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ml.chartshapes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drawings/drawing8.xml" ContentType="application/vnd.openxmlformats-officedocument.drawingml.chartshapes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0.xml" ContentType="application/vnd.openxmlformats-officedocument.drawingml.chartshapes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1.xml" ContentType="application/vnd.openxmlformats-officedocument.drawingml.chartshapes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drawings/drawing12.xml" ContentType="application/vnd.openxmlformats-officedocument.drawingml.chartshapes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sumail2-my.sharepoint.com/personal/hulloa2_lsu_edu/Documents/01Research/CPRA organic classification/Python code/"/>
    </mc:Choice>
  </mc:AlternateContent>
  <xr:revisionPtr revIDLastSave="0" documentId="8_{28BB2414-D418-45BD-B3EF-3C8EA8E0DB13}" xr6:coauthVersionLast="47" xr6:coauthVersionMax="47" xr10:uidLastSave="{00000000-0000-0000-0000-000000000000}"/>
  <bookViews>
    <workbookView xWindow="-120" yWindow="-120" windowWidth="20730" windowHeight="11160" xr2:uid="{D7A6FCAB-FED8-4EA2-AB48-B6389CBEF153}"/>
  </bookViews>
  <sheets>
    <sheet name="SCPT-12" sheetId="1" r:id="rId1"/>
    <sheet name="SCPT-13" sheetId="2" r:id="rId2"/>
    <sheet name="SCPT-14" sheetId="3" r:id="rId3"/>
  </sheets>
  <externalReferences>
    <externalReference r:id="rId4"/>
    <externalReference r:id="rId5"/>
  </externalReferences>
  <definedNames>
    <definedName name="Cc">'[2]L2.2 Consol'!$G$5</definedName>
    <definedName name="Cr">'[2]L2.2 Consol'!$G$7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19" i="3" l="1"/>
  <c r="J519" i="3"/>
  <c r="AO519" i="3" s="1"/>
  <c r="H519" i="3"/>
  <c r="G519" i="3"/>
  <c r="F519" i="3"/>
  <c r="D519" i="3"/>
  <c r="L518" i="3"/>
  <c r="J518" i="3"/>
  <c r="AO518" i="3" s="1"/>
  <c r="H518" i="3"/>
  <c r="G518" i="3"/>
  <c r="F518" i="3"/>
  <c r="D518" i="3"/>
  <c r="N517" i="3"/>
  <c r="L517" i="3"/>
  <c r="J517" i="3"/>
  <c r="AO517" i="3" s="1"/>
  <c r="H517" i="3"/>
  <c r="G517" i="3"/>
  <c r="F517" i="3"/>
  <c r="D517" i="3"/>
  <c r="C517" i="3"/>
  <c r="L516" i="3"/>
  <c r="J516" i="3"/>
  <c r="H516" i="3"/>
  <c r="G516" i="3"/>
  <c r="F516" i="3"/>
  <c r="D516" i="3"/>
  <c r="C516" i="3"/>
  <c r="N516" i="3" s="1"/>
  <c r="L515" i="3"/>
  <c r="J515" i="3"/>
  <c r="H515" i="3"/>
  <c r="G515" i="3"/>
  <c r="F515" i="3"/>
  <c r="D515" i="3"/>
  <c r="L514" i="3"/>
  <c r="J514" i="3"/>
  <c r="AO514" i="3" s="1"/>
  <c r="G514" i="3"/>
  <c r="F514" i="3"/>
  <c r="D514" i="3"/>
  <c r="N513" i="3"/>
  <c r="L513" i="3"/>
  <c r="J513" i="3"/>
  <c r="AO513" i="3" s="1"/>
  <c r="H513" i="3"/>
  <c r="G513" i="3"/>
  <c r="F513" i="3"/>
  <c r="D513" i="3"/>
  <c r="C513" i="3"/>
  <c r="L512" i="3"/>
  <c r="J512" i="3"/>
  <c r="G512" i="3"/>
  <c r="F512" i="3"/>
  <c r="D512" i="3"/>
  <c r="C512" i="3"/>
  <c r="N512" i="3" s="1"/>
  <c r="M511" i="3"/>
  <c r="L511" i="3"/>
  <c r="J511" i="3"/>
  <c r="G511" i="3"/>
  <c r="F511" i="3"/>
  <c r="D511" i="3"/>
  <c r="C511" i="3" s="1"/>
  <c r="N511" i="3" s="1"/>
  <c r="M510" i="3"/>
  <c r="L510" i="3"/>
  <c r="J510" i="3"/>
  <c r="G510" i="3"/>
  <c r="F510" i="3"/>
  <c r="D510" i="3"/>
  <c r="C510" i="3"/>
  <c r="N510" i="3" s="1"/>
  <c r="M509" i="3"/>
  <c r="L509" i="3"/>
  <c r="J509" i="3"/>
  <c r="G509" i="3"/>
  <c r="F509" i="3"/>
  <c r="D509" i="3"/>
  <c r="C509" i="3"/>
  <c r="N509" i="3" s="1"/>
  <c r="AO508" i="3"/>
  <c r="M508" i="3"/>
  <c r="L508" i="3"/>
  <c r="J508" i="3"/>
  <c r="G508" i="3"/>
  <c r="F508" i="3"/>
  <c r="D508" i="3"/>
  <c r="C508" i="3"/>
  <c r="N508" i="3" s="1"/>
  <c r="L507" i="3"/>
  <c r="J507" i="3"/>
  <c r="F507" i="3"/>
  <c r="G507" i="3" s="1"/>
  <c r="D507" i="3"/>
  <c r="L506" i="3"/>
  <c r="J506" i="3"/>
  <c r="F506" i="3"/>
  <c r="D506" i="3"/>
  <c r="AN505" i="3"/>
  <c r="L505" i="3"/>
  <c r="J505" i="3"/>
  <c r="F505" i="3"/>
  <c r="G505" i="3" s="1"/>
  <c r="D505" i="3"/>
  <c r="L504" i="3"/>
  <c r="J504" i="3"/>
  <c r="F504" i="3"/>
  <c r="D504" i="3"/>
  <c r="L503" i="3"/>
  <c r="J503" i="3"/>
  <c r="F503" i="3"/>
  <c r="G503" i="3" s="1"/>
  <c r="D503" i="3"/>
  <c r="L502" i="3"/>
  <c r="J502" i="3"/>
  <c r="F502" i="3"/>
  <c r="D502" i="3"/>
  <c r="AN501" i="3"/>
  <c r="L501" i="3"/>
  <c r="J501" i="3"/>
  <c r="F501" i="3"/>
  <c r="G501" i="3" s="1"/>
  <c r="D501" i="3"/>
  <c r="L500" i="3"/>
  <c r="J500" i="3"/>
  <c r="F500" i="3"/>
  <c r="D500" i="3"/>
  <c r="AF499" i="3"/>
  <c r="L499" i="3"/>
  <c r="J499" i="3"/>
  <c r="F499" i="3"/>
  <c r="G499" i="3" s="1"/>
  <c r="D499" i="3"/>
  <c r="L498" i="3"/>
  <c r="J498" i="3"/>
  <c r="F498" i="3"/>
  <c r="D498" i="3"/>
  <c r="AN497" i="3"/>
  <c r="L497" i="3"/>
  <c r="J497" i="3"/>
  <c r="F497" i="3"/>
  <c r="G497" i="3" s="1"/>
  <c r="D497" i="3"/>
  <c r="L496" i="3"/>
  <c r="J496" i="3"/>
  <c r="F496" i="3"/>
  <c r="D496" i="3"/>
  <c r="M495" i="3"/>
  <c r="L495" i="3"/>
  <c r="J495" i="3"/>
  <c r="G495" i="3"/>
  <c r="F495" i="3"/>
  <c r="D495" i="3"/>
  <c r="C495" i="3"/>
  <c r="N495" i="3" s="1"/>
  <c r="M494" i="3"/>
  <c r="L494" i="3"/>
  <c r="J494" i="3"/>
  <c r="F494" i="3"/>
  <c r="G494" i="3" s="1"/>
  <c r="D494" i="3"/>
  <c r="C494" i="3"/>
  <c r="N494" i="3" s="1"/>
  <c r="M493" i="3"/>
  <c r="L493" i="3"/>
  <c r="J493" i="3"/>
  <c r="F493" i="3"/>
  <c r="D493" i="3"/>
  <c r="C493" i="3"/>
  <c r="N493" i="3" s="1"/>
  <c r="AF492" i="3"/>
  <c r="M492" i="3"/>
  <c r="L492" i="3"/>
  <c r="J492" i="3"/>
  <c r="G492" i="3"/>
  <c r="F492" i="3"/>
  <c r="D492" i="3"/>
  <c r="C492" i="3"/>
  <c r="N492" i="3" s="1"/>
  <c r="AN491" i="3"/>
  <c r="M491" i="3"/>
  <c r="L491" i="3"/>
  <c r="J491" i="3"/>
  <c r="G491" i="3"/>
  <c r="AO491" i="3" s="1"/>
  <c r="F491" i="3"/>
  <c r="D491" i="3"/>
  <c r="C491" i="3"/>
  <c r="N491" i="3" s="1"/>
  <c r="M490" i="3"/>
  <c r="L490" i="3"/>
  <c r="J490" i="3"/>
  <c r="F490" i="3"/>
  <c r="D490" i="3"/>
  <c r="C490" i="3"/>
  <c r="N490" i="3" s="1"/>
  <c r="AJ489" i="3"/>
  <c r="M489" i="3"/>
  <c r="L489" i="3"/>
  <c r="J489" i="3"/>
  <c r="F489" i="3"/>
  <c r="G489" i="3" s="1"/>
  <c r="D489" i="3"/>
  <c r="C489" i="3"/>
  <c r="N489" i="3" s="1"/>
  <c r="M488" i="3"/>
  <c r="L488" i="3"/>
  <c r="J488" i="3"/>
  <c r="F488" i="3"/>
  <c r="G488" i="3" s="1"/>
  <c r="D488" i="3"/>
  <c r="AN487" i="3"/>
  <c r="M487" i="3"/>
  <c r="L487" i="3"/>
  <c r="J487" i="3"/>
  <c r="G487" i="3"/>
  <c r="F487" i="3"/>
  <c r="D487" i="3"/>
  <c r="M486" i="3"/>
  <c r="L486" i="3"/>
  <c r="J486" i="3"/>
  <c r="G486" i="3"/>
  <c r="F486" i="3"/>
  <c r="D486" i="3"/>
  <c r="M485" i="3"/>
  <c r="L485" i="3"/>
  <c r="J485" i="3"/>
  <c r="F485" i="3"/>
  <c r="G485" i="3" s="1"/>
  <c r="D485" i="3"/>
  <c r="AN484" i="3"/>
  <c r="M484" i="3"/>
  <c r="L484" i="3"/>
  <c r="J484" i="3"/>
  <c r="F484" i="3"/>
  <c r="G484" i="3" s="1"/>
  <c r="D484" i="3"/>
  <c r="AN483" i="3"/>
  <c r="M483" i="3"/>
  <c r="L483" i="3"/>
  <c r="J483" i="3"/>
  <c r="G483" i="3"/>
  <c r="F483" i="3"/>
  <c r="D483" i="3"/>
  <c r="AF482" i="3"/>
  <c r="M482" i="3"/>
  <c r="L482" i="3"/>
  <c r="J482" i="3"/>
  <c r="G482" i="3"/>
  <c r="F482" i="3"/>
  <c r="D482" i="3"/>
  <c r="C482" i="3"/>
  <c r="N482" i="3" s="1"/>
  <c r="AN481" i="3"/>
  <c r="M481" i="3"/>
  <c r="L481" i="3"/>
  <c r="J481" i="3"/>
  <c r="G481" i="3"/>
  <c r="AO481" i="3" s="1"/>
  <c r="F481" i="3"/>
  <c r="D481" i="3"/>
  <c r="C481" i="3"/>
  <c r="N481" i="3" s="1"/>
  <c r="M480" i="3"/>
  <c r="L480" i="3"/>
  <c r="J480" i="3"/>
  <c r="F480" i="3"/>
  <c r="D480" i="3"/>
  <c r="C480" i="3"/>
  <c r="N480" i="3" s="1"/>
  <c r="AJ479" i="3"/>
  <c r="M479" i="3"/>
  <c r="L479" i="3"/>
  <c r="J479" i="3"/>
  <c r="F479" i="3"/>
  <c r="G479" i="3" s="1"/>
  <c r="D479" i="3"/>
  <c r="C479" i="3"/>
  <c r="N479" i="3" s="1"/>
  <c r="M478" i="3"/>
  <c r="L478" i="3"/>
  <c r="J478" i="3"/>
  <c r="F478" i="3"/>
  <c r="G478" i="3" s="1"/>
  <c r="D478" i="3"/>
  <c r="C478" i="3"/>
  <c r="N478" i="3" s="1"/>
  <c r="M477" i="3"/>
  <c r="L477" i="3"/>
  <c r="J477" i="3"/>
  <c r="G477" i="3"/>
  <c r="F477" i="3"/>
  <c r="D477" i="3"/>
  <c r="C477" i="3"/>
  <c r="N477" i="3" s="1"/>
  <c r="M476" i="3"/>
  <c r="L476" i="3"/>
  <c r="J476" i="3"/>
  <c r="F476" i="3"/>
  <c r="G476" i="3" s="1"/>
  <c r="D476" i="3"/>
  <c r="C476" i="3"/>
  <c r="N476" i="3" s="1"/>
  <c r="M475" i="3"/>
  <c r="L475" i="3"/>
  <c r="J475" i="3"/>
  <c r="F475" i="3"/>
  <c r="D475" i="3"/>
  <c r="C475" i="3"/>
  <c r="N475" i="3" s="1"/>
  <c r="M474" i="3"/>
  <c r="L474" i="3"/>
  <c r="J474" i="3"/>
  <c r="G474" i="3"/>
  <c r="F474" i="3"/>
  <c r="D474" i="3"/>
  <c r="C474" i="3"/>
  <c r="N474" i="3" s="1"/>
  <c r="AN473" i="3"/>
  <c r="M473" i="3"/>
  <c r="L473" i="3"/>
  <c r="J473" i="3"/>
  <c r="G473" i="3"/>
  <c r="AO473" i="3" s="1"/>
  <c r="F473" i="3"/>
  <c r="D473" i="3"/>
  <c r="C473" i="3"/>
  <c r="N473" i="3" s="1"/>
  <c r="M472" i="3"/>
  <c r="L472" i="3"/>
  <c r="J472" i="3"/>
  <c r="F472" i="3"/>
  <c r="D472" i="3"/>
  <c r="C472" i="3"/>
  <c r="N472" i="3" s="1"/>
  <c r="AJ471" i="3"/>
  <c r="M471" i="3"/>
  <c r="L471" i="3"/>
  <c r="J471" i="3"/>
  <c r="F471" i="3"/>
  <c r="G471" i="3" s="1"/>
  <c r="D471" i="3"/>
  <c r="C471" i="3"/>
  <c r="N471" i="3" s="1"/>
  <c r="M470" i="3"/>
  <c r="L470" i="3"/>
  <c r="J470" i="3"/>
  <c r="G470" i="3"/>
  <c r="F470" i="3"/>
  <c r="D470" i="3"/>
  <c r="C470" i="3"/>
  <c r="N470" i="3" s="1"/>
  <c r="AN469" i="3"/>
  <c r="M469" i="3"/>
  <c r="L469" i="3"/>
  <c r="J469" i="3"/>
  <c r="G469" i="3"/>
  <c r="AO469" i="3" s="1"/>
  <c r="F469" i="3"/>
  <c r="D469" i="3"/>
  <c r="C469" i="3"/>
  <c r="N469" i="3" s="1"/>
  <c r="M468" i="3"/>
  <c r="L468" i="3"/>
  <c r="J468" i="3"/>
  <c r="F468" i="3"/>
  <c r="D468" i="3"/>
  <c r="C468" i="3"/>
  <c r="N468" i="3" s="1"/>
  <c r="M467" i="3"/>
  <c r="L467" i="3"/>
  <c r="J467" i="3"/>
  <c r="F467" i="3"/>
  <c r="G467" i="3" s="1"/>
  <c r="D467" i="3"/>
  <c r="C467" i="3"/>
  <c r="N467" i="3" s="1"/>
  <c r="AN466" i="3"/>
  <c r="M466" i="3"/>
  <c r="L466" i="3"/>
  <c r="J466" i="3"/>
  <c r="F466" i="3"/>
  <c r="G466" i="3" s="1"/>
  <c r="D466" i="3"/>
  <c r="C466" i="3"/>
  <c r="N466" i="3" s="1"/>
  <c r="M465" i="3"/>
  <c r="L465" i="3"/>
  <c r="J465" i="3"/>
  <c r="G465" i="3"/>
  <c r="F465" i="3"/>
  <c r="D465" i="3"/>
  <c r="C465" i="3"/>
  <c r="N465" i="3" s="1"/>
  <c r="M464" i="3"/>
  <c r="L464" i="3"/>
  <c r="J464" i="3"/>
  <c r="F464" i="3"/>
  <c r="D464" i="3"/>
  <c r="C464" i="3"/>
  <c r="N464" i="3" s="1"/>
  <c r="M463" i="3"/>
  <c r="L463" i="3"/>
  <c r="J463" i="3"/>
  <c r="F463" i="3"/>
  <c r="D463" i="3"/>
  <c r="C463" i="3"/>
  <c r="N463" i="3" s="1"/>
  <c r="AF462" i="3"/>
  <c r="M462" i="3"/>
  <c r="L462" i="3"/>
  <c r="J462" i="3"/>
  <c r="G462" i="3"/>
  <c r="F462" i="3"/>
  <c r="D462" i="3"/>
  <c r="C462" i="3"/>
  <c r="N462" i="3" s="1"/>
  <c r="AN461" i="3"/>
  <c r="M461" i="3"/>
  <c r="L461" i="3"/>
  <c r="J461" i="3"/>
  <c r="G461" i="3"/>
  <c r="AO461" i="3" s="1"/>
  <c r="F461" i="3"/>
  <c r="D461" i="3"/>
  <c r="C461" i="3"/>
  <c r="N461" i="3" s="1"/>
  <c r="M460" i="3"/>
  <c r="L460" i="3"/>
  <c r="J460" i="3"/>
  <c r="F460" i="3"/>
  <c r="D460" i="3"/>
  <c r="C460" i="3"/>
  <c r="N460" i="3" s="1"/>
  <c r="AJ459" i="3"/>
  <c r="M459" i="3"/>
  <c r="L459" i="3"/>
  <c r="J459" i="3"/>
  <c r="F459" i="3"/>
  <c r="G459" i="3" s="1"/>
  <c r="D459" i="3"/>
  <c r="C459" i="3"/>
  <c r="N459" i="3" s="1"/>
  <c r="M458" i="3"/>
  <c r="L458" i="3"/>
  <c r="J458" i="3"/>
  <c r="F458" i="3"/>
  <c r="G458" i="3" s="1"/>
  <c r="D458" i="3"/>
  <c r="C458" i="3"/>
  <c r="N458" i="3" s="1"/>
  <c r="AO457" i="3"/>
  <c r="M457" i="3"/>
  <c r="L457" i="3"/>
  <c r="J457" i="3"/>
  <c r="G457" i="3"/>
  <c r="F457" i="3"/>
  <c r="D457" i="3"/>
  <c r="C457" i="3"/>
  <c r="N457" i="3" s="1"/>
  <c r="M456" i="3"/>
  <c r="L456" i="3"/>
  <c r="J456" i="3"/>
  <c r="F456" i="3"/>
  <c r="D456" i="3"/>
  <c r="C456" i="3"/>
  <c r="N456" i="3" s="1"/>
  <c r="M455" i="3"/>
  <c r="L455" i="3"/>
  <c r="J455" i="3"/>
  <c r="F455" i="3"/>
  <c r="D455" i="3"/>
  <c r="C455" i="3"/>
  <c r="N455" i="3" s="1"/>
  <c r="M454" i="3"/>
  <c r="L454" i="3"/>
  <c r="J454" i="3"/>
  <c r="G454" i="3"/>
  <c r="F454" i="3"/>
  <c r="D454" i="3"/>
  <c r="C454" i="3"/>
  <c r="N454" i="3" s="1"/>
  <c r="M453" i="3"/>
  <c r="L453" i="3"/>
  <c r="J453" i="3"/>
  <c r="F453" i="3"/>
  <c r="D453" i="3"/>
  <c r="C453" i="3"/>
  <c r="N453" i="3" s="1"/>
  <c r="AO452" i="3"/>
  <c r="AJ452" i="3"/>
  <c r="AF452" i="3"/>
  <c r="M452" i="3"/>
  <c r="L452" i="3"/>
  <c r="J452" i="3"/>
  <c r="G452" i="3"/>
  <c r="F452" i="3"/>
  <c r="D452" i="3"/>
  <c r="C452" i="3"/>
  <c r="N452" i="3" s="1"/>
  <c r="AJ451" i="3"/>
  <c r="M451" i="3"/>
  <c r="L451" i="3"/>
  <c r="G451" i="3" s="1"/>
  <c r="J451" i="3"/>
  <c r="F451" i="3"/>
  <c r="D451" i="3"/>
  <c r="M450" i="3"/>
  <c r="L450" i="3"/>
  <c r="J450" i="3"/>
  <c r="F450" i="3"/>
  <c r="D450" i="3"/>
  <c r="M449" i="3"/>
  <c r="L449" i="3"/>
  <c r="J449" i="3"/>
  <c r="F449" i="3"/>
  <c r="D449" i="3"/>
  <c r="M448" i="3"/>
  <c r="L448" i="3"/>
  <c r="J448" i="3"/>
  <c r="F448" i="3"/>
  <c r="D448" i="3"/>
  <c r="M447" i="3"/>
  <c r="L447" i="3"/>
  <c r="J447" i="3"/>
  <c r="F447" i="3"/>
  <c r="D447" i="3"/>
  <c r="M446" i="3"/>
  <c r="L446" i="3"/>
  <c r="J446" i="3"/>
  <c r="F446" i="3"/>
  <c r="D446" i="3"/>
  <c r="M445" i="3"/>
  <c r="L445" i="3"/>
  <c r="J445" i="3"/>
  <c r="F445" i="3"/>
  <c r="D445" i="3"/>
  <c r="M444" i="3"/>
  <c r="L444" i="3"/>
  <c r="J444" i="3"/>
  <c r="F444" i="3"/>
  <c r="D444" i="3"/>
  <c r="M443" i="3"/>
  <c r="L443" i="3"/>
  <c r="J443" i="3"/>
  <c r="F443" i="3"/>
  <c r="D443" i="3"/>
  <c r="M442" i="3"/>
  <c r="L442" i="3"/>
  <c r="J442" i="3"/>
  <c r="F442" i="3"/>
  <c r="D442" i="3"/>
  <c r="M441" i="3"/>
  <c r="L441" i="3"/>
  <c r="J441" i="3"/>
  <c r="F441" i="3"/>
  <c r="D441" i="3"/>
  <c r="M440" i="3"/>
  <c r="L440" i="3"/>
  <c r="J440" i="3"/>
  <c r="F440" i="3"/>
  <c r="D440" i="3"/>
  <c r="M439" i="3"/>
  <c r="L439" i="3"/>
  <c r="J439" i="3"/>
  <c r="F439" i="3"/>
  <c r="D439" i="3"/>
  <c r="M438" i="3"/>
  <c r="L438" i="3"/>
  <c r="J438" i="3"/>
  <c r="F438" i="3"/>
  <c r="D438" i="3"/>
  <c r="M437" i="3"/>
  <c r="L437" i="3"/>
  <c r="J437" i="3"/>
  <c r="F437" i="3"/>
  <c r="D437" i="3"/>
  <c r="M436" i="3"/>
  <c r="L436" i="3"/>
  <c r="J436" i="3"/>
  <c r="F436" i="3"/>
  <c r="D436" i="3"/>
  <c r="M435" i="3"/>
  <c r="L435" i="3"/>
  <c r="J435" i="3"/>
  <c r="F435" i="3"/>
  <c r="D435" i="3"/>
  <c r="M434" i="3"/>
  <c r="L434" i="3"/>
  <c r="J434" i="3"/>
  <c r="F434" i="3"/>
  <c r="D434" i="3"/>
  <c r="M433" i="3"/>
  <c r="L433" i="3"/>
  <c r="J433" i="3"/>
  <c r="F433" i="3"/>
  <c r="D433" i="3"/>
  <c r="M432" i="3"/>
  <c r="L432" i="3"/>
  <c r="J432" i="3"/>
  <c r="F432" i="3"/>
  <c r="D432" i="3"/>
  <c r="M431" i="3"/>
  <c r="L431" i="3"/>
  <c r="J431" i="3"/>
  <c r="F431" i="3"/>
  <c r="D431" i="3"/>
  <c r="M430" i="3"/>
  <c r="L430" i="3"/>
  <c r="J430" i="3"/>
  <c r="F430" i="3"/>
  <c r="D430" i="3"/>
  <c r="M429" i="3"/>
  <c r="L429" i="3"/>
  <c r="J429" i="3"/>
  <c r="F429" i="3"/>
  <c r="D429" i="3"/>
  <c r="M428" i="3"/>
  <c r="L428" i="3"/>
  <c r="J428" i="3"/>
  <c r="F428" i="3"/>
  <c r="D428" i="3"/>
  <c r="M427" i="3"/>
  <c r="L427" i="3"/>
  <c r="J427" i="3"/>
  <c r="F427" i="3"/>
  <c r="D427" i="3"/>
  <c r="M426" i="3"/>
  <c r="L426" i="3"/>
  <c r="J426" i="3"/>
  <c r="F426" i="3"/>
  <c r="D426" i="3"/>
  <c r="M425" i="3"/>
  <c r="L425" i="3"/>
  <c r="J425" i="3"/>
  <c r="F425" i="3"/>
  <c r="D425" i="3"/>
  <c r="M424" i="3"/>
  <c r="L424" i="3"/>
  <c r="J424" i="3"/>
  <c r="F424" i="3"/>
  <c r="D424" i="3"/>
  <c r="M423" i="3"/>
  <c r="L423" i="3"/>
  <c r="J423" i="3"/>
  <c r="F423" i="3"/>
  <c r="D423" i="3"/>
  <c r="M422" i="3"/>
  <c r="L422" i="3"/>
  <c r="J422" i="3"/>
  <c r="F422" i="3"/>
  <c r="D422" i="3"/>
  <c r="M421" i="3"/>
  <c r="L421" i="3"/>
  <c r="J421" i="3"/>
  <c r="F421" i="3"/>
  <c r="D421" i="3"/>
  <c r="M420" i="3"/>
  <c r="L420" i="3"/>
  <c r="J420" i="3"/>
  <c r="F420" i="3"/>
  <c r="D420" i="3"/>
  <c r="M419" i="3"/>
  <c r="L419" i="3"/>
  <c r="J419" i="3"/>
  <c r="F419" i="3"/>
  <c r="D419" i="3"/>
  <c r="M418" i="3"/>
  <c r="L418" i="3"/>
  <c r="J418" i="3"/>
  <c r="F418" i="3"/>
  <c r="D418" i="3"/>
  <c r="M417" i="3"/>
  <c r="L417" i="3"/>
  <c r="J417" i="3"/>
  <c r="F417" i="3"/>
  <c r="D417" i="3"/>
  <c r="M416" i="3"/>
  <c r="L416" i="3"/>
  <c r="J416" i="3"/>
  <c r="F416" i="3"/>
  <c r="D416" i="3"/>
  <c r="M415" i="3"/>
  <c r="L415" i="3"/>
  <c r="J415" i="3"/>
  <c r="F415" i="3"/>
  <c r="D415" i="3"/>
  <c r="M414" i="3"/>
  <c r="L414" i="3"/>
  <c r="J414" i="3"/>
  <c r="F414" i="3"/>
  <c r="D414" i="3"/>
  <c r="C414" i="3"/>
  <c r="N414" i="3" s="1"/>
  <c r="M413" i="3"/>
  <c r="L413" i="3"/>
  <c r="J413" i="3"/>
  <c r="F413" i="3"/>
  <c r="G413" i="3" s="1"/>
  <c r="D413" i="3"/>
  <c r="C413" i="3"/>
  <c r="N413" i="3" s="1"/>
  <c r="M412" i="3"/>
  <c r="L412" i="3"/>
  <c r="J412" i="3"/>
  <c r="F412" i="3"/>
  <c r="G412" i="3" s="1"/>
  <c r="D412" i="3"/>
  <c r="C412" i="3"/>
  <c r="N412" i="3" s="1"/>
  <c r="M411" i="3"/>
  <c r="L411" i="3"/>
  <c r="J411" i="3"/>
  <c r="G411" i="3"/>
  <c r="F411" i="3"/>
  <c r="D411" i="3"/>
  <c r="M410" i="3"/>
  <c r="L410" i="3"/>
  <c r="J410" i="3"/>
  <c r="G410" i="3"/>
  <c r="F410" i="3"/>
  <c r="D410" i="3"/>
  <c r="M409" i="3"/>
  <c r="L409" i="3"/>
  <c r="J409" i="3"/>
  <c r="G409" i="3"/>
  <c r="F409" i="3"/>
  <c r="D409" i="3"/>
  <c r="M408" i="3"/>
  <c r="L408" i="3"/>
  <c r="J408" i="3"/>
  <c r="G408" i="3"/>
  <c r="F408" i="3"/>
  <c r="D408" i="3"/>
  <c r="C408" i="3"/>
  <c r="N408" i="3" s="1"/>
  <c r="M407" i="3"/>
  <c r="L407" i="3"/>
  <c r="J407" i="3"/>
  <c r="F407" i="3"/>
  <c r="D407" i="3"/>
  <c r="C407" i="3"/>
  <c r="N407" i="3" s="1"/>
  <c r="M406" i="3"/>
  <c r="L406" i="3"/>
  <c r="J406" i="3"/>
  <c r="G406" i="3"/>
  <c r="F406" i="3"/>
  <c r="D406" i="3"/>
  <c r="AF405" i="3"/>
  <c r="M405" i="3"/>
  <c r="L405" i="3"/>
  <c r="J405" i="3"/>
  <c r="G405" i="3"/>
  <c r="F405" i="3"/>
  <c r="D405" i="3"/>
  <c r="M404" i="3"/>
  <c r="L404" i="3"/>
  <c r="J404" i="3"/>
  <c r="G404" i="3"/>
  <c r="F404" i="3"/>
  <c r="D404" i="3"/>
  <c r="M403" i="3"/>
  <c r="L403" i="3"/>
  <c r="J403" i="3"/>
  <c r="G403" i="3"/>
  <c r="F403" i="3"/>
  <c r="D403" i="3"/>
  <c r="AF402" i="3"/>
  <c r="M402" i="3"/>
  <c r="L402" i="3"/>
  <c r="J402" i="3"/>
  <c r="G402" i="3"/>
  <c r="F402" i="3"/>
  <c r="D402" i="3"/>
  <c r="AF401" i="3"/>
  <c r="M401" i="3"/>
  <c r="L401" i="3"/>
  <c r="J401" i="3"/>
  <c r="G401" i="3"/>
  <c r="F401" i="3"/>
  <c r="D401" i="3"/>
  <c r="M400" i="3"/>
  <c r="L400" i="3"/>
  <c r="J400" i="3"/>
  <c r="G400" i="3"/>
  <c r="F400" i="3"/>
  <c r="D400" i="3"/>
  <c r="M399" i="3"/>
  <c r="L399" i="3"/>
  <c r="J399" i="3"/>
  <c r="G399" i="3"/>
  <c r="F399" i="3"/>
  <c r="D399" i="3"/>
  <c r="AF398" i="3"/>
  <c r="M398" i="3"/>
  <c r="L398" i="3"/>
  <c r="J398" i="3"/>
  <c r="G398" i="3"/>
  <c r="F398" i="3"/>
  <c r="D398" i="3"/>
  <c r="AF397" i="3"/>
  <c r="M397" i="3"/>
  <c r="L397" i="3"/>
  <c r="J397" i="3"/>
  <c r="G397" i="3"/>
  <c r="F397" i="3"/>
  <c r="D397" i="3"/>
  <c r="M396" i="3"/>
  <c r="L396" i="3"/>
  <c r="J396" i="3"/>
  <c r="G396" i="3"/>
  <c r="F396" i="3"/>
  <c r="D396" i="3"/>
  <c r="M395" i="3"/>
  <c r="L395" i="3"/>
  <c r="J395" i="3"/>
  <c r="G395" i="3"/>
  <c r="F395" i="3"/>
  <c r="D395" i="3"/>
  <c r="AF394" i="3"/>
  <c r="M394" i="3"/>
  <c r="L394" i="3"/>
  <c r="J394" i="3"/>
  <c r="G394" i="3"/>
  <c r="F394" i="3"/>
  <c r="D394" i="3"/>
  <c r="AF393" i="3"/>
  <c r="M393" i="3"/>
  <c r="L393" i="3"/>
  <c r="J393" i="3"/>
  <c r="G393" i="3"/>
  <c r="F393" i="3"/>
  <c r="D393" i="3"/>
  <c r="M392" i="3"/>
  <c r="L392" i="3"/>
  <c r="J392" i="3"/>
  <c r="G392" i="3"/>
  <c r="F392" i="3"/>
  <c r="D392" i="3"/>
  <c r="M391" i="3"/>
  <c r="L391" i="3"/>
  <c r="J391" i="3"/>
  <c r="G391" i="3"/>
  <c r="F391" i="3"/>
  <c r="D391" i="3"/>
  <c r="AF390" i="3"/>
  <c r="M390" i="3"/>
  <c r="L390" i="3"/>
  <c r="J390" i="3"/>
  <c r="G390" i="3"/>
  <c r="F390" i="3"/>
  <c r="D390" i="3"/>
  <c r="AF389" i="3"/>
  <c r="M389" i="3"/>
  <c r="L389" i="3"/>
  <c r="J389" i="3"/>
  <c r="G389" i="3"/>
  <c r="F389" i="3"/>
  <c r="D389" i="3"/>
  <c r="M388" i="3"/>
  <c r="L388" i="3"/>
  <c r="J388" i="3"/>
  <c r="G388" i="3"/>
  <c r="F388" i="3"/>
  <c r="D388" i="3"/>
  <c r="M387" i="3"/>
  <c r="L387" i="3"/>
  <c r="J387" i="3"/>
  <c r="G387" i="3"/>
  <c r="F387" i="3"/>
  <c r="D387" i="3"/>
  <c r="AF386" i="3"/>
  <c r="M386" i="3"/>
  <c r="L386" i="3"/>
  <c r="J386" i="3"/>
  <c r="G386" i="3"/>
  <c r="F386" i="3"/>
  <c r="D386" i="3"/>
  <c r="M385" i="3"/>
  <c r="L385" i="3"/>
  <c r="J385" i="3"/>
  <c r="G385" i="3"/>
  <c r="AF385" i="3" s="1"/>
  <c r="F385" i="3"/>
  <c r="D385" i="3"/>
  <c r="M384" i="3"/>
  <c r="L384" i="3"/>
  <c r="J384" i="3"/>
  <c r="G384" i="3"/>
  <c r="AF384" i="3" s="1"/>
  <c r="F384" i="3"/>
  <c r="D384" i="3"/>
  <c r="M383" i="3"/>
  <c r="L383" i="3"/>
  <c r="J383" i="3"/>
  <c r="G383" i="3"/>
  <c r="AF383" i="3" s="1"/>
  <c r="F383" i="3"/>
  <c r="D383" i="3"/>
  <c r="M382" i="3"/>
  <c r="L382" i="3"/>
  <c r="J382" i="3"/>
  <c r="G382" i="3"/>
  <c r="AF382" i="3" s="1"/>
  <c r="F382" i="3"/>
  <c r="D382" i="3"/>
  <c r="C382" i="3"/>
  <c r="N382" i="3" s="1"/>
  <c r="M381" i="3"/>
  <c r="L381" i="3"/>
  <c r="J381" i="3"/>
  <c r="F381" i="3"/>
  <c r="D381" i="3"/>
  <c r="C381" i="3"/>
  <c r="N381" i="3" s="1"/>
  <c r="M380" i="3"/>
  <c r="L380" i="3"/>
  <c r="J380" i="3"/>
  <c r="F380" i="3"/>
  <c r="D380" i="3"/>
  <c r="C380" i="3"/>
  <c r="N380" i="3" s="1"/>
  <c r="M379" i="3"/>
  <c r="L379" i="3"/>
  <c r="J379" i="3"/>
  <c r="F379" i="3"/>
  <c r="G379" i="3" s="1"/>
  <c r="AN379" i="3" s="1"/>
  <c r="D379" i="3"/>
  <c r="C379" i="3"/>
  <c r="N379" i="3" s="1"/>
  <c r="AO378" i="3"/>
  <c r="AN378" i="3"/>
  <c r="M378" i="3"/>
  <c r="L378" i="3"/>
  <c r="J378" i="3"/>
  <c r="G378" i="3"/>
  <c r="F378" i="3"/>
  <c r="D378" i="3"/>
  <c r="C378" i="3"/>
  <c r="N378" i="3" s="1"/>
  <c r="M377" i="3"/>
  <c r="L377" i="3"/>
  <c r="J377" i="3"/>
  <c r="F377" i="3"/>
  <c r="D377" i="3"/>
  <c r="C377" i="3"/>
  <c r="N377" i="3" s="1"/>
  <c r="M376" i="3"/>
  <c r="L376" i="3"/>
  <c r="J376" i="3"/>
  <c r="F376" i="3"/>
  <c r="G376" i="3" s="1"/>
  <c r="D376" i="3"/>
  <c r="C376" i="3"/>
  <c r="N376" i="3" s="1"/>
  <c r="M375" i="3"/>
  <c r="L375" i="3"/>
  <c r="J375" i="3"/>
  <c r="G375" i="3"/>
  <c r="AF375" i="3" s="1"/>
  <c r="F375" i="3"/>
  <c r="D375" i="3"/>
  <c r="C375" i="3"/>
  <c r="N375" i="3" s="1"/>
  <c r="M374" i="3"/>
  <c r="L374" i="3"/>
  <c r="J374" i="3"/>
  <c r="G374" i="3"/>
  <c r="F374" i="3"/>
  <c r="D374" i="3"/>
  <c r="C374" i="3"/>
  <c r="N374" i="3" s="1"/>
  <c r="M373" i="3"/>
  <c r="L373" i="3"/>
  <c r="J373" i="3"/>
  <c r="F373" i="3"/>
  <c r="D373" i="3"/>
  <c r="C373" i="3"/>
  <c r="N373" i="3" s="1"/>
  <c r="M372" i="3"/>
  <c r="L372" i="3"/>
  <c r="J372" i="3"/>
  <c r="F372" i="3"/>
  <c r="D372" i="3"/>
  <c r="C372" i="3"/>
  <c r="N372" i="3" s="1"/>
  <c r="M371" i="3"/>
  <c r="L371" i="3"/>
  <c r="J371" i="3"/>
  <c r="F371" i="3"/>
  <c r="G371" i="3" s="1"/>
  <c r="D371" i="3"/>
  <c r="C371" i="3"/>
  <c r="N371" i="3" s="1"/>
  <c r="M370" i="3"/>
  <c r="L370" i="3"/>
  <c r="J370" i="3"/>
  <c r="G370" i="3"/>
  <c r="F370" i="3"/>
  <c r="D370" i="3"/>
  <c r="C370" i="3"/>
  <c r="N370" i="3" s="1"/>
  <c r="M369" i="3"/>
  <c r="L369" i="3"/>
  <c r="J369" i="3"/>
  <c r="G369" i="3"/>
  <c r="F369" i="3"/>
  <c r="D369" i="3"/>
  <c r="C369" i="3"/>
  <c r="N369" i="3" s="1"/>
  <c r="AO368" i="3"/>
  <c r="M368" i="3"/>
  <c r="L368" i="3"/>
  <c r="J368" i="3"/>
  <c r="G368" i="3"/>
  <c r="F368" i="3"/>
  <c r="D368" i="3"/>
  <c r="C368" i="3"/>
  <c r="N368" i="3" s="1"/>
  <c r="M367" i="3"/>
  <c r="L367" i="3"/>
  <c r="J367" i="3"/>
  <c r="H367" i="3"/>
  <c r="G367" i="3"/>
  <c r="F367" i="3"/>
  <c r="D367" i="3"/>
  <c r="C367" i="3"/>
  <c r="N367" i="3" s="1"/>
  <c r="AO366" i="3"/>
  <c r="M366" i="3"/>
  <c r="L366" i="3"/>
  <c r="J366" i="3"/>
  <c r="G366" i="3"/>
  <c r="F366" i="3"/>
  <c r="D366" i="3"/>
  <c r="C366" i="3"/>
  <c r="N366" i="3" s="1"/>
  <c r="M365" i="3"/>
  <c r="L365" i="3"/>
  <c r="J365" i="3"/>
  <c r="H365" i="3"/>
  <c r="G365" i="3"/>
  <c r="F365" i="3"/>
  <c r="D365" i="3"/>
  <c r="C365" i="3"/>
  <c r="N365" i="3" s="1"/>
  <c r="AO364" i="3"/>
  <c r="M364" i="3"/>
  <c r="L364" i="3"/>
  <c r="J364" i="3"/>
  <c r="G364" i="3"/>
  <c r="F364" i="3"/>
  <c r="D364" i="3"/>
  <c r="C364" i="3"/>
  <c r="N364" i="3" s="1"/>
  <c r="M363" i="3"/>
  <c r="L363" i="3"/>
  <c r="J363" i="3"/>
  <c r="H363" i="3"/>
  <c r="G363" i="3"/>
  <c r="H366" i="3" s="1"/>
  <c r="F363" i="3"/>
  <c r="D363" i="3"/>
  <c r="C363" i="3"/>
  <c r="N363" i="3" s="1"/>
  <c r="AO362" i="3"/>
  <c r="M362" i="3"/>
  <c r="L362" i="3"/>
  <c r="J362" i="3"/>
  <c r="G362" i="3"/>
  <c r="F362" i="3"/>
  <c r="D362" i="3"/>
  <c r="C362" i="3"/>
  <c r="N362" i="3" s="1"/>
  <c r="M361" i="3"/>
  <c r="L361" i="3"/>
  <c r="J361" i="3"/>
  <c r="H361" i="3"/>
  <c r="G361" i="3"/>
  <c r="H364" i="3" s="1"/>
  <c r="F361" i="3"/>
  <c r="D361" i="3"/>
  <c r="C361" i="3"/>
  <c r="N361" i="3" s="1"/>
  <c r="AO360" i="3"/>
  <c r="M360" i="3"/>
  <c r="L360" i="3"/>
  <c r="J360" i="3"/>
  <c r="G360" i="3"/>
  <c r="F360" i="3"/>
  <c r="D360" i="3"/>
  <c r="C360" i="3"/>
  <c r="N360" i="3" s="1"/>
  <c r="M359" i="3"/>
  <c r="L359" i="3"/>
  <c r="J359" i="3"/>
  <c r="H359" i="3"/>
  <c r="G359" i="3"/>
  <c r="H362" i="3" s="1"/>
  <c r="F359" i="3"/>
  <c r="D359" i="3"/>
  <c r="C359" i="3"/>
  <c r="N359" i="3" s="1"/>
  <c r="AO358" i="3"/>
  <c r="M358" i="3"/>
  <c r="L358" i="3"/>
  <c r="J358" i="3"/>
  <c r="G358" i="3"/>
  <c r="F358" i="3"/>
  <c r="D358" i="3"/>
  <c r="C358" i="3"/>
  <c r="N358" i="3" s="1"/>
  <c r="M357" i="3"/>
  <c r="L357" i="3"/>
  <c r="J357" i="3"/>
  <c r="H357" i="3"/>
  <c r="G357" i="3"/>
  <c r="H360" i="3" s="1"/>
  <c r="F357" i="3"/>
  <c r="D357" i="3"/>
  <c r="C357" i="3"/>
  <c r="N357" i="3" s="1"/>
  <c r="AO356" i="3"/>
  <c r="M356" i="3"/>
  <c r="L356" i="3"/>
  <c r="J356" i="3"/>
  <c r="G356" i="3"/>
  <c r="F356" i="3"/>
  <c r="D356" i="3"/>
  <c r="C356" i="3"/>
  <c r="N356" i="3" s="1"/>
  <c r="M355" i="3"/>
  <c r="L355" i="3"/>
  <c r="J355" i="3"/>
  <c r="H355" i="3"/>
  <c r="G355" i="3"/>
  <c r="H358" i="3" s="1"/>
  <c r="F355" i="3"/>
  <c r="D355" i="3"/>
  <c r="C355" i="3"/>
  <c r="N355" i="3" s="1"/>
  <c r="AO354" i="3"/>
  <c r="M354" i="3"/>
  <c r="L354" i="3"/>
  <c r="J354" i="3"/>
  <c r="G354" i="3"/>
  <c r="F354" i="3"/>
  <c r="D354" i="3"/>
  <c r="C354" i="3"/>
  <c r="N354" i="3" s="1"/>
  <c r="M353" i="3"/>
  <c r="L353" i="3"/>
  <c r="J353" i="3"/>
  <c r="H353" i="3"/>
  <c r="G353" i="3"/>
  <c r="H356" i="3" s="1"/>
  <c r="F353" i="3"/>
  <c r="D353" i="3"/>
  <c r="C353" i="3"/>
  <c r="N353" i="3" s="1"/>
  <c r="AO352" i="3"/>
  <c r="M352" i="3"/>
  <c r="L352" i="3"/>
  <c r="J352" i="3"/>
  <c r="G352" i="3"/>
  <c r="F352" i="3"/>
  <c r="D352" i="3"/>
  <c r="C352" i="3"/>
  <c r="N352" i="3" s="1"/>
  <c r="M351" i="3"/>
  <c r="L351" i="3"/>
  <c r="J351" i="3"/>
  <c r="H351" i="3"/>
  <c r="G351" i="3"/>
  <c r="H354" i="3" s="1"/>
  <c r="F351" i="3"/>
  <c r="D351" i="3"/>
  <c r="C351" i="3"/>
  <c r="N351" i="3" s="1"/>
  <c r="AO350" i="3"/>
  <c r="M350" i="3"/>
  <c r="L350" i="3"/>
  <c r="J350" i="3"/>
  <c r="G350" i="3"/>
  <c r="F350" i="3"/>
  <c r="D350" i="3"/>
  <c r="C350" i="3"/>
  <c r="N350" i="3" s="1"/>
  <c r="M349" i="3"/>
  <c r="L349" i="3"/>
  <c r="J349" i="3"/>
  <c r="H349" i="3"/>
  <c r="G349" i="3"/>
  <c r="H352" i="3" s="1"/>
  <c r="F349" i="3"/>
  <c r="D349" i="3"/>
  <c r="C349" i="3"/>
  <c r="N349" i="3" s="1"/>
  <c r="AO348" i="3"/>
  <c r="M348" i="3"/>
  <c r="L348" i="3"/>
  <c r="J348" i="3"/>
  <c r="G348" i="3"/>
  <c r="F348" i="3"/>
  <c r="D348" i="3"/>
  <c r="C348" i="3"/>
  <c r="N348" i="3" s="1"/>
  <c r="M347" i="3"/>
  <c r="L347" i="3"/>
  <c r="J347" i="3"/>
  <c r="H347" i="3"/>
  <c r="G347" i="3"/>
  <c r="H350" i="3" s="1"/>
  <c r="F347" i="3"/>
  <c r="D347" i="3"/>
  <c r="C347" i="3"/>
  <c r="N347" i="3" s="1"/>
  <c r="AO346" i="3"/>
  <c r="M346" i="3"/>
  <c r="L346" i="3"/>
  <c r="J346" i="3"/>
  <c r="G346" i="3"/>
  <c r="F346" i="3"/>
  <c r="D346" i="3"/>
  <c r="C346" i="3"/>
  <c r="N346" i="3" s="1"/>
  <c r="M345" i="3"/>
  <c r="L345" i="3"/>
  <c r="J345" i="3"/>
  <c r="H345" i="3"/>
  <c r="G345" i="3"/>
  <c r="H348" i="3" s="1"/>
  <c r="F345" i="3"/>
  <c r="D345" i="3"/>
  <c r="C345" i="3"/>
  <c r="N345" i="3" s="1"/>
  <c r="AO344" i="3"/>
  <c r="M344" i="3"/>
  <c r="L344" i="3"/>
  <c r="J344" i="3"/>
  <c r="G344" i="3"/>
  <c r="F344" i="3"/>
  <c r="D344" i="3"/>
  <c r="C344" i="3"/>
  <c r="N344" i="3" s="1"/>
  <c r="M343" i="3"/>
  <c r="L343" i="3"/>
  <c r="J343" i="3"/>
  <c r="H343" i="3"/>
  <c r="G343" i="3"/>
  <c r="H346" i="3" s="1"/>
  <c r="F343" i="3"/>
  <c r="D343" i="3"/>
  <c r="C343" i="3"/>
  <c r="N343" i="3" s="1"/>
  <c r="AO342" i="3"/>
  <c r="M342" i="3"/>
  <c r="L342" i="3"/>
  <c r="J342" i="3"/>
  <c r="G342" i="3"/>
  <c r="F342" i="3"/>
  <c r="D342" i="3"/>
  <c r="C342" i="3"/>
  <c r="N342" i="3" s="1"/>
  <c r="M341" i="3"/>
  <c r="L341" i="3"/>
  <c r="J341" i="3"/>
  <c r="H341" i="3"/>
  <c r="G341" i="3"/>
  <c r="H344" i="3" s="1"/>
  <c r="F341" i="3"/>
  <c r="D341" i="3"/>
  <c r="C341" i="3"/>
  <c r="N341" i="3" s="1"/>
  <c r="AO340" i="3"/>
  <c r="M340" i="3"/>
  <c r="L340" i="3"/>
  <c r="J340" i="3"/>
  <c r="G340" i="3"/>
  <c r="F340" i="3"/>
  <c r="D340" i="3"/>
  <c r="C340" i="3"/>
  <c r="N340" i="3" s="1"/>
  <c r="M339" i="3"/>
  <c r="L339" i="3"/>
  <c r="J339" i="3"/>
  <c r="H339" i="3"/>
  <c r="G339" i="3"/>
  <c r="H342" i="3" s="1"/>
  <c r="F339" i="3"/>
  <c r="D339" i="3"/>
  <c r="C339" i="3"/>
  <c r="N339" i="3" s="1"/>
  <c r="AO338" i="3"/>
  <c r="M338" i="3"/>
  <c r="L338" i="3"/>
  <c r="J338" i="3"/>
  <c r="G338" i="3"/>
  <c r="F338" i="3"/>
  <c r="D338" i="3"/>
  <c r="C338" i="3"/>
  <c r="N338" i="3" s="1"/>
  <c r="M337" i="3"/>
  <c r="L337" i="3"/>
  <c r="J337" i="3"/>
  <c r="H337" i="3"/>
  <c r="G337" i="3"/>
  <c r="H340" i="3" s="1"/>
  <c r="F337" i="3"/>
  <c r="D337" i="3"/>
  <c r="C337" i="3"/>
  <c r="N337" i="3" s="1"/>
  <c r="AO336" i="3"/>
  <c r="M336" i="3"/>
  <c r="L336" i="3"/>
  <c r="J336" i="3"/>
  <c r="G336" i="3"/>
  <c r="F336" i="3"/>
  <c r="D336" i="3"/>
  <c r="C336" i="3"/>
  <c r="N336" i="3" s="1"/>
  <c r="M335" i="3"/>
  <c r="L335" i="3"/>
  <c r="J335" i="3"/>
  <c r="H335" i="3"/>
  <c r="G335" i="3"/>
  <c r="H338" i="3" s="1"/>
  <c r="F335" i="3"/>
  <c r="D335" i="3"/>
  <c r="C335" i="3"/>
  <c r="N335" i="3" s="1"/>
  <c r="AO334" i="3"/>
  <c r="M334" i="3"/>
  <c r="L334" i="3"/>
  <c r="J334" i="3"/>
  <c r="G334" i="3"/>
  <c r="F334" i="3"/>
  <c r="D334" i="3"/>
  <c r="C334" i="3"/>
  <c r="N334" i="3" s="1"/>
  <c r="M333" i="3"/>
  <c r="L333" i="3"/>
  <c r="J333" i="3"/>
  <c r="H333" i="3"/>
  <c r="G333" i="3"/>
  <c r="H336" i="3" s="1"/>
  <c r="F333" i="3"/>
  <c r="D333" i="3"/>
  <c r="C333" i="3"/>
  <c r="N333" i="3" s="1"/>
  <c r="AO332" i="3"/>
  <c r="M332" i="3"/>
  <c r="L332" i="3"/>
  <c r="J332" i="3"/>
  <c r="G332" i="3"/>
  <c r="F332" i="3"/>
  <c r="D332" i="3"/>
  <c r="C332" i="3"/>
  <c r="N332" i="3" s="1"/>
  <c r="M331" i="3"/>
  <c r="L331" i="3"/>
  <c r="J331" i="3"/>
  <c r="H331" i="3"/>
  <c r="G331" i="3"/>
  <c r="H334" i="3" s="1"/>
  <c r="F331" i="3"/>
  <c r="D331" i="3"/>
  <c r="C331" i="3"/>
  <c r="N331" i="3" s="1"/>
  <c r="AO330" i="3"/>
  <c r="M330" i="3"/>
  <c r="L330" i="3"/>
  <c r="J330" i="3"/>
  <c r="G330" i="3"/>
  <c r="F330" i="3"/>
  <c r="D330" i="3"/>
  <c r="C330" i="3"/>
  <c r="N330" i="3" s="1"/>
  <c r="M329" i="3"/>
  <c r="L329" i="3"/>
  <c r="J329" i="3"/>
  <c r="H329" i="3"/>
  <c r="G329" i="3"/>
  <c r="H332" i="3" s="1"/>
  <c r="F329" i="3"/>
  <c r="D329" i="3"/>
  <c r="C329" i="3"/>
  <c r="N329" i="3" s="1"/>
  <c r="AO328" i="3"/>
  <c r="M328" i="3"/>
  <c r="L328" i="3"/>
  <c r="J328" i="3"/>
  <c r="G328" i="3"/>
  <c r="F328" i="3"/>
  <c r="D328" i="3"/>
  <c r="C328" i="3"/>
  <c r="N328" i="3" s="1"/>
  <c r="M327" i="3"/>
  <c r="L327" i="3"/>
  <c r="J327" i="3"/>
  <c r="H327" i="3"/>
  <c r="G327" i="3"/>
  <c r="H330" i="3" s="1"/>
  <c r="F327" i="3"/>
  <c r="D327" i="3"/>
  <c r="C327" i="3"/>
  <c r="N327" i="3" s="1"/>
  <c r="AO326" i="3"/>
  <c r="M326" i="3"/>
  <c r="L326" i="3"/>
  <c r="J326" i="3"/>
  <c r="G326" i="3"/>
  <c r="F326" i="3"/>
  <c r="D326" i="3"/>
  <c r="C326" i="3"/>
  <c r="N326" i="3" s="1"/>
  <c r="M325" i="3"/>
  <c r="L325" i="3"/>
  <c r="J325" i="3"/>
  <c r="H325" i="3"/>
  <c r="G325" i="3"/>
  <c r="H328" i="3" s="1"/>
  <c r="F325" i="3"/>
  <c r="D325" i="3"/>
  <c r="C325" i="3"/>
  <c r="N325" i="3" s="1"/>
  <c r="AO324" i="3"/>
  <c r="M324" i="3"/>
  <c r="L324" i="3"/>
  <c r="J324" i="3"/>
  <c r="G324" i="3"/>
  <c r="F324" i="3"/>
  <c r="D324" i="3"/>
  <c r="C324" i="3"/>
  <c r="N324" i="3" s="1"/>
  <c r="M323" i="3"/>
  <c r="L323" i="3"/>
  <c r="J323" i="3"/>
  <c r="G323" i="3"/>
  <c r="H326" i="3" s="1"/>
  <c r="F323" i="3"/>
  <c r="D323" i="3"/>
  <c r="C323" i="3"/>
  <c r="N323" i="3" s="1"/>
  <c r="AO322" i="3"/>
  <c r="M322" i="3"/>
  <c r="L322" i="3"/>
  <c r="J322" i="3"/>
  <c r="G322" i="3"/>
  <c r="F322" i="3"/>
  <c r="D322" i="3"/>
  <c r="C322" i="3"/>
  <c r="N322" i="3" s="1"/>
  <c r="M321" i="3"/>
  <c r="L321" i="3"/>
  <c r="J321" i="3"/>
  <c r="G321" i="3"/>
  <c r="F321" i="3"/>
  <c r="D321" i="3"/>
  <c r="C321" i="3"/>
  <c r="N321" i="3" s="1"/>
  <c r="AO320" i="3"/>
  <c r="M320" i="3"/>
  <c r="L320" i="3"/>
  <c r="J320" i="3"/>
  <c r="G320" i="3"/>
  <c r="F320" i="3"/>
  <c r="D320" i="3"/>
  <c r="C320" i="3"/>
  <c r="N320" i="3" s="1"/>
  <c r="M319" i="3"/>
  <c r="L319" i="3"/>
  <c r="J319" i="3"/>
  <c r="H319" i="3"/>
  <c r="G319" i="3"/>
  <c r="AO319" i="3" s="1"/>
  <c r="F319" i="3"/>
  <c r="D319" i="3"/>
  <c r="C319" i="3"/>
  <c r="N319" i="3" s="1"/>
  <c r="AO318" i="3"/>
  <c r="M318" i="3"/>
  <c r="L318" i="3"/>
  <c r="J318" i="3"/>
  <c r="G318" i="3"/>
  <c r="F318" i="3"/>
  <c r="D318" i="3"/>
  <c r="C318" i="3"/>
  <c r="N318" i="3" s="1"/>
  <c r="AO317" i="3"/>
  <c r="M317" i="3"/>
  <c r="L317" i="3"/>
  <c r="J317" i="3"/>
  <c r="G317" i="3"/>
  <c r="F317" i="3"/>
  <c r="D317" i="3"/>
  <c r="C317" i="3"/>
  <c r="N317" i="3" s="1"/>
  <c r="M316" i="3"/>
  <c r="L316" i="3"/>
  <c r="J316" i="3"/>
  <c r="G316" i="3"/>
  <c r="F316" i="3"/>
  <c r="D316" i="3"/>
  <c r="C316" i="3"/>
  <c r="N316" i="3" s="1"/>
  <c r="M315" i="3"/>
  <c r="L315" i="3"/>
  <c r="J315" i="3"/>
  <c r="H315" i="3"/>
  <c r="G315" i="3"/>
  <c r="AO315" i="3" s="1"/>
  <c r="F315" i="3"/>
  <c r="D315" i="3"/>
  <c r="C315" i="3"/>
  <c r="N315" i="3" s="1"/>
  <c r="AO314" i="3"/>
  <c r="M314" i="3"/>
  <c r="L314" i="3"/>
  <c r="J314" i="3"/>
  <c r="G314" i="3"/>
  <c r="H317" i="3" s="1"/>
  <c r="F314" i="3"/>
  <c r="D314" i="3"/>
  <c r="C314" i="3"/>
  <c r="N314" i="3" s="1"/>
  <c r="AO313" i="3"/>
  <c r="M313" i="3"/>
  <c r="L313" i="3"/>
  <c r="J313" i="3"/>
  <c r="G313" i="3"/>
  <c r="F313" i="3"/>
  <c r="D313" i="3"/>
  <c r="C313" i="3"/>
  <c r="N313" i="3" s="1"/>
  <c r="M312" i="3"/>
  <c r="L312" i="3"/>
  <c r="J312" i="3"/>
  <c r="G312" i="3"/>
  <c r="F312" i="3"/>
  <c r="D312" i="3"/>
  <c r="C312" i="3"/>
  <c r="N312" i="3" s="1"/>
  <c r="M311" i="3"/>
  <c r="L311" i="3"/>
  <c r="J311" i="3"/>
  <c r="H311" i="3"/>
  <c r="G311" i="3"/>
  <c r="AO311" i="3" s="1"/>
  <c r="F311" i="3"/>
  <c r="D311" i="3"/>
  <c r="C311" i="3"/>
  <c r="N311" i="3" s="1"/>
  <c r="AO310" i="3"/>
  <c r="M310" i="3"/>
  <c r="L310" i="3"/>
  <c r="J310" i="3"/>
  <c r="G310" i="3"/>
  <c r="H313" i="3" s="1"/>
  <c r="F310" i="3"/>
  <c r="D310" i="3"/>
  <c r="C310" i="3"/>
  <c r="N310" i="3" s="1"/>
  <c r="AO309" i="3"/>
  <c r="M309" i="3"/>
  <c r="L309" i="3"/>
  <c r="J309" i="3"/>
  <c r="G309" i="3"/>
  <c r="F309" i="3"/>
  <c r="D309" i="3"/>
  <c r="C309" i="3"/>
  <c r="N309" i="3" s="1"/>
  <c r="M308" i="3"/>
  <c r="L308" i="3"/>
  <c r="J308" i="3"/>
  <c r="G308" i="3"/>
  <c r="F308" i="3"/>
  <c r="D308" i="3"/>
  <c r="C308" i="3"/>
  <c r="N308" i="3" s="1"/>
  <c r="M307" i="3"/>
  <c r="L307" i="3"/>
  <c r="J307" i="3"/>
  <c r="H307" i="3"/>
  <c r="G307" i="3"/>
  <c r="AO307" i="3" s="1"/>
  <c r="F307" i="3"/>
  <c r="D307" i="3"/>
  <c r="C307" i="3"/>
  <c r="N307" i="3" s="1"/>
  <c r="AO306" i="3"/>
  <c r="M306" i="3"/>
  <c r="L306" i="3"/>
  <c r="J306" i="3"/>
  <c r="G306" i="3"/>
  <c r="H309" i="3" s="1"/>
  <c r="F306" i="3"/>
  <c r="D306" i="3"/>
  <c r="C306" i="3"/>
  <c r="N306" i="3" s="1"/>
  <c r="AO305" i="3"/>
  <c r="M305" i="3"/>
  <c r="L305" i="3"/>
  <c r="J305" i="3"/>
  <c r="G305" i="3"/>
  <c r="F305" i="3"/>
  <c r="D305" i="3"/>
  <c r="C305" i="3"/>
  <c r="N305" i="3" s="1"/>
  <c r="M304" i="3"/>
  <c r="L304" i="3"/>
  <c r="J304" i="3"/>
  <c r="G304" i="3"/>
  <c r="F304" i="3"/>
  <c r="D304" i="3"/>
  <c r="C304" i="3"/>
  <c r="N304" i="3" s="1"/>
  <c r="M303" i="3"/>
  <c r="L303" i="3"/>
  <c r="J303" i="3"/>
  <c r="H303" i="3"/>
  <c r="G303" i="3"/>
  <c r="AO303" i="3" s="1"/>
  <c r="F303" i="3"/>
  <c r="D303" i="3"/>
  <c r="C303" i="3"/>
  <c r="N303" i="3" s="1"/>
  <c r="AO302" i="3"/>
  <c r="M302" i="3"/>
  <c r="L302" i="3"/>
  <c r="J302" i="3"/>
  <c r="G302" i="3"/>
  <c r="H305" i="3" s="1"/>
  <c r="F302" i="3"/>
  <c r="D302" i="3"/>
  <c r="C302" i="3"/>
  <c r="N302" i="3" s="1"/>
  <c r="AO301" i="3"/>
  <c r="M301" i="3"/>
  <c r="L301" i="3"/>
  <c r="J301" i="3"/>
  <c r="G301" i="3"/>
  <c r="F301" i="3"/>
  <c r="D301" i="3"/>
  <c r="C301" i="3"/>
  <c r="N301" i="3" s="1"/>
  <c r="M300" i="3"/>
  <c r="L300" i="3"/>
  <c r="J300" i="3"/>
  <c r="G300" i="3"/>
  <c r="F300" i="3"/>
  <c r="D300" i="3"/>
  <c r="C300" i="3"/>
  <c r="N300" i="3" s="1"/>
  <c r="M299" i="3"/>
  <c r="L299" i="3"/>
  <c r="J299" i="3"/>
  <c r="H299" i="3"/>
  <c r="G299" i="3"/>
  <c r="AO299" i="3" s="1"/>
  <c r="F299" i="3"/>
  <c r="D299" i="3"/>
  <c r="C299" i="3"/>
  <c r="N299" i="3" s="1"/>
  <c r="AO298" i="3"/>
  <c r="M298" i="3"/>
  <c r="L298" i="3"/>
  <c r="J298" i="3"/>
  <c r="G298" i="3"/>
  <c r="H301" i="3" s="1"/>
  <c r="F298" i="3"/>
  <c r="D298" i="3"/>
  <c r="C298" i="3"/>
  <c r="N298" i="3" s="1"/>
  <c r="AO297" i="3"/>
  <c r="M297" i="3"/>
  <c r="L297" i="3"/>
  <c r="J297" i="3"/>
  <c r="G297" i="3"/>
  <c r="F297" i="3"/>
  <c r="D297" i="3"/>
  <c r="C297" i="3"/>
  <c r="N297" i="3" s="1"/>
  <c r="M296" i="3"/>
  <c r="L296" i="3"/>
  <c r="J296" i="3"/>
  <c r="G296" i="3"/>
  <c r="F296" i="3"/>
  <c r="D296" i="3"/>
  <c r="C296" i="3"/>
  <c r="N296" i="3" s="1"/>
  <c r="M295" i="3"/>
  <c r="L295" i="3"/>
  <c r="J295" i="3"/>
  <c r="H295" i="3"/>
  <c r="G295" i="3"/>
  <c r="AO295" i="3" s="1"/>
  <c r="F295" i="3"/>
  <c r="D295" i="3"/>
  <c r="C295" i="3"/>
  <c r="N295" i="3" s="1"/>
  <c r="AO294" i="3"/>
  <c r="M294" i="3"/>
  <c r="L294" i="3"/>
  <c r="J294" i="3"/>
  <c r="G294" i="3"/>
  <c r="H297" i="3" s="1"/>
  <c r="F294" i="3"/>
  <c r="D294" i="3"/>
  <c r="C294" i="3"/>
  <c r="N294" i="3" s="1"/>
  <c r="AO293" i="3"/>
  <c r="M293" i="3"/>
  <c r="L293" i="3"/>
  <c r="J293" i="3"/>
  <c r="G293" i="3"/>
  <c r="F293" i="3"/>
  <c r="D293" i="3"/>
  <c r="C293" i="3"/>
  <c r="N293" i="3" s="1"/>
  <c r="M292" i="3"/>
  <c r="L292" i="3"/>
  <c r="J292" i="3"/>
  <c r="G292" i="3"/>
  <c r="F292" i="3"/>
  <c r="D292" i="3"/>
  <c r="C292" i="3"/>
  <c r="N292" i="3" s="1"/>
  <c r="M291" i="3"/>
  <c r="L291" i="3"/>
  <c r="J291" i="3"/>
  <c r="H291" i="3"/>
  <c r="G291" i="3"/>
  <c r="AO291" i="3" s="1"/>
  <c r="F291" i="3"/>
  <c r="D291" i="3"/>
  <c r="C291" i="3"/>
  <c r="N291" i="3" s="1"/>
  <c r="AO290" i="3"/>
  <c r="M290" i="3"/>
  <c r="L290" i="3"/>
  <c r="J290" i="3"/>
  <c r="G290" i="3"/>
  <c r="H293" i="3" s="1"/>
  <c r="F290" i="3"/>
  <c r="D290" i="3"/>
  <c r="C290" i="3"/>
  <c r="N290" i="3" s="1"/>
  <c r="AO289" i="3"/>
  <c r="M289" i="3"/>
  <c r="L289" i="3"/>
  <c r="J289" i="3"/>
  <c r="G289" i="3"/>
  <c r="F289" i="3"/>
  <c r="D289" i="3"/>
  <c r="C289" i="3"/>
  <c r="N289" i="3" s="1"/>
  <c r="M288" i="3"/>
  <c r="L288" i="3"/>
  <c r="J288" i="3"/>
  <c r="G288" i="3"/>
  <c r="F288" i="3"/>
  <c r="D288" i="3"/>
  <c r="C288" i="3" s="1"/>
  <c r="N288" i="3" s="1"/>
  <c r="AJ287" i="3"/>
  <c r="L287" i="3"/>
  <c r="J287" i="3"/>
  <c r="F287" i="3"/>
  <c r="G287" i="3" s="1"/>
  <c r="D287" i="3"/>
  <c r="L286" i="3"/>
  <c r="J286" i="3"/>
  <c r="F286" i="3"/>
  <c r="D286" i="3"/>
  <c r="L285" i="3"/>
  <c r="J285" i="3"/>
  <c r="F285" i="3"/>
  <c r="D285" i="3"/>
  <c r="AF284" i="3"/>
  <c r="L284" i="3"/>
  <c r="J284" i="3"/>
  <c r="F284" i="3"/>
  <c r="G284" i="3" s="1"/>
  <c r="D284" i="3"/>
  <c r="L283" i="3"/>
  <c r="J283" i="3"/>
  <c r="F283" i="3"/>
  <c r="G283" i="3" s="1"/>
  <c r="D283" i="3"/>
  <c r="L282" i="3"/>
  <c r="J282" i="3"/>
  <c r="F282" i="3"/>
  <c r="D282" i="3"/>
  <c r="L281" i="3"/>
  <c r="J281" i="3"/>
  <c r="F281" i="3"/>
  <c r="D281" i="3"/>
  <c r="AF280" i="3"/>
  <c r="L280" i="3"/>
  <c r="J280" i="3"/>
  <c r="F280" i="3"/>
  <c r="G280" i="3" s="1"/>
  <c r="D280" i="3"/>
  <c r="L279" i="3"/>
  <c r="J279" i="3"/>
  <c r="F279" i="3"/>
  <c r="G279" i="3" s="1"/>
  <c r="D279" i="3"/>
  <c r="L278" i="3"/>
  <c r="J278" i="3"/>
  <c r="F278" i="3"/>
  <c r="D278" i="3"/>
  <c r="L277" i="3"/>
  <c r="J277" i="3"/>
  <c r="F277" i="3"/>
  <c r="D277" i="3"/>
  <c r="AF276" i="3"/>
  <c r="L276" i="3"/>
  <c r="J276" i="3"/>
  <c r="F276" i="3"/>
  <c r="G276" i="3" s="1"/>
  <c r="D276" i="3"/>
  <c r="L275" i="3"/>
  <c r="J275" i="3"/>
  <c r="F275" i="3"/>
  <c r="G275" i="3" s="1"/>
  <c r="D275" i="3"/>
  <c r="L274" i="3"/>
  <c r="J274" i="3"/>
  <c r="F274" i="3"/>
  <c r="D274" i="3"/>
  <c r="L273" i="3"/>
  <c r="J273" i="3"/>
  <c r="F273" i="3"/>
  <c r="D273" i="3"/>
  <c r="AF272" i="3"/>
  <c r="L272" i="3"/>
  <c r="J272" i="3"/>
  <c r="F272" i="3"/>
  <c r="G272" i="3" s="1"/>
  <c r="D272" i="3"/>
  <c r="AJ271" i="3"/>
  <c r="L271" i="3"/>
  <c r="J271" i="3"/>
  <c r="F271" i="3"/>
  <c r="G271" i="3" s="1"/>
  <c r="D271" i="3"/>
  <c r="L270" i="3"/>
  <c r="J270" i="3"/>
  <c r="F270" i="3"/>
  <c r="D270" i="3"/>
  <c r="L269" i="3"/>
  <c r="J269" i="3"/>
  <c r="F269" i="3"/>
  <c r="D269" i="3"/>
  <c r="AF268" i="3"/>
  <c r="L268" i="3"/>
  <c r="J268" i="3"/>
  <c r="F268" i="3"/>
  <c r="G268" i="3" s="1"/>
  <c r="D268" i="3"/>
  <c r="L267" i="3"/>
  <c r="J267" i="3"/>
  <c r="F267" i="3"/>
  <c r="G267" i="3" s="1"/>
  <c r="D267" i="3"/>
  <c r="L266" i="3"/>
  <c r="J266" i="3"/>
  <c r="F266" i="3"/>
  <c r="D266" i="3"/>
  <c r="L265" i="3"/>
  <c r="J265" i="3"/>
  <c r="F265" i="3"/>
  <c r="D265" i="3"/>
  <c r="L264" i="3"/>
  <c r="J264" i="3"/>
  <c r="F264" i="3"/>
  <c r="G264" i="3" s="1"/>
  <c r="D264" i="3"/>
  <c r="L263" i="3"/>
  <c r="J263" i="3"/>
  <c r="F263" i="3"/>
  <c r="D263" i="3"/>
  <c r="L262" i="3"/>
  <c r="J262" i="3"/>
  <c r="F262" i="3"/>
  <c r="G262" i="3" s="1"/>
  <c r="D262" i="3"/>
  <c r="L261" i="3"/>
  <c r="J261" i="3"/>
  <c r="F261" i="3"/>
  <c r="D261" i="3"/>
  <c r="AN260" i="3"/>
  <c r="AF260" i="3"/>
  <c r="L260" i="3"/>
  <c r="J260" i="3"/>
  <c r="F260" i="3"/>
  <c r="G260" i="3" s="1"/>
  <c r="D260" i="3"/>
  <c r="L259" i="3"/>
  <c r="J259" i="3"/>
  <c r="F259" i="3"/>
  <c r="D259" i="3"/>
  <c r="AN258" i="3"/>
  <c r="AF258" i="3"/>
  <c r="L258" i="3"/>
  <c r="J258" i="3"/>
  <c r="F258" i="3"/>
  <c r="G258" i="3" s="1"/>
  <c r="D258" i="3"/>
  <c r="L257" i="3"/>
  <c r="J257" i="3"/>
  <c r="F257" i="3"/>
  <c r="D257" i="3"/>
  <c r="L256" i="3"/>
  <c r="J256" i="3"/>
  <c r="F256" i="3"/>
  <c r="G256" i="3" s="1"/>
  <c r="D256" i="3"/>
  <c r="L255" i="3"/>
  <c r="J255" i="3"/>
  <c r="F255" i="3"/>
  <c r="D255" i="3"/>
  <c r="L254" i="3"/>
  <c r="J254" i="3"/>
  <c r="F254" i="3"/>
  <c r="G254" i="3" s="1"/>
  <c r="D254" i="3"/>
  <c r="L253" i="3"/>
  <c r="J253" i="3"/>
  <c r="F253" i="3"/>
  <c r="D253" i="3"/>
  <c r="AN252" i="3"/>
  <c r="AF252" i="3"/>
  <c r="L252" i="3"/>
  <c r="J252" i="3"/>
  <c r="F252" i="3"/>
  <c r="G252" i="3" s="1"/>
  <c r="D252" i="3"/>
  <c r="L251" i="3"/>
  <c r="J251" i="3"/>
  <c r="F251" i="3"/>
  <c r="D251" i="3"/>
  <c r="AN250" i="3"/>
  <c r="AF250" i="3"/>
  <c r="L250" i="3"/>
  <c r="J250" i="3"/>
  <c r="F250" i="3"/>
  <c r="G250" i="3" s="1"/>
  <c r="D250" i="3"/>
  <c r="L249" i="3"/>
  <c r="J249" i="3"/>
  <c r="F249" i="3"/>
  <c r="D249" i="3"/>
  <c r="N248" i="3"/>
  <c r="L248" i="3"/>
  <c r="J248" i="3"/>
  <c r="F248" i="3"/>
  <c r="G248" i="3" s="1"/>
  <c r="D248" i="3"/>
  <c r="M248" i="3" s="1"/>
  <c r="C248" i="3"/>
  <c r="L247" i="3"/>
  <c r="J247" i="3"/>
  <c r="AO247" i="3" s="1"/>
  <c r="F247" i="3"/>
  <c r="G247" i="3" s="1"/>
  <c r="D247" i="3"/>
  <c r="M247" i="3" s="1"/>
  <c r="C247" i="3"/>
  <c r="N247" i="3" s="1"/>
  <c r="L246" i="3"/>
  <c r="J246" i="3"/>
  <c r="AO246" i="3" s="1"/>
  <c r="F246" i="3"/>
  <c r="G246" i="3" s="1"/>
  <c r="D246" i="3"/>
  <c r="M246" i="3" s="1"/>
  <c r="C246" i="3"/>
  <c r="N246" i="3" s="1"/>
  <c r="N245" i="3"/>
  <c r="L245" i="3"/>
  <c r="J245" i="3"/>
  <c r="F245" i="3"/>
  <c r="G245" i="3" s="1"/>
  <c r="D245" i="3"/>
  <c r="M245" i="3" s="1"/>
  <c r="C245" i="3"/>
  <c r="N244" i="3"/>
  <c r="L244" i="3"/>
  <c r="J244" i="3"/>
  <c r="F244" i="3"/>
  <c r="G244" i="3" s="1"/>
  <c r="D244" i="3"/>
  <c r="M244" i="3" s="1"/>
  <c r="C244" i="3"/>
  <c r="L243" i="3"/>
  <c r="J243" i="3"/>
  <c r="AO243" i="3" s="1"/>
  <c r="G243" i="3"/>
  <c r="F243" i="3"/>
  <c r="D243" i="3"/>
  <c r="M243" i="3" s="1"/>
  <c r="C243" i="3"/>
  <c r="N243" i="3" s="1"/>
  <c r="L242" i="3"/>
  <c r="J242" i="3"/>
  <c r="AO242" i="3" s="1"/>
  <c r="G242" i="3"/>
  <c r="F242" i="3"/>
  <c r="D242" i="3"/>
  <c r="M242" i="3" s="1"/>
  <c r="C242" i="3"/>
  <c r="N242" i="3" s="1"/>
  <c r="L241" i="3"/>
  <c r="J241" i="3"/>
  <c r="AO241" i="3" s="1"/>
  <c r="G241" i="3"/>
  <c r="F241" i="3"/>
  <c r="D241" i="3"/>
  <c r="M241" i="3" s="1"/>
  <c r="C241" i="3"/>
  <c r="N241" i="3" s="1"/>
  <c r="L240" i="3"/>
  <c r="J240" i="3"/>
  <c r="AO240" i="3" s="1"/>
  <c r="H240" i="3"/>
  <c r="G240" i="3"/>
  <c r="F240" i="3"/>
  <c r="D240" i="3"/>
  <c r="M240" i="3" s="1"/>
  <c r="C240" i="3"/>
  <c r="N240" i="3" s="1"/>
  <c r="L239" i="3"/>
  <c r="J239" i="3"/>
  <c r="AO239" i="3" s="1"/>
  <c r="G239" i="3"/>
  <c r="F239" i="3"/>
  <c r="D239" i="3"/>
  <c r="M239" i="3" s="1"/>
  <c r="C239" i="3"/>
  <c r="N239" i="3" s="1"/>
  <c r="L238" i="3"/>
  <c r="J238" i="3"/>
  <c r="AO238" i="3" s="1"/>
  <c r="G238" i="3"/>
  <c r="F238" i="3"/>
  <c r="D238" i="3"/>
  <c r="M238" i="3" s="1"/>
  <c r="C238" i="3"/>
  <c r="N238" i="3" s="1"/>
  <c r="L237" i="3"/>
  <c r="J237" i="3"/>
  <c r="AO237" i="3" s="1"/>
  <c r="G237" i="3"/>
  <c r="F237" i="3"/>
  <c r="D237" i="3"/>
  <c r="M237" i="3" s="1"/>
  <c r="C237" i="3"/>
  <c r="N237" i="3" s="1"/>
  <c r="L236" i="3"/>
  <c r="J236" i="3"/>
  <c r="AO236" i="3" s="1"/>
  <c r="F236" i="3"/>
  <c r="G236" i="3" s="1"/>
  <c r="D236" i="3"/>
  <c r="M236" i="3" s="1"/>
  <c r="C236" i="3"/>
  <c r="N236" i="3" s="1"/>
  <c r="L235" i="3"/>
  <c r="J235" i="3"/>
  <c r="AO235" i="3" s="1"/>
  <c r="F235" i="3"/>
  <c r="G235" i="3" s="1"/>
  <c r="D235" i="3"/>
  <c r="M235" i="3" s="1"/>
  <c r="C235" i="3"/>
  <c r="N235" i="3" s="1"/>
  <c r="N234" i="3"/>
  <c r="L234" i="3"/>
  <c r="J234" i="3"/>
  <c r="F234" i="3"/>
  <c r="G234" i="3" s="1"/>
  <c r="D234" i="3"/>
  <c r="M234" i="3" s="1"/>
  <c r="C234" i="3"/>
  <c r="N233" i="3"/>
  <c r="L233" i="3"/>
  <c r="J233" i="3"/>
  <c r="AO233" i="3" s="1"/>
  <c r="G233" i="3"/>
  <c r="F233" i="3"/>
  <c r="D233" i="3"/>
  <c r="M233" i="3" s="1"/>
  <c r="C233" i="3"/>
  <c r="N232" i="3"/>
  <c r="L232" i="3"/>
  <c r="J232" i="3"/>
  <c r="F232" i="3"/>
  <c r="G232" i="3" s="1"/>
  <c r="D232" i="3"/>
  <c r="M232" i="3" s="1"/>
  <c r="C232" i="3"/>
  <c r="L231" i="3"/>
  <c r="J231" i="3"/>
  <c r="AO231" i="3" s="1"/>
  <c r="F231" i="3"/>
  <c r="G231" i="3" s="1"/>
  <c r="D231" i="3"/>
  <c r="M231" i="3" s="1"/>
  <c r="C231" i="3"/>
  <c r="N231" i="3" s="1"/>
  <c r="L230" i="3"/>
  <c r="J230" i="3"/>
  <c r="AO230" i="3" s="1"/>
  <c r="H230" i="3"/>
  <c r="G230" i="3"/>
  <c r="F230" i="3"/>
  <c r="D230" i="3"/>
  <c r="M230" i="3" s="1"/>
  <c r="C230" i="3"/>
  <c r="N230" i="3" s="1"/>
  <c r="L229" i="3"/>
  <c r="J229" i="3"/>
  <c r="AO229" i="3" s="1"/>
  <c r="H229" i="3"/>
  <c r="G229" i="3"/>
  <c r="F229" i="3"/>
  <c r="D229" i="3"/>
  <c r="M229" i="3" s="1"/>
  <c r="C229" i="3"/>
  <c r="N229" i="3" s="1"/>
  <c r="L228" i="3"/>
  <c r="J228" i="3"/>
  <c r="AO228" i="3" s="1"/>
  <c r="H228" i="3"/>
  <c r="G228" i="3"/>
  <c r="F228" i="3"/>
  <c r="D228" i="3"/>
  <c r="M228" i="3" s="1"/>
  <c r="C228" i="3"/>
  <c r="N228" i="3" s="1"/>
  <c r="L227" i="3"/>
  <c r="J227" i="3"/>
  <c r="AO227" i="3" s="1"/>
  <c r="H227" i="3"/>
  <c r="G227" i="3"/>
  <c r="F227" i="3"/>
  <c r="D227" i="3"/>
  <c r="M227" i="3" s="1"/>
  <c r="C227" i="3"/>
  <c r="N227" i="3" s="1"/>
  <c r="L226" i="3"/>
  <c r="J226" i="3"/>
  <c r="AO226" i="3" s="1"/>
  <c r="H226" i="3"/>
  <c r="G226" i="3"/>
  <c r="F226" i="3"/>
  <c r="D226" i="3"/>
  <c r="M226" i="3" s="1"/>
  <c r="C226" i="3"/>
  <c r="N226" i="3" s="1"/>
  <c r="L225" i="3"/>
  <c r="J225" i="3"/>
  <c r="AO225" i="3" s="1"/>
  <c r="H225" i="3"/>
  <c r="G225" i="3"/>
  <c r="F225" i="3"/>
  <c r="D225" i="3"/>
  <c r="M225" i="3" s="1"/>
  <c r="C225" i="3"/>
  <c r="N225" i="3" s="1"/>
  <c r="L224" i="3"/>
  <c r="J224" i="3"/>
  <c r="AO224" i="3" s="1"/>
  <c r="H224" i="3"/>
  <c r="G224" i="3"/>
  <c r="F224" i="3"/>
  <c r="D224" i="3"/>
  <c r="M224" i="3" s="1"/>
  <c r="C224" i="3"/>
  <c r="N224" i="3" s="1"/>
  <c r="L223" i="3"/>
  <c r="J223" i="3"/>
  <c r="AO223" i="3" s="1"/>
  <c r="G223" i="3"/>
  <c r="F223" i="3"/>
  <c r="D223" i="3"/>
  <c r="M223" i="3" s="1"/>
  <c r="C223" i="3"/>
  <c r="N223" i="3" s="1"/>
  <c r="L222" i="3"/>
  <c r="J222" i="3"/>
  <c r="AO222" i="3" s="1"/>
  <c r="G222" i="3"/>
  <c r="F222" i="3"/>
  <c r="D222" i="3"/>
  <c r="M222" i="3" s="1"/>
  <c r="C222" i="3"/>
  <c r="N222" i="3" s="1"/>
  <c r="L221" i="3"/>
  <c r="J221" i="3"/>
  <c r="AO221" i="3" s="1"/>
  <c r="F221" i="3"/>
  <c r="G221" i="3" s="1"/>
  <c r="D221" i="3"/>
  <c r="M221" i="3" s="1"/>
  <c r="C221" i="3"/>
  <c r="N221" i="3" s="1"/>
  <c r="N220" i="3"/>
  <c r="L220" i="3"/>
  <c r="J220" i="3"/>
  <c r="F220" i="3"/>
  <c r="G220" i="3" s="1"/>
  <c r="D220" i="3"/>
  <c r="M220" i="3" s="1"/>
  <c r="C220" i="3"/>
  <c r="N219" i="3"/>
  <c r="L219" i="3"/>
  <c r="J219" i="3"/>
  <c r="F219" i="3"/>
  <c r="G219" i="3" s="1"/>
  <c r="D219" i="3"/>
  <c r="M219" i="3" s="1"/>
  <c r="C219" i="3"/>
  <c r="L218" i="3"/>
  <c r="J218" i="3"/>
  <c r="AO218" i="3" s="1"/>
  <c r="G218" i="3"/>
  <c r="F218" i="3"/>
  <c r="D218" i="3"/>
  <c r="M218" i="3" s="1"/>
  <c r="C218" i="3"/>
  <c r="N218" i="3" s="1"/>
  <c r="L217" i="3"/>
  <c r="J217" i="3"/>
  <c r="AO217" i="3" s="1"/>
  <c r="G217" i="3"/>
  <c r="F217" i="3"/>
  <c r="D217" i="3"/>
  <c r="M217" i="3" s="1"/>
  <c r="C217" i="3"/>
  <c r="N217" i="3" s="1"/>
  <c r="L216" i="3"/>
  <c r="J216" i="3"/>
  <c r="AO216" i="3" s="1"/>
  <c r="G216" i="3"/>
  <c r="F216" i="3"/>
  <c r="D216" i="3"/>
  <c r="M216" i="3" s="1"/>
  <c r="C216" i="3"/>
  <c r="N216" i="3" s="1"/>
  <c r="L215" i="3"/>
  <c r="J215" i="3"/>
  <c r="AO215" i="3" s="1"/>
  <c r="H215" i="3"/>
  <c r="G215" i="3"/>
  <c r="F215" i="3"/>
  <c r="D215" i="3"/>
  <c r="M215" i="3" s="1"/>
  <c r="C215" i="3"/>
  <c r="N215" i="3" s="1"/>
  <c r="L214" i="3"/>
  <c r="J214" i="3"/>
  <c r="AO214" i="3" s="1"/>
  <c r="H214" i="3"/>
  <c r="G214" i="3"/>
  <c r="F214" i="3"/>
  <c r="D214" i="3"/>
  <c r="M214" i="3" s="1"/>
  <c r="C214" i="3"/>
  <c r="N214" i="3" s="1"/>
  <c r="L213" i="3"/>
  <c r="J213" i="3"/>
  <c r="AO213" i="3" s="1"/>
  <c r="H213" i="3"/>
  <c r="G213" i="3"/>
  <c r="F213" i="3"/>
  <c r="D213" i="3"/>
  <c r="M213" i="3" s="1"/>
  <c r="C213" i="3"/>
  <c r="N213" i="3" s="1"/>
  <c r="L212" i="3"/>
  <c r="J212" i="3"/>
  <c r="AO212" i="3" s="1"/>
  <c r="H212" i="3"/>
  <c r="G212" i="3"/>
  <c r="F212" i="3"/>
  <c r="D212" i="3"/>
  <c r="M212" i="3" s="1"/>
  <c r="C212" i="3"/>
  <c r="N212" i="3" s="1"/>
  <c r="L211" i="3"/>
  <c r="J211" i="3"/>
  <c r="AO211" i="3" s="1"/>
  <c r="H211" i="3"/>
  <c r="G211" i="3"/>
  <c r="F211" i="3"/>
  <c r="D211" i="3"/>
  <c r="M211" i="3" s="1"/>
  <c r="C211" i="3"/>
  <c r="N211" i="3" s="1"/>
  <c r="L210" i="3"/>
  <c r="J210" i="3"/>
  <c r="AO210" i="3" s="1"/>
  <c r="H210" i="3"/>
  <c r="G210" i="3"/>
  <c r="F210" i="3"/>
  <c r="D210" i="3"/>
  <c r="M210" i="3" s="1"/>
  <c r="C210" i="3"/>
  <c r="N210" i="3" s="1"/>
  <c r="L209" i="3"/>
  <c r="J209" i="3"/>
  <c r="AO209" i="3" s="1"/>
  <c r="H209" i="3"/>
  <c r="G209" i="3"/>
  <c r="F209" i="3"/>
  <c r="D209" i="3"/>
  <c r="M209" i="3" s="1"/>
  <c r="C209" i="3"/>
  <c r="N209" i="3" s="1"/>
  <c r="L208" i="3"/>
  <c r="J208" i="3"/>
  <c r="AO208" i="3" s="1"/>
  <c r="H208" i="3"/>
  <c r="G208" i="3"/>
  <c r="F208" i="3"/>
  <c r="D208" i="3"/>
  <c r="M208" i="3" s="1"/>
  <c r="C208" i="3"/>
  <c r="N208" i="3" s="1"/>
  <c r="L207" i="3"/>
  <c r="J207" i="3"/>
  <c r="AO207" i="3" s="1"/>
  <c r="H207" i="3"/>
  <c r="G207" i="3"/>
  <c r="F207" i="3"/>
  <c r="D207" i="3"/>
  <c r="M207" i="3" s="1"/>
  <c r="C207" i="3"/>
  <c r="N207" i="3" s="1"/>
  <c r="L206" i="3"/>
  <c r="J206" i="3"/>
  <c r="AO206" i="3" s="1"/>
  <c r="H206" i="3"/>
  <c r="G206" i="3"/>
  <c r="F206" i="3"/>
  <c r="D206" i="3"/>
  <c r="M206" i="3" s="1"/>
  <c r="C206" i="3"/>
  <c r="N206" i="3" s="1"/>
  <c r="L205" i="3"/>
  <c r="J205" i="3"/>
  <c r="AO205" i="3" s="1"/>
  <c r="H205" i="3"/>
  <c r="G205" i="3"/>
  <c r="F205" i="3"/>
  <c r="D205" i="3"/>
  <c r="M205" i="3" s="1"/>
  <c r="C205" i="3"/>
  <c r="N205" i="3" s="1"/>
  <c r="L204" i="3"/>
  <c r="J204" i="3"/>
  <c r="AO204" i="3" s="1"/>
  <c r="H204" i="3"/>
  <c r="G204" i="3"/>
  <c r="F204" i="3"/>
  <c r="D204" i="3"/>
  <c r="M204" i="3" s="1"/>
  <c r="C204" i="3"/>
  <c r="N204" i="3" s="1"/>
  <c r="L203" i="3"/>
  <c r="J203" i="3"/>
  <c r="AO203" i="3" s="1"/>
  <c r="H203" i="3"/>
  <c r="G203" i="3"/>
  <c r="F203" i="3"/>
  <c r="D203" i="3"/>
  <c r="M203" i="3" s="1"/>
  <c r="C203" i="3"/>
  <c r="N203" i="3" s="1"/>
  <c r="L202" i="3"/>
  <c r="J202" i="3"/>
  <c r="AO202" i="3" s="1"/>
  <c r="H202" i="3"/>
  <c r="G202" i="3"/>
  <c r="F202" i="3"/>
  <c r="D202" i="3"/>
  <c r="M202" i="3" s="1"/>
  <c r="C202" i="3"/>
  <c r="N202" i="3" s="1"/>
  <c r="L201" i="3"/>
  <c r="J201" i="3"/>
  <c r="AO201" i="3" s="1"/>
  <c r="H201" i="3"/>
  <c r="G201" i="3"/>
  <c r="F201" i="3"/>
  <c r="D201" i="3"/>
  <c r="M201" i="3" s="1"/>
  <c r="C201" i="3"/>
  <c r="N201" i="3" s="1"/>
  <c r="L200" i="3"/>
  <c r="J200" i="3"/>
  <c r="AO200" i="3" s="1"/>
  <c r="H200" i="3"/>
  <c r="G200" i="3"/>
  <c r="F200" i="3"/>
  <c r="D200" i="3"/>
  <c r="M200" i="3" s="1"/>
  <c r="C200" i="3"/>
  <c r="N200" i="3" s="1"/>
  <c r="L199" i="3"/>
  <c r="J199" i="3"/>
  <c r="AO199" i="3" s="1"/>
  <c r="H199" i="3"/>
  <c r="G199" i="3"/>
  <c r="F199" i="3"/>
  <c r="D199" i="3"/>
  <c r="M199" i="3" s="1"/>
  <c r="C199" i="3"/>
  <c r="N199" i="3" s="1"/>
  <c r="L198" i="3"/>
  <c r="J198" i="3"/>
  <c r="AO198" i="3" s="1"/>
  <c r="H198" i="3"/>
  <c r="G198" i="3"/>
  <c r="F198" i="3"/>
  <c r="D198" i="3"/>
  <c r="M198" i="3" s="1"/>
  <c r="C198" i="3"/>
  <c r="N198" i="3" s="1"/>
  <c r="L197" i="3"/>
  <c r="J197" i="3"/>
  <c r="AO197" i="3" s="1"/>
  <c r="H197" i="3"/>
  <c r="G197" i="3"/>
  <c r="F197" i="3"/>
  <c r="D197" i="3"/>
  <c r="M197" i="3" s="1"/>
  <c r="C197" i="3"/>
  <c r="N197" i="3" s="1"/>
  <c r="L196" i="3"/>
  <c r="J196" i="3"/>
  <c r="AO196" i="3" s="1"/>
  <c r="H196" i="3"/>
  <c r="G196" i="3"/>
  <c r="F196" i="3"/>
  <c r="D196" i="3"/>
  <c r="M196" i="3" s="1"/>
  <c r="C196" i="3"/>
  <c r="N196" i="3" s="1"/>
  <c r="L195" i="3"/>
  <c r="J195" i="3"/>
  <c r="AO195" i="3" s="1"/>
  <c r="H195" i="3"/>
  <c r="G195" i="3"/>
  <c r="F195" i="3"/>
  <c r="D195" i="3"/>
  <c r="M195" i="3" s="1"/>
  <c r="C195" i="3"/>
  <c r="N195" i="3" s="1"/>
  <c r="L194" i="3"/>
  <c r="J194" i="3"/>
  <c r="AO194" i="3" s="1"/>
  <c r="H194" i="3"/>
  <c r="G194" i="3"/>
  <c r="F194" i="3"/>
  <c r="D194" i="3"/>
  <c r="M194" i="3" s="1"/>
  <c r="C194" i="3"/>
  <c r="N194" i="3" s="1"/>
  <c r="L193" i="3"/>
  <c r="J193" i="3"/>
  <c r="AO193" i="3" s="1"/>
  <c r="H193" i="3"/>
  <c r="G193" i="3"/>
  <c r="F193" i="3"/>
  <c r="D193" i="3"/>
  <c r="M193" i="3" s="1"/>
  <c r="C193" i="3"/>
  <c r="N193" i="3" s="1"/>
  <c r="L192" i="3"/>
  <c r="J192" i="3"/>
  <c r="AO192" i="3" s="1"/>
  <c r="H192" i="3"/>
  <c r="G192" i="3"/>
  <c r="F192" i="3"/>
  <c r="D192" i="3"/>
  <c r="M192" i="3" s="1"/>
  <c r="C192" i="3"/>
  <c r="N192" i="3" s="1"/>
  <c r="L191" i="3"/>
  <c r="J191" i="3"/>
  <c r="AO191" i="3" s="1"/>
  <c r="H191" i="3"/>
  <c r="G191" i="3"/>
  <c r="F191" i="3"/>
  <c r="D191" i="3"/>
  <c r="M191" i="3" s="1"/>
  <c r="C191" i="3"/>
  <c r="N191" i="3" s="1"/>
  <c r="L190" i="3"/>
  <c r="J190" i="3"/>
  <c r="AO190" i="3" s="1"/>
  <c r="H190" i="3"/>
  <c r="G190" i="3"/>
  <c r="F190" i="3"/>
  <c r="D190" i="3"/>
  <c r="M190" i="3" s="1"/>
  <c r="C190" i="3"/>
  <c r="N190" i="3" s="1"/>
  <c r="L189" i="3"/>
  <c r="J189" i="3"/>
  <c r="AO189" i="3" s="1"/>
  <c r="H189" i="3"/>
  <c r="G189" i="3"/>
  <c r="F189" i="3"/>
  <c r="D189" i="3"/>
  <c r="M189" i="3" s="1"/>
  <c r="C189" i="3"/>
  <c r="N189" i="3" s="1"/>
  <c r="L188" i="3"/>
  <c r="J188" i="3"/>
  <c r="AO188" i="3" s="1"/>
  <c r="H188" i="3"/>
  <c r="G188" i="3"/>
  <c r="F188" i="3"/>
  <c r="D188" i="3"/>
  <c r="M188" i="3" s="1"/>
  <c r="C188" i="3"/>
  <c r="N188" i="3" s="1"/>
  <c r="L187" i="3"/>
  <c r="J187" i="3"/>
  <c r="AO187" i="3" s="1"/>
  <c r="H187" i="3"/>
  <c r="G187" i="3"/>
  <c r="F187" i="3"/>
  <c r="D187" i="3"/>
  <c r="M187" i="3" s="1"/>
  <c r="C187" i="3"/>
  <c r="N187" i="3" s="1"/>
  <c r="L186" i="3"/>
  <c r="J186" i="3"/>
  <c r="AO186" i="3" s="1"/>
  <c r="H186" i="3"/>
  <c r="G186" i="3"/>
  <c r="F186" i="3"/>
  <c r="D186" i="3"/>
  <c r="M186" i="3" s="1"/>
  <c r="C186" i="3"/>
  <c r="N186" i="3" s="1"/>
  <c r="L185" i="3"/>
  <c r="J185" i="3"/>
  <c r="AO185" i="3" s="1"/>
  <c r="H185" i="3"/>
  <c r="G185" i="3"/>
  <c r="F185" i="3"/>
  <c r="D185" i="3"/>
  <c r="M185" i="3" s="1"/>
  <c r="C185" i="3"/>
  <c r="N185" i="3" s="1"/>
  <c r="L184" i="3"/>
  <c r="J184" i="3"/>
  <c r="AO184" i="3" s="1"/>
  <c r="H184" i="3"/>
  <c r="G184" i="3"/>
  <c r="F184" i="3"/>
  <c r="D184" i="3"/>
  <c r="M184" i="3" s="1"/>
  <c r="C184" i="3"/>
  <c r="N184" i="3" s="1"/>
  <c r="L183" i="3"/>
  <c r="J183" i="3"/>
  <c r="AO183" i="3" s="1"/>
  <c r="H183" i="3"/>
  <c r="G183" i="3"/>
  <c r="F183" i="3"/>
  <c r="D183" i="3"/>
  <c r="M183" i="3" s="1"/>
  <c r="C183" i="3"/>
  <c r="N183" i="3" s="1"/>
  <c r="L182" i="3"/>
  <c r="J182" i="3"/>
  <c r="AO182" i="3" s="1"/>
  <c r="G182" i="3"/>
  <c r="F182" i="3"/>
  <c r="D182" i="3"/>
  <c r="M182" i="3" s="1"/>
  <c r="C182" i="3"/>
  <c r="N182" i="3" s="1"/>
  <c r="L181" i="3"/>
  <c r="J181" i="3"/>
  <c r="AO181" i="3" s="1"/>
  <c r="G181" i="3"/>
  <c r="F181" i="3"/>
  <c r="D181" i="3"/>
  <c r="M181" i="3" s="1"/>
  <c r="C181" i="3"/>
  <c r="N181" i="3" s="1"/>
  <c r="L180" i="3"/>
  <c r="J180" i="3"/>
  <c r="AO180" i="3" s="1"/>
  <c r="F180" i="3"/>
  <c r="G180" i="3" s="1"/>
  <c r="D180" i="3"/>
  <c r="M180" i="3" s="1"/>
  <c r="C180" i="3"/>
  <c r="N180" i="3" s="1"/>
  <c r="L179" i="3"/>
  <c r="J179" i="3"/>
  <c r="AO179" i="3" s="1"/>
  <c r="H179" i="3"/>
  <c r="F179" i="3"/>
  <c r="G179" i="3" s="1"/>
  <c r="D179" i="3"/>
  <c r="M179" i="3" s="1"/>
  <c r="C179" i="3"/>
  <c r="N179" i="3" s="1"/>
  <c r="N178" i="3"/>
  <c r="L178" i="3"/>
  <c r="J178" i="3"/>
  <c r="AO178" i="3" s="1"/>
  <c r="H178" i="3"/>
  <c r="G178" i="3"/>
  <c r="F178" i="3"/>
  <c r="D178" i="3"/>
  <c r="M178" i="3" s="1"/>
  <c r="C178" i="3"/>
  <c r="N177" i="3"/>
  <c r="L177" i="3"/>
  <c r="J177" i="3"/>
  <c r="AO177" i="3" s="1"/>
  <c r="H177" i="3"/>
  <c r="G177" i="3"/>
  <c r="F177" i="3"/>
  <c r="D177" i="3"/>
  <c r="M177" i="3" s="1"/>
  <c r="C177" i="3"/>
  <c r="N176" i="3"/>
  <c r="L176" i="3"/>
  <c r="J176" i="3"/>
  <c r="AO176" i="3" s="1"/>
  <c r="H176" i="3"/>
  <c r="G176" i="3"/>
  <c r="F176" i="3"/>
  <c r="D176" i="3"/>
  <c r="M176" i="3" s="1"/>
  <c r="C176" i="3"/>
  <c r="N175" i="3"/>
  <c r="L175" i="3"/>
  <c r="J175" i="3"/>
  <c r="AO175" i="3" s="1"/>
  <c r="H175" i="3"/>
  <c r="G175" i="3"/>
  <c r="F175" i="3"/>
  <c r="D175" i="3"/>
  <c r="M175" i="3" s="1"/>
  <c r="C175" i="3"/>
  <c r="N174" i="3"/>
  <c r="L174" i="3"/>
  <c r="J174" i="3"/>
  <c r="AO174" i="3" s="1"/>
  <c r="H174" i="3"/>
  <c r="G174" i="3"/>
  <c r="F174" i="3"/>
  <c r="D174" i="3"/>
  <c r="M174" i="3" s="1"/>
  <c r="C174" i="3"/>
  <c r="N173" i="3"/>
  <c r="L173" i="3"/>
  <c r="J173" i="3"/>
  <c r="AO173" i="3" s="1"/>
  <c r="H173" i="3"/>
  <c r="G173" i="3"/>
  <c r="F173" i="3"/>
  <c r="D173" i="3"/>
  <c r="M173" i="3" s="1"/>
  <c r="C173" i="3"/>
  <c r="N172" i="3"/>
  <c r="L172" i="3"/>
  <c r="J172" i="3"/>
  <c r="AO172" i="3" s="1"/>
  <c r="H172" i="3"/>
  <c r="G172" i="3"/>
  <c r="F172" i="3"/>
  <c r="D172" i="3"/>
  <c r="M172" i="3" s="1"/>
  <c r="C172" i="3"/>
  <c r="N171" i="3"/>
  <c r="L171" i="3"/>
  <c r="J171" i="3"/>
  <c r="AO171" i="3" s="1"/>
  <c r="H171" i="3"/>
  <c r="G171" i="3"/>
  <c r="F171" i="3"/>
  <c r="D171" i="3"/>
  <c r="M171" i="3" s="1"/>
  <c r="C171" i="3"/>
  <c r="N170" i="3"/>
  <c r="L170" i="3"/>
  <c r="J170" i="3"/>
  <c r="AO170" i="3" s="1"/>
  <c r="H170" i="3"/>
  <c r="G170" i="3"/>
  <c r="F170" i="3"/>
  <c r="D170" i="3"/>
  <c r="M170" i="3" s="1"/>
  <c r="C170" i="3"/>
  <c r="N169" i="3"/>
  <c r="L169" i="3"/>
  <c r="J169" i="3"/>
  <c r="AO169" i="3" s="1"/>
  <c r="H169" i="3"/>
  <c r="G169" i="3"/>
  <c r="F169" i="3"/>
  <c r="D169" i="3"/>
  <c r="M169" i="3" s="1"/>
  <c r="C169" i="3"/>
  <c r="N168" i="3"/>
  <c r="L168" i="3"/>
  <c r="J168" i="3"/>
  <c r="AO168" i="3" s="1"/>
  <c r="H168" i="3"/>
  <c r="G168" i="3"/>
  <c r="F168" i="3"/>
  <c r="D168" i="3"/>
  <c r="M168" i="3" s="1"/>
  <c r="C168" i="3"/>
  <c r="N167" i="3"/>
  <c r="L167" i="3"/>
  <c r="J167" i="3"/>
  <c r="AO167" i="3" s="1"/>
  <c r="H167" i="3"/>
  <c r="G167" i="3"/>
  <c r="F167" i="3"/>
  <c r="D167" i="3"/>
  <c r="M167" i="3" s="1"/>
  <c r="C167" i="3"/>
  <c r="N166" i="3"/>
  <c r="L166" i="3"/>
  <c r="J166" i="3"/>
  <c r="AO166" i="3" s="1"/>
  <c r="H166" i="3"/>
  <c r="G166" i="3"/>
  <c r="F166" i="3"/>
  <c r="D166" i="3"/>
  <c r="M166" i="3" s="1"/>
  <c r="C166" i="3"/>
  <c r="N165" i="3"/>
  <c r="L165" i="3"/>
  <c r="J165" i="3"/>
  <c r="AO165" i="3" s="1"/>
  <c r="H165" i="3"/>
  <c r="G165" i="3"/>
  <c r="F165" i="3"/>
  <c r="D165" i="3"/>
  <c r="M165" i="3" s="1"/>
  <c r="C165" i="3"/>
  <c r="N164" i="3"/>
  <c r="L164" i="3"/>
  <c r="J164" i="3"/>
  <c r="AO164" i="3" s="1"/>
  <c r="H164" i="3"/>
  <c r="G164" i="3"/>
  <c r="F164" i="3"/>
  <c r="D164" i="3"/>
  <c r="M164" i="3" s="1"/>
  <c r="C164" i="3"/>
  <c r="N163" i="3"/>
  <c r="L163" i="3"/>
  <c r="J163" i="3"/>
  <c r="AO163" i="3" s="1"/>
  <c r="H163" i="3"/>
  <c r="G163" i="3"/>
  <c r="F163" i="3"/>
  <c r="D163" i="3"/>
  <c r="M163" i="3" s="1"/>
  <c r="C163" i="3"/>
  <c r="N162" i="3"/>
  <c r="L162" i="3"/>
  <c r="J162" i="3"/>
  <c r="AO162" i="3" s="1"/>
  <c r="H162" i="3"/>
  <c r="G162" i="3"/>
  <c r="F162" i="3"/>
  <c r="D162" i="3"/>
  <c r="M162" i="3" s="1"/>
  <c r="C162" i="3"/>
  <c r="N161" i="3"/>
  <c r="L161" i="3"/>
  <c r="J161" i="3"/>
  <c r="AO161" i="3" s="1"/>
  <c r="H161" i="3"/>
  <c r="G161" i="3"/>
  <c r="F161" i="3"/>
  <c r="D161" i="3"/>
  <c r="M161" i="3" s="1"/>
  <c r="C161" i="3"/>
  <c r="N160" i="3"/>
  <c r="L160" i="3"/>
  <c r="J160" i="3"/>
  <c r="AO160" i="3" s="1"/>
  <c r="H160" i="3"/>
  <c r="G160" i="3"/>
  <c r="F160" i="3"/>
  <c r="D160" i="3"/>
  <c r="M160" i="3" s="1"/>
  <c r="C160" i="3"/>
  <c r="N159" i="3"/>
  <c r="L159" i="3"/>
  <c r="J159" i="3"/>
  <c r="AO159" i="3" s="1"/>
  <c r="H159" i="3"/>
  <c r="G159" i="3"/>
  <c r="F159" i="3"/>
  <c r="D159" i="3"/>
  <c r="M159" i="3" s="1"/>
  <c r="C159" i="3"/>
  <c r="N158" i="3"/>
  <c r="L158" i="3"/>
  <c r="J158" i="3"/>
  <c r="AO158" i="3" s="1"/>
  <c r="H158" i="3"/>
  <c r="G158" i="3"/>
  <c r="F158" i="3"/>
  <c r="D158" i="3"/>
  <c r="M158" i="3" s="1"/>
  <c r="C158" i="3"/>
  <c r="N157" i="3"/>
  <c r="L157" i="3"/>
  <c r="J157" i="3"/>
  <c r="AO157" i="3" s="1"/>
  <c r="H157" i="3"/>
  <c r="G157" i="3"/>
  <c r="F157" i="3"/>
  <c r="D157" i="3"/>
  <c r="M157" i="3" s="1"/>
  <c r="C157" i="3"/>
  <c r="N156" i="3"/>
  <c r="L156" i="3"/>
  <c r="J156" i="3"/>
  <c r="AO156" i="3" s="1"/>
  <c r="H156" i="3"/>
  <c r="G156" i="3"/>
  <c r="F156" i="3"/>
  <c r="D156" i="3"/>
  <c r="M156" i="3" s="1"/>
  <c r="C156" i="3"/>
  <c r="N155" i="3"/>
  <c r="L155" i="3"/>
  <c r="J155" i="3"/>
  <c r="AO155" i="3" s="1"/>
  <c r="H155" i="3"/>
  <c r="G155" i="3"/>
  <c r="F155" i="3"/>
  <c r="D155" i="3"/>
  <c r="M155" i="3" s="1"/>
  <c r="C155" i="3"/>
  <c r="N154" i="3"/>
  <c r="L154" i="3"/>
  <c r="J154" i="3"/>
  <c r="AO154" i="3" s="1"/>
  <c r="H154" i="3"/>
  <c r="G154" i="3"/>
  <c r="F154" i="3"/>
  <c r="D154" i="3"/>
  <c r="M154" i="3" s="1"/>
  <c r="C154" i="3"/>
  <c r="N153" i="3"/>
  <c r="L153" i="3"/>
  <c r="J153" i="3"/>
  <c r="AO153" i="3" s="1"/>
  <c r="H153" i="3"/>
  <c r="G153" i="3"/>
  <c r="F153" i="3"/>
  <c r="D153" i="3"/>
  <c r="M153" i="3" s="1"/>
  <c r="C153" i="3"/>
  <c r="N152" i="3"/>
  <c r="L152" i="3"/>
  <c r="J152" i="3"/>
  <c r="AO152" i="3" s="1"/>
  <c r="H152" i="3"/>
  <c r="G152" i="3"/>
  <c r="F152" i="3"/>
  <c r="D152" i="3"/>
  <c r="M152" i="3" s="1"/>
  <c r="C152" i="3"/>
  <c r="N151" i="3"/>
  <c r="L151" i="3"/>
  <c r="J151" i="3"/>
  <c r="AO151" i="3" s="1"/>
  <c r="H151" i="3"/>
  <c r="G151" i="3"/>
  <c r="F151" i="3"/>
  <c r="D151" i="3"/>
  <c r="M151" i="3" s="1"/>
  <c r="C151" i="3"/>
  <c r="L150" i="3"/>
  <c r="J150" i="3"/>
  <c r="H150" i="3"/>
  <c r="G150" i="3"/>
  <c r="F150" i="3"/>
  <c r="D150" i="3"/>
  <c r="C150" i="3"/>
  <c r="N150" i="3" s="1"/>
  <c r="L149" i="3"/>
  <c r="J149" i="3"/>
  <c r="H149" i="3"/>
  <c r="G149" i="3"/>
  <c r="F149" i="3"/>
  <c r="D149" i="3"/>
  <c r="N148" i="3"/>
  <c r="L148" i="3"/>
  <c r="J148" i="3"/>
  <c r="AO148" i="3" s="1"/>
  <c r="H148" i="3"/>
  <c r="G148" i="3"/>
  <c r="F148" i="3"/>
  <c r="D148" i="3"/>
  <c r="C148" i="3"/>
  <c r="N147" i="3"/>
  <c r="L147" i="3"/>
  <c r="J147" i="3"/>
  <c r="AO147" i="3" s="1"/>
  <c r="H147" i="3"/>
  <c r="G147" i="3"/>
  <c r="F147" i="3"/>
  <c r="D147" i="3"/>
  <c r="C147" i="3"/>
  <c r="L146" i="3"/>
  <c r="J146" i="3"/>
  <c r="AO146" i="3" s="1"/>
  <c r="H146" i="3"/>
  <c r="G146" i="3"/>
  <c r="F146" i="3"/>
  <c r="D146" i="3"/>
  <c r="C146" i="3"/>
  <c r="N146" i="3" s="1"/>
  <c r="L145" i="3"/>
  <c r="J145" i="3"/>
  <c r="H145" i="3"/>
  <c r="G145" i="3"/>
  <c r="F145" i="3"/>
  <c r="D145" i="3"/>
  <c r="N144" i="3"/>
  <c r="L144" i="3"/>
  <c r="J144" i="3"/>
  <c r="AO144" i="3" s="1"/>
  <c r="H144" i="3"/>
  <c r="G144" i="3"/>
  <c r="F144" i="3"/>
  <c r="D144" i="3"/>
  <c r="C144" i="3"/>
  <c r="N143" i="3"/>
  <c r="L143" i="3"/>
  <c r="J143" i="3"/>
  <c r="AO143" i="3" s="1"/>
  <c r="H143" i="3"/>
  <c r="G143" i="3"/>
  <c r="F143" i="3"/>
  <c r="D143" i="3"/>
  <c r="C143" i="3"/>
  <c r="L142" i="3"/>
  <c r="J142" i="3"/>
  <c r="AO142" i="3" s="1"/>
  <c r="H142" i="3"/>
  <c r="G142" i="3"/>
  <c r="F142" i="3"/>
  <c r="D142" i="3"/>
  <c r="C142" i="3"/>
  <c r="N142" i="3" s="1"/>
  <c r="L141" i="3"/>
  <c r="J141" i="3"/>
  <c r="H141" i="3"/>
  <c r="G141" i="3"/>
  <c r="F141" i="3"/>
  <c r="D141" i="3"/>
  <c r="N140" i="3"/>
  <c r="L140" i="3"/>
  <c r="J140" i="3"/>
  <c r="AO140" i="3" s="1"/>
  <c r="H140" i="3"/>
  <c r="G140" i="3"/>
  <c r="F140" i="3"/>
  <c r="D140" i="3"/>
  <c r="C140" i="3"/>
  <c r="N139" i="3"/>
  <c r="L139" i="3"/>
  <c r="J139" i="3"/>
  <c r="AO139" i="3" s="1"/>
  <c r="H139" i="3"/>
  <c r="G139" i="3"/>
  <c r="F139" i="3"/>
  <c r="D139" i="3"/>
  <c r="C139" i="3"/>
  <c r="L138" i="3"/>
  <c r="J138" i="3"/>
  <c r="AO138" i="3" s="1"/>
  <c r="H138" i="3"/>
  <c r="G138" i="3"/>
  <c r="F138" i="3"/>
  <c r="D138" i="3"/>
  <c r="C138" i="3"/>
  <c r="N138" i="3" s="1"/>
  <c r="L137" i="3"/>
  <c r="J137" i="3"/>
  <c r="G137" i="3"/>
  <c r="F137" i="3"/>
  <c r="D137" i="3"/>
  <c r="N136" i="3"/>
  <c r="L136" i="3"/>
  <c r="J136" i="3"/>
  <c r="AO136" i="3" s="1"/>
  <c r="G136" i="3"/>
  <c r="F136" i="3"/>
  <c r="D136" i="3"/>
  <c r="C136" i="3"/>
  <c r="L135" i="3"/>
  <c r="J135" i="3"/>
  <c r="G135" i="3"/>
  <c r="F135" i="3"/>
  <c r="D135" i="3"/>
  <c r="AO134" i="3"/>
  <c r="N134" i="3"/>
  <c r="L134" i="3"/>
  <c r="J134" i="3"/>
  <c r="G134" i="3"/>
  <c r="F134" i="3"/>
  <c r="D134" i="3"/>
  <c r="C134" i="3"/>
  <c r="L133" i="3"/>
  <c r="J133" i="3"/>
  <c r="F133" i="3"/>
  <c r="G133" i="3" s="1"/>
  <c r="D133" i="3"/>
  <c r="L132" i="3"/>
  <c r="J132" i="3"/>
  <c r="F132" i="3"/>
  <c r="G132" i="3" s="1"/>
  <c r="D132" i="3"/>
  <c r="L131" i="3"/>
  <c r="J131" i="3"/>
  <c r="F131" i="3"/>
  <c r="G131" i="3" s="1"/>
  <c r="D131" i="3"/>
  <c r="L130" i="3"/>
  <c r="J130" i="3"/>
  <c r="F130" i="3"/>
  <c r="G130" i="3" s="1"/>
  <c r="D130" i="3"/>
  <c r="L129" i="3"/>
  <c r="J129" i="3"/>
  <c r="F129" i="3"/>
  <c r="G129" i="3" s="1"/>
  <c r="D129" i="3"/>
  <c r="L128" i="3"/>
  <c r="J128" i="3"/>
  <c r="F128" i="3"/>
  <c r="G128" i="3" s="1"/>
  <c r="D128" i="3"/>
  <c r="L127" i="3"/>
  <c r="J127" i="3"/>
  <c r="F127" i="3"/>
  <c r="G127" i="3" s="1"/>
  <c r="D127" i="3"/>
  <c r="L126" i="3"/>
  <c r="J126" i="3"/>
  <c r="F126" i="3"/>
  <c r="G126" i="3" s="1"/>
  <c r="D126" i="3"/>
  <c r="L125" i="3"/>
  <c r="J125" i="3"/>
  <c r="F125" i="3"/>
  <c r="G125" i="3" s="1"/>
  <c r="D125" i="3"/>
  <c r="L124" i="3"/>
  <c r="J124" i="3"/>
  <c r="F124" i="3"/>
  <c r="G124" i="3" s="1"/>
  <c r="D124" i="3"/>
  <c r="L123" i="3"/>
  <c r="J123" i="3"/>
  <c r="F123" i="3"/>
  <c r="G123" i="3" s="1"/>
  <c r="D123" i="3"/>
  <c r="L122" i="3"/>
  <c r="J122" i="3"/>
  <c r="F122" i="3"/>
  <c r="G122" i="3" s="1"/>
  <c r="D122" i="3"/>
  <c r="L121" i="3"/>
  <c r="J121" i="3"/>
  <c r="F121" i="3"/>
  <c r="G121" i="3" s="1"/>
  <c r="D121" i="3"/>
  <c r="L120" i="3"/>
  <c r="J120" i="3"/>
  <c r="F120" i="3"/>
  <c r="G120" i="3" s="1"/>
  <c r="D120" i="3"/>
  <c r="L119" i="3"/>
  <c r="J119" i="3"/>
  <c r="F119" i="3"/>
  <c r="G119" i="3" s="1"/>
  <c r="D119" i="3"/>
  <c r="L118" i="3"/>
  <c r="J118" i="3"/>
  <c r="F118" i="3"/>
  <c r="G118" i="3" s="1"/>
  <c r="D118" i="3"/>
  <c r="L117" i="3"/>
  <c r="J117" i="3"/>
  <c r="F117" i="3"/>
  <c r="G117" i="3" s="1"/>
  <c r="D117" i="3"/>
  <c r="L116" i="3"/>
  <c r="J116" i="3"/>
  <c r="F116" i="3"/>
  <c r="G116" i="3" s="1"/>
  <c r="D116" i="3"/>
  <c r="L115" i="3"/>
  <c r="J115" i="3"/>
  <c r="F115" i="3"/>
  <c r="G115" i="3" s="1"/>
  <c r="D115" i="3"/>
  <c r="L114" i="3"/>
  <c r="J114" i="3"/>
  <c r="F114" i="3"/>
  <c r="G114" i="3" s="1"/>
  <c r="D114" i="3"/>
  <c r="L113" i="3"/>
  <c r="J113" i="3"/>
  <c r="F113" i="3"/>
  <c r="D113" i="3"/>
  <c r="AN112" i="3"/>
  <c r="AF112" i="3"/>
  <c r="L112" i="3"/>
  <c r="J112" i="3"/>
  <c r="F112" i="3"/>
  <c r="G112" i="3" s="1"/>
  <c r="D112" i="3"/>
  <c r="L111" i="3"/>
  <c r="J111" i="3"/>
  <c r="F111" i="3"/>
  <c r="D111" i="3"/>
  <c r="L110" i="3"/>
  <c r="J110" i="3"/>
  <c r="F110" i="3"/>
  <c r="G110" i="3" s="1"/>
  <c r="D110" i="3"/>
  <c r="L109" i="3"/>
  <c r="J109" i="3"/>
  <c r="F109" i="3"/>
  <c r="D109" i="3"/>
  <c r="L108" i="3"/>
  <c r="J108" i="3"/>
  <c r="F108" i="3"/>
  <c r="G108" i="3" s="1"/>
  <c r="D108" i="3"/>
  <c r="L107" i="3"/>
  <c r="J107" i="3"/>
  <c r="F107" i="3"/>
  <c r="D107" i="3"/>
  <c r="AN106" i="3"/>
  <c r="AF106" i="3"/>
  <c r="L106" i="3"/>
  <c r="J106" i="3"/>
  <c r="F106" i="3"/>
  <c r="G106" i="3" s="1"/>
  <c r="D106" i="3"/>
  <c r="L105" i="3"/>
  <c r="J105" i="3"/>
  <c r="F105" i="3"/>
  <c r="D105" i="3"/>
  <c r="AN104" i="3"/>
  <c r="AF104" i="3"/>
  <c r="L104" i="3"/>
  <c r="J104" i="3"/>
  <c r="F104" i="3"/>
  <c r="G104" i="3" s="1"/>
  <c r="D104" i="3"/>
  <c r="L103" i="3"/>
  <c r="J103" i="3"/>
  <c r="F103" i="3"/>
  <c r="D103" i="3"/>
  <c r="L102" i="3"/>
  <c r="J102" i="3"/>
  <c r="F102" i="3"/>
  <c r="G102" i="3" s="1"/>
  <c r="D102" i="3"/>
  <c r="L101" i="3"/>
  <c r="J101" i="3"/>
  <c r="F101" i="3"/>
  <c r="D101" i="3"/>
  <c r="L100" i="3"/>
  <c r="J100" i="3"/>
  <c r="F100" i="3"/>
  <c r="G100" i="3" s="1"/>
  <c r="D100" i="3"/>
  <c r="L99" i="3"/>
  <c r="J99" i="3"/>
  <c r="F99" i="3"/>
  <c r="D99" i="3"/>
  <c r="AN98" i="3"/>
  <c r="AF98" i="3"/>
  <c r="L98" i="3"/>
  <c r="J98" i="3"/>
  <c r="F98" i="3"/>
  <c r="G98" i="3" s="1"/>
  <c r="D98" i="3"/>
  <c r="L97" i="3"/>
  <c r="J97" i="3"/>
  <c r="F97" i="3"/>
  <c r="D97" i="3"/>
  <c r="AN96" i="3"/>
  <c r="AF96" i="3"/>
  <c r="L96" i="3"/>
  <c r="J96" i="3"/>
  <c r="F96" i="3"/>
  <c r="G96" i="3" s="1"/>
  <c r="D96" i="3"/>
  <c r="L95" i="3"/>
  <c r="J95" i="3"/>
  <c r="F95" i="3"/>
  <c r="D95" i="3"/>
  <c r="L94" i="3"/>
  <c r="J94" i="3"/>
  <c r="F94" i="3"/>
  <c r="G94" i="3" s="1"/>
  <c r="D94" i="3"/>
  <c r="L93" i="3"/>
  <c r="J93" i="3"/>
  <c r="F93" i="3"/>
  <c r="D93" i="3"/>
  <c r="L92" i="3"/>
  <c r="J92" i="3"/>
  <c r="F92" i="3"/>
  <c r="G92" i="3" s="1"/>
  <c r="D92" i="3"/>
  <c r="L91" i="3"/>
  <c r="J91" i="3"/>
  <c r="F91" i="3"/>
  <c r="D91" i="3"/>
  <c r="AN90" i="3"/>
  <c r="AF90" i="3"/>
  <c r="L90" i="3"/>
  <c r="J90" i="3"/>
  <c r="F90" i="3"/>
  <c r="G90" i="3" s="1"/>
  <c r="D90" i="3"/>
  <c r="L89" i="3"/>
  <c r="J89" i="3"/>
  <c r="F89" i="3"/>
  <c r="D89" i="3"/>
  <c r="AN88" i="3"/>
  <c r="AF88" i="3"/>
  <c r="L88" i="3"/>
  <c r="J88" i="3"/>
  <c r="F88" i="3"/>
  <c r="G88" i="3" s="1"/>
  <c r="D88" i="3"/>
  <c r="L87" i="3"/>
  <c r="J87" i="3"/>
  <c r="F87" i="3"/>
  <c r="D87" i="3"/>
  <c r="L86" i="3"/>
  <c r="J86" i="3"/>
  <c r="F86" i="3"/>
  <c r="G86" i="3" s="1"/>
  <c r="D86" i="3"/>
  <c r="L85" i="3"/>
  <c r="J85" i="3"/>
  <c r="F85" i="3"/>
  <c r="D85" i="3"/>
  <c r="L84" i="3"/>
  <c r="J84" i="3"/>
  <c r="F84" i="3"/>
  <c r="G84" i="3" s="1"/>
  <c r="D84" i="3"/>
  <c r="L83" i="3"/>
  <c r="J83" i="3"/>
  <c r="F83" i="3"/>
  <c r="D83" i="3"/>
  <c r="AN82" i="3"/>
  <c r="AF82" i="3"/>
  <c r="L82" i="3"/>
  <c r="J82" i="3"/>
  <c r="F82" i="3"/>
  <c r="G82" i="3" s="1"/>
  <c r="D82" i="3"/>
  <c r="L81" i="3"/>
  <c r="J81" i="3"/>
  <c r="F81" i="3"/>
  <c r="D81" i="3"/>
  <c r="AN80" i="3"/>
  <c r="AF80" i="3"/>
  <c r="L80" i="3"/>
  <c r="J80" i="3"/>
  <c r="F80" i="3"/>
  <c r="G80" i="3" s="1"/>
  <c r="D80" i="3"/>
  <c r="L79" i="3"/>
  <c r="J79" i="3"/>
  <c r="F79" i="3"/>
  <c r="D79" i="3"/>
  <c r="L78" i="3"/>
  <c r="J78" i="3"/>
  <c r="F78" i="3"/>
  <c r="G78" i="3" s="1"/>
  <c r="D78" i="3"/>
  <c r="L77" i="3"/>
  <c r="J77" i="3"/>
  <c r="F77" i="3"/>
  <c r="D77" i="3"/>
  <c r="L76" i="3"/>
  <c r="J76" i="3"/>
  <c r="F76" i="3"/>
  <c r="G76" i="3" s="1"/>
  <c r="D76" i="3"/>
  <c r="L75" i="3"/>
  <c r="J75" i="3"/>
  <c r="F75" i="3"/>
  <c r="D75" i="3"/>
  <c r="AN74" i="3"/>
  <c r="AF74" i="3"/>
  <c r="L74" i="3"/>
  <c r="J74" i="3"/>
  <c r="F74" i="3"/>
  <c r="G74" i="3" s="1"/>
  <c r="D74" i="3"/>
  <c r="L73" i="3"/>
  <c r="J73" i="3"/>
  <c r="F73" i="3"/>
  <c r="D73" i="3"/>
  <c r="AN72" i="3"/>
  <c r="AF72" i="3"/>
  <c r="L72" i="3"/>
  <c r="J72" i="3"/>
  <c r="F72" i="3"/>
  <c r="G72" i="3" s="1"/>
  <c r="D72" i="3"/>
  <c r="L71" i="3"/>
  <c r="J71" i="3"/>
  <c r="F71" i="3"/>
  <c r="D71" i="3"/>
  <c r="L70" i="3"/>
  <c r="J70" i="3"/>
  <c r="F70" i="3"/>
  <c r="G70" i="3" s="1"/>
  <c r="D70" i="3"/>
  <c r="L69" i="3"/>
  <c r="J69" i="3"/>
  <c r="F69" i="3"/>
  <c r="D69" i="3"/>
  <c r="L68" i="3"/>
  <c r="J68" i="3"/>
  <c r="F68" i="3"/>
  <c r="G68" i="3" s="1"/>
  <c r="D68" i="3"/>
  <c r="L67" i="3"/>
  <c r="J67" i="3"/>
  <c r="F67" i="3"/>
  <c r="D67" i="3"/>
  <c r="AN66" i="3"/>
  <c r="AF66" i="3"/>
  <c r="L66" i="3"/>
  <c r="J66" i="3"/>
  <c r="F66" i="3"/>
  <c r="G66" i="3" s="1"/>
  <c r="D66" i="3"/>
  <c r="L65" i="3"/>
  <c r="J65" i="3"/>
  <c r="F65" i="3"/>
  <c r="D65" i="3"/>
  <c r="AN64" i="3"/>
  <c r="AF64" i="3"/>
  <c r="L64" i="3"/>
  <c r="J64" i="3"/>
  <c r="F64" i="3"/>
  <c r="G64" i="3" s="1"/>
  <c r="D64" i="3"/>
  <c r="L63" i="3"/>
  <c r="J63" i="3"/>
  <c r="F63" i="3"/>
  <c r="D63" i="3"/>
  <c r="L62" i="3"/>
  <c r="J62" i="3"/>
  <c r="F62" i="3"/>
  <c r="G62" i="3" s="1"/>
  <c r="D62" i="3"/>
  <c r="L61" i="3"/>
  <c r="J61" i="3"/>
  <c r="F61" i="3"/>
  <c r="D61" i="3"/>
  <c r="L60" i="3"/>
  <c r="J60" i="3"/>
  <c r="F60" i="3"/>
  <c r="G60" i="3" s="1"/>
  <c r="D60" i="3"/>
  <c r="L59" i="3"/>
  <c r="J59" i="3"/>
  <c r="F59" i="3"/>
  <c r="D59" i="3"/>
  <c r="AN58" i="3"/>
  <c r="AF58" i="3"/>
  <c r="L58" i="3"/>
  <c r="J58" i="3"/>
  <c r="F58" i="3"/>
  <c r="G58" i="3" s="1"/>
  <c r="D58" i="3"/>
  <c r="L57" i="3"/>
  <c r="J57" i="3"/>
  <c r="F57" i="3"/>
  <c r="D57" i="3"/>
  <c r="AN56" i="3"/>
  <c r="AF56" i="3"/>
  <c r="L56" i="3"/>
  <c r="J56" i="3"/>
  <c r="F56" i="3"/>
  <c r="G56" i="3" s="1"/>
  <c r="D56" i="3"/>
  <c r="L55" i="3"/>
  <c r="J55" i="3"/>
  <c r="F55" i="3"/>
  <c r="D55" i="3"/>
  <c r="L54" i="3"/>
  <c r="J54" i="3"/>
  <c r="F54" i="3"/>
  <c r="G54" i="3" s="1"/>
  <c r="D54" i="3"/>
  <c r="L53" i="3"/>
  <c r="J53" i="3"/>
  <c r="F53" i="3"/>
  <c r="D53" i="3"/>
  <c r="AF52" i="3"/>
  <c r="M52" i="3"/>
  <c r="L52" i="3"/>
  <c r="J52" i="3"/>
  <c r="F52" i="3"/>
  <c r="G52" i="3" s="1"/>
  <c r="AN52" i="3" s="1"/>
  <c r="D52" i="3"/>
  <c r="C52" i="3"/>
  <c r="N52" i="3" s="1"/>
  <c r="M51" i="3"/>
  <c r="L51" i="3"/>
  <c r="J51" i="3"/>
  <c r="F51" i="3"/>
  <c r="G51" i="3" s="1"/>
  <c r="AF51" i="3" s="1"/>
  <c r="D51" i="3"/>
  <c r="C51" i="3"/>
  <c r="N51" i="3" s="1"/>
  <c r="M50" i="3"/>
  <c r="L50" i="3"/>
  <c r="J50" i="3"/>
  <c r="F50" i="3"/>
  <c r="G50" i="3" s="1"/>
  <c r="D50" i="3"/>
  <c r="C50" i="3"/>
  <c r="N50" i="3" s="1"/>
  <c r="M49" i="3"/>
  <c r="L49" i="3"/>
  <c r="J49" i="3"/>
  <c r="F49" i="3"/>
  <c r="D49" i="3"/>
  <c r="C49" i="3"/>
  <c r="N49" i="3" s="1"/>
  <c r="M48" i="3"/>
  <c r="L48" i="3"/>
  <c r="J48" i="3"/>
  <c r="F48" i="3"/>
  <c r="D48" i="3"/>
  <c r="C48" i="3"/>
  <c r="N48" i="3" s="1"/>
  <c r="AF47" i="3"/>
  <c r="M47" i="3"/>
  <c r="L47" i="3"/>
  <c r="J47" i="3"/>
  <c r="F47" i="3"/>
  <c r="G47" i="3" s="1"/>
  <c r="D47" i="3"/>
  <c r="C47" i="3"/>
  <c r="N47" i="3" s="1"/>
  <c r="M46" i="3"/>
  <c r="L46" i="3"/>
  <c r="J46" i="3"/>
  <c r="F46" i="3"/>
  <c r="G46" i="3" s="1"/>
  <c r="D46" i="3"/>
  <c r="C46" i="3"/>
  <c r="N46" i="3" s="1"/>
  <c r="M45" i="3"/>
  <c r="L45" i="3"/>
  <c r="J45" i="3"/>
  <c r="F45" i="3"/>
  <c r="D45" i="3"/>
  <c r="C45" i="3"/>
  <c r="N45" i="3" s="1"/>
  <c r="M44" i="3"/>
  <c r="L44" i="3"/>
  <c r="J44" i="3"/>
  <c r="F44" i="3"/>
  <c r="D44" i="3"/>
  <c r="C44" i="3"/>
  <c r="N44" i="3" s="1"/>
  <c r="M43" i="3"/>
  <c r="L43" i="3"/>
  <c r="J43" i="3"/>
  <c r="F43" i="3"/>
  <c r="G43" i="3" s="1"/>
  <c r="D43" i="3"/>
  <c r="C43" i="3"/>
  <c r="N43" i="3" s="1"/>
  <c r="M42" i="3"/>
  <c r="L42" i="3"/>
  <c r="J42" i="3"/>
  <c r="F42" i="3"/>
  <c r="G42" i="3" s="1"/>
  <c r="D42" i="3"/>
  <c r="C42" i="3"/>
  <c r="N42" i="3" s="1"/>
  <c r="M41" i="3"/>
  <c r="L41" i="3"/>
  <c r="J41" i="3"/>
  <c r="F41" i="3"/>
  <c r="D41" i="3"/>
  <c r="C41" i="3"/>
  <c r="N41" i="3" s="1"/>
  <c r="M40" i="3"/>
  <c r="L40" i="3"/>
  <c r="J40" i="3"/>
  <c r="F40" i="3"/>
  <c r="D40" i="3"/>
  <c r="C40" i="3"/>
  <c r="N40" i="3" s="1"/>
  <c r="M39" i="3"/>
  <c r="L39" i="3"/>
  <c r="J39" i="3"/>
  <c r="F39" i="3"/>
  <c r="G39" i="3" s="1"/>
  <c r="D39" i="3"/>
  <c r="C39" i="3"/>
  <c r="N39" i="3" s="1"/>
  <c r="M38" i="3"/>
  <c r="L38" i="3"/>
  <c r="J38" i="3"/>
  <c r="F38" i="3"/>
  <c r="G38" i="3" s="1"/>
  <c r="D38" i="3"/>
  <c r="C38" i="3"/>
  <c r="N38" i="3" s="1"/>
  <c r="M37" i="3"/>
  <c r="L37" i="3"/>
  <c r="J37" i="3"/>
  <c r="F37" i="3"/>
  <c r="D37" i="3"/>
  <c r="C37" i="3"/>
  <c r="N37" i="3" s="1"/>
  <c r="M36" i="3"/>
  <c r="L36" i="3"/>
  <c r="J36" i="3"/>
  <c r="F36" i="3"/>
  <c r="D36" i="3"/>
  <c r="C36" i="3"/>
  <c r="N36" i="3" s="1"/>
  <c r="M35" i="3"/>
  <c r="L35" i="3"/>
  <c r="J35" i="3"/>
  <c r="F35" i="3"/>
  <c r="G35" i="3" s="1"/>
  <c r="AF35" i="3" s="1"/>
  <c r="D35" i="3"/>
  <c r="C35" i="3"/>
  <c r="N35" i="3" s="1"/>
  <c r="M34" i="3"/>
  <c r="L34" i="3"/>
  <c r="J34" i="3"/>
  <c r="F34" i="3"/>
  <c r="G34" i="3" s="1"/>
  <c r="D34" i="3"/>
  <c r="C34" i="3"/>
  <c r="N34" i="3" s="1"/>
  <c r="M33" i="3"/>
  <c r="L33" i="3"/>
  <c r="J33" i="3"/>
  <c r="F33" i="3"/>
  <c r="D33" i="3"/>
  <c r="C33" i="3"/>
  <c r="N33" i="3" s="1"/>
  <c r="M32" i="3"/>
  <c r="L32" i="3"/>
  <c r="J32" i="3"/>
  <c r="F32" i="3"/>
  <c r="D32" i="3"/>
  <c r="C32" i="3"/>
  <c r="N32" i="3" s="1"/>
  <c r="AF31" i="3"/>
  <c r="M31" i="3"/>
  <c r="L31" i="3"/>
  <c r="J31" i="3"/>
  <c r="F31" i="3"/>
  <c r="G31" i="3" s="1"/>
  <c r="D31" i="3"/>
  <c r="C31" i="3"/>
  <c r="N31" i="3" s="1"/>
  <c r="M30" i="3"/>
  <c r="L30" i="3"/>
  <c r="J30" i="3"/>
  <c r="F30" i="3"/>
  <c r="G30" i="3" s="1"/>
  <c r="D30" i="3"/>
  <c r="C30" i="3"/>
  <c r="N30" i="3" s="1"/>
  <c r="M29" i="3"/>
  <c r="L29" i="3"/>
  <c r="J29" i="3"/>
  <c r="F29" i="3"/>
  <c r="D29" i="3"/>
  <c r="C29" i="3"/>
  <c r="N29" i="3" s="1"/>
  <c r="M28" i="3"/>
  <c r="L28" i="3"/>
  <c r="J28" i="3"/>
  <c r="F28" i="3"/>
  <c r="D28" i="3"/>
  <c r="C28" i="3"/>
  <c r="N28" i="3" s="1"/>
  <c r="M27" i="3"/>
  <c r="L27" i="3"/>
  <c r="J27" i="3"/>
  <c r="F27" i="3"/>
  <c r="G27" i="3" s="1"/>
  <c r="D27" i="3"/>
  <c r="M26" i="3"/>
  <c r="L26" i="3"/>
  <c r="J26" i="3"/>
  <c r="F26" i="3"/>
  <c r="D26" i="3"/>
  <c r="AF25" i="3"/>
  <c r="M25" i="3"/>
  <c r="L25" i="3"/>
  <c r="J25" i="3"/>
  <c r="F25" i="3"/>
  <c r="G25" i="3" s="1"/>
  <c r="D25" i="3"/>
  <c r="C25" i="3"/>
  <c r="N25" i="3" s="1"/>
  <c r="M24" i="3"/>
  <c r="L24" i="3"/>
  <c r="J24" i="3"/>
  <c r="F24" i="3"/>
  <c r="G24" i="3" s="1"/>
  <c r="D24" i="3"/>
  <c r="C24" i="3"/>
  <c r="N24" i="3" s="1"/>
  <c r="M23" i="3"/>
  <c r="L23" i="3"/>
  <c r="J23" i="3"/>
  <c r="F23" i="3"/>
  <c r="D23" i="3"/>
  <c r="M22" i="3"/>
  <c r="L22" i="3"/>
  <c r="J22" i="3"/>
  <c r="F22" i="3"/>
  <c r="G22" i="3" s="1"/>
  <c r="D22" i="3"/>
  <c r="C22" i="3"/>
  <c r="N22" i="3" s="1"/>
  <c r="M21" i="3"/>
  <c r="L21" i="3"/>
  <c r="J21" i="3"/>
  <c r="F21" i="3"/>
  <c r="G21" i="3" s="1"/>
  <c r="D21" i="3"/>
  <c r="C21" i="3"/>
  <c r="N21" i="3" s="1"/>
  <c r="M20" i="3"/>
  <c r="L20" i="3"/>
  <c r="J20" i="3"/>
  <c r="F20" i="3"/>
  <c r="D20" i="3"/>
  <c r="M19" i="3"/>
  <c r="L19" i="3"/>
  <c r="J19" i="3"/>
  <c r="F19" i="3"/>
  <c r="G19" i="3" s="1"/>
  <c r="D19" i="3"/>
  <c r="M18" i="3"/>
  <c r="L18" i="3"/>
  <c r="J18" i="3"/>
  <c r="F18" i="3"/>
  <c r="D18" i="3"/>
  <c r="M17" i="3"/>
  <c r="L17" i="3"/>
  <c r="J17" i="3"/>
  <c r="F17" i="3"/>
  <c r="G17" i="3" s="1"/>
  <c r="AF17" i="3" s="1"/>
  <c r="D17" i="3"/>
  <c r="M16" i="3"/>
  <c r="L16" i="3"/>
  <c r="J16" i="3"/>
  <c r="F16" i="3"/>
  <c r="D16" i="3"/>
  <c r="C16" i="3"/>
  <c r="N16" i="3" s="1"/>
  <c r="M15" i="3"/>
  <c r="L15" i="3"/>
  <c r="J15" i="3"/>
  <c r="F15" i="3"/>
  <c r="D15" i="3"/>
  <c r="M14" i="3"/>
  <c r="L14" i="3"/>
  <c r="J14" i="3"/>
  <c r="F14" i="3"/>
  <c r="G14" i="3" s="1"/>
  <c r="D14" i="3"/>
  <c r="M13" i="3"/>
  <c r="L13" i="3"/>
  <c r="J13" i="3"/>
  <c r="F13" i="3"/>
  <c r="D13" i="3"/>
  <c r="N1" i="3"/>
  <c r="AO499" i="2"/>
  <c r="M499" i="2"/>
  <c r="L499" i="2"/>
  <c r="J499" i="2"/>
  <c r="G499" i="2"/>
  <c r="F499" i="2"/>
  <c r="D499" i="2"/>
  <c r="C499" i="2"/>
  <c r="N499" i="2" s="1"/>
  <c r="M498" i="2"/>
  <c r="L498" i="2"/>
  <c r="J498" i="2"/>
  <c r="G498" i="2"/>
  <c r="F498" i="2"/>
  <c r="D498" i="2"/>
  <c r="C498" i="2"/>
  <c r="N498" i="2" s="1"/>
  <c r="AO497" i="2"/>
  <c r="M497" i="2"/>
  <c r="L497" i="2"/>
  <c r="J497" i="2"/>
  <c r="G497" i="2"/>
  <c r="F497" i="2"/>
  <c r="D497" i="2"/>
  <c r="C497" i="2"/>
  <c r="N497" i="2" s="1"/>
  <c r="M496" i="2"/>
  <c r="L496" i="2"/>
  <c r="J496" i="2"/>
  <c r="G496" i="2"/>
  <c r="F496" i="2"/>
  <c r="D496" i="2"/>
  <c r="C496" i="2"/>
  <c r="N496" i="2" s="1"/>
  <c r="AO495" i="2"/>
  <c r="M495" i="2"/>
  <c r="L495" i="2"/>
  <c r="J495" i="2"/>
  <c r="G495" i="2"/>
  <c r="F495" i="2"/>
  <c r="D495" i="2"/>
  <c r="C495" i="2"/>
  <c r="N495" i="2" s="1"/>
  <c r="M494" i="2"/>
  <c r="L494" i="2"/>
  <c r="J494" i="2"/>
  <c r="G494" i="2"/>
  <c r="F494" i="2"/>
  <c r="D494" i="2"/>
  <c r="C494" i="2"/>
  <c r="N494" i="2" s="1"/>
  <c r="AO493" i="2"/>
  <c r="M493" i="2"/>
  <c r="L493" i="2"/>
  <c r="J493" i="2"/>
  <c r="G493" i="2"/>
  <c r="F493" i="2"/>
  <c r="D493" i="2"/>
  <c r="C493" i="2"/>
  <c r="N493" i="2" s="1"/>
  <c r="M492" i="2"/>
  <c r="L492" i="2"/>
  <c r="J492" i="2"/>
  <c r="G492" i="2"/>
  <c r="F492" i="2"/>
  <c r="D492" i="2"/>
  <c r="C492" i="2"/>
  <c r="N492" i="2" s="1"/>
  <c r="AO491" i="2"/>
  <c r="M491" i="2"/>
  <c r="L491" i="2"/>
  <c r="J491" i="2"/>
  <c r="G491" i="2"/>
  <c r="F491" i="2"/>
  <c r="D491" i="2"/>
  <c r="C491" i="2"/>
  <c r="N491" i="2" s="1"/>
  <c r="M490" i="2"/>
  <c r="L490" i="2"/>
  <c r="J490" i="2"/>
  <c r="G490" i="2"/>
  <c r="F490" i="2"/>
  <c r="D490" i="2"/>
  <c r="C490" i="2"/>
  <c r="N490" i="2" s="1"/>
  <c r="AO489" i="2"/>
  <c r="M489" i="2"/>
  <c r="L489" i="2"/>
  <c r="J489" i="2"/>
  <c r="G489" i="2"/>
  <c r="F489" i="2"/>
  <c r="D489" i="2"/>
  <c r="C489" i="2"/>
  <c r="N489" i="2" s="1"/>
  <c r="M488" i="2"/>
  <c r="L488" i="2"/>
  <c r="J488" i="2"/>
  <c r="G488" i="2"/>
  <c r="F488" i="2"/>
  <c r="D488" i="2"/>
  <c r="C488" i="2"/>
  <c r="N488" i="2" s="1"/>
  <c r="AO487" i="2"/>
  <c r="M487" i="2"/>
  <c r="L487" i="2"/>
  <c r="J487" i="2"/>
  <c r="G487" i="2"/>
  <c r="F487" i="2"/>
  <c r="D487" i="2"/>
  <c r="C487" i="2"/>
  <c r="N487" i="2" s="1"/>
  <c r="M486" i="2"/>
  <c r="L486" i="2"/>
  <c r="J486" i="2"/>
  <c r="G486" i="2"/>
  <c r="F486" i="2"/>
  <c r="D486" i="2"/>
  <c r="C486" i="2"/>
  <c r="N486" i="2" s="1"/>
  <c r="AO485" i="2"/>
  <c r="M485" i="2"/>
  <c r="L485" i="2"/>
  <c r="J485" i="2"/>
  <c r="G485" i="2"/>
  <c r="F485" i="2"/>
  <c r="D485" i="2"/>
  <c r="C485" i="2"/>
  <c r="N485" i="2" s="1"/>
  <c r="M484" i="2"/>
  <c r="L484" i="2"/>
  <c r="J484" i="2"/>
  <c r="G484" i="2"/>
  <c r="F484" i="2"/>
  <c r="D484" i="2"/>
  <c r="C484" i="2"/>
  <c r="N484" i="2" s="1"/>
  <c r="AO483" i="2"/>
  <c r="M483" i="2"/>
  <c r="L483" i="2"/>
  <c r="J483" i="2"/>
  <c r="G483" i="2"/>
  <c r="F483" i="2"/>
  <c r="D483" i="2"/>
  <c r="C483" i="2"/>
  <c r="N483" i="2" s="1"/>
  <c r="M482" i="2"/>
  <c r="L482" i="2"/>
  <c r="J482" i="2"/>
  <c r="G482" i="2"/>
  <c r="F482" i="2"/>
  <c r="D482" i="2"/>
  <c r="C482" i="2"/>
  <c r="N482" i="2" s="1"/>
  <c r="AO481" i="2"/>
  <c r="M481" i="2"/>
  <c r="L481" i="2"/>
  <c r="J481" i="2"/>
  <c r="G481" i="2"/>
  <c r="F481" i="2"/>
  <c r="D481" i="2"/>
  <c r="C481" i="2"/>
  <c r="N481" i="2" s="1"/>
  <c r="M480" i="2"/>
  <c r="L480" i="2"/>
  <c r="J480" i="2"/>
  <c r="G480" i="2"/>
  <c r="F480" i="2"/>
  <c r="D480" i="2"/>
  <c r="C480" i="2"/>
  <c r="N480" i="2" s="1"/>
  <c r="AO479" i="2"/>
  <c r="M479" i="2"/>
  <c r="L479" i="2"/>
  <c r="J479" i="2"/>
  <c r="G479" i="2"/>
  <c r="F479" i="2"/>
  <c r="D479" i="2"/>
  <c r="C479" i="2"/>
  <c r="N479" i="2" s="1"/>
  <c r="M478" i="2"/>
  <c r="L478" i="2"/>
  <c r="J478" i="2"/>
  <c r="G478" i="2"/>
  <c r="F478" i="2"/>
  <c r="D478" i="2"/>
  <c r="C478" i="2"/>
  <c r="N478" i="2" s="1"/>
  <c r="AO477" i="2"/>
  <c r="M477" i="2"/>
  <c r="L477" i="2"/>
  <c r="J477" i="2"/>
  <c r="G477" i="2"/>
  <c r="F477" i="2"/>
  <c r="D477" i="2"/>
  <c r="C477" i="2"/>
  <c r="N477" i="2" s="1"/>
  <c r="M476" i="2"/>
  <c r="L476" i="2"/>
  <c r="J476" i="2"/>
  <c r="G476" i="2"/>
  <c r="F476" i="2"/>
  <c r="D476" i="2"/>
  <c r="C476" i="2"/>
  <c r="N476" i="2" s="1"/>
  <c r="AO475" i="2"/>
  <c r="M475" i="2"/>
  <c r="L475" i="2"/>
  <c r="J475" i="2"/>
  <c r="G475" i="2"/>
  <c r="F475" i="2"/>
  <c r="D475" i="2"/>
  <c r="C475" i="2"/>
  <c r="N475" i="2" s="1"/>
  <c r="M474" i="2"/>
  <c r="L474" i="2"/>
  <c r="J474" i="2"/>
  <c r="G474" i="2"/>
  <c r="F474" i="2"/>
  <c r="D474" i="2"/>
  <c r="C474" i="2"/>
  <c r="N474" i="2" s="1"/>
  <c r="AO473" i="2"/>
  <c r="M473" i="2"/>
  <c r="L473" i="2"/>
  <c r="J473" i="2"/>
  <c r="G473" i="2"/>
  <c r="F473" i="2"/>
  <c r="D473" i="2"/>
  <c r="C473" i="2"/>
  <c r="N473" i="2" s="1"/>
  <c r="M472" i="2"/>
  <c r="L472" i="2"/>
  <c r="J472" i="2"/>
  <c r="G472" i="2"/>
  <c r="F472" i="2"/>
  <c r="D472" i="2"/>
  <c r="C472" i="2"/>
  <c r="N472" i="2" s="1"/>
  <c r="AO471" i="2"/>
  <c r="M471" i="2"/>
  <c r="L471" i="2"/>
  <c r="J471" i="2"/>
  <c r="G471" i="2"/>
  <c r="F471" i="2"/>
  <c r="D471" i="2"/>
  <c r="C471" i="2"/>
  <c r="N471" i="2" s="1"/>
  <c r="M470" i="2"/>
  <c r="L470" i="2"/>
  <c r="J470" i="2"/>
  <c r="G470" i="2"/>
  <c r="F470" i="2"/>
  <c r="D470" i="2"/>
  <c r="C470" i="2"/>
  <c r="N470" i="2" s="1"/>
  <c r="AO469" i="2"/>
  <c r="M469" i="2"/>
  <c r="L469" i="2"/>
  <c r="J469" i="2"/>
  <c r="G469" i="2"/>
  <c r="F469" i="2"/>
  <c r="D469" i="2"/>
  <c r="C469" i="2"/>
  <c r="N469" i="2" s="1"/>
  <c r="M468" i="2"/>
  <c r="L468" i="2"/>
  <c r="J468" i="2"/>
  <c r="G468" i="2"/>
  <c r="F468" i="2"/>
  <c r="D468" i="2"/>
  <c r="C468" i="2"/>
  <c r="N468" i="2" s="1"/>
  <c r="AO467" i="2"/>
  <c r="M467" i="2"/>
  <c r="L467" i="2"/>
  <c r="J467" i="2"/>
  <c r="G467" i="2"/>
  <c r="F467" i="2"/>
  <c r="D467" i="2"/>
  <c r="C467" i="2"/>
  <c r="N467" i="2" s="1"/>
  <c r="M466" i="2"/>
  <c r="L466" i="2"/>
  <c r="J466" i="2"/>
  <c r="G466" i="2"/>
  <c r="F466" i="2"/>
  <c r="D466" i="2"/>
  <c r="C466" i="2"/>
  <c r="N466" i="2" s="1"/>
  <c r="AO465" i="2"/>
  <c r="M465" i="2"/>
  <c r="L465" i="2"/>
  <c r="J465" i="2"/>
  <c r="G465" i="2"/>
  <c r="F465" i="2"/>
  <c r="D465" i="2"/>
  <c r="C465" i="2"/>
  <c r="N465" i="2" s="1"/>
  <c r="M464" i="2"/>
  <c r="L464" i="2"/>
  <c r="J464" i="2"/>
  <c r="G464" i="2"/>
  <c r="F464" i="2"/>
  <c r="D464" i="2"/>
  <c r="C464" i="2"/>
  <c r="N464" i="2" s="1"/>
  <c r="AO463" i="2"/>
  <c r="M463" i="2"/>
  <c r="L463" i="2"/>
  <c r="J463" i="2"/>
  <c r="G463" i="2"/>
  <c r="F463" i="2"/>
  <c r="D463" i="2"/>
  <c r="C463" i="2"/>
  <c r="N463" i="2" s="1"/>
  <c r="M462" i="2"/>
  <c r="L462" i="2"/>
  <c r="J462" i="2"/>
  <c r="G462" i="2"/>
  <c r="F462" i="2"/>
  <c r="D462" i="2"/>
  <c r="C462" i="2"/>
  <c r="N462" i="2" s="1"/>
  <c r="AO461" i="2"/>
  <c r="M461" i="2"/>
  <c r="L461" i="2"/>
  <c r="J461" i="2"/>
  <c r="G461" i="2"/>
  <c r="F461" i="2"/>
  <c r="D461" i="2"/>
  <c r="C461" i="2"/>
  <c r="N461" i="2" s="1"/>
  <c r="M460" i="2"/>
  <c r="L460" i="2"/>
  <c r="J460" i="2"/>
  <c r="G460" i="2"/>
  <c r="F460" i="2"/>
  <c r="D460" i="2"/>
  <c r="C460" i="2"/>
  <c r="N460" i="2" s="1"/>
  <c r="AO459" i="2"/>
  <c r="M459" i="2"/>
  <c r="L459" i="2"/>
  <c r="J459" i="2"/>
  <c r="G459" i="2"/>
  <c r="F459" i="2"/>
  <c r="D459" i="2"/>
  <c r="C459" i="2"/>
  <c r="N459" i="2" s="1"/>
  <c r="M458" i="2"/>
  <c r="L458" i="2"/>
  <c r="J458" i="2"/>
  <c r="G458" i="2"/>
  <c r="F458" i="2"/>
  <c r="D458" i="2"/>
  <c r="C458" i="2"/>
  <c r="N458" i="2" s="1"/>
  <c r="AO457" i="2"/>
  <c r="M457" i="2"/>
  <c r="L457" i="2"/>
  <c r="J457" i="2"/>
  <c r="G457" i="2"/>
  <c r="F457" i="2"/>
  <c r="D457" i="2"/>
  <c r="C457" i="2"/>
  <c r="N457" i="2" s="1"/>
  <c r="M456" i="2"/>
  <c r="L456" i="2"/>
  <c r="J456" i="2"/>
  <c r="G456" i="2"/>
  <c r="F456" i="2"/>
  <c r="D456" i="2"/>
  <c r="C456" i="2"/>
  <c r="N456" i="2" s="1"/>
  <c r="AO455" i="2"/>
  <c r="M455" i="2"/>
  <c r="L455" i="2"/>
  <c r="J455" i="2"/>
  <c r="G455" i="2"/>
  <c r="F455" i="2"/>
  <c r="D455" i="2"/>
  <c r="C455" i="2"/>
  <c r="N455" i="2" s="1"/>
  <c r="M454" i="2"/>
  <c r="L454" i="2"/>
  <c r="J454" i="2"/>
  <c r="G454" i="2"/>
  <c r="F454" i="2"/>
  <c r="D454" i="2"/>
  <c r="C454" i="2"/>
  <c r="N454" i="2" s="1"/>
  <c r="AO453" i="2"/>
  <c r="M453" i="2"/>
  <c r="L453" i="2"/>
  <c r="J453" i="2"/>
  <c r="G453" i="2"/>
  <c r="F453" i="2"/>
  <c r="D453" i="2"/>
  <c r="C453" i="2"/>
  <c r="N453" i="2" s="1"/>
  <c r="M452" i="2"/>
  <c r="L452" i="2"/>
  <c r="J452" i="2"/>
  <c r="G452" i="2"/>
  <c r="F452" i="2"/>
  <c r="D452" i="2"/>
  <c r="C452" i="2"/>
  <c r="N452" i="2" s="1"/>
  <c r="AO451" i="2"/>
  <c r="M451" i="2"/>
  <c r="L451" i="2"/>
  <c r="J451" i="2"/>
  <c r="G451" i="2"/>
  <c r="F451" i="2"/>
  <c r="D451" i="2"/>
  <c r="C451" i="2"/>
  <c r="N451" i="2" s="1"/>
  <c r="M450" i="2"/>
  <c r="L450" i="2"/>
  <c r="J450" i="2"/>
  <c r="G450" i="2"/>
  <c r="F450" i="2"/>
  <c r="D450" i="2"/>
  <c r="C450" i="2"/>
  <c r="N450" i="2" s="1"/>
  <c r="AO449" i="2"/>
  <c r="M449" i="2"/>
  <c r="L449" i="2"/>
  <c r="J449" i="2"/>
  <c r="G449" i="2"/>
  <c r="F449" i="2"/>
  <c r="D449" i="2"/>
  <c r="C449" i="2"/>
  <c r="N449" i="2" s="1"/>
  <c r="M448" i="2"/>
  <c r="L448" i="2"/>
  <c r="J448" i="2"/>
  <c r="G448" i="2"/>
  <c r="F448" i="2"/>
  <c r="D448" i="2"/>
  <c r="C448" i="2"/>
  <c r="N448" i="2" s="1"/>
  <c r="AO447" i="2"/>
  <c r="M447" i="2"/>
  <c r="L447" i="2"/>
  <c r="J447" i="2"/>
  <c r="G447" i="2"/>
  <c r="F447" i="2"/>
  <c r="D447" i="2"/>
  <c r="C447" i="2"/>
  <c r="N447" i="2" s="1"/>
  <c r="M446" i="2"/>
  <c r="L446" i="2"/>
  <c r="J446" i="2"/>
  <c r="G446" i="2"/>
  <c r="F446" i="2"/>
  <c r="D446" i="2"/>
  <c r="C446" i="2"/>
  <c r="N446" i="2" s="1"/>
  <c r="AO445" i="2"/>
  <c r="M445" i="2"/>
  <c r="L445" i="2"/>
  <c r="J445" i="2"/>
  <c r="G445" i="2"/>
  <c r="F445" i="2"/>
  <c r="D445" i="2"/>
  <c r="C445" i="2"/>
  <c r="N445" i="2" s="1"/>
  <c r="M444" i="2"/>
  <c r="L444" i="2"/>
  <c r="J444" i="2"/>
  <c r="G444" i="2"/>
  <c r="F444" i="2"/>
  <c r="D444" i="2"/>
  <c r="C444" i="2"/>
  <c r="N444" i="2" s="1"/>
  <c r="AO443" i="2"/>
  <c r="M443" i="2"/>
  <c r="L443" i="2"/>
  <c r="J443" i="2"/>
  <c r="G443" i="2"/>
  <c r="F443" i="2"/>
  <c r="D443" i="2"/>
  <c r="C443" i="2"/>
  <c r="N443" i="2" s="1"/>
  <c r="M442" i="2"/>
  <c r="L442" i="2"/>
  <c r="J442" i="2"/>
  <c r="G442" i="2"/>
  <c r="F442" i="2"/>
  <c r="D442" i="2"/>
  <c r="C442" i="2"/>
  <c r="N442" i="2" s="1"/>
  <c r="AO441" i="2"/>
  <c r="M441" i="2"/>
  <c r="L441" i="2"/>
  <c r="J441" i="2"/>
  <c r="G441" i="2"/>
  <c r="F441" i="2"/>
  <c r="D441" i="2"/>
  <c r="C441" i="2"/>
  <c r="N441" i="2" s="1"/>
  <c r="M440" i="2"/>
  <c r="L440" i="2"/>
  <c r="J440" i="2"/>
  <c r="G440" i="2"/>
  <c r="F440" i="2"/>
  <c r="D440" i="2"/>
  <c r="C440" i="2"/>
  <c r="N440" i="2" s="1"/>
  <c r="AO439" i="2"/>
  <c r="M439" i="2"/>
  <c r="L439" i="2"/>
  <c r="J439" i="2"/>
  <c r="G439" i="2"/>
  <c r="F439" i="2"/>
  <c r="D439" i="2"/>
  <c r="C439" i="2"/>
  <c r="N439" i="2" s="1"/>
  <c r="M438" i="2"/>
  <c r="L438" i="2"/>
  <c r="J438" i="2"/>
  <c r="G438" i="2"/>
  <c r="F438" i="2"/>
  <c r="D438" i="2"/>
  <c r="C438" i="2"/>
  <c r="N438" i="2" s="1"/>
  <c r="AO437" i="2"/>
  <c r="M437" i="2"/>
  <c r="L437" i="2"/>
  <c r="J437" i="2"/>
  <c r="G437" i="2"/>
  <c r="F437" i="2"/>
  <c r="D437" i="2"/>
  <c r="C437" i="2"/>
  <c r="N437" i="2" s="1"/>
  <c r="M436" i="2"/>
  <c r="L436" i="2"/>
  <c r="J436" i="2"/>
  <c r="G436" i="2"/>
  <c r="F436" i="2"/>
  <c r="D436" i="2"/>
  <c r="C436" i="2"/>
  <c r="N436" i="2" s="1"/>
  <c r="AO435" i="2"/>
  <c r="M435" i="2"/>
  <c r="L435" i="2"/>
  <c r="J435" i="2"/>
  <c r="G435" i="2"/>
  <c r="F435" i="2"/>
  <c r="D435" i="2"/>
  <c r="C435" i="2"/>
  <c r="N435" i="2" s="1"/>
  <c r="M434" i="2"/>
  <c r="L434" i="2"/>
  <c r="J434" i="2"/>
  <c r="G434" i="2"/>
  <c r="F434" i="2"/>
  <c r="D434" i="2"/>
  <c r="C434" i="2"/>
  <c r="N434" i="2" s="1"/>
  <c r="AO433" i="2"/>
  <c r="M433" i="2"/>
  <c r="L433" i="2"/>
  <c r="J433" i="2"/>
  <c r="G433" i="2"/>
  <c r="F433" i="2"/>
  <c r="D433" i="2"/>
  <c r="C433" i="2"/>
  <c r="N433" i="2" s="1"/>
  <c r="M432" i="2"/>
  <c r="L432" i="2"/>
  <c r="J432" i="2"/>
  <c r="G432" i="2"/>
  <c r="F432" i="2"/>
  <c r="D432" i="2"/>
  <c r="C432" i="2"/>
  <c r="N432" i="2" s="1"/>
  <c r="AO431" i="2"/>
  <c r="M431" i="2"/>
  <c r="L431" i="2"/>
  <c r="J431" i="2"/>
  <c r="G431" i="2"/>
  <c r="F431" i="2"/>
  <c r="D431" i="2"/>
  <c r="C431" i="2"/>
  <c r="N431" i="2" s="1"/>
  <c r="M430" i="2"/>
  <c r="L430" i="2"/>
  <c r="J430" i="2"/>
  <c r="G430" i="2"/>
  <c r="F430" i="2"/>
  <c r="D430" i="2"/>
  <c r="C430" i="2"/>
  <c r="N430" i="2" s="1"/>
  <c r="AO429" i="2"/>
  <c r="M429" i="2"/>
  <c r="L429" i="2"/>
  <c r="J429" i="2"/>
  <c r="G429" i="2"/>
  <c r="F429" i="2"/>
  <c r="D429" i="2"/>
  <c r="C429" i="2"/>
  <c r="N429" i="2" s="1"/>
  <c r="M428" i="2"/>
  <c r="L428" i="2"/>
  <c r="J428" i="2"/>
  <c r="G428" i="2"/>
  <c r="F428" i="2"/>
  <c r="D428" i="2"/>
  <c r="C428" i="2"/>
  <c r="N428" i="2" s="1"/>
  <c r="AO427" i="2"/>
  <c r="M427" i="2"/>
  <c r="L427" i="2"/>
  <c r="J427" i="2"/>
  <c r="G427" i="2"/>
  <c r="F427" i="2"/>
  <c r="D427" i="2"/>
  <c r="C427" i="2"/>
  <c r="N427" i="2" s="1"/>
  <c r="M426" i="2"/>
  <c r="L426" i="2"/>
  <c r="J426" i="2"/>
  <c r="G426" i="2"/>
  <c r="F426" i="2"/>
  <c r="D426" i="2"/>
  <c r="C426" i="2"/>
  <c r="N426" i="2" s="1"/>
  <c r="AO425" i="2"/>
  <c r="M425" i="2"/>
  <c r="L425" i="2"/>
  <c r="J425" i="2"/>
  <c r="G425" i="2"/>
  <c r="F425" i="2"/>
  <c r="D425" i="2"/>
  <c r="C425" i="2"/>
  <c r="N425" i="2" s="1"/>
  <c r="M424" i="2"/>
  <c r="L424" i="2"/>
  <c r="J424" i="2"/>
  <c r="G424" i="2"/>
  <c r="F424" i="2"/>
  <c r="D424" i="2"/>
  <c r="C424" i="2"/>
  <c r="N424" i="2" s="1"/>
  <c r="AO423" i="2"/>
  <c r="M423" i="2"/>
  <c r="L423" i="2"/>
  <c r="J423" i="2"/>
  <c r="G423" i="2"/>
  <c r="F423" i="2"/>
  <c r="D423" i="2"/>
  <c r="C423" i="2"/>
  <c r="N423" i="2" s="1"/>
  <c r="M422" i="2"/>
  <c r="L422" i="2"/>
  <c r="J422" i="2"/>
  <c r="G422" i="2"/>
  <c r="F422" i="2"/>
  <c r="D422" i="2"/>
  <c r="C422" i="2"/>
  <c r="N422" i="2" s="1"/>
  <c r="AO421" i="2"/>
  <c r="M421" i="2"/>
  <c r="L421" i="2"/>
  <c r="J421" i="2"/>
  <c r="G421" i="2"/>
  <c r="F421" i="2"/>
  <c r="D421" i="2"/>
  <c r="C421" i="2"/>
  <c r="N421" i="2" s="1"/>
  <c r="M420" i="2"/>
  <c r="L420" i="2"/>
  <c r="J420" i="2"/>
  <c r="G420" i="2"/>
  <c r="F420" i="2"/>
  <c r="D420" i="2"/>
  <c r="C420" i="2"/>
  <c r="N420" i="2" s="1"/>
  <c r="AO419" i="2"/>
  <c r="M419" i="2"/>
  <c r="L419" i="2"/>
  <c r="J419" i="2"/>
  <c r="G419" i="2"/>
  <c r="F419" i="2"/>
  <c r="D419" i="2"/>
  <c r="C419" i="2"/>
  <c r="N419" i="2" s="1"/>
  <c r="M418" i="2"/>
  <c r="L418" i="2"/>
  <c r="J418" i="2"/>
  <c r="G418" i="2"/>
  <c r="F418" i="2"/>
  <c r="D418" i="2"/>
  <c r="C418" i="2"/>
  <c r="N418" i="2" s="1"/>
  <c r="AO417" i="2"/>
  <c r="M417" i="2"/>
  <c r="L417" i="2"/>
  <c r="J417" i="2"/>
  <c r="G417" i="2"/>
  <c r="F417" i="2"/>
  <c r="D417" i="2"/>
  <c r="C417" i="2"/>
  <c r="N417" i="2" s="1"/>
  <c r="M416" i="2"/>
  <c r="L416" i="2"/>
  <c r="J416" i="2"/>
  <c r="G416" i="2"/>
  <c r="F416" i="2"/>
  <c r="D416" i="2"/>
  <c r="C416" i="2"/>
  <c r="N416" i="2" s="1"/>
  <c r="AO415" i="2"/>
  <c r="M415" i="2"/>
  <c r="L415" i="2"/>
  <c r="J415" i="2"/>
  <c r="G415" i="2"/>
  <c r="F415" i="2"/>
  <c r="D415" i="2"/>
  <c r="C415" i="2"/>
  <c r="N415" i="2" s="1"/>
  <c r="M414" i="2"/>
  <c r="L414" i="2"/>
  <c r="J414" i="2"/>
  <c r="G414" i="2"/>
  <c r="F414" i="2"/>
  <c r="D414" i="2"/>
  <c r="C414" i="2"/>
  <c r="N414" i="2" s="1"/>
  <c r="AO413" i="2"/>
  <c r="M413" i="2"/>
  <c r="L413" i="2"/>
  <c r="J413" i="2"/>
  <c r="G413" i="2"/>
  <c r="F413" i="2"/>
  <c r="D413" i="2"/>
  <c r="C413" i="2"/>
  <c r="N413" i="2" s="1"/>
  <c r="M412" i="2"/>
  <c r="L412" i="2"/>
  <c r="J412" i="2"/>
  <c r="G412" i="2"/>
  <c r="F412" i="2"/>
  <c r="D412" i="2"/>
  <c r="C412" i="2"/>
  <c r="N412" i="2" s="1"/>
  <c r="AO411" i="2"/>
  <c r="M411" i="2"/>
  <c r="L411" i="2"/>
  <c r="J411" i="2"/>
  <c r="G411" i="2"/>
  <c r="F411" i="2"/>
  <c r="D411" i="2"/>
  <c r="C411" i="2"/>
  <c r="N411" i="2" s="1"/>
  <c r="M410" i="2"/>
  <c r="L410" i="2"/>
  <c r="J410" i="2"/>
  <c r="G410" i="2"/>
  <c r="F410" i="2"/>
  <c r="D410" i="2"/>
  <c r="C410" i="2"/>
  <c r="N410" i="2" s="1"/>
  <c r="AO409" i="2"/>
  <c r="M409" i="2"/>
  <c r="L409" i="2"/>
  <c r="J409" i="2"/>
  <c r="G409" i="2"/>
  <c r="F409" i="2"/>
  <c r="D409" i="2"/>
  <c r="C409" i="2"/>
  <c r="N409" i="2" s="1"/>
  <c r="M408" i="2"/>
  <c r="L408" i="2"/>
  <c r="J408" i="2"/>
  <c r="G408" i="2"/>
  <c r="F408" i="2"/>
  <c r="D408" i="2"/>
  <c r="C408" i="2"/>
  <c r="N408" i="2" s="1"/>
  <c r="AO407" i="2"/>
  <c r="M407" i="2"/>
  <c r="L407" i="2"/>
  <c r="J407" i="2"/>
  <c r="G407" i="2"/>
  <c r="F407" i="2"/>
  <c r="D407" i="2"/>
  <c r="C407" i="2"/>
  <c r="N407" i="2" s="1"/>
  <c r="M406" i="2"/>
  <c r="L406" i="2"/>
  <c r="J406" i="2"/>
  <c r="G406" i="2"/>
  <c r="F406" i="2"/>
  <c r="D406" i="2"/>
  <c r="C406" i="2"/>
  <c r="N406" i="2" s="1"/>
  <c r="AO405" i="2"/>
  <c r="M405" i="2"/>
  <c r="L405" i="2"/>
  <c r="J405" i="2"/>
  <c r="G405" i="2"/>
  <c r="F405" i="2"/>
  <c r="D405" i="2"/>
  <c r="C405" i="2"/>
  <c r="N405" i="2" s="1"/>
  <c r="M404" i="2"/>
  <c r="L404" i="2"/>
  <c r="J404" i="2"/>
  <c r="G404" i="2"/>
  <c r="F404" i="2"/>
  <c r="D404" i="2"/>
  <c r="C404" i="2"/>
  <c r="N404" i="2" s="1"/>
  <c r="AO403" i="2"/>
  <c r="M403" i="2"/>
  <c r="L403" i="2"/>
  <c r="J403" i="2"/>
  <c r="G403" i="2"/>
  <c r="F403" i="2"/>
  <c r="D403" i="2"/>
  <c r="C403" i="2"/>
  <c r="N403" i="2" s="1"/>
  <c r="M402" i="2"/>
  <c r="L402" i="2"/>
  <c r="J402" i="2"/>
  <c r="G402" i="2"/>
  <c r="F402" i="2"/>
  <c r="D402" i="2"/>
  <c r="C402" i="2"/>
  <c r="N402" i="2" s="1"/>
  <c r="AO401" i="2"/>
  <c r="M401" i="2"/>
  <c r="L401" i="2"/>
  <c r="J401" i="2"/>
  <c r="G401" i="2"/>
  <c r="F401" i="2"/>
  <c r="D401" i="2"/>
  <c r="C401" i="2"/>
  <c r="N401" i="2" s="1"/>
  <c r="M400" i="2"/>
  <c r="L400" i="2"/>
  <c r="J400" i="2"/>
  <c r="G400" i="2"/>
  <c r="F400" i="2"/>
  <c r="D400" i="2"/>
  <c r="C400" i="2"/>
  <c r="N400" i="2" s="1"/>
  <c r="AO399" i="2"/>
  <c r="M399" i="2"/>
  <c r="L399" i="2"/>
  <c r="J399" i="2"/>
  <c r="G399" i="2"/>
  <c r="F399" i="2"/>
  <c r="D399" i="2"/>
  <c r="C399" i="2"/>
  <c r="N399" i="2" s="1"/>
  <c r="M398" i="2"/>
  <c r="L398" i="2"/>
  <c r="J398" i="2"/>
  <c r="G398" i="2"/>
  <c r="F398" i="2"/>
  <c r="D398" i="2"/>
  <c r="C398" i="2"/>
  <c r="N398" i="2" s="1"/>
  <c r="AO397" i="2"/>
  <c r="M397" i="2"/>
  <c r="L397" i="2"/>
  <c r="J397" i="2"/>
  <c r="G397" i="2"/>
  <c r="F397" i="2"/>
  <c r="D397" i="2"/>
  <c r="C397" i="2"/>
  <c r="N397" i="2" s="1"/>
  <c r="M396" i="2"/>
  <c r="L396" i="2"/>
  <c r="J396" i="2"/>
  <c r="G396" i="2"/>
  <c r="F396" i="2"/>
  <c r="D396" i="2"/>
  <c r="C396" i="2"/>
  <c r="N396" i="2" s="1"/>
  <c r="AO395" i="2"/>
  <c r="M395" i="2"/>
  <c r="L395" i="2"/>
  <c r="J395" i="2"/>
  <c r="G395" i="2"/>
  <c r="F395" i="2"/>
  <c r="D395" i="2"/>
  <c r="C395" i="2"/>
  <c r="N395" i="2" s="1"/>
  <c r="M394" i="2"/>
  <c r="L394" i="2"/>
  <c r="J394" i="2"/>
  <c r="G394" i="2"/>
  <c r="F394" i="2"/>
  <c r="D394" i="2"/>
  <c r="C394" i="2"/>
  <c r="N394" i="2" s="1"/>
  <c r="AO393" i="2"/>
  <c r="M393" i="2"/>
  <c r="L393" i="2"/>
  <c r="J393" i="2"/>
  <c r="G393" i="2"/>
  <c r="F393" i="2"/>
  <c r="D393" i="2"/>
  <c r="C393" i="2"/>
  <c r="N393" i="2" s="1"/>
  <c r="M392" i="2"/>
  <c r="L392" i="2"/>
  <c r="J392" i="2"/>
  <c r="G392" i="2"/>
  <c r="F392" i="2"/>
  <c r="D392" i="2"/>
  <c r="C392" i="2"/>
  <c r="N392" i="2" s="1"/>
  <c r="AO391" i="2"/>
  <c r="M391" i="2"/>
  <c r="L391" i="2"/>
  <c r="J391" i="2"/>
  <c r="G391" i="2"/>
  <c r="F391" i="2"/>
  <c r="D391" i="2"/>
  <c r="C391" i="2"/>
  <c r="N391" i="2" s="1"/>
  <c r="M390" i="2"/>
  <c r="L390" i="2"/>
  <c r="J390" i="2"/>
  <c r="G390" i="2"/>
  <c r="F390" i="2"/>
  <c r="D390" i="2"/>
  <c r="C390" i="2"/>
  <c r="N390" i="2" s="1"/>
  <c r="AO389" i="2"/>
  <c r="M389" i="2"/>
  <c r="L389" i="2"/>
  <c r="J389" i="2"/>
  <c r="G389" i="2"/>
  <c r="F389" i="2"/>
  <c r="D389" i="2"/>
  <c r="C389" i="2"/>
  <c r="N389" i="2" s="1"/>
  <c r="M388" i="2"/>
  <c r="L388" i="2"/>
  <c r="J388" i="2"/>
  <c r="G388" i="2"/>
  <c r="F388" i="2"/>
  <c r="D388" i="2"/>
  <c r="C388" i="2"/>
  <c r="N388" i="2" s="1"/>
  <c r="AO387" i="2"/>
  <c r="M387" i="2"/>
  <c r="L387" i="2"/>
  <c r="J387" i="2"/>
  <c r="G387" i="2"/>
  <c r="F387" i="2"/>
  <c r="D387" i="2"/>
  <c r="C387" i="2"/>
  <c r="N387" i="2" s="1"/>
  <c r="M386" i="2"/>
  <c r="L386" i="2"/>
  <c r="J386" i="2"/>
  <c r="G386" i="2"/>
  <c r="F386" i="2"/>
  <c r="D386" i="2"/>
  <c r="C386" i="2"/>
  <c r="N386" i="2" s="1"/>
  <c r="AO385" i="2"/>
  <c r="M385" i="2"/>
  <c r="L385" i="2"/>
  <c r="J385" i="2"/>
  <c r="G385" i="2"/>
  <c r="F385" i="2"/>
  <c r="D385" i="2"/>
  <c r="C385" i="2"/>
  <c r="N385" i="2" s="1"/>
  <c r="M384" i="2"/>
  <c r="L384" i="2"/>
  <c r="J384" i="2"/>
  <c r="G384" i="2"/>
  <c r="F384" i="2"/>
  <c r="D384" i="2"/>
  <c r="C384" i="2"/>
  <c r="N384" i="2" s="1"/>
  <c r="AO383" i="2"/>
  <c r="M383" i="2"/>
  <c r="L383" i="2"/>
  <c r="J383" i="2"/>
  <c r="G383" i="2"/>
  <c r="F383" i="2"/>
  <c r="D383" i="2"/>
  <c r="C383" i="2"/>
  <c r="N383" i="2" s="1"/>
  <c r="M382" i="2"/>
  <c r="L382" i="2"/>
  <c r="J382" i="2"/>
  <c r="G382" i="2"/>
  <c r="F382" i="2"/>
  <c r="D382" i="2"/>
  <c r="C382" i="2"/>
  <c r="N382" i="2" s="1"/>
  <c r="AO381" i="2"/>
  <c r="M381" i="2"/>
  <c r="L381" i="2"/>
  <c r="J381" i="2"/>
  <c r="G381" i="2"/>
  <c r="F381" i="2"/>
  <c r="D381" i="2"/>
  <c r="C381" i="2"/>
  <c r="N381" i="2" s="1"/>
  <c r="M380" i="2"/>
  <c r="L380" i="2"/>
  <c r="J380" i="2"/>
  <c r="G380" i="2"/>
  <c r="F380" i="2"/>
  <c r="D380" i="2"/>
  <c r="C380" i="2"/>
  <c r="N380" i="2" s="1"/>
  <c r="AO379" i="2"/>
  <c r="M379" i="2"/>
  <c r="L379" i="2"/>
  <c r="J379" i="2"/>
  <c r="G379" i="2"/>
  <c r="F379" i="2"/>
  <c r="D379" i="2"/>
  <c r="C379" i="2"/>
  <c r="N379" i="2" s="1"/>
  <c r="M378" i="2"/>
  <c r="L378" i="2"/>
  <c r="J378" i="2"/>
  <c r="G378" i="2"/>
  <c r="F378" i="2"/>
  <c r="D378" i="2"/>
  <c r="C378" i="2"/>
  <c r="N378" i="2" s="1"/>
  <c r="AO377" i="2"/>
  <c r="M377" i="2"/>
  <c r="L377" i="2"/>
  <c r="J377" i="2"/>
  <c r="G377" i="2"/>
  <c r="F377" i="2"/>
  <c r="D377" i="2"/>
  <c r="C377" i="2"/>
  <c r="N377" i="2" s="1"/>
  <c r="M376" i="2"/>
  <c r="L376" i="2"/>
  <c r="J376" i="2"/>
  <c r="G376" i="2"/>
  <c r="F376" i="2"/>
  <c r="D376" i="2"/>
  <c r="C376" i="2"/>
  <c r="N376" i="2" s="1"/>
  <c r="AO375" i="2"/>
  <c r="M375" i="2"/>
  <c r="L375" i="2"/>
  <c r="J375" i="2"/>
  <c r="G375" i="2"/>
  <c r="F375" i="2"/>
  <c r="D375" i="2"/>
  <c r="C375" i="2"/>
  <c r="N375" i="2" s="1"/>
  <c r="M374" i="2"/>
  <c r="L374" i="2"/>
  <c r="J374" i="2"/>
  <c r="G374" i="2"/>
  <c r="F374" i="2"/>
  <c r="D374" i="2"/>
  <c r="C374" i="2"/>
  <c r="N374" i="2" s="1"/>
  <c r="AO373" i="2"/>
  <c r="M373" i="2"/>
  <c r="L373" i="2"/>
  <c r="J373" i="2"/>
  <c r="G373" i="2"/>
  <c r="F373" i="2"/>
  <c r="D373" i="2"/>
  <c r="C373" i="2"/>
  <c r="N373" i="2" s="1"/>
  <c r="M372" i="2"/>
  <c r="L372" i="2"/>
  <c r="J372" i="2"/>
  <c r="G372" i="2"/>
  <c r="F372" i="2"/>
  <c r="D372" i="2"/>
  <c r="C372" i="2"/>
  <c r="N372" i="2" s="1"/>
  <c r="AO371" i="2"/>
  <c r="M371" i="2"/>
  <c r="L371" i="2"/>
  <c r="J371" i="2"/>
  <c r="G371" i="2"/>
  <c r="F371" i="2"/>
  <c r="D371" i="2"/>
  <c r="C371" i="2"/>
  <c r="N371" i="2" s="1"/>
  <c r="M370" i="2"/>
  <c r="L370" i="2"/>
  <c r="J370" i="2"/>
  <c r="G370" i="2"/>
  <c r="F370" i="2"/>
  <c r="D370" i="2"/>
  <c r="C370" i="2"/>
  <c r="N370" i="2" s="1"/>
  <c r="AO369" i="2"/>
  <c r="M369" i="2"/>
  <c r="L369" i="2"/>
  <c r="J369" i="2"/>
  <c r="G369" i="2"/>
  <c r="F369" i="2"/>
  <c r="D369" i="2"/>
  <c r="C369" i="2"/>
  <c r="N369" i="2" s="1"/>
  <c r="M368" i="2"/>
  <c r="L368" i="2"/>
  <c r="J368" i="2"/>
  <c r="G368" i="2"/>
  <c r="F368" i="2"/>
  <c r="D368" i="2"/>
  <c r="C368" i="2"/>
  <c r="N368" i="2" s="1"/>
  <c r="AO367" i="2"/>
  <c r="M367" i="2"/>
  <c r="L367" i="2"/>
  <c r="J367" i="2"/>
  <c r="G367" i="2"/>
  <c r="F367" i="2"/>
  <c r="D367" i="2"/>
  <c r="C367" i="2"/>
  <c r="N367" i="2" s="1"/>
  <c r="M366" i="2"/>
  <c r="L366" i="2"/>
  <c r="J366" i="2"/>
  <c r="G366" i="2"/>
  <c r="F366" i="2"/>
  <c r="D366" i="2"/>
  <c r="C366" i="2"/>
  <c r="N366" i="2" s="1"/>
  <c r="AO365" i="2"/>
  <c r="M365" i="2"/>
  <c r="L365" i="2"/>
  <c r="J365" i="2"/>
  <c r="G365" i="2"/>
  <c r="F365" i="2"/>
  <c r="D365" i="2"/>
  <c r="C365" i="2"/>
  <c r="N365" i="2" s="1"/>
  <c r="M364" i="2"/>
  <c r="L364" i="2"/>
  <c r="J364" i="2"/>
  <c r="G364" i="2"/>
  <c r="F364" i="2"/>
  <c r="D364" i="2"/>
  <c r="C364" i="2"/>
  <c r="N364" i="2" s="1"/>
  <c r="AO363" i="2"/>
  <c r="M363" i="2"/>
  <c r="L363" i="2"/>
  <c r="J363" i="2"/>
  <c r="G363" i="2"/>
  <c r="F363" i="2"/>
  <c r="D363" i="2"/>
  <c r="C363" i="2"/>
  <c r="N363" i="2" s="1"/>
  <c r="M362" i="2"/>
  <c r="L362" i="2"/>
  <c r="J362" i="2"/>
  <c r="G362" i="2"/>
  <c r="F362" i="2"/>
  <c r="D362" i="2"/>
  <c r="C362" i="2"/>
  <c r="N362" i="2" s="1"/>
  <c r="AO361" i="2"/>
  <c r="M361" i="2"/>
  <c r="L361" i="2"/>
  <c r="J361" i="2"/>
  <c r="G361" i="2"/>
  <c r="F361" i="2"/>
  <c r="D361" i="2"/>
  <c r="C361" i="2"/>
  <c r="N361" i="2" s="1"/>
  <c r="M360" i="2"/>
  <c r="L360" i="2"/>
  <c r="J360" i="2"/>
  <c r="G360" i="2"/>
  <c r="F360" i="2"/>
  <c r="D360" i="2"/>
  <c r="C360" i="2"/>
  <c r="N360" i="2" s="1"/>
  <c r="AO359" i="2"/>
  <c r="M359" i="2"/>
  <c r="L359" i="2"/>
  <c r="J359" i="2"/>
  <c r="G359" i="2"/>
  <c r="F359" i="2"/>
  <c r="D359" i="2"/>
  <c r="C359" i="2"/>
  <c r="N359" i="2" s="1"/>
  <c r="M358" i="2"/>
  <c r="L358" i="2"/>
  <c r="J358" i="2"/>
  <c r="G358" i="2"/>
  <c r="F358" i="2"/>
  <c r="D358" i="2"/>
  <c r="C358" i="2"/>
  <c r="N358" i="2" s="1"/>
  <c r="AO357" i="2"/>
  <c r="M357" i="2"/>
  <c r="L357" i="2"/>
  <c r="J357" i="2"/>
  <c r="G357" i="2"/>
  <c r="F357" i="2"/>
  <c r="D357" i="2"/>
  <c r="C357" i="2"/>
  <c r="N357" i="2" s="1"/>
  <c r="M356" i="2"/>
  <c r="L356" i="2"/>
  <c r="J356" i="2"/>
  <c r="G356" i="2"/>
  <c r="F356" i="2"/>
  <c r="D356" i="2"/>
  <c r="C356" i="2"/>
  <c r="N356" i="2" s="1"/>
  <c r="AO355" i="2"/>
  <c r="M355" i="2"/>
  <c r="L355" i="2"/>
  <c r="J355" i="2"/>
  <c r="G355" i="2"/>
  <c r="F355" i="2"/>
  <c r="D355" i="2"/>
  <c r="C355" i="2"/>
  <c r="N355" i="2" s="1"/>
  <c r="M354" i="2"/>
  <c r="L354" i="2"/>
  <c r="J354" i="2"/>
  <c r="G354" i="2"/>
  <c r="F354" i="2"/>
  <c r="D354" i="2"/>
  <c r="C354" i="2"/>
  <c r="N354" i="2" s="1"/>
  <c r="AO353" i="2"/>
  <c r="M353" i="2"/>
  <c r="L353" i="2"/>
  <c r="J353" i="2"/>
  <c r="G353" i="2"/>
  <c r="F353" i="2"/>
  <c r="D353" i="2"/>
  <c r="C353" i="2"/>
  <c r="N353" i="2" s="1"/>
  <c r="M352" i="2"/>
  <c r="L352" i="2"/>
  <c r="J352" i="2"/>
  <c r="G352" i="2"/>
  <c r="F352" i="2"/>
  <c r="D352" i="2"/>
  <c r="C352" i="2"/>
  <c r="N352" i="2" s="1"/>
  <c r="AO351" i="2"/>
  <c r="M351" i="2"/>
  <c r="L351" i="2"/>
  <c r="J351" i="2"/>
  <c r="G351" i="2"/>
  <c r="F351" i="2"/>
  <c r="D351" i="2"/>
  <c r="C351" i="2"/>
  <c r="N351" i="2" s="1"/>
  <c r="M350" i="2"/>
  <c r="L350" i="2"/>
  <c r="J350" i="2"/>
  <c r="G350" i="2"/>
  <c r="F350" i="2"/>
  <c r="D350" i="2"/>
  <c r="C350" i="2"/>
  <c r="N350" i="2" s="1"/>
  <c r="AO349" i="2"/>
  <c r="M349" i="2"/>
  <c r="L349" i="2"/>
  <c r="J349" i="2"/>
  <c r="G349" i="2"/>
  <c r="F349" i="2"/>
  <c r="D349" i="2"/>
  <c r="C349" i="2"/>
  <c r="N349" i="2" s="1"/>
  <c r="M348" i="2"/>
  <c r="L348" i="2"/>
  <c r="J348" i="2"/>
  <c r="G348" i="2"/>
  <c r="F348" i="2"/>
  <c r="D348" i="2"/>
  <c r="C348" i="2"/>
  <c r="N348" i="2" s="1"/>
  <c r="AO347" i="2"/>
  <c r="M347" i="2"/>
  <c r="L347" i="2"/>
  <c r="J347" i="2"/>
  <c r="G347" i="2"/>
  <c r="F347" i="2"/>
  <c r="D347" i="2"/>
  <c r="C347" i="2"/>
  <c r="N347" i="2" s="1"/>
  <c r="M346" i="2"/>
  <c r="L346" i="2"/>
  <c r="J346" i="2"/>
  <c r="G346" i="2"/>
  <c r="F346" i="2"/>
  <c r="D346" i="2"/>
  <c r="C346" i="2"/>
  <c r="N346" i="2" s="1"/>
  <c r="AO345" i="2"/>
  <c r="M345" i="2"/>
  <c r="L345" i="2"/>
  <c r="J345" i="2"/>
  <c r="G345" i="2"/>
  <c r="F345" i="2"/>
  <c r="D345" i="2"/>
  <c r="C345" i="2"/>
  <c r="N345" i="2" s="1"/>
  <c r="M344" i="2"/>
  <c r="L344" i="2"/>
  <c r="J344" i="2"/>
  <c r="G344" i="2"/>
  <c r="F344" i="2"/>
  <c r="D344" i="2"/>
  <c r="C344" i="2"/>
  <c r="N344" i="2" s="1"/>
  <c r="AO343" i="2"/>
  <c r="M343" i="2"/>
  <c r="L343" i="2"/>
  <c r="J343" i="2"/>
  <c r="G343" i="2"/>
  <c r="F343" i="2"/>
  <c r="D343" i="2"/>
  <c r="C343" i="2"/>
  <c r="N343" i="2" s="1"/>
  <c r="M342" i="2"/>
  <c r="L342" i="2"/>
  <c r="J342" i="2"/>
  <c r="G342" i="2"/>
  <c r="F342" i="2"/>
  <c r="D342" i="2"/>
  <c r="C342" i="2"/>
  <c r="N342" i="2" s="1"/>
  <c r="AO341" i="2"/>
  <c r="M341" i="2"/>
  <c r="L341" i="2"/>
  <c r="J341" i="2"/>
  <c r="G341" i="2"/>
  <c r="F341" i="2"/>
  <c r="D341" i="2"/>
  <c r="C341" i="2"/>
  <c r="N341" i="2" s="1"/>
  <c r="M340" i="2"/>
  <c r="L340" i="2"/>
  <c r="J340" i="2"/>
  <c r="G340" i="2"/>
  <c r="F340" i="2"/>
  <c r="D340" i="2"/>
  <c r="C340" i="2"/>
  <c r="N340" i="2" s="1"/>
  <c r="AO339" i="2"/>
  <c r="M339" i="2"/>
  <c r="L339" i="2"/>
  <c r="J339" i="2"/>
  <c r="G339" i="2"/>
  <c r="F339" i="2"/>
  <c r="D339" i="2"/>
  <c r="C339" i="2"/>
  <c r="N339" i="2" s="1"/>
  <c r="M338" i="2"/>
  <c r="L338" i="2"/>
  <c r="J338" i="2"/>
  <c r="G338" i="2"/>
  <c r="F338" i="2"/>
  <c r="D338" i="2"/>
  <c r="C338" i="2"/>
  <c r="N338" i="2" s="1"/>
  <c r="AO337" i="2"/>
  <c r="M337" i="2"/>
  <c r="L337" i="2"/>
  <c r="J337" i="2"/>
  <c r="G337" i="2"/>
  <c r="F337" i="2"/>
  <c r="D337" i="2"/>
  <c r="C337" i="2"/>
  <c r="N337" i="2" s="1"/>
  <c r="M336" i="2"/>
  <c r="L336" i="2"/>
  <c r="J336" i="2"/>
  <c r="G336" i="2"/>
  <c r="F336" i="2"/>
  <c r="D336" i="2"/>
  <c r="C336" i="2"/>
  <c r="N336" i="2" s="1"/>
  <c r="AO335" i="2"/>
  <c r="M335" i="2"/>
  <c r="L335" i="2"/>
  <c r="J335" i="2"/>
  <c r="G335" i="2"/>
  <c r="F335" i="2"/>
  <c r="D335" i="2"/>
  <c r="C335" i="2"/>
  <c r="N335" i="2" s="1"/>
  <c r="M334" i="2"/>
  <c r="L334" i="2"/>
  <c r="J334" i="2"/>
  <c r="G334" i="2"/>
  <c r="F334" i="2"/>
  <c r="D334" i="2"/>
  <c r="C334" i="2"/>
  <c r="N334" i="2" s="1"/>
  <c r="AO333" i="2"/>
  <c r="M333" i="2"/>
  <c r="L333" i="2"/>
  <c r="J333" i="2"/>
  <c r="G333" i="2"/>
  <c r="F333" i="2"/>
  <c r="D333" i="2"/>
  <c r="C333" i="2"/>
  <c r="N333" i="2" s="1"/>
  <c r="M332" i="2"/>
  <c r="L332" i="2"/>
  <c r="J332" i="2"/>
  <c r="G332" i="2"/>
  <c r="F332" i="2"/>
  <c r="D332" i="2"/>
  <c r="C332" i="2"/>
  <c r="N332" i="2" s="1"/>
  <c r="AO331" i="2"/>
  <c r="M331" i="2"/>
  <c r="L331" i="2"/>
  <c r="J331" i="2"/>
  <c r="G331" i="2"/>
  <c r="F331" i="2"/>
  <c r="D331" i="2"/>
  <c r="C331" i="2"/>
  <c r="N331" i="2" s="1"/>
  <c r="M330" i="2"/>
  <c r="L330" i="2"/>
  <c r="J330" i="2"/>
  <c r="G330" i="2"/>
  <c r="F330" i="2"/>
  <c r="D330" i="2"/>
  <c r="C330" i="2"/>
  <c r="N330" i="2" s="1"/>
  <c r="AO329" i="2"/>
  <c r="M329" i="2"/>
  <c r="L329" i="2"/>
  <c r="J329" i="2"/>
  <c r="G329" i="2"/>
  <c r="F329" i="2"/>
  <c r="D329" i="2"/>
  <c r="C329" i="2"/>
  <c r="N329" i="2" s="1"/>
  <c r="M328" i="2"/>
  <c r="L328" i="2"/>
  <c r="J328" i="2"/>
  <c r="G328" i="2"/>
  <c r="F328" i="2"/>
  <c r="D328" i="2"/>
  <c r="C328" i="2"/>
  <c r="N328" i="2" s="1"/>
  <c r="AO327" i="2"/>
  <c r="M327" i="2"/>
  <c r="L327" i="2"/>
  <c r="J327" i="2"/>
  <c r="G327" i="2"/>
  <c r="F327" i="2"/>
  <c r="D327" i="2"/>
  <c r="C327" i="2"/>
  <c r="N327" i="2" s="1"/>
  <c r="M326" i="2"/>
  <c r="L326" i="2"/>
  <c r="J326" i="2"/>
  <c r="G326" i="2"/>
  <c r="F326" i="2"/>
  <c r="D326" i="2"/>
  <c r="C326" i="2"/>
  <c r="N326" i="2" s="1"/>
  <c r="AO325" i="2"/>
  <c r="M325" i="2"/>
  <c r="L325" i="2"/>
  <c r="J325" i="2"/>
  <c r="G325" i="2"/>
  <c r="F325" i="2"/>
  <c r="D325" i="2"/>
  <c r="C325" i="2"/>
  <c r="N325" i="2" s="1"/>
  <c r="M324" i="2"/>
  <c r="L324" i="2"/>
  <c r="J324" i="2"/>
  <c r="G324" i="2"/>
  <c r="F324" i="2"/>
  <c r="D324" i="2"/>
  <c r="C324" i="2"/>
  <c r="N324" i="2" s="1"/>
  <c r="AO323" i="2"/>
  <c r="M323" i="2"/>
  <c r="L323" i="2"/>
  <c r="J323" i="2"/>
  <c r="G323" i="2"/>
  <c r="F323" i="2"/>
  <c r="D323" i="2"/>
  <c r="C323" i="2"/>
  <c r="N323" i="2" s="1"/>
  <c r="M322" i="2"/>
  <c r="L322" i="2"/>
  <c r="J322" i="2"/>
  <c r="G322" i="2"/>
  <c r="F322" i="2"/>
  <c r="D322" i="2"/>
  <c r="C322" i="2"/>
  <c r="N322" i="2" s="1"/>
  <c r="AO321" i="2"/>
  <c r="M321" i="2"/>
  <c r="L321" i="2"/>
  <c r="J321" i="2"/>
  <c r="G321" i="2"/>
  <c r="F321" i="2"/>
  <c r="D321" i="2"/>
  <c r="C321" i="2"/>
  <c r="N321" i="2" s="1"/>
  <c r="M320" i="2"/>
  <c r="L320" i="2"/>
  <c r="J320" i="2"/>
  <c r="G320" i="2"/>
  <c r="F320" i="2"/>
  <c r="D320" i="2"/>
  <c r="C320" i="2"/>
  <c r="N320" i="2" s="1"/>
  <c r="AO319" i="2"/>
  <c r="M319" i="2"/>
  <c r="L319" i="2"/>
  <c r="J319" i="2"/>
  <c r="G319" i="2"/>
  <c r="H322" i="2" s="1"/>
  <c r="F319" i="2"/>
  <c r="D319" i="2"/>
  <c r="C319" i="2"/>
  <c r="N319" i="2" s="1"/>
  <c r="M318" i="2"/>
  <c r="L318" i="2"/>
  <c r="J318" i="2"/>
  <c r="G318" i="2"/>
  <c r="F318" i="2"/>
  <c r="D318" i="2"/>
  <c r="C318" i="2"/>
  <c r="N318" i="2" s="1"/>
  <c r="AO317" i="2"/>
  <c r="M317" i="2"/>
  <c r="L317" i="2"/>
  <c r="J317" i="2"/>
  <c r="G317" i="2"/>
  <c r="H320" i="2" s="1"/>
  <c r="F317" i="2"/>
  <c r="D317" i="2"/>
  <c r="C317" i="2"/>
  <c r="N317" i="2" s="1"/>
  <c r="M316" i="2"/>
  <c r="L316" i="2"/>
  <c r="J316" i="2"/>
  <c r="G316" i="2"/>
  <c r="F316" i="2"/>
  <c r="D316" i="2"/>
  <c r="C316" i="2"/>
  <c r="N316" i="2" s="1"/>
  <c r="AO315" i="2"/>
  <c r="M315" i="2"/>
  <c r="L315" i="2"/>
  <c r="J315" i="2"/>
  <c r="G315" i="2"/>
  <c r="H318" i="2" s="1"/>
  <c r="F315" i="2"/>
  <c r="D315" i="2"/>
  <c r="C315" i="2"/>
  <c r="N315" i="2" s="1"/>
  <c r="M314" i="2"/>
  <c r="L314" i="2"/>
  <c r="J314" i="2"/>
  <c r="G314" i="2"/>
  <c r="F314" i="2"/>
  <c r="D314" i="2"/>
  <c r="C314" i="2"/>
  <c r="N314" i="2" s="1"/>
  <c r="AO313" i="2"/>
  <c r="M313" i="2"/>
  <c r="L313" i="2"/>
  <c r="J313" i="2"/>
  <c r="G313" i="2"/>
  <c r="H316" i="2" s="1"/>
  <c r="F313" i="2"/>
  <c r="D313" i="2"/>
  <c r="C313" i="2"/>
  <c r="N313" i="2" s="1"/>
  <c r="M312" i="2"/>
  <c r="L312" i="2"/>
  <c r="J312" i="2"/>
  <c r="G312" i="2"/>
  <c r="F312" i="2"/>
  <c r="D312" i="2"/>
  <c r="C312" i="2"/>
  <c r="N312" i="2" s="1"/>
  <c r="AO311" i="2"/>
  <c r="M311" i="2"/>
  <c r="L311" i="2"/>
  <c r="J311" i="2"/>
  <c r="G311" i="2"/>
  <c r="H314" i="2" s="1"/>
  <c r="F311" i="2"/>
  <c r="D311" i="2"/>
  <c r="C311" i="2"/>
  <c r="N311" i="2" s="1"/>
  <c r="M310" i="2"/>
  <c r="L310" i="2"/>
  <c r="J310" i="2"/>
  <c r="G310" i="2"/>
  <c r="F310" i="2"/>
  <c r="D310" i="2"/>
  <c r="C310" i="2"/>
  <c r="N310" i="2" s="1"/>
  <c r="AO309" i="2"/>
  <c r="M309" i="2"/>
  <c r="L309" i="2"/>
  <c r="J309" i="2"/>
  <c r="G309" i="2"/>
  <c r="H312" i="2" s="1"/>
  <c r="F309" i="2"/>
  <c r="D309" i="2"/>
  <c r="C309" i="2"/>
  <c r="N309" i="2" s="1"/>
  <c r="M308" i="2"/>
  <c r="L308" i="2"/>
  <c r="J308" i="2"/>
  <c r="G308" i="2"/>
  <c r="F308" i="2"/>
  <c r="D308" i="2"/>
  <c r="C308" i="2"/>
  <c r="N308" i="2" s="1"/>
  <c r="AO307" i="2"/>
  <c r="M307" i="2"/>
  <c r="L307" i="2"/>
  <c r="J307" i="2"/>
  <c r="G307" i="2"/>
  <c r="H310" i="2" s="1"/>
  <c r="F307" i="2"/>
  <c r="D307" i="2"/>
  <c r="C307" i="2"/>
  <c r="N307" i="2" s="1"/>
  <c r="M306" i="2"/>
  <c r="L306" i="2"/>
  <c r="J306" i="2"/>
  <c r="G306" i="2"/>
  <c r="F306" i="2"/>
  <c r="D306" i="2"/>
  <c r="C306" i="2"/>
  <c r="N306" i="2" s="1"/>
  <c r="AO305" i="2"/>
  <c r="M305" i="2"/>
  <c r="L305" i="2"/>
  <c r="J305" i="2"/>
  <c r="G305" i="2"/>
  <c r="H308" i="2" s="1"/>
  <c r="F305" i="2"/>
  <c r="D305" i="2"/>
  <c r="C305" i="2"/>
  <c r="N305" i="2" s="1"/>
  <c r="M304" i="2"/>
  <c r="L304" i="2"/>
  <c r="J304" i="2"/>
  <c r="G304" i="2"/>
  <c r="F304" i="2"/>
  <c r="D304" i="2"/>
  <c r="C304" i="2"/>
  <c r="N304" i="2" s="1"/>
  <c r="AO303" i="2"/>
  <c r="M303" i="2"/>
  <c r="L303" i="2"/>
  <c r="J303" i="2"/>
  <c r="G303" i="2"/>
  <c r="H306" i="2" s="1"/>
  <c r="F303" i="2"/>
  <c r="D303" i="2"/>
  <c r="C303" i="2"/>
  <c r="N303" i="2" s="1"/>
  <c r="M302" i="2"/>
  <c r="L302" i="2"/>
  <c r="J302" i="2"/>
  <c r="G302" i="2"/>
  <c r="F302" i="2"/>
  <c r="D302" i="2"/>
  <c r="C302" i="2"/>
  <c r="N302" i="2" s="1"/>
  <c r="AO301" i="2"/>
  <c r="M301" i="2"/>
  <c r="L301" i="2"/>
  <c r="J301" i="2"/>
  <c r="G301" i="2"/>
  <c r="H304" i="2" s="1"/>
  <c r="F301" i="2"/>
  <c r="D301" i="2"/>
  <c r="C301" i="2"/>
  <c r="N301" i="2" s="1"/>
  <c r="M300" i="2"/>
  <c r="L300" i="2"/>
  <c r="J300" i="2"/>
  <c r="G300" i="2"/>
  <c r="F300" i="2"/>
  <c r="D300" i="2"/>
  <c r="C300" i="2"/>
  <c r="N300" i="2" s="1"/>
  <c r="AO299" i="2"/>
  <c r="M299" i="2"/>
  <c r="L299" i="2"/>
  <c r="J299" i="2"/>
  <c r="G299" i="2"/>
  <c r="F299" i="2"/>
  <c r="D299" i="2"/>
  <c r="C299" i="2"/>
  <c r="N299" i="2" s="1"/>
  <c r="M298" i="2"/>
  <c r="L298" i="2"/>
  <c r="J298" i="2"/>
  <c r="G298" i="2"/>
  <c r="F298" i="2"/>
  <c r="D298" i="2"/>
  <c r="C298" i="2"/>
  <c r="N298" i="2" s="1"/>
  <c r="AO297" i="2"/>
  <c r="M297" i="2"/>
  <c r="L297" i="2"/>
  <c r="J297" i="2"/>
  <c r="G297" i="2"/>
  <c r="F297" i="2"/>
  <c r="D297" i="2"/>
  <c r="C297" i="2"/>
  <c r="N297" i="2" s="1"/>
  <c r="M296" i="2"/>
  <c r="L296" i="2"/>
  <c r="J296" i="2"/>
  <c r="G296" i="2"/>
  <c r="H299" i="2" s="1"/>
  <c r="F296" i="2"/>
  <c r="D296" i="2"/>
  <c r="C296" i="2"/>
  <c r="N296" i="2" s="1"/>
  <c r="AO295" i="2"/>
  <c r="M295" i="2"/>
  <c r="L295" i="2"/>
  <c r="J295" i="2"/>
  <c r="G295" i="2"/>
  <c r="F295" i="2"/>
  <c r="D295" i="2"/>
  <c r="C295" i="2"/>
  <c r="N295" i="2" s="1"/>
  <c r="M294" i="2"/>
  <c r="L294" i="2"/>
  <c r="J294" i="2"/>
  <c r="G294" i="2"/>
  <c r="F294" i="2"/>
  <c r="D294" i="2"/>
  <c r="C294" i="2"/>
  <c r="N294" i="2" s="1"/>
  <c r="M293" i="2"/>
  <c r="L293" i="2"/>
  <c r="J293" i="2"/>
  <c r="G293" i="2"/>
  <c r="F293" i="2"/>
  <c r="D293" i="2"/>
  <c r="C293" i="2"/>
  <c r="N293" i="2" s="1"/>
  <c r="M292" i="2"/>
  <c r="L292" i="2"/>
  <c r="J292" i="2"/>
  <c r="G292" i="2"/>
  <c r="F292" i="2"/>
  <c r="D292" i="2"/>
  <c r="C292" i="2"/>
  <c r="N292" i="2" s="1"/>
  <c r="M291" i="2"/>
  <c r="L291" i="2"/>
  <c r="J291" i="2"/>
  <c r="G291" i="2"/>
  <c r="F291" i="2"/>
  <c r="D291" i="2"/>
  <c r="C291" i="2"/>
  <c r="N291" i="2" s="1"/>
  <c r="M290" i="2"/>
  <c r="L290" i="2"/>
  <c r="J290" i="2"/>
  <c r="G290" i="2"/>
  <c r="H293" i="2" s="1"/>
  <c r="F290" i="2"/>
  <c r="D290" i="2"/>
  <c r="C290" i="2"/>
  <c r="N290" i="2" s="1"/>
  <c r="M289" i="2"/>
  <c r="L289" i="2"/>
  <c r="J289" i="2"/>
  <c r="G289" i="2"/>
  <c r="F289" i="2"/>
  <c r="D289" i="2"/>
  <c r="C289" i="2"/>
  <c r="N289" i="2" s="1"/>
  <c r="AO288" i="2"/>
  <c r="M288" i="2"/>
  <c r="L288" i="2"/>
  <c r="J288" i="2"/>
  <c r="G288" i="2"/>
  <c r="H291" i="2" s="1"/>
  <c r="F288" i="2"/>
  <c r="D288" i="2"/>
  <c r="C288" i="2"/>
  <c r="N288" i="2" s="1"/>
  <c r="M287" i="2"/>
  <c r="L287" i="2"/>
  <c r="J287" i="2"/>
  <c r="G287" i="2"/>
  <c r="F287" i="2"/>
  <c r="D287" i="2"/>
  <c r="C287" i="2"/>
  <c r="N287" i="2" s="1"/>
  <c r="AO286" i="2"/>
  <c r="M286" i="2"/>
  <c r="L286" i="2"/>
  <c r="J286" i="2"/>
  <c r="G286" i="2"/>
  <c r="H289" i="2" s="1"/>
  <c r="F286" i="2"/>
  <c r="D286" i="2"/>
  <c r="C286" i="2"/>
  <c r="N286" i="2" s="1"/>
  <c r="M285" i="2"/>
  <c r="L285" i="2"/>
  <c r="J285" i="2"/>
  <c r="G285" i="2"/>
  <c r="F285" i="2"/>
  <c r="D285" i="2"/>
  <c r="C285" i="2"/>
  <c r="N285" i="2" s="1"/>
  <c r="AO284" i="2"/>
  <c r="M284" i="2"/>
  <c r="L284" i="2"/>
  <c r="J284" i="2"/>
  <c r="G284" i="2"/>
  <c r="H287" i="2" s="1"/>
  <c r="F284" i="2"/>
  <c r="D284" i="2"/>
  <c r="C284" i="2"/>
  <c r="N284" i="2" s="1"/>
  <c r="M283" i="2"/>
  <c r="L283" i="2"/>
  <c r="J283" i="2"/>
  <c r="G283" i="2"/>
  <c r="F283" i="2"/>
  <c r="D283" i="2"/>
  <c r="C283" i="2"/>
  <c r="N283" i="2" s="1"/>
  <c r="AO282" i="2"/>
  <c r="M282" i="2"/>
  <c r="L282" i="2"/>
  <c r="J282" i="2"/>
  <c r="G282" i="2"/>
  <c r="F282" i="2"/>
  <c r="D282" i="2"/>
  <c r="C282" i="2"/>
  <c r="N282" i="2" s="1"/>
  <c r="L281" i="2"/>
  <c r="J281" i="2"/>
  <c r="AO281" i="2" s="1"/>
  <c r="G281" i="2"/>
  <c r="F281" i="2"/>
  <c r="D281" i="2"/>
  <c r="AO280" i="2"/>
  <c r="L280" i="2"/>
  <c r="J280" i="2"/>
  <c r="G280" i="2"/>
  <c r="H283" i="2" s="1"/>
  <c r="F280" i="2"/>
  <c r="D280" i="2"/>
  <c r="C280" i="2"/>
  <c r="N280" i="2" s="1"/>
  <c r="M279" i="2"/>
  <c r="L279" i="2"/>
  <c r="J279" i="2"/>
  <c r="G279" i="2"/>
  <c r="F279" i="2"/>
  <c r="D279" i="2"/>
  <c r="C279" i="2" s="1"/>
  <c r="N279" i="2" s="1"/>
  <c r="M278" i="2"/>
  <c r="L278" i="2"/>
  <c r="J278" i="2"/>
  <c r="G278" i="2"/>
  <c r="F278" i="2"/>
  <c r="D278" i="2"/>
  <c r="C278" i="2"/>
  <c r="N278" i="2" s="1"/>
  <c r="L277" i="2"/>
  <c r="J277" i="2"/>
  <c r="AO277" i="2" s="1"/>
  <c r="G277" i="2"/>
  <c r="F277" i="2"/>
  <c r="D277" i="2"/>
  <c r="AO276" i="2"/>
  <c r="L276" i="2"/>
  <c r="J276" i="2"/>
  <c r="G276" i="2"/>
  <c r="H279" i="2" s="1"/>
  <c r="F276" i="2"/>
  <c r="D276" i="2"/>
  <c r="C276" i="2"/>
  <c r="N276" i="2" s="1"/>
  <c r="M275" i="2"/>
  <c r="L275" i="2"/>
  <c r="J275" i="2"/>
  <c r="G275" i="2"/>
  <c r="F275" i="2"/>
  <c r="D275" i="2"/>
  <c r="C275" i="2"/>
  <c r="N275" i="2" s="1"/>
  <c r="M274" i="2"/>
  <c r="L274" i="2"/>
  <c r="J274" i="2"/>
  <c r="G274" i="2"/>
  <c r="F274" i="2"/>
  <c r="D274" i="2"/>
  <c r="C274" i="2"/>
  <c r="N274" i="2" s="1"/>
  <c r="L273" i="2"/>
  <c r="J273" i="2"/>
  <c r="AO273" i="2" s="1"/>
  <c r="G273" i="2"/>
  <c r="F273" i="2"/>
  <c r="D273" i="2"/>
  <c r="AO272" i="2"/>
  <c r="L272" i="2"/>
  <c r="J272" i="2"/>
  <c r="G272" i="2"/>
  <c r="H275" i="2" s="1"/>
  <c r="F272" i="2"/>
  <c r="D272" i="2"/>
  <c r="C272" i="2"/>
  <c r="N272" i="2" s="1"/>
  <c r="M271" i="2"/>
  <c r="L271" i="2"/>
  <c r="J271" i="2"/>
  <c r="G271" i="2"/>
  <c r="F271" i="2"/>
  <c r="D271" i="2"/>
  <c r="C271" i="2"/>
  <c r="N271" i="2" s="1"/>
  <c r="M270" i="2"/>
  <c r="L270" i="2"/>
  <c r="J270" i="2"/>
  <c r="G270" i="2"/>
  <c r="F270" i="2"/>
  <c r="D270" i="2"/>
  <c r="C270" i="2"/>
  <c r="N270" i="2" s="1"/>
  <c r="M269" i="2"/>
  <c r="L269" i="2"/>
  <c r="J269" i="2"/>
  <c r="AO269" i="2" s="1"/>
  <c r="G269" i="2"/>
  <c r="F269" i="2"/>
  <c r="D269" i="2"/>
  <c r="C269" i="2"/>
  <c r="N269" i="2" s="1"/>
  <c r="M268" i="2"/>
  <c r="L268" i="2"/>
  <c r="J268" i="2"/>
  <c r="G268" i="2"/>
  <c r="AN268" i="2" s="1"/>
  <c r="F268" i="2"/>
  <c r="D268" i="2"/>
  <c r="C268" i="2"/>
  <c r="N268" i="2" s="1"/>
  <c r="M267" i="2"/>
  <c r="L267" i="2"/>
  <c r="J267" i="2"/>
  <c r="G267" i="2"/>
  <c r="AN267" i="2" s="1"/>
  <c r="F267" i="2"/>
  <c r="D267" i="2"/>
  <c r="C267" i="2"/>
  <c r="N267" i="2" s="1"/>
  <c r="M266" i="2"/>
  <c r="L266" i="2"/>
  <c r="J266" i="2"/>
  <c r="G266" i="2"/>
  <c r="AN266" i="2" s="1"/>
  <c r="F266" i="2"/>
  <c r="D266" i="2"/>
  <c r="C266" i="2"/>
  <c r="N266" i="2" s="1"/>
  <c r="AO265" i="2"/>
  <c r="M265" i="2"/>
  <c r="L265" i="2"/>
  <c r="J265" i="2"/>
  <c r="G265" i="2"/>
  <c r="F265" i="2"/>
  <c r="D265" i="2"/>
  <c r="C265" i="2"/>
  <c r="N265" i="2" s="1"/>
  <c r="AO264" i="2"/>
  <c r="M264" i="2"/>
  <c r="L264" i="2"/>
  <c r="J264" i="2"/>
  <c r="G264" i="2"/>
  <c r="F264" i="2"/>
  <c r="D264" i="2"/>
  <c r="C264" i="2"/>
  <c r="N264" i="2" s="1"/>
  <c r="AO263" i="2"/>
  <c r="M263" i="2"/>
  <c r="L263" i="2"/>
  <c r="J263" i="2"/>
  <c r="G263" i="2"/>
  <c r="F263" i="2"/>
  <c r="D263" i="2"/>
  <c r="C263" i="2"/>
  <c r="N263" i="2" s="1"/>
  <c r="AO262" i="2"/>
  <c r="M262" i="2"/>
  <c r="L262" i="2"/>
  <c r="J262" i="2"/>
  <c r="G262" i="2"/>
  <c r="F262" i="2"/>
  <c r="D262" i="2"/>
  <c r="C262" i="2"/>
  <c r="N262" i="2" s="1"/>
  <c r="AO261" i="2"/>
  <c r="M261" i="2"/>
  <c r="L261" i="2"/>
  <c r="J261" i="2"/>
  <c r="G261" i="2"/>
  <c r="F261" i="2"/>
  <c r="D261" i="2"/>
  <c r="C261" i="2"/>
  <c r="N261" i="2" s="1"/>
  <c r="L260" i="2"/>
  <c r="J260" i="2"/>
  <c r="G260" i="2"/>
  <c r="F260" i="2"/>
  <c r="D260" i="2"/>
  <c r="M259" i="2"/>
  <c r="L259" i="2"/>
  <c r="J259" i="2"/>
  <c r="G259" i="2"/>
  <c r="H262" i="2" s="1"/>
  <c r="F259" i="2"/>
  <c r="D259" i="2"/>
  <c r="M258" i="2"/>
  <c r="L258" i="2"/>
  <c r="J258" i="2"/>
  <c r="G258" i="2"/>
  <c r="H261" i="2" s="1"/>
  <c r="F258" i="2"/>
  <c r="D258" i="2"/>
  <c r="M257" i="2"/>
  <c r="L257" i="2"/>
  <c r="J257" i="2"/>
  <c r="G257" i="2"/>
  <c r="H260" i="2" s="1"/>
  <c r="F257" i="2"/>
  <c r="D257" i="2"/>
  <c r="C257" i="2"/>
  <c r="N257" i="2" s="1"/>
  <c r="M256" i="2"/>
  <c r="L256" i="2"/>
  <c r="J256" i="2"/>
  <c r="G256" i="2"/>
  <c r="AN256" i="2" s="1"/>
  <c r="F256" i="2"/>
  <c r="D256" i="2"/>
  <c r="C256" i="2"/>
  <c r="N256" i="2" s="1"/>
  <c r="M255" i="2"/>
  <c r="L255" i="2"/>
  <c r="J255" i="2"/>
  <c r="G255" i="2"/>
  <c r="AN255" i="2" s="1"/>
  <c r="F255" i="2"/>
  <c r="D255" i="2"/>
  <c r="M254" i="2"/>
  <c r="L254" i="2"/>
  <c r="J254" i="2"/>
  <c r="G254" i="2"/>
  <c r="AN254" i="2" s="1"/>
  <c r="F254" i="2"/>
  <c r="D254" i="2"/>
  <c r="C254" i="2"/>
  <c r="N254" i="2" s="1"/>
  <c r="M253" i="2"/>
  <c r="L253" i="2"/>
  <c r="J253" i="2"/>
  <c r="G253" i="2"/>
  <c r="AN253" i="2" s="1"/>
  <c r="F253" i="2"/>
  <c r="D253" i="2"/>
  <c r="C253" i="2"/>
  <c r="N253" i="2" s="1"/>
  <c r="M252" i="2"/>
  <c r="L252" i="2"/>
  <c r="J252" i="2"/>
  <c r="G252" i="2"/>
  <c r="AN252" i="2" s="1"/>
  <c r="F252" i="2"/>
  <c r="D252" i="2"/>
  <c r="C252" i="2"/>
  <c r="N252" i="2" s="1"/>
  <c r="M251" i="2"/>
  <c r="L251" i="2"/>
  <c r="J251" i="2"/>
  <c r="G251" i="2"/>
  <c r="AN251" i="2" s="1"/>
  <c r="F251" i="2"/>
  <c r="D251" i="2"/>
  <c r="M250" i="2"/>
  <c r="L250" i="2"/>
  <c r="J250" i="2"/>
  <c r="G250" i="2"/>
  <c r="AN250" i="2" s="1"/>
  <c r="F250" i="2"/>
  <c r="D250" i="2"/>
  <c r="C250" i="2"/>
  <c r="N250" i="2" s="1"/>
  <c r="M249" i="2"/>
  <c r="L249" i="2"/>
  <c r="J249" i="2"/>
  <c r="G249" i="2"/>
  <c r="AN249" i="2" s="1"/>
  <c r="F249" i="2"/>
  <c r="D249" i="2"/>
  <c r="C249" i="2"/>
  <c r="N249" i="2" s="1"/>
  <c r="M248" i="2"/>
  <c r="L248" i="2"/>
  <c r="J248" i="2"/>
  <c r="G248" i="2"/>
  <c r="AN248" i="2" s="1"/>
  <c r="F248" i="2"/>
  <c r="D248" i="2"/>
  <c r="C248" i="2"/>
  <c r="N248" i="2" s="1"/>
  <c r="M247" i="2"/>
  <c r="L247" i="2"/>
  <c r="J247" i="2"/>
  <c r="G247" i="2"/>
  <c r="AN247" i="2" s="1"/>
  <c r="F247" i="2"/>
  <c r="D247" i="2"/>
  <c r="C247" i="2"/>
  <c r="N247" i="2" s="1"/>
  <c r="M246" i="2"/>
  <c r="L246" i="2"/>
  <c r="J246" i="2"/>
  <c r="G246" i="2"/>
  <c r="AN246" i="2" s="1"/>
  <c r="F246" i="2"/>
  <c r="D246" i="2"/>
  <c r="C246" i="2"/>
  <c r="N246" i="2" s="1"/>
  <c r="M245" i="2"/>
  <c r="L245" i="2"/>
  <c r="J245" i="2"/>
  <c r="G245" i="2"/>
  <c r="AN245" i="2" s="1"/>
  <c r="F245" i="2"/>
  <c r="D245" i="2"/>
  <c r="C245" i="2"/>
  <c r="N245" i="2" s="1"/>
  <c r="M244" i="2"/>
  <c r="L244" i="2"/>
  <c r="J244" i="2"/>
  <c r="G244" i="2"/>
  <c r="AN244" i="2" s="1"/>
  <c r="F244" i="2"/>
  <c r="D244" i="2"/>
  <c r="C244" i="2"/>
  <c r="N244" i="2" s="1"/>
  <c r="M243" i="2"/>
  <c r="L243" i="2"/>
  <c r="J243" i="2"/>
  <c r="G243" i="2"/>
  <c r="AN243" i="2" s="1"/>
  <c r="F243" i="2"/>
  <c r="D243" i="2"/>
  <c r="C243" i="2"/>
  <c r="N243" i="2" s="1"/>
  <c r="M242" i="2"/>
  <c r="L242" i="2"/>
  <c r="J242" i="2"/>
  <c r="G242" i="2"/>
  <c r="AN242" i="2" s="1"/>
  <c r="F242" i="2"/>
  <c r="D242" i="2"/>
  <c r="C242" i="2"/>
  <c r="N242" i="2" s="1"/>
  <c r="M241" i="2"/>
  <c r="L241" i="2"/>
  <c r="J241" i="2"/>
  <c r="G241" i="2"/>
  <c r="AN241" i="2" s="1"/>
  <c r="F241" i="2"/>
  <c r="D241" i="2"/>
  <c r="C241" i="2"/>
  <c r="N241" i="2" s="1"/>
  <c r="M240" i="2"/>
  <c r="L240" i="2"/>
  <c r="J240" i="2"/>
  <c r="G240" i="2"/>
  <c r="AN240" i="2" s="1"/>
  <c r="F240" i="2"/>
  <c r="D240" i="2"/>
  <c r="C240" i="2"/>
  <c r="N240" i="2" s="1"/>
  <c r="M239" i="2"/>
  <c r="L239" i="2"/>
  <c r="J239" i="2"/>
  <c r="G239" i="2"/>
  <c r="AN239" i="2" s="1"/>
  <c r="F239" i="2"/>
  <c r="D239" i="2"/>
  <c r="C239" i="2"/>
  <c r="N239" i="2" s="1"/>
  <c r="M238" i="2"/>
  <c r="L238" i="2"/>
  <c r="J238" i="2"/>
  <c r="G238" i="2"/>
  <c r="AN238" i="2" s="1"/>
  <c r="F238" i="2"/>
  <c r="D238" i="2"/>
  <c r="C238" i="2"/>
  <c r="N238" i="2" s="1"/>
  <c r="M237" i="2"/>
  <c r="L237" i="2"/>
  <c r="J237" i="2"/>
  <c r="G237" i="2"/>
  <c r="AN237" i="2" s="1"/>
  <c r="F237" i="2"/>
  <c r="D237" i="2"/>
  <c r="C237" i="2"/>
  <c r="N237" i="2" s="1"/>
  <c r="M236" i="2"/>
  <c r="L236" i="2"/>
  <c r="J236" i="2"/>
  <c r="G236" i="2"/>
  <c r="AN236" i="2" s="1"/>
  <c r="F236" i="2"/>
  <c r="D236" i="2"/>
  <c r="C236" i="2"/>
  <c r="N236" i="2" s="1"/>
  <c r="M235" i="2"/>
  <c r="L235" i="2"/>
  <c r="J235" i="2"/>
  <c r="G235" i="2"/>
  <c r="AN235" i="2" s="1"/>
  <c r="F235" i="2"/>
  <c r="D235" i="2"/>
  <c r="C235" i="2"/>
  <c r="N235" i="2" s="1"/>
  <c r="M234" i="2"/>
  <c r="L234" i="2"/>
  <c r="J234" i="2"/>
  <c r="G234" i="2"/>
  <c r="AN234" i="2" s="1"/>
  <c r="F234" i="2"/>
  <c r="D234" i="2"/>
  <c r="C234" i="2"/>
  <c r="N234" i="2" s="1"/>
  <c r="M233" i="2"/>
  <c r="L233" i="2"/>
  <c r="J233" i="2"/>
  <c r="G233" i="2"/>
  <c r="AN233" i="2" s="1"/>
  <c r="F233" i="2"/>
  <c r="D233" i="2"/>
  <c r="C233" i="2"/>
  <c r="N233" i="2" s="1"/>
  <c r="M232" i="2"/>
  <c r="L232" i="2"/>
  <c r="J232" i="2"/>
  <c r="G232" i="2"/>
  <c r="AN232" i="2" s="1"/>
  <c r="F232" i="2"/>
  <c r="D232" i="2"/>
  <c r="C232" i="2"/>
  <c r="N232" i="2" s="1"/>
  <c r="M231" i="2"/>
  <c r="L231" i="2"/>
  <c r="J231" i="2"/>
  <c r="G231" i="2"/>
  <c r="AN231" i="2" s="1"/>
  <c r="F231" i="2"/>
  <c r="D231" i="2"/>
  <c r="C231" i="2"/>
  <c r="N231" i="2" s="1"/>
  <c r="M230" i="2"/>
  <c r="L230" i="2"/>
  <c r="J230" i="2"/>
  <c r="G230" i="2"/>
  <c r="AN230" i="2" s="1"/>
  <c r="F230" i="2"/>
  <c r="D230" i="2"/>
  <c r="C230" i="2"/>
  <c r="N230" i="2" s="1"/>
  <c r="M229" i="2"/>
  <c r="L229" i="2"/>
  <c r="J229" i="2"/>
  <c r="G229" i="2"/>
  <c r="AN229" i="2" s="1"/>
  <c r="F229" i="2"/>
  <c r="D229" i="2"/>
  <c r="C229" i="2"/>
  <c r="N229" i="2" s="1"/>
  <c r="M228" i="2"/>
  <c r="L228" i="2"/>
  <c r="J228" i="2"/>
  <c r="G228" i="2"/>
  <c r="AN228" i="2" s="1"/>
  <c r="F228" i="2"/>
  <c r="D228" i="2"/>
  <c r="C228" i="2"/>
  <c r="N228" i="2" s="1"/>
  <c r="M227" i="2"/>
  <c r="L227" i="2"/>
  <c r="J227" i="2"/>
  <c r="G227" i="2"/>
  <c r="AN227" i="2" s="1"/>
  <c r="F227" i="2"/>
  <c r="D227" i="2"/>
  <c r="C227" i="2"/>
  <c r="N227" i="2" s="1"/>
  <c r="M226" i="2"/>
  <c r="L226" i="2"/>
  <c r="J226" i="2"/>
  <c r="G226" i="2"/>
  <c r="AN226" i="2" s="1"/>
  <c r="F226" i="2"/>
  <c r="D226" i="2"/>
  <c r="M225" i="2"/>
  <c r="L225" i="2"/>
  <c r="J225" i="2"/>
  <c r="G225" i="2"/>
  <c r="AN225" i="2" s="1"/>
  <c r="F225" i="2"/>
  <c r="D225" i="2"/>
  <c r="C225" i="2"/>
  <c r="N225" i="2" s="1"/>
  <c r="M224" i="2"/>
  <c r="L224" i="2"/>
  <c r="J224" i="2"/>
  <c r="G224" i="2"/>
  <c r="AN224" i="2" s="1"/>
  <c r="F224" i="2"/>
  <c r="D224" i="2"/>
  <c r="C224" i="2"/>
  <c r="N224" i="2" s="1"/>
  <c r="M223" i="2"/>
  <c r="L223" i="2"/>
  <c r="J223" i="2"/>
  <c r="G223" i="2"/>
  <c r="AN223" i="2" s="1"/>
  <c r="F223" i="2"/>
  <c r="D223" i="2"/>
  <c r="C223" i="2"/>
  <c r="N223" i="2" s="1"/>
  <c r="M222" i="2"/>
  <c r="L222" i="2"/>
  <c r="J222" i="2"/>
  <c r="G222" i="2"/>
  <c r="AN222" i="2" s="1"/>
  <c r="F222" i="2"/>
  <c r="D222" i="2"/>
  <c r="C222" i="2"/>
  <c r="N222" i="2" s="1"/>
  <c r="M221" i="2"/>
  <c r="L221" i="2"/>
  <c r="J221" i="2"/>
  <c r="G221" i="2"/>
  <c r="AN221" i="2" s="1"/>
  <c r="F221" i="2"/>
  <c r="D221" i="2"/>
  <c r="C221" i="2"/>
  <c r="N221" i="2" s="1"/>
  <c r="M220" i="2"/>
  <c r="L220" i="2"/>
  <c r="J220" i="2"/>
  <c r="G220" i="2"/>
  <c r="AN220" i="2" s="1"/>
  <c r="F220" i="2"/>
  <c r="D220" i="2"/>
  <c r="C220" i="2"/>
  <c r="N220" i="2" s="1"/>
  <c r="M219" i="2"/>
  <c r="L219" i="2"/>
  <c r="J219" i="2"/>
  <c r="G219" i="2"/>
  <c r="AN219" i="2" s="1"/>
  <c r="F219" i="2"/>
  <c r="D219" i="2"/>
  <c r="C219" i="2"/>
  <c r="N219" i="2" s="1"/>
  <c r="M218" i="2"/>
  <c r="L218" i="2"/>
  <c r="J218" i="2"/>
  <c r="G218" i="2"/>
  <c r="AN218" i="2" s="1"/>
  <c r="F218" i="2"/>
  <c r="D218" i="2"/>
  <c r="C218" i="2"/>
  <c r="N218" i="2" s="1"/>
  <c r="M217" i="2"/>
  <c r="L217" i="2"/>
  <c r="J217" i="2"/>
  <c r="G217" i="2"/>
  <c r="AN217" i="2" s="1"/>
  <c r="F217" i="2"/>
  <c r="D217" i="2"/>
  <c r="C217" i="2"/>
  <c r="N217" i="2" s="1"/>
  <c r="M216" i="2"/>
  <c r="L216" i="2"/>
  <c r="J216" i="2"/>
  <c r="G216" i="2"/>
  <c r="AN216" i="2" s="1"/>
  <c r="F216" i="2"/>
  <c r="D216" i="2"/>
  <c r="C216" i="2"/>
  <c r="N216" i="2" s="1"/>
  <c r="M215" i="2"/>
  <c r="L215" i="2"/>
  <c r="J215" i="2"/>
  <c r="G215" i="2"/>
  <c r="AN215" i="2" s="1"/>
  <c r="F215" i="2"/>
  <c r="D215" i="2"/>
  <c r="C215" i="2"/>
  <c r="N215" i="2" s="1"/>
  <c r="M214" i="2"/>
  <c r="L214" i="2"/>
  <c r="J214" i="2"/>
  <c r="G214" i="2"/>
  <c r="AN214" i="2" s="1"/>
  <c r="F214" i="2"/>
  <c r="D214" i="2"/>
  <c r="C214" i="2"/>
  <c r="N214" i="2" s="1"/>
  <c r="M213" i="2"/>
  <c r="L213" i="2"/>
  <c r="J213" i="2"/>
  <c r="G213" i="2"/>
  <c r="AN213" i="2" s="1"/>
  <c r="F213" i="2"/>
  <c r="D213" i="2"/>
  <c r="C213" i="2"/>
  <c r="N213" i="2" s="1"/>
  <c r="M212" i="2"/>
  <c r="L212" i="2"/>
  <c r="J212" i="2"/>
  <c r="G212" i="2"/>
  <c r="AN212" i="2" s="1"/>
  <c r="F212" i="2"/>
  <c r="D212" i="2"/>
  <c r="M211" i="2"/>
  <c r="L211" i="2"/>
  <c r="J211" i="2"/>
  <c r="G211" i="2"/>
  <c r="AN211" i="2" s="1"/>
  <c r="F211" i="2"/>
  <c r="D211" i="2"/>
  <c r="C211" i="2"/>
  <c r="N211" i="2" s="1"/>
  <c r="M210" i="2"/>
  <c r="L210" i="2"/>
  <c r="J210" i="2"/>
  <c r="G210" i="2"/>
  <c r="AN210" i="2" s="1"/>
  <c r="F210" i="2"/>
  <c r="D210" i="2"/>
  <c r="C210" i="2"/>
  <c r="N210" i="2" s="1"/>
  <c r="M209" i="2"/>
  <c r="L209" i="2"/>
  <c r="J209" i="2"/>
  <c r="G209" i="2"/>
  <c r="AN209" i="2" s="1"/>
  <c r="F209" i="2"/>
  <c r="D209" i="2"/>
  <c r="C209" i="2"/>
  <c r="N209" i="2" s="1"/>
  <c r="M208" i="2"/>
  <c r="L208" i="2"/>
  <c r="J208" i="2"/>
  <c r="G208" i="2"/>
  <c r="AN208" i="2" s="1"/>
  <c r="F208" i="2"/>
  <c r="D208" i="2"/>
  <c r="C208" i="2"/>
  <c r="N208" i="2" s="1"/>
  <c r="M207" i="2"/>
  <c r="L207" i="2"/>
  <c r="J207" i="2"/>
  <c r="G207" i="2"/>
  <c r="AN207" i="2" s="1"/>
  <c r="F207" i="2"/>
  <c r="D207" i="2"/>
  <c r="C207" i="2"/>
  <c r="N207" i="2" s="1"/>
  <c r="M206" i="2"/>
  <c r="L206" i="2"/>
  <c r="J206" i="2"/>
  <c r="G206" i="2"/>
  <c r="AN206" i="2" s="1"/>
  <c r="F206" i="2"/>
  <c r="D206" i="2"/>
  <c r="C206" i="2"/>
  <c r="N206" i="2" s="1"/>
  <c r="M205" i="2"/>
  <c r="L205" i="2"/>
  <c r="J205" i="2"/>
  <c r="G205" i="2"/>
  <c r="AN205" i="2" s="1"/>
  <c r="F205" i="2"/>
  <c r="D205" i="2"/>
  <c r="C205" i="2"/>
  <c r="N205" i="2" s="1"/>
  <c r="M204" i="2"/>
  <c r="L204" i="2"/>
  <c r="J204" i="2"/>
  <c r="G204" i="2"/>
  <c r="AN204" i="2" s="1"/>
  <c r="F204" i="2"/>
  <c r="D204" i="2"/>
  <c r="C204" i="2"/>
  <c r="N204" i="2" s="1"/>
  <c r="M203" i="2"/>
  <c r="L203" i="2"/>
  <c r="J203" i="2"/>
  <c r="G203" i="2"/>
  <c r="AN203" i="2" s="1"/>
  <c r="F203" i="2"/>
  <c r="D203" i="2"/>
  <c r="M202" i="2"/>
  <c r="L202" i="2"/>
  <c r="J202" i="2"/>
  <c r="G202" i="2"/>
  <c r="AN202" i="2" s="1"/>
  <c r="F202" i="2"/>
  <c r="D202" i="2"/>
  <c r="M201" i="2"/>
  <c r="L201" i="2"/>
  <c r="J201" i="2"/>
  <c r="G201" i="2"/>
  <c r="AN201" i="2" s="1"/>
  <c r="F201" i="2"/>
  <c r="D201" i="2"/>
  <c r="C201" i="2"/>
  <c r="N201" i="2" s="1"/>
  <c r="M200" i="2"/>
  <c r="L200" i="2"/>
  <c r="J200" i="2"/>
  <c r="G200" i="2"/>
  <c r="AN200" i="2" s="1"/>
  <c r="F200" i="2"/>
  <c r="D200" i="2"/>
  <c r="C200" i="2"/>
  <c r="N200" i="2" s="1"/>
  <c r="M199" i="2"/>
  <c r="L199" i="2"/>
  <c r="J199" i="2"/>
  <c r="G199" i="2"/>
  <c r="AN199" i="2" s="1"/>
  <c r="F199" i="2"/>
  <c r="D199" i="2"/>
  <c r="C199" i="2"/>
  <c r="N199" i="2" s="1"/>
  <c r="M198" i="2"/>
  <c r="L198" i="2"/>
  <c r="J198" i="2"/>
  <c r="G198" i="2"/>
  <c r="AN198" i="2" s="1"/>
  <c r="F198" i="2"/>
  <c r="D198" i="2"/>
  <c r="C198" i="2"/>
  <c r="N198" i="2" s="1"/>
  <c r="M197" i="2"/>
  <c r="L197" i="2"/>
  <c r="J197" i="2"/>
  <c r="G197" i="2"/>
  <c r="AN197" i="2" s="1"/>
  <c r="F197" i="2"/>
  <c r="D197" i="2"/>
  <c r="C197" i="2"/>
  <c r="N197" i="2" s="1"/>
  <c r="M196" i="2"/>
  <c r="L196" i="2"/>
  <c r="J196" i="2"/>
  <c r="G196" i="2"/>
  <c r="AN196" i="2" s="1"/>
  <c r="F196" i="2"/>
  <c r="D196" i="2"/>
  <c r="C196" i="2"/>
  <c r="N196" i="2" s="1"/>
  <c r="M195" i="2"/>
  <c r="L195" i="2"/>
  <c r="J195" i="2"/>
  <c r="G195" i="2"/>
  <c r="AN195" i="2" s="1"/>
  <c r="F195" i="2"/>
  <c r="D195" i="2"/>
  <c r="C195" i="2"/>
  <c r="N195" i="2" s="1"/>
  <c r="M194" i="2"/>
  <c r="L194" i="2"/>
  <c r="J194" i="2"/>
  <c r="G194" i="2"/>
  <c r="AN194" i="2" s="1"/>
  <c r="F194" i="2"/>
  <c r="D194" i="2"/>
  <c r="C194" i="2"/>
  <c r="N194" i="2" s="1"/>
  <c r="M193" i="2"/>
  <c r="L193" i="2"/>
  <c r="J193" i="2"/>
  <c r="G193" i="2"/>
  <c r="AN193" i="2" s="1"/>
  <c r="F193" i="2"/>
  <c r="D193" i="2"/>
  <c r="C193" i="2"/>
  <c r="N193" i="2" s="1"/>
  <c r="M192" i="2"/>
  <c r="L192" i="2"/>
  <c r="J192" i="2"/>
  <c r="G192" i="2"/>
  <c r="AN192" i="2" s="1"/>
  <c r="F192" i="2"/>
  <c r="D192" i="2"/>
  <c r="C192" i="2"/>
  <c r="N192" i="2" s="1"/>
  <c r="M191" i="2"/>
  <c r="L191" i="2"/>
  <c r="J191" i="2"/>
  <c r="G191" i="2"/>
  <c r="AN191" i="2" s="1"/>
  <c r="F191" i="2"/>
  <c r="D191" i="2"/>
  <c r="C191" i="2"/>
  <c r="N191" i="2" s="1"/>
  <c r="M190" i="2"/>
  <c r="L190" i="2"/>
  <c r="J190" i="2"/>
  <c r="G190" i="2"/>
  <c r="AN190" i="2" s="1"/>
  <c r="F190" i="2"/>
  <c r="D190" i="2"/>
  <c r="C190" i="2"/>
  <c r="N190" i="2" s="1"/>
  <c r="M189" i="2"/>
  <c r="L189" i="2"/>
  <c r="J189" i="2"/>
  <c r="G189" i="2"/>
  <c r="AN189" i="2" s="1"/>
  <c r="F189" i="2"/>
  <c r="D189" i="2"/>
  <c r="C189" i="2"/>
  <c r="N189" i="2" s="1"/>
  <c r="M188" i="2"/>
  <c r="L188" i="2"/>
  <c r="J188" i="2"/>
  <c r="G188" i="2"/>
  <c r="F188" i="2"/>
  <c r="D188" i="2"/>
  <c r="C188" i="2"/>
  <c r="N188" i="2" s="1"/>
  <c r="M187" i="2"/>
  <c r="L187" i="2"/>
  <c r="J187" i="2"/>
  <c r="G187" i="2"/>
  <c r="AO187" i="2" s="1"/>
  <c r="F187" i="2"/>
  <c r="D187" i="2"/>
  <c r="C187" i="2"/>
  <c r="N187" i="2" s="1"/>
  <c r="M186" i="2"/>
  <c r="L186" i="2"/>
  <c r="J186" i="2"/>
  <c r="G186" i="2"/>
  <c r="AO186" i="2" s="1"/>
  <c r="F186" i="2"/>
  <c r="D186" i="2"/>
  <c r="C186" i="2"/>
  <c r="N186" i="2" s="1"/>
  <c r="M185" i="2"/>
  <c r="L185" i="2"/>
  <c r="J185" i="2"/>
  <c r="G185" i="2"/>
  <c r="AO185" i="2" s="1"/>
  <c r="F185" i="2"/>
  <c r="D185" i="2"/>
  <c r="C185" i="2"/>
  <c r="N185" i="2" s="1"/>
  <c r="M184" i="2"/>
  <c r="L184" i="2"/>
  <c r="J184" i="2"/>
  <c r="G184" i="2"/>
  <c r="AO184" i="2" s="1"/>
  <c r="F184" i="2"/>
  <c r="D184" i="2"/>
  <c r="C184" i="2"/>
  <c r="N184" i="2" s="1"/>
  <c r="M183" i="2"/>
  <c r="L183" i="2"/>
  <c r="J183" i="2"/>
  <c r="G183" i="2"/>
  <c r="AO183" i="2" s="1"/>
  <c r="F183" i="2"/>
  <c r="D183" i="2"/>
  <c r="M182" i="2"/>
  <c r="L182" i="2"/>
  <c r="J182" i="2"/>
  <c r="G182" i="2"/>
  <c r="F182" i="2"/>
  <c r="D182" i="2"/>
  <c r="C182" i="2"/>
  <c r="N182" i="2" s="1"/>
  <c r="M181" i="2"/>
  <c r="L181" i="2"/>
  <c r="J181" i="2"/>
  <c r="G181" i="2"/>
  <c r="F181" i="2"/>
  <c r="D181" i="2"/>
  <c r="AO180" i="2"/>
  <c r="M180" i="2"/>
  <c r="L180" i="2"/>
  <c r="J180" i="2"/>
  <c r="G180" i="2"/>
  <c r="F180" i="2"/>
  <c r="D180" i="2"/>
  <c r="C180" i="2"/>
  <c r="N180" i="2" s="1"/>
  <c r="AO179" i="2"/>
  <c r="M179" i="2"/>
  <c r="L179" i="2"/>
  <c r="J179" i="2"/>
  <c r="G179" i="2"/>
  <c r="F179" i="2"/>
  <c r="D179" i="2"/>
  <c r="C179" i="2"/>
  <c r="N179" i="2" s="1"/>
  <c r="AO178" i="2"/>
  <c r="M178" i="2"/>
  <c r="L178" i="2"/>
  <c r="J178" i="2"/>
  <c r="G178" i="2"/>
  <c r="F178" i="2"/>
  <c r="D178" i="2"/>
  <c r="C178" i="2"/>
  <c r="N178" i="2" s="1"/>
  <c r="M177" i="2"/>
  <c r="L177" i="2"/>
  <c r="J177" i="2"/>
  <c r="G177" i="2"/>
  <c r="F177" i="2"/>
  <c r="D177" i="2"/>
  <c r="C177" i="2"/>
  <c r="N177" i="2" s="1"/>
  <c r="AO176" i="2"/>
  <c r="M176" i="2"/>
  <c r="L176" i="2"/>
  <c r="J176" i="2"/>
  <c r="G176" i="2"/>
  <c r="F176" i="2"/>
  <c r="D176" i="2"/>
  <c r="C176" i="2"/>
  <c r="N176" i="2" s="1"/>
  <c r="M175" i="2"/>
  <c r="L175" i="2"/>
  <c r="J175" i="2"/>
  <c r="G175" i="2"/>
  <c r="H178" i="2" s="1"/>
  <c r="F175" i="2"/>
  <c r="D175" i="2"/>
  <c r="C175" i="2"/>
  <c r="N175" i="2" s="1"/>
  <c r="AO174" i="2"/>
  <c r="M174" i="2"/>
  <c r="L174" i="2"/>
  <c r="J174" i="2"/>
  <c r="G174" i="2"/>
  <c r="H177" i="2" s="1"/>
  <c r="F174" i="2"/>
  <c r="D174" i="2"/>
  <c r="C174" i="2"/>
  <c r="N174" i="2" s="1"/>
  <c r="M173" i="2"/>
  <c r="L173" i="2"/>
  <c r="J173" i="2"/>
  <c r="G173" i="2"/>
  <c r="H176" i="2" s="1"/>
  <c r="F173" i="2"/>
  <c r="D173" i="2"/>
  <c r="C173" i="2"/>
  <c r="N173" i="2" s="1"/>
  <c r="AO172" i="2"/>
  <c r="M172" i="2"/>
  <c r="L172" i="2"/>
  <c r="J172" i="2"/>
  <c r="G172" i="2"/>
  <c r="H175" i="2" s="1"/>
  <c r="F172" i="2"/>
  <c r="D172" i="2"/>
  <c r="C172" i="2"/>
  <c r="N172" i="2" s="1"/>
  <c r="M171" i="2"/>
  <c r="L171" i="2"/>
  <c r="J171" i="2"/>
  <c r="G171" i="2"/>
  <c r="H174" i="2" s="1"/>
  <c r="F171" i="2"/>
  <c r="D171" i="2"/>
  <c r="C171" i="2"/>
  <c r="N171" i="2" s="1"/>
  <c r="AO170" i="2"/>
  <c r="M170" i="2"/>
  <c r="L170" i="2"/>
  <c r="J170" i="2"/>
  <c r="G170" i="2"/>
  <c r="H173" i="2" s="1"/>
  <c r="F170" i="2"/>
  <c r="D170" i="2"/>
  <c r="C170" i="2"/>
  <c r="N170" i="2" s="1"/>
  <c r="M169" i="2"/>
  <c r="L169" i="2"/>
  <c r="J169" i="2"/>
  <c r="G169" i="2"/>
  <c r="H172" i="2" s="1"/>
  <c r="F169" i="2"/>
  <c r="D169" i="2"/>
  <c r="C169" i="2"/>
  <c r="N169" i="2" s="1"/>
  <c r="AO168" i="2"/>
  <c r="M168" i="2"/>
  <c r="L168" i="2"/>
  <c r="J168" i="2"/>
  <c r="G168" i="2"/>
  <c r="H171" i="2" s="1"/>
  <c r="F168" i="2"/>
  <c r="D168" i="2"/>
  <c r="C168" i="2"/>
  <c r="N168" i="2" s="1"/>
  <c r="M167" i="2"/>
  <c r="L167" i="2"/>
  <c r="J167" i="2"/>
  <c r="G167" i="2"/>
  <c r="H170" i="2" s="1"/>
  <c r="F167" i="2"/>
  <c r="D167" i="2"/>
  <c r="C167" i="2"/>
  <c r="N167" i="2" s="1"/>
  <c r="AO166" i="2"/>
  <c r="M166" i="2"/>
  <c r="L166" i="2"/>
  <c r="J166" i="2"/>
  <c r="G166" i="2"/>
  <c r="H169" i="2" s="1"/>
  <c r="F166" i="2"/>
  <c r="D166" i="2"/>
  <c r="C166" i="2"/>
  <c r="N166" i="2" s="1"/>
  <c r="M165" i="2"/>
  <c r="L165" i="2"/>
  <c r="J165" i="2"/>
  <c r="G165" i="2"/>
  <c r="H168" i="2" s="1"/>
  <c r="F165" i="2"/>
  <c r="D165" i="2"/>
  <c r="C165" i="2"/>
  <c r="N165" i="2" s="1"/>
  <c r="AO164" i="2"/>
  <c r="M164" i="2"/>
  <c r="L164" i="2"/>
  <c r="J164" i="2"/>
  <c r="G164" i="2"/>
  <c r="H167" i="2" s="1"/>
  <c r="F164" i="2"/>
  <c r="D164" i="2"/>
  <c r="C164" i="2"/>
  <c r="N164" i="2" s="1"/>
  <c r="M163" i="2"/>
  <c r="L163" i="2"/>
  <c r="J163" i="2"/>
  <c r="G163" i="2"/>
  <c r="H166" i="2" s="1"/>
  <c r="F163" i="2"/>
  <c r="D163" i="2"/>
  <c r="C163" i="2"/>
  <c r="N163" i="2" s="1"/>
  <c r="AO162" i="2"/>
  <c r="M162" i="2"/>
  <c r="L162" i="2"/>
  <c r="J162" i="2"/>
  <c r="G162" i="2"/>
  <c r="H165" i="2" s="1"/>
  <c r="F162" i="2"/>
  <c r="D162" i="2"/>
  <c r="C162" i="2"/>
  <c r="N162" i="2" s="1"/>
  <c r="M161" i="2"/>
  <c r="L161" i="2"/>
  <c r="J161" i="2"/>
  <c r="G161" i="2"/>
  <c r="H164" i="2" s="1"/>
  <c r="F161" i="2"/>
  <c r="D161" i="2"/>
  <c r="C161" i="2"/>
  <c r="N161" i="2" s="1"/>
  <c r="AO160" i="2"/>
  <c r="M160" i="2"/>
  <c r="L160" i="2"/>
  <c r="J160" i="2"/>
  <c r="G160" i="2"/>
  <c r="H163" i="2" s="1"/>
  <c r="F160" i="2"/>
  <c r="D160" i="2"/>
  <c r="C160" i="2"/>
  <c r="N160" i="2" s="1"/>
  <c r="M159" i="2"/>
  <c r="L159" i="2"/>
  <c r="J159" i="2"/>
  <c r="G159" i="2"/>
  <c r="H162" i="2" s="1"/>
  <c r="F159" i="2"/>
  <c r="D159" i="2"/>
  <c r="C159" i="2"/>
  <c r="N159" i="2" s="1"/>
  <c r="AO158" i="2"/>
  <c r="M158" i="2"/>
  <c r="L158" i="2"/>
  <c r="J158" i="2"/>
  <c r="G158" i="2"/>
  <c r="H161" i="2" s="1"/>
  <c r="F158" i="2"/>
  <c r="D158" i="2"/>
  <c r="C158" i="2"/>
  <c r="N158" i="2" s="1"/>
  <c r="M157" i="2"/>
  <c r="L157" i="2"/>
  <c r="J157" i="2"/>
  <c r="G157" i="2"/>
  <c r="H160" i="2" s="1"/>
  <c r="F157" i="2"/>
  <c r="D157" i="2"/>
  <c r="C157" i="2"/>
  <c r="N157" i="2" s="1"/>
  <c r="AO156" i="2"/>
  <c r="M156" i="2"/>
  <c r="L156" i="2"/>
  <c r="J156" i="2"/>
  <c r="G156" i="2"/>
  <c r="H159" i="2" s="1"/>
  <c r="F156" i="2"/>
  <c r="D156" i="2"/>
  <c r="C156" i="2"/>
  <c r="N156" i="2" s="1"/>
  <c r="L155" i="2"/>
  <c r="J155" i="2"/>
  <c r="F155" i="2"/>
  <c r="G155" i="2" s="1"/>
  <c r="D155" i="2"/>
  <c r="M155" i="2" s="1"/>
  <c r="C155" i="2"/>
  <c r="N155" i="2" s="1"/>
  <c r="L154" i="2"/>
  <c r="J154" i="2"/>
  <c r="F154" i="2"/>
  <c r="G154" i="2" s="1"/>
  <c r="D154" i="2"/>
  <c r="M154" i="2" s="1"/>
  <c r="C154" i="2"/>
  <c r="N154" i="2" s="1"/>
  <c r="L153" i="2"/>
  <c r="J153" i="2"/>
  <c r="F153" i="2"/>
  <c r="G153" i="2" s="1"/>
  <c r="D153" i="2"/>
  <c r="M153" i="2" s="1"/>
  <c r="C153" i="2"/>
  <c r="N153" i="2" s="1"/>
  <c r="L152" i="2"/>
  <c r="J152" i="2"/>
  <c r="F152" i="2"/>
  <c r="G152" i="2" s="1"/>
  <c r="D152" i="2"/>
  <c r="M152" i="2" s="1"/>
  <c r="C152" i="2"/>
  <c r="N152" i="2" s="1"/>
  <c r="L151" i="2"/>
  <c r="J151" i="2"/>
  <c r="AO151" i="2" s="1"/>
  <c r="F151" i="2"/>
  <c r="G151" i="2" s="1"/>
  <c r="D151" i="2"/>
  <c r="M151" i="2" s="1"/>
  <c r="C151" i="2"/>
  <c r="N151" i="2" s="1"/>
  <c r="L150" i="2"/>
  <c r="J150" i="2"/>
  <c r="F150" i="2"/>
  <c r="G150" i="2" s="1"/>
  <c r="D150" i="2"/>
  <c r="M150" i="2" s="1"/>
  <c r="C150" i="2"/>
  <c r="N150" i="2" s="1"/>
  <c r="L149" i="2"/>
  <c r="J149" i="2"/>
  <c r="F149" i="2"/>
  <c r="G149" i="2" s="1"/>
  <c r="D149" i="2"/>
  <c r="M149" i="2" s="1"/>
  <c r="C149" i="2"/>
  <c r="N149" i="2" s="1"/>
  <c r="L148" i="2"/>
  <c r="J148" i="2"/>
  <c r="F148" i="2"/>
  <c r="G148" i="2" s="1"/>
  <c r="D148" i="2"/>
  <c r="M148" i="2" s="1"/>
  <c r="C148" i="2"/>
  <c r="N148" i="2" s="1"/>
  <c r="L147" i="2"/>
  <c r="J147" i="2"/>
  <c r="AO147" i="2" s="1"/>
  <c r="F147" i="2"/>
  <c r="G147" i="2" s="1"/>
  <c r="D147" i="2"/>
  <c r="M147" i="2" s="1"/>
  <c r="C147" i="2"/>
  <c r="N147" i="2" s="1"/>
  <c r="L146" i="2"/>
  <c r="J146" i="2"/>
  <c r="F146" i="2"/>
  <c r="G146" i="2" s="1"/>
  <c r="D146" i="2"/>
  <c r="M146" i="2" s="1"/>
  <c r="C146" i="2"/>
  <c r="N146" i="2" s="1"/>
  <c r="L145" i="2"/>
  <c r="J145" i="2"/>
  <c r="F145" i="2"/>
  <c r="G145" i="2" s="1"/>
  <c r="D145" i="2"/>
  <c r="M145" i="2" s="1"/>
  <c r="C145" i="2"/>
  <c r="N145" i="2" s="1"/>
  <c r="L144" i="2"/>
  <c r="J144" i="2"/>
  <c r="F144" i="2"/>
  <c r="G144" i="2" s="1"/>
  <c r="D144" i="2"/>
  <c r="M144" i="2" s="1"/>
  <c r="C144" i="2"/>
  <c r="N144" i="2" s="1"/>
  <c r="L143" i="2"/>
  <c r="J143" i="2"/>
  <c r="AO143" i="2" s="1"/>
  <c r="F143" i="2"/>
  <c r="G143" i="2" s="1"/>
  <c r="D143" i="2"/>
  <c r="M143" i="2" s="1"/>
  <c r="C143" i="2"/>
  <c r="N143" i="2" s="1"/>
  <c r="L142" i="2"/>
  <c r="J142" i="2"/>
  <c r="F142" i="2"/>
  <c r="G142" i="2" s="1"/>
  <c r="D142" i="2"/>
  <c r="M142" i="2" s="1"/>
  <c r="C142" i="2"/>
  <c r="N142" i="2" s="1"/>
  <c r="L141" i="2"/>
  <c r="J141" i="2"/>
  <c r="F141" i="2"/>
  <c r="G141" i="2" s="1"/>
  <c r="D141" i="2"/>
  <c r="M141" i="2" s="1"/>
  <c r="C141" i="2"/>
  <c r="N141" i="2" s="1"/>
  <c r="L140" i="2"/>
  <c r="J140" i="2"/>
  <c r="F140" i="2"/>
  <c r="G140" i="2" s="1"/>
  <c r="D140" i="2"/>
  <c r="M140" i="2" s="1"/>
  <c r="C140" i="2"/>
  <c r="N140" i="2" s="1"/>
  <c r="L139" i="2"/>
  <c r="J139" i="2"/>
  <c r="AO139" i="2" s="1"/>
  <c r="F139" i="2"/>
  <c r="G139" i="2" s="1"/>
  <c r="D139" i="2"/>
  <c r="M139" i="2" s="1"/>
  <c r="C139" i="2"/>
  <c r="N139" i="2" s="1"/>
  <c r="L138" i="2"/>
  <c r="J138" i="2"/>
  <c r="F138" i="2"/>
  <c r="G138" i="2" s="1"/>
  <c r="D138" i="2"/>
  <c r="M138" i="2" s="1"/>
  <c r="C138" i="2"/>
  <c r="N138" i="2" s="1"/>
  <c r="L137" i="2"/>
  <c r="J137" i="2"/>
  <c r="F137" i="2"/>
  <c r="G137" i="2" s="1"/>
  <c r="D137" i="2"/>
  <c r="M137" i="2" s="1"/>
  <c r="C137" i="2"/>
  <c r="N137" i="2" s="1"/>
  <c r="L136" i="2"/>
  <c r="J136" i="2"/>
  <c r="F136" i="2"/>
  <c r="G136" i="2" s="1"/>
  <c r="D136" i="2"/>
  <c r="M136" i="2" s="1"/>
  <c r="C136" i="2"/>
  <c r="N136" i="2" s="1"/>
  <c r="L135" i="2"/>
  <c r="J135" i="2"/>
  <c r="AO135" i="2" s="1"/>
  <c r="F135" i="2"/>
  <c r="G135" i="2" s="1"/>
  <c r="D135" i="2"/>
  <c r="M135" i="2" s="1"/>
  <c r="C135" i="2"/>
  <c r="N135" i="2" s="1"/>
  <c r="L134" i="2"/>
  <c r="J134" i="2"/>
  <c r="F134" i="2"/>
  <c r="G134" i="2" s="1"/>
  <c r="D134" i="2"/>
  <c r="M134" i="2" s="1"/>
  <c r="C134" i="2"/>
  <c r="N134" i="2" s="1"/>
  <c r="L133" i="2"/>
  <c r="J133" i="2"/>
  <c r="F133" i="2"/>
  <c r="G133" i="2" s="1"/>
  <c r="D133" i="2"/>
  <c r="M133" i="2" s="1"/>
  <c r="C133" i="2"/>
  <c r="N133" i="2" s="1"/>
  <c r="L132" i="2"/>
  <c r="J132" i="2"/>
  <c r="F132" i="2"/>
  <c r="G132" i="2" s="1"/>
  <c r="D132" i="2"/>
  <c r="M132" i="2" s="1"/>
  <c r="C132" i="2"/>
  <c r="N132" i="2" s="1"/>
  <c r="L131" i="2"/>
  <c r="J131" i="2"/>
  <c r="AO131" i="2" s="1"/>
  <c r="F131" i="2"/>
  <c r="G131" i="2" s="1"/>
  <c r="D131" i="2"/>
  <c r="M131" i="2" s="1"/>
  <c r="C131" i="2"/>
  <c r="N131" i="2" s="1"/>
  <c r="L130" i="2"/>
  <c r="J130" i="2"/>
  <c r="F130" i="2"/>
  <c r="G130" i="2" s="1"/>
  <c r="D130" i="2"/>
  <c r="M130" i="2" s="1"/>
  <c r="C130" i="2"/>
  <c r="N130" i="2" s="1"/>
  <c r="L129" i="2"/>
  <c r="J129" i="2"/>
  <c r="F129" i="2"/>
  <c r="G129" i="2" s="1"/>
  <c r="D129" i="2"/>
  <c r="M129" i="2" s="1"/>
  <c r="C129" i="2"/>
  <c r="N129" i="2" s="1"/>
  <c r="L128" i="2"/>
  <c r="J128" i="2"/>
  <c r="F128" i="2"/>
  <c r="G128" i="2" s="1"/>
  <c r="D128" i="2"/>
  <c r="M128" i="2" s="1"/>
  <c r="C128" i="2"/>
  <c r="N128" i="2" s="1"/>
  <c r="L127" i="2"/>
  <c r="J127" i="2"/>
  <c r="AO127" i="2" s="1"/>
  <c r="F127" i="2"/>
  <c r="G127" i="2" s="1"/>
  <c r="D127" i="2"/>
  <c r="M127" i="2" s="1"/>
  <c r="C127" i="2"/>
  <c r="N127" i="2" s="1"/>
  <c r="L126" i="2"/>
  <c r="J126" i="2"/>
  <c r="F126" i="2"/>
  <c r="G126" i="2" s="1"/>
  <c r="D126" i="2"/>
  <c r="M126" i="2" s="1"/>
  <c r="C126" i="2"/>
  <c r="N126" i="2" s="1"/>
  <c r="L125" i="2"/>
  <c r="J125" i="2"/>
  <c r="F125" i="2"/>
  <c r="G125" i="2" s="1"/>
  <c r="D125" i="2"/>
  <c r="M125" i="2" s="1"/>
  <c r="C125" i="2"/>
  <c r="N125" i="2" s="1"/>
  <c r="L124" i="2"/>
  <c r="J124" i="2"/>
  <c r="F124" i="2"/>
  <c r="G124" i="2" s="1"/>
  <c r="D124" i="2"/>
  <c r="M124" i="2" s="1"/>
  <c r="C124" i="2"/>
  <c r="N124" i="2" s="1"/>
  <c r="L123" i="2"/>
  <c r="J123" i="2"/>
  <c r="AO123" i="2" s="1"/>
  <c r="F123" i="2"/>
  <c r="G123" i="2" s="1"/>
  <c r="D123" i="2"/>
  <c r="M123" i="2" s="1"/>
  <c r="C123" i="2"/>
  <c r="N123" i="2" s="1"/>
  <c r="L122" i="2"/>
  <c r="J122" i="2"/>
  <c r="F122" i="2"/>
  <c r="G122" i="2" s="1"/>
  <c r="D122" i="2"/>
  <c r="M122" i="2" s="1"/>
  <c r="C122" i="2"/>
  <c r="N122" i="2" s="1"/>
  <c r="L121" i="2"/>
  <c r="J121" i="2"/>
  <c r="F121" i="2"/>
  <c r="G121" i="2" s="1"/>
  <c r="D121" i="2"/>
  <c r="M121" i="2" s="1"/>
  <c r="C121" i="2"/>
  <c r="N121" i="2" s="1"/>
  <c r="L120" i="2"/>
  <c r="J120" i="2"/>
  <c r="F120" i="2"/>
  <c r="G120" i="2" s="1"/>
  <c r="D120" i="2"/>
  <c r="M120" i="2" s="1"/>
  <c r="C120" i="2"/>
  <c r="N120" i="2" s="1"/>
  <c r="L119" i="2"/>
  <c r="J119" i="2"/>
  <c r="AO119" i="2" s="1"/>
  <c r="F119" i="2"/>
  <c r="G119" i="2" s="1"/>
  <c r="D119" i="2"/>
  <c r="M119" i="2" s="1"/>
  <c r="C119" i="2"/>
  <c r="N119" i="2" s="1"/>
  <c r="L118" i="2"/>
  <c r="J118" i="2"/>
  <c r="F118" i="2"/>
  <c r="G118" i="2" s="1"/>
  <c r="D118" i="2"/>
  <c r="M118" i="2" s="1"/>
  <c r="C118" i="2"/>
  <c r="N118" i="2" s="1"/>
  <c r="L117" i="2"/>
  <c r="J117" i="2"/>
  <c r="F117" i="2"/>
  <c r="G117" i="2" s="1"/>
  <c r="D117" i="2"/>
  <c r="M117" i="2" s="1"/>
  <c r="C117" i="2"/>
  <c r="N117" i="2" s="1"/>
  <c r="L116" i="2"/>
  <c r="J116" i="2"/>
  <c r="F116" i="2"/>
  <c r="G116" i="2" s="1"/>
  <c r="D116" i="2"/>
  <c r="M116" i="2" s="1"/>
  <c r="C116" i="2"/>
  <c r="N116" i="2" s="1"/>
  <c r="L115" i="2"/>
  <c r="J115" i="2"/>
  <c r="AO115" i="2" s="1"/>
  <c r="F115" i="2"/>
  <c r="G115" i="2" s="1"/>
  <c r="D115" i="2"/>
  <c r="M115" i="2" s="1"/>
  <c r="C115" i="2"/>
  <c r="N115" i="2" s="1"/>
  <c r="L114" i="2"/>
  <c r="J114" i="2"/>
  <c r="F114" i="2"/>
  <c r="G114" i="2" s="1"/>
  <c r="D114" i="2"/>
  <c r="M114" i="2" s="1"/>
  <c r="C114" i="2"/>
  <c r="N114" i="2" s="1"/>
  <c r="L113" i="2"/>
  <c r="J113" i="2"/>
  <c r="F113" i="2"/>
  <c r="G113" i="2" s="1"/>
  <c r="D113" i="2"/>
  <c r="M113" i="2" s="1"/>
  <c r="C113" i="2"/>
  <c r="N113" i="2" s="1"/>
  <c r="L112" i="2"/>
  <c r="J112" i="2"/>
  <c r="F112" i="2"/>
  <c r="G112" i="2" s="1"/>
  <c r="D112" i="2"/>
  <c r="M112" i="2" s="1"/>
  <c r="C112" i="2"/>
  <c r="N112" i="2" s="1"/>
  <c r="L111" i="2"/>
  <c r="J111" i="2"/>
  <c r="AO111" i="2" s="1"/>
  <c r="F111" i="2"/>
  <c r="G111" i="2" s="1"/>
  <c r="D111" i="2"/>
  <c r="M111" i="2" s="1"/>
  <c r="C111" i="2"/>
  <c r="N111" i="2" s="1"/>
  <c r="L110" i="2"/>
  <c r="J110" i="2"/>
  <c r="F110" i="2"/>
  <c r="G110" i="2" s="1"/>
  <c r="D110" i="2"/>
  <c r="M110" i="2" s="1"/>
  <c r="C110" i="2"/>
  <c r="N110" i="2" s="1"/>
  <c r="L109" i="2"/>
  <c r="J109" i="2"/>
  <c r="F109" i="2"/>
  <c r="G109" i="2" s="1"/>
  <c r="D109" i="2"/>
  <c r="M109" i="2" s="1"/>
  <c r="C109" i="2"/>
  <c r="N109" i="2" s="1"/>
  <c r="L108" i="2"/>
  <c r="J108" i="2"/>
  <c r="F108" i="2"/>
  <c r="G108" i="2" s="1"/>
  <c r="D108" i="2"/>
  <c r="M108" i="2" s="1"/>
  <c r="C108" i="2"/>
  <c r="N108" i="2" s="1"/>
  <c r="L107" i="2"/>
  <c r="J107" i="2"/>
  <c r="AO107" i="2" s="1"/>
  <c r="F107" i="2"/>
  <c r="G107" i="2" s="1"/>
  <c r="D107" i="2"/>
  <c r="M107" i="2" s="1"/>
  <c r="C107" i="2"/>
  <c r="N107" i="2" s="1"/>
  <c r="L106" i="2"/>
  <c r="J106" i="2"/>
  <c r="F106" i="2"/>
  <c r="G106" i="2" s="1"/>
  <c r="D106" i="2"/>
  <c r="M106" i="2" s="1"/>
  <c r="C106" i="2"/>
  <c r="N106" i="2" s="1"/>
  <c r="L105" i="2"/>
  <c r="J105" i="2"/>
  <c r="F105" i="2"/>
  <c r="G105" i="2" s="1"/>
  <c r="D105" i="2"/>
  <c r="M105" i="2" s="1"/>
  <c r="C105" i="2"/>
  <c r="N105" i="2" s="1"/>
  <c r="L104" i="2"/>
  <c r="J104" i="2"/>
  <c r="F104" i="2"/>
  <c r="G104" i="2" s="1"/>
  <c r="D104" i="2"/>
  <c r="M104" i="2" s="1"/>
  <c r="C104" i="2"/>
  <c r="N104" i="2" s="1"/>
  <c r="L103" i="2"/>
  <c r="J103" i="2"/>
  <c r="AO103" i="2" s="1"/>
  <c r="F103" i="2"/>
  <c r="G103" i="2" s="1"/>
  <c r="D103" i="2"/>
  <c r="M103" i="2" s="1"/>
  <c r="C103" i="2"/>
  <c r="N103" i="2" s="1"/>
  <c r="L102" i="2"/>
  <c r="J102" i="2"/>
  <c r="F102" i="2"/>
  <c r="G102" i="2" s="1"/>
  <c r="D102" i="2"/>
  <c r="M102" i="2" s="1"/>
  <c r="C102" i="2"/>
  <c r="N102" i="2" s="1"/>
  <c r="L101" i="2"/>
  <c r="J101" i="2"/>
  <c r="F101" i="2"/>
  <c r="G101" i="2" s="1"/>
  <c r="D101" i="2"/>
  <c r="M101" i="2" s="1"/>
  <c r="C101" i="2"/>
  <c r="N101" i="2" s="1"/>
  <c r="L100" i="2"/>
  <c r="J100" i="2"/>
  <c r="F100" i="2"/>
  <c r="G100" i="2" s="1"/>
  <c r="D100" i="2"/>
  <c r="M100" i="2" s="1"/>
  <c r="C100" i="2"/>
  <c r="N100" i="2" s="1"/>
  <c r="L99" i="2"/>
  <c r="J99" i="2"/>
  <c r="AO99" i="2" s="1"/>
  <c r="F99" i="2"/>
  <c r="G99" i="2" s="1"/>
  <c r="D99" i="2"/>
  <c r="M99" i="2" s="1"/>
  <c r="C99" i="2"/>
  <c r="N99" i="2" s="1"/>
  <c r="L98" i="2"/>
  <c r="J98" i="2"/>
  <c r="F98" i="2"/>
  <c r="G98" i="2" s="1"/>
  <c r="D98" i="2"/>
  <c r="M98" i="2" s="1"/>
  <c r="C98" i="2"/>
  <c r="N98" i="2" s="1"/>
  <c r="L97" i="2"/>
  <c r="J97" i="2"/>
  <c r="F97" i="2"/>
  <c r="G97" i="2" s="1"/>
  <c r="D97" i="2"/>
  <c r="M97" i="2" s="1"/>
  <c r="C97" i="2"/>
  <c r="N97" i="2" s="1"/>
  <c r="L96" i="2"/>
  <c r="J96" i="2"/>
  <c r="F96" i="2"/>
  <c r="G96" i="2" s="1"/>
  <c r="D96" i="2"/>
  <c r="M96" i="2" s="1"/>
  <c r="C96" i="2"/>
  <c r="N96" i="2" s="1"/>
  <c r="L95" i="2"/>
  <c r="J95" i="2"/>
  <c r="AO95" i="2" s="1"/>
  <c r="F95" i="2"/>
  <c r="G95" i="2" s="1"/>
  <c r="D95" i="2"/>
  <c r="M95" i="2" s="1"/>
  <c r="C95" i="2"/>
  <c r="N95" i="2" s="1"/>
  <c r="L94" i="2"/>
  <c r="J94" i="2"/>
  <c r="F94" i="2"/>
  <c r="G94" i="2" s="1"/>
  <c r="D94" i="2"/>
  <c r="M94" i="2" s="1"/>
  <c r="C94" i="2"/>
  <c r="N94" i="2" s="1"/>
  <c r="L93" i="2"/>
  <c r="J93" i="2"/>
  <c r="F93" i="2"/>
  <c r="G93" i="2" s="1"/>
  <c r="D93" i="2"/>
  <c r="M93" i="2" s="1"/>
  <c r="C93" i="2"/>
  <c r="N93" i="2" s="1"/>
  <c r="L92" i="2"/>
  <c r="J92" i="2"/>
  <c r="F92" i="2"/>
  <c r="G92" i="2" s="1"/>
  <c r="D92" i="2"/>
  <c r="M92" i="2" s="1"/>
  <c r="C92" i="2"/>
  <c r="N92" i="2" s="1"/>
  <c r="L91" i="2"/>
  <c r="J91" i="2"/>
  <c r="AO91" i="2" s="1"/>
  <c r="F91" i="2"/>
  <c r="G91" i="2" s="1"/>
  <c r="D91" i="2"/>
  <c r="M91" i="2" s="1"/>
  <c r="C91" i="2"/>
  <c r="N91" i="2" s="1"/>
  <c r="L90" i="2"/>
  <c r="J90" i="2"/>
  <c r="F90" i="2"/>
  <c r="G90" i="2" s="1"/>
  <c r="D90" i="2"/>
  <c r="M90" i="2" s="1"/>
  <c r="C90" i="2"/>
  <c r="N90" i="2" s="1"/>
  <c r="L89" i="2"/>
  <c r="J89" i="2"/>
  <c r="F89" i="2"/>
  <c r="G89" i="2" s="1"/>
  <c r="D89" i="2"/>
  <c r="M89" i="2" s="1"/>
  <c r="C89" i="2"/>
  <c r="N89" i="2" s="1"/>
  <c r="L88" i="2"/>
  <c r="J88" i="2"/>
  <c r="F88" i="2"/>
  <c r="G88" i="2" s="1"/>
  <c r="D88" i="2"/>
  <c r="M88" i="2" s="1"/>
  <c r="C88" i="2"/>
  <c r="N88" i="2" s="1"/>
  <c r="L87" i="2"/>
  <c r="J87" i="2"/>
  <c r="AO87" i="2" s="1"/>
  <c r="F87" i="2"/>
  <c r="G87" i="2" s="1"/>
  <c r="D87" i="2"/>
  <c r="M87" i="2" s="1"/>
  <c r="C87" i="2"/>
  <c r="N87" i="2" s="1"/>
  <c r="L86" i="2"/>
  <c r="J86" i="2"/>
  <c r="F86" i="2"/>
  <c r="G86" i="2" s="1"/>
  <c r="D86" i="2"/>
  <c r="M86" i="2" s="1"/>
  <c r="C86" i="2"/>
  <c r="N86" i="2" s="1"/>
  <c r="L85" i="2"/>
  <c r="J85" i="2"/>
  <c r="F85" i="2"/>
  <c r="G85" i="2" s="1"/>
  <c r="D85" i="2"/>
  <c r="M85" i="2" s="1"/>
  <c r="C85" i="2"/>
  <c r="N85" i="2" s="1"/>
  <c r="L84" i="2"/>
  <c r="J84" i="2"/>
  <c r="F84" i="2"/>
  <c r="G84" i="2" s="1"/>
  <c r="D84" i="2"/>
  <c r="M84" i="2" s="1"/>
  <c r="C84" i="2"/>
  <c r="N84" i="2" s="1"/>
  <c r="L83" i="2"/>
  <c r="J83" i="2"/>
  <c r="AO83" i="2" s="1"/>
  <c r="F83" i="2"/>
  <c r="G83" i="2" s="1"/>
  <c r="D83" i="2"/>
  <c r="M83" i="2" s="1"/>
  <c r="C83" i="2"/>
  <c r="N83" i="2" s="1"/>
  <c r="L82" i="2"/>
  <c r="J82" i="2"/>
  <c r="F82" i="2"/>
  <c r="G82" i="2" s="1"/>
  <c r="D82" i="2"/>
  <c r="M82" i="2" s="1"/>
  <c r="C82" i="2"/>
  <c r="N82" i="2" s="1"/>
  <c r="L81" i="2"/>
  <c r="J81" i="2"/>
  <c r="F81" i="2"/>
  <c r="G81" i="2" s="1"/>
  <c r="D81" i="2"/>
  <c r="M81" i="2" s="1"/>
  <c r="C81" i="2"/>
  <c r="N81" i="2" s="1"/>
  <c r="L80" i="2"/>
  <c r="J80" i="2"/>
  <c r="F80" i="2"/>
  <c r="G80" i="2" s="1"/>
  <c r="D80" i="2"/>
  <c r="M80" i="2" s="1"/>
  <c r="C80" i="2"/>
  <c r="N80" i="2" s="1"/>
  <c r="L79" i="2"/>
  <c r="J79" i="2"/>
  <c r="AO79" i="2" s="1"/>
  <c r="F79" i="2"/>
  <c r="G79" i="2" s="1"/>
  <c r="D79" i="2"/>
  <c r="M79" i="2" s="1"/>
  <c r="C79" i="2"/>
  <c r="N79" i="2" s="1"/>
  <c r="L78" i="2"/>
  <c r="J78" i="2"/>
  <c r="F78" i="2"/>
  <c r="G78" i="2" s="1"/>
  <c r="D78" i="2"/>
  <c r="M78" i="2" s="1"/>
  <c r="C78" i="2"/>
  <c r="N78" i="2" s="1"/>
  <c r="L77" i="2"/>
  <c r="J77" i="2"/>
  <c r="F77" i="2"/>
  <c r="G77" i="2" s="1"/>
  <c r="D77" i="2"/>
  <c r="M77" i="2" s="1"/>
  <c r="C77" i="2"/>
  <c r="N77" i="2" s="1"/>
  <c r="L76" i="2"/>
  <c r="J76" i="2"/>
  <c r="F76" i="2"/>
  <c r="G76" i="2" s="1"/>
  <c r="D76" i="2"/>
  <c r="M76" i="2" s="1"/>
  <c r="C76" i="2"/>
  <c r="N76" i="2" s="1"/>
  <c r="L75" i="2"/>
  <c r="J75" i="2"/>
  <c r="AO75" i="2" s="1"/>
  <c r="F75" i="2"/>
  <c r="G75" i="2" s="1"/>
  <c r="D75" i="2"/>
  <c r="M75" i="2" s="1"/>
  <c r="C75" i="2"/>
  <c r="N75" i="2" s="1"/>
  <c r="L74" i="2"/>
  <c r="J74" i="2"/>
  <c r="F74" i="2"/>
  <c r="G74" i="2" s="1"/>
  <c r="D74" i="2"/>
  <c r="M74" i="2" s="1"/>
  <c r="C74" i="2"/>
  <c r="N74" i="2" s="1"/>
  <c r="L73" i="2"/>
  <c r="J73" i="2"/>
  <c r="F73" i="2"/>
  <c r="G73" i="2" s="1"/>
  <c r="D73" i="2"/>
  <c r="M73" i="2" s="1"/>
  <c r="C73" i="2"/>
  <c r="N73" i="2" s="1"/>
  <c r="L72" i="2"/>
  <c r="J72" i="2"/>
  <c r="F72" i="2"/>
  <c r="G72" i="2" s="1"/>
  <c r="D72" i="2"/>
  <c r="M72" i="2" s="1"/>
  <c r="C72" i="2"/>
  <c r="N72" i="2" s="1"/>
  <c r="L71" i="2"/>
  <c r="J71" i="2"/>
  <c r="AO71" i="2" s="1"/>
  <c r="F71" i="2"/>
  <c r="G71" i="2" s="1"/>
  <c r="D71" i="2"/>
  <c r="M71" i="2" s="1"/>
  <c r="C71" i="2"/>
  <c r="N71" i="2" s="1"/>
  <c r="L70" i="2"/>
  <c r="J70" i="2"/>
  <c r="F70" i="2"/>
  <c r="G70" i="2" s="1"/>
  <c r="D70" i="2"/>
  <c r="M70" i="2" s="1"/>
  <c r="C70" i="2"/>
  <c r="N70" i="2" s="1"/>
  <c r="L69" i="2"/>
  <c r="J69" i="2"/>
  <c r="F69" i="2"/>
  <c r="G69" i="2" s="1"/>
  <c r="D69" i="2"/>
  <c r="M69" i="2" s="1"/>
  <c r="C69" i="2"/>
  <c r="N69" i="2" s="1"/>
  <c r="L68" i="2"/>
  <c r="J68" i="2"/>
  <c r="F68" i="2"/>
  <c r="G68" i="2" s="1"/>
  <c r="D68" i="2"/>
  <c r="M68" i="2" s="1"/>
  <c r="C68" i="2"/>
  <c r="N68" i="2" s="1"/>
  <c r="L67" i="2"/>
  <c r="J67" i="2"/>
  <c r="AO67" i="2" s="1"/>
  <c r="F67" i="2"/>
  <c r="G67" i="2" s="1"/>
  <c r="D67" i="2"/>
  <c r="M67" i="2" s="1"/>
  <c r="C67" i="2"/>
  <c r="N67" i="2" s="1"/>
  <c r="L66" i="2"/>
  <c r="J66" i="2"/>
  <c r="F66" i="2"/>
  <c r="G66" i="2" s="1"/>
  <c r="D66" i="2"/>
  <c r="M66" i="2" s="1"/>
  <c r="C66" i="2"/>
  <c r="N66" i="2" s="1"/>
  <c r="L65" i="2"/>
  <c r="J65" i="2"/>
  <c r="F65" i="2"/>
  <c r="G65" i="2" s="1"/>
  <c r="D65" i="2"/>
  <c r="M65" i="2" s="1"/>
  <c r="C65" i="2"/>
  <c r="N65" i="2" s="1"/>
  <c r="L64" i="2"/>
  <c r="J64" i="2"/>
  <c r="F64" i="2"/>
  <c r="G64" i="2" s="1"/>
  <c r="D64" i="2"/>
  <c r="M64" i="2" s="1"/>
  <c r="C64" i="2"/>
  <c r="N64" i="2" s="1"/>
  <c r="L63" i="2"/>
  <c r="J63" i="2"/>
  <c r="AO63" i="2" s="1"/>
  <c r="F63" i="2"/>
  <c r="G63" i="2" s="1"/>
  <c r="D63" i="2"/>
  <c r="M63" i="2" s="1"/>
  <c r="C63" i="2"/>
  <c r="N63" i="2" s="1"/>
  <c r="L62" i="2"/>
  <c r="J62" i="2"/>
  <c r="F62" i="2"/>
  <c r="G62" i="2" s="1"/>
  <c r="D62" i="2"/>
  <c r="M62" i="2" s="1"/>
  <c r="C62" i="2"/>
  <c r="N62" i="2" s="1"/>
  <c r="L61" i="2"/>
  <c r="J61" i="2"/>
  <c r="F61" i="2"/>
  <c r="G61" i="2" s="1"/>
  <c r="D61" i="2"/>
  <c r="M61" i="2" s="1"/>
  <c r="C61" i="2"/>
  <c r="N61" i="2" s="1"/>
  <c r="L60" i="2"/>
  <c r="J60" i="2"/>
  <c r="F60" i="2"/>
  <c r="G60" i="2" s="1"/>
  <c r="D60" i="2"/>
  <c r="M60" i="2" s="1"/>
  <c r="C60" i="2"/>
  <c r="N60" i="2" s="1"/>
  <c r="L59" i="2"/>
  <c r="J59" i="2"/>
  <c r="AO59" i="2" s="1"/>
  <c r="F59" i="2"/>
  <c r="G59" i="2" s="1"/>
  <c r="D59" i="2"/>
  <c r="M59" i="2" s="1"/>
  <c r="C59" i="2"/>
  <c r="N59" i="2" s="1"/>
  <c r="L58" i="2"/>
  <c r="J58" i="2"/>
  <c r="F58" i="2"/>
  <c r="G58" i="2" s="1"/>
  <c r="D58" i="2"/>
  <c r="M58" i="2" s="1"/>
  <c r="C58" i="2"/>
  <c r="N58" i="2" s="1"/>
  <c r="L57" i="2"/>
  <c r="J57" i="2"/>
  <c r="F57" i="2"/>
  <c r="G57" i="2" s="1"/>
  <c r="D57" i="2"/>
  <c r="M57" i="2" s="1"/>
  <c r="C57" i="2"/>
  <c r="N57" i="2" s="1"/>
  <c r="L56" i="2"/>
  <c r="J56" i="2"/>
  <c r="F56" i="2"/>
  <c r="G56" i="2" s="1"/>
  <c r="D56" i="2"/>
  <c r="M56" i="2" s="1"/>
  <c r="C56" i="2"/>
  <c r="N56" i="2" s="1"/>
  <c r="L55" i="2"/>
  <c r="J55" i="2"/>
  <c r="AO55" i="2" s="1"/>
  <c r="F55" i="2"/>
  <c r="G55" i="2" s="1"/>
  <c r="D55" i="2"/>
  <c r="M55" i="2" s="1"/>
  <c r="C55" i="2"/>
  <c r="N55" i="2" s="1"/>
  <c r="L54" i="2"/>
  <c r="J54" i="2"/>
  <c r="F54" i="2"/>
  <c r="G54" i="2" s="1"/>
  <c r="D54" i="2"/>
  <c r="M54" i="2" s="1"/>
  <c r="C54" i="2"/>
  <c r="N54" i="2" s="1"/>
  <c r="M53" i="2"/>
  <c r="L53" i="2"/>
  <c r="J53" i="2"/>
  <c r="F53" i="2"/>
  <c r="G53" i="2" s="1"/>
  <c r="D53" i="2"/>
  <c r="C53" i="2"/>
  <c r="N53" i="2" s="1"/>
  <c r="M52" i="2"/>
  <c r="L52" i="2"/>
  <c r="J52" i="2"/>
  <c r="F52" i="2"/>
  <c r="G52" i="2" s="1"/>
  <c r="D52" i="2"/>
  <c r="C52" i="2"/>
  <c r="N52" i="2" s="1"/>
  <c r="M51" i="2"/>
  <c r="L51" i="2"/>
  <c r="J51" i="2"/>
  <c r="F51" i="2"/>
  <c r="G51" i="2" s="1"/>
  <c r="D51" i="2"/>
  <c r="C51" i="2"/>
  <c r="N51" i="2" s="1"/>
  <c r="M50" i="2"/>
  <c r="L50" i="2"/>
  <c r="J50" i="2"/>
  <c r="F50" i="2"/>
  <c r="G50" i="2" s="1"/>
  <c r="D50" i="2"/>
  <c r="C50" i="2"/>
  <c r="N50" i="2" s="1"/>
  <c r="M49" i="2"/>
  <c r="L49" i="2"/>
  <c r="J49" i="2"/>
  <c r="F49" i="2"/>
  <c r="G49" i="2" s="1"/>
  <c r="D49" i="2"/>
  <c r="C49" i="2"/>
  <c r="N49" i="2" s="1"/>
  <c r="L48" i="2"/>
  <c r="J48" i="2"/>
  <c r="AO48" i="2" s="1"/>
  <c r="F48" i="2"/>
  <c r="G48" i="2" s="1"/>
  <c r="D48" i="2"/>
  <c r="M48" i="2" s="1"/>
  <c r="C48" i="2"/>
  <c r="N48" i="2" s="1"/>
  <c r="L47" i="2"/>
  <c r="J47" i="2"/>
  <c r="F47" i="2"/>
  <c r="G47" i="2" s="1"/>
  <c r="D47" i="2"/>
  <c r="M47" i="2" s="1"/>
  <c r="C47" i="2"/>
  <c r="N47" i="2" s="1"/>
  <c r="L46" i="2"/>
  <c r="J46" i="2"/>
  <c r="F46" i="2"/>
  <c r="G46" i="2" s="1"/>
  <c r="D46" i="2"/>
  <c r="M46" i="2" s="1"/>
  <c r="C46" i="2"/>
  <c r="N46" i="2" s="1"/>
  <c r="L45" i="2"/>
  <c r="J45" i="2"/>
  <c r="F45" i="2"/>
  <c r="G45" i="2" s="1"/>
  <c r="D45" i="2"/>
  <c r="M45" i="2" s="1"/>
  <c r="C45" i="2"/>
  <c r="N45" i="2" s="1"/>
  <c r="L44" i="2"/>
  <c r="J44" i="2"/>
  <c r="AO44" i="2" s="1"/>
  <c r="F44" i="2"/>
  <c r="G44" i="2" s="1"/>
  <c r="D44" i="2"/>
  <c r="M44" i="2" s="1"/>
  <c r="C44" i="2"/>
  <c r="N44" i="2" s="1"/>
  <c r="L43" i="2"/>
  <c r="J43" i="2"/>
  <c r="F43" i="2"/>
  <c r="G43" i="2" s="1"/>
  <c r="D43" i="2"/>
  <c r="M43" i="2" s="1"/>
  <c r="C43" i="2"/>
  <c r="N43" i="2" s="1"/>
  <c r="L42" i="2"/>
  <c r="J42" i="2"/>
  <c r="F42" i="2"/>
  <c r="G42" i="2" s="1"/>
  <c r="D42" i="2"/>
  <c r="M42" i="2" s="1"/>
  <c r="C42" i="2"/>
  <c r="N42" i="2" s="1"/>
  <c r="L41" i="2"/>
  <c r="J41" i="2"/>
  <c r="F41" i="2"/>
  <c r="G41" i="2" s="1"/>
  <c r="D41" i="2"/>
  <c r="M41" i="2" s="1"/>
  <c r="C41" i="2"/>
  <c r="N41" i="2" s="1"/>
  <c r="L40" i="2"/>
  <c r="J40" i="2"/>
  <c r="AO40" i="2" s="1"/>
  <c r="F40" i="2"/>
  <c r="G40" i="2" s="1"/>
  <c r="D40" i="2"/>
  <c r="M40" i="2" s="1"/>
  <c r="C40" i="2"/>
  <c r="N40" i="2" s="1"/>
  <c r="L39" i="2"/>
  <c r="J39" i="2"/>
  <c r="F39" i="2"/>
  <c r="G39" i="2" s="1"/>
  <c r="D39" i="2"/>
  <c r="M39" i="2" s="1"/>
  <c r="C39" i="2"/>
  <c r="N39" i="2" s="1"/>
  <c r="L38" i="2"/>
  <c r="J38" i="2"/>
  <c r="F38" i="2"/>
  <c r="G38" i="2" s="1"/>
  <c r="D38" i="2"/>
  <c r="M38" i="2" s="1"/>
  <c r="C38" i="2"/>
  <c r="N38" i="2" s="1"/>
  <c r="L37" i="2"/>
  <c r="J37" i="2"/>
  <c r="F37" i="2"/>
  <c r="G37" i="2" s="1"/>
  <c r="D37" i="2"/>
  <c r="M37" i="2" s="1"/>
  <c r="C37" i="2"/>
  <c r="N37" i="2" s="1"/>
  <c r="L36" i="2"/>
  <c r="J36" i="2"/>
  <c r="AO36" i="2" s="1"/>
  <c r="F36" i="2"/>
  <c r="G36" i="2" s="1"/>
  <c r="D36" i="2"/>
  <c r="M36" i="2" s="1"/>
  <c r="C36" i="2"/>
  <c r="N36" i="2" s="1"/>
  <c r="L35" i="2"/>
  <c r="J35" i="2"/>
  <c r="F35" i="2"/>
  <c r="G35" i="2" s="1"/>
  <c r="D35" i="2"/>
  <c r="M35" i="2" s="1"/>
  <c r="C35" i="2"/>
  <c r="N35" i="2" s="1"/>
  <c r="L34" i="2"/>
  <c r="J34" i="2"/>
  <c r="F34" i="2"/>
  <c r="G34" i="2" s="1"/>
  <c r="D34" i="2"/>
  <c r="M34" i="2" s="1"/>
  <c r="C34" i="2"/>
  <c r="N34" i="2" s="1"/>
  <c r="L33" i="2"/>
  <c r="J33" i="2"/>
  <c r="F33" i="2"/>
  <c r="G33" i="2" s="1"/>
  <c r="D33" i="2"/>
  <c r="M33" i="2" s="1"/>
  <c r="C33" i="2"/>
  <c r="N33" i="2" s="1"/>
  <c r="AJ32" i="2"/>
  <c r="AF32" i="2"/>
  <c r="L32" i="2"/>
  <c r="J32" i="2"/>
  <c r="AO32" i="2" s="1"/>
  <c r="H32" i="2"/>
  <c r="F32" i="2"/>
  <c r="G32" i="2" s="1"/>
  <c r="D32" i="2"/>
  <c r="M32" i="2" s="1"/>
  <c r="C32" i="2"/>
  <c r="N32" i="2" s="1"/>
  <c r="AN31" i="2"/>
  <c r="AR31" i="2" s="1"/>
  <c r="AF31" i="2"/>
  <c r="L31" i="2"/>
  <c r="J31" i="2"/>
  <c r="AO31" i="2" s="1"/>
  <c r="F31" i="2"/>
  <c r="G31" i="2" s="1"/>
  <c r="AJ31" i="2" s="1"/>
  <c r="D31" i="2"/>
  <c r="M31" i="2" s="1"/>
  <c r="C31" i="2"/>
  <c r="N31" i="2" s="1"/>
  <c r="AN30" i="2"/>
  <c r="AR30" i="2" s="1"/>
  <c r="AF30" i="2"/>
  <c r="L30" i="2"/>
  <c r="J30" i="2"/>
  <c r="AO30" i="2" s="1"/>
  <c r="F30" i="2"/>
  <c r="G30" i="2" s="1"/>
  <c r="AJ30" i="2" s="1"/>
  <c r="D30" i="2"/>
  <c r="M30" i="2" s="1"/>
  <c r="C30" i="2"/>
  <c r="N30" i="2" s="1"/>
  <c r="AN29" i="2"/>
  <c r="AR29" i="2" s="1"/>
  <c r="AF29" i="2"/>
  <c r="L29" i="2"/>
  <c r="J29" i="2"/>
  <c r="AO29" i="2" s="1"/>
  <c r="F29" i="2"/>
  <c r="G29" i="2" s="1"/>
  <c r="AJ29" i="2" s="1"/>
  <c r="D29" i="2"/>
  <c r="M29" i="2" s="1"/>
  <c r="C29" i="2"/>
  <c r="N29" i="2" s="1"/>
  <c r="L28" i="2"/>
  <c r="J28" i="2"/>
  <c r="F28" i="2"/>
  <c r="G28" i="2" s="1"/>
  <c r="D28" i="2"/>
  <c r="L27" i="2"/>
  <c r="J27" i="2"/>
  <c r="F27" i="2"/>
  <c r="G27" i="2" s="1"/>
  <c r="D27" i="2"/>
  <c r="L26" i="2"/>
  <c r="J26" i="2"/>
  <c r="F26" i="2"/>
  <c r="G26" i="2" s="1"/>
  <c r="D26" i="2"/>
  <c r="L25" i="2"/>
  <c r="J25" i="2"/>
  <c r="F25" i="2"/>
  <c r="G25" i="2" s="1"/>
  <c r="D25" i="2"/>
  <c r="L24" i="2"/>
  <c r="J24" i="2"/>
  <c r="F24" i="2"/>
  <c r="G24" i="2" s="1"/>
  <c r="D24" i="2"/>
  <c r="L23" i="2"/>
  <c r="J23" i="2"/>
  <c r="F23" i="2"/>
  <c r="G23" i="2" s="1"/>
  <c r="D23" i="2"/>
  <c r="L22" i="2"/>
  <c r="J22" i="2"/>
  <c r="F22" i="2"/>
  <c r="G22" i="2" s="1"/>
  <c r="D22" i="2"/>
  <c r="L21" i="2"/>
  <c r="J21" i="2"/>
  <c r="F21" i="2"/>
  <c r="G21" i="2" s="1"/>
  <c r="D21" i="2"/>
  <c r="L20" i="2"/>
  <c r="J20" i="2"/>
  <c r="F20" i="2"/>
  <c r="G20" i="2" s="1"/>
  <c r="D20" i="2"/>
  <c r="L19" i="2"/>
  <c r="J19" i="2"/>
  <c r="F19" i="2"/>
  <c r="G19" i="2" s="1"/>
  <c r="D19" i="2"/>
  <c r="L18" i="2"/>
  <c r="J18" i="2"/>
  <c r="F18" i="2"/>
  <c r="G18" i="2" s="1"/>
  <c r="D18" i="2"/>
  <c r="L17" i="2"/>
  <c r="J17" i="2"/>
  <c r="F17" i="2"/>
  <c r="G17" i="2" s="1"/>
  <c r="D17" i="2"/>
  <c r="L16" i="2"/>
  <c r="J16" i="2"/>
  <c r="F16" i="2"/>
  <c r="G16" i="2" s="1"/>
  <c r="D16" i="2"/>
  <c r="L15" i="2"/>
  <c r="J15" i="2"/>
  <c r="F15" i="2"/>
  <c r="G15" i="2" s="1"/>
  <c r="D15" i="2"/>
  <c r="L14" i="2"/>
  <c r="J14" i="2"/>
  <c r="F14" i="2"/>
  <c r="G14" i="2" s="1"/>
  <c r="D14" i="2"/>
  <c r="L13" i="2"/>
  <c r="J13" i="2"/>
  <c r="F13" i="2"/>
  <c r="G13" i="2" s="1"/>
  <c r="D13" i="2"/>
  <c r="N1" i="2"/>
  <c r="M591" i="1"/>
  <c r="L591" i="1"/>
  <c r="J591" i="1"/>
  <c r="F591" i="1"/>
  <c r="G591" i="1" s="1"/>
  <c r="D591" i="1"/>
  <c r="C591" i="1"/>
  <c r="N591" i="1" s="1"/>
  <c r="M590" i="1"/>
  <c r="L590" i="1"/>
  <c r="J590" i="1"/>
  <c r="F590" i="1"/>
  <c r="G590" i="1" s="1"/>
  <c r="D590" i="1"/>
  <c r="C590" i="1"/>
  <c r="N590" i="1" s="1"/>
  <c r="M589" i="1"/>
  <c r="L589" i="1"/>
  <c r="J589" i="1"/>
  <c r="F589" i="1"/>
  <c r="G589" i="1" s="1"/>
  <c r="D589" i="1"/>
  <c r="C589" i="1"/>
  <c r="N589" i="1" s="1"/>
  <c r="M588" i="1"/>
  <c r="L588" i="1"/>
  <c r="J588" i="1"/>
  <c r="F588" i="1"/>
  <c r="G588" i="1" s="1"/>
  <c r="D588" i="1"/>
  <c r="C588" i="1"/>
  <c r="N588" i="1" s="1"/>
  <c r="M587" i="1"/>
  <c r="L587" i="1"/>
  <c r="J587" i="1"/>
  <c r="F587" i="1"/>
  <c r="G587" i="1" s="1"/>
  <c r="D587" i="1"/>
  <c r="C587" i="1"/>
  <c r="N587" i="1" s="1"/>
  <c r="L586" i="1"/>
  <c r="J586" i="1"/>
  <c r="AO586" i="1" s="1"/>
  <c r="F586" i="1"/>
  <c r="G586" i="1" s="1"/>
  <c r="D586" i="1"/>
  <c r="M586" i="1" s="1"/>
  <c r="C586" i="1"/>
  <c r="N586" i="1" s="1"/>
  <c r="L585" i="1"/>
  <c r="J585" i="1"/>
  <c r="F585" i="1"/>
  <c r="G585" i="1" s="1"/>
  <c r="D585" i="1"/>
  <c r="M585" i="1" s="1"/>
  <c r="C585" i="1"/>
  <c r="N585" i="1" s="1"/>
  <c r="L584" i="1"/>
  <c r="J584" i="1"/>
  <c r="AO584" i="1" s="1"/>
  <c r="F584" i="1"/>
  <c r="G584" i="1" s="1"/>
  <c r="D584" i="1"/>
  <c r="M584" i="1" s="1"/>
  <c r="C584" i="1"/>
  <c r="N584" i="1" s="1"/>
  <c r="L583" i="1"/>
  <c r="J583" i="1"/>
  <c r="F583" i="1"/>
  <c r="G583" i="1" s="1"/>
  <c r="D583" i="1"/>
  <c r="M583" i="1" s="1"/>
  <c r="C583" i="1"/>
  <c r="N583" i="1" s="1"/>
  <c r="L582" i="1"/>
  <c r="J582" i="1"/>
  <c r="AO582" i="1" s="1"/>
  <c r="F582" i="1"/>
  <c r="G582" i="1" s="1"/>
  <c r="D582" i="1"/>
  <c r="M582" i="1" s="1"/>
  <c r="C582" i="1"/>
  <c r="N582" i="1" s="1"/>
  <c r="L581" i="1"/>
  <c r="J581" i="1"/>
  <c r="F581" i="1"/>
  <c r="G581" i="1" s="1"/>
  <c r="D581" i="1"/>
  <c r="M581" i="1" s="1"/>
  <c r="C581" i="1"/>
  <c r="N581" i="1" s="1"/>
  <c r="L580" i="1"/>
  <c r="J580" i="1"/>
  <c r="AO580" i="1" s="1"/>
  <c r="F580" i="1"/>
  <c r="G580" i="1" s="1"/>
  <c r="D580" i="1"/>
  <c r="M580" i="1" s="1"/>
  <c r="C580" i="1"/>
  <c r="N580" i="1" s="1"/>
  <c r="L579" i="1"/>
  <c r="J579" i="1"/>
  <c r="F579" i="1"/>
  <c r="G579" i="1" s="1"/>
  <c r="D579" i="1"/>
  <c r="M579" i="1" s="1"/>
  <c r="C579" i="1"/>
  <c r="N579" i="1" s="1"/>
  <c r="L578" i="1"/>
  <c r="J578" i="1"/>
  <c r="AO578" i="1" s="1"/>
  <c r="F578" i="1"/>
  <c r="G578" i="1" s="1"/>
  <c r="D578" i="1"/>
  <c r="M578" i="1" s="1"/>
  <c r="C578" i="1"/>
  <c r="N578" i="1" s="1"/>
  <c r="L577" i="1"/>
  <c r="J577" i="1"/>
  <c r="F577" i="1"/>
  <c r="G577" i="1" s="1"/>
  <c r="D577" i="1"/>
  <c r="M577" i="1" s="1"/>
  <c r="C577" i="1"/>
  <c r="N577" i="1" s="1"/>
  <c r="L576" i="1"/>
  <c r="J576" i="1"/>
  <c r="AO576" i="1" s="1"/>
  <c r="F576" i="1"/>
  <c r="G576" i="1" s="1"/>
  <c r="D576" i="1"/>
  <c r="M576" i="1" s="1"/>
  <c r="C576" i="1"/>
  <c r="N576" i="1" s="1"/>
  <c r="L575" i="1"/>
  <c r="J575" i="1"/>
  <c r="F575" i="1"/>
  <c r="G575" i="1" s="1"/>
  <c r="D575" i="1"/>
  <c r="M575" i="1" s="1"/>
  <c r="C575" i="1"/>
  <c r="N575" i="1" s="1"/>
  <c r="L574" i="1"/>
  <c r="J574" i="1"/>
  <c r="AO574" i="1" s="1"/>
  <c r="F574" i="1"/>
  <c r="G574" i="1" s="1"/>
  <c r="D574" i="1"/>
  <c r="M574" i="1" s="1"/>
  <c r="C574" i="1"/>
  <c r="N574" i="1" s="1"/>
  <c r="L573" i="1"/>
  <c r="J573" i="1"/>
  <c r="F573" i="1"/>
  <c r="G573" i="1" s="1"/>
  <c r="D573" i="1"/>
  <c r="M573" i="1" s="1"/>
  <c r="C573" i="1"/>
  <c r="N573" i="1" s="1"/>
  <c r="L572" i="1"/>
  <c r="J572" i="1"/>
  <c r="AO572" i="1" s="1"/>
  <c r="F572" i="1"/>
  <c r="G572" i="1" s="1"/>
  <c r="D572" i="1"/>
  <c r="M572" i="1" s="1"/>
  <c r="C572" i="1"/>
  <c r="N572" i="1" s="1"/>
  <c r="L571" i="1"/>
  <c r="J571" i="1"/>
  <c r="AO571" i="1" s="1"/>
  <c r="G571" i="1"/>
  <c r="F571" i="1"/>
  <c r="D571" i="1"/>
  <c r="M571" i="1" s="1"/>
  <c r="C571" i="1"/>
  <c r="N571" i="1" s="1"/>
  <c r="L570" i="1"/>
  <c r="J570" i="1"/>
  <c r="AO570" i="1" s="1"/>
  <c r="G570" i="1"/>
  <c r="F570" i="1"/>
  <c r="D570" i="1"/>
  <c r="M570" i="1" s="1"/>
  <c r="C570" i="1"/>
  <c r="N570" i="1" s="1"/>
  <c r="M569" i="1"/>
  <c r="L569" i="1"/>
  <c r="J569" i="1"/>
  <c r="AO569" i="1" s="1"/>
  <c r="H569" i="1"/>
  <c r="G569" i="1"/>
  <c r="F569" i="1"/>
  <c r="D569" i="1"/>
  <c r="C569" i="1"/>
  <c r="N569" i="1" s="1"/>
  <c r="M568" i="1"/>
  <c r="L568" i="1"/>
  <c r="J568" i="1"/>
  <c r="AO568" i="1" s="1"/>
  <c r="H568" i="1"/>
  <c r="G568" i="1"/>
  <c r="F568" i="1"/>
  <c r="D568" i="1"/>
  <c r="C568" i="1"/>
  <c r="N568" i="1" s="1"/>
  <c r="M567" i="1"/>
  <c r="L567" i="1"/>
  <c r="J567" i="1"/>
  <c r="H567" i="1"/>
  <c r="G567" i="1"/>
  <c r="AO567" i="1" s="1"/>
  <c r="F567" i="1"/>
  <c r="D567" i="1"/>
  <c r="C567" i="1"/>
  <c r="N567" i="1" s="1"/>
  <c r="M566" i="1"/>
  <c r="L566" i="1"/>
  <c r="J566" i="1"/>
  <c r="H566" i="1"/>
  <c r="G566" i="1"/>
  <c r="AO566" i="1" s="1"/>
  <c r="F566" i="1"/>
  <c r="D566" i="1"/>
  <c r="C566" i="1"/>
  <c r="N566" i="1" s="1"/>
  <c r="M565" i="1"/>
  <c r="L565" i="1"/>
  <c r="J565" i="1"/>
  <c r="H565" i="1"/>
  <c r="G565" i="1"/>
  <c r="AO565" i="1" s="1"/>
  <c r="F565" i="1"/>
  <c r="D565" i="1"/>
  <c r="C565" i="1"/>
  <c r="N565" i="1" s="1"/>
  <c r="M564" i="1"/>
  <c r="L564" i="1"/>
  <c r="J564" i="1"/>
  <c r="H564" i="1"/>
  <c r="G564" i="1"/>
  <c r="AO564" i="1" s="1"/>
  <c r="F564" i="1"/>
  <c r="D564" i="1"/>
  <c r="C564" i="1"/>
  <c r="N564" i="1" s="1"/>
  <c r="M563" i="1"/>
  <c r="L563" i="1"/>
  <c r="J563" i="1"/>
  <c r="H563" i="1"/>
  <c r="G563" i="1"/>
  <c r="AO563" i="1" s="1"/>
  <c r="F563" i="1"/>
  <c r="D563" i="1"/>
  <c r="C563" i="1"/>
  <c r="N563" i="1" s="1"/>
  <c r="M562" i="1"/>
  <c r="L562" i="1"/>
  <c r="J562" i="1"/>
  <c r="H562" i="1"/>
  <c r="G562" i="1"/>
  <c r="AO562" i="1" s="1"/>
  <c r="F562" i="1"/>
  <c r="D562" i="1"/>
  <c r="C562" i="1"/>
  <c r="N562" i="1" s="1"/>
  <c r="M561" i="1"/>
  <c r="L561" i="1"/>
  <c r="J561" i="1"/>
  <c r="H561" i="1"/>
  <c r="G561" i="1"/>
  <c r="AO561" i="1" s="1"/>
  <c r="F561" i="1"/>
  <c r="D561" i="1"/>
  <c r="C561" i="1"/>
  <c r="N561" i="1" s="1"/>
  <c r="M560" i="1"/>
  <c r="L560" i="1"/>
  <c r="J560" i="1"/>
  <c r="H560" i="1"/>
  <c r="G560" i="1"/>
  <c r="AO560" i="1" s="1"/>
  <c r="F560" i="1"/>
  <c r="D560" i="1"/>
  <c r="C560" i="1"/>
  <c r="N560" i="1" s="1"/>
  <c r="M559" i="1"/>
  <c r="L559" i="1"/>
  <c r="J559" i="1"/>
  <c r="H559" i="1"/>
  <c r="G559" i="1"/>
  <c r="AO559" i="1" s="1"/>
  <c r="F559" i="1"/>
  <c r="D559" i="1"/>
  <c r="C559" i="1"/>
  <c r="N559" i="1" s="1"/>
  <c r="M558" i="1"/>
  <c r="L558" i="1"/>
  <c r="J558" i="1"/>
  <c r="H558" i="1"/>
  <c r="G558" i="1"/>
  <c r="AO558" i="1" s="1"/>
  <c r="F558" i="1"/>
  <c r="D558" i="1"/>
  <c r="C558" i="1"/>
  <c r="N558" i="1" s="1"/>
  <c r="M557" i="1"/>
  <c r="L557" i="1"/>
  <c r="J557" i="1"/>
  <c r="H557" i="1"/>
  <c r="G557" i="1"/>
  <c r="AO557" i="1" s="1"/>
  <c r="F557" i="1"/>
  <c r="D557" i="1"/>
  <c r="C557" i="1"/>
  <c r="N557" i="1" s="1"/>
  <c r="M556" i="1"/>
  <c r="L556" i="1"/>
  <c r="J556" i="1"/>
  <c r="H556" i="1"/>
  <c r="G556" i="1"/>
  <c r="AO556" i="1" s="1"/>
  <c r="F556" i="1"/>
  <c r="D556" i="1"/>
  <c r="C556" i="1"/>
  <c r="N556" i="1" s="1"/>
  <c r="M555" i="1"/>
  <c r="L555" i="1"/>
  <c r="J555" i="1"/>
  <c r="H555" i="1"/>
  <c r="G555" i="1"/>
  <c r="AO555" i="1" s="1"/>
  <c r="F555" i="1"/>
  <c r="D555" i="1"/>
  <c r="C555" i="1"/>
  <c r="N555" i="1" s="1"/>
  <c r="M554" i="1"/>
  <c r="L554" i="1"/>
  <c r="J554" i="1"/>
  <c r="H554" i="1"/>
  <c r="G554" i="1"/>
  <c r="AO554" i="1" s="1"/>
  <c r="F554" i="1"/>
  <c r="D554" i="1"/>
  <c r="C554" i="1"/>
  <c r="N554" i="1" s="1"/>
  <c r="M553" i="1"/>
  <c r="L553" i="1"/>
  <c r="J553" i="1"/>
  <c r="H553" i="1"/>
  <c r="G553" i="1"/>
  <c r="AO553" i="1" s="1"/>
  <c r="F553" i="1"/>
  <c r="D553" i="1"/>
  <c r="C553" i="1"/>
  <c r="N553" i="1" s="1"/>
  <c r="M552" i="1"/>
  <c r="L552" i="1"/>
  <c r="J552" i="1"/>
  <c r="H552" i="1"/>
  <c r="G552" i="1"/>
  <c r="AO552" i="1" s="1"/>
  <c r="F552" i="1"/>
  <c r="D552" i="1"/>
  <c r="C552" i="1"/>
  <c r="N552" i="1" s="1"/>
  <c r="M551" i="1"/>
  <c r="L551" i="1"/>
  <c r="J551" i="1"/>
  <c r="H551" i="1"/>
  <c r="G551" i="1"/>
  <c r="AO551" i="1" s="1"/>
  <c r="F551" i="1"/>
  <c r="D551" i="1"/>
  <c r="C551" i="1"/>
  <c r="N551" i="1" s="1"/>
  <c r="M550" i="1"/>
  <c r="L550" i="1"/>
  <c r="J550" i="1"/>
  <c r="H550" i="1"/>
  <c r="G550" i="1"/>
  <c r="AO550" i="1" s="1"/>
  <c r="F550" i="1"/>
  <c r="D550" i="1"/>
  <c r="C550" i="1"/>
  <c r="N550" i="1" s="1"/>
  <c r="M549" i="1"/>
  <c r="L549" i="1"/>
  <c r="J549" i="1"/>
  <c r="H549" i="1"/>
  <c r="G549" i="1"/>
  <c r="AO549" i="1" s="1"/>
  <c r="F549" i="1"/>
  <c r="D549" i="1"/>
  <c r="C549" i="1"/>
  <c r="N549" i="1" s="1"/>
  <c r="M548" i="1"/>
  <c r="L548" i="1"/>
  <c r="J548" i="1"/>
  <c r="H548" i="1"/>
  <c r="G548" i="1"/>
  <c r="AO548" i="1" s="1"/>
  <c r="F548" i="1"/>
  <c r="D548" i="1"/>
  <c r="C548" i="1"/>
  <c r="N548" i="1" s="1"/>
  <c r="M547" i="1"/>
  <c r="L547" i="1"/>
  <c r="J547" i="1"/>
  <c r="H547" i="1"/>
  <c r="G547" i="1"/>
  <c r="AO547" i="1" s="1"/>
  <c r="F547" i="1"/>
  <c r="D547" i="1"/>
  <c r="C547" i="1"/>
  <c r="N547" i="1" s="1"/>
  <c r="M546" i="1"/>
  <c r="L546" i="1"/>
  <c r="J546" i="1"/>
  <c r="H546" i="1"/>
  <c r="G546" i="1"/>
  <c r="AO546" i="1" s="1"/>
  <c r="F546" i="1"/>
  <c r="D546" i="1"/>
  <c r="C546" i="1"/>
  <c r="N546" i="1" s="1"/>
  <c r="M545" i="1"/>
  <c r="L545" i="1"/>
  <c r="J545" i="1"/>
  <c r="H545" i="1"/>
  <c r="G545" i="1"/>
  <c r="AO545" i="1" s="1"/>
  <c r="F545" i="1"/>
  <c r="D545" i="1"/>
  <c r="C545" i="1"/>
  <c r="N545" i="1" s="1"/>
  <c r="M544" i="1"/>
  <c r="L544" i="1"/>
  <c r="J544" i="1"/>
  <c r="H544" i="1"/>
  <c r="G544" i="1"/>
  <c r="AO544" i="1" s="1"/>
  <c r="F544" i="1"/>
  <c r="D544" i="1"/>
  <c r="C544" i="1"/>
  <c r="N544" i="1" s="1"/>
  <c r="M543" i="1"/>
  <c r="L543" i="1"/>
  <c r="J543" i="1"/>
  <c r="H543" i="1"/>
  <c r="G543" i="1"/>
  <c r="AO543" i="1" s="1"/>
  <c r="F543" i="1"/>
  <c r="D543" i="1"/>
  <c r="C543" i="1"/>
  <c r="N543" i="1" s="1"/>
  <c r="M542" i="1"/>
  <c r="L542" i="1"/>
  <c r="J542" i="1"/>
  <c r="H542" i="1"/>
  <c r="G542" i="1"/>
  <c r="AO542" i="1" s="1"/>
  <c r="F542" i="1"/>
  <c r="D542" i="1"/>
  <c r="C542" i="1"/>
  <c r="N542" i="1" s="1"/>
  <c r="M541" i="1"/>
  <c r="L541" i="1"/>
  <c r="J541" i="1"/>
  <c r="H541" i="1"/>
  <c r="G541" i="1"/>
  <c r="AO541" i="1" s="1"/>
  <c r="F541" i="1"/>
  <c r="D541" i="1"/>
  <c r="C541" i="1"/>
  <c r="N541" i="1" s="1"/>
  <c r="M540" i="1"/>
  <c r="L540" i="1"/>
  <c r="J540" i="1"/>
  <c r="H540" i="1"/>
  <c r="G540" i="1"/>
  <c r="AO540" i="1" s="1"/>
  <c r="F540" i="1"/>
  <c r="D540" i="1"/>
  <c r="C540" i="1"/>
  <c r="N540" i="1" s="1"/>
  <c r="M539" i="1"/>
  <c r="L539" i="1"/>
  <c r="J539" i="1"/>
  <c r="H539" i="1"/>
  <c r="G539" i="1"/>
  <c r="AO539" i="1" s="1"/>
  <c r="F539" i="1"/>
  <c r="D539" i="1"/>
  <c r="C539" i="1"/>
  <c r="N539" i="1" s="1"/>
  <c r="M538" i="1"/>
  <c r="L538" i="1"/>
  <c r="J538" i="1"/>
  <c r="H538" i="1"/>
  <c r="G538" i="1"/>
  <c r="AO538" i="1" s="1"/>
  <c r="F538" i="1"/>
  <c r="D538" i="1"/>
  <c r="C538" i="1"/>
  <c r="N538" i="1" s="1"/>
  <c r="M537" i="1"/>
  <c r="L537" i="1"/>
  <c r="J537" i="1"/>
  <c r="H537" i="1"/>
  <c r="G537" i="1"/>
  <c r="AO537" i="1" s="1"/>
  <c r="F537" i="1"/>
  <c r="D537" i="1"/>
  <c r="C537" i="1"/>
  <c r="N537" i="1" s="1"/>
  <c r="M536" i="1"/>
  <c r="L536" i="1"/>
  <c r="J536" i="1"/>
  <c r="H536" i="1"/>
  <c r="G536" i="1"/>
  <c r="AO536" i="1" s="1"/>
  <c r="F536" i="1"/>
  <c r="D536" i="1"/>
  <c r="C536" i="1"/>
  <c r="N536" i="1" s="1"/>
  <c r="M535" i="1"/>
  <c r="L535" i="1"/>
  <c r="J535" i="1"/>
  <c r="H535" i="1"/>
  <c r="G535" i="1"/>
  <c r="AO535" i="1" s="1"/>
  <c r="F535" i="1"/>
  <c r="D535" i="1"/>
  <c r="C535" i="1"/>
  <c r="N535" i="1" s="1"/>
  <c r="M534" i="1"/>
  <c r="L534" i="1"/>
  <c r="J534" i="1"/>
  <c r="H534" i="1"/>
  <c r="G534" i="1"/>
  <c r="AO534" i="1" s="1"/>
  <c r="F534" i="1"/>
  <c r="D534" i="1"/>
  <c r="C534" i="1"/>
  <c r="N534" i="1" s="1"/>
  <c r="M533" i="1"/>
  <c r="L533" i="1"/>
  <c r="J533" i="1"/>
  <c r="H533" i="1"/>
  <c r="G533" i="1"/>
  <c r="AO533" i="1" s="1"/>
  <c r="F533" i="1"/>
  <c r="D533" i="1"/>
  <c r="C533" i="1"/>
  <c r="N533" i="1" s="1"/>
  <c r="M532" i="1"/>
  <c r="L532" i="1"/>
  <c r="J532" i="1"/>
  <c r="H532" i="1"/>
  <c r="G532" i="1"/>
  <c r="AO532" i="1" s="1"/>
  <c r="F532" i="1"/>
  <c r="D532" i="1"/>
  <c r="C532" i="1"/>
  <c r="N532" i="1" s="1"/>
  <c r="M531" i="1"/>
  <c r="L531" i="1"/>
  <c r="J531" i="1"/>
  <c r="H531" i="1"/>
  <c r="G531" i="1"/>
  <c r="AO531" i="1" s="1"/>
  <c r="F531" i="1"/>
  <c r="D531" i="1"/>
  <c r="C531" i="1"/>
  <c r="N531" i="1" s="1"/>
  <c r="M530" i="1"/>
  <c r="L530" i="1"/>
  <c r="J530" i="1"/>
  <c r="H530" i="1"/>
  <c r="G530" i="1"/>
  <c r="AO530" i="1" s="1"/>
  <c r="F530" i="1"/>
  <c r="D530" i="1"/>
  <c r="C530" i="1"/>
  <c r="N530" i="1" s="1"/>
  <c r="M529" i="1"/>
  <c r="L529" i="1"/>
  <c r="J529" i="1"/>
  <c r="H529" i="1"/>
  <c r="G529" i="1"/>
  <c r="AO529" i="1" s="1"/>
  <c r="F529" i="1"/>
  <c r="D529" i="1"/>
  <c r="C529" i="1"/>
  <c r="N529" i="1" s="1"/>
  <c r="M528" i="1"/>
  <c r="L528" i="1"/>
  <c r="J528" i="1"/>
  <c r="H528" i="1"/>
  <c r="G528" i="1"/>
  <c r="AO528" i="1" s="1"/>
  <c r="F528" i="1"/>
  <c r="D528" i="1"/>
  <c r="C528" i="1"/>
  <c r="N528" i="1" s="1"/>
  <c r="M527" i="1"/>
  <c r="L527" i="1"/>
  <c r="J527" i="1"/>
  <c r="H527" i="1"/>
  <c r="G527" i="1"/>
  <c r="AO527" i="1" s="1"/>
  <c r="F527" i="1"/>
  <c r="D527" i="1"/>
  <c r="C527" i="1"/>
  <c r="N527" i="1" s="1"/>
  <c r="M526" i="1"/>
  <c r="L526" i="1"/>
  <c r="J526" i="1"/>
  <c r="H526" i="1"/>
  <c r="G526" i="1"/>
  <c r="AO526" i="1" s="1"/>
  <c r="F526" i="1"/>
  <c r="D526" i="1"/>
  <c r="C526" i="1"/>
  <c r="N526" i="1" s="1"/>
  <c r="M525" i="1"/>
  <c r="L525" i="1"/>
  <c r="J525" i="1"/>
  <c r="H525" i="1"/>
  <c r="G525" i="1"/>
  <c r="AO525" i="1" s="1"/>
  <c r="F525" i="1"/>
  <c r="D525" i="1"/>
  <c r="C525" i="1"/>
  <c r="N525" i="1" s="1"/>
  <c r="M524" i="1"/>
  <c r="L524" i="1"/>
  <c r="J524" i="1"/>
  <c r="H524" i="1"/>
  <c r="G524" i="1"/>
  <c r="AO524" i="1" s="1"/>
  <c r="F524" i="1"/>
  <c r="D524" i="1"/>
  <c r="C524" i="1"/>
  <c r="N524" i="1" s="1"/>
  <c r="M523" i="1"/>
  <c r="L523" i="1"/>
  <c r="J523" i="1"/>
  <c r="H523" i="1"/>
  <c r="G523" i="1"/>
  <c r="AO523" i="1" s="1"/>
  <c r="F523" i="1"/>
  <c r="D523" i="1"/>
  <c r="C523" i="1"/>
  <c r="N523" i="1" s="1"/>
  <c r="M522" i="1"/>
  <c r="L522" i="1"/>
  <c r="J522" i="1"/>
  <c r="H522" i="1"/>
  <c r="G522" i="1"/>
  <c r="AO522" i="1" s="1"/>
  <c r="F522" i="1"/>
  <c r="D522" i="1"/>
  <c r="C522" i="1"/>
  <c r="N522" i="1" s="1"/>
  <c r="M521" i="1"/>
  <c r="L521" i="1"/>
  <c r="J521" i="1"/>
  <c r="H521" i="1"/>
  <c r="G521" i="1"/>
  <c r="AO521" i="1" s="1"/>
  <c r="F521" i="1"/>
  <c r="D521" i="1"/>
  <c r="C521" i="1"/>
  <c r="N521" i="1" s="1"/>
  <c r="M520" i="1"/>
  <c r="L520" i="1"/>
  <c r="J520" i="1"/>
  <c r="H520" i="1"/>
  <c r="G520" i="1"/>
  <c r="AO520" i="1" s="1"/>
  <c r="F520" i="1"/>
  <c r="D520" i="1"/>
  <c r="C520" i="1"/>
  <c r="N520" i="1" s="1"/>
  <c r="M519" i="1"/>
  <c r="L519" i="1"/>
  <c r="J519" i="1"/>
  <c r="H519" i="1"/>
  <c r="G519" i="1"/>
  <c r="AO519" i="1" s="1"/>
  <c r="F519" i="1"/>
  <c r="D519" i="1"/>
  <c r="C519" i="1"/>
  <c r="N519" i="1" s="1"/>
  <c r="M518" i="1"/>
  <c r="L518" i="1"/>
  <c r="J518" i="1"/>
  <c r="H518" i="1"/>
  <c r="G518" i="1"/>
  <c r="AO518" i="1" s="1"/>
  <c r="F518" i="1"/>
  <c r="D518" i="1"/>
  <c r="C518" i="1"/>
  <c r="N518" i="1" s="1"/>
  <c r="M517" i="1"/>
  <c r="L517" i="1"/>
  <c r="J517" i="1"/>
  <c r="H517" i="1"/>
  <c r="G517" i="1"/>
  <c r="AO517" i="1" s="1"/>
  <c r="F517" i="1"/>
  <c r="D517" i="1"/>
  <c r="C517" i="1"/>
  <c r="N517" i="1" s="1"/>
  <c r="M516" i="1"/>
  <c r="L516" i="1"/>
  <c r="J516" i="1"/>
  <c r="H516" i="1"/>
  <c r="G516" i="1"/>
  <c r="AO516" i="1" s="1"/>
  <c r="F516" i="1"/>
  <c r="D516" i="1"/>
  <c r="C516" i="1"/>
  <c r="N516" i="1" s="1"/>
  <c r="M515" i="1"/>
  <c r="L515" i="1"/>
  <c r="J515" i="1"/>
  <c r="H515" i="1"/>
  <c r="G515" i="1"/>
  <c r="AO515" i="1" s="1"/>
  <c r="F515" i="1"/>
  <c r="D515" i="1"/>
  <c r="C515" i="1"/>
  <c r="N515" i="1" s="1"/>
  <c r="M514" i="1"/>
  <c r="L514" i="1"/>
  <c r="J514" i="1"/>
  <c r="H514" i="1"/>
  <c r="G514" i="1"/>
  <c r="AO514" i="1" s="1"/>
  <c r="F514" i="1"/>
  <c r="D514" i="1"/>
  <c r="C514" i="1"/>
  <c r="N514" i="1" s="1"/>
  <c r="M513" i="1"/>
  <c r="L513" i="1"/>
  <c r="J513" i="1"/>
  <c r="H513" i="1"/>
  <c r="G513" i="1"/>
  <c r="AO513" i="1" s="1"/>
  <c r="F513" i="1"/>
  <c r="D513" i="1"/>
  <c r="C513" i="1"/>
  <c r="N513" i="1" s="1"/>
  <c r="M512" i="1"/>
  <c r="L512" i="1"/>
  <c r="J512" i="1"/>
  <c r="H512" i="1"/>
  <c r="G512" i="1"/>
  <c r="AO512" i="1" s="1"/>
  <c r="F512" i="1"/>
  <c r="D512" i="1"/>
  <c r="C512" i="1"/>
  <c r="N512" i="1" s="1"/>
  <c r="M511" i="1"/>
  <c r="L511" i="1"/>
  <c r="J511" i="1"/>
  <c r="H511" i="1"/>
  <c r="G511" i="1"/>
  <c r="AO511" i="1" s="1"/>
  <c r="F511" i="1"/>
  <c r="D511" i="1"/>
  <c r="C511" i="1"/>
  <c r="N511" i="1" s="1"/>
  <c r="M510" i="1"/>
  <c r="L510" i="1"/>
  <c r="J510" i="1"/>
  <c r="H510" i="1"/>
  <c r="G510" i="1"/>
  <c r="AO510" i="1" s="1"/>
  <c r="F510" i="1"/>
  <c r="D510" i="1"/>
  <c r="C510" i="1"/>
  <c r="N510" i="1" s="1"/>
  <c r="M509" i="1"/>
  <c r="L509" i="1"/>
  <c r="J509" i="1"/>
  <c r="H509" i="1"/>
  <c r="G509" i="1"/>
  <c r="AO509" i="1" s="1"/>
  <c r="F509" i="1"/>
  <c r="D509" i="1"/>
  <c r="C509" i="1"/>
  <c r="N509" i="1" s="1"/>
  <c r="M508" i="1"/>
  <c r="L508" i="1"/>
  <c r="J508" i="1"/>
  <c r="H508" i="1"/>
  <c r="G508" i="1"/>
  <c r="AO508" i="1" s="1"/>
  <c r="F508" i="1"/>
  <c r="D508" i="1"/>
  <c r="C508" i="1"/>
  <c r="N508" i="1" s="1"/>
  <c r="M507" i="1"/>
  <c r="L507" i="1"/>
  <c r="J507" i="1"/>
  <c r="H507" i="1"/>
  <c r="G507" i="1"/>
  <c r="AO507" i="1" s="1"/>
  <c r="F507" i="1"/>
  <c r="D507" i="1"/>
  <c r="C507" i="1"/>
  <c r="N507" i="1" s="1"/>
  <c r="M506" i="1"/>
  <c r="L506" i="1"/>
  <c r="J506" i="1"/>
  <c r="H506" i="1"/>
  <c r="G506" i="1"/>
  <c r="AO506" i="1" s="1"/>
  <c r="F506" i="1"/>
  <c r="D506" i="1"/>
  <c r="C506" i="1"/>
  <c r="N506" i="1" s="1"/>
  <c r="M505" i="1"/>
  <c r="L505" i="1"/>
  <c r="J505" i="1"/>
  <c r="H505" i="1"/>
  <c r="G505" i="1"/>
  <c r="AO505" i="1" s="1"/>
  <c r="F505" i="1"/>
  <c r="D505" i="1"/>
  <c r="C505" i="1"/>
  <c r="N505" i="1" s="1"/>
  <c r="M504" i="1"/>
  <c r="L504" i="1"/>
  <c r="J504" i="1"/>
  <c r="H504" i="1"/>
  <c r="G504" i="1"/>
  <c r="AO504" i="1" s="1"/>
  <c r="F504" i="1"/>
  <c r="D504" i="1"/>
  <c r="C504" i="1"/>
  <c r="N504" i="1" s="1"/>
  <c r="M503" i="1"/>
  <c r="L503" i="1"/>
  <c r="J503" i="1"/>
  <c r="H503" i="1"/>
  <c r="G503" i="1"/>
  <c r="AO503" i="1" s="1"/>
  <c r="F503" i="1"/>
  <c r="D503" i="1"/>
  <c r="C503" i="1"/>
  <c r="N503" i="1" s="1"/>
  <c r="M502" i="1"/>
  <c r="L502" i="1"/>
  <c r="J502" i="1"/>
  <c r="H502" i="1"/>
  <c r="G502" i="1"/>
  <c r="AO502" i="1" s="1"/>
  <c r="F502" i="1"/>
  <c r="D502" i="1"/>
  <c r="C502" i="1"/>
  <c r="N502" i="1" s="1"/>
  <c r="M501" i="1"/>
  <c r="L501" i="1"/>
  <c r="J501" i="1"/>
  <c r="H501" i="1"/>
  <c r="G501" i="1"/>
  <c r="AO501" i="1" s="1"/>
  <c r="F501" i="1"/>
  <c r="D501" i="1"/>
  <c r="C501" i="1"/>
  <c r="N501" i="1" s="1"/>
  <c r="M500" i="1"/>
  <c r="L500" i="1"/>
  <c r="J500" i="1"/>
  <c r="H500" i="1"/>
  <c r="G500" i="1"/>
  <c r="AO500" i="1" s="1"/>
  <c r="F500" i="1"/>
  <c r="D500" i="1"/>
  <c r="C500" i="1"/>
  <c r="N500" i="1" s="1"/>
  <c r="M499" i="1"/>
  <c r="L499" i="1"/>
  <c r="J499" i="1"/>
  <c r="H499" i="1"/>
  <c r="G499" i="1"/>
  <c r="AO499" i="1" s="1"/>
  <c r="F499" i="1"/>
  <c r="D499" i="1"/>
  <c r="C499" i="1"/>
  <c r="N499" i="1" s="1"/>
  <c r="M498" i="1"/>
  <c r="L498" i="1"/>
  <c r="J498" i="1"/>
  <c r="H498" i="1"/>
  <c r="G498" i="1"/>
  <c r="AO498" i="1" s="1"/>
  <c r="F498" i="1"/>
  <c r="D498" i="1"/>
  <c r="C498" i="1"/>
  <c r="N498" i="1" s="1"/>
  <c r="M497" i="1"/>
  <c r="L497" i="1"/>
  <c r="J497" i="1"/>
  <c r="H497" i="1"/>
  <c r="G497" i="1"/>
  <c r="AO497" i="1" s="1"/>
  <c r="F497" i="1"/>
  <c r="D497" i="1"/>
  <c r="C497" i="1"/>
  <c r="N497" i="1" s="1"/>
  <c r="M496" i="1"/>
  <c r="L496" i="1"/>
  <c r="J496" i="1"/>
  <c r="H496" i="1"/>
  <c r="G496" i="1"/>
  <c r="AO496" i="1" s="1"/>
  <c r="F496" i="1"/>
  <c r="D496" i="1"/>
  <c r="C496" i="1"/>
  <c r="N496" i="1" s="1"/>
  <c r="M495" i="1"/>
  <c r="L495" i="1"/>
  <c r="J495" i="1"/>
  <c r="H495" i="1"/>
  <c r="G495" i="1"/>
  <c r="AO495" i="1" s="1"/>
  <c r="F495" i="1"/>
  <c r="D495" i="1"/>
  <c r="C495" i="1"/>
  <c r="N495" i="1" s="1"/>
  <c r="M494" i="1"/>
  <c r="L494" i="1"/>
  <c r="J494" i="1"/>
  <c r="H494" i="1"/>
  <c r="G494" i="1"/>
  <c r="AO494" i="1" s="1"/>
  <c r="F494" i="1"/>
  <c r="D494" i="1"/>
  <c r="C494" i="1"/>
  <c r="N494" i="1" s="1"/>
  <c r="M493" i="1"/>
  <c r="L493" i="1"/>
  <c r="J493" i="1"/>
  <c r="H493" i="1"/>
  <c r="G493" i="1"/>
  <c r="AO493" i="1" s="1"/>
  <c r="F493" i="1"/>
  <c r="D493" i="1"/>
  <c r="C493" i="1"/>
  <c r="N493" i="1" s="1"/>
  <c r="M492" i="1"/>
  <c r="L492" i="1"/>
  <c r="J492" i="1"/>
  <c r="H492" i="1"/>
  <c r="G492" i="1"/>
  <c r="AO492" i="1" s="1"/>
  <c r="F492" i="1"/>
  <c r="D492" i="1"/>
  <c r="C492" i="1"/>
  <c r="N492" i="1" s="1"/>
  <c r="M491" i="1"/>
  <c r="L491" i="1"/>
  <c r="J491" i="1"/>
  <c r="H491" i="1"/>
  <c r="G491" i="1"/>
  <c r="AO491" i="1" s="1"/>
  <c r="F491" i="1"/>
  <c r="D491" i="1"/>
  <c r="C491" i="1"/>
  <c r="N491" i="1" s="1"/>
  <c r="M490" i="1"/>
  <c r="L490" i="1"/>
  <c r="J490" i="1"/>
  <c r="H490" i="1"/>
  <c r="G490" i="1"/>
  <c r="AO490" i="1" s="1"/>
  <c r="F490" i="1"/>
  <c r="D490" i="1"/>
  <c r="C490" i="1"/>
  <c r="N490" i="1" s="1"/>
  <c r="M489" i="1"/>
  <c r="L489" i="1"/>
  <c r="J489" i="1"/>
  <c r="H489" i="1"/>
  <c r="G489" i="1"/>
  <c r="AO489" i="1" s="1"/>
  <c r="F489" i="1"/>
  <c r="D489" i="1"/>
  <c r="C489" i="1"/>
  <c r="N489" i="1" s="1"/>
  <c r="M488" i="1"/>
  <c r="L488" i="1"/>
  <c r="J488" i="1"/>
  <c r="H488" i="1"/>
  <c r="G488" i="1"/>
  <c r="AO488" i="1" s="1"/>
  <c r="F488" i="1"/>
  <c r="D488" i="1"/>
  <c r="C488" i="1"/>
  <c r="N488" i="1" s="1"/>
  <c r="M487" i="1"/>
  <c r="L487" i="1"/>
  <c r="J487" i="1"/>
  <c r="H487" i="1"/>
  <c r="G487" i="1"/>
  <c r="AO487" i="1" s="1"/>
  <c r="F487" i="1"/>
  <c r="D487" i="1"/>
  <c r="C487" i="1"/>
  <c r="N487" i="1" s="1"/>
  <c r="M486" i="1"/>
  <c r="L486" i="1"/>
  <c r="J486" i="1"/>
  <c r="H486" i="1"/>
  <c r="G486" i="1"/>
  <c r="AO486" i="1" s="1"/>
  <c r="F486" i="1"/>
  <c r="D486" i="1"/>
  <c r="C486" i="1"/>
  <c r="N486" i="1" s="1"/>
  <c r="M485" i="1"/>
  <c r="L485" i="1"/>
  <c r="J485" i="1"/>
  <c r="H485" i="1"/>
  <c r="G485" i="1"/>
  <c r="AO485" i="1" s="1"/>
  <c r="F485" i="1"/>
  <c r="D485" i="1"/>
  <c r="C485" i="1"/>
  <c r="N485" i="1" s="1"/>
  <c r="M484" i="1"/>
  <c r="L484" i="1"/>
  <c r="J484" i="1"/>
  <c r="H484" i="1"/>
  <c r="G484" i="1"/>
  <c r="AO484" i="1" s="1"/>
  <c r="F484" i="1"/>
  <c r="D484" i="1"/>
  <c r="C484" i="1"/>
  <c r="N484" i="1" s="1"/>
  <c r="M483" i="1"/>
  <c r="L483" i="1"/>
  <c r="J483" i="1"/>
  <c r="H483" i="1"/>
  <c r="G483" i="1"/>
  <c r="AO483" i="1" s="1"/>
  <c r="F483" i="1"/>
  <c r="D483" i="1"/>
  <c r="C483" i="1"/>
  <c r="N483" i="1" s="1"/>
  <c r="M482" i="1"/>
  <c r="L482" i="1"/>
  <c r="J482" i="1"/>
  <c r="H482" i="1"/>
  <c r="G482" i="1"/>
  <c r="AO482" i="1" s="1"/>
  <c r="F482" i="1"/>
  <c r="D482" i="1"/>
  <c r="C482" i="1"/>
  <c r="N482" i="1" s="1"/>
  <c r="M481" i="1"/>
  <c r="L481" i="1"/>
  <c r="J481" i="1"/>
  <c r="H481" i="1"/>
  <c r="G481" i="1"/>
  <c r="AO481" i="1" s="1"/>
  <c r="F481" i="1"/>
  <c r="D481" i="1"/>
  <c r="C481" i="1"/>
  <c r="N481" i="1" s="1"/>
  <c r="M480" i="1"/>
  <c r="L480" i="1"/>
  <c r="J480" i="1"/>
  <c r="H480" i="1"/>
  <c r="G480" i="1"/>
  <c r="AO480" i="1" s="1"/>
  <c r="F480" i="1"/>
  <c r="D480" i="1"/>
  <c r="C480" i="1"/>
  <c r="N480" i="1" s="1"/>
  <c r="M479" i="1"/>
  <c r="L479" i="1"/>
  <c r="J479" i="1"/>
  <c r="H479" i="1"/>
  <c r="G479" i="1"/>
  <c r="AO479" i="1" s="1"/>
  <c r="F479" i="1"/>
  <c r="D479" i="1"/>
  <c r="C479" i="1"/>
  <c r="N479" i="1" s="1"/>
  <c r="M478" i="1"/>
  <c r="L478" i="1"/>
  <c r="J478" i="1"/>
  <c r="H478" i="1"/>
  <c r="G478" i="1"/>
  <c r="AO478" i="1" s="1"/>
  <c r="F478" i="1"/>
  <c r="D478" i="1"/>
  <c r="C478" i="1"/>
  <c r="N478" i="1" s="1"/>
  <c r="M477" i="1"/>
  <c r="L477" i="1"/>
  <c r="J477" i="1"/>
  <c r="H477" i="1"/>
  <c r="G477" i="1"/>
  <c r="AO477" i="1" s="1"/>
  <c r="F477" i="1"/>
  <c r="D477" i="1"/>
  <c r="C477" i="1"/>
  <c r="N477" i="1" s="1"/>
  <c r="M476" i="1"/>
  <c r="L476" i="1"/>
  <c r="J476" i="1"/>
  <c r="H476" i="1"/>
  <c r="G476" i="1"/>
  <c r="AO476" i="1" s="1"/>
  <c r="F476" i="1"/>
  <c r="D476" i="1"/>
  <c r="C476" i="1"/>
  <c r="N476" i="1" s="1"/>
  <c r="M475" i="1"/>
  <c r="L475" i="1"/>
  <c r="J475" i="1"/>
  <c r="H475" i="1"/>
  <c r="G475" i="1"/>
  <c r="AO475" i="1" s="1"/>
  <c r="F475" i="1"/>
  <c r="D475" i="1"/>
  <c r="C475" i="1"/>
  <c r="N475" i="1" s="1"/>
  <c r="M474" i="1"/>
  <c r="L474" i="1"/>
  <c r="J474" i="1"/>
  <c r="H474" i="1"/>
  <c r="G474" i="1"/>
  <c r="AO474" i="1" s="1"/>
  <c r="F474" i="1"/>
  <c r="D474" i="1"/>
  <c r="C474" i="1"/>
  <c r="N474" i="1" s="1"/>
  <c r="M473" i="1"/>
  <c r="L473" i="1"/>
  <c r="J473" i="1"/>
  <c r="H473" i="1"/>
  <c r="G473" i="1"/>
  <c r="AO473" i="1" s="1"/>
  <c r="F473" i="1"/>
  <c r="D473" i="1"/>
  <c r="C473" i="1"/>
  <c r="N473" i="1" s="1"/>
  <c r="M472" i="1"/>
  <c r="L472" i="1"/>
  <c r="J472" i="1"/>
  <c r="H472" i="1"/>
  <c r="G472" i="1"/>
  <c r="AO472" i="1" s="1"/>
  <c r="F472" i="1"/>
  <c r="D472" i="1"/>
  <c r="C472" i="1"/>
  <c r="N472" i="1" s="1"/>
  <c r="M471" i="1"/>
  <c r="L471" i="1"/>
  <c r="J471" i="1"/>
  <c r="H471" i="1"/>
  <c r="G471" i="1"/>
  <c r="AO471" i="1" s="1"/>
  <c r="F471" i="1"/>
  <c r="D471" i="1"/>
  <c r="C471" i="1"/>
  <c r="N471" i="1" s="1"/>
  <c r="M470" i="1"/>
  <c r="L470" i="1"/>
  <c r="J470" i="1"/>
  <c r="H470" i="1"/>
  <c r="G470" i="1"/>
  <c r="AO470" i="1" s="1"/>
  <c r="F470" i="1"/>
  <c r="D470" i="1"/>
  <c r="C470" i="1"/>
  <c r="N470" i="1" s="1"/>
  <c r="M469" i="1"/>
  <c r="L469" i="1"/>
  <c r="J469" i="1"/>
  <c r="H469" i="1"/>
  <c r="G469" i="1"/>
  <c r="AO469" i="1" s="1"/>
  <c r="F469" i="1"/>
  <c r="D469" i="1"/>
  <c r="C469" i="1"/>
  <c r="N469" i="1" s="1"/>
  <c r="M468" i="1"/>
  <c r="L468" i="1"/>
  <c r="J468" i="1"/>
  <c r="H468" i="1"/>
  <c r="G468" i="1"/>
  <c r="AO468" i="1" s="1"/>
  <c r="F468" i="1"/>
  <c r="D468" i="1"/>
  <c r="C468" i="1"/>
  <c r="N468" i="1" s="1"/>
  <c r="M467" i="1"/>
  <c r="L467" i="1"/>
  <c r="J467" i="1"/>
  <c r="H467" i="1"/>
  <c r="G467" i="1"/>
  <c r="AO467" i="1" s="1"/>
  <c r="F467" i="1"/>
  <c r="D467" i="1"/>
  <c r="C467" i="1"/>
  <c r="N467" i="1" s="1"/>
  <c r="M466" i="1"/>
  <c r="L466" i="1"/>
  <c r="J466" i="1"/>
  <c r="H466" i="1"/>
  <c r="G466" i="1"/>
  <c r="AO466" i="1" s="1"/>
  <c r="F466" i="1"/>
  <c r="D466" i="1"/>
  <c r="C466" i="1"/>
  <c r="N466" i="1" s="1"/>
  <c r="M465" i="1"/>
  <c r="L465" i="1"/>
  <c r="J465" i="1"/>
  <c r="H465" i="1"/>
  <c r="G465" i="1"/>
  <c r="AO465" i="1" s="1"/>
  <c r="F465" i="1"/>
  <c r="D465" i="1"/>
  <c r="C465" i="1"/>
  <c r="N465" i="1" s="1"/>
  <c r="M464" i="1"/>
  <c r="L464" i="1"/>
  <c r="J464" i="1"/>
  <c r="H464" i="1"/>
  <c r="G464" i="1"/>
  <c r="AO464" i="1" s="1"/>
  <c r="F464" i="1"/>
  <c r="D464" i="1"/>
  <c r="C464" i="1"/>
  <c r="N464" i="1" s="1"/>
  <c r="M463" i="1"/>
  <c r="L463" i="1"/>
  <c r="J463" i="1"/>
  <c r="H463" i="1"/>
  <c r="G463" i="1"/>
  <c r="AO463" i="1" s="1"/>
  <c r="F463" i="1"/>
  <c r="D463" i="1"/>
  <c r="C463" i="1"/>
  <c r="N463" i="1" s="1"/>
  <c r="M462" i="1"/>
  <c r="L462" i="1"/>
  <c r="J462" i="1"/>
  <c r="H462" i="1"/>
  <c r="G462" i="1"/>
  <c r="AO462" i="1" s="1"/>
  <c r="F462" i="1"/>
  <c r="D462" i="1"/>
  <c r="C462" i="1"/>
  <c r="N462" i="1" s="1"/>
  <c r="M461" i="1"/>
  <c r="L461" i="1"/>
  <c r="J461" i="1"/>
  <c r="H461" i="1"/>
  <c r="G461" i="1"/>
  <c r="AO461" i="1" s="1"/>
  <c r="F461" i="1"/>
  <c r="D461" i="1"/>
  <c r="C461" i="1"/>
  <c r="N461" i="1" s="1"/>
  <c r="M460" i="1"/>
  <c r="L460" i="1"/>
  <c r="J460" i="1"/>
  <c r="H460" i="1"/>
  <c r="G460" i="1"/>
  <c r="AO460" i="1" s="1"/>
  <c r="F460" i="1"/>
  <c r="D460" i="1"/>
  <c r="C460" i="1"/>
  <c r="N460" i="1" s="1"/>
  <c r="M459" i="1"/>
  <c r="L459" i="1"/>
  <c r="J459" i="1"/>
  <c r="H459" i="1"/>
  <c r="G459" i="1"/>
  <c r="AO459" i="1" s="1"/>
  <c r="F459" i="1"/>
  <c r="D459" i="1"/>
  <c r="C459" i="1"/>
  <c r="N459" i="1" s="1"/>
  <c r="M458" i="1"/>
  <c r="L458" i="1"/>
  <c r="J458" i="1"/>
  <c r="H458" i="1"/>
  <c r="G458" i="1"/>
  <c r="AO458" i="1" s="1"/>
  <c r="F458" i="1"/>
  <c r="D458" i="1"/>
  <c r="C458" i="1"/>
  <c r="N458" i="1" s="1"/>
  <c r="M457" i="1"/>
  <c r="L457" i="1"/>
  <c r="J457" i="1"/>
  <c r="H457" i="1"/>
  <c r="G457" i="1"/>
  <c r="AO457" i="1" s="1"/>
  <c r="F457" i="1"/>
  <c r="D457" i="1"/>
  <c r="C457" i="1"/>
  <c r="N457" i="1" s="1"/>
  <c r="M456" i="1"/>
  <c r="L456" i="1"/>
  <c r="J456" i="1"/>
  <c r="H456" i="1"/>
  <c r="G456" i="1"/>
  <c r="AO456" i="1" s="1"/>
  <c r="F456" i="1"/>
  <c r="D456" i="1"/>
  <c r="C456" i="1"/>
  <c r="N456" i="1" s="1"/>
  <c r="M455" i="1"/>
  <c r="L455" i="1"/>
  <c r="J455" i="1"/>
  <c r="H455" i="1"/>
  <c r="G455" i="1"/>
  <c r="AO455" i="1" s="1"/>
  <c r="F455" i="1"/>
  <c r="D455" i="1"/>
  <c r="C455" i="1"/>
  <c r="N455" i="1" s="1"/>
  <c r="M454" i="1"/>
  <c r="L454" i="1"/>
  <c r="J454" i="1"/>
  <c r="H454" i="1"/>
  <c r="G454" i="1"/>
  <c r="AO454" i="1" s="1"/>
  <c r="F454" i="1"/>
  <c r="D454" i="1"/>
  <c r="C454" i="1"/>
  <c r="N454" i="1" s="1"/>
  <c r="M453" i="1"/>
  <c r="L453" i="1"/>
  <c r="J453" i="1"/>
  <c r="H453" i="1"/>
  <c r="G453" i="1"/>
  <c r="AO453" i="1" s="1"/>
  <c r="F453" i="1"/>
  <c r="D453" i="1"/>
  <c r="C453" i="1"/>
  <c r="N453" i="1" s="1"/>
  <c r="M452" i="1"/>
  <c r="L452" i="1"/>
  <c r="J452" i="1"/>
  <c r="H452" i="1"/>
  <c r="G452" i="1"/>
  <c r="AO452" i="1" s="1"/>
  <c r="F452" i="1"/>
  <c r="D452" i="1"/>
  <c r="C452" i="1"/>
  <c r="N452" i="1" s="1"/>
  <c r="M451" i="1"/>
  <c r="L451" i="1"/>
  <c r="J451" i="1"/>
  <c r="H451" i="1"/>
  <c r="G451" i="1"/>
  <c r="AO451" i="1" s="1"/>
  <c r="F451" i="1"/>
  <c r="D451" i="1"/>
  <c r="C451" i="1"/>
  <c r="N451" i="1" s="1"/>
  <c r="M450" i="1"/>
  <c r="L450" i="1"/>
  <c r="J450" i="1"/>
  <c r="H450" i="1"/>
  <c r="G450" i="1"/>
  <c r="AO450" i="1" s="1"/>
  <c r="F450" i="1"/>
  <c r="D450" i="1"/>
  <c r="C450" i="1"/>
  <c r="N450" i="1" s="1"/>
  <c r="M449" i="1"/>
  <c r="L449" i="1"/>
  <c r="J449" i="1"/>
  <c r="H449" i="1"/>
  <c r="G449" i="1"/>
  <c r="AO449" i="1" s="1"/>
  <c r="F449" i="1"/>
  <c r="D449" i="1"/>
  <c r="C449" i="1"/>
  <c r="N449" i="1" s="1"/>
  <c r="M448" i="1"/>
  <c r="L448" i="1"/>
  <c r="J448" i="1"/>
  <c r="H448" i="1"/>
  <c r="G448" i="1"/>
  <c r="AO448" i="1" s="1"/>
  <c r="F448" i="1"/>
  <c r="D448" i="1"/>
  <c r="C448" i="1"/>
  <c r="N448" i="1" s="1"/>
  <c r="M447" i="1"/>
  <c r="L447" i="1"/>
  <c r="J447" i="1"/>
  <c r="H447" i="1"/>
  <c r="G447" i="1"/>
  <c r="AO447" i="1" s="1"/>
  <c r="F447" i="1"/>
  <c r="D447" i="1"/>
  <c r="C447" i="1"/>
  <c r="N447" i="1" s="1"/>
  <c r="M446" i="1"/>
  <c r="L446" i="1"/>
  <c r="J446" i="1"/>
  <c r="H446" i="1"/>
  <c r="G446" i="1"/>
  <c r="AO446" i="1" s="1"/>
  <c r="F446" i="1"/>
  <c r="D446" i="1"/>
  <c r="C446" i="1"/>
  <c r="N446" i="1" s="1"/>
  <c r="M445" i="1"/>
  <c r="L445" i="1"/>
  <c r="J445" i="1"/>
  <c r="H445" i="1"/>
  <c r="G445" i="1"/>
  <c r="AO445" i="1" s="1"/>
  <c r="F445" i="1"/>
  <c r="D445" i="1"/>
  <c r="C445" i="1"/>
  <c r="N445" i="1" s="1"/>
  <c r="M444" i="1"/>
  <c r="L444" i="1"/>
  <c r="J444" i="1"/>
  <c r="H444" i="1"/>
  <c r="G444" i="1"/>
  <c r="AO444" i="1" s="1"/>
  <c r="F444" i="1"/>
  <c r="D444" i="1"/>
  <c r="C444" i="1"/>
  <c r="N444" i="1" s="1"/>
  <c r="M443" i="1"/>
  <c r="L443" i="1"/>
  <c r="J443" i="1"/>
  <c r="H443" i="1"/>
  <c r="G443" i="1"/>
  <c r="AO443" i="1" s="1"/>
  <c r="F443" i="1"/>
  <c r="D443" i="1"/>
  <c r="C443" i="1"/>
  <c r="N443" i="1" s="1"/>
  <c r="M442" i="1"/>
  <c r="L442" i="1"/>
  <c r="J442" i="1"/>
  <c r="H442" i="1"/>
  <c r="G442" i="1"/>
  <c r="AO442" i="1" s="1"/>
  <c r="F442" i="1"/>
  <c r="D442" i="1"/>
  <c r="C442" i="1"/>
  <c r="N442" i="1" s="1"/>
  <c r="M441" i="1"/>
  <c r="L441" i="1"/>
  <c r="J441" i="1"/>
  <c r="H441" i="1"/>
  <c r="G441" i="1"/>
  <c r="AO441" i="1" s="1"/>
  <c r="F441" i="1"/>
  <c r="D441" i="1"/>
  <c r="C441" i="1"/>
  <c r="N441" i="1" s="1"/>
  <c r="M440" i="1"/>
  <c r="L440" i="1"/>
  <c r="J440" i="1"/>
  <c r="H440" i="1"/>
  <c r="G440" i="1"/>
  <c r="AO440" i="1" s="1"/>
  <c r="F440" i="1"/>
  <c r="D440" i="1"/>
  <c r="C440" i="1"/>
  <c r="N440" i="1" s="1"/>
  <c r="M439" i="1"/>
  <c r="L439" i="1"/>
  <c r="J439" i="1"/>
  <c r="H439" i="1"/>
  <c r="G439" i="1"/>
  <c r="AO439" i="1" s="1"/>
  <c r="F439" i="1"/>
  <c r="D439" i="1"/>
  <c r="C439" i="1"/>
  <c r="N439" i="1" s="1"/>
  <c r="M438" i="1"/>
  <c r="L438" i="1"/>
  <c r="J438" i="1"/>
  <c r="H438" i="1"/>
  <c r="G438" i="1"/>
  <c r="AO438" i="1" s="1"/>
  <c r="F438" i="1"/>
  <c r="D438" i="1"/>
  <c r="C438" i="1"/>
  <c r="N438" i="1" s="1"/>
  <c r="M437" i="1"/>
  <c r="L437" i="1"/>
  <c r="J437" i="1"/>
  <c r="H437" i="1"/>
  <c r="G437" i="1"/>
  <c r="AO437" i="1" s="1"/>
  <c r="F437" i="1"/>
  <c r="D437" i="1"/>
  <c r="C437" i="1"/>
  <c r="N437" i="1" s="1"/>
  <c r="M436" i="1"/>
  <c r="L436" i="1"/>
  <c r="J436" i="1"/>
  <c r="H436" i="1"/>
  <c r="G436" i="1"/>
  <c r="AO436" i="1" s="1"/>
  <c r="F436" i="1"/>
  <c r="D436" i="1"/>
  <c r="C436" i="1"/>
  <c r="N436" i="1" s="1"/>
  <c r="M435" i="1"/>
  <c r="L435" i="1"/>
  <c r="J435" i="1"/>
  <c r="H435" i="1"/>
  <c r="G435" i="1"/>
  <c r="AO435" i="1" s="1"/>
  <c r="F435" i="1"/>
  <c r="D435" i="1"/>
  <c r="C435" i="1"/>
  <c r="N435" i="1" s="1"/>
  <c r="M434" i="1"/>
  <c r="L434" i="1"/>
  <c r="J434" i="1"/>
  <c r="H434" i="1"/>
  <c r="G434" i="1"/>
  <c r="AO434" i="1" s="1"/>
  <c r="F434" i="1"/>
  <c r="D434" i="1"/>
  <c r="C434" i="1"/>
  <c r="N434" i="1" s="1"/>
  <c r="M433" i="1"/>
  <c r="L433" i="1"/>
  <c r="J433" i="1"/>
  <c r="H433" i="1"/>
  <c r="G433" i="1"/>
  <c r="AO433" i="1" s="1"/>
  <c r="F433" i="1"/>
  <c r="D433" i="1"/>
  <c r="C433" i="1"/>
  <c r="N433" i="1" s="1"/>
  <c r="M432" i="1"/>
  <c r="L432" i="1"/>
  <c r="J432" i="1"/>
  <c r="H432" i="1"/>
  <c r="G432" i="1"/>
  <c r="AO432" i="1" s="1"/>
  <c r="F432" i="1"/>
  <c r="D432" i="1"/>
  <c r="C432" i="1"/>
  <c r="N432" i="1" s="1"/>
  <c r="M431" i="1"/>
  <c r="L431" i="1"/>
  <c r="J431" i="1"/>
  <c r="H431" i="1"/>
  <c r="G431" i="1"/>
  <c r="AO431" i="1" s="1"/>
  <c r="F431" i="1"/>
  <c r="D431" i="1"/>
  <c r="C431" i="1"/>
  <c r="N431" i="1" s="1"/>
  <c r="M430" i="1"/>
  <c r="L430" i="1"/>
  <c r="J430" i="1"/>
  <c r="H430" i="1"/>
  <c r="G430" i="1"/>
  <c r="AO430" i="1" s="1"/>
  <c r="F430" i="1"/>
  <c r="D430" i="1"/>
  <c r="C430" i="1"/>
  <c r="N430" i="1" s="1"/>
  <c r="M429" i="1"/>
  <c r="L429" i="1"/>
  <c r="J429" i="1"/>
  <c r="H429" i="1"/>
  <c r="G429" i="1"/>
  <c r="AO429" i="1" s="1"/>
  <c r="F429" i="1"/>
  <c r="D429" i="1"/>
  <c r="C429" i="1"/>
  <c r="N429" i="1" s="1"/>
  <c r="M428" i="1"/>
  <c r="L428" i="1"/>
  <c r="J428" i="1"/>
  <c r="H428" i="1"/>
  <c r="G428" i="1"/>
  <c r="AO428" i="1" s="1"/>
  <c r="F428" i="1"/>
  <c r="D428" i="1"/>
  <c r="C428" i="1"/>
  <c r="N428" i="1" s="1"/>
  <c r="M427" i="1"/>
  <c r="L427" i="1"/>
  <c r="J427" i="1"/>
  <c r="H427" i="1"/>
  <c r="G427" i="1"/>
  <c r="AO427" i="1" s="1"/>
  <c r="F427" i="1"/>
  <c r="D427" i="1"/>
  <c r="C427" i="1"/>
  <c r="N427" i="1" s="1"/>
  <c r="M426" i="1"/>
  <c r="L426" i="1"/>
  <c r="J426" i="1"/>
  <c r="H426" i="1"/>
  <c r="G426" i="1"/>
  <c r="AO426" i="1" s="1"/>
  <c r="F426" i="1"/>
  <c r="D426" i="1"/>
  <c r="C426" i="1"/>
  <c r="N426" i="1" s="1"/>
  <c r="M425" i="1"/>
  <c r="L425" i="1"/>
  <c r="J425" i="1"/>
  <c r="H425" i="1"/>
  <c r="G425" i="1"/>
  <c r="AO425" i="1" s="1"/>
  <c r="F425" i="1"/>
  <c r="D425" i="1"/>
  <c r="C425" i="1"/>
  <c r="N425" i="1" s="1"/>
  <c r="M424" i="1"/>
  <c r="L424" i="1"/>
  <c r="J424" i="1"/>
  <c r="H424" i="1"/>
  <c r="G424" i="1"/>
  <c r="AO424" i="1" s="1"/>
  <c r="F424" i="1"/>
  <c r="D424" i="1"/>
  <c r="C424" i="1"/>
  <c r="N424" i="1" s="1"/>
  <c r="M423" i="1"/>
  <c r="L423" i="1"/>
  <c r="J423" i="1"/>
  <c r="H423" i="1"/>
  <c r="G423" i="1"/>
  <c r="AO423" i="1" s="1"/>
  <c r="F423" i="1"/>
  <c r="D423" i="1"/>
  <c r="C423" i="1"/>
  <c r="N423" i="1" s="1"/>
  <c r="M422" i="1"/>
  <c r="L422" i="1"/>
  <c r="J422" i="1"/>
  <c r="H422" i="1"/>
  <c r="G422" i="1"/>
  <c r="AO422" i="1" s="1"/>
  <c r="F422" i="1"/>
  <c r="D422" i="1"/>
  <c r="C422" i="1"/>
  <c r="N422" i="1" s="1"/>
  <c r="M421" i="1"/>
  <c r="L421" i="1"/>
  <c r="J421" i="1"/>
  <c r="H421" i="1"/>
  <c r="G421" i="1"/>
  <c r="AO421" i="1" s="1"/>
  <c r="F421" i="1"/>
  <c r="D421" i="1"/>
  <c r="C421" i="1"/>
  <c r="N421" i="1" s="1"/>
  <c r="M420" i="1"/>
  <c r="L420" i="1"/>
  <c r="J420" i="1"/>
  <c r="H420" i="1"/>
  <c r="G420" i="1"/>
  <c r="AO420" i="1" s="1"/>
  <c r="F420" i="1"/>
  <c r="D420" i="1"/>
  <c r="C420" i="1"/>
  <c r="N420" i="1" s="1"/>
  <c r="M419" i="1"/>
  <c r="L419" i="1"/>
  <c r="J419" i="1"/>
  <c r="H419" i="1"/>
  <c r="G419" i="1"/>
  <c r="AO419" i="1" s="1"/>
  <c r="F419" i="1"/>
  <c r="D419" i="1"/>
  <c r="C419" i="1"/>
  <c r="N419" i="1" s="1"/>
  <c r="M418" i="1"/>
  <c r="L418" i="1"/>
  <c r="J418" i="1"/>
  <c r="H418" i="1"/>
  <c r="G418" i="1"/>
  <c r="AO418" i="1" s="1"/>
  <c r="F418" i="1"/>
  <c r="D418" i="1"/>
  <c r="C418" i="1"/>
  <c r="N418" i="1" s="1"/>
  <c r="M417" i="1"/>
  <c r="L417" i="1"/>
  <c r="J417" i="1"/>
  <c r="H417" i="1"/>
  <c r="G417" i="1"/>
  <c r="AO417" i="1" s="1"/>
  <c r="F417" i="1"/>
  <c r="D417" i="1"/>
  <c r="C417" i="1"/>
  <c r="N417" i="1" s="1"/>
  <c r="M416" i="1"/>
  <c r="L416" i="1"/>
  <c r="J416" i="1"/>
  <c r="H416" i="1"/>
  <c r="G416" i="1"/>
  <c r="AO416" i="1" s="1"/>
  <c r="F416" i="1"/>
  <c r="D416" i="1"/>
  <c r="C416" i="1"/>
  <c r="N416" i="1" s="1"/>
  <c r="M415" i="1"/>
  <c r="L415" i="1"/>
  <c r="J415" i="1"/>
  <c r="H415" i="1"/>
  <c r="G415" i="1"/>
  <c r="AO415" i="1" s="1"/>
  <c r="F415" i="1"/>
  <c r="D415" i="1"/>
  <c r="C415" i="1"/>
  <c r="N415" i="1" s="1"/>
  <c r="M414" i="1"/>
  <c r="L414" i="1"/>
  <c r="J414" i="1"/>
  <c r="H414" i="1"/>
  <c r="G414" i="1"/>
  <c r="AO414" i="1" s="1"/>
  <c r="F414" i="1"/>
  <c r="D414" i="1"/>
  <c r="C414" i="1"/>
  <c r="N414" i="1" s="1"/>
  <c r="M413" i="1"/>
  <c r="L413" i="1"/>
  <c r="J413" i="1"/>
  <c r="H413" i="1"/>
  <c r="G413" i="1"/>
  <c r="AO413" i="1" s="1"/>
  <c r="F413" i="1"/>
  <c r="D413" i="1"/>
  <c r="C413" i="1"/>
  <c r="N413" i="1" s="1"/>
  <c r="M412" i="1"/>
  <c r="L412" i="1"/>
  <c r="J412" i="1"/>
  <c r="H412" i="1"/>
  <c r="G412" i="1"/>
  <c r="AO412" i="1" s="1"/>
  <c r="F412" i="1"/>
  <c r="D412" i="1"/>
  <c r="C412" i="1"/>
  <c r="N412" i="1" s="1"/>
  <c r="M411" i="1"/>
  <c r="L411" i="1"/>
  <c r="J411" i="1"/>
  <c r="H411" i="1"/>
  <c r="G411" i="1"/>
  <c r="AO411" i="1" s="1"/>
  <c r="F411" i="1"/>
  <c r="D411" i="1"/>
  <c r="C411" i="1"/>
  <c r="N411" i="1" s="1"/>
  <c r="M410" i="1"/>
  <c r="L410" i="1"/>
  <c r="J410" i="1"/>
  <c r="H410" i="1"/>
  <c r="G410" i="1"/>
  <c r="AO410" i="1" s="1"/>
  <c r="F410" i="1"/>
  <c r="D410" i="1"/>
  <c r="C410" i="1"/>
  <c r="N410" i="1" s="1"/>
  <c r="M409" i="1"/>
  <c r="L409" i="1"/>
  <c r="J409" i="1"/>
  <c r="H409" i="1"/>
  <c r="G409" i="1"/>
  <c r="AO409" i="1" s="1"/>
  <c r="F409" i="1"/>
  <c r="D409" i="1"/>
  <c r="C409" i="1"/>
  <c r="N409" i="1" s="1"/>
  <c r="M408" i="1"/>
  <c r="L408" i="1"/>
  <c r="J408" i="1"/>
  <c r="H408" i="1"/>
  <c r="G408" i="1"/>
  <c r="AO408" i="1" s="1"/>
  <c r="F408" i="1"/>
  <c r="D408" i="1"/>
  <c r="C408" i="1"/>
  <c r="N408" i="1" s="1"/>
  <c r="M407" i="1"/>
  <c r="L407" i="1"/>
  <c r="J407" i="1"/>
  <c r="H407" i="1"/>
  <c r="G407" i="1"/>
  <c r="AO407" i="1" s="1"/>
  <c r="F407" i="1"/>
  <c r="D407" i="1"/>
  <c r="C407" i="1"/>
  <c r="N407" i="1" s="1"/>
  <c r="M406" i="1"/>
  <c r="L406" i="1"/>
  <c r="J406" i="1"/>
  <c r="H406" i="1"/>
  <c r="G406" i="1"/>
  <c r="AO406" i="1" s="1"/>
  <c r="F406" i="1"/>
  <c r="D406" i="1"/>
  <c r="C406" i="1"/>
  <c r="N406" i="1" s="1"/>
  <c r="M405" i="1"/>
  <c r="L405" i="1"/>
  <c r="J405" i="1"/>
  <c r="H405" i="1"/>
  <c r="G405" i="1"/>
  <c r="AO405" i="1" s="1"/>
  <c r="F405" i="1"/>
  <c r="D405" i="1"/>
  <c r="C405" i="1"/>
  <c r="N405" i="1" s="1"/>
  <c r="M404" i="1"/>
  <c r="L404" i="1"/>
  <c r="J404" i="1"/>
  <c r="H404" i="1"/>
  <c r="G404" i="1"/>
  <c r="AO404" i="1" s="1"/>
  <c r="F404" i="1"/>
  <c r="D404" i="1"/>
  <c r="C404" i="1"/>
  <c r="N404" i="1" s="1"/>
  <c r="M403" i="1"/>
  <c r="L403" i="1"/>
  <c r="J403" i="1"/>
  <c r="H403" i="1"/>
  <c r="G403" i="1"/>
  <c r="AO403" i="1" s="1"/>
  <c r="F403" i="1"/>
  <c r="D403" i="1"/>
  <c r="C403" i="1"/>
  <c r="N403" i="1" s="1"/>
  <c r="M402" i="1"/>
  <c r="L402" i="1"/>
  <c r="J402" i="1"/>
  <c r="H402" i="1"/>
  <c r="G402" i="1"/>
  <c r="AO402" i="1" s="1"/>
  <c r="F402" i="1"/>
  <c r="D402" i="1"/>
  <c r="C402" i="1"/>
  <c r="N402" i="1" s="1"/>
  <c r="M401" i="1"/>
  <c r="L401" i="1"/>
  <c r="J401" i="1"/>
  <c r="H401" i="1"/>
  <c r="G401" i="1"/>
  <c r="AO401" i="1" s="1"/>
  <c r="F401" i="1"/>
  <c r="D401" i="1"/>
  <c r="C401" i="1"/>
  <c r="N401" i="1" s="1"/>
  <c r="M400" i="1"/>
  <c r="L400" i="1"/>
  <c r="J400" i="1"/>
  <c r="H400" i="1"/>
  <c r="G400" i="1"/>
  <c r="AO400" i="1" s="1"/>
  <c r="F400" i="1"/>
  <c r="D400" i="1"/>
  <c r="C400" i="1"/>
  <c r="N400" i="1" s="1"/>
  <c r="M399" i="1"/>
  <c r="L399" i="1"/>
  <c r="J399" i="1"/>
  <c r="H399" i="1"/>
  <c r="G399" i="1"/>
  <c r="AO399" i="1" s="1"/>
  <c r="F399" i="1"/>
  <c r="D399" i="1"/>
  <c r="C399" i="1"/>
  <c r="N399" i="1" s="1"/>
  <c r="M398" i="1"/>
  <c r="L398" i="1"/>
  <c r="J398" i="1"/>
  <c r="H398" i="1"/>
  <c r="G398" i="1"/>
  <c r="AO398" i="1" s="1"/>
  <c r="F398" i="1"/>
  <c r="D398" i="1"/>
  <c r="C398" i="1"/>
  <c r="N398" i="1" s="1"/>
  <c r="M397" i="1"/>
  <c r="L397" i="1"/>
  <c r="J397" i="1"/>
  <c r="H397" i="1"/>
  <c r="G397" i="1"/>
  <c r="AO397" i="1" s="1"/>
  <c r="F397" i="1"/>
  <c r="D397" i="1"/>
  <c r="C397" i="1"/>
  <c r="N397" i="1" s="1"/>
  <c r="M396" i="1"/>
  <c r="L396" i="1"/>
  <c r="J396" i="1"/>
  <c r="H396" i="1"/>
  <c r="G396" i="1"/>
  <c r="AO396" i="1" s="1"/>
  <c r="F396" i="1"/>
  <c r="D396" i="1"/>
  <c r="C396" i="1"/>
  <c r="N396" i="1" s="1"/>
  <c r="M395" i="1"/>
  <c r="L395" i="1"/>
  <c r="J395" i="1"/>
  <c r="H395" i="1"/>
  <c r="G395" i="1"/>
  <c r="AO395" i="1" s="1"/>
  <c r="F395" i="1"/>
  <c r="D395" i="1"/>
  <c r="C395" i="1"/>
  <c r="N395" i="1" s="1"/>
  <c r="M394" i="1"/>
  <c r="L394" i="1"/>
  <c r="J394" i="1"/>
  <c r="H394" i="1"/>
  <c r="G394" i="1"/>
  <c r="AO394" i="1" s="1"/>
  <c r="F394" i="1"/>
  <c r="D394" i="1"/>
  <c r="C394" i="1"/>
  <c r="N394" i="1" s="1"/>
  <c r="M393" i="1"/>
  <c r="L393" i="1"/>
  <c r="J393" i="1"/>
  <c r="H393" i="1"/>
  <c r="G393" i="1"/>
  <c r="AO393" i="1" s="1"/>
  <c r="F393" i="1"/>
  <c r="D393" i="1"/>
  <c r="C393" i="1"/>
  <c r="N393" i="1" s="1"/>
  <c r="M392" i="1"/>
  <c r="L392" i="1"/>
  <c r="J392" i="1"/>
  <c r="H392" i="1"/>
  <c r="G392" i="1"/>
  <c r="AO392" i="1" s="1"/>
  <c r="F392" i="1"/>
  <c r="D392" i="1"/>
  <c r="C392" i="1"/>
  <c r="N392" i="1" s="1"/>
  <c r="M391" i="1"/>
  <c r="L391" i="1"/>
  <c r="J391" i="1"/>
  <c r="H391" i="1"/>
  <c r="G391" i="1"/>
  <c r="AO391" i="1" s="1"/>
  <c r="F391" i="1"/>
  <c r="D391" i="1"/>
  <c r="C391" i="1"/>
  <c r="N391" i="1" s="1"/>
  <c r="M390" i="1"/>
  <c r="L390" i="1"/>
  <c r="J390" i="1"/>
  <c r="H390" i="1"/>
  <c r="G390" i="1"/>
  <c r="AO390" i="1" s="1"/>
  <c r="F390" i="1"/>
  <c r="D390" i="1"/>
  <c r="C390" i="1"/>
  <c r="N390" i="1" s="1"/>
  <c r="M389" i="1"/>
  <c r="L389" i="1"/>
  <c r="J389" i="1"/>
  <c r="H389" i="1"/>
  <c r="G389" i="1"/>
  <c r="AO389" i="1" s="1"/>
  <c r="F389" i="1"/>
  <c r="D389" i="1"/>
  <c r="C389" i="1"/>
  <c r="N389" i="1" s="1"/>
  <c r="M388" i="1"/>
  <c r="L388" i="1"/>
  <c r="J388" i="1"/>
  <c r="H388" i="1"/>
  <c r="G388" i="1"/>
  <c r="AO388" i="1" s="1"/>
  <c r="F388" i="1"/>
  <c r="D388" i="1"/>
  <c r="C388" i="1"/>
  <c r="N388" i="1" s="1"/>
  <c r="M387" i="1"/>
  <c r="L387" i="1"/>
  <c r="J387" i="1"/>
  <c r="H387" i="1"/>
  <c r="G387" i="1"/>
  <c r="AO387" i="1" s="1"/>
  <c r="F387" i="1"/>
  <c r="D387" i="1"/>
  <c r="C387" i="1"/>
  <c r="N387" i="1" s="1"/>
  <c r="M386" i="1"/>
  <c r="L386" i="1"/>
  <c r="J386" i="1"/>
  <c r="H386" i="1"/>
  <c r="G386" i="1"/>
  <c r="AO386" i="1" s="1"/>
  <c r="F386" i="1"/>
  <c r="D386" i="1"/>
  <c r="C386" i="1"/>
  <c r="N386" i="1" s="1"/>
  <c r="M385" i="1"/>
  <c r="L385" i="1"/>
  <c r="J385" i="1"/>
  <c r="H385" i="1"/>
  <c r="G385" i="1"/>
  <c r="AO385" i="1" s="1"/>
  <c r="F385" i="1"/>
  <c r="D385" i="1"/>
  <c r="C385" i="1"/>
  <c r="N385" i="1" s="1"/>
  <c r="M384" i="1"/>
  <c r="L384" i="1"/>
  <c r="J384" i="1"/>
  <c r="H384" i="1"/>
  <c r="G384" i="1"/>
  <c r="AO384" i="1" s="1"/>
  <c r="F384" i="1"/>
  <c r="D384" i="1"/>
  <c r="C384" i="1"/>
  <c r="N384" i="1" s="1"/>
  <c r="M383" i="1"/>
  <c r="L383" i="1"/>
  <c r="J383" i="1"/>
  <c r="H383" i="1"/>
  <c r="G383" i="1"/>
  <c r="AO383" i="1" s="1"/>
  <c r="F383" i="1"/>
  <c r="D383" i="1"/>
  <c r="C383" i="1"/>
  <c r="N383" i="1" s="1"/>
  <c r="M382" i="1"/>
  <c r="L382" i="1"/>
  <c r="J382" i="1"/>
  <c r="H382" i="1"/>
  <c r="G382" i="1"/>
  <c r="AO382" i="1" s="1"/>
  <c r="F382" i="1"/>
  <c r="D382" i="1"/>
  <c r="C382" i="1"/>
  <c r="N382" i="1" s="1"/>
  <c r="M381" i="1"/>
  <c r="L381" i="1"/>
  <c r="J381" i="1"/>
  <c r="H381" i="1"/>
  <c r="G381" i="1"/>
  <c r="AO381" i="1" s="1"/>
  <c r="F381" i="1"/>
  <c r="D381" i="1"/>
  <c r="C381" i="1"/>
  <c r="N381" i="1" s="1"/>
  <c r="M380" i="1"/>
  <c r="L380" i="1"/>
  <c r="J380" i="1"/>
  <c r="H380" i="1"/>
  <c r="G380" i="1"/>
  <c r="AO380" i="1" s="1"/>
  <c r="F380" i="1"/>
  <c r="D380" i="1"/>
  <c r="C380" i="1"/>
  <c r="N380" i="1" s="1"/>
  <c r="M379" i="1"/>
  <c r="L379" i="1"/>
  <c r="J379" i="1"/>
  <c r="H379" i="1"/>
  <c r="G379" i="1"/>
  <c r="AO379" i="1" s="1"/>
  <c r="F379" i="1"/>
  <c r="D379" i="1"/>
  <c r="C379" i="1"/>
  <c r="N379" i="1" s="1"/>
  <c r="M378" i="1"/>
  <c r="L378" i="1"/>
  <c r="J378" i="1"/>
  <c r="H378" i="1"/>
  <c r="G378" i="1"/>
  <c r="AO378" i="1" s="1"/>
  <c r="F378" i="1"/>
  <c r="D378" i="1"/>
  <c r="C378" i="1"/>
  <c r="N378" i="1" s="1"/>
  <c r="M377" i="1"/>
  <c r="L377" i="1"/>
  <c r="J377" i="1"/>
  <c r="H377" i="1"/>
  <c r="G377" i="1"/>
  <c r="AO377" i="1" s="1"/>
  <c r="F377" i="1"/>
  <c r="D377" i="1"/>
  <c r="C377" i="1"/>
  <c r="N377" i="1" s="1"/>
  <c r="M376" i="1"/>
  <c r="L376" i="1"/>
  <c r="J376" i="1"/>
  <c r="H376" i="1"/>
  <c r="G376" i="1"/>
  <c r="AO376" i="1" s="1"/>
  <c r="F376" i="1"/>
  <c r="D376" i="1"/>
  <c r="C376" i="1"/>
  <c r="N376" i="1" s="1"/>
  <c r="M375" i="1"/>
  <c r="L375" i="1"/>
  <c r="J375" i="1"/>
  <c r="H375" i="1"/>
  <c r="G375" i="1"/>
  <c r="AO375" i="1" s="1"/>
  <c r="F375" i="1"/>
  <c r="D375" i="1"/>
  <c r="C375" i="1"/>
  <c r="N375" i="1" s="1"/>
  <c r="M374" i="1"/>
  <c r="L374" i="1"/>
  <c r="J374" i="1"/>
  <c r="H374" i="1"/>
  <c r="G374" i="1"/>
  <c r="AO374" i="1" s="1"/>
  <c r="F374" i="1"/>
  <c r="D374" i="1"/>
  <c r="C374" i="1"/>
  <c r="N374" i="1" s="1"/>
  <c r="M373" i="1"/>
  <c r="L373" i="1"/>
  <c r="J373" i="1"/>
  <c r="H373" i="1"/>
  <c r="G373" i="1"/>
  <c r="AO373" i="1" s="1"/>
  <c r="F373" i="1"/>
  <c r="D373" i="1"/>
  <c r="C373" i="1"/>
  <c r="N373" i="1" s="1"/>
  <c r="M372" i="1"/>
  <c r="L372" i="1"/>
  <c r="J372" i="1"/>
  <c r="H372" i="1"/>
  <c r="G372" i="1"/>
  <c r="AO372" i="1" s="1"/>
  <c r="F372" i="1"/>
  <c r="D372" i="1"/>
  <c r="C372" i="1"/>
  <c r="N372" i="1" s="1"/>
  <c r="M371" i="1"/>
  <c r="L371" i="1"/>
  <c r="J371" i="1"/>
  <c r="H371" i="1"/>
  <c r="G371" i="1"/>
  <c r="AO371" i="1" s="1"/>
  <c r="F371" i="1"/>
  <c r="D371" i="1"/>
  <c r="C371" i="1"/>
  <c r="N371" i="1" s="1"/>
  <c r="M370" i="1"/>
  <c r="L370" i="1"/>
  <c r="J370" i="1"/>
  <c r="H370" i="1"/>
  <c r="G370" i="1"/>
  <c r="AO370" i="1" s="1"/>
  <c r="F370" i="1"/>
  <c r="D370" i="1"/>
  <c r="C370" i="1"/>
  <c r="N370" i="1" s="1"/>
  <c r="M369" i="1"/>
  <c r="L369" i="1"/>
  <c r="J369" i="1"/>
  <c r="H369" i="1"/>
  <c r="G369" i="1"/>
  <c r="AO369" i="1" s="1"/>
  <c r="F369" i="1"/>
  <c r="D369" i="1"/>
  <c r="C369" i="1"/>
  <c r="N369" i="1" s="1"/>
  <c r="M368" i="1"/>
  <c r="L368" i="1"/>
  <c r="J368" i="1"/>
  <c r="H368" i="1"/>
  <c r="G368" i="1"/>
  <c r="AO368" i="1" s="1"/>
  <c r="F368" i="1"/>
  <c r="D368" i="1"/>
  <c r="C368" i="1"/>
  <c r="N368" i="1" s="1"/>
  <c r="M367" i="1"/>
  <c r="L367" i="1"/>
  <c r="J367" i="1"/>
  <c r="H367" i="1"/>
  <c r="G367" i="1"/>
  <c r="AO367" i="1" s="1"/>
  <c r="F367" i="1"/>
  <c r="D367" i="1"/>
  <c r="C367" i="1"/>
  <c r="N367" i="1" s="1"/>
  <c r="M366" i="1"/>
  <c r="L366" i="1"/>
  <c r="J366" i="1"/>
  <c r="H366" i="1"/>
  <c r="G366" i="1"/>
  <c r="AO366" i="1" s="1"/>
  <c r="F366" i="1"/>
  <c r="D366" i="1"/>
  <c r="C366" i="1"/>
  <c r="N366" i="1" s="1"/>
  <c r="M365" i="1"/>
  <c r="L365" i="1"/>
  <c r="J365" i="1"/>
  <c r="H365" i="1"/>
  <c r="G365" i="1"/>
  <c r="AO365" i="1" s="1"/>
  <c r="F365" i="1"/>
  <c r="D365" i="1"/>
  <c r="C365" i="1"/>
  <c r="N365" i="1" s="1"/>
  <c r="M364" i="1"/>
  <c r="L364" i="1"/>
  <c r="J364" i="1"/>
  <c r="H364" i="1"/>
  <c r="G364" i="1"/>
  <c r="AO364" i="1" s="1"/>
  <c r="F364" i="1"/>
  <c r="D364" i="1"/>
  <c r="C364" i="1"/>
  <c r="N364" i="1" s="1"/>
  <c r="M363" i="1"/>
  <c r="L363" i="1"/>
  <c r="J363" i="1"/>
  <c r="H363" i="1"/>
  <c r="G363" i="1"/>
  <c r="AO363" i="1" s="1"/>
  <c r="F363" i="1"/>
  <c r="D363" i="1"/>
  <c r="C363" i="1"/>
  <c r="N363" i="1" s="1"/>
  <c r="M362" i="1"/>
  <c r="L362" i="1"/>
  <c r="J362" i="1"/>
  <c r="H362" i="1"/>
  <c r="G362" i="1"/>
  <c r="AO362" i="1" s="1"/>
  <c r="F362" i="1"/>
  <c r="D362" i="1"/>
  <c r="C362" i="1"/>
  <c r="N362" i="1" s="1"/>
  <c r="M361" i="1"/>
  <c r="L361" i="1"/>
  <c r="J361" i="1"/>
  <c r="H361" i="1"/>
  <c r="G361" i="1"/>
  <c r="AO361" i="1" s="1"/>
  <c r="F361" i="1"/>
  <c r="D361" i="1"/>
  <c r="C361" i="1"/>
  <c r="N361" i="1" s="1"/>
  <c r="M360" i="1"/>
  <c r="L360" i="1"/>
  <c r="J360" i="1"/>
  <c r="H360" i="1"/>
  <c r="G360" i="1"/>
  <c r="AO360" i="1" s="1"/>
  <c r="F360" i="1"/>
  <c r="D360" i="1"/>
  <c r="C360" i="1"/>
  <c r="N360" i="1" s="1"/>
  <c r="M359" i="1"/>
  <c r="L359" i="1"/>
  <c r="J359" i="1"/>
  <c r="H359" i="1"/>
  <c r="G359" i="1"/>
  <c r="AO359" i="1" s="1"/>
  <c r="F359" i="1"/>
  <c r="D359" i="1"/>
  <c r="C359" i="1"/>
  <c r="N359" i="1" s="1"/>
  <c r="M358" i="1"/>
  <c r="L358" i="1"/>
  <c r="J358" i="1"/>
  <c r="H358" i="1"/>
  <c r="G358" i="1"/>
  <c r="AO358" i="1" s="1"/>
  <c r="F358" i="1"/>
  <c r="D358" i="1"/>
  <c r="C358" i="1"/>
  <c r="N358" i="1" s="1"/>
  <c r="M357" i="1"/>
  <c r="L357" i="1"/>
  <c r="J357" i="1"/>
  <c r="H357" i="1"/>
  <c r="G357" i="1"/>
  <c r="AO357" i="1" s="1"/>
  <c r="F357" i="1"/>
  <c r="D357" i="1"/>
  <c r="C357" i="1"/>
  <c r="N357" i="1" s="1"/>
  <c r="M356" i="1"/>
  <c r="L356" i="1"/>
  <c r="J356" i="1"/>
  <c r="G356" i="1"/>
  <c r="AO356" i="1" s="1"/>
  <c r="F356" i="1"/>
  <c r="D356" i="1"/>
  <c r="C356" i="1"/>
  <c r="N356" i="1" s="1"/>
  <c r="M355" i="1"/>
  <c r="L355" i="1"/>
  <c r="J355" i="1"/>
  <c r="G355" i="1"/>
  <c r="AO355" i="1" s="1"/>
  <c r="F355" i="1"/>
  <c r="D355" i="1"/>
  <c r="C355" i="1"/>
  <c r="N355" i="1" s="1"/>
  <c r="M354" i="1"/>
  <c r="L354" i="1"/>
  <c r="J354" i="1"/>
  <c r="G354" i="1"/>
  <c r="AO354" i="1" s="1"/>
  <c r="F354" i="1"/>
  <c r="D354" i="1"/>
  <c r="C354" i="1"/>
  <c r="N354" i="1" s="1"/>
  <c r="AO353" i="1"/>
  <c r="M353" i="1"/>
  <c r="L353" i="1"/>
  <c r="J353" i="1"/>
  <c r="G353" i="1"/>
  <c r="F353" i="1"/>
  <c r="D353" i="1"/>
  <c r="C353" i="1"/>
  <c r="N353" i="1" s="1"/>
  <c r="M352" i="1"/>
  <c r="L352" i="1"/>
  <c r="J352" i="1"/>
  <c r="G352" i="1"/>
  <c r="F352" i="1"/>
  <c r="D352" i="1"/>
  <c r="C352" i="1"/>
  <c r="N352" i="1" s="1"/>
  <c r="AO351" i="1"/>
  <c r="M351" i="1"/>
  <c r="L351" i="1"/>
  <c r="J351" i="1"/>
  <c r="G351" i="1"/>
  <c r="H354" i="1" s="1"/>
  <c r="F351" i="1"/>
  <c r="D351" i="1"/>
  <c r="C351" i="1"/>
  <c r="N351" i="1" s="1"/>
  <c r="M350" i="1"/>
  <c r="L350" i="1"/>
  <c r="J350" i="1"/>
  <c r="G350" i="1"/>
  <c r="H353" i="1" s="1"/>
  <c r="F350" i="1"/>
  <c r="D350" i="1"/>
  <c r="C350" i="1"/>
  <c r="N350" i="1" s="1"/>
  <c r="AO349" i="1"/>
  <c r="M349" i="1"/>
  <c r="L349" i="1"/>
  <c r="J349" i="1"/>
  <c r="G349" i="1"/>
  <c r="H352" i="1" s="1"/>
  <c r="F349" i="1"/>
  <c r="D349" i="1"/>
  <c r="C349" i="1"/>
  <c r="N349" i="1" s="1"/>
  <c r="M348" i="1"/>
  <c r="L348" i="1"/>
  <c r="J348" i="1"/>
  <c r="G348" i="1"/>
  <c r="H351" i="1" s="1"/>
  <c r="F348" i="1"/>
  <c r="D348" i="1"/>
  <c r="C348" i="1"/>
  <c r="N348" i="1" s="1"/>
  <c r="AO347" i="1"/>
  <c r="M347" i="1"/>
  <c r="L347" i="1"/>
  <c r="J347" i="1"/>
  <c r="G347" i="1"/>
  <c r="H350" i="1" s="1"/>
  <c r="F347" i="1"/>
  <c r="D347" i="1"/>
  <c r="C347" i="1"/>
  <c r="N347" i="1" s="1"/>
  <c r="M346" i="1"/>
  <c r="L346" i="1"/>
  <c r="J346" i="1"/>
  <c r="G346" i="1"/>
  <c r="H349" i="1" s="1"/>
  <c r="F346" i="1"/>
  <c r="D346" i="1"/>
  <c r="C346" i="1"/>
  <c r="N346" i="1" s="1"/>
  <c r="AO345" i="1"/>
  <c r="M345" i="1"/>
  <c r="L345" i="1"/>
  <c r="J345" i="1"/>
  <c r="G345" i="1"/>
  <c r="H348" i="1" s="1"/>
  <c r="F345" i="1"/>
  <c r="D345" i="1"/>
  <c r="C345" i="1"/>
  <c r="N345" i="1" s="1"/>
  <c r="M344" i="1"/>
  <c r="L344" i="1"/>
  <c r="J344" i="1"/>
  <c r="G344" i="1"/>
  <c r="H347" i="1" s="1"/>
  <c r="F344" i="1"/>
  <c r="D344" i="1"/>
  <c r="C344" i="1"/>
  <c r="N344" i="1" s="1"/>
  <c r="AO343" i="1"/>
  <c r="M343" i="1"/>
  <c r="L343" i="1"/>
  <c r="J343" i="1"/>
  <c r="G343" i="1"/>
  <c r="H346" i="1" s="1"/>
  <c r="F343" i="1"/>
  <c r="D343" i="1"/>
  <c r="C343" i="1"/>
  <c r="N343" i="1" s="1"/>
  <c r="M342" i="1"/>
  <c r="L342" i="1"/>
  <c r="J342" i="1"/>
  <c r="G342" i="1"/>
  <c r="H345" i="1" s="1"/>
  <c r="F342" i="1"/>
  <c r="D342" i="1"/>
  <c r="C342" i="1"/>
  <c r="N342" i="1" s="1"/>
  <c r="AO341" i="1"/>
  <c r="M341" i="1"/>
  <c r="L341" i="1"/>
  <c r="J341" i="1"/>
  <c r="G341" i="1"/>
  <c r="H344" i="1" s="1"/>
  <c r="F341" i="1"/>
  <c r="D341" i="1"/>
  <c r="C341" i="1"/>
  <c r="N341" i="1" s="1"/>
  <c r="M340" i="1"/>
  <c r="L340" i="1"/>
  <c r="J340" i="1"/>
  <c r="G340" i="1"/>
  <c r="H343" i="1" s="1"/>
  <c r="F340" i="1"/>
  <c r="D340" i="1"/>
  <c r="C340" i="1"/>
  <c r="N340" i="1" s="1"/>
  <c r="AO339" i="1"/>
  <c r="M339" i="1"/>
  <c r="L339" i="1"/>
  <c r="J339" i="1"/>
  <c r="G339" i="1"/>
  <c r="H342" i="1" s="1"/>
  <c r="F339" i="1"/>
  <c r="D339" i="1"/>
  <c r="C339" i="1"/>
  <c r="N339" i="1" s="1"/>
  <c r="M338" i="1"/>
  <c r="L338" i="1"/>
  <c r="J338" i="1"/>
  <c r="G338" i="1"/>
  <c r="H341" i="1" s="1"/>
  <c r="F338" i="1"/>
  <c r="D338" i="1"/>
  <c r="C338" i="1"/>
  <c r="N338" i="1" s="1"/>
  <c r="AO337" i="1"/>
  <c r="M337" i="1"/>
  <c r="L337" i="1"/>
  <c r="J337" i="1"/>
  <c r="G337" i="1"/>
  <c r="H340" i="1" s="1"/>
  <c r="F337" i="1"/>
  <c r="D337" i="1"/>
  <c r="C337" i="1"/>
  <c r="N337" i="1" s="1"/>
  <c r="M336" i="1"/>
  <c r="L336" i="1"/>
  <c r="J336" i="1"/>
  <c r="G336" i="1"/>
  <c r="H339" i="1" s="1"/>
  <c r="F336" i="1"/>
  <c r="D336" i="1"/>
  <c r="C336" i="1"/>
  <c r="N336" i="1" s="1"/>
  <c r="AO335" i="1"/>
  <c r="M335" i="1"/>
  <c r="L335" i="1"/>
  <c r="J335" i="1"/>
  <c r="G335" i="1"/>
  <c r="H338" i="1" s="1"/>
  <c r="F335" i="1"/>
  <c r="D335" i="1"/>
  <c r="C335" i="1"/>
  <c r="N335" i="1" s="1"/>
  <c r="M334" i="1"/>
  <c r="L334" i="1"/>
  <c r="J334" i="1"/>
  <c r="G334" i="1"/>
  <c r="H337" i="1" s="1"/>
  <c r="F334" i="1"/>
  <c r="D334" i="1"/>
  <c r="C334" i="1"/>
  <c r="N334" i="1" s="1"/>
  <c r="AO333" i="1"/>
  <c r="M333" i="1"/>
  <c r="L333" i="1"/>
  <c r="J333" i="1"/>
  <c r="G333" i="1"/>
  <c r="H336" i="1" s="1"/>
  <c r="F333" i="1"/>
  <c r="D333" i="1"/>
  <c r="C333" i="1"/>
  <c r="N333" i="1" s="1"/>
  <c r="M332" i="1"/>
  <c r="L332" i="1"/>
  <c r="J332" i="1"/>
  <c r="G332" i="1"/>
  <c r="H335" i="1" s="1"/>
  <c r="F332" i="1"/>
  <c r="D332" i="1"/>
  <c r="C332" i="1"/>
  <c r="N332" i="1" s="1"/>
  <c r="AO331" i="1"/>
  <c r="M331" i="1"/>
  <c r="L331" i="1"/>
  <c r="J331" i="1"/>
  <c r="G331" i="1"/>
  <c r="H334" i="1" s="1"/>
  <c r="F331" i="1"/>
  <c r="D331" i="1"/>
  <c r="C331" i="1"/>
  <c r="N331" i="1" s="1"/>
  <c r="M330" i="1"/>
  <c r="L330" i="1"/>
  <c r="J330" i="1"/>
  <c r="G330" i="1"/>
  <c r="H333" i="1" s="1"/>
  <c r="F330" i="1"/>
  <c r="D330" i="1"/>
  <c r="C330" i="1"/>
  <c r="N330" i="1" s="1"/>
  <c r="AO329" i="1"/>
  <c r="M329" i="1"/>
  <c r="L329" i="1"/>
  <c r="J329" i="1"/>
  <c r="G329" i="1"/>
  <c r="H332" i="1" s="1"/>
  <c r="F329" i="1"/>
  <c r="D329" i="1"/>
  <c r="C329" i="1"/>
  <c r="N329" i="1" s="1"/>
  <c r="M328" i="1"/>
  <c r="L328" i="1"/>
  <c r="J328" i="1"/>
  <c r="G328" i="1"/>
  <c r="H331" i="1" s="1"/>
  <c r="F328" i="1"/>
  <c r="D328" i="1"/>
  <c r="C328" i="1"/>
  <c r="N328" i="1" s="1"/>
  <c r="AO327" i="1"/>
  <c r="M327" i="1"/>
  <c r="L327" i="1"/>
  <c r="J327" i="1"/>
  <c r="G327" i="1"/>
  <c r="H330" i="1" s="1"/>
  <c r="F327" i="1"/>
  <c r="D327" i="1"/>
  <c r="C327" i="1"/>
  <c r="N327" i="1" s="1"/>
  <c r="M326" i="1"/>
  <c r="L326" i="1"/>
  <c r="J326" i="1"/>
  <c r="G326" i="1"/>
  <c r="H329" i="1" s="1"/>
  <c r="F326" i="1"/>
  <c r="D326" i="1"/>
  <c r="C326" i="1"/>
  <c r="N326" i="1" s="1"/>
  <c r="AO325" i="1"/>
  <c r="M325" i="1"/>
  <c r="L325" i="1"/>
  <c r="J325" i="1"/>
  <c r="G325" i="1"/>
  <c r="H328" i="1" s="1"/>
  <c r="F325" i="1"/>
  <c r="D325" i="1"/>
  <c r="C325" i="1"/>
  <c r="N325" i="1" s="1"/>
  <c r="M324" i="1"/>
  <c r="L324" i="1"/>
  <c r="J324" i="1"/>
  <c r="G324" i="1"/>
  <c r="H327" i="1" s="1"/>
  <c r="F324" i="1"/>
  <c r="D324" i="1"/>
  <c r="C324" i="1"/>
  <c r="N324" i="1" s="1"/>
  <c r="AO323" i="1"/>
  <c r="M323" i="1"/>
  <c r="L323" i="1"/>
  <c r="J323" i="1"/>
  <c r="G323" i="1"/>
  <c r="H326" i="1" s="1"/>
  <c r="F323" i="1"/>
  <c r="D323" i="1"/>
  <c r="C323" i="1"/>
  <c r="N323" i="1" s="1"/>
  <c r="L322" i="1"/>
  <c r="J322" i="1"/>
  <c r="AO322" i="1" s="1"/>
  <c r="F322" i="1"/>
  <c r="G322" i="1" s="1"/>
  <c r="D322" i="1"/>
  <c r="M322" i="1" s="1"/>
  <c r="C322" i="1"/>
  <c r="N322" i="1" s="1"/>
  <c r="L321" i="1"/>
  <c r="J321" i="1"/>
  <c r="F321" i="1"/>
  <c r="G321" i="1" s="1"/>
  <c r="D321" i="1"/>
  <c r="M321" i="1" s="1"/>
  <c r="C321" i="1"/>
  <c r="N321" i="1" s="1"/>
  <c r="L320" i="1"/>
  <c r="J320" i="1"/>
  <c r="F320" i="1"/>
  <c r="G320" i="1" s="1"/>
  <c r="D320" i="1"/>
  <c r="M320" i="1" s="1"/>
  <c r="C320" i="1"/>
  <c r="N320" i="1" s="1"/>
  <c r="L319" i="1"/>
  <c r="J319" i="1"/>
  <c r="F319" i="1"/>
  <c r="G319" i="1" s="1"/>
  <c r="D319" i="1"/>
  <c r="M319" i="1" s="1"/>
  <c r="C319" i="1"/>
  <c r="N319" i="1" s="1"/>
  <c r="L318" i="1"/>
  <c r="J318" i="1"/>
  <c r="AO318" i="1" s="1"/>
  <c r="F318" i="1"/>
  <c r="G318" i="1" s="1"/>
  <c r="D318" i="1"/>
  <c r="M318" i="1" s="1"/>
  <c r="C318" i="1"/>
  <c r="N318" i="1" s="1"/>
  <c r="L317" i="1"/>
  <c r="J317" i="1"/>
  <c r="F317" i="1"/>
  <c r="G317" i="1" s="1"/>
  <c r="D317" i="1"/>
  <c r="M317" i="1" s="1"/>
  <c r="C317" i="1"/>
  <c r="N317" i="1" s="1"/>
  <c r="L316" i="1"/>
  <c r="J316" i="1"/>
  <c r="F316" i="1"/>
  <c r="G316" i="1" s="1"/>
  <c r="D316" i="1"/>
  <c r="M316" i="1" s="1"/>
  <c r="C316" i="1"/>
  <c r="N316" i="1" s="1"/>
  <c r="L315" i="1"/>
  <c r="J315" i="1"/>
  <c r="F315" i="1"/>
  <c r="G315" i="1" s="1"/>
  <c r="D315" i="1"/>
  <c r="M315" i="1" s="1"/>
  <c r="C315" i="1"/>
  <c r="N315" i="1" s="1"/>
  <c r="L314" i="1"/>
  <c r="J314" i="1"/>
  <c r="AO314" i="1" s="1"/>
  <c r="F314" i="1"/>
  <c r="G314" i="1" s="1"/>
  <c r="D314" i="1"/>
  <c r="M314" i="1" s="1"/>
  <c r="C314" i="1"/>
  <c r="N314" i="1" s="1"/>
  <c r="L313" i="1"/>
  <c r="J313" i="1"/>
  <c r="F313" i="1"/>
  <c r="G313" i="1" s="1"/>
  <c r="D313" i="1"/>
  <c r="M313" i="1" s="1"/>
  <c r="C313" i="1"/>
  <c r="N313" i="1" s="1"/>
  <c r="L312" i="1"/>
  <c r="J312" i="1"/>
  <c r="F312" i="1"/>
  <c r="G312" i="1" s="1"/>
  <c r="D312" i="1"/>
  <c r="M312" i="1" s="1"/>
  <c r="C312" i="1"/>
  <c r="N312" i="1" s="1"/>
  <c r="L311" i="1"/>
  <c r="J311" i="1"/>
  <c r="F311" i="1"/>
  <c r="G311" i="1" s="1"/>
  <c r="D311" i="1"/>
  <c r="M311" i="1" s="1"/>
  <c r="C311" i="1"/>
  <c r="N311" i="1" s="1"/>
  <c r="L310" i="1"/>
  <c r="J310" i="1"/>
  <c r="F310" i="1"/>
  <c r="G310" i="1" s="1"/>
  <c r="D310" i="1"/>
  <c r="M310" i="1" s="1"/>
  <c r="C310" i="1"/>
  <c r="N310" i="1" s="1"/>
  <c r="L309" i="1"/>
  <c r="J309" i="1"/>
  <c r="F309" i="1"/>
  <c r="G309" i="1" s="1"/>
  <c r="D309" i="1"/>
  <c r="M309" i="1" s="1"/>
  <c r="C309" i="1"/>
  <c r="N309" i="1" s="1"/>
  <c r="L308" i="1"/>
  <c r="J308" i="1"/>
  <c r="F308" i="1"/>
  <c r="G308" i="1" s="1"/>
  <c r="D308" i="1"/>
  <c r="M308" i="1" s="1"/>
  <c r="C308" i="1"/>
  <c r="N308" i="1" s="1"/>
  <c r="L307" i="1"/>
  <c r="J307" i="1"/>
  <c r="F307" i="1"/>
  <c r="G307" i="1" s="1"/>
  <c r="D307" i="1"/>
  <c r="C307" i="1" s="1"/>
  <c r="N307" i="1" s="1"/>
  <c r="L306" i="1"/>
  <c r="J306" i="1"/>
  <c r="F306" i="1"/>
  <c r="G306" i="1" s="1"/>
  <c r="D306" i="1"/>
  <c r="C306" i="1" s="1"/>
  <c r="N306" i="1" s="1"/>
  <c r="L305" i="1"/>
  <c r="J305" i="1"/>
  <c r="F305" i="1"/>
  <c r="G305" i="1" s="1"/>
  <c r="D305" i="1"/>
  <c r="C305" i="1" s="1"/>
  <c r="N305" i="1" s="1"/>
  <c r="L304" i="1"/>
  <c r="J304" i="1"/>
  <c r="F304" i="1"/>
  <c r="G304" i="1" s="1"/>
  <c r="D304" i="1"/>
  <c r="C304" i="1" s="1"/>
  <c r="N304" i="1" s="1"/>
  <c r="L303" i="1"/>
  <c r="J303" i="1"/>
  <c r="F303" i="1"/>
  <c r="G303" i="1" s="1"/>
  <c r="D303" i="1"/>
  <c r="C303" i="1" s="1"/>
  <c r="N303" i="1" s="1"/>
  <c r="L302" i="1"/>
  <c r="J302" i="1"/>
  <c r="F302" i="1"/>
  <c r="G302" i="1" s="1"/>
  <c r="D302" i="1"/>
  <c r="C302" i="1" s="1"/>
  <c r="N302" i="1" s="1"/>
  <c r="L301" i="1"/>
  <c r="J301" i="1"/>
  <c r="F301" i="1"/>
  <c r="G301" i="1" s="1"/>
  <c r="D301" i="1"/>
  <c r="C301" i="1" s="1"/>
  <c r="N301" i="1" s="1"/>
  <c r="L300" i="1"/>
  <c r="J300" i="1"/>
  <c r="F300" i="1"/>
  <c r="G300" i="1" s="1"/>
  <c r="D300" i="1"/>
  <c r="C300" i="1" s="1"/>
  <c r="N300" i="1" s="1"/>
  <c r="M299" i="1"/>
  <c r="L299" i="1"/>
  <c r="J299" i="1"/>
  <c r="G299" i="1"/>
  <c r="F299" i="1"/>
  <c r="D299" i="1"/>
  <c r="C299" i="1" s="1"/>
  <c r="N299" i="1" s="1"/>
  <c r="M298" i="1"/>
  <c r="L298" i="1"/>
  <c r="J298" i="1"/>
  <c r="G298" i="1"/>
  <c r="F298" i="1"/>
  <c r="D298" i="1"/>
  <c r="C298" i="1" s="1"/>
  <c r="N298" i="1" s="1"/>
  <c r="M297" i="1"/>
  <c r="L297" i="1"/>
  <c r="J297" i="1"/>
  <c r="G297" i="1"/>
  <c r="F297" i="1"/>
  <c r="D297" i="1"/>
  <c r="C297" i="1"/>
  <c r="N297" i="1" s="1"/>
  <c r="M296" i="1"/>
  <c r="L296" i="1"/>
  <c r="J296" i="1"/>
  <c r="G296" i="1"/>
  <c r="H299" i="1" s="1"/>
  <c r="F296" i="1"/>
  <c r="D296" i="1"/>
  <c r="C296" i="1"/>
  <c r="N296" i="1" s="1"/>
  <c r="M295" i="1"/>
  <c r="L295" i="1"/>
  <c r="J295" i="1"/>
  <c r="G295" i="1"/>
  <c r="F295" i="1"/>
  <c r="D295" i="1"/>
  <c r="C295" i="1"/>
  <c r="N295" i="1" s="1"/>
  <c r="M294" i="1"/>
  <c r="L294" i="1"/>
  <c r="J294" i="1"/>
  <c r="G294" i="1"/>
  <c r="F294" i="1"/>
  <c r="D294" i="1"/>
  <c r="C294" i="1"/>
  <c r="N294" i="1" s="1"/>
  <c r="M293" i="1"/>
  <c r="L293" i="1"/>
  <c r="J293" i="1"/>
  <c r="G293" i="1"/>
  <c r="H296" i="1" s="1"/>
  <c r="F293" i="1"/>
  <c r="D293" i="1"/>
  <c r="C293" i="1"/>
  <c r="N293" i="1" s="1"/>
  <c r="M292" i="1"/>
  <c r="L292" i="1"/>
  <c r="J292" i="1"/>
  <c r="G292" i="1"/>
  <c r="H295" i="1" s="1"/>
  <c r="F292" i="1"/>
  <c r="D292" i="1"/>
  <c r="C292" i="1"/>
  <c r="N292" i="1" s="1"/>
  <c r="M291" i="1"/>
  <c r="L291" i="1"/>
  <c r="J291" i="1"/>
  <c r="G291" i="1"/>
  <c r="H294" i="1" s="1"/>
  <c r="F291" i="1"/>
  <c r="D291" i="1"/>
  <c r="C291" i="1"/>
  <c r="N291" i="1" s="1"/>
  <c r="M290" i="1"/>
  <c r="L290" i="1"/>
  <c r="J290" i="1"/>
  <c r="G290" i="1"/>
  <c r="H293" i="1" s="1"/>
  <c r="F290" i="1"/>
  <c r="D290" i="1"/>
  <c r="C290" i="1"/>
  <c r="N290" i="1" s="1"/>
  <c r="M289" i="1"/>
  <c r="L289" i="1"/>
  <c r="J289" i="1"/>
  <c r="G289" i="1"/>
  <c r="H292" i="1" s="1"/>
  <c r="F289" i="1"/>
  <c r="D289" i="1"/>
  <c r="C289" i="1"/>
  <c r="N289" i="1" s="1"/>
  <c r="M288" i="1"/>
  <c r="L288" i="1"/>
  <c r="J288" i="1"/>
  <c r="G288" i="1"/>
  <c r="H291" i="1" s="1"/>
  <c r="F288" i="1"/>
  <c r="D288" i="1"/>
  <c r="C288" i="1"/>
  <c r="N288" i="1" s="1"/>
  <c r="M287" i="1"/>
  <c r="L287" i="1"/>
  <c r="J287" i="1"/>
  <c r="G287" i="1"/>
  <c r="H290" i="1" s="1"/>
  <c r="F287" i="1"/>
  <c r="D287" i="1"/>
  <c r="C287" i="1"/>
  <c r="N287" i="1" s="1"/>
  <c r="M286" i="1"/>
  <c r="L286" i="1"/>
  <c r="J286" i="1"/>
  <c r="G286" i="1"/>
  <c r="H289" i="1" s="1"/>
  <c r="F286" i="1"/>
  <c r="D286" i="1"/>
  <c r="C286" i="1"/>
  <c r="N286" i="1" s="1"/>
  <c r="M285" i="1"/>
  <c r="L285" i="1"/>
  <c r="J285" i="1"/>
  <c r="G285" i="1"/>
  <c r="H288" i="1" s="1"/>
  <c r="F285" i="1"/>
  <c r="D285" i="1"/>
  <c r="C285" i="1"/>
  <c r="N285" i="1" s="1"/>
  <c r="M284" i="1"/>
  <c r="L284" i="1"/>
  <c r="J284" i="1"/>
  <c r="G284" i="1"/>
  <c r="H287" i="1" s="1"/>
  <c r="F284" i="1"/>
  <c r="D284" i="1"/>
  <c r="C284" i="1"/>
  <c r="N284" i="1" s="1"/>
  <c r="M283" i="1"/>
  <c r="L283" i="1"/>
  <c r="J283" i="1"/>
  <c r="G283" i="1"/>
  <c r="H286" i="1" s="1"/>
  <c r="F283" i="1"/>
  <c r="D283" i="1"/>
  <c r="C283" i="1"/>
  <c r="N283" i="1" s="1"/>
  <c r="M282" i="1"/>
  <c r="L282" i="1"/>
  <c r="J282" i="1"/>
  <c r="G282" i="1"/>
  <c r="H285" i="1" s="1"/>
  <c r="F282" i="1"/>
  <c r="D282" i="1"/>
  <c r="C282" i="1"/>
  <c r="N282" i="1" s="1"/>
  <c r="M281" i="1"/>
  <c r="L281" i="1"/>
  <c r="J281" i="1"/>
  <c r="G281" i="1"/>
  <c r="H284" i="1" s="1"/>
  <c r="F281" i="1"/>
  <c r="D281" i="1"/>
  <c r="C281" i="1"/>
  <c r="N281" i="1" s="1"/>
  <c r="M280" i="1"/>
  <c r="L280" i="1"/>
  <c r="J280" i="1"/>
  <c r="G280" i="1"/>
  <c r="H283" i="1" s="1"/>
  <c r="F280" i="1"/>
  <c r="D280" i="1"/>
  <c r="C280" i="1"/>
  <c r="N280" i="1" s="1"/>
  <c r="M279" i="1"/>
  <c r="L279" i="1"/>
  <c r="J279" i="1"/>
  <c r="G279" i="1"/>
  <c r="H282" i="1" s="1"/>
  <c r="F279" i="1"/>
  <c r="D279" i="1"/>
  <c r="C279" i="1"/>
  <c r="N279" i="1" s="1"/>
  <c r="M278" i="1"/>
  <c r="L278" i="1"/>
  <c r="J278" i="1"/>
  <c r="G278" i="1"/>
  <c r="H281" i="1" s="1"/>
  <c r="F278" i="1"/>
  <c r="D278" i="1"/>
  <c r="C278" i="1"/>
  <c r="N278" i="1" s="1"/>
  <c r="M277" i="1"/>
  <c r="L277" i="1"/>
  <c r="J277" i="1"/>
  <c r="G277" i="1"/>
  <c r="H280" i="1" s="1"/>
  <c r="F277" i="1"/>
  <c r="D277" i="1"/>
  <c r="C277" i="1"/>
  <c r="N277" i="1" s="1"/>
  <c r="M276" i="1"/>
  <c r="L276" i="1"/>
  <c r="J276" i="1"/>
  <c r="G276" i="1"/>
  <c r="H279" i="1" s="1"/>
  <c r="F276" i="1"/>
  <c r="D276" i="1"/>
  <c r="C276" i="1"/>
  <c r="N276" i="1" s="1"/>
  <c r="M275" i="1"/>
  <c r="L275" i="1"/>
  <c r="J275" i="1"/>
  <c r="G275" i="1"/>
  <c r="H278" i="1" s="1"/>
  <c r="F275" i="1"/>
  <c r="D275" i="1"/>
  <c r="C275" i="1"/>
  <c r="N275" i="1" s="1"/>
  <c r="M274" i="1"/>
  <c r="L274" i="1"/>
  <c r="J274" i="1"/>
  <c r="G274" i="1"/>
  <c r="H277" i="1" s="1"/>
  <c r="F274" i="1"/>
  <c r="D274" i="1"/>
  <c r="C274" i="1"/>
  <c r="N274" i="1" s="1"/>
  <c r="M273" i="1"/>
  <c r="L273" i="1"/>
  <c r="J273" i="1"/>
  <c r="G273" i="1"/>
  <c r="H276" i="1" s="1"/>
  <c r="F273" i="1"/>
  <c r="D273" i="1"/>
  <c r="C273" i="1"/>
  <c r="N273" i="1" s="1"/>
  <c r="M272" i="1"/>
  <c r="L272" i="1"/>
  <c r="J272" i="1"/>
  <c r="G272" i="1"/>
  <c r="H275" i="1" s="1"/>
  <c r="F272" i="1"/>
  <c r="D272" i="1"/>
  <c r="C272" i="1"/>
  <c r="N272" i="1" s="1"/>
  <c r="M271" i="1"/>
  <c r="L271" i="1"/>
  <c r="J271" i="1"/>
  <c r="G271" i="1"/>
  <c r="H274" i="1" s="1"/>
  <c r="F271" i="1"/>
  <c r="D271" i="1"/>
  <c r="C271" i="1"/>
  <c r="N271" i="1" s="1"/>
  <c r="M270" i="1"/>
  <c r="L270" i="1"/>
  <c r="J270" i="1"/>
  <c r="G270" i="1"/>
  <c r="H273" i="1" s="1"/>
  <c r="F270" i="1"/>
  <c r="D270" i="1"/>
  <c r="C270" i="1"/>
  <c r="N270" i="1" s="1"/>
  <c r="M269" i="1"/>
  <c r="L269" i="1"/>
  <c r="J269" i="1"/>
  <c r="G269" i="1"/>
  <c r="H272" i="1" s="1"/>
  <c r="F269" i="1"/>
  <c r="D269" i="1"/>
  <c r="C269" i="1"/>
  <c r="N269" i="1" s="1"/>
  <c r="M268" i="1"/>
  <c r="L268" i="1"/>
  <c r="J268" i="1"/>
  <c r="G268" i="1"/>
  <c r="H271" i="1" s="1"/>
  <c r="F268" i="1"/>
  <c r="D268" i="1"/>
  <c r="C268" i="1"/>
  <c r="N268" i="1" s="1"/>
  <c r="M267" i="1"/>
  <c r="L267" i="1"/>
  <c r="J267" i="1"/>
  <c r="G267" i="1"/>
  <c r="H270" i="1" s="1"/>
  <c r="F267" i="1"/>
  <c r="D267" i="1"/>
  <c r="C267" i="1"/>
  <c r="N267" i="1" s="1"/>
  <c r="M266" i="1"/>
  <c r="L266" i="1"/>
  <c r="J266" i="1"/>
  <c r="G266" i="1"/>
  <c r="H269" i="1" s="1"/>
  <c r="F266" i="1"/>
  <c r="D266" i="1"/>
  <c r="C266" i="1"/>
  <c r="N266" i="1" s="1"/>
  <c r="M265" i="1"/>
  <c r="L265" i="1"/>
  <c r="J265" i="1"/>
  <c r="G265" i="1"/>
  <c r="H268" i="1" s="1"/>
  <c r="F265" i="1"/>
  <c r="D265" i="1"/>
  <c r="C265" i="1"/>
  <c r="N265" i="1" s="1"/>
  <c r="M264" i="1"/>
  <c r="L264" i="1"/>
  <c r="J264" i="1"/>
  <c r="G264" i="1"/>
  <c r="H267" i="1" s="1"/>
  <c r="F264" i="1"/>
  <c r="D264" i="1"/>
  <c r="C264" i="1"/>
  <c r="N264" i="1" s="1"/>
  <c r="M263" i="1"/>
  <c r="L263" i="1"/>
  <c r="J263" i="1"/>
  <c r="G263" i="1"/>
  <c r="H266" i="1" s="1"/>
  <c r="F263" i="1"/>
  <c r="D263" i="1"/>
  <c r="C263" i="1"/>
  <c r="N263" i="1" s="1"/>
  <c r="M262" i="1"/>
  <c r="L262" i="1"/>
  <c r="J262" i="1"/>
  <c r="G262" i="1"/>
  <c r="H265" i="1" s="1"/>
  <c r="F262" i="1"/>
  <c r="D262" i="1"/>
  <c r="C262" i="1"/>
  <c r="N262" i="1" s="1"/>
  <c r="M261" i="1"/>
  <c r="L261" i="1"/>
  <c r="J261" i="1"/>
  <c r="G261" i="1"/>
  <c r="H264" i="1" s="1"/>
  <c r="F261" i="1"/>
  <c r="D261" i="1"/>
  <c r="C261" i="1"/>
  <c r="N261" i="1" s="1"/>
  <c r="M260" i="1"/>
  <c r="L260" i="1"/>
  <c r="J260" i="1"/>
  <c r="G260" i="1"/>
  <c r="H263" i="1" s="1"/>
  <c r="F260" i="1"/>
  <c r="D260" i="1"/>
  <c r="C260" i="1"/>
  <c r="N260" i="1" s="1"/>
  <c r="M259" i="1"/>
  <c r="L259" i="1"/>
  <c r="J259" i="1"/>
  <c r="G259" i="1"/>
  <c r="H262" i="1" s="1"/>
  <c r="F259" i="1"/>
  <c r="D259" i="1"/>
  <c r="C259" i="1"/>
  <c r="N259" i="1" s="1"/>
  <c r="M258" i="1"/>
  <c r="L258" i="1"/>
  <c r="J258" i="1"/>
  <c r="G258" i="1"/>
  <c r="H261" i="1" s="1"/>
  <c r="F258" i="1"/>
  <c r="D258" i="1"/>
  <c r="C258" i="1"/>
  <c r="N258" i="1" s="1"/>
  <c r="M257" i="1"/>
  <c r="L257" i="1"/>
  <c r="J257" i="1"/>
  <c r="G257" i="1"/>
  <c r="H260" i="1" s="1"/>
  <c r="F257" i="1"/>
  <c r="D257" i="1"/>
  <c r="C257" i="1"/>
  <c r="N257" i="1" s="1"/>
  <c r="M256" i="1"/>
  <c r="L256" i="1"/>
  <c r="J256" i="1"/>
  <c r="G256" i="1"/>
  <c r="H259" i="1" s="1"/>
  <c r="F256" i="1"/>
  <c r="D256" i="1"/>
  <c r="C256" i="1"/>
  <c r="N256" i="1" s="1"/>
  <c r="M255" i="1"/>
  <c r="L255" i="1"/>
  <c r="J255" i="1"/>
  <c r="G255" i="1"/>
  <c r="H258" i="1" s="1"/>
  <c r="F255" i="1"/>
  <c r="D255" i="1"/>
  <c r="C255" i="1"/>
  <c r="N255" i="1" s="1"/>
  <c r="M254" i="1"/>
  <c r="L254" i="1"/>
  <c r="J254" i="1"/>
  <c r="G254" i="1"/>
  <c r="H257" i="1" s="1"/>
  <c r="F254" i="1"/>
  <c r="D254" i="1"/>
  <c r="C254" i="1"/>
  <c r="N254" i="1" s="1"/>
  <c r="M253" i="1"/>
  <c r="L253" i="1"/>
  <c r="J253" i="1"/>
  <c r="G253" i="1"/>
  <c r="H256" i="1" s="1"/>
  <c r="F253" i="1"/>
  <c r="D253" i="1"/>
  <c r="C253" i="1"/>
  <c r="N253" i="1" s="1"/>
  <c r="M252" i="1"/>
  <c r="L252" i="1"/>
  <c r="J252" i="1"/>
  <c r="G252" i="1"/>
  <c r="H255" i="1" s="1"/>
  <c r="F252" i="1"/>
  <c r="D252" i="1"/>
  <c r="C252" i="1"/>
  <c r="N252" i="1" s="1"/>
  <c r="M251" i="1"/>
  <c r="L251" i="1"/>
  <c r="J251" i="1"/>
  <c r="G251" i="1"/>
  <c r="H254" i="1" s="1"/>
  <c r="F251" i="1"/>
  <c r="D251" i="1"/>
  <c r="C251" i="1"/>
  <c r="N251" i="1" s="1"/>
  <c r="M250" i="1"/>
  <c r="L250" i="1"/>
  <c r="J250" i="1"/>
  <c r="G250" i="1"/>
  <c r="H253" i="1" s="1"/>
  <c r="F250" i="1"/>
  <c r="D250" i="1"/>
  <c r="C250" i="1"/>
  <c r="N250" i="1" s="1"/>
  <c r="M249" i="1"/>
  <c r="L249" i="1"/>
  <c r="J249" i="1"/>
  <c r="G249" i="1"/>
  <c r="H252" i="1" s="1"/>
  <c r="F249" i="1"/>
  <c r="D249" i="1"/>
  <c r="C249" i="1"/>
  <c r="N249" i="1" s="1"/>
  <c r="M248" i="1"/>
  <c r="L248" i="1"/>
  <c r="J248" i="1"/>
  <c r="G248" i="1"/>
  <c r="H251" i="1" s="1"/>
  <c r="F248" i="1"/>
  <c r="D248" i="1"/>
  <c r="C248" i="1"/>
  <c r="N248" i="1" s="1"/>
  <c r="M247" i="1"/>
  <c r="L247" i="1"/>
  <c r="J247" i="1"/>
  <c r="G247" i="1"/>
  <c r="H250" i="1" s="1"/>
  <c r="F247" i="1"/>
  <c r="D247" i="1"/>
  <c r="C247" i="1"/>
  <c r="N247" i="1" s="1"/>
  <c r="M246" i="1"/>
  <c r="L246" i="1"/>
  <c r="J246" i="1"/>
  <c r="G246" i="1"/>
  <c r="H249" i="1" s="1"/>
  <c r="F246" i="1"/>
  <c r="D246" i="1"/>
  <c r="C246" i="1"/>
  <c r="N246" i="1" s="1"/>
  <c r="M245" i="1"/>
  <c r="L245" i="1"/>
  <c r="J245" i="1"/>
  <c r="G245" i="1"/>
  <c r="H248" i="1" s="1"/>
  <c r="F245" i="1"/>
  <c r="D245" i="1"/>
  <c r="C245" i="1"/>
  <c r="N245" i="1" s="1"/>
  <c r="M244" i="1"/>
  <c r="L244" i="1"/>
  <c r="J244" i="1"/>
  <c r="G244" i="1"/>
  <c r="H247" i="1" s="1"/>
  <c r="F244" i="1"/>
  <c r="D244" i="1"/>
  <c r="C244" i="1"/>
  <c r="N244" i="1" s="1"/>
  <c r="M243" i="1"/>
  <c r="L243" i="1"/>
  <c r="J243" i="1"/>
  <c r="G243" i="1"/>
  <c r="H246" i="1" s="1"/>
  <c r="F243" i="1"/>
  <c r="D243" i="1"/>
  <c r="C243" i="1"/>
  <c r="N243" i="1" s="1"/>
  <c r="M242" i="1"/>
  <c r="L242" i="1"/>
  <c r="J242" i="1"/>
  <c r="G242" i="1"/>
  <c r="H245" i="1" s="1"/>
  <c r="F242" i="1"/>
  <c r="D242" i="1"/>
  <c r="C242" i="1"/>
  <c r="N242" i="1" s="1"/>
  <c r="M241" i="1"/>
  <c r="L241" i="1"/>
  <c r="J241" i="1"/>
  <c r="G241" i="1"/>
  <c r="H244" i="1" s="1"/>
  <c r="F241" i="1"/>
  <c r="D241" i="1"/>
  <c r="C241" i="1"/>
  <c r="N241" i="1" s="1"/>
  <c r="M240" i="1"/>
  <c r="L240" i="1"/>
  <c r="J240" i="1"/>
  <c r="G240" i="1"/>
  <c r="H243" i="1" s="1"/>
  <c r="F240" i="1"/>
  <c r="D240" i="1"/>
  <c r="C240" i="1"/>
  <c r="N240" i="1" s="1"/>
  <c r="M239" i="1"/>
  <c r="L239" i="1"/>
  <c r="J239" i="1"/>
  <c r="G239" i="1"/>
  <c r="H242" i="1" s="1"/>
  <c r="F239" i="1"/>
  <c r="D239" i="1"/>
  <c r="C239" i="1"/>
  <c r="N239" i="1" s="1"/>
  <c r="M238" i="1"/>
  <c r="L238" i="1"/>
  <c r="J238" i="1"/>
  <c r="G238" i="1"/>
  <c r="H241" i="1" s="1"/>
  <c r="F238" i="1"/>
  <c r="D238" i="1"/>
  <c r="C238" i="1"/>
  <c r="N238" i="1" s="1"/>
  <c r="M237" i="1"/>
  <c r="L237" i="1"/>
  <c r="J237" i="1"/>
  <c r="G237" i="1"/>
  <c r="H240" i="1" s="1"/>
  <c r="F237" i="1"/>
  <c r="D237" i="1"/>
  <c r="C237" i="1"/>
  <c r="N237" i="1" s="1"/>
  <c r="M236" i="1"/>
  <c r="L236" i="1"/>
  <c r="J236" i="1"/>
  <c r="G236" i="1"/>
  <c r="H239" i="1" s="1"/>
  <c r="F236" i="1"/>
  <c r="D236" i="1"/>
  <c r="C236" i="1"/>
  <c r="N236" i="1" s="1"/>
  <c r="M235" i="1"/>
  <c r="L235" i="1"/>
  <c r="J235" i="1"/>
  <c r="G235" i="1"/>
  <c r="H238" i="1" s="1"/>
  <c r="F235" i="1"/>
  <c r="D235" i="1"/>
  <c r="C235" i="1"/>
  <c r="N235" i="1" s="1"/>
  <c r="M234" i="1"/>
  <c r="L234" i="1"/>
  <c r="J234" i="1"/>
  <c r="G234" i="1"/>
  <c r="H237" i="1" s="1"/>
  <c r="F234" i="1"/>
  <c r="D234" i="1"/>
  <c r="C234" i="1"/>
  <c r="N234" i="1" s="1"/>
  <c r="M233" i="1"/>
  <c r="L233" i="1"/>
  <c r="J233" i="1"/>
  <c r="G233" i="1"/>
  <c r="H236" i="1" s="1"/>
  <c r="F233" i="1"/>
  <c r="D233" i="1"/>
  <c r="C233" i="1"/>
  <c r="N233" i="1" s="1"/>
  <c r="M232" i="1"/>
  <c r="L232" i="1"/>
  <c r="J232" i="1"/>
  <c r="G232" i="1"/>
  <c r="H235" i="1" s="1"/>
  <c r="F232" i="1"/>
  <c r="D232" i="1"/>
  <c r="C232" i="1"/>
  <c r="N232" i="1" s="1"/>
  <c r="M231" i="1"/>
  <c r="L231" i="1"/>
  <c r="J231" i="1"/>
  <c r="G231" i="1"/>
  <c r="H234" i="1" s="1"/>
  <c r="F231" i="1"/>
  <c r="D231" i="1"/>
  <c r="C231" i="1"/>
  <c r="N231" i="1" s="1"/>
  <c r="M230" i="1"/>
  <c r="L230" i="1"/>
  <c r="J230" i="1"/>
  <c r="G230" i="1"/>
  <c r="H233" i="1" s="1"/>
  <c r="F230" i="1"/>
  <c r="D230" i="1"/>
  <c r="C230" i="1"/>
  <c r="N230" i="1" s="1"/>
  <c r="M229" i="1"/>
  <c r="L229" i="1"/>
  <c r="J229" i="1"/>
  <c r="G229" i="1"/>
  <c r="H232" i="1" s="1"/>
  <c r="F229" i="1"/>
  <c r="D229" i="1"/>
  <c r="C229" i="1"/>
  <c r="N229" i="1" s="1"/>
  <c r="M228" i="1"/>
  <c r="L228" i="1"/>
  <c r="J228" i="1"/>
  <c r="G228" i="1"/>
  <c r="H231" i="1" s="1"/>
  <c r="F228" i="1"/>
  <c r="D228" i="1"/>
  <c r="C228" i="1"/>
  <c r="N228" i="1" s="1"/>
  <c r="M227" i="1"/>
  <c r="L227" i="1"/>
  <c r="J227" i="1"/>
  <c r="G227" i="1"/>
  <c r="H230" i="1" s="1"/>
  <c r="F227" i="1"/>
  <c r="D227" i="1"/>
  <c r="C227" i="1"/>
  <c r="N227" i="1" s="1"/>
  <c r="M226" i="1"/>
  <c r="L226" i="1"/>
  <c r="J226" i="1"/>
  <c r="G226" i="1"/>
  <c r="H229" i="1" s="1"/>
  <c r="F226" i="1"/>
  <c r="D226" i="1"/>
  <c r="C226" i="1"/>
  <c r="N226" i="1" s="1"/>
  <c r="M225" i="1"/>
  <c r="L225" i="1"/>
  <c r="J225" i="1"/>
  <c r="G225" i="1"/>
  <c r="H228" i="1" s="1"/>
  <c r="F225" i="1"/>
  <c r="D225" i="1"/>
  <c r="C225" i="1"/>
  <c r="N225" i="1" s="1"/>
  <c r="M224" i="1"/>
  <c r="L224" i="1"/>
  <c r="J224" i="1"/>
  <c r="G224" i="1"/>
  <c r="H227" i="1" s="1"/>
  <c r="F224" i="1"/>
  <c r="D224" i="1"/>
  <c r="C224" i="1"/>
  <c r="N224" i="1" s="1"/>
  <c r="M223" i="1"/>
  <c r="L223" i="1"/>
  <c r="J223" i="1"/>
  <c r="G223" i="1"/>
  <c r="H226" i="1" s="1"/>
  <c r="F223" i="1"/>
  <c r="D223" i="1"/>
  <c r="C223" i="1"/>
  <c r="N223" i="1" s="1"/>
  <c r="M222" i="1"/>
  <c r="L222" i="1"/>
  <c r="J222" i="1"/>
  <c r="G222" i="1"/>
  <c r="H225" i="1" s="1"/>
  <c r="F222" i="1"/>
  <c r="D222" i="1"/>
  <c r="C222" i="1"/>
  <c r="N222" i="1" s="1"/>
  <c r="M221" i="1"/>
  <c r="L221" i="1"/>
  <c r="J221" i="1"/>
  <c r="G221" i="1"/>
  <c r="H224" i="1" s="1"/>
  <c r="F221" i="1"/>
  <c r="D221" i="1"/>
  <c r="C221" i="1"/>
  <c r="N221" i="1" s="1"/>
  <c r="M220" i="1"/>
  <c r="L220" i="1"/>
  <c r="J220" i="1"/>
  <c r="G220" i="1"/>
  <c r="H223" i="1" s="1"/>
  <c r="F220" i="1"/>
  <c r="D220" i="1"/>
  <c r="C220" i="1"/>
  <c r="N220" i="1" s="1"/>
  <c r="M219" i="1"/>
  <c r="L219" i="1"/>
  <c r="J219" i="1"/>
  <c r="G219" i="1"/>
  <c r="H222" i="1" s="1"/>
  <c r="F219" i="1"/>
  <c r="D219" i="1"/>
  <c r="C219" i="1"/>
  <c r="N219" i="1" s="1"/>
  <c r="M218" i="1"/>
  <c r="L218" i="1"/>
  <c r="J218" i="1"/>
  <c r="G218" i="1"/>
  <c r="H221" i="1" s="1"/>
  <c r="F218" i="1"/>
  <c r="D218" i="1"/>
  <c r="C218" i="1"/>
  <c r="N218" i="1" s="1"/>
  <c r="M217" i="1"/>
  <c r="L217" i="1"/>
  <c r="J217" i="1"/>
  <c r="G217" i="1"/>
  <c r="H220" i="1" s="1"/>
  <c r="F217" i="1"/>
  <c r="D217" i="1"/>
  <c r="C217" i="1"/>
  <c r="N217" i="1" s="1"/>
  <c r="M216" i="1"/>
  <c r="L216" i="1"/>
  <c r="J216" i="1"/>
  <c r="G216" i="1"/>
  <c r="H219" i="1" s="1"/>
  <c r="F216" i="1"/>
  <c r="D216" i="1"/>
  <c r="C216" i="1"/>
  <c r="N216" i="1" s="1"/>
  <c r="M215" i="1"/>
  <c r="L215" i="1"/>
  <c r="J215" i="1"/>
  <c r="G215" i="1"/>
  <c r="H218" i="1" s="1"/>
  <c r="F215" i="1"/>
  <c r="D215" i="1"/>
  <c r="C215" i="1"/>
  <c r="N215" i="1" s="1"/>
  <c r="M214" i="1"/>
  <c r="L214" i="1"/>
  <c r="J214" i="1"/>
  <c r="G214" i="1"/>
  <c r="H217" i="1" s="1"/>
  <c r="F214" i="1"/>
  <c r="D214" i="1"/>
  <c r="C214" i="1"/>
  <c r="N214" i="1" s="1"/>
  <c r="M213" i="1"/>
  <c r="L213" i="1"/>
  <c r="J213" i="1"/>
  <c r="G213" i="1"/>
  <c r="H216" i="1" s="1"/>
  <c r="F213" i="1"/>
  <c r="D213" i="1"/>
  <c r="C213" i="1"/>
  <c r="N213" i="1" s="1"/>
  <c r="M212" i="1"/>
  <c r="L212" i="1"/>
  <c r="J212" i="1"/>
  <c r="G212" i="1"/>
  <c r="H215" i="1" s="1"/>
  <c r="F212" i="1"/>
  <c r="D212" i="1"/>
  <c r="C212" i="1"/>
  <c r="N212" i="1" s="1"/>
  <c r="M211" i="1"/>
  <c r="L211" i="1"/>
  <c r="J211" i="1"/>
  <c r="G211" i="1"/>
  <c r="H214" i="1" s="1"/>
  <c r="F211" i="1"/>
  <c r="D211" i="1"/>
  <c r="C211" i="1"/>
  <c r="N211" i="1" s="1"/>
  <c r="M210" i="1"/>
  <c r="L210" i="1"/>
  <c r="J210" i="1"/>
  <c r="G210" i="1"/>
  <c r="H213" i="1" s="1"/>
  <c r="F210" i="1"/>
  <c r="D210" i="1"/>
  <c r="C210" i="1"/>
  <c r="N210" i="1" s="1"/>
  <c r="M209" i="1"/>
  <c r="L209" i="1"/>
  <c r="J209" i="1"/>
  <c r="G209" i="1"/>
  <c r="H212" i="1" s="1"/>
  <c r="F209" i="1"/>
  <c r="D209" i="1"/>
  <c r="C209" i="1"/>
  <c r="N209" i="1" s="1"/>
  <c r="M208" i="1"/>
  <c r="L208" i="1"/>
  <c r="J208" i="1"/>
  <c r="G208" i="1"/>
  <c r="H211" i="1" s="1"/>
  <c r="F208" i="1"/>
  <c r="D208" i="1"/>
  <c r="C208" i="1"/>
  <c r="N208" i="1" s="1"/>
  <c r="M207" i="1"/>
  <c r="L207" i="1"/>
  <c r="J207" i="1"/>
  <c r="G207" i="1"/>
  <c r="H210" i="1" s="1"/>
  <c r="F207" i="1"/>
  <c r="D207" i="1"/>
  <c r="C207" i="1"/>
  <c r="N207" i="1" s="1"/>
  <c r="M206" i="1"/>
  <c r="L206" i="1"/>
  <c r="J206" i="1"/>
  <c r="G206" i="1"/>
  <c r="H209" i="1" s="1"/>
  <c r="F206" i="1"/>
  <c r="D206" i="1"/>
  <c r="C206" i="1"/>
  <c r="N206" i="1" s="1"/>
  <c r="M205" i="1"/>
  <c r="L205" i="1"/>
  <c r="J205" i="1"/>
  <c r="G205" i="1"/>
  <c r="H208" i="1" s="1"/>
  <c r="F205" i="1"/>
  <c r="D205" i="1"/>
  <c r="C205" i="1"/>
  <c r="N205" i="1" s="1"/>
  <c r="M204" i="1"/>
  <c r="L204" i="1"/>
  <c r="J204" i="1"/>
  <c r="G204" i="1"/>
  <c r="H207" i="1" s="1"/>
  <c r="F204" i="1"/>
  <c r="D204" i="1"/>
  <c r="C204" i="1"/>
  <c r="N204" i="1" s="1"/>
  <c r="M203" i="1"/>
  <c r="L203" i="1"/>
  <c r="J203" i="1"/>
  <c r="G203" i="1"/>
  <c r="H206" i="1" s="1"/>
  <c r="F203" i="1"/>
  <c r="D203" i="1"/>
  <c r="C203" i="1"/>
  <c r="N203" i="1" s="1"/>
  <c r="M202" i="1"/>
  <c r="L202" i="1"/>
  <c r="J202" i="1"/>
  <c r="G202" i="1"/>
  <c r="H205" i="1" s="1"/>
  <c r="F202" i="1"/>
  <c r="D202" i="1"/>
  <c r="C202" i="1"/>
  <c r="N202" i="1" s="1"/>
  <c r="M201" i="1"/>
  <c r="L201" i="1"/>
  <c r="J201" i="1"/>
  <c r="G201" i="1"/>
  <c r="H204" i="1" s="1"/>
  <c r="F201" i="1"/>
  <c r="D201" i="1"/>
  <c r="C201" i="1"/>
  <c r="N201" i="1" s="1"/>
  <c r="M200" i="1"/>
  <c r="L200" i="1"/>
  <c r="J200" i="1"/>
  <c r="G200" i="1"/>
  <c r="H203" i="1" s="1"/>
  <c r="F200" i="1"/>
  <c r="D200" i="1"/>
  <c r="C200" i="1"/>
  <c r="N200" i="1" s="1"/>
  <c r="M199" i="1"/>
  <c r="L199" i="1"/>
  <c r="J199" i="1"/>
  <c r="G199" i="1"/>
  <c r="H202" i="1" s="1"/>
  <c r="F199" i="1"/>
  <c r="D199" i="1"/>
  <c r="C199" i="1"/>
  <c r="N199" i="1" s="1"/>
  <c r="M198" i="1"/>
  <c r="L198" i="1"/>
  <c r="J198" i="1"/>
  <c r="G198" i="1"/>
  <c r="H201" i="1" s="1"/>
  <c r="F198" i="1"/>
  <c r="D198" i="1"/>
  <c r="C198" i="1"/>
  <c r="N198" i="1" s="1"/>
  <c r="M197" i="1"/>
  <c r="L197" i="1"/>
  <c r="J197" i="1"/>
  <c r="G197" i="1"/>
  <c r="H200" i="1" s="1"/>
  <c r="F197" i="1"/>
  <c r="D197" i="1"/>
  <c r="C197" i="1"/>
  <c r="N197" i="1" s="1"/>
  <c r="M196" i="1"/>
  <c r="L196" i="1"/>
  <c r="J196" i="1"/>
  <c r="G196" i="1"/>
  <c r="H199" i="1" s="1"/>
  <c r="F196" i="1"/>
  <c r="D196" i="1"/>
  <c r="C196" i="1"/>
  <c r="N196" i="1" s="1"/>
  <c r="M195" i="1"/>
  <c r="L195" i="1"/>
  <c r="J195" i="1"/>
  <c r="G195" i="1"/>
  <c r="H198" i="1" s="1"/>
  <c r="F195" i="1"/>
  <c r="D195" i="1"/>
  <c r="C195" i="1"/>
  <c r="N195" i="1" s="1"/>
  <c r="M194" i="1"/>
  <c r="L194" i="1"/>
  <c r="J194" i="1"/>
  <c r="G194" i="1"/>
  <c r="H197" i="1" s="1"/>
  <c r="F194" i="1"/>
  <c r="D194" i="1"/>
  <c r="C194" i="1"/>
  <c r="N194" i="1" s="1"/>
  <c r="M193" i="1"/>
  <c r="L193" i="1"/>
  <c r="J193" i="1"/>
  <c r="G193" i="1"/>
  <c r="H196" i="1" s="1"/>
  <c r="F193" i="1"/>
  <c r="D193" i="1"/>
  <c r="C193" i="1"/>
  <c r="N193" i="1" s="1"/>
  <c r="M192" i="1"/>
  <c r="L192" i="1"/>
  <c r="J192" i="1"/>
  <c r="G192" i="1"/>
  <c r="H195" i="1" s="1"/>
  <c r="F192" i="1"/>
  <c r="D192" i="1"/>
  <c r="C192" i="1"/>
  <c r="N192" i="1" s="1"/>
  <c r="M191" i="1"/>
  <c r="L191" i="1"/>
  <c r="J191" i="1"/>
  <c r="G191" i="1"/>
  <c r="H194" i="1" s="1"/>
  <c r="F191" i="1"/>
  <c r="D191" i="1"/>
  <c r="C191" i="1"/>
  <c r="N191" i="1" s="1"/>
  <c r="M190" i="1"/>
  <c r="L190" i="1"/>
  <c r="J190" i="1"/>
  <c r="G190" i="1"/>
  <c r="H193" i="1" s="1"/>
  <c r="F190" i="1"/>
  <c r="D190" i="1"/>
  <c r="C190" i="1"/>
  <c r="N190" i="1" s="1"/>
  <c r="M189" i="1"/>
  <c r="L189" i="1"/>
  <c r="J189" i="1"/>
  <c r="G189" i="1"/>
  <c r="H192" i="1" s="1"/>
  <c r="F189" i="1"/>
  <c r="D189" i="1"/>
  <c r="C189" i="1"/>
  <c r="N189" i="1" s="1"/>
  <c r="M188" i="1"/>
  <c r="L188" i="1"/>
  <c r="J188" i="1"/>
  <c r="G188" i="1"/>
  <c r="H191" i="1" s="1"/>
  <c r="F188" i="1"/>
  <c r="D188" i="1"/>
  <c r="C188" i="1"/>
  <c r="N188" i="1" s="1"/>
  <c r="M187" i="1"/>
  <c r="L187" i="1"/>
  <c r="J187" i="1"/>
  <c r="G187" i="1"/>
  <c r="H190" i="1" s="1"/>
  <c r="F187" i="1"/>
  <c r="D187" i="1"/>
  <c r="C187" i="1"/>
  <c r="N187" i="1" s="1"/>
  <c r="M186" i="1"/>
  <c r="L186" i="1"/>
  <c r="J186" i="1"/>
  <c r="G186" i="1"/>
  <c r="H189" i="1" s="1"/>
  <c r="F186" i="1"/>
  <c r="D186" i="1"/>
  <c r="C186" i="1"/>
  <c r="N186" i="1" s="1"/>
  <c r="M185" i="1"/>
  <c r="L185" i="1"/>
  <c r="J185" i="1"/>
  <c r="G185" i="1"/>
  <c r="H188" i="1" s="1"/>
  <c r="F185" i="1"/>
  <c r="D185" i="1"/>
  <c r="C185" i="1"/>
  <c r="N185" i="1" s="1"/>
  <c r="M184" i="1"/>
  <c r="L184" i="1"/>
  <c r="J184" i="1"/>
  <c r="G184" i="1"/>
  <c r="H187" i="1" s="1"/>
  <c r="F184" i="1"/>
  <c r="D184" i="1"/>
  <c r="C184" i="1"/>
  <c r="N184" i="1" s="1"/>
  <c r="M183" i="1"/>
  <c r="L183" i="1"/>
  <c r="J183" i="1"/>
  <c r="G183" i="1"/>
  <c r="H186" i="1" s="1"/>
  <c r="F183" i="1"/>
  <c r="D183" i="1"/>
  <c r="C183" i="1"/>
  <c r="N183" i="1" s="1"/>
  <c r="M182" i="1"/>
  <c r="L182" i="1"/>
  <c r="J182" i="1"/>
  <c r="G182" i="1"/>
  <c r="H185" i="1" s="1"/>
  <c r="F182" i="1"/>
  <c r="D182" i="1"/>
  <c r="C182" i="1"/>
  <c r="N182" i="1" s="1"/>
  <c r="M181" i="1"/>
  <c r="L181" i="1"/>
  <c r="J181" i="1"/>
  <c r="G181" i="1"/>
  <c r="H184" i="1" s="1"/>
  <c r="F181" i="1"/>
  <c r="D181" i="1"/>
  <c r="C181" i="1"/>
  <c r="N181" i="1" s="1"/>
  <c r="M180" i="1"/>
  <c r="L180" i="1"/>
  <c r="J180" i="1"/>
  <c r="G180" i="1"/>
  <c r="H183" i="1" s="1"/>
  <c r="F180" i="1"/>
  <c r="D180" i="1"/>
  <c r="C180" i="1"/>
  <c r="N180" i="1" s="1"/>
  <c r="M179" i="1"/>
  <c r="L179" i="1"/>
  <c r="J179" i="1"/>
  <c r="G179" i="1"/>
  <c r="H182" i="1" s="1"/>
  <c r="F179" i="1"/>
  <c r="D179" i="1"/>
  <c r="C179" i="1"/>
  <c r="N179" i="1" s="1"/>
  <c r="M178" i="1"/>
  <c r="L178" i="1"/>
  <c r="J178" i="1"/>
  <c r="G178" i="1"/>
  <c r="H181" i="1" s="1"/>
  <c r="F178" i="1"/>
  <c r="D178" i="1"/>
  <c r="C178" i="1"/>
  <c r="N178" i="1" s="1"/>
  <c r="M177" i="1"/>
  <c r="L177" i="1"/>
  <c r="J177" i="1"/>
  <c r="G177" i="1"/>
  <c r="H180" i="1" s="1"/>
  <c r="F177" i="1"/>
  <c r="D177" i="1"/>
  <c r="C177" i="1"/>
  <c r="N177" i="1" s="1"/>
  <c r="M176" i="1"/>
  <c r="L176" i="1"/>
  <c r="J176" i="1"/>
  <c r="G176" i="1"/>
  <c r="H179" i="1" s="1"/>
  <c r="F176" i="1"/>
  <c r="D176" i="1"/>
  <c r="C176" i="1"/>
  <c r="N176" i="1" s="1"/>
  <c r="M175" i="1"/>
  <c r="L175" i="1"/>
  <c r="J175" i="1"/>
  <c r="G175" i="1"/>
  <c r="H178" i="1" s="1"/>
  <c r="F175" i="1"/>
  <c r="D175" i="1"/>
  <c r="C175" i="1"/>
  <c r="N175" i="1" s="1"/>
  <c r="M174" i="1"/>
  <c r="L174" i="1"/>
  <c r="J174" i="1"/>
  <c r="G174" i="1"/>
  <c r="H177" i="1" s="1"/>
  <c r="F174" i="1"/>
  <c r="D174" i="1"/>
  <c r="C174" i="1"/>
  <c r="N174" i="1" s="1"/>
  <c r="M173" i="1"/>
  <c r="L173" i="1"/>
  <c r="J173" i="1"/>
  <c r="G173" i="1"/>
  <c r="H176" i="1" s="1"/>
  <c r="F173" i="1"/>
  <c r="D173" i="1"/>
  <c r="C173" i="1"/>
  <c r="N173" i="1" s="1"/>
  <c r="M172" i="1"/>
  <c r="L172" i="1"/>
  <c r="J172" i="1"/>
  <c r="G172" i="1"/>
  <c r="H175" i="1" s="1"/>
  <c r="F172" i="1"/>
  <c r="D172" i="1"/>
  <c r="C172" i="1"/>
  <c r="N172" i="1" s="1"/>
  <c r="M171" i="1"/>
  <c r="L171" i="1"/>
  <c r="J171" i="1"/>
  <c r="G171" i="1"/>
  <c r="F171" i="1"/>
  <c r="D171" i="1"/>
  <c r="C171" i="1"/>
  <c r="N171" i="1" s="1"/>
  <c r="M170" i="1"/>
  <c r="L170" i="1"/>
  <c r="J170" i="1"/>
  <c r="G170" i="1"/>
  <c r="F170" i="1"/>
  <c r="D170" i="1"/>
  <c r="C170" i="1"/>
  <c r="N170" i="1" s="1"/>
  <c r="M169" i="1"/>
  <c r="L169" i="1"/>
  <c r="J169" i="1"/>
  <c r="G169" i="1"/>
  <c r="F169" i="1"/>
  <c r="D169" i="1"/>
  <c r="C169" i="1"/>
  <c r="N169" i="1" s="1"/>
  <c r="M168" i="1"/>
  <c r="L168" i="1"/>
  <c r="J168" i="1"/>
  <c r="G168" i="1"/>
  <c r="F168" i="1"/>
  <c r="D168" i="1"/>
  <c r="C168" i="1"/>
  <c r="N168" i="1" s="1"/>
  <c r="M167" i="1"/>
  <c r="L167" i="1"/>
  <c r="J167" i="1"/>
  <c r="G167" i="1"/>
  <c r="F167" i="1"/>
  <c r="D167" i="1"/>
  <c r="C167" i="1"/>
  <c r="N167" i="1" s="1"/>
  <c r="M166" i="1"/>
  <c r="L166" i="1"/>
  <c r="J166" i="1"/>
  <c r="G166" i="1"/>
  <c r="F166" i="1"/>
  <c r="D166" i="1"/>
  <c r="C166" i="1"/>
  <c r="N166" i="1" s="1"/>
  <c r="M165" i="1"/>
  <c r="L165" i="1"/>
  <c r="J165" i="1"/>
  <c r="G165" i="1"/>
  <c r="F165" i="1"/>
  <c r="D165" i="1"/>
  <c r="C165" i="1"/>
  <c r="N165" i="1" s="1"/>
  <c r="M164" i="1"/>
  <c r="L164" i="1"/>
  <c r="J164" i="1"/>
  <c r="G164" i="1"/>
  <c r="F164" i="1"/>
  <c r="D164" i="1"/>
  <c r="C164" i="1"/>
  <c r="N164" i="1" s="1"/>
  <c r="M163" i="1"/>
  <c r="L163" i="1"/>
  <c r="J163" i="1"/>
  <c r="G163" i="1"/>
  <c r="F163" i="1"/>
  <c r="D163" i="1"/>
  <c r="C163" i="1"/>
  <c r="N163" i="1" s="1"/>
  <c r="M162" i="1"/>
  <c r="L162" i="1"/>
  <c r="J162" i="1"/>
  <c r="G162" i="1"/>
  <c r="F162" i="1"/>
  <c r="D162" i="1"/>
  <c r="C162" i="1"/>
  <c r="N162" i="1" s="1"/>
  <c r="M161" i="1"/>
  <c r="L161" i="1"/>
  <c r="J161" i="1"/>
  <c r="G161" i="1"/>
  <c r="F161" i="1"/>
  <c r="D161" i="1"/>
  <c r="C161" i="1"/>
  <c r="N161" i="1" s="1"/>
  <c r="M160" i="1"/>
  <c r="L160" i="1"/>
  <c r="J160" i="1"/>
  <c r="G160" i="1"/>
  <c r="F160" i="1"/>
  <c r="D160" i="1"/>
  <c r="C160" i="1"/>
  <c r="N160" i="1" s="1"/>
  <c r="M159" i="1"/>
  <c r="L159" i="1"/>
  <c r="J159" i="1"/>
  <c r="G159" i="1"/>
  <c r="F159" i="1"/>
  <c r="D159" i="1"/>
  <c r="C159" i="1"/>
  <c r="N159" i="1" s="1"/>
  <c r="M158" i="1"/>
  <c r="L158" i="1"/>
  <c r="J158" i="1"/>
  <c r="G158" i="1"/>
  <c r="F158" i="1"/>
  <c r="D158" i="1"/>
  <c r="C158" i="1"/>
  <c r="N158" i="1" s="1"/>
  <c r="M157" i="1"/>
  <c r="L157" i="1"/>
  <c r="J157" i="1"/>
  <c r="G157" i="1"/>
  <c r="F157" i="1"/>
  <c r="D157" i="1"/>
  <c r="C157" i="1"/>
  <c r="N157" i="1" s="1"/>
  <c r="M156" i="1"/>
  <c r="L156" i="1"/>
  <c r="J156" i="1"/>
  <c r="G156" i="1"/>
  <c r="F156" i="1"/>
  <c r="D156" i="1"/>
  <c r="C156" i="1"/>
  <c r="N156" i="1" s="1"/>
  <c r="M155" i="1"/>
  <c r="L155" i="1"/>
  <c r="J155" i="1"/>
  <c r="G155" i="1"/>
  <c r="F155" i="1"/>
  <c r="D155" i="1"/>
  <c r="C155" i="1"/>
  <c r="N155" i="1" s="1"/>
  <c r="M154" i="1"/>
  <c r="L154" i="1"/>
  <c r="J154" i="1"/>
  <c r="G154" i="1"/>
  <c r="F154" i="1"/>
  <c r="D154" i="1"/>
  <c r="C154" i="1"/>
  <c r="N154" i="1" s="1"/>
  <c r="M153" i="1"/>
  <c r="L153" i="1"/>
  <c r="J153" i="1"/>
  <c r="G153" i="1"/>
  <c r="F153" i="1"/>
  <c r="D153" i="1"/>
  <c r="C153" i="1"/>
  <c r="N153" i="1" s="1"/>
  <c r="M152" i="1"/>
  <c r="L152" i="1"/>
  <c r="J152" i="1"/>
  <c r="G152" i="1"/>
  <c r="F152" i="1"/>
  <c r="D152" i="1"/>
  <c r="C152" i="1"/>
  <c r="N152" i="1" s="1"/>
  <c r="M151" i="1"/>
  <c r="L151" i="1"/>
  <c r="J151" i="1"/>
  <c r="G151" i="1"/>
  <c r="F151" i="1"/>
  <c r="D151" i="1"/>
  <c r="C151" i="1"/>
  <c r="N151" i="1" s="1"/>
  <c r="M150" i="1"/>
  <c r="L150" i="1"/>
  <c r="J150" i="1"/>
  <c r="G150" i="1"/>
  <c r="F150" i="1"/>
  <c r="D150" i="1"/>
  <c r="C150" i="1"/>
  <c r="N150" i="1" s="1"/>
  <c r="M149" i="1"/>
  <c r="L149" i="1"/>
  <c r="J149" i="1"/>
  <c r="G149" i="1"/>
  <c r="F149" i="1"/>
  <c r="D149" i="1"/>
  <c r="C149" i="1"/>
  <c r="N149" i="1" s="1"/>
  <c r="M148" i="1"/>
  <c r="L148" i="1"/>
  <c r="J148" i="1"/>
  <c r="G148" i="1"/>
  <c r="F148" i="1"/>
  <c r="D148" i="1"/>
  <c r="C148" i="1"/>
  <c r="N148" i="1" s="1"/>
  <c r="M147" i="1"/>
  <c r="L147" i="1"/>
  <c r="J147" i="1"/>
  <c r="G147" i="1"/>
  <c r="F147" i="1"/>
  <c r="D147" i="1"/>
  <c r="C147" i="1"/>
  <c r="N147" i="1" s="1"/>
  <c r="M146" i="1"/>
  <c r="L146" i="1"/>
  <c r="J146" i="1"/>
  <c r="G146" i="1"/>
  <c r="F146" i="1"/>
  <c r="D146" i="1"/>
  <c r="C146" i="1"/>
  <c r="N146" i="1" s="1"/>
  <c r="M145" i="1"/>
  <c r="L145" i="1"/>
  <c r="J145" i="1"/>
  <c r="G145" i="1"/>
  <c r="F145" i="1"/>
  <c r="D145" i="1"/>
  <c r="C145" i="1"/>
  <c r="N145" i="1" s="1"/>
  <c r="M144" i="1"/>
  <c r="L144" i="1"/>
  <c r="J144" i="1"/>
  <c r="G144" i="1"/>
  <c r="F144" i="1"/>
  <c r="D144" i="1"/>
  <c r="C144" i="1"/>
  <c r="N144" i="1" s="1"/>
  <c r="M143" i="1"/>
  <c r="L143" i="1"/>
  <c r="J143" i="1"/>
  <c r="G143" i="1"/>
  <c r="F143" i="1"/>
  <c r="D143" i="1"/>
  <c r="C143" i="1" s="1"/>
  <c r="N143" i="1" s="1"/>
  <c r="M142" i="1"/>
  <c r="L142" i="1"/>
  <c r="J142" i="1"/>
  <c r="G142" i="1"/>
  <c r="F142" i="1"/>
  <c r="D142" i="1"/>
  <c r="C142" i="1" s="1"/>
  <c r="N142" i="1" s="1"/>
  <c r="AO141" i="1"/>
  <c r="M141" i="1"/>
  <c r="L141" i="1"/>
  <c r="J141" i="1"/>
  <c r="G141" i="1"/>
  <c r="F141" i="1"/>
  <c r="D141" i="1"/>
  <c r="C141" i="1" s="1"/>
  <c r="N141" i="1" s="1"/>
  <c r="AO140" i="1"/>
  <c r="M140" i="1"/>
  <c r="L140" i="1"/>
  <c r="J140" i="1"/>
  <c r="G140" i="1"/>
  <c r="F140" i="1"/>
  <c r="D140" i="1"/>
  <c r="C140" i="1" s="1"/>
  <c r="N140" i="1" s="1"/>
  <c r="M139" i="1"/>
  <c r="L139" i="1"/>
  <c r="J139" i="1"/>
  <c r="G139" i="1"/>
  <c r="F139" i="1"/>
  <c r="D139" i="1"/>
  <c r="C139" i="1" s="1"/>
  <c r="N139" i="1" s="1"/>
  <c r="M138" i="1"/>
  <c r="L138" i="1"/>
  <c r="J138" i="1"/>
  <c r="G138" i="1"/>
  <c r="F138" i="1"/>
  <c r="D138" i="1"/>
  <c r="C138" i="1" s="1"/>
  <c r="N138" i="1" s="1"/>
  <c r="AO137" i="1"/>
  <c r="M137" i="1"/>
  <c r="L137" i="1"/>
  <c r="J137" i="1"/>
  <c r="G137" i="1"/>
  <c r="F137" i="1"/>
  <c r="D137" i="1"/>
  <c r="C137" i="1" s="1"/>
  <c r="N137" i="1" s="1"/>
  <c r="AO136" i="1"/>
  <c r="M136" i="1"/>
  <c r="L136" i="1"/>
  <c r="J136" i="1"/>
  <c r="G136" i="1"/>
  <c r="F136" i="1"/>
  <c r="D136" i="1"/>
  <c r="C136" i="1" s="1"/>
  <c r="N136" i="1" s="1"/>
  <c r="M135" i="1"/>
  <c r="L135" i="1"/>
  <c r="J135" i="1"/>
  <c r="G135" i="1"/>
  <c r="F135" i="1"/>
  <c r="D135" i="1"/>
  <c r="C135" i="1" s="1"/>
  <c r="N135" i="1" s="1"/>
  <c r="M134" i="1"/>
  <c r="L134" i="1"/>
  <c r="J134" i="1"/>
  <c r="G134" i="1"/>
  <c r="F134" i="1"/>
  <c r="D134" i="1"/>
  <c r="C134" i="1" s="1"/>
  <c r="N134" i="1" s="1"/>
  <c r="AO133" i="1"/>
  <c r="M133" i="1"/>
  <c r="L133" i="1"/>
  <c r="J133" i="1"/>
  <c r="G133" i="1"/>
  <c r="F133" i="1"/>
  <c r="D133" i="1"/>
  <c r="C133" i="1" s="1"/>
  <c r="N133" i="1" s="1"/>
  <c r="AO132" i="1"/>
  <c r="M132" i="1"/>
  <c r="L132" i="1"/>
  <c r="J132" i="1"/>
  <c r="G132" i="1"/>
  <c r="F132" i="1"/>
  <c r="D132" i="1"/>
  <c r="C132" i="1" s="1"/>
  <c r="N132" i="1" s="1"/>
  <c r="M131" i="1"/>
  <c r="L131" i="1"/>
  <c r="J131" i="1"/>
  <c r="G131" i="1"/>
  <c r="F131" i="1"/>
  <c r="D131" i="1"/>
  <c r="C131" i="1" s="1"/>
  <c r="N131" i="1" s="1"/>
  <c r="M130" i="1"/>
  <c r="L130" i="1"/>
  <c r="J130" i="1"/>
  <c r="G130" i="1"/>
  <c r="F130" i="1"/>
  <c r="D130" i="1"/>
  <c r="C130" i="1" s="1"/>
  <c r="N130" i="1" s="1"/>
  <c r="AO129" i="1"/>
  <c r="M129" i="1"/>
  <c r="L129" i="1"/>
  <c r="J129" i="1"/>
  <c r="G129" i="1"/>
  <c r="F129" i="1"/>
  <c r="D129" i="1"/>
  <c r="C129" i="1" s="1"/>
  <c r="N129" i="1" s="1"/>
  <c r="AO128" i="1"/>
  <c r="M128" i="1"/>
  <c r="L128" i="1"/>
  <c r="J128" i="1"/>
  <c r="G128" i="1"/>
  <c r="F128" i="1"/>
  <c r="D128" i="1"/>
  <c r="C128" i="1" s="1"/>
  <c r="N128" i="1" s="1"/>
  <c r="M127" i="1"/>
  <c r="L127" i="1"/>
  <c r="J127" i="1"/>
  <c r="G127" i="1"/>
  <c r="F127" i="1"/>
  <c r="D127" i="1"/>
  <c r="C127" i="1" s="1"/>
  <c r="N127" i="1" s="1"/>
  <c r="M126" i="1"/>
  <c r="L126" i="1"/>
  <c r="J126" i="1"/>
  <c r="G126" i="1"/>
  <c r="F126" i="1"/>
  <c r="D126" i="1"/>
  <c r="C126" i="1" s="1"/>
  <c r="N126" i="1" s="1"/>
  <c r="AO125" i="1"/>
  <c r="M125" i="1"/>
  <c r="L125" i="1"/>
  <c r="J125" i="1"/>
  <c r="G125" i="1"/>
  <c r="F125" i="1"/>
  <c r="D125" i="1"/>
  <c r="C125" i="1" s="1"/>
  <c r="N125" i="1" s="1"/>
  <c r="AO124" i="1"/>
  <c r="M124" i="1"/>
  <c r="L124" i="1"/>
  <c r="J124" i="1"/>
  <c r="G124" i="1"/>
  <c r="F124" i="1"/>
  <c r="D124" i="1"/>
  <c r="C124" i="1" s="1"/>
  <c r="N124" i="1" s="1"/>
  <c r="M123" i="1"/>
  <c r="L123" i="1"/>
  <c r="J123" i="1"/>
  <c r="G123" i="1"/>
  <c r="F123" i="1"/>
  <c r="D123" i="1"/>
  <c r="C123" i="1" s="1"/>
  <c r="N123" i="1" s="1"/>
  <c r="M122" i="1"/>
  <c r="L122" i="1"/>
  <c r="J122" i="1"/>
  <c r="G122" i="1"/>
  <c r="F122" i="1"/>
  <c r="D122" i="1"/>
  <c r="C122" i="1" s="1"/>
  <c r="N122" i="1" s="1"/>
  <c r="AO121" i="1"/>
  <c r="M121" i="1"/>
  <c r="L121" i="1"/>
  <c r="J121" i="1"/>
  <c r="G121" i="1"/>
  <c r="F121" i="1"/>
  <c r="D121" i="1"/>
  <c r="C121" i="1" s="1"/>
  <c r="N121" i="1" s="1"/>
  <c r="AO120" i="1"/>
  <c r="M120" i="1"/>
  <c r="L120" i="1"/>
  <c r="J120" i="1"/>
  <c r="G120" i="1"/>
  <c r="F120" i="1"/>
  <c r="D120" i="1"/>
  <c r="C120" i="1" s="1"/>
  <c r="N120" i="1" s="1"/>
  <c r="M119" i="1"/>
  <c r="L119" i="1"/>
  <c r="J119" i="1"/>
  <c r="G119" i="1"/>
  <c r="F119" i="1"/>
  <c r="D119" i="1"/>
  <c r="C119" i="1" s="1"/>
  <c r="N119" i="1" s="1"/>
  <c r="M118" i="1"/>
  <c r="L118" i="1"/>
  <c r="J118" i="1"/>
  <c r="G118" i="1"/>
  <c r="F118" i="1"/>
  <c r="D118" i="1"/>
  <c r="C118" i="1" s="1"/>
  <c r="N118" i="1" s="1"/>
  <c r="AO117" i="1"/>
  <c r="M117" i="1"/>
  <c r="L117" i="1"/>
  <c r="J117" i="1"/>
  <c r="G117" i="1"/>
  <c r="F117" i="1"/>
  <c r="D117" i="1"/>
  <c r="C117" i="1" s="1"/>
  <c r="N117" i="1" s="1"/>
  <c r="AO116" i="1"/>
  <c r="M116" i="1"/>
  <c r="L116" i="1"/>
  <c r="J116" i="1"/>
  <c r="G116" i="1"/>
  <c r="F116" i="1"/>
  <c r="D116" i="1"/>
  <c r="C116" i="1" s="1"/>
  <c r="N116" i="1" s="1"/>
  <c r="M115" i="1"/>
  <c r="L115" i="1"/>
  <c r="J115" i="1"/>
  <c r="G115" i="1"/>
  <c r="F115" i="1"/>
  <c r="D115" i="1"/>
  <c r="C115" i="1" s="1"/>
  <c r="N115" i="1" s="1"/>
  <c r="M114" i="1"/>
  <c r="L114" i="1"/>
  <c r="J114" i="1"/>
  <c r="G114" i="1"/>
  <c r="F114" i="1"/>
  <c r="D114" i="1"/>
  <c r="C114" i="1" s="1"/>
  <c r="N114" i="1" s="1"/>
  <c r="AO113" i="1"/>
  <c r="M113" i="1"/>
  <c r="L113" i="1"/>
  <c r="J113" i="1"/>
  <c r="G113" i="1"/>
  <c r="F113" i="1"/>
  <c r="D113" i="1"/>
  <c r="C113" i="1" s="1"/>
  <c r="N113" i="1" s="1"/>
  <c r="AO112" i="1"/>
  <c r="M112" i="1"/>
  <c r="L112" i="1"/>
  <c r="J112" i="1"/>
  <c r="G112" i="1"/>
  <c r="F112" i="1"/>
  <c r="D112" i="1"/>
  <c r="C112" i="1" s="1"/>
  <c r="N112" i="1" s="1"/>
  <c r="M111" i="1"/>
  <c r="L111" i="1"/>
  <c r="J111" i="1"/>
  <c r="G111" i="1"/>
  <c r="F111" i="1"/>
  <c r="D111" i="1"/>
  <c r="C111" i="1" s="1"/>
  <c r="N111" i="1" s="1"/>
  <c r="M110" i="1"/>
  <c r="L110" i="1"/>
  <c r="J110" i="1"/>
  <c r="G110" i="1"/>
  <c r="F110" i="1"/>
  <c r="D110" i="1"/>
  <c r="C110" i="1" s="1"/>
  <c r="N110" i="1" s="1"/>
  <c r="AO109" i="1"/>
  <c r="M109" i="1"/>
  <c r="L109" i="1"/>
  <c r="J109" i="1"/>
  <c r="G109" i="1"/>
  <c r="F109" i="1"/>
  <c r="D109" i="1"/>
  <c r="C109" i="1" s="1"/>
  <c r="N109" i="1" s="1"/>
  <c r="AO108" i="1"/>
  <c r="M108" i="1"/>
  <c r="L108" i="1"/>
  <c r="J108" i="1"/>
  <c r="G108" i="1"/>
  <c r="F108" i="1"/>
  <c r="D108" i="1"/>
  <c r="C108" i="1" s="1"/>
  <c r="N108" i="1" s="1"/>
  <c r="L107" i="1"/>
  <c r="J107" i="1"/>
  <c r="G107" i="1"/>
  <c r="F107" i="1"/>
  <c r="D107" i="1"/>
  <c r="L106" i="1"/>
  <c r="J106" i="1"/>
  <c r="G106" i="1"/>
  <c r="F106" i="1"/>
  <c r="D106" i="1"/>
  <c r="L105" i="1"/>
  <c r="J105" i="1"/>
  <c r="G105" i="1"/>
  <c r="F105" i="1"/>
  <c r="D105" i="1"/>
  <c r="L104" i="1"/>
  <c r="J104" i="1"/>
  <c r="G104" i="1"/>
  <c r="F104" i="1"/>
  <c r="D104" i="1"/>
  <c r="L103" i="1"/>
  <c r="J103" i="1"/>
  <c r="G103" i="1"/>
  <c r="F103" i="1"/>
  <c r="D103" i="1"/>
  <c r="L102" i="1"/>
  <c r="J102" i="1"/>
  <c r="G102" i="1"/>
  <c r="F102" i="1"/>
  <c r="D102" i="1"/>
  <c r="L101" i="1"/>
  <c r="J101" i="1"/>
  <c r="F101" i="1"/>
  <c r="G101" i="1" s="1"/>
  <c r="D101" i="1"/>
  <c r="C101" i="1" s="1"/>
  <c r="N101" i="1" s="1"/>
  <c r="L100" i="1"/>
  <c r="J100" i="1"/>
  <c r="F100" i="1"/>
  <c r="G100" i="1" s="1"/>
  <c r="D100" i="1"/>
  <c r="C100" i="1" s="1"/>
  <c r="N100" i="1" s="1"/>
  <c r="L99" i="1"/>
  <c r="J99" i="1"/>
  <c r="F99" i="1"/>
  <c r="G99" i="1" s="1"/>
  <c r="D99" i="1"/>
  <c r="C99" i="1" s="1"/>
  <c r="N99" i="1" s="1"/>
  <c r="L98" i="1"/>
  <c r="J98" i="1"/>
  <c r="F98" i="1"/>
  <c r="G98" i="1" s="1"/>
  <c r="D98" i="1"/>
  <c r="C98" i="1" s="1"/>
  <c r="N98" i="1" s="1"/>
  <c r="L97" i="1"/>
  <c r="J97" i="1"/>
  <c r="F97" i="1"/>
  <c r="G97" i="1" s="1"/>
  <c r="D97" i="1"/>
  <c r="C97" i="1" s="1"/>
  <c r="N97" i="1" s="1"/>
  <c r="L96" i="1"/>
  <c r="J96" i="1"/>
  <c r="F96" i="1"/>
  <c r="G96" i="1" s="1"/>
  <c r="D96" i="1"/>
  <c r="C96" i="1" s="1"/>
  <c r="N96" i="1" s="1"/>
  <c r="L95" i="1"/>
  <c r="J95" i="1"/>
  <c r="F95" i="1"/>
  <c r="G95" i="1" s="1"/>
  <c r="D95" i="1"/>
  <c r="C95" i="1" s="1"/>
  <c r="N95" i="1" s="1"/>
  <c r="L94" i="1"/>
  <c r="J94" i="1"/>
  <c r="F94" i="1"/>
  <c r="G94" i="1" s="1"/>
  <c r="D94" i="1"/>
  <c r="C94" i="1" s="1"/>
  <c r="N94" i="1" s="1"/>
  <c r="L93" i="1"/>
  <c r="J93" i="1"/>
  <c r="F93" i="1"/>
  <c r="G93" i="1" s="1"/>
  <c r="D93" i="1"/>
  <c r="C93" i="1" s="1"/>
  <c r="N93" i="1" s="1"/>
  <c r="L92" i="1"/>
  <c r="J92" i="1"/>
  <c r="F92" i="1"/>
  <c r="G92" i="1" s="1"/>
  <c r="D92" i="1"/>
  <c r="C92" i="1" s="1"/>
  <c r="N92" i="1" s="1"/>
  <c r="L91" i="1"/>
  <c r="J91" i="1"/>
  <c r="F91" i="1"/>
  <c r="G91" i="1" s="1"/>
  <c r="D91" i="1"/>
  <c r="C91" i="1" s="1"/>
  <c r="N91" i="1" s="1"/>
  <c r="L90" i="1"/>
  <c r="J90" i="1"/>
  <c r="F90" i="1"/>
  <c r="G90" i="1" s="1"/>
  <c r="D90" i="1"/>
  <c r="C90" i="1" s="1"/>
  <c r="N90" i="1" s="1"/>
  <c r="L89" i="1"/>
  <c r="J89" i="1"/>
  <c r="F89" i="1"/>
  <c r="G89" i="1" s="1"/>
  <c r="D89" i="1"/>
  <c r="C89" i="1" s="1"/>
  <c r="N89" i="1" s="1"/>
  <c r="L88" i="1"/>
  <c r="J88" i="1"/>
  <c r="F88" i="1"/>
  <c r="G88" i="1" s="1"/>
  <c r="D88" i="1"/>
  <c r="C88" i="1" s="1"/>
  <c r="N88" i="1" s="1"/>
  <c r="L87" i="1"/>
  <c r="J87" i="1"/>
  <c r="F87" i="1"/>
  <c r="G87" i="1" s="1"/>
  <c r="D87" i="1"/>
  <c r="C87" i="1" s="1"/>
  <c r="N87" i="1" s="1"/>
  <c r="L86" i="1"/>
  <c r="J86" i="1"/>
  <c r="F86" i="1"/>
  <c r="G86" i="1" s="1"/>
  <c r="D86" i="1"/>
  <c r="C86" i="1" s="1"/>
  <c r="N86" i="1" s="1"/>
  <c r="L85" i="1"/>
  <c r="J85" i="1"/>
  <c r="F85" i="1"/>
  <c r="G85" i="1" s="1"/>
  <c r="D85" i="1"/>
  <c r="C85" i="1" s="1"/>
  <c r="N85" i="1" s="1"/>
  <c r="L84" i="1"/>
  <c r="J84" i="1"/>
  <c r="F84" i="1"/>
  <c r="G84" i="1" s="1"/>
  <c r="D84" i="1"/>
  <c r="C84" i="1" s="1"/>
  <c r="N84" i="1" s="1"/>
  <c r="L83" i="1"/>
  <c r="J83" i="1"/>
  <c r="F83" i="1"/>
  <c r="G83" i="1" s="1"/>
  <c r="D83" i="1"/>
  <c r="C83" i="1" s="1"/>
  <c r="N83" i="1" s="1"/>
  <c r="L82" i="1"/>
  <c r="J82" i="1"/>
  <c r="F82" i="1"/>
  <c r="G82" i="1" s="1"/>
  <c r="D82" i="1"/>
  <c r="C82" i="1" s="1"/>
  <c r="N82" i="1" s="1"/>
  <c r="L81" i="1"/>
  <c r="J81" i="1"/>
  <c r="F81" i="1"/>
  <c r="G81" i="1" s="1"/>
  <c r="D81" i="1"/>
  <c r="C81" i="1" s="1"/>
  <c r="N81" i="1" s="1"/>
  <c r="L80" i="1"/>
  <c r="J80" i="1"/>
  <c r="F80" i="1"/>
  <c r="G80" i="1" s="1"/>
  <c r="D80" i="1"/>
  <c r="C80" i="1" s="1"/>
  <c r="N80" i="1" s="1"/>
  <c r="L79" i="1"/>
  <c r="J79" i="1"/>
  <c r="F79" i="1"/>
  <c r="G79" i="1" s="1"/>
  <c r="D79" i="1"/>
  <c r="C79" i="1" s="1"/>
  <c r="N79" i="1" s="1"/>
  <c r="L78" i="1"/>
  <c r="J78" i="1"/>
  <c r="F78" i="1"/>
  <c r="G78" i="1" s="1"/>
  <c r="D78" i="1"/>
  <c r="C78" i="1" s="1"/>
  <c r="N78" i="1" s="1"/>
  <c r="L77" i="1"/>
  <c r="J77" i="1"/>
  <c r="F77" i="1"/>
  <c r="G77" i="1" s="1"/>
  <c r="D77" i="1"/>
  <c r="C77" i="1" s="1"/>
  <c r="N77" i="1" s="1"/>
  <c r="L76" i="1"/>
  <c r="J76" i="1"/>
  <c r="F76" i="1"/>
  <c r="G76" i="1" s="1"/>
  <c r="D76" i="1"/>
  <c r="C76" i="1" s="1"/>
  <c r="N76" i="1" s="1"/>
  <c r="L75" i="1"/>
  <c r="J75" i="1"/>
  <c r="F75" i="1"/>
  <c r="G75" i="1" s="1"/>
  <c r="D75" i="1"/>
  <c r="C75" i="1" s="1"/>
  <c r="N75" i="1" s="1"/>
  <c r="L74" i="1"/>
  <c r="J74" i="1"/>
  <c r="F74" i="1"/>
  <c r="G74" i="1" s="1"/>
  <c r="D74" i="1"/>
  <c r="C74" i="1" s="1"/>
  <c r="N74" i="1" s="1"/>
  <c r="L73" i="1"/>
  <c r="J73" i="1"/>
  <c r="F73" i="1"/>
  <c r="G73" i="1" s="1"/>
  <c r="D73" i="1"/>
  <c r="C73" i="1" s="1"/>
  <c r="N73" i="1" s="1"/>
  <c r="L72" i="1"/>
  <c r="J72" i="1"/>
  <c r="F72" i="1"/>
  <c r="G72" i="1" s="1"/>
  <c r="D72" i="1"/>
  <c r="C72" i="1" s="1"/>
  <c r="N72" i="1" s="1"/>
  <c r="L71" i="1"/>
  <c r="J71" i="1"/>
  <c r="F71" i="1"/>
  <c r="G71" i="1" s="1"/>
  <c r="D71" i="1"/>
  <c r="C71" i="1" s="1"/>
  <c r="N71" i="1" s="1"/>
  <c r="L70" i="1"/>
  <c r="J70" i="1"/>
  <c r="F70" i="1"/>
  <c r="G70" i="1" s="1"/>
  <c r="D70" i="1"/>
  <c r="C70" i="1" s="1"/>
  <c r="N70" i="1" s="1"/>
  <c r="L69" i="1"/>
  <c r="J69" i="1"/>
  <c r="F69" i="1"/>
  <c r="G69" i="1" s="1"/>
  <c r="D69" i="1"/>
  <c r="C69" i="1" s="1"/>
  <c r="N69" i="1" s="1"/>
  <c r="L68" i="1"/>
  <c r="J68" i="1"/>
  <c r="F68" i="1"/>
  <c r="G68" i="1" s="1"/>
  <c r="D68" i="1"/>
  <c r="C68" i="1" s="1"/>
  <c r="N68" i="1" s="1"/>
  <c r="L67" i="1"/>
  <c r="J67" i="1"/>
  <c r="F67" i="1"/>
  <c r="G67" i="1" s="1"/>
  <c r="D67" i="1"/>
  <c r="C67" i="1" s="1"/>
  <c r="N67" i="1" s="1"/>
  <c r="L66" i="1"/>
  <c r="J66" i="1"/>
  <c r="F66" i="1"/>
  <c r="G66" i="1" s="1"/>
  <c r="D66" i="1"/>
  <c r="C66" i="1" s="1"/>
  <c r="N66" i="1" s="1"/>
  <c r="L65" i="1"/>
  <c r="J65" i="1"/>
  <c r="F65" i="1"/>
  <c r="G65" i="1" s="1"/>
  <c r="D65" i="1"/>
  <c r="C65" i="1" s="1"/>
  <c r="N65" i="1" s="1"/>
  <c r="L64" i="1"/>
  <c r="J64" i="1"/>
  <c r="F64" i="1"/>
  <c r="G64" i="1" s="1"/>
  <c r="D64" i="1"/>
  <c r="C64" i="1" s="1"/>
  <c r="N64" i="1" s="1"/>
  <c r="L63" i="1"/>
  <c r="J63" i="1"/>
  <c r="F63" i="1"/>
  <c r="G63" i="1" s="1"/>
  <c r="D63" i="1"/>
  <c r="C63" i="1" s="1"/>
  <c r="N63" i="1" s="1"/>
  <c r="L62" i="1"/>
  <c r="J62" i="1"/>
  <c r="F62" i="1"/>
  <c r="G62" i="1" s="1"/>
  <c r="D62" i="1"/>
  <c r="C62" i="1" s="1"/>
  <c r="N62" i="1" s="1"/>
  <c r="L61" i="1"/>
  <c r="J61" i="1"/>
  <c r="F61" i="1"/>
  <c r="G61" i="1" s="1"/>
  <c r="D61" i="1"/>
  <c r="C61" i="1" s="1"/>
  <c r="N61" i="1" s="1"/>
  <c r="L60" i="1"/>
  <c r="J60" i="1"/>
  <c r="F60" i="1"/>
  <c r="G60" i="1" s="1"/>
  <c r="D60" i="1"/>
  <c r="C60" i="1" s="1"/>
  <c r="N60" i="1" s="1"/>
  <c r="L59" i="1"/>
  <c r="J59" i="1"/>
  <c r="F59" i="1"/>
  <c r="G59" i="1" s="1"/>
  <c r="D59" i="1"/>
  <c r="C59" i="1" s="1"/>
  <c r="N59" i="1" s="1"/>
  <c r="L58" i="1"/>
  <c r="J58" i="1"/>
  <c r="F58" i="1"/>
  <c r="G58" i="1" s="1"/>
  <c r="D58" i="1"/>
  <c r="C58" i="1" s="1"/>
  <c r="N58" i="1" s="1"/>
  <c r="L57" i="1"/>
  <c r="J57" i="1"/>
  <c r="F57" i="1"/>
  <c r="G57" i="1" s="1"/>
  <c r="D57" i="1"/>
  <c r="C57" i="1" s="1"/>
  <c r="N57" i="1" s="1"/>
  <c r="L56" i="1"/>
  <c r="J56" i="1"/>
  <c r="F56" i="1"/>
  <c r="G56" i="1" s="1"/>
  <c r="D56" i="1"/>
  <c r="C56" i="1" s="1"/>
  <c r="N56" i="1" s="1"/>
  <c r="L55" i="1"/>
  <c r="J55" i="1"/>
  <c r="F55" i="1"/>
  <c r="G55" i="1" s="1"/>
  <c r="D55" i="1"/>
  <c r="C55" i="1" s="1"/>
  <c r="N55" i="1" s="1"/>
  <c r="L54" i="1"/>
  <c r="J54" i="1"/>
  <c r="F54" i="1"/>
  <c r="G54" i="1" s="1"/>
  <c r="D54" i="1"/>
  <c r="C54" i="1" s="1"/>
  <c r="N54" i="1" s="1"/>
  <c r="L53" i="1"/>
  <c r="J53" i="1"/>
  <c r="F53" i="1"/>
  <c r="G53" i="1" s="1"/>
  <c r="D53" i="1"/>
  <c r="C53" i="1" s="1"/>
  <c r="N53" i="1" s="1"/>
  <c r="L52" i="1"/>
  <c r="J52" i="1"/>
  <c r="F52" i="1"/>
  <c r="G52" i="1" s="1"/>
  <c r="D52" i="1"/>
  <c r="C52" i="1" s="1"/>
  <c r="N52" i="1" s="1"/>
  <c r="L51" i="1"/>
  <c r="J51" i="1"/>
  <c r="F51" i="1"/>
  <c r="G51" i="1" s="1"/>
  <c r="D51" i="1"/>
  <c r="C51" i="1" s="1"/>
  <c r="N51" i="1" s="1"/>
  <c r="L50" i="1"/>
  <c r="J50" i="1"/>
  <c r="F50" i="1"/>
  <c r="G50" i="1" s="1"/>
  <c r="D50" i="1"/>
  <c r="C50" i="1" s="1"/>
  <c r="N50" i="1" s="1"/>
  <c r="L49" i="1"/>
  <c r="J49" i="1"/>
  <c r="F49" i="1"/>
  <c r="G49" i="1" s="1"/>
  <c r="D49" i="1"/>
  <c r="C49" i="1" s="1"/>
  <c r="N49" i="1" s="1"/>
  <c r="L48" i="1"/>
  <c r="J48" i="1"/>
  <c r="F48" i="1"/>
  <c r="G48" i="1" s="1"/>
  <c r="D48" i="1"/>
  <c r="C48" i="1" s="1"/>
  <c r="N48" i="1" s="1"/>
  <c r="L47" i="1"/>
  <c r="J47" i="1"/>
  <c r="F47" i="1"/>
  <c r="G47" i="1" s="1"/>
  <c r="D47" i="1"/>
  <c r="C47" i="1" s="1"/>
  <c r="N47" i="1" s="1"/>
  <c r="L46" i="1"/>
  <c r="J46" i="1"/>
  <c r="F46" i="1"/>
  <c r="G46" i="1" s="1"/>
  <c r="D46" i="1"/>
  <c r="C46" i="1" s="1"/>
  <c r="N46" i="1" s="1"/>
  <c r="L45" i="1"/>
  <c r="J45" i="1"/>
  <c r="F45" i="1"/>
  <c r="G45" i="1" s="1"/>
  <c r="D45" i="1"/>
  <c r="C45" i="1" s="1"/>
  <c r="N45" i="1" s="1"/>
  <c r="L44" i="1"/>
  <c r="J44" i="1"/>
  <c r="F44" i="1"/>
  <c r="G44" i="1" s="1"/>
  <c r="D44" i="1"/>
  <c r="C44" i="1" s="1"/>
  <c r="N44" i="1" s="1"/>
  <c r="L43" i="1"/>
  <c r="J43" i="1"/>
  <c r="F43" i="1"/>
  <c r="G43" i="1" s="1"/>
  <c r="D43" i="1"/>
  <c r="C43" i="1" s="1"/>
  <c r="N43" i="1" s="1"/>
  <c r="L42" i="1"/>
  <c r="J42" i="1"/>
  <c r="F42" i="1"/>
  <c r="G42" i="1" s="1"/>
  <c r="D42" i="1"/>
  <c r="C42" i="1" s="1"/>
  <c r="N42" i="1" s="1"/>
  <c r="L41" i="1"/>
  <c r="J41" i="1"/>
  <c r="F41" i="1"/>
  <c r="G41" i="1" s="1"/>
  <c r="D41" i="1"/>
  <c r="C41" i="1" s="1"/>
  <c r="N41" i="1" s="1"/>
  <c r="L40" i="1"/>
  <c r="J40" i="1"/>
  <c r="F40" i="1"/>
  <c r="G40" i="1" s="1"/>
  <c r="D40" i="1"/>
  <c r="C40" i="1" s="1"/>
  <c r="N40" i="1" s="1"/>
  <c r="L39" i="1"/>
  <c r="J39" i="1"/>
  <c r="F39" i="1"/>
  <c r="G39" i="1" s="1"/>
  <c r="D39" i="1"/>
  <c r="C39" i="1" s="1"/>
  <c r="N39" i="1" s="1"/>
  <c r="L38" i="1"/>
  <c r="J38" i="1"/>
  <c r="F38" i="1"/>
  <c r="G38" i="1" s="1"/>
  <c r="D38" i="1"/>
  <c r="C38" i="1" s="1"/>
  <c r="N38" i="1" s="1"/>
  <c r="L37" i="1"/>
  <c r="J37" i="1"/>
  <c r="F37" i="1"/>
  <c r="G37" i="1" s="1"/>
  <c r="D37" i="1"/>
  <c r="C37" i="1" s="1"/>
  <c r="N37" i="1" s="1"/>
  <c r="L36" i="1"/>
  <c r="J36" i="1"/>
  <c r="F36" i="1"/>
  <c r="G36" i="1" s="1"/>
  <c r="D36" i="1"/>
  <c r="C36" i="1" s="1"/>
  <c r="N36" i="1" s="1"/>
  <c r="L35" i="1"/>
  <c r="J35" i="1"/>
  <c r="F35" i="1"/>
  <c r="G35" i="1" s="1"/>
  <c r="D35" i="1"/>
  <c r="C35" i="1" s="1"/>
  <c r="N35" i="1" s="1"/>
  <c r="L34" i="1"/>
  <c r="J34" i="1"/>
  <c r="F34" i="1"/>
  <c r="G34" i="1" s="1"/>
  <c r="D34" i="1"/>
  <c r="C34" i="1" s="1"/>
  <c r="N34" i="1" s="1"/>
  <c r="L33" i="1"/>
  <c r="J33" i="1"/>
  <c r="F33" i="1"/>
  <c r="G33" i="1" s="1"/>
  <c r="D33" i="1"/>
  <c r="C33" i="1" s="1"/>
  <c r="N33" i="1" s="1"/>
  <c r="L32" i="1"/>
  <c r="J32" i="1"/>
  <c r="F32" i="1"/>
  <c r="G32" i="1" s="1"/>
  <c r="D32" i="1"/>
  <c r="C32" i="1" s="1"/>
  <c r="N32" i="1" s="1"/>
  <c r="L31" i="1"/>
  <c r="J31" i="1"/>
  <c r="F31" i="1"/>
  <c r="G31" i="1" s="1"/>
  <c r="D31" i="1"/>
  <c r="C31" i="1" s="1"/>
  <c r="N31" i="1" s="1"/>
  <c r="L30" i="1"/>
  <c r="J30" i="1"/>
  <c r="F30" i="1"/>
  <c r="G30" i="1" s="1"/>
  <c r="D30" i="1"/>
  <c r="C30" i="1" s="1"/>
  <c r="N30" i="1" s="1"/>
  <c r="L29" i="1"/>
  <c r="J29" i="1"/>
  <c r="F29" i="1"/>
  <c r="G29" i="1" s="1"/>
  <c r="D29" i="1"/>
  <c r="C29" i="1" s="1"/>
  <c r="N29" i="1" s="1"/>
  <c r="L28" i="1"/>
  <c r="J28" i="1"/>
  <c r="F28" i="1"/>
  <c r="G28" i="1" s="1"/>
  <c r="D28" i="1"/>
  <c r="C28" i="1" s="1"/>
  <c r="N28" i="1" s="1"/>
  <c r="L27" i="1"/>
  <c r="J27" i="1"/>
  <c r="F27" i="1"/>
  <c r="G27" i="1" s="1"/>
  <c r="D27" i="1"/>
  <c r="C27" i="1" s="1"/>
  <c r="N27" i="1" s="1"/>
  <c r="L26" i="1"/>
  <c r="J26" i="1"/>
  <c r="F26" i="1"/>
  <c r="G26" i="1" s="1"/>
  <c r="D26" i="1"/>
  <c r="C26" i="1" s="1"/>
  <c r="N26" i="1" s="1"/>
  <c r="L25" i="1"/>
  <c r="J25" i="1"/>
  <c r="F25" i="1"/>
  <c r="G25" i="1" s="1"/>
  <c r="D25" i="1"/>
  <c r="C25" i="1" s="1"/>
  <c r="N25" i="1" s="1"/>
  <c r="L24" i="1"/>
  <c r="J24" i="1"/>
  <c r="F24" i="1"/>
  <c r="G24" i="1" s="1"/>
  <c r="D24" i="1"/>
  <c r="C24" i="1" s="1"/>
  <c r="N24" i="1" s="1"/>
  <c r="L23" i="1"/>
  <c r="J23" i="1"/>
  <c r="F23" i="1"/>
  <c r="G23" i="1" s="1"/>
  <c r="D23" i="1"/>
  <c r="C23" i="1" s="1"/>
  <c r="N23" i="1" s="1"/>
  <c r="L22" i="1"/>
  <c r="J22" i="1"/>
  <c r="F22" i="1"/>
  <c r="G22" i="1" s="1"/>
  <c r="D22" i="1"/>
  <c r="C22" i="1" s="1"/>
  <c r="N22" i="1" s="1"/>
  <c r="L21" i="1"/>
  <c r="J21" i="1"/>
  <c r="F21" i="1"/>
  <c r="G21" i="1" s="1"/>
  <c r="D21" i="1"/>
  <c r="C21" i="1" s="1"/>
  <c r="N21" i="1" s="1"/>
  <c r="L20" i="1"/>
  <c r="J20" i="1"/>
  <c r="F20" i="1"/>
  <c r="G20" i="1" s="1"/>
  <c r="D20" i="1"/>
  <c r="C20" i="1" s="1"/>
  <c r="N20" i="1" s="1"/>
  <c r="L19" i="1"/>
  <c r="J19" i="1"/>
  <c r="F19" i="1"/>
  <c r="G19" i="1" s="1"/>
  <c r="D19" i="1"/>
  <c r="C19" i="1" s="1"/>
  <c r="N19" i="1" s="1"/>
  <c r="L18" i="1"/>
  <c r="J18" i="1"/>
  <c r="F18" i="1"/>
  <c r="G18" i="1" s="1"/>
  <c r="D18" i="1"/>
  <c r="C18" i="1" s="1"/>
  <c r="N18" i="1" s="1"/>
  <c r="L17" i="1"/>
  <c r="J17" i="1"/>
  <c r="F17" i="1"/>
  <c r="G17" i="1" s="1"/>
  <c r="D17" i="1"/>
  <c r="C17" i="1" s="1"/>
  <c r="N17" i="1" s="1"/>
  <c r="L16" i="1"/>
  <c r="J16" i="1"/>
  <c r="F16" i="1"/>
  <c r="G16" i="1" s="1"/>
  <c r="D16" i="1"/>
  <c r="C16" i="1" s="1"/>
  <c r="N16" i="1" s="1"/>
  <c r="L15" i="1"/>
  <c r="J15" i="1"/>
  <c r="F15" i="1"/>
  <c r="G15" i="1" s="1"/>
  <c r="D15" i="1"/>
  <c r="C15" i="1" s="1"/>
  <c r="N15" i="1" s="1"/>
  <c r="L14" i="1"/>
  <c r="J14" i="1"/>
  <c r="F14" i="1"/>
  <c r="G14" i="1" s="1"/>
  <c r="D14" i="1"/>
  <c r="C14" i="1" s="1"/>
  <c r="N14" i="1" s="1"/>
  <c r="L13" i="1"/>
  <c r="J13" i="1"/>
  <c r="F13" i="1"/>
  <c r="G13" i="1" s="1"/>
  <c r="D13" i="1"/>
  <c r="C13" i="1" s="1"/>
  <c r="N13" i="1" s="1"/>
  <c r="N1" i="1"/>
  <c r="H18" i="1" l="1"/>
  <c r="AN15" i="1"/>
  <c r="AF15" i="1"/>
  <c r="AJ15" i="1"/>
  <c r="H20" i="1"/>
  <c r="AF17" i="1"/>
  <c r="AN17" i="1"/>
  <c r="AJ17" i="1"/>
  <c r="H21" i="1"/>
  <c r="AN18" i="1"/>
  <c r="AF18" i="1"/>
  <c r="AJ18" i="1"/>
  <c r="H24" i="1"/>
  <c r="AJ21" i="1"/>
  <c r="AN21" i="1"/>
  <c r="AF21" i="1"/>
  <c r="H27" i="1"/>
  <c r="AN24" i="1"/>
  <c r="AJ24" i="1"/>
  <c r="AF24" i="1"/>
  <c r="H30" i="1"/>
  <c r="AN27" i="1"/>
  <c r="AJ27" i="1"/>
  <c r="AF27" i="1"/>
  <c r="H33" i="1"/>
  <c r="AN30" i="1"/>
  <c r="AJ30" i="1"/>
  <c r="AF30" i="1"/>
  <c r="H35" i="1"/>
  <c r="AN32" i="1"/>
  <c r="AJ32" i="1"/>
  <c r="AF32" i="1"/>
  <c r="H38" i="1"/>
  <c r="AN35" i="1"/>
  <c r="AJ35" i="1"/>
  <c r="AF35" i="1"/>
  <c r="H16" i="1"/>
  <c r="H15" i="1"/>
  <c r="H14" i="1"/>
  <c r="H13" i="1"/>
  <c r="AJ13" i="1"/>
  <c r="AN13" i="1"/>
  <c r="AF13" i="1"/>
  <c r="H19" i="1"/>
  <c r="AJ16" i="1"/>
  <c r="AN16" i="1"/>
  <c r="AF16" i="1"/>
  <c r="H22" i="1"/>
  <c r="AN19" i="1"/>
  <c r="AF19" i="1"/>
  <c r="AJ19" i="1"/>
  <c r="H25" i="1"/>
  <c r="AN22" i="1"/>
  <c r="AJ22" i="1"/>
  <c r="AF22" i="1"/>
  <c r="H28" i="1"/>
  <c r="AN25" i="1"/>
  <c r="AJ25" i="1"/>
  <c r="AF25" i="1"/>
  <c r="H32" i="1"/>
  <c r="AN29" i="1"/>
  <c r="AJ29" i="1"/>
  <c r="AF29" i="1"/>
  <c r="H39" i="1"/>
  <c r="AN36" i="1"/>
  <c r="AJ36" i="1"/>
  <c r="AF36" i="1"/>
  <c r="H17" i="1"/>
  <c r="AF14" i="1"/>
  <c r="AG17" i="1" s="1"/>
  <c r="AN14" i="1"/>
  <c r="AJ14" i="1"/>
  <c r="H23" i="1"/>
  <c r="AN20" i="1"/>
  <c r="AF20" i="1"/>
  <c r="AJ20" i="1"/>
  <c r="H26" i="1"/>
  <c r="AN23" i="1"/>
  <c r="AJ23" i="1"/>
  <c r="AF23" i="1"/>
  <c r="H29" i="1"/>
  <c r="AN26" i="1"/>
  <c r="AJ26" i="1"/>
  <c r="AF26" i="1"/>
  <c r="H31" i="1"/>
  <c r="AN28" i="1"/>
  <c r="AJ28" i="1"/>
  <c r="AF28" i="1"/>
  <c r="H34" i="1"/>
  <c r="AN31" i="1"/>
  <c r="AJ31" i="1"/>
  <c r="AF31" i="1"/>
  <c r="H36" i="1"/>
  <c r="AN33" i="1"/>
  <c r="AJ33" i="1"/>
  <c r="AF33" i="1"/>
  <c r="H37" i="1"/>
  <c r="AN34" i="1"/>
  <c r="AJ34" i="1"/>
  <c r="AF34" i="1"/>
  <c r="H40" i="1"/>
  <c r="AN37" i="1"/>
  <c r="AJ37" i="1"/>
  <c r="AF37" i="1"/>
  <c r="H41" i="1"/>
  <c r="AN38" i="1"/>
  <c r="AJ38" i="1"/>
  <c r="AF38" i="1"/>
  <c r="H42" i="1"/>
  <c r="AN39" i="1"/>
  <c r="AJ39" i="1"/>
  <c r="AF39" i="1"/>
  <c r="H43" i="1"/>
  <c r="AN40" i="1"/>
  <c r="AJ40" i="1"/>
  <c r="AF40" i="1"/>
  <c r="H44" i="1"/>
  <c r="AN41" i="1"/>
  <c r="AJ41" i="1"/>
  <c r="AF41" i="1"/>
  <c r="H45" i="1"/>
  <c r="AN42" i="1"/>
  <c r="AJ42" i="1"/>
  <c r="AF42" i="1"/>
  <c r="H46" i="1"/>
  <c r="AN43" i="1"/>
  <c r="AJ43" i="1"/>
  <c r="AF43" i="1"/>
  <c r="H47" i="1"/>
  <c r="AN44" i="1"/>
  <c r="AJ44" i="1"/>
  <c r="AF44" i="1"/>
  <c r="H48" i="1"/>
  <c r="AN45" i="1"/>
  <c r="AJ45" i="1"/>
  <c r="AF45" i="1"/>
  <c r="H49" i="1"/>
  <c r="AN46" i="1"/>
  <c r="AJ46" i="1"/>
  <c r="AF46" i="1"/>
  <c r="H50" i="1"/>
  <c r="AN47" i="1"/>
  <c r="AJ47" i="1"/>
  <c r="AF47" i="1"/>
  <c r="H51" i="1"/>
  <c r="AN48" i="1"/>
  <c r="AJ48" i="1"/>
  <c r="AF48" i="1"/>
  <c r="H52" i="1"/>
  <c r="AN49" i="1"/>
  <c r="AJ49" i="1"/>
  <c r="AF49" i="1"/>
  <c r="H53" i="1"/>
  <c r="AN50" i="1"/>
  <c r="AJ50" i="1"/>
  <c r="AF50" i="1"/>
  <c r="H54" i="1"/>
  <c r="AN51" i="1"/>
  <c r="AJ51" i="1"/>
  <c r="AF51" i="1"/>
  <c r="H55" i="1"/>
  <c r="AN52" i="1"/>
  <c r="AJ52" i="1"/>
  <c r="AF52" i="1"/>
  <c r="H56" i="1"/>
  <c r="AN53" i="1"/>
  <c r="AJ53" i="1"/>
  <c r="AF53" i="1"/>
  <c r="H57" i="1"/>
  <c r="AN54" i="1"/>
  <c r="AJ54" i="1"/>
  <c r="AF54" i="1"/>
  <c r="H58" i="1"/>
  <c r="AN55" i="1"/>
  <c r="AJ55" i="1"/>
  <c r="AF55" i="1"/>
  <c r="H59" i="1"/>
  <c r="AN56" i="1"/>
  <c r="AJ56" i="1"/>
  <c r="AF56" i="1"/>
  <c r="H60" i="1"/>
  <c r="AN57" i="1"/>
  <c r="AJ57" i="1"/>
  <c r="AF57" i="1"/>
  <c r="H61" i="1"/>
  <c r="AN58" i="1"/>
  <c r="AJ58" i="1"/>
  <c r="AF58" i="1"/>
  <c r="H62" i="1"/>
  <c r="AN59" i="1"/>
  <c r="AJ59" i="1"/>
  <c r="AF59" i="1"/>
  <c r="H63" i="1"/>
  <c r="AN60" i="1"/>
  <c r="AJ60" i="1"/>
  <c r="AF60" i="1"/>
  <c r="H64" i="1"/>
  <c r="AN61" i="1"/>
  <c r="AJ61" i="1"/>
  <c r="AF61" i="1"/>
  <c r="H65" i="1"/>
  <c r="AN62" i="1"/>
  <c r="AJ62" i="1"/>
  <c r="AF62" i="1"/>
  <c r="H66" i="1"/>
  <c r="AN63" i="1"/>
  <c r="AJ63" i="1"/>
  <c r="AF63" i="1"/>
  <c r="H67" i="1"/>
  <c r="AN64" i="1"/>
  <c r="AJ64" i="1"/>
  <c r="AF64" i="1"/>
  <c r="H68" i="1"/>
  <c r="AN65" i="1"/>
  <c r="AJ65" i="1"/>
  <c r="AF65" i="1"/>
  <c r="H69" i="1"/>
  <c r="AN66" i="1"/>
  <c r="AJ66" i="1"/>
  <c r="AF66" i="1"/>
  <c r="H70" i="1"/>
  <c r="AN67" i="1"/>
  <c r="AJ67" i="1"/>
  <c r="AF67" i="1"/>
  <c r="H71" i="1"/>
  <c r="AN68" i="1"/>
  <c r="AJ68" i="1"/>
  <c r="AF68" i="1"/>
  <c r="H72" i="1"/>
  <c r="AN69" i="1"/>
  <c r="AJ69" i="1"/>
  <c r="AF69" i="1"/>
  <c r="H73" i="1"/>
  <c r="AN70" i="1"/>
  <c r="AJ70" i="1"/>
  <c r="AF70" i="1"/>
  <c r="H74" i="1"/>
  <c r="AN71" i="1"/>
  <c r="AJ71" i="1"/>
  <c r="AF71" i="1"/>
  <c r="H75" i="1"/>
  <c r="AN72" i="1"/>
  <c r="AJ72" i="1"/>
  <c r="AF72" i="1"/>
  <c r="H76" i="1"/>
  <c r="AN73" i="1"/>
  <c r="AJ73" i="1"/>
  <c r="AF73" i="1"/>
  <c r="H77" i="1"/>
  <c r="AN74" i="1"/>
  <c r="AJ74" i="1"/>
  <c r="AF74" i="1"/>
  <c r="H78" i="1"/>
  <c r="AN75" i="1"/>
  <c r="AJ75" i="1"/>
  <c r="AF75" i="1"/>
  <c r="H79" i="1"/>
  <c r="AN76" i="1"/>
  <c r="AJ76" i="1"/>
  <c r="AF76" i="1"/>
  <c r="H80" i="1"/>
  <c r="AN77" i="1"/>
  <c r="AJ77" i="1"/>
  <c r="AF77" i="1"/>
  <c r="H81" i="1"/>
  <c r="AN78" i="1"/>
  <c r="AJ78" i="1"/>
  <c r="AF78" i="1"/>
  <c r="H82" i="1"/>
  <c r="AN79" i="1"/>
  <c r="AJ79" i="1"/>
  <c r="AF79" i="1"/>
  <c r="H83" i="1"/>
  <c r="AN80" i="1"/>
  <c r="AJ80" i="1"/>
  <c r="AF80" i="1"/>
  <c r="H84" i="1"/>
  <c r="AN81" i="1"/>
  <c r="AJ81" i="1"/>
  <c r="AF81" i="1"/>
  <c r="H85" i="1"/>
  <c r="AN82" i="1"/>
  <c r="AJ82" i="1"/>
  <c r="AF82" i="1"/>
  <c r="H86" i="1"/>
  <c r="AN83" i="1"/>
  <c r="AJ83" i="1"/>
  <c r="AF83" i="1"/>
  <c r="H87" i="1"/>
  <c r="AN84" i="1"/>
  <c r="AJ84" i="1"/>
  <c r="AF84" i="1"/>
  <c r="H88" i="1"/>
  <c r="AN85" i="1"/>
  <c r="AJ85" i="1"/>
  <c r="AF85" i="1"/>
  <c r="H89" i="1"/>
  <c r="AN86" i="1"/>
  <c r="AJ86" i="1"/>
  <c r="AF86" i="1"/>
  <c r="H90" i="1"/>
  <c r="AN87" i="1"/>
  <c r="AJ87" i="1"/>
  <c r="AF87" i="1"/>
  <c r="H91" i="1"/>
  <c r="AN88" i="1"/>
  <c r="AJ88" i="1"/>
  <c r="AF88" i="1"/>
  <c r="H92" i="1"/>
  <c r="AN89" i="1"/>
  <c r="AJ89" i="1"/>
  <c r="AF89" i="1"/>
  <c r="H93" i="1"/>
  <c r="AN90" i="1"/>
  <c r="AJ90" i="1"/>
  <c r="AF90" i="1"/>
  <c r="H94" i="1"/>
  <c r="AN91" i="1"/>
  <c r="AJ91" i="1"/>
  <c r="AF91" i="1"/>
  <c r="H95" i="1"/>
  <c r="AN92" i="1"/>
  <c r="AJ92" i="1"/>
  <c r="AF92" i="1"/>
  <c r="H96" i="1"/>
  <c r="AN93" i="1"/>
  <c r="AJ93" i="1"/>
  <c r="AF93" i="1"/>
  <c r="H97" i="1"/>
  <c r="AN94" i="1"/>
  <c r="AJ94" i="1"/>
  <c r="AF94" i="1"/>
  <c r="H98" i="1"/>
  <c r="AN95" i="1"/>
  <c r="AJ95" i="1"/>
  <c r="AF95" i="1"/>
  <c r="H99" i="1"/>
  <c r="AN96" i="1"/>
  <c r="AJ96" i="1"/>
  <c r="AF96" i="1"/>
  <c r="H100" i="1"/>
  <c r="AN97" i="1"/>
  <c r="AJ97" i="1"/>
  <c r="AF97" i="1"/>
  <c r="H101" i="1"/>
  <c r="AN98" i="1"/>
  <c r="AJ98" i="1"/>
  <c r="AF98" i="1"/>
  <c r="H102" i="1"/>
  <c r="AN99" i="1"/>
  <c r="AJ99" i="1"/>
  <c r="AF99" i="1"/>
  <c r="H103" i="1"/>
  <c r="AN100" i="1"/>
  <c r="AJ100" i="1"/>
  <c r="AF100" i="1"/>
  <c r="H104" i="1"/>
  <c r="AN101" i="1"/>
  <c r="AJ101" i="1"/>
  <c r="AF101" i="1"/>
  <c r="O13" i="1"/>
  <c r="P13" i="1" s="1"/>
  <c r="T13" i="1" s="1"/>
  <c r="O14" i="1"/>
  <c r="H105" i="1"/>
  <c r="AN102" i="1"/>
  <c r="AJ102" i="1"/>
  <c r="AF102" i="1"/>
  <c r="H106" i="1"/>
  <c r="AN103" i="1"/>
  <c r="AJ103" i="1"/>
  <c r="AF103" i="1"/>
  <c r="H107" i="1"/>
  <c r="AN104" i="1"/>
  <c r="AJ104" i="1"/>
  <c r="AF104" i="1"/>
  <c r="H108" i="1"/>
  <c r="AN105" i="1"/>
  <c r="AJ105" i="1"/>
  <c r="AF105" i="1"/>
  <c r="H109" i="1"/>
  <c r="AN106" i="1"/>
  <c r="AJ106" i="1"/>
  <c r="AF106" i="1"/>
  <c r="H110" i="1"/>
  <c r="AN107" i="1"/>
  <c r="AJ107" i="1"/>
  <c r="AF107" i="1"/>
  <c r="H114" i="1"/>
  <c r="AN111" i="1"/>
  <c r="AJ111" i="1"/>
  <c r="AF111" i="1"/>
  <c r="H118" i="1"/>
  <c r="AN115" i="1"/>
  <c r="AJ115" i="1"/>
  <c r="AF115" i="1"/>
  <c r="H122" i="1"/>
  <c r="AN119" i="1"/>
  <c r="AJ119" i="1"/>
  <c r="AF119" i="1"/>
  <c r="H126" i="1"/>
  <c r="AN123" i="1"/>
  <c r="AJ123" i="1"/>
  <c r="AF123" i="1"/>
  <c r="H130" i="1"/>
  <c r="AN127" i="1"/>
  <c r="AJ127" i="1"/>
  <c r="AF127" i="1"/>
  <c r="H134" i="1"/>
  <c r="AN131" i="1"/>
  <c r="AJ131" i="1"/>
  <c r="AF131" i="1"/>
  <c r="H138" i="1"/>
  <c r="AN135" i="1"/>
  <c r="AJ135" i="1"/>
  <c r="AF135" i="1"/>
  <c r="H142" i="1"/>
  <c r="AN139" i="1"/>
  <c r="AJ139" i="1"/>
  <c r="AF139" i="1"/>
  <c r="H146" i="1"/>
  <c r="AN143" i="1"/>
  <c r="AJ143" i="1"/>
  <c r="AF143" i="1"/>
  <c r="H147" i="1"/>
  <c r="AN144" i="1"/>
  <c r="AJ144" i="1"/>
  <c r="AF144" i="1"/>
  <c r="H148" i="1"/>
  <c r="AN145" i="1"/>
  <c r="AJ145" i="1"/>
  <c r="AF145" i="1"/>
  <c r="H149" i="1"/>
  <c r="AN146" i="1"/>
  <c r="AJ146" i="1"/>
  <c r="AF146" i="1"/>
  <c r="H150" i="1"/>
  <c r="AN147" i="1"/>
  <c r="AJ147" i="1"/>
  <c r="AF147" i="1"/>
  <c r="H151" i="1"/>
  <c r="AN148" i="1"/>
  <c r="AJ148" i="1"/>
  <c r="AF148" i="1"/>
  <c r="H152" i="1"/>
  <c r="AN149" i="1"/>
  <c r="AJ149" i="1"/>
  <c r="AF149" i="1"/>
  <c r="H153" i="1"/>
  <c r="AN150" i="1"/>
  <c r="AJ150" i="1"/>
  <c r="AF150" i="1"/>
  <c r="H154" i="1"/>
  <c r="AN151" i="1"/>
  <c r="AJ151" i="1"/>
  <c r="AF151" i="1"/>
  <c r="H155" i="1"/>
  <c r="AN152" i="1"/>
  <c r="AJ152" i="1"/>
  <c r="AF152" i="1"/>
  <c r="H156" i="1"/>
  <c r="AN153" i="1"/>
  <c r="AJ153" i="1"/>
  <c r="AF153" i="1"/>
  <c r="H157" i="1"/>
  <c r="AN154" i="1"/>
  <c r="AJ154" i="1"/>
  <c r="AF154" i="1"/>
  <c r="H158" i="1"/>
  <c r="AN155" i="1"/>
  <c r="AJ155" i="1"/>
  <c r="AF155" i="1"/>
  <c r="H159" i="1"/>
  <c r="AN156" i="1"/>
  <c r="AJ156" i="1"/>
  <c r="AF156" i="1"/>
  <c r="H160" i="1"/>
  <c r="AN157" i="1"/>
  <c r="AJ157" i="1"/>
  <c r="AF157" i="1"/>
  <c r="H161" i="1"/>
  <c r="AN158" i="1"/>
  <c r="AJ158" i="1"/>
  <c r="AF158" i="1"/>
  <c r="H162" i="1"/>
  <c r="AN159" i="1"/>
  <c r="AJ159" i="1"/>
  <c r="AF159" i="1"/>
  <c r="H163" i="1"/>
  <c r="AN160" i="1"/>
  <c r="AJ160" i="1"/>
  <c r="AF160" i="1"/>
  <c r="H164" i="1"/>
  <c r="AN161" i="1"/>
  <c r="AJ161" i="1"/>
  <c r="AF161" i="1"/>
  <c r="H165" i="1"/>
  <c r="AN162" i="1"/>
  <c r="AJ162" i="1"/>
  <c r="AF162" i="1"/>
  <c r="H166" i="1"/>
  <c r="AN163" i="1"/>
  <c r="AJ163" i="1"/>
  <c r="AF163" i="1"/>
  <c r="H167" i="1"/>
  <c r="AN164" i="1"/>
  <c r="AJ164" i="1"/>
  <c r="AF164" i="1"/>
  <c r="H168" i="1"/>
  <c r="AN165" i="1"/>
  <c r="AJ165" i="1"/>
  <c r="AF165" i="1"/>
  <c r="H169" i="1"/>
  <c r="AN166" i="1"/>
  <c r="AJ166" i="1"/>
  <c r="AF166" i="1"/>
  <c r="H170" i="1"/>
  <c r="AN167" i="1"/>
  <c r="AJ167" i="1"/>
  <c r="AF167" i="1"/>
  <c r="H171" i="1"/>
  <c r="AN168" i="1"/>
  <c r="AJ168" i="1"/>
  <c r="AF168" i="1"/>
  <c r="H172" i="1"/>
  <c r="AN169" i="1"/>
  <c r="AJ169" i="1"/>
  <c r="AF169" i="1"/>
  <c r="H173" i="1"/>
  <c r="AN170" i="1"/>
  <c r="AJ170" i="1"/>
  <c r="AF170" i="1"/>
  <c r="H174" i="1"/>
  <c r="AO171" i="1"/>
  <c r="AN171" i="1"/>
  <c r="AJ171" i="1"/>
  <c r="AF171" i="1"/>
  <c r="H300" i="1"/>
  <c r="H302" i="1"/>
  <c r="H313" i="1"/>
  <c r="AN310" i="1"/>
  <c r="AJ310" i="1"/>
  <c r="AF310" i="1"/>
  <c r="AO313" i="1"/>
  <c r="H317" i="1"/>
  <c r="AN314" i="1"/>
  <c r="AJ314" i="1"/>
  <c r="AF314" i="1"/>
  <c r="AO317" i="1"/>
  <c r="H321" i="1"/>
  <c r="AN318" i="1"/>
  <c r="AJ318" i="1"/>
  <c r="AF318" i="1"/>
  <c r="AO321" i="1"/>
  <c r="AN322" i="1"/>
  <c r="AJ322" i="1"/>
  <c r="AF322" i="1"/>
  <c r="H325" i="1"/>
  <c r="AO102" i="1"/>
  <c r="AO103" i="1"/>
  <c r="AO104" i="1"/>
  <c r="AO105" i="1"/>
  <c r="AO106" i="1"/>
  <c r="H113" i="1"/>
  <c r="AN110" i="1"/>
  <c r="AJ110" i="1"/>
  <c r="AF110" i="1"/>
  <c r="H117" i="1"/>
  <c r="AN114" i="1"/>
  <c r="AJ114" i="1"/>
  <c r="AF114" i="1"/>
  <c r="H121" i="1"/>
  <c r="AN118" i="1"/>
  <c r="AJ118" i="1"/>
  <c r="AF118" i="1"/>
  <c r="H125" i="1"/>
  <c r="AN122" i="1"/>
  <c r="AJ122" i="1"/>
  <c r="AF122" i="1"/>
  <c r="H129" i="1"/>
  <c r="AN126" i="1"/>
  <c r="AJ126" i="1"/>
  <c r="AF126" i="1"/>
  <c r="H133" i="1"/>
  <c r="AN130" i="1"/>
  <c r="AJ130" i="1"/>
  <c r="AF130" i="1"/>
  <c r="H137" i="1"/>
  <c r="AN134" i="1"/>
  <c r="AJ134" i="1"/>
  <c r="AF134" i="1"/>
  <c r="H141" i="1"/>
  <c r="AN138" i="1"/>
  <c r="AJ138" i="1"/>
  <c r="AF138" i="1"/>
  <c r="H145" i="1"/>
  <c r="AN142" i="1"/>
  <c r="AJ142" i="1"/>
  <c r="AF142" i="1"/>
  <c r="H303" i="1"/>
  <c r="AN300" i="1"/>
  <c r="AJ300" i="1"/>
  <c r="AF300" i="1"/>
  <c r="H304" i="1"/>
  <c r="AN301" i="1"/>
  <c r="AJ301" i="1"/>
  <c r="AF301" i="1"/>
  <c r="H305" i="1"/>
  <c r="AN302" i="1"/>
  <c r="AJ302" i="1"/>
  <c r="AF302" i="1"/>
  <c r="H306" i="1"/>
  <c r="AN303" i="1"/>
  <c r="AJ303" i="1"/>
  <c r="AF303" i="1"/>
  <c r="H307" i="1"/>
  <c r="AN304" i="1"/>
  <c r="AJ304" i="1"/>
  <c r="AF304" i="1"/>
  <c r="H308" i="1"/>
  <c r="AN305" i="1"/>
  <c r="AJ305" i="1"/>
  <c r="AF305" i="1"/>
  <c r="H309" i="1"/>
  <c r="AN306" i="1"/>
  <c r="AJ306" i="1"/>
  <c r="AF306" i="1"/>
  <c r="H310" i="1"/>
  <c r="AN307" i="1"/>
  <c r="AJ307" i="1"/>
  <c r="AF307" i="1"/>
  <c r="H314" i="1"/>
  <c r="AN311" i="1"/>
  <c r="AJ311" i="1"/>
  <c r="AF311" i="1"/>
  <c r="U314" i="1"/>
  <c r="V314" i="1" s="1"/>
  <c r="H318" i="1"/>
  <c r="AN315" i="1"/>
  <c r="AJ315" i="1"/>
  <c r="AF315" i="1"/>
  <c r="U318" i="1"/>
  <c r="V318" i="1" s="1"/>
  <c r="H322" i="1"/>
  <c r="AN319" i="1"/>
  <c r="AJ319" i="1"/>
  <c r="AF319" i="1"/>
  <c r="U322" i="1"/>
  <c r="V322" i="1" s="1"/>
  <c r="M13" i="1"/>
  <c r="AS13" i="1" s="1"/>
  <c r="AO13" i="1"/>
  <c r="M14" i="1"/>
  <c r="AS14" i="1" s="1"/>
  <c r="AO14" i="1"/>
  <c r="M15" i="1"/>
  <c r="AO15" i="1"/>
  <c r="M16" i="1"/>
  <c r="AO16" i="1"/>
  <c r="M17" i="1"/>
  <c r="AO17" i="1"/>
  <c r="M18" i="1"/>
  <c r="AO18" i="1"/>
  <c r="M19" i="1"/>
  <c r="AO19" i="1"/>
  <c r="M20" i="1"/>
  <c r="AO20" i="1"/>
  <c r="M21" i="1"/>
  <c r="AO21" i="1"/>
  <c r="M22" i="1"/>
  <c r="AO22" i="1"/>
  <c r="M23" i="1"/>
  <c r="AO23" i="1"/>
  <c r="M24" i="1"/>
  <c r="AO24" i="1"/>
  <c r="M25" i="1"/>
  <c r="AO25" i="1"/>
  <c r="M26" i="1"/>
  <c r="AO26" i="1"/>
  <c r="M27" i="1"/>
  <c r="AO27" i="1"/>
  <c r="M28" i="1"/>
  <c r="AO28" i="1"/>
  <c r="M29" i="1"/>
  <c r="AO29" i="1"/>
  <c r="M30" i="1"/>
  <c r="AO30" i="1"/>
  <c r="M31" i="1"/>
  <c r="AO31" i="1"/>
  <c r="M32" i="1"/>
  <c r="AO32" i="1"/>
  <c r="M33" i="1"/>
  <c r="AO33" i="1"/>
  <c r="M34" i="1"/>
  <c r="AO34" i="1"/>
  <c r="M35" i="1"/>
  <c r="AO35" i="1"/>
  <c r="M36" i="1"/>
  <c r="AO36" i="1"/>
  <c r="M37" i="1"/>
  <c r="AO37" i="1"/>
  <c r="M38" i="1"/>
  <c r="AO38" i="1"/>
  <c r="M39" i="1"/>
  <c r="AO39" i="1"/>
  <c r="M40" i="1"/>
  <c r="AO40" i="1"/>
  <c r="M41" i="1"/>
  <c r="AO41" i="1"/>
  <c r="M42" i="1"/>
  <c r="AO42" i="1"/>
  <c r="M43" i="1"/>
  <c r="AO43" i="1"/>
  <c r="M44" i="1"/>
  <c r="AO44" i="1"/>
  <c r="M45" i="1"/>
  <c r="AO45" i="1"/>
  <c r="M46" i="1"/>
  <c r="AO46" i="1"/>
  <c r="M47" i="1"/>
  <c r="AO47" i="1"/>
  <c r="M48" i="1"/>
  <c r="AO48" i="1"/>
  <c r="M49" i="1"/>
  <c r="AO49" i="1"/>
  <c r="M50" i="1"/>
  <c r="AO50" i="1"/>
  <c r="M51" i="1"/>
  <c r="AO51" i="1"/>
  <c r="M52" i="1"/>
  <c r="AO52" i="1"/>
  <c r="M53" i="1"/>
  <c r="AO53" i="1"/>
  <c r="M54" i="1"/>
  <c r="AO54" i="1"/>
  <c r="M55" i="1"/>
  <c r="AO55" i="1"/>
  <c r="M56" i="1"/>
  <c r="AO56" i="1"/>
  <c r="M57" i="1"/>
  <c r="AO57" i="1"/>
  <c r="M58" i="1"/>
  <c r="AO58" i="1"/>
  <c r="M59" i="1"/>
  <c r="AO59" i="1"/>
  <c r="M60" i="1"/>
  <c r="AO60" i="1"/>
  <c r="M61" i="1"/>
  <c r="AO61" i="1"/>
  <c r="M62" i="1"/>
  <c r="AO62" i="1"/>
  <c r="M63" i="1"/>
  <c r="AO63" i="1"/>
  <c r="M64" i="1"/>
  <c r="AO64" i="1"/>
  <c r="M65" i="1"/>
  <c r="AO65" i="1"/>
  <c r="M66" i="1"/>
  <c r="AO66" i="1"/>
  <c r="M67" i="1"/>
  <c r="AO67" i="1"/>
  <c r="M68" i="1"/>
  <c r="AO68" i="1"/>
  <c r="M69" i="1"/>
  <c r="AO69" i="1"/>
  <c r="M70" i="1"/>
  <c r="AO70" i="1"/>
  <c r="M71" i="1"/>
  <c r="AO71" i="1"/>
  <c r="M72" i="1"/>
  <c r="AO72" i="1"/>
  <c r="M73" i="1"/>
  <c r="AO73" i="1"/>
  <c r="M74" i="1"/>
  <c r="AO74" i="1"/>
  <c r="M75" i="1"/>
  <c r="AO75" i="1"/>
  <c r="M76" i="1"/>
  <c r="AO76" i="1"/>
  <c r="M77" i="1"/>
  <c r="AO77" i="1"/>
  <c r="M78" i="1"/>
  <c r="AO78" i="1"/>
  <c r="M79" i="1"/>
  <c r="AO79" i="1"/>
  <c r="M80" i="1"/>
  <c r="AO80" i="1"/>
  <c r="M81" i="1"/>
  <c r="AO81" i="1"/>
  <c r="M82" i="1"/>
  <c r="AO82" i="1"/>
  <c r="M83" i="1"/>
  <c r="AO83" i="1"/>
  <c r="M84" i="1"/>
  <c r="AO84" i="1"/>
  <c r="M85" i="1"/>
  <c r="AO85" i="1"/>
  <c r="M86" i="1"/>
  <c r="AO86" i="1"/>
  <c r="M87" i="1"/>
  <c r="AO87" i="1"/>
  <c r="M88" i="1"/>
  <c r="AO88" i="1"/>
  <c r="M89" i="1"/>
  <c r="AO89" i="1"/>
  <c r="M90" i="1"/>
  <c r="AO90" i="1"/>
  <c r="M91" i="1"/>
  <c r="AO91" i="1"/>
  <c r="M92" i="1"/>
  <c r="AO92" i="1"/>
  <c r="M93" i="1"/>
  <c r="AO93" i="1"/>
  <c r="M94" i="1"/>
  <c r="AO94" i="1"/>
  <c r="M95" i="1"/>
  <c r="AO95" i="1"/>
  <c r="M96" i="1"/>
  <c r="AO96" i="1"/>
  <c r="M97" i="1"/>
  <c r="AO97" i="1"/>
  <c r="M98" i="1"/>
  <c r="AO98" i="1"/>
  <c r="M99" i="1"/>
  <c r="AO99" i="1"/>
  <c r="M100" i="1"/>
  <c r="AO100" i="1"/>
  <c r="M101" i="1"/>
  <c r="AO101" i="1"/>
  <c r="C102" i="1"/>
  <c r="N102" i="1" s="1"/>
  <c r="C103" i="1"/>
  <c r="N103" i="1" s="1"/>
  <c r="C104" i="1"/>
  <c r="N104" i="1" s="1"/>
  <c r="C105" i="1"/>
  <c r="N105" i="1" s="1"/>
  <c r="C106" i="1"/>
  <c r="N106" i="1" s="1"/>
  <c r="C107" i="1"/>
  <c r="N107" i="1" s="1"/>
  <c r="AO107" i="1"/>
  <c r="H112" i="1"/>
  <c r="AN109" i="1"/>
  <c r="AJ109" i="1"/>
  <c r="AF109" i="1"/>
  <c r="AO111" i="1"/>
  <c r="H116" i="1"/>
  <c r="AN113" i="1"/>
  <c r="AJ113" i="1"/>
  <c r="AF113" i="1"/>
  <c r="AO115" i="1"/>
  <c r="H120" i="1"/>
  <c r="AN117" i="1"/>
  <c r="AJ117" i="1"/>
  <c r="AF117" i="1"/>
  <c r="AO119" i="1"/>
  <c r="H124" i="1"/>
  <c r="AN121" i="1"/>
  <c r="AJ121" i="1"/>
  <c r="AF121" i="1"/>
  <c r="AO123" i="1"/>
  <c r="H128" i="1"/>
  <c r="AN125" i="1"/>
  <c r="AJ125" i="1"/>
  <c r="AF125" i="1"/>
  <c r="AO127" i="1"/>
  <c r="H132" i="1"/>
  <c r="AN129" i="1"/>
  <c r="AJ129" i="1"/>
  <c r="AF129" i="1"/>
  <c r="AO131" i="1"/>
  <c r="H136" i="1"/>
  <c r="AN133" i="1"/>
  <c r="AJ133" i="1"/>
  <c r="AF133" i="1"/>
  <c r="AO135" i="1"/>
  <c r="H140" i="1"/>
  <c r="AN137" i="1"/>
  <c r="AJ137" i="1"/>
  <c r="AF137" i="1"/>
  <c r="AO139" i="1"/>
  <c r="H144" i="1"/>
  <c r="AN141" i="1"/>
  <c r="AJ141" i="1"/>
  <c r="AF141" i="1"/>
  <c r="AG144" i="1" s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H298" i="1"/>
  <c r="H301" i="1"/>
  <c r="H311" i="1"/>
  <c r="AN308" i="1"/>
  <c r="AJ308" i="1"/>
  <c r="AF308" i="1"/>
  <c r="H315" i="1"/>
  <c r="AN312" i="1"/>
  <c r="AJ312" i="1"/>
  <c r="AF312" i="1"/>
  <c r="AO315" i="1"/>
  <c r="H319" i="1"/>
  <c r="AN316" i="1"/>
  <c r="AJ316" i="1"/>
  <c r="AF316" i="1"/>
  <c r="AO319" i="1"/>
  <c r="AN320" i="1"/>
  <c r="AJ320" i="1"/>
  <c r="AF320" i="1"/>
  <c r="H323" i="1"/>
  <c r="M102" i="1"/>
  <c r="M103" i="1"/>
  <c r="M104" i="1"/>
  <c r="M105" i="1"/>
  <c r="M106" i="1"/>
  <c r="M107" i="1"/>
  <c r="H111" i="1"/>
  <c r="AN108" i="1"/>
  <c r="U108" i="1" s="1"/>
  <c r="V108" i="1" s="1"/>
  <c r="AJ108" i="1"/>
  <c r="AF108" i="1"/>
  <c r="AG111" i="1" s="1"/>
  <c r="U109" i="1"/>
  <c r="V109" i="1" s="1"/>
  <c r="AO110" i="1"/>
  <c r="H115" i="1"/>
  <c r="AN112" i="1"/>
  <c r="AJ112" i="1"/>
  <c r="AF112" i="1"/>
  <c r="AG115" i="1" s="1"/>
  <c r="U113" i="1"/>
  <c r="V113" i="1" s="1"/>
  <c r="AO114" i="1"/>
  <c r="H119" i="1"/>
  <c r="AN116" i="1"/>
  <c r="U116" i="1" s="1"/>
  <c r="V116" i="1" s="1"/>
  <c r="AJ116" i="1"/>
  <c r="AF116" i="1"/>
  <c r="U117" i="1"/>
  <c r="V117" i="1" s="1"/>
  <c r="AO118" i="1"/>
  <c r="H123" i="1"/>
  <c r="AN120" i="1"/>
  <c r="AJ120" i="1"/>
  <c r="AF120" i="1"/>
  <c r="AG123" i="1" s="1"/>
  <c r="U121" i="1"/>
  <c r="V121" i="1" s="1"/>
  <c r="AO122" i="1"/>
  <c r="H127" i="1"/>
  <c r="AN124" i="1"/>
  <c r="AJ124" i="1"/>
  <c r="AF124" i="1"/>
  <c r="U125" i="1"/>
  <c r="V125" i="1" s="1"/>
  <c r="AO126" i="1"/>
  <c r="H131" i="1"/>
  <c r="AN128" i="1"/>
  <c r="U128" i="1" s="1"/>
  <c r="V128" i="1" s="1"/>
  <c r="AJ128" i="1"/>
  <c r="AF128" i="1"/>
  <c r="AG131" i="1" s="1"/>
  <c r="U129" i="1"/>
  <c r="V129" i="1" s="1"/>
  <c r="AO130" i="1"/>
  <c r="H135" i="1"/>
  <c r="AN132" i="1"/>
  <c r="AJ132" i="1"/>
  <c r="AF132" i="1"/>
  <c r="U133" i="1"/>
  <c r="V133" i="1" s="1"/>
  <c r="AO134" i="1"/>
  <c r="H139" i="1"/>
  <c r="AN136" i="1"/>
  <c r="AJ136" i="1"/>
  <c r="AF136" i="1"/>
  <c r="AG139" i="1" s="1"/>
  <c r="U137" i="1"/>
  <c r="V137" i="1" s="1"/>
  <c r="AO138" i="1"/>
  <c r="H143" i="1"/>
  <c r="AN140" i="1"/>
  <c r="AJ140" i="1"/>
  <c r="AF140" i="1"/>
  <c r="AG143" i="1" s="1"/>
  <c r="U141" i="1"/>
  <c r="V141" i="1" s="1"/>
  <c r="AO142" i="1"/>
  <c r="H297" i="1"/>
  <c r="H312" i="1"/>
  <c r="AN309" i="1"/>
  <c r="AJ309" i="1"/>
  <c r="AF309" i="1"/>
  <c r="H316" i="1"/>
  <c r="AN313" i="1"/>
  <c r="AJ313" i="1"/>
  <c r="AF313" i="1"/>
  <c r="AO316" i="1"/>
  <c r="H320" i="1"/>
  <c r="AN317" i="1"/>
  <c r="AJ317" i="1"/>
  <c r="AF317" i="1"/>
  <c r="AO320" i="1"/>
  <c r="H324" i="1"/>
  <c r="AN321" i="1"/>
  <c r="AJ321" i="1"/>
  <c r="AF321" i="1"/>
  <c r="AN573" i="1"/>
  <c r="AJ573" i="1"/>
  <c r="AF573" i="1"/>
  <c r="H576" i="1"/>
  <c r="AN577" i="1"/>
  <c r="AJ577" i="1"/>
  <c r="AF577" i="1"/>
  <c r="H580" i="1"/>
  <c r="AN581" i="1"/>
  <c r="AJ581" i="1"/>
  <c r="AF581" i="1"/>
  <c r="H584" i="1"/>
  <c r="AN585" i="1"/>
  <c r="AJ585" i="1"/>
  <c r="AF585" i="1"/>
  <c r="H588" i="1"/>
  <c r="AN588" i="1"/>
  <c r="AJ588" i="1"/>
  <c r="AF588" i="1"/>
  <c r="H591" i="1"/>
  <c r="AN590" i="1"/>
  <c r="AJ590" i="1"/>
  <c r="AF590" i="1"/>
  <c r="AN13" i="2"/>
  <c r="AJ13" i="2"/>
  <c r="AF13" i="2"/>
  <c r="H16" i="2"/>
  <c r="H15" i="2"/>
  <c r="H14" i="2"/>
  <c r="H13" i="2"/>
  <c r="AN14" i="2"/>
  <c r="AJ14" i="2"/>
  <c r="AF14" i="2"/>
  <c r="H17" i="2"/>
  <c r="AN15" i="2"/>
  <c r="AJ15" i="2"/>
  <c r="AF15" i="2"/>
  <c r="H18" i="2"/>
  <c r="AN16" i="2"/>
  <c r="AJ16" i="2"/>
  <c r="AF16" i="2"/>
  <c r="H19" i="2"/>
  <c r="AN17" i="2"/>
  <c r="AJ17" i="2"/>
  <c r="AF17" i="2"/>
  <c r="H20" i="2"/>
  <c r="AN18" i="2"/>
  <c r="AJ18" i="2"/>
  <c r="AF18" i="2"/>
  <c r="H21" i="2"/>
  <c r="AN19" i="2"/>
  <c r="AJ19" i="2"/>
  <c r="AF19" i="2"/>
  <c r="H22" i="2"/>
  <c r="AN20" i="2"/>
  <c r="AJ20" i="2"/>
  <c r="AF20" i="2"/>
  <c r="H23" i="2"/>
  <c r="AN21" i="2"/>
  <c r="AJ21" i="2"/>
  <c r="AF21" i="2"/>
  <c r="H24" i="2"/>
  <c r="AN22" i="2"/>
  <c r="AJ22" i="2"/>
  <c r="AF22" i="2"/>
  <c r="H25" i="2"/>
  <c r="AN23" i="2"/>
  <c r="AJ23" i="2"/>
  <c r="AF23" i="2"/>
  <c r="H26" i="2"/>
  <c r="AN24" i="2"/>
  <c r="AJ24" i="2"/>
  <c r="AF24" i="2"/>
  <c r="H27" i="2"/>
  <c r="AN25" i="2"/>
  <c r="AJ25" i="2"/>
  <c r="AF25" i="2"/>
  <c r="H28" i="2"/>
  <c r="AN26" i="2"/>
  <c r="AJ26" i="2"/>
  <c r="AF26" i="2"/>
  <c r="H29" i="2"/>
  <c r="AN27" i="2"/>
  <c r="AJ27" i="2"/>
  <c r="AF27" i="2"/>
  <c r="H30" i="2"/>
  <c r="H31" i="2"/>
  <c r="AN28" i="2"/>
  <c r="AF28" i="2"/>
  <c r="AJ28" i="2"/>
  <c r="AF172" i="1"/>
  <c r="AJ172" i="1"/>
  <c r="AN172" i="1"/>
  <c r="AF173" i="1"/>
  <c r="AJ173" i="1"/>
  <c r="AN173" i="1"/>
  <c r="AF174" i="1"/>
  <c r="AJ174" i="1"/>
  <c r="AN174" i="1"/>
  <c r="AF175" i="1"/>
  <c r="AJ175" i="1"/>
  <c r="AN175" i="1"/>
  <c r="AF176" i="1"/>
  <c r="AJ176" i="1"/>
  <c r="AN176" i="1"/>
  <c r="AF177" i="1"/>
  <c r="AJ177" i="1"/>
  <c r="AN177" i="1"/>
  <c r="AF178" i="1"/>
  <c r="AJ178" i="1"/>
  <c r="AN178" i="1"/>
  <c r="AF179" i="1"/>
  <c r="AJ179" i="1"/>
  <c r="AN179" i="1"/>
  <c r="AF180" i="1"/>
  <c r="AJ180" i="1"/>
  <c r="AN180" i="1"/>
  <c r="AF181" i="1"/>
  <c r="AJ181" i="1"/>
  <c r="AN181" i="1"/>
  <c r="AF182" i="1"/>
  <c r="AJ182" i="1"/>
  <c r="AN182" i="1"/>
  <c r="AF183" i="1"/>
  <c r="AJ183" i="1"/>
  <c r="AN183" i="1"/>
  <c r="AF184" i="1"/>
  <c r="AJ184" i="1"/>
  <c r="AN184" i="1"/>
  <c r="AF185" i="1"/>
  <c r="AJ185" i="1"/>
  <c r="AN185" i="1"/>
  <c r="AF186" i="1"/>
  <c r="AJ186" i="1"/>
  <c r="AN186" i="1"/>
  <c r="AF187" i="1"/>
  <c r="AJ187" i="1"/>
  <c r="AN187" i="1"/>
  <c r="AF188" i="1"/>
  <c r="AJ188" i="1"/>
  <c r="AN188" i="1"/>
  <c r="AF189" i="1"/>
  <c r="AJ189" i="1"/>
  <c r="AN189" i="1"/>
  <c r="AF190" i="1"/>
  <c r="AJ190" i="1"/>
  <c r="AN190" i="1"/>
  <c r="AF191" i="1"/>
  <c r="AJ191" i="1"/>
  <c r="AN191" i="1"/>
  <c r="AF192" i="1"/>
  <c r="AJ192" i="1"/>
  <c r="AN192" i="1"/>
  <c r="AF193" i="1"/>
  <c r="AJ193" i="1"/>
  <c r="AN193" i="1"/>
  <c r="AF194" i="1"/>
  <c r="AJ194" i="1"/>
  <c r="AN194" i="1"/>
  <c r="AF195" i="1"/>
  <c r="AJ195" i="1"/>
  <c r="AN195" i="1"/>
  <c r="AF196" i="1"/>
  <c r="AJ196" i="1"/>
  <c r="AN196" i="1"/>
  <c r="AF197" i="1"/>
  <c r="AJ197" i="1"/>
  <c r="AN197" i="1"/>
  <c r="AF198" i="1"/>
  <c r="AJ198" i="1"/>
  <c r="AN198" i="1"/>
  <c r="AF199" i="1"/>
  <c r="AJ199" i="1"/>
  <c r="AN199" i="1"/>
  <c r="AF200" i="1"/>
  <c r="AJ200" i="1"/>
  <c r="AN200" i="1"/>
  <c r="AF201" i="1"/>
  <c r="AJ201" i="1"/>
  <c r="AN201" i="1"/>
  <c r="AF202" i="1"/>
  <c r="AJ202" i="1"/>
  <c r="AN202" i="1"/>
  <c r="AF203" i="1"/>
  <c r="AJ203" i="1"/>
  <c r="AN203" i="1"/>
  <c r="AF204" i="1"/>
  <c r="AJ204" i="1"/>
  <c r="AN204" i="1"/>
  <c r="AF205" i="1"/>
  <c r="AJ205" i="1"/>
  <c r="AN205" i="1"/>
  <c r="AF206" i="1"/>
  <c r="AJ206" i="1"/>
  <c r="AN206" i="1"/>
  <c r="AF207" i="1"/>
  <c r="AJ207" i="1"/>
  <c r="AN207" i="1"/>
  <c r="AF208" i="1"/>
  <c r="AJ208" i="1"/>
  <c r="AN208" i="1"/>
  <c r="AF209" i="1"/>
  <c r="AJ209" i="1"/>
  <c r="AN209" i="1"/>
  <c r="AF210" i="1"/>
  <c r="AJ210" i="1"/>
  <c r="AN210" i="1"/>
  <c r="AF211" i="1"/>
  <c r="AJ211" i="1"/>
  <c r="AN211" i="1"/>
  <c r="AF212" i="1"/>
  <c r="AJ212" i="1"/>
  <c r="AN212" i="1"/>
  <c r="AF213" i="1"/>
  <c r="AJ213" i="1"/>
  <c r="AN213" i="1"/>
  <c r="AF214" i="1"/>
  <c r="AJ214" i="1"/>
  <c r="AN214" i="1"/>
  <c r="AF215" i="1"/>
  <c r="AJ215" i="1"/>
  <c r="AN215" i="1"/>
  <c r="AF216" i="1"/>
  <c r="AJ216" i="1"/>
  <c r="AN216" i="1"/>
  <c r="AF217" i="1"/>
  <c r="AJ217" i="1"/>
  <c r="AN217" i="1"/>
  <c r="AF218" i="1"/>
  <c r="AJ218" i="1"/>
  <c r="AN218" i="1"/>
  <c r="AF219" i="1"/>
  <c r="AJ219" i="1"/>
  <c r="AN219" i="1"/>
  <c r="AF220" i="1"/>
  <c r="AJ220" i="1"/>
  <c r="AN220" i="1"/>
  <c r="AF221" i="1"/>
  <c r="AJ221" i="1"/>
  <c r="AN221" i="1"/>
  <c r="AF222" i="1"/>
  <c r="AJ222" i="1"/>
  <c r="AN222" i="1"/>
  <c r="AF223" i="1"/>
  <c r="AJ223" i="1"/>
  <c r="AN223" i="1"/>
  <c r="AF224" i="1"/>
  <c r="AJ224" i="1"/>
  <c r="AN224" i="1"/>
  <c r="AF225" i="1"/>
  <c r="AJ225" i="1"/>
  <c r="AN225" i="1"/>
  <c r="AF226" i="1"/>
  <c r="AJ226" i="1"/>
  <c r="AN226" i="1"/>
  <c r="AF227" i="1"/>
  <c r="AJ227" i="1"/>
  <c r="AN227" i="1"/>
  <c r="AF228" i="1"/>
  <c r="AJ228" i="1"/>
  <c r="AN228" i="1"/>
  <c r="AF229" i="1"/>
  <c r="AJ229" i="1"/>
  <c r="AN229" i="1"/>
  <c r="AF230" i="1"/>
  <c r="AJ230" i="1"/>
  <c r="AN230" i="1"/>
  <c r="AF231" i="1"/>
  <c r="AJ231" i="1"/>
  <c r="AN231" i="1"/>
  <c r="AF232" i="1"/>
  <c r="AJ232" i="1"/>
  <c r="AN232" i="1"/>
  <c r="AF233" i="1"/>
  <c r="AJ233" i="1"/>
  <c r="AN233" i="1"/>
  <c r="AF234" i="1"/>
  <c r="AJ234" i="1"/>
  <c r="AN234" i="1"/>
  <c r="AF235" i="1"/>
  <c r="AJ235" i="1"/>
  <c r="AN235" i="1"/>
  <c r="AF236" i="1"/>
  <c r="AJ236" i="1"/>
  <c r="AN236" i="1"/>
  <c r="AF237" i="1"/>
  <c r="AJ237" i="1"/>
  <c r="AN237" i="1"/>
  <c r="AF238" i="1"/>
  <c r="AJ238" i="1"/>
  <c r="AN238" i="1"/>
  <c r="AF239" i="1"/>
  <c r="AJ239" i="1"/>
  <c r="AN239" i="1"/>
  <c r="AF240" i="1"/>
  <c r="AJ240" i="1"/>
  <c r="AN240" i="1"/>
  <c r="AF241" i="1"/>
  <c r="AJ241" i="1"/>
  <c r="AN241" i="1"/>
  <c r="AF242" i="1"/>
  <c r="AJ242" i="1"/>
  <c r="AN242" i="1"/>
  <c r="AF243" i="1"/>
  <c r="AJ243" i="1"/>
  <c r="AN243" i="1"/>
  <c r="AF244" i="1"/>
  <c r="AJ244" i="1"/>
  <c r="AN244" i="1"/>
  <c r="AF245" i="1"/>
  <c r="AJ245" i="1"/>
  <c r="AN245" i="1"/>
  <c r="AF246" i="1"/>
  <c r="AJ246" i="1"/>
  <c r="AN246" i="1"/>
  <c r="AF247" i="1"/>
  <c r="AJ247" i="1"/>
  <c r="AN247" i="1"/>
  <c r="AF248" i="1"/>
  <c r="AJ248" i="1"/>
  <c r="AN248" i="1"/>
  <c r="AF249" i="1"/>
  <c r="AJ249" i="1"/>
  <c r="AN249" i="1"/>
  <c r="AF250" i="1"/>
  <c r="AJ250" i="1"/>
  <c r="AN250" i="1"/>
  <c r="AF251" i="1"/>
  <c r="AJ251" i="1"/>
  <c r="AN251" i="1"/>
  <c r="AF252" i="1"/>
  <c r="AJ252" i="1"/>
  <c r="AN252" i="1"/>
  <c r="AF253" i="1"/>
  <c r="AJ253" i="1"/>
  <c r="AN253" i="1"/>
  <c r="AF254" i="1"/>
  <c r="AJ254" i="1"/>
  <c r="AN254" i="1"/>
  <c r="AF255" i="1"/>
  <c r="AJ255" i="1"/>
  <c r="AN255" i="1"/>
  <c r="AF256" i="1"/>
  <c r="AJ256" i="1"/>
  <c r="AN256" i="1"/>
  <c r="AF257" i="1"/>
  <c r="AJ257" i="1"/>
  <c r="AN257" i="1"/>
  <c r="AF258" i="1"/>
  <c r="AJ258" i="1"/>
  <c r="AN258" i="1"/>
  <c r="AF259" i="1"/>
  <c r="AJ259" i="1"/>
  <c r="AN259" i="1"/>
  <c r="AF260" i="1"/>
  <c r="AJ260" i="1"/>
  <c r="AN260" i="1"/>
  <c r="AF261" i="1"/>
  <c r="AJ261" i="1"/>
  <c r="AN261" i="1"/>
  <c r="AF262" i="1"/>
  <c r="AJ262" i="1"/>
  <c r="AN262" i="1"/>
  <c r="AF263" i="1"/>
  <c r="AJ263" i="1"/>
  <c r="AN263" i="1"/>
  <c r="AF264" i="1"/>
  <c r="AJ264" i="1"/>
  <c r="AN264" i="1"/>
  <c r="AF265" i="1"/>
  <c r="AJ265" i="1"/>
  <c r="AN265" i="1"/>
  <c r="AF266" i="1"/>
  <c r="AJ266" i="1"/>
  <c r="AN266" i="1"/>
  <c r="AF267" i="1"/>
  <c r="AJ267" i="1"/>
  <c r="AN267" i="1"/>
  <c r="AF268" i="1"/>
  <c r="AJ268" i="1"/>
  <c r="AN268" i="1"/>
  <c r="AF269" i="1"/>
  <c r="AJ269" i="1"/>
  <c r="AN269" i="1"/>
  <c r="AF270" i="1"/>
  <c r="AJ270" i="1"/>
  <c r="AN270" i="1"/>
  <c r="AF271" i="1"/>
  <c r="AJ271" i="1"/>
  <c r="AN271" i="1"/>
  <c r="AF272" i="1"/>
  <c r="AJ272" i="1"/>
  <c r="AN272" i="1"/>
  <c r="AF273" i="1"/>
  <c r="AJ273" i="1"/>
  <c r="AN273" i="1"/>
  <c r="AF274" i="1"/>
  <c r="AJ274" i="1"/>
  <c r="AN274" i="1"/>
  <c r="AF275" i="1"/>
  <c r="AJ275" i="1"/>
  <c r="AN275" i="1"/>
  <c r="AF276" i="1"/>
  <c r="AJ276" i="1"/>
  <c r="AN276" i="1"/>
  <c r="AF277" i="1"/>
  <c r="AJ277" i="1"/>
  <c r="AN277" i="1"/>
  <c r="AF278" i="1"/>
  <c r="AJ278" i="1"/>
  <c r="AN278" i="1"/>
  <c r="AF279" i="1"/>
  <c r="AJ279" i="1"/>
  <c r="AN279" i="1"/>
  <c r="AF280" i="1"/>
  <c r="AJ280" i="1"/>
  <c r="AN280" i="1"/>
  <c r="AF281" i="1"/>
  <c r="AJ281" i="1"/>
  <c r="AN281" i="1"/>
  <c r="AF282" i="1"/>
  <c r="AJ282" i="1"/>
  <c r="AN282" i="1"/>
  <c r="AF283" i="1"/>
  <c r="AJ283" i="1"/>
  <c r="AN283" i="1"/>
  <c r="AF284" i="1"/>
  <c r="AJ284" i="1"/>
  <c r="AN284" i="1"/>
  <c r="AF285" i="1"/>
  <c r="AJ285" i="1"/>
  <c r="AN285" i="1"/>
  <c r="AF286" i="1"/>
  <c r="AJ286" i="1"/>
  <c r="AN286" i="1"/>
  <c r="AF287" i="1"/>
  <c r="AJ287" i="1"/>
  <c r="AN287" i="1"/>
  <c r="AF288" i="1"/>
  <c r="AJ288" i="1"/>
  <c r="AN288" i="1"/>
  <c r="AF289" i="1"/>
  <c r="AJ289" i="1"/>
  <c r="AN289" i="1"/>
  <c r="AF290" i="1"/>
  <c r="AJ290" i="1"/>
  <c r="AN290" i="1"/>
  <c r="AF291" i="1"/>
  <c r="AJ291" i="1"/>
  <c r="AN291" i="1"/>
  <c r="AF292" i="1"/>
  <c r="AJ292" i="1"/>
  <c r="AN292" i="1"/>
  <c r="AF293" i="1"/>
  <c r="AJ293" i="1"/>
  <c r="AN293" i="1"/>
  <c r="AF294" i="1"/>
  <c r="AJ294" i="1"/>
  <c r="AN294" i="1"/>
  <c r="AF295" i="1"/>
  <c r="AJ295" i="1"/>
  <c r="AN295" i="1"/>
  <c r="AF296" i="1"/>
  <c r="AJ296" i="1"/>
  <c r="AN296" i="1"/>
  <c r="AF297" i="1"/>
  <c r="AJ297" i="1"/>
  <c r="AN297" i="1"/>
  <c r="AF298" i="1"/>
  <c r="AJ298" i="1"/>
  <c r="AN298" i="1"/>
  <c r="AF299" i="1"/>
  <c r="AG302" i="1" s="1"/>
  <c r="AJ299" i="1"/>
  <c r="AN299" i="1"/>
  <c r="AN324" i="1"/>
  <c r="AJ324" i="1"/>
  <c r="AF324" i="1"/>
  <c r="AN326" i="1"/>
  <c r="AJ326" i="1"/>
  <c r="AF326" i="1"/>
  <c r="AN328" i="1"/>
  <c r="AJ328" i="1"/>
  <c r="AF328" i="1"/>
  <c r="AN330" i="1"/>
  <c r="AJ330" i="1"/>
  <c r="AF330" i="1"/>
  <c r="AN332" i="1"/>
  <c r="AJ332" i="1"/>
  <c r="AF332" i="1"/>
  <c r="AN334" i="1"/>
  <c r="AJ334" i="1"/>
  <c r="AF334" i="1"/>
  <c r="AN336" i="1"/>
  <c r="AJ336" i="1"/>
  <c r="AF336" i="1"/>
  <c r="AN338" i="1"/>
  <c r="AJ338" i="1"/>
  <c r="AF338" i="1"/>
  <c r="AN340" i="1"/>
  <c r="AJ340" i="1"/>
  <c r="AF340" i="1"/>
  <c r="AN342" i="1"/>
  <c r="AJ342" i="1"/>
  <c r="AF342" i="1"/>
  <c r="AN344" i="1"/>
  <c r="AJ344" i="1"/>
  <c r="AF344" i="1"/>
  <c r="AN346" i="1"/>
  <c r="AJ346" i="1"/>
  <c r="AF346" i="1"/>
  <c r="AN348" i="1"/>
  <c r="AJ348" i="1"/>
  <c r="AF348" i="1"/>
  <c r="AN350" i="1"/>
  <c r="AJ350" i="1"/>
  <c r="AF350" i="1"/>
  <c r="AN352" i="1"/>
  <c r="AJ352" i="1"/>
  <c r="AF352" i="1"/>
  <c r="AO573" i="1"/>
  <c r="AN574" i="1"/>
  <c r="AJ574" i="1"/>
  <c r="AF574" i="1"/>
  <c r="H577" i="1"/>
  <c r="AO577" i="1"/>
  <c r="AN578" i="1"/>
  <c r="AJ578" i="1"/>
  <c r="AF578" i="1"/>
  <c r="H581" i="1"/>
  <c r="AO581" i="1"/>
  <c r="AN582" i="1"/>
  <c r="AJ582" i="1"/>
  <c r="AF582" i="1"/>
  <c r="H585" i="1"/>
  <c r="AO585" i="1"/>
  <c r="AN586" i="1"/>
  <c r="AJ586" i="1"/>
  <c r="AF586" i="1"/>
  <c r="H589" i="1"/>
  <c r="AO588" i="1"/>
  <c r="AO590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M300" i="1"/>
  <c r="AO300" i="1"/>
  <c r="M301" i="1"/>
  <c r="AO301" i="1"/>
  <c r="M302" i="1"/>
  <c r="AO302" i="1"/>
  <c r="M303" i="1"/>
  <c r="AO303" i="1"/>
  <c r="M304" i="1"/>
  <c r="AO304" i="1"/>
  <c r="M305" i="1"/>
  <c r="AO305" i="1"/>
  <c r="M306" i="1"/>
  <c r="AO306" i="1"/>
  <c r="M307" i="1"/>
  <c r="AO307" i="1"/>
  <c r="AO308" i="1"/>
  <c r="AO309" i="1"/>
  <c r="AO310" i="1"/>
  <c r="AO311" i="1"/>
  <c r="AO312" i="1"/>
  <c r="H355" i="1"/>
  <c r="U574" i="1"/>
  <c r="V574" i="1" s="1"/>
  <c r="AN575" i="1"/>
  <c r="AJ575" i="1"/>
  <c r="AF575" i="1"/>
  <c r="H578" i="1"/>
  <c r="U578" i="1"/>
  <c r="V578" i="1" s="1"/>
  <c r="AN579" i="1"/>
  <c r="AJ579" i="1"/>
  <c r="AF579" i="1"/>
  <c r="H582" i="1"/>
  <c r="U582" i="1"/>
  <c r="V582" i="1" s="1"/>
  <c r="AN583" i="1"/>
  <c r="AJ583" i="1"/>
  <c r="AF583" i="1"/>
  <c r="H586" i="1"/>
  <c r="U586" i="1"/>
  <c r="V586" i="1" s="1"/>
  <c r="AN587" i="1"/>
  <c r="AJ587" i="1"/>
  <c r="AF587" i="1"/>
  <c r="H590" i="1"/>
  <c r="AN589" i="1"/>
  <c r="AJ589" i="1"/>
  <c r="AF589" i="1"/>
  <c r="AN591" i="1"/>
  <c r="AJ591" i="1"/>
  <c r="AF591" i="1"/>
  <c r="AN323" i="1"/>
  <c r="AJ323" i="1"/>
  <c r="AF323" i="1"/>
  <c r="U323" i="1"/>
  <c r="V323" i="1" s="1"/>
  <c r="AO324" i="1"/>
  <c r="AN325" i="1"/>
  <c r="AJ325" i="1"/>
  <c r="AF325" i="1"/>
  <c r="U325" i="1"/>
  <c r="V325" i="1" s="1"/>
  <c r="AO326" i="1"/>
  <c r="AN327" i="1"/>
  <c r="AJ327" i="1"/>
  <c r="AF327" i="1"/>
  <c r="U327" i="1"/>
  <c r="V327" i="1" s="1"/>
  <c r="AO328" i="1"/>
  <c r="AN329" i="1"/>
  <c r="AJ329" i="1"/>
  <c r="AF329" i="1"/>
  <c r="U329" i="1"/>
  <c r="V329" i="1" s="1"/>
  <c r="AO330" i="1"/>
  <c r="AN331" i="1"/>
  <c r="AJ331" i="1"/>
  <c r="AF331" i="1"/>
  <c r="U331" i="1"/>
  <c r="V331" i="1" s="1"/>
  <c r="AO332" i="1"/>
  <c r="AN333" i="1"/>
  <c r="AJ333" i="1"/>
  <c r="AF333" i="1"/>
  <c r="U333" i="1"/>
  <c r="V333" i="1" s="1"/>
  <c r="AO334" i="1"/>
  <c r="AN335" i="1"/>
  <c r="AJ335" i="1"/>
  <c r="AF335" i="1"/>
  <c r="U335" i="1"/>
  <c r="V335" i="1" s="1"/>
  <c r="AO336" i="1"/>
  <c r="AN337" i="1"/>
  <c r="AJ337" i="1"/>
  <c r="AF337" i="1"/>
  <c r="U337" i="1"/>
  <c r="V337" i="1" s="1"/>
  <c r="AO338" i="1"/>
  <c r="AN339" i="1"/>
  <c r="AJ339" i="1"/>
  <c r="AF339" i="1"/>
  <c r="U339" i="1"/>
  <c r="V339" i="1" s="1"/>
  <c r="AO340" i="1"/>
  <c r="AN341" i="1"/>
  <c r="AJ341" i="1"/>
  <c r="AF341" i="1"/>
  <c r="U341" i="1"/>
  <c r="V341" i="1" s="1"/>
  <c r="AO342" i="1"/>
  <c r="AN343" i="1"/>
  <c r="AJ343" i="1"/>
  <c r="AF343" i="1"/>
  <c r="U343" i="1"/>
  <c r="V343" i="1" s="1"/>
  <c r="AO344" i="1"/>
  <c r="AN345" i="1"/>
  <c r="AJ345" i="1"/>
  <c r="AF345" i="1"/>
  <c r="U345" i="1"/>
  <c r="V345" i="1" s="1"/>
  <c r="AO346" i="1"/>
  <c r="AN347" i="1"/>
  <c r="AJ347" i="1"/>
  <c r="AF347" i="1"/>
  <c r="U347" i="1"/>
  <c r="V347" i="1" s="1"/>
  <c r="AO348" i="1"/>
  <c r="AN349" i="1"/>
  <c r="AJ349" i="1"/>
  <c r="AF349" i="1"/>
  <c r="U349" i="1"/>
  <c r="V349" i="1" s="1"/>
  <c r="AO350" i="1"/>
  <c r="AN351" i="1"/>
  <c r="AJ351" i="1"/>
  <c r="AF351" i="1"/>
  <c r="U351" i="1"/>
  <c r="V351" i="1" s="1"/>
  <c r="AO352" i="1"/>
  <c r="AN353" i="1"/>
  <c r="AJ353" i="1"/>
  <c r="AF353" i="1"/>
  <c r="U353" i="1"/>
  <c r="V353" i="1" s="1"/>
  <c r="H356" i="1"/>
  <c r="AN572" i="1"/>
  <c r="U572" i="1" s="1"/>
  <c r="V572" i="1" s="1"/>
  <c r="AJ572" i="1"/>
  <c r="AF572" i="1"/>
  <c r="H575" i="1"/>
  <c r="H574" i="1"/>
  <c r="H573" i="1"/>
  <c r="H572" i="1"/>
  <c r="H571" i="1"/>
  <c r="H570" i="1"/>
  <c r="AO575" i="1"/>
  <c r="AN576" i="1"/>
  <c r="U576" i="1" s="1"/>
  <c r="V576" i="1" s="1"/>
  <c r="AJ576" i="1"/>
  <c r="AF576" i="1"/>
  <c r="H579" i="1"/>
  <c r="AO579" i="1"/>
  <c r="AN580" i="1"/>
  <c r="U580" i="1" s="1"/>
  <c r="V580" i="1" s="1"/>
  <c r="AJ580" i="1"/>
  <c r="AF580" i="1"/>
  <c r="H583" i="1"/>
  <c r="AO583" i="1"/>
  <c r="AN584" i="1"/>
  <c r="U584" i="1" s="1"/>
  <c r="V584" i="1" s="1"/>
  <c r="AJ584" i="1"/>
  <c r="AF584" i="1"/>
  <c r="AG587" i="1" s="1"/>
  <c r="H587" i="1"/>
  <c r="AO587" i="1"/>
  <c r="AO589" i="1"/>
  <c r="AO591" i="1"/>
  <c r="M13" i="2"/>
  <c r="AS13" i="2" s="1"/>
  <c r="AO13" i="2"/>
  <c r="M14" i="2"/>
  <c r="AS14" i="2" s="1"/>
  <c r="AO14" i="2"/>
  <c r="M15" i="2"/>
  <c r="AS15" i="2" s="1"/>
  <c r="AO15" i="2"/>
  <c r="M16" i="2"/>
  <c r="AO16" i="2"/>
  <c r="M17" i="2"/>
  <c r="AO17" i="2"/>
  <c r="M18" i="2"/>
  <c r="AO18" i="2"/>
  <c r="M19" i="2"/>
  <c r="AO19" i="2"/>
  <c r="M20" i="2"/>
  <c r="AO20" i="2"/>
  <c r="M21" i="2"/>
  <c r="AO21" i="2"/>
  <c r="M22" i="2"/>
  <c r="AO22" i="2"/>
  <c r="M23" i="2"/>
  <c r="AO23" i="2"/>
  <c r="M24" i="2"/>
  <c r="AO24" i="2"/>
  <c r="M25" i="2"/>
  <c r="AO25" i="2"/>
  <c r="M26" i="2"/>
  <c r="AO26" i="2"/>
  <c r="M27" i="2"/>
  <c r="AO27" i="2"/>
  <c r="M28" i="2"/>
  <c r="AO34" i="2"/>
  <c r="H38" i="2"/>
  <c r="AN35" i="2"/>
  <c r="AJ35" i="2"/>
  <c r="AF35" i="2"/>
  <c r="AO38" i="2"/>
  <c r="H42" i="2"/>
  <c r="AN39" i="2"/>
  <c r="AJ39" i="2"/>
  <c r="AF39" i="2"/>
  <c r="AO42" i="2"/>
  <c r="H46" i="2"/>
  <c r="AN43" i="2"/>
  <c r="AJ43" i="2"/>
  <c r="AF43" i="2"/>
  <c r="AO46" i="2"/>
  <c r="H50" i="2"/>
  <c r="AN47" i="2"/>
  <c r="AJ47" i="2"/>
  <c r="AF47" i="2"/>
  <c r="H53" i="2"/>
  <c r="AN50" i="2"/>
  <c r="AJ50" i="2"/>
  <c r="AF50" i="2"/>
  <c r="H55" i="2"/>
  <c r="AO52" i="2"/>
  <c r="AN52" i="2"/>
  <c r="AJ52" i="2"/>
  <c r="AF52" i="2"/>
  <c r="H57" i="2"/>
  <c r="AN54" i="2"/>
  <c r="AJ54" i="2"/>
  <c r="AF54" i="2"/>
  <c r="AO57" i="2"/>
  <c r="H61" i="2"/>
  <c r="AN58" i="2"/>
  <c r="AJ58" i="2"/>
  <c r="AF58" i="2"/>
  <c r="AO61" i="2"/>
  <c r="H65" i="2"/>
  <c r="AN62" i="2"/>
  <c r="AJ62" i="2"/>
  <c r="AF62" i="2"/>
  <c r="AO65" i="2"/>
  <c r="H69" i="2"/>
  <c r="AN66" i="2"/>
  <c r="AJ66" i="2"/>
  <c r="AF66" i="2"/>
  <c r="AO69" i="2"/>
  <c r="H73" i="2"/>
  <c r="AN70" i="2"/>
  <c r="AJ70" i="2"/>
  <c r="AF70" i="2"/>
  <c r="AO73" i="2"/>
  <c r="H77" i="2"/>
  <c r="AN74" i="2"/>
  <c r="AJ74" i="2"/>
  <c r="AF74" i="2"/>
  <c r="AO77" i="2"/>
  <c r="H81" i="2"/>
  <c r="AN78" i="2"/>
  <c r="AJ78" i="2"/>
  <c r="AF78" i="2"/>
  <c r="AO81" i="2"/>
  <c r="H85" i="2"/>
  <c r="AN82" i="2"/>
  <c r="AJ82" i="2"/>
  <c r="AF82" i="2"/>
  <c r="AO85" i="2"/>
  <c r="H89" i="2"/>
  <c r="AN86" i="2"/>
  <c r="AJ86" i="2"/>
  <c r="AF86" i="2"/>
  <c r="AO89" i="2"/>
  <c r="H93" i="2"/>
  <c r="AN90" i="2"/>
  <c r="AJ90" i="2"/>
  <c r="AF90" i="2"/>
  <c r="AO93" i="2"/>
  <c r="H97" i="2"/>
  <c r="AN94" i="2"/>
  <c r="AJ94" i="2"/>
  <c r="AF94" i="2"/>
  <c r="AO97" i="2"/>
  <c r="H101" i="2"/>
  <c r="AN98" i="2"/>
  <c r="AJ98" i="2"/>
  <c r="AF98" i="2"/>
  <c r="AO101" i="2"/>
  <c r="H105" i="2"/>
  <c r="AN102" i="2"/>
  <c r="AJ102" i="2"/>
  <c r="AF102" i="2"/>
  <c r="AO105" i="2"/>
  <c r="H109" i="2"/>
  <c r="AN106" i="2"/>
  <c r="AJ106" i="2"/>
  <c r="AF106" i="2"/>
  <c r="AO109" i="2"/>
  <c r="H113" i="2"/>
  <c r="AN110" i="2"/>
  <c r="AJ110" i="2"/>
  <c r="AF110" i="2"/>
  <c r="AO113" i="2"/>
  <c r="H117" i="2"/>
  <c r="AN114" i="2"/>
  <c r="AJ114" i="2"/>
  <c r="AF114" i="2"/>
  <c r="AO117" i="2"/>
  <c r="H121" i="2"/>
  <c r="AN118" i="2"/>
  <c r="AJ118" i="2"/>
  <c r="AF118" i="2"/>
  <c r="AO121" i="2"/>
  <c r="H125" i="2"/>
  <c r="AN122" i="2"/>
  <c r="AJ122" i="2"/>
  <c r="AF122" i="2"/>
  <c r="AO125" i="2"/>
  <c r="H129" i="2"/>
  <c r="AN126" i="2"/>
  <c r="AJ126" i="2"/>
  <c r="AF126" i="2"/>
  <c r="AO129" i="2"/>
  <c r="H133" i="2"/>
  <c r="AN130" i="2"/>
  <c r="AJ130" i="2"/>
  <c r="AF130" i="2"/>
  <c r="AO133" i="2"/>
  <c r="H137" i="2"/>
  <c r="AN134" i="2"/>
  <c r="AJ134" i="2"/>
  <c r="AF134" i="2"/>
  <c r="AO137" i="2"/>
  <c r="H141" i="2"/>
  <c r="AN138" i="2"/>
  <c r="AJ138" i="2"/>
  <c r="AF138" i="2"/>
  <c r="AO141" i="2"/>
  <c r="H145" i="2"/>
  <c r="AN142" i="2"/>
  <c r="AJ142" i="2"/>
  <c r="AF142" i="2"/>
  <c r="AO145" i="2"/>
  <c r="H149" i="2"/>
  <c r="AN146" i="2"/>
  <c r="AJ146" i="2"/>
  <c r="AF146" i="2"/>
  <c r="AO149" i="2"/>
  <c r="H153" i="2"/>
  <c r="AN150" i="2"/>
  <c r="AJ150" i="2"/>
  <c r="AF150" i="2"/>
  <c r="AO153" i="2"/>
  <c r="AN154" i="2"/>
  <c r="AJ154" i="2"/>
  <c r="AF154" i="2"/>
  <c r="H157" i="2"/>
  <c r="C13" i="2"/>
  <c r="N13" i="2" s="1"/>
  <c r="C14" i="2"/>
  <c r="N14" i="2" s="1"/>
  <c r="C15" i="2"/>
  <c r="N15" i="2" s="1"/>
  <c r="C16" i="2"/>
  <c r="N16" i="2" s="1"/>
  <c r="C17" i="2"/>
  <c r="N17" i="2" s="1"/>
  <c r="C18" i="2"/>
  <c r="N18" i="2" s="1"/>
  <c r="C19" i="2"/>
  <c r="N19" i="2" s="1"/>
  <c r="C20" i="2"/>
  <c r="N20" i="2" s="1"/>
  <c r="C21" i="2"/>
  <c r="N21" i="2" s="1"/>
  <c r="C22" i="2"/>
  <c r="N22" i="2" s="1"/>
  <c r="C23" i="2"/>
  <c r="N23" i="2" s="1"/>
  <c r="C24" i="2"/>
  <c r="N24" i="2" s="1"/>
  <c r="C25" i="2"/>
  <c r="N25" i="2" s="1"/>
  <c r="C26" i="2"/>
  <c r="N26" i="2" s="1"/>
  <c r="C27" i="2"/>
  <c r="N27" i="2" s="1"/>
  <c r="C28" i="2"/>
  <c r="N28" i="2" s="1"/>
  <c r="H33" i="2"/>
  <c r="H34" i="2"/>
  <c r="H35" i="2"/>
  <c r="AN32" i="2"/>
  <c r="AO35" i="2"/>
  <c r="H39" i="2"/>
  <c r="AN36" i="2"/>
  <c r="AJ36" i="2"/>
  <c r="AF36" i="2"/>
  <c r="AO39" i="2"/>
  <c r="H43" i="2"/>
  <c r="AN40" i="2"/>
  <c r="AJ40" i="2"/>
  <c r="AF40" i="2"/>
  <c r="AO43" i="2"/>
  <c r="H47" i="2"/>
  <c r="AN44" i="2"/>
  <c r="AJ44" i="2"/>
  <c r="AF44" i="2"/>
  <c r="AO47" i="2"/>
  <c r="H51" i="2"/>
  <c r="AN48" i="2"/>
  <c r="AJ48" i="2"/>
  <c r="AF48" i="2"/>
  <c r="AO50" i="2"/>
  <c r="AO54" i="2"/>
  <c r="H58" i="2"/>
  <c r="AN55" i="2"/>
  <c r="AJ55" i="2"/>
  <c r="AF55" i="2"/>
  <c r="AO58" i="2"/>
  <c r="H62" i="2"/>
  <c r="AN59" i="2"/>
  <c r="AJ59" i="2"/>
  <c r="AF59" i="2"/>
  <c r="AO62" i="2"/>
  <c r="H66" i="2"/>
  <c r="AN63" i="2"/>
  <c r="AJ63" i="2"/>
  <c r="AF63" i="2"/>
  <c r="AO66" i="2"/>
  <c r="H70" i="2"/>
  <c r="AN67" i="2"/>
  <c r="AJ67" i="2"/>
  <c r="AF67" i="2"/>
  <c r="AO70" i="2"/>
  <c r="H74" i="2"/>
  <c r="AN71" i="2"/>
  <c r="AJ71" i="2"/>
  <c r="AF71" i="2"/>
  <c r="AO74" i="2"/>
  <c r="H78" i="2"/>
  <c r="AN75" i="2"/>
  <c r="AJ75" i="2"/>
  <c r="AF75" i="2"/>
  <c r="AO78" i="2"/>
  <c r="H82" i="2"/>
  <c r="AN79" i="2"/>
  <c r="AJ79" i="2"/>
  <c r="AF79" i="2"/>
  <c r="AO82" i="2"/>
  <c r="H86" i="2"/>
  <c r="AN83" i="2"/>
  <c r="AJ83" i="2"/>
  <c r="AF83" i="2"/>
  <c r="AO86" i="2"/>
  <c r="H90" i="2"/>
  <c r="AN87" i="2"/>
  <c r="AJ87" i="2"/>
  <c r="AF87" i="2"/>
  <c r="AO90" i="2"/>
  <c r="H94" i="2"/>
  <c r="AN91" i="2"/>
  <c r="AJ91" i="2"/>
  <c r="AF91" i="2"/>
  <c r="AO94" i="2"/>
  <c r="H98" i="2"/>
  <c r="AN95" i="2"/>
  <c r="AJ95" i="2"/>
  <c r="AF95" i="2"/>
  <c r="AO98" i="2"/>
  <c r="H102" i="2"/>
  <c r="AN99" i="2"/>
  <c r="AJ99" i="2"/>
  <c r="AF99" i="2"/>
  <c r="AO102" i="2"/>
  <c r="H106" i="2"/>
  <c r="AN103" i="2"/>
  <c r="AJ103" i="2"/>
  <c r="AF103" i="2"/>
  <c r="AO106" i="2"/>
  <c r="H110" i="2"/>
  <c r="AN107" i="2"/>
  <c r="AJ107" i="2"/>
  <c r="AF107" i="2"/>
  <c r="AO110" i="2"/>
  <c r="H114" i="2"/>
  <c r="AN111" i="2"/>
  <c r="AJ111" i="2"/>
  <c r="AF111" i="2"/>
  <c r="AO114" i="2"/>
  <c r="H118" i="2"/>
  <c r="AN115" i="2"/>
  <c r="AJ115" i="2"/>
  <c r="AF115" i="2"/>
  <c r="AO118" i="2"/>
  <c r="H122" i="2"/>
  <c r="AN119" i="2"/>
  <c r="AJ119" i="2"/>
  <c r="AF119" i="2"/>
  <c r="AO122" i="2"/>
  <c r="H126" i="2"/>
  <c r="AN123" i="2"/>
  <c r="AJ123" i="2"/>
  <c r="AF123" i="2"/>
  <c r="AO126" i="2"/>
  <c r="H130" i="2"/>
  <c r="AN127" i="2"/>
  <c r="AJ127" i="2"/>
  <c r="AF127" i="2"/>
  <c r="AO130" i="2"/>
  <c r="H134" i="2"/>
  <c r="AN131" i="2"/>
  <c r="AJ131" i="2"/>
  <c r="AF131" i="2"/>
  <c r="AO134" i="2"/>
  <c r="H138" i="2"/>
  <c r="AN135" i="2"/>
  <c r="AJ135" i="2"/>
  <c r="AF135" i="2"/>
  <c r="AO138" i="2"/>
  <c r="H142" i="2"/>
  <c r="AN139" i="2"/>
  <c r="AJ139" i="2"/>
  <c r="AF139" i="2"/>
  <c r="AO142" i="2"/>
  <c r="H146" i="2"/>
  <c r="AN143" i="2"/>
  <c r="AJ143" i="2"/>
  <c r="AF143" i="2"/>
  <c r="AO146" i="2"/>
  <c r="H150" i="2"/>
  <c r="AN147" i="2"/>
  <c r="AJ147" i="2"/>
  <c r="AF147" i="2"/>
  <c r="AO150" i="2"/>
  <c r="H154" i="2"/>
  <c r="AN151" i="2"/>
  <c r="AJ151" i="2"/>
  <c r="AF151" i="2"/>
  <c r="AO154" i="2"/>
  <c r="AN155" i="2"/>
  <c r="AJ155" i="2"/>
  <c r="AF155" i="2"/>
  <c r="H158" i="2"/>
  <c r="AO155" i="2"/>
  <c r="AF354" i="1"/>
  <c r="AJ354" i="1"/>
  <c r="AN354" i="1"/>
  <c r="AF355" i="1"/>
  <c r="AJ355" i="1"/>
  <c r="AN355" i="1"/>
  <c r="AF356" i="1"/>
  <c r="AJ356" i="1"/>
  <c r="AN356" i="1"/>
  <c r="AF357" i="1"/>
  <c r="AJ357" i="1"/>
  <c r="AN357" i="1"/>
  <c r="AF358" i="1"/>
  <c r="AJ358" i="1"/>
  <c r="AN358" i="1"/>
  <c r="AF359" i="1"/>
  <c r="AJ359" i="1"/>
  <c r="AN359" i="1"/>
  <c r="AF360" i="1"/>
  <c r="AJ360" i="1"/>
  <c r="AN360" i="1"/>
  <c r="U360" i="1" s="1"/>
  <c r="V360" i="1" s="1"/>
  <c r="AF361" i="1"/>
  <c r="AJ361" i="1"/>
  <c r="AN361" i="1"/>
  <c r="U361" i="1" s="1"/>
  <c r="V361" i="1" s="1"/>
  <c r="AF362" i="1"/>
  <c r="AJ362" i="1"/>
  <c r="AN362" i="1"/>
  <c r="AF363" i="1"/>
  <c r="AJ363" i="1"/>
  <c r="AN363" i="1"/>
  <c r="AF364" i="1"/>
  <c r="AJ364" i="1"/>
  <c r="AN364" i="1"/>
  <c r="U364" i="1" s="1"/>
  <c r="V364" i="1" s="1"/>
  <c r="AF365" i="1"/>
  <c r="AJ365" i="1"/>
  <c r="AN365" i="1"/>
  <c r="U365" i="1" s="1"/>
  <c r="V365" i="1" s="1"/>
  <c r="AF366" i="1"/>
  <c r="AJ366" i="1"/>
  <c r="AN366" i="1"/>
  <c r="AF367" i="1"/>
  <c r="AJ367" i="1"/>
  <c r="AN367" i="1"/>
  <c r="U367" i="1" s="1"/>
  <c r="V367" i="1" s="1"/>
  <c r="AF368" i="1"/>
  <c r="AJ368" i="1"/>
  <c r="AN368" i="1"/>
  <c r="AF369" i="1"/>
  <c r="AJ369" i="1"/>
  <c r="AN369" i="1"/>
  <c r="U369" i="1" s="1"/>
  <c r="V369" i="1" s="1"/>
  <c r="AF370" i="1"/>
  <c r="AJ370" i="1"/>
  <c r="AN370" i="1"/>
  <c r="AF371" i="1"/>
  <c r="AJ371" i="1"/>
  <c r="AN371" i="1"/>
  <c r="AF372" i="1"/>
  <c r="AJ372" i="1"/>
  <c r="AN372" i="1"/>
  <c r="AF373" i="1"/>
  <c r="AJ373" i="1"/>
  <c r="AN373" i="1"/>
  <c r="AF374" i="1"/>
  <c r="AJ374" i="1"/>
  <c r="AN374" i="1"/>
  <c r="AF375" i="1"/>
  <c r="AJ375" i="1"/>
  <c r="AN375" i="1"/>
  <c r="AF376" i="1"/>
  <c r="AJ376" i="1"/>
  <c r="AN376" i="1"/>
  <c r="U376" i="1" s="1"/>
  <c r="V376" i="1" s="1"/>
  <c r="AF377" i="1"/>
  <c r="AJ377" i="1"/>
  <c r="AN377" i="1"/>
  <c r="U377" i="1" s="1"/>
  <c r="V377" i="1" s="1"/>
  <c r="AF378" i="1"/>
  <c r="AJ378" i="1"/>
  <c r="AN378" i="1"/>
  <c r="AF379" i="1"/>
  <c r="AJ379" i="1"/>
  <c r="AN379" i="1"/>
  <c r="AF380" i="1"/>
  <c r="AJ380" i="1"/>
  <c r="AN380" i="1"/>
  <c r="U380" i="1" s="1"/>
  <c r="V380" i="1" s="1"/>
  <c r="AF381" i="1"/>
  <c r="AJ381" i="1"/>
  <c r="AN381" i="1"/>
  <c r="U381" i="1" s="1"/>
  <c r="V381" i="1" s="1"/>
  <c r="AF382" i="1"/>
  <c r="AJ382" i="1"/>
  <c r="AN382" i="1"/>
  <c r="AF383" i="1"/>
  <c r="AJ383" i="1"/>
  <c r="AN383" i="1"/>
  <c r="U383" i="1" s="1"/>
  <c r="V383" i="1" s="1"/>
  <c r="AF384" i="1"/>
  <c r="AJ384" i="1"/>
  <c r="AN384" i="1"/>
  <c r="AF385" i="1"/>
  <c r="AJ385" i="1"/>
  <c r="AN385" i="1"/>
  <c r="U385" i="1" s="1"/>
  <c r="V385" i="1" s="1"/>
  <c r="AF386" i="1"/>
  <c r="AJ386" i="1"/>
  <c r="AN386" i="1"/>
  <c r="AF387" i="1"/>
  <c r="AJ387" i="1"/>
  <c r="AN387" i="1"/>
  <c r="AF388" i="1"/>
  <c r="AJ388" i="1"/>
  <c r="AN388" i="1"/>
  <c r="AF389" i="1"/>
  <c r="AJ389" i="1"/>
  <c r="AN389" i="1"/>
  <c r="AF390" i="1"/>
  <c r="AJ390" i="1"/>
  <c r="AN390" i="1"/>
  <c r="AF391" i="1"/>
  <c r="AJ391" i="1"/>
  <c r="AN391" i="1"/>
  <c r="AF392" i="1"/>
  <c r="AJ392" i="1"/>
  <c r="AN392" i="1"/>
  <c r="U392" i="1" s="1"/>
  <c r="V392" i="1" s="1"/>
  <c r="AF393" i="1"/>
  <c r="AJ393" i="1"/>
  <c r="AN393" i="1"/>
  <c r="U393" i="1" s="1"/>
  <c r="V393" i="1" s="1"/>
  <c r="AF394" i="1"/>
  <c r="AJ394" i="1"/>
  <c r="AN394" i="1"/>
  <c r="AF395" i="1"/>
  <c r="AJ395" i="1"/>
  <c r="AN395" i="1"/>
  <c r="AF396" i="1"/>
  <c r="AJ396" i="1"/>
  <c r="AN396" i="1"/>
  <c r="U396" i="1" s="1"/>
  <c r="V396" i="1" s="1"/>
  <c r="AF397" i="1"/>
  <c r="AJ397" i="1"/>
  <c r="AN397" i="1"/>
  <c r="U397" i="1" s="1"/>
  <c r="V397" i="1" s="1"/>
  <c r="AF398" i="1"/>
  <c r="AJ398" i="1"/>
  <c r="AN398" i="1"/>
  <c r="AF399" i="1"/>
  <c r="AJ399" i="1"/>
  <c r="AN399" i="1"/>
  <c r="U399" i="1" s="1"/>
  <c r="V399" i="1" s="1"/>
  <c r="AF400" i="1"/>
  <c r="AJ400" i="1"/>
  <c r="AN400" i="1"/>
  <c r="AF401" i="1"/>
  <c r="AJ401" i="1"/>
  <c r="AN401" i="1"/>
  <c r="U401" i="1" s="1"/>
  <c r="V401" i="1" s="1"/>
  <c r="AF402" i="1"/>
  <c r="AJ402" i="1"/>
  <c r="AN402" i="1"/>
  <c r="AF403" i="1"/>
  <c r="AJ403" i="1"/>
  <c r="AN403" i="1"/>
  <c r="AF404" i="1"/>
  <c r="AJ404" i="1"/>
  <c r="AN404" i="1"/>
  <c r="AF405" i="1"/>
  <c r="AJ405" i="1"/>
  <c r="AN405" i="1"/>
  <c r="AF406" i="1"/>
  <c r="AJ406" i="1"/>
  <c r="AN406" i="1"/>
  <c r="AF407" i="1"/>
  <c r="AJ407" i="1"/>
  <c r="AN407" i="1"/>
  <c r="AF408" i="1"/>
  <c r="AJ408" i="1"/>
  <c r="AN408" i="1"/>
  <c r="U408" i="1" s="1"/>
  <c r="V408" i="1" s="1"/>
  <c r="AF409" i="1"/>
  <c r="AJ409" i="1"/>
  <c r="AN409" i="1"/>
  <c r="U409" i="1" s="1"/>
  <c r="V409" i="1" s="1"/>
  <c r="AF410" i="1"/>
  <c r="AJ410" i="1"/>
  <c r="AN410" i="1"/>
  <c r="AF411" i="1"/>
  <c r="AJ411" i="1"/>
  <c r="AN411" i="1"/>
  <c r="AF412" i="1"/>
  <c r="AJ412" i="1"/>
  <c r="AN412" i="1"/>
  <c r="U412" i="1" s="1"/>
  <c r="V412" i="1" s="1"/>
  <c r="AF413" i="1"/>
  <c r="AJ413" i="1"/>
  <c r="AN413" i="1"/>
  <c r="U413" i="1" s="1"/>
  <c r="V413" i="1" s="1"/>
  <c r="AF414" i="1"/>
  <c r="AJ414" i="1"/>
  <c r="AN414" i="1"/>
  <c r="AF415" i="1"/>
  <c r="AJ415" i="1"/>
  <c r="AN415" i="1"/>
  <c r="U415" i="1" s="1"/>
  <c r="V415" i="1" s="1"/>
  <c r="AF416" i="1"/>
  <c r="AJ416" i="1"/>
  <c r="AN416" i="1"/>
  <c r="AF417" i="1"/>
  <c r="AJ417" i="1"/>
  <c r="AN417" i="1"/>
  <c r="U417" i="1" s="1"/>
  <c r="V417" i="1" s="1"/>
  <c r="AF418" i="1"/>
  <c r="AJ418" i="1"/>
  <c r="AN418" i="1"/>
  <c r="AF419" i="1"/>
  <c r="AJ419" i="1"/>
  <c r="AN419" i="1"/>
  <c r="AF420" i="1"/>
  <c r="AJ420" i="1"/>
  <c r="AN420" i="1"/>
  <c r="AF421" i="1"/>
  <c r="AJ421" i="1"/>
  <c r="AN421" i="1"/>
  <c r="AF422" i="1"/>
  <c r="AJ422" i="1"/>
  <c r="AN422" i="1"/>
  <c r="AF423" i="1"/>
  <c r="AJ423" i="1"/>
  <c r="AN423" i="1"/>
  <c r="AF424" i="1"/>
  <c r="AJ424" i="1"/>
  <c r="AN424" i="1"/>
  <c r="U424" i="1" s="1"/>
  <c r="V424" i="1" s="1"/>
  <c r="AF425" i="1"/>
  <c r="AJ425" i="1"/>
  <c r="AN425" i="1"/>
  <c r="U425" i="1" s="1"/>
  <c r="V425" i="1" s="1"/>
  <c r="AF426" i="1"/>
  <c r="AJ426" i="1"/>
  <c r="AN426" i="1"/>
  <c r="AF427" i="1"/>
  <c r="AJ427" i="1"/>
  <c r="AN427" i="1"/>
  <c r="AF428" i="1"/>
  <c r="AJ428" i="1"/>
  <c r="AN428" i="1"/>
  <c r="U428" i="1" s="1"/>
  <c r="V428" i="1" s="1"/>
  <c r="AF429" i="1"/>
  <c r="AJ429" i="1"/>
  <c r="AN429" i="1"/>
  <c r="U429" i="1" s="1"/>
  <c r="V429" i="1" s="1"/>
  <c r="AF430" i="1"/>
  <c r="AJ430" i="1"/>
  <c r="AN430" i="1"/>
  <c r="AF431" i="1"/>
  <c r="AJ431" i="1"/>
  <c r="AN431" i="1"/>
  <c r="U431" i="1" s="1"/>
  <c r="V431" i="1" s="1"/>
  <c r="AF432" i="1"/>
  <c r="AJ432" i="1"/>
  <c r="AN432" i="1"/>
  <c r="AF433" i="1"/>
  <c r="AJ433" i="1"/>
  <c r="AN433" i="1"/>
  <c r="U433" i="1" s="1"/>
  <c r="V433" i="1" s="1"/>
  <c r="AF434" i="1"/>
  <c r="AJ434" i="1"/>
  <c r="AN434" i="1"/>
  <c r="AF435" i="1"/>
  <c r="AJ435" i="1"/>
  <c r="AN435" i="1"/>
  <c r="AF436" i="1"/>
  <c r="AJ436" i="1"/>
  <c r="AN436" i="1"/>
  <c r="AF437" i="1"/>
  <c r="AJ437" i="1"/>
  <c r="AN437" i="1"/>
  <c r="AF438" i="1"/>
  <c r="AJ438" i="1"/>
  <c r="AN438" i="1"/>
  <c r="AF439" i="1"/>
  <c r="AJ439" i="1"/>
  <c r="AN439" i="1"/>
  <c r="AF440" i="1"/>
  <c r="AJ440" i="1"/>
  <c r="AN440" i="1"/>
  <c r="AF441" i="1"/>
  <c r="AJ441" i="1"/>
  <c r="AN441" i="1"/>
  <c r="U441" i="1" s="1"/>
  <c r="V441" i="1" s="1"/>
  <c r="AF442" i="1"/>
  <c r="AJ442" i="1"/>
  <c r="AN442" i="1"/>
  <c r="AF443" i="1"/>
  <c r="AJ443" i="1"/>
  <c r="AN443" i="1"/>
  <c r="AF444" i="1"/>
  <c r="AJ444" i="1"/>
  <c r="AN444" i="1"/>
  <c r="AF445" i="1"/>
  <c r="AJ445" i="1"/>
  <c r="AN445" i="1"/>
  <c r="U445" i="1" s="1"/>
  <c r="V445" i="1" s="1"/>
  <c r="AF446" i="1"/>
  <c r="AJ446" i="1"/>
  <c r="AN446" i="1"/>
  <c r="AF447" i="1"/>
  <c r="AJ447" i="1"/>
  <c r="AN447" i="1"/>
  <c r="AF448" i="1"/>
  <c r="AJ448" i="1"/>
  <c r="AN448" i="1"/>
  <c r="AF449" i="1"/>
  <c r="AJ449" i="1"/>
  <c r="AN449" i="1"/>
  <c r="U449" i="1" s="1"/>
  <c r="V449" i="1" s="1"/>
  <c r="AF450" i="1"/>
  <c r="AJ450" i="1"/>
  <c r="AN450" i="1"/>
  <c r="AF451" i="1"/>
  <c r="AJ451" i="1"/>
  <c r="AN451" i="1"/>
  <c r="AF452" i="1"/>
  <c r="AJ452" i="1"/>
  <c r="AN452" i="1"/>
  <c r="AF453" i="1"/>
  <c r="AJ453" i="1"/>
  <c r="AN453" i="1"/>
  <c r="U453" i="1" s="1"/>
  <c r="V453" i="1" s="1"/>
  <c r="AF454" i="1"/>
  <c r="AJ454" i="1"/>
  <c r="AN454" i="1"/>
  <c r="AF455" i="1"/>
  <c r="AJ455" i="1"/>
  <c r="AN455" i="1"/>
  <c r="AF456" i="1"/>
  <c r="AJ456" i="1"/>
  <c r="AN456" i="1"/>
  <c r="AF457" i="1"/>
  <c r="AJ457" i="1"/>
  <c r="AN457" i="1"/>
  <c r="U457" i="1" s="1"/>
  <c r="V457" i="1" s="1"/>
  <c r="AF458" i="1"/>
  <c r="AJ458" i="1"/>
  <c r="AN458" i="1"/>
  <c r="AF459" i="1"/>
  <c r="AJ459" i="1"/>
  <c r="AN459" i="1"/>
  <c r="AF460" i="1"/>
  <c r="AJ460" i="1"/>
  <c r="AN460" i="1"/>
  <c r="AF461" i="1"/>
  <c r="AJ461" i="1"/>
  <c r="AN461" i="1"/>
  <c r="U461" i="1" s="1"/>
  <c r="V461" i="1" s="1"/>
  <c r="AF462" i="1"/>
  <c r="AJ462" i="1"/>
  <c r="AN462" i="1"/>
  <c r="AF463" i="1"/>
  <c r="AJ463" i="1"/>
  <c r="AN463" i="1"/>
  <c r="AF464" i="1"/>
  <c r="AJ464" i="1"/>
  <c r="AN464" i="1"/>
  <c r="AF465" i="1"/>
  <c r="AJ465" i="1"/>
  <c r="AN465" i="1"/>
  <c r="U465" i="1" s="1"/>
  <c r="V465" i="1" s="1"/>
  <c r="AF466" i="1"/>
  <c r="AJ466" i="1"/>
  <c r="AN466" i="1"/>
  <c r="AF467" i="1"/>
  <c r="AJ467" i="1"/>
  <c r="AN467" i="1"/>
  <c r="AF468" i="1"/>
  <c r="AJ468" i="1"/>
  <c r="AN468" i="1"/>
  <c r="AF469" i="1"/>
  <c r="AJ469" i="1"/>
  <c r="AN469" i="1"/>
  <c r="U469" i="1" s="1"/>
  <c r="V469" i="1" s="1"/>
  <c r="AF470" i="1"/>
  <c r="AJ470" i="1"/>
  <c r="AN470" i="1"/>
  <c r="AF471" i="1"/>
  <c r="AJ471" i="1"/>
  <c r="AN471" i="1"/>
  <c r="AF472" i="1"/>
  <c r="AJ472" i="1"/>
  <c r="AN472" i="1"/>
  <c r="AF473" i="1"/>
  <c r="AJ473" i="1"/>
  <c r="AN473" i="1"/>
  <c r="U473" i="1" s="1"/>
  <c r="V473" i="1" s="1"/>
  <c r="AF474" i="1"/>
  <c r="AJ474" i="1"/>
  <c r="AN474" i="1"/>
  <c r="AF475" i="1"/>
  <c r="AJ475" i="1"/>
  <c r="AN475" i="1"/>
  <c r="AF476" i="1"/>
  <c r="AJ476" i="1"/>
  <c r="AN476" i="1"/>
  <c r="AF477" i="1"/>
  <c r="AJ477" i="1"/>
  <c r="AN477" i="1"/>
  <c r="U477" i="1" s="1"/>
  <c r="V477" i="1" s="1"/>
  <c r="AF478" i="1"/>
  <c r="AJ478" i="1"/>
  <c r="AN478" i="1"/>
  <c r="AF479" i="1"/>
  <c r="AJ479" i="1"/>
  <c r="AN479" i="1"/>
  <c r="AF480" i="1"/>
  <c r="AJ480" i="1"/>
  <c r="AN480" i="1"/>
  <c r="AF481" i="1"/>
  <c r="AJ481" i="1"/>
  <c r="AN481" i="1"/>
  <c r="U481" i="1" s="1"/>
  <c r="V481" i="1" s="1"/>
  <c r="AF482" i="1"/>
  <c r="AJ482" i="1"/>
  <c r="AN482" i="1"/>
  <c r="AF483" i="1"/>
  <c r="AJ483" i="1"/>
  <c r="AN483" i="1"/>
  <c r="AF484" i="1"/>
  <c r="AJ484" i="1"/>
  <c r="AN484" i="1"/>
  <c r="AF485" i="1"/>
  <c r="AJ485" i="1"/>
  <c r="AN485" i="1"/>
  <c r="U485" i="1" s="1"/>
  <c r="V485" i="1" s="1"/>
  <c r="AF486" i="1"/>
  <c r="AJ486" i="1"/>
  <c r="AN486" i="1"/>
  <c r="AF487" i="1"/>
  <c r="AJ487" i="1"/>
  <c r="AN487" i="1"/>
  <c r="AF488" i="1"/>
  <c r="AJ488" i="1"/>
  <c r="AN488" i="1"/>
  <c r="AF489" i="1"/>
  <c r="AJ489" i="1"/>
  <c r="AN489" i="1"/>
  <c r="U489" i="1" s="1"/>
  <c r="V489" i="1" s="1"/>
  <c r="AF490" i="1"/>
  <c r="AJ490" i="1"/>
  <c r="AN490" i="1"/>
  <c r="AF491" i="1"/>
  <c r="AJ491" i="1"/>
  <c r="AN491" i="1"/>
  <c r="AF492" i="1"/>
  <c r="AJ492" i="1"/>
  <c r="AN492" i="1"/>
  <c r="AF493" i="1"/>
  <c r="AJ493" i="1"/>
  <c r="AN493" i="1"/>
  <c r="U493" i="1" s="1"/>
  <c r="V493" i="1" s="1"/>
  <c r="AF494" i="1"/>
  <c r="AJ494" i="1"/>
  <c r="AN494" i="1"/>
  <c r="AF495" i="1"/>
  <c r="AJ495" i="1"/>
  <c r="AN495" i="1"/>
  <c r="AF496" i="1"/>
  <c r="AJ496" i="1"/>
  <c r="AN496" i="1"/>
  <c r="AF497" i="1"/>
  <c r="AJ497" i="1"/>
  <c r="AN497" i="1"/>
  <c r="U497" i="1" s="1"/>
  <c r="V497" i="1" s="1"/>
  <c r="AF498" i="1"/>
  <c r="AJ498" i="1"/>
  <c r="AN498" i="1"/>
  <c r="AF499" i="1"/>
  <c r="AJ499" i="1"/>
  <c r="AN499" i="1"/>
  <c r="AF500" i="1"/>
  <c r="AJ500" i="1"/>
  <c r="AN500" i="1"/>
  <c r="AF501" i="1"/>
  <c r="AJ501" i="1"/>
  <c r="AN501" i="1"/>
  <c r="U501" i="1" s="1"/>
  <c r="V501" i="1" s="1"/>
  <c r="AF502" i="1"/>
  <c r="AJ502" i="1"/>
  <c r="AN502" i="1"/>
  <c r="AF503" i="1"/>
  <c r="AJ503" i="1"/>
  <c r="AN503" i="1"/>
  <c r="AF504" i="1"/>
  <c r="AJ504" i="1"/>
  <c r="AN504" i="1"/>
  <c r="AF505" i="1"/>
  <c r="AJ505" i="1"/>
  <c r="AN505" i="1"/>
  <c r="U505" i="1" s="1"/>
  <c r="V505" i="1" s="1"/>
  <c r="AF506" i="1"/>
  <c r="AJ506" i="1"/>
  <c r="AN506" i="1"/>
  <c r="AF507" i="1"/>
  <c r="AJ507" i="1"/>
  <c r="AN507" i="1"/>
  <c r="AF508" i="1"/>
  <c r="AJ508" i="1"/>
  <c r="AN508" i="1"/>
  <c r="AF509" i="1"/>
  <c r="AJ509" i="1"/>
  <c r="AN509" i="1"/>
  <c r="U509" i="1" s="1"/>
  <c r="V509" i="1" s="1"/>
  <c r="AF510" i="1"/>
  <c r="AJ510" i="1"/>
  <c r="AN510" i="1"/>
  <c r="AF511" i="1"/>
  <c r="AJ511" i="1"/>
  <c r="AN511" i="1"/>
  <c r="AF512" i="1"/>
  <c r="AJ512" i="1"/>
  <c r="AN512" i="1"/>
  <c r="AF513" i="1"/>
  <c r="AJ513" i="1"/>
  <c r="AN513" i="1"/>
  <c r="U513" i="1" s="1"/>
  <c r="V513" i="1" s="1"/>
  <c r="AF514" i="1"/>
  <c r="AJ514" i="1"/>
  <c r="AN514" i="1"/>
  <c r="AF515" i="1"/>
  <c r="AJ515" i="1"/>
  <c r="AN515" i="1"/>
  <c r="AF516" i="1"/>
  <c r="AJ516" i="1"/>
  <c r="AN516" i="1"/>
  <c r="AF517" i="1"/>
  <c r="AJ517" i="1"/>
  <c r="AN517" i="1"/>
  <c r="U517" i="1" s="1"/>
  <c r="V517" i="1" s="1"/>
  <c r="AF518" i="1"/>
  <c r="AJ518" i="1"/>
  <c r="AN518" i="1"/>
  <c r="AF519" i="1"/>
  <c r="AJ519" i="1"/>
  <c r="AN519" i="1"/>
  <c r="AF520" i="1"/>
  <c r="AJ520" i="1"/>
  <c r="AN520" i="1"/>
  <c r="AF521" i="1"/>
  <c r="AJ521" i="1"/>
  <c r="AN521" i="1"/>
  <c r="U521" i="1" s="1"/>
  <c r="V521" i="1" s="1"/>
  <c r="AF522" i="1"/>
  <c r="AJ522" i="1"/>
  <c r="AN522" i="1"/>
  <c r="AF523" i="1"/>
  <c r="AJ523" i="1"/>
  <c r="AN523" i="1"/>
  <c r="AF524" i="1"/>
  <c r="AJ524" i="1"/>
  <c r="AN524" i="1"/>
  <c r="AF525" i="1"/>
  <c r="AJ525" i="1"/>
  <c r="AN525" i="1"/>
  <c r="U525" i="1" s="1"/>
  <c r="V525" i="1" s="1"/>
  <c r="AF526" i="1"/>
  <c r="AJ526" i="1"/>
  <c r="AN526" i="1"/>
  <c r="AF527" i="1"/>
  <c r="AJ527" i="1"/>
  <c r="AN527" i="1"/>
  <c r="AF528" i="1"/>
  <c r="AJ528" i="1"/>
  <c r="AN528" i="1"/>
  <c r="AF529" i="1"/>
  <c r="AJ529" i="1"/>
  <c r="AN529" i="1"/>
  <c r="U529" i="1" s="1"/>
  <c r="V529" i="1" s="1"/>
  <c r="AF530" i="1"/>
  <c r="AJ530" i="1"/>
  <c r="AN530" i="1"/>
  <c r="AF531" i="1"/>
  <c r="AJ531" i="1"/>
  <c r="AN531" i="1"/>
  <c r="AF532" i="1"/>
  <c r="AJ532" i="1"/>
  <c r="AN532" i="1"/>
  <c r="AF533" i="1"/>
  <c r="AJ533" i="1"/>
  <c r="AN533" i="1"/>
  <c r="U533" i="1" s="1"/>
  <c r="V533" i="1" s="1"/>
  <c r="AF534" i="1"/>
  <c r="AJ534" i="1"/>
  <c r="AN534" i="1"/>
  <c r="AF535" i="1"/>
  <c r="AJ535" i="1"/>
  <c r="AN535" i="1"/>
  <c r="AF536" i="1"/>
  <c r="AJ536" i="1"/>
  <c r="AN536" i="1"/>
  <c r="AF537" i="1"/>
  <c r="AJ537" i="1"/>
  <c r="AN537" i="1"/>
  <c r="U537" i="1" s="1"/>
  <c r="V537" i="1" s="1"/>
  <c r="AF538" i="1"/>
  <c r="AJ538" i="1"/>
  <c r="AN538" i="1"/>
  <c r="AF539" i="1"/>
  <c r="AJ539" i="1"/>
  <c r="AN539" i="1"/>
  <c r="AF540" i="1"/>
  <c r="AJ540" i="1"/>
  <c r="AN540" i="1"/>
  <c r="AF541" i="1"/>
  <c r="AJ541" i="1"/>
  <c r="AN541" i="1"/>
  <c r="U541" i="1" s="1"/>
  <c r="V541" i="1" s="1"/>
  <c r="AF542" i="1"/>
  <c r="AJ542" i="1"/>
  <c r="AN542" i="1"/>
  <c r="AF543" i="1"/>
  <c r="AJ543" i="1"/>
  <c r="AN543" i="1"/>
  <c r="AF544" i="1"/>
  <c r="AJ544" i="1"/>
  <c r="AN544" i="1"/>
  <c r="AF545" i="1"/>
  <c r="AJ545" i="1"/>
  <c r="AN545" i="1"/>
  <c r="U545" i="1" s="1"/>
  <c r="V545" i="1" s="1"/>
  <c r="AF546" i="1"/>
  <c r="AJ546" i="1"/>
  <c r="AN546" i="1"/>
  <c r="AF547" i="1"/>
  <c r="AJ547" i="1"/>
  <c r="AN547" i="1"/>
  <c r="AF548" i="1"/>
  <c r="AJ548" i="1"/>
  <c r="AN548" i="1"/>
  <c r="AF549" i="1"/>
  <c r="AJ549" i="1"/>
  <c r="AN549" i="1"/>
  <c r="U549" i="1" s="1"/>
  <c r="V549" i="1" s="1"/>
  <c r="AF550" i="1"/>
  <c r="AJ550" i="1"/>
  <c r="AN550" i="1"/>
  <c r="AF551" i="1"/>
  <c r="AJ551" i="1"/>
  <c r="AN551" i="1"/>
  <c r="AF552" i="1"/>
  <c r="AJ552" i="1"/>
  <c r="AN552" i="1"/>
  <c r="AF553" i="1"/>
  <c r="AJ553" i="1"/>
  <c r="AN553" i="1"/>
  <c r="U553" i="1" s="1"/>
  <c r="V553" i="1" s="1"/>
  <c r="AF554" i="1"/>
  <c r="AJ554" i="1"/>
  <c r="AN554" i="1"/>
  <c r="AF555" i="1"/>
  <c r="AJ555" i="1"/>
  <c r="AN555" i="1"/>
  <c r="AF556" i="1"/>
  <c r="AJ556" i="1"/>
  <c r="AN556" i="1"/>
  <c r="AF557" i="1"/>
  <c r="AJ557" i="1"/>
  <c r="AN557" i="1"/>
  <c r="U557" i="1" s="1"/>
  <c r="V557" i="1" s="1"/>
  <c r="AF558" i="1"/>
  <c r="AJ558" i="1"/>
  <c r="AN558" i="1"/>
  <c r="AF559" i="1"/>
  <c r="AJ559" i="1"/>
  <c r="AN559" i="1"/>
  <c r="AF560" i="1"/>
  <c r="AJ560" i="1"/>
  <c r="AN560" i="1"/>
  <c r="U560" i="1" s="1"/>
  <c r="V560" i="1" s="1"/>
  <c r="AF561" i="1"/>
  <c r="AJ561" i="1"/>
  <c r="AN561" i="1"/>
  <c r="U561" i="1" s="1"/>
  <c r="V561" i="1" s="1"/>
  <c r="AF562" i="1"/>
  <c r="AJ562" i="1"/>
  <c r="AN562" i="1"/>
  <c r="AF563" i="1"/>
  <c r="AJ563" i="1"/>
  <c r="AN563" i="1"/>
  <c r="AF564" i="1"/>
  <c r="AJ564" i="1"/>
  <c r="AN564" i="1"/>
  <c r="U564" i="1" s="1"/>
  <c r="V564" i="1" s="1"/>
  <c r="AF565" i="1"/>
  <c r="AJ565" i="1"/>
  <c r="AN565" i="1"/>
  <c r="U565" i="1" s="1"/>
  <c r="V565" i="1" s="1"/>
  <c r="AF566" i="1"/>
  <c r="AJ566" i="1"/>
  <c r="AN566" i="1"/>
  <c r="AF567" i="1"/>
  <c r="AJ567" i="1"/>
  <c r="AN567" i="1"/>
  <c r="AF568" i="1"/>
  <c r="AJ568" i="1"/>
  <c r="AN568" i="1"/>
  <c r="AF569" i="1"/>
  <c r="AJ569" i="1"/>
  <c r="AN569" i="1"/>
  <c r="AF570" i="1"/>
  <c r="AJ570" i="1"/>
  <c r="AN570" i="1"/>
  <c r="U570" i="1" s="1"/>
  <c r="V570" i="1" s="1"/>
  <c r="AF571" i="1"/>
  <c r="AG574" i="1" s="1"/>
  <c r="AJ571" i="1"/>
  <c r="AN571" i="1"/>
  <c r="U571" i="1" s="1"/>
  <c r="V571" i="1" s="1"/>
  <c r="O13" i="2"/>
  <c r="O14" i="2"/>
  <c r="AD14" i="2" s="1"/>
  <c r="O15" i="2"/>
  <c r="AP15" i="2" s="1"/>
  <c r="AO28" i="2"/>
  <c r="AV29" i="2"/>
  <c r="AW29" i="2" s="1"/>
  <c r="AV30" i="2"/>
  <c r="AW30" i="2" s="1"/>
  <c r="AV31" i="2"/>
  <c r="AW31" i="2" s="1"/>
  <c r="H36" i="2"/>
  <c r="AN33" i="2"/>
  <c r="AJ33" i="2"/>
  <c r="AF33" i="2"/>
  <c r="U36" i="2"/>
  <c r="V36" i="2" s="1"/>
  <c r="H40" i="2"/>
  <c r="AN37" i="2"/>
  <c r="AJ37" i="2"/>
  <c r="AF37" i="2"/>
  <c r="U40" i="2"/>
  <c r="V40" i="2" s="1"/>
  <c r="H44" i="2"/>
  <c r="AN41" i="2"/>
  <c r="AJ41" i="2"/>
  <c r="AF41" i="2"/>
  <c r="U44" i="2"/>
  <c r="V44" i="2" s="1"/>
  <c r="H48" i="2"/>
  <c r="AN45" i="2"/>
  <c r="AJ45" i="2"/>
  <c r="AF45" i="2"/>
  <c r="U48" i="2"/>
  <c r="V48" i="2" s="1"/>
  <c r="H52" i="2"/>
  <c r="AN49" i="2"/>
  <c r="AJ49" i="2"/>
  <c r="AF49" i="2"/>
  <c r="H54" i="2"/>
  <c r="AO51" i="2"/>
  <c r="AN51" i="2"/>
  <c r="AJ51" i="2"/>
  <c r="AF51" i="2"/>
  <c r="H56" i="2"/>
  <c r="AN53" i="2"/>
  <c r="AJ53" i="2"/>
  <c r="AF53" i="2"/>
  <c r="U55" i="2"/>
  <c r="V55" i="2" s="1"/>
  <c r="H59" i="2"/>
  <c r="AN56" i="2"/>
  <c r="AJ56" i="2"/>
  <c r="AF56" i="2"/>
  <c r="U59" i="2"/>
  <c r="V59" i="2" s="1"/>
  <c r="H63" i="2"/>
  <c r="AN60" i="2"/>
  <c r="AJ60" i="2"/>
  <c r="AF60" i="2"/>
  <c r="U63" i="2"/>
  <c r="V63" i="2" s="1"/>
  <c r="H67" i="2"/>
  <c r="AN64" i="2"/>
  <c r="AJ64" i="2"/>
  <c r="AF64" i="2"/>
  <c r="U67" i="2"/>
  <c r="V67" i="2" s="1"/>
  <c r="H71" i="2"/>
  <c r="AN68" i="2"/>
  <c r="AJ68" i="2"/>
  <c r="AF68" i="2"/>
  <c r="U71" i="2"/>
  <c r="V71" i="2" s="1"/>
  <c r="H75" i="2"/>
  <c r="AN72" i="2"/>
  <c r="AJ72" i="2"/>
  <c r="AF72" i="2"/>
  <c r="U75" i="2"/>
  <c r="V75" i="2" s="1"/>
  <c r="H79" i="2"/>
  <c r="AN76" i="2"/>
  <c r="AJ76" i="2"/>
  <c r="AF76" i="2"/>
  <c r="U79" i="2"/>
  <c r="V79" i="2" s="1"/>
  <c r="H83" i="2"/>
  <c r="AN80" i="2"/>
  <c r="AJ80" i="2"/>
  <c r="AF80" i="2"/>
  <c r="U83" i="2"/>
  <c r="V83" i="2" s="1"/>
  <c r="H87" i="2"/>
  <c r="AN84" i="2"/>
  <c r="AJ84" i="2"/>
  <c r="AF84" i="2"/>
  <c r="U87" i="2"/>
  <c r="V87" i="2" s="1"/>
  <c r="H91" i="2"/>
  <c r="AN88" i="2"/>
  <c r="AJ88" i="2"/>
  <c r="AF88" i="2"/>
  <c r="U91" i="2"/>
  <c r="V91" i="2" s="1"/>
  <c r="H95" i="2"/>
  <c r="AN92" i="2"/>
  <c r="AJ92" i="2"/>
  <c r="AF92" i="2"/>
  <c r="U95" i="2"/>
  <c r="V95" i="2" s="1"/>
  <c r="H99" i="2"/>
  <c r="AN96" i="2"/>
  <c r="AJ96" i="2"/>
  <c r="AF96" i="2"/>
  <c r="U99" i="2"/>
  <c r="V99" i="2" s="1"/>
  <c r="H103" i="2"/>
  <c r="AN100" i="2"/>
  <c r="AJ100" i="2"/>
  <c r="AF100" i="2"/>
  <c r="U103" i="2"/>
  <c r="V103" i="2" s="1"/>
  <c r="H107" i="2"/>
  <c r="AN104" i="2"/>
  <c r="AJ104" i="2"/>
  <c r="AF104" i="2"/>
  <c r="U107" i="2"/>
  <c r="V107" i="2" s="1"/>
  <c r="H111" i="2"/>
  <c r="AN108" i="2"/>
  <c r="AJ108" i="2"/>
  <c r="AF108" i="2"/>
  <c r="U111" i="2"/>
  <c r="V111" i="2" s="1"/>
  <c r="H115" i="2"/>
  <c r="AN112" i="2"/>
  <c r="AJ112" i="2"/>
  <c r="AF112" i="2"/>
  <c r="U115" i="2"/>
  <c r="V115" i="2" s="1"/>
  <c r="H119" i="2"/>
  <c r="AN116" i="2"/>
  <c r="AJ116" i="2"/>
  <c r="AF116" i="2"/>
  <c r="U119" i="2"/>
  <c r="V119" i="2" s="1"/>
  <c r="H123" i="2"/>
  <c r="AN120" i="2"/>
  <c r="AJ120" i="2"/>
  <c r="AF120" i="2"/>
  <c r="U123" i="2"/>
  <c r="V123" i="2" s="1"/>
  <c r="H127" i="2"/>
  <c r="AN124" i="2"/>
  <c r="AJ124" i="2"/>
  <c r="AF124" i="2"/>
  <c r="U127" i="2"/>
  <c r="V127" i="2" s="1"/>
  <c r="H131" i="2"/>
  <c r="AN128" i="2"/>
  <c r="AJ128" i="2"/>
  <c r="AF128" i="2"/>
  <c r="U131" i="2"/>
  <c r="V131" i="2" s="1"/>
  <c r="H135" i="2"/>
  <c r="AN132" i="2"/>
  <c r="AJ132" i="2"/>
  <c r="AF132" i="2"/>
  <c r="U135" i="2"/>
  <c r="V135" i="2" s="1"/>
  <c r="H139" i="2"/>
  <c r="AN136" i="2"/>
  <c r="AJ136" i="2"/>
  <c r="AF136" i="2"/>
  <c r="U139" i="2"/>
  <c r="V139" i="2" s="1"/>
  <c r="H143" i="2"/>
  <c r="AN140" i="2"/>
  <c r="AJ140" i="2"/>
  <c r="AF140" i="2"/>
  <c r="U143" i="2"/>
  <c r="V143" i="2" s="1"/>
  <c r="H147" i="2"/>
  <c r="AN144" i="2"/>
  <c r="AJ144" i="2"/>
  <c r="AF144" i="2"/>
  <c r="U147" i="2"/>
  <c r="V147" i="2" s="1"/>
  <c r="H151" i="2"/>
  <c r="AN148" i="2"/>
  <c r="AJ148" i="2"/>
  <c r="AF148" i="2"/>
  <c r="U151" i="2"/>
  <c r="V151" i="2" s="1"/>
  <c r="H155" i="2"/>
  <c r="AN152" i="2"/>
  <c r="AJ152" i="2"/>
  <c r="AF152" i="2"/>
  <c r="U29" i="2"/>
  <c r="V29" i="2" s="1"/>
  <c r="U30" i="2"/>
  <c r="V30" i="2" s="1"/>
  <c r="U31" i="2"/>
  <c r="V31" i="2" s="1"/>
  <c r="U32" i="2"/>
  <c r="V32" i="2" s="1"/>
  <c r="AO33" i="2"/>
  <c r="H37" i="2"/>
  <c r="AN34" i="2"/>
  <c r="AJ34" i="2"/>
  <c r="AF34" i="2"/>
  <c r="AO37" i="2"/>
  <c r="H41" i="2"/>
  <c r="AN38" i="2"/>
  <c r="AJ38" i="2"/>
  <c r="AF38" i="2"/>
  <c r="AO41" i="2"/>
  <c r="H45" i="2"/>
  <c r="AN42" i="2"/>
  <c r="AJ42" i="2"/>
  <c r="AF42" i="2"/>
  <c r="AO45" i="2"/>
  <c r="H49" i="2"/>
  <c r="AN46" i="2"/>
  <c r="AJ46" i="2"/>
  <c r="AF46" i="2"/>
  <c r="AG49" i="2" s="1"/>
  <c r="AO49" i="2"/>
  <c r="AO53" i="2"/>
  <c r="AO56" i="2"/>
  <c r="H60" i="2"/>
  <c r="AN57" i="2"/>
  <c r="AJ57" i="2"/>
  <c r="AF57" i="2"/>
  <c r="AO60" i="2"/>
  <c r="H64" i="2"/>
  <c r="AN61" i="2"/>
  <c r="AJ61" i="2"/>
  <c r="AF61" i="2"/>
  <c r="AO64" i="2"/>
  <c r="H68" i="2"/>
  <c r="AN65" i="2"/>
  <c r="AJ65" i="2"/>
  <c r="AF65" i="2"/>
  <c r="AO68" i="2"/>
  <c r="H72" i="2"/>
  <c r="AN69" i="2"/>
  <c r="AJ69" i="2"/>
  <c r="AF69" i="2"/>
  <c r="AO72" i="2"/>
  <c r="H76" i="2"/>
  <c r="AN73" i="2"/>
  <c r="AJ73" i="2"/>
  <c r="AF73" i="2"/>
  <c r="AO76" i="2"/>
  <c r="H80" i="2"/>
  <c r="AN77" i="2"/>
  <c r="AJ77" i="2"/>
  <c r="AF77" i="2"/>
  <c r="AO80" i="2"/>
  <c r="H84" i="2"/>
  <c r="AN81" i="2"/>
  <c r="AJ81" i="2"/>
  <c r="AF81" i="2"/>
  <c r="AO84" i="2"/>
  <c r="H88" i="2"/>
  <c r="AN85" i="2"/>
  <c r="AJ85" i="2"/>
  <c r="AF85" i="2"/>
  <c r="AO88" i="2"/>
  <c r="H92" i="2"/>
  <c r="AN89" i="2"/>
  <c r="AJ89" i="2"/>
  <c r="AF89" i="2"/>
  <c r="AO92" i="2"/>
  <c r="H96" i="2"/>
  <c r="AN93" i="2"/>
  <c r="AJ93" i="2"/>
  <c r="AF93" i="2"/>
  <c r="AO96" i="2"/>
  <c r="H100" i="2"/>
  <c r="AN97" i="2"/>
  <c r="AJ97" i="2"/>
  <c r="AF97" i="2"/>
  <c r="AO100" i="2"/>
  <c r="H104" i="2"/>
  <c r="AN101" i="2"/>
  <c r="AJ101" i="2"/>
  <c r="AF101" i="2"/>
  <c r="AO104" i="2"/>
  <c r="H108" i="2"/>
  <c r="AN105" i="2"/>
  <c r="AJ105" i="2"/>
  <c r="AF105" i="2"/>
  <c r="AO108" i="2"/>
  <c r="H112" i="2"/>
  <c r="AN109" i="2"/>
  <c r="AJ109" i="2"/>
  <c r="AF109" i="2"/>
  <c r="AO112" i="2"/>
  <c r="H116" i="2"/>
  <c r="AN113" i="2"/>
  <c r="AJ113" i="2"/>
  <c r="AF113" i="2"/>
  <c r="AO116" i="2"/>
  <c r="H120" i="2"/>
  <c r="AN117" i="2"/>
  <c r="AJ117" i="2"/>
  <c r="AF117" i="2"/>
  <c r="AO120" i="2"/>
  <c r="H124" i="2"/>
  <c r="AN121" i="2"/>
  <c r="AJ121" i="2"/>
  <c r="AF121" i="2"/>
  <c r="AO124" i="2"/>
  <c r="H128" i="2"/>
  <c r="AN125" i="2"/>
  <c r="AJ125" i="2"/>
  <c r="AF125" i="2"/>
  <c r="AO128" i="2"/>
  <c r="H132" i="2"/>
  <c r="AN129" i="2"/>
  <c r="AJ129" i="2"/>
  <c r="AF129" i="2"/>
  <c r="AO132" i="2"/>
  <c r="H136" i="2"/>
  <c r="AN133" i="2"/>
  <c r="AJ133" i="2"/>
  <c r="AF133" i="2"/>
  <c r="AO136" i="2"/>
  <c r="H140" i="2"/>
  <c r="AN137" i="2"/>
  <c r="AJ137" i="2"/>
  <c r="AF137" i="2"/>
  <c r="AO140" i="2"/>
  <c r="H144" i="2"/>
  <c r="AN141" i="2"/>
  <c r="AJ141" i="2"/>
  <c r="AF141" i="2"/>
  <c r="AO144" i="2"/>
  <c r="H148" i="2"/>
  <c r="AN145" i="2"/>
  <c r="AJ145" i="2"/>
  <c r="AF145" i="2"/>
  <c r="AO148" i="2"/>
  <c r="H152" i="2"/>
  <c r="AN149" i="2"/>
  <c r="AJ149" i="2"/>
  <c r="AF149" i="2"/>
  <c r="AO152" i="2"/>
  <c r="H156" i="2"/>
  <c r="AN153" i="2"/>
  <c r="AJ153" i="2"/>
  <c r="AF153" i="2"/>
  <c r="AN181" i="2"/>
  <c r="AJ181" i="2"/>
  <c r="AF181" i="2"/>
  <c r="H184" i="2"/>
  <c r="AN182" i="2"/>
  <c r="AJ182" i="2"/>
  <c r="AF182" i="2"/>
  <c r="H185" i="2"/>
  <c r="AN156" i="2"/>
  <c r="AJ156" i="2"/>
  <c r="AF156" i="2"/>
  <c r="AO157" i="2"/>
  <c r="AN158" i="2"/>
  <c r="U158" i="2" s="1"/>
  <c r="V158" i="2" s="1"/>
  <c r="AJ158" i="2"/>
  <c r="AF158" i="2"/>
  <c r="AO159" i="2"/>
  <c r="AN160" i="2"/>
  <c r="AJ160" i="2"/>
  <c r="AF160" i="2"/>
  <c r="AO161" i="2"/>
  <c r="AN162" i="2"/>
  <c r="AJ162" i="2"/>
  <c r="AF162" i="2"/>
  <c r="AO163" i="2"/>
  <c r="AN164" i="2"/>
  <c r="AJ164" i="2"/>
  <c r="AF164" i="2"/>
  <c r="AO165" i="2"/>
  <c r="AN166" i="2"/>
  <c r="U166" i="2" s="1"/>
  <c r="V166" i="2" s="1"/>
  <c r="AJ166" i="2"/>
  <c r="AF166" i="2"/>
  <c r="AO167" i="2"/>
  <c r="AN168" i="2"/>
  <c r="U168" i="2" s="1"/>
  <c r="V168" i="2" s="1"/>
  <c r="AJ168" i="2"/>
  <c r="AF168" i="2"/>
  <c r="AO169" i="2"/>
  <c r="AN170" i="2"/>
  <c r="AJ170" i="2"/>
  <c r="AF170" i="2"/>
  <c r="AO171" i="2"/>
  <c r="AN172" i="2"/>
  <c r="AJ172" i="2"/>
  <c r="AF172" i="2"/>
  <c r="AO173" i="2"/>
  <c r="AN174" i="2"/>
  <c r="AJ174" i="2"/>
  <c r="AF174" i="2"/>
  <c r="AO175" i="2"/>
  <c r="AN176" i="2"/>
  <c r="U176" i="2" s="1"/>
  <c r="V176" i="2" s="1"/>
  <c r="AJ176" i="2"/>
  <c r="AF176" i="2"/>
  <c r="H179" i="2"/>
  <c r="AO177" i="2"/>
  <c r="AN178" i="2"/>
  <c r="AJ178" i="2"/>
  <c r="AF178" i="2"/>
  <c r="H181" i="2"/>
  <c r="AN179" i="2"/>
  <c r="AJ179" i="2"/>
  <c r="AF179" i="2"/>
  <c r="H182" i="2"/>
  <c r="AN180" i="2"/>
  <c r="U180" i="2" s="1"/>
  <c r="V180" i="2" s="1"/>
  <c r="AJ180" i="2"/>
  <c r="AF180" i="2"/>
  <c r="H183" i="2"/>
  <c r="AO181" i="2"/>
  <c r="AO182" i="2"/>
  <c r="AN157" i="2"/>
  <c r="AJ157" i="2"/>
  <c r="AF157" i="2"/>
  <c r="AN159" i="2"/>
  <c r="AJ159" i="2"/>
  <c r="AF159" i="2"/>
  <c r="AN161" i="2"/>
  <c r="AJ161" i="2"/>
  <c r="AF161" i="2"/>
  <c r="AN163" i="2"/>
  <c r="AJ163" i="2"/>
  <c r="AF163" i="2"/>
  <c r="AN165" i="2"/>
  <c r="AJ165" i="2"/>
  <c r="AF165" i="2"/>
  <c r="AN167" i="2"/>
  <c r="AJ167" i="2"/>
  <c r="AF167" i="2"/>
  <c r="AN169" i="2"/>
  <c r="AJ169" i="2"/>
  <c r="AF169" i="2"/>
  <c r="AN171" i="2"/>
  <c r="AJ171" i="2"/>
  <c r="AF171" i="2"/>
  <c r="AN173" i="2"/>
  <c r="AJ173" i="2"/>
  <c r="AF173" i="2"/>
  <c r="AN175" i="2"/>
  <c r="AJ175" i="2"/>
  <c r="AF175" i="2"/>
  <c r="AN177" i="2"/>
  <c r="AJ177" i="2"/>
  <c r="AF177" i="2"/>
  <c r="H180" i="2"/>
  <c r="AN183" i="2"/>
  <c r="AJ183" i="2"/>
  <c r="AF183" i="2"/>
  <c r="H186" i="2"/>
  <c r="AN184" i="2"/>
  <c r="AJ184" i="2"/>
  <c r="AF184" i="2"/>
  <c r="H187" i="2"/>
  <c r="AN185" i="2"/>
  <c r="AJ185" i="2"/>
  <c r="AF185" i="2"/>
  <c r="H188" i="2"/>
  <c r="AN186" i="2"/>
  <c r="AJ186" i="2"/>
  <c r="AF186" i="2"/>
  <c r="H189" i="2"/>
  <c r="AN187" i="2"/>
  <c r="U187" i="2" s="1"/>
  <c r="V187" i="2" s="1"/>
  <c r="AJ187" i="2"/>
  <c r="AF187" i="2"/>
  <c r="H190" i="2"/>
  <c r="AN188" i="2"/>
  <c r="AJ188" i="2"/>
  <c r="AF188" i="2"/>
  <c r="H191" i="2"/>
  <c r="AO188" i="2"/>
  <c r="AR196" i="2"/>
  <c r="AR210" i="2"/>
  <c r="AO189" i="2"/>
  <c r="AO190" i="2"/>
  <c r="AR190" i="2" s="1"/>
  <c r="AO191" i="2"/>
  <c r="AO192" i="2"/>
  <c r="AO193" i="2"/>
  <c r="AO194" i="2"/>
  <c r="AO195" i="2"/>
  <c r="AR195" i="2" s="1"/>
  <c r="AO196" i="2"/>
  <c r="AO197" i="2"/>
  <c r="AO198" i="2"/>
  <c r="AR198" i="2" s="1"/>
  <c r="AO199" i="2"/>
  <c r="AO200" i="2"/>
  <c r="AO201" i="2"/>
  <c r="AO202" i="2"/>
  <c r="AO203" i="2"/>
  <c r="AR203" i="2" s="1"/>
  <c r="AO204" i="2"/>
  <c r="AO205" i="2"/>
  <c r="AO206" i="2"/>
  <c r="AR206" i="2" s="1"/>
  <c r="AO207" i="2"/>
  <c r="AR207" i="2" s="1"/>
  <c r="AO208" i="2"/>
  <c r="AO209" i="2"/>
  <c r="AR209" i="2" s="1"/>
  <c r="AO210" i="2"/>
  <c r="AO211" i="2"/>
  <c r="AR211" i="2" s="1"/>
  <c r="AO212" i="2"/>
  <c r="AO213" i="2"/>
  <c r="AO214" i="2"/>
  <c r="AO215" i="2"/>
  <c r="AR215" i="2" s="1"/>
  <c r="AO216" i="2"/>
  <c r="AO217" i="2"/>
  <c r="AR217" i="2" s="1"/>
  <c r="AO218" i="2"/>
  <c r="AR218" i="2" s="1"/>
  <c r="AO219" i="2"/>
  <c r="AO220" i="2"/>
  <c r="AO221" i="2"/>
  <c r="AO222" i="2"/>
  <c r="AO223" i="2"/>
  <c r="AR223" i="2" s="1"/>
  <c r="AO224" i="2"/>
  <c r="AO225" i="2"/>
  <c r="AR225" i="2" s="1"/>
  <c r="AO226" i="2"/>
  <c r="AR226" i="2" s="1"/>
  <c r="AO227" i="2"/>
  <c r="AR227" i="2" s="1"/>
  <c r="AO228" i="2"/>
  <c r="AO229" i="2"/>
  <c r="AO230" i="2"/>
  <c r="AO231" i="2"/>
  <c r="AR231" i="2" s="1"/>
  <c r="AO232" i="2"/>
  <c r="AO233" i="2"/>
  <c r="AO234" i="2"/>
  <c r="AR234" i="2" s="1"/>
  <c r="AO235" i="2"/>
  <c r="AR235" i="2" s="1"/>
  <c r="AO236" i="2"/>
  <c r="AO237" i="2"/>
  <c r="AO238" i="2"/>
  <c r="AO239" i="2"/>
  <c r="AR239" i="2" s="1"/>
  <c r="AO240" i="2"/>
  <c r="AO241" i="2"/>
  <c r="AO242" i="2"/>
  <c r="AR242" i="2" s="1"/>
  <c r="AO243" i="2"/>
  <c r="AR243" i="2" s="1"/>
  <c r="AO244" i="2"/>
  <c r="AO245" i="2"/>
  <c r="AO246" i="2"/>
  <c r="AO247" i="2"/>
  <c r="AR247" i="2" s="1"/>
  <c r="AO248" i="2"/>
  <c r="AO249" i="2"/>
  <c r="AO250" i="2"/>
  <c r="AR250" i="2" s="1"/>
  <c r="AO251" i="2"/>
  <c r="AR251" i="2" s="1"/>
  <c r="AO252" i="2"/>
  <c r="AO253" i="2"/>
  <c r="AR253" i="2" s="1"/>
  <c r="AO254" i="2"/>
  <c r="AR254" i="2" s="1"/>
  <c r="AO255" i="2"/>
  <c r="AR255" i="2" s="1"/>
  <c r="AO256" i="2"/>
  <c r="AO257" i="2"/>
  <c r="AO258" i="2"/>
  <c r="AO259" i="2"/>
  <c r="C181" i="2"/>
  <c r="N181" i="2" s="1"/>
  <c r="C183" i="2"/>
  <c r="N183" i="2" s="1"/>
  <c r="H192" i="2"/>
  <c r="H193" i="2"/>
  <c r="H194" i="2"/>
  <c r="H195" i="2"/>
  <c r="H196" i="2"/>
  <c r="H197" i="2"/>
  <c r="H198" i="2"/>
  <c r="H199" i="2"/>
  <c r="H200" i="2"/>
  <c r="H201" i="2"/>
  <c r="C202" i="2"/>
  <c r="N202" i="2" s="1"/>
  <c r="H202" i="2"/>
  <c r="C203" i="2"/>
  <c r="N203" i="2" s="1"/>
  <c r="H203" i="2"/>
  <c r="H204" i="2"/>
  <c r="H205" i="2"/>
  <c r="H206" i="2"/>
  <c r="H207" i="2"/>
  <c r="H208" i="2"/>
  <c r="H209" i="2"/>
  <c r="H210" i="2"/>
  <c r="H211" i="2"/>
  <c r="C212" i="2"/>
  <c r="N212" i="2" s="1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C226" i="2"/>
  <c r="N226" i="2" s="1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C251" i="2"/>
  <c r="N251" i="2" s="1"/>
  <c r="H251" i="2"/>
  <c r="H252" i="2"/>
  <c r="H253" i="2"/>
  <c r="H254" i="2"/>
  <c r="C255" i="2"/>
  <c r="N255" i="2" s="1"/>
  <c r="H255" i="2"/>
  <c r="H256" i="2"/>
  <c r="H257" i="2"/>
  <c r="C258" i="2"/>
  <c r="N258" i="2" s="1"/>
  <c r="H258" i="2"/>
  <c r="C259" i="2"/>
  <c r="N259" i="2" s="1"/>
  <c r="H259" i="2"/>
  <c r="AN260" i="2"/>
  <c r="AJ260" i="2"/>
  <c r="AF260" i="2"/>
  <c r="H263" i="2"/>
  <c r="M260" i="2"/>
  <c r="AO260" i="2"/>
  <c r="AN261" i="2"/>
  <c r="AJ261" i="2"/>
  <c r="AF261" i="2"/>
  <c r="H264" i="2"/>
  <c r="AN262" i="2"/>
  <c r="AJ262" i="2"/>
  <c r="AF262" i="2"/>
  <c r="H265" i="2"/>
  <c r="AN263" i="2"/>
  <c r="AJ263" i="2"/>
  <c r="AF263" i="2"/>
  <c r="H266" i="2"/>
  <c r="AN264" i="2"/>
  <c r="AJ264" i="2"/>
  <c r="AF264" i="2"/>
  <c r="H267" i="2"/>
  <c r="AN265" i="2"/>
  <c r="AJ265" i="2"/>
  <c r="AF265" i="2"/>
  <c r="H268" i="2"/>
  <c r="AR268" i="2"/>
  <c r="AF189" i="2"/>
  <c r="AJ189" i="2"/>
  <c r="AF190" i="2"/>
  <c r="AJ190" i="2"/>
  <c r="AF191" i="2"/>
  <c r="AJ191" i="2"/>
  <c r="AF192" i="2"/>
  <c r="AJ192" i="2"/>
  <c r="AF193" i="2"/>
  <c r="AJ193" i="2"/>
  <c r="AF194" i="2"/>
  <c r="AJ194" i="2"/>
  <c r="AF195" i="2"/>
  <c r="AJ195" i="2"/>
  <c r="AF196" i="2"/>
  <c r="AJ196" i="2"/>
  <c r="AF197" i="2"/>
  <c r="AJ197" i="2"/>
  <c r="AF198" i="2"/>
  <c r="AJ198" i="2"/>
  <c r="AF199" i="2"/>
  <c r="AJ199" i="2"/>
  <c r="AF200" i="2"/>
  <c r="AJ200" i="2"/>
  <c r="AF201" i="2"/>
  <c r="AJ201" i="2"/>
  <c r="AF202" i="2"/>
  <c r="AJ202" i="2"/>
  <c r="AF203" i="2"/>
  <c r="AJ203" i="2"/>
  <c r="AF204" i="2"/>
  <c r="AJ204" i="2"/>
  <c r="AF205" i="2"/>
  <c r="AJ205" i="2"/>
  <c r="AF206" i="2"/>
  <c r="AJ206" i="2"/>
  <c r="AF207" i="2"/>
  <c r="AJ207" i="2"/>
  <c r="AF208" i="2"/>
  <c r="AJ208" i="2"/>
  <c r="AF209" i="2"/>
  <c r="AJ209" i="2"/>
  <c r="AF210" i="2"/>
  <c r="AJ210" i="2"/>
  <c r="AF211" i="2"/>
  <c r="AJ211" i="2"/>
  <c r="AF212" i="2"/>
  <c r="AJ212" i="2"/>
  <c r="AF213" i="2"/>
  <c r="AJ213" i="2"/>
  <c r="AF214" i="2"/>
  <c r="AJ214" i="2"/>
  <c r="AF215" i="2"/>
  <c r="AJ215" i="2"/>
  <c r="AF216" i="2"/>
  <c r="AJ216" i="2"/>
  <c r="AF217" i="2"/>
  <c r="AJ217" i="2"/>
  <c r="AF218" i="2"/>
  <c r="AJ218" i="2"/>
  <c r="AF219" i="2"/>
  <c r="AJ219" i="2"/>
  <c r="AF220" i="2"/>
  <c r="AJ220" i="2"/>
  <c r="AF221" i="2"/>
  <c r="AJ221" i="2"/>
  <c r="AF222" i="2"/>
  <c r="AJ222" i="2"/>
  <c r="AF223" i="2"/>
  <c r="AJ223" i="2"/>
  <c r="AF224" i="2"/>
  <c r="AJ224" i="2"/>
  <c r="AF225" i="2"/>
  <c r="AJ225" i="2"/>
  <c r="AF226" i="2"/>
  <c r="AJ226" i="2"/>
  <c r="AF227" i="2"/>
  <c r="AJ227" i="2"/>
  <c r="AF228" i="2"/>
  <c r="AJ228" i="2"/>
  <c r="AF229" i="2"/>
  <c r="AJ229" i="2"/>
  <c r="AF230" i="2"/>
  <c r="AJ230" i="2"/>
  <c r="AF231" i="2"/>
  <c r="AJ231" i="2"/>
  <c r="AF232" i="2"/>
  <c r="AJ232" i="2"/>
  <c r="AF233" i="2"/>
  <c r="AJ233" i="2"/>
  <c r="AF234" i="2"/>
  <c r="AJ234" i="2"/>
  <c r="AF235" i="2"/>
  <c r="AJ235" i="2"/>
  <c r="AF236" i="2"/>
  <c r="AJ236" i="2"/>
  <c r="AF237" i="2"/>
  <c r="AJ237" i="2"/>
  <c r="AF238" i="2"/>
  <c r="AJ238" i="2"/>
  <c r="AF239" i="2"/>
  <c r="AJ239" i="2"/>
  <c r="AF240" i="2"/>
  <c r="AJ240" i="2"/>
  <c r="AF241" i="2"/>
  <c r="AJ241" i="2"/>
  <c r="AF242" i="2"/>
  <c r="AJ242" i="2"/>
  <c r="AF243" i="2"/>
  <c r="AJ243" i="2"/>
  <c r="AF244" i="2"/>
  <c r="AJ244" i="2"/>
  <c r="AF245" i="2"/>
  <c r="AJ245" i="2"/>
  <c r="AF246" i="2"/>
  <c r="AJ246" i="2"/>
  <c r="AF247" i="2"/>
  <c r="AJ247" i="2"/>
  <c r="AF248" i="2"/>
  <c r="AJ248" i="2"/>
  <c r="AF249" i="2"/>
  <c r="AJ249" i="2"/>
  <c r="AF250" i="2"/>
  <c r="AJ250" i="2"/>
  <c r="AF251" i="2"/>
  <c r="AJ251" i="2"/>
  <c r="AF252" i="2"/>
  <c r="AJ252" i="2"/>
  <c r="AF253" i="2"/>
  <c r="AJ253" i="2"/>
  <c r="AF254" i="2"/>
  <c r="AJ254" i="2"/>
  <c r="AF255" i="2"/>
  <c r="AJ255" i="2"/>
  <c r="AF256" i="2"/>
  <c r="AJ256" i="2"/>
  <c r="AF257" i="2"/>
  <c r="AG260" i="2" s="1"/>
  <c r="AJ257" i="2"/>
  <c r="AN257" i="2"/>
  <c r="AF258" i="2"/>
  <c r="AJ258" i="2"/>
  <c r="AN258" i="2"/>
  <c r="AF259" i="2"/>
  <c r="AG262" i="2" s="1"/>
  <c r="AJ259" i="2"/>
  <c r="AN259" i="2"/>
  <c r="C260" i="2"/>
  <c r="N260" i="2" s="1"/>
  <c r="U261" i="2"/>
  <c r="V261" i="2" s="1"/>
  <c r="U262" i="2"/>
  <c r="V262" i="2" s="1"/>
  <c r="U263" i="2"/>
  <c r="V263" i="2" s="1"/>
  <c r="U264" i="2"/>
  <c r="V264" i="2" s="1"/>
  <c r="U265" i="2"/>
  <c r="V265" i="2" s="1"/>
  <c r="AO266" i="2"/>
  <c r="AO267" i="2"/>
  <c r="AO268" i="2"/>
  <c r="AN269" i="2"/>
  <c r="U269" i="2" s="1"/>
  <c r="V269" i="2" s="1"/>
  <c r="AJ269" i="2"/>
  <c r="AF269" i="2"/>
  <c r="AN271" i="2"/>
  <c r="AJ271" i="2"/>
  <c r="AF271" i="2"/>
  <c r="H272" i="2"/>
  <c r="AN275" i="2"/>
  <c r="AJ275" i="2"/>
  <c r="AF275" i="2"/>
  <c r="H276" i="2"/>
  <c r="AN279" i="2"/>
  <c r="AJ279" i="2"/>
  <c r="AF279" i="2"/>
  <c r="H280" i="2"/>
  <c r="AN283" i="2"/>
  <c r="AJ283" i="2"/>
  <c r="AF283" i="2"/>
  <c r="AN285" i="2"/>
  <c r="AJ285" i="2"/>
  <c r="AF285" i="2"/>
  <c r="AN287" i="2"/>
  <c r="AJ287" i="2"/>
  <c r="AF287" i="2"/>
  <c r="AN289" i="2"/>
  <c r="AJ289" i="2"/>
  <c r="AF289" i="2"/>
  <c r="AO290" i="2"/>
  <c r="AN291" i="2"/>
  <c r="AJ291" i="2"/>
  <c r="AF291" i="2"/>
  <c r="AO292" i="2"/>
  <c r="AN293" i="2"/>
  <c r="AJ293" i="2"/>
  <c r="AF293" i="2"/>
  <c r="H296" i="2"/>
  <c r="AN298" i="2"/>
  <c r="AJ298" i="2"/>
  <c r="AF298" i="2"/>
  <c r="AO298" i="2"/>
  <c r="H300" i="2"/>
  <c r="AN306" i="2"/>
  <c r="AJ306" i="2"/>
  <c r="AF306" i="2"/>
  <c r="H309" i="2"/>
  <c r="AO306" i="2"/>
  <c r="AN314" i="2"/>
  <c r="AJ314" i="2"/>
  <c r="AF314" i="2"/>
  <c r="H317" i="2"/>
  <c r="AO314" i="2"/>
  <c r="AN322" i="2"/>
  <c r="AJ322" i="2"/>
  <c r="AF322" i="2"/>
  <c r="H325" i="2"/>
  <c r="AO322" i="2"/>
  <c r="H324" i="2"/>
  <c r="AN330" i="2"/>
  <c r="AJ330" i="2"/>
  <c r="AF330" i="2"/>
  <c r="H333" i="2"/>
  <c r="AO330" i="2"/>
  <c r="H332" i="2"/>
  <c r="AN338" i="2"/>
  <c r="AJ338" i="2"/>
  <c r="AF338" i="2"/>
  <c r="H341" i="2"/>
  <c r="AO338" i="2"/>
  <c r="H340" i="2"/>
  <c r="AN346" i="2"/>
  <c r="AJ346" i="2"/>
  <c r="AF346" i="2"/>
  <c r="H349" i="2"/>
  <c r="AO346" i="2"/>
  <c r="H348" i="2"/>
  <c r="AN354" i="2"/>
  <c r="AJ354" i="2"/>
  <c r="AF354" i="2"/>
  <c r="H357" i="2"/>
  <c r="AO354" i="2"/>
  <c r="H356" i="2"/>
  <c r="AN362" i="2"/>
  <c r="AJ362" i="2"/>
  <c r="AF362" i="2"/>
  <c r="H365" i="2"/>
  <c r="AO362" i="2"/>
  <c r="H364" i="2"/>
  <c r="AN370" i="2"/>
  <c r="AJ370" i="2"/>
  <c r="AF370" i="2"/>
  <c r="H373" i="2"/>
  <c r="AO370" i="2"/>
  <c r="H372" i="2"/>
  <c r="H269" i="2"/>
  <c r="AN270" i="2"/>
  <c r="AJ270" i="2"/>
  <c r="AF270" i="2"/>
  <c r="H271" i="2"/>
  <c r="AO271" i="2"/>
  <c r="AN274" i="2"/>
  <c r="AJ274" i="2"/>
  <c r="AF274" i="2"/>
  <c r="AO275" i="2"/>
  <c r="AN278" i="2"/>
  <c r="AJ278" i="2"/>
  <c r="AF278" i="2"/>
  <c r="AO279" i="2"/>
  <c r="AN282" i="2"/>
  <c r="AJ282" i="2"/>
  <c r="AF282" i="2"/>
  <c r="H285" i="2"/>
  <c r="AN300" i="2"/>
  <c r="AJ300" i="2"/>
  <c r="AF300" i="2"/>
  <c r="AO300" i="2"/>
  <c r="H301" i="2"/>
  <c r="AN312" i="2"/>
  <c r="AJ312" i="2"/>
  <c r="AF312" i="2"/>
  <c r="H315" i="2"/>
  <c r="AO312" i="2"/>
  <c r="AN320" i="2"/>
  <c r="AJ320" i="2"/>
  <c r="AF320" i="2"/>
  <c r="H323" i="2"/>
  <c r="AO320" i="2"/>
  <c r="AN328" i="2"/>
  <c r="AJ328" i="2"/>
  <c r="AF328" i="2"/>
  <c r="H331" i="2"/>
  <c r="AO328" i="2"/>
  <c r="H330" i="2"/>
  <c r="AN336" i="2"/>
  <c r="AJ336" i="2"/>
  <c r="AF336" i="2"/>
  <c r="H339" i="2"/>
  <c r="AO336" i="2"/>
  <c r="H338" i="2"/>
  <c r="AN344" i="2"/>
  <c r="AJ344" i="2"/>
  <c r="AF344" i="2"/>
  <c r="H347" i="2"/>
  <c r="AO344" i="2"/>
  <c r="H346" i="2"/>
  <c r="AN352" i="2"/>
  <c r="AJ352" i="2"/>
  <c r="AF352" i="2"/>
  <c r="H355" i="2"/>
  <c r="AO352" i="2"/>
  <c r="H354" i="2"/>
  <c r="AN360" i="2"/>
  <c r="AJ360" i="2"/>
  <c r="AF360" i="2"/>
  <c r="H363" i="2"/>
  <c r="AO360" i="2"/>
  <c r="H362" i="2"/>
  <c r="AN368" i="2"/>
  <c r="AJ368" i="2"/>
  <c r="AF368" i="2"/>
  <c r="H371" i="2"/>
  <c r="AO368" i="2"/>
  <c r="H370" i="2"/>
  <c r="H270" i="2"/>
  <c r="AO270" i="2"/>
  <c r="AN273" i="2"/>
  <c r="U273" i="2" s="1"/>
  <c r="V273" i="2" s="1"/>
  <c r="AJ273" i="2"/>
  <c r="AF273" i="2"/>
  <c r="M273" i="2"/>
  <c r="H274" i="2"/>
  <c r="AO274" i="2"/>
  <c r="AN277" i="2"/>
  <c r="AJ277" i="2"/>
  <c r="AF277" i="2"/>
  <c r="M277" i="2"/>
  <c r="H278" i="2"/>
  <c r="AO278" i="2"/>
  <c r="AN281" i="2"/>
  <c r="AJ281" i="2"/>
  <c r="AF281" i="2"/>
  <c r="AG284" i="2" s="1"/>
  <c r="M281" i="2"/>
  <c r="H282" i="2"/>
  <c r="U282" i="2"/>
  <c r="V282" i="2" s="1"/>
  <c r="AO283" i="2"/>
  <c r="AN284" i="2"/>
  <c r="AJ284" i="2"/>
  <c r="AF284" i="2"/>
  <c r="U284" i="2"/>
  <c r="V284" i="2" s="1"/>
  <c r="AO285" i="2"/>
  <c r="AN286" i="2"/>
  <c r="AJ286" i="2"/>
  <c r="AF286" i="2"/>
  <c r="U286" i="2"/>
  <c r="V286" i="2" s="1"/>
  <c r="AO287" i="2"/>
  <c r="AN288" i="2"/>
  <c r="AJ288" i="2"/>
  <c r="AF288" i="2"/>
  <c r="U288" i="2"/>
  <c r="V288" i="2" s="1"/>
  <c r="AO289" i="2"/>
  <c r="AN290" i="2"/>
  <c r="AJ290" i="2"/>
  <c r="AF290" i="2"/>
  <c r="AO291" i="2"/>
  <c r="AN292" i="2"/>
  <c r="AJ292" i="2"/>
  <c r="AF292" i="2"/>
  <c r="AO293" i="2"/>
  <c r="AN294" i="2"/>
  <c r="AJ294" i="2"/>
  <c r="AF294" i="2"/>
  <c r="H295" i="2"/>
  <c r="AN302" i="2"/>
  <c r="AJ302" i="2"/>
  <c r="AF302" i="2"/>
  <c r="AO302" i="2"/>
  <c r="H303" i="2"/>
  <c r="AN310" i="2"/>
  <c r="AJ310" i="2"/>
  <c r="AF310" i="2"/>
  <c r="H313" i="2"/>
  <c r="AO310" i="2"/>
  <c r="AN318" i="2"/>
  <c r="AJ318" i="2"/>
  <c r="AF318" i="2"/>
  <c r="H321" i="2"/>
  <c r="AO318" i="2"/>
  <c r="AN326" i="2"/>
  <c r="AJ326" i="2"/>
  <c r="AF326" i="2"/>
  <c r="H329" i="2"/>
  <c r="AO326" i="2"/>
  <c r="H328" i="2"/>
  <c r="AN334" i="2"/>
  <c r="AJ334" i="2"/>
  <c r="AF334" i="2"/>
  <c r="H337" i="2"/>
  <c r="AO334" i="2"/>
  <c r="H336" i="2"/>
  <c r="AN342" i="2"/>
  <c r="AJ342" i="2"/>
  <c r="AF342" i="2"/>
  <c r="H345" i="2"/>
  <c r="AO342" i="2"/>
  <c r="H344" i="2"/>
  <c r="AN350" i="2"/>
  <c r="AJ350" i="2"/>
  <c r="AF350" i="2"/>
  <c r="H353" i="2"/>
  <c r="AO350" i="2"/>
  <c r="H352" i="2"/>
  <c r="AN358" i="2"/>
  <c r="AJ358" i="2"/>
  <c r="AF358" i="2"/>
  <c r="H361" i="2"/>
  <c r="AO358" i="2"/>
  <c r="H360" i="2"/>
  <c r="AN366" i="2"/>
  <c r="AJ366" i="2"/>
  <c r="AF366" i="2"/>
  <c r="H369" i="2"/>
  <c r="AO366" i="2"/>
  <c r="H368" i="2"/>
  <c r="AF266" i="2"/>
  <c r="AJ266" i="2"/>
  <c r="AF267" i="2"/>
  <c r="AJ267" i="2"/>
  <c r="AF268" i="2"/>
  <c r="AJ268" i="2"/>
  <c r="AN272" i="2"/>
  <c r="U272" i="2" s="1"/>
  <c r="V272" i="2" s="1"/>
  <c r="AJ272" i="2"/>
  <c r="AF272" i="2"/>
  <c r="M272" i="2"/>
  <c r="C273" i="2"/>
  <c r="N273" i="2" s="1"/>
  <c r="H273" i="2"/>
  <c r="AN276" i="2"/>
  <c r="AJ276" i="2"/>
  <c r="AF276" i="2"/>
  <c r="AG279" i="2" s="1"/>
  <c r="M276" i="2"/>
  <c r="C277" i="2"/>
  <c r="N277" i="2" s="1"/>
  <c r="H277" i="2"/>
  <c r="AN280" i="2"/>
  <c r="AJ280" i="2"/>
  <c r="AF280" i="2"/>
  <c r="AG283" i="2" s="1"/>
  <c r="M280" i="2"/>
  <c r="C281" i="2"/>
  <c r="N281" i="2" s="1"/>
  <c r="H281" i="2"/>
  <c r="H284" i="2"/>
  <c r="H286" i="2"/>
  <c r="H288" i="2"/>
  <c r="H290" i="2"/>
  <c r="H292" i="2"/>
  <c r="H294" i="2"/>
  <c r="AN296" i="2"/>
  <c r="AJ296" i="2"/>
  <c r="AF296" i="2"/>
  <c r="AO296" i="2"/>
  <c r="H298" i="2"/>
  <c r="H297" i="2"/>
  <c r="H302" i="2"/>
  <c r="AN304" i="2"/>
  <c r="AJ304" i="2"/>
  <c r="AF304" i="2"/>
  <c r="H307" i="2"/>
  <c r="AO304" i="2"/>
  <c r="H305" i="2"/>
  <c r="AN308" i="2"/>
  <c r="AJ308" i="2"/>
  <c r="AF308" i="2"/>
  <c r="H311" i="2"/>
  <c r="AO308" i="2"/>
  <c r="AN316" i="2"/>
  <c r="AJ316" i="2"/>
  <c r="AF316" i="2"/>
  <c r="H319" i="2"/>
  <c r="AO316" i="2"/>
  <c r="AN324" i="2"/>
  <c r="AJ324" i="2"/>
  <c r="AF324" i="2"/>
  <c r="H327" i="2"/>
  <c r="AO324" i="2"/>
  <c r="H326" i="2"/>
  <c r="AN332" i="2"/>
  <c r="AJ332" i="2"/>
  <c r="AF332" i="2"/>
  <c r="H335" i="2"/>
  <c r="AO332" i="2"/>
  <c r="H334" i="2"/>
  <c r="AN340" i="2"/>
  <c r="AJ340" i="2"/>
  <c r="AF340" i="2"/>
  <c r="H343" i="2"/>
  <c r="AO340" i="2"/>
  <c r="H342" i="2"/>
  <c r="AN348" i="2"/>
  <c r="AJ348" i="2"/>
  <c r="AF348" i="2"/>
  <c r="H351" i="2"/>
  <c r="AO348" i="2"/>
  <c r="H350" i="2"/>
  <c r="AN356" i="2"/>
  <c r="AJ356" i="2"/>
  <c r="AF356" i="2"/>
  <c r="H359" i="2"/>
  <c r="AO356" i="2"/>
  <c r="H358" i="2"/>
  <c r="AN364" i="2"/>
  <c r="AJ364" i="2"/>
  <c r="AF364" i="2"/>
  <c r="H367" i="2"/>
  <c r="AO364" i="2"/>
  <c r="H366" i="2"/>
  <c r="AN372" i="2"/>
  <c r="AJ372" i="2"/>
  <c r="AF372" i="2"/>
  <c r="H375" i="2"/>
  <c r="AO372" i="2"/>
  <c r="H374" i="2"/>
  <c r="AN374" i="2"/>
  <c r="AJ374" i="2"/>
  <c r="AF374" i="2"/>
  <c r="H377" i="2"/>
  <c r="AO374" i="2"/>
  <c r="H376" i="2"/>
  <c r="AN378" i="2"/>
  <c r="AJ378" i="2"/>
  <c r="AF378" i="2"/>
  <c r="H381" i="2"/>
  <c r="AO378" i="2"/>
  <c r="H380" i="2"/>
  <c r="AN386" i="2"/>
  <c r="AJ386" i="2"/>
  <c r="AF386" i="2"/>
  <c r="H389" i="2"/>
  <c r="AO386" i="2"/>
  <c r="H388" i="2"/>
  <c r="AN394" i="2"/>
  <c r="AJ394" i="2"/>
  <c r="AF394" i="2"/>
  <c r="H397" i="2"/>
  <c r="AO394" i="2"/>
  <c r="H396" i="2"/>
  <c r="AN402" i="2"/>
  <c r="AJ402" i="2"/>
  <c r="AF402" i="2"/>
  <c r="H405" i="2"/>
  <c r="AO402" i="2"/>
  <c r="H404" i="2"/>
  <c r="AN410" i="2"/>
  <c r="AJ410" i="2"/>
  <c r="AF410" i="2"/>
  <c r="H413" i="2"/>
  <c r="AO410" i="2"/>
  <c r="H412" i="2"/>
  <c r="AN418" i="2"/>
  <c r="AJ418" i="2"/>
  <c r="AF418" i="2"/>
  <c r="H421" i="2"/>
  <c r="AO418" i="2"/>
  <c r="H420" i="2"/>
  <c r="AN426" i="2"/>
  <c r="AJ426" i="2"/>
  <c r="AF426" i="2"/>
  <c r="H429" i="2"/>
  <c r="AO426" i="2"/>
  <c r="H428" i="2"/>
  <c r="AN434" i="2"/>
  <c r="AJ434" i="2"/>
  <c r="AF434" i="2"/>
  <c r="H437" i="2"/>
  <c r="AO434" i="2"/>
  <c r="H436" i="2"/>
  <c r="AN442" i="2"/>
  <c r="AJ442" i="2"/>
  <c r="AF442" i="2"/>
  <c r="H445" i="2"/>
  <c r="AO442" i="2"/>
  <c r="H444" i="2"/>
  <c r="AN450" i="2"/>
  <c r="AJ450" i="2"/>
  <c r="AF450" i="2"/>
  <c r="H453" i="2"/>
  <c r="AO450" i="2"/>
  <c r="H452" i="2"/>
  <c r="AN458" i="2"/>
  <c r="AJ458" i="2"/>
  <c r="AF458" i="2"/>
  <c r="H461" i="2"/>
  <c r="AO458" i="2"/>
  <c r="H460" i="2"/>
  <c r="AN466" i="2"/>
  <c r="AJ466" i="2"/>
  <c r="AF466" i="2"/>
  <c r="H469" i="2"/>
  <c r="AO466" i="2"/>
  <c r="H468" i="2"/>
  <c r="AN474" i="2"/>
  <c r="AJ474" i="2"/>
  <c r="AF474" i="2"/>
  <c r="H477" i="2"/>
  <c r="AO474" i="2"/>
  <c r="H476" i="2"/>
  <c r="AN482" i="2"/>
  <c r="AJ482" i="2"/>
  <c r="AF482" i="2"/>
  <c r="H485" i="2"/>
  <c r="AO482" i="2"/>
  <c r="H484" i="2"/>
  <c r="AN376" i="2"/>
  <c r="AJ376" i="2"/>
  <c r="AF376" i="2"/>
  <c r="H379" i="2"/>
  <c r="AO376" i="2"/>
  <c r="H378" i="2"/>
  <c r="AN384" i="2"/>
  <c r="AJ384" i="2"/>
  <c r="AF384" i="2"/>
  <c r="H387" i="2"/>
  <c r="AO384" i="2"/>
  <c r="H386" i="2"/>
  <c r="AN392" i="2"/>
  <c r="AJ392" i="2"/>
  <c r="AF392" i="2"/>
  <c r="H395" i="2"/>
  <c r="AO392" i="2"/>
  <c r="H394" i="2"/>
  <c r="AN400" i="2"/>
  <c r="AJ400" i="2"/>
  <c r="AF400" i="2"/>
  <c r="H403" i="2"/>
  <c r="AO400" i="2"/>
  <c r="H402" i="2"/>
  <c r="AN408" i="2"/>
  <c r="AJ408" i="2"/>
  <c r="AF408" i="2"/>
  <c r="H411" i="2"/>
  <c r="AO408" i="2"/>
  <c r="H410" i="2"/>
  <c r="AN416" i="2"/>
  <c r="AJ416" i="2"/>
  <c r="AF416" i="2"/>
  <c r="H419" i="2"/>
  <c r="AO416" i="2"/>
  <c r="H418" i="2"/>
  <c r="AN424" i="2"/>
  <c r="AJ424" i="2"/>
  <c r="AF424" i="2"/>
  <c r="H427" i="2"/>
  <c r="AO424" i="2"/>
  <c r="H426" i="2"/>
  <c r="AN432" i="2"/>
  <c r="AJ432" i="2"/>
  <c r="AF432" i="2"/>
  <c r="H435" i="2"/>
  <c r="AO432" i="2"/>
  <c r="H434" i="2"/>
  <c r="AN440" i="2"/>
  <c r="AJ440" i="2"/>
  <c r="AF440" i="2"/>
  <c r="H443" i="2"/>
  <c r="AO440" i="2"/>
  <c r="H442" i="2"/>
  <c r="AN448" i="2"/>
  <c r="AJ448" i="2"/>
  <c r="AF448" i="2"/>
  <c r="H451" i="2"/>
  <c r="AO448" i="2"/>
  <c r="H450" i="2"/>
  <c r="AN456" i="2"/>
  <c r="AJ456" i="2"/>
  <c r="AF456" i="2"/>
  <c r="H459" i="2"/>
  <c r="AO456" i="2"/>
  <c r="H458" i="2"/>
  <c r="AN464" i="2"/>
  <c r="AJ464" i="2"/>
  <c r="AF464" i="2"/>
  <c r="H467" i="2"/>
  <c r="AO464" i="2"/>
  <c r="H466" i="2"/>
  <c r="AN472" i="2"/>
  <c r="AJ472" i="2"/>
  <c r="AF472" i="2"/>
  <c r="H475" i="2"/>
  <c r="AO472" i="2"/>
  <c r="H474" i="2"/>
  <c r="AN480" i="2"/>
  <c r="AJ480" i="2"/>
  <c r="AF480" i="2"/>
  <c r="H483" i="2"/>
  <c r="AO480" i="2"/>
  <c r="H482" i="2"/>
  <c r="AN382" i="2"/>
  <c r="AJ382" i="2"/>
  <c r="AF382" i="2"/>
  <c r="H385" i="2"/>
  <c r="AO382" i="2"/>
  <c r="H384" i="2"/>
  <c r="AN390" i="2"/>
  <c r="AJ390" i="2"/>
  <c r="AF390" i="2"/>
  <c r="H393" i="2"/>
  <c r="AO390" i="2"/>
  <c r="H392" i="2"/>
  <c r="AN398" i="2"/>
  <c r="AJ398" i="2"/>
  <c r="AF398" i="2"/>
  <c r="H401" i="2"/>
  <c r="AO398" i="2"/>
  <c r="H400" i="2"/>
  <c r="AN406" i="2"/>
  <c r="AJ406" i="2"/>
  <c r="AF406" i="2"/>
  <c r="H409" i="2"/>
  <c r="AO406" i="2"/>
  <c r="H408" i="2"/>
  <c r="AN414" i="2"/>
  <c r="AJ414" i="2"/>
  <c r="AF414" i="2"/>
  <c r="H417" i="2"/>
  <c r="AO414" i="2"/>
  <c r="H416" i="2"/>
  <c r="AN422" i="2"/>
  <c r="AJ422" i="2"/>
  <c r="AF422" i="2"/>
  <c r="H425" i="2"/>
  <c r="AO422" i="2"/>
  <c r="H424" i="2"/>
  <c r="AN430" i="2"/>
  <c r="AJ430" i="2"/>
  <c r="AF430" i="2"/>
  <c r="H433" i="2"/>
  <c r="AO430" i="2"/>
  <c r="H432" i="2"/>
  <c r="AN438" i="2"/>
  <c r="AJ438" i="2"/>
  <c r="AF438" i="2"/>
  <c r="H441" i="2"/>
  <c r="AO438" i="2"/>
  <c r="H440" i="2"/>
  <c r="AN446" i="2"/>
  <c r="AJ446" i="2"/>
  <c r="AF446" i="2"/>
  <c r="H449" i="2"/>
  <c r="AO446" i="2"/>
  <c r="H448" i="2"/>
  <c r="AN454" i="2"/>
  <c r="AJ454" i="2"/>
  <c r="AF454" i="2"/>
  <c r="H457" i="2"/>
  <c r="AO454" i="2"/>
  <c r="H456" i="2"/>
  <c r="AN462" i="2"/>
  <c r="AJ462" i="2"/>
  <c r="AF462" i="2"/>
  <c r="H465" i="2"/>
  <c r="AO462" i="2"/>
  <c r="H464" i="2"/>
  <c r="AN470" i="2"/>
  <c r="AJ470" i="2"/>
  <c r="AF470" i="2"/>
  <c r="H473" i="2"/>
  <c r="AO470" i="2"/>
  <c r="H472" i="2"/>
  <c r="AN478" i="2"/>
  <c r="AJ478" i="2"/>
  <c r="AF478" i="2"/>
  <c r="H481" i="2"/>
  <c r="AO478" i="2"/>
  <c r="H480" i="2"/>
  <c r="AN380" i="2"/>
  <c r="AJ380" i="2"/>
  <c r="AF380" i="2"/>
  <c r="H383" i="2"/>
  <c r="AO380" i="2"/>
  <c r="H382" i="2"/>
  <c r="AN388" i="2"/>
  <c r="AJ388" i="2"/>
  <c r="AF388" i="2"/>
  <c r="H391" i="2"/>
  <c r="AO388" i="2"/>
  <c r="H390" i="2"/>
  <c r="AN396" i="2"/>
  <c r="AJ396" i="2"/>
  <c r="AF396" i="2"/>
  <c r="H399" i="2"/>
  <c r="AO396" i="2"/>
  <c r="H398" i="2"/>
  <c r="AN404" i="2"/>
  <c r="AJ404" i="2"/>
  <c r="AF404" i="2"/>
  <c r="H407" i="2"/>
  <c r="AO404" i="2"/>
  <c r="H406" i="2"/>
  <c r="AN412" i="2"/>
  <c r="AJ412" i="2"/>
  <c r="AF412" i="2"/>
  <c r="H415" i="2"/>
  <c r="AO412" i="2"/>
  <c r="H414" i="2"/>
  <c r="AN420" i="2"/>
  <c r="AJ420" i="2"/>
  <c r="AF420" i="2"/>
  <c r="H423" i="2"/>
  <c r="AO420" i="2"/>
  <c r="H422" i="2"/>
  <c r="AN428" i="2"/>
  <c r="AJ428" i="2"/>
  <c r="AF428" i="2"/>
  <c r="H431" i="2"/>
  <c r="AO428" i="2"/>
  <c r="H430" i="2"/>
  <c r="AN436" i="2"/>
  <c r="AJ436" i="2"/>
  <c r="AF436" i="2"/>
  <c r="H439" i="2"/>
  <c r="AO436" i="2"/>
  <c r="H438" i="2"/>
  <c r="AN444" i="2"/>
  <c r="AJ444" i="2"/>
  <c r="AF444" i="2"/>
  <c r="H447" i="2"/>
  <c r="AO444" i="2"/>
  <c r="H446" i="2"/>
  <c r="AN452" i="2"/>
  <c r="AJ452" i="2"/>
  <c r="AF452" i="2"/>
  <c r="H455" i="2"/>
  <c r="AO452" i="2"/>
  <c r="H454" i="2"/>
  <c r="AN460" i="2"/>
  <c r="AJ460" i="2"/>
  <c r="AF460" i="2"/>
  <c r="H463" i="2"/>
  <c r="AO460" i="2"/>
  <c r="H462" i="2"/>
  <c r="AN468" i="2"/>
  <c r="AJ468" i="2"/>
  <c r="AF468" i="2"/>
  <c r="H471" i="2"/>
  <c r="AO468" i="2"/>
  <c r="H470" i="2"/>
  <c r="AN476" i="2"/>
  <c r="AJ476" i="2"/>
  <c r="AF476" i="2"/>
  <c r="H479" i="2"/>
  <c r="AO476" i="2"/>
  <c r="H478" i="2"/>
  <c r="AN484" i="2"/>
  <c r="AJ484" i="2"/>
  <c r="AF484" i="2"/>
  <c r="H487" i="2"/>
  <c r="AO484" i="2"/>
  <c r="H486" i="2"/>
  <c r="AN490" i="2"/>
  <c r="AJ490" i="2"/>
  <c r="AF490" i="2"/>
  <c r="H493" i="2"/>
  <c r="AO490" i="2"/>
  <c r="H492" i="2"/>
  <c r="AN498" i="2"/>
  <c r="AJ498" i="2"/>
  <c r="AF498" i="2"/>
  <c r="AO498" i="2"/>
  <c r="AO39" i="3"/>
  <c r="AN39" i="3"/>
  <c r="AJ39" i="3"/>
  <c r="AJ68" i="3"/>
  <c r="AN68" i="3"/>
  <c r="AF68" i="3"/>
  <c r="AJ100" i="3"/>
  <c r="AN100" i="3"/>
  <c r="AF100" i="3"/>
  <c r="AO114" i="3"/>
  <c r="M145" i="3"/>
  <c r="C145" i="3"/>
  <c r="N145" i="3" s="1"/>
  <c r="AO145" i="3"/>
  <c r="AN488" i="2"/>
  <c r="AJ488" i="2"/>
  <c r="AF488" i="2"/>
  <c r="H491" i="2"/>
  <c r="AO488" i="2"/>
  <c r="H490" i="2"/>
  <c r="AN496" i="2"/>
  <c r="AJ496" i="2"/>
  <c r="AF496" i="2"/>
  <c r="H499" i="2"/>
  <c r="AO496" i="2"/>
  <c r="H498" i="2"/>
  <c r="AO27" i="3"/>
  <c r="AN27" i="3"/>
  <c r="AJ27" i="3"/>
  <c r="AF39" i="3"/>
  <c r="AO43" i="3"/>
  <c r="AN43" i="3"/>
  <c r="AJ43" i="3"/>
  <c r="AJ60" i="3"/>
  <c r="AN60" i="3"/>
  <c r="AF60" i="3"/>
  <c r="AJ92" i="3"/>
  <c r="AN92" i="3"/>
  <c r="AF92" i="3"/>
  <c r="AO130" i="3"/>
  <c r="AN486" i="2"/>
  <c r="AJ486" i="2"/>
  <c r="AF486" i="2"/>
  <c r="H489" i="2"/>
  <c r="AO486" i="2"/>
  <c r="H488" i="2"/>
  <c r="AN494" i="2"/>
  <c r="AJ494" i="2"/>
  <c r="AF494" i="2"/>
  <c r="H497" i="2"/>
  <c r="AO494" i="2"/>
  <c r="H496" i="2"/>
  <c r="AO19" i="3"/>
  <c r="AN19" i="3"/>
  <c r="AJ19" i="3"/>
  <c r="AO22" i="3"/>
  <c r="AN22" i="3"/>
  <c r="AJ22" i="3"/>
  <c r="AO25" i="3"/>
  <c r="AN25" i="3"/>
  <c r="AJ25" i="3"/>
  <c r="AF27" i="3"/>
  <c r="AO31" i="3"/>
  <c r="AN31" i="3"/>
  <c r="AJ31" i="3"/>
  <c r="AF43" i="3"/>
  <c r="AO47" i="3"/>
  <c r="AN47" i="3"/>
  <c r="AJ47" i="3"/>
  <c r="AJ84" i="3"/>
  <c r="AN84" i="3"/>
  <c r="AF84" i="3"/>
  <c r="H130" i="3"/>
  <c r="AN127" i="3"/>
  <c r="AJ127" i="3"/>
  <c r="AF127" i="3"/>
  <c r="AN492" i="2"/>
  <c r="AJ492" i="2"/>
  <c r="AF492" i="2"/>
  <c r="H495" i="2"/>
  <c r="AO492" i="2"/>
  <c r="H494" i="2"/>
  <c r="AO17" i="3"/>
  <c r="AN17" i="3"/>
  <c r="AJ17" i="3"/>
  <c r="AF19" i="3"/>
  <c r="AF22" i="3"/>
  <c r="AO35" i="3"/>
  <c r="AN35" i="3"/>
  <c r="AJ35" i="3"/>
  <c r="AO51" i="3"/>
  <c r="AN51" i="3"/>
  <c r="AJ51" i="3"/>
  <c r="AJ76" i="3"/>
  <c r="AN76" i="3"/>
  <c r="AF76" i="3"/>
  <c r="AJ108" i="3"/>
  <c r="AN108" i="3"/>
  <c r="AF108" i="3"/>
  <c r="C124" i="3"/>
  <c r="N124" i="3" s="1"/>
  <c r="M124" i="3"/>
  <c r="AO294" i="2"/>
  <c r="AO14" i="3"/>
  <c r="AF14" i="3"/>
  <c r="AO21" i="3"/>
  <c r="AF21" i="3"/>
  <c r="AO24" i="3"/>
  <c r="AF24" i="3"/>
  <c r="AO30" i="3"/>
  <c r="AF30" i="3"/>
  <c r="AO34" i="3"/>
  <c r="AF34" i="3"/>
  <c r="AO38" i="3"/>
  <c r="AF38" i="3"/>
  <c r="AO42" i="3"/>
  <c r="AF42" i="3"/>
  <c r="AO46" i="3"/>
  <c r="AF46" i="3"/>
  <c r="AO50" i="3"/>
  <c r="AF50" i="3"/>
  <c r="AJ54" i="3"/>
  <c r="AJ62" i="3"/>
  <c r="AJ70" i="3"/>
  <c r="AJ78" i="3"/>
  <c r="AJ86" i="3"/>
  <c r="AJ94" i="3"/>
  <c r="AJ102" i="3"/>
  <c r="AJ110" i="3"/>
  <c r="H118" i="3"/>
  <c r="AN115" i="3"/>
  <c r="AJ115" i="3"/>
  <c r="AF115" i="3"/>
  <c r="AO118" i="3"/>
  <c r="C128" i="3"/>
  <c r="N128" i="3" s="1"/>
  <c r="M128" i="3"/>
  <c r="AN131" i="3"/>
  <c r="AJ131" i="3"/>
  <c r="AF131" i="3"/>
  <c r="H134" i="3"/>
  <c r="AN295" i="2"/>
  <c r="AJ295" i="2"/>
  <c r="AF295" i="2"/>
  <c r="AN297" i="2"/>
  <c r="AJ297" i="2"/>
  <c r="AF297" i="2"/>
  <c r="AN299" i="2"/>
  <c r="AJ299" i="2"/>
  <c r="AF299" i="2"/>
  <c r="AG302" i="2" s="1"/>
  <c r="AN301" i="2"/>
  <c r="AJ301" i="2"/>
  <c r="AF301" i="2"/>
  <c r="AN303" i="2"/>
  <c r="AJ303" i="2"/>
  <c r="AF303" i="2"/>
  <c r="AN305" i="2"/>
  <c r="AJ305" i="2"/>
  <c r="AF305" i="2"/>
  <c r="AN307" i="2"/>
  <c r="AJ307" i="2"/>
  <c r="AF307" i="2"/>
  <c r="AG310" i="2" s="1"/>
  <c r="AN309" i="2"/>
  <c r="AJ309" i="2"/>
  <c r="AF309" i="2"/>
  <c r="AN311" i="2"/>
  <c r="AJ311" i="2"/>
  <c r="AF311" i="2"/>
  <c r="AN313" i="2"/>
  <c r="AJ313" i="2"/>
  <c r="AF313" i="2"/>
  <c r="AN315" i="2"/>
  <c r="AJ315" i="2"/>
  <c r="AF315" i="2"/>
  <c r="AG318" i="2" s="1"/>
  <c r="AN317" i="2"/>
  <c r="AJ317" i="2"/>
  <c r="AF317" i="2"/>
  <c r="AN319" i="2"/>
  <c r="AJ319" i="2"/>
  <c r="AF319" i="2"/>
  <c r="AN321" i="2"/>
  <c r="AJ321" i="2"/>
  <c r="AF321" i="2"/>
  <c r="AN323" i="2"/>
  <c r="AJ323" i="2"/>
  <c r="AF323" i="2"/>
  <c r="AG326" i="2" s="1"/>
  <c r="AN325" i="2"/>
  <c r="AJ325" i="2"/>
  <c r="AF325" i="2"/>
  <c r="AN327" i="2"/>
  <c r="AJ327" i="2"/>
  <c r="AF327" i="2"/>
  <c r="AN329" i="2"/>
  <c r="AJ329" i="2"/>
  <c r="AF329" i="2"/>
  <c r="AN331" i="2"/>
  <c r="AJ331" i="2"/>
  <c r="AF331" i="2"/>
  <c r="AG334" i="2" s="1"/>
  <c r="AN333" i="2"/>
  <c r="AJ333" i="2"/>
  <c r="AF333" i="2"/>
  <c r="AN335" i="2"/>
  <c r="AJ335" i="2"/>
  <c r="AF335" i="2"/>
  <c r="AN337" i="2"/>
  <c r="AJ337" i="2"/>
  <c r="AF337" i="2"/>
  <c r="AN339" i="2"/>
  <c r="AJ339" i="2"/>
  <c r="AF339" i="2"/>
  <c r="AG342" i="2" s="1"/>
  <c r="AN341" i="2"/>
  <c r="AJ341" i="2"/>
  <c r="AF341" i="2"/>
  <c r="AN343" i="2"/>
  <c r="AJ343" i="2"/>
  <c r="AF343" i="2"/>
  <c r="AN345" i="2"/>
  <c r="AJ345" i="2"/>
  <c r="AF345" i="2"/>
  <c r="AN347" i="2"/>
  <c r="AJ347" i="2"/>
  <c r="AF347" i="2"/>
  <c r="AG350" i="2" s="1"/>
  <c r="AN349" i="2"/>
  <c r="AJ349" i="2"/>
  <c r="AF349" i="2"/>
  <c r="AN351" i="2"/>
  <c r="AJ351" i="2"/>
  <c r="AF351" i="2"/>
  <c r="AN353" i="2"/>
  <c r="AJ353" i="2"/>
  <c r="AF353" i="2"/>
  <c r="AN355" i="2"/>
  <c r="AJ355" i="2"/>
  <c r="AF355" i="2"/>
  <c r="AG358" i="2" s="1"/>
  <c r="AN357" i="2"/>
  <c r="AJ357" i="2"/>
  <c r="AF357" i="2"/>
  <c r="AN359" i="2"/>
  <c r="AJ359" i="2"/>
  <c r="AF359" i="2"/>
  <c r="AN361" i="2"/>
  <c r="AJ361" i="2"/>
  <c r="AF361" i="2"/>
  <c r="AN363" i="2"/>
  <c r="AJ363" i="2"/>
  <c r="AF363" i="2"/>
  <c r="AG366" i="2" s="1"/>
  <c r="AN365" i="2"/>
  <c r="AJ365" i="2"/>
  <c r="AF365" i="2"/>
  <c r="AN367" i="2"/>
  <c r="AJ367" i="2"/>
  <c r="AF367" i="2"/>
  <c r="AN369" i="2"/>
  <c r="AJ369" i="2"/>
  <c r="AF369" i="2"/>
  <c r="AN371" i="2"/>
  <c r="AJ371" i="2"/>
  <c r="AF371" i="2"/>
  <c r="AG374" i="2" s="1"/>
  <c r="AN373" i="2"/>
  <c r="AJ373" i="2"/>
  <c r="AF373" i="2"/>
  <c r="AN375" i="2"/>
  <c r="AJ375" i="2"/>
  <c r="AF375" i="2"/>
  <c r="AN377" i="2"/>
  <c r="AJ377" i="2"/>
  <c r="AF377" i="2"/>
  <c r="AN379" i="2"/>
  <c r="AJ379" i="2"/>
  <c r="AF379" i="2"/>
  <c r="AG382" i="2" s="1"/>
  <c r="AN381" i="2"/>
  <c r="AJ381" i="2"/>
  <c r="AF381" i="2"/>
  <c r="AN383" i="2"/>
  <c r="AJ383" i="2"/>
  <c r="AF383" i="2"/>
  <c r="AN385" i="2"/>
  <c r="AJ385" i="2"/>
  <c r="AF385" i="2"/>
  <c r="AN387" i="2"/>
  <c r="AJ387" i="2"/>
  <c r="AF387" i="2"/>
  <c r="AG390" i="2" s="1"/>
  <c r="AN389" i="2"/>
  <c r="AJ389" i="2"/>
  <c r="AF389" i="2"/>
  <c r="AN391" i="2"/>
  <c r="AJ391" i="2"/>
  <c r="AF391" i="2"/>
  <c r="AN393" i="2"/>
  <c r="AJ393" i="2"/>
  <c r="AF393" i="2"/>
  <c r="AN395" i="2"/>
  <c r="AJ395" i="2"/>
  <c r="AF395" i="2"/>
  <c r="AG398" i="2" s="1"/>
  <c r="AN397" i="2"/>
  <c r="AJ397" i="2"/>
  <c r="AF397" i="2"/>
  <c r="AN399" i="2"/>
  <c r="AJ399" i="2"/>
  <c r="AF399" i="2"/>
  <c r="AN401" i="2"/>
  <c r="AJ401" i="2"/>
  <c r="AF401" i="2"/>
  <c r="AN403" i="2"/>
  <c r="AJ403" i="2"/>
  <c r="AF403" i="2"/>
  <c r="AG406" i="2" s="1"/>
  <c r="AN405" i="2"/>
  <c r="AJ405" i="2"/>
  <c r="AF405" i="2"/>
  <c r="AN407" i="2"/>
  <c r="AJ407" i="2"/>
  <c r="AF407" i="2"/>
  <c r="AN409" i="2"/>
  <c r="AJ409" i="2"/>
  <c r="AF409" i="2"/>
  <c r="AN411" i="2"/>
  <c r="AJ411" i="2"/>
  <c r="AF411" i="2"/>
  <c r="AG414" i="2" s="1"/>
  <c r="AN413" i="2"/>
  <c r="AJ413" i="2"/>
  <c r="AF413" i="2"/>
  <c r="AN415" i="2"/>
  <c r="AJ415" i="2"/>
  <c r="AF415" i="2"/>
  <c r="AN417" i="2"/>
  <c r="AJ417" i="2"/>
  <c r="AF417" i="2"/>
  <c r="AN419" i="2"/>
  <c r="AJ419" i="2"/>
  <c r="AF419" i="2"/>
  <c r="AG422" i="2" s="1"/>
  <c r="AN421" i="2"/>
  <c r="AJ421" i="2"/>
  <c r="AF421" i="2"/>
  <c r="AN423" i="2"/>
  <c r="AJ423" i="2"/>
  <c r="AF423" i="2"/>
  <c r="AN425" i="2"/>
  <c r="AJ425" i="2"/>
  <c r="AF425" i="2"/>
  <c r="AN427" i="2"/>
  <c r="AJ427" i="2"/>
  <c r="AF427" i="2"/>
  <c r="AG430" i="2" s="1"/>
  <c r="AN429" i="2"/>
  <c r="AJ429" i="2"/>
  <c r="AF429" i="2"/>
  <c r="AN431" i="2"/>
  <c r="AJ431" i="2"/>
  <c r="AF431" i="2"/>
  <c r="AN433" i="2"/>
  <c r="AJ433" i="2"/>
  <c r="AF433" i="2"/>
  <c r="AN435" i="2"/>
  <c r="AJ435" i="2"/>
  <c r="AF435" i="2"/>
  <c r="AG438" i="2" s="1"/>
  <c r="AN437" i="2"/>
  <c r="AJ437" i="2"/>
  <c r="AF437" i="2"/>
  <c r="AN439" i="2"/>
  <c r="AJ439" i="2"/>
  <c r="AF439" i="2"/>
  <c r="AN441" i="2"/>
  <c r="AJ441" i="2"/>
  <c r="AF441" i="2"/>
  <c r="AN443" i="2"/>
  <c r="AJ443" i="2"/>
  <c r="AF443" i="2"/>
  <c r="AG446" i="2" s="1"/>
  <c r="AN445" i="2"/>
  <c r="AJ445" i="2"/>
  <c r="AF445" i="2"/>
  <c r="AN447" i="2"/>
  <c r="AJ447" i="2"/>
  <c r="AF447" i="2"/>
  <c r="AN449" i="2"/>
  <c r="AJ449" i="2"/>
  <c r="AF449" i="2"/>
  <c r="AN451" i="2"/>
  <c r="AJ451" i="2"/>
  <c r="AF451" i="2"/>
  <c r="AG454" i="2" s="1"/>
  <c r="AN453" i="2"/>
  <c r="AJ453" i="2"/>
  <c r="AF453" i="2"/>
  <c r="AN455" i="2"/>
  <c r="AJ455" i="2"/>
  <c r="AF455" i="2"/>
  <c r="AN457" i="2"/>
  <c r="AJ457" i="2"/>
  <c r="AF457" i="2"/>
  <c r="AN459" i="2"/>
  <c r="AJ459" i="2"/>
  <c r="AF459" i="2"/>
  <c r="AG462" i="2" s="1"/>
  <c r="AN461" i="2"/>
  <c r="AJ461" i="2"/>
  <c r="AF461" i="2"/>
  <c r="AN463" i="2"/>
  <c r="AJ463" i="2"/>
  <c r="AF463" i="2"/>
  <c r="AN465" i="2"/>
  <c r="AJ465" i="2"/>
  <c r="AF465" i="2"/>
  <c r="AN467" i="2"/>
  <c r="AJ467" i="2"/>
  <c r="AF467" i="2"/>
  <c r="AG470" i="2" s="1"/>
  <c r="AN469" i="2"/>
  <c r="AJ469" i="2"/>
  <c r="AF469" i="2"/>
  <c r="AN471" i="2"/>
  <c r="AJ471" i="2"/>
  <c r="AF471" i="2"/>
  <c r="AN473" i="2"/>
  <c r="AJ473" i="2"/>
  <c r="AF473" i="2"/>
  <c r="AN475" i="2"/>
  <c r="AJ475" i="2"/>
  <c r="AF475" i="2"/>
  <c r="AG478" i="2" s="1"/>
  <c r="AN477" i="2"/>
  <c r="AJ477" i="2"/>
  <c r="AF477" i="2"/>
  <c r="AN479" i="2"/>
  <c r="AJ479" i="2"/>
  <c r="AF479" i="2"/>
  <c r="AN481" i="2"/>
  <c r="AJ481" i="2"/>
  <c r="AF481" i="2"/>
  <c r="AN483" i="2"/>
  <c r="AJ483" i="2"/>
  <c r="AF483" i="2"/>
  <c r="AG486" i="2" s="1"/>
  <c r="AN485" i="2"/>
  <c r="AJ485" i="2"/>
  <c r="AF485" i="2"/>
  <c r="AN487" i="2"/>
  <c r="AJ487" i="2"/>
  <c r="AF487" i="2"/>
  <c r="AN489" i="2"/>
  <c r="AJ489" i="2"/>
  <c r="AF489" i="2"/>
  <c r="AN491" i="2"/>
  <c r="AJ491" i="2"/>
  <c r="AF491" i="2"/>
  <c r="AG494" i="2" s="1"/>
  <c r="AN493" i="2"/>
  <c r="AJ493" i="2"/>
  <c r="AF493" i="2"/>
  <c r="AN495" i="2"/>
  <c r="AJ495" i="2"/>
  <c r="AF495" i="2"/>
  <c r="AN497" i="2"/>
  <c r="AJ497" i="2"/>
  <c r="AF497" i="2"/>
  <c r="AN499" i="2"/>
  <c r="AJ499" i="2"/>
  <c r="AF499" i="2"/>
  <c r="AJ14" i="3"/>
  <c r="G16" i="3"/>
  <c r="G18" i="3"/>
  <c r="G20" i="3"/>
  <c r="AJ21" i="3"/>
  <c r="G23" i="3"/>
  <c r="AJ24" i="3"/>
  <c r="G26" i="3"/>
  <c r="G29" i="3"/>
  <c r="AJ30" i="3"/>
  <c r="G33" i="3"/>
  <c r="AJ34" i="3"/>
  <c r="G37" i="3"/>
  <c r="AJ38" i="3"/>
  <c r="G41" i="3"/>
  <c r="AJ42" i="3"/>
  <c r="G45" i="3"/>
  <c r="AJ46" i="3"/>
  <c r="G49" i="3"/>
  <c r="AJ50" i="3"/>
  <c r="AF54" i="3"/>
  <c r="AJ56" i="3"/>
  <c r="AF62" i="3"/>
  <c r="AJ64" i="3"/>
  <c r="AF70" i="3"/>
  <c r="AJ72" i="3"/>
  <c r="AF78" i="3"/>
  <c r="AJ80" i="3"/>
  <c r="AF86" i="3"/>
  <c r="AJ88" i="3"/>
  <c r="AF94" i="3"/>
  <c r="AJ96" i="3"/>
  <c r="AF102" i="3"/>
  <c r="AJ104" i="3"/>
  <c r="AF110" i="3"/>
  <c r="AJ112" i="3"/>
  <c r="C116" i="3"/>
  <c r="N116" i="3" s="1"/>
  <c r="M116" i="3"/>
  <c r="H122" i="3"/>
  <c r="AN119" i="3"/>
  <c r="AJ119" i="3"/>
  <c r="AF119" i="3"/>
  <c r="AO122" i="3"/>
  <c r="C132" i="3"/>
  <c r="N132" i="3" s="1"/>
  <c r="M132" i="3"/>
  <c r="AO137" i="3"/>
  <c r="G13" i="3"/>
  <c r="AN14" i="3"/>
  <c r="G15" i="3"/>
  <c r="AN21" i="3"/>
  <c r="AN24" i="3"/>
  <c r="G28" i="3"/>
  <c r="AN30" i="3"/>
  <c r="G32" i="3"/>
  <c r="H33" i="3" s="1"/>
  <c r="AN34" i="3"/>
  <c r="G36" i="3"/>
  <c r="AN38" i="3"/>
  <c r="G40" i="3"/>
  <c r="AN42" i="3"/>
  <c r="G44" i="3"/>
  <c r="AN46" i="3"/>
  <c r="G48" i="3"/>
  <c r="H49" i="3" s="1"/>
  <c r="AN50" i="3"/>
  <c r="AJ52" i="3"/>
  <c r="AN54" i="3"/>
  <c r="AJ58" i="3"/>
  <c r="AN62" i="3"/>
  <c r="AJ66" i="3"/>
  <c r="AN70" i="3"/>
  <c r="AJ74" i="3"/>
  <c r="AN78" i="3"/>
  <c r="AJ82" i="3"/>
  <c r="AN86" i="3"/>
  <c r="AJ90" i="3"/>
  <c r="AN94" i="3"/>
  <c r="AJ98" i="3"/>
  <c r="AN102" i="3"/>
  <c r="AJ106" i="3"/>
  <c r="AN110" i="3"/>
  <c r="C120" i="3"/>
  <c r="N120" i="3" s="1"/>
  <c r="M120" i="3"/>
  <c r="H126" i="3"/>
  <c r="AN123" i="3"/>
  <c r="AJ123" i="3"/>
  <c r="AF123" i="3"/>
  <c r="AO126" i="3"/>
  <c r="AN220" i="3"/>
  <c r="AJ220" i="3"/>
  <c r="AF220" i="3"/>
  <c r="H223" i="3"/>
  <c r="H222" i="3"/>
  <c r="H221" i="3"/>
  <c r="C53" i="3"/>
  <c r="N53" i="3" s="1"/>
  <c r="M53" i="3"/>
  <c r="AO54" i="3"/>
  <c r="C55" i="3"/>
  <c r="N55" i="3" s="1"/>
  <c r="M55" i="3"/>
  <c r="AO56" i="3"/>
  <c r="AR56" i="3" s="1"/>
  <c r="C57" i="3"/>
  <c r="N57" i="3" s="1"/>
  <c r="M57" i="3"/>
  <c r="AO58" i="3"/>
  <c r="C59" i="3"/>
  <c r="N59" i="3" s="1"/>
  <c r="M59" i="3"/>
  <c r="AO60" i="3"/>
  <c r="C61" i="3"/>
  <c r="N61" i="3" s="1"/>
  <c r="M61" i="3"/>
  <c r="AO62" i="3"/>
  <c r="C63" i="3"/>
  <c r="N63" i="3" s="1"/>
  <c r="M63" i="3"/>
  <c r="AO64" i="3"/>
  <c r="AR64" i="3" s="1"/>
  <c r="C65" i="3"/>
  <c r="N65" i="3" s="1"/>
  <c r="M65" i="3"/>
  <c r="AO66" i="3"/>
  <c r="C67" i="3"/>
  <c r="N67" i="3" s="1"/>
  <c r="M67" i="3"/>
  <c r="AO68" i="3"/>
  <c r="C69" i="3"/>
  <c r="N69" i="3" s="1"/>
  <c r="M69" i="3"/>
  <c r="AO70" i="3"/>
  <c r="C71" i="3"/>
  <c r="N71" i="3" s="1"/>
  <c r="M71" i="3"/>
  <c r="AO72" i="3"/>
  <c r="C73" i="3"/>
  <c r="N73" i="3" s="1"/>
  <c r="M73" i="3"/>
  <c r="AO74" i="3"/>
  <c r="C75" i="3"/>
  <c r="N75" i="3" s="1"/>
  <c r="M75" i="3"/>
  <c r="AO76" i="3"/>
  <c r="C77" i="3"/>
  <c r="N77" i="3" s="1"/>
  <c r="M77" i="3"/>
  <c r="AO78" i="3"/>
  <c r="C79" i="3"/>
  <c r="N79" i="3" s="1"/>
  <c r="M79" i="3"/>
  <c r="AO80" i="3"/>
  <c r="C81" i="3"/>
  <c r="N81" i="3" s="1"/>
  <c r="M81" i="3"/>
  <c r="AO82" i="3"/>
  <c r="C83" i="3"/>
  <c r="N83" i="3" s="1"/>
  <c r="M83" i="3"/>
  <c r="AO84" i="3"/>
  <c r="C85" i="3"/>
  <c r="N85" i="3" s="1"/>
  <c r="M85" i="3"/>
  <c r="AO86" i="3"/>
  <c r="C87" i="3"/>
  <c r="N87" i="3" s="1"/>
  <c r="M87" i="3"/>
  <c r="AO88" i="3"/>
  <c r="AR88" i="3" s="1"/>
  <c r="C89" i="3"/>
  <c r="N89" i="3" s="1"/>
  <c r="M89" i="3"/>
  <c r="AO90" i="3"/>
  <c r="C91" i="3"/>
  <c r="N91" i="3" s="1"/>
  <c r="M91" i="3"/>
  <c r="AO92" i="3"/>
  <c r="C93" i="3"/>
  <c r="N93" i="3" s="1"/>
  <c r="M93" i="3"/>
  <c r="AO94" i="3"/>
  <c r="C95" i="3"/>
  <c r="N95" i="3" s="1"/>
  <c r="M95" i="3"/>
  <c r="AO96" i="3"/>
  <c r="AR96" i="3" s="1"/>
  <c r="C97" i="3"/>
  <c r="N97" i="3" s="1"/>
  <c r="M97" i="3"/>
  <c r="AO98" i="3"/>
  <c r="C99" i="3"/>
  <c r="N99" i="3" s="1"/>
  <c r="M99" i="3"/>
  <c r="AO100" i="3"/>
  <c r="C101" i="3"/>
  <c r="N101" i="3" s="1"/>
  <c r="M101" i="3"/>
  <c r="AO102" i="3"/>
  <c r="C103" i="3"/>
  <c r="N103" i="3" s="1"/>
  <c r="M103" i="3"/>
  <c r="AO104" i="3"/>
  <c r="C105" i="3"/>
  <c r="N105" i="3" s="1"/>
  <c r="M105" i="3"/>
  <c r="AO106" i="3"/>
  <c r="C107" i="3"/>
  <c r="N107" i="3" s="1"/>
  <c r="M107" i="3"/>
  <c r="AO108" i="3"/>
  <c r="C109" i="3"/>
  <c r="N109" i="3" s="1"/>
  <c r="M109" i="3"/>
  <c r="AO110" i="3"/>
  <c r="C111" i="3"/>
  <c r="N111" i="3" s="1"/>
  <c r="M111" i="3"/>
  <c r="AO112" i="3"/>
  <c r="C113" i="3"/>
  <c r="N113" i="3" s="1"/>
  <c r="M113" i="3"/>
  <c r="AO115" i="3"/>
  <c r="H119" i="3"/>
  <c r="AN116" i="3"/>
  <c r="AJ116" i="3"/>
  <c r="AF116" i="3"/>
  <c r="C117" i="3"/>
  <c r="N117" i="3" s="1"/>
  <c r="M117" i="3"/>
  <c r="AO119" i="3"/>
  <c r="H123" i="3"/>
  <c r="AN120" i="3"/>
  <c r="AJ120" i="3"/>
  <c r="AF120" i="3"/>
  <c r="C121" i="3"/>
  <c r="N121" i="3" s="1"/>
  <c r="M121" i="3"/>
  <c r="AO123" i="3"/>
  <c r="H127" i="3"/>
  <c r="AN124" i="3"/>
  <c r="AJ124" i="3"/>
  <c r="AF124" i="3"/>
  <c r="C125" i="3"/>
  <c r="N125" i="3" s="1"/>
  <c r="M125" i="3"/>
  <c r="AO127" i="3"/>
  <c r="H131" i="3"/>
  <c r="AN128" i="3"/>
  <c r="AJ128" i="3"/>
  <c r="AF128" i="3"/>
  <c r="C129" i="3"/>
  <c r="N129" i="3" s="1"/>
  <c r="M129" i="3"/>
  <c r="AO131" i="3"/>
  <c r="H135" i="3"/>
  <c r="AN132" i="3"/>
  <c r="AJ132" i="3"/>
  <c r="AF132" i="3"/>
  <c r="C133" i="3"/>
  <c r="N133" i="3" s="1"/>
  <c r="M133" i="3"/>
  <c r="M137" i="3"/>
  <c r="C137" i="3"/>
  <c r="N137" i="3" s="1"/>
  <c r="AN234" i="3"/>
  <c r="AJ234" i="3"/>
  <c r="AF234" i="3"/>
  <c r="H237" i="3"/>
  <c r="H236" i="3"/>
  <c r="AN245" i="3"/>
  <c r="AJ245" i="3"/>
  <c r="AF245" i="3"/>
  <c r="AJ262" i="3"/>
  <c r="AN262" i="3"/>
  <c r="AF262" i="3"/>
  <c r="AF271" i="3"/>
  <c r="AN271" i="3"/>
  <c r="H290" i="3"/>
  <c r="AF287" i="3"/>
  <c r="AN287" i="3"/>
  <c r="G377" i="3"/>
  <c r="C13" i="3"/>
  <c r="N13" i="3" s="1"/>
  <c r="O13" i="3" s="1"/>
  <c r="C14" i="3"/>
  <c r="N14" i="3" s="1"/>
  <c r="C15" i="3"/>
  <c r="N15" i="3" s="1"/>
  <c r="C17" i="3"/>
  <c r="N17" i="3" s="1"/>
  <c r="C18" i="3"/>
  <c r="N18" i="3" s="1"/>
  <c r="C19" i="3"/>
  <c r="N19" i="3" s="1"/>
  <c r="C20" i="3"/>
  <c r="N20" i="3" s="1"/>
  <c r="C23" i="3"/>
  <c r="N23" i="3" s="1"/>
  <c r="C26" i="3"/>
  <c r="N26" i="3" s="1"/>
  <c r="C27" i="3"/>
  <c r="N27" i="3" s="1"/>
  <c r="AO52" i="3"/>
  <c r="G53" i="3"/>
  <c r="G55" i="3"/>
  <c r="G57" i="3"/>
  <c r="H59" i="3" s="1"/>
  <c r="G59" i="3"/>
  <c r="H61" i="3" s="1"/>
  <c r="G61" i="3"/>
  <c r="G63" i="3"/>
  <c r="G65" i="3"/>
  <c r="H67" i="3" s="1"/>
  <c r="G67" i="3"/>
  <c r="H69" i="3" s="1"/>
  <c r="G69" i="3"/>
  <c r="G71" i="3"/>
  <c r="G73" i="3"/>
  <c r="H75" i="3" s="1"/>
  <c r="G75" i="3"/>
  <c r="G77" i="3"/>
  <c r="G79" i="3"/>
  <c r="H81" i="3" s="1"/>
  <c r="G81" i="3"/>
  <c r="H83" i="3" s="1"/>
  <c r="G83" i="3"/>
  <c r="H85" i="3" s="1"/>
  <c r="G85" i="3"/>
  <c r="G87" i="3"/>
  <c r="G89" i="3"/>
  <c r="H91" i="3" s="1"/>
  <c r="G91" i="3"/>
  <c r="H93" i="3" s="1"/>
  <c r="G93" i="3"/>
  <c r="G95" i="3"/>
  <c r="G97" i="3"/>
  <c r="H99" i="3" s="1"/>
  <c r="G99" i="3"/>
  <c r="H101" i="3" s="1"/>
  <c r="G101" i="3"/>
  <c r="G103" i="3"/>
  <c r="G105" i="3"/>
  <c r="H107" i="3" s="1"/>
  <c r="G107" i="3"/>
  <c r="G109" i="3"/>
  <c r="G111" i="3"/>
  <c r="H113" i="3" s="1"/>
  <c r="G113" i="3"/>
  <c r="H115" i="3" s="1"/>
  <c r="C114" i="3"/>
  <c r="N114" i="3" s="1"/>
  <c r="M114" i="3"/>
  <c r="AO116" i="3"/>
  <c r="H120" i="3"/>
  <c r="AN117" i="3"/>
  <c r="AJ117" i="3"/>
  <c r="AF117" i="3"/>
  <c r="C118" i="3"/>
  <c r="N118" i="3" s="1"/>
  <c r="M118" i="3"/>
  <c r="AO120" i="3"/>
  <c r="H124" i="3"/>
  <c r="AN121" i="3"/>
  <c r="AJ121" i="3"/>
  <c r="AF121" i="3"/>
  <c r="C122" i="3"/>
  <c r="N122" i="3" s="1"/>
  <c r="M122" i="3"/>
  <c r="AO124" i="3"/>
  <c r="H128" i="3"/>
  <c r="AN125" i="3"/>
  <c r="AJ125" i="3"/>
  <c r="AF125" i="3"/>
  <c r="C126" i="3"/>
  <c r="N126" i="3" s="1"/>
  <c r="M126" i="3"/>
  <c r="AO128" i="3"/>
  <c r="H132" i="3"/>
  <c r="AN129" i="3"/>
  <c r="AJ129" i="3"/>
  <c r="AF129" i="3"/>
  <c r="C130" i="3"/>
  <c r="N130" i="3" s="1"/>
  <c r="M130" i="3"/>
  <c r="AO132" i="3"/>
  <c r="AN133" i="3"/>
  <c r="H136" i="3"/>
  <c r="AJ133" i="3"/>
  <c r="AF133" i="3"/>
  <c r="AO135" i="3"/>
  <c r="M141" i="3"/>
  <c r="C141" i="3"/>
  <c r="N141" i="3" s="1"/>
  <c r="AO141" i="3"/>
  <c r="M149" i="3"/>
  <c r="C149" i="3"/>
  <c r="N149" i="3" s="1"/>
  <c r="AO149" i="3"/>
  <c r="H235" i="3"/>
  <c r="AJ254" i="3"/>
  <c r="AN254" i="3"/>
  <c r="AF254" i="3"/>
  <c r="AO53" i="3"/>
  <c r="C54" i="3"/>
  <c r="N54" i="3" s="1"/>
  <c r="M54" i="3"/>
  <c r="AO55" i="3"/>
  <c r="C56" i="3"/>
  <c r="N56" i="3" s="1"/>
  <c r="M56" i="3"/>
  <c r="AO57" i="3"/>
  <c r="C58" i="3"/>
  <c r="N58" i="3" s="1"/>
  <c r="M58" i="3"/>
  <c r="AO59" i="3"/>
  <c r="C60" i="3"/>
  <c r="N60" i="3" s="1"/>
  <c r="M60" i="3"/>
  <c r="AO61" i="3"/>
  <c r="C62" i="3"/>
  <c r="N62" i="3" s="1"/>
  <c r="M62" i="3"/>
  <c r="AO63" i="3"/>
  <c r="C64" i="3"/>
  <c r="N64" i="3" s="1"/>
  <c r="M64" i="3"/>
  <c r="AO65" i="3"/>
  <c r="C66" i="3"/>
  <c r="N66" i="3" s="1"/>
  <c r="M66" i="3"/>
  <c r="AO67" i="3"/>
  <c r="C68" i="3"/>
  <c r="N68" i="3" s="1"/>
  <c r="M68" i="3"/>
  <c r="AO69" i="3"/>
  <c r="C70" i="3"/>
  <c r="N70" i="3" s="1"/>
  <c r="M70" i="3"/>
  <c r="AO71" i="3"/>
  <c r="C72" i="3"/>
  <c r="N72" i="3" s="1"/>
  <c r="M72" i="3"/>
  <c r="AO73" i="3"/>
  <c r="C74" i="3"/>
  <c r="N74" i="3" s="1"/>
  <c r="M74" i="3"/>
  <c r="AO75" i="3"/>
  <c r="C76" i="3"/>
  <c r="N76" i="3" s="1"/>
  <c r="M76" i="3"/>
  <c r="AO77" i="3"/>
  <c r="C78" i="3"/>
  <c r="N78" i="3" s="1"/>
  <c r="M78" i="3"/>
  <c r="AO79" i="3"/>
  <c r="C80" i="3"/>
  <c r="N80" i="3" s="1"/>
  <c r="M80" i="3"/>
  <c r="AO81" i="3"/>
  <c r="C82" i="3"/>
  <c r="N82" i="3" s="1"/>
  <c r="M82" i="3"/>
  <c r="AO83" i="3"/>
  <c r="C84" i="3"/>
  <c r="N84" i="3" s="1"/>
  <c r="M84" i="3"/>
  <c r="AO85" i="3"/>
  <c r="C86" i="3"/>
  <c r="N86" i="3" s="1"/>
  <c r="M86" i="3"/>
  <c r="AO87" i="3"/>
  <c r="C88" i="3"/>
  <c r="N88" i="3" s="1"/>
  <c r="M88" i="3"/>
  <c r="AO89" i="3"/>
  <c r="C90" i="3"/>
  <c r="N90" i="3" s="1"/>
  <c r="M90" i="3"/>
  <c r="AO91" i="3"/>
  <c r="C92" i="3"/>
  <c r="N92" i="3" s="1"/>
  <c r="M92" i="3"/>
  <c r="AO93" i="3"/>
  <c r="C94" i="3"/>
  <c r="N94" i="3" s="1"/>
  <c r="M94" i="3"/>
  <c r="AO95" i="3"/>
  <c r="C96" i="3"/>
  <c r="N96" i="3" s="1"/>
  <c r="M96" i="3"/>
  <c r="AO97" i="3"/>
  <c r="C98" i="3"/>
  <c r="N98" i="3" s="1"/>
  <c r="M98" i="3"/>
  <c r="AO99" i="3"/>
  <c r="C100" i="3"/>
  <c r="N100" i="3" s="1"/>
  <c r="M100" i="3"/>
  <c r="AO101" i="3"/>
  <c r="C102" i="3"/>
  <c r="N102" i="3" s="1"/>
  <c r="M102" i="3"/>
  <c r="AO103" i="3"/>
  <c r="C104" i="3"/>
  <c r="N104" i="3" s="1"/>
  <c r="M104" i="3"/>
  <c r="AO105" i="3"/>
  <c r="C106" i="3"/>
  <c r="N106" i="3" s="1"/>
  <c r="M106" i="3"/>
  <c r="AO107" i="3"/>
  <c r="C108" i="3"/>
  <c r="N108" i="3" s="1"/>
  <c r="M108" i="3"/>
  <c r="AO109" i="3"/>
  <c r="C110" i="3"/>
  <c r="N110" i="3" s="1"/>
  <c r="M110" i="3"/>
  <c r="AO111" i="3"/>
  <c r="C112" i="3"/>
  <c r="N112" i="3" s="1"/>
  <c r="M112" i="3"/>
  <c r="AO113" i="3"/>
  <c r="H117" i="3"/>
  <c r="AN114" i="3"/>
  <c r="AJ114" i="3"/>
  <c r="AF114" i="3"/>
  <c r="AG117" i="3" s="1"/>
  <c r="C115" i="3"/>
  <c r="N115" i="3" s="1"/>
  <c r="M115" i="3"/>
  <c r="AO117" i="3"/>
  <c r="H121" i="3"/>
  <c r="AN118" i="3"/>
  <c r="AJ118" i="3"/>
  <c r="AF118" i="3"/>
  <c r="C119" i="3"/>
  <c r="N119" i="3" s="1"/>
  <c r="M119" i="3"/>
  <c r="AO121" i="3"/>
  <c r="H125" i="3"/>
  <c r="AN122" i="3"/>
  <c r="AJ122" i="3"/>
  <c r="AF122" i="3"/>
  <c r="C123" i="3"/>
  <c r="N123" i="3" s="1"/>
  <c r="M123" i="3"/>
  <c r="AO125" i="3"/>
  <c r="H129" i="3"/>
  <c r="AN126" i="3"/>
  <c r="AJ126" i="3"/>
  <c r="AF126" i="3"/>
  <c r="C127" i="3"/>
  <c r="N127" i="3" s="1"/>
  <c r="M127" i="3"/>
  <c r="AO129" i="3"/>
  <c r="H133" i="3"/>
  <c r="AN130" i="3"/>
  <c r="AJ130" i="3"/>
  <c r="AF130" i="3"/>
  <c r="C131" i="3"/>
  <c r="N131" i="3" s="1"/>
  <c r="M131" i="3"/>
  <c r="AO133" i="3"/>
  <c r="C135" i="3"/>
  <c r="N135" i="3" s="1"/>
  <c r="M135" i="3"/>
  <c r="M138" i="3"/>
  <c r="M142" i="3"/>
  <c r="M146" i="3"/>
  <c r="M150" i="3"/>
  <c r="AO150" i="3"/>
  <c r="AN219" i="3"/>
  <c r="AJ219" i="3"/>
  <c r="AF219" i="3"/>
  <c r="H220" i="3"/>
  <c r="AN232" i="3"/>
  <c r="AJ232" i="3"/>
  <c r="AF232" i="3"/>
  <c r="H234" i="3"/>
  <c r="AN244" i="3"/>
  <c r="AJ244" i="3"/>
  <c r="AF244" i="3"/>
  <c r="H245" i="3"/>
  <c r="AJ248" i="3"/>
  <c r="AF248" i="3"/>
  <c r="AJ256" i="3"/>
  <c r="AJ264" i="3"/>
  <c r="AF275" i="3"/>
  <c r="AN275" i="3"/>
  <c r="AJ275" i="3"/>
  <c r="AN135" i="3"/>
  <c r="AJ135" i="3"/>
  <c r="AF135" i="3"/>
  <c r="M139" i="3"/>
  <c r="M143" i="3"/>
  <c r="M147" i="3"/>
  <c r="AN180" i="3"/>
  <c r="AJ180" i="3"/>
  <c r="AF180" i="3"/>
  <c r="H219" i="3"/>
  <c r="AO220" i="3"/>
  <c r="AN231" i="3"/>
  <c r="AJ231" i="3"/>
  <c r="AF231" i="3"/>
  <c r="H232" i="3"/>
  <c r="H233" i="3"/>
  <c r="AO234" i="3"/>
  <c r="AN236" i="3"/>
  <c r="AJ236" i="3"/>
  <c r="AF236" i="3"/>
  <c r="H244" i="3"/>
  <c r="AO245" i="3"/>
  <c r="AN247" i="3"/>
  <c r="AJ247" i="3"/>
  <c r="AF247" i="3"/>
  <c r="AJ250" i="3"/>
  <c r="AF256" i="3"/>
  <c r="AJ258" i="3"/>
  <c r="AF264" i="3"/>
  <c r="AF279" i="3"/>
  <c r="AN279" i="3"/>
  <c r="AJ279" i="3"/>
  <c r="AN134" i="3"/>
  <c r="U134" i="3" s="1"/>
  <c r="V134" i="3" s="1"/>
  <c r="AJ134" i="3"/>
  <c r="AF134" i="3"/>
  <c r="M134" i="3"/>
  <c r="M136" i="3"/>
  <c r="H137" i="3"/>
  <c r="M140" i="3"/>
  <c r="M144" i="3"/>
  <c r="M148" i="3"/>
  <c r="AN179" i="3"/>
  <c r="U179" i="3" s="1"/>
  <c r="V179" i="3" s="1"/>
  <c r="AJ179" i="3"/>
  <c r="AF179" i="3"/>
  <c r="H180" i="3"/>
  <c r="H181" i="3"/>
  <c r="H182" i="3"/>
  <c r="H216" i="3"/>
  <c r="H217" i="3"/>
  <c r="H218" i="3"/>
  <c r="AO219" i="3"/>
  <c r="AN221" i="3"/>
  <c r="AJ221" i="3"/>
  <c r="AF221" i="3"/>
  <c r="H231" i="3"/>
  <c r="AO232" i="3"/>
  <c r="AN235" i="3"/>
  <c r="U235" i="3" s="1"/>
  <c r="V235" i="3" s="1"/>
  <c r="AJ235" i="3"/>
  <c r="AF235" i="3"/>
  <c r="H238" i="3"/>
  <c r="H239" i="3"/>
  <c r="H241" i="3"/>
  <c r="H242" i="3"/>
  <c r="H243" i="3"/>
  <c r="AO244" i="3"/>
  <c r="AN246" i="3"/>
  <c r="AJ246" i="3"/>
  <c r="AF246" i="3"/>
  <c r="AN248" i="3"/>
  <c r="AJ252" i="3"/>
  <c r="AN256" i="3"/>
  <c r="AJ260" i="3"/>
  <c r="AN264" i="3"/>
  <c r="AF267" i="3"/>
  <c r="AN267" i="3"/>
  <c r="AJ267" i="3"/>
  <c r="AF283" i="3"/>
  <c r="AN283" i="3"/>
  <c r="AJ283" i="3"/>
  <c r="AO248" i="3"/>
  <c r="C249" i="3"/>
  <c r="N249" i="3" s="1"/>
  <c r="M249" i="3"/>
  <c r="AO250" i="3"/>
  <c r="AR250" i="3" s="1"/>
  <c r="C251" i="3"/>
  <c r="N251" i="3" s="1"/>
  <c r="M251" i="3"/>
  <c r="AO252" i="3"/>
  <c r="AR252" i="3" s="1"/>
  <c r="C253" i="3"/>
  <c r="N253" i="3" s="1"/>
  <c r="M253" i="3"/>
  <c r="AO254" i="3"/>
  <c r="C255" i="3"/>
  <c r="N255" i="3" s="1"/>
  <c r="M255" i="3"/>
  <c r="AO256" i="3"/>
  <c r="C257" i="3"/>
  <c r="N257" i="3" s="1"/>
  <c r="M257" i="3"/>
  <c r="AO258" i="3"/>
  <c r="C259" i="3"/>
  <c r="N259" i="3" s="1"/>
  <c r="M259" i="3"/>
  <c r="AO260" i="3"/>
  <c r="AR260" i="3" s="1"/>
  <c r="C261" i="3"/>
  <c r="N261" i="3" s="1"/>
  <c r="M261" i="3"/>
  <c r="AO262" i="3"/>
  <c r="C263" i="3"/>
  <c r="N263" i="3" s="1"/>
  <c r="M263" i="3"/>
  <c r="AO264" i="3"/>
  <c r="C265" i="3"/>
  <c r="N265" i="3" s="1"/>
  <c r="M265" i="3"/>
  <c r="AJ268" i="3"/>
  <c r="AJ272" i="3"/>
  <c r="AJ276" i="3"/>
  <c r="AJ280" i="3"/>
  <c r="AJ284" i="3"/>
  <c r="AF136" i="3"/>
  <c r="AJ136" i="3"/>
  <c r="AN136" i="3"/>
  <c r="AF137" i="3"/>
  <c r="AJ137" i="3"/>
  <c r="AN137" i="3"/>
  <c r="AF138" i="3"/>
  <c r="AJ138" i="3"/>
  <c r="AN138" i="3"/>
  <c r="U138" i="3" s="1"/>
  <c r="V138" i="3" s="1"/>
  <c r="AF139" i="3"/>
  <c r="AJ139" i="3"/>
  <c r="AN139" i="3"/>
  <c r="U139" i="3" s="1"/>
  <c r="V139" i="3" s="1"/>
  <c r="AF140" i="3"/>
  <c r="AJ140" i="3"/>
  <c r="AN140" i="3"/>
  <c r="AF141" i="3"/>
  <c r="AJ141" i="3"/>
  <c r="AN141" i="3"/>
  <c r="AF142" i="3"/>
  <c r="AJ142" i="3"/>
  <c r="AN142" i="3"/>
  <c r="U142" i="3" s="1"/>
  <c r="V142" i="3" s="1"/>
  <c r="AF143" i="3"/>
  <c r="AJ143" i="3"/>
  <c r="AN143" i="3"/>
  <c r="U143" i="3" s="1"/>
  <c r="V143" i="3" s="1"/>
  <c r="AF144" i="3"/>
  <c r="AJ144" i="3"/>
  <c r="AN144" i="3"/>
  <c r="AF145" i="3"/>
  <c r="AJ145" i="3"/>
  <c r="AN145" i="3"/>
  <c r="AF146" i="3"/>
  <c r="AJ146" i="3"/>
  <c r="AN146" i="3"/>
  <c r="AF147" i="3"/>
  <c r="AJ147" i="3"/>
  <c r="AN147" i="3"/>
  <c r="U147" i="3" s="1"/>
  <c r="V147" i="3" s="1"/>
  <c r="AF148" i="3"/>
  <c r="AJ148" i="3"/>
  <c r="AN148" i="3"/>
  <c r="AF149" i="3"/>
  <c r="AJ149" i="3"/>
  <c r="AN149" i="3"/>
  <c r="AF150" i="3"/>
  <c r="AJ150" i="3"/>
  <c r="AN150" i="3"/>
  <c r="AF151" i="3"/>
  <c r="AJ151" i="3"/>
  <c r="AN151" i="3"/>
  <c r="AF152" i="3"/>
  <c r="AJ152" i="3"/>
  <c r="AN152" i="3"/>
  <c r="U152" i="3" s="1"/>
  <c r="V152" i="3" s="1"/>
  <c r="AF153" i="3"/>
  <c r="AJ153" i="3"/>
  <c r="AN153" i="3"/>
  <c r="U153" i="3" s="1"/>
  <c r="V153" i="3" s="1"/>
  <c r="AF154" i="3"/>
  <c r="AJ154" i="3"/>
  <c r="AN154" i="3"/>
  <c r="AF155" i="3"/>
  <c r="AJ155" i="3"/>
  <c r="AN155" i="3"/>
  <c r="AF156" i="3"/>
  <c r="AJ156" i="3"/>
  <c r="AN156" i="3"/>
  <c r="U156" i="3" s="1"/>
  <c r="V156" i="3" s="1"/>
  <c r="AF157" i="3"/>
  <c r="AJ157" i="3"/>
  <c r="AN157" i="3"/>
  <c r="U157" i="3" s="1"/>
  <c r="V157" i="3" s="1"/>
  <c r="AF158" i="3"/>
  <c r="AJ158" i="3"/>
  <c r="AN158" i="3"/>
  <c r="AF159" i="3"/>
  <c r="AJ159" i="3"/>
  <c r="AN159" i="3"/>
  <c r="AF160" i="3"/>
  <c r="AJ160" i="3"/>
  <c r="AN160" i="3"/>
  <c r="U160" i="3" s="1"/>
  <c r="V160" i="3" s="1"/>
  <c r="AF161" i="3"/>
  <c r="AJ161" i="3"/>
  <c r="AN161" i="3"/>
  <c r="U161" i="3" s="1"/>
  <c r="V161" i="3" s="1"/>
  <c r="AF162" i="3"/>
  <c r="AJ162" i="3"/>
  <c r="AN162" i="3"/>
  <c r="AF163" i="3"/>
  <c r="AJ163" i="3"/>
  <c r="AN163" i="3"/>
  <c r="AF164" i="3"/>
  <c r="AJ164" i="3"/>
  <c r="AN164" i="3"/>
  <c r="U164" i="3" s="1"/>
  <c r="V164" i="3" s="1"/>
  <c r="AF165" i="3"/>
  <c r="AJ165" i="3"/>
  <c r="AN165" i="3"/>
  <c r="AF166" i="3"/>
  <c r="AJ166" i="3"/>
  <c r="AN166" i="3"/>
  <c r="U166" i="3" s="1"/>
  <c r="V166" i="3" s="1"/>
  <c r="AF167" i="3"/>
  <c r="AJ167" i="3"/>
  <c r="AN167" i="3"/>
  <c r="AF168" i="3"/>
  <c r="AJ168" i="3"/>
  <c r="AN168" i="3"/>
  <c r="U168" i="3" s="1"/>
  <c r="V168" i="3" s="1"/>
  <c r="AF169" i="3"/>
  <c r="AJ169" i="3"/>
  <c r="AN169" i="3"/>
  <c r="AF170" i="3"/>
  <c r="AJ170" i="3"/>
  <c r="AN170" i="3"/>
  <c r="U170" i="3" s="1"/>
  <c r="V170" i="3" s="1"/>
  <c r="AF171" i="3"/>
  <c r="AJ171" i="3"/>
  <c r="AN171" i="3"/>
  <c r="AF172" i="3"/>
  <c r="AJ172" i="3"/>
  <c r="AN172" i="3"/>
  <c r="U172" i="3" s="1"/>
  <c r="V172" i="3" s="1"/>
  <c r="AF173" i="3"/>
  <c r="AJ173" i="3"/>
  <c r="AN173" i="3"/>
  <c r="AF174" i="3"/>
  <c r="AJ174" i="3"/>
  <c r="AN174" i="3"/>
  <c r="U174" i="3" s="1"/>
  <c r="V174" i="3" s="1"/>
  <c r="AF175" i="3"/>
  <c r="AJ175" i="3"/>
  <c r="AN175" i="3"/>
  <c r="AF176" i="3"/>
  <c r="AJ176" i="3"/>
  <c r="AN176" i="3"/>
  <c r="U176" i="3" s="1"/>
  <c r="V176" i="3" s="1"/>
  <c r="AF177" i="3"/>
  <c r="AJ177" i="3"/>
  <c r="AN177" i="3"/>
  <c r="AF178" i="3"/>
  <c r="AG181" i="3" s="1"/>
  <c r="AJ178" i="3"/>
  <c r="AN178" i="3"/>
  <c r="U178" i="3" s="1"/>
  <c r="V178" i="3" s="1"/>
  <c r="AF181" i="3"/>
  <c r="AJ181" i="3"/>
  <c r="AN181" i="3"/>
  <c r="AF182" i="3"/>
  <c r="AJ182" i="3"/>
  <c r="AN182" i="3"/>
  <c r="AF183" i="3"/>
  <c r="AJ183" i="3"/>
  <c r="AN183" i="3"/>
  <c r="AF184" i="3"/>
  <c r="AJ184" i="3"/>
  <c r="AN184" i="3"/>
  <c r="AF185" i="3"/>
  <c r="AJ185" i="3"/>
  <c r="AN185" i="3"/>
  <c r="AF186" i="3"/>
  <c r="AJ186" i="3"/>
  <c r="AN186" i="3"/>
  <c r="AF187" i="3"/>
  <c r="AJ187" i="3"/>
  <c r="AN187" i="3"/>
  <c r="AF188" i="3"/>
  <c r="AJ188" i="3"/>
  <c r="AN188" i="3"/>
  <c r="AF189" i="3"/>
  <c r="AJ189" i="3"/>
  <c r="AN189" i="3"/>
  <c r="AF190" i="3"/>
  <c r="AJ190" i="3"/>
  <c r="AN190" i="3"/>
  <c r="AF191" i="3"/>
  <c r="AJ191" i="3"/>
  <c r="AN191" i="3"/>
  <c r="AF192" i="3"/>
  <c r="AJ192" i="3"/>
  <c r="AN192" i="3"/>
  <c r="AF193" i="3"/>
  <c r="AJ193" i="3"/>
  <c r="AN193" i="3"/>
  <c r="AF194" i="3"/>
  <c r="AJ194" i="3"/>
  <c r="AN194" i="3"/>
  <c r="AF195" i="3"/>
  <c r="AJ195" i="3"/>
  <c r="AN195" i="3"/>
  <c r="AF196" i="3"/>
  <c r="AJ196" i="3"/>
  <c r="AN196" i="3"/>
  <c r="AF197" i="3"/>
  <c r="AJ197" i="3"/>
  <c r="AN197" i="3"/>
  <c r="AF198" i="3"/>
  <c r="AJ198" i="3"/>
  <c r="AN198" i="3"/>
  <c r="AF199" i="3"/>
  <c r="AJ199" i="3"/>
  <c r="AN199" i="3"/>
  <c r="AF200" i="3"/>
  <c r="AJ200" i="3"/>
  <c r="AN200" i="3"/>
  <c r="AF201" i="3"/>
  <c r="AJ201" i="3"/>
  <c r="AN201" i="3"/>
  <c r="AF202" i="3"/>
  <c r="AJ202" i="3"/>
  <c r="AN202" i="3"/>
  <c r="AF203" i="3"/>
  <c r="AJ203" i="3"/>
  <c r="AN203" i="3"/>
  <c r="AF204" i="3"/>
  <c r="AJ204" i="3"/>
  <c r="AN204" i="3"/>
  <c r="AF205" i="3"/>
  <c r="AJ205" i="3"/>
  <c r="AN205" i="3"/>
  <c r="AF206" i="3"/>
  <c r="AJ206" i="3"/>
  <c r="AN206" i="3"/>
  <c r="AF207" i="3"/>
  <c r="AJ207" i="3"/>
  <c r="AN207" i="3"/>
  <c r="AF208" i="3"/>
  <c r="AJ208" i="3"/>
  <c r="AN208" i="3"/>
  <c r="AF209" i="3"/>
  <c r="AJ209" i="3"/>
  <c r="AN209" i="3"/>
  <c r="AF210" i="3"/>
  <c r="AJ210" i="3"/>
  <c r="AN210" i="3"/>
  <c r="AF211" i="3"/>
  <c r="AJ211" i="3"/>
  <c r="AN211" i="3"/>
  <c r="AF212" i="3"/>
  <c r="AJ212" i="3"/>
  <c r="AN212" i="3"/>
  <c r="AF213" i="3"/>
  <c r="AJ213" i="3"/>
  <c r="AN213" i="3"/>
  <c r="AF214" i="3"/>
  <c r="AJ214" i="3"/>
  <c r="AN214" i="3"/>
  <c r="AF215" i="3"/>
  <c r="AJ215" i="3"/>
  <c r="AN215" i="3"/>
  <c r="AF216" i="3"/>
  <c r="AJ216" i="3"/>
  <c r="AN216" i="3"/>
  <c r="AF217" i="3"/>
  <c r="AJ217" i="3"/>
  <c r="AN217" i="3"/>
  <c r="AF218" i="3"/>
  <c r="AJ218" i="3"/>
  <c r="AN218" i="3"/>
  <c r="AF222" i="3"/>
  <c r="AJ222" i="3"/>
  <c r="AN222" i="3"/>
  <c r="U222" i="3" s="1"/>
  <c r="V222" i="3" s="1"/>
  <c r="AF223" i="3"/>
  <c r="AJ223" i="3"/>
  <c r="AN223" i="3"/>
  <c r="AF224" i="3"/>
  <c r="AJ224" i="3"/>
  <c r="AN224" i="3"/>
  <c r="U224" i="3" s="1"/>
  <c r="V224" i="3" s="1"/>
  <c r="AF225" i="3"/>
  <c r="AJ225" i="3"/>
  <c r="AN225" i="3"/>
  <c r="AF226" i="3"/>
  <c r="AJ226" i="3"/>
  <c r="AN226" i="3"/>
  <c r="U226" i="3" s="1"/>
  <c r="V226" i="3" s="1"/>
  <c r="AF227" i="3"/>
  <c r="AJ227" i="3"/>
  <c r="AN227" i="3"/>
  <c r="AF228" i="3"/>
  <c r="AJ228" i="3"/>
  <c r="AN228" i="3"/>
  <c r="U228" i="3" s="1"/>
  <c r="V228" i="3" s="1"/>
  <c r="AF229" i="3"/>
  <c r="AJ229" i="3"/>
  <c r="AN229" i="3"/>
  <c r="AF230" i="3"/>
  <c r="AG233" i="3" s="1"/>
  <c r="AJ230" i="3"/>
  <c r="AN230" i="3"/>
  <c r="U230" i="3" s="1"/>
  <c r="V230" i="3" s="1"/>
  <c r="AF233" i="3"/>
  <c r="AJ233" i="3"/>
  <c r="AN233" i="3"/>
  <c r="U233" i="3" s="1"/>
  <c r="V233" i="3" s="1"/>
  <c r="AF237" i="3"/>
  <c r="AJ237" i="3"/>
  <c r="AN237" i="3"/>
  <c r="AF238" i="3"/>
  <c r="AJ238" i="3"/>
  <c r="AN238" i="3"/>
  <c r="AF239" i="3"/>
  <c r="AJ239" i="3"/>
  <c r="AN239" i="3"/>
  <c r="AF240" i="3"/>
  <c r="AJ240" i="3"/>
  <c r="AN240" i="3"/>
  <c r="AF241" i="3"/>
  <c r="AJ241" i="3"/>
  <c r="AN241" i="3"/>
  <c r="AF242" i="3"/>
  <c r="AJ242" i="3"/>
  <c r="AN242" i="3"/>
  <c r="AF243" i="3"/>
  <c r="AJ243" i="3"/>
  <c r="AN243" i="3"/>
  <c r="G249" i="3"/>
  <c r="H248" i="3" s="1"/>
  <c r="G251" i="3"/>
  <c r="H253" i="3" s="1"/>
  <c r="G253" i="3"/>
  <c r="H255" i="3" s="1"/>
  <c r="G255" i="3"/>
  <c r="G257" i="3"/>
  <c r="G259" i="3"/>
  <c r="H261" i="3" s="1"/>
  <c r="G261" i="3"/>
  <c r="G263" i="3"/>
  <c r="G265" i="3"/>
  <c r="H267" i="3" s="1"/>
  <c r="AN268" i="3"/>
  <c r="G269" i="3"/>
  <c r="H270" i="3" s="1"/>
  <c r="AN272" i="3"/>
  <c r="G273" i="3"/>
  <c r="H274" i="3" s="1"/>
  <c r="AN276" i="3"/>
  <c r="G277" i="3"/>
  <c r="AN280" i="3"/>
  <c r="G281" i="3"/>
  <c r="AN284" i="3"/>
  <c r="G285" i="3"/>
  <c r="H286" i="3" s="1"/>
  <c r="AO249" i="3"/>
  <c r="C250" i="3"/>
  <c r="N250" i="3" s="1"/>
  <c r="M250" i="3"/>
  <c r="AO251" i="3"/>
  <c r="C252" i="3"/>
  <c r="N252" i="3" s="1"/>
  <c r="M252" i="3"/>
  <c r="AO253" i="3"/>
  <c r="C254" i="3"/>
  <c r="N254" i="3" s="1"/>
  <c r="M254" i="3"/>
  <c r="AO255" i="3"/>
  <c r="C256" i="3"/>
  <c r="N256" i="3" s="1"/>
  <c r="M256" i="3"/>
  <c r="AO257" i="3"/>
  <c r="C258" i="3"/>
  <c r="N258" i="3" s="1"/>
  <c r="M258" i="3"/>
  <c r="AO259" i="3"/>
  <c r="C260" i="3"/>
  <c r="N260" i="3" s="1"/>
  <c r="M260" i="3"/>
  <c r="AO261" i="3"/>
  <c r="C262" i="3"/>
  <c r="N262" i="3" s="1"/>
  <c r="M262" i="3"/>
  <c r="AO263" i="3"/>
  <c r="C264" i="3"/>
  <c r="N264" i="3" s="1"/>
  <c r="M264" i="3"/>
  <c r="AO265" i="3"/>
  <c r="G266" i="3"/>
  <c r="G270" i="3"/>
  <c r="G274" i="3"/>
  <c r="G278" i="3"/>
  <c r="G282" i="3"/>
  <c r="G286" i="3"/>
  <c r="AJ411" i="3"/>
  <c r="AO411" i="3"/>
  <c r="AN411" i="3"/>
  <c r="AF411" i="3"/>
  <c r="M266" i="3"/>
  <c r="AO266" i="3"/>
  <c r="M267" i="3"/>
  <c r="AO267" i="3"/>
  <c r="M268" i="3"/>
  <c r="AO268" i="3"/>
  <c r="M269" i="3"/>
  <c r="AO269" i="3"/>
  <c r="M270" i="3"/>
  <c r="AO270" i="3"/>
  <c r="M271" i="3"/>
  <c r="AO271" i="3"/>
  <c r="M272" i="3"/>
  <c r="AO272" i="3"/>
  <c r="M273" i="3"/>
  <c r="AO273" i="3"/>
  <c r="M274" i="3"/>
  <c r="AO274" i="3"/>
  <c r="M275" i="3"/>
  <c r="AO275" i="3"/>
  <c r="M276" i="3"/>
  <c r="AO276" i="3"/>
  <c r="M277" i="3"/>
  <c r="AO277" i="3"/>
  <c r="M278" i="3"/>
  <c r="AO278" i="3"/>
  <c r="M279" i="3"/>
  <c r="AO279" i="3"/>
  <c r="M280" i="3"/>
  <c r="AO280" i="3"/>
  <c r="M281" i="3"/>
  <c r="AO281" i="3"/>
  <c r="M282" i="3"/>
  <c r="AO282" i="3"/>
  <c r="M283" i="3"/>
  <c r="AO283" i="3"/>
  <c r="M284" i="3"/>
  <c r="AO284" i="3"/>
  <c r="M285" i="3"/>
  <c r="AO285" i="3"/>
  <c r="M286" i="3"/>
  <c r="AO286" i="3"/>
  <c r="M287" i="3"/>
  <c r="AO287" i="3"/>
  <c r="AN288" i="3"/>
  <c r="AJ288" i="3"/>
  <c r="AF288" i="3"/>
  <c r="AN289" i="3"/>
  <c r="AJ289" i="3"/>
  <c r="AF289" i="3"/>
  <c r="H292" i="3"/>
  <c r="AN292" i="3"/>
  <c r="AJ292" i="3"/>
  <c r="AF292" i="3"/>
  <c r="AN293" i="3"/>
  <c r="AJ293" i="3"/>
  <c r="AF293" i="3"/>
  <c r="H296" i="3"/>
  <c r="AN296" i="3"/>
  <c r="AJ296" i="3"/>
  <c r="AF296" i="3"/>
  <c r="AN297" i="3"/>
  <c r="AJ297" i="3"/>
  <c r="AF297" i="3"/>
  <c r="H300" i="3"/>
  <c r="AN300" i="3"/>
  <c r="AJ300" i="3"/>
  <c r="AF300" i="3"/>
  <c r="AN301" i="3"/>
  <c r="AJ301" i="3"/>
  <c r="AF301" i="3"/>
  <c r="H304" i="3"/>
  <c r="AN304" i="3"/>
  <c r="AJ304" i="3"/>
  <c r="AF304" i="3"/>
  <c r="AN305" i="3"/>
  <c r="AJ305" i="3"/>
  <c r="AF305" i="3"/>
  <c r="H308" i="3"/>
  <c r="AN308" i="3"/>
  <c r="AJ308" i="3"/>
  <c r="AF308" i="3"/>
  <c r="AN309" i="3"/>
  <c r="AJ309" i="3"/>
  <c r="AF309" i="3"/>
  <c r="H312" i="3"/>
  <c r="AN312" i="3"/>
  <c r="AJ312" i="3"/>
  <c r="AF312" i="3"/>
  <c r="AN313" i="3"/>
  <c r="AJ313" i="3"/>
  <c r="AF313" i="3"/>
  <c r="H316" i="3"/>
  <c r="AN316" i="3"/>
  <c r="AJ316" i="3"/>
  <c r="AF316" i="3"/>
  <c r="AN317" i="3"/>
  <c r="AJ317" i="3"/>
  <c r="AF317" i="3"/>
  <c r="H320" i="3"/>
  <c r="AN320" i="3"/>
  <c r="U320" i="3" s="1"/>
  <c r="V320" i="3" s="1"/>
  <c r="AJ320" i="3"/>
  <c r="AF320" i="3"/>
  <c r="H323" i="3"/>
  <c r="H368" i="3"/>
  <c r="AJ410" i="3"/>
  <c r="AO410" i="3"/>
  <c r="AN410" i="3"/>
  <c r="AF410" i="3"/>
  <c r="C266" i="3"/>
  <c r="N266" i="3" s="1"/>
  <c r="C267" i="3"/>
  <c r="N267" i="3" s="1"/>
  <c r="C268" i="3"/>
  <c r="N268" i="3" s="1"/>
  <c r="C269" i="3"/>
  <c r="N269" i="3" s="1"/>
  <c r="C270" i="3"/>
  <c r="N270" i="3" s="1"/>
  <c r="C271" i="3"/>
  <c r="N271" i="3" s="1"/>
  <c r="C272" i="3"/>
  <c r="N272" i="3" s="1"/>
  <c r="C273" i="3"/>
  <c r="N273" i="3" s="1"/>
  <c r="C274" i="3"/>
  <c r="N274" i="3" s="1"/>
  <c r="C275" i="3"/>
  <c r="N275" i="3" s="1"/>
  <c r="C276" i="3"/>
  <c r="N276" i="3" s="1"/>
  <c r="C277" i="3"/>
  <c r="N277" i="3" s="1"/>
  <c r="C278" i="3"/>
  <c r="N278" i="3" s="1"/>
  <c r="C279" i="3"/>
  <c r="N279" i="3" s="1"/>
  <c r="C280" i="3"/>
  <c r="N280" i="3" s="1"/>
  <c r="C281" i="3"/>
  <c r="N281" i="3" s="1"/>
  <c r="C282" i="3"/>
  <c r="N282" i="3" s="1"/>
  <c r="C283" i="3"/>
  <c r="N283" i="3" s="1"/>
  <c r="C284" i="3"/>
  <c r="N284" i="3" s="1"/>
  <c r="C285" i="3"/>
  <c r="N285" i="3" s="1"/>
  <c r="C286" i="3"/>
  <c r="N286" i="3" s="1"/>
  <c r="C287" i="3"/>
  <c r="N287" i="3" s="1"/>
  <c r="AO288" i="3"/>
  <c r="AO292" i="3"/>
  <c r="AO296" i="3"/>
  <c r="AO300" i="3"/>
  <c r="AO304" i="3"/>
  <c r="AO308" i="3"/>
  <c r="AO312" i="3"/>
  <c r="AO316" i="3"/>
  <c r="AN321" i="3"/>
  <c r="AJ321" i="3"/>
  <c r="AF321" i="3"/>
  <c r="H324" i="3"/>
  <c r="AO321" i="3"/>
  <c r="AJ374" i="3"/>
  <c r="AO374" i="3"/>
  <c r="AF374" i="3"/>
  <c r="AN374" i="3"/>
  <c r="AJ409" i="3"/>
  <c r="AO409" i="3"/>
  <c r="AN409" i="3"/>
  <c r="AF409" i="3"/>
  <c r="G414" i="3"/>
  <c r="H414" i="3" s="1"/>
  <c r="AN290" i="3"/>
  <c r="U290" i="3" s="1"/>
  <c r="V290" i="3" s="1"/>
  <c r="AJ290" i="3"/>
  <c r="AF290" i="3"/>
  <c r="AN291" i="3"/>
  <c r="AJ291" i="3"/>
  <c r="AF291" i="3"/>
  <c r="H294" i="3"/>
  <c r="AN294" i="3"/>
  <c r="U294" i="3" s="1"/>
  <c r="V294" i="3" s="1"/>
  <c r="AJ294" i="3"/>
  <c r="AF294" i="3"/>
  <c r="AN295" i="3"/>
  <c r="AJ295" i="3"/>
  <c r="AF295" i="3"/>
  <c r="H298" i="3"/>
  <c r="AN298" i="3"/>
  <c r="AJ298" i="3"/>
  <c r="AF298" i="3"/>
  <c r="AN299" i="3"/>
  <c r="AJ299" i="3"/>
  <c r="AF299" i="3"/>
  <c r="H302" i="3"/>
  <c r="AN302" i="3"/>
  <c r="AJ302" i="3"/>
  <c r="AF302" i="3"/>
  <c r="AN303" i="3"/>
  <c r="AJ303" i="3"/>
  <c r="AF303" i="3"/>
  <c r="H306" i="3"/>
  <c r="AN306" i="3"/>
  <c r="AJ306" i="3"/>
  <c r="AF306" i="3"/>
  <c r="AN307" i="3"/>
  <c r="AJ307" i="3"/>
  <c r="AF307" i="3"/>
  <c r="H310" i="3"/>
  <c r="AN310" i="3"/>
  <c r="U310" i="3" s="1"/>
  <c r="V310" i="3" s="1"/>
  <c r="AJ310" i="3"/>
  <c r="AF310" i="3"/>
  <c r="AN311" i="3"/>
  <c r="AJ311" i="3"/>
  <c r="AF311" i="3"/>
  <c r="H314" i="3"/>
  <c r="AN314" i="3"/>
  <c r="AJ314" i="3"/>
  <c r="AF314" i="3"/>
  <c r="AN315" i="3"/>
  <c r="AJ315" i="3"/>
  <c r="AF315" i="3"/>
  <c r="H318" i="3"/>
  <c r="AN318" i="3"/>
  <c r="AJ318" i="3"/>
  <c r="AF318" i="3"/>
  <c r="AN319" i="3"/>
  <c r="AJ319" i="3"/>
  <c r="AF319" i="3"/>
  <c r="H322" i="3"/>
  <c r="H321" i="3"/>
  <c r="AF370" i="3"/>
  <c r="AJ370" i="3"/>
  <c r="AO370" i="3"/>
  <c r="AN370" i="3"/>
  <c r="G373" i="3"/>
  <c r="AO376" i="3"/>
  <c r="AN376" i="3"/>
  <c r="AF376" i="3"/>
  <c r="AJ376" i="3"/>
  <c r="U378" i="3"/>
  <c r="V378" i="3" s="1"/>
  <c r="H390" i="3"/>
  <c r="AJ387" i="3"/>
  <c r="AO387" i="3"/>
  <c r="AN387" i="3"/>
  <c r="AF387" i="3"/>
  <c r="AG386" i="3" s="1"/>
  <c r="H394" i="3"/>
  <c r="AJ391" i="3"/>
  <c r="AO391" i="3"/>
  <c r="AN391" i="3"/>
  <c r="AF391" i="3"/>
  <c r="H398" i="3"/>
  <c r="AJ395" i="3"/>
  <c r="AO395" i="3"/>
  <c r="AN395" i="3"/>
  <c r="AF395" i="3"/>
  <c r="AG397" i="3" s="1"/>
  <c r="H402" i="3"/>
  <c r="AJ399" i="3"/>
  <c r="AO399" i="3"/>
  <c r="AN399" i="3"/>
  <c r="AF399" i="3"/>
  <c r="AJ403" i="3"/>
  <c r="AO403" i="3"/>
  <c r="AN403" i="3"/>
  <c r="AF403" i="3"/>
  <c r="H411" i="3"/>
  <c r="AJ408" i="3"/>
  <c r="AO408" i="3"/>
  <c r="AN408" i="3"/>
  <c r="AF408" i="3"/>
  <c r="AJ412" i="3"/>
  <c r="AO412" i="3"/>
  <c r="AN412" i="3"/>
  <c r="AF412" i="3"/>
  <c r="AN322" i="3"/>
  <c r="AJ322" i="3"/>
  <c r="AF322" i="3"/>
  <c r="AO323" i="3"/>
  <c r="AN324" i="3"/>
  <c r="AJ324" i="3"/>
  <c r="AF324" i="3"/>
  <c r="AO325" i="3"/>
  <c r="AN326" i="3"/>
  <c r="U326" i="3" s="1"/>
  <c r="V326" i="3" s="1"/>
  <c r="AJ326" i="3"/>
  <c r="AF326" i="3"/>
  <c r="AO327" i="3"/>
  <c r="AN328" i="3"/>
  <c r="U328" i="3" s="1"/>
  <c r="V328" i="3" s="1"/>
  <c r="AJ328" i="3"/>
  <c r="AF328" i="3"/>
  <c r="AO329" i="3"/>
  <c r="AN330" i="3"/>
  <c r="U330" i="3" s="1"/>
  <c r="V330" i="3" s="1"/>
  <c r="AJ330" i="3"/>
  <c r="AF330" i="3"/>
  <c r="AO331" i="3"/>
  <c r="AN332" i="3"/>
  <c r="AJ332" i="3"/>
  <c r="AF332" i="3"/>
  <c r="AO333" i="3"/>
  <c r="AN334" i="3"/>
  <c r="U334" i="3" s="1"/>
  <c r="V334" i="3" s="1"/>
  <c r="AJ334" i="3"/>
  <c r="AF334" i="3"/>
  <c r="AO335" i="3"/>
  <c r="AN336" i="3"/>
  <c r="U336" i="3" s="1"/>
  <c r="V336" i="3" s="1"/>
  <c r="AJ336" i="3"/>
  <c r="AF336" i="3"/>
  <c r="AO337" i="3"/>
  <c r="AN338" i="3"/>
  <c r="AJ338" i="3"/>
  <c r="AF338" i="3"/>
  <c r="AO339" i="3"/>
  <c r="AN340" i="3"/>
  <c r="AJ340" i="3"/>
  <c r="AF340" i="3"/>
  <c r="AO341" i="3"/>
  <c r="AN342" i="3"/>
  <c r="U342" i="3" s="1"/>
  <c r="V342" i="3" s="1"/>
  <c r="AJ342" i="3"/>
  <c r="AF342" i="3"/>
  <c r="AO343" i="3"/>
  <c r="AN344" i="3"/>
  <c r="U344" i="3" s="1"/>
  <c r="V344" i="3" s="1"/>
  <c r="AJ344" i="3"/>
  <c r="AF344" i="3"/>
  <c r="AO345" i="3"/>
  <c r="AN346" i="3"/>
  <c r="AJ346" i="3"/>
  <c r="AF346" i="3"/>
  <c r="AO347" i="3"/>
  <c r="AN348" i="3"/>
  <c r="AJ348" i="3"/>
  <c r="AF348" i="3"/>
  <c r="AO349" i="3"/>
  <c r="AN350" i="3"/>
  <c r="U350" i="3" s="1"/>
  <c r="V350" i="3" s="1"/>
  <c r="AJ350" i="3"/>
  <c r="AF350" i="3"/>
  <c r="AO351" i="3"/>
  <c r="AN352" i="3"/>
  <c r="U352" i="3" s="1"/>
  <c r="V352" i="3" s="1"/>
  <c r="AJ352" i="3"/>
  <c r="AF352" i="3"/>
  <c r="AO353" i="3"/>
  <c r="AN354" i="3"/>
  <c r="AJ354" i="3"/>
  <c r="AF354" i="3"/>
  <c r="AO355" i="3"/>
  <c r="AN356" i="3"/>
  <c r="AJ356" i="3"/>
  <c r="AF356" i="3"/>
  <c r="AO357" i="3"/>
  <c r="AN358" i="3"/>
  <c r="U358" i="3" s="1"/>
  <c r="V358" i="3" s="1"/>
  <c r="AJ358" i="3"/>
  <c r="AF358" i="3"/>
  <c r="AO359" i="3"/>
  <c r="AN360" i="3"/>
  <c r="U360" i="3" s="1"/>
  <c r="V360" i="3" s="1"/>
  <c r="AJ360" i="3"/>
  <c r="AF360" i="3"/>
  <c r="AO361" i="3"/>
  <c r="AN362" i="3"/>
  <c r="AJ362" i="3"/>
  <c r="AF362" i="3"/>
  <c r="AO363" i="3"/>
  <c r="AN364" i="3"/>
  <c r="AJ364" i="3"/>
  <c r="AF364" i="3"/>
  <c r="AO365" i="3"/>
  <c r="AN366" i="3"/>
  <c r="U366" i="3" s="1"/>
  <c r="V366" i="3" s="1"/>
  <c r="AJ366" i="3"/>
  <c r="AF366" i="3"/>
  <c r="AO367" i="3"/>
  <c r="AN368" i="3"/>
  <c r="U368" i="3" s="1"/>
  <c r="V368" i="3" s="1"/>
  <c r="AJ368" i="3"/>
  <c r="AF368" i="3"/>
  <c r="AO369" i="3"/>
  <c r="H391" i="3"/>
  <c r="AJ388" i="3"/>
  <c r="AO388" i="3"/>
  <c r="AN388" i="3"/>
  <c r="H395" i="3"/>
  <c r="AJ392" i="3"/>
  <c r="AO392" i="3"/>
  <c r="AN392" i="3"/>
  <c r="H399" i="3"/>
  <c r="AJ396" i="3"/>
  <c r="AO396" i="3"/>
  <c r="AN396" i="3"/>
  <c r="H403" i="3"/>
  <c r="AJ400" i="3"/>
  <c r="AO400" i="3"/>
  <c r="AN400" i="3"/>
  <c r="AJ404" i="3"/>
  <c r="AO404" i="3"/>
  <c r="AN404" i="3"/>
  <c r="G422" i="3"/>
  <c r="AJ454" i="3"/>
  <c r="AO454" i="3"/>
  <c r="AN454" i="3"/>
  <c r="AF454" i="3"/>
  <c r="H374" i="3"/>
  <c r="AJ371" i="3"/>
  <c r="AO371" i="3"/>
  <c r="AF371" i="3"/>
  <c r="AN371" i="3"/>
  <c r="G372" i="3"/>
  <c r="H373" i="3" s="1"/>
  <c r="AF388" i="3"/>
  <c r="H392" i="3"/>
  <c r="AJ389" i="3"/>
  <c r="AO389" i="3"/>
  <c r="AN389" i="3"/>
  <c r="AF392" i="3"/>
  <c r="H396" i="3"/>
  <c r="AJ393" i="3"/>
  <c r="AO393" i="3"/>
  <c r="AN393" i="3"/>
  <c r="AF396" i="3"/>
  <c r="AG399" i="3" s="1"/>
  <c r="H400" i="3"/>
  <c r="AJ397" i="3"/>
  <c r="AO397" i="3"/>
  <c r="AN397" i="3"/>
  <c r="AF400" i="3"/>
  <c r="AJ401" i="3"/>
  <c r="AO401" i="3"/>
  <c r="AN401" i="3"/>
  <c r="AF404" i="3"/>
  <c r="AJ405" i="3"/>
  <c r="AO405" i="3"/>
  <c r="AN405" i="3"/>
  <c r="G430" i="3"/>
  <c r="G446" i="3"/>
  <c r="AN323" i="3"/>
  <c r="AJ323" i="3"/>
  <c r="AF323" i="3"/>
  <c r="AN325" i="3"/>
  <c r="AJ325" i="3"/>
  <c r="AF325" i="3"/>
  <c r="AN327" i="3"/>
  <c r="AJ327" i="3"/>
  <c r="AF327" i="3"/>
  <c r="AN329" i="3"/>
  <c r="AJ329" i="3"/>
  <c r="AF329" i="3"/>
  <c r="AN331" i="3"/>
  <c r="AJ331" i="3"/>
  <c r="AF331" i="3"/>
  <c r="AN333" i="3"/>
  <c r="AJ333" i="3"/>
  <c r="AF333" i="3"/>
  <c r="AN335" i="3"/>
  <c r="AJ335" i="3"/>
  <c r="AF335" i="3"/>
  <c r="AN337" i="3"/>
  <c r="AJ337" i="3"/>
  <c r="AF337" i="3"/>
  <c r="AN339" i="3"/>
  <c r="AJ339" i="3"/>
  <c r="AF339" i="3"/>
  <c r="AN341" i="3"/>
  <c r="AJ341" i="3"/>
  <c r="AF341" i="3"/>
  <c r="AN343" i="3"/>
  <c r="AJ343" i="3"/>
  <c r="AF343" i="3"/>
  <c r="AN345" i="3"/>
  <c r="AJ345" i="3"/>
  <c r="AF345" i="3"/>
  <c r="AN347" i="3"/>
  <c r="AJ347" i="3"/>
  <c r="AF347" i="3"/>
  <c r="AN349" i="3"/>
  <c r="AJ349" i="3"/>
  <c r="AF349" i="3"/>
  <c r="AN351" i="3"/>
  <c r="AJ351" i="3"/>
  <c r="AF351" i="3"/>
  <c r="AN353" i="3"/>
  <c r="AJ353" i="3"/>
  <c r="AF353" i="3"/>
  <c r="AN355" i="3"/>
  <c r="AJ355" i="3"/>
  <c r="AF355" i="3"/>
  <c r="AN357" i="3"/>
  <c r="AJ357" i="3"/>
  <c r="AF357" i="3"/>
  <c r="AN359" i="3"/>
  <c r="AJ359" i="3"/>
  <c r="AF359" i="3"/>
  <c r="AN361" i="3"/>
  <c r="AJ361" i="3"/>
  <c r="AF361" i="3"/>
  <c r="AN363" i="3"/>
  <c r="AJ363" i="3"/>
  <c r="AF363" i="3"/>
  <c r="AN365" i="3"/>
  <c r="AJ365" i="3"/>
  <c r="AF365" i="3"/>
  <c r="AN367" i="3"/>
  <c r="AJ367" i="3"/>
  <c r="AF367" i="3"/>
  <c r="H372" i="3"/>
  <c r="AN369" i="3"/>
  <c r="AJ369" i="3"/>
  <c r="AF369" i="3"/>
  <c r="AJ375" i="3"/>
  <c r="AO375" i="3"/>
  <c r="AN375" i="3"/>
  <c r="AR378" i="3"/>
  <c r="AV378" i="3" s="1"/>
  <c r="AW378" i="3" s="1"/>
  <c r="AJ379" i="3"/>
  <c r="AO379" i="3"/>
  <c r="AF379" i="3"/>
  <c r="H385" i="3"/>
  <c r="AJ382" i="3"/>
  <c r="AO382" i="3"/>
  <c r="AN382" i="3"/>
  <c r="H386" i="3"/>
  <c r="AJ383" i="3"/>
  <c r="AO383" i="3"/>
  <c r="AN383" i="3"/>
  <c r="H387" i="3"/>
  <c r="AJ384" i="3"/>
  <c r="AO384" i="3"/>
  <c r="AN384" i="3"/>
  <c r="H388" i="3"/>
  <c r="AJ385" i="3"/>
  <c r="AO385" i="3"/>
  <c r="AN385" i="3"/>
  <c r="H389" i="3"/>
  <c r="AJ386" i="3"/>
  <c r="AO386" i="3"/>
  <c r="AN386" i="3"/>
  <c r="AG392" i="3"/>
  <c r="H393" i="3"/>
  <c r="AJ390" i="3"/>
  <c r="AO390" i="3"/>
  <c r="AN390" i="3"/>
  <c r="AG396" i="3"/>
  <c r="H397" i="3"/>
  <c r="AJ394" i="3"/>
  <c r="AO394" i="3"/>
  <c r="AN394" i="3"/>
  <c r="AG400" i="3"/>
  <c r="H401" i="3"/>
  <c r="AJ398" i="3"/>
  <c r="AO398" i="3"/>
  <c r="AN398" i="3"/>
  <c r="AJ402" i="3"/>
  <c r="AO402" i="3"/>
  <c r="AN402" i="3"/>
  <c r="H409" i="3"/>
  <c r="AN406" i="3"/>
  <c r="AF406" i="3"/>
  <c r="AJ406" i="3"/>
  <c r="AO413" i="3"/>
  <c r="AN413" i="3"/>
  <c r="AF413" i="3"/>
  <c r="AJ413" i="3"/>
  <c r="G438" i="3"/>
  <c r="AJ485" i="3"/>
  <c r="AO485" i="3"/>
  <c r="AN485" i="3"/>
  <c r="AF485" i="3"/>
  <c r="G420" i="3"/>
  <c r="G428" i="3"/>
  <c r="G436" i="3"/>
  <c r="G444" i="3"/>
  <c r="H468" i="3"/>
  <c r="AJ465" i="3"/>
  <c r="AN465" i="3"/>
  <c r="AO465" i="3"/>
  <c r="AF465" i="3"/>
  <c r="AJ495" i="3"/>
  <c r="AN495" i="3"/>
  <c r="AF495" i="3"/>
  <c r="AJ378" i="3"/>
  <c r="AF378" i="3"/>
  <c r="G380" i="3"/>
  <c r="H377" i="3" s="1"/>
  <c r="G381" i="3"/>
  <c r="G418" i="3"/>
  <c r="G426" i="3"/>
  <c r="G434" i="3"/>
  <c r="G442" i="3"/>
  <c r="G450" i="3"/>
  <c r="AJ458" i="3"/>
  <c r="AO458" i="3"/>
  <c r="AF458" i="3"/>
  <c r="AN458" i="3"/>
  <c r="AN476" i="3"/>
  <c r="AF476" i="3"/>
  <c r="AO476" i="3"/>
  <c r="AJ476" i="3"/>
  <c r="G416" i="3"/>
  <c r="G424" i="3"/>
  <c r="G432" i="3"/>
  <c r="G440" i="3"/>
  <c r="G448" i="3"/>
  <c r="U473" i="3"/>
  <c r="V473" i="3" s="1"/>
  <c r="AJ457" i="3"/>
  <c r="AN457" i="3"/>
  <c r="AO467" i="3"/>
  <c r="AN467" i="3"/>
  <c r="AF467" i="3"/>
  <c r="G468" i="3"/>
  <c r="AR469" i="3"/>
  <c r="AJ503" i="3"/>
  <c r="AN503" i="3"/>
  <c r="AF503" i="3"/>
  <c r="G407" i="3"/>
  <c r="G415" i="3"/>
  <c r="G417" i="3"/>
  <c r="G419" i="3"/>
  <c r="G421" i="3"/>
  <c r="G423" i="3"/>
  <c r="G425" i="3"/>
  <c r="G427" i="3"/>
  <c r="G429" i="3"/>
  <c r="G431" i="3"/>
  <c r="G433" i="3"/>
  <c r="G435" i="3"/>
  <c r="G437" i="3"/>
  <c r="G439" i="3"/>
  <c r="G441" i="3"/>
  <c r="G443" i="3"/>
  <c r="G445" i="3"/>
  <c r="G447" i="3"/>
  <c r="G449" i="3"/>
  <c r="AN451" i="3"/>
  <c r="AF451" i="3"/>
  <c r="AO451" i="3"/>
  <c r="AO459" i="3"/>
  <c r="AN459" i="3"/>
  <c r="AF459" i="3"/>
  <c r="G460" i="3"/>
  <c r="AR461" i="3"/>
  <c r="U469" i="3"/>
  <c r="V469" i="3" s="1"/>
  <c r="AV469" i="3"/>
  <c r="AW469" i="3" s="1"/>
  <c r="AJ470" i="3"/>
  <c r="AO470" i="3"/>
  <c r="AF470" i="3"/>
  <c r="AN470" i="3"/>
  <c r="AJ477" i="3"/>
  <c r="AN477" i="3"/>
  <c r="AF477" i="3"/>
  <c r="AJ486" i="3"/>
  <c r="AO486" i="3"/>
  <c r="AN486" i="3"/>
  <c r="AF486" i="3"/>
  <c r="AN494" i="3"/>
  <c r="AF494" i="3"/>
  <c r="AO494" i="3"/>
  <c r="AJ494" i="3"/>
  <c r="C507" i="3"/>
  <c r="N507" i="3" s="1"/>
  <c r="M507" i="3"/>
  <c r="M515" i="3"/>
  <c r="C515" i="3"/>
  <c r="N515" i="3" s="1"/>
  <c r="AO515" i="3"/>
  <c r="AF457" i="3"/>
  <c r="U461" i="3"/>
  <c r="V461" i="3" s="1"/>
  <c r="AV461" i="3"/>
  <c r="AW461" i="3" s="1"/>
  <c r="AJ462" i="3"/>
  <c r="AO462" i="3"/>
  <c r="AN462" i="3"/>
  <c r="H469" i="3"/>
  <c r="AJ466" i="3"/>
  <c r="AO466" i="3"/>
  <c r="AR466" i="3" s="1"/>
  <c r="AF466" i="3"/>
  <c r="AJ467" i="3"/>
  <c r="AJ474" i="3"/>
  <c r="AO474" i="3"/>
  <c r="AN474" i="3"/>
  <c r="AF474" i="3"/>
  <c r="AO477" i="3"/>
  <c r="AJ478" i="3"/>
  <c r="AO478" i="3"/>
  <c r="AF478" i="3"/>
  <c r="AN478" i="3"/>
  <c r="AJ488" i="3"/>
  <c r="AO488" i="3"/>
  <c r="AF488" i="3"/>
  <c r="AN488" i="3"/>
  <c r="C383" i="3"/>
  <c r="N383" i="3" s="1"/>
  <c r="C384" i="3"/>
  <c r="N384" i="3" s="1"/>
  <c r="C385" i="3"/>
  <c r="N385" i="3" s="1"/>
  <c r="C386" i="3"/>
  <c r="N386" i="3" s="1"/>
  <c r="C387" i="3"/>
  <c r="N387" i="3" s="1"/>
  <c r="C388" i="3"/>
  <c r="N388" i="3" s="1"/>
  <c r="C389" i="3"/>
  <c r="N389" i="3" s="1"/>
  <c r="C390" i="3"/>
  <c r="N390" i="3" s="1"/>
  <c r="C391" i="3"/>
  <c r="N391" i="3" s="1"/>
  <c r="C392" i="3"/>
  <c r="N392" i="3" s="1"/>
  <c r="C393" i="3"/>
  <c r="N393" i="3" s="1"/>
  <c r="C394" i="3"/>
  <c r="N394" i="3" s="1"/>
  <c r="C395" i="3"/>
  <c r="N395" i="3" s="1"/>
  <c r="C396" i="3"/>
  <c r="N396" i="3" s="1"/>
  <c r="C397" i="3"/>
  <c r="N397" i="3" s="1"/>
  <c r="C398" i="3"/>
  <c r="N398" i="3" s="1"/>
  <c r="C399" i="3"/>
  <c r="N399" i="3" s="1"/>
  <c r="C400" i="3"/>
  <c r="N400" i="3" s="1"/>
  <c r="C401" i="3"/>
  <c r="N401" i="3" s="1"/>
  <c r="C402" i="3"/>
  <c r="N402" i="3" s="1"/>
  <c r="C403" i="3"/>
  <c r="N403" i="3" s="1"/>
  <c r="C404" i="3"/>
  <c r="N404" i="3" s="1"/>
  <c r="C405" i="3"/>
  <c r="N405" i="3" s="1"/>
  <c r="C406" i="3"/>
  <c r="N406" i="3" s="1"/>
  <c r="AO479" i="3"/>
  <c r="AN479" i="3"/>
  <c r="AF479" i="3"/>
  <c r="AR481" i="3"/>
  <c r="AO489" i="3"/>
  <c r="AN489" i="3"/>
  <c r="AF489" i="3"/>
  <c r="AR491" i="3"/>
  <c r="C499" i="3"/>
  <c r="N499" i="3" s="1"/>
  <c r="M499" i="3"/>
  <c r="AO406" i="3"/>
  <c r="G453" i="3"/>
  <c r="G455" i="3"/>
  <c r="H455" i="3" s="1"/>
  <c r="G456" i="3"/>
  <c r="AJ461" i="3"/>
  <c r="AF461" i="3"/>
  <c r="G463" i="3"/>
  <c r="H464" i="3" s="1"/>
  <c r="G464" i="3"/>
  <c r="AJ469" i="3"/>
  <c r="AF469" i="3"/>
  <c r="AO471" i="3"/>
  <c r="AN471" i="3"/>
  <c r="AF471" i="3"/>
  <c r="AR473" i="3"/>
  <c r="AV473" i="3" s="1"/>
  <c r="AW473" i="3" s="1"/>
  <c r="U481" i="3"/>
  <c r="V481" i="3" s="1"/>
  <c r="AV481" i="3"/>
  <c r="AW481" i="3" s="1"/>
  <c r="H485" i="3"/>
  <c r="AJ482" i="3"/>
  <c r="AO482" i="3"/>
  <c r="AN482" i="3"/>
  <c r="H487" i="3"/>
  <c r="AJ484" i="3"/>
  <c r="AO484" i="3"/>
  <c r="AR484" i="3" s="1"/>
  <c r="AF484" i="3"/>
  <c r="U491" i="3"/>
  <c r="V491" i="3" s="1"/>
  <c r="AV491" i="3"/>
  <c r="AW491" i="3" s="1"/>
  <c r="AJ492" i="3"/>
  <c r="AO492" i="3"/>
  <c r="AN492" i="3"/>
  <c r="U508" i="3"/>
  <c r="V508" i="3" s="1"/>
  <c r="C409" i="3"/>
  <c r="N409" i="3" s="1"/>
  <c r="C410" i="3"/>
  <c r="N410" i="3" s="1"/>
  <c r="C411" i="3"/>
  <c r="N411" i="3" s="1"/>
  <c r="C415" i="3"/>
  <c r="N415" i="3" s="1"/>
  <c r="C416" i="3"/>
  <c r="N416" i="3" s="1"/>
  <c r="C417" i="3"/>
  <c r="N417" i="3" s="1"/>
  <c r="C418" i="3"/>
  <c r="N418" i="3" s="1"/>
  <c r="C419" i="3"/>
  <c r="N419" i="3" s="1"/>
  <c r="C420" i="3"/>
  <c r="N420" i="3" s="1"/>
  <c r="C421" i="3"/>
  <c r="N421" i="3" s="1"/>
  <c r="C422" i="3"/>
  <c r="N422" i="3" s="1"/>
  <c r="C423" i="3"/>
  <c r="N423" i="3" s="1"/>
  <c r="C424" i="3"/>
  <c r="N424" i="3" s="1"/>
  <c r="C425" i="3"/>
  <c r="N425" i="3" s="1"/>
  <c r="C426" i="3"/>
  <c r="N426" i="3" s="1"/>
  <c r="C427" i="3"/>
  <c r="N427" i="3" s="1"/>
  <c r="C428" i="3"/>
  <c r="N428" i="3" s="1"/>
  <c r="C429" i="3"/>
  <c r="N429" i="3" s="1"/>
  <c r="C430" i="3"/>
  <c r="N430" i="3" s="1"/>
  <c r="C431" i="3"/>
  <c r="N431" i="3" s="1"/>
  <c r="C432" i="3"/>
  <c r="N432" i="3" s="1"/>
  <c r="C433" i="3"/>
  <c r="N433" i="3" s="1"/>
  <c r="C434" i="3"/>
  <c r="N434" i="3" s="1"/>
  <c r="C435" i="3"/>
  <c r="N435" i="3" s="1"/>
  <c r="C436" i="3"/>
  <c r="N436" i="3" s="1"/>
  <c r="C437" i="3"/>
  <c r="N437" i="3" s="1"/>
  <c r="C438" i="3"/>
  <c r="N438" i="3" s="1"/>
  <c r="C439" i="3"/>
  <c r="N439" i="3" s="1"/>
  <c r="C440" i="3"/>
  <c r="N440" i="3" s="1"/>
  <c r="C441" i="3"/>
  <c r="N441" i="3" s="1"/>
  <c r="C442" i="3"/>
  <c r="N442" i="3" s="1"/>
  <c r="C443" i="3"/>
  <c r="N443" i="3" s="1"/>
  <c r="C444" i="3"/>
  <c r="N444" i="3" s="1"/>
  <c r="C445" i="3"/>
  <c r="N445" i="3" s="1"/>
  <c r="C446" i="3"/>
  <c r="N446" i="3" s="1"/>
  <c r="C447" i="3"/>
  <c r="N447" i="3" s="1"/>
  <c r="C448" i="3"/>
  <c r="N448" i="3" s="1"/>
  <c r="C449" i="3"/>
  <c r="N449" i="3" s="1"/>
  <c r="C450" i="3"/>
  <c r="N450" i="3" s="1"/>
  <c r="C451" i="3"/>
  <c r="N451" i="3" s="1"/>
  <c r="AJ499" i="3"/>
  <c r="AN499" i="3"/>
  <c r="AN507" i="3"/>
  <c r="AJ507" i="3"/>
  <c r="AF507" i="3"/>
  <c r="H510" i="3"/>
  <c r="AN452" i="3"/>
  <c r="G472" i="3"/>
  <c r="AJ473" i="3"/>
  <c r="AF473" i="3"/>
  <c r="G475" i="3"/>
  <c r="G480" i="3"/>
  <c r="H480" i="3" s="1"/>
  <c r="H484" i="3"/>
  <c r="AJ481" i="3"/>
  <c r="AF481" i="3"/>
  <c r="AG484" i="3" s="1"/>
  <c r="H486" i="3"/>
  <c r="AJ483" i="3"/>
  <c r="AO483" i="3"/>
  <c r="AR483" i="3" s="1"/>
  <c r="AF483" i="3"/>
  <c r="AJ487" i="3"/>
  <c r="AO487" i="3"/>
  <c r="AR487" i="3" s="1"/>
  <c r="AF487" i="3"/>
  <c r="G490" i="3"/>
  <c r="AJ491" i="3"/>
  <c r="AF491" i="3"/>
  <c r="G493" i="3"/>
  <c r="C503" i="3"/>
  <c r="N503" i="3" s="1"/>
  <c r="M503" i="3"/>
  <c r="C497" i="3"/>
  <c r="N497" i="3" s="1"/>
  <c r="M497" i="3"/>
  <c r="C501" i="3"/>
  <c r="N501" i="3" s="1"/>
  <c r="M501" i="3"/>
  <c r="AO502" i="3"/>
  <c r="C505" i="3"/>
  <c r="N505" i="3" s="1"/>
  <c r="M505" i="3"/>
  <c r="AJ497" i="3"/>
  <c r="AF497" i="3"/>
  <c r="AJ501" i="3"/>
  <c r="AF501" i="3"/>
  <c r="AJ505" i="3"/>
  <c r="AF505" i="3"/>
  <c r="C483" i="3"/>
  <c r="N483" i="3" s="1"/>
  <c r="C484" i="3"/>
  <c r="N484" i="3" s="1"/>
  <c r="C485" i="3"/>
  <c r="N485" i="3" s="1"/>
  <c r="C486" i="3"/>
  <c r="N486" i="3" s="1"/>
  <c r="C487" i="3"/>
  <c r="N487" i="3" s="1"/>
  <c r="C488" i="3"/>
  <c r="N488" i="3" s="1"/>
  <c r="C496" i="3"/>
  <c r="N496" i="3" s="1"/>
  <c r="M496" i="3"/>
  <c r="AO497" i="3"/>
  <c r="AR497" i="3" s="1"/>
  <c r="C498" i="3"/>
  <c r="N498" i="3" s="1"/>
  <c r="M498" i="3"/>
  <c r="AO499" i="3"/>
  <c r="C500" i="3"/>
  <c r="N500" i="3" s="1"/>
  <c r="M500" i="3"/>
  <c r="AO501" i="3"/>
  <c r="AR501" i="3" s="1"/>
  <c r="C502" i="3"/>
  <c r="N502" i="3" s="1"/>
  <c r="M502" i="3"/>
  <c r="AO503" i="3"/>
  <c r="C504" i="3"/>
  <c r="N504" i="3" s="1"/>
  <c r="M504" i="3"/>
  <c r="AO505" i="3"/>
  <c r="AR505" i="3" s="1"/>
  <c r="C506" i="3"/>
  <c r="N506" i="3" s="1"/>
  <c r="M506" i="3"/>
  <c r="AO507" i="3"/>
  <c r="AO495" i="3"/>
  <c r="G496" i="3"/>
  <c r="G498" i="3"/>
  <c r="AO498" i="3" s="1"/>
  <c r="G500" i="3"/>
  <c r="AO500" i="3" s="1"/>
  <c r="G502" i="3"/>
  <c r="G504" i="3"/>
  <c r="G506" i="3"/>
  <c r="AN509" i="3"/>
  <c r="AJ509" i="3"/>
  <c r="AF509" i="3"/>
  <c r="AO509" i="3"/>
  <c r="H512" i="3"/>
  <c r="M512" i="3"/>
  <c r="AO512" i="3"/>
  <c r="M519" i="3"/>
  <c r="C519" i="3"/>
  <c r="N519" i="3" s="1"/>
  <c r="U519" i="3"/>
  <c r="V519" i="3" s="1"/>
  <c r="AN508" i="3"/>
  <c r="AJ508" i="3"/>
  <c r="AF508" i="3"/>
  <c r="H511" i="3"/>
  <c r="AN510" i="3"/>
  <c r="AO510" i="3"/>
  <c r="AJ510" i="3"/>
  <c r="AF510" i="3"/>
  <c r="AN511" i="3"/>
  <c r="AJ511" i="3"/>
  <c r="AF511" i="3"/>
  <c r="AG514" i="3" s="1"/>
  <c r="H514" i="3"/>
  <c r="M516" i="3"/>
  <c r="AO516" i="3"/>
  <c r="M513" i="3"/>
  <c r="C514" i="3"/>
  <c r="N514" i="3" s="1"/>
  <c r="M517" i="3"/>
  <c r="C518" i="3"/>
  <c r="N518" i="3" s="1"/>
  <c r="AO511" i="3"/>
  <c r="M514" i="3"/>
  <c r="M518" i="3"/>
  <c r="U518" i="3"/>
  <c r="V518" i="3" s="1"/>
  <c r="AF512" i="3"/>
  <c r="AJ512" i="3"/>
  <c r="AN512" i="3"/>
  <c r="AF513" i="3"/>
  <c r="AJ513" i="3"/>
  <c r="AN513" i="3"/>
  <c r="U513" i="3" s="1"/>
  <c r="V513" i="3" s="1"/>
  <c r="AF514" i="3"/>
  <c r="AJ514" i="3"/>
  <c r="AN514" i="3"/>
  <c r="AF515" i="3"/>
  <c r="AG518" i="3" s="1"/>
  <c r="AJ515" i="3"/>
  <c r="AN515" i="3"/>
  <c r="AF516" i="3"/>
  <c r="AJ516" i="3"/>
  <c r="AN516" i="3"/>
  <c r="AF517" i="3"/>
  <c r="AJ517" i="3"/>
  <c r="AN517" i="3"/>
  <c r="U517" i="3" s="1"/>
  <c r="V517" i="3" s="1"/>
  <c r="AF518" i="3"/>
  <c r="AJ518" i="3"/>
  <c r="AN518" i="3"/>
  <c r="AF519" i="3"/>
  <c r="AJ519" i="3"/>
  <c r="AN519" i="3"/>
  <c r="P13" i="3" l="1"/>
  <c r="AP13" i="3"/>
  <c r="AR518" i="3"/>
  <c r="AG519" i="3"/>
  <c r="AR514" i="3"/>
  <c r="AV514" i="3" s="1"/>
  <c r="AW514" i="3" s="1"/>
  <c r="AG515" i="3"/>
  <c r="U511" i="3"/>
  <c r="V511" i="3" s="1"/>
  <c r="AR510" i="3"/>
  <c r="AR508" i="3"/>
  <c r="AV508" i="3" s="1"/>
  <c r="AW508" i="3" s="1"/>
  <c r="AG512" i="3"/>
  <c r="H505" i="3"/>
  <c r="AN502" i="3"/>
  <c r="AF502" i="3"/>
  <c r="AG504" i="3" s="1"/>
  <c r="AJ502" i="3"/>
  <c r="H493" i="3"/>
  <c r="AN490" i="3"/>
  <c r="AF490" i="3"/>
  <c r="AO490" i="3"/>
  <c r="AJ490" i="3"/>
  <c r="AG486" i="3"/>
  <c r="H475" i="3"/>
  <c r="AN472" i="3"/>
  <c r="AF472" i="3"/>
  <c r="AJ472" i="3"/>
  <c r="AO472" i="3"/>
  <c r="AR507" i="3"/>
  <c r="AR499" i="3"/>
  <c r="AR492" i="3"/>
  <c r="U482" i="3"/>
  <c r="V482" i="3" s="1"/>
  <c r="U471" i="3"/>
  <c r="V471" i="3" s="1"/>
  <c r="H456" i="3"/>
  <c r="AO453" i="3"/>
  <c r="AJ453" i="3"/>
  <c r="AN453" i="3"/>
  <c r="AF453" i="3"/>
  <c r="AR488" i="3"/>
  <c r="AV488" i="3" s="1"/>
  <c r="AW488" i="3" s="1"/>
  <c r="U488" i="3"/>
  <c r="V488" i="3" s="1"/>
  <c r="AR478" i="3"/>
  <c r="AV478" i="3" s="1"/>
  <c r="AW478" i="3" s="1"/>
  <c r="U478" i="3"/>
  <c r="V478" i="3" s="1"/>
  <c r="U462" i="3"/>
  <c r="V462" i="3" s="1"/>
  <c r="H465" i="3"/>
  <c r="AR477" i="3"/>
  <c r="U470" i="3"/>
  <c r="V470" i="3" s="1"/>
  <c r="H462" i="3"/>
  <c r="H410" i="3"/>
  <c r="AN407" i="3"/>
  <c r="AF407" i="3"/>
  <c r="AG410" i="3" s="1"/>
  <c r="AO407" i="3"/>
  <c r="AJ407" i="3"/>
  <c r="H451" i="3"/>
  <c r="AN448" i="3"/>
  <c r="AF448" i="3"/>
  <c r="AJ448" i="3"/>
  <c r="AO448" i="3"/>
  <c r="H453" i="3"/>
  <c r="AN450" i="3"/>
  <c r="AF450" i="3"/>
  <c r="AJ450" i="3"/>
  <c r="AO450" i="3"/>
  <c r="H381" i="3"/>
  <c r="U465" i="3"/>
  <c r="V465" i="3" s="1"/>
  <c r="H447" i="3"/>
  <c r="AN444" i="3"/>
  <c r="AF444" i="3"/>
  <c r="AJ444" i="3"/>
  <c r="AO444" i="3"/>
  <c r="H439" i="3"/>
  <c r="AN436" i="3"/>
  <c r="AF436" i="3"/>
  <c r="AJ436" i="3"/>
  <c r="AO436" i="3"/>
  <c r="H431" i="3"/>
  <c r="AN428" i="3"/>
  <c r="AF428" i="3"/>
  <c r="AJ428" i="3"/>
  <c r="AO428" i="3"/>
  <c r="H423" i="3"/>
  <c r="AN420" i="3"/>
  <c r="AF420" i="3"/>
  <c r="AJ420" i="3"/>
  <c r="AO420" i="3"/>
  <c r="AR485" i="3"/>
  <c r="H441" i="3"/>
  <c r="AN438" i="3"/>
  <c r="AF438" i="3"/>
  <c r="AJ438" i="3"/>
  <c r="AO438" i="3"/>
  <c r="U413" i="3"/>
  <c r="V413" i="3" s="1"/>
  <c r="U402" i="3"/>
  <c r="V402" i="3" s="1"/>
  <c r="H405" i="3"/>
  <c r="AR398" i="3"/>
  <c r="U386" i="3"/>
  <c r="V386" i="3" s="1"/>
  <c r="AR383" i="3"/>
  <c r="U382" i="3"/>
  <c r="V382" i="3" s="1"/>
  <c r="H382" i="3"/>
  <c r="AG368" i="3"/>
  <c r="AG366" i="3"/>
  <c r="AG364" i="3"/>
  <c r="AG362" i="3"/>
  <c r="AG360" i="3"/>
  <c r="AG358" i="3"/>
  <c r="AG356" i="3"/>
  <c r="AG354" i="3"/>
  <c r="AG352" i="3"/>
  <c r="AG350" i="3"/>
  <c r="AG348" i="3"/>
  <c r="AG346" i="3"/>
  <c r="AG344" i="3"/>
  <c r="AG342" i="3"/>
  <c r="AG340" i="3"/>
  <c r="AG338" i="3"/>
  <c r="AG336" i="3"/>
  <c r="AG334" i="3"/>
  <c r="AG332" i="3"/>
  <c r="AG330" i="3"/>
  <c r="AG328" i="3"/>
  <c r="AG326" i="3"/>
  <c r="H449" i="3"/>
  <c r="AN446" i="3"/>
  <c r="AF446" i="3"/>
  <c r="AJ446" i="3"/>
  <c r="AO446" i="3"/>
  <c r="H408" i="3"/>
  <c r="U401" i="3"/>
  <c r="V401" i="3" s="1"/>
  <c r="H404" i="3"/>
  <c r="AR397" i="3"/>
  <c r="AG395" i="3"/>
  <c r="H407" i="3"/>
  <c r="U365" i="3"/>
  <c r="V365" i="3" s="1"/>
  <c r="AR364" i="3"/>
  <c r="AV364" i="3" s="1"/>
  <c r="AW364" i="3" s="1"/>
  <c r="AG363" i="3"/>
  <c r="U357" i="3"/>
  <c r="V357" i="3" s="1"/>
  <c r="AR356" i="3"/>
  <c r="AV356" i="3" s="1"/>
  <c r="AW356" i="3" s="1"/>
  <c r="AG355" i="3"/>
  <c r="U349" i="3"/>
  <c r="V349" i="3" s="1"/>
  <c r="AR348" i="3"/>
  <c r="AV348" i="3" s="1"/>
  <c r="AW348" i="3" s="1"/>
  <c r="AG347" i="3"/>
  <c r="U341" i="3"/>
  <c r="V341" i="3" s="1"/>
  <c r="AR340" i="3"/>
  <c r="AV340" i="3" s="1"/>
  <c r="AW340" i="3" s="1"/>
  <c r="AG339" i="3"/>
  <c r="U333" i="3"/>
  <c r="V333" i="3" s="1"/>
  <c r="AR332" i="3"/>
  <c r="AV332" i="3" s="1"/>
  <c r="AW332" i="3" s="1"/>
  <c r="AG331" i="3"/>
  <c r="U325" i="3"/>
  <c r="V325" i="3" s="1"/>
  <c r="AR324" i="3"/>
  <c r="AV324" i="3" s="1"/>
  <c r="AW324" i="3" s="1"/>
  <c r="U403" i="3"/>
  <c r="V403" i="3" s="1"/>
  <c r="H406" i="3"/>
  <c r="AR399" i="3"/>
  <c r="AG394" i="3"/>
  <c r="U387" i="3"/>
  <c r="V387" i="3" s="1"/>
  <c r="AR319" i="3"/>
  <c r="AR315" i="3"/>
  <c r="AR311" i="3"/>
  <c r="AR307" i="3"/>
  <c r="AR303" i="3"/>
  <c r="AR299" i="3"/>
  <c r="AR295" i="3"/>
  <c r="AR291" i="3"/>
  <c r="AR374" i="3"/>
  <c r="AG319" i="3"/>
  <c r="AR312" i="3"/>
  <c r="AG311" i="3"/>
  <c r="AR304" i="3"/>
  <c r="AG303" i="3"/>
  <c r="AR296" i="3"/>
  <c r="AG295" i="3"/>
  <c r="AR288" i="3"/>
  <c r="U411" i="3"/>
  <c r="V411" i="3" s="1"/>
  <c r="AG387" i="3"/>
  <c r="U364" i="3"/>
  <c r="V364" i="3" s="1"/>
  <c r="H289" i="3"/>
  <c r="AJ286" i="3"/>
  <c r="AF286" i="3"/>
  <c r="AG289" i="3" s="1"/>
  <c r="AN286" i="3"/>
  <c r="H285" i="3"/>
  <c r="AJ282" i="3"/>
  <c r="AF282" i="3"/>
  <c r="AN282" i="3"/>
  <c r="H281" i="3"/>
  <c r="AJ278" i="3"/>
  <c r="AF278" i="3"/>
  <c r="AN278" i="3"/>
  <c r="H277" i="3"/>
  <c r="AJ274" i="3"/>
  <c r="AF274" i="3"/>
  <c r="AN274" i="3"/>
  <c r="H273" i="3"/>
  <c r="AJ270" i="3"/>
  <c r="AF270" i="3"/>
  <c r="AN270" i="3"/>
  <c r="H269" i="3"/>
  <c r="AJ266" i="3"/>
  <c r="AF266" i="3"/>
  <c r="AN266" i="3"/>
  <c r="U255" i="3"/>
  <c r="V255" i="3" s="1"/>
  <c r="U324" i="3"/>
  <c r="V324" i="3" s="1"/>
  <c r="U318" i="3"/>
  <c r="V318" i="3" s="1"/>
  <c r="U311" i="3"/>
  <c r="V311" i="3" s="1"/>
  <c r="U302" i="3"/>
  <c r="V302" i="3" s="1"/>
  <c r="U295" i="3"/>
  <c r="V295" i="3" s="1"/>
  <c r="AR284" i="3"/>
  <c r="H284" i="3"/>
  <c r="AN281" i="3"/>
  <c r="AJ281" i="3"/>
  <c r="AF281" i="3"/>
  <c r="AG282" i="3" s="1"/>
  <c r="AR268" i="3"/>
  <c r="H266" i="3"/>
  <c r="AN263" i="3"/>
  <c r="AF263" i="3"/>
  <c r="AJ263" i="3"/>
  <c r="H258" i="3"/>
  <c r="AN255" i="3"/>
  <c r="AF255" i="3"/>
  <c r="AJ255" i="3"/>
  <c r="AR243" i="3"/>
  <c r="AR242" i="3"/>
  <c r="AR241" i="3"/>
  <c r="AR240" i="3"/>
  <c r="AR239" i="3"/>
  <c r="AR238" i="3"/>
  <c r="AR237" i="3"/>
  <c r="AR218" i="3"/>
  <c r="AR217" i="3"/>
  <c r="AR216" i="3"/>
  <c r="AR215" i="3"/>
  <c r="AR214" i="3"/>
  <c r="AR213" i="3"/>
  <c r="AR212" i="3"/>
  <c r="AR211" i="3"/>
  <c r="AR210" i="3"/>
  <c r="AR209" i="3"/>
  <c r="AR208" i="3"/>
  <c r="AR207" i="3"/>
  <c r="AR206" i="3"/>
  <c r="AR205" i="3"/>
  <c r="AR204" i="3"/>
  <c r="AR203" i="3"/>
  <c r="AR202" i="3"/>
  <c r="AR201" i="3"/>
  <c r="AR200" i="3"/>
  <c r="AR199" i="3"/>
  <c r="AR198" i="3"/>
  <c r="AR197" i="3"/>
  <c r="AR196" i="3"/>
  <c r="AR195" i="3"/>
  <c r="AR194" i="3"/>
  <c r="AR193" i="3"/>
  <c r="AR192" i="3"/>
  <c r="AR191" i="3"/>
  <c r="AR190" i="3"/>
  <c r="AR189" i="3"/>
  <c r="AR188" i="3"/>
  <c r="AR187" i="3"/>
  <c r="AR186" i="3"/>
  <c r="AR185" i="3"/>
  <c r="AR184" i="3"/>
  <c r="AR183" i="3"/>
  <c r="AR182" i="3"/>
  <c r="AR181" i="3"/>
  <c r="AG180" i="3"/>
  <c r="AG179" i="3"/>
  <c r="AG178" i="3"/>
  <c r="AG177" i="3"/>
  <c r="AG176" i="3"/>
  <c r="AG175" i="3"/>
  <c r="AG174" i="3"/>
  <c r="AG173" i="3"/>
  <c r="AG172" i="3"/>
  <c r="AG171" i="3"/>
  <c r="AG170" i="3"/>
  <c r="AG169" i="3"/>
  <c r="AG168" i="3"/>
  <c r="AG167" i="3"/>
  <c r="AG166" i="3"/>
  <c r="AG165" i="3"/>
  <c r="AG164" i="3"/>
  <c r="AG163" i="3"/>
  <c r="AG162" i="3"/>
  <c r="AG161" i="3"/>
  <c r="AG160" i="3"/>
  <c r="AG159" i="3"/>
  <c r="AG158" i="3"/>
  <c r="AG157" i="3"/>
  <c r="AG156" i="3"/>
  <c r="AG155" i="3"/>
  <c r="AG154" i="3"/>
  <c r="AG153" i="3"/>
  <c r="AR148" i="3"/>
  <c r="AG149" i="3"/>
  <c r="AR144" i="3"/>
  <c r="AG145" i="3"/>
  <c r="AR140" i="3"/>
  <c r="AG141" i="3"/>
  <c r="AR136" i="3"/>
  <c r="U348" i="3"/>
  <c r="V348" i="3" s="1"/>
  <c r="H283" i="3"/>
  <c r="U248" i="3"/>
  <c r="V248" i="3" s="1"/>
  <c r="AR264" i="3"/>
  <c r="AR246" i="3"/>
  <c r="AR221" i="3"/>
  <c r="U219" i="3"/>
  <c r="V219" i="3" s="1"/>
  <c r="AV148" i="3"/>
  <c r="AW148" i="3" s="1"/>
  <c r="U144" i="3"/>
  <c r="V144" i="3" s="1"/>
  <c r="H282" i="3"/>
  <c r="AR236" i="3"/>
  <c r="U234" i="3"/>
  <c r="V234" i="3" s="1"/>
  <c r="U220" i="3"/>
  <c r="V220" i="3" s="1"/>
  <c r="AR180" i="3"/>
  <c r="AR135" i="3"/>
  <c r="AR244" i="3"/>
  <c r="AR219" i="3"/>
  <c r="AV219" i="3" s="1"/>
  <c r="AW219" i="3" s="1"/>
  <c r="U242" i="3"/>
  <c r="V242" i="3" s="1"/>
  <c r="U240" i="3"/>
  <c r="V240" i="3" s="1"/>
  <c r="AV208" i="3"/>
  <c r="AW208" i="3" s="1"/>
  <c r="AV200" i="3"/>
  <c r="AW200" i="3" s="1"/>
  <c r="U188" i="3"/>
  <c r="V188" i="3" s="1"/>
  <c r="U129" i="3"/>
  <c r="V129" i="3" s="1"/>
  <c r="U121" i="3"/>
  <c r="V121" i="3" s="1"/>
  <c r="AR114" i="3"/>
  <c r="AV307" i="3"/>
  <c r="AW307" i="3" s="1"/>
  <c r="U291" i="3"/>
  <c r="V291" i="3" s="1"/>
  <c r="AV239" i="3"/>
  <c r="AW239" i="3" s="1"/>
  <c r="AV237" i="3"/>
  <c r="AW237" i="3" s="1"/>
  <c r="U217" i="3"/>
  <c r="V217" i="3" s="1"/>
  <c r="U215" i="3"/>
  <c r="V215" i="3" s="1"/>
  <c r="U207" i="3"/>
  <c r="V207" i="3" s="1"/>
  <c r="U199" i="3"/>
  <c r="V199" i="3" s="1"/>
  <c r="AV191" i="3"/>
  <c r="AW191" i="3" s="1"/>
  <c r="AV183" i="3"/>
  <c r="AW183" i="3" s="1"/>
  <c r="AV135" i="3"/>
  <c r="AW135" i="3" s="1"/>
  <c r="U135" i="3"/>
  <c r="V135" i="3" s="1"/>
  <c r="AR133" i="3"/>
  <c r="AG128" i="3"/>
  <c r="U124" i="3"/>
  <c r="V124" i="3" s="1"/>
  <c r="AR117" i="3"/>
  <c r="H112" i="3"/>
  <c r="AN109" i="3"/>
  <c r="AF109" i="3"/>
  <c r="AJ109" i="3"/>
  <c r="H104" i="3"/>
  <c r="AN101" i="3"/>
  <c r="AF101" i="3"/>
  <c r="AJ101" i="3"/>
  <c r="H103" i="3"/>
  <c r="H96" i="3"/>
  <c r="AN93" i="3"/>
  <c r="AF93" i="3"/>
  <c r="AJ93" i="3"/>
  <c r="H95" i="3"/>
  <c r="H88" i="3"/>
  <c r="AN85" i="3"/>
  <c r="AF85" i="3"/>
  <c r="AJ85" i="3"/>
  <c r="H80" i="3"/>
  <c r="AN77" i="3"/>
  <c r="AF77" i="3"/>
  <c r="AJ77" i="3"/>
  <c r="H72" i="3"/>
  <c r="AN69" i="3"/>
  <c r="AF69" i="3"/>
  <c r="AJ69" i="3"/>
  <c r="H71" i="3"/>
  <c r="H64" i="3"/>
  <c r="AN61" i="3"/>
  <c r="AF61" i="3"/>
  <c r="AJ61" i="3"/>
  <c r="H63" i="3"/>
  <c r="H56" i="3"/>
  <c r="AN53" i="3"/>
  <c r="AF53" i="3"/>
  <c r="AJ53" i="3"/>
  <c r="AR271" i="3"/>
  <c r="AR234" i="3"/>
  <c r="AV234" i="3" s="1"/>
  <c r="AW234" i="3" s="1"/>
  <c r="U214" i="3"/>
  <c r="V214" i="3" s="1"/>
  <c r="U206" i="3"/>
  <c r="V206" i="3" s="1"/>
  <c r="U198" i="3"/>
  <c r="V198" i="3" s="1"/>
  <c r="U190" i="3"/>
  <c r="V190" i="3" s="1"/>
  <c r="U182" i="3"/>
  <c r="V182" i="3" s="1"/>
  <c r="U180" i="3"/>
  <c r="V180" i="3" s="1"/>
  <c r="AG135" i="3"/>
  <c r="AR128" i="3"/>
  <c r="AG127" i="3"/>
  <c r="AR120" i="3"/>
  <c r="AG119" i="3"/>
  <c r="U110" i="3"/>
  <c r="V110" i="3" s="1"/>
  <c r="U106" i="3"/>
  <c r="V106" i="3" s="1"/>
  <c r="U102" i="3"/>
  <c r="V102" i="3" s="1"/>
  <c r="U98" i="3"/>
  <c r="V98" i="3" s="1"/>
  <c r="U94" i="3"/>
  <c r="V94" i="3" s="1"/>
  <c r="U90" i="3"/>
  <c r="V90" i="3" s="1"/>
  <c r="U86" i="3"/>
  <c r="V86" i="3" s="1"/>
  <c r="U82" i="3"/>
  <c r="V82" i="3" s="1"/>
  <c r="U78" i="3"/>
  <c r="V78" i="3" s="1"/>
  <c r="AV78" i="3"/>
  <c r="AW78" i="3" s="1"/>
  <c r="U74" i="3"/>
  <c r="V74" i="3" s="1"/>
  <c r="U70" i="3"/>
  <c r="V70" i="3" s="1"/>
  <c r="U66" i="3"/>
  <c r="V66" i="3" s="1"/>
  <c r="U62" i="3"/>
  <c r="V62" i="3" s="1"/>
  <c r="U58" i="3"/>
  <c r="V58" i="3" s="1"/>
  <c r="U54" i="3"/>
  <c r="V54" i="3" s="1"/>
  <c r="U314" i="3"/>
  <c r="V314" i="3" s="1"/>
  <c r="AV299" i="3"/>
  <c r="AW299" i="3" s="1"/>
  <c r="AG223" i="3"/>
  <c r="U205" i="3"/>
  <c r="V205" i="3" s="1"/>
  <c r="U189" i="3"/>
  <c r="V189" i="3" s="1"/>
  <c r="U126" i="3"/>
  <c r="V126" i="3" s="1"/>
  <c r="AR110" i="3"/>
  <c r="AV110" i="3" s="1"/>
  <c r="AW110" i="3" s="1"/>
  <c r="AR78" i="3"/>
  <c r="AR50" i="3"/>
  <c r="H47" i="3"/>
  <c r="AO44" i="3"/>
  <c r="AF44" i="3"/>
  <c r="AN44" i="3"/>
  <c r="AJ44" i="3"/>
  <c r="H46" i="3"/>
  <c r="AR34" i="3"/>
  <c r="H31" i="3"/>
  <c r="AO28" i="3"/>
  <c r="AF28" i="3"/>
  <c r="AN28" i="3"/>
  <c r="AJ28" i="3"/>
  <c r="H30" i="3"/>
  <c r="AR24" i="3"/>
  <c r="AR21" i="3"/>
  <c r="AR14" i="3"/>
  <c r="AG122" i="3"/>
  <c r="H40" i="3"/>
  <c r="AO37" i="3"/>
  <c r="AJ37" i="3"/>
  <c r="AF37" i="3"/>
  <c r="AN37" i="3"/>
  <c r="AR495" i="2"/>
  <c r="U495" i="2"/>
  <c r="V495" i="2" s="1"/>
  <c r="AV495" i="2"/>
  <c r="AW495" i="2" s="1"/>
  <c r="AR487" i="2"/>
  <c r="AV487" i="2" s="1"/>
  <c r="AW487" i="2" s="1"/>
  <c r="U487" i="2"/>
  <c r="V487" i="2" s="1"/>
  <c r="AR479" i="2"/>
  <c r="AV479" i="2" s="1"/>
  <c r="AW479" i="2" s="1"/>
  <c r="U479" i="2"/>
  <c r="V479" i="2" s="1"/>
  <c r="AR471" i="2"/>
  <c r="AV471" i="2" s="1"/>
  <c r="AW471" i="2" s="1"/>
  <c r="U471" i="2"/>
  <c r="V471" i="2" s="1"/>
  <c r="AR463" i="2"/>
  <c r="AV463" i="2" s="1"/>
  <c r="AW463" i="2" s="1"/>
  <c r="U463" i="2"/>
  <c r="V463" i="2" s="1"/>
  <c r="AR455" i="2"/>
  <c r="U455" i="2"/>
  <c r="V455" i="2" s="1"/>
  <c r="AV455" i="2"/>
  <c r="AW455" i="2" s="1"/>
  <c r="AR447" i="2"/>
  <c r="AV447" i="2" s="1"/>
  <c r="AW447" i="2" s="1"/>
  <c r="U447" i="2"/>
  <c r="V447" i="2" s="1"/>
  <c r="AR439" i="2"/>
  <c r="AV439" i="2" s="1"/>
  <c r="AW439" i="2" s="1"/>
  <c r="U439" i="2"/>
  <c r="V439" i="2" s="1"/>
  <c r="AR431" i="2"/>
  <c r="AV431" i="2" s="1"/>
  <c r="AW431" i="2" s="1"/>
  <c r="U431" i="2"/>
  <c r="V431" i="2" s="1"/>
  <c r="AR423" i="2"/>
  <c r="U423" i="2"/>
  <c r="V423" i="2" s="1"/>
  <c r="AV423" i="2"/>
  <c r="AW423" i="2" s="1"/>
  <c r="AR415" i="2"/>
  <c r="AV415" i="2" s="1"/>
  <c r="AW415" i="2" s="1"/>
  <c r="U415" i="2"/>
  <c r="V415" i="2" s="1"/>
  <c r="AR407" i="2"/>
  <c r="AV407" i="2" s="1"/>
  <c r="AW407" i="2" s="1"/>
  <c r="U407" i="2"/>
  <c r="V407" i="2" s="1"/>
  <c r="AR399" i="2"/>
  <c r="AV399" i="2" s="1"/>
  <c r="AW399" i="2" s="1"/>
  <c r="U399" i="2"/>
  <c r="V399" i="2" s="1"/>
  <c r="AR391" i="2"/>
  <c r="U391" i="2"/>
  <c r="V391" i="2" s="1"/>
  <c r="AV391" i="2"/>
  <c r="AW391" i="2" s="1"/>
  <c r="AR383" i="2"/>
  <c r="AV383" i="2" s="1"/>
  <c r="AW383" i="2" s="1"/>
  <c r="U383" i="2"/>
  <c r="V383" i="2" s="1"/>
  <c r="AR375" i="2"/>
  <c r="AV375" i="2"/>
  <c r="AW375" i="2" s="1"/>
  <c r="U375" i="2"/>
  <c r="V375" i="2" s="1"/>
  <c r="AR367" i="2"/>
  <c r="U367" i="2"/>
  <c r="V367" i="2" s="1"/>
  <c r="AV367" i="2"/>
  <c r="AW367" i="2" s="1"/>
  <c r="AR359" i="2"/>
  <c r="AV359" i="2"/>
  <c r="AW359" i="2" s="1"/>
  <c r="U359" i="2"/>
  <c r="V359" i="2" s="1"/>
  <c r="AR351" i="2"/>
  <c r="AV351" i="2"/>
  <c r="AW351" i="2" s="1"/>
  <c r="U351" i="2"/>
  <c r="V351" i="2" s="1"/>
  <c r="AR343" i="2"/>
  <c r="AV343" i="2"/>
  <c r="AW343" i="2" s="1"/>
  <c r="U343" i="2"/>
  <c r="V343" i="2" s="1"/>
  <c r="AR335" i="2"/>
  <c r="U335" i="2"/>
  <c r="V335" i="2" s="1"/>
  <c r="AV335" i="2"/>
  <c r="AW335" i="2" s="1"/>
  <c r="AR327" i="2"/>
  <c r="AV327" i="2"/>
  <c r="AW327" i="2" s="1"/>
  <c r="U327" i="2"/>
  <c r="V327" i="2" s="1"/>
  <c r="AR319" i="2"/>
  <c r="AV319" i="2"/>
  <c r="AW319" i="2" s="1"/>
  <c r="U319" i="2"/>
  <c r="V319" i="2" s="1"/>
  <c r="AR311" i="2"/>
  <c r="U311" i="2"/>
  <c r="V311" i="2" s="1"/>
  <c r="AV311" i="2"/>
  <c r="AW311" i="2" s="1"/>
  <c r="AR303" i="2"/>
  <c r="AV303" i="2"/>
  <c r="AW303" i="2" s="1"/>
  <c r="U303" i="2"/>
  <c r="V303" i="2" s="1"/>
  <c r="AR295" i="2"/>
  <c r="AV295" i="2"/>
  <c r="AW295" i="2" s="1"/>
  <c r="U295" i="2"/>
  <c r="V295" i="2" s="1"/>
  <c r="U201" i="3"/>
  <c r="V201" i="3" s="1"/>
  <c r="U185" i="3"/>
  <c r="V185" i="3" s="1"/>
  <c r="U118" i="3"/>
  <c r="V118" i="3" s="1"/>
  <c r="AR82" i="3"/>
  <c r="AV82" i="3" s="1"/>
  <c r="AW82" i="3" s="1"/>
  <c r="U46" i="3"/>
  <c r="V46" i="3" s="1"/>
  <c r="H45" i="3"/>
  <c r="U38" i="3"/>
  <c r="V38" i="3" s="1"/>
  <c r="H37" i="3"/>
  <c r="U30" i="3"/>
  <c r="V30" i="3" s="1"/>
  <c r="U24" i="3"/>
  <c r="V24" i="3" s="1"/>
  <c r="AV24" i="3"/>
  <c r="AW24" i="3" s="1"/>
  <c r="H17" i="3"/>
  <c r="U35" i="3"/>
  <c r="V35" i="3" s="1"/>
  <c r="AG130" i="3"/>
  <c r="AR47" i="3"/>
  <c r="S14" i="2"/>
  <c r="AR519" i="3"/>
  <c r="AR515" i="3"/>
  <c r="AG516" i="3"/>
  <c r="AR511" i="3"/>
  <c r="AV511" i="3" s="1"/>
  <c r="AW511" i="3" s="1"/>
  <c r="AG513" i="3"/>
  <c r="H507" i="3"/>
  <c r="AN504" i="3"/>
  <c r="AF504" i="3"/>
  <c r="AJ504" i="3"/>
  <c r="H499" i="3"/>
  <c r="AN496" i="3"/>
  <c r="AF496" i="3"/>
  <c r="AG497" i="3" s="1"/>
  <c r="AJ496" i="3"/>
  <c r="AV507" i="3"/>
  <c r="AW507" i="3" s="1"/>
  <c r="U507" i="3"/>
  <c r="V507" i="3" s="1"/>
  <c r="U503" i="3"/>
  <c r="V503" i="3" s="1"/>
  <c r="AV503" i="3"/>
  <c r="AW503" i="3" s="1"/>
  <c r="U499" i="3"/>
  <c r="V499" i="3" s="1"/>
  <c r="AV499" i="3"/>
  <c r="AW499" i="3" s="1"/>
  <c r="AO496" i="3"/>
  <c r="H496" i="3"/>
  <c r="AO493" i="3"/>
  <c r="AN493" i="3"/>
  <c r="AF493" i="3"/>
  <c r="AJ493" i="3"/>
  <c r="H483" i="3"/>
  <c r="AN480" i="3"/>
  <c r="AF480" i="3"/>
  <c r="AG483" i="3" s="1"/>
  <c r="AO480" i="3"/>
  <c r="AJ480" i="3"/>
  <c r="H478" i="3"/>
  <c r="AO475" i="3"/>
  <c r="AN475" i="3"/>
  <c r="AF475" i="3"/>
  <c r="AJ475" i="3"/>
  <c r="AR452" i="3"/>
  <c r="AV452" i="3"/>
  <c r="AW452" i="3" s="1"/>
  <c r="H502" i="3"/>
  <c r="H495" i="3"/>
  <c r="U484" i="3"/>
  <c r="V484" i="3" s="1"/>
  <c r="AV484" i="3"/>
  <c r="AW484" i="3" s="1"/>
  <c r="AG474" i="3"/>
  <c r="H467" i="3"/>
  <c r="AN464" i="3"/>
  <c r="AF464" i="3"/>
  <c r="AG467" i="3" s="1"/>
  <c r="AO464" i="3"/>
  <c r="AJ464" i="3"/>
  <c r="H459" i="3"/>
  <c r="AN456" i="3"/>
  <c r="AF456" i="3"/>
  <c r="AO456" i="3"/>
  <c r="AJ456" i="3"/>
  <c r="U489" i="3"/>
  <c r="V489" i="3" s="1"/>
  <c r="U479" i="3"/>
  <c r="V479" i="3" s="1"/>
  <c r="AG491" i="3"/>
  <c r="U477" i="3"/>
  <c r="V477" i="3" s="1"/>
  <c r="AV477" i="3"/>
  <c r="AW477" i="3" s="1"/>
  <c r="AR474" i="3"/>
  <c r="AR486" i="3"/>
  <c r="AR470" i="3"/>
  <c r="AV470" i="3" s="1"/>
  <c r="AW470" i="3" s="1"/>
  <c r="U459" i="3"/>
  <c r="V459" i="3" s="1"/>
  <c r="H454" i="3"/>
  <c r="H450" i="3"/>
  <c r="AN447" i="3"/>
  <c r="AF447" i="3"/>
  <c r="AO447" i="3"/>
  <c r="AJ447" i="3"/>
  <c r="H446" i="3"/>
  <c r="AN443" i="3"/>
  <c r="AF443" i="3"/>
  <c r="AO443" i="3"/>
  <c r="AJ443" i="3"/>
  <c r="H442" i="3"/>
  <c r="AN439" i="3"/>
  <c r="AF439" i="3"/>
  <c r="AO439" i="3"/>
  <c r="AJ439" i="3"/>
  <c r="H438" i="3"/>
  <c r="AN435" i="3"/>
  <c r="AF435" i="3"/>
  <c r="AO435" i="3"/>
  <c r="AJ435" i="3"/>
  <c r="H434" i="3"/>
  <c r="AN431" i="3"/>
  <c r="AF431" i="3"/>
  <c r="AO431" i="3"/>
  <c r="AJ431" i="3"/>
  <c r="H430" i="3"/>
  <c r="AN427" i="3"/>
  <c r="AF427" i="3"/>
  <c r="AO427" i="3"/>
  <c r="AJ427" i="3"/>
  <c r="H426" i="3"/>
  <c r="AN423" i="3"/>
  <c r="AF423" i="3"/>
  <c r="AO423" i="3"/>
  <c r="AJ423" i="3"/>
  <c r="H422" i="3"/>
  <c r="AN419" i="3"/>
  <c r="AF419" i="3"/>
  <c r="AO419" i="3"/>
  <c r="AJ419" i="3"/>
  <c r="H418" i="3"/>
  <c r="AN415" i="3"/>
  <c r="AF415" i="3"/>
  <c r="AO415" i="3"/>
  <c r="AJ415" i="3"/>
  <c r="AR503" i="3"/>
  <c r="H471" i="3"/>
  <c r="AN468" i="3"/>
  <c r="AF468" i="3"/>
  <c r="AG471" i="3" s="1"/>
  <c r="AO468" i="3"/>
  <c r="AJ468" i="3"/>
  <c r="AR467" i="3"/>
  <c r="AR476" i="3"/>
  <c r="AR458" i="3"/>
  <c r="AV458" i="3" s="1"/>
  <c r="AW458" i="3" s="1"/>
  <c r="U458" i="3"/>
  <c r="V458" i="3" s="1"/>
  <c r="H461" i="3"/>
  <c r="H384" i="3"/>
  <c r="AN381" i="3"/>
  <c r="AF381" i="3"/>
  <c r="AG384" i="3" s="1"/>
  <c r="AO381" i="3"/>
  <c r="AJ381" i="3"/>
  <c r="H488" i="3"/>
  <c r="AR406" i="3"/>
  <c r="AG408" i="3"/>
  <c r="U398" i="3"/>
  <c r="V398" i="3" s="1"/>
  <c r="AV398" i="3"/>
  <c r="AW398" i="3" s="1"/>
  <c r="AR394" i="3"/>
  <c r="AR384" i="3"/>
  <c r="U383" i="3"/>
  <c r="V383" i="3" s="1"/>
  <c r="AV383" i="3"/>
  <c r="AW383" i="3" s="1"/>
  <c r="U379" i="3"/>
  <c r="V379" i="3" s="1"/>
  <c r="AR375" i="3"/>
  <c r="AR369" i="3"/>
  <c r="AG407" i="3"/>
  <c r="U397" i="3"/>
  <c r="V397" i="3" s="1"/>
  <c r="AV397" i="3"/>
  <c r="AW397" i="3" s="1"/>
  <c r="AR393" i="3"/>
  <c r="AG391" i="3"/>
  <c r="H375" i="3"/>
  <c r="AO372" i="3"/>
  <c r="AN372" i="3"/>
  <c r="AF372" i="3"/>
  <c r="AG370" i="3" s="1"/>
  <c r="AJ372" i="3"/>
  <c r="H369" i="3"/>
  <c r="U371" i="3"/>
  <c r="V371" i="3" s="1"/>
  <c r="AR454" i="3"/>
  <c r="H370" i="3"/>
  <c r="AR368" i="3"/>
  <c r="AV368" i="3" s="1"/>
  <c r="AW368" i="3" s="1"/>
  <c r="U363" i="3"/>
  <c r="V363" i="3" s="1"/>
  <c r="AR362" i="3"/>
  <c r="AV362" i="3" s="1"/>
  <c r="AW362" i="3" s="1"/>
  <c r="AG361" i="3"/>
  <c r="U355" i="3"/>
  <c r="V355" i="3" s="1"/>
  <c r="AR354" i="3"/>
  <c r="AV354" i="3" s="1"/>
  <c r="AW354" i="3" s="1"/>
  <c r="AG353" i="3"/>
  <c r="U347" i="3"/>
  <c r="V347" i="3" s="1"/>
  <c r="AR346" i="3"/>
  <c r="AV346" i="3" s="1"/>
  <c r="AW346" i="3" s="1"/>
  <c r="AG345" i="3"/>
  <c r="U339" i="3"/>
  <c r="V339" i="3" s="1"/>
  <c r="AR338" i="3"/>
  <c r="AV338" i="3" s="1"/>
  <c r="AW338" i="3" s="1"/>
  <c r="AG337" i="3"/>
  <c r="U331" i="3"/>
  <c r="V331" i="3" s="1"/>
  <c r="AR330" i="3"/>
  <c r="AV330" i="3" s="1"/>
  <c r="AW330" i="3" s="1"/>
  <c r="AG329" i="3"/>
  <c r="U323" i="3"/>
  <c r="V323" i="3" s="1"/>
  <c r="AR322" i="3"/>
  <c r="AV322" i="3" s="1"/>
  <c r="AW322" i="3" s="1"/>
  <c r="AR412" i="3"/>
  <c r="AG406" i="3"/>
  <c r="U399" i="3"/>
  <c r="V399" i="3" s="1"/>
  <c r="AV399" i="3"/>
  <c r="AW399" i="3" s="1"/>
  <c r="AR395" i="3"/>
  <c r="AG390" i="3"/>
  <c r="U376" i="3"/>
  <c r="V376" i="3" s="1"/>
  <c r="AR370" i="3"/>
  <c r="U362" i="3"/>
  <c r="V362" i="3" s="1"/>
  <c r="U354" i="3"/>
  <c r="V354" i="3" s="1"/>
  <c r="U346" i="3"/>
  <c r="V346" i="3" s="1"/>
  <c r="U338" i="3"/>
  <c r="V338" i="3" s="1"/>
  <c r="AG321" i="3"/>
  <c r="AG317" i="3"/>
  <c r="AG313" i="3"/>
  <c r="AG309" i="3"/>
  <c r="AG305" i="3"/>
  <c r="AG301" i="3"/>
  <c r="AG297" i="3"/>
  <c r="AG293" i="3"/>
  <c r="AR379" i="3"/>
  <c r="AV379" i="3" s="1"/>
  <c r="AW379" i="3" s="1"/>
  <c r="AR321" i="3"/>
  <c r="U316" i="3"/>
  <c r="V316" i="3" s="1"/>
  <c r="AV312" i="3"/>
  <c r="AW312" i="3" s="1"/>
  <c r="U312" i="3"/>
  <c r="V312" i="3" s="1"/>
  <c r="U308" i="3"/>
  <c r="V308" i="3" s="1"/>
  <c r="AV304" i="3"/>
  <c r="AW304" i="3" s="1"/>
  <c r="U304" i="3"/>
  <c r="V304" i="3" s="1"/>
  <c r="U300" i="3"/>
  <c r="V300" i="3" s="1"/>
  <c r="AV296" i="3"/>
  <c r="AW296" i="3" s="1"/>
  <c r="U296" i="3"/>
  <c r="V296" i="3" s="1"/>
  <c r="U292" i="3"/>
  <c r="V292" i="3" s="1"/>
  <c r="AR320" i="3"/>
  <c r="AV320" i="3" s="1"/>
  <c r="AW320" i="3" s="1"/>
  <c r="AG320" i="3"/>
  <c r="AR313" i="3"/>
  <c r="U313" i="3"/>
  <c r="V313" i="3" s="1"/>
  <c r="AG312" i="3"/>
  <c r="AR305" i="3"/>
  <c r="AV305" i="3" s="1"/>
  <c r="AW305" i="3" s="1"/>
  <c r="U305" i="3"/>
  <c r="V305" i="3" s="1"/>
  <c r="AG304" i="3"/>
  <c r="AR297" i="3"/>
  <c r="U297" i="3"/>
  <c r="V297" i="3" s="1"/>
  <c r="AG296" i="3"/>
  <c r="AR289" i="3"/>
  <c r="AV289" i="3" s="1"/>
  <c r="AW289" i="3" s="1"/>
  <c r="U289" i="3"/>
  <c r="V289" i="3" s="1"/>
  <c r="U287" i="3"/>
  <c r="V287" i="3" s="1"/>
  <c r="U283" i="3"/>
  <c r="V283" i="3" s="1"/>
  <c r="U281" i="3"/>
  <c r="V281" i="3" s="1"/>
  <c r="U279" i="3"/>
  <c r="V279" i="3" s="1"/>
  <c r="U275" i="3"/>
  <c r="V275" i="3" s="1"/>
  <c r="U271" i="3"/>
  <c r="V271" i="3" s="1"/>
  <c r="AV271" i="3"/>
  <c r="AW271" i="3" s="1"/>
  <c r="U267" i="3"/>
  <c r="V267" i="3" s="1"/>
  <c r="AV267" i="3"/>
  <c r="AW267" i="3" s="1"/>
  <c r="U356" i="3"/>
  <c r="V356" i="3" s="1"/>
  <c r="AV311" i="3"/>
  <c r="AW311" i="3" s="1"/>
  <c r="AV295" i="3"/>
  <c r="AW295" i="3" s="1"/>
  <c r="AR280" i="3"/>
  <c r="H280" i="3"/>
  <c r="AN277" i="3"/>
  <c r="AJ277" i="3"/>
  <c r="AF277" i="3"/>
  <c r="H268" i="3"/>
  <c r="AN265" i="3"/>
  <c r="AJ265" i="3"/>
  <c r="AF265" i="3"/>
  <c r="AG265" i="3" s="1"/>
  <c r="H260" i="3"/>
  <c r="AN257" i="3"/>
  <c r="AF257" i="3"/>
  <c r="AJ257" i="3"/>
  <c r="H252" i="3"/>
  <c r="AN249" i="3"/>
  <c r="AF249" i="3"/>
  <c r="AJ249" i="3"/>
  <c r="AG236" i="3"/>
  <c r="AR230" i="3"/>
  <c r="AR229" i="3"/>
  <c r="AV229" i="3" s="1"/>
  <c r="AW229" i="3" s="1"/>
  <c r="AR228" i="3"/>
  <c r="AR227" i="3"/>
  <c r="AR226" i="3"/>
  <c r="AR225" i="3"/>
  <c r="AR224" i="3"/>
  <c r="AR223" i="3"/>
  <c r="AR222" i="3"/>
  <c r="AR149" i="3"/>
  <c r="AG150" i="3"/>
  <c r="AR145" i="3"/>
  <c r="AG146" i="3"/>
  <c r="AR141" i="3"/>
  <c r="AV141" i="3" s="1"/>
  <c r="AW141" i="3" s="1"/>
  <c r="AG142" i="3"/>
  <c r="AR137" i="3"/>
  <c r="AG389" i="3"/>
  <c r="H279" i="3"/>
  <c r="U262" i="3"/>
  <c r="V262" i="3" s="1"/>
  <c r="AV262" i="3"/>
  <c r="AW262" i="3" s="1"/>
  <c r="U258" i="3"/>
  <c r="V258" i="3" s="1"/>
  <c r="U254" i="3"/>
  <c r="V254" i="3" s="1"/>
  <c r="AV254" i="3"/>
  <c r="AW254" i="3" s="1"/>
  <c r="U250" i="3"/>
  <c r="V250" i="3" s="1"/>
  <c r="AV250" i="3"/>
  <c r="AW250" i="3" s="1"/>
  <c r="AR283" i="3"/>
  <c r="AV283" i="3" s="1"/>
  <c r="AW283" i="3" s="1"/>
  <c r="AR267" i="3"/>
  <c r="AR256" i="3"/>
  <c r="U244" i="3"/>
  <c r="V244" i="3" s="1"/>
  <c r="AV244" i="3"/>
  <c r="AW244" i="3" s="1"/>
  <c r="AG238" i="3"/>
  <c r="U232" i="3"/>
  <c r="V232" i="3" s="1"/>
  <c r="AG182" i="3"/>
  <c r="U148" i="3"/>
  <c r="V148" i="3" s="1"/>
  <c r="AG137" i="3"/>
  <c r="H250" i="3"/>
  <c r="AG234" i="3"/>
  <c r="U317" i="3"/>
  <c r="V317" i="3" s="1"/>
  <c r="U301" i="3"/>
  <c r="V301" i="3" s="1"/>
  <c r="H259" i="3"/>
  <c r="AV246" i="3"/>
  <c r="AW246" i="3" s="1"/>
  <c r="AG235" i="3"/>
  <c r="AV227" i="3"/>
  <c r="AW227" i="3" s="1"/>
  <c r="AV225" i="3"/>
  <c r="AW225" i="3" s="1"/>
  <c r="AV223" i="3"/>
  <c r="AW223" i="3" s="1"/>
  <c r="AV221" i="3"/>
  <c r="AW221" i="3" s="1"/>
  <c r="AV243" i="3"/>
  <c r="AW243" i="3" s="1"/>
  <c r="AV241" i="3"/>
  <c r="AW241" i="3" s="1"/>
  <c r="U208" i="3"/>
  <c r="V208" i="3" s="1"/>
  <c r="U200" i="3"/>
  <c r="V200" i="3" s="1"/>
  <c r="AV192" i="3"/>
  <c r="AW192" i="3" s="1"/>
  <c r="AV184" i="3"/>
  <c r="AW184" i="3" s="1"/>
  <c r="AG133" i="3"/>
  <c r="AR126" i="3"/>
  <c r="AV126" i="3" s="1"/>
  <c r="AW126" i="3" s="1"/>
  <c r="AG125" i="3"/>
  <c r="AR118" i="3"/>
  <c r="AV118" i="3" s="1"/>
  <c r="AW118" i="3" s="1"/>
  <c r="U306" i="3"/>
  <c r="V306" i="3" s="1"/>
  <c r="AV291" i="3"/>
  <c r="AW291" i="3" s="1"/>
  <c r="AR254" i="3"/>
  <c r="U239" i="3"/>
  <c r="V239" i="3" s="1"/>
  <c r="U237" i="3"/>
  <c r="V237" i="3" s="1"/>
  <c r="AV218" i="3"/>
  <c r="AW218" i="3" s="1"/>
  <c r="AV216" i="3"/>
  <c r="AW216" i="3" s="1"/>
  <c r="AV211" i="3"/>
  <c r="AW211" i="3" s="1"/>
  <c r="AV203" i="3"/>
  <c r="AW203" i="3" s="1"/>
  <c r="AV195" i="3"/>
  <c r="AW195" i="3" s="1"/>
  <c r="U191" i="3"/>
  <c r="V191" i="3" s="1"/>
  <c r="U183" i="3"/>
  <c r="V183" i="3" s="1"/>
  <c r="U141" i="3"/>
  <c r="V141" i="3" s="1"/>
  <c r="AG132" i="3"/>
  <c r="U128" i="3"/>
  <c r="V128" i="3" s="1"/>
  <c r="AV128" i="3"/>
  <c r="AW128" i="3" s="1"/>
  <c r="AR121" i="3"/>
  <c r="AV121" i="3" s="1"/>
  <c r="AW121" i="3" s="1"/>
  <c r="H114" i="3"/>
  <c r="AN111" i="3"/>
  <c r="AF111" i="3"/>
  <c r="AJ111" i="3"/>
  <c r="H106" i="3"/>
  <c r="AN103" i="3"/>
  <c r="AF103" i="3"/>
  <c r="AG105" i="3" s="1"/>
  <c r="AJ103" i="3"/>
  <c r="H98" i="3"/>
  <c r="AN95" i="3"/>
  <c r="AF95" i="3"/>
  <c r="AG97" i="3" s="1"/>
  <c r="AJ95" i="3"/>
  <c r="H90" i="3"/>
  <c r="AN87" i="3"/>
  <c r="AF87" i="3"/>
  <c r="AG89" i="3" s="1"/>
  <c r="AJ87" i="3"/>
  <c r="H82" i="3"/>
  <c r="AN79" i="3"/>
  <c r="AF79" i="3"/>
  <c r="AJ79" i="3"/>
  <c r="H74" i="3"/>
  <c r="AN71" i="3"/>
  <c r="AF71" i="3"/>
  <c r="AG73" i="3" s="1"/>
  <c r="AJ71" i="3"/>
  <c r="H66" i="3"/>
  <c r="AN63" i="3"/>
  <c r="AF63" i="3"/>
  <c r="AG65" i="3" s="1"/>
  <c r="AJ63" i="3"/>
  <c r="H58" i="3"/>
  <c r="AN55" i="3"/>
  <c r="AF55" i="3"/>
  <c r="AG57" i="3" s="1"/>
  <c r="AJ55" i="3"/>
  <c r="U52" i="3"/>
  <c r="V52" i="3" s="1"/>
  <c r="AV52" i="3"/>
  <c r="AW52" i="3" s="1"/>
  <c r="AR52" i="3"/>
  <c r="P14" i="3"/>
  <c r="O14" i="3"/>
  <c r="AR262" i="3"/>
  <c r="AR245" i="3"/>
  <c r="AV210" i="3"/>
  <c r="AW210" i="3" s="1"/>
  <c r="AV202" i="3"/>
  <c r="AW202" i="3" s="1"/>
  <c r="AV194" i="3"/>
  <c r="AW194" i="3" s="1"/>
  <c r="AV186" i="3"/>
  <c r="AW186" i="3" s="1"/>
  <c r="AV181" i="3"/>
  <c r="AW181" i="3" s="1"/>
  <c r="U127" i="3"/>
  <c r="V127" i="3" s="1"/>
  <c r="U119" i="3"/>
  <c r="V119" i="3" s="1"/>
  <c r="U298" i="3"/>
  <c r="V298" i="3" s="1"/>
  <c r="AV213" i="3"/>
  <c r="AW213" i="3" s="1"/>
  <c r="AV197" i="3"/>
  <c r="AW197" i="3" s="1"/>
  <c r="AR123" i="3"/>
  <c r="AR102" i="3"/>
  <c r="AV102" i="3" s="1"/>
  <c r="AW102" i="3" s="1"/>
  <c r="AR70" i="3"/>
  <c r="AV70" i="3" s="1"/>
  <c r="AW70" i="3" s="1"/>
  <c r="AR46" i="3"/>
  <c r="AV46" i="3" s="1"/>
  <c r="AW46" i="3" s="1"/>
  <c r="H43" i="3"/>
  <c r="AO40" i="3"/>
  <c r="AF40" i="3"/>
  <c r="AG41" i="3" s="1"/>
  <c r="AN40" i="3"/>
  <c r="AJ40" i="3"/>
  <c r="H42" i="3"/>
  <c r="AR30" i="3"/>
  <c r="AV30" i="3" s="1"/>
  <c r="AW30" i="3" s="1"/>
  <c r="U137" i="3"/>
  <c r="V137" i="3" s="1"/>
  <c r="AV137" i="3"/>
  <c r="AW137" i="3" s="1"/>
  <c r="U122" i="3"/>
  <c r="V122" i="3" s="1"/>
  <c r="H52" i="3"/>
  <c r="AO49" i="3"/>
  <c r="AJ49" i="3"/>
  <c r="AF49" i="3"/>
  <c r="AN49" i="3"/>
  <c r="H36" i="3"/>
  <c r="AO33" i="3"/>
  <c r="AJ33" i="3"/>
  <c r="AF33" i="3"/>
  <c r="AN33" i="3"/>
  <c r="H29" i="3"/>
  <c r="AO26" i="3"/>
  <c r="AJ26" i="3"/>
  <c r="AF26" i="3"/>
  <c r="AN26" i="3"/>
  <c r="H28" i="3"/>
  <c r="H26" i="3"/>
  <c r="AO23" i="3"/>
  <c r="AJ23" i="3"/>
  <c r="AF23" i="3"/>
  <c r="AN23" i="3"/>
  <c r="H25" i="3"/>
  <c r="H23" i="3"/>
  <c r="AO20" i="3"/>
  <c r="AJ20" i="3"/>
  <c r="AF20" i="3"/>
  <c r="AG23" i="3" s="1"/>
  <c r="AN20" i="3"/>
  <c r="H22" i="3"/>
  <c r="H19" i="3"/>
  <c r="AO16" i="3"/>
  <c r="AJ16" i="3"/>
  <c r="AF16" i="3"/>
  <c r="AN16" i="3"/>
  <c r="AR497" i="2"/>
  <c r="AG496" i="2"/>
  <c r="AR489" i="2"/>
  <c r="AG488" i="2"/>
  <c r="AR481" i="2"/>
  <c r="U481" i="2"/>
  <c r="V481" i="2" s="1"/>
  <c r="AV481" i="2"/>
  <c r="AW481" i="2" s="1"/>
  <c r="AG480" i="2"/>
  <c r="AR473" i="2"/>
  <c r="AV473" i="2"/>
  <c r="AW473" i="2" s="1"/>
  <c r="U473" i="2"/>
  <c r="V473" i="2" s="1"/>
  <c r="AG472" i="2"/>
  <c r="AR465" i="2"/>
  <c r="AV465" i="2"/>
  <c r="AW465" i="2" s="1"/>
  <c r="U465" i="2"/>
  <c r="V465" i="2" s="1"/>
  <c r="AG464" i="2"/>
  <c r="AR457" i="2"/>
  <c r="AV457" i="2" s="1"/>
  <c r="AW457" i="2" s="1"/>
  <c r="U457" i="2"/>
  <c r="V457" i="2" s="1"/>
  <c r="AG456" i="2"/>
  <c r="AR449" i="2"/>
  <c r="U449" i="2"/>
  <c r="V449" i="2" s="1"/>
  <c r="AV449" i="2"/>
  <c r="AW449" i="2" s="1"/>
  <c r="AG448" i="2"/>
  <c r="AR441" i="2"/>
  <c r="AV441" i="2"/>
  <c r="AW441" i="2" s="1"/>
  <c r="U441" i="2"/>
  <c r="V441" i="2" s="1"/>
  <c r="AG440" i="2"/>
  <c r="AR433" i="2"/>
  <c r="AV433" i="2"/>
  <c r="AW433" i="2" s="1"/>
  <c r="U433" i="2"/>
  <c r="V433" i="2" s="1"/>
  <c r="AG432" i="2"/>
  <c r="AR425" i="2"/>
  <c r="AV425" i="2" s="1"/>
  <c r="AW425" i="2" s="1"/>
  <c r="U425" i="2"/>
  <c r="V425" i="2" s="1"/>
  <c r="AG424" i="2"/>
  <c r="AR417" i="2"/>
  <c r="U417" i="2"/>
  <c r="V417" i="2" s="1"/>
  <c r="AV417" i="2"/>
  <c r="AW417" i="2" s="1"/>
  <c r="AG416" i="2"/>
  <c r="AR409" i="2"/>
  <c r="AV409" i="2"/>
  <c r="AW409" i="2" s="1"/>
  <c r="U409" i="2"/>
  <c r="V409" i="2" s="1"/>
  <c r="AG408" i="2"/>
  <c r="AR401" i="2"/>
  <c r="AV401" i="2"/>
  <c r="AW401" i="2" s="1"/>
  <c r="U401" i="2"/>
  <c r="V401" i="2" s="1"/>
  <c r="AG400" i="2"/>
  <c r="AR393" i="2"/>
  <c r="AV393" i="2" s="1"/>
  <c r="AW393" i="2" s="1"/>
  <c r="U393" i="2"/>
  <c r="V393" i="2" s="1"/>
  <c r="AG392" i="2"/>
  <c r="AR385" i="2"/>
  <c r="U385" i="2"/>
  <c r="V385" i="2" s="1"/>
  <c r="AV385" i="2"/>
  <c r="AW385" i="2" s="1"/>
  <c r="AG384" i="2"/>
  <c r="AR377" i="2"/>
  <c r="U377" i="2"/>
  <c r="V377" i="2" s="1"/>
  <c r="AV377" i="2"/>
  <c r="AW377" i="2" s="1"/>
  <c r="AG376" i="2"/>
  <c r="AR369" i="2"/>
  <c r="AV369" i="2" s="1"/>
  <c r="AW369" i="2" s="1"/>
  <c r="U369" i="2"/>
  <c r="V369" i="2" s="1"/>
  <c r="AG368" i="2"/>
  <c r="AR361" i="2"/>
  <c r="AV361" i="2" s="1"/>
  <c r="AW361" i="2" s="1"/>
  <c r="U361" i="2"/>
  <c r="V361" i="2" s="1"/>
  <c r="AG360" i="2"/>
  <c r="AR353" i="2"/>
  <c r="U353" i="2"/>
  <c r="V353" i="2" s="1"/>
  <c r="AV353" i="2"/>
  <c r="AW353" i="2" s="1"/>
  <c r="AG352" i="2"/>
  <c r="AR345" i="2"/>
  <c r="U345" i="2"/>
  <c r="V345" i="2" s="1"/>
  <c r="AV345" i="2"/>
  <c r="AW345" i="2" s="1"/>
  <c r="AG344" i="2"/>
  <c r="AR337" i="2"/>
  <c r="AV337" i="2" s="1"/>
  <c r="AW337" i="2" s="1"/>
  <c r="U337" i="2"/>
  <c r="V337" i="2" s="1"/>
  <c r="AG336" i="2"/>
  <c r="AR329" i="2"/>
  <c r="AV329" i="2" s="1"/>
  <c r="AW329" i="2" s="1"/>
  <c r="U329" i="2"/>
  <c r="V329" i="2" s="1"/>
  <c r="AG328" i="2"/>
  <c r="AR321" i="2"/>
  <c r="U321" i="2"/>
  <c r="V321" i="2" s="1"/>
  <c r="AV321" i="2"/>
  <c r="AW321" i="2" s="1"/>
  <c r="AG320" i="2"/>
  <c r="AR313" i="2"/>
  <c r="AV313" i="2"/>
  <c r="AW313" i="2" s="1"/>
  <c r="U313" i="2"/>
  <c r="V313" i="2" s="1"/>
  <c r="AG312" i="2"/>
  <c r="AR305" i="2"/>
  <c r="AV305" i="2"/>
  <c r="AW305" i="2" s="1"/>
  <c r="U305" i="2"/>
  <c r="V305" i="2" s="1"/>
  <c r="AG304" i="2"/>
  <c r="AR297" i="2"/>
  <c r="AV297" i="2" s="1"/>
  <c r="AW297" i="2" s="1"/>
  <c r="U297" i="2"/>
  <c r="V297" i="2" s="1"/>
  <c r="AV209" i="3"/>
  <c r="AW209" i="3" s="1"/>
  <c r="AV193" i="3"/>
  <c r="AW193" i="3" s="1"/>
  <c r="AR131" i="3"/>
  <c r="AR115" i="3"/>
  <c r="AR106" i="3"/>
  <c r="AV106" i="3" s="1"/>
  <c r="AW106" i="3" s="1"/>
  <c r="H105" i="3"/>
  <c r="AR74" i="3"/>
  <c r="AV74" i="3" s="1"/>
  <c r="AW74" i="3" s="1"/>
  <c r="H73" i="3"/>
  <c r="H53" i="3"/>
  <c r="U21" i="3"/>
  <c r="V21" i="3" s="1"/>
  <c r="AV21" i="3"/>
  <c r="AW21" i="3" s="1"/>
  <c r="H111" i="3"/>
  <c r="H79" i="3"/>
  <c r="H54" i="3"/>
  <c r="AR35" i="3"/>
  <c r="AV35" i="3" s="1"/>
  <c r="AW35" i="3" s="1"/>
  <c r="U17" i="3"/>
  <c r="V17" i="3" s="1"/>
  <c r="AR492" i="2"/>
  <c r="H87" i="3"/>
  <c r="H50" i="3"/>
  <c r="AR516" i="3"/>
  <c r="AG517" i="3"/>
  <c r="AR512" i="3"/>
  <c r="AV518" i="3"/>
  <c r="AW518" i="3" s="1"/>
  <c r="U514" i="3"/>
  <c r="V514" i="3" s="1"/>
  <c r="U516" i="3"/>
  <c r="V516" i="3" s="1"/>
  <c r="AV516" i="3"/>
  <c r="AW516" i="3" s="1"/>
  <c r="AG511" i="3"/>
  <c r="AV519" i="3"/>
  <c r="AW519" i="3" s="1"/>
  <c r="U509" i="3"/>
  <c r="V509" i="3" s="1"/>
  <c r="AR509" i="3"/>
  <c r="AV509" i="3" s="1"/>
  <c r="AW509" i="3" s="1"/>
  <c r="H509" i="3"/>
  <c r="AN506" i="3"/>
  <c r="AF506" i="3"/>
  <c r="AG509" i="3" s="1"/>
  <c r="AJ506" i="3"/>
  <c r="H501" i="3"/>
  <c r="AN498" i="3"/>
  <c r="AF498" i="3"/>
  <c r="AJ498" i="3"/>
  <c r="U495" i="3"/>
  <c r="V495" i="3" s="1"/>
  <c r="H508" i="3"/>
  <c r="H504" i="3"/>
  <c r="H500" i="3"/>
  <c r="AO506" i="3"/>
  <c r="AO504" i="3"/>
  <c r="AG494" i="3"/>
  <c r="H494" i="3"/>
  <c r="H490" i="3"/>
  <c r="AV483" i="3"/>
  <c r="AW483" i="3" s="1"/>
  <c r="U483" i="3"/>
  <c r="V483" i="3" s="1"/>
  <c r="AG476" i="3"/>
  <c r="H476" i="3"/>
  <c r="AG510" i="3"/>
  <c r="AV492" i="3"/>
  <c r="AW492" i="3" s="1"/>
  <c r="U492" i="3"/>
  <c r="V492" i="3" s="1"/>
  <c r="AG487" i="3"/>
  <c r="AR482" i="3"/>
  <c r="AV482" i="3" s="1"/>
  <c r="AW482" i="3" s="1"/>
  <c r="AR471" i="3"/>
  <c r="AV471" i="3" s="1"/>
  <c r="AW471" i="3" s="1"/>
  <c r="H474" i="3"/>
  <c r="H472" i="3"/>
  <c r="AG492" i="3"/>
  <c r="AG482" i="3"/>
  <c r="H477" i="3"/>
  <c r="U466" i="3"/>
  <c r="V466" i="3" s="1"/>
  <c r="AV466" i="3"/>
  <c r="AW466" i="3" s="1"/>
  <c r="AR462" i="3"/>
  <c r="AV462" i="3" s="1"/>
  <c r="AW462" i="3" s="1"/>
  <c r="AR494" i="3"/>
  <c r="H497" i="3"/>
  <c r="H489" i="3"/>
  <c r="AG480" i="3"/>
  <c r="AG473" i="3"/>
  <c r="U452" i="3"/>
  <c r="V452" i="3" s="1"/>
  <c r="AR451" i="3"/>
  <c r="H506" i="3"/>
  <c r="H470" i="3"/>
  <c r="AR457" i="3"/>
  <c r="AV457" i="3" s="1"/>
  <c r="AW457" i="3" s="1"/>
  <c r="U457" i="3"/>
  <c r="V457" i="3" s="1"/>
  <c r="H443" i="3"/>
  <c r="AN440" i="3"/>
  <c r="AF440" i="3"/>
  <c r="AJ440" i="3"/>
  <c r="AO440" i="3"/>
  <c r="H435" i="3"/>
  <c r="AN432" i="3"/>
  <c r="AF432" i="3"/>
  <c r="AJ432" i="3"/>
  <c r="AO432" i="3"/>
  <c r="H427" i="3"/>
  <c r="AN424" i="3"/>
  <c r="AF424" i="3"/>
  <c r="AJ424" i="3"/>
  <c r="AO424" i="3"/>
  <c r="H419" i="3"/>
  <c r="AN416" i="3"/>
  <c r="AF416" i="3"/>
  <c r="AJ416" i="3"/>
  <c r="AO416" i="3"/>
  <c r="AV476" i="3"/>
  <c r="AW476" i="3" s="1"/>
  <c r="U476" i="3"/>
  <c r="V476" i="3" s="1"/>
  <c r="H445" i="3"/>
  <c r="AN442" i="3"/>
  <c r="AF442" i="3"/>
  <c r="AJ442" i="3"/>
  <c r="AO442" i="3"/>
  <c r="H437" i="3"/>
  <c r="AN434" i="3"/>
  <c r="AF434" i="3"/>
  <c r="AJ434" i="3"/>
  <c r="AO434" i="3"/>
  <c r="H429" i="3"/>
  <c r="AN426" i="3"/>
  <c r="AF426" i="3"/>
  <c r="AJ426" i="3"/>
  <c r="AO426" i="3"/>
  <c r="H421" i="3"/>
  <c r="AN418" i="3"/>
  <c r="AF418" i="3"/>
  <c r="AJ418" i="3"/>
  <c r="AO418" i="3"/>
  <c r="AR495" i="3"/>
  <c r="AV495" i="3" s="1"/>
  <c r="AW495" i="3" s="1"/>
  <c r="H498" i="3"/>
  <c r="AR465" i="3"/>
  <c r="AV465" i="3" s="1"/>
  <c r="AW465" i="3" s="1"/>
  <c r="AG488" i="3"/>
  <c r="U485" i="3"/>
  <c r="V485" i="3" s="1"/>
  <c r="AV485" i="3"/>
  <c r="AW485" i="3" s="1"/>
  <c r="AR413" i="3"/>
  <c r="AV413" i="3" s="1"/>
  <c r="AW413" i="3" s="1"/>
  <c r="H416" i="3"/>
  <c r="AG404" i="3"/>
  <c r="U394" i="3"/>
  <c r="V394" i="3" s="1"/>
  <c r="AV394" i="3"/>
  <c r="AW394" i="3" s="1"/>
  <c r="AR390" i="3"/>
  <c r="AR385" i="3"/>
  <c r="U384" i="3"/>
  <c r="V384" i="3" s="1"/>
  <c r="AV384" i="3"/>
  <c r="AW384" i="3" s="1"/>
  <c r="H378" i="3"/>
  <c r="AR367" i="3"/>
  <c r="AR365" i="3"/>
  <c r="AV365" i="3" s="1"/>
  <c r="AW365" i="3" s="1"/>
  <c r="AR363" i="3"/>
  <c r="AV363" i="3" s="1"/>
  <c r="AW363" i="3" s="1"/>
  <c r="AR361" i="3"/>
  <c r="AR359" i="3"/>
  <c r="AR357" i="3"/>
  <c r="AV357" i="3" s="1"/>
  <c r="AW357" i="3" s="1"/>
  <c r="AR355" i="3"/>
  <c r="AV355" i="3" s="1"/>
  <c r="AW355" i="3" s="1"/>
  <c r="AR353" i="3"/>
  <c r="AR351" i="3"/>
  <c r="AR349" i="3"/>
  <c r="AV349" i="3" s="1"/>
  <c r="AW349" i="3" s="1"/>
  <c r="AR347" i="3"/>
  <c r="AV347" i="3" s="1"/>
  <c r="AW347" i="3" s="1"/>
  <c r="AR345" i="3"/>
  <c r="AR343" i="3"/>
  <c r="AR341" i="3"/>
  <c r="AV341" i="3" s="1"/>
  <c r="AW341" i="3" s="1"/>
  <c r="AR339" i="3"/>
  <c r="AV339" i="3" s="1"/>
  <c r="AW339" i="3" s="1"/>
  <c r="AR337" i="3"/>
  <c r="AR335" i="3"/>
  <c r="AR333" i="3"/>
  <c r="AV333" i="3" s="1"/>
  <c r="AW333" i="3" s="1"/>
  <c r="AR331" i="3"/>
  <c r="AV331" i="3" s="1"/>
  <c r="AW331" i="3" s="1"/>
  <c r="AR329" i="3"/>
  <c r="AR327" i="3"/>
  <c r="AR325" i="3"/>
  <c r="AV325" i="3" s="1"/>
  <c r="AW325" i="3" s="1"/>
  <c r="AR323" i="3"/>
  <c r="AV323" i="3" s="1"/>
  <c r="AW323" i="3" s="1"/>
  <c r="H433" i="3"/>
  <c r="AN430" i="3"/>
  <c r="AF430" i="3"/>
  <c r="AJ430" i="3"/>
  <c r="AO430" i="3"/>
  <c r="AR405" i="3"/>
  <c r="AG403" i="3"/>
  <c r="U393" i="3"/>
  <c r="V393" i="3" s="1"/>
  <c r="AV393" i="3"/>
  <c r="AW393" i="3" s="1"/>
  <c r="AR389" i="3"/>
  <c r="AR371" i="3"/>
  <c r="AV371" i="3" s="1"/>
  <c r="AW371" i="3" s="1"/>
  <c r="H425" i="3"/>
  <c r="AN422" i="3"/>
  <c r="AF422" i="3"/>
  <c r="AJ422" i="3"/>
  <c r="AO422" i="3"/>
  <c r="AR404" i="3"/>
  <c r="AR400" i="3"/>
  <c r="AR396" i="3"/>
  <c r="AR392" i="3"/>
  <c r="AR388" i="3"/>
  <c r="AV369" i="3"/>
  <c r="AW369" i="3" s="1"/>
  <c r="U369" i="3"/>
  <c r="V369" i="3" s="1"/>
  <c r="H371" i="3"/>
  <c r="AG367" i="3"/>
  <c r="AV361" i="3"/>
  <c r="AW361" i="3" s="1"/>
  <c r="U361" i="3"/>
  <c r="V361" i="3" s="1"/>
  <c r="AR360" i="3"/>
  <c r="AV360" i="3" s="1"/>
  <c r="AW360" i="3" s="1"/>
  <c r="AG359" i="3"/>
  <c r="AV353" i="3"/>
  <c r="AW353" i="3" s="1"/>
  <c r="U353" i="3"/>
  <c r="V353" i="3" s="1"/>
  <c r="AR352" i="3"/>
  <c r="AV352" i="3" s="1"/>
  <c r="AW352" i="3" s="1"/>
  <c r="AG351" i="3"/>
  <c r="AV345" i="3"/>
  <c r="AW345" i="3" s="1"/>
  <c r="U345" i="3"/>
  <c r="V345" i="3" s="1"/>
  <c r="AR344" i="3"/>
  <c r="AV344" i="3" s="1"/>
  <c r="AW344" i="3" s="1"/>
  <c r="AG343" i="3"/>
  <c r="AV337" i="3"/>
  <c r="AW337" i="3" s="1"/>
  <c r="U337" i="3"/>
  <c r="V337" i="3" s="1"/>
  <c r="AR336" i="3"/>
  <c r="AV336" i="3" s="1"/>
  <c r="AW336" i="3" s="1"/>
  <c r="AG335" i="3"/>
  <c r="AV329" i="3"/>
  <c r="AW329" i="3" s="1"/>
  <c r="U329" i="3"/>
  <c r="V329" i="3" s="1"/>
  <c r="AR328" i="3"/>
  <c r="AV328" i="3" s="1"/>
  <c r="AW328" i="3" s="1"/>
  <c r="AG327" i="3"/>
  <c r="H415" i="3"/>
  <c r="AR408" i="3"/>
  <c r="AG402" i="3"/>
  <c r="U395" i="3"/>
  <c r="V395" i="3" s="1"/>
  <c r="AV395" i="3"/>
  <c r="AW395" i="3" s="1"/>
  <c r="AR391" i="3"/>
  <c r="AG322" i="3"/>
  <c r="AG318" i="3"/>
  <c r="AG314" i="3"/>
  <c r="AG310" i="3"/>
  <c r="AG306" i="3"/>
  <c r="AG302" i="3"/>
  <c r="AG298" i="3"/>
  <c r="AG294" i="3"/>
  <c r="H417" i="3"/>
  <c r="AN414" i="3"/>
  <c r="AF414" i="3"/>
  <c r="AG411" i="3" s="1"/>
  <c r="AJ414" i="3"/>
  <c r="AO414" i="3"/>
  <c r="AR409" i="3"/>
  <c r="U374" i="3"/>
  <c r="V374" i="3" s="1"/>
  <c r="AV374" i="3"/>
  <c r="AW374" i="3" s="1"/>
  <c r="AV321" i="3"/>
  <c r="AW321" i="3" s="1"/>
  <c r="U321" i="3"/>
  <c r="V321" i="3" s="1"/>
  <c r="AV288" i="3"/>
  <c r="AW288" i="3" s="1"/>
  <c r="U288" i="3"/>
  <c r="V288" i="3" s="1"/>
  <c r="AR410" i="3"/>
  <c r="AR316" i="3"/>
  <c r="AV316" i="3" s="1"/>
  <c r="AW316" i="3" s="1"/>
  <c r="AG315" i="3"/>
  <c r="AR308" i="3"/>
  <c r="AV308" i="3" s="1"/>
  <c r="AW308" i="3" s="1"/>
  <c r="AG307" i="3"/>
  <c r="AR300" i="3"/>
  <c r="AV300" i="3" s="1"/>
  <c r="AW300" i="3" s="1"/>
  <c r="AG299" i="3"/>
  <c r="AR292" i="3"/>
  <c r="AV292" i="3" s="1"/>
  <c r="AW292" i="3" s="1"/>
  <c r="AG291" i="3"/>
  <c r="AG401" i="3"/>
  <c r="U257" i="3"/>
  <c r="V257" i="3" s="1"/>
  <c r="U249" i="3"/>
  <c r="V249" i="3" s="1"/>
  <c r="AG388" i="3"/>
  <c r="U319" i="3"/>
  <c r="V319" i="3" s="1"/>
  <c r="AV313" i="3"/>
  <c r="AW313" i="3" s="1"/>
  <c r="U303" i="3"/>
  <c r="V303" i="3" s="1"/>
  <c r="AV297" i="3"/>
  <c r="AW297" i="3" s="1"/>
  <c r="AR276" i="3"/>
  <c r="H276" i="3"/>
  <c r="AN273" i="3"/>
  <c r="AJ273" i="3"/>
  <c r="AF273" i="3"/>
  <c r="H262" i="3"/>
  <c r="AN259" i="3"/>
  <c r="AF259" i="3"/>
  <c r="AJ259" i="3"/>
  <c r="H254" i="3"/>
  <c r="AN251" i="3"/>
  <c r="U251" i="3" s="1"/>
  <c r="V251" i="3" s="1"/>
  <c r="AF251" i="3"/>
  <c r="AJ251" i="3"/>
  <c r="AG246" i="3"/>
  <c r="AG245" i="3"/>
  <c r="AG244" i="3"/>
  <c r="AG243" i="3"/>
  <c r="AG242" i="3"/>
  <c r="AG241" i="3"/>
  <c r="AG240" i="3"/>
  <c r="AG221" i="3"/>
  <c r="AG220" i="3"/>
  <c r="AG219" i="3"/>
  <c r="AG218" i="3"/>
  <c r="AG217" i="3"/>
  <c r="AG216" i="3"/>
  <c r="AG215" i="3"/>
  <c r="AG214" i="3"/>
  <c r="AG213" i="3"/>
  <c r="AG212" i="3"/>
  <c r="AG211" i="3"/>
  <c r="AG210" i="3"/>
  <c r="AG209" i="3"/>
  <c r="AG208" i="3"/>
  <c r="AG207" i="3"/>
  <c r="AG206" i="3"/>
  <c r="AG205" i="3"/>
  <c r="AG204" i="3"/>
  <c r="AG203" i="3"/>
  <c r="AG202" i="3"/>
  <c r="AG201" i="3"/>
  <c r="AG200" i="3"/>
  <c r="AG199" i="3"/>
  <c r="AG198" i="3"/>
  <c r="AG197" i="3"/>
  <c r="AG196" i="3"/>
  <c r="AG195" i="3"/>
  <c r="AG194" i="3"/>
  <c r="AG193" i="3"/>
  <c r="AG192" i="3"/>
  <c r="AG191" i="3"/>
  <c r="AG190" i="3"/>
  <c r="AG189" i="3"/>
  <c r="AG188" i="3"/>
  <c r="AG187" i="3"/>
  <c r="AG186" i="3"/>
  <c r="AG185" i="3"/>
  <c r="AG184" i="3"/>
  <c r="AR178" i="3"/>
  <c r="AV178" i="3" s="1"/>
  <c r="AW178" i="3" s="1"/>
  <c r="AR177" i="3"/>
  <c r="AV177" i="3" s="1"/>
  <c r="AW177" i="3" s="1"/>
  <c r="AR176" i="3"/>
  <c r="AV176" i="3" s="1"/>
  <c r="AW176" i="3" s="1"/>
  <c r="AR175" i="3"/>
  <c r="AV175" i="3" s="1"/>
  <c r="AW175" i="3" s="1"/>
  <c r="AR174" i="3"/>
  <c r="AV174" i="3" s="1"/>
  <c r="AW174" i="3" s="1"/>
  <c r="AR173" i="3"/>
  <c r="AR172" i="3"/>
  <c r="AV172" i="3" s="1"/>
  <c r="AW172" i="3" s="1"/>
  <c r="AR171" i="3"/>
  <c r="AR170" i="3"/>
  <c r="AV170" i="3" s="1"/>
  <c r="AW170" i="3" s="1"/>
  <c r="AR169" i="3"/>
  <c r="AV169" i="3" s="1"/>
  <c r="AW169" i="3" s="1"/>
  <c r="AR168" i="3"/>
  <c r="AV168" i="3" s="1"/>
  <c r="AW168" i="3" s="1"/>
  <c r="AR167" i="3"/>
  <c r="AV167" i="3" s="1"/>
  <c r="AW167" i="3" s="1"/>
  <c r="AR166" i="3"/>
  <c r="AV166" i="3" s="1"/>
  <c r="AW166" i="3" s="1"/>
  <c r="AR165" i="3"/>
  <c r="AR164" i="3"/>
  <c r="AV164" i="3" s="1"/>
  <c r="AW164" i="3" s="1"/>
  <c r="AR163" i="3"/>
  <c r="AR162" i="3"/>
  <c r="AV162" i="3" s="1"/>
  <c r="AW162" i="3" s="1"/>
  <c r="AR161" i="3"/>
  <c r="AV161" i="3" s="1"/>
  <c r="AW161" i="3" s="1"/>
  <c r="AR160" i="3"/>
  <c r="AR159" i="3"/>
  <c r="AV159" i="3" s="1"/>
  <c r="AW159" i="3" s="1"/>
  <c r="AR158" i="3"/>
  <c r="AV158" i="3" s="1"/>
  <c r="AW158" i="3" s="1"/>
  <c r="AR157" i="3"/>
  <c r="AV157" i="3" s="1"/>
  <c r="AW157" i="3" s="1"/>
  <c r="AR156" i="3"/>
  <c r="AR155" i="3"/>
  <c r="AR154" i="3"/>
  <c r="AV154" i="3" s="1"/>
  <c r="AW154" i="3" s="1"/>
  <c r="AR153" i="3"/>
  <c r="AV153" i="3" s="1"/>
  <c r="AW153" i="3" s="1"/>
  <c r="AR152" i="3"/>
  <c r="AR151" i="3"/>
  <c r="AV151" i="3" s="1"/>
  <c r="AW151" i="3" s="1"/>
  <c r="AR150" i="3"/>
  <c r="AG151" i="3"/>
  <c r="AR146" i="3"/>
  <c r="AV146" i="3" s="1"/>
  <c r="AW146" i="3" s="1"/>
  <c r="AG147" i="3"/>
  <c r="AR142" i="3"/>
  <c r="AV142" i="3" s="1"/>
  <c r="AW142" i="3" s="1"/>
  <c r="AG143" i="3"/>
  <c r="AR138" i="3"/>
  <c r="AG139" i="3"/>
  <c r="AG385" i="3"/>
  <c r="H275" i="3"/>
  <c r="AR248" i="3"/>
  <c r="AV248" i="3" s="1"/>
  <c r="AW248" i="3" s="1"/>
  <c r="AG249" i="3"/>
  <c r="AG224" i="3"/>
  <c r="AV140" i="3"/>
  <c r="AW140" i="3" s="1"/>
  <c r="AV136" i="3"/>
  <c r="AW136" i="3" s="1"/>
  <c r="AR247" i="3"/>
  <c r="AV247" i="3" s="1"/>
  <c r="AW247" i="3" s="1"/>
  <c r="AG239" i="3"/>
  <c r="AG183" i="3"/>
  <c r="AV173" i="3"/>
  <c r="AW173" i="3" s="1"/>
  <c r="AV171" i="3"/>
  <c r="AW171" i="3" s="1"/>
  <c r="AV165" i="3"/>
  <c r="AW165" i="3" s="1"/>
  <c r="AV163" i="3"/>
  <c r="AW163" i="3" s="1"/>
  <c r="U162" i="3"/>
  <c r="V162" i="3" s="1"/>
  <c r="U158" i="3"/>
  <c r="V158" i="3" s="1"/>
  <c r="AV155" i="3"/>
  <c r="AW155" i="3" s="1"/>
  <c r="U154" i="3"/>
  <c r="V154" i="3" s="1"/>
  <c r="AG138" i="3"/>
  <c r="U340" i="3"/>
  <c r="V340" i="3" s="1"/>
  <c r="AR275" i="3"/>
  <c r="AV275" i="3" s="1"/>
  <c r="AW275" i="3" s="1"/>
  <c r="U246" i="3"/>
  <c r="V246" i="3" s="1"/>
  <c r="AG247" i="3"/>
  <c r="U229" i="3"/>
  <c r="V229" i="3" s="1"/>
  <c r="U227" i="3"/>
  <c r="V227" i="3" s="1"/>
  <c r="U225" i="3"/>
  <c r="V225" i="3" s="1"/>
  <c r="U223" i="3"/>
  <c r="V223" i="3" s="1"/>
  <c r="U221" i="3"/>
  <c r="V221" i="3" s="1"/>
  <c r="AG222" i="3"/>
  <c r="U146" i="3"/>
  <c r="V146" i="3" s="1"/>
  <c r="AR258" i="3"/>
  <c r="AV258" i="3" s="1"/>
  <c r="AW258" i="3" s="1"/>
  <c r="U243" i="3"/>
  <c r="V243" i="3" s="1"/>
  <c r="U241" i="3"/>
  <c r="V241" i="3" s="1"/>
  <c r="AV212" i="3"/>
  <c r="AW212" i="3" s="1"/>
  <c r="AV204" i="3"/>
  <c r="AW204" i="3" s="1"/>
  <c r="AV196" i="3"/>
  <c r="AW196" i="3" s="1"/>
  <c r="U192" i="3"/>
  <c r="V192" i="3" s="1"/>
  <c r="U184" i="3"/>
  <c r="V184" i="3" s="1"/>
  <c r="AV133" i="3"/>
  <c r="AW133" i="3" s="1"/>
  <c r="U133" i="3"/>
  <c r="V133" i="3" s="1"/>
  <c r="U125" i="3"/>
  <c r="V125" i="3" s="1"/>
  <c r="AV125" i="3"/>
  <c r="AW125" i="3" s="1"/>
  <c r="U113" i="3"/>
  <c r="V113" i="3" s="1"/>
  <c r="U109" i="3"/>
  <c r="V109" i="3" s="1"/>
  <c r="U105" i="3"/>
  <c r="V105" i="3" s="1"/>
  <c r="U101" i="3"/>
  <c r="V101" i="3" s="1"/>
  <c r="U97" i="3"/>
  <c r="V97" i="3" s="1"/>
  <c r="U93" i="3"/>
  <c r="V93" i="3" s="1"/>
  <c r="U89" i="3"/>
  <c r="V89" i="3" s="1"/>
  <c r="U85" i="3"/>
  <c r="V85" i="3" s="1"/>
  <c r="U81" i="3"/>
  <c r="V81" i="3" s="1"/>
  <c r="U77" i="3"/>
  <c r="V77" i="3" s="1"/>
  <c r="U73" i="3"/>
  <c r="V73" i="3" s="1"/>
  <c r="U69" i="3"/>
  <c r="V69" i="3" s="1"/>
  <c r="U65" i="3"/>
  <c r="V65" i="3" s="1"/>
  <c r="U61" i="3"/>
  <c r="V61" i="3" s="1"/>
  <c r="U57" i="3"/>
  <c r="V57" i="3" s="1"/>
  <c r="U53" i="3"/>
  <c r="V53" i="3" s="1"/>
  <c r="U247" i="3"/>
  <c r="V247" i="3" s="1"/>
  <c r="AV238" i="3"/>
  <c r="AW238" i="3" s="1"/>
  <c r="AV236" i="3"/>
  <c r="AW236" i="3" s="1"/>
  <c r="U218" i="3"/>
  <c r="V218" i="3" s="1"/>
  <c r="U216" i="3"/>
  <c r="V216" i="3" s="1"/>
  <c r="U211" i="3"/>
  <c r="V211" i="3" s="1"/>
  <c r="U203" i="3"/>
  <c r="V203" i="3" s="1"/>
  <c r="U195" i="3"/>
  <c r="V195" i="3" s="1"/>
  <c r="AV187" i="3"/>
  <c r="AW187" i="3" s="1"/>
  <c r="AG136" i="3"/>
  <c r="U132" i="3"/>
  <c r="V132" i="3" s="1"/>
  <c r="AR125" i="3"/>
  <c r="AG120" i="3"/>
  <c r="U116" i="3"/>
  <c r="V116" i="3" s="1"/>
  <c r="H116" i="3"/>
  <c r="AN113" i="3"/>
  <c r="AF113" i="3"/>
  <c r="AG111" i="3" s="1"/>
  <c r="AJ113" i="3"/>
  <c r="H108" i="3"/>
  <c r="AN105" i="3"/>
  <c r="AF105" i="3"/>
  <c r="AJ105" i="3"/>
  <c r="H100" i="3"/>
  <c r="AN97" i="3"/>
  <c r="AF97" i="3"/>
  <c r="AJ97" i="3"/>
  <c r="H92" i="3"/>
  <c r="AN89" i="3"/>
  <c r="AF89" i="3"/>
  <c r="AJ89" i="3"/>
  <c r="H84" i="3"/>
  <c r="AN81" i="3"/>
  <c r="AF81" i="3"/>
  <c r="AG79" i="3" s="1"/>
  <c r="AJ81" i="3"/>
  <c r="H76" i="3"/>
  <c r="AN73" i="3"/>
  <c r="AF73" i="3"/>
  <c r="AJ73" i="3"/>
  <c r="H68" i="3"/>
  <c r="AN65" i="3"/>
  <c r="AF65" i="3"/>
  <c r="AJ65" i="3"/>
  <c r="H60" i="3"/>
  <c r="AN57" i="3"/>
  <c r="AF57" i="3"/>
  <c r="AJ57" i="3"/>
  <c r="H380" i="3"/>
  <c r="AN377" i="3"/>
  <c r="AF377" i="3"/>
  <c r="AJ377" i="3"/>
  <c r="AO377" i="3"/>
  <c r="AR287" i="3"/>
  <c r="AV287" i="3" s="1"/>
  <c r="AW287" i="3" s="1"/>
  <c r="AG237" i="3"/>
  <c r="U210" i="3"/>
  <c r="V210" i="3" s="1"/>
  <c r="U202" i="3"/>
  <c r="V202" i="3" s="1"/>
  <c r="U194" i="3"/>
  <c r="V194" i="3" s="1"/>
  <c r="U186" i="3"/>
  <c r="V186" i="3" s="1"/>
  <c r="U181" i="3"/>
  <c r="V181" i="3" s="1"/>
  <c r="AR132" i="3"/>
  <c r="AV132" i="3" s="1"/>
  <c r="AW132" i="3" s="1"/>
  <c r="AG131" i="3"/>
  <c r="AR124" i="3"/>
  <c r="AV124" i="3" s="1"/>
  <c r="AW124" i="3" s="1"/>
  <c r="AG123" i="3"/>
  <c r="AR116" i="3"/>
  <c r="AV116" i="3" s="1"/>
  <c r="AW116" i="3" s="1"/>
  <c r="U112" i="3"/>
  <c r="V112" i="3" s="1"/>
  <c r="AR112" i="3"/>
  <c r="AV112" i="3" s="1"/>
  <c r="AW112" i="3" s="1"/>
  <c r="U108" i="3"/>
  <c r="V108" i="3" s="1"/>
  <c r="U104" i="3"/>
  <c r="V104" i="3" s="1"/>
  <c r="AR104" i="3"/>
  <c r="AV104" i="3" s="1"/>
  <c r="AW104" i="3" s="1"/>
  <c r="U100" i="3"/>
  <c r="V100" i="3" s="1"/>
  <c r="U96" i="3"/>
  <c r="V96" i="3" s="1"/>
  <c r="AV96" i="3"/>
  <c r="AW96" i="3" s="1"/>
  <c r="U92" i="3"/>
  <c r="V92" i="3" s="1"/>
  <c r="U88" i="3"/>
  <c r="V88" i="3" s="1"/>
  <c r="AV88" i="3"/>
  <c r="AW88" i="3" s="1"/>
  <c r="U84" i="3"/>
  <c r="V84" i="3" s="1"/>
  <c r="U80" i="3"/>
  <c r="V80" i="3" s="1"/>
  <c r="AV80" i="3"/>
  <c r="AW80" i="3" s="1"/>
  <c r="AR80" i="3"/>
  <c r="U76" i="3"/>
  <c r="V76" i="3" s="1"/>
  <c r="U72" i="3"/>
  <c r="V72" i="3" s="1"/>
  <c r="AV72" i="3"/>
  <c r="AW72" i="3" s="1"/>
  <c r="AR72" i="3"/>
  <c r="U68" i="3"/>
  <c r="V68" i="3" s="1"/>
  <c r="U64" i="3"/>
  <c r="V64" i="3" s="1"/>
  <c r="AV64" i="3"/>
  <c r="AW64" i="3" s="1"/>
  <c r="U60" i="3"/>
  <c r="V60" i="3" s="1"/>
  <c r="U56" i="3"/>
  <c r="V56" i="3" s="1"/>
  <c r="AV56" i="3"/>
  <c r="AW56" i="3" s="1"/>
  <c r="U315" i="3"/>
  <c r="V315" i="3" s="1"/>
  <c r="AR220" i="3"/>
  <c r="AV220" i="3" s="1"/>
  <c r="AW220" i="3" s="1"/>
  <c r="U213" i="3"/>
  <c r="V213" i="3" s="1"/>
  <c r="U197" i="3"/>
  <c r="V197" i="3" s="1"/>
  <c r="AR94" i="3"/>
  <c r="AV94" i="3" s="1"/>
  <c r="AW94" i="3" s="1"/>
  <c r="AR62" i="3"/>
  <c r="AV62" i="3" s="1"/>
  <c r="AW62" i="3" s="1"/>
  <c r="H55" i="3"/>
  <c r="AR42" i="3"/>
  <c r="H39" i="3"/>
  <c r="AO36" i="3"/>
  <c r="AF36" i="3"/>
  <c r="AN36" i="3"/>
  <c r="AJ36" i="3"/>
  <c r="H16" i="3"/>
  <c r="H15" i="3"/>
  <c r="H14" i="3"/>
  <c r="AD13" i="3"/>
  <c r="H13" i="3"/>
  <c r="AO13" i="3"/>
  <c r="AK13" i="3"/>
  <c r="AH13" i="3" s="1"/>
  <c r="Q13" i="3"/>
  <c r="R13" i="3" s="1"/>
  <c r="AF13" i="3"/>
  <c r="AN13" i="3"/>
  <c r="AJ13" i="3"/>
  <c r="AR119" i="3"/>
  <c r="AV119" i="3" s="1"/>
  <c r="AW119" i="3" s="1"/>
  <c r="H48" i="3"/>
  <c r="AO45" i="3"/>
  <c r="AJ45" i="3"/>
  <c r="AF45" i="3"/>
  <c r="AN45" i="3"/>
  <c r="H32" i="3"/>
  <c r="AO29" i="3"/>
  <c r="AJ29" i="3"/>
  <c r="AF29" i="3"/>
  <c r="AN29" i="3"/>
  <c r="AR499" i="2"/>
  <c r="AV499" i="2"/>
  <c r="AW499" i="2" s="1"/>
  <c r="U499" i="2"/>
  <c r="V499" i="2" s="1"/>
  <c r="AG498" i="2"/>
  <c r="AR491" i="2"/>
  <c r="AV491" i="2" s="1"/>
  <c r="AW491" i="2" s="1"/>
  <c r="U491" i="2"/>
  <c r="V491" i="2" s="1"/>
  <c r="AG490" i="2"/>
  <c r="AR483" i="2"/>
  <c r="AV483" i="2" s="1"/>
  <c r="AW483" i="2" s="1"/>
  <c r="U483" i="2"/>
  <c r="V483" i="2" s="1"/>
  <c r="AG482" i="2"/>
  <c r="AR475" i="2"/>
  <c r="U475" i="2"/>
  <c r="V475" i="2" s="1"/>
  <c r="AV475" i="2"/>
  <c r="AW475" i="2" s="1"/>
  <c r="AG474" i="2"/>
  <c r="AR467" i="2"/>
  <c r="AV467" i="2"/>
  <c r="AW467" i="2" s="1"/>
  <c r="U467" i="2"/>
  <c r="V467" i="2" s="1"/>
  <c r="AG466" i="2"/>
  <c r="AR459" i="2"/>
  <c r="AV459" i="2"/>
  <c r="AW459" i="2" s="1"/>
  <c r="U459" i="2"/>
  <c r="V459" i="2" s="1"/>
  <c r="AG458" i="2"/>
  <c r="AR451" i="2"/>
  <c r="AV451" i="2" s="1"/>
  <c r="AW451" i="2" s="1"/>
  <c r="U451" i="2"/>
  <c r="V451" i="2" s="1"/>
  <c r="AG450" i="2"/>
  <c r="AR443" i="2"/>
  <c r="U443" i="2"/>
  <c r="V443" i="2" s="1"/>
  <c r="AV443" i="2"/>
  <c r="AW443" i="2" s="1"/>
  <c r="AG442" i="2"/>
  <c r="AR435" i="2"/>
  <c r="AV435" i="2"/>
  <c r="AW435" i="2" s="1"/>
  <c r="U435" i="2"/>
  <c r="V435" i="2" s="1"/>
  <c r="AG434" i="2"/>
  <c r="AR427" i="2"/>
  <c r="AV427" i="2"/>
  <c r="AW427" i="2" s="1"/>
  <c r="U427" i="2"/>
  <c r="V427" i="2" s="1"/>
  <c r="AG426" i="2"/>
  <c r="AR419" i="2"/>
  <c r="AV419" i="2" s="1"/>
  <c r="AW419" i="2" s="1"/>
  <c r="U419" i="2"/>
  <c r="V419" i="2" s="1"/>
  <c r="AG418" i="2"/>
  <c r="AR411" i="2"/>
  <c r="U411" i="2"/>
  <c r="V411" i="2" s="1"/>
  <c r="AV411" i="2"/>
  <c r="AW411" i="2" s="1"/>
  <c r="AG410" i="2"/>
  <c r="AR403" i="2"/>
  <c r="AV403" i="2"/>
  <c r="AW403" i="2" s="1"/>
  <c r="U403" i="2"/>
  <c r="V403" i="2" s="1"/>
  <c r="AG402" i="2"/>
  <c r="AR395" i="2"/>
  <c r="AV395" i="2"/>
  <c r="AW395" i="2" s="1"/>
  <c r="U395" i="2"/>
  <c r="V395" i="2" s="1"/>
  <c r="AG394" i="2"/>
  <c r="AR387" i="2"/>
  <c r="AV387" i="2" s="1"/>
  <c r="AW387" i="2" s="1"/>
  <c r="U387" i="2"/>
  <c r="V387" i="2" s="1"/>
  <c r="AG386" i="2"/>
  <c r="AR379" i="2"/>
  <c r="U379" i="2"/>
  <c r="V379" i="2" s="1"/>
  <c r="AV379" i="2"/>
  <c r="AW379" i="2" s="1"/>
  <c r="AG378" i="2"/>
  <c r="AR371" i="2"/>
  <c r="AV371" i="2"/>
  <c r="AW371" i="2" s="1"/>
  <c r="U371" i="2"/>
  <c r="V371" i="2" s="1"/>
  <c r="AG370" i="2"/>
  <c r="AR363" i="2"/>
  <c r="AV363" i="2"/>
  <c r="AW363" i="2" s="1"/>
  <c r="U363" i="2"/>
  <c r="V363" i="2" s="1"/>
  <c r="AG362" i="2"/>
  <c r="AR355" i="2"/>
  <c r="AV355" i="2" s="1"/>
  <c r="AW355" i="2" s="1"/>
  <c r="U355" i="2"/>
  <c r="V355" i="2" s="1"/>
  <c r="AG354" i="2"/>
  <c r="AR347" i="2"/>
  <c r="AV347" i="2" s="1"/>
  <c r="AW347" i="2" s="1"/>
  <c r="U347" i="2"/>
  <c r="V347" i="2" s="1"/>
  <c r="AG346" i="2"/>
  <c r="AR339" i="2"/>
  <c r="AV339" i="2"/>
  <c r="AW339" i="2" s="1"/>
  <c r="U339" i="2"/>
  <c r="V339" i="2" s="1"/>
  <c r="AG338" i="2"/>
  <c r="AR331" i="2"/>
  <c r="AV331" i="2"/>
  <c r="AW331" i="2" s="1"/>
  <c r="U331" i="2"/>
  <c r="V331" i="2" s="1"/>
  <c r="AG330" i="2"/>
  <c r="AR323" i="2"/>
  <c r="AV323" i="2" s="1"/>
  <c r="AW323" i="2" s="1"/>
  <c r="U323" i="2"/>
  <c r="V323" i="2" s="1"/>
  <c r="AG322" i="2"/>
  <c r="AR315" i="2"/>
  <c r="AV315" i="2" s="1"/>
  <c r="AW315" i="2" s="1"/>
  <c r="U315" i="2"/>
  <c r="V315" i="2" s="1"/>
  <c r="AG314" i="2"/>
  <c r="AR307" i="2"/>
  <c r="AV307" i="2"/>
  <c r="AW307" i="2" s="1"/>
  <c r="U307" i="2"/>
  <c r="V307" i="2" s="1"/>
  <c r="AG306" i="2"/>
  <c r="AR299" i="2"/>
  <c r="AV299" i="2"/>
  <c r="AW299" i="2" s="1"/>
  <c r="U299" i="2"/>
  <c r="V299" i="2" s="1"/>
  <c r="AG298" i="2"/>
  <c r="U209" i="3"/>
  <c r="V209" i="3" s="1"/>
  <c r="U193" i="3"/>
  <c r="V193" i="3" s="1"/>
  <c r="AR98" i="3"/>
  <c r="AV98" i="3" s="1"/>
  <c r="AW98" i="3" s="1"/>
  <c r="H97" i="3"/>
  <c r="AR66" i="3"/>
  <c r="AV66" i="3" s="1"/>
  <c r="AW66" i="3" s="1"/>
  <c r="H65" i="3"/>
  <c r="U50" i="3"/>
  <c r="V50" i="3" s="1"/>
  <c r="AV50" i="3"/>
  <c r="AW50" i="3" s="1"/>
  <c r="U42" i="3"/>
  <c r="V42" i="3" s="1"/>
  <c r="AV42" i="3"/>
  <c r="AW42" i="3" s="1"/>
  <c r="H41" i="3"/>
  <c r="U34" i="3"/>
  <c r="V34" i="3" s="1"/>
  <c r="AV34" i="3"/>
  <c r="AW34" i="3" s="1"/>
  <c r="H27" i="3"/>
  <c r="AG24" i="3"/>
  <c r="U14" i="3"/>
  <c r="V14" i="3" s="1"/>
  <c r="AV14" i="3"/>
  <c r="AW14" i="3" s="1"/>
  <c r="AS13" i="3"/>
  <c r="U51" i="3"/>
  <c r="V51" i="3" s="1"/>
  <c r="H38" i="3"/>
  <c r="AR17" i="3"/>
  <c r="AV17" i="3" s="1"/>
  <c r="AW17" i="3" s="1"/>
  <c r="U497" i="2"/>
  <c r="V497" i="2" s="1"/>
  <c r="U489" i="2"/>
  <c r="V489" i="2" s="1"/>
  <c r="AR127" i="3"/>
  <c r="AV127" i="3" s="1"/>
  <c r="AW127" i="3" s="1"/>
  <c r="AG87" i="3"/>
  <c r="AR517" i="3"/>
  <c r="AV517" i="3" s="1"/>
  <c r="AW517" i="3" s="1"/>
  <c r="AR513" i="3"/>
  <c r="AV513" i="3" s="1"/>
  <c r="AW513" i="3" s="1"/>
  <c r="AV510" i="3"/>
  <c r="AW510" i="3" s="1"/>
  <c r="U510" i="3"/>
  <c r="V510" i="3" s="1"/>
  <c r="U512" i="3"/>
  <c r="V512" i="3" s="1"/>
  <c r="AV512" i="3"/>
  <c r="AW512" i="3" s="1"/>
  <c r="H503" i="3"/>
  <c r="AN500" i="3"/>
  <c r="AF500" i="3"/>
  <c r="AJ500" i="3"/>
  <c r="U505" i="3"/>
  <c r="V505" i="3" s="1"/>
  <c r="AV505" i="3"/>
  <c r="AW505" i="3" s="1"/>
  <c r="U501" i="3"/>
  <c r="V501" i="3" s="1"/>
  <c r="AV501" i="3"/>
  <c r="AW501" i="3" s="1"/>
  <c r="U497" i="3"/>
  <c r="V497" i="3" s="1"/>
  <c r="AV497" i="3"/>
  <c r="AW497" i="3" s="1"/>
  <c r="U502" i="3"/>
  <c r="V502" i="3" s="1"/>
  <c r="AV487" i="3"/>
  <c r="AW487" i="3" s="1"/>
  <c r="U487" i="3"/>
  <c r="V487" i="3" s="1"/>
  <c r="H466" i="3"/>
  <c r="AO463" i="3"/>
  <c r="AN463" i="3"/>
  <c r="AF463" i="3"/>
  <c r="AG464" i="3" s="1"/>
  <c r="AJ463" i="3"/>
  <c r="H458" i="3"/>
  <c r="AO455" i="3"/>
  <c r="AN455" i="3"/>
  <c r="AF455" i="3"/>
  <c r="AJ455" i="3"/>
  <c r="AV406" i="3"/>
  <c r="AW406" i="3" s="1"/>
  <c r="U406" i="3"/>
  <c r="V406" i="3" s="1"/>
  <c r="AR489" i="3"/>
  <c r="AV489" i="3" s="1"/>
  <c r="AW489" i="3" s="1"/>
  <c r="H492" i="3"/>
  <c r="AR479" i="3"/>
  <c r="AV479" i="3" s="1"/>
  <c r="AW479" i="3" s="1"/>
  <c r="H482" i="3"/>
  <c r="H491" i="3"/>
  <c r="AG485" i="3"/>
  <c r="H481" i="3"/>
  <c r="AG477" i="3"/>
  <c r="AV474" i="3"/>
  <c r="AW474" i="3" s="1"/>
  <c r="U474" i="3"/>
  <c r="V474" i="3" s="1"/>
  <c r="AG469" i="3"/>
  <c r="U515" i="3"/>
  <c r="V515" i="3" s="1"/>
  <c r="AV515" i="3"/>
  <c r="AW515" i="3" s="1"/>
  <c r="AV494" i="3"/>
  <c r="AW494" i="3" s="1"/>
  <c r="U494" i="3"/>
  <c r="V494" i="3" s="1"/>
  <c r="AG489" i="3"/>
  <c r="U486" i="3"/>
  <c r="V486" i="3" s="1"/>
  <c r="AV486" i="3"/>
  <c r="AW486" i="3" s="1"/>
  <c r="H473" i="3"/>
  <c r="H463" i="3"/>
  <c r="AN460" i="3"/>
  <c r="AF460" i="3"/>
  <c r="AG462" i="3" s="1"/>
  <c r="AO460" i="3"/>
  <c r="AJ460" i="3"/>
  <c r="AR459" i="3"/>
  <c r="AV459" i="3" s="1"/>
  <c r="AW459" i="3" s="1"/>
  <c r="AV451" i="3"/>
  <c r="AW451" i="3" s="1"/>
  <c r="U451" i="3"/>
  <c r="V451" i="3" s="1"/>
  <c r="H452" i="3"/>
  <c r="AN449" i="3"/>
  <c r="AF449" i="3"/>
  <c r="AG452" i="3" s="1"/>
  <c r="AO449" i="3"/>
  <c r="AJ449" i="3"/>
  <c r="H448" i="3"/>
  <c r="AN445" i="3"/>
  <c r="AF445" i="3"/>
  <c r="AG448" i="3" s="1"/>
  <c r="AO445" i="3"/>
  <c r="AJ445" i="3"/>
  <c r="H444" i="3"/>
  <c r="AN441" i="3"/>
  <c r="AF441" i="3"/>
  <c r="AO441" i="3"/>
  <c r="AJ441" i="3"/>
  <c r="H440" i="3"/>
  <c r="AN437" i="3"/>
  <c r="AF437" i="3"/>
  <c r="AO437" i="3"/>
  <c r="AJ437" i="3"/>
  <c r="H436" i="3"/>
  <c r="AN433" i="3"/>
  <c r="AF433" i="3"/>
  <c r="AG436" i="3" s="1"/>
  <c r="AO433" i="3"/>
  <c r="AJ433" i="3"/>
  <c r="H432" i="3"/>
  <c r="AN429" i="3"/>
  <c r="AF429" i="3"/>
  <c r="AG432" i="3" s="1"/>
  <c r="AO429" i="3"/>
  <c r="AJ429" i="3"/>
  <c r="H428" i="3"/>
  <c r="AN425" i="3"/>
  <c r="AF425" i="3"/>
  <c r="AO425" i="3"/>
  <c r="AJ425" i="3"/>
  <c r="H424" i="3"/>
  <c r="AN421" i="3"/>
  <c r="AF421" i="3"/>
  <c r="AO421" i="3"/>
  <c r="AJ421" i="3"/>
  <c r="H420" i="3"/>
  <c r="AN417" i="3"/>
  <c r="AF417" i="3"/>
  <c r="AG420" i="3" s="1"/>
  <c r="AO417" i="3"/>
  <c r="AJ417" i="3"/>
  <c r="AG506" i="3"/>
  <c r="AV467" i="3"/>
  <c r="AW467" i="3" s="1"/>
  <c r="U467" i="3"/>
  <c r="V467" i="3" s="1"/>
  <c r="H460" i="3"/>
  <c r="H479" i="3"/>
  <c r="H383" i="3"/>
  <c r="AO380" i="3"/>
  <c r="AN380" i="3"/>
  <c r="AF380" i="3"/>
  <c r="AG383" i="3" s="1"/>
  <c r="AJ380" i="3"/>
  <c r="AG498" i="3"/>
  <c r="AG468" i="3"/>
  <c r="AR402" i="3"/>
  <c r="AV402" i="3" s="1"/>
  <c r="AW402" i="3" s="1"/>
  <c r="U390" i="3"/>
  <c r="V390" i="3" s="1"/>
  <c r="AV390" i="3"/>
  <c r="AW390" i="3" s="1"/>
  <c r="AR386" i="3"/>
  <c r="AV386" i="3" s="1"/>
  <c r="AW386" i="3" s="1"/>
  <c r="U385" i="3"/>
  <c r="V385" i="3" s="1"/>
  <c r="AV385" i="3"/>
  <c r="AW385" i="3" s="1"/>
  <c r="AR382" i="3"/>
  <c r="AV382" i="3" s="1"/>
  <c r="AW382" i="3" s="1"/>
  <c r="AG382" i="3"/>
  <c r="AV375" i="3"/>
  <c r="AW375" i="3" s="1"/>
  <c r="U375" i="3"/>
  <c r="V375" i="3" s="1"/>
  <c r="AG372" i="3"/>
  <c r="U405" i="3"/>
  <c r="V405" i="3" s="1"/>
  <c r="AV405" i="3"/>
  <c r="AW405" i="3" s="1"/>
  <c r="AR401" i="3"/>
  <c r="AV401" i="3" s="1"/>
  <c r="AW401" i="3" s="1"/>
  <c r="U389" i="3"/>
  <c r="V389" i="3" s="1"/>
  <c r="AV389" i="3"/>
  <c r="AW389" i="3" s="1"/>
  <c r="AG374" i="3"/>
  <c r="AG457" i="3"/>
  <c r="U454" i="3"/>
  <c r="V454" i="3" s="1"/>
  <c r="AV454" i="3"/>
  <c r="AW454" i="3" s="1"/>
  <c r="H457" i="3"/>
  <c r="U404" i="3"/>
  <c r="V404" i="3" s="1"/>
  <c r="AV404" i="3"/>
  <c r="AW404" i="3" s="1"/>
  <c r="U400" i="3"/>
  <c r="V400" i="3" s="1"/>
  <c r="AV400" i="3"/>
  <c r="AW400" i="3" s="1"/>
  <c r="U396" i="3"/>
  <c r="V396" i="3" s="1"/>
  <c r="AV396" i="3"/>
  <c r="AW396" i="3" s="1"/>
  <c r="U392" i="3"/>
  <c r="V392" i="3" s="1"/>
  <c r="AV392" i="3"/>
  <c r="AW392" i="3" s="1"/>
  <c r="U388" i="3"/>
  <c r="V388" i="3" s="1"/>
  <c r="AV388" i="3"/>
  <c r="AW388" i="3" s="1"/>
  <c r="AG371" i="3"/>
  <c r="AV367" i="3"/>
  <c r="AW367" i="3" s="1"/>
  <c r="U367" i="3"/>
  <c r="V367" i="3" s="1"/>
  <c r="AR366" i="3"/>
  <c r="AV366" i="3" s="1"/>
  <c r="AW366" i="3" s="1"/>
  <c r="AG365" i="3"/>
  <c r="AV359" i="3"/>
  <c r="AW359" i="3" s="1"/>
  <c r="U359" i="3"/>
  <c r="V359" i="3" s="1"/>
  <c r="AR358" i="3"/>
  <c r="AV358" i="3" s="1"/>
  <c r="AW358" i="3" s="1"/>
  <c r="AG357" i="3"/>
  <c r="AV351" i="3"/>
  <c r="AW351" i="3" s="1"/>
  <c r="U351" i="3"/>
  <c r="V351" i="3" s="1"/>
  <c r="AR350" i="3"/>
  <c r="AV350" i="3" s="1"/>
  <c r="AW350" i="3" s="1"/>
  <c r="AG349" i="3"/>
  <c r="AV343" i="3"/>
  <c r="AW343" i="3" s="1"/>
  <c r="U343" i="3"/>
  <c r="V343" i="3" s="1"/>
  <c r="AR342" i="3"/>
  <c r="AV342" i="3" s="1"/>
  <c r="AW342" i="3" s="1"/>
  <c r="AG341" i="3"/>
  <c r="AV335" i="3"/>
  <c r="AW335" i="3" s="1"/>
  <c r="U335" i="3"/>
  <c r="V335" i="3" s="1"/>
  <c r="AR334" i="3"/>
  <c r="AV334" i="3" s="1"/>
  <c r="AW334" i="3" s="1"/>
  <c r="AG333" i="3"/>
  <c r="AV327" i="3"/>
  <c r="AW327" i="3" s="1"/>
  <c r="U327" i="3"/>
  <c r="V327" i="3" s="1"/>
  <c r="AR326" i="3"/>
  <c r="AV326" i="3" s="1"/>
  <c r="AW326" i="3" s="1"/>
  <c r="AG325" i="3"/>
  <c r="AG415" i="3"/>
  <c r="U412" i="3"/>
  <c r="V412" i="3" s="1"/>
  <c r="AV412" i="3"/>
  <c r="AW412" i="3" s="1"/>
  <c r="U408" i="3"/>
  <c r="V408" i="3" s="1"/>
  <c r="AV408" i="3"/>
  <c r="AW408" i="3" s="1"/>
  <c r="AR403" i="3"/>
  <c r="AV403" i="3" s="1"/>
  <c r="AW403" i="3" s="1"/>
  <c r="AG398" i="3"/>
  <c r="U391" i="3"/>
  <c r="V391" i="3" s="1"/>
  <c r="AV391" i="3"/>
  <c r="AW391" i="3" s="1"/>
  <c r="AR387" i="3"/>
  <c r="AV387" i="3" s="1"/>
  <c r="AW387" i="3" s="1"/>
  <c r="AR376" i="3"/>
  <c r="AV376" i="3" s="1"/>
  <c r="AW376" i="3" s="1"/>
  <c r="H379" i="3"/>
  <c r="H376" i="3"/>
  <c r="AN373" i="3"/>
  <c r="AF373" i="3"/>
  <c r="AG376" i="3" s="1"/>
  <c r="AO373" i="3"/>
  <c r="AJ373" i="3"/>
  <c r="AV370" i="3"/>
  <c r="AW370" i="3" s="1"/>
  <c r="U370" i="3"/>
  <c r="V370" i="3" s="1"/>
  <c r="U322" i="3"/>
  <c r="V322" i="3" s="1"/>
  <c r="AR318" i="3"/>
  <c r="AV318" i="3" s="1"/>
  <c r="AW318" i="3" s="1"/>
  <c r="AR314" i="3"/>
  <c r="AV314" i="3" s="1"/>
  <c r="AW314" i="3" s="1"/>
  <c r="AR310" i="3"/>
  <c r="AR306" i="3"/>
  <c r="AV306" i="3" s="1"/>
  <c r="AW306" i="3" s="1"/>
  <c r="AR302" i="3"/>
  <c r="AV302" i="3" s="1"/>
  <c r="AW302" i="3" s="1"/>
  <c r="AR298" i="3"/>
  <c r="AV298" i="3" s="1"/>
  <c r="AW298" i="3" s="1"/>
  <c r="AR294" i="3"/>
  <c r="AV294" i="3" s="1"/>
  <c r="AW294" i="3" s="1"/>
  <c r="AR290" i="3"/>
  <c r="U409" i="3"/>
  <c r="V409" i="3" s="1"/>
  <c r="AV409" i="3"/>
  <c r="AW409" i="3" s="1"/>
  <c r="H412" i="3"/>
  <c r="AG324" i="3"/>
  <c r="U410" i="3"/>
  <c r="V410" i="3" s="1"/>
  <c r="AV410" i="3"/>
  <c r="AW410" i="3" s="1"/>
  <c r="H413" i="3"/>
  <c r="AG323" i="3"/>
  <c r="AR317" i="3"/>
  <c r="AV317" i="3" s="1"/>
  <c r="AW317" i="3" s="1"/>
  <c r="AG316" i="3"/>
  <c r="AR309" i="3"/>
  <c r="AV309" i="3" s="1"/>
  <c r="AW309" i="3" s="1"/>
  <c r="AG308" i="3"/>
  <c r="AR301" i="3"/>
  <c r="AV301" i="3" s="1"/>
  <c r="AW301" i="3" s="1"/>
  <c r="AG300" i="3"/>
  <c r="AR293" i="3"/>
  <c r="AV293" i="3" s="1"/>
  <c r="AW293" i="3" s="1"/>
  <c r="AG292" i="3"/>
  <c r="U286" i="3"/>
  <c r="V286" i="3" s="1"/>
  <c r="U284" i="3"/>
  <c r="V284" i="3" s="1"/>
  <c r="AV284" i="3"/>
  <c r="AW284" i="3" s="1"/>
  <c r="U282" i="3"/>
  <c r="V282" i="3" s="1"/>
  <c r="U280" i="3"/>
  <c r="V280" i="3" s="1"/>
  <c r="AV280" i="3"/>
  <c r="AW280" i="3" s="1"/>
  <c r="U278" i="3"/>
  <c r="V278" i="3" s="1"/>
  <c r="U276" i="3"/>
  <c r="V276" i="3" s="1"/>
  <c r="AV276" i="3"/>
  <c r="AW276" i="3" s="1"/>
  <c r="U274" i="3"/>
  <c r="V274" i="3" s="1"/>
  <c r="U272" i="3"/>
  <c r="V272" i="3" s="1"/>
  <c r="U270" i="3"/>
  <c r="V270" i="3" s="1"/>
  <c r="U268" i="3"/>
  <c r="V268" i="3" s="1"/>
  <c r="AV268" i="3"/>
  <c r="AW268" i="3" s="1"/>
  <c r="U266" i="3"/>
  <c r="V266" i="3" s="1"/>
  <c r="AR411" i="3"/>
  <c r="AV411" i="3" s="1"/>
  <c r="AW411" i="3" s="1"/>
  <c r="AG393" i="3"/>
  <c r="U332" i="3"/>
  <c r="V332" i="3" s="1"/>
  <c r="AV319" i="3"/>
  <c r="AW319" i="3" s="1"/>
  <c r="AV310" i="3"/>
  <c r="AW310" i="3" s="1"/>
  <c r="AV303" i="3"/>
  <c r="AW303" i="3" s="1"/>
  <c r="H288" i="3"/>
  <c r="AN285" i="3"/>
  <c r="U285" i="3" s="1"/>
  <c r="V285" i="3" s="1"/>
  <c r="AJ285" i="3"/>
  <c r="AF285" i="3"/>
  <c r="AG286" i="3" s="1"/>
  <c r="AR272" i="3"/>
  <c r="AV272" i="3" s="1"/>
  <c r="AW272" i="3" s="1"/>
  <c r="H272" i="3"/>
  <c r="AN269" i="3"/>
  <c r="AJ269" i="3"/>
  <c r="AF269" i="3"/>
  <c r="H264" i="3"/>
  <c r="AN261" i="3"/>
  <c r="AF261" i="3"/>
  <c r="AG259" i="3" s="1"/>
  <c r="AJ261" i="3"/>
  <c r="H256" i="3"/>
  <c r="AN253" i="3"/>
  <c r="AF253" i="3"/>
  <c r="AJ253" i="3"/>
  <c r="AR233" i="3"/>
  <c r="AG232" i="3"/>
  <c r="AG231" i="3"/>
  <c r="AG230" i="3"/>
  <c r="AG229" i="3"/>
  <c r="AG228" i="3"/>
  <c r="AG227" i="3"/>
  <c r="AG226" i="3"/>
  <c r="AG225" i="3"/>
  <c r="AG152" i="3"/>
  <c r="AR147" i="3"/>
  <c r="AV147" i="3" s="1"/>
  <c r="AW147" i="3" s="1"/>
  <c r="AG148" i="3"/>
  <c r="AR143" i="3"/>
  <c r="AV143" i="3" s="1"/>
  <c r="AW143" i="3" s="1"/>
  <c r="AG144" i="3"/>
  <c r="AR139" i="3"/>
  <c r="AV139" i="3" s="1"/>
  <c r="AW139" i="3" s="1"/>
  <c r="AG140" i="3"/>
  <c r="AG405" i="3"/>
  <c r="H287" i="3"/>
  <c r="H271" i="3"/>
  <c r="U264" i="3"/>
  <c r="V264" i="3" s="1"/>
  <c r="AV264" i="3"/>
  <c r="AW264" i="3" s="1"/>
  <c r="U260" i="3"/>
  <c r="V260" i="3" s="1"/>
  <c r="AV260" i="3"/>
  <c r="AW260" i="3" s="1"/>
  <c r="U256" i="3"/>
  <c r="V256" i="3" s="1"/>
  <c r="AV256" i="3"/>
  <c r="AW256" i="3" s="1"/>
  <c r="U252" i="3"/>
  <c r="V252" i="3" s="1"/>
  <c r="AV252" i="3"/>
  <c r="AW252" i="3" s="1"/>
  <c r="H263" i="3"/>
  <c r="H247" i="3"/>
  <c r="H249" i="3"/>
  <c r="AR235" i="3"/>
  <c r="AV233" i="3"/>
  <c r="AW233" i="3" s="1"/>
  <c r="AR179" i="3"/>
  <c r="AV179" i="3" s="1"/>
  <c r="AW179" i="3" s="1"/>
  <c r="AV144" i="3"/>
  <c r="AW144" i="3" s="1"/>
  <c r="U140" i="3"/>
  <c r="V140" i="3" s="1"/>
  <c r="U136" i="3"/>
  <c r="V136" i="3" s="1"/>
  <c r="AR134" i="3"/>
  <c r="AR279" i="3"/>
  <c r="AV279" i="3" s="1"/>
  <c r="AW279" i="3" s="1"/>
  <c r="U245" i="3"/>
  <c r="V245" i="3" s="1"/>
  <c r="AV245" i="3"/>
  <c r="AW245" i="3" s="1"/>
  <c r="AR231" i="3"/>
  <c r="AV231" i="3" s="1"/>
  <c r="AW231" i="3" s="1"/>
  <c r="U177" i="3"/>
  <c r="V177" i="3" s="1"/>
  <c r="U175" i="3"/>
  <c r="V175" i="3" s="1"/>
  <c r="U173" i="3"/>
  <c r="V173" i="3" s="1"/>
  <c r="U171" i="3"/>
  <c r="V171" i="3" s="1"/>
  <c r="U169" i="3"/>
  <c r="V169" i="3" s="1"/>
  <c r="U167" i="3"/>
  <c r="V167" i="3" s="1"/>
  <c r="U165" i="3"/>
  <c r="V165" i="3" s="1"/>
  <c r="U163" i="3"/>
  <c r="V163" i="3" s="1"/>
  <c r="AV160" i="3"/>
  <c r="AW160" i="3" s="1"/>
  <c r="U159" i="3"/>
  <c r="V159" i="3" s="1"/>
  <c r="AV156" i="3"/>
  <c r="AW156" i="3" s="1"/>
  <c r="U155" i="3"/>
  <c r="V155" i="3" s="1"/>
  <c r="AV152" i="3"/>
  <c r="AW152" i="3" s="1"/>
  <c r="U151" i="3"/>
  <c r="V151" i="3" s="1"/>
  <c r="U309" i="3"/>
  <c r="V309" i="3" s="1"/>
  <c r="U293" i="3"/>
  <c r="V293" i="3" s="1"/>
  <c r="AG278" i="3"/>
  <c r="H278" i="3"/>
  <c r="H251" i="3"/>
  <c r="AV235" i="3"/>
  <c r="AW235" i="3" s="1"/>
  <c r="AR232" i="3"/>
  <c r="AV232" i="3" s="1"/>
  <c r="AW232" i="3" s="1"/>
  <c r="AV230" i="3"/>
  <c r="AW230" i="3" s="1"/>
  <c r="AV228" i="3"/>
  <c r="AW228" i="3" s="1"/>
  <c r="AV226" i="3"/>
  <c r="AW226" i="3" s="1"/>
  <c r="AV224" i="3"/>
  <c r="AW224" i="3" s="1"/>
  <c r="AV222" i="3"/>
  <c r="AW222" i="3" s="1"/>
  <c r="U150" i="3"/>
  <c r="V150" i="3" s="1"/>
  <c r="AV150" i="3"/>
  <c r="AW150" i="3" s="1"/>
  <c r="AV138" i="3"/>
  <c r="AW138" i="3" s="1"/>
  <c r="AV242" i="3"/>
  <c r="AW242" i="3" s="1"/>
  <c r="AV240" i="3"/>
  <c r="AW240" i="3" s="1"/>
  <c r="U212" i="3"/>
  <c r="V212" i="3" s="1"/>
  <c r="U204" i="3"/>
  <c r="V204" i="3" s="1"/>
  <c r="U196" i="3"/>
  <c r="V196" i="3" s="1"/>
  <c r="AV188" i="3"/>
  <c r="AW188" i="3" s="1"/>
  <c r="AR130" i="3"/>
  <c r="AG129" i="3"/>
  <c r="AR122" i="3"/>
  <c r="AV122" i="3" s="1"/>
  <c r="AW122" i="3" s="1"/>
  <c r="AG121" i="3"/>
  <c r="U117" i="3"/>
  <c r="V117" i="3" s="1"/>
  <c r="AV117" i="3"/>
  <c r="AW117" i="3" s="1"/>
  <c r="U307" i="3"/>
  <c r="V307" i="3" s="1"/>
  <c r="AV290" i="3"/>
  <c r="AW290" i="3" s="1"/>
  <c r="H257" i="3"/>
  <c r="H246" i="3"/>
  <c r="U238" i="3"/>
  <c r="V238" i="3" s="1"/>
  <c r="U236" i="3"/>
  <c r="V236" i="3" s="1"/>
  <c r="U231" i="3"/>
  <c r="V231" i="3" s="1"/>
  <c r="AV217" i="3"/>
  <c r="AW217" i="3" s="1"/>
  <c r="AV215" i="3"/>
  <c r="AW215" i="3" s="1"/>
  <c r="AV207" i="3"/>
  <c r="AW207" i="3" s="1"/>
  <c r="AV199" i="3"/>
  <c r="AW199" i="3" s="1"/>
  <c r="U187" i="3"/>
  <c r="V187" i="3" s="1"/>
  <c r="U149" i="3"/>
  <c r="V149" i="3" s="1"/>
  <c r="AV149" i="3"/>
  <c r="AW149" i="3" s="1"/>
  <c r="AR129" i="3"/>
  <c r="AV129" i="3" s="1"/>
  <c r="AW129" i="3" s="1"/>
  <c r="AG124" i="3"/>
  <c r="U120" i="3"/>
  <c r="V120" i="3" s="1"/>
  <c r="AV120" i="3"/>
  <c r="AW120" i="3" s="1"/>
  <c r="H110" i="3"/>
  <c r="AN107" i="3"/>
  <c r="AF107" i="3"/>
  <c r="AJ107" i="3"/>
  <c r="H102" i="3"/>
  <c r="AN99" i="3"/>
  <c r="AF99" i="3"/>
  <c r="AJ99" i="3"/>
  <c r="H94" i="3"/>
  <c r="AN91" i="3"/>
  <c r="AF91" i="3"/>
  <c r="AJ91" i="3"/>
  <c r="H86" i="3"/>
  <c r="AN83" i="3"/>
  <c r="AF83" i="3"/>
  <c r="AJ83" i="3"/>
  <c r="H78" i="3"/>
  <c r="AN75" i="3"/>
  <c r="AF75" i="3"/>
  <c r="AJ75" i="3"/>
  <c r="H70" i="3"/>
  <c r="AN67" i="3"/>
  <c r="AF67" i="3"/>
  <c r="AJ67" i="3"/>
  <c r="H62" i="3"/>
  <c r="AN59" i="3"/>
  <c r="AF59" i="3"/>
  <c r="AJ59" i="3"/>
  <c r="P15" i="3"/>
  <c r="AG290" i="3"/>
  <c r="H265" i="3"/>
  <c r="AG248" i="3"/>
  <c r="AV214" i="3"/>
  <c r="AW214" i="3" s="1"/>
  <c r="AV206" i="3"/>
  <c r="AW206" i="3" s="1"/>
  <c r="AV198" i="3"/>
  <c r="AW198" i="3" s="1"/>
  <c r="AV190" i="3"/>
  <c r="AW190" i="3" s="1"/>
  <c r="AV182" i="3"/>
  <c r="AW182" i="3" s="1"/>
  <c r="AV180" i="3"/>
  <c r="AW180" i="3" s="1"/>
  <c r="AV134" i="3"/>
  <c r="AW134" i="3" s="1"/>
  <c r="U131" i="3"/>
  <c r="V131" i="3" s="1"/>
  <c r="AV131" i="3"/>
  <c r="AW131" i="3" s="1"/>
  <c r="U123" i="3"/>
  <c r="V123" i="3" s="1"/>
  <c r="AV123" i="3"/>
  <c r="AW123" i="3" s="1"/>
  <c r="U115" i="3"/>
  <c r="V115" i="3" s="1"/>
  <c r="AV115" i="3"/>
  <c r="AW115" i="3" s="1"/>
  <c r="AV315" i="3"/>
  <c r="AW315" i="3" s="1"/>
  <c r="U299" i="3"/>
  <c r="V299" i="3" s="1"/>
  <c r="AV205" i="3"/>
  <c r="AW205" i="3" s="1"/>
  <c r="AV189" i="3"/>
  <c r="AW189" i="3" s="1"/>
  <c r="AG126" i="3"/>
  <c r="H109" i="3"/>
  <c r="AR86" i="3"/>
  <c r="AV86" i="3" s="1"/>
  <c r="AW86" i="3" s="1"/>
  <c r="H77" i="3"/>
  <c r="AR54" i="3"/>
  <c r="AV54" i="3" s="1"/>
  <c r="AW54" i="3" s="1"/>
  <c r="H51" i="3"/>
  <c r="AO48" i="3"/>
  <c r="AF48" i="3"/>
  <c r="AN48" i="3"/>
  <c r="AJ48" i="3"/>
  <c r="AR38" i="3"/>
  <c r="AV38" i="3" s="1"/>
  <c r="AW38" i="3" s="1"/>
  <c r="H35" i="3"/>
  <c r="AO32" i="3"/>
  <c r="AF32" i="3"/>
  <c r="AG33" i="3" s="1"/>
  <c r="AN32" i="3"/>
  <c r="AJ32" i="3"/>
  <c r="H34" i="3"/>
  <c r="H18" i="3"/>
  <c r="AO15" i="3"/>
  <c r="AF15" i="3"/>
  <c r="AG18" i="3" s="1"/>
  <c r="AN15" i="3"/>
  <c r="AJ15" i="3"/>
  <c r="H44" i="3"/>
  <c r="AO41" i="3"/>
  <c r="AJ41" i="3"/>
  <c r="AF41" i="3"/>
  <c r="AG44" i="3" s="1"/>
  <c r="AN41" i="3"/>
  <c r="H21" i="3"/>
  <c r="AO18" i="3"/>
  <c r="AJ18" i="3"/>
  <c r="AF18" i="3"/>
  <c r="AN18" i="3"/>
  <c r="AR493" i="2"/>
  <c r="AV493" i="2"/>
  <c r="AW493" i="2" s="1"/>
  <c r="U493" i="2"/>
  <c r="V493" i="2" s="1"/>
  <c r="AG492" i="2"/>
  <c r="AR485" i="2"/>
  <c r="AV485" i="2"/>
  <c r="AW485" i="2" s="1"/>
  <c r="U485" i="2"/>
  <c r="V485" i="2" s="1"/>
  <c r="AG484" i="2"/>
  <c r="AR477" i="2"/>
  <c r="AV477" i="2" s="1"/>
  <c r="AW477" i="2" s="1"/>
  <c r="U477" i="2"/>
  <c r="V477" i="2" s="1"/>
  <c r="AG476" i="2"/>
  <c r="AR469" i="2"/>
  <c r="AV469" i="2" s="1"/>
  <c r="AW469" i="2" s="1"/>
  <c r="U469" i="2"/>
  <c r="V469" i="2" s="1"/>
  <c r="AG468" i="2"/>
  <c r="AR461" i="2"/>
  <c r="U461" i="2"/>
  <c r="V461" i="2" s="1"/>
  <c r="AV461" i="2"/>
  <c r="AW461" i="2" s="1"/>
  <c r="AG460" i="2"/>
  <c r="AR453" i="2"/>
  <c r="AV453" i="2"/>
  <c r="AW453" i="2" s="1"/>
  <c r="U453" i="2"/>
  <c r="V453" i="2" s="1"/>
  <c r="AG452" i="2"/>
  <c r="AR445" i="2"/>
  <c r="AV445" i="2" s="1"/>
  <c r="AW445" i="2" s="1"/>
  <c r="U445" i="2"/>
  <c r="V445" i="2" s="1"/>
  <c r="AG444" i="2"/>
  <c r="AR437" i="2"/>
  <c r="AV437" i="2" s="1"/>
  <c r="AW437" i="2" s="1"/>
  <c r="U437" i="2"/>
  <c r="V437" i="2" s="1"/>
  <c r="AG436" i="2"/>
  <c r="AR429" i="2"/>
  <c r="U429" i="2"/>
  <c r="V429" i="2" s="1"/>
  <c r="AV429" i="2"/>
  <c r="AW429" i="2" s="1"/>
  <c r="AG428" i="2"/>
  <c r="AR421" i="2"/>
  <c r="AV421" i="2"/>
  <c r="AW421" i="2" s="1"/>
  <c r="U421" i="2"/>
  <c r="V421" i="2" s="1"/>
  <c r="AG420" i="2"/>
  <c r="AR413" i="2"/>
  <c r="AV413" i="2" s="1"/>
  <c r="AW413" i="2" s="1"/>
  <c r="U413" i="2"/>
  <c r="V413" i="2" s="1"/>
  <c r="AG412" i="2"/>
  <c r="AR405" i="2"/>
  <c r="AV405" i="2" s="1"/>
  <c r="AW405" i="2" s="1"/>
  <c r="U405" i="2"/>
  <c r="V405" i="2" s="1"/>
  <c r="AG404" i="2"/>
  <c r="AR397" i="2"/>
  <c r="U397" i="2"/>
  <c r="V397" i="2" s="1"/>
  <c r="AV397" i="2"/>
  <c r="AW397" i="2" s="1"/>
  <c r="AG396" i="2"/>
  <c r="AR389" i="2"/>
  <c r="AV389" i="2"/>
  <c r="AW389" i="2" s="1"/>
  <c r="U389" i="2"/>
  <c r="V389" i="2" s="1"/>
  <c r="AG388" i="2"/>
  <c r="AR381" i="2"/>
  <c r="AV381" i="2" s="1"/>
  <c r="AW381" i="2" s="1"/>
  <c r="U381" i="2"/>
  <c r="V381" i="2" s="1"/>
  <c r="AG380" i="2"/>
  <c r="AR373" i="2"/>
  <c r="AV373" i="2" s="1"/>
  <c r="AW373" i="2" s="1"/>
  <c r="U373" i="2"/>
  <c r="V373" i="2" s="1"/>
  <c r="AG372" i="2"/>
  <c r="AR365" i="2"/>
  <c r="AV365" i="2"/>
  <c r="AW365" i="2" s="1"/>
  <c r="U365" i="2"/>
  <c r="V365" i="2" s="1"/>
  <c r="AG364" i="2"/>
  <c r="AR357" i="2"/>
  <c r="AV357" i="2"/>
  <c r="AW357" i="2" s="1"/>
  <c r="U357" i="2"/>
  <c r="V357" i="2" s="1"/>
  <c r="AG356" i="2"/>
  <c r="AR349" i="2"/>
  <c r="AV349" i="2" s="1"/>
  <c r="AW349" i="2" s="1"/>
  <c r="U349" i="2"/>
  <c r="V349" i="2" s="1"/>
  <c r="AG348" i="2"/>
  <c r="AR341" i="2"/>
  <c r="AV341" i="2" s="1"/>
  <c r="AW341" i="2" s="1"/>
  <c r="U341" i="2"/>
  <c r="V341" i="2" s="1"/>
  <c r="AG340" i="2"/>
  <c r="AR333" i="2"/>
  <c r="AV333" i="2"/>
  <c r="AW333" i="2" s="1"/>
  <c r="U333" i="2"/>
  <c r="V333" i="2" s="1"/>
  <c r="AG332" i="2"/>
  <c r="AR325" i="2"/>
  <c r="AV325" i="2"/>
  <c r="AW325" i="2" s="1"/>
  <c r="U325" i="2"/>
  <c r="V325" i="2" s="1"/>
  <c r="AG324" i="2"/>
  <c r="AR317" i="2"/>
  <c r="AV317" i="2" s="1"/>
  <c r="AW317" i="2" s="1"/>
  <c r="U317" i="2"/>
  <c r="V317" i="2" s="1"/>
  <c r="AG316" i="2"/>
  <c r="AR309" i="2"/>
  <c r="AV309" i="2" s="1"/>
  <c r="AW309" i="2" s="1"/>
  <c r="U309" i="2"/>
  <c r="V309" i="2" s="1"/>
  <c r="AG308" i="2"/>
  <c r="AR301" i="2"/>
  <c r="U301" i="2"/>
  <c r="V301" i="2" s="1"/>
  <c r="AV301" i="2"/>
  <c r="AW301" i="2" s="1"/>
  <c r="AG300" i="2"/>
  <c r="AV201" i="3"/>
  <c r="AW201" i="3" s="1"/>
  <c r="AV185" i="3"/>
  <c r="AW185" i="3" s="1"/>
  <c r="AG134" i="3"/>
  <c r="AG118" i="3"/>
  <c r="AR90" i="3"/>
  <c r="AV90" i="3" s="1"/>
  <c r="AW90" i="3" s="1"/>
  <c r="H89" i="3"/>
  <c r="AR58" i="3"/>
  <c r="AV58" i="3" s="1"/>
  <c r="AW58" i="3" s="1"/>
  <c r="H57" i="3"/>
  <c r="AG53" i="3"/>
  <c r="AG45" i="3"/>
  <c r="AG37" i="3"/>
  <c r="H24" i="3"/>
  <c r="AG17" i="3"/>
  <c r="U294" i="2"/>
  <c r="V294" i="2" s="1"/>
  <c r="AR108" i="3"/>
  <c r="AV108" i="3" s="1"/>
  <c r="AW108" i="3" s="1"/>
  <c r="AR76" i="3"/>
  <c r="AV76" i="3" s="1"/>
  <c r="AW76" i="3" s="1"/>
  <c r="AR51" i="3"/>
  <c r="AV51" i="3" s="1"/>
  <c r="AW51" i="3" s="1"/>
  <c r="AG25" i="3"/>
  <c r="H20" i="3"/>
  <c r="AV497" i="2"/>
  <c r="AW497" i="2" s="1"/>
  <c r="AV492" i="2"/>
  <c r="AW492" i="2" s="1"/>
  <c r="U492" i="2"/>
  <c r="V492" i="2" s="1"/>
  <c r="AG495" i="2"/>
  <c r="AV489" i="2"/>
  <c r="AW489" i="2" s="1"/>
  <c r="AR84" i="3"/>
  <c r="AV84" i="3" s="1"/>
  <c r="AW84" i="3" s="1"/>
  <c r="U47" i="3"/>
  <c r="V47" i="3" s="1"/>
  <c r="AV47" i="3"/>
  <c r="AW47" i="3" s="1"/>
  <c r="AG46" i="3"/>
  <c r="AC15" i="2"/>
  <c r="U494" i="2"/>
  <c r="V494" i="2" s="1"/>
  <c r="AG497" i="2"/>
  <c r="U486" i="2"/>
  <c r="V486" i="2" s="1"/>
  <c r="AG489" i="2"/>
  <c r="AR43" i="3"/>
  <c r="AR496" i="2"/>
  <c r="U484" i="2"/>
  <c r="V484" i="2" s="1"/>
  <c r="AG487" i="2"/>
  <c r="AR468" i="2"/>
  <c r="U452" i="2"/>
  <c r="V452" i="2" s="1"/>
  <c r="AG455" i="2"/>
  <c r="AR436" i="2"/>
  <c r="U420" i="2"/>
  <c r="V420" i="2" s="1"/>
  <c r="AG423" i="2"/>
  <c r="AR404" i="2"/>
  <c r="U388" i="2"/>
  <c r="V388" i="2" s="1"/>
  <c r="AG391" i="2"/>
  <c r="U478" i="2"/>
  <c r="V478" i="2" s="1"/>
  <c r="AG481" i="2"/>
  <c r="AR462" i="2"/>
  <c r="U446" i="2"/>
  <c r="V446" i="2" s="1"/>
  <c r="AG449" i="2"/>
  <c r="AR430" i="2"/>
  <c r="U414" i="2"/>
  <c r="V414" i="2" s="1"/>
  <c r="AG417" i="2"/>
  <c r="AR398" i="2"/>
  <c r="U382" i="2"/>
  <c r="V382" i="2" s="1"/>
  <c r="AG385" i="2"/>
  <c r="AR480" i="2"/>
  <c r="U464" i="2"/>
  <c r="V464" i="2" s="1"/>
  <c r="AG467" i="2"/>
  <c r="AR448" i="2"/>
  <c r="U432" i="2"/>
  <c r="V432" i="2" s="1"/>
  <c r="AG435" i="2"/>
  <c r="AR416" i="2"/>
  <c r="U400" i="2"/>
  <c r="V400" i="2" s="1"/>
  <c r="AG403" i="2"/>
  <c r="AR384" i="2"/>
  <c r="AR474" i="2"/>
  <c r="U458" i="2"/>
  <c r="V458" i="2" s="1"/>
  <c r="AG461" i="2"/>
  <c r="AR442" i="2"/>
  <c r="U426" i="2"/>
  <c r="V426" i="2" s="1"/>
  <c r="AG429" i="2"/>
  <c r="AR410" i="2"/>
  <c r="U394" i="2"/>
  <c r="V394" i="2" s="1"/>
  <c r="AG397" i="2"/>
  <c r="AR378" i="2"/>
  <c r="U372" i="2"/>
  <c r="V372" i="2" s="1"/>
  <c r="AG375" i="2"/>
  <c r="U364" i="2"/>
  <c r="V364" i="2" s="1"/>
  <c r="AG367" i="2"/>
  <c r="U356" i="2"/>
  <c r="V356" i="2" s="1"/>
  <c r="AG359" i="2"/>
  <c r="U348" i="2"/>
  <c r="V348" i="2" s="1"/>
  <c r="AG351" i="2"/>
  <c r="U340" i="2"/>
  <c r="V340" i="2" s="1"/>
  <c r="AG343" i="2"/>
  <c r="U332" i="2"/>
  <c r="V332" i="2" s="1"/>
  <c r="AG335" i="2"/>
  <c r="U324" i="2"/>
  <c r="V324" i="2" s="1"/>
  <c r="AG327" i="2"/>
  <c r="AR308" i="2"/>
  <c r="U304" i="2"/>
  <c r="V304" i="2" s="1"/>
  <c r="AG299" i="2"/>
  <c r="AR280" i="2"/>
  <c r="AV280" i="2" s="1"/>
  <c r="AW280" i="2" s="1"/>
  <c r="AG275" i="2"/>
  <c r="AG270" i="2"/>
  <c r="U358" i="2"/>
  <c r="V358" i="2" s="1"/>
  <c r="AG361" i="2"/>
  <c r="AR342" i="2"/>
  <c r="U326" i="2"/>
  <c r="V326" i="2" s="1"/>
  <c r="AG329" i="2"/>
  <c r="AG305" i="2"/>
  <c r="U291" i="2"/>
  <c r="V291" i="2" s="1"/>
  <c r="AR290" i="2"/>
  <c r="AG291" i="2"/>
  <c r="AR286" i="2"/>
  <c r="AG287" i="2"/>
  <c r="AR277" i="2"/>
  <c r="U274" i="2"/>
  <c r="V274" i="2" s="1"/>
  <c r="AR368" i="2"/>
  <c r="U352" i="2"/>
  <c r="V352" i="2" s="1"/>
  <c r="AG355" i="2"/>
  <c r="AR336" i="2"/>
  <c r="AG303" i="2"/>
  <c r="AR282" i="2"/>
  <c r="U279" i="2"/>
  <c r="V279" i="2" s="1"/>
  <c r="AG281" i="2"/>
  <c r="AR274" i="2"/>
  <c r="AV274" i="2" s="1"/>
  <c r="AW274" i="2" s="1"/>
  <c r="U271" i="2"/>
  <c r="V271" i="2" s="1"/>
  <c r="AG273" i="2"/>
  <c r="U370" i="2"/>
  <c r="V370" i="2" s="1"/>
  <c r="AG373" i="2"/>
  <c r="AR354" i="2"/>
  <c r="U338" i="2"/>
  <c r="V338" i="2" s="1"/>
  <c r="AG341" i="2"/>
  <c r="AR322" i="2"/>
  <c r="U314" i="2"/>
  <c r="V314" i="2" s="1"/>
  <c r="AG317" i="2"/>
  <c r="U292" i="2"/>
  <c r="V292" i="2" s="1"/>
  <c r="AV290" i="2"/>
  <c r="AW290" i="2" s="1"/>
  <c r="U290" i="2"/>
  <c r="V290" i="2" s="1"/>
  <c r="AV286" i="2"/>
  <c r="AW286" i="2" s="1"/>
  <c r="AV282" i="2"/>
  <c r="AW282" i="2" s="1"/>
  <c r="AG278" i="2"/>
  <c r="U266" i="2"/>
  <c r="V266" i="2" s="1"/>
  <c r="U277" i="2"/>
  <c r="V277" i="2" s="1"/>
  <c r="AG261" i="2"/>
  <c r="AR260" i="2"/>
  <c r="U256" i="2"/>
  <c r="V256" i="2" s="1"/>
  <c r="U252" i="2"/>
  <c r="V252" i="2" s="1"/>
  <c r="U248" i="2"/>
  <c r="V248" i="2" s="1"/>
  <c r="U244" i="2"/>
  <c r="V244" i="2" s="1"/>
  <c r="U240" i="2"/>
  <c r="V240" i="2" s="1"/>
  <c r="U236" i="2"/>
  <c r="V236" i="2" s="1"/>
  <c r="U232" i="2"/>
  <c r="V232" i="2" s="1"/>
  <c r="U228" i="2"/>
  <c r="V228" i="2" s="1"/>
  <c r="U224" i="2"/>
  <c r="V224" i="2" s="1"/>
  <c r="U220" i="2"/>
  <c r="V220" i="2" s="1"/>
  <c r="U216" i="2"/>
  <c r="V216" i="2" s="1"/>
  <c r="U212" i="2"/>
  <c r="V212" i="2" s="1"/>
  <c r="U208" i="2"/>
  <c r="V208" i="2" s="1"/>
  <c r="U204" i="2"/>
  <c r="V204" i="2" s="1"/>
  <c r="U200" i="2"/>
  <c r="V200" i="2" s="1"/>
  <c r="AV196" i="2"/>
  <c r="AW196" i="2" s="1"/>
  <c r="U196" i="2"/>
  <c r="V196" i="2" s="1"/>
  <c r="U192" i="2"/>
  <c r="V192" i="2" s="1"/>
  <c r="AR244" i="2"/>
  <c r="AV244" i="2" s="1"/>
  <c r="AW244" i="2" s="1"/>
  <c r="AR236" i="2"/>
  <c r="AV236" i="2" s="1"/>
  <c r="AW236" i="2" s="1"/>
  <c r="AR228" i="2"/>
  <c r="AV228" i="2" s="1"/>
  <c r="AW228" i="2" s="1"/>
  <c r="U188" i="2"/>
  <c r="V188" i="2" s="1"/>
  <c r="AG191" i="2"/>
  <c r="AR186" i="2"/>
  <c r="AG187" i="2"/>
  <c r="AG180" i="2"/>
  <c r="AG178" i="2"/>
  <c r="AG176" i="2"/>
  <c r="AG174" i="2"/>
  <c r="AG172" i="2"/>
  <c r="AG170" i="2"/>
  <c r="AG168" i="2"/>
  <c r="AG166" i="2"/>
  <c r="AG164" i="2"/>
  <c r="AG162" i="2"/>
  <c r="AG160" i="2"/>
  <c r="AR204" i="2"/>
  <c r="AV204" i="2" s="1"/>
  <c r="AW204" i="2" s="1"/>
  <c r="AG182" i="2"/>
  <c r="AR178" i="2"/>
  <c r="AV178" i="2" s="1"/>
  <c r="AW178" i="2" s="1"/>
  <c r="AG179" i="2"/>
  <c r="U173" i="2"/>
  <c r="V173" i="2" s="1"/>
  <c r="AR172" i="2"/>
  <c r="AV172" i="2" s="1"/>
  <c r="AW172" i="2" s="1"/>
  <c r="AG171" i="2"/>
  <c r="U165" i="2"/>
  <c r="V165" i="2" s="1"/>
  <c r="AR164" i="2"/>
  <c r="AV164" i="2" s="1"/>
  <c r="AW164" i="2" s="1"/>
  <c r="AG163" i="2"/>
  <c r="U157" i="2"/>
  <c r="V157" i="2" s="1"/>
  <c r="AR156" i="2"/>
  <c r="AV156" i="2" s="1"/>
  <c r="AW156" i="2" s="1"/>
  <c r="AR182" i="2"/>
  <c r="U164" i="2"/>
  <c r="V164" i="2" s="1"/>
  <c r="AR153" i="2"/>
  <c r="AR149" i="2"/>
  <c r="AR145" i="2"/>
  <c r="AR141" i="2"/>
  <c r="AR137" i="2"/>
  <c r="AR133" i="2"/>
  <c r="AR129" i="2"/>
  <c r="AR125" i="2"/>
  <c r="AR121" i="2"/>
  <c r="AR117" i="2"/>
  <c r="AR113" i="2"/>
  <c r="AR109" i="2"/>
  <c r="AR105" i="2"/>
  <c r="AR101" i="2"/>
  <c r="AR97" i="2"/>
  <c r="AR93" i="2"/>
  <c r="AR89" i="2"/>
  <c r="AR85" i="2"/>
  <c r="AR81" i="2"/>
  <c r="AR77" i="2"/>
  <c r="AR73" i="2"/>
  <c r="AR69" i="2"/>
  <c r="AR65" i="2"/>
  <c r="AR61" i="2"/>
  <c r="AR57" i="2"/>
  <c r="AG155" i="2"/>
  <c r="AR144" i="2"/>
  <c r="AG139" i="2"/>
  <c r="AR128" i="2"/>
  <c r="AG123" i="2"/>
  <c r="AR112" i="2"/>
  <c r="AG107" i="2"/>
  <c r="AR96" i="2"/>
  <c r="AG91" i="2"/>
  <c r="AR80" i="2"/>
  <c r="AG75" i="2"/>
  <c r="AR64" i="2"/>
  <c r="AG59" i="2"/>
  <c r="AG54" i="2"/>
  <c r="AG52" i="2"/>
  <c r="AR41" i="2"/>
  <c r="AG36" i="2"/>
  <c r="AG35" i="2"/>
  <c r="U28" i="2"/>
  <c r="V28" i="2" s="1"/>
  <c r="O16" i="2"/>
  <c r="AG571" i="1"/>
  <c r="AR566" i="1"/>
  <c r="AG567" i="1"/>
  <c r="AR562" i="1"/>
  <c r="AG563" i="1"/>
  <c r="AR558" i="1"/>
  <c r="AG559" i="1"/>
  <c r="AR554" i="1"/>
  <c r="AG555" i="1"/>
  <c r="AR550" i="1"/>
  <c r="AG551" i="1"/>
  <c r="AR546" i="1"/>
  <c r="AG547" i="1"/>
  <c r="AR542" i="1"/>
  <c r="AG543" i="1"/>
  <c r="AR538" i="1"/>
  <c r="AG539" i="1"/>
  <c r="AR534" i="1"/>
  <c r="AG535" i="1"/>
  <c r="AR530" i="1"/>
  <c r="AG531" i="1"/>
  <c r="AR526" i="1"/>
  <c r="AG527" i="1"/>
  <c r="AR522" i="1"/>
  <c r="AG523" i="1"/>
  <c r="AR518" i="1"/>
  <c r="AG519" i="1"/>
  <c r="AR514" i="1"/>
  <c r="AG515" i="1"/>
  <c r="AR510" i="1"/>
  <c r="AG511" i="1"/>
  <c r="AR506" i="1"/>
  <c r="AG507" i="1"/>
  <c r="AR502" i="1"/>
  <c r="AG503" i="1"/>
  <c r="AR498" i="1"/>
  <c r="AG499" i="1"/>
  <c r="AR494" i="1"/>
  <c r="AG495" i="1"/>
  <c r="AR490" i="1"/>
  <c r="AG491" i="1"/>
  <c r="AR486" i="1"/>
  <c r="AG487" i="1"/>
  <c r="AR482" i="1"/>
  <c r="AG483" i="1"/>
  <c r="AR478" i="1"/>
  <c r="AG479" i="1"/>
  <c r="AR474" i="1"/>
  <c r="AG475" i="1"/>
  <c r="AR470" i="1"/>
  <c r="AG471" i="1"/>
  <c r="AR466" i="1"/>
  <c r="AG467" i="1"/>
  <c r="AR462" i="1"/>
  <c r="AG463" i="1"/>
  <c r="AR458" i="1"/>
  <c r="AG459" i="1"/>
  <c r="AR454" i="1"/>
  <c r="AG455" i="1"/>
  <c r="AR450" i="1"/>
  <c r="AG451" i="1"/>
  <c r="AR446" i="1"/>
  <c r="AG447" i="1"/>
  <c r="AR442" i="1"/>
  <c r="AG443" i="1"/>
  <c r="AR438" i="1"/>
  <c r="AG439" i="1"/>
  <c r="AR434" i="1"/>
  <c r="AG435" i="1"/>
  <c r="AR430" i="1"/>
  <c r="AG431" i="1"/>
  <c r="AR426" i="1"/>
  <c r="AG427" i="1"/>
  <c r="AR422" i="1"/>
  <c r="AG423" i="1"/>
  <c r="AR418" i="1"/>
  <c r="AG419" i="1"/>
  <c r="AR414" i="1"/>
  <c r="AG415" i="1"/>
  <c r="AR410" i="1"/>
  <c r="AG411" i="1"/>
  <c r="AR406" i="1"/>
  <c r="AG407" i="1"/>
  <c r="AR402" i="1"/>
  <c r="AG403" i="1"/>
  <c r="AR398" i="1"/>
  <c r="AG399" i="1"/>
  <c r="AR394" i="1"/>
  <c r="AG395" i="1"/>
  <c r="AR390" i="1"/>
  <c r="AG391" i="1"/>
  <c r="AR386" i="1"/>
  <c r="AG387" i="1"/>
  <c r="AR382" i="1"/>
  <c r="AG383" i="1"/>
  <c r="AR378" i="1"/>
  <c r="AG379" i="1"/>
  <c r="AR374" i="1"/>
  <c r="AG375" i="1"/>
  <c r="AR370" i="1"/>
  <c r="AG371" i="1"/>
  <c r="AR366" i="1"/>
  <c r="AG367" i="1"/>
  <c r="AR362" i="1"/>
  <c r="AG363" i="1"/>
  <c r="AR358" i="1"/>
  <c r="AG359" i="1"/>
  <c r="AR354" i="1"/>
  <c r="AV186" i="2"/>
  <c r="AW186" i="2" s="1"/>
  <c r="AG158" i="2"/>
  <c r="AR48" i="2"/>
  <c r="AV48" i="2" s="1"/>
  <c r="AW48" i="2" s="1"/>
  <c r="AR44" i="2"/>
  <c r="AV44" i="2" s="1"/>
  <c r="AW44" i="2" s="1"/>
  <c r="AR40" i="2"/>
  <c r="AV40" i="2" s="1"/>
  <c r="AW40" i="2" s="1"/>
  <c r="AR36" i="2"/>
  <c r="AV36" i="2" s="1"/>
  <c r="AW36" i="2" s="1"/>
  <c r="AR150" i="2"/>
  <c r="AR146" i="2"/>
  <c r="AR142" i="2"/>
  <c r="AR138" i="2"/>
  <c r="AR134" i="2"/>
  <c r="AR130" i="2"/>
  <c r="AR126" i="2"/>
  <c r="AR122" i="2"/>
  <c r="AR118" i="2"/>
  <c r="AR114" i="2"/>
  <c r="AR110" i="2"/>
  <c r="AR106" i="2"/>
  <c r="AR102" i="2"/>
  <c r="AR98" i="2"/>
  <c r="AR94" i="2"/>
  <c r="AR90" i="2"/>
  <c r="AR86" i="2"/>
  <c r="AR82" i="2"/>
  <c r="AR78" i="2"/>
  <c r="AR74" i="2"/>
  <c r="AR70" i="2"/>
  <c r="AR66" i="2"/>
  <c r="AR62" i="2"/>
  <c r="AR58" i="2"/>
  <c r="AR54" i="2"/>
  <c r="AG50" i="2"/>
  <c r="U46" i="2"/>
  <c r="V46" i="2" s="1"/>
  <c r="AG46" i="2"/>
  <c r="U42" i="2"/>
  <c r="V42" i="2" s="1"/>
  <c r="AG42" i="2"/>
  <c r="U38" i="2"/>
  <c r="V38" i="2" s="1"/>
  <c r="AG38" i="2"/>
  <c r="U34" i="2"/>
  <c r="V34" i="2" s="1"/>
  <c r="U27" i="2"/>
  <c r="V27" i="2" s="1"/>
  <c r="U25" i="2"/>
  <c r="V25" i="2" s="1"/>
  <c r="U23" i="2"/>
  <c r="V23" i="2" s="1"/>
  <c r="U21" i="2"/>
  <c r="V21" i="2" s="1"/>
  <c r="U19" i="2"/>
  <c r="V19" i="2" s="1"/>
  <c r="U17" i="2"/>
  <c r="V17" i="2" s="1"/>
  <c r="AV15" i="2"/>
  <c r="AW15" i="2" s="1"/>
  <c r="U15" i="2"/>
  <c r="V15" i="2" s="1"/>
  <c r="AV13" i="2"/>
  <c r="AW13" i="2" s="1"/>
  <c r="U13" i="2"/>
  <c r="V13" i="2" s="1"/>
  <c r="AG583" i="1"/>
  <c r="U575" i="1"/>
  <c r="V575" i="1" s="1"/>
  <c r="AR353" i="1"/>
  <c r="AG354" i="1"/>
  <c r="AR349" i="1"/>
  <c r="AV349" i="1" s="1"/>
  <c r="AW349" i="1" s="1"/>
  <c r="AG350" i="1"/>
  <c r="AR345" i="1"/>
  <c r="AG346" i="1"/>
  <c r="AR341" i="1"/>
  <c r="AG342" i="1"/>
  <c r="AR337" i="1"/>
  <c r="AG338" i="1"/>
  <c r="AR333" i="1"/>
  <c r="AV333" i="1" s="1"/>
  <c r="AW333" i="1" s="1"/>
  <c r="AG334" i="1"/>
  <c r="AR329" i="1"/>
  <c r="AG330" i="1"/>
  <c r="AR325" i="1"/>
  <c r="AG326" i="1"/>
  <c r="AG590" i="1"/>
  <c r="AG586" i="1"/>
  <c r="AG582" i="1"/>
  <c r="AG578" i="1"/>
  <c r="U311" i="1"/>
  <c r="V311" i="1" s="1"/>
  <c r="U307" i="1"/>
  <c r="V307" i="1" s="1"/>
  <c r="U305" i="1"/>
  <c r="V305" i="1" s="1"/>
  <c r="U303" i="1"/>
  <c r="V303" i="1" s="1"/>
  <c r="U301" i="1"/>
  <c r="V301" i="1" s="1"/>
  <c r="U299" i="1"/>
  <c r="V299" i="1" s="1"/>
  <c r="U295" i="1"/>
  <c r="V295" i="1" s="1"/>
  <c r="U291" i="1"/>
  <c r="V291" i="1" s="1"/>
  <c r="U287" i="1"/>
  <c r="V287" i="1" s="1"/>
  <c r="U283" i="1"/>
  <c r="V283" i="1" s="1"/>
  <c r="U279" i="1"/>
  <c r="V279" i="1" s="1"/>
  <c r="U275" i="1"/>
  <c r="V275" i="1" s="1"/>
  <c r="U271" i="1"/>
  <c r="V271" i="1" s="1"/>
  <c r="U267" i="1"/>
  <c r="V267" i="1" s="1"/>
  <c r="U263" i="1"/>
  <c r="V263" i="1" s="1"/>
  <c r="U259" i="1"/>
  <c r="V259" i="1" s="1"/>
  <c r="U255" i="1"/>
  <c r="V255" i="1" s="1"/>
  <c r="U251" i="1"/>
  <c r="V251" i="1" s="1"/>
  <c r="U247" i="1"/>
  <c r="V247" i="1" s="1"/>
  <c r="U243" i="1"/>
  <c r="V243" i="1" s="1"/>
  <c r="U239" i="1"/>
  <c r="V239" i="1" s="1"/>
  <c r="U235" i="1"/>
  <c r="V235" i="1" s="1"/>
  <c r="U231" i="1"/>
  <c r="V231" i="1" s="1"/>
  <c r="U227" i="1"/>
  <c r="V227" i="1" s="1"/>
  <c r="U223" i="1"/>
  <c r="V223" i="1" s="1"/>
  <c r="U219" i="1"/>
  <c r="V219" i="1" s="1"/>
  <c r="U215" i="1"/>
  <c r="V215" i="1" s="1"/>
  <c r="U211" i="1"/>
  <c r="V211" i="1" s="1"/>
  <c r="U207" i="1"/>
  <c r="V207" i="1" s="1"/>
  <c r="U203" i="1"/>
  <c r="V203" i="1" s="1"/>
  <c r="U199" i="1"/>
  <c r="V199" i="1" s="1"/>
  <c r="U195" i="1"/>
  <c r="V195" i="1" s="1"/>
  <c r="U191" i="1"/>
  <c r="V191" i="1" s="1"/>
  <c r="U187" i="1"/>
  <c r="V187" i="1" s="1"/>
  <c r="U183" i="1"/>
  <c r="V183" i="1" s="1"/>
  <c r="U179" i="1"/>
  <c r="V179" i="1" s="1"/>
  <c r="U175" i="1"/>
  <c r="V175" i="1" s="1"/>
  <c r="AG585" i="1"/>
  <c r="U577" i="1"/>
  <c r="V577" i="1" s="1"/>
  <c r="AR574" i="1"/>
  <c r="AV574" i="1" s="1"/>
  <c r="AW574" i="1" s="1"/>
  <c r="AV353" i="1"/>
  <c r="AW353" i="1" s="1"/>
  <c r="AV345" i="1"/>
  <c r="AW345" i="1" s="1"/>
  <c r="AV341" i="1"/>
  <c r="AW341" i="1" s="1"/>
  <c r="AV337" i="1"/>
  <c r="AW337" i="1" s="1"/>
  <c r="AV329" i="1"/>
  <c r="AW329" i="1" s="1"/>
  <c r="AV325" i="1"/>
  <c r="AW325" i="1" s="1"/>
  <c r="AG301" i="1"/>
  <c r="AR296" i="1"/>
  <c r="AG297" i="1"/>
  <c r="AR292" i="1"/>
  <c r="AG293" i="1"/>
  <c r="AR288" i="1"/>
  <c r="AG289" i="1"/>
  <c r="AR284" i="1"/>
  <c r="AG285" i="1"/>
  <c r="AR280" i="1"/>
  <c r="AG281" i="1"/>
  <c r="AR276" i="1"/>
  <c r="AG277" i="1"/>
  <c r="AR272" i="1"/>
  <c r="AG273" i="1"/>
  <c r="AR268" i="1"/>
  <c r="AG269" i="1"/>
  <c r="AR264" i="1"/>
  <c r="AG265" i="1"/>
  <c r="AR260" i="1"/>
  <c r="AG261" i="1"/>
  <c r="AR256" i="1"/>
  <c r="AG257" i="1"/>
  <c r="AR252" i="1"/>
  <c r="AG253" i="1"/>
  <c r="AR248" i="1"/>
  <c r="AG249" i="1"/>
  <c r="AR244" i="1"/>
  <c r="AG245" i="1"/>
  <c r="AR240" i="1"/>
  <c r="AG241" i="1"/>
  <c r="AR236" i="1"/>
  <c r="AG237" i="1"/>
  <c r="AR232" i="1"/>
  <c r="AG233" i="1"/>
  <c r="AR228" i="1"/>
  <c r="AG229" i="1"/>
  <c r="AR224" i="1"/>
  <c r="AG225" i="1"/>
  <c r="AR220" i="1"/>
  <c r="AG221" i="1"/>
  <c r="AR216" i="1"/>
  <c r="AG217" i="1"/>
  <c r="AR212" i="1"/>
  <c r="AG213" i="1"/>
  <c r="AR208" i="1"/>
  <c r="AG209" i="1"/>
  <c r="AR204" i="1"/>
  <c r="AG205" i="1"/>
  <c r="AR200" i="1"/>
  <c r="AG201" i="1"/>
  <c r="AR196" i="1"/>
  <c r="AG197" i="1"/>
  <c r="AR192" i="1"/>
  <c r="AG193" i="1"/>
  <c r="AR188" i="1"/>
  <c r="AG189" i="1"/>
  <c r="AR184" i="1"/>
  <c r="AG185" i="1"/>
  <c r="AR180" i="1"/>
  <c r="AG181" i="1"/>
  <c r="AR176" i="1"/>
  <c r="AG177" i="1"/>
  <c r="AR172" i="1"/>
  <c r="Q15" i="2"/>
  <c r="Q14" i="2"/>
  <c r="Q13" i="2"/>
  <c r="AG16" i="2"/>
  <c r="AG15" i="2"/>
  <c r="AG14" i="2"/>
  <c r="AG13" i="2"/>
  <c r="AR585" i="1"/>
  <c r="AR581" i="1"/>
  <c r="AR577" i="1"/>
  <c r="AV577" i="1" s="1"/>
  <c r="AW577" i="1" s="1"/>
  <c r="AR573" i="1"/>
  <c r="AV558" i="1"/>
  <c r="AW558" i="1" s="1"/>
  <c r="AV554" i="1"/>
  <c r="AW554" i="1" s="1"/>
  <c r="AV550" i="1"/>
  <c r="AW550" i="1" s="1"/>
  <c r="AV546" i="1"/>
  <c r="AW546" i="1" s="1"/>
  <c r="AV542" i="1"/>
  <c r="AW542" i="1" s="1"/>
  <c r="AV538" i="1"/>
  <c r="AW538" i="1" s="1"/>
  <c r="AV534" i="1"/>
  <c r="AW534" i="1" s="1"/>
  <c r="AV530" i="1"/>
  <c r="AW530" i="1" s="1"/>
  <c r="AV526" i="1"/>
  <c r="AW526" i="1" s="1"/>
  <c r="AV522" i="1"/>
  <c r="AW522" i="1" s="1"/>
  <c r="AV518" i="1"/>
  <c r="AW518" i="1" s="1"/>
  <c r="AV514" i="1"/>
  <c r="AW514" i="1" s="1"/>
  <c r="AV510" i="1"/>
  <c r="AW510" i="1" s="1"/>
  <c r="AV506" i="1"/>
  <c r="AW506" i="1" s="1"/>
  <c r="AV502" i="1"/>
  <c r="AW502" i="1" s="1"/>
  <c r="AV498" i="1"/>
  <c r="AW498" i="1" s="1"/>
  <c r="AV494" i="1"/>
  <c r="AW494" i="1" s="1"/>
  <c r="AV490" i="1"/>
  <c r="AW490" i="1" s="1"/>
  <c r="AV486" i="1"/>
  <c r="AW486" i="1" s="1"/>
  <c r="AV482" i="1"/>
  <c r="AW482" i="1" s="1"/>
  <c r="AV478" i="1"/>
  <c r="AW478" i="1" s="1"/>
  <c r="AV474" i="1"/>
  <c r="AW474" i="1" s="1"/>
  <c r="AV470" i="1"/>
  <c r="AW470" i="1" s="1"/>
  <c r="AV466" i="1"/>
  <c r="AW466" i="1" s="1"/>
  <c r="AV462" i="1"/>
  <c r="AW462" i="1" s="1"/>
  <c r="AV458" i="1"/>
  <c r="AW458" i="1" s="1"/>
  <c r="AV454" i="1"/>
  <c r="AW454" i="1" s="1"/>
  <c r="AV450" i="1"/>
  <c r="AW450" i="1" s="1"/>
  <c r="AV446" i="1"/>
  <c r="AW446" i="1" s="1"/>
  <c r="AV442" i="1"/>
  <c r="AW442" i="1" s="1"/>
  <c r="AV438" i="1"/>
  <c r="AW438" i="1" s="1"/>
  <c r="U426" i="1"/>
  <c r="V426" i="1" s="1"/>
  <c r="AV422" i="1"/>
  <c r="AW422" i="1" s="1"/>
  <c r="U410" i="1"/>
  <c r="V410" i="1" s="1"/>
  <c r="AV406" i="1"/>
  <c r="AW406" i="1" s="1"/>
  <c r="U394" i="1"/>
  <c r="V394" i="1" s="1"/>
  <c r="AV390" i="1"/>
  <c r="AW390" i="1" s="1"/>
  <c r="U378" i="1"/>
  <c r="V378" i="1" s="1"/>
  <c r="AV374" i="1"/>
  <c r="AW374" i="1" s="1"/>
  <c r="U362" i="1"/>
  <c r="V362" i="1" s="1"/>
  <c r="AV358" i="1"/>
  <c r="AW358" i="1" s="1"/>
  <c r="AG324" i="1"/>
  <c r="U320" i="1"/>
  <c r="V320" i="1" s="1"/>
  <c r="AG320" i="1"/>
  <c r="U316" i="1"/>
  <c r="V316" i="1" s="1"/>
  <c r="AG316" i="1"/>
  <c r="AG312" i="1"/>
  <c r="AR140" i="1"/>
  <c r="AV140" i="1" s="1"/>
  <c r="AW140" i="1" s="1"/>
  <c r="AR132" i="1"/>
  <c r="AR124" i="1"/>
  <c r="AV124" i="1" s="1"/>
  <c r="AW124" i="1" s="1"/>
  <c r="U114" i="1"/>
  <c r="V114" i="1" s="1"/>
  <c r="AR112" i="1"/>
  <c r="U319" i="1"/>
  <c r="V319" i="1" s="1"/>
  <c r="AG319" i="1"/>
  <c r="U315" i="1"/>
  <c r="V315" i="1" s="1"/>
  <c r="AG315" i="1"/>
  <c r="AR137" i="1"/>
  <c r="AG136" i="1"/>
  <c r="AR129" i="1"/>
  <c r="AG128" i="1"/>
  <c r="AR121" i="1"/>
  <c r="AG120" i="1"/>
  <c r="AR113" i="1"/>
  <c r="AG112" i="1"/>
  <c r="U101" i="1"/>
  <c r="V101" i="1" s="1"/>
  <c r="U99" i="1"/>
  <c r="V99" i="1" s="1"/>
  <c r="U97" i="1"/>
  <c r="V97" i="1" s="1"/>
  <c r="U95" i="1"/>
  <c r="V95" i="1" s="1"/>
  <c r="U93" i="1"/>
  <c r="V93" i="1" s="1"/>
  <c r="U91" i="1"/>
  <c r="V91" i="1" s="1"/>
  <c r="U89" i="1"/>
  <c r="V89" i="1" s="1"/>
  <c r="U87" i="1"/>
  <c r="V87" i="1" s="1"/>
  <c r="U85" i="1"/>
  <c r="V85" i="1" s="1"/>
  <c r="U83" i="1"/>
  <c r="V83" i="1" s="1"/>
  <c r="U81" i="1"/>
  <c r="V81" i="1" s="1"/>
  <c r="U79" i="1"/>
  <c r="V79" i="1" s="1"/>
  <c r="U77" i="1"/>
  <c r="V77" i="1" s="1"/>
  <c r="U75" i="1"/>
  <c r="V75" i="1" s="1"/>
  <c r="U73" i="1"/>
  <c r="V73" i="1" s="1"/>
  <c r="U71" i="1"/>
  <c r="V71" i="1" s="1"/>
  <c r="U69" i="1"/>
  <c r="V69" i="1" s="1"/>
  <c r="U67" i="1"/>
  <c r="V67" i="1" s="1"/>
  <c r="U65" i="1"/>
  <c r="V65" i="1" s="1"/>
  <c r="U63" i="1"/>
  <c r="V63" i="1" s="1"/>
  <c r="U61" i="1"/>
  <c r="V61" i="1" s="1"/>
  <c r="U59" i="1"/>
  <c r="V59" i="1" s="1"/>
  <c r="U57" i="1"/>
  <c r="V57" i="1" s="1"/>
  <c r="U55" i="1"/>
  <c r="V55" i="1" s="1"/>
  <c r="U53" i="1"/>
  <c r="V53" i="1" s="1"/>
  <c r="U51" i="1"/>
  <c r="V51" i="1" s="1"/>
  <c r="U49" i="1"/>
  <c r="V49" i="1" s="1"/>
  <c r="U47" i="1"/>
  <c r="V47" i="1" s="1"/>
  <c r="U45" i="1"/>
  <c r="V45" i="1" s="1"/>
  <c r="U43" i="1"/>
  <c r="V43" i="1" s="1"/>
  <c r="U41" i="1"/>
  <c r="V41" i="1" s="1"/>
  <c r="U39" i="1"/>
  <c r="V39" i="1" s="1"/>
  <c r="U37" i="1"/>
  <c r="V37" i="1" s="1"/>
  <c r="U35" i="1"/>
  <c r="V35" i="1" s="1"/>
  <c r="U33" i="1"/>
  <c r="V33" i="1" s="1"/>
  <c r="U31" i="1"/>
  <c r="V31" i="1" s="1"/>
  <c r="U29" i="1"/>
  <c r="V29" i="1" s="1"/>
  <c r="U27" i="1"/>
  <c r="V27" i="1" s="1"/>
  <c r="U25" i="1"/>
  <c r="V25" i="1" s="1"/>
  <c r="U23" i="1"/>
  <c r="V23" i="1" s="1"/>
  <c r="U21" i="1"/>
  <c r="V21" i="1" s="1"/>
  <c r="U19" i="1"/>
  <c r="V19" i="1" s="1"/>
  <c r="U17" i="1"/>
  <c r="V17" i="1" s="1"/>
  <c r="U15" i="1"/>
  <c r="V15" i="1" s="1"/>
  <c r="AV15" i="1"/>
  <c r="AW15" i="1" s="1"/>
  <c r="AV13" i="1"/>
  <c r="AW13" i="1" s="1"/>
  <c r="U13" i="1"/>
  <c r="V13" i="1" s="1"/>
  <c r="AG322" i="1"/>
  <c r="AR311" i="1"/>
  <c r="AV311" i="1" s="1"/>
  <c r="AW311" i="1" s="1"/>
  <c r="AG141" i="1"/>
  <c r="AR130" i="1"/>
  <c r="AG125" i="1"/>
  <c r="AR114" i="1"/>
  <c r="AV114" i="1" s="1"/>
  <c r="AW114" i="1" s="1"/>
  <c r="U105" i="1"/>
  <c r="V105" i="1" s="1"/>
  <c r="U103" i="1"/>
  <c r="V103" i="1" s="1"/>
  <c r="AR318" i="1"/>
  <c r="AV318" i="1" s="1"/>
  <c r="AW318" i="1" s="1"/>
  <c r="AR314" i="1"/>
  <c r="AV314" i="1" s="1"/>
  <c r="AW314" i="1" s="1"/>
  <c r="AR310" i="1"/>
  <c r="AR171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R145" i="1"/>
  <c r="AG146" i="1"/>
  <c r="AR135" i="1"/>
  <c r="AV129" i="1"/>
  <c r="AW129" i="1" s="1"/>
  <c r="AG130" i="1"/>
  <c r="AR119" i="1"/>
  <c r="AV113" i="1"/>
  <c r="AW113" i="1" s="1"/>
  <c r="AG114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7" i="1"/>
  <c r="AG36" i="1"/>
  <c r="AG34" i="1"/>
  <c r="AG31" i="1"/>
  <c r="AG29" i="1"/>
  <c r="AG26" i="1"/>
  <c r="AR20" i="1"/>
  <c r="AG39" i="1"/>
  <c r="AG32" i="1"/>
  <c r="AG28" i="1"/>
  <c r="AG25" i="1"/>
  <c r="AR19" i="1"/>
  <c r="AV19" i="1" s="1"/>
  <c r="AW19" i="1" s="1"/>
  <c r="U112" i="1"/>
  <c r="V112" i="1" s="1"/>
  <c r="AG38" i="1"/>
  <c r="AG35" i="1"/>
  <c r="AG33" i="1"/>
  <c r="AG30" i="1"/>
  <c r="AG27" i="1"/>
  <c r="AG24" i="1"/>
  <c r="AR18" i="1"/>
  <c r="AG20" i="1"/>
  <c r="AR15" i="1"/>
  <c r="U31" i="3"/>
  <c r="V31" i="3" s="1"/>
  <c r="AG30" i="3"/>
  <c r="U130" i="3"/>
  <c r="V130" i="3" s="1"/>
  <c r="AV130" i="3"/>
  <c r="AW130" i="3" s="1"/>
  <c r="U27" i="3"/>
  <c r="V27" i="3" s="1"/>
  <c r="U488" i="2"/>
  <c r="V488" i="2" s="1"/>
  <c r="AG491" i="2"/>
  <c r="U145" i="3"/>
  <c r="V145" i="3" s="1"/>
  <c r="AV145" i="3"/>
  <c r="AW145" i="3" s="1"/>
  <c r="U114" i="3"/>
  <c r="V114" i="3" s="1"/>
  <c r="AV114" i="3"/>
  <c r="AW114" i="3" s="1"/>
  <c r="AG103" i="3"/>
  <c r="AG71" i="3"/>
  <c r="U498" i="2"/>
  <c r="V498" i="2" s="1"/>
  <c r="AR490" i="2"/>
  <c r="AR476" i="2"/>
  <c r="U460" i="2"/>
  <c r="V460" i="2" s="1"/>
  <c r="AG463" i="2"/>
  <c r="AR444" i="2"/>
  <c r="U428" i="2"/>
  <c r="V428" i="2" s="1"/>
  <c r="AG431" i="2"/>
  <c r="AR412" i="2"/>
  <c r="U396" i="2"/>
  <c r="V396" i="2" s="1"/>
  <c r="AG399" i="2"/>
  <c r="AR380" i="2"/>
  <c r="AR470" i="2"/>
  <c r="U454" i="2"/>
  <c r="V454" i="2" s="1"/>
  <c r="AG457" i="2"/>
  <c r="AR438" i="2"/>
  <c r="U422" i="2"/>
  <c r="V422" i="2" s="1"/>
  <c r="AG425" i="2"/>
  <c r="AR406" i="2"/>
  <c r="U390" i="2"/>
  <c r="V390" i="2" s="1"/>
  <c r="AG393" i="2"/>
  <c r="U472" i="2"/>
  <c r="V472" i="2" s="1"/>
  <c r="AG475" i="2"/>
  <c r="AR456" i="2"/>
  <c r="U440" i="2"/>
  <c r="V440" i="2" s="1"/>
  <c r="AG443" i="2"/>
  <c r="AR424" i="2"/>
  <c r="U408" i="2"/>
  <c r="V408" i="2" s="1"/>
  <c r="AG411" i="2"/>
  <c r="AR392" i="2"/>
  <c r="U376" i="2"/>
  <c r="V376" i="2" s="1"/>
  <c r="AG379" i="2"/>
  <c r="AR482" i="2"/>
  <c r="U466" i="2"/>
  <c r="V466" i="2" s="1"/>
  <c r="AG469" i="2"/>
  <c r="AR450" i="2"/>
  <c r="U434" i="2"/>
  <c r="V434" i="2" s="1"/>
  <c r="AG437" i="2"/>
  <c r="AR418" i="2"/>
  <c r="U402" i="2"/>
  <c r="V402" i="2" s="1"/>
  <c r="AG405" i="2"/>
  <c r="AR386" i="2"/>
  <c r="U374" i="2"/>
  <c r="V374" i="2" s="1"/>
  <c r="AG377" i="2"/>
  <c r="AR316" i="2"/>
  <c r="AR304" i="2"/>
  <c r="AV304" i="2" s="1"/>
  <c r="AW304" i="2" s="1"/>
  <c r="AR276" i="2"/>
  <c r="U366" i="2"/>
  <c r="V366" i="2" s="1"/>
  <c r="AG369" i="2"/>
  <c r="AR350" i="2"/>
  <c r="U334" i="2"/>
  <c r="V334" i="2" s="1"/>
  <c r="AG337" i="2"/>
  <c r="AR318" i="2"/>
  <c r="U310" i="2"/>
  <c r="V310" i="2" s="1"/>
  <c r="AG313" i="2"/>
  <c r="AG295" i="2"/>
  <c r="U289" i="2"/>
  <c r="V289" i="2" s="1"/>
  <c r="U285" i="2"/>
  <c r="V285" i="2" s="1"/>
  <c r="AR281" i="2"/>
  <c r="U278" i="2"/>
  <c r="V278" i="2" s="1"/>
  <c r="AG276" i="2"/>
  <c r="U360" i="2"/>
  <c r="V360" i="2" s="1"/>
  <c r="AG363" i="2"/>
  <c r="AR344" i="2"/>
  <c r="U328" i="2"/>
  <c r="V328" i="2" s="1"/>
  <c r="AG331" i="2"/>
  <c r="AR320" i="2"/>
  <c r="U312" i="2"/>
  <c r="V312" i="2" s="1"/>
  <c r="AG315" i="2"/>
  <c r="U280" i="2"/>
  <c r="V280" i="2" s="1"/>
  <c r="AR362" i="2"/>
  <c r="U346" i="2"/>
  <c r="V346" i="2" s="1"/>
  <c r="AG349" i="2"/>
  <c r="AR330" i="2"/>
  <c r="AG309" i="2"/>
  <c r="U298" i="2"/>
  <c r="V298" i="2" s="1"/>
  <c r="AR298" i="2"/>
  <c r="AV298" i="2" s="1"/>
  <c r="AW298" i="2" s="1"/>
  <c r="AG296" i="2"/>
  <c r="AG294" i="2"/>
  <c r="AG292" i="2"/>
  <c r="AG290" i="2"/>
  <c r="AG288" i="2"/>
  <c r="AG286" i="2"/>
  <c r="AR279" i="2"/>
  <c r="AV279" i="2" s="1"/>
  <c r="AW279" i="2" s="1"/>
  <c r="AV276" i="2"/>
  <c r="AW276" i="2" s="1"/>
  <c r="AG274" i="2"/>
  <c r="AR269" i="2"/>
  <c r="AV269" i="2" s="1"/>
  <c r="AW269" i="2" s="1"/>
  <c r="AV267" i="2"/>
  <c r="AW267" i="2" s="1"/>
  <c r="U267" i="2"/>
  <c r="V267" i="2" s="1"/>
  <c r="AV277" i="2"/>
  <c r="AW277" i="2" s="1"/>
  <c r="AR267" i="2"/>
  <c r="AR257" i="2"/>
  <c r="AG259" i="2"/>
  <c r="AG257" i="2"/>
  <c r="AG255" i="2"/>
  <c r="AG253" i="2"/>
  <c r="AG251" i="2"/>
  <c r="AG249" i="2"/>
  <c r="AG247" i="2"/>
  <c r="AG245" i="2"/>
  <c r="AG243" i="2"/>
  <c r="AG241" i="2"/>
  <c r="AG239" i="2"/>
  <c r="AG237" i="2"/>
  <c r="AG235" i="2"/>
  <c r="AG233" i="2"/>
  <c r="AG231" i="2"/>
  <c r="AG229" i="2"/>
  <c r="AG227" i="2"/>
  <c r="AG225" i="2"/>
  <c r="AG223" i="2"/>
  <c r="AG221" i="2"/>
  <c r="AG219" i="2"/>
  <c r="AG217" i="2"/>
  <c r="AG215" i="2"/>
  <c r="AG213" i="2"/>
  <c r="AG211" i="2"/>
  <c r="AG209" i="2"/>
  <c r="AG207" i="2"/>
  <c r="AG205" i="2"/>
  <c r="AG203" i="2"/>
  <c r="AG201" i="2"/>
  <c r="AG199" i="2"/>
  <c r="AG197" i="2"/>
  <c r="AG195" i="2"/>
  <c r="AG193" i="2"/>
  <c r="AR265" i="2"/>
  <c r="AR264" i="2"/>
  <c r="AV264" i="2" s="1"/>
  <c r="AW264" i="2" s="1"/>
  <c r="AR263" i="2"/>
  <c r="AR262" i="2"/>
  <c r="AV262" i="2" s="1"/>
  <c r="AW262" i="2" s="1"/>
  <c r="AR261" i="2"/>
  <c r="AR266" i="2"/>
  <c r="AV266" i="2" s="1"/>
  <c r="AW266" i="2" s="1"/>
  <c r="AV257" i="2"/>
  <c r="AW257" i="2" s="1"/>
  <c r="U257" i="2"/>
  <c r="V257" i="2" s="1"/>
  <c r="AV253" i="2"/>
  <c r="AW253" i="2" s="1"/>
  <c r="U253" i="2"/>
  <c r="V253" i="2" s="1"/>
  <c r="U249" i="2"/>
  <c r="V249" i="2" s="1"/>
  <c r="AV245" i="2"/>
  <c r="AW245" i="2" s="1"/>
  <c r="U245" i="2"/>
  <c r="V245" i="2" s="1"/>
  <c r="U241" i="2"/>
  <c r="V241" i="2" s="1"/>
  <c r="AV237" i="2"/>
  <c r="AW237" i="2" s="1"/>
  <c r="U237" i="2"/>
  <c r="V237" i="2" s="1"/>
  <c r="U233" i="2"/>
  <c r="V233" i="2" s="1"/>
  <c r="AV229" i="2"/>
  <c r="AW229" i="2" s="1"/>
  <c r="U229" i="2"/>
  <c r="V229" i="2" s="1"/>
  <c r="AV225" i="2"/>
  <c r="AW225" i="2" s="1"/>
  <c r="U225" i="2"/>
  <c r="V225" i="2" s="1"/>
  <c r="U221" i="2"/>
  <c r="V221" i="2" s="1"/>
  <c r="AV217" i="2"/>
  <c r="AW217" i="2" s="1"/>
  <c r="U217" i="2"/>
  <c r="V217" i="2" s="1"/>
  <c r="U213" i="2"/>
  <c r="V213" i="2" s="1"/>
  <c r="AV209" i="2"/>
  <c r="AW209" i="2" s="1"/>
  <c r="U209" i="2"/>
  <c r="V209" i="2" s="1"/>
  <c r="U205" i="2"/>
  <c r="V205" i="2" s="1"/>
  <c r="U201" i="2"/>
  <c r="V201" i="2" s="1"/>
  <c r="U197" i="2"/>
  <c r="V197" i="2" s="1"/>
  <c r="U193" i="2"/>
  <c r="V193" i="2" s="1"/>
  <c r="U189" i="2"/>
  <c r="V189" i="2" s="1"/>
  <c r="AR200" i="2"/>
  <c r="AV200" i="2" s="1"/>
  <c r="AW200" i="2" s="1"/>
  <c r="AR192" i="2"/>
  <c r="AV192" i="2" s="1"/>
  <c r="AW192" i="2" s="1"/>
  <c r="AR187" i="2"/>
  <c r="AV187" i="2" s="1"/>
  <c r="AW187" i="2" s="1"/>
  <c r="AG188" i="2"/>
  <c r="AR183" i="2"/>
  <c r="AV183" i="2" s="1"/>
  <c r="AW183" i="2" s="1"/>
  <c r="AR245" i="2"/>
  <c r="AR237" i="2"/>
  <c r="AR229" i="2"/>
  <c r="AR201" i="2"/>
  <c r="AV201" i="2" s="1"/>
  <c r="AW201" i="2" s="1"/>
  <c r="AR193" i="2"/>
  <c r="AV193" i="2" s="1"/>
  <c r="AW193" i="2" s="1"/>
  <c r="AV182" i="2"/>
  <c r="AW182" i="2" s="1"/>
  <c r="U182" i="2"/>
  <c r="V182" i="2" s="1"/>
  <c r="AG183" i="2"/>
  <c r="U177" i="2"/>
  <c r="V177" i="2" s="1"/>
  <c r="AG177" i="2"/>
  <c r="U171" i="2"/>
  <c r="V171" i="2" s="1"/>
  <c r="AR170" i="2"/>
  <c r="AV170" i="2" s="1"/>
  <c r="AW170" i="2" s="1"/>
  <c r="AG169" i="2"/>
  <c r="U163" i="2"/>
  <c r="V163" i="2" s="1"/>
  <c r="AR162" i="2"/>
  <c r="AV162" i="2" s="1"/>
  <c r="AW162" i="2" s="1"/>
  <c r="AG161" i="2"/>
  <c r="AR224" i="2"/>
  <c r="AV224" i="2" s="1"/>
  <c r="AW224" i="2" s="1"/>
  <c r="AR216" i="2"/>
  <c r="AV216" i="2" s="1"/>
  <c r="AW216" i="2" s="1"/>
  <c r="AG184" i="2"/>
  <c r="U172" i="2"/>
  <c r="V172" i="2" s="1"/>
  <c r="U53" i="2"/>
  <c r="V53" i="2" s="1"/>
  <c r="U49" i="2"/>
  <c r="V49" i="2" s="1"/>
  <c r="U45" i="2"/>
  <c r="V45" i="2" s="1"/>
  <c r="AG45" i="2"/>
  <c r="U41" i="2"/>
  <c r="V41" i="2" s="1"/>
  <c r="AV41" i="2"/>
  <c r="AW41" i="2" s="1"/>
  <c r="AG41" i="2"/>
  <c r="U37" i="2"/>
  <c r="V37" i="2" s="1"/>
  <c r="AG37" i="2"/>
  <c r="U33" i="2"/>
  <c r="V33" i="2" s="1"/>
  <c r="U185" i="2"/>
  <c r="V185" i="2" s="1"/>
  <c r="AG151" i="2"/>
  <c r="AR140" i="2"/>
  <c r="AG135" i="2"/>
  <c r="AR124" i="2"/>
  <c r="AG119" i="2"/>
  <c r="AR108" i="2"/>
  <c r="AG103" i="2"/>
  <c r="AR92" i="2"/>
  <c r="AG87" i="2"/>
  <c r="AR76" i="2"/>
  <c r="AG71" i="2"/>
  <c r="AR60" i="2"/>
  <c r="AG56" i="2"/>
  <c r="U51" i="2"/>
  <c r="V51" i="2" s="1"/>
  <c r="AG48" i="2"/>
  <c r="AR37" i="2"/>
  <c r="AV37" i="2" s="1"/>
  <c r="AW37" i="2" s="1"/>
  <c r="AG32" i="2"/>
  <c r="AG573" i="1"/>
  <c r="AG572" i="1"/>
  <c r="AR567" i="1"/>
  <c r="AG568" i="1"/>
  <c r="AR563" i="1"/>
  <c r="AG564" i="1"/>
  <c r="AR559" i="1"/>
  <c r="AG560" i="1"/>
  <c r="AR555" i="1"/>
  <c r="AG556" i="1"/>
  <c r="AR551" i="1"/>
  <c r="AG552" i="1"/>
  <c r="AR547" i="1"/>
  <c r="AG548" i="1"/>
  <c r="AR543" i="1"/>
  <c r="AG544" i="1"/>
  <c r="AR539" i="1"/>
  <c r="AG540" i="1"/>
  <c r="AR535" i="1"/>
  <c r="AG536" i="1"/>
  <c r="AR531" i="1"/>
  <c r="AG532" i="1"/>
  <c r="AR527" i="1"/>
  <c r="AG528" i="1"/>
  <c r="AR523" i="1"/>
  <c r="AG524" i="1"/>
  <c r="AR519" i="1"/>
  <c r="AG520" i="1"/>
  <c r="AR515" i="1"/>
  <c r="AG516" i="1"/>
  <c r="AR511" i="1"/>
  <c r="AG512" i="1"/>
  <c r="AR507" i="1"/>
  <c r="AG508" i="1"/>
  <c r="AR503" i="1"/>
  <c r="AG504" i="1"/>
  <c r="AR499" i="1"/>
  <c r="AG500" i="1"/>
  <c r="AR495" i="1"/>
  <c r="AG496" i="1"/>
  <c r="AR491" i="1"/>
  <c r="AG492" i="1"/>
  <c r="AR487" i="1"/>
  <c r="AG488" i="1"/>
  <c r="AR483" i="1"/>
  <c r="AG484" i="1"/>
  <c r="AR479" i="1"/>
  <c r="AG480" i="1"/>
  <c r="AR475" i="1"/>
  <c r="AG476" i="1"/>
  <c r="AR471" i="1"/>
  <c r="AG472" i="1"/>
  <c r="AR467" i="1"/>
  <c r="AG468" i="1"/>
  <c r="AR463" i="1"/>
  <c r="AG464" i="1"/>
  <c r="AR459" i="1"/>
  <c r="AG460" i="1"/>
  <c r="AR455" i="1"/>
  <c r="AG456" i="1"/>
  <c r="AR451" i="1"/>
  <c r="AG452" i="1"/>
  <c r="AR447" i="1"/>
  <c r="AG448" i="1"/>
  <c r="AR443" i="1"/>
  <c r="AG444" i="1"/>
  <c r="AR439" i="1"/>
  <c r="AG440" i="1"/>
  <c r="AR435" i="1"/>
  <c r="AG436" i="1"/>
  <c r="AR431" i="1"/>
  <c r="AG432" i="1"/>
  <c r="AR427" i="1"/>
  <c r="AV427" i="1" s="1"/>
  <c r="AW427" i="1" s="1"/>
  <c r="AG428" i="1"/>
  <c r="AR423" i="1"/>
  <c r="AG424" i="1"/>
  <c r="AR419" i="1"/>
  <c r="AG420" i="1"/>
  <c r="AR415" i="1"/>
  <c r="AG416" i="1"/>
  <c r="AR411" i="1"/>
  <c r="AV411" i="1" s="1"/>
  <c r="AW411" i="1" s="1"/>
  <c r="AG412" i="1"/>
  <c r="AR407" i="1"/>
  <c r="AG408" i="1"/>
  <c r="AR403" i="1"/>
  <c r="AG404" i="1"/>
  <c r="AR399" i="1"/>
  <c r="AG400" i="1"/>
  <c r="AR395" i="1"/>
  <c r="AV395" i="1" s="1"/>
  <c r="AW395" i="1" s="1"/>
  <c r="AG396" i="1"/>
  <c r="AR391" i="1"/>
  <c r="AG392" i="1"/>
  <c r="AR387" i="1"/>
  <c r="AG388" i="1"/>
  <c r="AR383" i="1"/>
  <c r="AG384" i="1"/>
  <c r="AR379" i="1"/>
  <c r="AV379" i="1" s="1"/>
  <c r="AW379" i="1" s="1"/>
  <c r="AG380" i="1"/>
  <c r="AR375" i="1"/>
  <c r="AG376" i="1"/>
  <c r="AR371" i="1"/>
  <c r="AG372" i="1"/>
  <c r="AR367" i="1"/>
  <c r="AG368" i="1"/>
  <c r="AR363" i="1"/>
  <c r="AV363" i="1" s="1"/>
  <c r="AW363" i="1" s="1"/>
  <c r="AG364" i="1"/>
  <c r="AR359" i="1"/>
  <c r="AG360" i="1"/>
  <c r="AR355" i="1"/>
  <c r="AR151" i="2"/>
  <c r="AV151" i="2" s="1"/>
  <c r="AW151" i="2" s="1"/>
  <c r="AR147" i="2"/>
  <c r="AV147" i="2" s="1"/>
  <c r="AW147" i="2" s="1"/>
  <c r="AR143" i="2"/>
  <c r="AV143" i="2" s="1"/>
  <c r="AW143" i="2" s="1"/>
  <c r="AR139" i="2"/>
  <c r="AV139" i="2" s="1"/>
  <c r="AW139" i="2" s="1"/>
  <c r="AR135" i="2"/>
  <c r="AV135" i="2" s="1"/>
  <c r="AW135" i="2" s="1"/>
  <c r="AR131" i="2"/>
  <c r="AV131" i="2" s="1"/>
  <c r="AW131" i="2" s="1"/>
  <c r="AR127" i="2"/>
  <c r="AV127" i="2" s="1"/>
  <c r="AW127" i="2" s="1"/>
  <c r="AR123" i="2"/>
  <c r="AV123" i="2" s="1"/>
  <c r="AW123" i="2" s="1"/>
  <c r="AR119" i="2"/>
  <c r="AV119" i="2" s="1"/>
  <c r="AW119" i="2" s="1"/>
  <c r="AR115" i="2"/>
  <c r="AV115" i="2" s="1"/>
  <c r="AW115" i="2" s="1"/>
  <c r="AR111" i="2"/>
  <c r="AV111" i="2" s="1"/>
  <c r="AW111" i="2" s="1"/>
  <c r="AR107" i="2"/>
  <c r="AV107" i="2" s="1"/>
  <c r="AW107" i="2" s="1"/>
  <c r="AR103" i="2"/>
  <c r="AV103" i="2" s="1"/>
  <c r="AW103" i="2" s="1"/>
  <c r="AR99" i="2"/>
  <c r="AV99" i="2" s="1"/>
  <c r="AW99" i="2" s="1"/>
  <c r="AR95" i="2"/>
  <c r="AV95" i="2" s="1"/>
  <c r="AW95" i="2" s="1"/>
  <c r="AR91" i="2"/>
  <c r="AV91" i="2" s="1"/>
  <c r="AW91" i="2" s="1"/>
  <c r="AR87" i="2"/>
  <c r="AV87" i="2" s="1"/>
  <c r="AW87" i="2" s="1"/>
  <c r="AR83" i="2"/>
  <c r="AV83" i="2" s="1"/>
  <c r="AW83" i="2" s="1"/>
  <c r="AR79" i="2"/>
  <c r="AV79" i="2" s="1"/>
  <c r="AW79" i="2" s="1"/>
  <c r="AR75" i="2"/>
  <c r="AV75" i="2" s="1"/>
  <c r="AW75" i="2" s="1"/>
  <c r="AR71" i="2"/>
  <c r="AV71" i="2" s="1"/>
  <c r="AW71" i="2" s="1"/>
  <c r="AR67" i="2"/>
  <c r="AV67" i="2" s="1"/>
  <c r="AW67" i="2" s="1"/>
  <c r="AR63" i="2"/>
  <c r="AV63" i="2" s="1"/>
  <c r="AW63" i="2" s="1"/>
  <c r="AR59" i="2"/>
  <c r="AV59" i="2" s="1"/>
  <c r="AW59" i="2" s="1"/>
  <c r="AR55" i="2"/>
  <c r="AV55" i="2" s="1"/>
  <c r="AW55" i="2" s="1"/>
  <c r="AP14" i="2"/>
  <c r="U162" i="2"/>
  <c r="V162" i="2" s="1"/>
  <c r="AR154" i="2"/>
  <c r="AG55" i="2"/>
  <c r="AG53" i="2"/>
  <c r="U589" i="1"/>
  <c r="V589" i="1" s="1"/>
  <c r="U579" i="1"/>
  <c r="V579" i="1" s="1"/>
  <c r="AR576" i="1"/>
  <c r="AR572" i="1"/>
  <c r="U352" i="1"/>
  <c r="V352" i="1" s="1"/>
  <c r="U348" i="1"/>
  <c r="V348" i="1" s="1"/>
  <c r="U344" i="1"/>
  <c r="V344" i="1" s="1"/>
  <c r="U340" i="1"/>
  <c r="V340" i="1" s="1"/>
  <c r="U336" i="1"/>
  <c r="V336" i="1" s="1"/>
  <c r="U332" i="1"/>
  <c r="V332" i="1" s="1"/>
  <c r="U328" i="1"/>
  <c r="V328" i="1" s="1"/>
  <c r="U324" i="1"/>
  <c r="V324" i="1" s="1"/>
  <c r="AR591" i="1"/>
  <c r="U310" i="1"/>
  <c r="V310" i="1" s="1"/>
  <c r="AV310" i="1"/>
  <c r="AW310" i="1" s="1"/>
  <c r="U296" i="1"/>
  <c r="V296" i="1" s="1"/>
  <c r="AV296" i="1"/>
  <c r="AW296" i="1" s="1"/>
  <c r="U292" i="1"/>
  <c r="V292" i="1" s="1"/>
  <c r="AV292" i="1"/>
  <c r="AW292" i="1" s="1"/>
  <c r="U288" i="1"/>
  <c r="V288" i="1" s="1"/>
  <c r="AV288" i="1"/>
  <c r="AW288" i="1" s="1"/>
  <c r="U284" i="1"/>
  <c r="V284" i="1" s="1"/>
  <c r="AV284" i="1"/>
  <c r="AW284" i="1" s="1"/>
  <c r="U280" i="1"/>
  <c r="V280" i="1" s="1"/>
  <c r="AV280" i="1"/>
  <c r="AW280" i="1" s="1"/>
  <c r="U276" i="1"/>
  <c r="V276" i="1" s="1"/>
  <c r="AV276" i="1"/>
  <c r="AW276" i="1" s="1"/>
  <c r="U272" i="1"/>
  <c r="V272" i="1" s="1"/>
  <c r="AV272" i="1"/>
  <c r="AW272" i="1" s="1"/>
  <c r="U268" i="1"/>
  <c r="V268" i="1" s="1"/>
  <c r="AV268" i="1"/>
  <c r="AW268" i="1" s="1"/>
  <c r="U264" i="1"/>
  <c r="V264" i="1" s="1"/>
  <c r="AV264" i="1"/>
  <c r="AW264" i="1" s="1"/>
  <c r="U260" i="1"/>
  <c r="V260" i="1" s="1"/>
  <c r="AV260" i="1"/>
  <c r="AW260" i="1" s="1"/>
  <c r="U256" i="1"/>
  <c r="V256" i="1" s="1"/>
  <c r="AV256" i="1"/>
  <c r="AW256" i="1" s="1"/>
  <c r="U252" i="1"/>
  <c r="V252" i="1" s="1"/>
  <c r="AV252" i="1"/>
  <c r="AW252" i="1" s="1"/>
  <c r="U248" i="1"/>
  <c r="V248" i="1" s="1"/>
  <c r="AV248" i="1"/>
  <c r="AW248" i="1" s="1"/>
  <c r="U244" i="1"/>
  <c r="V244" i="1" s="1"/>
  <c r="AV244" i="1"/>
  <c r="AW244" i="1" s="1"/>
  <c r="U240" i="1"/>
  <c r="V240" i="1" s="1"/>
  <c r="AV240" i="1"/>
  <c r="AW240" i="1" s="1"/>
  <c r="U236" i="1"/>
  <c r="V236" i="1" s="1"/>
  <c r="AV236" i="1"/>
  <c r="AW236" i="1" s="1"/>
  <c r="U232" i="1"/>
  <c r="V232" i="1" s="1"/>
  <c r="AV232" i="1"/>
  <c r="AW232" i="1" s="1"/>
  <c r="U228" i="1"/>
  <c r="V228" i="1" s="1"/>
  <c r="AV228" i="1"/>
  <c r="AW228" i="1" s="1"/>
  <c r="U224" i="1"/>
  <c r="V224" i="1" s="1"/>
  <c r="AV224" i="1"/>
  <c r="AW224" i="1" s="1"/>
  <c r="U220" i="1"/>
  <c r="V220" i="1" s="1"/>
  <c r="AV220" i="1"/>
  <c r="AW220" i="1" s="1"/>
  <c r="U216" i="1"/>
  <c r="V216" i="1" s="1"/>
  <c r="AV216" i="1"/>
  <c r="AW216" i="1" s="1"/>
  <c r="U212" i="1"/>
  <c r="V212" i="1" s="1"/>
  <c r="AV212" i="1"/>
  <c r="AW212" i="1" s="1"/>
  <c r="U208" i="1"/>
  <c r="V208" i="1" s="1"/>
  <c r="AV208" i="1"/>
  <c r="AW208" i="1" s="1"/>
  <c r="U204" i="1"/>
  <c r="V204" i="1" s="1"/>
  <c r="AV204" i="1"/>
  <c r="AW204" i="1" s="1"/>
  <c r="U200" i="1"/>
  <c r="V200" i="1" s="1"/>
  <c r="AV200" i="1"/>
  <c r="AW200" i="1" s="1"/>
  <c r="U196" i="1"/>
  <c r="V196" i="1" s="1"/>
  <c r="AV196" i="1"/>
  <c r="AW196" i="1" s="1"/>
  <c r="U192" i="1"/>
  <c r="V192" i="1" s="1"/>
  <c r="AV192" i="1"/>
  <c r="AW192" i="1" s="1"/>
  <c r="U188" i="1"/>
  <c r="V188" i="1" s="1"/>
  <c r="AV188" i="1"/>
  <c r="AW188" i="1" s="1"/>
  <c r="U184" i="1"/>
  <c r="V184" i="1" s="1"/>
  <c r="AV184" i="1"/>
  <c r="AW184" i="1" s="1"/>
  <c r="U180" i="1"/>
  <c r="V180" i="1" s="1"/>
  <c r="AV180" i="1"/>
  <c r="AW180" i="1" s="1"/>
  <c r="U176" i="1"/>
  <c r="V176" i="1" s="1"/>
  <c r="AV176" i="1"/>
  <c r="AW176" i="1" s="1"/>
  <c r="U172" i="1"/>
  <c r="V172" i="1" s="1"/>
  <c r="AV172" i="1"/>
  <c r="AW172" i="1" s="1"/>
  <c r="U590" i="1"/>
  <c r="V590" i="1" s="1"/>
  <c r="AG589" i="1"/>
  <c r="U581" i="1"/>
  <c r="V581" i="1" s="1"/>
  <c r="AV581" i="1"/>
  <c r="AW581" i="1" s="1"/>
  <c r="AR578" i="1"/>
  <c r="AV578" i="1" s="1"/>
  <c r="AW578" i="1" s="1"/>
  <c r="U427" i="1"/>
  <c r="V427" i="1" s="1"/>
  <c r="AV423" i="1"/>
  <c r="AW423" i="1" s="1"/>
  <c r="U411" i="1"/>
  <c r="V411" i="1" s="1"/>
  <c r="AV407" i="1"/>
  <c r="AW407" i="1" s="1"/>
  <c r="U395" i="1"/>
  <c r="V395" i="1" s="1"/>
  <c r="AV391" i="1"/>
  <c r="AW391" i="1" s="1"/>
  <c r="U379" i="1"/>
  <c r="V379" i="1" s="1"/>
  <c r="AV375" i="1"/>
  <c r="AW375" i="1" s="1"/>
  <c r="U363" i="1"/>
  <c r="V363" i="1" s="1"/>
  <c r="AV359" i="1"/>
  <c r="AW359" i="1" s="1"/>
  <c r="AG355" i="1"/>
  <c r="AG353" i="1"/>
  <c r="AG351" i="1"/>
  <c r="AG349" i="1"/>
  <c r="AG347" i="1"/>
  <c r="AG345" i="1"/>
  <c r="AG343" i="1"/>
  <c r="AG341" i="1"/>
  <c r="AG339" i="1"/>
  <c r="AG337" i="1"/>
  <c r="AG335" i="1"/>
  <c r="AG333" i="1"/>
  <c r="AG331" i="1"/>
  <c r="AG329" i="1"/>
  <c r="AG327" i="1"/>
  <c r="AR297" i="1"/>
  <c r="AG298" i="1"/>
  <c r="AR293" i="1"/>
  <c r="AG294" i="1"/>
  <c r="AR289" i="1"/>
  <c r="AG290" i="1"/>
  <c r="AR285" i="1"/>
  <c r="AG286" i="1"/>
  <c r="AR281" i="1"/>
  <c r="AG282" i="1"/>
  <c r="AR277" i="1"/>
  <c r="AG278" i="1"/>
  <c r="AR273" i="1"/>
  <c r="AG274" i="1"/>
  <c r="AR269" i="1"/>
  <c r="AG270" i="1"/>
  <c r="AR265" i="1"/>
  <c r="AG266" i="1"/>
  <c r="AR261" i="1"/>
  <c r="AG262" i="1"/>
  <c r="AR257" i="1"/>
  <c r="AG258" i="1"/>
  <c r="AR253" i="1"/>
  <c r="AG254" i="1"/>
  <c r="AR249" i="1"/>
  <c r="AG250" i="1"/>
  <c r="AR245" i="1"/>
  <c r="AG246" i="1"/>
  <c r="AR241" i="1"/>
  <c r="AG242" i="1"/>
  <c r="AR237" i="1"/>
  <c r="AG238" i="1"/>
  <c r="AR233" i="1"/>
  <c r="AG234" i="1"/>
  <c r="AR229" i="1"/>
  <c r="AG230" i="1"/>
  <c r="AR225" i="1"/>
  <c r="AG226" i="1"/>
  <c r="AR221" i="1"/>
  <c r="AG222" i="1"/>
  <c r="AR217" i="1"/>
  <c r="AG218" i="1"/>
  <c r="AR213" i="1"/>
  <c r="AG214" i="1"/>
  <c r="AR209" i="1"/>
  <c r="AG210" i="1"/>
  <c r="AR205" i="1"/>
  <c r="AG206" i="1"/>
  <c r="AR201" i="1"/>
  <c r="AG202" i="1"/>
  <c r="AR197" i="1"/>
  <c r="AG198" i="1"/>
  <c r="AR193" i="1"/>
  <c r="AG194" i="1"/>
  <c r="AR189" i="1"/>
  <c r="AG190" i="1"/>
  <c r="AR185" i="1"/>
  <c r="AG186" i="1"/>
  <c r="AR181" i="1"/>
  <c r="AG182" i="1"/>
  <c r="AR177" i="1"/>
  <c r="AG178" i="1"/>
  <c r="AR173" i="1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R588" i="1"/>
  <c r="AV566" i="1"/>
  <c r="AW566" i="1" s="1"/>
  <c r="AV562" i="1"/>
  <c r="AW562" i="1" s="1"/>
  <c r="U558" i="1"/>
  <c r="V558" i="1" s="1"/>
  <c r="AV555" i="1"/>
  <c r="AW555" i="1" s="1"/>
  <c r="U554" i="1"/>
  <c r="V554" i="1" s="1"/>
  <c r="AV551" i="1"/>
  <c r="AW551" i="1" s="1"/>
  <c r="U550" i="1"/>
  <c r="V550" i="1" s="1"/>
  <c r="AV547" i="1"/>
  <c r="AW547" i="1" s="1"/>
  <c r="U546" i="1"/>
  <c r="V546" i="1" s="1"/>
  <c r="AV543" i="1"/>
  <c r="AW543" i="1" s="1"/>
  <c r="U542" i="1"/>
  <c r="V542" i="1" s="1"/>
  <c r="AV539" i="1"/>
  <c r="AW539" i="1" s="1"/>
  <c r="U538" i="1"/>
  <c r="V538" i="1" s="1"/>
  <c r="AV535" i="1"/>
  <c r="AW535" i="1" s="1"/>
  <c r="U534" i="1"/>
  <c r="V534" i="1" s="1"/>
  <c r="AV531" i="1"/>
  <c r="AW531" i="1" s="1"/>
  <c r="U530" i="1"/>
  <c r="V530" i="1" s="1"/>
  <c r="AV527" i="1"/>
  <c r="AW527" i="1" s="1"/>
  <c r="U526" i="1"/>
  <c r="V526" i="1" s="1"/>
  <c r="AV523" i="1"/>
  <c r="AW523" i="1" s="1"/>
  <c r="U522" i="1"/>
  <c r="V522" i="1" s="1"/>
  <c r="AV519" i="1"/>
  <c r="AW519" i="1" s="1"/>
  <c r="U518" i="1"/>
  <c r="V518" i="1" s="1"/>
  <c r="AV515" i="1"/>
  <c r="AW515" i="1" s="1"/>
  <c r="U514" i="1"/>
  <c r="V514" i="1" s="1"/>
  <c r="AV511" i="1"/>
  <c r="AW511" i="1" s="1"/>
  <c r="U510" i="1"/>
  <c r="V510" i="1" s="1"/>
  <c r="AV507" i="1"/>
  <c r="AW507" i="1" s="1"/>
  <c r="U506" i="1"/>
  <c r="V506" i="1" s="1"/>
  <c r="AV503" i="1"/>
  <c r="AW503" i="1" s="1"/>
  <c r="U502" i="1"/>
  <c r="V502" i="1" s="1"/>
  <c r="AV499" i="1"/>
  <c r="AW499" i="1" s="1"/>
  <c r="U498" i="1"/>
  <c r="V498" i="1" s="1"/>
  <c r="AV495" i="1"/>
  <c r="AW495" i="1" s="1"/>
  <c r="U494" i="1"/>
  <c r="V494" i="1" s="1"/>
  <c r="AV491" i="1"/>
  <c r="AW491" i="1" s="1"/>
  <c r="U490" i="1"/>
  <c r="V490" i="1" s="1"/>
  <c r="AV487" i="1"/>
  <c r="AW487" i="1" s="1"/>
  <c r="U486" i="1"/>
  <c r="V486" i="1" s="1"/>
  <c r="AV483" i="1"/>
  <c r="AW483" i="1" s="1"/>
  <c r="U482" i="1"/>
  <c r="V482" i="1" s="1"/>
  <c r="AV479" i="1"/>
  <c r="AW479" i="1" s="1"/>
  <c r="U478" i="1"/>
  <c r="V478" i="1" s="1"/>
  <c r="AV475" i="1"/>
  <c r="AW475" i="1" s="1"/>
  <c r="U474" i="1"/>
  <c r="V474" i="1" s="1"/>
  <c r="AV471" i="1"/>
  <c r="AW471" i="1" s="1"/>
  <c r="U470" i="1"/>
  <c r="V470" i="1" s="1"/>
  <c r="AV467" i="1"/>
  <c r="AW467" i="1" s="1"/>
  <c r="U466" i="1"/>
  <c r="V466" i="1" s="1"/>
  <c r="AV463" i="1"/>
  <c r="AW463" i="1" s="1"/>
  <c r="U462" i="1"/>
  <c r="V462" i="1" s="1"/>
  <c r="AV459" i="1"/>
  <c r="AW459" i="1" s="1"/>
  <c r="U458" i="1"/>
  <c r="V458" i="1" s="1"/>
  <c r="AV455" i="1"/>
  <c r="AW455" i="1" s="1"/>
  <c r="U454" i="1"/>
  <c r="V454" i="1" s="1"/>
  <c r="AV451" i="1"/>
  <c r="AW451" i="1" s="1"/>
  <c r="U450" i="1"/>
  <c r="V450" i="1" s="1"/>
  <c r="AV447" i="1"/>
  <c r="AW447" i="1" s="1"/>
  <c r="U446" i="1"/>
  <c r="V446" i="1" s="1"/>
  <c r="AV443" i="1"/>
  <c r="AW443" i="1" s="1"/>
  <c r="U442" i="1"/>
  <c r="V442" i="1" s="1"/>
  <c r="AV439" i="1"/>
  <c r="AW439" i="1" s="1"/>
  <c r="U438" i="1"/>
  <c r="V438" i="1" s="1"/>
  <c r="AV434" i="1"/>
  <c r="AW434" i="1" s="1"/>
  <c r="U422" i="1"/>
  <c r="V422" i="1" s="1"/>
  <c r="AV418" i="1"/>
  <c r="AW418" i="1" s="1"/>
  <c r="U406" i="1"/>
  <c r="V406" i="1" s="1"/>
  <c r="AV402" i="1"/>
  <c r="AW402" i="1" s="1"/>
  <c r="U390" i="1"/>
  <c r="V390" i="1" s="1"/>
  <c r="AV386" i="1"/>
  <c r="AW386" i="1" s="1"/>
  <c r="U374" i="1"/>
  <c r="V374" i="1" s="1"/>
  <c r="AV370" i="1"/>
  <c r="AW370" i="1" s="1"/>
  <c r="U358" i="1"/>
  <c r="V358" i="1" s="1"/>
  <c r="AV354" i="1"/>
  <c r="AW354" i="1" s="1"/>
  <c r="U142" i="1"/>
  <c r="V142" i="1" s="1"/>
  <c r="U134" i="1"/>
  <c r="V134" i="1" s="1"/>
  <c r="U126" i="1"/>
  <c r="V126" i="1" s="1"/>
  <c r="U118" i="1"/>
  <c r="V118" i="1" s="1"/>
  <c r="AR116" i="1"/>
  <c r="AG323" i="1"/>
  <c r="AR308" i="1"/>
  <c r="U170" i="1"/>
  <c r="V170" i="1" s="1"/>
  <c r="U168" i="1"/>
  <c r="V168" i="1" s="1"/>
  <c r="U166" i="1"/>
  <c r="V166" i="1" s="1"/>
  <c r="U164" i="1"/>
  <c r="V164" i="1" s="1"/>
  <c r="U162" i="1"/>
  <c r="V162" i="1" s="1"/>
  <c r="U160" i="1"/>
  <c r="V160" i="1" s="1"/>
  <c r="U158" i="1"/>
  <c r="V158" i="1" s="1"/>
  <c r="U156" i="1"/>
  <c r="V156" i="1" s="1"/>
  <c r="U154" i="1"/>
  <c r="V154" i="1" s="1"/>
  <c r="U152" i="1"/>
  <c r="V152" i="1" s="1"/>
  <c r="U150" i="1"/>
  <c r="V150" i="1" s="1"/>
  <c r="U148" i="1"/>
  <c r="V148" i="1" s="1"/>
  <c r="U146" i="1"/>
  <c r="V146" i="1" s="1"/>
  <c r="U144" i="1"/>
  <c r="V144" i="1" s="1"/>
  <c r="U139" i="1"/>
  <c r="V139" i="1" s="1"/>
  <c r="U131" i="1"/>
  <c r="V131" i="1" s="1"/>
  <c r="U123" i="1"/>
  <c r="V123" i="1" s="1"/>
  <c r="AV115" i="1"/>
  <c r="AW115" i="1" s="1"/>
  <c r="U115" i="1"/>
  <c r="V115" i="1" s="1"/>
  <c r="U107" i="1"/>
  <c r="V107" i="1" s="1"/>
  <c r="AG318" i="1"/>
  <c r="AG310" i="1"/>
  <c r="AG309" i="1"/>
  <c r="AG308" i="1"/>
  <c r="AG307" i="1"/>
  <c r="AG306" i="1"/>
  <c r="AG305" i="1"/>
  <c r="AG304" i="1"/>
  <c r="AG303" i="1"/>
  <c r="AR142" i="1"/>
  <c r="AV142" i="1" s="1"/>
  <c r="AW142" i="1" s="1"/>
  <c r="AG137" i="1"/>
  <c r="AR126" i="1"/>
  <c r="AV126" i="1" s="1"/>
  <c r="AW126" i="1" s="1"/>
  <c r="AG121" i="1"/>
  <c r="AR110" i="1"/>
  <c r="AR322" i="1"/>
  <c r="AV322" i="1" s="1"/>
  <c r="AW322" i="1" s="1"/>
  <c r="AR146" i="1"/>
  <c r="AV146" i="1" s="1"/>
  <c r="AW146" i="1" s="1"/>
  <c r="AG147" i="1"/>
  <c r="AG142" i="1"/>
  <c r="AR131" i="1"/>
  <c r="AV131" i="1" s="1"/>
  <c r="AW131" i="1" s="1"/>
  <c r="AG126" i="1"/>
  <c r="AR115" i="1"/>
  <c r="AG110" i="1"/>
  <c r="AR106" i="1"/>
  <c r="AG108" i="1"/>
  <c r="AR104" i="1"/>
  <c r="AG106" i="1"/>
  <c r="AI13" i="1"/>
  <c r="AR14" i="1"/>
  <c r="AD14" i="1"/>
  <c r="P14" i="1"/>
  <c r="AG22" i="1"/>
  <c r="AR16" i="1"/>
  <c r="AR13" i="1"/>
  <c r="AP14" i="1"/>
  <c r="AR21" i="1"/>
  <c r="AV21" i="1" s="1"/>
  <c r="AW21" i="1" s="1"/>
  <c r="AG21" i="1"/>
  <c r="AR17" i="1"/>
  <c r="AV17" i="1" s="1"/>
  <c r="AW17" i="1" s="1"/>
  <c r="AG18" i="1"/>
  <c r="AR31" i="3"/>
  <c r="AV31" i="3" s="1"/>
  <c r="AW31" i="3" s="1"/>
  <c r="U25" i="3"/>
  <c r="V25" i="3" s="1"/>
  <c r="U22" i="3"/>
  <c r="V22" i="3" s="1"/>
  <c r="U19" i="3"/>
  <c r="V19" i="3" s="1"/>
  <c r="AR494" i="2"/>
  <c r="AV494" i="2" s="1"/>
  <c r="AW494" i="2" s="1"/>
  <c r="AR486" i="2"/>
  <c r="AV486" i="2" s="1"/>
  <c r="AW486" i="2" s="1"/>
  <c r="AG95" i="3"/>
  <c r="AG63" i="3"/>
  <c r="AR27" i="3"/>
  <c r="AV27" i="3" s="1"/>
  <c r="AW27" i="3" s="1"/>
  <c r="AV496" i="2"/>
  <c r="AW496" i="2" s="1"/>
  <c r="U496" i="2"/>
  <c r="V496" i="2" s="1"/>
  <c r="AG499" i="2"/>
  <c r="AR100" i="3"/>
  <c r="AV100" i="3" s="1"/>
  <c r="AW100" i="3" s="1"/>
  <c r="AR68" i="3"/>
  <c r="AV68" i="3" s="1"/>
  <c r="AW68" i="3" s="1"/>
  <c r="U39" i="3"/>
  <c r="V39" i="3" s="1"/>
  <c r="AR498" i="2"/>
  <c r="AV498" i="2" s="1"/>
  <c r="AW498" i="2" s="1"/>
  <c r="AR484" i="2"/>
  <c r="AV484" i="2" s="1"/>
  <c r="AW484" i="2" s="1"/>
  <c r="AV468" i="2"/>
  <c r="AW468" i="2" s="1"/>
  <c r="U468" i="2"/>
  <c r="V468" i="2" s="1"/>
  <c r="AG471" i="2"/>
  <c r="AR452" i="2"/>
  <c r="AV452" i="2" s="1"/>
  <c r="AW452" i="2" s="1"/>
  <c r="AV436" i="2"/>
  <c r="AW436" i="2" s="1"/>
  <c r="U436" i="2"/>
  <c r="V436" i="2" s="1"/>
  <c r="AG439" i="2"/>
  <c r="AR420" i="2"/>
  <c r="AV420" i="2" s="1"/>
  <c r="AW420" i="2" s="1"/>
  <c r="AV404" i="2"/>
  <c r="AW404" i="2" s="1"/>
  <c r="U404" i="2"/>
  <c r="V404" i="2" s="1"/>
  <c r="AG407" i="2"/>
  <c r="AR388" i="2"/>
  <c r="AV388" i="2" s="1"/>
  <c r="AW388" i="2" s="1"/>
  <c r="AR478" i="2"/>
  <c r="AV478" i="2" s="1"/>
  <c r="AW478" i="2" s="1"/>
  <c r="AV462" i="2"/>
  <c r="AW462" i="2" s="1"/>
  <c r="U462" i="2"/>
  <c r="V462" i="2" s="1"/>
  <c r="AG465" i="2"/>
  <c r="AR446" i="2"/>
  <c r="AV446" i="2" s="1"/>
  <c r="AW446" i="2" s="1"/>
  <c r="AV430" i="2"/>
  <c r="AW430" i="2" s="1"/>
  <c r="U430" i="2"/>
  <c r="V430" i="2" s="1"/>
  <c r="AG433" i="2"/>
  <c r="AR414" i="2"/>
  <c r="AV414" i="2" s="1"/>
  <c r="AW414" i="2" s="1"/>
  <c r="AV398" i="2"/>
  <c r="AW398" i="2" s="1"/>
  <c r="U398" i="2"/>
  <c r="V398" i="2" s="1"/>
  <c r="AG401" i="2"/>
  <c r="AR382" i="2"/>
  <c r="AV382" i="2" s="1"/>
  <c r="AW382" i="2" s="1"/>
  <c r="AV480" i="2"/>
  <c r="AW480" i="2" s="1"/>
  <c r="U480" i="2"/>
  <c r="V480" i="2" s="1"/>
  <c r="AG483" i="2"/>
  <c r="AR464" i="2"/>
  <c r="AV464" i="2" s="1"/>
  <c r="AW464" i="2" s="1"/>
  <c r="AV448" i="2"/>
  <c r="AW448" i="2" s="1"/>
  <c r="U448" i="2"/>
  <c r="V448" i="2" s="1"/>
  <c r="AG451" i="2"/>
  <c r="AR432" i="2"/>
  <c r="AV432" i="2" s="1"/>
  <c r="AW432" i="2" s="1"/>
  <c r="AV416" i="2"/>
  <c r="AW416" i="2" s="1"/>
  <c r="U416" i="2"/>
  <c r="V416" i="2" s="1"/>
  <c r="AG419" i="2"/>
  <c r="AR400" i="2"/>
  <c r="AV400" i="2" s="1"/>
  <c r="AW400" i="2" s="1"/>
  <c r="AV384" i="2"/>
  <c r="AW384" i="2" s="1"/>
  <c r="U384" i="2"/>
  <c r="V384" i="2" s="1"/>
  <c r="AG387" i="2"/>
  <c r="AV474" i="2"/>
  <c r="AW474" i="2" s="1"/>
  <c r="U474" i="2"/>
  <c r="V474" i="2" s="1"/>
  <c r="AG477" i="2"/>
  <c r="AR458" i="2"/>
  <c r="AV458" i="2" s="1"/>
  <c r="AW458" i="2" s="1"/>
  <c r="AV442" i="2"/>
  <c r="AW442" i="2" s="1"/>
  <c r="U442" i="2"/>
  <c r="V442" i="2" s="1"/>
  <c r="AG445" i="2"/>
  <c r="AR426" i="2"/>
  <c r="AV426" i="2" s="1"/>
  <c r="AW426" i="2" s="1"/>
  <c r="AV410" i="2"/>
  <c r="AW410" i="2" s="1"/>
  <c r="U410" i="2"/>
  <c r="V410" i="2" s="1"/>
  <c r="AG413" i="2"/>
  <c r="AR394" i="2"/>
  <c r="AV394" i="2" s="1"/>
  <c r="AW394" i="2" s="1"/>
  <c r="AV378" i="2"/>
  <c r="AW378" i="2" s="1"/>
  <c r="U378" i="2"/>
  <c r="V378" i="2" s="1"/>
  <c r="AG381" i="2"/>
  <c r="AR372" i="2"/>
  <c r="AV372" i="2" s="1"/>
  <c r="AW372" i="2" s="1"/>
  <c r="AR364" i="2"/>
  <c r="AV364" i="2" s="1"/>
  <c r="AW364" i="2" s="1"/>
  <c r="AR356" i="2"/>
  <c r="AV356" i="2" s="1"/>
  <c r="AW356" i="2" s="1"/>
  <c r="AR348" i="2"/>
  <c r="AV348" i="2" s="1"/>
  <c r="AW348" i="2" s="1"/>
  <c r="AR340" i="2"/>
  <c r="AV340" i="2" s="1"/>
  <c r="AW340" i="2" s="1"/>
  <c r="AR332" i="2"/>
  <c r="AV332" i="2" s="1"/>
  <c r="AW332" i="2" s="1"/>
  <c r="AR324" i="2"/>
  <c r="AV324" i="2" s="1"/>
  <c r="AW324" i="2" s="1"/>
  <c r="AV308" i="2"/>
  <c r="AW308" i="2" s="1"/>
  <c r="U308" i="2"/>
  <c r="V308" i="2" s="1"/>
  <c r="AG311" i="2"/>
  <c r="AV296" i="2"/>
  <c r="AW296" i="2" s="1"/>
  <c r="U296" i="2"/>
  <c r="V296" i="2" s="1"/>
  <c r="AR296" i="2"/>
  <c r="AR272" i="2"/>
  <c r="AG271" i="2"/>
  <c r="AG269" i="2"/>
  <c r="AR358" i="2"/>
  <c r="AV358" i="2" s="1"/>
  <c r="AW358" i="2" s="1"/>
  <c r="AV342" i="2"/>
  <c r="AW342" i="2" s="1"/>
  <c r="U342" i="2"/>
  <c r="V342" i="2" s="1"/>
  <c r="AG345" i="2"/>
  <c r="AR326" i="2"/>
  <c r="AV326" i="2" s="1"/>
  <c r="AW326" i="2" s="1"/>
  <c r="AV302" i="2"/>
  <c r="AW302" i="2" s="1"/>
  <c r="U302" i="2"/>
  <c r="V302" i="2" s="1"/>
  <c r="AR302" i="2"/>
  <c r="AR294" i="2"/>
  <c r="AV294" i="2" s="1"/>
  <c r="AW294" i="2" s="1"/>
  <c r="AG293" i="2"/>
  <c r="AR288" i="2"/>
  <c r="AV288" i="2" s="1"/>
  <c r="AW288" i="2" s="1"/>
  <c r="AG289" i="2"/>
  <c r="AR284" i="2"/>
  <c r="AV284" i="2" s="1"/>
  <c r="AW284" i="2" s="1"/>
  <c r="AG280" i="2"/>
  <c r="AV368" i="2"/>
  <c r="AW368" i="2" s="1"/>
  <c r="U368" i="2"/>
  <c r="V368" i="2" s="1"/>
  <c r="AG371" i="2"/>
  <c r="AR352" i="2"/>
  <c r="AV352" i="2" s="1"/>
  <c r="AW352" i="2" s="1"/>
  <c r="AV336" i="2"/>
  <c r="AW336" i="2" s="1"/>
  <c r="U336" i="2"/>
  <c r="V336" i="2" s="1"/>
  <c r="AG339" i="2"/>
  <c r="U300" i="2"/>
  <c r="V300" i="2" s="1"/>
  <c r="AR300" i="2"/>
  <c r="AV300" i="2" s="1"/>
  <c r="AW300" i="2" s="1"/>
  <c r="AG285" i="2"/>
  <c r="AR278" i="2"/>
  <c r="AV278" i="2" s="1"/>
  <c r="AW278" i="2" s="1"/>
  <c r="U275" i="2"/>
  <c r="V275" i="2" s="1"/>
  <c r="AG277" i="2"/>
  <c r="AR270" i="2"/>
  <c r="AR370" i="2"/>
  <c r="AV370" i="2" s="1"/>
  <c r="AW370" i="2" s="1"/>
  <c r="AV354" i="2"/>
  <c r="AW354" i="2" s="1"/>
  <c r="U354" i="2"/>
  <c r="V354" i="2" s="1"/>
  <c r="AG357" i="2"/>
  <c r="AR338" i="2"/>
  <c r="AV338" i="2" s="1"/>
  <c r="AW338" i="2" s="1"/>
  <c r="AV322" i="2"/>
  <c r="AW322" i="2" s="1"/>
  <c r="U322" i="2"/>
  <c r="V322" i="2" s="1"/>
  <c r="AG325" i="2"/>
  <c r="AR314" i="2"/>
  <c r="AV314" i="2" s="1"/>
  <c r="AW314" i="2" s="1"/>
  <c r="U306" i="2"/>
  <c r="V306" i="2" s="1"/>
  <c r="AR275" i="2"/>
  <c r="AV275" i="2" s="1"/>
  <c r="AW275" i="2" s="1"/>
  <c r="AV272" i="2"/>
  <c r="AW272" i="2" s="1"/>
  <c r="AV268" i="2"/>
  <c r="AW268" i="2" s="1"/>
  <c r="U268" i="2"/>
  <c r="V268" i="2" s="1"/>
  <c r="AR258" i="2"/>
  <c r="AV260" i="2"/>
  <c r="AW260" i="2" s="1"/>
  <c r="U260" i="2"/>
  <c r="V260" i="2" s="1"/>
  <c r="AG263" i="2"/>
  <c r="U281" i="2"/>
  <c r="V281" i="2" s="1"/>
  <c r="AV265" i="2"/>
  <c r="AW265" i="2" s="1"/>
  <c r="AV263" i="2"/>
  <c r="AW263" i="2" s="1"/>
  <c r="AV261" i="2"/>
  <c r="AW261" i="2" s="1"/>
  <c r="AV258" i="2"/>
  <c r="AW258" i="2" s="1"/>
  <c r="U258" i="2"/>
  <c r="V258" i="2" s="1"/>
  <c r="AV254" i="2"/>
  <c r="AW254" i="2" s="1"/>
  <c r="U254" i="2"/>
  <c r="V254" i="2" s="1"/>
  <c r="AV250" i="2"/>
  <c r="AW250" i="2" s="1"/>
  <c r="U250" i="2"/>
  <c r="V250" i="2" s="1"/>
  <c r="AV246" i="2"/>
  <c r="AW246" i="2" s="1"/>
  <c r="U246" i="2"/>
  <c r="V246" i="2" s="1"/>
  <c r="AV242" i="2"/>
  <c r="AW242" i="2" s="1"/>
  <c r="U242" i="2"/>
  <c r="V242" i="2" s="1"/>
  <c r="U238" i="2"/>
  <c r="V238" i="2" s="1"/>
  <c r="AV234" i="2"/>
  <c r="AW234" i="2" s="1"/>
  <c r="U234" i="2"/>
  <c r="V234" i="2" s="1"/>
  <c r="U230" i="2"/>
  <c r="V230" i="2" s="1"/>
  <c r="AV226" i="2"/>
  <c r="AW226" i="2" s="1"/>
  <c r="U226" i="2"/>
  <c r="V226" i="2" s="1"/>
  <c r="U222" i="2"/>
  <c r="V222" i="2" s="1"/>
  <c r="AV218" i="2"/>
  <c r="AW218" i="2" s="1"/>
  <c r="U218" i="2"/>
  <c r="V218" i="2" s="1"/>
  <c r="U214" i="2"/>
  <c r="V214" i="2" s="1"/>
  <c r="AV210" i="2"/>
  <c r="AW210" i="2" s="1"/>
  <c r="U210" i="2"/>
  <c r="V210" i="2" s="1"/>
  <c r="AV206" i="2"/>
  <c r="AW206" i="2" s="1"/>
  <c r="U206" i="2"/>
  <c r="V206" i="2" s="1"/>
  <c r="AV202" i="2"/>
  <c r="AW202" i="2" s="1"/>
  <c r="U202" i="2"/>
  <c r="V202" i="2" s="1"/>
  <c r="AV198" i="2"/>
  <c r="AW198" i="2" s="1"/>
  <c r="U198" i="2"/>
  <c r="V198" i="2" s="1"/>
  <c r="AV194" i="2"/>
  <c r="AW194" i="2" s="1"/>
  <c r="U194" i="2"/>
  <c r="V194" i="2" s="1"/>
  <c r="AV190" i="2"/>
  <c r="AW190" i="2" s="1"/>
  <c r="U190" i="2"/>
  <c r="V190" i="2" s="1"/>
  <c r="AR248" i="2"/>
  <c r="AV248" i="2" s="1"/>
  <c r="AW248" i="2" s="1"/>
  <c r="AR240" i="2"/>
  <c r="AV240" i="2" s="1"/>
  <c r="AW240" i="2" s="1"/>
  <c r="AR232" i="2"/>
  <c r="AV232" i="2" s="1"/>
  <c r="AW232" i="2" s="1"/>
  <c r="AR221" i="2"/>
  <c r="AV221" i="2" s="1"/>
  <c r="AW221" i="2" s="1"/>
  <c r="AR213" i="2"/>
  <c r="AV213" i="2" s="1"/>
  <c r="AW213" i="2" s="1"/>
  <c r="AR188" i="2"/>
  <c r="AV188" i="2" s="1"/>
  <c r="AW188" i="2" s="1"/>
  <c r="AG189" i="2"/>
  <c r="AR184" i="2"/>
  <c r="AV184" i="2" s="1"/>
  <c r="AW184" i="2" s="1"/>
  <c r="AR177" i="2"/>
  <c r="AV177" i="2" s="1"/>
  <c r="AW177" i="2" s="1"/>
  <c r="AR175" i="2"/>
  <c r="AR173" i="2"/>
  <c r="AV173" i="2" s="1"/>
  <c r="AW173" i="2" s="1"/>
  <c r="AR171" i="2"/>
  <c r="AV171" i="2" s="1"/>
  <c r="AW171" i="2" s="1"/>
  <c r="AR169" i="2"/>
  <c r="AR167" i="2"/>
  <c r="AR165" i="2"/>
  <c r="AV165" i="2" s="1"/>
  <c r="AW165" i="2" s="1"/>
  <c r="AR163" i="2"/>
  <c r="AV163" i="2" s="1"/>
  <c r="AW163" i="2" s="1"/>
  <c r="AR161" i="2"/>
  <c r="AV161" i="2" s="1"/>
  <c r="AW161" i="2" s="1"/>
  <c r="AR159" i="2"/>
  <c r="AR157" i="2"/>
  <c r="AV157" i="2" s="1"/>
  <c r="AW157" i="2" s="1"/>
  <c r="AR252" i="2"/>
  <c r="AV252" i="2" s="1"/>
  <c r="AW252" i="2" s="1"/>
  <c r="AR222" i="2"/>
  <c r="AV222" i="2" s="1"/>
  <c r="AW222" i="2" s="1"/>
  <c r="AR214" i="2"/>
  <c r="AV214" i="2" s="1"/>
  <c r="AW214" i="2" s="1"/>
  <c r="AR246" i="2"/>
  <c r="AR238" i="2"/>
  <c r="AV238" i="2" s="1"/>
  <c r="AW238" i="2" s="1"/>
  <c r="AR230" i="2"/>
  <c r="AV230" i="2" s="1"/>
  <c r="AW230" i="2" s="1"/>
  <c r="AR208" i="2"/>
  <c r="AV208" i="2" s="1"/>
  <c r="AW208" i="2" s="1"/>
  <c r="AR194" i="2"/>
  <c r="AR179" i="2"/>
  <c r="AV179" i="2" s="1"/>
  <c r="AW179" i="2" s="1"/>
  <c r="AG181" i="2"/>
  <c r="AR176" i="2"/>
  <c r="AV176" i="2" s="1"/>
  <c r="AW176" i="2" s="1"/>
  <c r="AG175" i="2"/>
  <c r="AV169" i="2"/>
  <c r="AW169" i="2" s="1"/>
  <c r="U169" i="2"/>
  <c r="V169" i="2" s="1"/>
  <c r="AR168" i="2"/>
  <c r="AV168" i="2" s="1"/>
  <c r="AW168" i="2" s="1"/>
  <c r="AG167" i="2"/>
  <c r="U161" i="2"/>
  <c r="V161" i="2" s="1"/>
  <c r="AR160" i="2"/>
  <c r="AV160" i="2" s="1"/>
  <c r="AW160" i="2" s="1"/>
  <c r="AG159" i="2"/>
  <c r="AR205" i="2"/>
  <c r="AV205" i="2" s="1"/>
  <c r="AW205" i="2" s="1"/>
  <c r="AR202" i="2"/>
  <c r="AG185" i="2"/>
  <c r="AG156" i="2"/>
  <c r="U152" i="2"/>
  <c r="V152" i="2" s="1"/>
  <c r="AG152" i="2"/>
  <c r="U148" i="2"/>
  <c r="V148" i="2" s="1"/>
  <c r="AG148" i="2"/>
  <c r="U144" i="2"/>
  <c r="V144" i="2" s="1"/>
  <c r="AV144" i="2"/>
  <c r="AW144" i="2" s="1"/>
  <c r="AG144" i="2"/>
  <c r="U140" i="2"/>
  <c r="V140" i="2" s="1"/>
  <c r="AV140" i="2"/>
  <c r="AW140" i="2" s="1"/>
  <c r="AG140" i="2"/>
  <c r="U136" i="2"/>
  <c r="V136" i="2" s="1"/>
  <c r="AG136" i="2"/>
  <c r="U132" i="2"/>
  <c r="V132" i="2" s="1"/>
  <c r="AG132" i="2"/>
  <c r="U128" i="2"/>
  <c r="V128" i="2" s="1"/>
  <c r="AV128" i="2"/>
  <c r="AW128" i="2" s="1"/>
  <c r="AG128" i="2"/>
  <c r="U124" i="2"/>
  <c r="V124" i="2" s="1"/>
  <c r="AV124" i="2"/>
  <c r="AW124" i="2" s="1"/>
  <c r="AG124" i="2"/>
  <c r="U120" i="2"/>
  <c r="V120" i="2" s="1"/>
  <c r="AV120" i="2"/>
  <c r="AW120" i="2" s="1"/>
  <c r="AG120" i="2"/>
  <c r="U116" i="2"/>
  <c r="V116" i="2" s="1"/>
  <c r="AG116" i="2"/>
  <c r="U112" i="2"/>
  <c r="V112" i="2" s="1"/>
  <c r="AV112" i="2"/>
  <c r="AW112" i="2" s="1"/>
  <c r="AG112" i="2"/>
  <c r="U108" i="2"/>
  <c r="V108" i="2" s="1"/>
  <c r="AV108" i="2"/>
  <c r="AW108" i="2" s="1"/>
  <c r="AG108" i="2"/>
  <c r="U104" i="2"/>
  <c r="V104" i="2" s="1"/>
  <c r="AV104" i="2"/>
  <c r="AW104" i="2" s="1"/>
  <c r="AG104" i="2"/>
  <c r="U100" i="2"/>
  <c r="V100" i="2" s="1"/>
  <c r="AG100" i="2"/>
  <c r="U96" i="2"/>
  <c r="V96" i="2" s="1"/>
  <c r="AV96" i="2"/>
  <c r="AW96" i="2" s="1"/>
  <c r="AG96" i="2"/>
  <c r="U92" i="2"/>
  <c r="V92" i="2" s="1"/>
  <c r="AV92" i="2"/>
  <c r="AW92" i="2" s="1"/>
  <c r="AG92" i="2"/>
  <c r="U88" i="2"/>
  <c r="V88" i="2" s="1"/>
  <c r="AG88" i="2"/>
  <c r="U84" i="2"/>
  <c r="V84" i="2" s="1"/>
  <c r="AG84" i="2"/>
  <c r="U80" i="2"/>
  <c r="V80" i="2" s="1"/>
  <c r="AV80" i="2"/>
  <c r="AW80" i="2" s="1"/>
  <c r="AG80" i="2"/>
  <c r="U76" i="2"/>
  <c r="V76" i="2" s="1"/>
  <c r="AV76" i="2"/>
  <c r="AW76" i="2" s="1"/>
  <c r="AG76" i="2"/>
  <c r="U72" i="2"/>
  <c r="V72" i="2" s="1"/>
  <c r="AG72" i="2"/>
  <c r="U68" i="2"/>
  <c r="V68" i="2" s="1"/>
  <c r="AG68" i="2"/>
  <c r="U64" i="2"/>
  <c r="V64" i="2" s="1"/>
  <c r="AV64" i="2"/>
  <c r="AW64" i="2" s="1"/>
  <c r="AG64" i="2"/>
  <c r="U60" i="2"/>
  <c r="V60" i="2" s="1"/>
  <c r="AV60" i="2"/>
  <c r="AW60" i="2" s="1"/>
  <c r="AG60" i="2"/>
  <c r="U56" i="2"/>
  <c r="V56" i="2" s="1"/>
  <c r="AV56" i="2"/>
  <c r="AW56" i="2" s="1"/>
  <c r="AR152" i="2"/>
  <c r="AV152" i="2" s="1"/>
  <c r="AW152" i="2" s="1"/>
  <c r="AG147" i="2"/>
  <c r="AR136" i="2"/>
  <c r="AV136" i="2" s="1"/>
  <c r="AW136" i="2" s="1"/>
  <c r="AG131" i="2"/>
  <c r="AR120" i="2"/>
  <c r="AG115" i="2"/>
  <c r="AR104" i="2"/>
  <c r="AG99" i="2"/>
  <c r="AR88" i="2"/>
  <c r="AV88" i="2" s="1"/>
  <c r="AW88" i="2" s="1"/>
  <c r="AG83" i="2"/>
  <c r="AR72" i="2"/>
  <c r="AV72" i="2" s="1"/>
  <c r="AW72" i="2" s="1"/>
  <c r="AG67" i="2"/>
  <c r="AR56" i="2"/>
  <c r="AR51" i="2"/>
  <c r="AV51" i="2" s="1"/>
  <c r="AW51" i="2" s="1"/>
  <c r="AR49" i="2"/>
  <c r="AV49" i="2" s="1"/>
  <c r="AW49" i="2" s="1"/>
  <c r="AG44" i="2"/>
  <c r="AR33" i="2"/>
  <c r="AV33" i="2" s="1"/>
  <c r="AW33" i="2" s="1"/>
  <c r="AG33" i="2"/>
  <c r="AR568" i="1"/>
  <c r="AV568" i="1" s="1"/>
  <c r="AW568" i="1" s="1"/>
  <c r="AG569" i="1"/>
  <c r="AR564" i="1"/>
  <c r="AG565" i="1"/>
  <c r="AR560" i="1"/>
  <c r="AG561" i="1"/>
  <c r="AR556" i="1"/>
  <c r="AG557" i="1"/>
  <c r="AR552" i="1"/>
  <c r="AG553" i="1"/>
  <c r="AR548" i="1"/>
  <c r="AG549" i="1"/>
  <c r="AR544" i="1"/>
  <c r="AG545" i="1"/>
  <c r="AR540" i="1"/>
  <c r="AG541" i="1"/>
  <c r="AR536" i="1"/>
  <c r="AG537" i="1"/>
  <c r="AR532" i="1"/>
  <c r="AG533" i="1"/>
  <c r="AR528" i="1"/>
  <c r="AG529" i="1"/>
  <c r="AR524" i="1"/>
  <c r="AG525" i="1"/>
  <c r="AR520" i="1"/>
  <c r="AG521" i="1"/>
  <c r="AR516" i="1"/>
  <c r="AG517" i="1"/>
  <c r="AR512" i="1"/>
  <c r="AG513" i="1"/>
  <c r="AR508" i="1"/>
  <c r="AG509" i="1"/>
  <c r="AR504" i="1"/>
  <c r="AG505" i="1"/>
  <c r="AR500" i="1"/>
  <c r="AG501" i="1"/>
  <c r="AR496" i="1"/>
  <c r="AG497" i="1"/>
  <c r="AR492" i="1"/>
  <c r="AG493" i="1"/>
  <c r="AR488" i="1"/>
  <c r="AG489" i="1"/>
  <c r="AR484" i="1"/>
  <c r="AG485" i="1"/>
  <c r="AR480" i="1"/>
  <c r="AG481" i="1"/>
  <c r="AR476" i="1"/>
  <c r="AG477" i="1"/>
  <c r="AR472" i="1"/>
  <c r="AG473" i="1"/>
  <c r="AR468" i="1"/>
  <c r="AG469" i="1"/>
  <c r="AR464" i="1"/>
  <c r="AG465" i="1"/>
  <c r="AR460" i="1"/>
  <c r="AG461" i="1"/>
  <c r="AR456" i="1"/>
  <c r="AG457" i="1"/>
  <c r="AR452" i="1"/>
  <c r="AG453" i="1"/>
  <c r="AR448" i="1"/>
  <c r="AG449" i="1"/>
  <c r="AR444" i="1"/>
  <c r="AG445" i="1"/>
  <c r="AR440" i="1"/>
  <c r="AG441" i="1"/>
  <c r="AR436" i="1"/>
  <c r="AV436" i="1" s="1"/>
  <c r="AW436" i="1" s="1"/>
  <c r="AG437" i="1"/>
  <c r="AR432" i="1"/>
  <c r="AG433" i="1"/>
  <c r="AR428" i="1"/>
  <c r="AG429" i="1"/>
  <c r="AR424" i="1"/>
  <c r="AV424" i="1" s="1"/>
  <c r="AW424" i="1" s="1"/>
  <c r="AG425" i="1"/>
  <c r="AR420" i="1"/>
  <c r="AV420" i="1" s="1"/>
  <c r="AW420" i="1" s="1"/>
  <c r="AG421" i="1"/>
  <c r="AR416" i="1"/>
  <c r="AG417" i="1"/>
  <c r="AR412" i="1"/>
  <c r="AG413" i="1"/>
  <c r="AR408" i="1"/>
  <c r="AV408" i="1" s="1"/>
  <c r="AW408" i="1" s="1"/>
  <c r="AG409" i="1"/>
  <c r="AR404" i="1"/>
  <c r="AV404" i="1" s="1"/>
  <c r="AW404" i="1" s="1"/>
  <c r="AG405" i="1"/>
  <c r="AR400" i="1"/>
  <c r="AG401" i="1"/>
  <c r="AR396" i="1"/>
  <c r="AG397" i="1"/>
  <c r="AR392" i="1"/>
  <c r="AV392" i="1" s="1"/>
  <c r="AW392" i="1" s="1"/>
  <c r="AG393" i="1"/>
  <c r="AR388" i="1"/>
  <c r="AV388" i="1" s="1"/>
  <c r="AW388" i="1" s="1"/>
  <c r="AG389" i="1"/>
  <c r="AR384" i="1"/>
  <c r="AG385" i="1"/>
  <c r="AR380" i="1"/>
  <c r="AG381" i="1"/>
  <c r="AR376" i="1"/>
  <c r="AV376" i="1" s="1"/>
  <c r="AW376" i="1" s="1"/>
  <c r="AG377" i="1"/>
  <c r="AR372" i="1"/>
  <c r="AV372" i="1" s="1"/>
  <c r="AW372" i="1" s="1"/>
  <c r="AG373" i="1"/>
  <c r="AR368" i="1"/>
  <c r="AG369" i="1"/>
  <c r="AR364" i="1"/>
  <c r="AG365" i="1"/>
  <c r="AR360" i="1"/>
  <c r="AV360" i="1" s="1"/>
  <c r="AW360" i="1" s="1"/>
  <c r="AG361" i="1"/>
  <c r="AR356" i="1"/>
  <c r="AV356" i="1" s="1"/>
  <c r="AW356" i="1" s="1"/>
  <c r="AG357" i="1"/>
  <c r="U155" i="2"/>
  <c r="V155" i="2" s="1"/>
  <c r="AR155" i="2"/>
  <c r="AV155" i="2" s="1"/>
  <c r="AW155" i="2" s="1"/>
  <c r="AG51" i="2"/>
  <c r="U47" i="2"/>
  <c r="V47" i="2" s="1"/>
  <c r="AV47" i="2"/>
  <c r="AW47" i="2" s="1"/>
  <c r="AG47" i="2"/>
  <c r="U43" i="2"/>
  <c r="V43" i="2" s="1"/>
  <c r="AG43" i="2"/>
  <c r="U39" i="2"/>
  <c r="V39" i="2" s="1"/>
  <c r="AV39" i="2"/>
  <c r="AW39" i="2" s="1"/>
  <c r="AG39" i="2"/>
  <c r="U35" i="2"/>
  <c r="V35" i="2" s="1"/>
  <c r="U179" i="2"/>
  <c r="V179" i="2" s="1"/>
  <c r="U170" i="2"/>
  <c r="V170" i="2" s="1"/>
  <c r="U153" i="2"/>
  <c r="V153" i="2" s="1"/>
  <c r="AV153" i="2"/>
  <c r="AW153" i="2" s="1"/>
  <c r="AG153" i="2"/>
  <c r="U149" i="2"/>
  <c r="V149" i="2" s="1"/>
  <c r="AV149" i="2"/>
  <c r="AW149" i="2" s="1"/>
  <c r="AG149" i="2"/>
  <c r="U145" i="2"/>
  <c r="V145" i="2" s="1"/>
  <c r="AV145" i="2"/>
  <c r="AW145" i="2" s="1"/>
  <c r="AG145" i="2"/>
  <c r="U141" i="2"/>
  <c r="V141" i="2" s="1"/>
  <c r="AV141" i="2"/>
  <c r="AW141" i="2" s="1"/>
  <c r="AG141" i="2"/>
  <c r="U137" i="2"/>
  <c r="V137" i="2" s="1"/>
  <c r="AV137" i="2"/>
  <c r="AW137" i="2" s="1"/>
  <c r="AG137" i="2"/>
  <c r="U133" i="2"/>
  <c r="V133" i="2" s="1"/>
  <c r="AV133" i="2"/>
  <c r="AW133" i="2" s="1"/>
  <c r="AG133" i="2"/>
  <c r="U129" i="2"/>
  <c r="V129" i="2" s="1"/>
  <c r="AV129" i="2"/>
  <c r="AW129" i="2" s="1"/>
  <c r="AG129" i="2"/>
  <c r="U125" i="2"/>
  <c r="V125" i="2" s="1"/>
  <c r="AV125" i="2"/>
  <c r="AW125" i="2" s="1"/>
  <c r="AG125" i="2"/>
  <c r="U121" i="2"/>
  <c r="V121" i="2" s="1"/>
  <c r="AV121" i="2"/>
  <c r="AW121" i="2" s="1"/>
  <c r="AG121" i="2"/>
  <c r="U117" i="2"/>
  <c r="V117" i="2" s="1"/>
  <c r="AV117" i="2"/>
  <c r="AW117" i="2" s="1"/>
  <c r="AG117" i="2"/>
  <c r="U113" i="2"/>
  <c r="V113" i="2" s="1"/>
  <c r="AV113" i="2"/>
  <c r="AW113" i="2" s="1"/>
  <c r="AG113" i="2"/>
  <c r="U109" i="2"/>
  <c r="V109" i="2" s="1"/>
  <c r="AV109" i="2"/>
  <c r="AW109" i="2" s="1"/>
  <c r="AG109" i="2"/>
  <c r="U105" i="2"/>
  <c r="V105" i="2" s="1"/>
  <c r="AV105" i="2"/>
  <c r="AW105" i="2" s="1"/>
  <c r="AG105" i="2"/>
  <c r="U101" i="2"/>
  <c r="V101" i="2" s="1"/>
  <c r="AV101" i="2"/>
  <c r="AW101" i="2" s="1"/>
  <c r="AG101" i="2"/>
  <c r="U97" i="2"/>
  <c r="V97" i="2" s="1"/>
  <c r="AV97" i="2"/>
  <c r="AW97" i="2" s="1"/>
  <c r="AG97" i="2"/>
  <c r="U93" i="2"/>
  <c r="V93" i="2" s="1"/>
  <c r="AV93" i="2"/>
  <c r="AW93" i="2" s="1"/>
  <c r="AG93" i="2"/>
  <c r="U89" i="2"/>
  <c r="V89" i="2" s="1"/>
  <c r="AV89" i="2"/>
  <c r="AW89" i="2" s="1"/>
  <c r="AG89" i="2"/>
  <c r="U85" i="2"/>
  <c r="V85" i="2" s="1"/>
  <c r="AV85" i="2"/>
  <c r="AW85" i="2" s="1"/>
  <c r="AG85" i="2"/>
  <c r="U81" i="2"/>
  <c r="V81" i="2" s="1"/>
  <c r="AV81" i="2"/>
  <c r="AW81" i="2" s="1"/>
  <c r="AG81" i="2"/>
  <c r="U77" i="2"/>
  <c r="V77" i="2" s="1"/>
  <c r="AV77" i="2"/>
  <c r="AW77" i="2" s="1"/>
  <c r="AG77" i="2"/>
  <c r="U73" i="2"/>
  <c r="V73" i="2" s="1"/>
  <c r="AV73" i="2"/>
  <c r="AW73" i="2" s="1"/>
  <c r="AG73" i="2"/>
  <c r="U69" i="2"/>
  <c r="V69" i="2" s="1"/>
  <c r="AV69" i="2"/>
  <c r="AW69" i="2" s="1"/>
  <c r="AG69" i="2"/>
  <c r="U65" i="2"/>
  <c r="V65" i="2" s="1"/>
  <c r="AV65" i="2"/>
  <c r="AW65" i="2" s="1"/>
  <c r="AG65" i="2"/>
  <c r="U61" i="2"/>
  <c r="V61" i="2" s="1"/>
  <c r="AV61" i="2"/>
  <c r="AW61" i="2" s="1"/>
  <c r="AG61" i="2"/>
  <c r="U57" i="2"/>
  <c r="V57" i="2" s="1"/>
  <c r="AV57" i="2"/>
  <c r="AW57" i="2" s="1"/>
  <c r="AG57" i="2"/>
  <c r="U52" i="2"/>
  <c r="V52" i="2" s="1"/>
  <c r="AR47" i="2"/>
  <c r="AR43" i="2"/>
  <c r="AV43" i="2" s="1"/>
  <c r="AW43" i="2" s="1"/>
  <c r="AR39" i="2"/>
  <c r="AR35" i="2"/>
  <c r="AV35" i="2" s="1"/>
  <c r="AW35" i="2" s="1"/>
  <c r="U26" i="2"/>
  <c r="V26" i="2" s="1"/>
  <c r="U24" i="2"/>
  <c r="V24" i="2" s="1"/>
  <c r="U22" i="2"/>
  <c r="V22" i="2" s="1"/>
  <c r="U20" i="2"/>
  <c r="V20" i="2" s="1"/>
  <c r="U18" i="2"/>
  <c r="V18" i="2" s="1"/>
  <c r="AV16" i="2"/>
  <c r="AW16" i="2" s="1"/>
  <c r="U16" i="2"/>
  <c r="V16" i="2" s="1"/>
  <c r="AV14" i="2"/>
  <c r="AW14" i="2" s="1"/>
  <c r="U14" i="2"/>
  <c r="V14" i="2" s="1"/>
  <c r="P13" i="2"/>
  <c r="U583" i="1"/>
  <c r="V583" i="1" s="1"/>
  <c r="AR580" i="1"/>
  <c r="AG356" i="1"/>
  <c r="AR351" i="1"/>
  <c r="AV351" i="1" s="1"/>
  <c r="AW351" i="1" s="1"/>
  <c r="AG352" i="1"/>
  <c r="AR347" i="1"/>
  <c r="AV347" i="1" s="1"/>
  <c r="AW347" i="1" s="1"/>
  <c r="AG348" i="1"/>
  <c r="AR343" i="1"/>
  <c r="AV343" i="1" s="1"/>
  <c r="AW343" i="1" s="1"/>
  <c r="AG344" i="1"/>
  <c r="AR339" i="1"/>
  <c r="AV339" i="1" s="1"/>
  <c r="AW339" i="1" s="1"/>
  <c r="AG340" i="1"/>
  <c r="AR335" i="1"/>
  <c r="AV335" i="1" s="1"/>
  <c r="AW335" i="1" s="1"/>
  <c r="AG336" i="1"/>
  <c r="AR331" i="1"/>
  <c r="AV331" i="1" s="1"/>
  <c r="AW331" i="1" s="1"/>
  <c r="AG332" i="1"/>
  <c r="AR327" i="1"/>
  <c r="AV327" i="1" s="1"/>
  <c r="AW327" i="1" s="1"/>
  <c r="AG328" i="1"/>
  <c r="AR323" i="1"/>
  <c r="AV323" i="1" s="1"/>
  <c r="AW323" i="1" s="1"/>
  <c r="AR587" i="1"/>
  <c r="AR583" i="1"/>
  <c r="AV583" i="1" s="1"/>
  <c r="AW583" i="1" s="1"/>
  <c r="AR579" i="1"/>
  <c r="AV579" i="1" s="1"/>
  <c r="AW579" i="1" s="1"/>
  <c r="AR575" i="1"/>
  <c r="AV575" i="1" s="1"/>
  <c r="AW575" i="1" s="1"/>
  <c r="U568" i="1"/>
  <c r="V568" i="1" s="1"/>
  <c r="U436" i="1"/>
  <c r="V436" i="1" s="1"/>
  <c r="AV432" i="1"/>
  <c r="AW432" i="1" s="1"/>
  <c r="U420" i="1"/>
  <c r="V420" i="1" s="1"/>
  <c r="AV416" i="1"/>
  <c r="AW416" i="1" s="1"/>
  <c r="U404" i="1"/>
  <c r="V404" i="1" s="1"/>
  <c r="AV400" i="1"/>
  <c r="AW400" i="1" s="1"/>
  <c r="U388" i="1"/>
  <c r="V388" i="1" s="1"/>
  <c r="AV384" i="1"/>
  <c r="AW384" i="1" s="1"/>
  <c r="U372" i="1"/>
  <c r="V372" i="1" s="1"/>
  <c r="AV368" i="1"/>
  <c r="AW368" i="1" s="1"/>
  <c r="U356" i="1"/>
  <c r="V356" i="1" s="1"/>
  <c r="U309" i="1"/>
  <c r="V309" i="1" s="1"/>
  <c r="U306" i="1"/>
  <c r="V306" i="1" s="1"/>
  <c r="U304" i="1"/>
  <c r="V304" i="1" s="1"/>
  <c r="U302" i="1"/>
  <c r="V302" i="1" s="1"/>
  <c r="U300" i="1"/>
  <c r="V300" i="1" s="1"/>
  <c r="U297" i="1"/>
  <c r="V297" i="1" s="1"/>
  <c r="AV297" i="1"/>
  <c r="AW297" i="1" s="1"/>
  <c r="U293" i="1"/>
  <c r="V293" i="1" s="1"/>
  <c r="AV293" i="1"/>
  <c r="AW293" i="1" s="1"/>
  <c r="U289" i="1"/>
  <c r="V289" i="1" s="1"/>
  <c r="AV289" i="1"/>
  <c r="AW289" i="1" s="1"/>
  <c r="U285" i="1"/>
  <c r="V285" i="1" s="1"/>
  <c r="AV285" i="1"/>
  <c r="AW285" i="1" s="1"/>
  <c r="U281" i="1"/>
  <c r="V281" i="1" s="1"/>
  <c r="AV281" i="1"/>
  <c r="AW281" i="1" s="1"/>
  <c r="U277" i="1"/>
  <c r="V277" i="1" s="1"/>
  <c r="AV277" i="1"/>
  <c r="AW277" i="1" s="1"/>
  <c r="U273" i="1"/>
  <c r="V273" i="1" s="1"/>
  <c r="AV273" i="1"/>
  <c r="AW273" i="1" s="1"/>
  <c r="U269" i="1"/>
  <c r="V269" i="1" s="1"/>
  <c r="AV269" i="1"/>
  <c r="AW269" i="1" s="1"/>
  <c r="U265" i="1"/>
  <c r="V265" i="1" s="1"/>
  <c r="AV265" i="1"/>
  <c r="AW265" i="1" s="1"/>
  <c r="U261" i="1"/>
  <c r="V261" i="1" s="1"/>
  <c r="AV261" i="1"/>
  <c r="AW261" i="1" s="1"/>
  <c r="U257" i="1"/>
  <c r="V257" i="1" s="1"/>
  <c r="AV257" i="1"/>
  <c r="AW257" i="1" s="1"/>
  <c r="U253" i="1"/>
  <c r="V253" i="1" s="1"/>
  <c r="AV253" i="1"/>
  <c r="AW253" i="1" s="1"/>
  <c r="U249" i="1"/>
  <c r="V249" i="1" s="1"/>
  <c r="AV249" i="1"/>
  <c r="AW249" i="1" s="1"/>
  <c r="U245" i="1"/>
  <c r="V245" i="1" s="1"/>
  <c r="AV245" i="1"/>
  <c r="AW245" i="1" s="1"/>
  <c r="U241" i="1"/>
  <c r="V241" i="1" s="1"/>
  <c r="AV241" i="1"/>
  <c r="AW241" i="1" s="1"/>
  <c r="U237" i="1"/>
  <c r="V237" i="1" s="1"/>
  <c r="AV237" i="1"/>
  <c r="AW237" i="1" s="1"/>
  <c r="U233" i="1"/>
  <c r="V233" i="1" s="1"/>
  <c r="AV233" i="1"/>
  <c r="AW233" i="1" s="1"/>
  <c r="U229" i="1"/>
  <c r="V229" i="1" s="1"/>
  <c r="AV229" i="1"/>
  <c r="AW229" i="1" s="1"/>
  <c r="U225" i="1"/>
  <c r="V225" i="1" s="1"/>
  <c r="AV225" i="1"/>
  <c r="AW225" i="1" s="1"/>
  <c r="U221" i="1"/>
  <c r="V221" i="1" s="1"/>
  <c r="AV221" i="1"/>
  <c r="AW221" i="1" s="1"/>
  <c r="U217" i="1"/>
  <c r="V217" i="1" s="1"/>
  <c r="AV217" i="1"/>
  <c r="AW217" i="1" s="1"/>
  <c r="U213" i="1"/>
  <c r="V213" i="1" s="1"/>
  <c r="AV213" i="1"/>
  <c r="AW213" i="1" s="1"/>
  <c r="U209" i="1"/>
  <c r="V209" i="1" s="1"/>
  <c r="AV209" i="1"/>
  <c r="AW209" i="1" s="1"/>
  <c r="U205" i="1"/>
  <c r="V205" i="1" s="1"/>
  <c r="AV205" i="1"/>
  <c r="AW205" i="1" s="1"/>
  <c r="U201" i="1"/>
  <c r="V201" i="1" s="1"/>
  <c r="AV201" i="1"/>
  <c r="AW201" i="1" s="1"/>
  <c r="U197" i="1"/>
  <c r="V197" i="1" s="1"/>
  <c r="AV197" i="1"/>
  <c r="AW197" i="1" s="1"/>
  <c r="U193" i="1"/>
  <c r="V193" i="1" s="1"/>
  <c r="AV193" i="1"/>
  <c r="AW193" i="1" s="1"/>
  <c r="U189" i="1"/>
  <c r="V189" i="1" s="1"/>
  <c r="AV189" i="1"/>
  <c r="AW189" i="1" s="1"/>
  <c r="U185" i="1"/>
  <c r="V185" i="1" s="1"/>
  <c r="AV185" i="1"/>
  <c r="AW185" i="1" s="1"/>
  <c r="U181" i="1"/>
  <c r="V181" i="1" s="1"/>
  <c r="AV181" i="1"/>
  <c r="AW181" i="1" s="1"/>
  <c r="U177" i="1"/>
  <c r="V177" i="1" s="1"/>
  <c r="AV177" i="1"/>
  <c r="AW177" i="1" s="1"/>
  <c r="U173" i="1"/>
  <c r="V173" i="1" s="1"/>
  <c r="AV173" i="1"/>
  <c r="AW173" i="1" s="1"/>
  <c r="U585" i="1"/>
  <c r="V585" i="1" s="1"/>
  <c r="AV585" i="1"/>
  <c r="AW585" i="1" s="1"/>
  <c r="AR582" i="1"/>
  <c r="AV582" i="1" s="1"/>
  <c r="AW582" i="1" s="1"/>
  <c r="AG577" i="1"/>
  <c r="AV435" i="1"/>
  <c r="AW435" i="1" s="1"/>
  <c r="U423" i="1"/>
  <c r="V423" i="1" s="1"/>
  <c r="AV419" i="1"/>
  <c r="AW419" i="1" s="1"/>
  <c r="U407" i="1"/>
  <c r="V407" i="1" s="1"/>
  <c r="AV403" i="1"/>
  <c r="AW403" i="1" s="1"/>
  <c r="U391" i="1"/>
  <c r="V391" i="1" s="1"/>
  <c r="AV387" i="1"/>
  <c r="AW387" i="1" s="1"/>
  <c r="U375" i="1"/>
  <c r="V375" i="1" s="1"/>
  <c r="AV371" i="1"/>
  <c r="AW371" i="1" s="1"/>
  <c r="U359" i="1"/>
  <c r="V359" i="1" s="1"/>
  <c r="AV355" i="1"/>
  <c r="AW355" i="1" s="1"/>
  <c r="AR298" i="1"/>
  <c r="AG299" i="1"/>
  <c r="AR294" i="1"/>
  <c r="AG295" i="1"/>
  <c r="AR290" i="1"/>
  <c r="AG291" i="1"/>
  <c r="AR286" i="1"/>
  <c r="AG287" i="1"/>
  <c r="AR282" i="1"/>
  <c r="AG283" i="1"/>
  <c r="AR278" i="1"/>
  <c r="AG279" i="1"/>
  <c r="AR274" i="1"/>
  <c r="AG275" i="1"/>
  <c r="AR270" i="1"/>
  <c r="AG271" i="1"/>
  <c r="AR266" i="1"/>
  <c r="AG267" i="1"/>
  <c r="AR262" i="1"/>
  <c r="AG263" i="1"/>
  <c r="AR258" i="1"/>
  <c r="AG259" i="1"/>
  <c r="AR254" i="1"/>
  <c r="AG255" i="1"/>
  <c r="AR250" i="1"/>
  <c r="AG251" i="1"/>
  <c r="AR246" i="1"/>
  <c r="AG247" i="1"/>
  <c r="AR242" i="1"/>
  <c r="AG243" i="1"/>
  <c r="AR238" i="1"/>
  <c r="AG239" i="1"/>
  <c r="AR234" i="1"/>
  <c r="AG235" i="1"/>
  <c r="AR230" i="1"/>
  <c r="AG231" i="1"/>
  <c r="AR226" i="1"/>
  <c r="AG227" i="1"/>
  <c r="AR222" i="1"/>
  <c r="AG223" i="1"/>
  <c r="AR218" i="1"/>
  <c r="AG219" i="1"/>
  <c r="AR214" i="1"/>
  <c r="AG215" i="1"/>
  <c r="AR210" i="1"/>
  <c r="AG211" i="1"/>
  <c r="AR206" i="1"/>
  <c r="AG207" i="1"/>
  <c r="AR202" i="1"/>
  <c r="AG203" i="1"/>
  <c r="AR198" i="1"/>
  <c r="AG199" i="1"/>
  <c r="AR194" i="1"/>
  <c r="AG195" i="1"/>
  <c r="AR190" i="1"/>
  <c r="AG191" i="1"/>
  <c r="AR186" i="1"/>
  <c r="AG187" i="1"/>
  <c r="AR182" i="1"/>
  <c r="AG183" i="1"/>
  <c r="AR178" i="1"/>
  <c r="AG179" i="1"/>
  <c r="AR174" i="1"/>
  <c r="AG175" i="1"/>
  <c r="AG31" i="2"/>
  <c r="AD15" i="2"/>
  <c r="AR13" i="2"/>
  <c r="AR590" i="1"/>
  <c r="AV590" i="1" s="1"/>
  <c r="AW590" i="1" s="1"/>
  <c r="AG588" i="1"/>
  <c r="AG584" i="1"/>
  <c r="AG580" i="1"/>
  <c r="AG576" i="1"/>
  <c r="AV567" i="1"/>
  <c r="AW567" i="1" s="1"/>
  <c r="U566" i="1"/>
  <c r="V566" i="1" s="1"/>
  <c r="AV563" i="1"/>
  <c r="AW563" i="1" s="1"/>
  <c r="U562" i="1"/>
  <c r="V562" i="1" s="1"/>
  <c r="AV559" i="1"/>
  <c r="AW559" i="1" s="1"/>
  <c r="AV556" i="1"/>
  <c r="AW556" i="1" s="1"/>
  <c r="U555" i="1"/>
  <c r="V555" i="1" s="1"/>
  <c r="AV552" i="1"/>
  <c r="AW552" i="1" s="1"/>
  <c r="U551" i="1"/>
  <c r="V551" i="1" s="1"/>
  <c r="AV548" i="1"/>
  <c r="AW548" i="1" s="1"/>
  <c r="U547" i="1"/>
  <c r="V547" i="1" s="1"/>
  <c r="AV544" i="1"/>
  <c r="AW544" i="1" s="1"/>
  <c r="U543" i="1"/>
  <c r="V543" i="1" s="1"/>
  <c r="AV540" i="1"/>
  <c r="AW540" i="1" s="1"/>
  <c r="U539" i="1"/>
  <c r="V539" i="1" s="1"/>
  <c r="AV536" i="1"/>
  <c r="AW536" i="1" s="1"/>
  <c r="U535" i="1"/>
  <c r="V535" i="1" s="1"/>
  <c r="AV532" i="1"/>
  <c r="AW532" i="1" s="1"/>
  <c r="U531" i="1"/>
  <c r="V531" i="1" s="1"/>
  <c r="AV528" i="1"/>
  <c r="AW528" i="1" s="1"/>
  <c r="U527" i="1"/>
  <c r="V527" i="1" s="1"/>
  <c r="AV524" i="1"/>
  <c r="AW524" i="1" s="1"/>
  <c r="U523" i="1"/>
  <c r="V523" i="1" s="1"/>
  <c r="AV520" i="1"/>
  <c r="AW520" i="1" s="1"/>
  <c r="U519" i="1"/>
  <c r="V519" i="1" s="1"/>
  <c r="AV516" i="1"/>
  <c r="AW516" i="1" s="1"/>
  <c r="U515" i="1"/>
  <c r="V515" i="1" s="1"/>
  <c r="AV512" i="1"/>
  <c r="AW512" i="1" s="1"/>
  <c r="U511" i="1"/>
  <c r="V511" i="1" s="1"/>
  <c r="AV508" i="1"/>
  <c r="AW508" i="1" s="1"/>
  <c r="U507" i="1"/>
  <c r="V507" i="1" s="1"/>
  <c r="AV504" i="1"/>
  <c r="AW504" i="1" s="1"/>
  <c r="U503" i="1"/>
  <c r="V503" i="1" s="1"/>
  <c r="AV500" i="1"/>
  <c r="AW500" i="1" s="1"/>
  <c r="U499" i="1"/>
  <c r="V499" i="1" s="1"/>
  <c r="AV496" i="1"/>
  <c r="AW496" i="1" s="1"/>
  <c r="U495" i="1"/>
  <c r="V495" i="1" s="1"/>
  <c r="AV492" i="1"/>
  <c r="AW492" i="1" s="1"/>
  <c r="U491" i="1"/>
  <c r="V491" i="1" s="1"/>
  <c r="AV488" i="1"/>
  <c r="AW488" i="1" s="1"/>
  <c r="U487" i="1"/>
  <c r="V487" i="1" s="1"/>
  <c r="AV484" i="1"/>
  <c r="AW484" i="1" s="1"/>
  <c r="U483" i="1"/>
  <c r="V483" i="1" s="1"/>
  <c r="AV480" i="1"/>
  <c r="AW480" i="1" s="1"/>
  <c r="U479" i="1"/>
  <c r="V479" i="1" s="1"/>
  <c r="AV476" i="1"/>
  <c r="AW476" i="1" s="1"/>
  <c r="U475" i="1"/>
  <c r="V475" i="1" s="1"/>
  <c r="AV472" i="1"/>
  <c r="AW472" i="1" s="1"/>
  <c r="U471" i="1"/>
  <c r="V471" i="1" s="1"/>
  <c r="AV468" i="1"/>
  <c r="AW468" i="1" s="1"/>
  <c r="U467" i="1"/>
  <c r="V467" i="1" s="1"/>
  <c r="AV464" i="1"/>
  <c r="AW464" i="1" s="1"/>
  <c r="U463" i="1"/>
  <c r="V463" i="1" s="1"/>
  <c r="AV460" i="1"/>
  <c r="AW460" i="1" s="1"/>
  <c r="U459" i="1"/>
  <c r="V459" i="1" s="1"/>
  <c r="AV456" i="1"/>
  <c r="AW456" i="1" s="1"/>
  <c r="U455" i="1"/>
  <c r="V455" i="1" s="1"/>
  <c r="AV452" i="1"/>
  <c r="AW452" i="1" s="1"/>
  <c r="U451" i="1"/>
  <c r="V451" i="1" s="1"/>
  <c r="AV448" i="1"/>
  <c r="AW448" i="1" s="1"/>
  <c r="U447" i="1"/>
  <c r="V447" i="1" s="1"/>
  <c r="AV444" i="1"/>
  <c r="AW444" i="1" s="1"/>
  <c r="U443" i="1"/>
  <c r="V443" i="1" s="1"/>
  <c r="AV440" i="1"/>
  <c r="AW440" i="1" s="1"/>
  <c r="U439" i="1"/>
  <c r="V439" i="1" s="1"/>
  <c r="U434" i="1"/>
  <c r="V434" i="1" s="1"/>
  <c r="AV430" i="1"/>
  <c r="AW430" i="1" s="1"/>
  <c r="U418" i="1"/>
  <c r="V418" i="1" s="1"/>
  <c r="AV414" i="1"/>
  <c r="AW414" i="1" s="1"/>
  <c r="U402" i="1"/>
  <c r="V402" i="1" s="1"/>
  <c r="AV398" i="1"/>
  <c r="AW398" i="1" s="1"/>
  <c r="U386" i="1"/>
  <c r="V386" i="1" s="1"/>
  <c r="AV382" i="1"/>
  <c r="AW382" i="1" s="1"/>
  <c r="U370" i="1"/>
  <c r="V370" i="1" s="1"/>
  <c r="AV366" i="1"/>
  <c r="AW366" i="1" s="1"/>
  <c r="U354" i="1"/>
  <c r="V354" i="1" s="1"/>
  <c r="AR321" i="1"/>
  <c r="AV321" i="1" s="1"/>
  <c r="AW321" i="1" s="1"/>
  <c r="AR317" i="1"/>
  <c r="AR313" i="1"/>
  <c r="AR309" i="1"/>
  <c r="AV309" i="1" s="1"/>
  <c r="AW309" i="1" s="1"/>
  <c r="AR136" i="1"/>
  <c r="AV136" i="1" s="1"/>
  <c r="AW136" i="1" s="1"/>
  <c r="AG135" i="1"/>
  <c r="AR128" i="1"/>
  <c r="AG127" i="1"/>
  <c r="AR120" i="1"/>
  <c r="AV120" i="1" s="1"/>
  <c r="AW120" i="1" s="1"/>
  <c r="AR316" i="1"/>
  <c r="AV316" i="1" s="1"/>
  <c r="AW316" i="1" s="1"/>
  <c r="AR312" i="1"/>
  <c r="AR141" i="1"/>
  <c r="AV141" i="1" s="1"/>
  <c r="AW141" i="1" s="1"/>
  <c r="AG140" i="1"/>
  <c r="AR133" i="1"/>
  <c r="AG132" i="1"/>
  <c r="AR125" i="1"/>
  <c r="AV125" i="1" s="1"/>
  <c r="AW125" i="1" s="1"/>
  <c r="AG124" i="1"/>
  <c r="AR117" i="1"/>
  <c r="AG116" i="1"/>
  <c r="AR109" i="1"/>
  <c r="AV109" i="1" s="1"/>
  <c r="AW109" i="1" s="1"/>
  <c r="U100" i="1"/>
  <c r="V100" i="1" s="1"/>
  <c r="U98" i="1"/>
  <c r="V98" i="1" s="1"/>
  <c r="U96" i="1"/>
  <c r="V96" i="1" s="1"/>
  <c r="U94" i="1"/>
  <c r="V94" i="1" s="1"/>
  <c r="U92" i="1"/>
  <c r="V92" i="1" s="1"/>
  <c r="U90" i="1"/>
  <c r="V90" i="1" s="1"/>
  <c r="U88" i="1"/>
  <c r="V88" i="1" s="1"/>
  <c r="U86" i="1"/>
  <c r="V86" i="1" s="1"/>
  <c r="U84" i="1"/>
  <c r="V84" i="1" s="1"/>
  <c r="U82" i="1"/>
  <c r="V82" i="1" s="1"/>
  <c r="U80" i="1"/>
  <c r="V80" i="1" s="1"/>
  <c r="U78" i="1"/>
  <c r="V78" i="1" s="1"/>
  <c r="U76" i="1"/>
  <c r="V76" i="1" s="1"/>
  <c r="U74" i="1"/>
  <c r="V74" i="1" s="1"/>
  <c r="U72" i="1"/>
  <c r="V72" i="1" s="1"/>
  <c r="U70" i="1"/>
  <c r="V70" i="1" s="1"/>
  <c r="U68" i="1"/>
  <c r="V68" i="1" s="1"/>
  <c r="U66" i="1"/>
  <c r="V66" i="1" s="1"/>
  <c r="U64" i="1"/>
  <c r="V64" i="1" s="1"/>
  <c r="U62" i="1"/>
  <c r="V62" i="1" s="1"/>
  <c r="U60" i="1"/>
  <c r="V60" i="1" s="1"/>
  <c r="U58" i="1"/>
  <c r="V58" i="1" s="1"/>
  <c r="U56" i="1"/>
  <c r="V56" i="1" s="1"/>
  <c r="U54" i="1"/>
  <c r="V54" i="1" s="1"/>
  <c r="U52" i="1"/>
  <c r="V52" i="1" s="1"/>
  <c r="U50" i="1"/>
  <c r="V50" i="1" s="1"/>
  <c r="U48" i="1"/>
  <c r="V48" i="1" s="1"/>
  <c r="U46" i="1"/>
  <c r="V46" i="1" s="1"/>
  <c r="U44" i="1"/>
  <c r="V44" i="1" s="1"/>
  <c r="U42" i="1"/>
  <c r="V42" i="1" s="1"/>
  <c r="U40" i="1"/>
  <c r="V40" i="1" s="1"/>
  <c r="U38" i="1"/>
  <c r="V38" i="1" s="1"/>
  <c r="U36" i="1"/>
  <c r="V36" i="1" s="1"/>
  <c r="AV36" i="1"/>
  <c r="AW36" i="1" s="1"/>
  <c r="U34" i="1"/>
  <c r="V34" i="1" s="1"/>
  <c r="U32" i="1"/>
  <c r="V32" i="1" s="1"/>
  <c r="AV32" i="1"/>
  <c r="AW32" i="1" s="1"/>
  <c r="U30" i="1"/>
  <c r="V30" i="1" s="1"/>
  <c r="U28" i="1"/>
  <c r="V28" i="1" s="1"/>
  <c r="U26" i="1"/>
  <c r="V26" i="1" s="1"/>
  <c r="U24" i="1"/>
  <c r="V24" i="1" s="1"/>
  <c r="U22" i="1"/>
  <c r="V22" i="1" s="1"/>
  <c r="AV20" i="1"/>
  <c r="AW20" i="1" s="1"/>
  <c r="U20" i="1"/>
  <c r="V20" i="1" s="1"/>
  <c r="AV18" i="1"/>
  <c r="AW18" i="1" s="1"/>
  <c r="U18" i="1"/>
  <c r="V18" i="1" s="1"/>
  <c r="AV16" i="1"/>
  <c r="AW16" i="1" s="1"/>
  <c r="U16" i="1"/>
  <c r="V16" i="1" s="1"/>
  <c r="AV14" i="1"/>
  <c r="AW14" i="1" s="1"/>
  <c r="U14" i="1"/>
  <c r="V14" i="1" s="1"/>
  <c r="AR319" i="1"/>
  <c r="AV319" i="1" s="1"/>
  <c r="AW319" i="1" s="1"/>
  <c r="AG314" i="1"/>
  <c r="AR138" i="1"/>
  <c r="AV132" i="1"/>
  <c r="AW132" i="1" s="1"/>
  <c r="AG133" i="1"/>
  <c r="AR122" i="1"/>
  <c r="AV116" i="1"/>
  <c r="AW116" i="1" s="1"/>
  <c r="AG117" i="1"/>
  <c r="AV106" i="1"/>
  <c r="AW106" i="1" s="1"/>
  <c r="U106" i="1"/>
  <c r="V106" i="1" s="1"/>
  <c r="AV104" i="1"/>
  <c r="AW104" i="1" s="1"/>
  <c r="U104" i="1"/>
  <c r="V104" i="1" s="1"/>
  <c r="U102" i="1"/>
  <c r="V102" i="1" s="1"/>
  <c r="U321" i="1"/>
  <c r="V321" i="1" s="1"/>
  <c r="AG321" i="1"/>
  <c r="U317" i="1"/>
  <c r="V317" i="1" s="1"/>
  <c r="AV317" i="1"/>
  <c r="AW317" i="1" s="1"/>
  <c r="AG317" i="1"/>
  <c r="U313" i="1"/>
  <c r="V313" i="1" s="1"/>
  <c r="AV313" i="1"/>
  <c r="AW313" i="1" s="1"/>
  <c r="AG313" i="1"/>
  <c r="AG174" i="1"/>
  <c r="AV171" i="1"/>
  <c r="AW171" i="1" s="1"/>
  <c r="U171" i="1"/>
  <c r="V171" i="1" s="1"/>
  <c r="AR170" i="1"/>
  <c r="AV170" i="1" s="1"/>
  <c r="AW170" i="1" s="1"/>
  <c r="AR169" i="1"/>
  <c r="AR168" i="1"/>
  <c r="AV168" i="1" s="1"/>
  <c r="AW168" i="1" s="1"/>
  <c r="AR167" i="1"/>
  <c r="AR166" i="1"/>
  <c r="AV166" i="1" s="1"/>
  <c r="AW166" i="1" s="1"/>
  <c r="AR165" i="1"/>
  <c r="AR164" i="1"/>
  <c r="AV164" i="1" s="1"/>
  <c r="AW164" i="1" s="1"/>
  <c r="AR163" i="1"/>
  <c r="AR162" i="1"/>
  <c r="AV162" i="1" s="1"/>
  <c r="AW162" i="1" s="1"/>
  <c r="AR161" i="1"/>
  <c r="AR160" i="1"/>
  <c r="AV160" i="1" s="1"/>
  <c r="AW160" i="1" s="1"/>
  <c r="AR159" i="1"/>
  <c r="AR158" i="1"/>
  <c r="AV158" i="1" s="1"/>
  <c r="AW158" i="1" s="1"/>
  <c r="AR157" i="1"/>
  <c r="AR156" i="1"/>
  <c r="AV156" i="1" s="1"/>
  <c r="AW156" i="1" s="1"/>
  <c r="AR155" i="1"/>
  <c r="AR154" i="1"/>
  <c r="AV154" i="1" s="1"/>
  <c r="AW154" i="1" s="1"/>
  <c r="AR153" i="1"/>
  <c r="AR152" i="1"/>
  <c r="AV152" i="1" s="1"/>
  <c r="AW152" i="1" s="1"/>
  <c r="AR151" i="1"/>
  <c r="AR150" i="1"/>
  <c r="AV150" i="1" s="1"/>
  <c r="AW150" i="1" s="1"/>
  <c r="AR149" i="1"/>
  <c r="AR148" i="1"/>
  <c r="AV148" i="1" s="1"/>
  <c r="AW148" i="1" s="1"/>
  <c r="AR147" i="1"/>
  <c r="AG148" i="1"/>
  <c r="AR143" i="1"/>
  <c r="AV137" i="1"/>
  <c r="AW137" i="1" s="1"/>
  <c r="AG138" i="1"/>
  <c r="AR127" i="1"/>
  <c r="AV121" i="1"/>
  <c r="AW121" i="1" s="1"/>
  <c r="AG122" i="1"/>
  <c r="AR111" i="1"/>
  <c r="AR102" i="1"/>
  <c r="AV102" i="1" s="1"/>
  <c r="AW102" i="1" s="1"/>
  <c r="O15" i="1"/>
  <c r="AR101" i="1"/>
  <c r="AV101" i="1" s="1"/>
  <c r="AW101" i="1" s="1"/>
  <c r="AR100" i="1"/>
  <c r="AV100" i="1" s="1"/>
  <c r="AW100" i="1" s="1"/>
  <c r="AR99" i="1"/>
  <c r="AV99" i="1" s="1"/>
  <c r="AW99" i="1" s="1"/>
  <c r="AR98" i="1"/>
  <c r="AV98" i="1" s="1"/>
  <c r="AW98" i="1" s="1"/>
  <c r="AR97" i="1"/>
  <c r="AV97" i="1" s="1"/>
  <c r="AW97" i="1" s="1"/>
  <c r="AR96" i="1"/>
  <c r="AV96" i="1" s="1"/>
  <c r="AW96" i="1" s="1"/>
  <c r="AR95" i="1"/>
  <c r="AV95" i="1" s="1"/>
  <c r="AW95" i="1" s="1"/>
  <c r="AR94" i="1"/>
  <c r="AV94" i="1" s="1"/>
  <c r="AW94" i="1" s="1"/>
  <c r="AR93" i="1"/>
  <c r="AV93" i="1" s="1"/>
  <c r="AW93" i="1" s="1"/>
  <c r="AR92" i="1"/>
  <c r="AV92" i="1" s="1"/>
  <c r="AW92" i="1" s="1"/>
  <c r="AR91" i="1"/>
  <c r="AV91" i="1" s="1"/>
  <c r="AW91" i="1" s="1"/>
  <c r="AR90" i="1"/>
  <c r="AV90" i="1" s="1"/>
  <c r="AW90" i="1" s="1"/>
  <c r="AR89" i="1"/>
  <c r="AV89" i="1" s="1"/>
  <c r="AW89" i="1" s="1"/>
  <c r="AR88" i="1"/>
  <c r="AV88" i="1" s="1"/>
  <c r="AW88" i="1" s="1"/>
  <c r="AR87" i="1"/>
  <c r="AV87" i="1" s="1"/>
  <c r="AW87" i="1" s="1"/>
  <c r="AR86" i="1"/>
  <c r="AV86" i="1" s="1"/>
  <c r="AW86" i="1" s="1"/>
  <c r="AR85" i="1"/>
  <c r="AV85" i="1" s="1"/>
  <c r="AW85" i="1" s="1"/>
  <c r="AR84" i="1"/>
  <c r="AV84" i="1" s="1"/>
  <c r="AW84" i="1" s="1"/>
  <c r="AR83" i="1"/>
  <c r="AV83" i="1" s="1"/>
  <c r="AW83" i="1" s="1"/>
  <c r="AR82" i="1"/>
  <c r="AV82" i="1" s="1"/>
  <c r="AW82" i="1" s="1"/>
  <c r="AR81" i="1"/>
  <c r="AV81" i="1" s="1"/>
  <c r="AW81" i="1" s="1"/>
  <c r="AR80" i="1"/>
  <c r="AV80" i="1" s="1"/>
  <c r="AW80" i="1" s="1"/>
  <c r="AR79" i="1"/>
  <c r="AV79" i="1" s="1"/>
  <c r="AW79" i="1" s="1"/>
  <c r="AR78" i="1"/>
  <c r="AV78" i="1" s="1"/>
  <c r="AW78" i="1" s="1"/>
  <c r="AR77" i="1"/>
  <c r="AV77" i="1" s="1"/>
  <c r="AW77" i="1" s="1"/>
  <c r="AR76" i="1"/>
  <c r="AV76" i="1" s="1"/>
  <c r="AW76" i="1" s="1"/>
  <c r="AR75" i="1"/>
  <c r="AV75" i="1" s="1"/>
  <c r="AW75" i="1" s="1"/>
  <c r="AR74" i="1"/>
  <c r="AV74" i="1" s="1"/>
  <c r="AW74" i="1" s="1"/>
  <c r="AR73" i="1"/>
  <c r="AV73" i="1" s="1"/>
  <c r="AW73" i="1" s="1"/>
  <c r="AR72" i="1"/>
  <c r="AV72" i="1" s="1"/>
  <c r="AW72" i="1" s="1"/>
  <c r="AR71" i="1"/>
  <c r="AV71" i="1" s="1"/>
  <c r="AW71" i="1" s="1"/>
  <c r="AR70" i="1"/>
  <c r="AV70" i="1" s="1"/>
  <c r="AW70" i="1" s="1"/>
  <c r="AR69" i="1"/>
  <c r="AV69" i="1" s="1"/>
  <c r="AW69" i="1" s="1"/>
  <c r="AR68" i="1"/>
  <c r="AV68" i="1" s="1"/>
  <c r="AW68" i="1" s="1"/>
  <c r="AR67" i="1"/>
  <c r="AV67" i="1" s="1"/>
  <c r="AW67" i="1" s="1"/>
  <c r="AR66" i="1"/>
  <c r="AV66" i="1" s="1"/>
  <c r="AW66" i="1" s="1"/>
  <c r="AR65" i="1"/>
  <c r="AV65" i="1" s="1"/>
  <c r="AW65" i="1" s="1"/>
  <c r="AR64" i="1"/>
  <c r="AV64" i="1" s="1"/>
  <c r="AW64" i="1" s="1"/>
  <c r="AR63" i="1"/>
  <c r="AV63" i="1" s="1"/>
  <c r="AW63" i="1" s="1"/>
  <c r="AR62" i="1"/>
  <c r="AV62" i="1" s="1"/>
  <c r="AW62" i="1" s="1"/>
  <c r="AR61" i="1"/>
  <c r="AV61" i="1" s="1"/>
  <c r="AW61" i="1" s="1"/>
  <c r="AR60" i="1"/>
  <c r="AV60" i="1" s="1"/>
  <c r="AW60" i="1" s="1"/>
  <c r="AR59" i="1"/>
  <c r="AV59" i="1" s="1"/>
  <c r="AW59" i="1" s="1"/>
  <c r="AR58" i="1"/>
  <c r="AV58" i="1" s="1"/>
  <c r="AW58" i="1" s="1"/>
  <c r="AR57" i="1"/>
  <c r="AV57" i="1" s="1"/>
  <c r="AW57" i="1" s="1"/>
  <c r="AR56" i="1"/>
  <c r="AV56" i="1" s="1"/>
  <c r="AW56" i="1" s="1"/>
  <c r="AR55" i="1"/>
  <c r="AV55" i="1" s="1"/>
  <c r="AW55" i="1" s="1"/>
  <c r="AR54" i="1"/>
  <c r="AV54" i="1" s="1"/>
  <c r="AW54" i="1" s="1"/>
  <c r="AR53" i="1"/>
  <c r="AV53" i="1" s="1"/>
  <c r="AW53" i="1" s="1"/>
  <c r="AR52" i="1"/>
  <c r="AV52" i="1" s="1"/>
  <c r="AW52" i="1" s="1"/>
  <c r="AR51" i="1"/>
  <c r="AV51" i="1" s="1"/>
  <c r="AW51" i="1" s="1"/>
  <c r="AR50" i="1"/>
  <c r="AV50" i="1" s="1"/>
  <c r="AW50" i="1" s="1"/>
  <c r="AR49" i="1"/>
  <c r="AV49" i="1" s="1"/>
  <c r="AW49" i="1" s="1"/>
  <c r="AR48" i="1"/>
  <c r="AV48" i="1" s="1"/>
  <c r="AW48" i="1" s="1"/>
  <c r="AR47" i="1"/>
  <c r="AV47" i="1" s="1"/>
  <c r="AW47" i="1" s="1"/>
  <c r="AR46" i="1"/>
  <c r="AV46" i="1" s="1"/>
  <c r="AW46" i="1" s="1"/>
  <c r="AR45" i="1"/>
  <c r="AV45" i="1" s="1"/>
  <c r="AW45" i="1" s="1"/>
  <c r="AR44" i="1"/>
  <c r="AV44" i="1" s="1"/>
  <c r="AW44" i="1" s="1"/>
  <c r="AR43" i="1"/>
  <c r="AV43" i="1" s="1"/>
  <c r="AW43" i="1" s="1"/>
  <c r="AR42" i="1"/>
  <c r="AV42" i="1" s="1"/>
  <c r="AW42" i="1" s="1"/>
  <c r="AR41" i="1"/>
  <c r="AV41" i="1" s="1"/>
  <c r="AW41" i="1" s="1"/>
  <c r="AR40" i="1"/>
  <c r="AV40" i="1" s="1"/>
  <c r="AW40" i="1" s="1"/>
  <c r="AR39" i="1"/>
  <c r="AV39" i="1" s="1"/>
  <c r="AW39" i="1" s="1"/>
  <c r="AR38" i="1"/>
  <c r="AV38" i="1" s="1"/>
  <c r="AW38" i="1" s="1"/>
  <c r="AR37" i="1"/>
  <c r="AV37" i="1" s="1"/>
  <c r="AW37" i="1" s="1"/>
  <c r="AR34" i="1"/>
  <c r="AV34" i="1" s="1"/>
  <c r="AW34" i="1" s="1"/>
  <c r="AR33" i="1"/>
  <c r="AV33" i="1" s="1"/>
  <c r="AW33" i="1" s="1"/>
  <c r="AR31" i="1"/>
  <c r="AV31" i="1" s="1"/>
  <c r="AW31" i="1" s="1"/>
  <c r="AR28" i="1"/>
  <c r="AV28" i="1" s="1"/>
  <c r="AW28" i="1" s="1"/>
  <c r="AR26" i="1"/>
  <c r="AV26" i="1" s="1"/>
  <c r="AW26" i="1" s="1"/>
  <c r="AR23" i="1"/>
  <c r="AV23" i="1" s="1"/>
  <c r="AW23" i="1" s="1"/>
  <c r="Q14" i="1"/>
  <c r="R14" i="1" s="1"/>
  <c r="AR36" i="1"/>
  <c r="AR29" i="1"/>
  <c r="AV29" i="1" s="1"/>
  <c r="AW29" i="1" s="1"/>
  <c r="AR25" i="1"/>
  <c r="AV25" i="1" s="1"/>
  <c r="AW25" i="1" s="1"/>
  <c r="AR22" i="1"/>
  <c r="AV22" i="1" s="1"/>
  <c r="AW22" i="1" s="1"/>
  <c r="Q13" i="1"/>
  <c r="R13" i="1" s="1"/>
  <c r="AD13" i="1"/>
  <c r="U132" i="1"/>
  <c r="V132" i="1" s="1"/>
  <c r="U136" i="1"/>
  <c r="V136" i="1" s="1"/>
  <c r="U120" i="1"/>
  <c r="V120" i="1" s="1"/>
  <c r="AP13" i="1"/>
  <c r="AR35" i="1"/>
  <c r="AV35" i="1" s="1"/>
  <c r="AW35" i="1" s="1"/>
  <c r="AR32" i="1"/>
  <c r="AR30" i="1"/>
  <c r="AV30" i="1" s="1"/>
  <c r="AW30" i="1" s="1"/>
  <c r="AR27" i="1"/>
  <c r="AV27" i="1" s="1"/>
  <c r="AW27" i="1" s="1"/>
  <c r="AR24" i="1"/>
  <c r="AV24" i="1" s="1"/>
  <c r="AW24" i="1" s="1"/>
  <c r="U140" i="1"/>
  <c r="V140" i="1" s="1"/>
  <c r="AR25" i="3"/>
  <c r="AV25" i="3" s="1"/>
  <c r="AW25" i="3" s="1"/>
  <c r="AR22" i="3"/>
  <c r="AV22" i="3" s="1"/>
  <c r="AW22" i="3" s="1"/>
  <c r="AR19" i="3"/>
  <c r="AV19" i="3" s="1"/>
  <c r="AW19" i="3" s="1"/>
  <c r="AR92" i="3"/>
  <c r="AV92" i="3" s="1"/>
  <c r="AW92" i="3" s="1"/>
  <c r="AR60" i="3"/>
  <c r="AV60" i="3" s="1"/>
  <c r="AW60" i="3" s="1"/>
  <c r="U43" i="3"/>
  <c r="V43" i="3" s="1"/>
  <c r="AV43" i="3"/>
  <c r="AW43" i="3" s="1"/>
  <c r="AG42" i="3"/>
  <c r="AR488" i="2"/>
  <c r="AV488" i="2" s="1"/>
  <c r="AW488" i="2" s="1"/>
  <c r="AR39" i="3"/>
  <c r="AV39" i="3" s="1"/>
  <c r="AW39" i="3" s="1"/>
  <c r="AV490" i="2"/>
  <c r="AW490" i="2" s="1"/>
  <c r="U490" i="2"/>
  <c r="V490" i="2" s="1"/>
  <c r="AG493" i="2"/>
  <c r="AV476" i="2"/>
  <c r="AW476" i="2" s="1"/>
  <c r="U476" i="2"/>
  <c r="V476" i="2" s="1"/>
  <c r="AG479" i="2"/>
  <c r="AR460" i="2"/>
  <c r="AV460" i="2" s="1"/>
  <c r="AW460" i="2" s="1"/>
  <c r="AV444" i="2"/>
  <c r="AW444" i="2" s="1"/>
  <c r="U444" i="2"/>
  <c r="V444" i="2" s="1"/>
  <c r="AG447" i="2"/>
  <c r="AR428" i="2"/>
  <c r="AV428" i="2" s="1"/>
  <c r="AW428" i="2" s="1"/>
  <c r="AV412" i="2"/>
  <c r="AW412" i="2" s="1"/>
  <c r="U412" i="2"/>
  <c r="V412" i="2" s="1"/>
  <c r="AG415" i="2"/>
  <c r="AR396" i="2"/>
  <c r="AV396" i="2" s="1"/>
  <c r="AW396" i="2" s="1"/>
  <c r="AV380" i="2"/>
  <c r="AW380" i="2" s="1"/>
  <c r="U380" i="2"/>
  <c r="V380" i="2" s="1"/>
  <c r="AG383" i="2"/>
  <c r="AV470" i="2"/>
  <c r="AW470" i="2" s="1"/>
  <c r="U470" i="2"/>
  <c r="V470" i="2" s="1"/>
  <c r="AG473" i="2"/>
  <c r="AR454" i="2"/>
  <c r="AV454" i="2" s="1"/>
  <c r="AW454" i="2" s="1"/>
  <c r="AV438" i="2"/>
  <c r="AW438" i="2" s="1"/>
  <c r="U438" i="2"/>
  <c r="V438" i="2" s="1"/>
  <c r="AG441" i="2"/>
  <c r="AR422" i="2"/>
  <c r="AV422" i="2" s="1"/>
  <c r="AW422" i="2" s="1"/>
  <c r="AV406" i="2"/>
  <c r="AW406" i="2" s="1"/>
  <c r="U406" i="2"/>
  <c r="V406" i="2" s="1"/>
  <c r="AG409" i="2"/>
  <c r="AR390" i="2"/>
  <c r="AV390" i="2" s="1"/>
  <c r="AW390" i="2" s="1"/>
  <c r="AR472" i="2"/>
  <c r="AV472" i="2" s="1"/>
  <c r="AW472" i="2" s="1"/>
  <c r="AV456" i="2"/>
  <c r="AW456" i="2" s="1"/>
  <c r="U456" i="2"/>
  <c r="V456" i="2" s="1"/>
  <c r="AG459" i="2"/>
  <c r="AR440" i="2"/>
  <c r="AV440" i="2" s="1"/>
  <c r="AW440" i="2" s="1"/>
  <c r="AV424" i="2"/>
  <c r="AW424" i="2" s="1"/>
  <c r="U424" i="2"/>
  <c r="V424" i="2" s="1"/>
  <c r="AG427" i="2"/>
  <c r="AR408" i="2"/>
  <c r="AV408" i="2" s="1"/>
  <c r="AW408" i="2" s="1"/>
  <c r="AV392" i="2"/>
  <c r="AW392" i="2" s="1"/>
  <c r="U392" i="2"/>
  <c r="V392" i="2" s="1"/>
  <c r="AG395" i="2"/>
  <c r="AR376" i="2"/>
  <c r="AV376" i="2" s="1"/>
  <c r="AW376" i="2" s="1"/>
  <c r="AV482" i="2"/>
  <c r="AW482" i="2" s="1"/>
  <c r="U482" i="2"/>
  <c r="V482" i="2" s="1"/>
  <c r="AG485" i="2"/>
  <c r="AR466" i="2"/>
  <c r="AV466" i="2" s="1"/>
  <c r="AW466" i="2" s="1"/>
  <c r="AV450" i="2"/>
  <c r="AW450" i="2" s="1"/>
  <c r="U450" i="2"/>
  <c r="V450" i="2" s="1"/>
  <c r="AG453" i="2"/>
  <c r="AR434" i="2"/>
  <c r="AV434" i="2" s="1"/>
  <c r="AW434" i="2" s="1"/>
  <c r="AV418" i="2"/>
  <c r="AW418" i="2" s="1"/>
  <c r="U418" i="2"/>
  <c r="V418" i="2" s="1"/>
  <c r="AG421" i="2"/>
  <c r="AR402" i="2"/>
  <c r="AV402" i="2" s="1"/>
  <c r="AW402" i="2" s="1"/>
  <c r="AV386" i="2"/>
  <c r="AW386" i="2" s="1"/>
  <c r="U386" i="2"/>
  <c r="V386" i="2" s="1"/>
  <c r="AG389" i="2"/>
  <c r="AR374" i="2"/>
  <c r="AV374" i="2" s="1"/>
  <c r="AW374" i="2" s="1"/>
  <c r="AV316" i="2"/>
  <c r="AW316" i="2" s="1"/>
  <c r="U316" i="2"/>
  <c r="V316" i="2" s="1"/>
  <c r="AG319" i="2"/>
  <c r="AG307" i="2"/>
  <c r="AR366" i="2"/>
  <c r="AV366" i="2" s="1"/>
  <c r="AW366" i="2" s="1"/>
  <c r="AV350" i="2"/>
  <c r="AW350" i="2" s="1"/>
  <c r="U350" i="2"/>
  <c r="V350" i="2" s="1"/>
  <c r="AG353" i="2"/>
  <c r="AR334" i="2"/>
  <c r="AV334" i="2" s="1"/>
  <c r="AW334" i="2" s="1"/>
  <c r="AV318" i="2"/>
  <c r="AW318" i="2" s="1"/>
  <c r="U318" i="2"/>
  <c r="V318" i="2" s="1"/>
  <c r="AG321" i="2"/>
  <c r="AR310" i="2"/>
  <c r="AV310" i="2" s="1"/>
  <c r="AW310" i="2" s="1"/>
  <c r="AG297" i="2"/>
  <c r="U293" i="2"/>
  <c r="V293" i="2" s="1"/>
  <c r="AR292" i="2"/>
  <c r="AV292" i="2" s="1"/>
  <c r="AW292" i="2" s="1"/>
  <c r="AV287" i="2"/>
  <c r="AW287" i="2" s="1"/>
  <c r="U287" i="2"/>
  <c r="V287" i="2" s="1"/>
  <c r="U283" i="2"/>
  <c r="V283" i="2" s="1"/>
  <c r="AR273" i="2"/>
  <c r="AV273" i="2" s="1"/>
  <c r="AW273" i="2" s="1"/>
  <c r="AV270" i="2"/>
  <c r="AW270" i="2" s="1"/>
  <c r="U270" i="2"/>
  <c r="V270" i="2" s="1"/>
  <c r="AR360" i="2"/>
  <c r="AV360" i="2" s="1"/>
  <c r="AW360" i="2" s="1"/>
  <c r="AV344" i="2"/>
  <c r="AW344" i="2" s="1"/>
  <c r="U344" i="2"/>
  <c r="V344" i="2" s="1"/>
  <c r="AG347" i="2"/>
  <c r="AR328" i="2"/>
  <c r="AV328" i="2" s="1"/>
  <c r="AW328" i="2" s="1"/>
  <c r="AV320" i="2"/>
  <c r="AW320" i="2" s="1"/>
  <c r="U320" i="2"/>
  <c r="V320" i="2" s="1"/>
  <c r="AG323" i="2"/>
  <c r="AR312" i="2"/>
  <c r="AV312" i="2" s="1"/>
  <c r="AW312" i="2" s="1"/>
  <c r="U276" i="2"/>
  <c r="V276" i="2" s="1"/>
  <c r="AV362" i="2"/>
  <c r="AW362" i="2" s="1"/>
  <c r="U362" i="2"/>
  <c r="V362" i="2" s="1"/>
  <c r="AG365" i="2"/>
  <c r="AR346" i="2"/>
  <c r="AV346" i="2" s="1"/>
  <c r="AW346" i="2" s="1"/>
  <c r="AV330" i="2"/>
  <c r="AW330" i="2" s="1"/>
  <c r="U330" i="2"/>
  <c r="V330" i="2" s="1"/>
  <c r="AG333" i="2"/>
  <c r="AR306" i="2"/>
  <c r="AV306" i="2" s="1"/>
  <c r="AW306" i="2" s="1"/>
  <c r="AG301" i="2"/>
  <c r="AR293" i="2"/>
  <c r="AV293" i="2" s="1"/>
  <c r="AW293" i="2" s="1"/>
  <c r="AR291" i="2"/>
  <c r="AV291" i="2" s="1"/>
  <c r="AW291" i="2" s="1"/>
  <c r="AR289" i="2"/>
  <c r="AV289" i="2" s="1"/>
  <c r="AW289" i="2" s="1"/>
  <c r="AR287" i="2"/>
  <c r="AR285" i="2"/>
  <c r="AV285" i="2" s="1"/>
  <c r="AW285" i="2" s="1"/>
  <c r="AR283" i="2"/>
  <c r="AV283" i="2" s="1"/>
  <c r="AW283" i="2" s="1"/>
  <c r="AG282" i="2"/>
  <c r="AR271" i="2"/>
  <c r="AV271" i="2" s="1"/>
  <c r="AW271" i="2" s="1"/>
  <c r="AG272" i="2"/>
  <c r="AR259" i="2"/>
  <c r="AG258" i="2"/>
  <c r="AG256" i="2"/>
  <c r="AG254" i="2"/>
  <c r="AG252" i="2"/>
  <c r="AG250" i="2"/>
  <c r="AG248" i="2"/>
  <c r="AG246" i="2"/>
  <c r="AG244" i="2"/>
  <c r="AG242" i="2"/>
  <c r="AG240" i="2"/>
  <c r="AG238" i="2"/>
  <c r="AG236" i="2"/>
  <c r="AG234" i="2"/>
  <c r="AG232" i="2"/>
  <c r="AG230" i="2"/>
  <c r="AG228" i="2"/>
  <c r="AG226" i="2"/>
  <c r="AG224" i="2"/>
  <c r="AG222" i="2"/>
  <c r="AG220" i="2"/>
  <c r="AG218" i="2"/>
  <c r="AG216" i="2"/>
  <c r="AG214" i="2"/>
  <c r="AG212" i="2"/>
  <c r="AG210" i="2"/>
  <c r="AG208" i="2"/>
  <c r="AG206" i="2"/>
  <c r="AG204" i="2"/>
  <c r="AG202" i="2"/>
  <c r="AG200" i="2"/>
  <c r="AG198" i="2"/>
  <c r="AG196" i="2"/>
  <c r="AG194" i="2"/>
  <c r="AG192" i="2"/>
  <c r="AG268" i="2"/>
  <c r="AG267" i="2"/>
  <c r="AG266" i="2"/>
  <c r="AG265" i="2"/>
  <c r="AG264" i="2"/>
  <c r="AV281" i="2"/>
  <c r="AW281" i="2" s="1"/>
  <c r="AV259" i="2"/>
  <c r="AW259" i="2" s="1"/>
  <c r="U259" i="2"/>
  <c r="V259" i="2" s="1"/>
  <c r="AV255" i="2"/>
  <c r="AW255" i="2" s="1"/>
  <c r="U255" i="2"/>
  <c r="V255" i="2" s="1"/>
  <c r="AV251" i="2"/>
  <c r="AW251" i="2" s="1"/>
  <c r="U251" i="2"/>
  <c r="V251" i="2" s="1"/>
  <c r="AV247" i="2"/>
  <c r="AW247" i="2" s="1"/>
  <c r="U247" i="2"/>
  <c r="V247" i="2" s="1"/>
  <c r="AV243" i="2"/>
  <c r="AW243" i="2" s="1"/>
  <c r="U243" i="2"/>
  <c r="V243" i="2" s="1"/>
  <c r="AV239" i="2"/>
  <c r="AW239" i="2" s="1"/>
  <c r="U239" i="2"/>
  <c r="V239" i="2" s="1"/>
  <c r="AV235" i="2"/>
  <c r="AW235" i="2" s="1"/>
  <c r="U235" i="2"/>
  <c r="V235" i="2" s="1"/>
  <c r="AV231" i="2"/>
  <c r="AW231" i="2" s="1"/>
  <c r="U231" i="2"/>
  <c r="V231" i="2" s="1"/>
  <c r="AV227" i="2"/>
  <c r="AW227" i="2" s="1"/>
  <c r="U227" i="2"/>
  <c r="V227" i="2" s="1"/>
  <c r="AV223" i="2"/>
  <c r="AW223" i="2" s="1"/>
  <c r="U223" i="2"/>
  <c r="V223" i="2" s="1"/>
  <c r="AV219" i="2"/>
  <c r="AW219" i="2" s="1"/>
  <c r="U219" i="2"/>
  <c r="V219" i="2" s="1"/>
  <c r="AV215" i="2"/>
  <c r="AW215" i="2" s="1"/>
  <c r="U215" i="2"/>
  <c r="V215" i="2" s="1"/>
  <c r="AV211" i="2"/>
  <c r="AW211" i="2" s="1"/>
  <c r="U211" i="2"/>
  <c r="V211" i="2" s="1"/>
  <c r="AV207" i="2"/>
  <c r="AW207" i="2" s="1"/>
  <c r="U207" i="2"/>
  <c r="V207" i="2" s="1"/>
  <c r="AV203" i="2"/>
  <c r="AW203" i="2" s="1"/>
  <c r="U203" i="2"/>
  <c r="V203" i="2" s="1"/>
  <c r="U199" i="2"/>
  <c r="V199" i="2" s="1"/>
  <c r="AV195" i="2"/>
  <c r="AW195" i="2" s="1"/>
  <c r="U195" i="2"/>
  <c r="V195" i="2" s="1"/>
  <c r="AV191" i="2"/>
  <c r="AW191" i="2" s="1"/>
  <c r="U191" i="2"/>
  <c r="V191" i="2" s="1"/>
  <c r="AG190" i="2"/>
  <c r="AR185" i="2"/>
  <c r="AV185" i="2" s="1"/>
  <c r="AW185" i="2" s="1"/>
  <c r="AG186" i="2"/>
  <c r="AR249" i="2"/>
  <c r="AV249" i="2" s="1"/>
  <c r="AW249" i="2" s="1"/>
  <c r="AR241" i="2"/>
  <c r="AV241" i="2" s="1"/>
  <c r="AW241" i="2" s="1"/>
  <c r="AR233" i="2"/>
  <c r="AV233" i="2" s="1"/>
  <c r="AW233" i="2" s="1"/>
  <c r="AR197" i="2"/>
  <c r="AV197" i="2" s="1"/>
  <c r="AW197" i="2" s="1"/>
  <c r="AR189" i="2"/>
  <c r="AV189" i="2" s="1"/>
  <c r="AW189" i="2" s="1"/>
  <c r="U181" i="2"/>
  <c r="V181" i="2" s="1"/>
  <c r="AR256" i="2"/>
  <c r="AV256" i="2" s="1"/>
  <c r="AW256" i="2" s="1"/>
  <c r="AR219" i="2"/>
  <c r="AR180" i="2"/>
  <c r="AV180" i="2" s="1"/>
  <c r="AW180" i="2" s="1"/>
  <c r="AV175" i="2"/>
  <c r="AW175" i="2" s="1"/>
  <c r="U175" i="2"/>
  <c r="V175" i="2" s="1"/>
  <c r="AR174" i="2"/>
  <c r="AV174" i="2" s="1"/>
  <c r="AW174" i="2" s="1"/>
  <c r="AG173" i="2"/>
  <c r="AV167" i="2"/>
  <c r="AW167" i="2" s="1"/>
  <c r="U167" i="2"/>
  <c r="V167" i="2" s="1"/>
  <c r="AR166" i="2"/>
  <c r="AV166" i="2" s="1"/>
  <c r="AW166" i="2" s="1"/>
  <c r="AG165" i="2"/>
  <c r="AV159" i="2"/>
  <c r="AW159" i="2" s="1"/>
  <c r="U159" i="2"/>
  <c r="V159" i="2" s="1"/>
  <c r="AR158" i="2"/>
  <c r="AV158" i="2" s="1"/>
  <c r="AW158" i="2" s="1"/>
  <c r="AR220" i="2"/>
  <c r="AV220" i="2" s="1"/>
  <c r="AW220" i="2" s="1"/>
  <c r="AR212" i="2"/>
  <c r="AV212" i="2" s="1"/>
  <c r="AW212" i="2" s="1"/>
  <c r="AR199" i="2"/>
  <c r="AV199" i="2" s="1"/>
  <c r="AW199" i="2" s="1"/>
  <c r="AR191" i="2"/>
  <c r="AR181" i="2"/>
  <c r="AV181" i="2" s="1"/>
  <c r="AW181" i="2" s="1"/>
  <c r="U184" i="2"/>
  <c r="V184" i="2" s="1"/>
  <c r="U156" i="2"/>
  <c r="V156" i="2" s="1"/>
  <c r="AR46" i="2"/>
  <c r="AV46" i="2" s="1"/>
  <c r="AW46" i="2" s="1"/>
  <c r="AR42" i="2"/>
  <c r="AV42" i="2" s="1"/>
  <c r="AW42" i="2" s="1"/>
  <c r="AR38" i="2"/>
  <c r="AV38" i="2" s="1"/>
  <c r="AW38" i="2" s="1"/>
  <c r="AR34" i="2"/>
  <c r="AV34" i="2" s="1"/>
  <c r="AW34" i="2" s="1"/>
  <c r="U174" i="2"/>
  <c r="V174" i="2" s="1"/>
  <c r="AR148" i="2"/>
  <c r="AV148" i="2" s="1"/>
  <c r="AW148" i="2" s="1"/>
  <c r="AG143" i="2"/>
  <c r="AR132" i="2"/>
  <c r="AV132" i="2" s="1"/>
  <c r="AW132" i="2" s="1"/>
  <c r="AG127" i="2"/>
  <c r="AR116" i="2"/>
  <c r="AV116" i="2" s="1"/>
  <c r="AW116" i="2" s="1"/>
  <c r="AG111" i="2"/>
  <c r="AR100" i="2"/>
  <c r="AV100" i="2" s="1"/>
  <c r="AW100" i="2" s="1"/>
  <c r="AG95" i="2"/>
  <c r="AR84" i="2"/>
  <c r="AV84" i="2" s="1"/>
  <c r="AW84" i="2" s="1"/>
  <c r="AG79" i="2"/>
  <c r="AR68" i="2"/>
  <c r="AV68" i="2" s="1"/>
  <c r="AW68" i="2" s="1"/>
  <c r="AG63" i="2"/>
  <c r="AR53" i="2"/>
  <c r="AV53" i="2" s="1"/>
  <c r="AW53" i="2" s="1"/>
  <c r="AR45" i="2"/>
  <c r="AV45" i="2" s="1"/>
  <c r="AW45" i="2" s="1"/>
  <c r="AG40" i="2"/>
  <c r="AG34" i="2"/>
  <c r="AR571" i="1"/>
  <c r="AV571" i="1" s="1"/>
  <c r="AW571" i="1" s="1"/>
  <c r="AR570" i="1"/>
  <c r="AV570" i="1" s="1"/>
  <c r="AW570" i="1" s="1"/>
  <c r="AR569" i="1"/>
  <c r="AV569" i="1" s="1"/>
  <c r="AW569" i="1" s="1"/>
  <c r="AG570" i="1"/>
  <c r="AR565" i="1"/>
  <c r="AV565" i="1" s="1"/>
  <c r="AW565" i="1" s="1"/>
  <c r="AG566" i="1"/>
  <c r="AR561" i="1"/>
  <c r="AV561" i="1" s="1"/>
  <c r="AW561" i="1" s="1"/>
  <c r="AG562" i="1"/>
  <c r="AR557" i="1"/>
  <c r="AG558" i="1"/>
  <c r="AR553" i="1"/>
  <c r="AG554" i="1"/>
  <c r="AR549" i="1"/>
  <c r="AV549" i="1" s="1"/>
  <c r="AW549" i="1" s="1"/>
  <c r="AG550" i="1"/>
  <c r="AR545" i="1"/>
  <c r="AG546" i="1"/>
  <c r="AR541" i="1"/>
  <c r="AG542" i="1"/>
  <c r="AR537" i="1"/>
  <c r="AG538" i="1"/>
  <c r="AR533" i="1"/>
  <c r="AV533" i="1" s="1"/>
  <c r="AW533" i="1" s="1"/>
  <c r="AG534" i="1"/>
  <c r="AR529" i="1"/>
  <c r="AG530" i="1"/>
  <c r="AR525" i="1"/>
  <c r="AG526" i="1"/>
  <c r="AR521" i="1"/>
  <c r="AG522" i="1"/>
  <c r="AR517" i="1"/>
  <c r="AV517" i="1" s="1"/>
  <c r="AW517" i="1" s="1"/>
  <c r="AG518" i="1"/>
  <c r="AR513" i="1"/>
  <c r="AG514" i="1"/>
  <c r="AR509" i="1"/>
  <c r="AG510" i="1"/>
  <c r="AR505" i="1"/>
  <c r="AG506" i="1"/>
  <c r="AR501" i="1"/>
  <c r="AV501" i="1" s="1"/>
  <c r="AW501" i="1" s="1"/>
  <c r="AG502" i="1"/>
  <c r="AR497" i="1"/>
  <c r="AG498" i="1"/>
  <c r="AR493" i="1"/>
  <c r="AG494" i="1"/>
  <c r="AR489" i="1"/>
  <c r="AG490" i="1"/>
  <c r="AR485" i="1"/>
  <c r="AV485" i="1" s="1"/>
  <c r="AW485" i="1" s="1"/>
  <c r="AG486" i="1"/>
  <c r="AR481" i="1"/>
  <c r="AG482" i="1"/>
  <c r="AR477" i="1"/>
  <c r="AG478" i="1"/>
  <c r="AR473" i="1"/>
  <c r="AG474" i="1"/>
  <c r="AR469" i="1"/>
  <c r="AV469" i="1" s="1"/>
  <c r="AW469" i="1" s="1"/>
  <c r="AG470" i="1"/>
  <c r="AR465" i="1"/>
  <c r="AG466" i="1"/>
  <c r="AR461" i="1"/>
  <c r="AG462" i="1"/>
  <c r="AR457" i="1"/>
  <c r="AG458" i="1"/>
  <c r="AR453" i="1"/>
  <c r="AV453" i="1" s="1"/>
  <c r="AW453" i="1" s="1"/>
  <c r="AG454" i="1"/>
  <c r="AR449" i="1"/>
  <c r="AG450" i="1"/>
  <c r="AR445" i="1"/>
  <c r="AG446" i="1"/>
  <c r="AR441" i="1"/>
  <c r="AG442" i="1"/>
  <c r="AR437" i="1"/>
  <c r="AV437" i="1" s="1"/>
  <c r="AW437" i="1" s="1"/>
  <c r="AG438" i="1"/>
  <c r="AR433" i="1"/>
  <c r="AG434" i="1"/>
  <c r="AR429" i="1"/>
  <c r="AV429" i="1" s="1"/>
  <c r="AW429" i="1" s="1"/>
  <c r="AG430" i="1"/>
  <c r="AR425" i="1"/>
  <c r="AV425" i="1" s="1"/>
  <c r="AW425" i="1" s="1"/>
  <c r="AG426" i="1"/>
  <c r="AR421" i="1"/>
  <c r="AV421" i="1" s="1"/>
  <c r="AW421" i="1" s="1"/>
  <c r="AG422" i="1"/>
  <c r="AR417" i="1"/>
  <c r="AG418" i="1"/>
  <c r="AR413" i="1"/>
  <c r="AV413" i="1" s="1"/>
  <c r="AW413" i="1" s="1"/>
  <c r="AG414" i="1"/>
  <c r="AR409" i="1"/>
  <c r="AV409" i="1" s="1"/>
  <c r="AW409" i="1" s="1"/>
  <c r="AG410" i="1"/>
  <c r="AR405" i="1"/>
  <c r="AV405" i="1" s="1"/>
  <c r="AW405" i="1" s="1"/>
  <c r="AG406" i="1"/>
  <c r="AR401" i="1"/>
  <c r="AG402" i="1"/>
  <c r="AR397" i="1"/>
  <c r="AV397" i="1" s="1"/>
  <c r="AW397" i="1" s="1"/>
  <c r="AG398" i="1"/>
  <c r="AR393" i="1"/>
  <c r="AV393" i="1" s="1"/>
  <c r="AW393" i="1" s="1"/>
  <c r="AG394" i="1"/>
  <c r="AR389" i="1"/>
  <c r="AV389" i="1" s="1"/>
  <c r="AW389" i="1" s="1"/>
  <c r="AG390" i="1"/>
  <c r="AR385" i="1"/>
  <c r="AG386" i="1"/>
  <c r="AR381" i="1"/>
  <c r="AV381" i="1" s="1"/>
  <c r="AW381" i="1" s="1"/>
  <c r="AG382" i="1"/>
  <c r="AR377" i="1"/>
  <c r="AV377" i="1" s="1"/>
  <c r="AW377" i="1" s="1"/>
  <c r="AG378" i="1"/>
  <c r="AR373" i="1"/>
  <c r="AV373" i="1" s="1"/>
  <c r="AW373" i="1" s="1"/>
  <c r="AG374" i="1"/>
  <c r="AR369" i="1"/>
  <c r="AG370" i="1"/>
  <c r="AR365" i="1"/>
  <c r="AV365" i="1" s="1"/>
  <c r="AW365" i="1" s="1"/>
  <c r="AG366" i="1"/>
  <c r="AR361" i="1"/>
  <c r="AV361" i="1" s="1"/>
  <c r="AW361" i="1" s="1"/>
  <c r="AG362" i="1"/>
  <c r="AR357" i="1"/>
  <c r="AV357" i="1" s="1"/>
  <c r="AW357" i="1" s="1"/>
  <c r="AG358" i="1"/>
  <c r="U186" i="2"/>
  <c r="V186" i="2" s="1"/>
  <c r="U160" i="2"/>
  <c r="V160" i="2" s="1"/>
  <c r="U154" i="2"/>
  <c r="V154" i="2" s="1"/>
  <c r="AV154" i="2"/>
  <c r="AW154" i="2" s="1"/>
  <c r="AG154" i="2"/>
  <c r="U150" i="2"/>
  <c r="V150" i="2" s="1"/>
  <c r="AV150" i="2"/>
  <c r="AW150" i="2" s="1"/>
  <c r="AG150" i="2"/>
  <c r="U146" i="2"/>
  <c r="V146" i="2" s="1"/>
  <c r="AV146" i="2"/>
  <c r="AW146" i="2" s="1"/>
  <c r="AG146" i="2"/>
  <c r="U142" i="2"/>
  <c r="V142" i="2" s="1"/>
  <c r="AV142" i="2"/>
  <c r="AW142" i="2" s="1"/>
  <c r="AG142" i="2"/>
  <c r="U138" i="2"/>
  <c r="V138" i="2" s="1"/>
  <c r="AV138" i="2"/>
  <c r="AW138" i="2" s="1"/>
  <c r="AG138" i="2"/>
  <c r="U134" i="2"/>
  <c r="V134" i="2" s="1"/>
  <c r="AV134" i="2"/>
  <c r="AW134" i="2" s="1"/>
  <c r="AG134" i="2"/>
  <c r="U130" i="2"/>
  <c r="V130" i="2" s="1"/>
  <c r="AV130" i="2"/>
  <c r="AW130" i="2" s="1"/>
  <c r="AG130" i="2"/>
  <c r="U126" i="2"/>
  <c r="V126" i="2" s="1"/>
  <c r="AV126" i="2"/>
  <c r="AW126" i="2" s="1"/>
  <c r="AG126" i="2"/>
  <c r="U122" i="2"/>
  <c r="V122" i="2" s="1"/>
  <c r="AV122" i="2"/>
  <c r="AW122" i="2" s="1"/>
  <c r="AG122" i="2"/>
  <c r="U118" i="2"/>
  <c r="V118" i="2" s="1"/>
  <c r="AV118" i="2"/>
  <c r="AW118" i="2" s="1"/>
  <c r="AG118" i="2"/>
  <c r="U114" i="2"/>
  <c r="V114" i="2" s="1"/>
  <c r="AV114" i="2"/>
  <c r="AW114" i="2" s="1"/>
  <c r="AG114" i="2"/>
  <c r="U110" i="2"/>
  <c r="V110" i="2" s="1"/>
  <c r="AV110" i="2"/>
  <c r="AW110" i="2" s="1"/>
  <c r="AG110" i="2"/>
  <c r="U106" i="2"/>
  <c r="V106" i="2" s="1"/>
  <c r="AV106" i="2"/>
  <c r="AW106" i="2" s="1"/>
  <c r="AG106" i="2"/>
  <c r="U102" i="2"/>
  <c r="V102" i="2" s="1"/>
  <c r="AV102" i="2"/>
  <c r="AW102" i="2" s="1"/>
  <c r="AG102" i="2"/>
  <c r="U98" i="2"/>
  <c r="V98" i="2" s="1"/>
  <c r="AV98" i="2"/>
  <c r="AW98" i="2" s="1"/>
  <c r="AG98" i="2"/>
  <c r="U94" i="2"/>
  <c r="V94" i="2" s="1"/>
  <c r="AV94" i="2"/>
  <c r="AW94" i="2" s="1"/>
  <c r="AG94" i="2"/>
  <c r="U90" i="2"/>
  <c r="V90" i="2" s="1"/>
  <c r="AV90" i="2"/>
  <c r="AW90" i="2" s="1"/>
  <c r="AG90" i="2"/>
  <c r="U86" i="2"/>
  <c r="V86" i="2" s="1"/>
  <c r="AV86" i="2"/>
  <c r="AW86" i="2" s="1"/>
  <c r="AG86" i="2"/>
  <c r="U82" i="2"/>
  <c r="V82" i="2" s="1"/>
  <c r="AV82" i="2"/>
  <c r="AW82" i="2" s="1"/>
  <c r="AG82" i="2"/>
  <c r="U78" i="2"/>
  <c r="V78" i="2" s="1"/>
  <c r="AV78" i="2"/>
  <c r="AW78" i="2" s="1"/>
  <c r="AG78" i="2"/>
  <c r="U74" i="2"/>
  <c r="V74" i="2" s="1"/>
  <c r="AV74" i="2"/>
  <c r="AW74" i="2" s="1"/>
  <c r="AG74" i="2"/>
  <c r="U70" i="2"/>
  <c r="V70" i="2" s="1"/>
  <c r="AV70" i="2"/>
  <c r="AW70" i="2" s="1"/>
  <c r="AG70" i="2"/>
  <c r="U66" i="2"/>
  <c r="V66" i="2" s="1"/>
  <c r="AV66" i="2"/>
  <c r="AW66" i="2" s="1"/>
  <c r="AG66" i="2"/>
  <c r="U62" i="2"/>
  <c r="V62" i="2" s="1"/>
  <c r="AV62" i="2"/>
  <c r="AW62" i="2" s="1"/>
  <c r="AG62" i="2"/>
  <c r="U58" i="2"/>
  <c r="V58" i="2" s="1"/>
  <c r="AV58" i="2"/>
  <c r="AW58" i="2" s="1"/>
  <c r="AG58" i="2"/>
  <c r="U54" i="2"/>
  <c r="V54" i="2" s="1"/>
  <c r="AV54" i="2"/>
  <c r="AW54" i="2" s="1"/>
  <c r="U50" i="2"/>
  <c r="V50" i="2" s="1"/>
  <c r="AR32" i="2"/>
  <c r="AV32" i="2" s="1"/>
  <c r="AW32" i="2" s="1"/>
  <c r="AP13" i="2"/>
  <c r="U183" i="2"/>
  <c r="V183" i="2" s="1"/>
  <c r="U178" i="2"/>
  <c r="V178" i="2" s="1"/>
  <c r="AG157" i="2"/>
  <c r="AR52" i="2"/>
  <c r="AV52" i="2" s="1"/>
  <c r="AW52" i="2" s="1"/>
  <c r="AR50" i="2"/>
  <c r="AV50" i="2" s="1"/>
  <c r="AW50" i="2" s="1"/>
  <c r="U591" i="1"/>
  <c r="V591" i="1" s="1"/>
  <c r="AV591" i="1"/>
  <c r="AW591" i="1" s="1"/>
  <c r="U587" i="1"/>
  <c r="V587" i="1" s="1"/>
  <c r="AV587" i="1"/>
  <c r="AW587" i="1" s="1"/>
  <c r="AR584" i="1"/>
  <c r="AG579" i="1"/>
  <c r="AG575" i="1"/>
  <c r="U437" i="1"/>
  <c r="V437" i="1" s="1"/>
  <c r="AV433" i="1"/>
  <c r="AW433" i="1" s="1"/>
  <c r="U421" i="1"/>
  <c r="V421" i="1" s="1"/>
  <c r="AV417" i="1"/>
  <c r="AW417" i="1" s="1"/>
  <c r="U405" i="1"/>
  <c r="V405" i="1" s="1"/>
  <c r="AV401" i="1"/>
  <c r="AW401" i="1" s="1"/>
  <c r="U389" i="1"/>
  <c r="V389" i="1" s="1"/>
  <c r="AV385" i="1"/>
  <c r="AW385" i="1" s="1"/>
  <c r="U373" i="1"/>
  <c r="V373" i="1" s="1"/>
  <c r="AV369" i="1"/>
  <c r="AW369" i="1" s="1"/>
  <c r="U357" i="1"/>
  <c r="V357" i="1" s="1"/>
  <c r="U350" i="1"/>
  <c r="V350" i="1" s="1"/>
  <c r="U346" i="1"/>
  <c r="V346" i="1" s="1"/>
  <c r="U342" i="1"/>
  <c r="V342" i="1" s="1"/>
  <c r="U338" i="1"/>
  <c r="V338" i="1" s="1"/>
  <c r="U334" i="1"/>
  <c r="V334" i="1" s="1"/>
  <c r="U330" i="1"/>
  <c r="V330" i="1" s="1"/>
  <c r="U326" i="1"/>
  <c r="V326" i="1" s="1"/>
  <c r="AR589" i="1"/>
  <c r="AV589" i="1" s="1"/>
  <c r="AW589" i="1" s="1"/>
  <c r="U569" i="1"/>
  <c r="V569" i="1" s="1"/>
  <c r="U432" i="1"/>
  <c r="V432" i="1" s="1"/>
  <c r="AV428" i="1"/>
  <c r="AW428" i="1" s="1"/>
  <c r="U416" i="1"/>
  <c r="V416" i="1" s="1"/>
  <c r="AV412" i="1"/>
  <c r="AW412" i="1" s="1"/>
  <c r="U400" i="1"/>
  <c r="V400" i="1" s="1"/>
  <c r="AV396" i="1"/>
  <c r="AW396" i="1" s="1"/>
  <c r="U384" i="1"/>
  <c r="V384" i="1" s="1"/>
  <c r="AV380" i="1"/>
  <c r="AW380" i="1" s="1"/>
  <c r="U368" i="1"/>
  <c r="V368" i="1" s="1"/>
  <c r="AV364" i="1"/>
  <c r="AW364" i="1" s="1"/>
  <c r="U312" i="1"/>
  <c r="V312" i="1" s="1"/>
  <c r="AV312" i="1"/>
  <c r="AW312" i="1" s="1"/>
  <c r="U308" i="1"/>
  <c r="V308" i="1" s="1"/>
  <c r="AV308" i="1"/>
  <c r="AW308" i="1" s="1"/>
  <c r="U298" i="1"/>
  <c r="V298" i="1" s="1"/>
  <c r="AV298" i="1"/>
  <c r="AW298" i="1" s="1"/>
  <c r="U294" i="1"/>
  <c r="V294" i="1" s="1"/>
  <c r="AV294" i="1"/>
  <c r="AW294" i="1" s="1"/>
  <c r="U290" i="1"/>
  <c r="V290" i="1" s="1"/>
  <c r="AV290" i="1"/>
  <c r="AW290" i="1" s="1"/>
  <c r="U286" i="1"/>
  <c r="V286" i="1" s="1"/>
  <c r="AV286" i="1"/>
  <c r="AW286" i="1" s="1"/>
  <c r="U282" i="1"/>
  <c r="V282" i="1" s="1"/>
  <c r="AV282" i="1"/>
  <c r="AW282" i="1" s="1"/>
  <c r="U278" i="1"/>
  <c r="V278" i="1" s="1"/>
  <c r="AV278" i="1"/>
  <c r="AW278" i="1" s="1"/>
  <c r="U274" i="1"/>
  <c r="V274" i="1" s="1"/>
  <c r="AV274" i="1"/>
  <c r="AW274" i="1" s="1"/>
  <c r="U270" i="1"/>
  <c r="V270" i="1" s="1"/>
  <c r="AV270" i="1"/>
  <c r="AW270" i="1" s="1"/>
  <c r="U266" i="1"/>
  <c r="V266" i="1" s="1"/>
  <c r="AV266" i="1"/>
  <c r="AW266" i="1" s="1"/>
  <c r="U262" i="1"/>
  <c r="V262" i="1" s="1"/>
  <c r="AV262" i="1"/>
  <c r="AW262" i="1" s="1"/>
  <c r="U258" i="1"/>
  <c r="V258" i="1" s="1"/>
  <c r="AV258" i="1"/>
  <c r="AW258" i="1" s="1"/>
  <c r="U254" i="1"/>
  <c r="V254" i="1" s="1"/>
  <c r="AV254" i="1"/>
  <c r="AW254" i="1" s="1"/>
  <c r="U250" i="1"/>
  <c r="V250" i="1" s="1"/>
  <c r="AV250" i="1"/>
  <c r="AW250" i="1" s="1"/>
  <c r="U246" i="1"/>
  <c r="V246" i="1" s="1"/>
  <c r="AV246" i="1"/>
  <c r="AW246" i="1" s="1"/>
  <c r="U242" i="1"/>
  <c r="V242" i="1" s="1"/>
  <c r="AV242" i="1"/>
  <c r="AW242" i="1" s="1"/>
  <c r="U238" i="1"/>
  <c r="V238" i="1" s="1"/>
  <c r="AV238" i="1"/>
  <c r="AW238" i="1" s="1"/>
  <c r="U234" i="1"/>
  <c r="V234" i="1" s="1"/>
  <c r="AV234" i="1"/>
  <c r="AW234" i="1" s="1"/>
  <c r="U230" i="1"/>
  <c r="V230" i="1" s="1"/>
  <c r="AV230" i="1"/>
  <c r="AW230" i="1" s="1"/>
  <c r="U226" i="1"/>
  <c r="V226" i="1" s="1"/>
  <c r="AV226" i="1"/>
  <c r="AW226" i="1" s="1"/>
  <c r="U222" i="1"/>
  <c r="V222" i="1" s="1"/>
  <c r="AV222" i="1"/>
  <c r="AW222" i="1" s="1"/>
  <c r="U218" i="1"/>
  <c r="V218" i="1" s="1"/>
  <c r="AV218" i="1"/>
  <c r="AW218" i="1" s="1"/>
  <c r="U214" i="1"/>
  <c r="V214" i="1" s="1"/>
  <c r="AV214" i="1"/>
  <c r="AW214" i="1" s="1"/>
  <c r="U210" i="1"/>
  <c r="V210" i="1" s="1"/>
  <c r="AV210" i="1"/>
  <c r="AW210" i="1" s="1"/>
  <c r="U206" i="1"/>
  <c r="V206" i="1" s="1"/>
  <c r="AV206" i="1"/>
  <c r="AW206" i="1" s="1"/>
  <c r="U202" i="1"/>
  <c r="V202" i="1" s="1"/>
  <c r="AV202" i="1"/>
  <c r="AW202" i="1" s="1"/>
  <c r="U198" i="1"/>
  <c r="V198" i="1" s="1"/>
  <c r="AV198" i="1"/>
  <c r="AW198" i="1" s="1"/>
  <c r="U194" i="1"/>
  <c r="V194" i="1" s="1"/>
  <c r="AV194" i="1"/>
  <c r="AW194" i="1" s="1"/>
  <c r="U190" i="1"/>
  <c r="V190" i="1" s="1"/>
  <c r="AV190" i="1"/>
  <c r="AW190" i="1" s="1"/>
  <c r="U186" i="1"/>
  <c r="V186" i="1" s="1"/>
  <c r="AV186" i="1"/>
  <c r="AW186" i="1" s="1"/>
  <c r="U182" i="1"/>
  <c r="V182" i="1" s="1"/>
  <c r="AV182" i="1"/>
  <c r="AW182" i="1" s="1"/>
  <c r="U178" i="1"/>
  <c r="V178" i="1" s="1"/>
  <c r="AV178" i="1"/>
  <c r="AW178" i="1" s="1"/>
  <c r="U174" i="1"/>
  <c r="V174" i="1" s="1"/>
  <c r="AV174" i="1"/>
  <c r="AW174" i="1" s="1"/>
  <c r="U588" i="1"/>
  <c r="V588" i="1" s="1"/>
  <c r="AV588" i="1"/>
  <c r="AW588" i="1" s="1"/>
  <c r="AR586" i="1"/>
  <c r="AV586" i="1" s="1"/>
  <c r="AW586" i="1" s="1"/>
  <c r="AG581" i="1"/>
  <c r="U573" i="1"/>
  <c r="V573" i="1" s="1"/>
  <c r="AV573" i="1"/>
  <c r="AW573" i="1" s="1"/>
  <c r="U435" i="1"/>
  <c r="V435" i="1" s="1"/>
  <c r="AV431" i="1"/>
  <c r="AW431" i="1" s="1"/>
  <c r="U419" i="1"/>
  <c r="V419" i="1" s="1"/>
  <c r="AV415" i="1"/>
  <c r="AW415" i="1" s="1"/>
  <c r="U403" i="1"/>
  <c r="V403" i="1" s="1"/>
  <c r="AV399" i="1"/>
  <c r="AW399" i="1" s="1"/>
  <c r="U387" i="1"/>
  <c r="V387" i="1" s="1"/>
  <c r="AV383" i="1"/>
  <c r="AW383" i="1" s="1"/>
  <c r="U371" i="1"/>
  <c r="V371" i="1" s="1"/>
  <c r="AV367" i="1"/>
  <c r="AW367" i="1" s="1"/>
  <c r="U355" i="1"/>
  <c r="V355" i="1" s="1"/>
  <c r="AR352" i="1"/>
  <c r="AV352" i="1" s="1"/>
  <c r="AW352" i="1" s="1"/>
  <c r="AR350" i="1"/>
  <c r="AV350" i="1" s="1"/>
  <c r="AW350" i="1" s="1"/>
  <c r="AR348" i="1"/>
  <c r="AV348" i="1" s="1"/>
  <c r="AW348" i="1" s="1"/>
  <c r="AR346" i="1"/>
  <c r="AV346" i="1" s="1"/>
  <c r="AW346" i="1" s="1"/>
  <c r="AR344" i="1"/>
  <c r="AV344" i="1" s="1"/>
  <c r="AW344" i="1" s="1"/>
  <c r="AR342" i="1"/>
  <c r="AV342" i="1" s="1"/>
  <c r="AW342" i="1" s="1"/>
  <c r="AR340" i="1"/>
  <c r="AV340" i="1" s="1"/>
  <c r="AW340" i="1" s="1"/>
  <c r="AR338" i="1"/>
  <c r="AV338" i="1" s="1"/>
  <c r="AW338" i="1" s="1"/>
  <c r="AR336" i="1"/>
  <c r="AV336" i="1" s="1"/>
  <c r="AW336" i="1" s="1"/>
  <c r="AR334" i="1"/>
  <c r="AV334" i="1" s="1"/>
  <c r="AW334" i="1" s="1"/>
  <c r="AR332" i="1"/>
  <c r="AV332" i="1" s="1"/>
  <c r="AW332" i="1" s="1"/>
  <c r="AR330" i="1"/>
  <c r="AV330" i="1" s="1"/>
  <c r="AW330" i="1" s="1"/>
  <c r="AR328" i="1"/>
  <c r="AV328" i="1" s="1"/>
  <c r="AW328" i="1" s="1"/>
  <c r="AR326" i="1"/>
  <c r="AV326" i="1" s="1"/>
  <c r="AW326" i="1" s="1"/>
  <c r="AR324" i="1"/>
  <c r="AV324" i="1" s="1"/>
  <c r="AW324" i="1" s="1"/>
  <c r="AR299" i="1"/>
  <c r="AV299" i="1" s="1"/>
  <c r="AW299" i="1" s="1"/>
  <c r="AG300" i="1"/>
  <c r="AR295" i="1"/>
  <c r="AV295" i="1" s="1"/>
  <c r="AW295" i="1" s="1"/>
  <c r="AG296" i="1"/>
  <c r="AR291" i="1"/>
  <c r="AV291" i="1" s="1"/>
  <c r="AW291" i="1" s="1"/>
  <c r="AG292" i="1"/>
  <c r="AR287" i="1"/>
  <c r="AV287" i="1" s="1"/>
  <c r="AW287" i="1" s="1"/>
  <c r="AG288" i="1"/>
  <c r="AR283" i="1"/>
  <c r="AV283" i="1" s="1"/>
  <c r="AW283" i="1" s="1"/>
  <c r="AG284" i="1"/>
  <c r="AR279" i="1"/>
  <c r="AV279" i="1" s="1"/>
  <c r="AW279" i="1" s="1"/>
  <c r="AG280" i="1"/>
  <c r="AR275" i="1"/>
  <c r="AV275" i="1" s="1"/>
  <c r="AW275" i="1" s="1"/>
  <c r="AG276" i="1"/>
  <c r="AR271" i="1"/>
  <c r="AV271" i="1" s="1"/>
  <c r="AW271" i="1" s="1"/>
  <c r="AG272" i="1"/>
  <c r="AR267" i="1"/>
  <c r="AV267" i="1" s="1"/>
  <c r="AW267" i="1" s="1"/>
  <c r="AG268" i="1"/>
  <c r="AR263" i="1"/>
  <c r="AV263" i="1" s="1"/>
  <c r="AW263" i="1" s="1"/>
  <c r="AG264" i="1"/>
  <c r="AR259" i="1"/>
  <c r="AV259" i="1" s="1"/>
  <c r="AW259" i="1" s="1"/>
  <c r="AG260" i="1"/>
  <c r="AR255" i="1"/>
  <c r="AV255" i="1" s="1"/>
  <c r="AW255" i="1" s="1"/>
  <c r="AG256" i="1"/>
  <c r="AR251" i="1"/>
  <c r="AV251" i="1" s="1"/>
  <c r="AW251" i="1" s="1"/>
  <c r="AG252" i="1"/>
  <c r="AR247" i="1"/>
  <c r="AV247" i="1" s="1"/>
  <c r="AW247" i="1" s="1"/>
  <c r="AG248" i="1"/>
  <c r="AR243" i="1"/>
  <c r="AV243" i="1" s="1"/>
  <c r="AW243" i="1" s="1"/>
  <c r="AG244" i="1"/>
  <c r="AR239" i="1"/>
  <c r="AV239" i="1" s="1"/>
  <c r="AW239" i="1" s="1"/>
  <c r="AG240" i="1"/>
  <c r="AR235" i="1"/>
  <c r="AV235" i="1" s="1"/>
  <c r="AW235" i="1" s="1"/>
  <c r="AG236" i="1"/>
  <c r="AR231" i="1"/>
  <c r="AV231" i="1" s="1"/>
  <c r="AW231" i="1" s="1"/>
  <c r="AG232" i="1"/>
  <c r="AR227" i="1"/>
  <c r="AV227" i="1" s="1"/>
  <c r="AW227" i="1" s="1"/>
  <c r="AG228" i="1"/>
  <c r="AR223" i="1"/>
  <c r="AV223" i="1" s="1"/>
  <c r="AW223" i="1" s="1"/>
  <c r="AG224" i="1"/>
  <c r="AR219" i="1"/>
  <c r="AV219" i="1" s="1"/>
  <c r="AW219" i="1" s="1"/>
  <c r="AG220" i="1"/>
  <c r="AR215" i="1"/>
  <c r="AV215" i="1" s="1"/>
  <c r="AW215" i="1" s="1"/>
  <c r="AG216" i="1"/>
  <c r="AR211" i="1"/>
  <c r="AV211" i="1" s="1"/>
  <c r="AW211" i="1" s="1"/>
  <c r="AG212" i="1"/>
  <c r="AR207" i="1"/>
  <c r="AV207" i="1" s="1"/>
  <c r="AW207" i="1" s="1"/>
  <c r="AG208" i="1"/>
  <c r="AR203" i="1"/>
  <c r="AV203" i="1" s="1"/>
  <c r="AW203" i="1" s="1"/>
  <c r="AG204" i="1"/>
  <c r="AR199" i="1"/>
  <c r="AV199" i="1" s="1"/>
  <c r="AW199" i="1" s="1"/>
  <c r="AG200" i="1"/>
  <c r="AR195" i="1"/>
  <c r="AV195" i="1" s="1"/>
  <c r="AW195" i="1" s="1"/>
  <c r="AG196" i="1"/>
  <c r="AR191" i="1"/>
  <c r="AV191" i="1" s="1"/>
  <c r="AW191" i="1" s="1"/>
  <c r="AG192" i="1"/>
  <c r="AR187" i="1"/>
  <c r="AV187" i="1" s="1"/>
  <c r="AW187" i="1" s="1"/>
  <c r="AG188" i="1"/>
  <c r="AR183" i="1"/>
  <c r="AV183" i="1" s="1"/>
  <c r="AW183" i="1" s="1"/>
  <c r="AG184" i="1"/>
  <c r="AR179" i="1"/>
  <c r="AV179" i="1" s="1"/>
  <c r="AW179" i="1" s="1"/>
  <c r="AG180" i="1"/>
  <c r="AR175" i="1"/>
  <c r="AV175" i="1" s="1"/>
  <c r="AW175" i="1" s="1"/>
  <c r="AG176" i="1"/>
  <c r="AR28" i="2"/>
  <c r="AV28" i="2" s="1"/>
  <c r="AW28" i="2" s="1"/>
  <c r="AR27" i="2"/>
  <c r="AV27" i="2" s="1"/>
  <c r="AW27" i="2" s="1"/>
  <c r="AR26" i="2"/>
  <c r="AV26" i="2" s="1"/>
  <c r="AW26" i="2" s="1"/>
  <c r="AR25" i="2"/>
  <c r="AV25" i="2" s="1"/>
  <c r="AW25" i="2" s="1"/>
  <c r="AR24" i="2"/>
  <c r="AV24" i="2" s="1"/>
  <c r="AW24" i="2" s="1"/>
  <c r="AR23" i="2"/>
  <c r="AV23" i="2" s="1"/>
  <c r="AW23" i="2" s="1"/>
  <c r="AR22" i="2"/>
  <c r="AV22" i="2" s="1"/>
  <c r="AW22" i="2" s="1"/>
  <c r="AR21" i="2"/>
  <c r="AV21" i="2" s="1"/>
  <c r="AW21" i="2" s="1"/>
  <c r="AR20" i="2"/>
  <c r="AV20" i="2" s="1"/>
  <c r="AW20" i="2" s="1"/>
  <c r="AR19" i="2"/>
  <c r="AV19" i="2" s="1"/>
  <c r="AW19" i="2" s="1"/>
  <c r="AR18" i="2"/>
  <c r="AV18" i="2" s="1"/>
  <c r="AW18" i="2" s="1"/>
  <c r="AR17" i="2"/>
  <c r="AV17" i="2" s="1"/>
  <c r="AW17" i="2" s="1"/>
  <c r="AR16" i="2"/>
  <c r="AR15" i="2"/>
  <c r="AR14" i="2"/>
  <c r="AD13" i="2"/>
  <c r="AG591" i="1"/>
  <c r="AV584" i="1"/>
  <c r="AW584" i="1" s="1"/>
  <c r="AV580" i="1"/>
  <c r="AW580" i="1" s="1"/>
  <c r="AV576" i="1"/>
  <c r="AW576" i="1" s="1"/>
  <c r="AV572" i="1"/>
  <c r="AW572" i="1" s="1"/>
  <c r="U567" i="1"/>
  <c r="V567" i="1" s="1"/>
  <c r="AV564" i="1"/>
  <c r="AW564" i="1" s="1"/>
  <c r="U563" i="1"/>
  <c r="V563" i="1" s="1"/>
  <c r="AV560" i="1"/>
  <c r="AW560" i="1" s="1"/>
  <c r="U559" i="1"/>
  <c r="V559" i="1" s="1"/>
  <c r="AV557" i="1"/>
  <c r="AW557" i="1" s="1"/>
  <c r="U556" i="1"/>
  <c r="V556" i="1" s="1"/>
  <c r="AV553" i="1"/>
  <c r="AW553" i="1" s="1"/>
  <c r="U552" i="1"/>
  <c r="V552" i="1" s="1"/>
  <c r="U548" i="1"/>
  <c r="V548" i="1" s="1"/>
  <c r="AV545" i="1"/>
  <c r="AW545" i="1" s="1"/>
  <c r="U544" i="1"/>
  <c r="V544" i="1" s="1"/>
  <c r="AV541" i="1"/>
  <c r="AW541" i="1" s="1"/>
  <c r="U540" i="1"/>
  <c r="V540" i="1" s="1"/>
  <c r="AV537" i="1"/>
  <c r="AW537" i="1" s="1"/>
  <c r="U536" i="1"/>
  <c r="V536" i="1" s="1"/>
  <c r="U532" i="1"/>
  <c r="V532" i="1" s="1"/>
  <c r="AV529" i="1"/>
  <c r="AW529" i="1" s="1"/>
  <c r="U528" i="1"/>
  <c r="V528" i="1" s="1"/>
  <c r="AV525" i="1"/>
  <c r="AW525" i="1" s="1"/>
  <c r="U524" i="1"/>
  <c r="V524" i="1" s="1"/>
  <c r="AV521" i="1"/>
  <c r="AW521" i="1" s="1"/>
  <c r="U520" i="1"/>
  <c r="V520" i="1" s="1"/>
  <c r="U516" i="1"/>
  <c r="V516" i="1" s="1"/>
  <c r="AV513" i="1"/>
  <c r="AW513" i="1" s="1"/>
  <c r="U512" i="1"/>
  <c r="V512" i="1" s="1"/>
  <c r="AV509" i="1"/>
  <c r="AW509" i="1" s="1"/>
  <c r="U508" i="1"/>
  <c r="V508" i="1" s="1"/>
  <c r="AV505" i="1"/>
  <c r="AW505" i="1" s="1"/>
  <c r="U504" i="1"/>
  <c r="V504" i="1" s="1"/>
  <c r="U500" i="1"/>
  <c r="V500" i="1" s="1"/>
  <c r="AV497" i="1"/>
  <c r="AW497" i="1" s="1"/>
  <c r="U496" i="1"/>
  <c r="V496" i="1" s="1"/>
  <c r="AV493" i="1"/>
  <c r="AW493" i="1" s="1"/>
  <c r="U492" i="1"/>
  <c r="V492" i="1" s="1"/>
  <c r="AV489" i="1"/>
  <c r="AW489" i="1" s="1"/>
  <c r="U488" i="1"/>
  <c r="V488" i="1" s="1"/>
  <c r="U484" i="1"/>
  <c r="V484" i="1" s="1"/>
  <c r="AV481" i="1"/>
  <c r="AW481" i="1" s="1"/>
  <c r="U480" i="1"/>
  <c r="V480" i="1" s="1"/>
  <c r="AV477" i="1"/>
  <c r="AW477" i="1" s="1"/>
  <c r="U476" i="1"/>
  <c r="V476" i="1" s="1"/>
  <c r="AV473" i="1"/>
  <c r="AW473" i="1" s="1"/>
  <c r="U472" i="1"/>
  <c r="V472" i="1" s="1"/>
  <c r="U468" i="1"/>
  <c r="V468" i="1" s="1"/>
  <c r="AV465" i="1"/>
  <c r="AW465" i="1" s="1"/>
  <c r="U464" i="1"/>
  <c r="V464" i="1" s="1"/>
  <c r="AV461" i="1"/>
  <c r="AW461" i="1" s="1"/>
  <c r="U460" i="1"/>
  <c r="V460" i="1" s="1"/>
  <c r="AV457" i="1"/>
  <c r="AW457" i="1" s="1"/>
  <c r="U456" i="1"/>
  <c r="V456" i="1" s="1"/>
  <c r="U452" i="1"/>
  <c r="V452" i="1" s="1"/>
  <c r="AV449" i="1"/>
  <c r="AW449" i="1" s="1"/>
  <c r="U448" i="1"/>
  <c r="V448" i="1" s="1"/>
  <c r="AV445" i="1"/>
  <c r="AW445" i="1" s="1"/>
  <c r="U444" i="1"/>
  <c r="V444" i="1" s="1"/>
  <c r="AV441" i="1"/>
  <c r="AW441" i="1" s="1"/>
  <c r="U440" i="1"/>
  <c r="V440" i="1" s="1"/>
  <c r="U430" i="1"/>
  <c r="V430" i="1" s="1"/>
  <c r="AV426" i="1"/>
  <c r="AW426" i="1" s="1"/>
  <c r="U414" i="1"/>
  <c r="V414" i="1" s="1"/>
  <c r="AV410" i="1"/>
  <c r="AW410" i="1" s="1"/>
  <c r="U398" i="1"/>
  <c r="V398" i="1" s="1"/>
  <c r="AV394" i="1"/>
  <c r="AW394" i="1" s="1"/>
  <c r="U382" i="1"/>
  <c r="V382" i="1" s="1"/>
  <c r="AV378" i="1"/>
  <c r="AW378" i="1" s="1"/>
  <c r="U366" i="1"/>
  <c r="V366" i="1" s="1"/>
  <c r="AV362" i="1"/>
  <c r="AW362" i="1" s="1"/>
  <c r="AV138" i="1"/>
  <c r="AW138" i="1" s="1"/>
  <c r="U138" i="1"/>
  <c r="V138" i="1" s="1"/>
  <c r="AV130" i="1"/>
  <c r="AW130" i="1" s="1"/>
  <c r="U130" i="1"/>
  <c r="V130" i="1" s="1"/>
  <c r="AV122" i="1"/>
  <c r="AW122" i="1" s="1"/>
  <c r="U122" i="1"/>
  <c r="V122" i="1" s="1"/>
  <c r="AG119" i="1"/>
  <c r="AV110" i="1"/>
  <c r="AW110" i="1" s="1"/>
  <c r="U110" i="1"/>
  <c r="V110" i="1" s="1"/>
  <c r="AR108" i="1"/>
  <c r="AV108" i="1" s="1"/>
  <c r="AW108" i="1" s="1"/>
  <c r="AR320" i="1"/>
  <c r="AV320" i="1" s="1"/>
  <c r="AW320" i="1" s="1"/>
  <c r="AG311" i="1"/>
  <c r="AV169" i="1"/>
  <c r="AW169" i="1" s="1"/>
  <c r="U169" i="1"/>
  <c r="V169" i="1" s="1"/>
  <c r="AV167" i="1"/>
  <c r="AW167" i="1" s="1"/>
  <c r="U167" i="1"/>
  <c r="V167" i="1" s="1"/>
  <c r="AV165" i="1"/>
  <c r="AW165" i="1" s="1"/>
  <c r="U165" i="1"/>
  <c r="V165" i="1" s="1"/>
  <c r="AV163" i="1"/>
  <c r="AW163" i="1" s="1"/>
  <c r="U163" i="1"/>
  <c r="V163" i="1" s="1"/>
  <c r="AV161" i="1"/>
  <c r="AW161" i="1" s="1"/>
  <c r="U161" i="1"/>
  <c r="V161" i="1" s="1"/>
  <c r="AV159" i="1"/>
  <c r="AW159" i="1" s="1"/>
  <c r="U159" i="1"/>
  <c r="V159" i="1" s="1"/>
  <c r="AV157" i="1"/>
  <c r="AW157" i="1" s="1"/>
  <c r="U157" i="1"/>
  <c r="V157" i="1" s="1"/>
  <c r="AV155" i="1"/>
  <c r="AW155" i="1" s="1"/>
  <c r="U155" i="1"/>
  <c r="V155" i="1" s="1"/>
  <c r="AV153" i="1"/>
  <c r="AW153" i="1" s="1"/>
  <c r="U153" i="1"/>
  <c r="V153" i="1" s="1"/>
  <c r="AV151" i="1"/>
  <c r="AW151" i="1" s="1"/>
  <c r="U151" i="1"/>
  <c r="V151" i="1" s="1"/>
  <c r="AV149" i="1"/>
  <c r="AW149" i="1" s="1"/>
  <c r="U149" i="1"/>
  <c r="V149" i="1" s="1"/>
  <c r="AV147" i="1"/>
  <c r="AW147" i="1" s="1"/>
  <c r="U147" i="1"/>
  <c r="V147" i="1" s="1"/>
  <c r="AV145" i="1"/>
  <c r="AW145" i="1" s="1"/>
  <c r="U145" i="1"/>
  <c r="V145" i="1" s="1"/>
  <c r="AV143" i="1"/>
  <c r="AW143" i="1" s="1"/>
  <c r="U143" i="1"/>
  <c r="V143" i="1" s="1"/>
  <c r="AV135" i="1"/>
  <c r="AW135" i="1" s="1"/>
  <c r="U135" i="1"/>
  <c r="V135" i="1" s="1"/>
  <c r="AV127" i="1"/>
  <c r="AW127" i="1" s="1"/>
  <c r="U127" i="1"/>
  <c r="V127" i="1" s="1"/>
  <c r="AV119" i="1"/>
  <c r="AW119" i="1" s="1"/>
  <c r="U119" i="1"/>
  <c r="V119" i="1" s="1"/>
  <c r="AV111" i="1"/>
  <c r="AW111" i="1" s="1"/>
  <c r="U111" i="1"/>
  <c r="V111" i="1" s="1"/>
  <c r="AR315" i="1"/>
  <c r="AV315" i="1" s="1"/>
  <c r="AW315" i="1" s="1"/>
  <c r="AR307" i="1"/>
  <c r="AV307" i="1" s="1"/>
  <c r="AW307" i="1" s="1"/>
  <c r="AR306" i="1"/>
  <c r="AV306" i="1" s="1"/>
  <c r="AW306" i="1" s="1"/>
  <c r="AR305" i="1"/>
  <c r="AV305" i="1" s="1"/>
  <c r="AW305" i="1" s="1"/>
  <c r="AR304" i="1"/>
  <c r="AV304" i="1" s="1"/>
  <c r="AW304" i="1" s="1"/>
  <c r="AR303" i="1"/>
  <c r="AV303" i="1" s="1"/>
  <c r="AW303" i="1" s="1"/>
  <c r="AR302" i="1"/>
  <c r="AV302" i="1" s="1"/>
  <c r="AW302" i="1" s="1"/>
  <c r="AR301" i="1"/>
  <c r="AV301" i="1" s="1"/>
  <c r="AW301" i="1" s="1"/>
  <c r="AR300" i="1"/>
  <c r="AV300" i="1" s="1"/>
  <c r="AW300" i="1" s="1"/>
  <c r="AG145" i="1"/>
  <c r="AR134" i="1"/>
  <c r="AV134" i="1" s="1"/>
  <c r="AW134" i="1" s="1"/>
  <c r="AV128" i="1"/>
  <c r="AW128" i="1" s="1"/>
  <c r="AG129" i="1"/>
  <c r="AR118" i="1"/>
  <c r="AV118" i="1" s="1"/>
  <c r="AW118" i="1" s="1"/>
  <c r="AV112" i="1"/>
  <c r="AW112" i="1" s="1"/>
  <c r="AG113" i="1"/>
  <c r="AG325" i="1"/>
  <c r="AG149" i="1"/>
  <c r="AR144" i="1"/>
  <c r="AV144" i="1" s="1"/>
  <c r="AW144" i="1" s="1"/>
  <c r="AR139" i="1"/>
  <c r="AV139" i="1" s="1"/>
  <c r="AW139" i="1" s="1"/>
  <c r="AV133" i="1"/>
  <c r="AW133" i="1" s="1"/>
  <c r="AG134" i="1"/>
  <c r="AR123" i="1"/>
  <c r="AV123" i="1" s="1"/>
  <c r="AW123" i="1" s="1"/>
  <c r="AV117" i="1"/>
  <c r="AW117" i="1" s="1"/>
  <c r="AG118" i="1"/>
  <c r="AR107" i="1"/>
  <c r="AV107" i="1" s="1"/>
  <c r="AW107" i="1" s="1"/>
  <c r="AG109" i="1"/>
  <c r="AR105" i="1"/>
  <c r="AV105" i="1" s="1"/>
  <c r="AW105" i="1" s="1"/>
  <c r="AG107" i="1"/>
  <c r="AR103" i="1"/>
  <c r="AV103" i="1" s="1"/>
  <c r="AW103" i="1" s="1"/>
  <c r="AG23" i="1"/>
  <c r="AG19" i="1"/>
  <c r="AG16" i="1"/>
  <c r="AG15" i="1"/>
  <c r="AG14" i="1"/>
  <c r="AG13" i="1"/>
  <c r="AK13" i="1"/>
  <c r="AH13" i="1" s="1"/>
  <c r="U124" i="1"/>
  <c r="V124" i="1" s="1"/>
  <c r="AC14" i="1" l="1"/>
  <c r="AG21" i="3"/>
  <c r="AG20" i="3"/>
  <c r="U18" i="3"/>
  <c r="V18" i="3" s="1"/>
  <c r="AR41" i="3"/>
  <c r="AR48" i="3"/>
  <c r="U48" i="3"/>
  <c r="V48" i="3" s="1"/>
  <c r="AV48" i="3"/>
  <c r="AW48" i="3" s="1"/>
  <c r="T15" i="3"/>
  <c r="P16" i="3"/>
  <c r="AI15" i="3"/>
  <c r="AR59" i="3"/>
  <c r="AR67" i="3"/>
  <c r="AR75" i="3"/>
  <c r="AR83" i="3"/>
  <c r="AR91" i="3"/>
  <c r="AR99" i="3"/>
  <c r="AR107" i="3"/>
  <c r="AR253" i="3"/>
  <c r="AR261" i="3"/>
  <c r="AR269" i="3"/>
  <c r="U425" i="3"/>
  <c r="V425" i="3" s="1"/>
  <c r="AR429" i="3"/>
  <c r="U441" i="3"/>
  <c r="V441" i="3" s="1"/>
  <c r="AR445" i="3"/>
  <c r="U455" i="3"/>
  <c r="V455" i="3" s="1"/>
  <c r="AR463" i="3"/>
  <c r="AG503" i="3"/>
  <c r="AG502" i="3"/>
  <c r="AG32" i="3"/>
  <c r="U29" i="3"/>
  <c r="V29" i="3" s="1"/>
  <c r="U377" i="3"/>
  <c r="V377" i="3" s="1"/>
  <c r="AG380" i="3"/>
  <c r="AG378" i="3"/>
  <c r="AR57" i="3"/>
  <c r="AV57" i="3" s="1"/>
  <c r="AW57" i="3" s="1"/>
  <c r="AR65" i="3"/>
  <c r="AV65" i="3" s="1"/>
  <c r="AW65" i="3" s="1"/>
  <c r="AR73" i="3"/>
  <c r="AV73" i="3" s="1"/>
  <c r="AW73" i="3" s="1"/>
  <c r="AR81" i="3"/>
  <c r="AV81" i="3" s="1"/>
  <c r="AW81" i="3" s="1"/>
  <c r="AR89" i="3"/>
  <c r="AV89" i="3" s="1"/>
  <c r="AW89" i="3" s="1"/>
  <c r="AR97" i="3"/>
  <c r="AV97" i="3" s="1"/>
  <c r="AW97" i="3" s="1"/>
  <c r="AR105" i="3"/>
  <c r="AV105" i="3" s="1"/>
  <c r="AW105" i="3" s="1"/>
  <c r="AR113" i="3"/>
  <c r="AV113" i="3" s="1"/>
  <c r="AW113" i="3" s="1"/>
  <c r="AG254" i="3"/>
  <c r="AG253" i="3"/>
  <c r="AG262" i="3"/>
  <c r="AG261" i="3"/>
  <c r="AR273" i="3"/>
  <c r="AV253" i="3"/>
  <c r="AW253" i="3" s="1"/>
  <c r="AR422" i="3"/>
  <c r="AR434" i="3"/>
  <c r="U442" i="3"/>
  <c r="V442" i="3" s="1"/>
  <c r="AG445" i="3"/>
  <c r="U416" i="3"/>
  <c r="V416" i="3" s="1"/>
  <c r="AG419" i="3"/>
  <c r="AR440" i="3"/>
  <c r="U504" i="3"/>
  <c r="V504" i="3" s="1"/>
  <c r="AG501" i="3"/>
  <c r="AR23" i="3"/>
  <c r="AG29" i="3"/>
  <c r="AG28" i="3"/>
  <c r="U26" i="3"/>
  <c r="V26" i="3" s="1"/>
  <c r="AG52" i="3"/>
  <c r="U49" i="3"/>
  <c r="V49" i="3" s="1"/>
  <c r="AD14" i="3"/>
  <c r="AK14" i="3"/>
  <c r="AH14" i="3" s="1"/>
  <c r="AS14" i="3"/>
  <c r="Q14" i="3"/>
  <c r="R14" i="3" s="1"/>
  <c r="AP14" i="3"/>
  <c r="AR55" i="3"/>
  <c r="AR63" i="3"/>
  <c r="AR71" i="3"/>
  <c r="AR79" i="3"/>
  <c r="AR87" i="3"/>
  <c r="AR95" i="3"/>
  <c r="AR103" i="3"/>
  <c r="AR111" i="3"/>
  <c r="AG252" i="3"/>
  <c r="AG260" i="3"/>
  <c r="AR265" i="3"/>
  <c r="AV265" i="3" s="1"/>
  <c r="AW265" i="3" s="1"/>
  <c r="AR277" i="3"/>
  <c r="U265" i="3"/>
  <c r="V265" i="3" s="1"/>
  <c r="AG369" i="3"/>
  <c r="AR372" i="3"/>
  <c r="AG418" i="3"/>
  <c r="U423" i="3"/>
  <c r="V423" i="3" s="1"/>
  <c r="AR427" i="3"/>
  <c r="AG434" i="3"/>
  <c r="U439" i="3"/>
  <c r="V439" i="3" s="1"/>
  <c r="AR443" i="3"/>
  <c r="AG450" i="3"/>
  <c r="AR464" i="3"/>
  <c r="U475" i="3"/>
  <c r="V475" i="3" s="1"/>
  <c r="AG496" i="3"/>
  <c r="AG495" i="3"/>
  <c r="U496" i="3"/>
  <c r="V496" i="3" s="1"/>
  <c r="AG22" i="3"/>
  <c r="AG40" i="3"/>
  <c r="U37" i="3"/>
  <c r="V37" i="3" s="1"/>
  <c r="AG56" i="3"/>
  <c r="AG54" i="3"/>
  <c r="AG55" i="3"/>
  <c r="AR93" i="3"/>
  <c r="AV93" i="3" s="1"/>
  <c r="AW93" i="3" s="1"/>
  <c r="AG104" i="3"/>
  <c r="AG112" i="3"/>
  <c r="U55" i="3"/>
  <c r="V55" i="3" s="1"/>
  <c r="AV67" i="3"/>
  <c r="AW67" i="3" s="1"/>
  <c r="U71" i="3"/>
  <c r="V71" i="3" s="1"/>
  <c r="AV83" i="3"/>
  <c r="AW83" i="3" s="1"/>
  <c r="U87" i="3"/>
  <c r="V87" i="3" s="1"/>
  <c r="AV99" i="3"/>
  <c r="AW99" i="3" s="1"/>
  <c r="U103" i="3"/>
  <c r="V103" i="3" s="1"/>
  <c r="AR255" i="3"/>
  <c r="AV255" i="3" s="1"/>
  <c r="AW255" i="3" s="1"/>
  <c r="AR263" i="3"/>
  <c r="AV263" i="3" s="1"/>
  <c r="AW263" i="3" s="1"/>
  <c r="U438" i="3"/>
  <c r="V438" i="3" s="1"/>
  <c r="AG441" i="3"/>
  <c r="AR420" i="3"/>
  <c r="U428" i="3"/>
  <c r="V428" i="3" s="1"/>
  <c r="AG431" i="3"/>
  <c r="AR450" i="3"/>
  <c r="AG479" i="3"/>
  <c r="AR407" i="3"/>
  <c r="U472" i="3"/>
  <c r="V472" i="3" s="1"/>
  <c r="AG475" i="3"/>
  <c r="AG500" i="3"/>
  <c r="O15" i="3"/>
  <c r="AC13" i="3"/>
  <c r="AC13" i="1"/>
  <c r="S13" i="1"/>
  <c r="Q15" i="1"/>
  <c r="AD15" i="1"/>
  <c r="AP15" i="1"/>
  <c r="O16" i="1"/>
  <c r="U41" i="3"/>
  <c r="V41" i="3" s="1"/>
  <c r="AV41" i="3"/>
  <c r="AW41" i="3" s="1"/>
  <c r="AR32" i="3"/>
  <c r="U32" i="3"/>
  <c r="V32" i="3" s="1"/>
  <c r="AV32" i="3"/>
  <c r="AW32" i="3" s="1"/>
  <c r="AG51" i="3"/>
  <c r="AG50" i="3"/>
  <c r="AG288" i="3"/>
  <c r="AG287" i="3"/>
  <c r="AR373" i="3"/>
  <c r="U380" i="3"/>
  <c r="V380" i="3" s="1"/>
  <c r="AR417" i="3"/>
  <c r="AG424" i="3"/>
  <c r="AV429" i="3"/>
  <c r="AW429" i="3" s="1"/>
  <c r="U429" i="3"/>
  <c r="V429" i="3" s="1"/>
  <c r="AR433" i="3"/>
  <c r="AG440" i="3"/>
  <c r="AV445" i="3"/>
  <c r="AW445" i="3" s="1"/>
  <c r="U445" i="3"/>
  <c r="V445" i="3" s="1"/>
  <c r="AR449" i="3"/>
  <c r="AG463" i="3"/>
  <c r="AG458" i="3"/>
  <c r="AR500" i="3"/>
  <c r="P14" i="2"/>
  <c r="R14" i="2" s="1"/>
  <c r="AR45" i="3"/>
  <c r="AR13" i="3"/>
  <c r="U13" i="3"/>
  <c r="V13" i="3" s="1"/>
  <c r="AV13" i="3"/>
  <c r="AW13" i="3" s="1"/>
  <c r="AR36" i="3"/>
  <c r="U36" i="3"/>
  <c r="V36" i="3" s="1"/>
  <c r="AV36" i="3"/>
  <c r="AW36" i="3" s="1"/>
  <c r="AR377" i="3"/>
  <c r="AV377" i="3" s="1"/>
  <c r="AW377" i="3" s="1"/>
  <c r="AR251" i="3"/>
  <c r="AR259" i="3"/>
  <c r="U253" i="3"/>
  <c r="V253" i="3" s="1"/>
  <c r="U414" i="3"/>
  <c r="V414" i="3" s="1"/>
  <c r="AG417" i="3"/>
  <c r="U430" i="3"/>
  <c r="V430" i="3" s="1"/>
  <c r="AG433" i="3"/>
  <c r="U418" i="3"/>
  <c r="V418" i="3" s="1"/>
  <c r="AG421" i="3"/>
  <c r="AR442" i="3"/>
  <c r="AV442" i="3" s="1"/>
  <c r="AW442" i="3" s="1"/>
  <c r="AG461" i="3"/>
  <c r="AR416" i="3"/>
  <c r="AV416" i="3" s="1"/>
  <c r="AW416" i="3" s="1"/>
  <c r="U424" i="3"/>
  <c r="V424" i="3" s="1"/>
  <c r="AG427" i="3"/>
  <c r="U506" i="3"/>
  <c r="V506" i="3" s="1"/>
  <c r="AR498" i="3"/>
  <c r="AV498" i="3" s="1"/>
  <c r="AW498" i="3" s="1"/>
  <c r="AR506" i="3"/>
  <c r="AV506" i="3" s="1"/>
  <c r="AW506" i="3" s="1"/>
  <c r="AR20" i="3"/>
  <c r="AG26" i="3"/>
  <c r="U23" i="3"/>
  <c r="V23" i="3" s="1"/>
  <c r="AV23" i="3"/>
  <c r="AW23" i="3" s="1"/>
  <c r="AR33" i="3"/>
  <c r="T14" i="3"/>
  <c r="AI14" i="3"/>
  <c r="AR249" i="3"/>
  <c r="AV249" i="3" s="1"/>
  <c r="AW249" i="3" s="1"/>
  <c r="AR257" i="3"/>
  <c r="AV257" i="3" s="1"/>
  <c r="AW257" i="3" s="1"/>
  <c r="AV269" i="3"/>
  <c r="AW269" i="3" s="1"/>
  <c r="AV273" i="3"/>
  <c r="AW273" i="3" s="1"/>
  <c r="AV277" i="3"/>
  <c r="AW277" i="3" s="1"/>
  <c r="AG412" i="3"/>
  <c r="AG416" i="3"/>
  <c r="AR381" i="3"/>
  <c r="AR415" i="3"/>
  <c r="AG422" i="3"/>
  <c r="AV427" i="3"/>
  <c r="AW427" i="3" s="1"/>
  <c r="U427" i="3"/>
  <c r="V427" i="3" s="1"/>
  <c r="AR431" i="3"/>
  <c r="AG438" i="3"/>
  <c r="AV443" i="3"/>
  <c r="AW443" i="3" s="1"/>
  <c r="U443" i="3"/>
  <c r="V443" i="3" s="1"/>
  <c r="AR447" i="3"/>
  <c r="AG459" i="3"/>
  <c r="AV464" i="3"/>
  <c r="AW464" i="3" s="1"/>
  <c r="U464" i="3"/>
  <c r="V464" i="3" s="1"/>
  <c r="AG478" i="3"/>
  <c r="U480" i="3"/>
  <c r="V480" i="3" s="1"/>
  <c r="AR480" i="3"/>
  <c r="AV480" i="3" s="1"/>
  <c r="AW480" i="3" s="1"/>
  <c r="AG490" i="3"/>
  <c r="AR493" i="3"/>
  <c r="AR28" i="3"/>
  <c r="AV28" i="3" s="1"/>
  <c r="AW28" i="3" s="1"/>
  <c r="U28" i="3"/>
  <c r="V28" i="3" s="1"/>
  <c r="AR44" i="3"/>
  <c r="AV44" i="3" s="1"/>
  <c r="AW44" i="3" s="1"/>
  <c r="U44" i="3"/>
  <c r="V44" i="3" s="1"/>
  <c r="AR53" i="3"/>
  <c r="AV53" i="3" s="1"/>
  <c r="AW53" i="3" s="1"/>
  <c r="AG64" i="3"/>
  <c r="AR101" i="3"/>
  <c r="AV101" i="3" s="1"/>
  <c r="AW101" i="3" s="1"/>
  <c r="AR109" i="3"/>
  <c r="AV109" i="3" s="1"/>
  <c r="AW109" i="3" s="1"/>
  <c r="AV63" i="3"/>
  <c r="AW63" i="3" s="1"/>
  <c r="U67" i="3"/>
  <c r="V67" i="3" s="1"/>
  <c r="AV79" i="3"/>
  <c r="AW79" i="3" s="1"/>
  <c r="U83" i="3"/>
  <c r="V83" i="3" s="1"/>
  <c r="AV95" i="3"/>
  <c r="AW95" i="3" s="1"/>
  <c r="U99" i="3"/>
  <c r="V99" i="3" s="1"/>
  <c r="AV111" i="3"/>
  <c r="AW111" i="3" s="1"/>
  <c r="AR281" i="3"/>
  <c r="AV281" i="3" s="1"/>
  <c r="AW281" i="3" s="1"/>
  <c r="AV259" i="3"/>
  <c r="AW259" i="3" s="1"/>
  <c r="U263" i="3"/>
  <c r="V263" i="3" s="1"/>
  <c r="U446" i="3"/>
  <c r="V446" i="3" s="1"/>
  <c r="AG449" i="3"/>
  <c r="AG409" i="3"/>
  <c r="AR438" i="3"/>
  <c r="AV438" i="3" s="1"/>
  <c r="AW438" i="3" s="1"/>
  <c r="AR428" i="3"/>
  <c r="AV428" i="3" s="1"/>
  <c r="AW428" i="3" s="1"/>
  <c r="U436" i="3"/>
  <c r="V436" i="3" s="1"/>
  <c r="AG439" i="3"/>
  <c r="U448" i="3"/>
  <c r="V448" i="3" s="1"/>
  <c r="AG451" i="3"/>
  <c r="AV407" i="3"/>
  <c r="AW407" i="3" s="1"/>
  <c r="U407" i="3"/>
  <c r="V407" i="3" s="1"/>
  <c r="AG460" i="3"/>
  <c r="AR472" i="3"/>
  <c r="AV472" i="3" s="1"/>
  <c r="AW472" i="3" s="1"/>
  <c r="U498" i="3"/>
  <c r="V498" i="3" s="1"/>
  <c r="T13" i="3"/>
  <c r="AI13" i="3"/>
  <c r="AV500" i="3"/>
  <c r="AW500" i="3" s="1"/>
  <c r="AE13" i="2"/>
  <c r="S13" i="2"/>
  <c r="AC13" i="2"/>
  <c r="T14" i="1"/>
  <c r="AI14" i="1"/>
  <c r="P15" i="1"/>
  <c r="AK13" i="2"/>
  <c r="AH13" i="2" s="1"/>
  <c r="AC14" i="2"/>
  <c r="R13" i="2"/>
  <c r="O17" i="2"/>
  <c r="AD16" i="2"/>
  <c r="AP16" i="2"/>
  <c r="Q16" i="2"/>
  <c r="AK14" i="1"/>
  <c r="AH14" i="1" s="1"/>
  <c r="AR15" i="3"/>
  <c r="AV15" i="3" s="1"/>
  <c r="AW15" i="3" s="1"/>
  <c r="U15" i="3"/>
  <c r="V15" i="3" s="1"/>
  <c r="AG35" i="3"/>
  <c r="AG34" i="3"/>
  <c r="AG272" i="3"/>
  <c r="AG271" i="3"/>
  <c r="AV373" i="3"/>
  <c r="AW373" i="3" s="1"/>
  <c r="U373" i="3"/>
  <c r="V373" i="3" s="1"/>
  <c r="AV417" i="3"/>
  <c r="AW417" i="3" s="1"/>
  <c r="U417" i="3"/>
  <c r="V417" i="3" s="1"/>
  <c r="AR421" i="3"/>
  <c r="AG428" i="3"/>
  <c r="AV433" i="3"/>
  <c r="AW433" i="3" s="1"/>
  <c r="U433" i="3"/>
  <c r="V433" i="3" s="1"/>
  <c r="AR437" i="3"/>
  <c r="AG444" i="3"/>
  <c r="AV449" i="3"/>
  <c r="AW449" i="3" s="1"/>
  <c r="U449" i="3"/>
  <c r="V449" i="3" s="1"/>
  <c r="U460" i="3"/>
  <c r="V460" i="3" s="1"/>
  <c r="AR460" i="3"/>
  <c r="AV460" i="3" s="1"/>
  <c r="AW460" i="3" s="1"/>
  <c r="AR455" i="3"/>
  <c r="AV455" i="3" s="1"/>
  <c r="AW455" i="3" s="1"/>
  <c r="AV463" i="3"/>
  <c r="AW463" i="3" s="1"/>
  <c r="U463" i="3"/>
  <c r="V463" i="3" s="1"/>
  <c r="AG48" i="3"/>
  <c r="U45" i="3"/>
  <c r="V45" i="3" s="1"/>
  <c r="AV45" i="3"/>
  <c r="AW45" i="3" s="1"/>
  <c r="AG16" i="3"/>
  <c r="AG15" i="3"/>
  <c r="AG14" i="3"/>
  <c r="AG13" i="3"/>
  <c r="AG39" i="3"/>
  <c r="AG38" i="3"/>
  <c r="AG276" i="3"/>
  <c r="AG275" i="3"/>
  <c r="AV261" i="3"/>
  <c r="AW261" i="3" s="1"/>
  <c r="AG414" i="3"/>
  <c r="AR414" i="3"/>
  <c r="AV414" i="3" s="1"/>
  <c r="AW414" i="3" s="1"/>
  <c r="AG373" i="3"/>
  <c r="AR430" i="3"/>
  <c r="AV430" i="3" s="1"/>
  <c r="AW430" i="3" s="1"/>
  <c r="AR418" i="3"/>
  <c r="AV418" i="3" s="1"/>
  <c r="AW418" i="3" s="1"/>
  <c r="U426" i="3"/>
  <c r="V426" i="3" s="1"/>
  <c r="AG429" i="3"/>
  <c r="AR424" i="3"/>
  <c r="AV424" i="3" s="1"/>
  <c r="AW424" i="3" s="1"/>
  <c r="U432" i="3"/>
  <c r="V432" i="3" s="1"/>
  <c r="AG435" i="3"/>
  <c r="AG27" i="3"/>
  <c r="AR16" i="3"/>
  <c r="U20" i="3"/>
  <c r="V20" i="3" s="1"/>
  <c r="AV20" i="3"/>
  <c r="AW20" i="3" s="1"/>
  <c r="AG36" i="3"/>
  <c r="U33" i="3"/>
  <c r="V33" i="3" s="1"/>
  <c r="AV33" i="3"/>
  <c r="AW33" i="3" s="1"/>
  <c r="AR40" i="3"/>
  <c r="U40" i="3"/>
  <c r="V40" i="3" s="1"/>
  <c r="AV40" i="3"/>
  <c r="AW40" i="3" s="1"/>
  <c r="AG268" i="3"/>
  <c r="AG280" i="3"/>
  <c r="AG279" i="3"/>
  <c r="U269" i="3"/>
  <c r="V269" i="3" s="1"/>
  <c r="U273" i="3"/>
  <c r="V273" i="3" s="1"/>
  <c r="U277" i="3"/>
  <c r="V277" i="3" s="1"/>
  <c r="AV372" i="3"/>
  <c r="AW372" i="3" s="1"/>
  <c r="U372" i="3"/>
  <c r="V372" i="3" s="1"/>
  <c r="AV381" i="3"/>
  <c r="AW381" i="3" s="1"/>
  <c r="U381" i="3"/>
  <c r="V381" i="3" s="1"/>
  <c r="AV415" i="3"/>
  <c r="AW415" i="3" s="1"/>
  <c r="U415" i="3"/>
  <c r="V415" i="3" s="1"/>
  <c r="AR419" i="3"/>
  <c r="AG426" i="3"/>
  <c r="AV431" i="3"/>
  <c r="AW431" i="3" s="1"/>
  <c r="U431" i="3"/>
  <c r="V431" i="3" s="1"/>
  <c r="AR435" i="3"/>
  <c r="AG442" i="3"/>
  <c r="AV447" i="3"/>
  <c r="AW447" i="3" s="1"/>
  <c r="U447" i="3"/>
  <c r="V447" i="3" s="1"/>
  <c r="AG454" i="3"/>
  <c r="AG481" i="3"/>
  <c r="AR456" i="3"/>
  <c r="AR475" i="3"/>
  <c r="AV475" i="3" s="1"/>
  <c r="AW475" i="3" s="1"/>
  <c r="AG499" i="3"/>
  <c r="AG507" i="3"/>
  <c r="AS15" i="1"/>
  <c r="AG31" i="3"/>
  <c r="AG47" i="3"/>
  <c r="AR61" i="3"/>
  <c r="AV61" i="3" s="1"/>
  <c r="AW61" i="3" s="1"/>
  <c r="AG72" i="3"/>
  <c r="AG80" i="3"/>
  <c r="AG88" i="3"/>
  <c r="AV59" i="3"/>
  <c r="AW59" i="3" s="1"/>
  <c r="U63" i="3"/>
  <c r="V63" i="3" s="1"/>
  <c r="AV75" i="3"/>
  <c r="AW75" i="3" s="1"/>
  <c r="U79" i="3"/>
  <c r="V79" i="3" s="1"/>
  <c r="AV91" i="3"/>
  <c r="AW91" i="3" s="1"/>
  <c r="U95" i="3"/>
  <c r="V95" i="3" s="1"/>
  <c r="AV107" i="3"/>
  <c r="AW107" i="3" s="1"/>
  <c r="U111" i="3"/>
  <c r="V111" i="3" s="1"/>
  <c r="AG250" i="3"/>
  <c r="U259" i="3"/>
  <c r="V259" i="3" s="1"/>
  <c r="AR266" i="3"/>
  <c r="AV266" i="3" s="1"/>
  <c r="AW266" i="3" s="1"/>
  <c r="AR270" i="3"/>
  <c r="AV270" i="3" s="1"/>
  <c r="AW270" i="3" s="1"/>
  <c r="AR274" i="3"/>
  <c r="AV274" i="3" s="1"/>
  <c r="AW274" i="3" s="1"/>
  <c r="AR278" i="3"/>
  <c r="AV278" i="3" s="1"/>
  <c r="AW278" i="3" s="1"/>
  <c r="AR282" i="3"/>
  <c r="AV282" i="3" s="1"/>
  <c r="AW282" i="3" s="1"/>
  <c r="AR286" i="3"/>
  <c r="AV286" i="3" s="1"/>
  <c r="AW286" i="3" s="1"/>
  <c r="AR446" i="3"/>
  <c r="AV446" i="3" s="1"/>
  <c r="AW446" i="3" s="1"/>
  <c r="AR436" i="3"/>
  <c r="AV436" i="3" s="1"/>
  <c r="AW436" i="3" s="1"/>
  <c r="U444" i="3"/>
  <c r="V444" i="3" s="1"/>
  <c r="AG447" i="3"/>
  <c r="AG381" i="3"/>
  <c r="AR448" i="3"/>
  <c r="AV448" i="3" s="1"/>
  <c r="AW448" i="3" s="1"/>
  <c r="AG470" i="3"/>
  <c r="U453" i="3"/>
  <c r="V453" i="3" s="1"/>
  <c r="AG472" i="3"/>
  <c r="AG493" i="3"/>
  <c r="AG508" i="3"/>
  <c r="AG505" i="3"/>
  <c r="U500" i="3"/>
  <c r="V500" i="3" s="1"/>
  <c r="S15" i="2"/>
  <c r="T13" i="2"/>
  <c r="AI13" i="2"/>
  <c r="S14" i="1"/>
  <c r="AR18" i="3"/>
  <c r="AV18" i="3" s="1"/>
  <c r="AW18" i="3" s="1"/>
  <c r="AG62" i="3"/>
  <c r="AG61" i="3"/>
  <c r="AG70" i="3"/>
  <c r="AG69" i="3"/>
  <c r="AG78" i="3"/>
  <c r="AG77" i="3"/>
  <c r="AG86" i="3"/>
  <c r="AG85" i="3"/>
  <c r="AG94" i="3"/>
  <c r="AG93" i="3"/>
  <c r="AG102" i="3"/>
  <c r="AG101" i="3"/>
  <c r="AG110" i="3"/>
  <c r="AG109" i="3"/>
  <c r="AG256" i="3"/>
  <c r="AG255" i="3"/>
  <c r="AG264" i="3"/>
  <c r="AG263" i="3"/>
  <c r="AR285" i="3"/>
  <c r="AV285" i="3" s="1"/>
  <c r="AW285" i="3" s="1"/>
  <c r="AR380" i="3"/>
  <c r="AV380" i="3" s="1"/>
  <c r="AW380" i="3" s="1"/>
  <c r="AV421" i="3"/>
  <c r="AW421" i="3" s="1"/>
  <c r="U421" i="3"/>
  <c r="V421" i="3" s="1"/>
  <c r="AR425" i="3"/>
  <c r="AV425" i="3" s="1"/>
  <c r="AW425" i="3" s="1"/>
  <c r="AV437" i="3"/>
  <c r="AW437" i="3" s="1"/>
  <c r="U437" i="3"/>
  <c r="V437" i="3" s="1"/>
  <c r="AR441" i="3"/>
  <c r="AV441" i="3" s="1"/>
  <c r="AW441" i="3" s="1"/>
  <c r="AG466" i="3"/>
  <c r="AG465" i="3"/>
  <c r="AS16" i="2"/>
  <c r="AR29" i="3"/>
  <c r="AV29" i="3" s="1"/>
  <c r="AW29" i="3" s="1"/>
  <c r="S13" i="3"/>
  <c r="AG60" i="3"/>
  <c r="AG59" i="3"/>
  <c r="AG68" i="3"/>
  <c r="AG67" i="3"/>
  <c r="AG76" i="3"/>
  <c r="AG75" i="3"/>
  <c r="AG84" i="3"/>
  <c r="AG83" i="3"/>
  <c r="AG92" i="3"/>
  <c r="AG91" i="3"/>
  <c r="AG100" i="3"/>
  <c r="AG99" i="3"/>
  <c r="AG108" i="3"/>
  <c r="AG107" i="3"/>
  <c r="AG116" i="3"/>
  <c r="AG115" i="3"/>
  <c r="AG251" i="3"/>
  <c r="AG267" i="3"/>
  <c r="AG270" i="3"/>
  <c r="U261" i="3"/>
  <c r="V261" i="3" s="1"/>
  <c r="AG379" i="3"/>
  <c r="AV422" i="3"/>
  <c r="AW422" i="3" s="1"/>
  <c r="U422" i="3"/>
  <c r="V422" i="3" s="1"/>
  <c r="AG425" i="3"/>
  <c r="AR426" i="3"/>
  <c r="AV426" i="3" s="1"/>
  <c r="AW426" i="3" s="1"/>
  <c r="AV434" i="3"/>
  <c r="AW434" i="3" s="1"/>
  <c r="U434" i="3"/>
  <c r="V434" i="3" s="1"/>
  <c r="AG437" i="3"/>
  <c r="AR432" i="3"/>
  <c r="AV432" i="3" s="1"/>
  <c r="AW432" i="3" s="1"/>
  <c r="AV440" i="3"/>
  <c r="AW440" i="3" s="1"/>
  <c r="U440" i="3"/>
  <c r="V440" i="3" s="1"/>
  <c r="AG443" i="3"/>
  <c r="AG49" i="3"/>
  <c r="AG19" i="3"/>
  <c r="U16" i="3"/>
  <c r="V16" i="3" s="1"/>
  <c r="AV16" i="3"/>
  <c r="AW16" i="3" s="1"/>
  <c r="AR26" i="3"/>
  <c r="AV26" i="3" s="1"/>
  <c r="AW26" i="3" s="1"/>
  <c r="AR49" i="3"/>
  <c r="AV49" i="3" s="1"/>
  <c r="AW49" i="3" s="1"/>
  <c r="AG81" i="3"/>
  <c r="AG113" i="3"/>
  <c r="AG43" i="3"/>
  <c r="AG274" i="3"/>
  <c r="AG58" i="3"/>
  <c r="AG66" i="3"/>
  <c r="AG74" i="3"/>
  <c r="AG82" i="3"/>
  <c r="AG90" i="3"/>
  <c r="AG98" i="3"/>
  <c r="AG106" i="3"/>
  <c r="AG114" i="3"/>
  <c r="AG413" i="3"/>
  <c r="AG377" i="3"/>
  <c r="AG375" i="3"/>
  <c r="U468" i="3"/>
  <c r="V468" i="3" s="1"/>
  <c r="AR468" i="3"/>
  <c r="AV468" i="3" s="1"/>
  <c r="AW468" i="3" s="1"/>
  <c r="AV419" i="3"/>
  <c r="AW419" i="3" s="1"/>
  <c r="U419" i="3"/>
  <c r="V419" i="3" s="1"/>
  <c r="AR423" i="3"/>
  <c r="AV423" i="3" s="1"/>
  <c r="AW423" i="3" s="1"/>
  <c r="AG430" i="3"/>
  <c r="AV435" i="3"/>
  <c r="AW435" i="3" s="1"/>
  <c r="U435" i="3"/>
  <c r="V435" i="3" s="1"/>
  <c r="AR439" i="3"/>
  <c r="AV439" i="3" s="1"/>
  <c r="AW439" i="3" s="1"/>
  <c r="AG446" i="3"/>
  <c r="AV456" i="3"/>
  <c r="AW456" i="3" s="1"/>
  <c r="U456" i="3"/>
  <c r="V456" i="3" s="1"/>
  <c r="AV493" i="3"/>
  <c r="AW493" i="3" s="1"/>
  <c r="U493" i="3"/>
  <c r="V493" i="3" s="1"/>
  <c r="AR496" i="3"/>
  <c r="AV496" i="3" s="1"/>
  <c r="AW496" i="3" s="1"/>
  <c r="AR504" i="3"/>
  <c r="AV504" i="3" s="1"/>
  <c r="AW504" i="3" s="1"/>
  <c r="AR37" i="3"/>
  <c r="AV37" i="3" s="1"/>
  <c r="AW37" i="3" s="1"/>
  <c r="AR69" i="3"/>
  <c r="AV69" i="3" s="1"/>
  <c r="AW69" i="3" s="1"/>
  <c r="AR77" i="3"/>
  <c r="AV77" i="3" s="1"/>
  <c r="AW77" i="3" s="1"/>
  <c r="AR85" i="3"/>
  <c r="AV85" i="3" s="1"/>
  <c r="AW85" i="3" s="1"/>
  <c r="AG96" i="3"/>
  <c r="AG257" i="3"/>
  <c r="AV55" i="3"/>
  <c r="AW55" i="3" s="1"/>
  <c r="U59" i="3"/>
  <c r="V59" i="3" s="1"/>
  <c r="AV71" i="3"/>
  <c r="AW71" i="3" s="1"/>
  <c r="U75" i="3"/>
  <c r="V75" i="3" s="1"/>
  <c r="AV87" i="3"/>
  <c r="AW87" i="3" s="1"/>
  <c r="U91" i="3"/>
  <c r="V91" i="3" s="1"/>
  <c r="AV103" i="3"/>
  <c r="AW103" i="3" s="1"/>
  <c r="U107" i="3"/>
  <c r="V107" i="3" s="1"/>
  <c r="AG258" i="3"/>
  <c r="AG266" i="3"/>
  <c r="AG284" i="3"/>
  <c r="AG283" i="3"/>
  <c r="AV251" i="3"/>
  <c r="AW251" i="3" s="1"/>
  <c r="AG269" i="3"/>
  <c r="AG273" i="3"/>
  <c r="AG277" i="3"/>
  <c r="AG281" i="3"/>
  <c r="AG285" i="3"/>
  <c r="AV420" i="3"/>
  <c r="AW420" i="3" s="1"/>
  <c r="U420" i="3"/>
  <c r="V420" i="3" s="1"/>
  <c r="AG423" i="3"/>
  <c r="AR444" i="3"/>
  <c r="AV444" i="3" s="1"/>
  <c r="AW444" i="3" s="1"/>
  <c r="AV450" i="3"/>
  <c r="AW450" i="3" s="1"/>
  <c r="U450" i="3"/>
  <c r="V450" i="3" s="1"/>
  <c r="AG453" i="3"/>
  <c r="AG456" i="3"/>
  <c r="AG455" i="3"/>
  <c r="AR453" i="3"/>
  <c r="AV453" i="3" s="1"/>
  <c r="AW453" i="3" s="1"/>
  <c r="AV490" i="3"/>
  <c r="AW490" i="3" s="1"/>
  <c r="U490" i="3"/>
  <c r="V490" i="3" s="1"/>
  <c r="AR490" i="3"/>
  <c r="AR502" i="3"/>
  <c r="AV502" i="3" s="1"/>
  <c r="AW502" i="3" s="1"/>
  <c r="T15" i="1" l="1"/>
  <c r="P16" i="1"/>
  <c r="AI15" i="1"/>
  <c r="S14" i="3"/>
  <c r="S16" i="2"/>
  <c r="S15" i="1"/>
  <c r="AP15" i="3"/>
  <c r="O16" i="3"/>
  <c r="AD15" i="3"/>
  <c r="AS15" i="3"/>
  <c r="AK15" i="3"/>
  <c r="AH15" i="3" s="1"/>
  <c r="Q15" i="3"/>
  <c r="R15" i="3" s="1"/>
  <c r="AP17" i="2"/>
  <c r="AD17" i="2"/>
  <c r="O18" i="2"/>
  <c r="Q17" i="2"/>
  <c r="AS17" i="2"/>
  <c r="AP16" i="1"/>
  <c r="AK16" i="1"/>
  <c r="AH16" i="1" s="1"/>
  <c r="Q16" i="1"/>
  <c r="R16" i="1" s="1"/>
  <c r="O17" i="1"/>
  <c r="AD16" i="1"/>
  <c r="AE13" i="1" s="1"/>
  <c r="AS16" i="1"/>
  <c r="R15" i="1"/>
  <c r="T16" i="3"/>
  <c r="AI16" i="3"/>
  <c r="P17" i="3"/>
  <c r="AC16" i="2"/>
  <c r="AE14" i="2"/>
  <c r="T14" i="2"/>
  <c r="AI14" i="2"/>
  <c r="P15" i="2"/>
  <c r="AK14" i="2"/>
  <c r="AH14" i="2" s="1"/>
  <c r="AC15" i="1"/>
  <c r="AK15" i="1"/>
  <c r="AH15" i="1" s="1"/>
  <c r="AC14" i="3"/>
  <c r="T15" i="2" l="1"/>
  <c r="AI15" i="2"/>
  <c r="AK15" i="2"/>
  <c r="AH15" i="2" s="1"/>
  <c r="P16" i="2"/>
  <c r="R15" i="2"/>
  <c r="T17" i="3"/>
  <c r="AI17" i="3"/>
  <c r="P18" i="3"/>
  <c r="Q17" i="1"/>
  <c r="AP17" i="1"/>
  <c r="AD17" i="1"/>
  <c r="O18" i="1"/>
  <c r="AS17" i="1"/>
  <c r="AD18" i="2"/>
  <c r="AP18" i="2"/>
  <c r="O19" i="2"/>
  <c r="Q18" i="2"/>
  <c r="AS18" i="2"/>
  <c r="AP16" i="3"/>
  <c r="AK16" i="3"/>
  <c r="AH16" i="3" s="1"/>
  <c r="Q16" i="3"/>
  <c r="R16" i="3" s="1"/>
  <c r="AS16" i="3"/>
  <c r="O17" i="3"/>
  <c r="AD16" i="3"/>
  <c r="S17" i="2"/>
  <c r="AC15" i="3"/>
  <c r="T16" i="1"/>
  <c r="P17" i="1"/>
  <c r="AK17" i="1" s="1"/>
  <c r="AH17" i="1" s="1"/>
  <c r="AI16" i="1"/>
  <c r="AC17" i="2"/>
  <c r="S16" i="1"/>
  <c r="AC16" i="1"/>
  <c r="S15" i="3"/>
  <c r="AE13" i="3"/>
  <c r="AE15" i="2"/>
  <c r="AC18" i="2" l="1"/>
  <c r="Q18" i="1"/>
  <c r="O19" i="1"/>
  <c r="AD18" i="1"/>
  <c r="AP18" i="1"/>
  <c r="AS18" i="1"/>
  <c r="R17" i="1"/>
  <c r="S16" i="3"/>
  <c r="Q17" i="3"/>
  <c r="R17" i="3" s="1"/>
  <c r="AP17" i="3"/>
  <c r="AD17" i="3"/>
  <c r="AK17" i="3"/>
  <c r="AH17" i="3" s="1"/>
  <c r="AS17" i="3"/>
  <c r="O18" i="3"/>
  <c r="S18" i="2"/>
  <c r="S17" i="1"/>
  <c r="AE14" i="1"/>
  <c r="T18" i="3"/>
  <c r="AI18" i="3"/>
  <c r="P19" i="3"/>
  <c r="T16" i="2"/>
  <c r="AI16" i="2"/>
  <c r="P17" i="2"/>
  <c r="AK16" i="2"/>
  <c r="AH16" i="2" s="1"/>
  <c r="R16" i="2"/>
  <c r="T17" i="1"/>
  <c r="AI17" i="1"/>
  <c r="P18" i="1"/>
  <c r="AK18" i="1" s="1"/>
  <c r="AH18" i="1" s="1"/>
  <c r="AC16" i="3"/>
  <c r="AP19" i="2"/>
  <c r="AD19" i="2"/>
  <c r="Q19" i="2"/>
  <c r="O20" i="2"/>
  <c r="AS19" i="2"/>
  <c r="AC17" i="1"/>
  <c r="AC17" i="3" l="1"/>
  <c r="R18" i="1"/>
  <c r="S19" i="2"/>
  <c r="AE16" i="2"/>
  <c r="AC18" i="1"/>
  <c r="T18" i="1"/>
  <c r="AI18" i="1"/>
  <c r="P19" i="1"/>
  <c r="AC19" i="2"/>
  <c r="T19" i="3"/>
  <c r="AI19" i="3"/>
  <c r="P20" i="3"/>
  <c r="S18" i="1"/>
  <c r="AE15" i="1"/>
  <c r="O21" i="2"/>
  <c r="AD20" i="2"/>
  <c r="AP20" i="2"/>
  <c r="Q20" i="2"/>
  <c r="AS20" i="2"/>
  <c r="T17" i="2"/>
  <c r="AI17" i="2"/>
  <c r="P18" i="2"/>
  <c r="AK17" i="2"/>
  <c r="AH17" i="2" s="1"/>
  <c r="R17" i="2"/>
  <c r="AP18" i="3"/>
  <c r="AK18" i="3"/>
  <c r="AH18" i="3" s="1"/>
  <c r="O19" i="3"/>
  <c r="Q18" i="3"/>
  <c r="R18" i="3" s="1"/>
  <c r="AS18" i="3"/>
  <c r="AD18" i="3"/>
  <c r="S17" i="3"/>
  <c r="AE15" i="3"/>
  <c r="AE14" i="3"/>
  <c r="AK19" i="1"/>
  <c r="AH19" i="1" s="1"/>
  <c r="Q19" i="1"/>
  <c r="R19" i="1" s="1"/>
  <c r="AD19" i="1"/>
  <c r="AP19" i="1"/>
  <c r="O20" i="1"/>
  <c r="AS19" i="1"/>
  <c r="AC19" i="1" l="1"/>
  <c r="AC18" i="3"/>
  <c r="T18" i="2"/>
  <c r="AI18" i="2"/>
  <c r="P19" i="2"/>
  <c r="AK18" i="2"/>
  <c r="AH18" i="2" s="1"/>
  <c r="R18" i="2"/>
  <c r="S20" i="2"/>
  <c r="AE17" i="2"/>
  <c r="T19" i="1"/>
  <c r="P20" i="1"/>
  <c r="AI19" i="1"/>
  <c r="S19" i="1"/>
  <c r="AD19" i="3"/>
  <c r="AK19" i="3"/>
  <c r="AH19" i="3" s="1"/>
  <c r="Q19" i="3"/>
  <c r="R19" i="3" s="1"/>
  <c r="AP19" i="3"/>
  <c r="AS19" i="3"/>
  <c r="O20" i="3"/>
  <c r="AP21" i="2"/>
  <c r="AD21" i="2"/>
  <c r="O22" i="2"/>
  <c r="Q21" i="2"/>
  <c r="AS21" i="2"/>
  <c r="AE16" i="1"/>
  <c r="AE18" i="2"/>
  <c r="AP20" i="1"/>
  <c r="AK20" i="1"/>
  <c r="AH20" i="1" s="1"/>
  <c r="O21" i="1"/>
  <c r="AD20" i="1"/>
  <c r="Q20" i="1"/>
  <c r="R20" i="1" s="1"/>
  <c r="AS20" i="1"/>
  <c r="S18" i="3"/>
  <c r="AC20" i="2"/>
  <c r="AE17" i="1"/>
  <c r="T20" i="3"/>
  <c r="P21" i="3"/>
  <c r="AI20" i="3"/>
  <c r="T21" i="3" l="1"/>
  <c r="P22" i="3"/>
  <c r="AI21" i="3"/>
  <c r="S20" i="1"/>
  <c r="AC20" i="1"/>
  <c r="AD22" i="2"/>
  <c r="AP22" i="2"/>
  <c r="O23" i="2"/>
  <c r="Q22" i="2"/>
  <c r="AS22" i="2"/>
  <c r="T19" i="2"/>
  <c r="AI19" i="2"/>
  <c r="P20" i="2"/>
  <c r="AK19" i="2"/>
  <c r="AH19" i="2" s="1"/>
  <c r="R19" i="2"/>
  <c r="Q21" i="1"/>
  <c r="AP21" i="1"/>
  <c r="AD21" i="1"/>
  <c r="O22" i="1"/>
  <c r="AS21" i="1"/>
  <c r="S21" i="2"/>
  <c r="AE19" i="2"/>
  <c r="AC19" i="3"/>
  <c r="S19" i="3"/>
  <c r="AE16" i="3"/>
  <c r="AC21" i="2"/>
  <c r="O21" i="3"/>
  <c r="AP20" i="3"/>
  <c r="AD20" i="3"/>
  <c r="AK20" i="3"/>
  <c r="AH20" i="3" s="1"/>
  <c r="Q20" i="3"/>
  <c r="R20" i="3" s="1"/>
  <c r="AS20" i="3"/>
  <c r="T20" i="1"/>
  <c r="AI20" i="1"/>
  <c r="P21" i="1"/>
  <c r="AK21" i="1" s="1"/>
  <c r="AH21" i="1" s="1"/>
  <c r="Q22" i="1" l="1"/>
  <c r="O23" i="1"/>
  <c r="AP22" i="1"/>
  <c r="AD22" i="1"/>
  <c r="AS22" i="1"/>
  <c r="AP23" i="2"/>
  <c r="AD23" i="2"/>
  <c r="Q23" i="2"/>
  <c r="O24" i="2"/>
  <c r="AS23" i="2"/>
  <c r="S20" i="3"/>
  <c r="AE17" i="3"/>
  <c r="S21" i="1"/>
  <c r="AE19" i="1"/>
  <c r="T20" i="2"/>
  <c r="AI20" i="2"/>
  <c r="P21" i="2"/>
  <c r="AK20" i="2"/>
  <c r="AH20" i="2" s="1"/>
  <c r="R20" i="2"/>
  <c r="AC22" i="2"/>
  <c r="T21" i="1"/>
  <c r="P22" i="1"/>
  <c r="AI21" i="1"/>
  <c r="AC20" i="3"/>
  <c r="AC21" i="1"/>
  <c r="AE18" i="1"/>
  <c r="T22" i="3"/>
  <c r="AI22" i="3"/>
  <c r="P23" i="3"/>
  <c r="Q21" i="3"/>
  <c r="R21" i="3" s="1"/>
  <c r="O22" i="3"/>
  <c r="AD21" i="3"/>
  <c r="AE18" i="3" s="1"/>
  <c r="AS21" i="3"/>
  <c r="AK21" i="3"/>
  <c r="AH21" i="3" s="1"/>
  <c r="AP21" i="3"/>
  <c r="R21" i="1"/>
  <c r="S22" i="2"/>
  <c r="T23" i="3" l="1"/>
  <c r="P24" i="3"/>
  <c r="AI23" i="3"/>
  <c r="AC23" i="2"/>
  <c r="AK22" i="1"/>
  <c r="AH22" i="1" s="1"/>
  <c r="AC21" i="3"/>
  <c r="S21" i="3"/>
  <c r="S22" i="1"/>
  <c r="R22" i="1"/>
  <c r="AD22" i="3"/>
  <c r="AK22" i="3"/>
  <c r="AH22" i="3" s="1"/>
  <c r="Q22" i="3"/>
  <c r="R22" i="3" s="1"/>
  <c r="AP22" i="3"/>
  <c r="AS22" i="3"/>
  <c r="O23" i="3"/>
  <c r="T21" i="2"/>
  <c r="AI21" i="2"/>
  <c r="P22" i="2"/>
  <c r="AK21" i="2"/>
  <c r="AH21" i="2" s="1"/>
  <c r="R21" i="2"/>
  <c r="AE19" i="3"/>
  <c r="AC22" i="1"/>
  <c r="T22" i="1"/>
  <c r="P23" i="1"/>
  <c r="AI22" i="1"/>
  <c r="O25" i="2"/>
  <c r="AD24" i="2"/>
  <c r="AP24" i="2"/>
  <c r="Q24" i="2"/>
  <c r="AS24" i="2"/>
  <c r="S23" i="2"/>
  <c r="AE20" i="2"/>
  <c r="Q23" i="1"/>
  <c r="R23" i="1" s="1"/>
  <c r="AD23" i="1"/>
  <c r="AP23" i="1"/>
  <c r="AK23" i="1"/>
  <c r="AH23" i="1" s="1"/>
  <c r="O24" i="1"/>
  <c r="AS23" i="1"/>
  <c r="Q24" i="1" l="1"/>
  <c r="AP24" i="1"/>
  <c r="O25" i="1"/>
  <c r="AD24" i="1"/>
  <c r="AS24" i="1"/>
  <c r="AC23" i="1"/>
  <c r="AC24" i="2"/>
  <c r="AC22" i="3"/>
  <c r="S22" i="3"/>
  <c r="S23" i="1"/>
  <c r="T23" i="1"/>
  <c r="AI23" i="1"/>
  <c r="P24" i="1"/>
  <c r="T24" i="3"/>
  <c r="P25" i="3"/>
  <c r="AI24" i="3"/>
  <c r="S24" i="2"/>
  <c r="AE21" i="2"/>
  <c r="O24" i="3"/>
  <c r="AP23" i="3"/>
  <c r="Q23" i="3"/>
  <c r="R23" i="3" s="1"/>
  <c r="AS23" i="3"/>
  <c r="AD23" i="3"/>
  <c r="AK23" i="3"/>
  <c r="AH23" i="3" s="1"/>
  <c r="AP25" i="2"/>
  <c r="AD25" i="2"/>
  <c r="O26" i="2"/>
  <c r="Q25" i="2"/>
  <c r="AS25" i="2"/>
  <c r="T22" i="2"/>
  <c r="AI22" i="2"/>
  <c r="P23" i="2"/>
  <c r="AK22" i="2"/>
  <c r="AH22" i="2" s="1"/>
  <c r="R22" i="2"/>
  <c r="AE20" i="1"/>
  <c r="AE22" i="2" l="1"/>
  <c r="AK24" i="1"/>
  <c r="AH24" i="1" s="1"/>
  <c r="AD26" i="2"/>
  <c r="AP26" i="2"/>
  <c r="O27" i="2"/>
  <c r="Q26" i="2"/>
  <c r="AS26" i="2"/>
  <c r="S24" i="1"/>
  <c r="AE21" i="1"/>
  <c r="R24" i="1"/>
  <c r="T23" i="2"/>
  <c r="AI23" i="2"/>
  <c r="P24" i="2"/>
  <c r="AK23" i="2"/>
  <c r="AH23" i="2" s="1"/>
  <c r="R23" i="2"/>
  <c r="S25" i="2"/>
  <c r="AE23" i="2"/>
  <c r="AC23" i="3"/>
  <c r="Q25" i="1"/>
  <c r="AP25" i="1"/>
  <c r="AD25" i="1"/>
  <c r="O26" i="1"/>
  <c r="AS25" i="1"/>
  <c r="AC25" i="2"/>
  <c r="S23" i="3"/>
  <c r="AE20" i="3"/>
  <c r="AK24" i="3"/>
  <c r="AH24" i="3" s="1"/>
  <c r="O25" i="3"/>
  <c r="Q24" i="3"/>
  <c r="R24" i="3" s="1"/>
  <c r="AD24" i="3"/>
  <c r="AS24" i="3"/>
  <c r="AP24" i="3"/>
  <c r="T25" i="3"/>
  <c r="AI25" i="3"/>
  <c r="P26" i="3"/>
  <c r="T24" i="1"/>
  <c r="AI24" i="1"/>
  <c r="P25" i="1"/>
  <c r="AC24" i="1"/>
  <c r="T25" i="1" l="1"/>
  <c r="P26" i="1"/>
  <c r="AI25" i="1"/>
  <c r="S24" i="3"/>
  <c r="AE21" i="3"/>
  <c r="Q26" i="1"/>
  <c r="O27" i="1"/>
  <c r="AP26" i="1"/>
  <c r="AD26" i="1"/>
  <c r="AK26" i="1"/>
  <c r="AH26" i="1" s="1"/>
  <c r="AS26" i="1"/>
  <c r="AP27" i="2"/>
  <c r="AD27" i="2"/>
  <c r="O28" i="2"/>
  <c r="Q27" i="2"/>
  <c r="AS27" i="2"/>
  <c r="AK25" i="1"/>
  <c r="AH25" i="1" s="1"/>
  <c r="R25" i="1"/>
  <c r="AC26" i="2"/>
  <c r="AC24" i="3"/>
  <c r="AD25" i="3"/>
  <c r="AK25" i="3"/>
  <c r="AH25" i="3" s="1"/>
  <c r="Q25" i="3"/>
  <c r="R25" i="3" s="1"/>
  <c r="AP25" i="3"/>
  <c r="AS25" i="3"/>
  <c r="O26" i="3"/>
  <c r="S25" i="1"/>
  <c r="AE22" i="1"/>
  <c r="AE24" i="2"/>
  <c r="T26" i="3"/>
  <c r="AI26" i="3"/>
  <c r="P27" i="3"/>
  <c r="AC25" i="1"/>
  <c r="T24" i="2"/>
  <c r="AI24" i="2"/>
  <c r="P25" i="2"/>
  <c r="AK24" i="2"/>
  <c r="AH24" i="2" s="1"/>
  <c r="R24" i="2"/>
  <c r="S26" i="2"/>
  <c r="T27" i="3" l="1"/>
  <c r="P28" i="3"/>
  <c r="AI27" i="3"/>
  <c r="AC25" i="3"/>
  <c r="S25" i="3"/>
  <c r="AE22" i="3"/>
  <c r="AC27" i="2"/>
  <c r="T26" i="1"/>
  <c r="AI26" i="1"/>
  <c r="P27" i="1"/>
  <c r="S26" i="1"/>
  <c r="AE23" i="1"/>
  <c r="R26" i="1"/>
  <c r="T25" i="2"/>
  <c r="AI25" i="2"/>
  <c r="P26" i="2"/>
  <c r="AK25" i="2"/>
  <c r="AH25" i="2" s="1"/>
  <c r="R25" i="2"/>
  <c r="AP26" i="3"/>
  <c r="AK26" i="3"/>
  <c r="AH26" i="3" s="1"/>
  <c r="Q26" i="3"/>
  <c r="R26" i="3" s="1"/>
  <c r="AS26" i="3"/>
  <c r="O27" i="3"/>
  <c r="AD26" i="3"/>
  <c r="AP28" i="2"/>
  <c r="Q28" i="2"/>
  <c r="AD28" i="2"/>
  <c r="O29" i="2"/>
  <c r="AS28" i="2"/>
  <c r="AC26" i="1"/>
  <c r="S27" i="2"/>
  <c r="Q27" i="1"/>
  <c r="R27" i="1" s="1"/>
  <c r="AD27" i="1"/>
  <c r="AK27" i="1"/>
  <c r="AH27" i="1" s="1"/>
  <c r="AP27" i="1"/>
  <c r="O28" i="1"/>
  <c r="AS27" i="1"/>
  <c r="AE23" i="3"/>
  <c r="S26" i="3" l="1"/>
  <c r="S27" i="1"/>
  <c r="AE24" i="1"/>
  <c r="Q27" i="3"/>
  <c r="R27" i="3" s="1"/>
  <c r="AD27" i="3"/>
  <c r="AK27" i="3"/>
  <c r="AH27" i="3" s="1"/>
  <c r="O28" i="3"/>
  <c r="AP27" i="3"/>
  <c r="AS27" i="3"/>
  <c r="T27" i="1"/>
  <c r="P28" i="1"/>
  <c r="AK28" i="1" s="1"/>
  <c r="AH28" i="1" s="1"/>
  <c r="AI27" i="1"/>
  <c r="AP28" i="1"/>
  <c r="Q28" i="1"/>
  <c r="O29" i="1"/>
  <c r="AD28" i="1"/>
  <c r="AS28" i="1"/>
  <c r="AP29" i="2"/>
  <c r="O30" i="2"/>
  <c r="AS29" i="2"/>
  <c r="AD29" i="2"/>
  <c r="Q29" i="2"/>
  <c r="AC28" i="2"/>
  <c r="AC26" i="3"/>
  <c r="T26" i="2"/>
  <c r="AI26" i="2"/>
  <c r="P27" i="2"/>
  <c r="AK26" i="2"/>
  <c r="AH26" i="2" s="1"/>
  <c r="R26" i="2"/>
  <c r="T28" i="3"/>
  <c r="P29" i="3"/>
  <c r="AI28" i="3"/>
  <c r="AC27" i="1"/>
  <c r="S28" i="2"/>
  <c r="AE25" i="2"/>
  <c r="AP30" i="2" l="1"/>
  <c r="Q30" i="2"/>
  <c r="AS30" i="2"/>
  <c r="AD30" i="2"/>
  <c r="O31" i="2"/>
  <c r="R28" i="1"/>
  <c r="T29" i="3"/>
  <c r="P30" i="3"/>
  <c r="AI29" i="3"/>
  <c r="T27" i="2"/>
  <c r="AI27" i="2"/>
  <c r="P28" i="2"/>
  <c r="AK27" i="2"/>
  <c r="AH27" i="2" s="1"/>
  <c r="R27" i="2"/>
  <c r="S28" i="1"/>
  <c r="AC28" i="1"/>
  <c r="S29" i="2"/>
  <c r="AE26" i="2"/>
  <c r="AC29" i="2"/>
  <c r="Q29" i="1"/>
  <c r="AP29" i="1"/>
  <c r="AD29" i="1"/>
  <c r="O30" i="1"/>
  <c r="AS29" i="1"/>
  <c r="AC27" i="3"/>
  <c r="S27" i="3"/>
  <c r="AE24" i="3"/>
  <c r="T28" i="1"/>
  <c r="AI28" i="1"/>
  <c r="P29" i="1"/>
  <c r="AP28" i="3"/>
  <c r="O29" i="3"/>
  <c r="Q28" i="3"/>
  <c r="R28" i="3" s="1"/>
  <c r="AS28" i="3"/>
  <c r="AD28" i="3"/>
  <c r="AE25" i="3" s="1"/>
  <c r="AK28" i="3"/>
  <c r="AH28" i="3" s="1"/>
  <c r="AE25" i="1"/>
  <c r="AC29" i="1" l="1"/>
  <c r="S30" i="2"/>
  <c r="AE27" i="2"/>
  <c r="AC30" i="2"/>
  <c r="O30" i="3"/>
  <c r="AP29" i="3"/>
  <c r="AK29" i="3"/>
  <c r="AH29" i="3" s="1"/>
  <c r="Q29" i="3"/>
  <c r="R29" i="3" s="1"/>
  <c r="AS29" i="3"/>
  <c r="AD29" i="3"/>
  <c r="S28" i="3"/>
  <c r="AC28" i="3"/>
  <c r="Q30" i="1"/>
  <c r="O31" i="1"/>
  <c r="AD30" i="1"/>
  <c r="AP30" i="1"/>
  <c r="AS30" i="1"/>
  <c r="T29" i="1"/>
  <c r="P30" i="1"/>
  <c r="AI29" i="1"/>
  <c r="AK29" i="1"/>
  <c r="AH29" i="1" s="1"/>
  <c r="R29" i="1"/>
  <c r="T28" i="2"/>
  <c r="AI28" i="2"/>
  <c r="P29" i="2"/>
  <c r="AK28" i="2"/>
  <c r="AH28" i="2" s="1"/>
  <c r="R28" i="2"/>
  <c r="T30" i="3"/>
  <c r="P31" i="3"/>
  <c r="AI30" i="3"/>
  <c r="S29" i="1"/>
  <c r="AE26" i="1"/>
  <c r="AP31" i="2"/>
  <c r="O32" i="2"/>
  <c r="Q31" i="2"/>
  <c r="AS31" i="2"/>
  <c r="AD31" i="2"/>
  <c r="AS32" i="2" l="1"/>
  <c r="AP32" i="2"/>
  <c r="AD32" i="2"/>
  <c r="O33" i="2"/>
  <c r="Q32" i="2"/>
  <c r="T29" i="2"/>
  <c r="P30" i="2"/>
  <c r="AI29" i="2"/>
  <c r="AK29" i="2"/>
  <c r="AH29" i="2" s="1"/>
  <c r="R29" i="2"/>
  <c r="Q31" i="1"/>
  <c r="AD31" i="1"/>
  <c r="AP31" i="1"/>
  <c r="O32" i="1"/>
  <c r="AS31" i="1"/>
  <c r="AK30" i="3"/>
  <c r="AH30" i="3" s="1"/>
  <c r="Q30" i="3"/>
  <c r="R30" i="3" s="1"/>
  <c r="AS30" i="3"/>
  <c r="AD30" i="3"/>
  <c r="O31" i="3"/>
  <c r="AP30" i="3"/>
  <c r="S31" i="2"/>
  <c r="AE28" i="2"/>
  <c r="AK30" i="1"/>
  <c r="AH30" i="1" s="1"/>
  <c r="AC31" i="2"/>
  <c r="T30" i="1"/>
  <c r="AI30" i="1"/>
  <c r="P31" i="1"/>
  <c r="AC30" i="1"/>
  <c r="R30" i="1"/>
  <c r="S29" i="3"/>
  <c r="AE26" i="3"/>
  <c r="T31" i="3"/>
  <c r="P32" i="3"/>
  <c r="AI31" i="3"/>
  <c r="S30" i="1"/>
  <c r="AE27" i="1"/>
  <c r="AC29" i="3"/>
  <c r="S30" i="3" l="1"/>
  <c r="AE27" i="3"/>
  <c r="AC31" i="1"/>
  <c r="T30" i="2"/>
  <c r="AI30" i="2"/>
  <c r="P31" i="2"/>
  <c r="AK30" i="2"/>
  <c r="AH30" i="2" s="1"/>
  <c r="R30" i="2"/>
  <c r="S32" i="2"/>
  <c r="T32" i="3"/>
  <c r="AI32" i="3"/>
  <c r="P33" i="3"/>
  <c r="S31" i="1"/>
  <c r="AE28" i="1"/>
  <c r="T31" i="1"/>
  <c r="P32" i="1"/>
  <c r="AI31" i="1"/>
  <c r="AC30" i="3"/>
  <c r="Q32" i="1"/>
  <c r="R32" i="1" s="1"/>
  <c r="AP32" i="1"/>
  <c r="O33" i="1"/>
  <c r="AD32" i="1"/>
  <c r="AS32" i="1"/>
  <c r="Q31" i="3"/>
  <c r="R31" i="3" s="1"/>
  <c r="AD31" i="3"/>
  <c r="AK31" i="3"/>
  <c r="AH31" i="3" s="1"/>
  <c r="AS31" i="3"/>
  <c r="AP31" i="3"/>
  <c r="O32" i="3"/>
  <c r="AK31" i="1"/>
  <c r="AH31" i="1" s="1"/>
  <c r="R31" i="1"/>
  <c r="Q33" i="2"/>
  <c r="O34" i="2"/>
  <c r="AP33" i="2"/>
  <c r="AS33" i="2"/>
  <c r="AD33" i="2"/>
  <c r="AC32" i="2"/>
  <c r="AE29" i="2"/>
  <c r="S33" i="2" l="1"/>
  <c r="AE30" i="2"/>
  <c r="AC31" i="3"/>
  <c r="S31" i="3"/>
  <c r="AC32" i="1"/>
  <c r="T33" i="3"/>
  <c r="P34" i="3"/>
  <c r="AI33" i="3"/>
  <c r="T31" i="2"/>
  <c r="P32" i="2"/>
  <c r="AI31" i="2"/>
  <c r="AK31" i="2"/>
  <c r="AH31" i="2" s="1"/>
  <c r="R31" i="2"/>
  <c r="AE28" i="3"/>
  <c r="AS34" i="2"/>
  <c r="AP34" i="2"/>
  <c r="AD34" i="2"/>
  <c r="O35" i="2"/>
  <c r="Q34" i="2"/>
  <c r="AC33" i="2"/>
  <c r="AK32" i="1"/>
  <c r="AH32" i="1" s="1"/>
  <c r="S32" i="1"/>
  <c r="AE29" i="1"/>
  <c r="T32" i="1"/>
  <c r="P33" i="1"/>
  <c r="AI32" i="1"/>
  <c r="O33" i="3"/>
  <c r="AP32" i="3"/>
  <c r="Q32" i="3"/>
  <c r="R32" i="3" s="1"/>
  <c r="AS32" i="3"/>
  <c r="AD32" i="3"/>
  <c r="AK32" i="3"/>
  <c r="AH32" i="3" s="1"/>
  <c r="Q33" i="1"/>
  <c r="R33" i="1" s="1"/>
  <c r="AP33" i="1"/>
  <c r="AD33" i="1"/>
  <c r="AK33" i="1"/>
  <c r="AH33" i="1" s="1"/>
  <c r="O34" i="1"/>
  <c r="AS33" i="1"/>
  <c r="Q35" i="2" l="1"/>
  <c r="O36" i="2"/>
  <c r="AP35" i="2"/>
  <c r="AD35" i="2"/>
  <c r="AS35" i="2"/>
  <c r="AE32" i="2"/>
  <c r="S33" i="1"/>
  <c r="AE30" i="1"/>
  <c r="AE29" i="3"/>
  <c r="AC33" i="1"/>
  <c r="AC32" i="3"/>
  <c r="T33" i="1"/>
  <c r="AI33" i="1"/>
  <c r="P34" i="1"/>
  <c r="S34" i="2"/>
  <c r="T32" i="2"/>
  <c r="P33" i="2"/>
  <c r="AI32" i="2"/>
  <c r="AK32" i="2"/>
  <c r="AH32" i="2" s="1"/>
  <c r="R32" i="2"/>
  <c r="T34" i="3"/>
  <c r="P35" i="3"/>
  <c r="AI34" i="3"/>
  <c r="AE31" i="2"/>
  <c r="Q34" i="1"/>
  <c r="R34" i="1" s="1"/>
  <c r="O35" i="1"/>
  <c r="AP34" i="1"/>
  <c r="AD34" i="1"/>
  <c r="AK34" i="1"/>
  <c r="AH34" i="1" s="1"/>
  <c r="AS34" i="1"/>
  <c r="S32" i="3"/>
  <c r="O34" i="3"/>
  <c r="AP33" i="3"/>
  <c r="AD33" i="3"/>
  <c r="AK33" i="3"/>
  <c r="AH33" i="3" s="1"/>
  <c r="Q33" i="3"/>
  <c r="R33" i="3" s="1"/>
  <c r="AS33" i="3"/>
  <c r="AC34" i="2"/>
  <c r="S33" i="3" l="1"/>
  <c r="AE30" i="3"/>
  <c r="S34" i="1"/>
  <c r="AE31" i="1"/>
  <c r="AC35" i="2"/>
  <c r="AC33" i="3"/>
  <c r="AC34" i="1"/>
  <c r="T33" i="2"/>
  <c r="P34" i="2"/>
  <c r="AI33" i="2"/>
  <c r="AK33" i="2"/>
  <c r="AH33" i="2" s="1"/>
  <c r="R33" i="2"/>
  <c r="AD36" i="2"/>
  <c r="AS36" i="2"/>
  <c r="Q36" i="2"/>
  <c r="O37" i="2"/>
  <c r="AP36" i="2"/>
  <c r="AD34" i="3"/>
  <c r="O35" i="3"/>
  <c r="AK34" i="3"/>
  <c r="AH34" i="3" s="1"/>
  <c r="AS34" i="3"/>
  <c r="Q34" i="3"/>
  <c r="R34" i="3" s="1"/>
  <c r="AP34" i="3"/>
  <c r="Q35" i="1"/>
  <c r="AD35" i="1"/>
  <c r="AP35" i="1"/>
  <c r="O36" i="1"/>
  <c r="AS35" i="1"/>
  <c r="T34" i="1"/>
  <c r="AI34" i="1"/>
  <c r="P35" i="1"/>
  <c r="T35" i="3"/>
  <c r="P36" i="3"/>
  <c r="AI35" i="3"/>
  <c r="S35" i="2"/>
  <c r="T35" i="1" l="1"/>
  <c r="P36" i="1"/>
  <c r="AI35" i="1"/>
  <c r="AP36" i="1"/>
  <c r="Q36" i="1"/>
  <c r="R36" i="1" s="1"/>
  <c r="O37" i="1"/>
  <c r="AD36" i="1"/>
  <c r="AK36" i="1"/>
  <c r="AH36" i="1" s="1"/>
  <c r="AS36" i="1"/>
  <c r="S34" i="3"/>
  <c r="AE31" i="3"/>
  <c r="T36" i="3"/>
  <c r="P37" i="3"/>
  <c r="AI36" i="3"/>
  <c r="AC35" i="1"/>
  <c r="R35" i="1"/>
  <c r="AC36" i="2"/>
  <c r="AE33" i="1"/>
  <c r="AK35" i="1"/>
  <c r="AH35" i="1" s="1"/>
  <c r="AC34" i="3"/>
  <c r="O38" i="2"/>
  <c r="Q37" i="2"/>
  <c r="AS37" i="2"/>
  <c r="AP37" i="2"/>
  <c r="AD37" i="2"/>
  <c r="T34" i="2"/>
  <c r="P35" i="2"/>
  <c r="AI34" i="2"/>
  <c r="AK34" i="2"/>
  <c r="AH34" i="2" s="1"/>
  <c r="R34" i="2"/>
  <c r="S35" i="1"/>
  <c r="AE32" i="1"/>
  <c r="AK35" i="3"/>
  <c r="AH35" i="3" s="1"/>
  <c r="AP35" i="3"/>
  <c r="Q35" i="3"/>
  <c r="R35" i="3" s="1"/>
  <c r="AS35" i="3"/>
  <c r="AD35" i="3"/>
  <c r="O36" i="3"/>
  <c r="S36" i="2"/>
  <c r="AE34" i="2"/>
  <c r="AE33" i="2"/>
  <c r="S35" i="3" l="1"/>
  <c r="AE32" i="3"/>
  <c r="AC37" i="2"/>
  <c r="AS38" i="2"/>
  <c r="AP38" i="2"/>
  <c r="AD38" i="2"/>
  <c r="O39" i="2"/>
  <c r="Q38" i="2"/>
  <c r="Q37" i="1"/>
  <c r="AP37" i="1"/>
  <c r="AD37" i="1"/>
  <c r="O38" i="1"/>
  <c r="AS37" i="1"/>
  <c r="T35" i="2"/>
  <c r="P36" i="2"/>
  <c r="AI35" i="2"/>
  <c r="AK35" i="2"/>
  <c r="AH35" i="2" s="1"/>
  <c r="R35" i="2"/>
  <c r="T37" i="3"/>
  <c r="P38" i="3"/>
  <c r="AI37" i="3"/>
  <c r="T36" i="1"/>
  <c r="AI36" i="1"/>
  <c r="P37" i="1"/>
  <c r="AP36" i="3"/>
  <c r="O37" i="3"/>
  <c r="Q36" i="3"/>
  <c r="R36" i="3" s="1"/>
  <c r="AD36" i="3"/>
  <c r="AS36" i="3"/>
  <c r="AK36" i="3"/>
  <c r="AH36" i="3" s="1"/>
  <c r="AC35" i="3"/>
  <c r="S37" i="2"/>
  <c r="S36" i="1"/>
  <c r="AC36" i="1"/>
  <c r="O38" i="3" l="1"/>
  <c r="AP37" i="3"/>
  <c r="AK37" i="3"/>
  <c r="AH37" i="3" s="1"/>
  <c r="AS37" i="3"/>
  <c r="Q37" i="3"/>
  <c r="R37" i="3" s="1"/>
  <c r="AD37" i="3"/>
  <c r="AE33" i="3"/>
  <c r="AC37" i="1"/>
  <c r="AC38" i="2"/>
  <c r="AC36" i="3"/>
  <c r="T36" i="2"/>
  <c r="P37" i="2"/>
  <c r="AI36" i="2"/>
  <c r="AK36" i="2"/>
  <c r="AH36" i="2" s="1"/>
  <c r="R36" i="2"/>
  <c r="Q38" i="1"/>
  <c r="O39" i="1"/>
  <c r="AP38" i="1"/>
  <c r="AD38" i="1"/>
  <c r="AS38" i="1"/>
  <c r="Q39" i="2"/>
  <c r="O40" i="2"/>
  <c r="AP39" i="2"/>
  <c r="AD39" i="2"/>
  <c r="AS39" i="2"/>
  <c r="S36" i="3"/>
  <c r="T37" i="1"/>
  <c r="P38" i="1"/>
  <c r="AI37" i="1"/>
  <c r="T38" i="3"/>
  <c r="P39" i="3"/>
  <c r="AI38" i="3"/>
  <c r="AK37" i="1"/>
  <c r="AH37" i="1" s="1"/>
  <c r="R37" i="1"/>
  <c r="S37" i="1"/>
  <c r="AE34" i="1"/>
  <c r="S38" i="2"/>
  <c r="AE35" i="2"/>
  <c r="AE36" i="2"/>
  <c r="S38" i="1" l="1"/>
  <c r="AE35" i="1"/>
  <c r="R38" i="1"/>
  <c r="AC37" i="3"/>
  <c r="S39" i="2"/>
  <c r="AC38" i="1"/>
  <c r="T37" i="2"/>
  <c r="P38" i="2"/>
  <c r="AI37" i="2"/>
  <c r="AK37" i="2"/>
  <c r="AH37" i="2" s="1"/>
  <c r="R37" i="2"/>
  <c r="AK38" i="3"/>
  <c r="AH38" i="3" s="1"/>
  <c r="Q38" i="3"/>
  <c r="R38" i="3" s="1"/>
  <c r="O39" i="3"/>
  <c r="AD38" i="3"/>
  <c r="AS38" i="3"/>
  <c r="AP38" i="3"/>
  <c r="T38" i="1"/>
  <c r="P39" i="1"/>
  <c r="AI38" i="1"/>
  <c r="AC39" i="2"/>
  <c r="Q39" i="1"/>
  <c r="R39" i="1" s="1"/>
  <c r="AD39" i="1"/>
  <c r="AP39" i="1"/>
  <c r="AK39" i="1"/>
  <c r="AH39" i="1" s="1"/>
  <c r="O40" i="1"/>
  <c r="AS39" i="1"/>
  <c r="T39" i="3"/>
  <c r="P40" i="3"/>
  <c r="AI39" i="3"/>
  <c r="AD40" i="2"/>
  <c r="AS40" i="2"/>
  <c r="Q40" i="2"/>
  <c r="O41" i="2"/>
  <c r="AP40" i="2"/>
  <c r="AK38" i="1"/>
  <c r="AH38" i="1" s="1"/>
  <c r="S37" i="3"/>
  <c r="AE34" i="3"/>
  <c r="S40" i="2" l="1"/>
  <c r="AE37" i="2"/>
  <c r="S39" i="1"/>
  <c r="AE36" i="1"/>
  <c r="AC38" i="3"/>
  <c r="AP40" i="1"/>
  <c r="Q40" i="1"/>
  <c r="O41" i="1"/>
  <c r="AD40" i="1"/>
  <c r="AS40" i="1"/>
  <c r="AC40" i="2"/>
  <c r="T40" i="3"/>
  <c r="P41" i="3"/>
  <c r="AI40" i="3"/>
  <c r="T39" i="1"/>
  <c r="AI39" i="1"/>
  <c r="P40" i="1"/>
  <c r="AK40" i="1" s="1"/>
  <c r="AH40" i="1" s="1"/>
  <c r="S38" i="3"/>
  <c r="AE35" i="3"/>
  <c r="AD41" i="2"/>
  <c r="O42" i="2"/>
  <c r="AS41" i="2"/>
  <c r="Q41" i="2"/>
  <c r="AP41" i="2"/>
  <c r="AC39" i="1"/>
  <c r="AD39" i="3"/>
  <c r="AK39" i="3"/>
  <c r="AH39" i="3" s="1"/>
  <c r="Q39" i="3"/>
  <c r="R39" i="3" s="1"/>
  <c r="AP39" i="3"/>
  <c r="AS39" i="3"/>
  <c r="O40" i="3"/>
  <c r="T38" i="2"/>
  <c r="AI38" i="2"/>
  <c r="P39" i="2"/>
  <c r="AK38" i="2"/>
  <c r="AH38" i="2" s="1"/>
  <c r="R38" i="2"/>
  <c r="T39" i="2" l="1"/>
  <c r="P40" i="2"/>
  <c r="AI39" i="2"/>
  <c r="AK39" i="2"/>
  <c r="AH39" i="2" s="1"/>
  <c r="R39" i="2"/>
  <c r="AC41" i="2"/>
  <c r="R40" i="1"/>
  <c r="AC39" i="3"/>
  <c r="S39" i="3"/>
  <c r="AS42" i="2"/>
  <c r="AP42" i="2"/>
  <c r="AD42" i="2"/>
  <c r="O43" i="2"/>
  <c r="Q42" i="2"/>
  <c r="T40" i="1"/>
  <c r="AI40" i="1"/>
  <c r="P41" i="1"/>
  <c r="T41" i="3"/>
  <c r="P42" i="3"/>
  <c r="AI41" i="3"/>
  <c r="S40" i="1"/>
  <c r="AE37" i="1"/>
  <c r="AC40" i="1"/>
  <c r="S41" i="2"/>
  <c r="AE36" i="3"/>
  <c r="AE38" i="2"/>
  <c r="Q41" i="1"/>
  <c r="R41" i="1" s="1"/>
  <c r="AP41" i="1"/>
  <c r="AD41" i="1"/>
  <c r="AK41" i="1"/>
  <c r="AH41" i="1" s="1"/>
  <c r="O42" i="1"/>
  <c r="AS41" i="1"/>
  <c r="AE38" i="1"/>
  <c r="O41" i="3"/>
  <c r="AP40" i="3"/>
  <c r="AD40" i="3"/>
  <c r="AK40" i="3"/>
  <c r="AH40" i="3" s="1"/>
  <c r="AS40" i="3"/>
  <c r="Q40" i="3"/>
  <c r="R40" i="3" s="1"/>
  <c r="O42" i="3" l="1"/>
  <c r="AP41" i="3"/>
  <c r="AS41" i="3"/>
  <c r="Q41" i="3"/>
  <c r="R41" i="3" s="1"/>
  <c r="AD41" i="3"/>
  <c r="AK41" i="3"/>
  <c r="AH41" i="3" s="1"/>
  <c r="Q42" i="1"/>
  <c r="O43" i="1"/>
  <c r="AP42" i="1"/>
  <c r="AD42" i="1"/>
  <c r="AS42" i="1"/>
  <c r="AC42" i="2"/>
  <c r="T40" i="2"/>
  <c r="P41" i="2"/>
  <c r="AI40" i="2"/>
  <c r="AK40" i="2"/>
  <c r="AH40" i="2" s="1"/>
  <c r="R40" i="2"/>
  <c r="AE38" i="3"/>
  <c r="T42" i="3"/>
  <c r="P43" i="3"/>
  <c r="AI42" i="3"/>
  <c r="Q43" i="2"/>
  <c r="AS43" i="2"/>
  <c r="O44" i="2"/>
  <c r="AP43" i="2"/>
  <c r="AD43" i="2"/>
  <c r="S40" i="3"/>
  <c r="S41" i="1"/>
  <c r="AE39" i="1"/>
  <c r="AE37" i="3"/>
  <c r="AC40" i="3"/>
  <c r="AC41" i="1"/>
  <c r="T41" i="1"/>
  <c r="P42" i="1"/>
  <c r="AI41" i="1"/>
  <c r="S42" i="2"/>
  <c r="AE39" i="2"/>
  <c r="AC43" i="2" l="1"/>
  <c r="S42" i="1"/>
  <c r="R42" i="1"/>
  <c r="AD44" i="2"/>
  <c r="AS44" i="2"/>
  <c r="Q44" i="2"/>
  <c r="O45" i="2"/>
  <c r="AP44" i="2"/>
  <c r="T41" i="2"/>
  <c r="P42" i="2"/>
  <c r="AI41" i="2"/>
  <c r="AK41" i="2"/>
  <c r="AH41" i="2" s="1"/>
  <c r="R41" i="2"/>
  <c r="AC42" i="1"/>
  <c r="T43" i="3"/>
  <c r="P44" i="3"/>
  <c r="AI43" i="3"/>
  <c r="Q43" i="1"/>
  <c r="AD43" i="1"/>
  <c r="AE40" i="1" s="1"/>
  <c r="AP43" i="1"/>
  <c r="O44" i="1"/>
  <c r="AS43" i="1"/>
  <c r="AC41" i="3"/>
  <c r="T42" i="1"/>
  <c r="AI42" i="1"/>
  <c r="P43" i="1"/>
  <c r="AK43" i="1" s="1"/>
  <c r="AH43" i="1" s="1"/>
  <c r="S43" i="2"/>
  <c r="AE40" i="2"/>
  <c r="AK42" i="1"/>
  <c r="AH42" i="1" s="1"/>
  <c r="S41" i="3"/>
  <c r="AD42" i="3"/>
  <c r="AS42" i="3"/>
  <c r="AK42" i="3"/>
  <c r="AH42" i="3" s="1"/>
  <c r="O43" i="3"/>
  <c r="Q42" i="3"/>
  <c r="R42" i="3" s="1"/>
  <c r="AP42" i="3"/>
  <c r="AC42" i="3" l="1"/>
  <c r="AK43" i="3"/>
  <c r="AH43" i="3" s="1"/>
  <c r="Q43" i="3"/>
  <c r="R43" i="3" s="1"/>
  <c r="AD43" i="3"/>
  <c r="O44" i="3"/>
  <c r="AP43" i="3"/>
  <c r="AS43" i="3"/>
  <c r="S42" i="3"/>
  <c r="AE39" i="3"/>
  <c r="AE40" i="3"/>
  <c r="AP44" i="1"/>
  <c r="Q44" i="1"/>
  <c r="O45" i="1"/>
  <c r="AD44" i="1"/>
  <c r="AS44" i="1"/>
  <c r="T42" i="2"/>
  <c r="AI42" i="2"/>
  <c r="P43" i="2"/>
  <c r="AK42" i="2"/>
  <c r="AH42" i="2" s="1"/>
  <c r="R42" i="2"/>
  <c r="S44" i="2"/>
  <c r="AE41" i="2"/>
  <c r="R43" i="1"/>
  <c r="T43" i="1"/>
  <c r="P44" i="1"/>
  <c r="AI43" i="1"/>
  <c r="AC43" i="1"/>
  <c r="AC44" i="2"/>
  <c r="S43" i="1"/>
  <c r="AE41" i="1"/>
  <c r="T44" i="3"/>
  <c r="P45" i="3"/>
  <c r="AI44" i="3"/>
  <c r="AP45" i="2"/>
  <c r="O46" i="2"/>
  <c r="AD45" i="2"/>
  <c r="AS45" i="2"/>
  <c r="Q45" i="2"/>
  <c r="S44" i="1" l="1"/>
  <c r="AC44" i="1"/>
  <c r="AC43" i="3"/>
  <c r="S45" i="2"/>
  <c r="T45" i="3"/>
  <c r="P46" i="3"/>
  <c r="AI45" i="3"/>
  <c r="T44" i="1"/>
  <c r="AI44" i="1"/>
  <c r="P45" i="1"/>
  <c r="Q45" i="1"/>
  <c r="R45" i="1" s="1"/>
  <c r="AP45" i="1"/>
  <c r="AD45" i="1"/>
  <c r="AK45" i="1"/>
  <c r="AH45" i="1" s="1"/>
  <c r="O46" i="1"/>
  <c r="AS45" i="1"/>
  <c r="AP44" i="3"/>
  <c r="O45" i="3"/>
  <c r="Q44" i="3"/>
  <c r="R44" i="3" s="1"/>
  <c r="AD44" i="3"/>
  <c r="AS44" i="3"/>
  <c r="AK44" i="3"/>
  <c r="AH44" i="3" s="1"/>
  <c r="T43" i="2"/>
  <c r="P44" i="2"/>
  <c r="AI43" i="2"/>
  <c r="AK43" i="2"/>
  <c r="AH43" i="2" s="1"/>
  <c r="R43" i="2"/>
  <c r="S43" i="3"/>
  <c r="AS46" i="2"/>
  <c r="AP46" i="2"/>
  <c r="AD46" i="2"/>
  <c r="O47" i="2"/>
  <c r="Q46" i="2"/>
  <c r="AC45" i="2"/>
  <c r="AE42" i="2"/>
  <c r="AK44" i="1"/>
  <c r="AH44" i="1" s="1"/>
  <c r="R44" i="1"/>
  <c r="S46" i="2" l="1"/>
  <c r="T44" i="2"/>
  <c r="P45" i="2"/>
  <c r="AI44" i="2"/>
  <c r="AK44" i="2"/>
  <c r="AH44" i="2" s="1"/>
  <c r="R44" i="2"/>
  <c r="S44" i="3"/>
  <c r="AE41" i="3"/>
  <c r="AC45" i="1"/>
  <c r="AC46" i="2"/>
  <c r="Q46" i="1"/>
  <c r="O47" i="1"/>
  <c r="AP46" i="1"/>
  <c r="AD46" i="1"/>
  <c r="AS46" i="1"/>
  <c r="AE43" i="2"/>
  <c r="Q47" i="2"/>
  <c r="O48" i="2"/>
  <c r="AP47" i="2"/>
  <c r="AS47" i="2"/>
  <c r="AD47" i="2"/>
  <c r="O46" i="3"/>
  <c r="AP45" i="3"/>
  <c r="AD45" i="3"/>
  <c r="AK45" i="3"/>
  <c r="AH45" i="3" s="1"/>
  <c r="Q45" i="3"/>
  <c r="R45" i="3" s="1"/>
  <c r="AS45" i="3"/>
  <c r="AC44" i="3"/>
  <c r="S45" i="1"/>
  <c r="AE42" i="1"/>
  <c r="AE43" i="1"/>
  <c r="T45" i="1"/>
  <c r="P46" i="1"/>
  <c r="AI45" i="1"/>
  <c r="T46" i="3"/>
  <c r="P47" i="3"/>
  <c r="AI46" i="3"/>
  <c r="AE44" i="2"/>
  <c r="T46" i="1" l="1"/>
  <c r="AI46" i="1"/>
  <c r="P47" i="1"/>
  <c r="AC47" i="2"/>
  <c r="S46" i="1"/>
  <c r="R46" i="1"/>
  <c r="T47" i="3"/>
  <c r="P48" i="3"/>
  <c r="AI47" i="3"/>
  <c r="S45" i="3"/>
  <c r="AE42" i="3"/>
  <c r="AD48" i="2"/>
  <c r="AS48" i="2"/>
  <c r="Q48" i="2"/>
  <c r="AP48" i="2"/>
  <c r="O49" i="2"/>
  <c r="AC46" i="1"/>
  <c r="AC45" i="3"/>
  <c r="S47" i="2"/>
  <c r="Q47" i="1"/>
  <c r="R47" i="1" s="1"/>
  <c r="AD47" i="1"/>
  <c r="AP47" i="1"/>
  <c r="AK47" i="1"/>
  <c r="AH47" i="1" s="1"/>
  <c r="O48" i="1"/>
  <c r="AS47" i="1"/>
  <c r="AK46" i="3"/>
  <c r="AH46" i="3" s="1"/>
  <c r="Q46" i="3"/>
  <c r="R46" i="3" s="1"/>
  <c r="AS46" i="3"/>
  <c r="AD46" i="3"/>
  <c r="O47" i="3"/>
  <c r="AP46" i="3"/>
  <c r="AK46" i="1"/>
  <c r="AH46" i="1" s="1"/>
  <c r="T45" i="2"/>
  <c r="P46" i="2"/>
  <c r="AI45" i="2"/>
  <c r="AK45" i="2"/>
  <c r="AH45" i="2" s="1"/>
  <c r="R45" i="2"/>
  <c r="T46" i="2" l="1"/>
  <c r="P47" i="2"/>
  <c r="AI46" i="2"/>
  <c r="AK46" i="2"/>
  <c r="AH46" i="2" s="1"/>
  <c r="R46" i="2"/>
  <c r="AC48" i="2"/>
  <c r="T48" i="3"/>
  <c r="AI48" i="3"/>
  <c r="P49" i="3"/>
  <c r="AE43" i="3"/>
  <c r="AC46" i="3"/>
  <c r="AC47" i="1"/>
  <c r="S48" i="2"/>
  <c r="AE45" i="2"/>
  <c r="AS47" i="3"/>
  <c r="AP47" i="3"/>
  <c r="AK47" i="3"/>
  <c r="AH47" i="3" s="1"/>
  <c r="O48" i="3"/>
  <c r="Q47" i="3"/>
  <c r="R47" i="3" s="1"/>
  <c r="AD47" i="3"/>
  <c r="S47" i="1"/>
  <c r="AE44" i="1"/>
  <c r="AE44" i="3"/>
  <c r="S46" i="3"/>
  <c r="AP48" i="1"/>
  <c r="Q48" i="1"/>
  <c r="O49" i="1"/>
  <c r="AD48" i="1"/>
  <c r="AS48" i="1"/>
  <c r="Q49" i="2"/>
  <c r="AP49" i="2"/>
  <c r="AS49" i="2"/>
  <c r="AD49" i="2"/>
  <c r="O50" i="2"/>
  <c r="T47" i="1"/>
  <c r="P48" i="1"/>
  <c r="AI47" i="1"/>
  <c r="T48" i="1" l="1"/>
  <c r="P49" i="1"/>
  <c r="AI48" i="1"/>
  <c r="S48" i="1"/>
  <c r="AC48" i="1"/>
  <c r="AE46" i="2"/>
  <c r="T47" i="2"/>
  <c r="P48" i="2"/>
  <c r="AI47" i="2"/>
  <c r="AK47" i="2"/>
  <c r="AH47" i="2" s="1"/>
  <c r="R47" i="2"/>
  <c r="S49" i="2"/>
  <c r="Q49" i="1"/>
  <c r="R49" i="1" s="1"/>
  <c r="AP49" i="1"/>
  <c r="AD49" i="1"/>
  <c r="AK49" i="1"/>
  <c r="AH49" i="1" s="1"/>
  <c r="O50" i="1"/>
  <c r="AS49" i="1"/>
  <c r="S47" i="3"/>
  <c r="AE45" i="1"/>
  <c r="AC47" i="3"/>
  <c r="AP50" i="2"/>
  <c r="AD50" i="2"/>
  <c r="O51" i="2"/>
  <c r="AS50" i="2"/>
  <c r="Q50" i="2"/>
  <c r="AC49" i="2"/>
  <c r="AK48" i="1"/>
  <c r="AH48" i="1" s="1"/>
  <c r="R48" i="1"/>
  <c r="AE46" i="1"/>
  <c r="O49" i="3"/>
  <c r="AP48" i="3"/>
  <c r="AK48" i="3"/>
  <c r="AH48" i="3" s="1"/>
  <c r="AS48" i="3"/>
  <c r="Q48" i="3"/>
  <c r="R48" i="3" s="1"/>
  <c r="AD48" i="3"/>
  <c r="T49" i="3"/>
  <c r="P50" i="3"/>
  <c r="AI49" i="3"/>
  <c r="S50" i="2" l="1"/>
  <c r="AE47" i="2"/>
  <c r="Q50" i="1"/>
  <c r="O51" i="1"/>
  <c r="AP50" i="1"/>
  <c r="AD50" i="1"/>
  <c r="AS50" i="1"/>
  <c r="O50" i="3"/>
  <c r="AP49" i="3"/>
  <c r="AK49" i="3"/>
  <c r="AH49" i="3" s="1"/>
  <c r="Q49" i="3"/>
  <c r="R49" i="3" s="1"/>
  <c r="AS49" i="3"/>
  <c r="AD49" i="3"/>
  <c r="AC50" i="2"/>
  <c r="T49" i="1"/>
  <c r="AI49" i="1"/>
  <c r="P50" i="1"/>
  <c r="AC48" i="3"/>
  <c r="S49" i="1"/>
  <c r="T50" i="3"/>
  <c r="P51" i="3"/>
  <c r="AI50" i="3"/>
  <c r="S48" i="3"/>
  <c r="AE45" i="3"/>
  <c r="AE46" i="3"/>
  <c r="AP51" i="2"/>
  <c r="Q51" i="2"/>
  <c r="AS51" i="2"/>
  <c r="AD51" i="2"/>
  <c r="O52" i="2"/>
  <c r="AC49" i="1"/>
  <c r="T48" i="2"/>
  <c r="P49" i="2"/>
  <c r="AI48" i="2"/>
  <c r="AK48" i="2"/>
  <c r="AH48" i="2" s="1"/>
  <c r="R48" i="2"/>
  <c r="AE47" i="1"/>
  <c r="T49" i="2" l="1"/>
  <c r="P50" i="2"/>
  <c r="AI49" i="2"/>
  <c r="AK49" i="2"/>
  <c r="AH49" i="2" s="1"/>
  <c r="R49" i="2"/>
  <c r="S49" i="3"/>
  <c r="Q51" i="1"/>
  <c r="AD51" i="1"/>
  <c r="AP51" i="1"/>
  <c r="O52" i="1"/>
  <c r="AS51" i="1"/>
  <c r="AC49" i="3"/>
  <c r="AK50" i="1"/>
  <c r="AH50" i="1" s="1"/>
  <c r="AD52" i="2"/>
  <c r="AS52" i="2"/>
  <c r="AP52" i="2"/>
  <c r="Q52" i="2"/>
  <c r="O53" i="2"/>
  <c r="AD50" i="3"/>
  <c r="O51" i="3"/>
  <c r="AK50" i="3"/>
  <c r="AH50" i="3" s="1"/>
  <c r="AS50" i="3"/>
  <c r="Q50" i="3"/>
  <c r="R50" i="3" s="1"/>
  <c r="AP50" i="3"/>
  <c r="S50" i="1"/>
  <c r="AE48" i="1"/>
  <c r="R50" i="1"/>
  <c r="S51" i="2"/>
  <c r="AE48" i="2"/>
  <c r="AC51" i="2"/>
  <c r="T51" i="3"/>
  <c r="AI51" i="3"/>
  <c r="P52" i="3"/>
  <c r="T50" i="1"/>
  <c r="AI50" i="1"/>
  <c r="P51" i="1"/>
  <c r="AK51" i="1" s="1"/>
  <c r="AH51" i="1" s="1"/>
  <c r="AC50" i="1"/>
  <c r="O52" i="3" l="1"/>
  <c r="AD51" i="3"/>
  <c r="AP51" i="3"/>
  <c r="AS51" i="3"/>
  <c r="AK51" i="3"/>
  <c r="AH51" i="3" s="1"/>
  <c r="Q51" i="3"/>
  <c r="R51" i="3" s="1"/>
  <c r="R51" i="1"/>
  <c r="T50" i="2"/>
  <c r="P51" i="2"/>
  <c r="AI50" i="2"/>
  <c r="AK50" i="2"/>
  <c r="AH50" i="2" s="1"/>
  <c r="R50" i="2"/>
  <c r="S50" i="3"/>
  <c r="AE48" i="3"/>
  <c r="S52" i="2"/>
  <c r="AE49" i="2"/>
  <c r="AC51" i="1"/>
  <c r="AE47" i="3"/>
  <c r="AI52" i="3"/>
  <c r="T52" i="3"/>
  <c r="P53" i="3"/>
  <c r="AC52" i="2"/>
  <c r="S51" i="1"/>
  <c r="T51" i="1"/>
  <c r="P52" i="1"/>
  <c r="AI51" i="1"/>
  <c r="AC50" i="3"/>
  <c r="AP53" i="2"/>
  <c r="AS53" i="2"/>
  <c r="AD53" i="2"/>
  <c r="O54" i="2"/>
  <c r="Q53" i="2"/>
  <c r="AP52" i="1"/>
  <c r="Q52" i="1"/>
  <c r="R52" i="1" s="1"/>
  <c r="O53" i="1"/>
  <c r="AD52" i="1"/>
  <c r="AK52" i="1"/>
  <c r="AH52" i="1" s="1"/>
  <c r="AS52" i="1"/>
  <c r="AC53" i="2" l="1"/>
  <c r="T52" i="1"/>
  <c r="AI52" i="1"/>
  <c r="P53" i="1"/>
  <c r="S52" i="1"/>
  <c r="AE49" i="1"/>
  <c r="AC52" i="1"/>
  <c r="AD54" i="2"/>
  <c r="AS54" i="2"/>
  <c r="Q54" i="2"/>
  <c r="AP54" i="2"/>
  <c r="O55" i="2"/>
  <c r="AC51" i="3"/>
  <c r="Q53" i="1"/>
  <c r="R53" i="1" s="1"/>
  <c r="AP53" i="1"/>
  <c r="AD53" i="1"/>
  <c r="AK53" i="1"/>
  <c r="AH53" i="1" s="1"/>
  <c r="O54" i="1"/>
  <c r="AS53" i="1"/>
  <c r="S53" i="2"/>
  <c r="AE50" i="2"/>
  <c r="T53" i="3"/>
  <c r="AI53" i="3"/>
  <c r="P54" i="3"/>
  <c r="T51" i="2"/>
  <c r="AI51" i="2"/>
  <c r="P52" i="2"/>
  <c r="AK51" i="2"/>
  <c r="AH51" i="2" s="1"/>
  <c r="R51" i="2"/>
  <c r="S51" i="3"/>
  <c r="AE50" i="1"/>
  <c r="Q52" i="3"/>
  <c r="R52" i="3" s="1"/>
  <c r="AP52" i="3"/>
  <c r="AD52" i="3"/>
  <c r="AK52" i="3"/>
  <c r="AH52" i="3" s="1"/>
  <c r="AS52" i="3"/>
  <c r="O53" i="3"/>
  <c r="T52" i="2" l="1"/>
  <c r="P53" i="2"/>
  <c r="AI52" i="2"/>
  <c r="AK52" i="2"/>
  <c r="AH52" i="2" s="1"/>
  <c r="R52" i="2"/>
  <c r="AC53" i="1"/>
  <c r="Q54" i="1"/>
  <c r="O55" i="1"/>
  <c r="AP54" i="1"/>
  <c r="AD54" i="1"/>
  <c r="AS54" i="1"/>
  <c r="AS55" i="2"/>
  <c r="Q55" i="2"/>
  <c r="O56" i="2"/>
  <c r="AP55" i="2"/>
  <c r="AD55" i="2"/>
  <c r="S52" i="3"/>
  <c r="AE49" i="3"/>
  <c r="AC54" i="2"/>
  <c r="T53" i="1"/>
  <c r="P54" i="1"/>
  <c r="AI53" i="1"/>
  <c r="AP53" i="3"/>
  <c r="AK53" i="3"/>
  <c r="AH53" i="3" s="1"/>
  <c r="AS53" i="3"/>
  <c r="Q53" i="3"/>
  <c r="R53" i="3" s="1"/>
  <c r="AD53" i="3"/>
  <c r="O54" i="3"/>
  <c r="AC52" i="3"/>
  <c r="T54" i="3"/>
  <c r="AI54" i="3"/>
  <c r="P55" i="3"/>
  <c r="S53" i="1"/>
  <c r="S54" i="2"/>
  <c r="AE51" i="2"/>
  <c r="T55" i="3" l="1"/>
  <c r="AI55" i="3"/>
  <c r="P56" i="3"/>
  <c r="AD54" i="3"/>
  <c r="AK54" i="3"/>
  <c r="AH54" i="3" s="1"/>
  <c r="AP54" i="3"/>
  <c r="Q54" i="3"/>
  <c r="R54" i="3" s="1"/>
  <c r="O55" i="3"/>
  <c r="AS54" i="3"/>
  <c r="T54" i="1"/>
  <c r="P55" i="1"/>
  <c r="AI54" i="1"/>
  <c r="AC55" i="2"/>
  <c r="S54" i="1"/>
  <c r="AE51" i="1"/>
  <c r="R54" i="1"/>
  <c r="T53" i="2"/>
  <c r="P54" i="2"/>
  <c r="AI53" i="2"/>
  <c r="AK53" i="2"/>
  <c r="AH53" i="2" s="1"/>
  <c r="R53" i="2"/>
  <c r="S53" i="3"/>
  <c r="AE50" i="3"/>
  <c r="AS56" i="2"/>
  <c r="Q56" i="2"/>
  <c r="AP56" i="2"/>
  <c r="AD56" i="2"/>
  <c r="O57" i="2"/>
  <c r="AC54" i="1"/>
  <c r="AC53" i="3"/>
  <c r="Q55" i="1"/>
  <c r="R55" i="1" s="1"/>
  <c r="AD55" i="1"/>
  <c r="AE52" i="1" s="1"/>
  <c r="AP55" i="1"/>
  <c r="AK55" i="1"/>
  <c r="AH55" i="1" s="1"/>
  <c r="O56" i="1"/>
  <c r="AS55" i="1"/>
  <c r="AE51" i="3"/>
  <c r="S55" i="2"/>
  <c r="AE52" i="2"/>
  <c r="AE53" i="2"/>
  <c r="AK54" i="1"/>
  <c r="AH54" i="1" s="1"/>
  <c r="AC55" i="1" l="1"/>
  <c r="AD57" i="2"/>
  <c r="O58" i="2"/>
  <c r="Q57" i="2"/>
  <c r="AS57" i="2"/>
  <c r="AP57" i="2"/>
  <c r="T54" i="2"/>
  <c r="AI54" i="2"/>
  <c r="P55" i="2"/>
  <c r="AK54" i="2"/>
  <c r="AH54" i="2" s="1"/>
  <c r="R54" i="2"/>
  <c r="AC54" i="3"/>
  <c r="T56" i="3"/>
  <c r="AI56" i="3"/>
  <c r="P57" i="3"/>
  <c r="S55" i="1"/>
  <c r="AP56" i="1"/>
  <c r="Q56" i="1"/>
  <c r="O57" i="1"/>
  <c r="AD56" i="1"/>
  <c r="AS56" i="1"/>
  <c r="S56" i="2"/>
  <c r="AP55" i="3"/>
  <c r="O56" i="3"/>
  <c r="AD55" i="3"/>
  <c r="AK55" i="3"/>
  <c r="AH55" i="3" s="1"/>
  <c r="Q55" i="3"/>
  <c r="R55" i="3" s="1"/>
  <c r="AS55" i="3"/>
  <c r="S54" i="3"/>
  <c r="AC56" i="2"/>
  <c r="T55" i="1"/>
  <c r="AI55" i="1"/>
  <c r="P56" i="1"/>
  <c r="AK56" i="1" s="1"/>
  <c r="AH56" i="1" s="1"/>
  <c r="AC55" i="3" l="1"/>
  <c r="T57" i="3"/>
  <c r="AI57" i="3"/>
  <c r="P58" i="3"/>
  <c r="T55" i="2"/>
  <c r="AI55" i="2"/>
  <c r="P56" i="2"/>
  <c r="AK55" i="2"/>
  <c r="AH55" i="2" s="1"/>
  <c r="R55" i="2"/>
  <c r="R56" i="1"/>
  <c r="S57" i="2"/>
  <c r="AE54" i="2"/>
  <c r="S55" i="3"/>
  <c r="AE52" i="3"/>
  <c r="S56" i="1"/>
  <c r="AE53" i="1"/>
  <c r="AC56" i="1"/>
  <c r="T56" i="1"/>
  <c r="AI56" i="1"/>
  <c r="P57" i="1"/>
  <c r="AD56" i="3"/>
  <c r="AP56" i="3"/>
  <c r="AK56" i="3"/>
  <c r="AH56" i="3" s="1"/>
  <c r="Q56" i="3"/>
  <c r="R56" i="3" s="1"/>
  <c r="AS56" i="3"/>
  <c r="O57" i="3"/>
  <c r="Q57" i="1"/>
  <c r="R57" i="1" s="1"/>
  <c r="AP57" i="1"/>
  <c r="AD57" i="1"/>
  <c r="AK57" i="1"/>
  <c r="AH57" i="1" s="1"/>
  <c r="O58" i="1"/>
  <c r="AS57" i="1"/>
  <c r="AC57" i="2"/>
  <c r="AD58" i="2"/>
  <c r="Q58" i="2"/>
  <c r="AS58" i="2"/>
  <c r="AP58" i="2"/>
  <c r="O59" i="2"/>
  <c r="T57" i="1" l="1"/>
  <c r="P58" i="1"/>
  <c r="AI57" i="1"/>
  <c r="AE55" i="2"/>
  <c r="T58" i="3"/>
  <c r="AI58" i="3"/>
  <c r="P59" i="3"/>
  <c r="AC58" i="2"/>
  <c r="S57" i="1"/>
  <c r="AE54" i="1"/>
  <c r="AP57" i="3"/>
  <c r="AD57" i="3"/>
  <c r="AS57" i="3"/>
  <c r="AK57" i="3"/>
  <c r="AH57" i="3" s="1"/>
  <c r="Q57" i="3"/>
  <c r="R57" i="3" s="1"/>
  <c r="O58" i="3"/>
  <c r="T56" i="2"/>
  <c r="P57" i="2"/>
  <c r="AI56" i="2"/>
  <c r="AK56" i="2"/>
  <c r="AH56" i="2" s="1"/>
  <c r="R56" i="2"/>
  <c r="AS59" i="2"/>
  <c r="Q59" i="2"/>
  <c r="O60" i="2"/>
  <c r="AP59" i="2"/>
  <c r="AD59" i="2"/>
  <c r="S58" i="2"/>
  <c r="AC57" i="1"/>
  <c r="AC56" i="3"/>
  <c r="AE56" i="2"/>
  <c r="Q58" i="1"/>
  <c r="R58" i="1" s="1"/>
  <c r="O59" i="1"/>
  <c r="AP58" i="1"/>
  <c r="AD58" i="1"/>
  <c r="AK58" i="1"/>
  <c r="AH58" i="1" s="1"/>
  <c r="AS58" i="1"/>
  <c r="S56" i="3"/>
  <c r="AE53" i="3"/>
  <c r="AC58" i="1" l="1"/>
  <c r="T57" i="2"/>
  <c r="AI57" i="2"/>
  <c r="P58" i="2"/>
  <c r="AK57" i="2"/>
  <c r="AH57" i="2" s="1"/>
  <c r="R57" i="2"/>
  <c r="AC57" i="3"/>
  <c r="T59" i="3"/>
  <c r="AI59" i="3"/>
  <c r="P60" i="3"/>
  <c r="Q59" i="1"/>
  <c r="AD59" i="1"/>
  <c r="AP59" i="1"/>
  <c r="O60" i="1"/>
  <c r="AS59" i="1"/>
  <c r="S59" i="2"/>
  <c r="AC59" i="2"/>
  <c r="AK58" i="3"/>
  <c r="AH58" i="3" s="1"/>
  <c r="Q58" i="3"/>
  <c r="R58" i="3" s="1"/>
  <c r="AP58" i="3"/>
  <c r="AD58" i="3"/>
  <c r="O59" i="3"/>
  <c r="AS58" i="3"/>
  <c r="S58" i="1"/>
  <c r="AE55" i="1"/>
  <c r="AS60" i="2"/>
  <c r="Q60" i="2"/>
  <c r="AP60" i="2"/>
  <c r="AD60" i="2"/>
  <c r="O61" i="2"/>
  <c r="S57" i="3"/>
  <c r="AE54" i="3"/>
  <c r="T58" i="1"/>
  <c r="AI58" i="1"/>
  <c r="P59" i="1"/>
  <c r="AD61" i="2" l="1"/>
  <c r="O62" i="2"/>
  <c r="Q61" i="2"/>
  <c r="AS61" i="2"/>
  <c r="AP61" i="2"/>
  <c r="AP59" i="3"/>
  <c r="O60" i="3"/>
  <c r="AD59" i="3"/>
  <c r="AK59" i="3"/>
  <c r="AH59" i="3" s="1"/>
  <c r="AS59" i="3"/>
  <c r="Q59" i="3"/>
  <c r="R59" i="3" s="1"/>
  <c r="AC59" i="1"/>
  <c r="T60" i="3"/>
  <c r="P61" i="3"/>
  <c r="AI60" i="3"/>
  <c r="T59" i="1"/>
  <c r="P60" i="1"/>
  <c r="AI59" i="1"/>
  <c r="S60" i="2"/>
  <c r="AE57" i="2"/>
  <c r="S58" i="3"/>
  <c r="AE55" i="3"/>
  <c r="S59" i="1"/>
  <c r="AE56" i="1"/>
  <c r="T58" i="2"/>
  <c r="AI58" i="2"/>
  <c r="P59" i="2"/>
  <c r="AK58" i="2"/>
  <c r="AH58" i="2" s="1"/>
  <c r="R58" i="2"/>
  <c r="AC60" i="2"/>
  <c r="AC58" i="3"/>
  <c r="AP60" i="1"/>
  <c r="Q60" i="1"/>
  <c r="R60" i="1" s="1"/>
  <c r="O61" i="1"/>
  <c r="AD60" i="1"/>
  <c r="AK60" i="1"/>
  <c r="AH60" i="1" s="1"/>
  <c r="AS60" i="1"/>
  <c r="AK59" i="1"/>
  <c r="AH59" i="1" s="1"/>
  <c r="R59" i="1"/>
  <c r="AC60" i="1" l="1"/>
  <c r="T59" i="2"/>
  <c r="AI59" i="2"/>
  <c r="P60" i="2"/>
  <c r="AK59" i="2"/>
  <c r="AH59" i="2" s="1"/>
  <c r="R59" i="2"/>
  <c r="T61" i="3"/>
  <c r="AI61" i="3"/>
  <c r="P62" i="3"/>
  <c r="S59" i="3"/>
  <c r="AE56" i="3"/>
  <c r="AC61" i="2"/>
  <c r="AD62" i="2"/>
  <c r="Q62" i="2"/>
  <c r="AP62" i="2"/>
  <c r="AS62" i="2"/>
  <c r="O63" i="2"/>
  <c r="Q61" i="1"/>
  <c r="AP61" i="1"/>
  <c r="AD61" i="1"/>
  <c r="O62" i="1"/>
  <c r="AS61" i="1"/>
  <c r="T60" i="1"/>
  <c r="AI60" i="1"/>
  <c r="P61" i="1"/>
  <c r="AK60" i="3"/>
  <c r="AH60" i="3" s="1"/>
  <c r="Q60" i="3"/>
  <c r="R60" i="3" s="1"/>
  <c r="AD60" i="3"/>
  <c r="AP60" i="3"/>
  <c r="AS60" i="3"/>
  <c r="O61" i="3"/>
  <c r="S60" i="1"/>
  <c r="AE58" i="1"/>
  <c r="AE57" i="1"/>
  <c r="AC59" i="3"/>
  <c r="S61" i="2"/>
  <c r="AE58" i="2"/>
  <c r="S60" i="3" l="1"/>
  <c r="AE57" i="3"/>
  <c r="T61" i="1"/>
  <c r="P62" i="1"/>
  <c r="AI61" i="1"/>
  <c r="Q62" i="1"/>
  <c r="R62" i="1" s="1"/>
  <c r="O63" i="1"/>
  <c r="AP62" i="1"/>
  <c r="AD62" i="1"/>
  <c r="AK62" i="1"/>
  <c r="AH62" i="1" s="1"/>
  <c r="AS62" i="1"/>
  <c r="AC62" i="2"/>
  <c r="S62" i="2"/>
  <c r="AE59" i="2"/>
  <c r="T62" i="3"/>
  <c r="AI62" i="3"/>
  <c r="P63" i="3"/>
  <c r="AP61" i="3"/>
  <c r="Q61" i="3"/>
  <c r="R61" i="3" s="1"/>
  <c r="AS61" i="3"/>
  <c r="AD61" i="3"/>
  <c r="AK61" i="3"/>
  <c r="AH61" i="3" s="1"/>
  <c r="O62" i="3"/>
  <c r="AK61" i="1"/>
  <c r="AH61" i="1" s="1"/>
  <c r="R61" i="1"/>
  <c r="S61" i="1"/>
  <c r="AS63" i="2"/>
  <c r="Q63" i="2"/>
  <c r="O64" i="2"/>
  <c r="AP63" i="2"/>
  <c r="AD63" i="2"/>
  <c r="T60" i="2"/>
  <c r="P61" i="2"/>
  <c r="AI60" i="2"/>
  <c r="AK60" i="2"/>
  <c r="AH60" i="2" s="1"/>
  <c r="R60" i="2"/>
  <c r="AC60" i="3"/>
  <c r="AC61" i="1"/>
  <c r="T61" i="2" l="1"/>
  <c r="AI61" i="2"/>
  <c r="P62" i="2"/>
  <c r="AK61" i="2"/>
  <c r="AH61" i="2" s="1"/>
  <c r="R61" i="2"/>
  <c r="AC63" i="2"/>
  <c r="AC62" i="1"/>
  <c r="AS64" i="2"/>
  <c r="AD64" i="2"/>
  <c r="Q64" i="2"/>
  <c r="AP64" i="2"/>
  <c r="O65" i="2"/>
  <c r="AC61" i="3"/>
  <c r="Q63" i="1"/>
  <c r="AD63" i="1"/>
  <c r="AP63" i="1"/>
  <c r="O64" i="1"/>
  <c r="AS63" i="1"/>
  <c r="T62" i="1"/>
  <c r="AI62" i="1"/>
  <c r="P63" i="1"/>
  <c r="S61" i="3"/>
  <c r="AE58" i="3"/>
  <c r="T63" i="3"/>
  <c r="AI63" i="3"/>
  <c r="P64" i="3"/>
  <c r="S63" i="2"/>
  <c r="AE60" i="2"/>
  <c r="Q62" i="3"/>
  <c r="R62" i="3" s="1"/>
  <c r="AD62" i="3"/>
  <c r="AE59" i="3" s="1"/>
  <c r="AP62" i="3"/>
  <c r="AK62" i="3"/>
  <c r="AH62" i="3" s="1"/>
  <c r="O63" i="3"/>
  <c r="AS62" i="3"/>
  <c r="S62" i="1"/>
  <c r="AE59" i="1"/>
  <c r="AE60" i="1"/>
  <c r="AP63" i="3" l="1"/>
  <c r="O64" i="3"/>
  <c r="AD63" i="3"/>
  <c r="AK63" i="3"/>
  <c r="AH63" i="3" s="1"/>
  <c r="AS63" i="3"/>
  <c r="Q63" i="3"/>
  <c r="R63" i="3" s="1"/>
  <c r="T64" i="3"/>
  <c r="AI64" i="3"/>
  <c r="P65" i="3"/>
  <c r="AC63" i="1"/>
  <c r="AC64" i="2"/>
  <c r="S64" i="2"/>
  <c r="S63" i="1"/>
  <c r="AE60" i="3"/>
  <c r="AC62" i="3"/>
  <c r="T63" i="1"/>
  <c r="P64" i="1"/>
  <c r="AI63" i="1"/>
  <c r="AP64" i="1"/>
  <c r="Q64" i="1"/>
  <c r="R64" i="1" s="1"/>
  <c r="O65" i="1"/>
  <c r="AD64" i="1"/>
  <c r="AK64" i="1"/>
  <c r="AH64" i="1" s="1"/>
  <c r="AS64" i="1"/>
  <c r="S62" i="3"/>
  <c r="AK63" i="1"/>
  <c r="AH63" i="1" s="1"/>
  <c r="R63" i="1"/>
  <c r="AD65" i="2"/>
  <c r="O66" i="2"/>
  <c r="Q65" i="2"/>
  <c r="AS65" i="2"/>
  <c r="AP65" i="2"/>
  <c r="T62" i="2"/>
  <c r="AI62" i="2"/>
  <c r="P63" i="2"/>
  <c r="AK62" i="2"/>
  <c r="AH62" i="2" s="1"/>
  <c r="R62" i="2"/>
  <c r="AE61" i="2"/>
  <c r="T63" i="2" l="1"/>
  <c r="AI63" i="2"/>
  <c r="P64" i="2"/>
  <c r="AK63" i="2"/>
  <c r="AH63" i="2" s="1"/>
  <c r="R63" i="2"/>
  <c r="S64" i="1"/>
  <c r="AE61" i="1"/>
  <c r="AC64" i="1"/>
  <c r="S65" i="2"/>
  <c r="AE62" i="2"/>
  <c r="Q65" i="1"/>
  <c r="AP65" i="1"/>
  <c r="AD65" i="1"/>
  <c r="O66" i="1"/>
  <c r="AS65" i="1"/>
  <c r="S63" i="3"/>
  <c r="T64" i="1"/>
  <c r="P65" i="1"/>
  <c r="AI64" i="1"/>
  <c r="T65" i="3"/>
  <c r="AI65" i="3"/>
  <c r="P66" i="3"/>
  <c r="AD64" i="3"/>
  <c r="AP64" i="3"/>
  <c r="AK64" i="3"/>
  <c r="AH64" i="3" s="1"/>
  <c r="Q64" i="3"/>
  <c r="R64" i="3" s="1"/>
  <c r="O65" i="3"/>
  <c r="AS64" i="3"/>
  <c r="AC65" i="2"/>
  <c r="AD66" i="2"/>
  <c r="AS66" i="2"/>
  <c r="Q66" i="2"/>
  <c r="AP66" i="2"/>
  <c r="O67" i="2"/>
  <c r="AC63" i="3"/>
  <c r="AS67" i="2" l="1"/>
  <c r="Q67" i="2"/>
  <c r="O68" i="2"/>
  <c r="AP67" i="2"/>
  <c r="AD67" i="2"/>
  <c r="T66" i="3"/>
  <c r="AI66" i="3"/>
  <c r="P67" i="3"/>
  <c r="AC65" i="1"/>
  <c r="T65" i="1"/>
  <c r="AI65" i="1"/>
  <c r="P66" i="1"/>
  <c r="Q66" i="1"/>
  <c r="R66" i="1" s="1"/>
  <c r="O67" i="1"/>
  <c r="AP66" i="1"/>
  <c r="AD66" i="1"/>
  <c r="AK66" i="1"/>
  <c r="AH66" i="1" s="1"/>
  <c r="AS66" i="1"/>
  <c r="AE63" i="2"/>
  <c r="AE63" i="1"/>
  <c r="T64" i="2"/>
  <c r="P65" i="2"/>
  <c r="AI64" i="2"/>
  <c r="AK64" i="2"/>
  <c r="AH64" i="2" s="1"/>
  <c r="R64" i="2"/>
  <c r="S66" i="2"/>
  <c r="AP65" i="3"/>
  <c r="AS65" i="3"/>
  <c r="AD65" i="3"/>
  <c r="AK65" i="3"/>
  <c r="AH65" i="3" s="1"/>
  <c r="Q65" i="3"/>
  <c r="R65" i="3" s="1"/>
  <c r="O66" i="3"/>
  <c r="AC64" i="3"/>
  <c r="AK65" i="1"/>
  <c r="AH65" i="1" s="1"/>
  <c r="R65" i="1"/>
  <c r="AE64" i="2"/>
  <c r="AC66" i="2"/>
  <c r="S64" i="3"/>
  <c r="AE61" i="3"/>
  <c r="AE62" i="3"/>
  <c r="S65" i="1"/>
  <c r="AE62" i="1"/>
  <c r="T65" i="2" l="1"/>
  <c r="AI65" i="2"/>
  <c r="P66" i="2"/>
  <c r="AK65" i="2"/>
  <c r="AH65" i="2" s="1"/>
  <c r="R65" i="2"/>
  <c r="S66" i="1"/>
  <c r="AS68" i="2"/>
  <c r="AP68" i="2"/>
  <c r="AD68" i="2"/>
  <c r="Q68" i="2"/>
  <c r="O69" i="2"/>
  <c r="AC65" i="3"/>
  <c r="AC66" i="1"/>
  <c r="T66" i="1"/>
  <c r="AI66" i="1"/>
  <c r="P67" i="1"/>
  <c r="Q67" i="1"/>
  <c r="R67" i="1" s="1"/>
  <c r="AD67" i="1"/>
  <c r="AP67" i="1"/>
  <c r="AK67" i="1"/>
  <c r="AH67" i="1" s="1"/>
  <c r="O68" i="1"/>
  <c r="AS67" i="1"/>
  <c r="S67" i="2"/>
  <c r="AD66" i="3"/>
  <c r="AK66" i="3"/>
  <c r="AH66" i="3" s="1"/>
  <c r="Q66" i="3"/>
  <c r="R66" i="3" s="1"/>
  <c r="AP66" i="3"/>
  <c r="O67" i="3"/>
  <c r="AS66" i="3"/>
  <c r="S65" i="3"/>
  <c r="T67" i="3"/>
  <c r="AI67" i="3"/>
  <c r="P68" i="3"/>
  <c r="AC67" i="2"/>
  <c r="S66" i="3" l="1"/>
  <c r="AE63" i="3"/>
  <c r="AC67" i="1"/>
  <c r="T67" i="1"/>
  <c r="P68" i="1"/>
  <c r="AI67" i="1"/>
  <c r="AC68" i="2"/>
  <c r="T66" i="2"/>
  <c r="AI66" i="2"/>
  <c r="P67" i="2"/>
  <c r="AK66" i="2"/>
  <c r="AH66" i="2" s="1"/>
  <c r="R66" i="2"/>
  <c r="T68" i="3"/>
  <c r="P69" i="3"/>
  <c r="AI68" i="3"/>
  <c r="AC66" i="3"/>
  <c r="S67" i="1"/>
  <c r="AE64" i="1"/>
  <c r="AP68" i="1"/>
  <c r="Q68" i="1"/>
  <c r="R68" i="1" s="1"/>
  <c r="O69" i="1"/>
  <c r="AD68" i="1"/>
  <c r="AK68" i="1"/>
  <c r="AH68" i="1" s="1"/>
  <c r="AS68" i="1"/>
  <c r="AP67" i="3"/>
  <c r="O68" i="3"/>
  <c r="AS67" i="3"/>
  <c r="AD67" i="3"/>
  <c r="AK67" i="3"/>
  <c r="AH67" i="3" s="1"/>
  <c r="Q67" i="3"/>
  <c r="R67" i="3" s="1"/>
  <c r="AD69" i="2"/>
  <c r="AE66" i="2" s="1"/>
  <c r="O70" i="2"/>
  <c r="Q69" i="2"/>
  <c r="AS69" i="2"/>
  <c r="AP69" i="2"/>
  <c r="S68" i="2"/>
  <c r="AE65" i="2"/>
  <c r="AC69" i="2" l="1"/>
  <c r="AD70" i="2"/>
  <c r="AS70" i="2"/>
  <c r="Q70" i="2"/>
  <c r="AP70" i="2"/>
  <c r="O71" i="2"/>
  <c r="AD68" i="3"/>
  <c r="AK68" i="3"/>
  <c r="AH68" i="3" s="1"/>
  <c r="Q68" i="3"/>
  <c r="R68" i="3" s="1"/>
  <c r="AP68" i="3"/>
  <c r="AS68" i="3"/>
  <c r="O69" i="3"/>
  <c r="AC67" i="3"/>
  <c r="T68" i="1"/>
  <c r="AI68" i="1"/>
  <c r="P69" i="1"/>
  <c r="S69" i="2"/>
  <c r="S67" i="3"/>
  <c r="S68" i="1"/>
  <c r="AC68" i="1"/>
  <c r="AE65" i="1"/>
  <c r="T69" i="3"/>
  <c r="AI69" i="3"/>
  <c r="P70" i="3"/>
  <c r="AE64" i="3"/>
  <c r="AE67" i="2"/>
  <c r="Q69" i="1"/>
  <c r="R69" i="1" s="1"/>
  <c r="AP69" i="1"/>
  <c r="AD69" i="1"/>
  <c r="AK69" i="1"/>
  <c r="AH69" i="1" s="1"/>
  <c r="O70" i="1"/>
  <c r="AS69" i="1"/>
  <c r="T67" i="2"/>
  <c r="AI67" i="2"/>
  <c r="P68" i="2"/>
  <c r="AK67" i="2"/>
  <c r="AH67" i="2" s="1"/>
  <c r="R67" i="2"/>
  <c r="AE65" i="3"/>
  <c r="S69" i="1" l="1"/>
  <c r="AE66" i="1"/>
  <c r="AC68" i="3"/>
  <c r="S68" i="3"/>
  <c r="T68" i="2"/>
  <c r="P69" i="2"/>
  <c r="AI68" i="2"/>
  <c r="AK68" i="2"/>
  <c r="AH68" i="2" s="1"/>
  <c r="R68" i="2"/>
  <c r="AC69" i="1"/>
  <c r="T70" i="3"/>
  <c r="AI70" i="3"/>
  <c r="P71" i="3"/>
  <c r="AS71" i="2"/>
  <c r="Q71" i="2"/>
  <c r="O72" i="2"/>
  <c r="AP71" i="2"/>
  <c r="AD71" i="2"/>
  <c r="Q70" i="1"/>
  <c r="O71" i="1"/>
  <c r="AP70" i="1"/>
  <c r="AD70" i="1"/>
  <c r="AS70" i="1"/>
  <c r="AE67" i="1"/>
  <c r="AP69" i="3"/>
  <c r="AS69" i="3"/>
  <c r="AD69" i="3"/>
  <c r="AK69" i="3"/>
  <c r="AH69" i="3" s="1"/>
  <c r="Q69" i="3"/>
  <c r="R69" i="3" s="1"/>
  <c r="O70" i="3"/>
  <c r="AC70" i="2"/>
  <c r="T69" i="1"/>
  <c r="P70" i="1"/>
  <c r="AI69" i="1"/>
  <c r="S70" i="2"/>
  <c r="AC69" i="3" l="1"/>
  <c r="S70" i="1"/>
  <c r="R70" i="1"/>
  <c r="T71" i="3"/>
  <c r="AI71" i="3"/>
  <c r="P72" i="3"/>
  <c r="T70" i="1"/>
  <c r="P71" i="1"/>
  <c r="AI70" i="1"/>
  <c r="AC70" i="1"/>
  <c r="S71" i="2"/>
  <c r="AE68" i="2"/>
  <c r="T69" i="2"/>
  <c r="P70" i="2"/>
  <c r="AI69" i="2"/>
  <c r="AK69" i="2"/>
  <c r="AH69" i="2" s="1"/>
  <c r="R69" i="2"/>
  <c r="AK70" i="3"/>
  <c r="AH70" i="3" s="1"/>
  <c r="Q70" i="3"/>
  <c r="R70" i="3" s="1"/>
  <c r="AP70" i="3"/>
  <c r="AD70" i="3"/>
  <c r="O71" i="3"/>
  <c r="AS70" i="3"/>
  <c r="S69" i="3"/>
  <c r="AE66" i="3"/>
  <c r="Q71" i="1"/>
  <c r="R71" i="1" s="1"/>
  <c r="AD71" i="1"/>
  <c r="AE68" i="1" s="1"/>
  <c r="AP71" i="1"/>
  <c r="AK71" i="1"/>
  <c r="AH71" i="1" s="1"/>
  <c r="O72" i="1"/>
  <c r="AS71" i="1"/>
  <c r="AC71" i="2"/>
  <c r="AK70" i="1"/>
  <c r="AH70" i="1" s="1"/>
  <c r="AS72" i="2"/>
  <c r="Q72" i="2"/>
  <c r="AP72" i="2"/>
  <c r="AD72" i="2"/>
  <c r="O73" i="2"/>
  <c r="AP71" i="3" l="1"/>
  <c r="O72" i="3"/>
  <c r="AS71" i="3"/>
  <c r="AD71" i="3"/>
  <c r="AK71" i="3"/>
  <c r="AH71" i="3" s="1"/>
  <c r="Q71" i="3"/>
  <c r="R71" i="3" s="1"/>
  <c r="S72" i="2"/>
  <c r="AE69" i="2"/>
  <c r="AC71" i="1"/>
  <c r="S70" i="3"/>
  <c r="AE67" i="3"/>
  <c r="T72" i="3"/>
  <c r="AI72" i="3"/>
  <c r="P73" i="3"/>
  <c r="AC72" i="2"/>
  <c r="S71" i="1"/>
  <c r="AC70" i="3"/>
  <c r="T70" i="2"/>
  <c r="AI70" i="2"/>
  <c r="P71" i="2"/>
  <c r="AK70" i="2"/>
  <c r="AH70" i="2" s="1"/>
  <c r="R70" i="2"/>
  <c r="T71" i="1"/>
  <c r="AI71" i="1"/>
  <c r="P72" i="1"/>
  <c r="AD73" i="2"/>
  <c r="O74" i="2"/>
  <c r="Q73" i="2"/>
  <c r="AS73" i="2"/>
  <c r="AP73" i="2"/>
  <c r="AP72" i="1"/>
  <c r="Q72" i="1"/>
  <c r="R72" i="1" s="1"/>
  <c r="O73" i="1"/>
  <c r="AD72" i="1"/>
  <c r="AK72" i="1"/>
  <c r="AH72" i="1" s="1"/>
  <c r="AS72" i="1"/>
  <c r="Q73" i="1" l="1"/>
  <c r="AP73" i="1"/>
  <c r="AD73" i="1"/>
  <c r="O74" i="1"/>
  <c r="AS73" i="1"/>
  <c r="AC73" i="2"/>
  <c r="AD74" i="2"/>
  <c r="Q74" i="2"/>
  <c r="AS74" i="2"/>
  <c r="AP74" i="2"/>
  <c r="O75" i="2"/>
  <c r="AE70" i="2"/>
  <c r="T73" i="3"/>
  <c r="AI73" i="3"/>
  <c r="P74" i="3"/>
  <c r="AD72" i="3"/>
  <c r="AP72" i="3"/>
  <c r="AK72" i="3"/>
  <c r="AH72" i="3" s="1"/>
  <c r="Q72" i="3"/>
  <c r="R72" i="3" s="1"/>
  <c r="AS72" i="3"/>
  <c r="O73" i="3"/>
  <c r="S73" i="2"/>
  <c r="AC71" i="3"/>
  <c r="S72" i="1"/>
  <c r="AE69" i="1"/>
  <c r="AC72" i="1"/>
  <c r="T72" i="1"/>
  <c r="AI72" i="1"/>
  <c r="P73" i="1"/>
  <c r="AK73" i="1" s="1"/>
  <c r="AH73" i="1" s="1"/>
  <c r="AE71" i="2"/>
  <c r="T71" i="2"/>
  <c r="AI71" i="2"/>
  <c r="P72" i="2"/>
  <c r="AK71" i="2"/>
  <c r="AH71" i="2" s="1"/>
  <c r="R71" i="2"/>
  <c r="S71" i="3"/>
  <c r="AE68" i="3"/>
  <c r="T72" i="2" l="1"/>
  <c r="P73" i="2"/>
  <c r="AI72" i="2"/>
  <c r="AK72" i="2"/>
  <c r="AH72" i="2" s="1"/>
  <c r="R72" i="2"/>
  <c r="AC72" i="3"/>
  <c r="S74" i="2"/>
  <c r="Q74" i="1"/>
  <c r="O75" i="1"/>
  <c r="AP74" i="1"/>
  <c r="AD74" i="1"/>
  <c r="AS74" i="1"/>
  <c r="S72" i="3"/>
  <c r="AE69" i="3"/>
  <c r="R73" i="1"/>
  <c r="T74" i="3"/>
  <c r="AI74" i="3"/>
  <c r="P75" i="3"/>
  <c r="AS75" i="2"/>
  <c r="Q75" i="2"/>
  <c r="O76" i="2"/>
  <c r="AP75" i="2"/>
  <c r="AD75" i="2"/>
  <c r="S73" i="1"/>
  <c r="AE70" i="1"/>
  <c r="T73" i="1"/>
  <c r="P74" i="1"/>
  <c r="AI73" i="1"/>
  <c r="AP73" i="3"/>
  <c r="AD73" i="3"/>
  <c r="AK73" i="3"/>
  <c r="AH73" i="3" s="1"/>
  <c r="Q73" i="3"/>
  <c r="R73" i="3" s="1"/>
  <c r="AS73" i="3"/>
  <c r="O74" i="3"/>
  <c r="AC74" i="2"/>
  <c r="AC73" i="1"/>
  <c r="AC73" i="3" l="1"/>
  <c r="T75" i="3"/>
  <c r="AI75" i="3"/>
  <c r="P76" i="3"/>
  <c r="S74" i="1"/>
  <c r="AE71" i="1"/>
  <c r="R74" i="1"/>
  <c r="S75" i="2"/>
  <c r="AC74" i="1"/>
  <c r="AE72" i="2"/>
  <c r="AD74" i="3"/>
  <c r="AK74" i="3"/>
  <c r="AH74" i="3" s="1"/>
  <c r="AP74" i="3"/>
  <c r="Q74" i="3"/>
  <c r="R74" i="3" s="1"/>
  <c r="O75" i="3"/>
  <c r="AS74" i="3"/>
  <c r="T74" i="1"/>
  <c r="AI74" i="1"/>
  <c r="P75" i="1"/>
  <c r="AC75" i="2"/>
  <c r="Q75" i="1"/>
  <c r="R75" i="1" s="1"/>
  <c r="AD75" i="1"/>
  <c r="AE72" i="1" s="1"/>
  <c r="AP75" i="1"/>
  <c r="AK75" i="1"/>
  <c r="AH75" i="1" s="1"/>
  <c r="O76" i="1"/>
  <c r="AS75" i="1"/>
  <c r="T73" i="2"/>
  <c r="AI73" i="2"/>
  <c r="P74" i="2"/>
  <c r="AK73" i="2"/>
  <c r="AH73" i="2" s="1"/>
  <c r="R73" i="2"/>
  <c r="S73" i="3"/>
  <c r="AE70" i="3"/>
  <c r="AS76" i="2"/>
  <c r="Q76" i="2"/>
  <c r="AP76" i="2"/>
  <c r="AD76" i="2"/>
  <c r="O77" i="2"/>
  <c r="AK74" i="1"/>
  <c r="AH74" i="1" s="1"/>
  <c r="AD77" i="2" l="1"/>
  <c r="O78" i="2"/>
  <c r="Q77" i="2"/>
  <c r="AS77" i="2"/>
  <c r="AP77" i="2"/>
  <c r="S76" i="2"/>
  <c r="AC75" i="1"/>
  <c r="AC74" i="3"/>
  <c r="AE74" i="2"/>
  <c r="AC76" i="2"/>
  <c r="S75" i="1"/>
  <c r="T76" i="3"/>
  <c r="P77" i="3"/>
  <c r="AI76" i="3"/>
  <c r="T74" i="2"/>
  <c r="AI74" i="2"/>
  <c r="P75" i="2"/>
  <c r="AK74" i="2"/>
  <c r="AH74" i="2" s="1"/>
  <c r="R74" i="2"/>
  <c r="AP76" i="1"/>
  <c r="Q76" i="1"/>
  <c r="R76" i="1" s="1"/>
  <c r="O77" i="1"/>
  <c r="AD76" i="1"/>
  <c r="AK76" i="1"/>
  <c r="AH76" i="1" s="1"/>
  <c r="AS76" i="1"/>
  <c r="T75" i="1"/>
  <c r="P76" i="1"/>
  <c r="AI75" i="1"/>
  <c r="AP75" i="3"/>
  <c r="O76" i="3"/>
  <c r="AD75" i="3"/>
  <c r="AK75" i="3"/>
  <c r="AH75" i="3" s="1"/>
  <c r="AS75" i="3"/>
  <c r="Q75" i="3"/>
  <c r="R75" i="3" s="1"/>
  <c r="S74" i="3"/>
  <c r="AE71" i="3"/>
  <c r="AE73" i="2"/>
  <c r="AK76" i="3" l="1"/>
  <c r="AH76" i="3" s="1"/>
  <c r="AP76" i="3"/>
  <c r="Q76" i="3"/>
  <c r="R76" i="3" s="1"/>
  <c r="AD76" i="3"/>
  <c r="AS76" i="3"/>
  <c r="O77" i="3"/>
  <c r="Q77" i="1"/>
  <c r="AP77" i="1"/>
  <c r="AD77" i="1"/>
  <c r="O78" i="1"/>
  <c r="AS77" i="1"/>
  <c r="AC77" i="2"/>
  <c r="AD78" i="2"/>
  <c r="Q78" i="2"/>
  <c r="AP78" i="2"/>
  <c r="AS78" i="2"/>
  <c r="O79" i="2"/>
  <c r="AC75" i="3"/>
  <c r="AE74" i="1"/>
  <c r="S77" i="2"/>
  <c r="S75" i="3"/>
  <c r="AE72" i="3"/>
  <c r="T76" i="1"/>
  <c r="AI76" i="1"/>
  <c r="P77" i="1"/>
  <c r="AK77" i="1" s="1"/>
  <c r="AH77" i="1" s="1"/>
  <c r="S76" i="1"/>
  <c r="AE73" i="1"/>
  <c r="AC76" i="1"/>
  <c r="T75" i="2"/>
  <c r="AI75" i="2"/>
  <c r="P76" i="2"/>
  <c r="AK75" i="2"/>
  <c r="AH75" i="2" s="1"/>
  <c r="R75" i="2"/>
  <c r="T77" i="3"/>
  <c r="AI77" i="3"/>
  <c r="P78" i="3"/>
  <c r="AC77" i="1" l="1"/>
  <c r="AC76" i="3"/>
  <c r="T76" i="2"/>
  <c r="P77" i="2"/>
  <c r="AI76" i="2"/>
  <c r="AK76" i="2"/>
  <c r="AH76" i="2" s="1"/>
  <c r="R76" i="2"/>
  <c r="T78" i="3"/>
  <c r="AI78" i="3"/>
  <c r="P79" i="3"/>
  <c r="AC78" i="2"/>
  <c r="S78" i="2"/>
  <c r="AE75" i="2"/>
  <c r="Q78" i="1"/>
  <c r="O79" i="1"/>
  <c r="AP78" i="1"/>
  <c r="AD78" i="1"/>
  <c r="AS78" i="1"/>
  <c r="S76" i="3"/>
  <c r="AE73" i="3"/>
  <c r="R77" i="1"/>
  <c r="T77" i="1"/>
  <c r="P78" i="1"/>
  <c r="AI77" i="1"/>
  <c r="AS79" i="2"/>
  <c r="Q79" i="2"/>
  <c r="O80" i="2"/>
  <c r="AP79" i="2"/>
  <c r="AD79" i="2"/>
  <c r="S77" i="1"/>
  <c r="AP77" i="3"/>
  <c r="AD77" i="3"/>
  <c r="AK77" i="3"/>
  <c r="AH77" i="3" s="1"/>
  <c r="AS77" i="3"/>
  <c r="Q77" i="3"/>
  <c r="R77" i="3" s="1"/>
  <c r="O78" i="3"/>
  <c r="S79" i="2" l="1"/>
  <c r="T78" i="1"/>
  <c r="AI78" i="1"/>
  <c r="P79" i="1"/>
  <c r="AK79" i="1" s="1"/>
  <c r="AH79" i="1" s="1"/>
  <c r="Q79" i="1"/>
  <c r="AD79" i="1"/>
  <c r="AP79" i="1"/>
  <c r="O80" i="1"/>
  <c r="AS79" i="1"/>
  <c r="AC77" i="3"/>
  <c r="AC79" i="2"/>
  <c r="AK78" i="1"/>
  <c r="AH78" i="1" s="1"/>
  <c r="AE76" i="2"/>
  <c r="AS80" i="2"/>
  <c r="AD80" i="2"/>
  <c r="Q80" i="2"/>
  <c r="AP80" i="2"/>
  <c r="O81" i="2"/>
  <c r="S78" i="1"/>
  <c r="AE75" i="1"/>
  <c r="AE76" i="1"/>
  <c r="R78" i="1"/>
  <c r="T77" i="2"/>
  <c r="AI77" i="2"/>
  <c r="P78" i="2"/>
  <c r="AK77" i="2"/>
  <c r="AH77" i="2" s="1"/>
  <c r="R77" i="2"/>
  <c r="AD78" i="3"/>
  <c r="AK78" i="3"/>
  <c r="AH78" i="3" s="1"/>
  <c r="Q78" i="3"/>
  <c r="R78" i="3" s="1"/>
  <c r="AP78" i="3"/>
  <c r="O79" i="3"/>
  <c r="AS78" i="3"/>
  <c r="S77" i="3"/>
  <c r="AE74" i="3"/>
  <c r="AC78" i="1"/>
  <c r="T79" i="3"/>
  <c r="AI79" i="3"/>
  <c r="P80" i="3"/>
  <c r="S78" i="3" l="1"/>
  <c r="AE75" i="3"/>
  <c r="T78" i="2"/>
  <c r="AI78" i="2"/>
  <c r="P79" i="2"/>
  <c r="AK78" i="2"/>
  <c r="AH78" i="2" s="1"/>
  <c r="R78" i="2"/>
  <c r="AC80" i="2"/>
  <c r="S80" i="2"/>
  <c r="AP80" i="1"/>
  <c r="Q80" i="1"/>
  <c r="O81" i="1"/>
  <c r="AD80" i="1"/>
  <c r="AS80" i="1"/>
  <c r="AE77" i="2"/>
  <c r="T80" i="3"/>
  <c r="AI80" i="3"/>
  <c r="P81" i="3"/>
  <c r="AC78" i="3"/>
  <c r="R79" i="1"/>
  <c r="AC79" i="1"/>
  <c r="AP79" i="3"/>
  <c r="O80" i="3"/>
  <c r="AD79" i="3"/>
  <c r="AK79" i="3"/>
  <c r="AH79" i="3" s="1"/>
  <c r="AS79" i="3"/>
  <c r="Q79" i="3"/>
  <c r="R79" i="3" s="1"/>
  <c r="AD81" i="2"/>
  <c r="O82" i="2"/>
  <c r="Q81" i="2"/>
  <c r="AS81" i="2"/>
  <c r="AP81" i="2"/>
  <c r="S79" i="1"/>
  <c r="T79" i="1"/>
  <c r="P80" i="1"/>
  <c r="AI79" i="1"/>
  <c r="S79" i="3" l="1"/>
  <c r="T80" i="1"/>
  <c r="P81" i="1"/>
  <c r="AI80" i="1"/>
  <c r="AC81" i="2"/>
  <c r="AD82" i="2"/>
  <c r="AS82" i="2"/>
  <c r="Q82" i="2"/>
  <c r="AP82" i="2"/>
  <c r="O83" i="2"/>
  <c r="AD80" i="3"/>
  <c r="AP80" i="3"/>
  <c r="AK80" i="3"/>
  <c r="AH80" i="3" s="1"/>
  <c r="Q80" i="3"/>
  <c r="R80" i="3" s="1"/>
  <c r="O81" i="3"/>
  <c r="AS80" i="3"/>
  <c r="AK80" i="1"/>
  <c r="AH80" i="1" s="1"/>
  <c r="R80" i="1"/>
  <c r="AC79" i="3"/>
  <c r="AE76" i="3"/>
  <c r="S80" i="1"/>
  <c r="AE77" i="1"/>
  <c r="AC80" i="1"/>
  <c r="T79" i="2"/>
  <c r="AI79" i="2"/>
  <c r="P80" i="2"/>
  <c r="AK79" i="2"/>
  <c r="AH79" i="2" s="1"/>
  <c r="R79" i="2"/>
  <c r="S81" i="2"/>
  <c r="AE78" i="2"/>
  <c r="AE79" i="2"/>
  <c r="T81" i="3"/>
  <c r="AI81" i="3"/>
  <c r="P82" i="3"/>
  <c r="Q81" i="1"/>
  <c r="R81" i="1" s="1"/>
  <c r="AP81" i="1"/>
  <c r="AD81" i="1"/>
  <c r="AK81" i="1"/>
  <c r="AH81" i="1" s="1"/>
  <c r="O82" i="1"/>
  <c r="AS81" i="1"/>
  <c r="S81" i="1" l="1"/>
  <c r="T82" i="3"/>
  <c r="AI82" i="3"/>
  <c r="P83" i="3"/>
  <c r="AS83" i="2"/>
  <c r="Q83" i="2"/>
  <c r="O84" i="2"/>
  <c r="AP83" i="2"/>
  <c r="AD83" i="2"/>
  <c r="AC81" i="1"/>
  <c r="AC82" i="2"/>
  <c r="AE77" i="3"/>
  <c r="Q82" i="1"/>
  <c r="O83" i="1"/>
  <c r="AP82" i="1"/>
  <c r="AD82" i="1"/>
  <c r="AS82" i="1"/>
  <c r="AP81" i="3"/>
  <c r="AD81" i="3"/>
  <c r="AK81" i="3"/>
  <c r="AH81" i="3" s="1"/>
  <c r="AS81" i="3"/>
  <c r="Q81" i="3"/>
  <c r="R81" i="3" s="1"/>
  <c r="O82" i="3"/>
  <c r="AC80" i="3"/>
  <c r="S82" i="2"/>
  <c r="T81" i="1"/>
  <c r="AI81" i="1"/>
  <c r="P82" i="1"/>
  <c r="T80" i="2"/>
  <c r="P81" i="2"/>
  <c r="AI80" i="2"/>
  <c r="AK80" i="2"/>
  <c r="AH80" i="2" s="1"/>
  <c r="R80" i="2"/>
  <c r="AE78" i="1"/>
  <c r="S80" i="3"/>
  <c r="T81" i="2" l="1"/>
  <c r="AI81" i="2"/>
  <c r="P82" i="2"/>
  <c r="AK81" i="2"/>
  <c r="AH81" i="2" s="1"/>
  <c r="R81" i="2"/>
  <c r="AC82" i="1"/>
  <c r="AC83" i="2"/>
  <c r="Q82" i="3"/>
  <c r="R82" i="3" s="1"/>
  <c r="AD82" i="3"/>
  <c r="AP82" i="3"/>
  <c r="AK82" i="3"/>
  <c r="AH82" i="3" s="1"/>
  <c r="O83" i="3"/>
  <c r="AS82" i="3"/>
  <c r="Q83" i="1"/>
  <c r="AD83" i="1"/>
  <c r="AP83" i="1"/>
  <c r="O84" i="1"/>
  <c r="AS83" i="1"/>
  <c r="AS84" i="2"/>
  <c r="AP84" i="2"/>
  <c r="AD84" i="2"/>
  <c r="Q84" i="2"/>
  <c r="O85" i="2"/>
  <c r="T82" i="1"/>
  <c r="AI82" i="1"/>
  <c r="P83" i="1"/>
  <c r="S81" i="3"/>
  <c r="AK82" i="1"/>
  <c r="AH82" i="1" s="1"/>
  <c r="AE79" i="1"/>
  <c r="AC81" i="3"/>
  <c r="S82" i="1"/>
  <c r="R82" i="1"/>
  <c r="S83" i="2"/>
  <c r="AE80" i="2"/>
  <c r="T83" i="3"/>
  <c r="AI83" i="3"/>
  <c r="P84" i="3"/>
  <c r="AE80" i="1"/>
  <c r="AE78" i="3"/>
  <c r="AC83" i="1" l="1"/>
  <c r="S82" i="3"/>
  <c r="AE79" i="3"/>
  <c r="S83" i="1"/>
  <c r="AP83" i="3"/>
  <c r="O84" i="3"/>
  <c r="AS83" i="3"/>
  <c r="AD83" i="3"/>
  <c r="AK83" i="3"/>
  <c r="AH83" i="3" s="1"/>
  <c r="Q83" i="3"/>
  <c r="R83" i="3" s="1"/>
  <c r="T83" i="1"/>
  <c r="P84" i="1"/>
  <c r="AI83" i="1"/>
  <c r="AD85" i="2"/>
  <c r="O86" i="2"/>
  <c r="Q85" i="2"/>
  <c r="AS85" i="2"/>
  <c r="AP85" i="2"/>
  <c r="S84" i="2"/>
  <c r="AE81" i="2"/>
  <c r="AP84" i="1"/>
  <c r="Q84" i="1"/>
  <c r="O85" i="1"/>
  <c r="AD84" i="1"/>
  <c r="AK84" i="1"/>
  <c r="AH84" i="1" s="1"/>
  <c r="AS84" i="1"/>
  <c r="T84" i="3"/>
  <c r="P85" i="3"/>
  <c r="AI84" i="3"/>
  <c r="AC84" i="2"/>
  <c r="AK83" i="1"/>
  <c r="AH83" i="1" s="1"/>
  <c r="R83" i="1"/>
  <c r="AC82" i="3"/>
  <c r="AE81" i="1"/>
  <c r="T82" i="2"/>
  <c r="AI82" i="2"/>
  <c r="P83" i="2"/>
  <c r="AK82" i="2"/>
  <c r="AH82" i="2" s="1"/>
  <c r="R82" i="2"/>
  <c r="T85" i="3" l="1"/>
  <c r="AI85" i="3"/>
  <c r="P86" i="3"/>
  <c r="R84" i="1"/>
  <c r="S85" i="2"/>
  <c r="AE82" i="2"/>
  <c r="T83" i="2"/>
  <c r="AI83" i="2"/>
  <c r="P84" i="2"/>
  <c r="AK83" i="2"/>
  <c r="AH83" i="2" s="1"/>
  <c r="R83" i="2"/>
  <c r="S84" i="1"/>
  <c r="AC84" i="1"/>
  <c r="AK84" i="3"/>
  <c r="AH84" i="3" s="1"/>
  <c r="AP84" i="3"/>
  <c r="Q84" i="3"/>
  <c r="R84" i="3" s="1"/>
  <c r="AD84" i="3"/>
  <c r="O85" i="3"/>
  <c r="AS84" i="3"/>
  <c r="Q85" i="1"/>
  <c r="AP85" i="1"/>
  <c r="AD85" i="1"/>
  <c r="O86" i="1"/>
  <c r="AS85" i="1"/>
  <c r="AC85" i="2"/>
  <c r="AD86" i="2"/>
  <c r="AS86" i="2"/>
  <c r="Q86" i="2"/>
  <c r="AP86" i="2"/>
  <c r="O87" i="2"/>
  <c r="T84" i="1"/>
  <c r="AI84" i="1"/>
  <c r="P85" i="1"/>
  <c r="AC83" i="3"/>
  <c r="S83" i="3"/>
  <c r="AE80" i="3"/>
  <c r="AE81" i="3"/>
  <c r="T85" i="1" l="1"/>
  <c r="P86" i="1"/>
  <c r="AI85" i="1"/>
  <c r="AC86" i="2"/>
  <c r="AC85" i="1"/>
  <c r="AP85" i="3"/>
  <c r="AD85" i="3"/>
  <c r="AS85" i="3"/>
  <c r="AK85" i="3"/>
  <c r="AH85" i="3" s="1"/>
  <c r="Q85" i="3"/>
  <c r="R85" i="3" s="1"/>
  <c r="O86" i="3"/>
  <c r="AC84" i="3"/>
  <c r="S86" i="2"/>
  <c r="AE83" i="2"/>
  <c r="Q86" i="1"/>
  <c r="R86" i="1" s="1"/>
  <c r="O87" i="1"/>
  <c r="AP86" i="1"/>
  <c r="AD86" i="1"/>
  <c r="AK86" i="1"/>
  <c r="AH86" i="1" s="1"/>
  <c r="AS86" i="1"/>
  <c r="S84" i="3"/>
  <c r="AE83" i="1"/>
  <c r="T84" i="2"/>
  <c r="P85" i="2"/>
  <c r="AI84" i="2"/>
  <c r="AK84" i="2"/>
  <c r="AH84" i="2" s="1"/>
  <c r="R84" i="2"/>
  <c r="AK85" i="1"/>
  <c r="AH85" i="1" s="1"/>
  <c r="R85" i="1"/>
  <c r="AS87" i="2"/>
  <c r="Q87" i="2"/>
  <c r="O88" i="2"/>
  <c r="AP87" i="2"/>
  <c r="AD87" i="2"/>
  <c r="S85" i="1"/>
  <c r="AE82" i="1"/>
  <c r="T86" i="3"/>
  <c r="AI86" i="3"/>
  <c r="P87" i="3"/>
  <c r="AS88" i="2" l="1"/>
  <c r="Q88" i="2"/>
  <c r="AP88" i="2"/>
  <c r="AD88" i="2"/>
  <c r="O89" i="2"/>
  <c r="S86" i="1"/>
  <c r="AD86" i="3"/>
  <c r="AK86" i="3"/>
  <c r="AH86" i="3" s="1"/>
  <c r="AP86" i="3"/>
  <c r="Q86" i="3"/>
  <c r="R86" i="3" s="1"/>
  <c r="O87" i="3"/>
  <c r="AS86" i="3"/>
  <c r="T86" i="1"/>
  <c r="P87" i="1"/>
  <c r="AI86" i="1"/>
  <c r="AC86" i="1"/>
  <c r="S85" i="3"/>
  <c r="AE82" i="3"/>
  <c r="T87" i="3"/>
  <c r="AI87" i="3"/>
  <c r="P88" i="3"/>
  <c r="S87" i="2"/>
  <c r="AE84" i="2"/>
  <c r="Q87" i="1"/>
  <c r="R87" i="1" s="1"/>
  <c r="AD87" i="1"/>
  <c r="AP87" i="1"/>
  <c r="AK87" i="1"/>
  <c r="AH87" i="1" s="1"/>
  <c r="O88" i="1"/>
  <c r="AS87" i="1"/>
  <c r="AE85" i="2"/>
  <c r="AC85" i="3"/>
  <c r="AC87" i="2"/>
  <c r="T85" i="2"/>
  <c r="P86" i="2"/>
  <c r="AI85" i="2"/>
  <c r="AK85" i="2"/>
  <c r="AH85" i="2" s="1"/>
  <c r="R85" i="2"/>
  <c r="AC87" i="1" l="1"/>
  <c r="T88" i="3"/>
  <c r="AI88" i="3"/>
  <c r="P89" i="3"/>
  <c r="AP87" i="3"/>
  <c r="O88" i="3"/>
  <c r="AD87" i="3"/>
  <c r="AS87" i="3"/>
  <c r="AK87" i="3"/>
  <c r="AH87" i="3" s="1"/>
  <c r="Q87" i="3"/>
  <c r="R87" i="3" s="1"/>
  <c r="S86" i="3"/>
  <c r="AE83" i="3"/>
  <c r="AD89" i="2"/>
  <c r="O90" i="2"/>
  <c r="Q89" i="2"/>
  <c r="AS89" i="2"/>
  <c r="AP89" i="2"/>
  <c r="T86" i="2"/>
  <c r="AI86" i="2"/>
  <c r="P87" i="2"/>
  <c r="AK86" i="2"/>
  <c r="AH86" i="2" s="1"/>
  <c r="R86" i="2"/>
  <c r="S87" i="1"/>
  <c r="AE84" i="1"/>
  <c r="T87" i="1"/>
  <c r="AI87" i="1"/>
  <c r="P88" i="1"/>
  <c r="AP88" i="1"/>
  <c r="Q88" i="1"/>
  <c r="R88" i="1" s="1"/>
  <c r="O89" i="1"/>
  <c r="AD88" i="1"/>
  <c r="AK88" i="1"/>
  <c r="AH88" i="1" s="1"/>
  <c r="AS88" i="1"/>
  <c r="AC86" i="3"/>
  <c r="S88" i="2"/>
  <c r="AE86" i="2"/>
  <c r="AC88" i="2"/>
  <c r="Q89" i="1" l="1"/>
  <c r="AP89" i="1"/>
  <c r="AD89" i="1"/>
  <c r="O90" i="1"/>
  <c r="AS89" i="1"/>
  <c r="S87" i="3"/>
  <c r="AE84" i="3"/>
  <c r="T88" i="1"/>
  <c r="AI88" i="1"/>
  <c r="P89" i="1"/>
  <c r="AK89" i="1" s="1"/>
  <c r="AH89" i="1" s="1"/>
  <c r="AC89" i="2"/>
  <c r="AD90" i="2"/>
  <c r="Q90" i="2"/>
  <c r="AS90" i="2"/>
  <c r="AP90" i="2"/>
  <c r="O91" i="2"/>
  <c r="AD88" i="3"/>
  <c r="AP88" i="3"/>
  <c r="AK88" i="3"/>
  <c r="AH88" i="3" s="1"/>
  <c r="Q88" i="3"/>
  <c r="R88" i="3" s="1"/>
  <c r="AS88" i="3"/>
  <c r="O89" i="3"/>
  <c r="T87" i="2"/>
  <c r="AI87" i="2"/>
  <c r="P88" i="2"/>
  <c r="AK87" i="2"/>
  <c r="AH87" i="2" s="1"/>
  <c r="R87" i="2"/>
  <c r="AC87" i="3"/>
  <c r="S88" i="1"/>
  <c r="AC88" i="1"/>
  <c r="AE85" i="1"/>
  <c r="S89" i="2"/>
  <c r="AE87" i="2"/>
  <c r="T89" i="3"/>
  <c r="AI89" i="3"/>
  <c r="P90" i="3"/>
  <c r="T90" i="3" l="1"/>
  <c r="AI90" i="3"/>
  <c r="P91" i="3"/>
  <c r="S88" i="3"/>
  <c r="AE85" i="3"/>
  <c r="AC89" i="1"/>
  <c r="AS91" i="2"/>
  <c r="Q91" i="2"/>
  <c r="O92" i="2"/>
  <c r="AP91" i="2"/>
  <c r="AD91" i="2"/>
  <c r="Q90" i="1"/>
  <c r="O91" i="1"/>
  <c r="AP90" i="1"/>
  <c r="AD90" i="1"/>
  <c r="AS90" i="1"/>
  <c r="T88" i="2"/>
  <c r="P89" i="2"/>
  <c r="AI88" i="2"/>
  <c r="AK88" i="2"/>
  <c r="AH88" i="2" s="1"/>
  <c r="R88" i="2"/>
  <c r="AP89" i="3"/>
  <c r="AD89" i="3"/>
  <c r="AS89" i="3"/>
  <c r="AK89" i="3"/>
  <c r="AH89" i="3" s="1"/>
  <c r="Q89" i="3"/>
  <c r="R89" i="3" s="1"/>
  <c r="O90" i="3"/>
  <c r="AC90" i="2"/>
  <c r="AE86" i="3"/>
  <c r="R89" i="1"/>
  <c r="AC88" i="3"/>
  <c r="S90" i="2"/>
  <c r="T89" i="1"/>
  <c r="P90" i="1"/>
  <c r="AI89" i="1"/>
  <c r="S89" i="1"/>
  <c r="AE86" i="1"/>
  <c r="AK90" i="3" l="1"/>
  <c r="AH90" i="3" s="1"/>
  <c r="Q90" i="3"/>
  <c r="R90" i="3" s="1"/>
  <c r="AP90" i="3"/>
  <c r="AD90" i="3"/>
  <c r="O91" i="3"/>
  <c r="AS90" i="3"/>
  <c r="S90" i="1"/>
  <c r="AE87" i="1"/>
  <c r="R90" i="1"/>
  <c r="AS92" i="2"/>
  <c r="Q92" i="2"/>
  <c r="AP92" i="2"/>
  <c r="AD92" i="2"/>
  <c r="O93" i="2"/>
  <c r="AE87" i="3"/>
  <c r="S89" i="3"/>
  <c r="AC90" i="1"/>
  <c r="T91" i="3"/>
  <c r="AI91" i="3"/>
  <c r="P92" i="3"/>
  <c r="AC89" i="3"/>
  <c r="Q91" i="1"/>
  <c r="AD91" i="1"/>
  <c r="AP91" i="1"/>
  <c r="AK91" i="1"/>
  <c r="AH91" i="1" s="1"/>
  <c r="O92" i="1"/>
  <c r="AS91" i="1"/>
  <c r="S91" i="2"/>
  <c r="AE88" i="2"/>
  <c r="T90" i="1"/>
  <c r="AI90" i="1"/>
  <c r="P91" i="1"/>
  <c r="T89" i="2"/>
  <c r="AI89" i="2"/>
  <c r="P90" i="2"/>
  <c r="AK89" i="2"/>
  <c r="AH89" i="2" s="1"/>
  <c r="R89" i="2"/>
  <c r="AK90" i="1"/>
  <c r="AH90" i="1" s="1"/>
  <c r="AC91" i="2"/>
  <c r="T90" i="2" l="1"/>
  <c r="AI90" i="2"/>
  <c r="P91" i="2"/>
  <c r="AK90" i="2"/>
  <c r="AH90" i="2" s="1"/>
  <c r="R90" i="2"/>
  <c r="S91" i="1"/>
  <c r="AC92" i="2"/>
  <c r="AE88" i="1"/>
  <c r="AP91" i="3"/>
  <c r="O92" i="3"/>
  <c r="AD91" i="3"/>
  <c r="AK91" i="3"/>
  <c r="AH91" i="3" s="1"/>
  <c r="AS91" i="3"/>
  <c r="Q91" i="3"/>
  <c r="R91" i="3" s="1"/>
  <c r="AP92" i="1"/>
  <c r="Q92" i="1"/>
  <c r="O93" i="1"/>
  <c r="AD92" i="1"/>
  <c r="AS92" i="1"/>
  <c r="T92" i="3"/>
  <c r="P93" i="3"/>
  <c r="AI92" i="3"/>
  <c r="S90" i="3"/>
  <c r="R91" i="1"/>
  <c r="AD93" i="2"/>
  <c r="O94" i="2"/>
  <c r="Q93" i="2"/>
  <c r="AS93" i="2"/>
  <c r="AP93" i="2"/>
  <c r="AC90" i="3"/>
  <c r="T91" i="1"/>
  <c r="P92" i="1"/>
  <c r="AK92" i="1" s="1"/>
  <c r="AH92" i="1" s="1"/>
  <c r="AI91" i="1"/>
  <c r="AC91" i="1"/>
  <c r="S92" i="2"/>
  <c r="AE89" i="2"/>
  <c r="AK92" i="3" l="1"/>
  <c r="AH92" i="3" s="1"/>
  <c r="Q92" i="3"/>
  <c r="R92" i="3" s="1"/>
  <c r="AD92" i="3"/>
  <c r="AP92" i="3"/>
  <c r="O93" i="3"/>
  <c r="AS92" i="3"/>
  <c r="S93" i="2"/>
  <c r="AE90" i="2"/>
  <c r="R92" i="1"/>
  <c r="AC91" i="3"/>
  <c r="T91" i="2"/>
  <c r="AI91" i="2"/>
  <c r="P92" i="2"/>
  <c r="AK91" i="2"/>
  <c r="AH91" i="2" s="1"/>
  <c r="R91" i="2"/>
  <c r="T93" i="3"/>
  <c r="AI93" i="3"/>
  <c r="P94" i="3"/>
  <c r="S92" i="1"/>
  <c r="AC92" i="1"/>
  <c r="T92" i="1"/>
  <c r="AI92" i="1"/>
  <c r="P93" i="1"/>
  <c r="AC93" i="2"/>
  <c r="AD94" i="2"/>
  <c r="Q94" i="2"/>
  <c r="AP94" i="2"/>
  <c r="AS94" i="2"/>
  <c r="O95" i="2"/>
  <c r="Q93" i="1"/>
  <c r="R93" i="1" s="1"/>
  <c r="AP93" i="1"/>
  <c r="AD93" i="1"/>
  <c r="AK93" i="1"/>
  <c r="AH93" i="1" s="1"/>
  <c r="O94" i="1"/>
  <c r="AS93" i="1"/>
  <c r="S91" i="3"/>
  <c r="AE88" i="3"/>
  <c r="AE89" i="3"/>
  <c r="AE89" i="1"/>
  <c r="S93" i="1" l="1"/>
  <c r="AE90" i="1"/>
  <c r="AS95" i="2"/>
  <c r="Q95" i="2"/>
  <c r="O96" i="2"/>
  <c r="AP95" i="2"/>
  <c r="AD95" i="2"/>
  <c r="T94" i="3"/>
  <c r="AI94" i="3"/>
  <c r="P95" i="3"/>
  <c r="AP93" i="3"/>
  <c r="AD93" i="3"/>
  <c r="AS93" i="3"/>
  <c r="AK93" i="3"/>
  <c r="AH93" i="3" s="1"/>
  <c r="Q93" i="3"/>
  <c r="R93" i="3" s="1"/>
  <c r="O94" i="3"/>
  <c r="AC93" i="1"/>
  <c r="T93" i="1"/>
  <c r="P94" i="1"/>
  <c r="AI93" i="1"/>
  <c r="AC92" i="3"/>
  <c r="Q94" i="1"/>
  <c r="R94" i="1" s="1"/>
  <c r="O95" i="1"/>
  <c r="AP94" i="1"/>
  <c r="AD94" i="1"/>
  <c r="AK94" i="1"/>
  <c r="AH94" i="1" s="1"/>
  <c r="AS94" i="1"/>
  <c r="AC94" i="2"/>
  <c r="S94" i="2"/>
  <c r="AE91" i="2"/>
  <c r="AE92" i="2"/>
  <c r="S92" i="3"/>
  <c r="AE90" i="3"/>
  <c r="T92" i="2"/>
  <c r="P93" i="2"/>
  <c r="AI92" i="2"/>
  <c r="AK92" i="2"/>
  <c r="AH92" i="2" s="1"/>
  <c r="R92" i="2"/>
  <c r="S94" i="1" l="1"/>
  <c r="T94" i="1"/>
  <c r="AI94" i="1"/>
  <c r="P95" i="1"/>
  <c r="Q94" i="3"/>
  <c r="R94" i="3" s="1"/>
  <c r="AD94" i="3"/>
  <c r="AP94" i="3"/>
  <c r="AK94" i="3"/>
  <c r="AH94" i="3" s="1"/>
  <c r="O95" i="3"/>
  <c r="AS94" i="3"/>
  <c r="AC95" i="2"/>
  <c r="AC94" i="1"/>
  <c r="S93" i="3"/>
  <c r="AS96" i="2"/>
  <c r="AD96" i="2"/>
  <c r="Q96" i="2"/>
  <c r="AP96" i="2"/>
  <c r="O97" i="2"/>
  <c r="T93" i="2"/>
  <c r="AI93" i="2"/>
  <c r="P94" i="2"/>
  <c r="AK93" i="2"/>
  <c r="AH93" i="2" s="1"/>
  <c r="R93" i="2"/>
  <c r="Q95" i="1"/>
  <c r="R95" i="1" s="1"/>
  <c r="AD95" i="1"/>
  <c r="AP95" i="1"/>
  <c r="AK95" i="1"/>
  <c r="AH95" i="1" s="1"/>
  <c r="O96" i="1"/>
  <c r="AS95" i="1"/>
  <c r="AC93" i="3"/>
  <c r="T95" i="3"/>
  <c r="AI95" i="3"/>
  <c r="P96" i="3"/>
  <c r="S95" i="2"/>
  <c r="AE91" i="1"/>
  <c r="S95" i="1" l="1"/>
  <c r="AE92" i="1"/>
  <c r="S94" i="3"/>
  <c r="AE91" i="3"/>
  <c r="AP96" i="1"/>
  <c r="Q96" i="1"/>
  <c r="O97" i="1"/>
  <c r="AD96" i="1"/>
  <c r="AS96" i="1"/>
  <c r="AD97" i="2"/>
  <c r="O98" i="2"/>
  <c r="Q97" i="2"/>
  <c r="AS97" i="2"/>
  <c r="AP97" i="2"/>
  <c r="AP95" i="3"/>
  <c r="O96" i="3"/>
  <c r="AS95" i="3"/>
  <c r="AD95" i="3"/>
  <c r="AK95" i="3"/>
  <c r="AH95" i="3" s="1"/>
  <c r="Q95" i="3"/>
  <c r="R95" i="3" s="1"/>
  <c r="T94" i="2"/>
  <c r="AI94" i="2"/>
  <c r="P95" i="2"/>
  <c r="AK94" i="2"/>
  <c r="AH94" i="2" s="1"/>
  <c r="R94" i="2"/>
  <c r="AC96" i="2"/>
  <c r="S96" i="2"/>
  <c r="AE93" i="2"/>
  <c r="T96" i="3"/>
  <c r="AI96" i="3"/>
  <c r="P97" i="3"/>
  <c r="AC95" i="1"/>
  <c r="AC94" i="3"/>
  <c r="T95" i="1"/>
  <c r="P96" i="1"/>
  <c r="AI95" i="1"/>
  <c r="T96" i="1" l="1"/>
  <c r="P97" i="1"/>
  <c r="AI96" i="1"/>
  <c r="S96" i="1"/>
  <c r="AE93" i="1"/>
  <c r="AC96" i="1"/>
  <c r="T95" i="2"/>
  <c r="AI95" i="2"/>
  <c r="P96" i="2"/>
  <c r="AK95" i="2"/>
  <c r="AH95" i="2" s="1"/>
  <c r="R95" i="2"/>
  <c r="AD96" i="3"/>
  <c r="AP96" i="3"/>
  <c r="AK96" i="3"/>
  <c r="AH96" i="3" s="1"/>
  <c r="Q96" i="3"/>
  <c r="R96" i="3" s="1"/>
  <c r="O97" i="3"/>
  <c r="AS96" i="3"/>
  <c r="S97" i="2"/>
  <c r="AE94" i="2"/>
  <c r="Q97" i="1"/>
  <c r="R97" i="1" s="1"/>
  <c r="AP97" i="1"/>
  <c r="AD97" i="1"/>
  <c r="AK97" i="1"/>
  <c r="AH97" i="1" s="1"/>
  <c r="O98" i="1"/>
  <c r="AS97" i="1"/>
  <c r="AC95" i="3"/>
  <c r="T97" i="3"/>
  <c r="AI97" i="3"/>
  <c r="P98" i="3"/>
  <c r="S95" i="3"/>
  <c r="AE92" i="3"/>
  <c r="AC97" i="2"/>
  <c r="AD98" i="2"/>
  <c r="AS98" i="2"/>
  <c r="Q98" i="2"/>
  <c r="AP98" i="2"/>
  <c r="O99" i="2"/>
  <c r="AK96" i="1"/>
  <c r="AH96" i="1" s="1"/>
  <c r="R96" i="1"/>
  <c r="AC98" i="2" l="1"/>
  <c r="S98" i="2"/>
  <c r="AE95" i="2"/>
  <c r="S97" i="1"/>
  <c r="AE94" i="1"/>
  <c r="T97" i="1"/>
  <c r="P98" i="1"/>
  <c r="AI97" i="1"/>
  <c r="T98" i="3"/>
  <c r="AI98" i="3"/>
  <c r="P99" i="3"/>
  <c r="AC97" i="1"/>
  <c r="AP97" i="3"/>
  <c r="AS97" i="3"/>
  <c r="AD97" i="3"/>
  <c r="AK97" i="3"/>
  <c r="AH97" i="3" s="1"/>
  <c r="Q97" i="3"/>
  <c r="R97" i="3" s="1"/>
  <c r="O98" i="3"/>
  <c r="AC96" i="3"/>
  <c r="AS99" i="2"/>
  <c r="Q99" i="2"/>
  <c r="O100" i="2"/>
  <c r="AP99" i="2"/>
  <c r="AD99" i="2"/>
  <c r="Q98" i="1"/>
  <c r="R98" i="1" s="1"/>
  <c r="O99" i="1"/>
  <c r="AP98" i="1"/>
  <c r="AD98" i="1"/>
  <c r="AK98" i="1"/>
  <c r="AH98" i="1" s="1"/>
  <c r="AS98" i="1"/>
  <c r="S96" i="3"/>
  <c r="T96" i="2"/>
  <c r="P97" i="2"/>
  <c r="AI96" i="2"/>
  <c r="AK96" i="2"/>
  <c r="AH96" i="2" s="1"/>
  <c r="R96" i="2"/>
  <c r="AE93" i="3"/>
  <c r="AC98" i="1" l="1"/>
  <c r="S99" i="2"/>
  <c r="T97" i="2"/>
  <c r="AI97" i="2"/>
  <c r="P98" i="2"/>
  <c r="AK97" i="2"/>
  <c r="AH97" i="2" s="1"/>
  <c r="R97" i="2"/>
  <c r="Q99" i="1"/>
  <c r="AD99" i="1"/>
  <c r="AP99" i="1"/>
  <c r="O100" i="1"/>
  <c r="AS99" i="1"/>
  <c r="AC99" i="2"/>
  <c r="AD98" i="3"/>
  <c r="AK98" i="3"/>
  <c r="AH98" i="3" s="1"/>
  <c r="Q98" i="3"/>
  <c r="R98" i="3" s="1"/>
  <c r="AP98" i="3"/>
  <c r="O99" i="3"/>
  <c r="AS98" i="3"/>
  <c r="S97" i="3"/>
  <c r="AE94" i="3"/>
  <c r="AE95" i="3"/>
  <c r="AE96" i="2"/>
  <c r="AS100" i="2"/>
  <c r="AP100" i="2"/>
  <c r="AD100" i="2"/>
  <c r="AE97" i="2" s="1"/>
  <c r="Q100" i="2"/>
  <c r="O101" i="2"/>
  <c r="T99" i="3"/>
  <c r="AI99" i="3"/>
  <c r="P100" i="3"/>
  <c r="S98" i="1"/>
  <c r="AE95" i="1"/>
  <c r="AC97" i="3"/>
  <c r="T98" i="1"/>
  <c r="AI98" i="1"/>
  <c r="P99" i="1"/>
  <c r="T100" i="3" l="1"/>
  <c r="P101" i="3"/>
  <c r="AI100" i="3"/>
  <c r="AC100" i="2"/>
  <c r="AP99" i="3"/>
  <c r="O100" i="3"/>
  <c r="AS99" i="3"/>
  <c r="AD99" i="3"/>
  <c r="AK99" i="3"/>
  <c r="AH99" i="3" s="1"/>
  <c r="Q99" i="3"/>
  <c r="R99" i="3" s="1"/>
  <c r="S99" i="1"/>
  <c r="AE96" i="1"/>
  <c r="T99" i="1"/>
  <c r="AI99" i="1"/>
  <c r="P100" i="1"/>
  <c r="S98" i="3"/>
  <c r="AP100" i="1"/>
  <c r="Q100" i="1"/>
  <c r="R100" i="1" s="1"/>
  <c r="O101" i="1"/>
  <c r="AD100" i="1"/>
  <c r="AK100" i="1"/>
  <c r="AH100" i="1" s="1"/>
  <c r="AS100" i="1"/>
  <c r="AC98" i="3"/>
  <c r="AK99" i="1"/>
  <c r="AH99" i="1" s="1"/>
  <c r="R99" i="1"/>
  <c r="T98" i="2"/>
  <c r="AI98" i="2"/>
  <c r="P99" i="2"/>
  <c r="AK98" i="2"/>
  <c r="AH98" i="2" s="1"/>
  <c r="R98" i="2"/>
  <c r="AD101" i="2"/>
  <c r="O102" i="2"/>
  <c r="Q101" i="2"/>
  <c r="AS101" i="2"/>
  <c r="AP101" i="2"/>
  <c r="S100" i="2"/>
  <c r="AC99" i="1"/>
  <c r="S101" i="2" l="1"/>
  <c r="T99" i="2"/>
  <c r="AI99" i="2"/>
  <c r="P100" i="2"/>
  <c r="AK99" i="2"/>
  <c r="AH99" i="2" s="1"/>
  <c r="R99" i="2"/>
  <c r="Q101" i="1"/>
  <c r="AP101" i="1"/>
  <c r="AD101" i="1"/>
  <c r="AS101" i="1"/>
  <c r="O102" i="1"/>
  <c r="T100" i="1"/>
  <c r="AI100" i="1"/>
  <c r="P101" i="1"/>
  <c r="AD100" i="3"/>
  <c r="AK100" i="3"/>
  <c r="AH100" i="3" s="1"/>
  <c r="Q100" i="3"/>
  <c r="R100" i="3" s="1"/>
  <c r="AP100" i="3"/>
  <c r="AS100" i="3"/>
  <c r="O101" i="3"/>
  <c r="AC101" i="2"/>
  <c r="AD102" i="2"/>
  <c r="AE99" i="2" s="1"/>
  <c r="AS102" i="2"/>
  <c r="Q102" i="2"/>
  <c r="AP102" i="2"/>
  <c r="O103" i="2"/>
  <c r="AC99" i="3"/>
  <c r="T101" i="3"/>
  <c r="AI101" i="3"/>
  <c r="P102" i="3"/>
  <c r="AE98" i="2"/>
  <c r="S100" i="1"/>
  <c r="AE97" i="1"/>
  <c r="AE98" i="1"/>
  <c r="AC100" i="1"/>
  <c r="S99" i="3"/>
  <c r="AE96" i="3"/>
  <c r="T102" i="3" l="1"/>
  <c r="AI102" i="3"/>
  <c r="P103" i="3"/>
  <c r="T101" i="1"/>
  <c r="P102" i="1"/>
  <c r="AI101" i="1"/>
  <c r="AC102" i="2"/>
  <c r="AP101" i="3"/>
  <c r="AS101" i="3"/>
  <c r="AK101" i="3"/>
  <c r="AH101" i="3" s="1"/>
  <c r="Q101" i="3"/>
  <c r="R101" i="3" s="1"/>
  <c r="AD101" i="3"/>
  <c r="O102" i="3"/>
  <c r="S101" i="1"/>
  <c r="AC100" i="3"/>
  <c r="S100" i="3"/>
  <c r="AE97" i="3"/>
  <c r="S102" i="2"/>
  <c r="Q102" i="1"/>
  <c r="R102" i="1" s="1"/>
  <c r="AD102" i="1"/>
  <c r="AP102" i="1"/>
  <c r="AK102" i="1"/>
  <c r="AH102" i="1" s="1"/>
  <c r="O103" i="1"/>
  <c r="AS102" i="1"/>
  <c r="AC101" i="1"/>
  <c r="AS103" i="2"/>
  <c r="Q103" i="2"/>
  <c r="O104" i="2"/>
  <c r="AP103" i="2"/>
  <c r="AD103" i="2"/>
  <c r="AK101" i="1"/>
  <c r="AH101" i="1" s="1"/>
  <c r="R101" i="1"/>
  <c r="T100" i="2"/>
  <c r="P101" i="2"/>
  <c r="AI100" i="2"/>
  <c r="AK100" i="2"/>
  <c r="AH100" i="2" s="1"/>
  <c r="R100" i="2"/>
  <c r="AK102" i="3" l="1"/>
  <c r="AH102" i="3" s="1"/>
  <c r="Q102" i="3"/>
  <c r="R102" i="3" s="1"/>
  <c r="AP102" i="3"/>
  <c r="AD102" i="3"/>
  <c r="O103" i="3"/>
  <c r="AS102" i="3"/>
  <c r="AS104" i="2"/>
  <c r="Q104" i="2"/>
  <c r="AP104" i="2"/>
  <c r="AD104" i="2"/>
  <c r="O105" i="2"/>
  <c r="AC102" i="1"/>
  <c r="S101" i="3"/>
  <c r="Q103" i="1"/>
  <c r="AP103" i="1"/>
  <c r="AD103" i="1"/>
  <c r="O104" i="1"/>
  <c r="AS103" i="1"/>
  <c r="S102" i="1"/>
  <c r="AE99" i="1"/>
  <c r="AC101" i="3"/>
  <c r="T102" i="1"/>
  <c r="AI102" i="1"/>
  <c r="P103" i="1"/>
  <c r="AC103" i="2"/>
  <c r="T103" i="3"/>
  <c r="AI103" i="3"/>
  <c r="P104" i="3"/>
  <c r="T101" i="2"/>
  <c r="P102" i="2"/>
  <c r="AI101" i="2"/>
  <c r="AK101" i="2"/>
  <c r="AH101" i="2" s="1"/>
  <c r="R101" i="2"/>
  <c r="S103" i="2"/>
  <c r="AE100" i="2"/>
  <c r="AE98" i="3"/>
  <c r="Q104" i="1" l="1"/>
  <c r="AP104" i="1"/>
  <c r="AD104" i="1"/>
  <c r="AS104" i="1"/>
  <c r="O105" i="1"/>
  <c r="T102" i="2"/>
  <c r="AI102" i="2"/>
  <c r="P103" i="2"/>
  <c r="AK102" i="2"/>
  <c r="AH102" i="2" s="1"/>
  <c r="R102" i="2"/>
  <c r="R103" i="1"/>
  <c r="AC104" i="2"/>
  <c r="AC102" i="3"/>
  <c r="S103" i="1"/>
  <c r="AE100" i="1"/>
  <c r="AD105" i="2"/>
  <c r="AE102" i="2" s="1"/>
  <c r="O106" i="2"/>
  <c r="Q105" i="2"/>
  <c r="AS105" i="2"/>
  <c r="AP105" i="2"/>
  <c r="AP103" i="3"/>
  <c r="O104" i="3"/>
  <c r="AD103" i="3"/>
  <c r="AK103" i="3"/>
  <c r="AH103" i="3" s="1"/>
  <c r="AS103" i="3"/>
  <c r="Q103" i="3"/>
  <c r="R103" i="3" s="1"/>
  <c r="T103" i="1"/>
  <c r="AI103" i="1"/>
  <c r="P104" i="1"/>
  <c r="AC103" i="1"/>
  <c r="S104" i="2"/>
  <c r="AE101" i="2"/>
  <c r="T104" i="3"/>
  <c r="AI104" i="3"/>
  <c r="P105" i="3"/>
  <c r="AK103" i="1"/>
  <c r="AH103" i="1" s="1"/>
  <c r="S102" i="3"/>
  <c r="AE100" i="3"/>
  <c r="AE99" i="3"/>
  <c r="AC103" i="3" l="1"/>
  <c r="AC104" i="1"/>
  <c r="T105" i="3"/>
  <c r="AI105" i="3"/>
  <c r="P106" i="3"/>
  <c r="AC105" i="2"/>
  <c r="AD106" i="2"/>
  <c r="Q106" i="2"/>
  <c r="AS106" i="2"/>
  <c r="AP106" i="2"/>
  <c r="O107" i="2"/>
  <c r="R104" i="1"/>
  <c r="S103" i="3"/>
  <c r="S104" i="1"/>
  <c r="AE101" i="1"/>
  <c r="T104" i="1"/>
  <c r="AI104" i="1"/>
  <c r="P105" i="1"/>
  <c r="AD104" i="3"/>
  <c r="AP104" i="3"/>
  <c r="AK104" i="3"/>
  <c r="AH104" i="3" s="1"/>
  <c r="Q104" i="3"/>
  <c r="R104" i="3" s="1"/>
  <c r="AS104" i="3"/>
  <c r="O105" i="3"/>
  <c r="S105" i="2"/>
  <c r="T103" i="2"/>
  <c r="AI103" i="2"/>
  <c r="P104" i="2"/>
  <c r="AK103" i="2"/>
  <c r="AH103" i="2" s="1"/>
  <c r="R103" i="2"/>
  <c r="Q105" i="1"/>
  <c r="AP105" i="1"/>
  <c r="AK105" i="1"/>
  <c r="AH105" i="1" s="1"/>
  <c r="AD105" i="1"/>
  <c r="O106" i="1"/>
  <c r="AS105" i="1"/>
  <c r="AK104" i="1"/>
  <c r="AH104" i="1" s="1"/>
  <c r="T105" i="1" l="1"/>
  <c r="P106" i="1"/>
  <c r="AI105" i="1"/>
  <c r="AP105" i="3"/>
  <c r="AD105" i="3"/>
  <c r="AK105" i="3"/>
  <c r="AH105" i="3" s="1"/>
  <c r="Q105" i="3"/>
  <c r="R105" i="3" s="1"/>
  <c r="AS105" i="3"/>
  <c r="O106" i="3"/>
  <c r="AS107" i="2"/>
  <c r="Q107" i="2"/>
  <c r="O108" i="2"/>
  <c r="AP107" i="2"/>
  <c r="AD107" i="2"/>
  <c r="AC105" i="1"/>
  <c r="AC104" i="3"/>
  <c r="AC106" i="2"/>
  <c r="T106" i="3"/>
  <c r="AI106" i="3"/>
  <c r="P107" i="3"/>
  <c r="S105" i="1"/>
  <c r="Q106" i="1"/>
  <c r="R106" i="1" s="1"/>
  <c r="AP106" i="1"/>
  <c r="AK106" i="1"/>
  <c r="AH106" i="1" s="1"/>
  <c r="AD106" i="1"/>
  <c r="O107" i="1"/>
  <c r="AS106" i="1"/>
  <c r="R105" i="1"/>
  <c r="T104" i="2"/>
  <c r="P105" i="2"/>
  <c r="AI104" i="2"/>
  <c r="AK104" i="2"/>
  <c r="AH104" i="2" s="1"/>
  <c r="R104" i="2"/>
  <c r="S104" i="3"/>
  <c r="AE102" i="1"/>
  <c r="AE103" i="1"/>
  <c r="AE101" i="3"/>
  <c r="S106" i="2"/>
  <c r="AE103" i="2"/>
  <c r="AC107" i="2" l="1"/>
  <c r="S105" i="3"/>
  <c r="AE102" i="3"/>
  <c r="T106" i="1"/>
  <c r="AI106" i="1"/>
  <c r="P107" i="1"/>
  <c r="T105" i="2"/>
  <c r="AI105" i="2"/>
  <c r="P106" i="2"/>
  <c r="AK105" i="2"/>
  <c r="AH105" i="2" s="1"/>
  <c r="R105" i="2"/>
  <c r="AK107" i="1"/>
  <c r="AH107" i="1" s="1"/>
  <c r="Q107" i="1"/>
  <c r="R107" i="1" s="1"/>
  <c r="O108" i="1"/>
  <c r="AP107" i="1"/>
  <c r="AD107" i="1"/>
  <c r="AS107" i="1"/>
  <c r="AC106" i="1"/>
  <c r="T107" i="3"/>
  <c r="AI107" i="3"/>
  <c r="P108" i="3"/>
  <c r="AS108" i="2"/>
  <c r="Q108" i="2"/>
  <c r="AP108" i="2"/>
  <c r="AD108" i="2"/>
  <c r="O109" i="2"/>
  <c r="AC105" i="3"/>
  <c r="AE104" i="1"/>
  <c r="S106" i="1"/>
  <c r="S107" i="2"/>
  <c r="AE104" i="2"/>
  <c r="AD106" i="3"/>
  <c r="AK106" i="3"/>
  <c r="AH106" i="3" s="1"/>
  <c r="AP106" i="3"/>
  <c r="Q106" i="3"/>
  <c r="R106" i="3" s="1"/>
  <c r="O107" i="3"/>
  <c r="AS106" i="3"/>
  <c r="T108" i="3" l="1"/>
  <c r="P109" i="3"/>
  <c r="AI108" i="3"/>
  <c r="AC107" i="1"/>
  <c r="AP107" i="3"/>
  <c r="O108" i="3"/>
  <c r="AD107" i="3"/>
  <c r="AK107" i="3"/>
  <c r="AH107" i="3" s="1"/>
  <c r="AS107" i="3"/>
  <c r="Q107" i="3"/>
  <c r="R107" i="3" s="1"/>
  <c r="AC106" i="3"/>
  <c r="AD109" i="2"/>
  <c r="O110" i="2"/>
  <c r="Q109" i="2"/>
  <c r="AS109" i="2"/>
  <c r="AP109" i="2"/>
  <c r="Q108" i="1"/>
  <c r="AP108" i="1"/>
  <c r="AS108" i="1"/>
  <c r="O109" i="1"/>
  <c r="AD108" i="1"/>
  <c r="S108" i="2"/>
  <c r="AE105" i="2"/>
  <c r="T107" i="1"/>
  <c r="P108" i="1"/>
  <c r="AI107" i="1"/>
  <c r="S106" i="3"/>
  <c r="AE104" i="3"/>
  <c r="AE103" i="3"/>
  <c r="AC108" i="2"/>
  <c r="S107" i="1"/>
  <c r="T106" i="2"/>
  <c r="AI106" i="2"/>
  <c r="P107" i="2"/>
  <c r="AK106" i="2"/>
  <c r="AH106" i="2" s="1"/>
  <c r="R106" i="2"/>
  <c r="AC107" i="3" l="1"/>
  <c r="T109" i="3"/>
  <c r="AI109" i="3"/>
  <c r="P110" i="3"/>
  <c r="AC108" i="1"/>
  <c r="AC109" i="2"/>
  <c r="AD110" i="2"/>
  <c r="Q110" i="2"/>
  <c r="AP110" i="2"/>
  <c r="AS110" i="2"/>
  <c r="O111" i="2"/>
  <c r="T108" i="1"/>
  <c r="AI108" i="1"/>
  <c r="P109" i="1"/>
  <c r="S108" i="1"/>
  <c r="AE105" i="1"/>
  <c r="R108" i="1"/>
  <c r="S107" i="3"/>
  <c r="T107" i="2"/>
  <c r="AI107" i="2"/>
  <c r="P108" i="2"/>
  <c r="AK107" i="2"/>
  <c r="AH107" i="2" s="1"/>
  <c r="R107" i="2"/>
  <c r="AD109" i="1"/>
  <c r="O110" i="1"/>
  <c r="Q109" i="1"/>
  <c r="R109" i="1" s="1"/>
  <c r="AP109" i="1"/>
  <c r="AS109" i="1"/>
  <c r="AK109" i="1"/>
  <c r="AH109" i="1" s="1"/>
  <c r="AK108" i="1"/>
  <c r="AH108" i="1" s="1"/>
  <c r="S109" i="2"/>
  <c r="AE106" i="2"/>
  <c r="AK108" i="3"/>
  <c r="AH108" i="3" s="1"/>
  <c r="AP108" i="3"/>
  <c r="Q108" i="3"/>
  <c r="R108" i="3" s="1"/>
  <c r="AD108" i="3"/>
  <c r="AS108" i="3"/>
  <c r="O109" i="3"/>
  <c r="S108" i="3" l="1"/>
  <c r="AE105" i="3"/>
  <c r="AC110" i="2"/>
  <c r="S110" i="2"/>
  <c r="AE107" i="2"/>
  <c r="AC109" i="1"/>
  <c r="S109" i="1"/>
  <c r="AE106" i="1"/>
  <c r="T108" i="2"/>
  <c r="P109" i="2"/>
  <c r="AI108" i="2"/>
  <c r="AK108" i="2"/>
  <c r="AH108" i="2" s="1"/>
  <c r="R108" i="2"/>
  <c r="T110" i="3"/>
  <c r="AI110" i="3"/>
  <c r="P111" i="3"/>
  <c r="AP109" i="3"/>
  <c r="AK109" i="3"/>
  <c r="AH109" i="3" s="1"/>
  <c r="Q109" i="3"/>
  <c r="R109" i="3" s="1"/>
  <c r="AS109" i="3"/>
  <c r="AD109" i="3"/>
  <c r="O110" i="3"/>
  <c r="AS111" i="2"/>
  <c r="Q111" i="2"/>
  <c r="O112" i="2"/>
  <c r="AP111" i="2"/>
  <c r="AD111" i="2"/>
  <c r="AC108" i="3"/>
  <c r="AS110" i="1"/>
  <c r="AD110" i="1"/>
  <c r="Q110" i="1"/>
  <c r="AP110" i="1"/>
  <c r="O111" i="1"/>
  <c r="T109" i="1"/>
  <c r="AI109" i="1"/>
  <c r="P110" i="1"/>
  <c r="AK110" i="1" l="1"/>
  <c r="AH110" i="1" s="1"/>
  <c r="AS112" i="2"/>
  <c r="AD112" i="2"/>
  <c r="Q112" i="2"/>
  <c r="AP112" i="2"/>
  <c r="O113" i="2"/>
  <c r="S109" i="3"/>
  <c r="AE106" i="3"/>
  <c r="T110" i="1"/>
  <c r="P111" i="1"/>
  <c r="AI110" i="1"/>
  <c r="AK111" i="1"/>
  <c r="AH111" i="1" s="1"/>
  <c r="AD111" i="1"/>
  <c r="O112" i="1"/>
  <c r="Q111" i="1"/>
  <c r="R111" i="1" s="1"/>
  <c r="AS111" i="1"/>
  <c r="AP111" i="1"/>
  <c r="S110" i="1"/>
  <c r="AE107" i="1"/>
  <c r="AC109" i="3"/>
  <c r="T109" i="2"/>
  <c r="AI109" i="2"/>
  <c r="P110" i="2"/>
  <c r="AK109" i="2"/>
  <c r="AH109" i="2" s="1"/>
  <c r="R109" i="2"/>
  <c r="AE109" i="2"/>
  <c r="AC110" i="1"/>
  <c r="S111" i="2"/>
  <c r="AE108" i="2"/>
  <c r="T111" i="3"/>
  <c r="AI111" i="3"/>
  <c r="P112" i="3"/>
  <c r="R110" i="1"/>
  <c r="AC111" i="2"/>
  <c r="AD110" i="3"/>
  <c r="AK110" i="3"/>
  <c r="AH110" i="3" s="1"/>
  <c r="Q110" i="3"/>
  <c r="R110" i="3" s="1"/>
  <c r="AP110" i="3"/>
  <c r="O111" i="3"/>
  <c r="AS110" i="3"/>
  <c r="AE107" i="3"/>
  <c r="S111" i="1" l="1"/>
  <c r="AE108" i="1"/>
  <c r="AD113" i="2"/>
  <c r="O114" i="2"/>
  <c r="Q113" i="2"/>
  <c r="AS113" i="2"/>
  <c r="AP113" i="2"/>
  <c r="AC110" i="3"/>
  <c r="T110" i="2"/>
  <c r="AI110" i="2"/>
  <c r="P111" i="2"/>
  <c r="AK110" i="2"/>
  <c r="AH110" i="2" s="1"/>
  <c r="R110" i="2"/>
  <c r="AS112" i="1"/>
  <c r="AP112" i="1"/>
  <c r="AD112" i="1"/>
  <c r="O113" i="1"/>
  <c r="Q112" i="1"/>
  <c r="AC112" i="2"/>
  <c r="S112" i="2"/>
  <c r="AP111" i="3"/>
  <c r="O112" i="3"/>
  <c r="AD111" i="3"/>
  <c r="AK111" i="3"/>
  <c r="AH111" i="3" s="1"/>
  <c r="Q111" i="3"/>
  <c r="R111" i="3" s="1"/>
  <c r="AS111" i="3"/>
  <c r="S110" i="3"/>
  <c r="T112" i="3"/>
  <c r="AI112" i="3"/>
  <c r="P113" i="3"/>
  <c r="AC111" i="1"/>
  <c r="T111" i="1"/>
  <c r="P112" i="1"/>
  <c r="AK112" i="1" s="1"/>
  <c r="AH112" i="1" s="1"/>
  <c r="AI111" i="1"/>
  <c r="AD112" i="3" l="1"/>
  <c r="AP112" i="3"/>
  <c r="AK112" i="3"/>
  <c r="AH112" i="3" s="1"/>
  <c r="Q112" i="3"/>
  <c r="R112" i="3" s="1"/>
  <c r="O113" i="3"/>
  <c r="AS112" i="3"/>
  <c r="AP113" i="1"/>
  <c r="O114" i="1"/>
  <c r="AD113" i="1"/>
  <c r="AS113" i="1"/>
  <c r="Q113" i="1"/>
  <c r="T113" i="3"/>
  <c r="AI113" i="3"/>
  <c r="P114" i="3"/>
  <c r="AC111" i="3"/>
  <c r="T111" i="2"/>
  <c r="AI111" i="2"/>
  <c r="P112" i="2"/>
  <c r="AK111" i="2"/>
  <c r="AH111" i="2" s="1"/>
  <c r="R111" i="2"/>
  <c r="S113" i="2"/>
  <c r="AE110" i="2"/>
  <c r="S112" i="1"/>
  <c r="AE109" i="1"/>
  <c r="T112" i="1"/>
  <c r="AI112" i="1"/>
  <c r="P113" i="1"/>
  <c r="S111" i="3"/>
  <c r="AE108" i="3"/>
  <c r="R112" i="1"/>
  <c r="AC112" i="1"/>
  <c r="AC113" i="2"/>
  <c r="AD114" i="2"/>
  <c r="AE111" i="2" s="1"/>
  <c r="AS114" i="2"/>
  <c r="Q114" i="2"/>
  <c r="AP114" i="2"/>
  <c r="O115" i="2"/>
  <c r="AC114" i="2" l="1"/>
  <c r="AK113" i="1"/>
  <c r="AH113" i="1" s="1"/>
  <c r="AC113" i="1"/>
  <c r="S114" i="2"/>
  <c r="T112" i="2"/>
  <c r="P113" i="2"/>
  <c r="AI112" i="2"/>
  <c r="AK112" i="2"/>
  <c r="AH112" i="2" s="1"/>
  <c r="R112" i="2"/>
  <c r="T113" i="1"/>
  <c r="AI113" i="1"/>
  <c r="P114" i="1"/>
  <c r="R113" i="1"/>
  <c r="S113" i="1"/>
  <c r="AE110" i="1"/>
  <c r="AP113" i="3"/>
  <c r="AD113" i="3"/>
  <c r="AK113" i="3"/>
  <c r="AH113" i="3" s="1"/>
  <c r="AS113" i="3"/>
  <c r="O114" i="3"/>
  <c r="Q113" i="3"/>
  <c r="R113" i="3" s="1"/>
  <c r="AC112" i="3"/>
  <c r="AS115" i="2"/>
  <c r="Q115" i="2"/>
  <c r="O116" i="2"/>
  <c r="AP115" i="2"/>
  <c r="AD115" i="2"/>
  <c r="T114" i="3"/>
  <c r="AI114" i="3"/>
  <c r="P115" i="3"/>
  <c r="AS114" i="1"/>
  <c r="AP114" i="1"/>
  <c r="AK114" i="1"/>
  <c r="AH114" i="1" s="1"/>
  <c r="AD114" i="1"/>
  <c r="O115" i="1"/>
  <c r="Q114" i="1"/>
  <c r="R114" i="1" s="1"/>
  <c r="S112" i="3"/>
  <c r="AE109" i="3"/>
  <c r="AE110" i="3"/>
  <c r="AC113" i="3" l="1"/>
  <c r="S114" i="1"/>
  <c r="T115" i="3"/>
  <c r="AI115" i="3"/>
  <c r="P116" i="3"/>
  <c r="S115" i="2"/>
  <c r="AC115" i="2"/>
  <c r="AE111" i="1"/>
  <c r="AE112" i="2"/>
  <c r="AP115" i="1"/>
  <c r="O116" i="1"/>
  <c r="AD115" i="1"/>
  <c r="AE112" i="1" s="1"/>
  <c r="Q115" i="1"/>
  <c r="AS115" i="1"/>
  <c r="AC114" i="1"/>
  <c r="AS116" i="2"/>
  <c r="AP116" i="2"/>
  <c r="AD116" i="2"/>
  <c r="Q116" i="2"/>
  <c r="O117" i="2"/>
  <c r="AP114" i="3"/>
  <c r="AD114" i="3"/>
  <c r="AK114" i="3"/>
  <c r="AH114" i="3" s="1"/>
  <c r="O115" i="3"/>
  <c r="Q114" i="3"/>
  <c r="R114" i="3" s="1"/>
  <c r="AS114" i="3"/>
  <c r="S113" i="3"/>
  <c r="T114" i="1"/>
  <c r="P115" i="1"/>
  <c r="AI114" i="1"/>
  <c r="T113" i="2"/>
  <c r="AI113" i="2"/>
  <c r="P114" i="2"/>
  <c r="AK113" i="2"/>
  <c r="AH113" i="2" s="1"/>
  <c r="R113" i="2"/>
  <c r="AC114" i="3" l="1"/>
  <c r="R115" i="1"/>
  <c r="AC115" i="1"/>
  <c r="T116" i="3"/>
  <c r="AI116" i="3"/>
  <c r="P117" i="3"/>
  <c r="T114" i="2"/>
  <c r="AI114" i="2"/>
  <c r="P115" i="2"/>
  <c r="AK114" i="2"/>
  <c r="AH114" i="2" s="1"/>
  <c r="R114" i="2"/>
  <c r="T115" i="1"/>
  <c r="P116" i="1"/>
  <c r="AI115" i="1"/>
  <c r="AK115" i="3"/>
  <c r="AH115" i="3" s="1"/>
  <c r="O116" i="3"/>
  <c r="Q115" i="3"/>
  <c r="R115" i="3" s="1"/>
  <c r="AD115" i="3"/>
  <c r="AP115" i="3"/>
  <c r="AS115" i="3"/>
  <c r="AK115" i="1"/>
  <c r="AH115" i="1" s="1"/>
  <c r="AD117" i="2"/>
  <c r="O118" i="2"/>
  <c r="Q117" i="2"/>
  <c r="AS117" i="2"/>
  <c r="AP117" i="2"/>
  <c r="S116" i="2"/>
  <c r="AE113" i="2"/>
  <c r="AE114" i="2"/>
  <c r="S115" i="1"/>
  <c r="S114" i="3"/>
  <c r="AE111" i="3"/>
  <c r="AC116" i="2"/>
  <c r="AK116" i="1"/>
  <c r="AH116" i="1" s="1"/>
  <c r="AS116" i="1"/>
  <c r="AD116" i="1"/>
  <c r="Q116" i="1"/>
  <c r="R116" i="1" s="1"/>
  <c r="O117" i="1"/>
  <c r="AP116" i="1"/>
  <c r="AE113" i="1"/>
  <c r="AC116" i="1" l="1"/>
  <c r="S116" i="1"/>
  <c r="S117" i="2"/>
  <c r="AC115" i="3"/>
  <c r="Q116" i="3"/>
  <c r="R116" i="3" s="1"/>
  <c r="AP116" i="3"/>
  <c r="AD116" i="3"/>
  <c r="AS116" i="3"/>
  <c r="AK116" i="3"/>
  <c r="AH116" i="3" s="1"/>
  <c r="O117" i="3"/>
  <c r="T115" i="2"/>
  <c r="AI115" i="2"/>
  <c r="P116" i="2"/>
  <c r="AK115" i="2"/>
  <c r="AH115" i="2" s="1"/>
  <c r="R115" i="2"/>
  <c r="AE114" i="1"/>
  <c r="AS117" i="1"/>
  <c r="AD117" i="1"/>
  <c r="O118" i="1"/>
  <c r="Q117" i="1"/>
  <c r="AP117" i="1"/>
  <c r="S115" i="3"/>
  <c r="AE112" i="3"/>
  <c r="T117" i="3"/>
  <c r="P118" i="3"/>
  <c r="AI117" i="3"/>
  <c r="AC117" i="2"/>
  <c r="AD118" i="2"/>
  <c r="AS118" i="2"/>
  <c r="Q118" i="2"/>
  <c r="AP118" i="2"/>
  <c r="O119" i="2"/>
  <c r="T116" i="1"/>
  <c r="AI116" i="1"/>
  <c r="P117" i="1"/>
  <c r="T117" i="1" l="1"/>
  <c r="AI117" i="1"/>
  <c r="P118" i="1"/>
  <c r="AS119" i="2"/>
  <c r="Q119" i="2"/>
  <c r="O120" i="2"/>
  <c r="AP119" i="2"/>
  <c r="AD119" i="2"/>
  <c r="AK117" i="1"/>
  <c r="AH117" i="1" s="1"/>
  <c r="S117" i="1"/>
  <c r="AC118" i="2"/>
  <c r="R117" i="1"/>
  <c r="AD117" i="3"/>
  <c r="AK117" i="3"/>
  <c r="AH117" i="3" s="1"/>
  <c r="O118" i="3"/>
  <c r="Q117" i="3"/>
  <c r="R117" i="3" s="1"/>
  <c r="AP117" i="3"/>
  <c r="AS117" i="3"/>
  <c r="S116" i="3"/>
  <c r="AE113" i="3"/>
  <c r="S118" i="2"/>
  <c r="AE115" i="2"/>
  <c r="AS118" i="1"/>
  <c r="Q118" i="1"/>
  <c r="R118" i="1" s="1"/>
  <c r="AP118" i="1"/>
  <c r="O119" i="1"/>
  <c r="AD118" i="1"/>
  <c r="AK118" i="1"/>
  <c r="AH118" i="1" s="1"/>
  <c r="T116" i="2"/>
  <c r="P117" i="2"/>
  <c r="AI116" i="2"/>
  <c r="AK116" i="2"/>
  <c r="AH116" i="2" s="1"/>
  <c r="R116" i="2"/>
  <c r="AC116" i="3"/>
  <c r="T118" i="3"/>
  <c r="AI118" i="3"/>
  <c r="P119" i="3"/>
  <c r="AC117" i="1"/>
  <c r="O120" i="1" l="1"/>
  <c r="AP119" i="1"/>
  <c r="AS119" i="1"/>
  <c r="AD119" i="1"/>
  <c r="Q119" i="1"/>
  <c r="AK118" i="3"/>
  <c r="AH118" i="3" s="1"/>
  <c r="Q118" i="3"/>
  <c r="R118" i="3" s="1"/>
  <c r="AP118" i="3"/>
  <c r="AD118" i="3"/>
  <c r="AS118" i="3"/>
  <c r="O119" i="3"/>
  <c r="AS120" i="2"/>
  <c r="Q120" i="2"/>
  <c r="AP120" i="2"/>
  <c r="AD120" i="2"/>
  <c r="O121" i="2"/>
  <c r="T119" i="3"/>
  <c r="AI119" i="3"/>
  <c r="P120" i="3"/>
  <c r="AC118" i="1"/>
  <c r="AC117" i="3"/>
  <c r="T118" i="1"/>
  <c r="P119" i="1"/>
  <c r="AK119" i="1" s="1"/>
  <c r="AH119" i="1" s="1"/>
  <c r="AI118" i="1"/>
  <c r="S117" i="3"/>
  <c r="AE114" i="3"/>
  <c r="S119" i="2"/>
  <c r="AE116" i="2"/>
  <c r="T117" i="2"/>
  <c r="P118" i="2"/>
  <c r="AI117" i="2"/>
  <c r="AK117" i="2"/>
  <c r="AH117" i="2" s="1"/>
  <c r="R117" i="2"/>
  <c r="S118" i="1"/>
  <c r="AE115" i="1"/>
  <c r="AC119" i="2"/>
  <c r="AD121" i="2" l="1"/>
  <c r="O122" i="2"/>
  <c r="Q121" i="2"/>
  <c r="AS121" i="2"/>
  <c r="AP121" i="2"/>
  <c r="Q119" i="3"/>
  <c r="R119" i="3" s="1"/>
  <c r="AP119" i="3"/>
  <c r="AD119" i="3"/>
  <c r="AK119" i="3"/>
  <c r="AH119" i="3" s="1"/>
  <c r="AS119" i="3"/>
  <c r="O120" i="3"/>
  <c r="AP120" i="1"/>
  <c r="AD120" i="1"/>
  <c r="AS120" i="1"/>
  <c r="Q120" i="1"/>
  <c r="O121" i="1"/>
  <c r="T120" i="3"/>
  <c r="AI120" i="3"/>
  <c r="P121" i="3"/>
  <c r="S119" i="1"/>
  <c r="AE116" i="1"/>
  <c r="S120" i="2"/>
  <c r="AE117" i="2"/>
  <c r="AE118" i="2"/>
  <c r="S118" i="3"/>
  <c r="AE115" i="3"/>
  <c r="T118" i="2"/>
  <c r="AI118" i="2"/>
  <c r="P119" i="2"/>
  <c r="AK118" i="2"/>
  <c r="AH118" i="2" s="1"/>
  <c r="R118" i="2"/>
  <c r="T119" i="1"/>
  <c r="P120" i="1"/>
  <c r="AK120" i="1" s="1"/>
  <c r="AH120" i="1" s="1"/>
  <c r="AI119" i="1"/>
  <c r="AC120" i="2"/>
  <c r="AC118" i="3"/>
  <c r="R119" i="1"/>
  <c r="AC119" i="1"/>
  <c r="T120" i="1" l="1"/>
  <c r="AI120" i="1"/>
  <c r="P121" i="1"/>
  <c r="S119" i="3"/>
  <c r="AE116" i="3"/>
  <c r="AC121" i="2"/>
  <c r="AD122" i="2"/>
  <c r="Q122" i="2"/>
  <c r="AS122" i="2"/>
  <c r="AP122" i="2"/>
  <c r="O123" i="2"/>
  <c r="T119" i="2"/>
  <c r="AI119" i="2"/>
  <c r="P120" i="2"/>
  <c r="AK119" i="2"/>
  <c r="AH119" i="2" s="1"/>
  <c r="R119" i="2"/>
  <c r="AK121" i="1"/>
  <c r="AH121" i="1" s="1"/>
  <c r="AS121" i="1"/>
  <c r="O122" i="1"/>
  <c r="AD121" i="1"/>
  <c r="AP121" i="1"/>
  <c r="Q121" i="1"/>
  <c r="R121" i="1" s="1"/>
  <c r="S120" i="1"/>
  <c r="AE117" i="1"/>
  <c r="AE118" i="1"/>
  <c r="AD120" i="3"/>
  <c r="AK120" i="3"/>
  <c r="AH120" i="3" s="1"/>
  <c r="O121" i="3"/>
  <c r="AS120" i="3"/>
  <c r="Q120" i="3"/>
  <c r="R120" i="3" s="1"/>
  <c r="AP120" i="3"/>
  <c r="AC119" i="3"/>
  <c r="T121" i="3"/>
  <c r="AI121" i="3"/>
  <c r="P122" i="3"/>
  <c r="R120" i="1"/>
  <c r="AC120" i="1"/>
  <c r="S121" i="2"/>
  <c r="T122" i="3" l="1"/>
  <c r="AI122" i="3"/>
  <c r="P123" i="3"/>
  <c r="T120" i="2"/>
  <c r="P121" i="2"/>
  <c r="AI120" i="2"/>
  <c r="AK120" i="2"/>
  <c r="AH120" i="2" s="1"/>
  <c r="R120" i="2"/>
  <c r="AC122" i="2"/>
  <c r="T121" i="1"/>
  <c r="AI121" i="1"/>
  <c r="P122" i="1"/>
  <c r="AC120" i="3"/>
  <c r="AK121" i="3"/>
  <c r="AH121" i="3" s="1"/>
  <c r="O122" i="3"/>
  <c r="Q121" i="3"/>
  <c r="R121" i="3" s="1"/>
  <c r="AP121" i="3"/>
  <c r="AD121" i="3"/>
  <c r="AS121" i="3"/>
  <c r="S121" i="1"/>
  <c r="S122" i="2"/>
  <c r="AE119" i="2"/>
  <c r="AD122" i="1"/>
  <c r="AP122" i="1"/>
  <c r="Q122" i="1"/>
  <c r="R122" i="1" s="1"/>
  <c r="AK122" i="1"/>
  <c r="AH122" i="1" s="1"/>
  <c r="O123" i="1"/>
  <c r="AS122" i="1"/>
  <c r="AE118" i="3"/>
  <c r="S120" i="3"/>
  <c r="AC121" i="1"/>
  <c r="AS123" i="2"/>
  <c r="Q123" i="2"/>
  <c r="O124" i="2"/>
  <c r="AP123" i="2"/>
  <c r="AD123" i="2"/>
  <c r="AE117" i="3"/>
  <c r="S122" i="1" l="1"/>
  <c r="AE119" i="1"/>
  <c r="S121" i="3"/>
  <c r="T122" i="1"/>
  <c r="P123" i="1"/>
  <c r="AI122" i="1"/>
  <c r="T123" i="3"/>
  <c r="AI123" i="3"/>
  <c r="P124" i="3"/>
  <c r="S123" i="2"/>
  <c r="AC121" i="3"/>
  <c r="AC123" i="2"/>
  <c r="AC122" i="1"/>
  <c r="T121" i="2"/>
  <c r="AI121" i="2"/>
  <c r="P122" i="2"/>
  <c r="AK121" i="2"/>
  <c r="AH121" i="2" s="1"/>
  <c r="R121" i="2"/>
  <c r="AS124" i="2"/>
  <c r="Q124" i="2"/>
  <c r="AP124" i="2"/>
  <c r="AD124" i="2"/>
  <c r="O125" i="2"/>
  <c r="AK123" i="1"/>
  <c r="AH123" i="1" s="1"/>
  <c r="Q123" i="1"/>
  <c r="R123" i="1" s="1"/>
  <c r="O124" i="1"/>
  <c r="AS123" i="1"/>
  <c r="AP123" i="1"/>
  <c r="AD123" i="1"/>
  <c r="AE120" i="2"/>
  <c r="AP122" i="3"/>
  <c r="AD122" i="3"/>
  <c r="AK122" i="3"/>
  <c r="AH122" i="3" s="1"/>
  <c r="Q122" i="3"/>
  <c r="R122" i="3" s="1"/>
  <c r="AS122" i="3"/>
  <c r="O123" i="3"/>
  <c r="AE119" i="3"/>
  <c r="AC123" i="1" l="1"/>
  <c r="T124" i="3"/>
  <c r="AI124" i="3"/>
  <c r="P125" i="3"/>
  <c r="T123" i="1"/>
  <c r="P124" i="1"/>
  <c r="AI123" i="1"/>
  <c r="S122" i="3"/>
  <c r="AD125" i="2"/>
  <c r="O126" i="2"/>
  <c r="Q125" i="2"/>
  <c r="AS125" i="2"/>
  <c r="AP125" i="2"/>
  <c r="AE121" i="2"/>
  <c r="AK123" i="3"/>
  <c r="AH123" i="3" s="1"/>
  <c r="Q123" i="3"/>
  <c r="R123" i="3" s="1"/>
  <c r="AD123" i="3"/>
  <c r="AP123" i="3"/>
  <c r="AS123" i="3"/>
  <c r="O124" i="3"/>
  <c r="AC122" i="3"/>
  <c r="AK124" i="1"/>
  <c r="AH124" i="1" s="1"/>
  <c r="AS124" i="1"/>
  <c r="AP124" i="1"/>
  <c r="AD124" i="1"/>
  <c r="O125" i="1"/>
  <c r="Q124" i="1"/>
  <c r="R124" i="1" s="1"/>
  <c r="S124" i="2"/>
  <c r="AE120" i="3"/>
  <c r="AE121" i="1"/>
  <c r="S123" i="1"/>
  <c r="AC124" i="2"/>
  <c r="T122" i="2"/>
  <c r="AI122" i="2"/>
  <c r="P123" i="2"/>
  <c r="AK122" i="2"/>
  <c r="AH122" i="2" s="1"/>
  <c r="R122" i="2"/>
  <c r="AE120" i="1"/>
  <c r="T125" i="3" l="1"/>
  <c r="AI125" i="3"/>
  <c r="P126" i="3"/>
  <c r="T123" i="2"/>
  <c r="AI123" i="2"/>
  <c r="P124" i="2"/>
  <c r="AK123" i="2"/>
  <c r="AH123" i="2" s="1"/>
  <c r="R123" i="2"/>
  <c r="S124" i="1"/>
  <c r="AC123" i="3"/>
  <c r="AC125" i="2"/>
  <c r="AD126" i="2"/>
  <c r="Q126" i="2"/>
  <c r="AP126" i="2"/>
  <c r="AS126" i="2"/>
  <c r="O127" i="2"/>
  <c r="AC124" i="1"/>
  <c r="S123" i="3"/>
  <c r="T124" i="1"/>
  <c r="AI124" i="1"/>
  <c r="P125" i="1"/>
  <c r="AK125" i="1"/>
  <c r="AH125" i="1" s="1"/>
  <c r="AD125" i="1"/>
  <c r="AP125" i="1"/>
  <c r="O126" i="1"/>
  <c r="Q125" i="1"/>
  <c r="R125" i="1" s="1"/>
  <c r="AS125" i="1"/>
  <c r="Q124" i="3"/>
  <c r="R124" i="3" s="1"/>
  <c r="AD124" i="3"/>
  <c r="AP124" i="3"/>
  <c r="AK124" i="3"/>
  <c r="AH124" i="3" s="1"/>
  <c r="O125" i="3"/>
  <c r="AS124" i="3"/>
  <c r="S125" i="2"/>
  <c r="AE122" i="2"/>
  <c r="AC124" i="3" l="1"/>
  <c r="T125" i="1"/>
  <c r="AI125" i="1"/>
  <c r="P126" i="1"/>
  <c r="AC126" i="2"/>
  <c r="S126" i="2"/>
  <c r="AE123" i="2"/>
  <c r="S124" i="3"/>
  <c r="S125" i="1"/>
  <c r="T126" i="3"/>
  <c r="AI126" i="3"/>
  <c r="P127" i="3"/>
  <c r="Q125" i="3"/>
  <c r="R125" i="3" s="1"/>
  <c r="AP125" i="3"/>
  <c r="AD125" i="3"/>
  <c r="AK125" i="3"/>
  <c r="AH125" i="3" s="1"/>
  <c r="O126" i="3"/>
  <c r="AS125" i="3"/>
  <c r="AD126" i="1"/>
  <c r="Q126" i="1"/>
  <c r="R126" i="1" s="1"/>
  <c r="AP126" i="1"/>
  <c r="O127" i="1"/>
  <c r="AS126" i="1"/>
  <c r="AK126" i="1"/>
  <c r="AH126" i="1" s="1"/>
  <c r="AS127" i="2"/>
  <c r="Q127" i="2"/>
  <c r="O128" i="2"/>
  <c r="AP127" i="2"/>
  <c r="AD127" i="2"/>
  <c r="T124" i="2"/>
  <c r="P125" i="2"/>
  <c r="AI124" i="2"/>
  <c r="AK124" i="2"/>
  <c r="AH124" i="2" s="1"/>
  <c r="R124" i="2"/>
  <c r="AE121" i="3"/>
  <c r="AC125" i="1"/>
  <c r="AE122" i="1"/>
  <c r="T125" i="2" l="1"/>
  <c r="AI125" i="2"/>
  <c r="P126" i="2"/>
  <c r="AK125" i="2"/>
  <c r="AH125" i="2" s="1"/>
  <c r="R125" i="2"/>
  <c r="AC127" i="2"/>
  <c r="AD127" i="1"/>
  <c r="O128" i="1"/>
  <c r="AS127" i="1"/>
  <c r="Q127" i="1"/>
  <c r="AP127" i="1"/>
  <c r="S126" i="1"/>
  <c r="S125" i="3"/>
  <c r="AE122" i="3"/>
  <c r="T127" i="3"/>
  <c r="AI127" i="3"/>
  <c r="P128" i="3"/>
  <c r="AE124" i="1"/>
  <c r="AS128" i="2"/>
  <c r="AD128" i="2"/>
  <c r="Q128" i="2"/>
  <c r="AP128" i="2"/>
  <c r="O129" i="2"/>
  <c r="AC126" i="1"/>
  <c r="AC125" i="3"/>
  <c r="T126" i="1"/>
  <c r="P127" i="1"/>
  <c r="AI126" i="1"/>
  <c r="AK126" i="3"/>
  <c r="AH126" i="3" s="1"/>
  <c r="Q126" i="3"/>
  <c r="R126" i="3" s="1"/>
  <c r="AP126" i="3"/>
  <c r="AD126" i="3"/>
  <c r="O127" i="3"/>
  <c r="AS126" i="3"/>
  <c r="AE123" i="1"/>
  <c r="S127" i="2"/>
  <c r="AE125" i="2"/>
  <c r="AE124" i="2"/>
  <c r="AC126" i="3" l="1"/>
  <c r="AD129" i="2"/>
  <c r="O130" i="2"/>
  <c r="Q129" i="2"/>
  <c r="AS129" i="2"/>
  <c r="AP129" i="2"/>
  <c r="T128" i="3"/>
  <c r="AI128" i="3"/>
  <c r="P129" i="3"/>
  <c r="AC127" i="1"/>
  <c r="T126" i="2"/>
  <c r="AI126" i="2"/>
  <c r="P127" i="2"/>
  <c r="AK126" i="2"/>
  <c r="AH126" i="2" s="1"/>
  <c r="R126" i="2"/>
  <c r="T127" i="1"/>
  <c r="P128" i="1"/>
  <c r="AI127" i="1"/>
  <c r="AC128" i="2"/>
  <c r="S128" i="2"/>
  <c r="R127" i="1"/>
  <c r="S127" i="1"/>
  <c r="Q127" i="3"/>
  <c r="R127" i="3" s="1"/>
  <c r="AP127" i="3"/>
  <c r="AD127" i="3"/>
  <c r="AK127" i="3"/>
  <c r="AH127" i="3" s="1"/>
  <c r="O128" i="3"/>
  <c r="AS127" i="3"/>
  <c r="AK127" i="1"/>
  <c r="AH127" i="1" s="1"/>
  <c r="S126" i="3"/>
  <c r="AE123" i="3"/>
  <c r="AK128" i="1"/>
  <c r="AH128" i="1" s="1"/>
  <c r="AS128" i="1"/>
  <c r="AD128" i="1"/>
  <c r="Q128" i="1"/>
  <c r="R128" i="1" s="1"/>
  <c r="AP128" i="1"/>
  <c r="O129" i="1"/>
  <c r="AC127" i="3" l="1"/>
  <c r="T128" i="1"/>
  <c r="AI128" i="1"/>
  <c r="P129" i="1"/>
  <c r="AK129" i="1"/>
  <c r="AH129" i="1" s="1"/>
  <c r="AS129" i="1"/>
  <c r="O130" i="1"/>
  <c r="AD129" i="1"/>
  <c r="AP129" i="1"/>
  <c r="Q129" i="1"/>
  <c r="R129" i="1" s="1"/>
  <c r="S128" i="1"/>
  <c r="AE125" i="1"/>
  <c r="AE126" i="1"/>
  <c r="AD128" i="3"/>
  <c r="AK128" i="3"/>
  <c r="AH128" i="3" s="1"/>
  <c r="O129" i="3"/>
  <c r="AP128" i="3"/>
  <c r="AS128" i="3"/>
  <c r="Q128" i="3"/>
  <c r="R128" i="3" s="1"/>
  <c r="T127" i="2"/>
  <c r="AI127" i="2"/>
  <c r="P128" i="2"/>
  <c r="AK127" i="2"/>
  <c r="AH127" i="2" s="1"/>
  <c r="R127" i="2"/>
  <c r="AC129" i="2"/>
  <c r="AD130" i="2"/>
  <c r="AS130" i="2"/>
  <c r="Q130" i="2"/>
  <c r="AP130" i="2"/>
  <c r="O131" i="2"/>
  <c r="AC128" i="1"/>
  <c r="T129" i="3"/>
  <c r="AI129" i="3"/>
  <c r="P130" i="3"/>
  <c r="S127" i="3"/>
  <c r="AE124" i="3"/>
  <c r="S129" i="2"/>
  <c r="AE127" i="2"/>
  <c r="AE126" i="2"/>
  <c r="S130" i="2" l="1"/>
  <c r="S128" i="3"/>
  <c r="AE125" i="3"/>
  <c r="AC129" i="1"/>
  <c r="T130" i="3"/>
  <c r="AI130" i="3"/>
  <c r="P131" i="3"/>
  <c r="AC128" i="3"/>
  <c r="AS131" i="2"/>
  <c r="Q131" i="2"/>
  <c r="O132" i="2"/>
  <c r="AP131" i="2"/>
  <c r="AD131" i="2"/>
  <c r="T128" i="2"/>
  <c r="P129" i="2"/>
  <c r="AI128" i="2"/>
  <c r="AK128" i="2"/>
  <c r="AH128" i="2" s="1"/>
  <c r="R128" i="2"/>
  <c r="AD129" i="3"/>
  <c r="AK129" i="3"/>
  <c r="AH129" i="3" s="1"/>
  <c r="AP129" i="3"/>
  <c r="Q129" i="3"/>
  <c r="R129" i="3" s="1"/>
  <c r="AS129" i="3"/>
  <c r="O130" i="3"/>
  <c r="S129" i="1"/>
  <c r="AC130" i="2"/>
  <c r="AP130" i="1"/>
  <c r="AS130" i="1"/>
  <c r="AD130" i="1"/>
  <c r="O131" i="1"/>
  <c r="Q130" i="1"/>
  <c r="T129" i="1"/>
  <c r="AI129" i="1"/>
  <c r="P130" i="1"/>
  <c r="T130" i="1" l="1"/>
  <c r="P131" i="1"/>
  <c r="AI130" i="1"/>
  <c r="AK131" i="1"/>
  <c r="AH131" i="1" s="1"/>
  <c r="AP131" i="1"/>
  <c r="O132" i="1"/>
  <c r="AS131" i="1"/>
  <c r="AD131" i="1"/>
  <c r="Q131" i="1"/>
  <c r="R131" i="1" s="1"/>
  <c r="AK130" i="1"/>
  <c r="AH130" i="1" s="1"/>
  <c r="AC131" i="2"/>
  <c r="AC130" i="1"/>
  <c r="AC129" i="3"/>
  <c r="T129" i="2"/>
  <c r="AI129" i="2"/>
  <c r="P130" i="2"/>
  <c r="AK129" i="2"/>
  <c r="AH129" i="2" s="1"/>
  <c r="R129" i="2"/>
  <c r="AS132" i="2"/>
  <c r="AP132" i="2"/>
  <c r="AD132" i="2"/>
  <c r="Q132" i="2"/>
  <c r="O133" i="2"/>
  <c r="T131" i="3"/>
  <c r="AI131" i="3"/>
  <c r="P132" i="3"/>
  <c r="AE126" i="3"/>
  <c r="S130" i="1"/>
  <c r="AE128" i="1"/>
  <c r="AE127" i="1"/>
  <c r="AP130" i="3"/>
  <c r="AD130" i="3"/>
  <c r="AK130" i="3"/>
  <c r="AH130" i="3" s="1"/>
  <c r="Q130" i="3"/>
  <c r="R130" i="3" s="1"/>
  <c r="AS130" i="3"/>
  <c r="O131" i="3"/>
  <c r="R130" i="1"/>
  <c r="S129" i="3"/>
  <c r="S131" i="2"/>
  <c r="AE128" i="2"/>
  <c r="AK131" i="3" l="1"/>
  <c r="AH131" i="3" s="1"/>
  <c r="Q131" i="3"/>
  <c r="R131" i="3" s="1"/>
  <c r="O132" i="3"/>
  <c r="AD131" i="3"/>
  <c r="AP131" i="3"/>
  <c r="AS131" i="3"/>
  <c r="S130" i="3"/>
  <c r="T130" i="2"/>
  <c r="AI130" i="2"/>
  <c r="P131" i="2"/>
  <c r="AK130" i="2"/>
  <c r="AH130" i="2" s="1"/>
  <c r="R130" i="2"/>
  <c r="AC131" i="1"/>
  <c r="AC130" i="3"/>
  <c r="S131" i="1"/>
  <c r="AD133" i="2"/>
  <c r="O134" i="2"/>
  <c r="Q133" i="2"/>
  <c r="AS133" i="2"/>
  <c r="AP133" i="2"/>
  <c r="S132" i="2"/>
  <c r="AE129" i="2"/>
  <c r="AE127" i="3"/>
  <c r="T132" i="3"/>
  <c r="AI132" i="3"/>
  <c r="P133" i="3"/>
  <c r="AC132" i="2"/>
  <c r="AD132" i="1"/>
  <c r="O133" i="1"/>
  <c r="AS132" i="1"/>
  <c r="AP132" i="1"/>
  <c r="Q132" i="1"/>
  <c r="R132" i="1" s="1"/>
  <c r="T131" i="1"/>
  <c r="P132" i="1"/>
  <c r="AI131" i="1"/>
  <c r="T132" i="1" l="1"/>
  <c r="AI132" i="1"/>
  <c r="P133" i="1"/>
  <c r="AK132" i="1"/>
  <c r="AH132" i="1" s="1"/>
  <c r="S133" i="2"/>
  <c r="AE130" i="2"/>
  <c r="Q132" i="3"/>
  <c r="R132" i="3" s="1"/>
  <c r="AP132" i="3"/>
  <c r="AD132" i="3"/>
  <c r="AK132" i="3"/>
  <c r="AH132" i="3" s="1"/>
  <c r="O133" i="3"/>
  <c r="AS132" i="3"/>
  <c r="AK133" i="1"/>
  <c r="AH133" i="1" s="1"/>
  <c r="AS133" i="1"/>
  <c r="AD133" i="1"/>
  <c r="AP133" i="1"/>
  <c r="O134" i="1"/>
  <c r="Q133" i="1"/>
  <c r="R133" i="1" s="1"/>
  <c r="AC131" i="3"/>
  <c r="AC133" i="2"/>
  <c r="AD134" i="2"/>
  <c r="AS134" i="2"/>
  <c r="Q134" i="2"/>
  <c r="AP134" i="2"/>
  <c r="O135" i="2"/>
  <c r="T131" i="2"/>
  <c r="AI131" i="2"/>
  <c r="P132" i="2"/>
  <c r="AK131" i="2"/>
  <c r="AH131" i="2" s="1"/>
  <c r="R131" i="2"/>
  <c r="S131" i="3"/>
  <c r="AE128" i="3"/>
  <c r="AE129" i="3"/>
  <c r="AC132" i="1"/>
  <c r="S132" i="1"/>
  <c r="AE129" i="1"/>
  <c r="AE130" i="1"/>
  <c r="T133" i="3"/>
  <c r="AI133" i="3"/>
  <c r="P134" i="3"/>
  <c r="T132" i="2" l="1"/>
  <c r="P133" i="2"/>
  <c r="AI132" i="2"/>
  <c r="AK132" i="2"/>
  <c r="AH132" i="2" s="1"/>
  <c r="R132" i="2"/>
  <c r="AC134" i="2"/>
  <c r="Q134" i="1"/>
  <c r="AS134" i="1"/>
  <c r="AP134" i="1"/>
  <c r="O135" i="1"/>
  <c r="AD134" i="1"/>
  <c r="AK134" i="1"/>
  <c r="AH134" i="1" s="1"/>
  <c r="T133" i="1"/>
  <c r="AI133" i="1"/>
  <c r="P134" i="1"/>
  <c r="S134" i="2"/>
  <c r="AE131" i="2"/>
  <c r="AC133" i="1"/>
  <c r="S132" i="3"/>
  <c r="T134" i="3"/>
  <c r="AI134" i="3"/>
  <c r="P135" i="3"/>
  <c r="AS135" i="2"/>
  <c r="Q135" i="2"/>
  <c r="O136" i="2"/>
  <c r="AP135" i="2"/>
  <c r="AD135" i="2"/>
  <c r="S133" i="1"/>
  <c r="AD133" i="3"/>
  <c r="AP133" i="3"/>
  <c r="AK133" i="3"/>
  <c r="AH133" i="3" s="1"/>
  <c r="Q133" i="3"/>
  <c r="R133" i="3" s="1"/>
  <c r="O134" i="3"/>
  <c r="AS133" i="3"/>
  <c r="AC132" i="3"/>
  <c r="AC135" i="2" l="1"/>
  <c r="AC134" i="1"/>
  <c r="AC133" i="3"/>
  <c r="AS136" i="2"/>
  <c r="Q136" i="2"/>
  <c r="AP136" i="2"/>
  <c r="AD136" i="2"/>
  <c r="O137" i="2"/>
  <c r="T134" i="1"/>
  <c r="P135" i="1"/>
  <c r="AI134" i="1"/>
  <c r="T133" i="2"/>
  <c r="P134" i="2"/>
  <c r="AI133" i="2"/>
  <c r="AK133" i="2"/>
  <c r="AH133" i="2" s="1"/>
  <c r="R133" i="2"/>
  <c r="Q134" i="3"/>
  <c r="R134" i="3" s="1"/>
  <c r="AK134" i="3"/>
  <c r="AH134" i="3" s="1"/>
  <c r="AD134" i="3"/>
  <c r="AP134" i="3"/>
  <c r="AS134" i="3"/>
  <c r="O135" i="3"/>
  <c r="S133" i="3"/>
  <c r="AE130" i="3"/>
  <c r="AE131" i="3"/>
  <c r="T135" i="3"/>
  <c r="AI135" i="3"/>
  <c r="P136" i="3"/>
  <c r="S134" i="1"/>
  <c r="AE131" i="1"/>
  <c r="R134" i="1"/>
  <c r="S135" i="2"/>
  <c r="AK135" i="1"/>
  <c r="AH135" i="1" s="1"/>
  <c r="AS135" i="1"/>
  <c r="O136" i="1"/>
  <c r="AP135" i="1"/>
  <c r="AD135" i="1"/>
  <c r="Q135" i="1"/>
  <c r="R135" i="1" s="1"/>
  <c r="AE132" i="2"/>
  <c r="T136" i="3" l="1"/>
  <c r="AI136" i="3"/>
  <c r="P137" i="3"/>
  <c r="T134" i="2"/>
  <c r="AI134" i="2"/>
  <c r="P135" i="2"/>
  <c r="AK134" i="2"/>
  <c r="AH134" i="2" s="1"/>
  <c r="R134" i="2"/>
  <c r="T135" i="1"/>
  <c r="P136" i="1"/>
  <c r="AI135" i="1"/>
  <c r="AD137" i="2"/>
  <c r="O138" i="2"/>
  <c r="Q137" i="2"/>
  <c r="AS137" i="2"/>
  <c r="AP137" i="2"/>
  <c r="S135" i="1"/>
  <c r="AE132" i="1"/>
  <c r="Q135" i="3"/>
  <c r="R135" i="3" s="1"/>
  <c r="O136" i="3"/>
  <c r="AP135" i="3"/>
  <c r="AD135" i="3"/>
  <c r="AK135" i="3"/>
  <c r="AH135" i="3" s="1"/>
  <c r="AS135" i="3"/>
  <c r="S134" i="3"/>
  <c r="AC135" i="1"/>
  <c r="S136" i="2"/>
  <c r="AE134" i="2"/>
  <c r="AK136" i="1"/>
  <c r="AH136" i="1" s="1"/>
  <c r="AP136" i="1"/>
  <c r="AD136" i="1"/>
  <c r="Q136" i="1"/>
  <c r="R136" i="1" s="1"/>
  <c r="O137" i="1"/>
  <c r="AS136" i="1"/>
  <c r="AC134" i="3"/>
  <c r="AC136" i="2"/>
  <c r="AE133" i="2"/>
  <c r="AC137" i="2" l="1"/>
  <c r="AD138" i="2"/>
  <c r="Q138" i="2"/>
  <c r="AS138" i="2"/>
  <c r="AP138" i="2"/>
  <c r="O139" i="2"/>
  <c r="T136" i="1"/>
  <c r="AI136" i="1"/>
  <c r="P137" i="1"/>
  <c r="T137" i="3"/>
  <c r="P138" i="3"/>
  <c r="AI137" i="3"/>
  <c r="AK137" i="1"/>
  <c r="AH137" i="1" s="1"/>
  <c r="O138" i="1"/>
  <c r="AS137" i="1"/>
  <c r="AD137" i="1"/>
  <c r="AP137" i="1"/>
  <c r="Q137" i="1"/>
  <c r="R137" i="1" s="1"/>
  <c r="S135" i="3"/>
  <c r="AE132" i="3"/>
  <c r="T135" i="2"/>
  <c r="AI135" i="2"/>
  <c r="P136" i="2"/>
  <c r="AK135" i="2"/>
  <c r="AH135" i="2" s="1"/>
  <c r="R135" i="2"/>
  <c r="AC136" i="1"/>
  <c r="AC135" i="3"/>
  <c r="S137" i="2"/>
  <c r="AE135" i="2"/>
  <c r="S136" i="1"/>
  <c r="AD136" i="3"/>
  <c r="AE133" i="3" s="1"/>
  <c r="O137" i="3"/>
  <c r="AK136" i="3"/>
  <c r="AH136" i="3" s="1"/>
  <c r="AP136" i="3"/>
  <c r="Q136" i="3"/>
  <c r="R136" i="3" s="1"/>
  <c r="AS136" i="3"/>
  <c r="AE133" i="1"/>
  <c r="AC136" i="3" l="1"/>
  <c r="S137" i="1"/>
  <c r="AE134" i="1"/>
  <c r="S138" i="2"/>
  <c r="AD137" i="3"/>
  <c r="AP137" i="3"/>
  <c r="O138" i="3"/>
  <c r="AK137" i="3"/>
  <c r="AH137" i="3" s="1"/>
  <c r="Q137" i="3"/>
  <c r="R137" i="3" s="1"/>
  <c r="AS137" i="3"/>
  <c r="T138" i="3"/>
  <c r="P139" i="3"/>
  <c r="AI138" i="3"/>
  <c r="S136" i="3"/>
  <c r="AC137" i="1"/>
  <c r="AD138" i="1"/>
  <c r="AP138" i="1"/>
  <c r="AS138" i="1"/>
  <c r="Q138" i="1"/>
  <c r="O139" i="1"/>
  <c r="AS139" i="2"/>
  <c r="Q139" i="2"/>
  <c r="O140" i="2"/>
  <c r="AP139" i="2"/>
  <c r="AD139" i="2"/>
  <c r="AE136" i="2" s="1"/>
  <c r="T136" i="2"/>
  <c r="P137" i="2"/>
  <c r="AI136" i="2"/>
  <c r="AK136" i="2"/>
  <c r="AH136" i="2" s="1"/>
  <c r="R136" i="2"/>
  <c r="AE134" i="3"/>
  <c r="T137" i="1"/>
  <c r="AI137" i="1"/>
  <c r="P138" i="1"/>
  <c r="AC138" i="2"/>
  <c r="T137" i="2" l="1"/>
  <c r="AI137" i="2"/>
  <c r="P138" i="2"/>
  <c r="AK137" i="2"/>
  <c r="AH137" i="2" s="1"/>
  <c r="R137" i="2"/>
  <c r="AC139" i="2"/>
  <c r="R138" i="1"/>
  <c r="S138" i="1"/>
  <c r="AE135" i="1"/>
  <c r="AD138" i="3"/>
  <c r="AK138" i="3"/>
  <c r="AH138" i="3" s="1"/>
  <c r="Q138" i="3"/>
  <c r="R138" i="3" s="1"/>
  <c r="AP138" i="3"/>
  <c r="O139" i="3"/>
  <c r="AS138" i="3"/>
  <c r="T138" i="1"/>
  <c r="P139" i="1"/>
  <c r="AI138" i="1"/>
  <c r="AS140" i="2"/>
  <c r="Q140" i="2"/>
  <c r="AP140" i="2"/>
  <c r="AD140" i="2"/>
  <c r="O141" i="2"/>
  <c r="AC137" i="3"/>
  <c r="AE137" i="2"/>
  <c r="AK139" i="1"/>
  <c r="AH139" i="1" s="1"/>
  <c r="AS139" i="1"/>
  <c r="Q139" i="1"/>
  <c r="O140" i="1"/>
  <c r="AP139" i="1"/>
  <c r="AD139" i="1"/>
  <c r="AC138" i="1"/>
  <c r="S137" i="3"/>
  <c r="S139" i="2"/>
  <c r="AK138" i="1"/>
  <c r="AH138" i="1" s="1"/>
  <c r="T139" i="3"/>
  <c r="AI139" i="3"/>
  <c r="P140" i="3"/>
  <c r="R139" i="1" l="1"/>
  <c r="S140" i="2"/>
  <c r="T138" i="2"/>
  <c r="AI138" i="2"/>
  <c r="P139" i="2"/>
  <c r="AK138" i="2"/>
  <c r="AH138" i="2" s="1"/>
  <c r="R138" i="2"/>
  <c r="T140" i="3"/>
  <c r="AI140" i="3"/>
  <c r="P141" i="3"/>
  <c r="S139" i="1"/>
  <c r="AC140" i="2"/>
  <c r="AD139" i="3"/>
  <c r="AE136" i="3" s="1"/>
  <c r="AP139" i="3"/>
  <c r="O140" i="3"/>
  <c r="Q139" i="3"/>
  <c r="R139" i="3" s="1"/>
  <c r="AK139" i="3"/>
  <c r="AH139" i="3" s="1"/>
  <c r="AS139" i="3"/>
  <c r="AC139" i="1"/>
  <c r="AC138" i="3"/>
  <c r="S138" i="3"/>
  <c r="AE135" i="3"/>
  <c r="AE136" i="1"/>
  <c r="AP140" i="1"/>
  <c r="AS140" i="1"/>
  <c r="AD140" i="1"/>
  <c r="AE137" i="1" s="1"/>
  <c r="O141" i="1"/>
  <c r="Q140" i="1"/>
  <c r="AD141" i="2"/>
  <c r="O142" i="2"/>
  <c r="Q141" i="2"/>
  <c r="AS141" i="2"/>
  <c r="AP141" i="2"/>
  <c r="T139" i="1"/>
  <c r="P140" i="1"/>
  <c r="AI139" i="1"/>
  <c r="R140" i="1" l="1"/>
  <c r="AC141" i="2"/>
  <c r="AD142" i="2"/>
  <c r="Q142" i="2"/>
  <c r="AP142" i="2"/>
  <c r="AS142" i="2"/>
  <c r="O143" i="2"/>
  <c r="AD141" i="1"/>
  <c r="AP141" i="1"/>
  <c r="O142" i="1"/>
  <c r="Q141" i="1"/>
  <c r="AS141" i="1"/>
  <c r="AC140" i="1"/>
  <c r="AD140" i="3"/>
  <c r="O141" i="3"/>
  <c r="AP140" i="3"/>
  <c r="Q140" i="3"/>
  <c r="R140" i="3" s="1"/>
  <c r="AK140" i="3"/>
  <c r="AH140" i="3" s="1"/>
  <c r="AS140" i="3"/>
  <c r="T141" i="3"/>
  <c r="P142" i="3"/>
  <c r="AI141" i="3"/>
  <c r="T140" i="1"/>
  <c r="AI140" i="1"/>
  <c r="P141" i="1"/>
  <c r="AK140" i="1"/>
  <c r="AH140" i="1" s="1"/>
  <c r="AC139" i="3"/>
  <c r="S141" i="2"/>
  <c r="AE139" i="2"/>
  <c r="AE138" i="2"/>
  <c r="S140" i="1"/>
  <c r="S139" i="3"/>
  <c r="T139" i="2"/>
  <c r="AI139" i="2"/>
  <c r="P140" i="2"/>
  <c r="AK139" i="2"/>
  <c r="AH139" i="2" s="1"/>
  <c r="R139" i="2"/>
  <c r="T140" i="2" l="1"/>
  <c r="P141" i="2"/>
  <c r="AI140" i="2"/>
  <c r="AK140" i="2"/>
  <c r="AH140" i="2" s="1"/>
  <c r="R140" i="2"/>
  <c r="S140" i="3"/>
  <c r="AE137" i="3"/>
  <c r="T141" i="1"/>
  <c r="AI141" i="1"/>
  <c r="P142" i="1"/>
  <c r="T142" i="3"/>
  <c r="P143" i="3"/>
  <c r="AI142" i="3"/>
  <c r="R141" i="1"/>
  <c r="S141" i="1"/>
  <c r="AE138" i="1"/>
  <c r="AC142" i="2"/>
  <c r="S142" i="2"/>
  <c r="AC140" i="3"/>
  <c r="AS142" i="1"/>
  <c r="AD142" i="1"/>
  <c r="Q142" i="1"/>
  <c r="R142" i="1" s="1"/>
  <c r="AP142" i="1"/>
  <c r="O143" i="1"/>
  <c r="AK142" i="1"/>
  <c r="AH142" i="1" s="1"/>
  <c r="AK141" i="1"/>
  <c r="AH141" i="1" s="1"/>
  <c r="AD141" i="3"/>
  <c r="AP141" i="3"/>
  <c r="O142" i="3"/>
  <c r="AK141" i="3"/>
  <c r="AH141" i="3" s="1"/>
  <c r="Q141" i="3"/>
  <c r="R141" i="3" s="1"/>
  <c r="AS141" i="3"/>
  <c r="AC141" i="1"/>
  <c r="AS143" i="2"/>
  <c r="Q143" i="2"/>
  <c r="O144" i="2"/>
  <c r="AP143" i="2"/>
  <c r="AD143" i="2"/>
  <c r="AC143" i="2" l="1"/>
  <c r="AS144" i="2"/>
  <c r="AD144" i="2"/>
  <c r="Q144" i="2"/>
  <c r="AP144" i="2"/>
  <c r="O145" i="2"/>
  <c r="S141" i="3"/>
  <c r="AD143" i="1"/>
  <c r="O144" i="1"/>
  <c r="Q143" i="1"/>
  <c r="AS143" i="1"/>
  <c r="AP143" i="1"/>
  <c r="S142" i="1"/>
  <c r="AE140" i="1"/>
  <c r="AE139" i="1"/>
  <c r="T142" i="1"/>
  <c r="P143" i="1"/>
  <c r="AK143" i="1" s="1"/>
  <c r="AH143" i="1" s="1"/>
  <c r="AI142" i="1"/>
  <c r="T141" i="2"/>
  <c r="AI141" i="2"/>
  <c r="P142" i="2"/>
  <c r="AK141" i="2"/>
  <c r="AH141" i="2" s="1"/>
  <c r="R141" i="2"/>
  <c r="AC142" i="1"/>
  <c r="S143" i="2"/>
  <c r="AE140" i="2"/>
  <c r="AE141" i="2"/>
  <c r="AD142" i="3"/>
  <c r="AP142" i="3"/>
  <c r="Q142" i="3"/>
  <c r="R142" i="3" s="1"/>
  <c r="O143" i="3"/>
  <c r="AK142" i="3"/>
  <c r="AH142" i="3" s="1"/>
  <c r="AS142" i="3"/>
  <c r="T143" i="3"/>
  <c r="AI143" i="3"/>
  <c r="P144" i="3"/>
  <c r="AC141" i="3"/>
  <c r="AE138" i="3"/>
  <c r="AD143" i="3" l="1"/>
  <c r="AP143" i="3"/>
  <c r="O144" i="3"/>
  <c r="Q143" i="3"/>
  <c r="R143" i="3" s="1"/>
  <c r="AK143" i="3"/>
  <c r="AH143" i="3" s="1"/>
  <c r="AS143" i="3"/>
  <c r="S142" i="3"/>
  <c r="S143" i="1"/>
  <c r="AE140" i="3"/>
  <c r="AC144" i="2"/>
  <c r="S144" i="2"/>
  <c r="R143" i="1"/>
  <c r="T144" i="3"/>
  <c r="AI144" i="3"/>
  <c r="P145" i="3"/>
  <c r="AC142" i="3"/>
  <c r="T142" i="2"/>
  <c r="AI142" i="2"/>
  <c r="P143" i="2"/>
  <c r="AK142" i="2"/>
  <c r="AH142" i="2" s="1"/>
  <c r="R142" i="2"/>
  <c r="Q144" i="1"/>
  <c r="AP144" i="1"/>
  <c r="O145" i="1"/>
  <c r="AS144" i="1"/>
  <c r="AD144" i="1"/>
  <c r="AE139" i="3"/>
  <c r="T143" i="1"/>
  <c r="P144" i="1"/>
  <c r="AK144" i="1" s="1"/>
  <c r="AH144" i="1" s="1"/>
  <c r="AI143" i="1"/>
  <c r="AC143" i="1"/>
  <c r="AD145" i="2"/>
  <c r="O146" i="2"/>
  <c r="Q145" i="2"/>
  <c r="AS145" i="2"/>
  <c r="AP145" i="2"/>
  <c r="AC144" i="1" l="1"/>
  <c r="AD144" i="3"/>
  <c r="AP144" i="3"/>
  <c r="AK144" i="3"/>
  <c r="AH144" i="3" s="1"/>
  <c r="Q144" i="3"/>
  <c r="R144" i="3" s="1"/>
  <c r="AS144" i="3"/>
  <c r="O145" i="3"/>
  <c r="S145" i="2"/>
  <c r="AE142" i="2"/>
  <c r="S144" i="1"/>
  <c r="AE141" i="1"/>
  <c r="R144" i="1"/>
  <c r="AC143" i="3"/>
  <c r="T143" i="2"/>
  <c r="AI143" i="2"/>
  <c r="P144" i="2"/>
  <c r="AK143" i="2"/>
  <c r="AH143" i="2" s="1"/>
  <c r="R143" i="2"/>
  <c r="S143" i="3"/>
  <c r="AC145" i="2"/>
  <c r="AD146" i="2"/>
  <c r="AS146" i="2"/>
  <c r="Q146" i="2"/>
  <c r="AP146" i="2"/>
  <c r="O147" i="2"/>
  <c r="T144" i="1"/>
  <c r="AI144" i="1"/>
  <c r="P145" i="1"/>
  <c r="AK145" i="1"/>
  <c r="AH145" i="1" s="1"/>
  <c r="O146" i="1"/>
  <c r="AP145" i="1"/>
  <c r="AS145" i="1"/>
  <c r="AD145" i="1"/>
  <c r="Q145" i="1"/>
  <c r="R145" i="1" s="1"/>
  <c r="T145" i="3"/>
  <c r="AI145" i="3"/>
  <c r="P146" i="3"/>
  <c r="T146" i="3" l="1"/>
  <c r="P147" i="3"/>
  <c r="AI146" i="3"/>
  <c r="AD146" i="1"/>
  <c r="AS146" i="1"/>
  <c r="Q146" i="1"/>
  <c r="AP146" i="1"/>
  <c r="O147" i="1"/>
  <c r="S145" i="1"/>
  <c r="AE142" i="1"/>
  <c r="AS147" i="2"/>
  <c r="Q147" i="2"/>
  <c r="O148" i="2"/>
  <c r="AP147" i="2"/>
  <c r="AD147" i="2"/>
  <c r="T144" i="2"/>
  <c r="P145" i="2"/>
  <c r="AI144" i="2"/>
  <c r="AK144" i="2"/>
  <c r="AH144" i="2" s="1"/>
  <c r="R144" i="2"/>
  <c r="AE143" i="2"/>
  <c r="T145" i="1"/>
  <c r="P146" i="1"/>
  <c r="AI145" i="1"/>
  <c r="AC146" i="2"/>
  <c r="AE143" i="1"/>
  <c r="AD145" i="3"/>
  <c r="AP145" i="3"/>
  <c r="O146" i="3"/>
  <c r="AK145" i="3"/>
  <c r="AH145" i="3" s="1"/>
  <c r="Q145" i="3"/>
  <c r="R145" i="3" s="1"/>
  <c r="AS145" i="3"/>
  <c r="AC144" i="3"/>
  <c r="AC145" i="1"/>
  <c r="S146" i="2"/>
  <c r="S144" i="3"/>
  <c r="AE141" i="3"/>
  <c r="AE142" i="3"/>
  <c r="AD146" i="3" l="1"/>
  <c r="O147" i="3"/>
  <c r="Q146" i="3"/>
  <c r="R146" i="3" s="1"/>
  <c r="AK146" i="3"/>
  <c r="AH146" i="3" s="1"/>
  <c r="AP146" i="3"/>
  <c r="AS146" i="3"/>
  <c r="S147" i="2"/>
  <c r="AS147" i="1"/>
  <c r="AD147" i="1"/>
  <c r="O148" i="1"/>
  <c r="Q147" i="1"/>
  <c r="AP147" i="1"/>
  <c r="T147" i="3"/>
  <c r="P148" i="3"/>
  <c r="AI147" i="3"/>
  <c r="AC145" i="3"/>
  <c r="T146" i="1"/>
  <c r="AI146" i="1"/>
  <c r="P147" i="1"/>
  <c r="T145" i="2"/>
  <c r="AI145" i="2"/>
  <c r="P146" i="2"/>
  <c r="AK145" i="2"/>
  <c r="AH145" i="2" s="1"/>
  <c r="R145" i="2"/>
  <c r="AC147" i="2"/>
  <c r="AC146" i="1"/>
  <c r="S146" i="1"/>
  <c r="S145" i="3"/>
  <c r="AE143" i="3"/>
  <c r="AS148" i="2"/>
  <c r="AP148" i="2"/>
  <c r="AD148" i="2"/>
  <c r="Q148" i="2"/>
  <c r="O149" i="2"/>
  <c r="R146" i="1"/>
  <c r="AK146" i="1"/>
  <c r="AH146" i="1" s="1"/>
  <c r="AE144" i="2"/>
  <c r="AD149" i="2" l="1"/>
  <c r="O150" i="2"/>
  <c r="Q149" i="2"/>
  <c r="AS149" i="2"/>
  <c r="AP149" i="2"/>
  <c r="AC148" i="2"/>
  <c r="T148" i="3"/>
  <c r="AI148" i="3"/>
  <c r="P149" i="3"/>
  <c r="AS148" i="1"/>
  <c r="AD148" i="1"/>
  <c r="Q148" i="1"/>
  <c r="O149" i="1"/>
  <c r="AP148" i="1"/>
  <c r="AK147" i="1"/>
  <c r="AH147" i="1" s="1"/>
  <c r="AD147" i="3"/>
  <c r="AK147" i="3"/>
  <c r="AH147" i="3" s="1"/>
  <c r="AP147" i="3"/>
  <c r="O148" i="3"/>
  <c r="Q147" i="3"/>
  <c r="R147" i="3" s="1"/>
  <c r="AS147" i="3"/>
  <c r="S148" i="2"/>
  <c r="AE145" i="2"/>
  <c r="AE146" i="2"/>
  <c r="AC146" i="3"/>
  <c r="T147" i="1"/>
  <c r="P148" i="1"/>
  <c r="AI147" i="1"/>
  <c r="AC147" i="1"/>
  <c r="S147" i="1"/>
  <c r="AE144" i="1"/>
  <c r="AE145" i="1"/>
  <c r="S146" i="3"/>
  <c r="AE144" i="3"/>
  <c r="T146" i="2"/>
  <c r="AI146" i="2"/>
  <c r="P147" i="2"/>
  <c r="AK146" i="2"/>
  <c r="AH146" i="2" s="1"/>
  <c r="R146" i="2"/>
  <c r="R147" i="1"/>
  <c r="T148" i="1" l="1"/>
  <c r="AI148" i="1"/>
  <c r="P149" i="1"/>
  <c r="AC148" i="1"/>
  <c r="S148" i="1"/>
  <c r="AC149" i="2"/>
  <c r="AD150" i="2"/>
  <c r="AS150" i="2"/>
  <c r="Q150" i="2"/>
  <c r="AP150" i="2"/>
  <c r="O151" i="2"/>
  <c r="S147" i="3"/>
  <c r="AK149" i="1"/>
  <c r="AH149" i="1" s="1"/>
  <c r="AD149" i="1"/>
  <c r="Q149" i="1"/>
  <c r="R149" i="1" s="1"/>
  <c r="O150" i="1"/>
  <c r="AS149" i="1"/>
  <c r="AP149" i="1"/>
  <c r="T147" i="2"/>
  <c r="AI147" i="2"/>
  <c r="P148" i="2"/>
  <c r="AK147" i="2"/>
  <c r="AH147" i="2" s="1"/>
  <c r="R147" i="2"/>
  <c r="AD148" i="3"/>
  <c r="AP148" i="3"/>
  <c r="AK148" i="3"/>
  <c r="AH148" i="3" s="1"/>
  <c r="Q148" i="3"/>
  <c r="R148" i="3" s="1"/>
  <c r="O149" i="3"/>
  <c r="AS148" i="3"/>
  <c r="R148" i="1"/>
  <c r="AK148" i="1"/>
  <c r="AH148" i="1" s="1"/>
  <c r="S149" i="2"/>
  <c r="AC147" i="3"/>
  <c r="T149" i="3"/>
  <c r="AI149" i="3"/>
  <c r="P150" i="3"/>
  <c r="AD149" i="3" l="1"/>
  <c r="AP149" i="3"/>
  <c r="O150" i="3"/>
  <c r="AK149" i="3"/>
  <c r="AH149" i="3" s="1"/>
  <c r="Q149" i="3"/>
  <c r="R149" i="3" s="1"/>
  <c r="AS149" i="3"/>
  <c r="S148" i="3"/>
  <c r="AE145" i="3"/>
  <c r="AC149" i="1"/>
  <c r="AE146" i="3"/>
  <c r="AC150" i="2"/>
  <c r="T150" i="3"/>
  <c r="AI150" i="3"/>
  <c r="P151" i="3"/>
  <c r="T148" i="2"/>
  <c r="P149" i="2"/>
  <c r="AI148" i="2"/>
  <c r="AK148" i="2"/>
  <c r="AH148" i="2" s="1"/>
  <c r="R148" i="2"/>
  <c r="S149" i="1"/>
  <c r="AE146" i="1"/>
  <c r="S150" i="2"/>
  <c r="AE147" i="2"/>
  <c r="T149" i="1"/>
  <c r="AI149" i="1"/>
  <c r="P150" i="1"/>
  <c r="AK150" i="1" s="1"/>
  <c r="AH150" i="1" s="1"/>
  <c r="AD150" i="1"/>
  <c r="AE147" i="1" s="1"/>
  <c r="Q150" i="1"/>
  <c r="R150" i="1" s="1"/>
  <c r="AS150" i="1"/>
  <c r="AP150" i="1"/>
  <c r="O151" i="1"/>
  <c r="AC148" i="3"/>
  <c r="AS151" i="2"/>
  <c r="Q151" i="2"/>
  <c r="O152" i="2"/>
  <c r="AP151" i="2"/>
  <c r="AD151" i="2"/>
  <c r="AS152" i="2" l="1"/>
  <c r="Q152" i="2"/>
  <c r="AP152" i="2"/>
  <c r="AD152" i="2"/>
  <c r="O153" i="2"/>
  <c r="AC149" i="3"/>
  <c r="T150" i="1"/>
  <c r="AI150" i="1"/>
  <c r="P151" i="1"/>
  <c r="AE148" i="2"/>
  <c r="T149" i="2"/>
  <c r="P150" i="2"/>
  <c r="AI149" i="2"/>
  <c r="AK149" i="2"/>
  <c r="AH149" i="2" s="1"/>
  <c r="R149" i="2"/>
  <c r="S149" i="3"/>
  <c r="AC151" i="2"/>
  <c r="AK151" i="1"/>
  <c r="AH151" i="1" s="1"/>
  <c r="AD151" i="1"/>
  <c r="O152" i="1"/>
  <c r="AS151" i="1"/>
  <c r="Q151" i="1"/>
  <c r="R151" i="1" s="1"/>
  <c r="AP151" i="1"/>
  <c r="AE149" i="2"/>
  <c r="S151" i="2"/>
  <c r="AC150" i="1"/>
  <c r="S150" i="1"/>
  <c r="AE148" i="1"/>
  <c r="T151" i="3"/>
  <c r="AI151" i="3"/>
  <c r="P152" i="3"/>
  <c r="AD150" i="3"/>
  <c r="O151" i="3"/>
  <c r="Q150" i="3"/>
  <c r="R150" i="3" s="1"/>
  <c r="AK150" i="3"/>
  <c r="AH150" i="3" s="1"/>
  <c r="AP150" i="3"/>
  <c r="AS150" i="3"/>
  <c r="AC151" i="1" l="1"/>
  <c r="O154" i="2"/>
  <c r="AP153" i="2"/>
  <c r="Q153" i="2"/>
  <c r="AS153" i="2"/>
  <c r="AD153" i="2"/>
  <c r="AP151" i="3"/>
  <c r="AD151" i="3"/>
  <c r="AK151" i="3"/>
  <c r="AH151" i="3" s="1"/>
  <c r="Q151" i="3"/>
  <c r="R151" i="3" s="1"/>
  <c r="O152" i="3"/>
  <c r="AS151" i="3"/>
  <c r="AC150" i="3"/>
  <c r="S150" i="3"/>
  <c r="AE147" i="3"/>
  <c r="S151" i="1"/>
  <c r="T151" i="1"/>
  <c r="P152" i="1"/>
  <c r="AI151" i="1"/>
  <c r="S152" i="2"/>
  <c r="T152" i="3"/>
  <c r="P153" i="3"/>
  <c r="AI152" i="3"/>
  <c r="AK152" i="1"/>
  <c r="AH152" i="1" s="1"/>
  <c r="AD152" i="1"/>
  <c r="AS152" i="1"/>
  <c r="Q152" i="1"/>
  <c r="R152" i="1" s="1"/>
  <c r="O153" i="1"/>
  <c r="AP152" i="1"/>
  <c r="T150" i="2"/>
  <c r="AI150" i="2"/>
  <c r="P151" i="2"/>
  <c r="AK150" i="2"/>
  <c r="AH150" i="2" s="1"/>
  <c r="R150" i="2"/>
  <c r="AC152" i="2"/>
  <c r="Q154" i="2" l="1"/>
  <c r="AP154" i="2"/>
  <c r="AS154" i="2"/>
  <c r="AD154" i="2"/>
  <c r="O155" i="2"/>
  <c r="AP152" i="3"/>
  <c r="AD152" i="3"/>
  <c r="O153" i="3"/>
  <c r="AS152" i="3"/>
  <c r="Q152" i="3"/>
  <c r="R152" i="3" s="1"/>
  <c r="AK152" i="3"/>
  <c r="AH152" i="3" s="1"/>
  <c r="AC151" i="3"/>
  <c r="S151" i="3"/>
  <c r="AC152" i="1"/>
  <c r="T153" i="3"/>
  <c r="AI153" i="3"/>
  <c r="P154" i="3"/>
  <c r="T151" i="2"/>
  <c r="AI151" i="2"/>
  <c r="P152" i="2"/>
  <c r="AK151" i="2"/>
  <c r="AH151" i="2" s="1"/>
  <c r="R151" i="2"/>
  <c r="AK153" i="1"/>
  <c r="AH153" i="1" s="1"/>
  <c r="AS153" i="1"/>
  <c r="AD153" i="1"/>
  <c r="Q153" i="1"/>
  <c r="R153" i="1" s="1"/>
  <c r="O154" i="1"/>
  <c r="AP153" i="1"/>
  <c r="S152" i="1"/>
  <c r="AE149" i="1"/>
  <c r="T152" i="1"/>
  <c r="AI152" i="1"/>
  <c r="P153" i="1"/>
  <c r="AE150" i="1"/>
  <c r="AE148" i="3"/>
  <c r="S153" i="2"/>
  <c r="AE150" i="2"/>
  <c r="AE151" i="2"/>
  <c r="AC153" i="2"/>
  <c r="S152" i="3" l="1"/>
  <c r="AE149" i="3"/>
  <c r="T154" i="3"/>
  <c r="P155" i="3"/>
  <c r="AI154" i="3"/>
  <c r="AP153" i="3"/>
  <c r="AD153" i="3"/>
  <c r="AS153" i="3"/>
  <c r="AK153" i="3"/>
  <c r="AH153" i="3" s="1"/>
  <c r="O154" i="3"/>
  <c r="Q153" i="3"/>
  <c r="R153" i="3" s="1"/>
  <c r="T153" i="1"/>
  <c r="AI153" i="1"/>
  <c r="P154" i="1"/>
  <c r="AC153" i="1"/>
  <c r="S153" i="1"/>
  <c r="AC152" i="3"/>
  <c r="Q155" i="2"/>
  <c r="O156" i="2"/>
  <c r="AS155" i="2"/>
  <c r="AD155" i="2"/>
  <c r="AP155" i="2"/>
  <c r="AC154" i="2"/>
  <c r="T152" i="2"/>
  <c r="P153" i="2"/>
  <c r="AI152" i="2"/>
  <c r="AK152" i="2"/>
  <c r="AH152" i="2" s="1"/>
  <c r="R152" i="2"/>
  <c r="AK154" i="1"/>
  <c r="AH154" i="1" s="1"/>
  <c r="AD154" i="1"/>
  <c r="Q154" i="1"/>
  <c r="R154" i="1" s="1"/>
  <c r="AS154" i="1"/>
  <c r="AP154" i="1"/>
  <c r="O155" i="1"/>
  <c r="S154" i="2"/>
  <c r="S154" i="1" l="1"/>
  <c r="T155" i="3"/>
  <c r="AI155" i="3"/>
  <c r="P156" i="3"/>
  <c r="Q156" i="2"/>
  <c r="AS156" i="2"/>
  <c r="AP156" i="2"/>
  <c r="O157" i="2"/>
  <c r="AD156" i="2"/>
  <c r="T154" i="1"/>
  <c r="AI154" i="1"/>
  <c r="P155" i="1"/>
  <c r="AP154" i="3"/>
  <c r="AD154" i="3"/>
  <c r="AK154" i="3"/>
  <c r="AH154" i="3" s="1"/>
  <c r="AS154" i="3"/>
  <c r="O155" i="3"/>
  <c r="Q154" i="3"/>
  <c r="R154" i="3" s="1"/>
  <c r="AC153" i="3"/>
  <c r="AC154" i="1"/>
  <c r="S153" i="3"/>
  <c r="AE151" i="3"/>
  <c r="AE150" i="3"/>
  <c r="T153" i="2"/>
  <c r="AI153" i="2"/>
  <c r="P154" i="2"/>
  <c r="AK153" i="2"/>
  <c r="AH153" i="2" s="1"/>
  <c r="R153" i="2"/>
  <c r="AC155" i="2"/>
  <c r="AE151" i="1"/>
  <c r="AK155" i="1"/>
  <c r="AH155" i="1" s="1"/>
  <c r="AD155" i="1"/>
  <c r="O156" i="1"/>
  <c r="Q155" i="1"/>
  <c r="R155" i="1" s="1"/>
  <c r="AS155" i="1"/>
  <c r="AP155" i="1"/>
  <c r="S155" i="2"/>
  <c r="AE152" i="2"/>
  <c r="AE153" i="2"/>
  <c r="S155" i="1" l="1"/>
  <c r="S156" i="2"/>
  <c r="AC156" i="2"/>
  <c r="T155" i="1"/>
  <c r="P156" i="1"/>
  <c r="AI155" i="1"/>
  <c r="AD156" i="1"/>
  <c r="Q156" i="1"/>
  <c r="O157" i="1"/>
  <c r="AS156" i="1"/>
  <c r="AP156" i="1"/>
  <c r="S154" i="3"/>
  <c r="AP157" i="2"/>
  <c r="AS157" i="2"/>
  <c r="AD157" i="2"/>
  <c r="Q157" i="2"/>
  <c r="O158" i="2"/>
  <c r="AE152" i="1"/>
  <c r="AC155" i="1"/>
  <c r="T154" i="2"/>
  <c r="AI154" i="2"/>
  <c r="P155" i="2"/>
  <c r="AK154" i="2"/>
  <c r="AH154" i="2" s="1"/>
  <c r="R154" i="2"/>
  <c r="AP155" i="3"/>
  <c r="AD155" i="3"/>
  <c r="Q155" i="3"/>
  <c r="R155" i="3" s="1"/>
  <c r="O156" i="3"/>
  <c r="AK155" i="3"/>
  <c r="AH155" i="3" s="1"/>
  <c r="AS155" i="3"/>
  <c r="AC154" i="3"/>
  <c r="T156" i="3"/>
  <c r="P157" i="3"/>
  <c r="AI156" i="3"/>
  <c r="AC156" i="1" l="1"/>
  <c r="T156" i="1"/>
  <c r="AI156" i="1"/>
  <c r="P157" i="1"/>
  <c r="T157" i="3"/>
  <c r="AI157" i="3"/>
  <c r="P158" i="3"/>
  <c r="S155" i="3"/>
  <c r="AE152" i="3"/>
  <c r="AC157" i="2"/>
  <c r="S156" i="1"/>
  <c r="AC155" i="3"/>
  <c r="S157" i="2"/>
  <c r="AE154" i="2"/>
  <c r="AK157" i="1"/>
  <c r="AH157" i="1" s="1"/>
  <c r="AD157" i="1"/>
  <c r="AS157" i="1"/>
  <c r="Q157" i="1"/>
  <c r="R157" i="1" s="1"/>
  <c r="O158" i="1"/>
  <c r="AP157" i="1"/>
  <c r="AK156" i="1"/>
  <c r="AH156" i="1" s="1"/>
  <c r="AP156" i="3"/>
  <c r="AD156" i="3"/>
  <c r="O157" i="3"/>
  <c r="AK156" i="3"/>
  <c r="AH156" i="3" s="1"/>
  <c r="AS156" i="3"/>
  <c r="Q156" i="3"/>
  <c r="R156" i="3" s="1"/>
  <c r="T155" i="2"/>
  <c r="AI155" i="2"/>
  <c r="P156" i="2"/>
  <c r="AK155" i="2"/>
  <c r="AH155" i="2" s="1"/>
  <c r="R155" i="2"/>
  <c r="Q158" i="2"/>
  <c r="O159" i="2"/>
  <c r="AD158" i="2"/>
  <c r="AS158" i="2"/>
  <c r="AP158" i="2"/>
  <c r="R156" i="1"/>
  <c r="AE153" i="1"/>
  <c r="O160" i="2" l="1"/>
  <c r="AP159" i="2"/>
  <c r="AS159" i="2"/>
  <c r="AD159" i="2"/>
  <c r="Q159" i="2"/>
  <c r="AP157" i="3"/>
  <c r="AD157" i="3"/>
  <c r="AK157" i="3"/>
  <c r="AH157" i="3" s="1"/>
  <c r="AS157" i="3"/>
  <c r="O158" i="3"/>
  <c r="Q157" i="3"/>
  <c r="R157" i="3" s="1"/>
  <c r="AE155" i="2"/>
  <c r="AD158" i="1"/>
  <c r="Q158" i="1"/>
  <c r="AS158" i="1"/>
  <c r="AP158" i="1"/>
  <c r="O159" i="1"/>
  <c r="S157" i="1"/>
  <c r="AE154" i="1"/>
  <c r="AE155" i="1"/>
  <c r="AC158" i="2"/>
  <c r="S156" i="3"/>
  <c r="AE153" i="3"/>
  <c r="T157" i="1"/>
  <c r="AI157" i="1"/>
  <c r="P158" i="1"/>
  <c r="T156" i="2"/>
  <c r="P157" i="2"/>
  <c r="AI156" i="2"/>
  <c r="AK156" i="2"/>
  <c r="AH156" i="2" s="1"/>
  <c r="R156" i="2"/>
  <c r="AC156" i="3"/>
  <c r="AE156" i="2"/>
  <c r="T158" i="3"/>
  <c r="P159" i="3"/>
  <c r="AI158" i="3"/>
  <c r="S158" i="2"/>
  <c r="AC157" i="1"/>
  <c r="AE154" i="3"/>
  <c r="R158" i="1" l="1"/>
  <c r="Q160" i="2"/>
  <c r="AS160" i="2"/>
  <c r="AP160" i="2"/>
  <c r="O161" i="2"/>
  <c r="AD160" i="2"/>
  <c r="T158" i="1"/>
  <c r="AI158" i="1"/>
  <c r="P159" i="1"/>
  <c r="AD159" i="1"/>
  <c r="O160" i="1"/>
  <c r="Q159" i="1"/>
  <c r="AS159" i="1"/>
  <c r="AP159" i="1"/>
  <c r="S157" i="3"/>
  <c r="S159" i="2"/>
  <c r="AE157" i="2"/>
  <c r="T157" i="2"/>
  <c r="AI157" i="2"/>
  <c r="P158" i="2"/>
  <c r="AK157" i="2"/>
  <c r="AH157" i="2" s="1"/>
  <c r="R157" i="2"/>
  <c r="AC158" i="1"/>
  <c r="S158" i="1"/>
  <c r="AE156" i="1"/>
  <c r="AP158" i="3"/>
  <c r="AD158" i="3"/>
  <c r="AS158" i="3"/>
  <c r="O159" i="3"/>
  <c r="Q158" i="3"/>
  <c r="R158" i="3" s="1"/>
  <c r="AK158" i="3"/>
  <c r="AH158" i="3" s="1"/>
  <c r="AC157" i="3"/>
  <c r="T159" i="3"/>
  <c r="AI159" i="3"/>
  <c r="P160" i="3"/>
  <c r="AK158" i="1"/>
  <c r="AH158" i="1" s="1"/>
  <c r="AC159" i="2"/>
  <c r="AC158" i="3" l="1"/>
  <c r="AD160" i="1"/>
  <c r="Q160" i="1"/>
  <c r="O161" i="1"/>
  <c r="AS160" i="1"/>
  <c r="AP160" i="1"/>
  <c r="T159" i="1"/>
  <c r="P160" i="1"/>
  <c r="AI159" i="1"/>
  <c r="Q161" i="2"/>
  <c r="AP161" i="2"/>
  <c r="AS161" i="2"/>
  <c r="AD161" i="2"/>
  <c r="O162" i="2"/>
  <c r="AP159" i="3"/>
  <c r="AD159" i="3"/>
  <c r="AK159" i="3"/>
  <c r="AH159" i="3" s="1"/>
  <c r="Q159" i="3"/>
  <c r="R159" i="3" s="1"/>
  <c r="O160" i="3"/>
  <c r="AS159" i="3"/>
  <c r="AC159" i="1"/>
  <c r="T160" i="3"/>
  <c r="P161" i="3"/>
  <c r="AI160" i="3"/>
  <c r="S159" i="1"/>
  <c r="AE157" i="1"/>
  <c r="S158" i="3"/>
  <c r="AE155" i="3"/>
  <c r="AE156" i="3"/>
  <c r="T158" i="2"/>
  <c r="P159" i="2"/>
  <c r="AI158" i="2"/>
  <c r="AK158" i="2"/>
  <c r="AH158" i="2" s="1"/>
  <c r="R158" i="2"/>
  <c r="R159" i="1"/>
  <c r="AK159" i="1"/>
  <c r="AH159" i="1" s="1"/>
  <c r="S160" i="2"/>
  <c r="AE158" i="2"/>
  <c r="AC160" i="2"/>
  <c r="Q162" i="2" l="1"/>
  <c r="O163" i="2"/>
  <c r="AS162" i="2"/>
  <c r="AD162" i="2"/>
  <c r="AP162" i="2"/>
  <c r="T160" i="1"/>
  <c r="AI160" i="1"/>
  <c r="P161" i="1"/>
  <c r="AK161" i="1" s="1"/>
  <c r="AH161" i="1" s="1"/>
  <c r="AD161" i="1"/>
  <c r="Q161" i="1"/>
  <c r="R161" i="1" s="1"/>
  <c r="AS161" i="1"/>
  <c r="O162" i="1"/>
  <c r="AP161" i="1"/>
  <c r="AK160" i="1"/>
  <c r="AH160" i="1" s="1"/>
  <c r="T159" i="2"/>
  <c r="AI159" i="2"/>
  <c r="P160" i="2"/>
  <c r="AK159" i="2"/>
  <c r="AH159" i="2" s="1"/>
  <c r="R159" i="2"/>
  <c r="S159" i="3"/>
  <c r="AC161" i="2"/>
  <c r="R160" i="1"/>
  <c r="AP160" i="3"/>
  <c r="AD160" i="3"/>
  <c r="O161" i="3"/>
  <c r="AS160" i="3"/>
  <c r="Q160" i="3"/>
  <c r="R160" i="3" s="1"/>
  <c r="AK160" i="3"/>
  <c r="AH160" i="3" s="1"/>
  <c r="AC159" i="3"/>
  <c r="S161" i="2"/>
  <c r="AC160" i="1"/>
  <c r="T161" i="3"/>
  <c r="AI161" i="3"/>
  <c r="P162" i="3"/>
  <c r="S160" i="1"/>
  <c r="AE158" i="1"/>
  <c r="T162" i="3" l="1"/>
  <c r="P163" i="3"/>
  <c r="AI162" i="3"/>
  <c r="S160" i="3"/>
  <c r="AE157" i="3"/>
  <c r="AS162" i="1"/>
  <c r="AD162" i="1"/>
  <c r="Q162" i="1"/>
  <c r="AP162" i="1"/>
  <c r="O163" i="1"/>
  <c r="S161" i="1"/>
  <c r="AE159" i="1"/>
  <c r="AC160" i="3"/>
  <c r="T161" i="1"/>
  <c r="AI161" i="1"/>
  <c r="P162" i="1"/>
  <c r="AC162" i="2"/>
  <c r="Q163" i="2"/>
  <c r="O164" i="2"/>
  <c r="AS163" i="2"/>
  <c r="AP163" i="2"/>
  <c r="AD163" i="2"/>
  <c r="AP161" i="3"/>
  <c r="AD161" i="3"/>
  <c r="AS161" i="3"/>
  <c r="AK161" i="3"/>
  <c r="AH161" i="3" s="1"/>
  <c r="O162" i="3"/>
  <c r="Q161" i="3"/>
  <c r="R161" i="3" s="1"/>
  <c r="T160" i="2"/>
  <c r="P161" i="2"/>
  <c r="AI160" i="2"/>
  <c r="AK160" i="2"/>
  <c r="AH160" i="2" s="1"/>
  <c r="R160" i="2"/>
  <c r="AC161" i="1"/>
  <c r="S162" i="2"/>
  <c r="AE159" i="2"/>
  <c r="S163" i="2" l="1"/>
  <c r="AE160" i="2"/>
  <c r="AC162" i="1"/>
  <c r="S161" i="3"/>
  <c r="AC163" i="2"/>
  <c r="T162" i="1"/>
  <c r="AI162" i="1"/>
  <c r="P163" i="1"/>
  <c r="R162" i="1"/>
  <c r="AK162" i="1"/>
  <c r="AH162" i="1" s="1"/>
  <c r="AE158" i="3"/>
  <c r="AP162" i="3"/>
  <c r="AD162" i="3"/>
  <c r="AK162" i="3"/>
  <c r="AH162" i="3" s="1"/>
  <c r="AS162" i="3"/>
  <c r="O163" i="3"/>
  <c r="Q162" i="3"/>
  <c r="R162" i="3" s="1"/>
  <c r="AC161" i="3"/>
  <c r="T163" i="3"/>
  <c r="AI163" i="3"/>
  <c r="P164" i="3"/>
  <c r="T161" i="2"/>
  <c r="P162" i="2"/>
  <c r="AI161" i="2"/>
  <c r="AK161" i="2"/>
  <c r="AH161" i="2" s="1"/>
  <c r="R161" i="2"/>
  <c r="Q164" i="2"/>
  <c r="AP164" i="2"/>
  <c r="O165" i="2"/>
  <c r="AS164" i="2"/>
  <c r="AD164" i="2"/>
  <c r="AK163" i="1"/>
  <c r="AH163" i="1" s="1"/>
  <c r="AS163" i="1"/>
  <c r="AD163" i="1"/>
  <c r="O164" i="1"/>
  <c r="Q163" i="1"/>
  <c r="R163" i="1" s="1"/>
  <c r="AP163" i="1"/>
  <c r="S162" i="1"/>
  <c r="AE159" i="3"/>
  <c r="S164" i="2" l="1"/>
  <c r="AE161" i="2"/>
  <c r="S162" i="3"/>
  <c r="AC163" i="1"/>
  <c r="S163" i="1"/>
  <c r="AE160" i="1"/>
  <c r="AC164" i="2"/>
  <c r="T164" i="3"/>
  <c r="P165" i="3"/>
  <c r="AI164" i="3"/>
  <c r="AP163" i="3"/>
  <c r="AD163" i="3"/>
  <c r="Q163" i="3"/>
  <c r="R163" i="3" s="1"/>
  <c r="O164" i="3"/>
  <c r="AK163" i="3"/>
  <c r="AH163" i="3" s="1"/>
  <c r="AS163" i="3"/>
  <c r="AC162" i="3"/>
  <c r="T163" i="1"/>
  <c r="P164" i="1"/>
  <c r="AI163" i="1"/>
  <c r="AS164" i="1"/>
  <c r="AD164" i="1"/>
  <c r="Q164" i="1"/>
  <c r="R164" i="1" s="1"/>
  <c r="O165" i="1"/>
  <c r="AP164" i="1"/>
  <c r="AS165" i="2"/>
  <c r="AP165" i="2"/>
  <c r="AD165" i="2"/>
  <c r="Q165" i="2"/>
  <c r="O166" i="2"/>
  <c r="T162" i="2"/>
  <c r="P163" i="2"/>
  <c r="AI162" i="2"/>
  <c r="AK162" i="2"/>
  <c r="AH162" i="2" s="1"/>
  <c r="R162" i="2"/>
  <c r="AE162" i="2"/>
  <c r="T163" i="2" l="1"/>
  <c r="AI163" i="2"/>
  <c r="P164" i="2"/>
  <c r="AK163" i="2"/>
  <c r="AH163" i="2" s="1"/>
  <c r="R163" i="2"/>
  <c r="T164" i="1"/>
  <c r="AI164" i="1"/>
  <c r="P165" i="1"/>
  <c r="S165" i="2"/>
  <c r="AC164" i="1"/>
  <c r="S164" i="1"/>
  <c r="AE161" i="1"/>
  <c r="S163" i="3"/>
  <c r="AE160" i="3"/>
  <c r="T165" i="3"/>
  <c r="AI165" i="3"/>
  <c r="P166" i="3"/>
  <c r="Q166" i="2"/>
  <c r="O167" i="2"/>
  <c r="AS166" i="2"/>
  <c r="AD166" i="2"/>
  <c r="AP166" i="2"/>
  <c r="AK165" i="1"/>
  <c r="AH165" i="1" s="1"/>
  <c r="AD165" i="1"/>
  <c r="Q165" i="1"/>
  <c r="R165" i="1" s="1"/>
  <c r="O166" i="1"/>
  <c r="AS165" i="1"/>
  <c r="AP165" i="1"/>
  <c r="AC163" i="3"/>
  <c r="AC165" i="2"/>
  <c r="AK164" i="1"/>
  <c r="AH164" i="1" s="1"/>
  <c r="AP164" i="3"/>
  <c r="AD164" i="3"/>
  <c r="O165" i="3"/>
  <c r="AK164" i="3"/>
  <c r="AH164" i="3" s="1"/>
  <c r="Q164" i="3"/>
  <c r="R164" i="3" s="1"/>
  <c r="AS164" i="3"/>
  <c r="AE163" i="2"/>
  <c r="AP165" i="3" l="1"/>
  <c r="AD165" i="3"/>
  <c r="AK165" i="3"/>
  <c r="AH165" i="3" s="1"/>
  <c r="AS165" i="3"/>
  <c r="O166" i="3"/>
  <c r="Q165" i="3"/>
  <c r="R165" i="3" s="1"/>
  <c r="AC165" i="1"/>
  <c r="AC166" i="2"/>
  <c r="AE162" i="1"/>
  <c r="S164" i="3"/>
  <c r="AE161" i="3"/>
  <c r="S165" i="1"/>
  <c r="S166" i="2"/>
  <c r="T166" i="3"/>
  <c r="P167" i="3"/>
  <c r="AI166" i="3"/>
  <c r="T165" i="1"/>
  <c r="AI165" i="1"/>
  <c r="P166" i="1"/>
  <c r="AC164" i="3"/>
  <c r="AS166" i="1"/>
  <c r="AD166" i="1"/>
  <c r="Q166" i="1"/>
  <c r="AP166" i="1"/>
  <c r="O167" i="1"/>
  <c r="O168" i="2"/>
  <c r="AS167" i="2"/>
  <c r="AP167" i="2"/>
  <c r="AD167" i="2"/>
  <c r="Q167" i="2"/>
  <c r="AE164" i="2"/>
  <c r="T164" i="2"/>
  <c r="P165" i="2"/>
  <c r="AI164" i="2"/>
  <c r="AK164" i="2"/>
  <c r="AH164" i="2" s="1"/>
  <c r="R164" i="2"/>
  <c r="AE163" i="1" l="1"/>
  <c r="AC166" i="1"/>
  <c r="T166" i="1"/>
  <c r="AI166" i="1"/>
  <c r="P167" i="1"/>
  <c r="T167" i="3"/>
  <c r="AI167" i="3"/>
  <c r="P168" i="3"/>
  <c r="T165" i="2"/>
  <c r="AI165" i="2"/>
  <c r="P166" i="2"/>
  <c r="AK165" i="2"/>
  <c r="AH165" i="2" s="1"/>
  <c r="R165" i="2"/>
  <c r="Q168" i="2"/>
  <c r="AP168" i="2"/>
  <c r="O169" i="2"/>
  <c r="AS168" i="2"/>
  <c r="AD168" i="2"/>
  <c r="R166" i="1"/>
  <c r="AK166" i="1"/>
  <c r="AH166" i="1" s="1"/>
  <c r="AC167" i="2"/>
  <c r="S167" i="2"/>
  <c r="AE165" i="2"/>
  <c r="S165" i="3"/>
  <c r="AE162" i="3"/>
  <c r="AK167" i="1"/>
  <c r="AH167" i="1" s="1"/>
  <c r="AD167" i="1"/>
  <c r="O168" i="1"/>
  <c r="AS167" i="1"/>
  <c r="Q167" i="1"/>
  <c r="R167" i="1" s="1"/>
  <c r="AP167" i="1"/>
  <c r="S166" i="1"/>
  <c r="AE164" i="1"/>
  <c r="AP166" i="3"/>
  <c r="AD166" i="3"/>
  <c r="O167" i="3"/>
  <c r="Q166" i="3"/>
  <c r="R166" i="3" s="1"/>
  <c r="AS166" i="3"/>
  <c r="AK166" i="3"/>
  <c r="AH166" i="3" s="1"/>
  <c r="AC165" i="3"/>
  <c r="S166" i="3" l="1"/>
  <c r="AE163" i="3"/>
  <c r="T166" i="2"/>
  <c r="P167" i="2"/>
  <c r="AI166" i="2"/>
  <c r="AK166" i="2"/>
  <c r="AH166" i="2" s="1"/>
  <c r="R166" i="2"/>
  <c r="T167" i="1"/>
  <c r="P168" i="1"/>
  <c r="AI167" i="1"/>
  <c r="AC166" i="3"/>
  <c r="AK168" i="1"/>
  <c r="AH168" i="1" s="1"/>
  <c r="AD168" i="1"/>
  <c r="AS168" i="1"/>
  <c r="Q168" i="1"/>
  <c r="R168" i="1" s="1"/>
  <c r="O169" i="1"/>
  <c r="AP168" i="1"/>
  <c r="S168" i="2"/>
  <c r="T168" i="3"/>
  <c r="P169" i="3"/>
  <c r="AI168" i="3"/>
  <c r="AC167" i="1"/>
  <c r="AC168" i="2"/>
  <c r="AP167" i="3"/>
  <c r="AD167" i="3"/>
  <c r="AK167" i="3"/>
  <c r="AH167" i="3" s="1"/>
  <c r="Q167" i="3"/>
  <c r="R167" i="3" s="1"/>
  <c r="AS167" i="3"/>
  <c r="O168" i="3"/>
  <c r="S167" i="1"/>
  <c r="AS169" i="2"/>
  <c r="Q169" i="2"/>
  <c r="AP169" i="2"/>
  <c r="AD169" i="2"/>
  <c r="O170" i="2"/>
  <c r="AE165" i="1"/>
  <c r="T168" i="1" l="1"/>
  <c r="AI168" i="1"/>
  <c r="P169" i="1"/>
  <c r="AE164" i="3"/>
  <c r="S169" i="2"/>
  <c r="AE166" i="2"/>
  <c r="AP168" i="3"/>
  <c r="AD168" i="3"/>
  <c r="O169" i="3"/>
  <c r="Q168" i="3"/>
  <c r="R168" i="3" s="1"/>
  <c r="AK168" i="3"/>
  <c r="AH168" i="3" s="1"/>
  <c r="AS168" i="3"/>
  <c r="S167" i="3"/>
  <c r="T169" i="3"/>
  <c r="AI169" i="3"/>
  <c r="P170" i="3"/>
  <c r="AC168" i="1"/>
  <c r="T167" i="2"/>
  <c r="AI167" i="2"/>
  <c r="P168" i="2"/>
  <c r="AK167" i="2"/>
  <c r="AH167" i="2" s="1"/>
  <c r="R167" i="2"/>
  <c r="Q170" i="2"/>
  <c r="AS170" i="2"/>
  <c r="O171" i="2"/>
  <c r="AD170" i="2"/>
  <c r="AP170" i="2"/>
  <c r="AC169" i="2"/>
  <c r="AC167" i="3"/>
  <c r="AK169" i="1"/>
  <c r="AH169" i="1" s="1"/>
  <c r="AS169" i="1"/>
  <c r="AD169" i="1"/>
  <c r="Q169" i="1"/>
  <c r="R169" i="1" s="1"/>
  <c r="O170" i="1"/>
  <c r="AP169" i="1"/>
  <c r="S168" i="1"/>
  <c r="AC169" i="1" l="1"/>
  <c r="S169" i="1"/>
  <c r="AE166" i="1"/>
  <c r="AC170" i="2"/>
  <c r="AC168" i="3"/>
  <c r="AS170" i="1"/>
  <c r="AD170" i="1"/>
  <c r="Q170" i="1"/>
  <c r="AP170" i="1"/>
  <c r="O171" i="1"/>
  <c r="S170" i="2"/>
  <c r="T168" i="2"/>
  <c r="P169" i="2"/>
  <c r="AI168" i="2"/>
  <c r="AK168" i="2"/>
  <c r="AH168" i="2" s="1"/>
  <c r="R168" i="2"/>
  <c r="AE167" i="2"/>
  <c r="T170" i="3"/>
  <c r="P171" i="3"/>
  <c r="AI170" i="3"/>
  <c r="AP169" i="3"/>
  <c r="AD169" i="3"/>
  <c r="AS169" i="3"/>
  <c r="AK169" i="3"/>
  <c r="AH169" i="3" s="1"/>
  <c r="O170" i="3"/>
  <c r="Q169" i="3"/>
  <c r="R169" i="3" s="1"/>
  <c r="T169" i="1"/>
  <c r="AI169" i="1"/>
  <c r="P170" i="1"/>
  <c r="AS171" i="2"/>
  <c r="Q171" i="2"/>
  <c r="O172" i="2"/>
  <c r="AP171" i="2"/>
  <c r="AD171" i="2"/>
  <c r="S168" i="3"/>
  <c r="AE165" i="3"/>
  <c r="Q172" i="2" l="1"/>
  <c r="AP172" i="2"/>
  <c r="AS172" i="2"/>
  <c r="O173" i="2"/>
  <c r="AD172" i="2"/>
  <c r="T169" i="2"/>
  <c r="P170" i="2"/>
  <c r="AI169" i="2"/>
  <c r="AK169" i="2"/>
  <c r="AH169" i="2" s="1"/>
  <c r="R169" i="2"/>
  <c r="S169" i="3"/>
  <c r="AE166" i="3"/>
  <c r="T171" i="3"/>
  <c r="AI171" i="3"/>
  <c r="P172" i="3"/>
  <c r="AD171" i="1"/>
  <c r="O172" i="1"/>
  <c r="AP171" i="1"/>
  <c r="Q171" i="1"/>
  <c r="AS171" i="1"/>
  <c r="S170" i="1"/>
  <c r="AE167" i="1"/>
  <c r="S171" i="2"/>
  <c r="AE168" i="2"/>
  <c r="T170" i="1"/>
  <c r="AI170" i="1"/>
  <c r="P171" i="1"/>
  <c r="AP170" i="3"/>
  <c r="AD170" i="3"/>
  <c r="AK170" i="3"/>
  <c r="AH170" i="3" s="1"/>
  <c r="O171" i="3"/>
  <c r="Q170" i="3"/>
  <c r="R170" i="3" s="1"/>
  <c r="AS170" i="3"/>
  <c r="AC169" i="3"/>
  <c r="AC170" i="1"/>
  <c r="AC171" i="2"/>
  <c r="R170" i="1"/>
  <c r="AK170" i="1"/>
  <c r="AH170" i="1" s="1"/>
  <c r="T171" i="1" l="1"/>
  <c r="P172" i="1"/>
  <c r="AI171" i="1"/>
  <c r="AK171" i="1"/>
  <c r="AH171" i="1" s="1"/>
  <c r="T170" i="2"/>
  <c r="P171" i="2"/>
  <c r="AI170" i="2"/>
  <c r="AK170" i="2"/>
  <c r="AH170" i="2" s="1"/>
  <c r="R170" i="2"/>
  <c r="AP173" i="2"/>
  <c r="AD173" i="2"/>
  <c r="Q173" i="2"/>
  <c r="AS173" i="2"/>
  <c r="O174" i="2"/>
  <c r="S170" i="3"/>
  <c r="R171" i="1"/>
  <c r="AS172" i="1"/>
  <c r="Q172" i="1"/>
  <c r="R172" i="1" s="1"/>
  <c r="AD172" i="1"/>
  <c r="AK172" i="1"/>
  <c r="AH172" i="1" s="1"/>
  <c r="AP172" i="1"/>
  <c r="O173" i="1"/>
  <c r="AC170" i="3"/>
  <c r="AC171" i="1"/>
  <c r="S171" i="1"/>
  <c r="AE168" i="1"/>
  <c r="AE167" i="3"/>
  <c r="S172" i="2"/>
  <c r="AE169" i="2"/>
  <c r="AP171" i="3"/>
  <c r="AD171" i="3"/>
  <c r="AE168" i="3" s="1"/>
  <c r="Q171" i="3"/>
  <c r="R171" i="3" s="1"/>
  <c r="AS171" i="3"/>
  <c r="O172" i="3"/>
  <c r="AK171" i="3"/>
  <c r="AH171" i="3" s="1"/>
  <c r="T172" i="3"/>
  <c r="P173" i="3"/>
  <c r="AI172" i="3"/>
  <c r="AC172" i="2"/>
  <c r="AC171" i="3" l="1"/>
  <c r="O174" i="1"/>
  <c r="AS173" i="1"/>
  <c r="AD173" i="1"/>
  <c r="Q173" i="1"/>
  <c r="AP173" i="1"/>
  <c r="S172" i="1"/>
  <c r="AE170" i="1"/>
  <c r="AC173" i="2"/>
  <c r="AP172" i="3"/>
  <c r="AD172" i="3"/>
  <c r="O173" i="3"/>
  <c r="AK172" i="3"/>
  <c r="AH172" i="3" s="1"/>
  <c r="Q172" i="3"/>
  <c r="R172" i="3" s="1"/>
  <c r="AS172" i="3"/>
  <c r="AC172" i="1"/>
  <c r="T171" i="2"/>
  <c r="AI171" i="2"/>
  <c r="P172" i="2"/>
  <c r="AK171" i="2"/>
  <c r="AH171" i="2" s="1"/>
  <c r="R171" i="2"/>
  <c r="T172" i="1"/>
  <c r="AI172" i="1"/>
  <c r="P173" i="1"/>
  <c r="T173" i="3"/>
  <c r="AI173" i="3"/>
  <c r="P174" i="3"/>
  <c r="Q174" i="2"/>
  <c r="AP174" i="2"/>
  <c r="AS174" i="2"/>
  <c r="O175" i="2"/>
  <c r="AD174" i="2"/>
  <c r="S173" i="2"/>
  <c r="AE170" i="2"/>
  <c r="S171" i="3"/>
  <c r="AE169" i="1"/>
  <c r="T173" i="1" l="1"/>
  <c r="AI173" i="1"/>
  <c r="P174" i="1"/>
  <c r="S172" i="3"/>
  <c r="AE169" i="3"/>
  <c r="R173" i="1"/>
  <c r="AK173" i="1"/>
  <c r="AH173" i="1" s="1"/>
  <c r="S174" i="2"/>
  <c r="AE171" i="2"/>
  <c r="AC174" i="2"/>
  <c r="T174" i="3"/>
  <c r="P175" i="3"/>
  <c r="AI174" i="3"/>
  <c r="AC172" i="3"/>
  <c r="AD174" i="1"/>
  <c r="AP174" i="1"/>
  <c r="AS174" i="1"/>
  <c r="O175" i="1"/>
  <c r="Q174" i="1"/>
  <c r="R174" i="1" s="1"/>
  <c r="AK174" i="1"/>
  <c r="AH174" i="1" s="1"/>
  <c r="AS175" i="2"/>
  <c r="AD175" i="2"/>
  <c r="AP175" i="2"/>
  <c r="O176" i="2"/>
  <c r="Q175" i="2"/>
  <c r="T172" i="2"/>
  <c r="P173" i="2"/>
  <c r="AI172" i="2"/>
  <c r="AK172" i="2"/>
  <c r="AH172" i="2" s="1"/>
  <c r="R172" i="2"/>
  <c r="S173" i="1"/>
  <c r="AE171" i="1"/>
  <c r="AP173" i="3"/>
  <c r="AD173" i="3"/>
  <c r="AK173" i="3"/>
  <c r="AH173" i="3" s="1"/>
  <c r="AS173" i="3"/>
  <c r="O174" i="3"/>
  <c r="Q173" i="3"/>
  <c r="R173" i="3" s="1"/>
  <c r="AC173" i="1"/>
  <c r="S175" i="2" l="1"/>
  <c r="AE172" i="2"/>
  <c r="AC174" i="1"/>
  <c r="T175" i="3"/>
  <c r="AI175" i="3"/>
  <c r="P176" i="3"/>
  <c r="T174" i="1"/>
  <c r="AI174" i="1"/>
  <c r="P175" i="1"/>
  <c r="T173" i="2"/>
  <c r="AI173" i="2"/>
  <c r="P174" i="2"/>
  <c r="AK173" i="2"/>
  <c r="AH173" i="2" s="1"/>
  <c r="R173" i="2"/>
  <c r="Q176" i="2"/>
  <c r="AD176" i="2"/>
  <c r="AP176" i="2"/>
  <c r="AS176" i="2"/>
  <c r="O177" i="2"/>
  <c r="O176" i="1"/>
  <c r="Q175" i="1"/>
  <c r="R175" i="1" s="1"/>
  <c r="AS175" i="1"/>
  <c r="AK175" i="1"/>
  <c r="AH175" i="1" s="1"/>
  <c r="AD175" i="1"/>
  <c r="AP175" i="1"/>
  <c r="S174" i="1"/>
  <c r="S173" i="3"/>
  <c r="AE170" i="3"/>
  <c r="AP174" i="3"/>
  <c r="AD174" i="3"/>
  <c r="O175" i="3"/>
  <c r="Q174" i="3"/>
  <c r="R174" i="3" s="1"/>
  <c r="AS174" i="3"/>
  <c r="AK174" i="3"/>
  <c r="AH174" i="3" s="1"/>
  <c r="AC173" i="3"/>
  <c r="AC175" i="2"/>
  <c r="S174" i="3" l="1"/>
  <c r="Q177" i="2"/>
  <c r="AS177" i="2"/>
  <c r="AP177" i="2"/>
  <c r="AD177" i="2"/>
  <c r="O178" i="2"/>
  <c r="AC176" i="2"/>
  <c r="T176" i="3"/>
  <c r="P177" i="3"/>
  <c r="AI176" i="3"/>
  <c r="AC174" i="3"/>
  <c r="AC175" i="1"/>
  <c r="S176" i="2"/>
  <c r="T175" i="1"/>
  <c r="AI175" i="1"/>
  <c r="P176" i="1"/>
  <c r="AE173" i="2"/>
  <c r="T174" i="2"/>
  <c r="P175" i="2"/>
  <c r="AI174" i="2"/>
  <c r="AK174" i="2"/>
  <c r="AH174" i="2" s="1"/>
  <c r="R174" i="2"/>
  <c r="AP175" i="3"/>
  <c r="AD175" i="3"/>
  <c r="AK175" i="3"/>
  <c r="AH175" i="3" s="1"/>
  <c r="Q175" i="3"/>
  <c r="R175" i="3" s="1"/>
  <c r="AS175" i="3"/>
  <c r="O176" i="3"/>
  <c r="S175" i="1"/>
  <c r="AE172" i="1"/>
  <c r="Q176" i="1"/>
  <c r="R176" i="1" s="1"/>
  <c r="AD176" i="1"/>
  <c r="AK176" i="1"/>
  <c r="AH176" i="1" s="1"/>
  <c r="AP176" i="1"/>
  <c r="O177" i="1"/>
  <c r="AS176" i="1"/>
  <c r="AE174" i="2"/>
  <c r="AE171" i="3"/>
  <c r="S176" i="1" l="1"/>
  <c r="AE173" i="1"/>
  <c r="AC175" i="3"/>
  <c r="T175" i="2"/>
  <c r="P176" i="2"/>
  <c r="AI175" i="2"/>
  <c r="AK175" i="2"/>
  <c r="AH175" i="2" s="1"/>
  <c r="R175" i="2"/>
  <c r="AE172" i="3"/>
  <c r="T177" i="3"/>
  <c r="AI177" i="3"/>
  <c r="P178" i="3"/>
  <c r="Q178" i="2"/>
  <c r="AD178" i="2"/>
  <c r="AS178" i="2"/>
  <c r="O179" i="2"/>
  <c r="AP178" i="2"/>
  <c r="AS177" i="1"/>
  <c r="O178" i="1"/>
  <c r="AD177" i="1"/>
  <c r="Q177" i="1"/>
  <c r="AP177" i="1"/>
  <c r="AC176" i="1"/>
  <c r="T176" i="1"/>
  <c r="P177" i="1"/>
  <c r="AI176" i="1"/>
  <c r="S177" i="2"/>
  <c r="AC177" i="2"/>
  <c r="AP176" i="3"/>
  <c r="AD176" i="3"/>
  <c r="O177" i="3"/>
  <c r="Q176" i="3"/>
  <c r="R176" i="3" s="1"/>
  <c r="AK176" i="3"/>
  <c r="AH176" i="3" s="1"/>
  <c r="AS176" i="3"/>
  <c r="S175" i="3"/>
  <c r="S176" i="3" l="1"/>
  <c r="AE173" i="3"/>
  <c r="AC177" i="1"/>
  <c r="AK177" i="1"/>
  <c r="AH177" i="1" s="1"/>
  <c r="AS179" i="2"/>
  <c r="O180" i="2"/>
  <c r="AP179" i="2"/>
  <c r="AD179" i="2"/>
  <c r="Q179" i="2"/>
  <c r="S178" i="2"/>
  <c r="AE175" i="2"/>
  <c r="AE174" i="1"/>
  <c r="AC176" i="3"/>
  <c r="R177" i="1"/>
  <c r="AD178" i="1"/>
  <c r="AS178" i="1"/>
  <c r="AP178" i="1"/>
  <c r="O179" i="1"/>
  <c r="Q178" i="1"/>
  <c r="T178" i="3"/>
  <c r="P179" i="3"/>
  <c r="AI178" i="3"/>
  <c r="T176" i="2"/>
  <c r="P177" i="2"/>
  <c r="AI176" i="2"/>
  <c r="AK176" i="2"/>
  <c r="AH176" i="2" s="1"/>
  <c r="R176" i="2"/>
  <c r="AP177" i="3"/>
  <c r="AD177" i="3"/>
  <c r="AS177" i="3"/>
  <c r="AK177" i="3"/>
  <c r="AH177" i="3" s="1"/>
  <c r="O178" i="3"/>
  <c r="Q177" i="3"/>
  <c r="R177" i="3" s="1"/>
  <c r="T177" i="1"/>
  <c r="P178" i="1"/>
  <c r="AI177" i="1"/>
  <c r="S177" i="1"/>
  <c r="AC178" i="2"/>
  <c r="S177" i="3" l="1"/>
  <c r="AE175" i="3"/>
  <c r="AE174" i="3"/>
  <c r="AC178" i="1"/>
  <c r="AS180" i="2"/>
  <c r="AD180" i="2"/>
  <c r="AP180" i="2"/>
  <c r="Q180" i="2"/>
  <c r="O181" i="2"/>
  <c r="AP178" i="3"/>
  <c r="AD178" i="3"/>
  <c r="AK178" i="3"/>
  <c r="AH178" i="3" s="1"/>
  <c r="O179" i="3"/>
  <c r="Q178" i="3"/>
  <c r="R178" i="3" s="1"/>
  <c r="AS178" i="3"/>
  <c r="AC177" i="3"/>
  <c r="AK178" i="1"/>
  <c r="AH178" i="1" s="1"/>
  <c r="T178" i="1"/>
  <c r="AI178" i="1"/>
  <c r="P179" i="1"/>
  <c r="T179" i="3"/>
  <c r="AI179" i="3"/>
  <c r="P180" i="3"/>
  <c r="R178" i="1"/>
  <c r="S179" i="2"/>
  <c r="AE177" i="2"/>
  <c r="AE176" i="2"/>
  <c r="T177" i="2"/>
  <c r="P178" i="2"/>
  <c r="AI177" i="2"/>
  <c r="AK177" i="2"/>
  <c r="AH177" i="2" s="1"/>
  <c r="R177" i="2"/>
  <c r="O180" i="1"/>
  <c r="AS179" i="1"/>
  <c r="Q179" i="1"/>
  <c r="R179" i="1" s="1"/>
  <c r="AK179" i="1"/>
  <c r="AH179" i="1" s="1"/>
  <c r="AD179" i="1"/>
  <c r="AP179" i="1"/>
  <c r="S178" i="1"/>
  <c r="AE175" i="1"/>
  <c r="AC179" i="2"/>
  <c r="Q180" i="1" l="1"/>
  <c r="AD180" i="1"/>
  <c r="AP180" i="1"/>
  <c r="AS180" i="1"/>
  <c r="O181" i="1"/>
  <c r="AP179" i="3"/>
  <c r="AS179" i="3"/>
  <c r="AD179" i="3"/>
  <c r="AK179" i="3"/>
  <c r="AH179" i="3" s="1"/>
  <c r="O180" i="3"/>
  <c r="Q179" i="3"/>
  <c r="R179" i="3" s="1"/>
  <c r="AC180" i="2"/>
  <c r="T178" i="2"/>
  <c r="AI178" i="2"/>
  <c r="P179" i="2"/>
  <c r="AK178" i="2"/>
  <c r="AH178" i="2" s="1"/>
  <c r="R178" i="2"/>
  <c r="AD181" i="2"/>
  <c r="AE178" i="2" s="1"/>
  <c r="O182" i="2"/>
  <c r="Q181" i="2"/>
  <c r="AS181" i="2"/>
  <c r="AP181" i="2"/>
  <c r="S180" i="2"/>
  <c r="S179" i="1"/>
  <c r="AE177" i="1"/>
  <c r="AE176" i="1"/>
  <c r="AC179" i="1"/>
  <c r="T179" i="1"/>
  <c r="AI179" i="1"/>
  <c r="P180" i="1"/>
  <c r="S178" i="3"/>
  <c r="T180" i="3"/>
  <c r="P181" i="3"/>
  <c r="AI180" i="3"/>
  <c r="AC178" i="3"/>
  <c r="T181" i="3" l="1"/>
  <c r="P182" i="3"/>
  <c r="AI181" i="3"/>
  <c r="T179" i="2"/>
  <c r="AI179" i="2"/>
  <c r="P180" i="2"/>
  <c r="AK179" i="2"/>
  <c r="AH179" i="2" s="1"/>
  <c r="R179" i="2"/>
  <c r="S179" i="3"/>
  <c r="AE176" i="3"/>
  <c r="S180" i="1"/>
  <c r="AE178" i="1"/>
  <c r="O182" i="1"/>
  <c r="AD181" i="1"/>
  <c r="AS181" i="1"/>
  <c r="Q181" i="1"/>
  <c r="AP181" i="1"/>
  <c r="T180" i="1"/>
  <c r="AI180" i="1"/>
  <c r="P181" i="1"/>
  <c r="AC181" i="2"/>
  <c r="AD182" i="2"/>
  <c r="AP182" i="2"/>
  <c r="AS182" i="2"/>
  <c r="Q182" i="2"/>
  <c r="O183" i="2"/>
  <c r="AC180" i="1"/>
  <c r="R180" i="1"/>
  <c r="S181" i="2"/>
  <c r="AP180" i="3"/>
  <c r="AS180" i="3"/>
  <c r="O181" i="3"/>
  <c r="AK180" i="3"/>
  <c r="AH180" i="3" s="1"/>
  <c r="Q180" i="3"/>
  <c r="R180" i="3" s="1"/>
  <c r="AD180" i="3"/>
  <c r="AC179" i="3"/>
  <c r="AK180" i="1"/>
  <c r="AH180" i="1" s="1"/>
  <c r="AS182" i="1" l="1"/>
  <c r="AD182" i="1"/>
  <c r="AP182" i="1"/>
  <c r="O183" i="1"/>
  <c r="Q182" i="1"/>
  <c r="AD181" i="3"/>
  <c r="AP181" i="3"/>
  <c r="AK181" i="3"/>
  <c r="AH181" i="3" s="1"/>
  <c r="AS181" i="3"/>
  <c r="Q181" i="3"/>
  <c r="R181" i="3" s="1"/>
  <c r="O182" i="3"/>
  <c r="S182" i="2"/>
  <c r="AC180" i="3"/>
  <c r="Q183" i="2"/>
  <c r="O184" i="2"/>
  <c r="AS183" i="2"/>
  <c r="AP183" i="2"/>
  <c r="AD183" i="2"/>
  <c r="AC181" i="1"/>
  <c r="S181" i="1"/>
  <c r="AE179" i="1"/>
  <c r="AE179" i="2"/>
  <c r="T180" i="2"/>
  <c r="AI180" i="2"/>
  <c r="P181" i="2"/>
  <c r="AK180" i="2"/>
  <c r="AH180" i="2" s="1"/>
  <c r="R180" i="2"/>
  <c r="T182" i="3"/>
  <c r="P183" i="3"/>
  <c r="AI182" i="3"/>
  <c r="S180" i="3"/>
  <c r="AE177" i="3"/>
  <c r="AE178" i="3"/>
  <c r="AE180" i="2"/>
  <c r="AC182" i="2"/>
  <c r="T181" i="1"/>
  <c r="AI181" i="1"/>
  <c r="P182" i="1"/>
  <c r="R181" i="1"/>
  <c r="AK181" i="1"/>
  <c r="AH181" i="1" s="1"/>
  <c r="T181" i="2" l="1"/>
  <c r="P182" i="2"/>
  <c r="AI181" i="2"/>
  <c r="AK181" i="2"/>
  <c r="AH181" i="2" s="1"/>
  <c r="R181" i="2"/>
  <c r="AS184" i="2"/>
  <c r="O185" i="2"/>
  <c r="AD184" i="2"/>
  <c r="Q184" i="2"/>
  <c r="AP184" i="2"/>
  <c r="AD182" i="3"/>
  <c r="AP182" i="3"/>
  <c r="O183" i="3"/>
  <c r="AK182" i="3"/>
  <c r="AH182" i="3" s="1"/>
  <c r="AS182" i="3"/>
  <c r="Q182" i="3"/>
  <c r="R182" i="3" s="1"/>
  <c r="AC181" i="3"/>
  <c r="AK182" i="1"/>
  <c r="AH182" i="1" s="1"/>
  <c r="T182" i="1"/>
  <c r="P183" i="1"/>
  <c r="AI182" i="1"/>
  <c r="AC183" i="2"/>
  <c r="AE181" i="2"/>
  <c r="S181" i="3"/>
  <c r="R182" i="1"/>
  <c r="S182" i="1"/>
  <c r="AS183" i="1"/>
  <c r="O184" i="1"/>
  <c r="Q183" i="1"/>
  <c r="R183" i="1" s="1"/>
  <c r="AK183" i="1"/>
  <c r="AH183" i="1" s="1"/>
  <c r="AD183" i="1"/>
  <c r="AP183" i="1"/>
  <c r="T183" i="3"/>
  <c r="P184" i="3"/>
  <c r="AI183" i="3"/>
  <c r="S183" i="2"/>
  <c r="AC182" i="1"/>
  <c r="Q184" i="1" l="1"/>
  <c r="AD184" i="1"/>
  <c r="AS184" i="1"/>
  <c r="AP184" i="1"/>
  <c r="O185" i="1"/>
  <c r="AP185" i="2"/>
  <c r="AD185" i="2"/>
  <c r="AS185" i="2"/>
  <c r="Q185" i="2"/>
  <c r="O186" i="2"/>
  <c r="T182" i="2"/>
  <c r="AI182" i="2"/>
  <c r="P183" i="2"/>
  <c r="AK182" i="2"/>
  <c r="AH182" i="2" s="1"/>
  <c r="R182" i="2"/>
  <c r="T184" i="3"/>
  <c r="P185" i="3"/>
  <c r="AI184" i="3"/>
  <c r="S183" i="1"/>
  <c r="AE180" i="1"/>
  <c r="T183" i="1"/>
  <c r="AI183" i="1"/>
  <c r="P184" i="1"/>
  <c r="AD183" i="3"/>
  <c r="AP183" i="3"/>
  <c r="AK183" i="3"/>
  <c r="AH183" i="3" s="1"/>
  <c r="O184" i="3"/>
  <c r="AS183" i="3"/>
  <c r="Q183" i="3"/>
  <c r="R183" i="3" s="1"/>
  <c r="AC184" i="2"/>
  <c r="AC182" i="3"/>
  <c r="AC183" i="1"/>
  <c r="S182" i="3"/>
  <c r="AE179" i="3"/>
  <c r="AE180" i="3"/>
  <c r="S184" i="2"/>
  <c r="T184" i="1" l="1"/>
  <c r="AI184" i="1"/>
  <c r="P185" i="1"/>
  <c r="AC185" i="2"/>
  <c r="AC183" i="3"/>
  <c r="O186" i="1"/>
  <c r="AK185" i="1"/>
  <c r="AH185" i="1" s="1"/>
  <c r="AS185" i="1"/>
  <c r="AD185" i="1"/>
  <c r="Q185" i="1"/>
  <c r="R185" i="1" s="1"/>
  <c r="AP185" i="1"/>
  <c r="S183" i="3"/>
  <c r="T185" i="3"/>
  <c r="P186" i="3"/>
  <c r="AI185" i="3"/>
  <c r="S185" i="2"/>
  <c r="AE182" i="2"/>
  <c r="AC184" i="1"/>
  <c r="S184" i="1"/>
  <c r="AE181" i="1"/>
  <c r="AD184" i="3"/>
  <c r="AP184" i="3"/>
  <c r="AS184" i="3"/>
  <c r="O185" i="3"/>
  <c r="Q184" i="3"/>
  <c r="R184" i="3" s="1"/>
  <c r="AK184" i="3"/>
  <c r="AH184" i="3" s="1"/>
  <c r="T183" i="2"/>
  <c r="P184" i="2"/>
  <c r="AI183" i="2"/>
  <c r="AK183" i="2"/>
  <c r="AH183" i="2" s="1"/>
  <c r="R183" i="2"/>
  <c r="O187" i="2"/>
  <c r="AD186" i="2"/>
  <c r="AS186" i="2"/>
  <c r="Q186" i="2"/>
  <c r="AP186" i="2"/>
  <c r="AK184" i="1"/>
  <c r="AH184" i="1" s="1"/>
  <c r="R184" i="1"/>
  <c r="S184" i="3" l="1"/>
  <c r="AE181" i="3"/>
  <c r="T185" i="1"/>
  <c r="AI185" i="1"/>
  <c r="P186" i="1"/>
  <c r="T184" i="2"/>
  <c r="AI184" i="2"/>
  <c r="P185" i="2"/>
  <c r="AK184" i="2"/>
  <c r="AH184" i="2" s="1"/>
  <c r="R184" i="2"/>
  <c r="AD185" i="3"/>
  <c r="AP185" i="3"/>
  <c r="AK185" i="3"/>
  <c r="AH185" i="3" s="1"/>
  <c r="AS185" i="3"/>
  <c r="Q185" i="3"/>
  <c r="R185" i="3" s="1"/>
  <c r="O186" i="3"/>
  <c r="AD186" i="1"/>
  <c r="AP186" i="1"/>
  <c r="O187" i="1"/>
  <c r="Q186" i="1"/>
  <c r="R186" i="1" s="1"/>
  <c r="AS186" i="1"/>
  <c r="AK186" i="1"/>
  <c r="AH186" i="1" s="1"/>
  <c r="T186" i="3"/>
  <c r="P187" i="3"/>
  <c r="AI186" i="3"/>
  <c r="S185" i="1"/>
  <c r="AE182" i="1"/>
  <c r="AE183" i="1"/>
  <c r="S186" i="2"/>
  <c r="AE183" i="2"/>
  <c r="AC186" i="2"/>
  <c r="Q187" i="2"/>
  <c r="AS187" i="2"/>
  <c r="O188" i="2"/>
  <c r="AP187" i="2"/>
  <c r="AD187" i="2"/>
  <c r="AC184" i="3"/>
  <c r="AC185" i="1"/>
  <c r="S187" i="2" l="1"/>
  <c r="AE184" i="2"/>
  <c r="Q188" i="2"/>
  <c r="O189" i="2"/>
  <c r="AD188" i="2"/>
  <c r="AS188" i="2"/>
  <c r="AP188" i="2"/>
  <c r="T185" i="2"/>
  <c r="AI185" i="2"/>
  <c r="P186" i="2"/>
  <c r="AK185" i="2"/>
  <c r="AH185" i="2" s="1"/>
  <c r="R185" i="2"/>
  <c r="T187" i="3"/>
  <c r="P188" i="3"/>
  <c r="AI187" i="3"/>
  <c r="S186" i="1"/>
  <c r="AE182" i="3"/>
  <c r="AC187" i="2"/>
  <c r="O188" i="1"/>
  <c r="Q187" i="1"/>
  <c r="AD187" i="1"/>
  <c r="AS187" i="1"/>
  <c r="AP187" i="1"/>
  <c r="AD186" i="3"/>
  <c r="AP186" i="3"/>
  <c r="O187" i="3"/>
  <c r="AK186" i="3"/>
  <c r="AH186" i="3" s="1"/>
  <c r="AS186" i="3"/>
  <c r="Q186" i="3"/>
  <c r="R186" i="3" s="1"/>
  <c r="AC185" i="3"/>
  <c r="AC186" i="1"/>
  <c r="S185" i="3"/>
  <c r="T186" i="1"/>
  <c r="AI186" i="1"/>
  <c r="P187" i="1"/>
  <c r="AE183" i="3"/>
  <c r="S187" i="1" l="1"/>
  <c r="AE184" i="1"/>
  <c r="O190" i="2"/>
  <c r="Q189" i="2"/>
  <c r="AD189" i="2"/>
  <c r="AP189" i="2"/>
  <c r="AS189" i="2"/>
  <c r="T187" i="1"/>
  <c r="P188" i="1"/>
  <c r="AI187" i="1"/>
  <c r="AD187" i="3"/>
  <c r="AP187" i="3"/>
  <c r="AK187" i="3"/>
  <c r="AH187" i="3" s="1"/>
  <c r="O188" i="3"/>
  <c r="AS187" i="3"/>
  <c r="Q187" i="3"/>
  <c r="R187" i="3" s="1"/>
  <c r="AC187" i="1"/>
  <c r="AK187" i="1"/>
  <c r="AH187" i="1" s="1"/>
  <c r="AE185" i="2"/>
  <c r="T186" i="2"/>
  <c r="P187" i="2"/>
  <c r="AI186" i="2"/>
  <c r="AK186" i="2"/>
  <c r="AH186" i="2" s="1"/>
  <c r="R186" i="2"/>
  <c r="AC188" i="2"/>
  <c r="AC186" i="3"/>
  <c r="R187" i="1"/>
  <c r="T188" i="3"/>
  <c r="P189" i="3"/>
  <c r="AI188" i="3"/>
  <c r="S186" i="3"/>
  <c r="AS188" i="1"/>
  <c r="Q188" i="1"/>
  <c r="R188" i="1" s="1"/>
  <c r="AD188" i="1"/>
  <c r="AK188" i="1"/>
  <c r="AH188" i="1" s="1"/>
  <c r="AP188" i="1"/>
  <c r="O189" i="1"/>
  <c r="S188" i="2"/>
  <c r="AE185" i="1" l="1"/>
  <c r="T187" i="2"/>
  <c r="P188" i="2"/>
  <c r="AI187" i="2"/>
  <c r="AK187" i="2"/>
  <c r="AH187" i="2" s="1"/>
  <c r="R187" i="2"/>
  <c r="S187" i="3"/>
  <c r="AE184" i="3"/>
  <c r="AD188" i="3"/>
  <c r="AP188" i="3"/>
  <c r="AS188" i="3"/>
  <c r="O189" i="3"/>
  <c r="Q188" i="3"/>
  <c r="R188" i="3" s="1"/>
  <c r="AK188" i="3"/>
  <c r="AH188" i="3" s="1"/>
  <c r="S189" i="2"/>
  <c r="AE186" i="2"/>
  <c r="O190" i="1"/>
  <c r="AS189" i="1"/>
  <c r="AD189" i="1"/>
  <c r="Q189" i="1"/>
  <c r="AP189" i="1"/>
  <c r="S188" i="1"/>
  <c r="T189" i="3"/>
  <c r="P190" i="3"/>
  <c r="AI189" i="3"/>
  <c r="AC189" i="2"/>
  <c r="AC188" i="1"/>
  <c r="AC187" i="3"/>
  <c r="T188" i="1"/>
  <c r="AI188" i="1"/>
  <c r="P189" i="1"/>
  <c r="O191" i="2"/>
  <c r="AD190" i="2"/>
  <c r="AS190" i="2"/>
  <c r="Q190" i="2"/>
  <c r="AP190" i="2"/>
  <c r="AE186" i="1"/>
  <c r="R189" i="1" l="1"/>
  <c r="AK189" i="1"/>
  <c r="AH189" i="1" s="1"/>
  <c r="S188" i="3"/>
  <c r="AE185" i="3"/>
  <c r="AD191" i="2"/>
  <c r="AS191" i="2"/>
  <c r="AP191" i="2"/>
  <c r="Q191" i="2"/>
  <c r="O192" i="2"/>
  <c r="AD190" i="1"/>
  <c r="AP190" i="1"/>
  <c r="AS190" i="1"/>
  <c r="O191" i="1"/>
  <c r="Q190" i="1"/>
  <c r="AD189" i="3"/>
  <c r="AE186" i="3" s="1"/>
  <c r="AP189" i="3"/>
  <c r="AK189" i="3"/>
  <c r="AH189" i="3" s="1"/>
  <c r="AS189" i="3"/>
  <c r="Q189" i="3"/>
  <c r="R189" i="3" s="1"/>
  <c r="O190" i="3"/>
  <c r="S190" i="2"/>
  <c r="T189" i="1"/>
  <c r="AI189" i="1"/>
  <c r="P190" i="1"/>
  <c r="S189" i="1"/>
  <c r="AE188" i="2"/>
  <c r="AC190" i="2"/>
  <c r="T190" i="3"/>
  <c r="P191" i="3"/>
  <c r="AI190" i="3"/>
  <c r="AC189" i="1"/>
  <c r="AE187" i="2"/>
  <c r="AC188" i="3"/>
  <c r="T188" i="2"/>
  <c r="AI188" i="2"/>
  <c r="P189" i="2"/>
  <c r="AK188" i="2"/>
  <c r="AH188" i="2" s="1"/>
  <c r="R188" i="2"/>
  <c r="T191" i="3" l="1"/>
  <c r="P192" i="3"/>
  <c r="AI191" i="3"/>
  <c r="AD190" i="3"/>
  <c r="AP190" i="3"/>
  <c r="O191" i="3"/>
  <c r="AK190" i="3"/>
  <c r="AH190" i="3" s="1"/>
  <c r="AS190" i="3"/>
  <c r="Q190" i="3"/>
  <c r="R190" i="3" s="1"/>
  <c r="AC189" i="3"/>
  <c r="R190" i="1"/>
  <c r="S191" i="2"/>
  <c r="S189" i="3"/>
  <c r="O192" i="1"/>
  <c r="Q191" i="1"/>
  <c r="AS191" i="1"/>
  <c r="AD191" i="1"/>
  <c r="AP191" i="1"/>
  <c r="S190" i="1"/>
  <c r="AE187" i="1"/>
  <c r="T189" i="2"/>
  <c r="P190" i="2"/>
  <c r="AI189" i="2"/>
  <c r="AK189" i="2"/>
  <c r="AH189" i="2" s="1"/>
  <c r="R189" i="2"/>
  <c r="T190" i="1"/>
  <c r="AI190" i="1"/>
  <c r="P191" i="1"/>
  <c r="AK191" i="1" s="1"/>
  <c r="AH191" i="1" s="1"/>
  <c r="AC191" i="2"/>
  <c r="AE187" i="3"/>
  <c r="AK190" i="1"/>
  <c r="AH190" i="1" s="1"/>
  <c r="AC190" i="1"/>
  <c r="O193" i="2"/>
  <c r="AP192" i="2"/>
  <c r="AS192" i="2"/>
  <c r="Q192" i="2"/>
  <c r="AD192" i="2"/>
  <c r="R191" i="1" l="1"/>
  <c r="AD191" i="3"/>
  <c r="AP191" i="3"/>
  <c r="AK191" i="3"/>
  <c r="AH191" i="3" s="1"/>
  <c r="O192" i="3"/>
  <c r="AS191" i="3"/>
  <c r="Q191" i="3"/>
  <c r="R191" i="3" s="1"/>
  <c r="S191" i="1"/>
  <c r="AE188" i="1"/>
  <c r="Q192" i="1"/>
  <c r="AD192" i="1"/>
  <c r="AP192" i="1"/>
  <c r="O193" i="1"/>
  <c r="AS192" i="1"/>
  <c r="AC190" i="3"/>
  <c r="T192" i="3"/>
  <c r="P193" i="3"/>
  <c r="AI192" i="3"/>
  <c r="S192" i="2"/>
  <c r="AE189" i="2"/>
  <c r="AC192" i="2"/>
  <c r="T190" i="2"/>
  <c r="P191" i="2"/>
  <c r="AI190" i="2"/>
  <c r="AK190" i="2"/>
  <c r="AH190" i="2" s="1"/>
  <c r="R190" i="2"/>
  <c r="S190" i="3"/>
  <c r="AE188" i="3"/>
  <c r="AS193" i="2"/>
  <c r="Q193" i="2"/>
  <c r="O194" i="2"/>
  <c r="AD193" i="2"/>
  <c r="AP193" i="2"/>
  <c r="T191" i="1"/>
  <c r="AI191" i="1"/>
  <c r="P192" i="1"/>
  <c r="AC191" i="1"/>
  <c r="AS194" i="2" l="1"/>
  <c r="AD194" i="2"/>
  <c r="O195" i="2"/>
  <c r="AP194" i="2"/>
  <c r="Q194" i="2"/>
  <c r="AC192" i="1"/>
  <c r="R192" i="1"/>
  <c r="AK192" i="1"/>
  <c r="AH192" i="1" s="1"/>
  <c r="AC191" i="3"/>
  <c r="AC193" i="2"/>
  <c r="T193" i="3"/>
  <c r="P194" i="3"/>
  <c r="AI193" i="3"/>
  <c r="S191" i="3"/>
  <c r="T192" i="1"/>
  <c r="P193" i="1"/>
  <c r="AI192" i="1"/>
  <c r="S193" i="2"/>
  <c r="AE190" i="2"/>
  <c r="T191" i="2"/>
  <c r="P192" i="2"/>
  <c r="AI191" i="2"/>
  <c r="AK191" i="2"/>
  <c r="AH191" i="2" s="1"/>
  <c r="R191" i="2"/>
  <c r="AE191" i="2"/>
  <c r="AS193" i="1"/>
  <c r="O194" i="1"/>
  <c r="AK193" i="1"/>
  <c r="AH193" i="1" s="1"/>
  <c r="AD193" i="1"/>
  <c r="Q193" i="1"/>
  <c r="R193" i="1" s="1"/>
  <c r="AP193" i="1"/>
  <c r="S192" i="1"/>
  <c r="AE189" i="1"/>
  <c r="AD192" i="3"/>
  <c r="AP192" i="3"/>
  <c r="AS192" i="3"/>
  <c r="O193" i="3"/>
  <c r="Q192" i="3"/>
  <c r="R192" i="3" s="1"/>
  <c r="AK192" i="3"/>
  <c r="AH192" i="3" s="1"/>
  <c r="AC193" i="1" l="1"/>
  <c r="T192" i="2"/>
  <c r="P193" i="2"/>
  <c r="AI192" i="2"/>
  <c r="AK192" i="2"/>
  <c r="AH192" i="2" s="1"/>
  <c r="R192" i="2"/>
  <c r="AC194" i="2"/>
  <c r="AC192" i="3"/>
  <c r="AD194" i="1"/>
  <c r="AS194" i="1"/>
  <c r="AP194" i="1"/>
  <c r="O195" i="1"/>
  <c r="Q194" i="1"/>
  <c r="AE189" i="3"/>
  <c r="AD195" i="2"/>
  <c r="O196" i="2"/>
  <c r="AP195" i="2"/>
  <c r="Q195" i="2"/>
  <c r="AS195" i="2"/>
  <c r="S192" i="3"/>
  <c r="AD193" i="3"/>
  <c r="AP193" i="3"/>
  <c r="AK193" i="3"/>
  <c r="AH193" i="3" s="1"/>
  <c r="AS193" i="3"/>
  <c r="Q193" i="3"/>
  <c r="R193" i="3" s="1"/>
  <c r="O194" i="3"/>
  <c r="S193" i="1"/>
  <c r="AE190" i="1"/>
  <c r="T193" i="1"/>
  <c r="P194" i="1"/>
  <c r="AI193" i="1"/>
  <c r="T194" i="3"/>
  <c r="P195" i="3"/>
  <c r="AI194" i="3"/>
  <c r="S194" i="2"/>
  <c r="T195" i="3" l="1"/>
  <c r="P196" i="3"/>
  <c r="AI195" i="3"/>
  <c r="T194" i="1"/>
  <c r="AI194" i="1"/>
  <c r="P195" i="1"/>
  <c r="AD194" i="3"/>
  <c r="AP194" i="3"/>
  <c r="O195" i="3"/>
  <c r="AK194" i="3"/>
  <c r="AH194" i="3" s="1"/>
  <c r="AS194" i="3"/>
  <c r="Q194" i="3"/>
  <c r="R194" i="3" s="1"/>
  <c r="AC193" i="3"/>
  <c r="AC195" i="2"/>
  <c r="AK194" i="1"/>
  <c r="AH194" i="1" s="1"/>
  <c r="S193" i="3"/>
  <c r="AE190" i="3"/>
  <c r="AP196" i="2"/>
  <c r="Q196" i="2"/>
  <c r="O197" i="2"/>
  <c r="AS196" i="2"/>
  <c r="AD196" i="2"/>
  <c r="R194" i="1"/>
  <c r="S195" i="2"/>
  <c r="AE192" i="2"/>
  <c r="O196" i="1"/>
  <c r="AS195" i="1"/>
  <c r="Q195" i="1"/>
  <c r="R195" i="1" s="1"/>
  <c r="AK195" i="1"/>
  <c r="AH195" i="1" s="1"/>
  <c r="AD195" i="1"/>
  <c r="AP195" i="1"/>
  <c r="S194" i="1"/>
  <c r="AE191" i="1"/>
  <c r="AE191" i="3"/>
  <c r="AC194" i="1"/>
  <c r="T193" i="2"/>
  <c r="P194" i="2"/>
  <c r="AI193" i="2"/>
  <c r="AK193" i="2"/>
  <c r="AH193" i="2" s="1"/>
  <c r="R193" i="2"/>
  <c r="AC195" i="1" l="1"/>
  <c r="AC196" i="2"/>
  <c r="T194" i="2"/>
  <c r="AI194" i="2"/>
  <c r="P195" i="2"/>
  <c r="AK194" i="2"/>
  <c r="AH194" i="2" s="1"/>
  <c r="R194" i="2"/>
  <c r="AD195" i="3"/>
  <c r="AP195" i="3"/>
  <c r="AS195" i="3"/>
  <c r="AK195" i="3"/>
  <c r="AH195" i="3" s="1"/>
  <c r="O196" i="3"/>
  <c r="Q195" i="3"/>
  <c r="R195" i="3" s="1"/>
  <c r="T195" i="1"/>
  <c r="AI195" i="1"/>
  <c r="P196" i="1"/>
  <c r="T196" i="3"/>
  <c r="P197" i="3"/>
  <c r="AI196" i="3"/>
  <c r="S195" i="1"/>
  <c r="AE192" i="1"/>
  <c r="Q196" i="1"/>
  <c r="R196" i="1" s="1"/>
  <c r="AD196" i="1"/>
  <c r="AK196" i="1"/>
  <c r="AH196" i="1" s="1"/>
  <c r="AP196" i="1"/>
  <c r="AS196" i="1"/>
  <c r="O197" i="1"/>
  <c r="O198" i="2"/>
  <c r="Q197" i="2"/>
  <c r="AS197" i="2"/>
  <c r="AD197" i="2"/>
  <c r="AP197" i="2"/>
  <c r="AC194" i="3"/>
  <c r="S196" i="2"/>
  <c r="AE193" i="2"/>
  <c r="S194" i="3"/>
  <c r="AE192" i="3"/>
  <c r="O198" i="1" l="1"/>
  <c r="AD197" i="1"/>
  <c r="AS197" i="1"/>
  <c r="Q197" i="1"/>
  <c r="AP197" i="1"/>
  <c r="T196" i="1"/>
  <c r="AI196" i="1"/>
  <c r="P197" i="1"/>
  <c r="AD196" i="3"/>
  <c r="AP196" i="3"/>
  <c r="O197" i="3"/>
  <c r="Q196" i="3"/>
  <c r="R196" i="3" s="1"/>
  <c r="AS196" i="3"/>
  <c r="AK196" i="3"/>
  <c r="AH196" i="3" s="1"/>
  <c r="S195" i="3"/>
  <c r="AC197" i="2"/>
  <c r="S196" i="1"/>
  <c r="AE193" i="1"/>
  <c r="T195" i="2"/>
  <c r="P196" i="2"/>
  <c r="AI195" i="2"/>
  <c r="AK195" i="2"/>
  <c r="AH195" i="2" s="1"/>
  <c r="R195" i="2"/>
  <c r="S197" i="2"/>
  <c r="AE194" i="2"/>
  <c r="AC196" i="1"/>
  <c r="T197" i="3"/>
  <c r="P198" i="3"/>
  <c r="AI197" i="3"/>
  <c r="O199" i="2"/>
  <c r="AD198" i="2"/>
  <c r="AP198" i="2"/>
  <c r="AS198" i="2"/>
  <c r="Q198" i="2"/>
  <c r="AC195" i="3"/>
  <c r="S198" i="2" l="1"/>
  <c r="T198" i="3"/>
  <c r="P199" i="3"/>
  <c r="AI198" i="3"/>
  <c r="AE195" i="2"/>
  <c r="T196" i="2"/>
  <c r="AI196" i="2"/>
  <c r="P197" i="2"/>
  <c r="AK196" i="2"/>
  <c r="AH196" i="2" s="1"/>
  <c r="R196" i="2"/>
  <c r="AC197" i="1"/>
  <c r="S197" i="1"/>
  <c r="AE194" i="1"/>
  <c r="AD197" i="3"/>
  <c r="AP197" i="3"/>
  <c r="AK197" i="3"/>
  <c r="AH197" i="3" s="1"/>
  <c r="Q197" i="3"/>
  <c r="R197" i="3" s="1"/>
  <c r="O198" i="3"/>
  <c r="AS197" i="3"/>
  <c r="T197" i="1"/>
  <c r="AI197" i="1"/>
  <c r="P198" i="1"/>
  <c r="R197" i="1"/>
  <c r="AK197" i="1"/>
  <c r="AH197" i="1" s="1"/>
  <c r="AC198" i="2"/>
  <c r="AD199" i="2"/>
  <c r="AS199" i="2"/>
  <c r="AP199" i="2"/>
  <c r="Q199" i="2"/>
  <c r="O200" i="2"/>
  <c r="AE196" i="2"/>
  <c r="AC196" i="3"/>
  <c r="AS198" i="1"/>
  <c r="AD198" i="1"/>
  <c r="AP198" i="1"/>
  <c r="O199" i="1"/>
  <c r="Q198" i="1"/>
  <c r="R198" i="1" s="1"/>
  <c r="AK198" i="1"/>
  <c r="AH198" i="1" s="1"/>
  <c r="S196" i="3"/>
  <c r="AE193" i="3"/>
  <c r="O201" i="2" l="1"/>
  <c r="AP200" i="2"/>
  <c r="AS200" i="2"/>
  <c r="Q200" i="2"/>
  <c r="AD200" i="2"/>
  <c r="T197" i="2"/>
  <c r="P198" i="2"/>
  <c r="AI197" i="2"/>
  <c r="AK197" i="2"/>
  <c r="AH197" i="2" s="1"/>
  <c r="R197" i="2"/>
  <c r="S198" i="1"/>
  <c r="AE195" i="1"/>
  <c r="S199" i="2"/>
  <c r="AC197" i="3"/>
  <c r="T199" i="3"/>
  <c r="P200" i="3"/>
  <c r="AI199" i="3"/>
  <c r="AS199" i="1"/>
  <c r="O200" i="1"/>
  <c r="Q199" i="1"/>
  <c r="AD199" i="1"/>
  <c r="AP199" i="1"/>
  <c r="T198" i="1"/>
  <c r="P199" i="1"/>
  <c r="AK199" i="1" s="1"/>
  <c r="AH199" i="1" s="1"/>
  <c r="AI198" i="1"/>
  <c r="AD198" i="3"/>
  <c r="AP198" i="3"/>
  <c r="AS198" i="3"/>
  <c r="O199" i="3"/>
  <c r="AK198" i="3"/>
  <c r="AH198" i="3" s="1"/>
  <c r="Q198" i="3"/>
  <c r="R198" i="3" s="1"/>
  <c r="S197" i="3"/>
  <c r="AE195" i="3"/>
  <c r="AE194" i="3"/>
  <c r="AC198" i="1"/>
  <c r="AC199" i="2"/>
  <c r="S198" i="3" l="1"/>
  <c r="S199" i="1"/>
  <c r="AD199" i="3"/>
  <c r="AP199" i="3"/>
  <c r="AS199" i="3"/>
  <c r="AK199" i="3"/>
  <c r="AH199" i="3" s="1"/>
  <c r="O200" i="3"/>
  <c r="Q199" i="3"/>
  <c r="R199" i="3" s="1"/>
  <c r="AE196" i="1"/>
  <c r="S200" i="2"/>
  <c r="AC200" i="2"/>
  <c r="AC199" i="1"/>
  <c r="R199" i="1"/>
  <c r="T200" i="3"/>
  <c r="P201" i="3"/>
  <c r="AI200" i="3"/>
  <c r="T198" i="2"/>
  <c r="P199" i="2"/>
  <c r="AI198" i="2"/>
  <c r="AK198" i="2"/>
  <c r="AH198" i="2" s="1"/>
  <c r="R198" i="2"/>
  <c r="AS201" i="2"/>
  <c r="Q201" i="2"/>
  <c r="AD201" i="2"/>
  <c r="AP201" i="2"/>
  <c r="O202" i="2"/>
  <c r="AC198" i="3"/>
  <c r="T199" i="1"/>
  <c r="AI199" i="1"/>
  <c r="P200" i="1"/>
  <c r="Q200" i="1"/>
  <c r="AD200" i="1"/>
  <c r="AE197" i="1" s="1"/>
  <c r="AS200" i="1"/>
  <c r="AP200" i="1"/>
  <c r="O201" i="1"/>
  <c r="AE197" i="2"/>
  <c r="T200" i="1" l="1"/>
  <c r="AI200" i="1"/>
  <c r="P201" i="1"/>
  <c r="T199" i="2"/>
  <c r="P200" i="2"/>
  <c r="AI199" i="2"/>
  <c r="AK199" i="2"/>
  <c r="AH199" i="2" s="1"/>
  <c r="R199" i="2"/>
  <c r="T201" i="3"/>
  <c r="P202" i="3"/>
  <c r="AI201" i="3"/>
  <c r="AE198" i="2"/>
  <c r="S200" i="1"/>
  <c r="AS202" i="2"/>
  <c r="AD202" i="2"/>
  <c r="Q202" i="2"/>
  <c r="AP202" i="2"/>
  <c r="O203" i="2"/>
  <c r="AC199" i="3"/>
  <c r="O202" i="1"/>
  <c r="AK201" i="1"/>
  <c r="AH201" i="1" s="1"/>
  <c r="AS201" i="1"/>
  <c r="AD201" i="1"/>
  <c r="Q201" i="1"/>
  <c r="R201" i="1" s="1"/>
  <c r="AP201" i="1"/>
  <c r="R200" i="1"/>
  <c r="AC201" i="2"/>
  <c r="AD200" i="3"/>
  <c r="AP200" i="3"/>
  <c r="O201" i="3"/>
  <c r="Q200" i="3"/>
  <c r="R200" i="3" s="1"/>
  <c r="AS200" i="3"/>
  <c r="AK200" i="3"/>
  <c r="AH200" i="3" s="1"/>
  <c r="S199" i="3"/>
  <c r="AE196" i="3"/>
  <c r="AC200" i="1"/>
  <c r="AK200" i="1"/>
  <c r="AH200" i="1" s="1"/>
  <c r="S201" i="2"/>
  <c r="AE199" i="2"/>
  <c r="AD201" i="3" l="1"/>
  <c r="AP201" i="3"/>
  <c r="AK201" i="3"/>
  <c r="AH201" i="3" s="1"/>
  <c r="Q201" i="3"/>
  <c r="R201" i="3" s="1"/>
  <c r="O202" i="3"/>
  <c r="AS201" i="3"/>
  <c r="S201" i="1"/>
  <c r="AE198" i="1"/>
  <c r="AE197" i="3"/>
  <c r="AC200" i="3"/>
  <c r="AC201" i="1"/>
  <c r="S202" i="2"/>
  <c r="T200" i="2"/>
  <c r="P201" i="2"/>
  <c r="AI200" i="2"/>
  <c r="AK200" i="2"/>
  <c r="AH200" i="2" s="1"/>
  <c r="R200" i="2"/>
  <c r="S200" i="3"/>
  <c r="O204" i="2"/>
  <c r="AS203" i="2"/>
  <c r="Q203" i="2"/>
  <c r="AD203" i="2"/>
  <c r="AP203" i="2"/>
  <c r="AD202" i="1"/>
  <c r="AP202" i="1"/>
  <c r="O203" i="1"/>
  <c r="Q202" i="1"/>
  <c r="AS202" i="1"/>
  <c r="AC202" i="2"/>
  <c r="T202" i="3"/>
  <c r="P203" i="3"/>
  <c r="AI202" i="3"/>
  <c r="T201" i="1"/>
  <c r="AI201" i="1"/>
  <c r="P202" i="1"/>
  <c r="AK202" i="1" s="1"/>
  <c r="AH202" i="1" s="1"/>
  <c r="AC202" i="1" l="1"/>
  <c r="AC203" i="2"/>
  <c r="AD202" i="3"/>
  <c r="AP202" i="3"/>
  <c r="AS202" i="3"/>
  <c r="O203" i="3"/>
  <c r="AK202" i="3"/>
  <c r="AH202" i="3" s="1"/>
  <c r="Q202" i="3"/>
  <c r="R202" i="3" s="1"/>
  <c r="S201" i="3"/>
  <c r="T202" i="1"/>
  <c r="AI202" i="1"/>
  <c r="P203" i="1"/>
  <c r="T201" i="2"/>
  <c r="AI201" i="2"/>
  <c r="P202" i="2"/>
  <c r="AK201" i="2"/>
  <c r="AH201" i="2" s="1"/>
  <c r="R201" i="2"/>
  <c r="R202" i="1"/>
  <c r="S202" i="1"/>
  <c r="AE199" i="1"/>
  <c r="AS204" i="2"/>
  <c r="O205" i="2"/>
  <c r="Q204" i="2"/>
  <c r="AD204" i="2"/>
  <c r="AP204" i="2"/>
  <c r="T203" i="3"/>
  <c r="P204" i="3"/>
  <c r="AI203" i="3"/>
  <c r="O204" i="1"/>
  <c r="Q203" i="1"/>
  <c r="R203" i="1" s="1"/>
  <c r="AK203" i="1"/>
  <c r="AH203" i="1" s="1"/>
  <c r="AD203" i="1"/>
  <c r="AS203" i="1"/>
  <c r="AP203" i="1"/>
  <c r="S203" i="2"/>
  <c r="AE201" i="2"/>
  <c r="AE200" i="2"/>
  <c r="AE200" i="1"/>
  <c r="AC201" i="3"/>
  <c r="AE198" i="3"/>
  <c r="T204" i="3" l="1"/>
  <c r="P205" i="3"/>
  <c r="AI204" i="3"/>
  <c r="T202" i="2"/>
  <c r="AI202" i="2"/>
  <c r="P203" i="2"/>
  <c r="AK202" i="2"/>
  <c r="AH202" i="2" s="1"/>
  <c r="R202" i="2"/>
  <c r="T203" i="1"/>
  <c r="P204" i="1"/>
  <c r="AI203" i="1"/>
  <c r="S202" i="3"/>
  <c r="AE199" i="3"/>
  <c r="AC203" i="1"/>
  <c r="AC204" i="2"/>
  <c r="Q205" i="2"/>
  <c r="AD205" i="2"/>
  <c r="AS205" i="2"/>
  <c r="AP205" i="2"/>
  <c r="O206" i="2"/>
  <c r="AD203" i="3"/>
  <c r="AP203" i="3"/>
  <c r="AS203" i="3"/>
  <c r="AK203" i="3"/>
  <c r="AH203" i="3" s="1"/>
  <c r="O204" i="3"/>
  <c r="Q203" i="3"/>
  <c r="R203" i="3" s="1"/>
  <c r="AS204" i="1"/>
  <c r="Q204" i="1"/>
  <c r="R204" i="1" s="1"/>
  <c r="AD204" i="1"/>
  <c r="AK204" i="1"/>
  <c r="AH204" i="1" s="1"/>
  <c r="AP204" i="1"/>
  <c r="O205" i="1"/>
  <c r="S203" i="1"/>
  <c r="S204" i="2"/>
  <c r="AC202" i="3"/>
  <c r="AC203" i="3" l="1"/>
  <c r="AC205" i="2"/>
  <c r="S205" i="2"/>
  <c r="AE202" i="2"/>
  <c r="T203" i="2"/>
  <c r="P204" i="2"/>
  <c r="AI203" i="2"/>
  <c r="AK203" i="2"/>
  <c r="AH203" i="2" s="1"/>
  <c r="R203" i="2"/>
  <c r="O206" i="1"/>
  <c r="AS205" i="1"/>
  <c r="AD205" i="1"/>
  <c r="Q205" i="1"/>
  <c r="AP205" i="1"/>
  <c r="S204" i="1"/>
  <c r="AD204" i="3"/>
  <c r="AP204" i="3"/>
  <c r="O205" i="3"/>
  <c r="Q204" i="3"/>
  <c r="R204" i="3" s="1"/>
  <c r="AS204" i="3"/>
  <c r="AK204" i="3"/>
  <c r="AH204" i="3" s="1"/>
  <c r="S203" i="3"/>
  <c r="AE201" i="3"/>
  <c r="AE200" i="3"/>
  <c r="T205" i="3"/>
  <c r="P206" i="3"/>
  <c r="AI205" i="3"/>
  <c r="AC204" i="1"/>
  <c r="AP206" i="2"/>
  <c r="O207" i="2"/>
  <c r="AS206" i="2"/>
  <c r="Q206" i="2"/>
  <c r="AD206" i="2"/>
  <c r="T204" i="1"/>
  <c r="AI204" i="1"/>
  <c r="P205" i="1"/>
  <c r="AE201" i="1"/>
  <c r="S206" i="2" l="1"/>
  <c r="AE203" i="2"/>
  <c r="AS207" i="2"/>
  <c r="O208" i="2"/>
  <c r="Q207" i="2"/>
  <c r="AD207" i="2"/>
  <c r="AP207" i="2"/>
  <c r="AD205" i="3"/>
  <c r="AP205" i="3"/>
  <c r="AK205" i="3"/>
  <c r="AH205" i="3" s="1"/>
  <c r="Q205" i="3"/>
  <c r="R205" i="3" s="1"/>
  <c r="O206" i="3"/>
  <c r="AS205" i="3"/>
  <c r="AD206" i="1"/>
  <c r="AP206" i="1"/>
  <c r="AS206" i="1"/>
  <c r="O207" i="1"/>
  <c r="Q206" i="1"/>
  <c r="T205" i="1"/>
  <c r="AI205" i="1"/>
  <c r="P206" i="1"/>
  <c r="AK206" i="1" s="1"/>
  <c r="AH206" i="1" s="1"/>
  <c r="AC206" i="2"/>
  <c r="AC204" i="3"/>
  <c r="S205" i="1"/>
  <c r="AE203" i="1"/>
  <c r="AE202" i="1"/>
  <c r="T204" i="2"/>
  <c r="AI204" i="2"/>
  <c r="P205" i="2"/>
  <c r="AK204" i="2"/>
  <c r="AH204" i="2" s="1"/>
  <c r="R204" i="2"/>
  <c r="S204" i="3"/>
  <c r="AC205" i="1"/>
  <c r="T206" i="3"/>
  <c r="P207" i="3"/>
  <c r="AI206" i="3"/>
  <c r="R205" i="1"/>
  <c r="AK205" i="1"/>
  <c r="AH205" i="1" s="1"/>
  <c r="AE204" i="2"/>
  <c r="T205" i="2" l="1"/>
  <c r="AI205" i="2"/>
  <c r="P206" i="2"/>
  <c r="AK205" i="2"/>
  <c r="AH205" i="2" s="1"/>
  <c r="R205" i="2"/>
  <c r="AC205" i="3"/>
  <c r="Q208" i="2"/>
  <c r="AD208" i="2"/>
  <c r="AS208" i="2"/>
  <c r="AP208" i="2"/>
  <c r="O209" i="2"/>
  <c r="T207" i="3"/>
  <c r="P208" i="3"/>
  <c r="AI207" i="3"/>
  <c r="AC206" i="1"/>
  <c r="AD206" i="3"/>
  <c r="AP206" i="3"/>
  <c r="AS206" i="3"/>
  <c r="O207" i="3"/>
  <c r="AK206" i="3"/>
  <c r="AH206" i="3" s="1"/>
  <c r="Q206" i="3"/>
  <c r="R206" i="3" s="1"/>
  <c r="S205" i="3"/>
  <c r="AE203" i="3"/>
  <c r="AE202" i="3"/>
  <c r="T206" i="1"/>
  <c r="AI206" i="1"/>
  <c r="P207" i="1"/>
  <c r="R206" i="1"/>
  <c r="S207" i="2"/>
  <c r="O208" i="1"/>
  <c r="Q207" i="1"/>
  <c r="R207" i="1" s="1"/>
  <c r="AS207" i="1"/>
  <c r="AK207" i="1"/>
  <c r="AH207" i="1" s="1"/>
  <c r="AD207" i="1"/>
  <c r="AP207" i="1"/>
  <c r="S206" i="1"/>
  <c r="AC207" i="2"/>
  <c r="AC207" i="1" l="1"/>
  <c r="S206" i="3"/>
  <c r="Q209" i="2"/>
  <c r="AD209" i="2"/>
  <c r="O210" i="2"/>
  <c r="AP209" i="2"/>
  <c r="AS209" i="2"/>
  <c r="S208" i="2"/>
  <c r="AE205" i="2"/>
  <c r="AE206" i="2"/>
  <c r="T206" i="2"/>
  <c r="AI206" i="2"/>
  <c r="P207" i="2"/>
  <c r="AK206" i="2"/>
  <c r="AH206" i="2" s="1"/>
  <c r="R206" i="2"/>
  <c r="T207" i="1"/>
  <c r="AI207" i="1"/>
  <c r="P208" i="1"/>
  <c r="AD207" i="3"/>
  <c r="AP207" i="3"/>
  <c r="AS207" i="3"/>
  <c r="AK207" i="3"/>
  <c r="AH207" i="3" s="1"/>
  <c r="O208" i="3"/>
  <c r="Q207" i="3"/>
  <c r="R207" i="3" s="1"/>
  <c r="T208" i="3"/>
  <c r="P209" i="3"/>
  <c r="AI208" i="3"/>
  <c r="AC208" i="2"/>
  <c r="S207" i="1"/>
  <c r="AE205" i="1"/>
  <c r="Q208" i="1"/>
  <c r="R208" i="1" s="1"/>
  <c r="AD208" i="1"/>
  <c r="AK208" i="1"/>
  <c r="AH208" i="1" s="1"/>
  <c r="AP208" i="1"/>
  <c r="O209" i="1"/>
  <c r="AS208" i="1"/>
  <c r="AC206" i="3"/>
  <c r="AE204" i="1"/>
  <c r="T208" i="1" l="1"/>
  <c r="P209" i="1"/>
  <c r="AI208" i="1"/>
  <c r="AC209" i="2"/>
  <c r="S209" i="2"/>
  <c r="AS209" i="1"/>
  <c r="O210" i="1"/>
  <c r="AK209" i="1"/>
  <c r="AH209" i="1" s="1"/>
  <c r="AD209" i="1"/>
  <c r="Q209" i="1"/>
  <c r="R209" i="1" s="1"/>
  <c r="AP209" i="1"/>
  <c r="S208" i="1"/>
  <c r="AC207" i="3"/>
  <c r="AC208" i="1"/>
  <c r="AD208" i="3"/>
  <c r="AP208" i="3"/>
  <c r="O209" i="3"/>
  <c r="Q208" i="3"/>
  <c r="R208" i="3" s="1"/>
  <c r="AS208" i="3"/>
  <c r="AK208" i="3"/>
  <c r="AH208" i="3" s="1"/>
  <c r="S207" i="3"/>
  <c r="AE204" i="3"/>
  <c r="T207" i="2"/>
  <c r="P208" i="2"/>
  <c r="AI207" i="2"/>
  <c r="AK207" i="2"/>
  <c r="AH207" i="2" s="1"/>
  <c r="R207" i="2"/>
  <c r="AS210" i="2"/>
  <c r="AP210" i="2"/>
  <c r="O211" i="2"/>
  <c r="Q210" i="2"/>
  <c r="AD210" i="2"/>
  <c r="T209" i="3"/>
  <c r="P210" i="3"/>
  <c r="AI209" i="3"/>
  <c r="AS211" i="2" l="1"/>
  <c r="Q211" i="2"/>
  <c r="AD211" i="2"/>
  <c r="AP211" i="2"/>
  <c r="O212" i="2"/>
  <c r="AE205" i="3"/>
  <c r="AD209" i="3"/>
  <c r="AP209" i="3"/>
  <c r="AK209" i="3"/>
  <c r="AH209" i="3" s="1"/>
  <c r="Q209" i="3"/>
  <c r="R209" i="3" s="1"/>
  <c r="O210" i="3"/>
  <c r="AS209" i="3"/>
  <c r="T208" i="2"/>
  <c r="AI208" i="2"/>
  <c r="P209" i="2"/>
  <c r="AK208" i="2"/>
  <c r="AH208" i="2" s="1"/>
  <c r="R208" i="2"/>
  <c r="AC208" i="3"/>
  <c r="S209" i="1"/>
  <c r="AE206" i="1"/>
  <c r="AE207" i="2"/>
  <c r="T209" i="1"/>
  <c r="P210" i="1"/>
  <c r="AI209" i="1"/>
  <c r="S210" i="2"/>
  <c r="AE208" i="2"/>
  <c r="AC210" i="2"/>
  <c r="S208" i="3"/>
  <c r="AC209" i="1"/>
  <c r="T210" i="3"/>
  <c r="P211" i="3"/>
  <c r="AI210" i="3"/>
  <c r="AD210" i="1"/>
  <c r="AS210" i="1"/>
  <c r="AP210" i="1"/>
  <c r="O211" i="1"/>
  <c r="Q210" i="1"/>
  <c r="R210" i="1" s="1"/>
  <c r="AK210" i="1"/>
  <c r="AH210" i="1" s="1"/>
  <c r="O212" i="1" l="1"/>
  <c r="AS211" i="1"/>
  <c r="Q211" i="1"/>
  <c r="AD211" i="1"/>
  <c r="AP211" i="1"/>
  <c r="S210" i="1"/>
  <c r="AE208" i="1"/>
  <c r="AE207" i="1"/>
  <c r="T209" i="2"/>
  <c r="AI209" i="2"/>
  <c r="P210" i="2"/>
  <c r="AK209" i="2"/>
  <c r="AH209" i="2" s="1"/>
  <c r="R209" i="2"/>
  <c r="AD210" i="3"/>
  <c r="AP210" i="3"/>
  <c r="AS210" i="3"/>
  <c r="O211" i="3"/>
  <c r="AK210" i="3"/>
  <c r="AH210" i="3" s="1"/>
  <c r="Q210" i="3"/>
  <c r="R210" i="3" s="1"/>
  <c r="S209" i="3"/>
  <c r="AE206" i="3"/>
  <c r="AE207" i="3"/>
  <c r="AC211" i="2"/>
  <c r="AC210" i="1"/>
  <c r="T210" i="1"/>
  <c r="AI210" i="1"/>
  <c r="P211" i="1"/>
  <c r="T211" i="3"/>
  <c r="P212" i="3"/>
  <c r="AI211" i="3"/>
  <c r="AC209" i="3"/>
  <c r="O213" i="2"/>
  <c r="AS212" i="2"/>
  <c r="Q212" i="2"/>
  <c r="AD212" i="2"/>
  <c r="AP212" i="2"/>
  <c r="S211" i="2"/>
  <c r="S212" i="2" l="1"/>
  <c r="AE209" i="2"/>
  <c r="O214" i="2"/>
  <c r="AS213" i="2"/>
  <c r="Q213" i="2"/>
  <c r="AD213" i="2"/>
  <c r="AP213" i="2"/>
  <c r="T212" i="3"/>
  <c r="P213" i="3"/>
  <c r="AI212" i="3"/>
  <c r="T211" i="1"/>
  <c r="AI211" i="1"/>
  <c r="P212" i="1"/>
  <c r="AK211" i="1"/>
  <c r="AH211" i="1" s="1"/>
  <c r="AC210" i="3"/>
  <c r="AC211" i="1"/>
  <c r="R211" i="1"/>
  <c r="S210" i="3"/>
  <c r="AC212" i="2"/>
  <c r="AD211" i="3"/>
  <c r="AP211" i="3"/>
  <c r="AS211" i="3"/>
  <c r="AK211" i="3"/>
  <c r="AH211" i="3" s="1"/>
  <c r="O212" i="3"/>
  <c r="Q211" i="3"/>
  <c r="R211" i="3" s="1"/>
  <c r="T210" i="2"/>
  <c r="AI210" i="2"/>
  <c r="P211" i="2"/>
  <c r="AK210" i="2"/>
  <c r="AH210" i="2" s="1"/>
  <c r="R210" i="2"/>
  <c r="S211" i="1"/>
  <c r="Q212" i="1"/>
  <c r="R212" i="1" s="1"/>
  <c r="AD212" i="1"/>
  <c r="AK212" i="1"/>
  <c r="AH212" i="1" s="1"/>
  <c r="AP212" i="1"/>
  <c r="AS212" i="1"/>
  <c r="O213" i="1"/>
  <c r="S212" i="1" l="1"/>
  <c r="AE209" i="1"/>
  <c r="S213" i="2"/>
  <c r="AC212" i="1"/>
  <c r="T212" i="1"/>
  <c r="AI212" i="1"/>
  <c r="P213" i="1"/>
  <c r="T213" i="3"/>
  <c r="P214" i="3"/>
  <c r="AI213" i="3"/>
  <c r="AD214" i="2"/>
  <c r="AE211" i="2" s="1"/>
  <c r="AS214" i="2"/>
  <c r="O215" i="2"/>
  <c r="AP214" i="2"/>
  <c r="Q214" i="2"/>
  <c r="AC211" i="3"/>
  <c r="O214" i="1"/>
  <c r="AK213" i="1"/>
  <c r="AH213" i="1" s="1"/>
  <c r="AD213" i="1"/>
  <c r="AS213" i="1"/>
  <c r="Q213" i="1"/>
  <c r="R213" i="1" s="1"/>
  <c r="AP213" i="1"/>
  <c r="T211" i="2"/>
  <c r="AI211" i="2"/>
  <c r="P212" i="2"/>
  <c r="AK211" i="2"/>
  <c r="AH211" i="2" s="1"/>
  <c r="R211" i="2"/>
  <c r="AD212" i="3"/>
  <c r="AP212" i="3"/>
  <c r="O213" i="3"/>
  <c r="Q212" i="3"/>
  <c r="R212" i="3" s="1"/>
  <c r="AS212" i="3"/>
  <c r="AK212" i="3"/>
  <c r="AH212" i="3" s="1"/>
  <c r="S211" i="3"/>
  <c r="AE208" i="3"/>
  <c r="AC213" i="2"/>
  <c r="AE210" i="2"/>
  <c r="S212" i="3" l="1"/>
  <c r="AE209" i="3"/>
  <c r="AC213" i="1"/>
  <c r="S213" i="1"/>
  <c r="AC214" i="2"/>
  <c r="T213" i="1"/>
  <c r="AI213" i="1"/>
  <c r="P214" i="1"/>
  <c r="AE210" i="1"/>
  <c r="T212" i="2"/>
  <c r="P213" i="2"/>
  <c r="AI212" i="2"/>
  <c r="AK212" i="2"/>
  <c r="AH212" i="2" s="1"/>
  <c r="R212" i="2"/>
  <c r="AP215" i="2"/>
  <c r="AS215" i="2"/>
  <c r="O216" i="2"/>
  <c r="Q215" i="2"/>
  <c r="AD215" i="2"/>
  <c r="AD213" i="3"/>
  <c r="AP213" i="3"/>
  <c r="AK213" i="3"/>
  <c r="AH213" i="3" s="1"/>
  <c r="Q213" i="3"/>
  <c r="R213" i="3" s="1"/>
  <c r="O214" i="3"/>
  <c r="AS213" i="3"/>
  <c r="AS214" i="1"/>
  <c r="AD214" i="1"/>
  <c r="AP214" i="1"/>
  <c r="O215" i="1"/>
  <c r="Q214" i="1"/>
  <c r="R214" i="1" s="1"/>
  <c r="AK214" i="1"/>
  <c r="AH214" i="1" s="1"/>
  <c r="T214" i="3"/>
  <c r="P215" i="3"/>
  <c r="AI214" i="3"/>
  <c r="AC212" i="3"/>
  <c r="S214" i="2"/>
  <c r="AC214" i="1" l="1"/>
  <c r="AC213" i="3"/>
  <c r="S215" i="2"/>
  <c r="AE212" i="2"/>
  <c r="Q216" i="2"/>
  <c r="O217" i="2"/>
  <c r="AS216" i="2"/>
  <c r="AD216" i="2"/>
  <c r="AP216" i="2"/>
  <c r="AD214" i="3"/>
  <c r="AP214" i="3"/>
  <c r="AS214" i="3"/>
  <c r="O215" i="3"/>
  <c r="AK214" i="3"/>
  <c r="AH214" i="3" s="1"/>
  <c r="Q214" i="3"/>
  <c r="R214" i="3" s="1"/>
  <c r="S213" i="3"/>
  <c r="AE211" i="3"/>
  <c r="AE210" i="3"/>
  <c r="T215" i="3"/>
  <c r="P216" i="3"/>
  <c r="AI215" i="3"/>
  <c r="S214" i="1"/>
  <c r="AC215" i="2"/>
  <c r="AS215" i="1"/>
  <c r="O216" i="1"/>
  <c r="Q215" i="1"/>
  <c r="AD215" i="1"/>
  <c r="AP215" i="1"/>
  <c r="AE211" i="1"/>
  <c r="T213" i="2"/>
  <c r="AI213" i="2"/>
  <c r="P214" i="2"/>
  <c r="AK213" i="2"/>
  <c r="AH213" i="2" s="1"/>
  <c r="R213" i="2"/>
  <c r="T214" i="1"/>
  <c r="P215" i="1"/>
  <c r="AI214" i="1"/>
  <c r="T215" i="1" l="1"/>
  <c r="AI215" i="1"/>
  <c r="P216" i="1"/>
  <c r="S215" i="1"/>
  <c r="AE212" i="1"/>
  <c r="T216" i="3"/>
  <c r="P217" i="3"/>
  <c r="AI216" i="3"/>
  <c r="AC214" i="3"/>
  <c r="AC216" i="2"/>
  <c r="Q217" i="2"/>
  <c r="AD217" i="2"/>
  <c r="O218" i="2"/>
  <c r="AS217" i="2"/>
  <c r="AP217" i="2"/>
  <c r="T214" i="2"/>
  <c r="AI214" i="2"/>
  <c r="P215" i="2"/>
  <c r="AK214" i="2"/>
  <c r="AH214" i="2" s="1"/>
  <c r="R214" i="2"/>
  <c r="AK215" i="1"/>
  <c r="AH215" i="1" s="1"/>
  <c r="S214" i="3"/>
  <c r="S216" i="2"/>
  <c r="AE214" i="2"/>
  <c r="AC215" i="1"/>
  <c r="R215" i="1"/>
  <c r="AD215" i="3"/>
  <c r="AP215" i="3"/>
  <c r="AS215" i="3"/>
  <c r="AK215" i="3"/>
  <c r="AH215" i="3" s="1"/>
  <c r="O216" i="3"/>
  <c r="Q215" i="3"/>
  <c r="R215" i="3" s="1"/>
  <c r="Q216" i="1"/>
  <c r="R216" i="1" s="1"/>
  <c r="AD216" i="1"/>
  <c r="AS216" i="1"/>
  <c r="AK216" i="1"/>
  <c r="AH216" i="1" s="1"/>
  <c r="AP216" i="1"/>
  <c r="O217" i="1"/>
  <c r="AE213" i="2"/>
  <c r="O218" i="1" l="1"/>
  <c r="AS217" i="1"/>
  <c r="AD217" i="1"/>
  <c r="Q217" i="1"/>
  <c r="AP217" i="1"/>
  <c r="T215" i="2"/>
  <c r="P216" i="2"/>
  <c r="AI215" i="2"/>
  <c r="AK215" i="2"/>
  <c r="AH215" i="2" s="1"/>
  <c r="R215" i="2"/>
  <c r="AC216" i="1"/>
  <c r="S216" i="1"/>
  <c r="AD218" i="2"/>
  <c r="AP218" i="2"/>
  <c r="AS218" i="2"/>
  <c r="O219" i="2"/>
  <c r="Q218" i="2"/>
  <c r="T216" i="1"/>
  <c r="AI216" i="1"/>
  <c r="P217" i="1"/>
  <c r="AC215" i="3"/>
  <c r="AE213" i="1"/>
  <c r="S217" i="2"/>
  <c r="AD216" i="3"/>
  <c r="AP216" i="3"/>
  <c r="O217" i="3"/>
  <c r="Q216" i="3"/>
  <c r="R216" i="3" s="1"/>
  <c r="AS216" i="3"/>
  <c r="AK216" i="3"/>
  <c r="AH216" i="3" s="1"/>
  <c r="S215" i="3"/>
  <c r="AE212" i="3"/>
  <c r="AC217" i="2"/>
  <c r="T217" i="3"/>
  <c r="P218" i="3"/>
  <c r="AI217" i="3"/>
  <c r="T218" i="3" l="1"/>
  <c r="P219" i="3"/>
  <c r="AI218" i="3"/>
  <c r="AC216" i="3"/>
  <c r="T217" i="1"/>
  <c r="AI217" i="1"/>
  <c r="P218" i="1"/>
  <c r="R217" i="1"/>
  <c r="AK217" i="1"/>
  <c r="AH217" i="1" s="1"/>
  <c r="S216" i="3"/>
  <c r="AE213" i="3"/>
  <c r="AC218" i="2"/>
  <c r="T216" i="2"/>
  <c r="P217" i="2"/>
  <c r="AI216" i="2"/>
  <c r="AK216" i="2"/>
  <c r="AH216" i="2" s="1"/>
  <c r="R216" i="2"/>
  <c r="AD218" i="1"/>
  <c r="AP218" i="1"/>
  <c r="O219" i="1"/>
  <c r="Q218" i="1"/>
  <c r="R218" i="1" s="1"/>
  <c r="AS218" i="1"/>
  <c r="AK218" i="1"/>
  <c r="AH218" i="1" s="1"/>
  <c r="AP219" i="2"/>
  <c r="Q219" i="2"/>
  <c r="AS219" i="2"/>
  <c r="O220" i="2"/>
  <c r="AD219" i="2"/>
  <c r="S218" i="2"/>
  <c r="AE215" i="2"/>
  <c r="AE216" i="2"/>
  <c r="S217" i="1"/>
  <c r="AE214" i="1"/>
  <c r="AD217" i="3"/>
  <c r="AP217" i="3"/>
  <c r="AK217" i="3"/>
  <c r="AH217" i="3" s="1"/>
  <c r="Q217" i="3"/>
  <c r="R217" i="3" s="1"/>
  <c r="O218" i="3"/>
  <c r="AS217" i="3"/>
  <c r="AC217" i="1"/>
  <c r="AC217" i="3" l="1"/>
  <c r="S218" i="1"/>
  <c r="AE215" i="1"/>
  <c r="T218" i="1"/>
  <c r="AI218" i="1"/>
  <c r="P219" i="1"/>
  <c r="AD218" i="3"/>
  <c r="AP218" i="3"/>
  <c r="AS218" i="3"/>
  <c r="O219" i="3"/>
  <c r="AK218" i="3"/>
  <c r="AH218" i="3" s="1"/>
  <c r="Q218" i="3"/>
  <c r="R218" i="3" s="1"/>
  <c r="S217" i="3"/>
  <c r="AE214" i="3"/>
  <c r="AE215" i="3"/>
  <c r="O221" i="2"/>
  <c r="AS220" i="2"/>
  <c r="Q220" i="2"/>
  <c r="AD220" i="2"/>
  <c r="AP220" i="2"/>
  <c r="AC219" i="2"/>
  <c r="O220" i="1"/>
  <c r="Q219" i="1"/>
  <c r="R219" i="1" s="1"/>
  <c r="AK219" i="1"/>
  <c r="AH219" i="1" s="1"/>
  <c r="AD219" i="1"/>
  <c r="AS219" i="1"/>
  <c r="AP219" i="1"/>
  <c r="AC218" i="1"/>
  <c r="T217" i="2"/>
  <c r="AI217" i="2"/>
  <c r="P218" i="2"/>
  <c r="AK217" i="2"/>
  <c r="AH217" i="2" s="1"/>
  <c r="R217" i="2"/>
  <c r="T219" i="3"/>
  <c r="AI219" i="3"/>
  <c r="P220" i="3"/>
  <c r="S219" i="2"/>
  <c r="T220" i="3" l="1"/>
  <c r="P221" i="3"/>
  <c r="AI220" i="3"/>
  <c r="AC219" i="1"/>
  <c r="T219" i="1"/>
  <c r="P220" i="1"/>
  <c r="AI219" i="1"/>
  <c r="AE216" i="1"/>
  <c r="AC218" i="3"/>
  <c r="T218" i="2"/>
  <c r="P219" i="2"/>
  <c r="AI218" i="2"/>
  <c r="AK218" i="2"/>
  <c r="AH218" i="2" s="1"/>
  <c r="R218" i="2"/>
  <c r="AS220" i="1"/>
  <c r="Q220" i="1"/>
  <c r="R220" i="1" s="1"/>
  <c r="AD220" i="1"/>
  <c r="AK220" i="1"/>
  <c r="AH220" i="1" s="1"/>
  <c r="AP220" i="1"/>
  <c r="O221" i="1"/>
  <c r="AC220" i="2"/>
  <c r="S218" i="3"/>
  <c r="S219" i="1"/>
  <c r="S220" i="2"/>
  <c r="AE217" i="2"/>
  <c r="O222" i="2"/>
  <c r="AS221" i="2"/>
  <c r="Q221" i="2"/>
  <c r="AD221" i="2"/>
  <c r="AP221" i="2"/>
  <c r="AP219" i="3"/>
  <c r="AK219" i="3"/>
  <c r="AH219" i="3" s="1"/>
  <c r="Q219" i="3"/>
  <c r="R219" i="3" s="1"/>
  <c r="O220" i="3"/>
  <c r="AS219" i="3"/>
  <c r="AD219" i="3"/>
  <c r="AE217" i="1"/>
  <c r="AD222" i="2" l="1"/>
  <c r="AS222" i="2"/>
  <c r="O223" i="2"/>
  <c r="AP222" i="2"/>
  <c r="Q222" i="2"/>
  <c r="O222" i="1"/>
  <c r="AS221" i="1"/>
  <c r="AD221" i="1"/>
  <c r="Q221" i="1"/>
  <c r="AP221" i="1"/>
  <c r="S220" i="1"/>
  <c r="T221" i="3"/>
  <c r="AI221" i="3"/>
  <c r="P222" i="3"/>
  <c r="Q220" i="3"/>
  <c r="R220" i="3" s="1"/>
  <c r="AS220" i="3"/>
  <c r="O221" i="3"/>
  <c r="AP220" i="3"/>
  <c r="AD220" i="3"/>
  <c r="AK220" i="3"/>
  <c r="AH220" i="3" s="1"/>
  <c r="AC219" i="3"/>
  <c r="AE218" i="2"/>
  <c r="AC220" i="1"/>
  <c r="AC221" i="2"/>
  <c r="AE219" i="2"/>
  <c r="S219" i="3"/>
  <c r="S221" i="2"/>
  <c r="T219" i="2"/>
  <c r="P220" i="2"/>
  <c r="AI219" i="2"/>
  <c r="AK219" i="2"/>
  <c r="AH219" i="2" s="1"/>
  <c r="R219" i="2"/>
  <c r="T220" i="1"/>
  <c r="AI220" i="1"/>
  <c r="P221" i="1"/>
  <c r="AK221" i="1" s="1"/>
  <c r="AH221" i="1" s="1"/>
  <c r="AE216" i="3"/>
  <c r="S220" i="3" l="1"/>
  <c r="AE217" i="3"/>
  <c r="AC221" i="1"/>
  <c r="S222" i="2"/>
  <c r="T220" i="2"/>
  <c r="P221" i="2"/>
  <c r="AI220" i="2"/>
  <c r="AK220" i="2"/>
  <c r="AH220" i="2" s="1"/>
  <c r="R220" i="2"/>
  <c r="AC220" i="3"/>
  <c r="R221" i="1"/>
  <c r="AC222" i="2"/>
  <c r="T221" i="1"/>
  <c r="AI221" i="1"/>
  <c r="P222" i="1"/>
  <c r="AS221" i="3"/>
  <c r="AK221" i="3"/>
  <c r="AH221" i="3" s="1"/>
  <c r="AP221" i="3"/>
  <c r="Q221" i="3"/>
  <c r="R221" i="3" s="1"/>
  <c r="O222" i="3"/>
  <c r="AD221" i="3"/>
  <c r="T222" i="3"/>
  <c r="AI222" i="3"/>
  <c r="P223" i="3"/>
  <c r="AD222" i="1"/>
  <c r="AP222" i="1"/>
  <c r="O223" i="1"/>
  <c r="AS222" i="1"/>
  <c r="Q222" i="1"/>
  <c r="R222" i="1" s="1"/>
  <c r="AK222" i="1"/>
  <c r="AH222" i="1" s="1"/>
  <c r="AP223" i="2"/>
  <c r="AS223" i="2"/>
  <c r="O224" i="2"/>
  <c r="Q223" i="2"/>
  <c r="AD223" i="2"/>
  <c r="S221" i="1"/>
  <c r="AE218" i="1"/>
  <c r="AC222" i="1" l="1"/>
  <c r="T223" i="3"/>
  <c r="AI223" i="3"/>
  <c r="P224" i="3"/>
  <c r="AD222" i="3"/>
  <c r="AP222" i="3"/>
  <c r="AK222" i="3"/>
  <c r="AH222" i="3" s="1"/>
  <c r="O223" i="3"/>
  <c r="AS222" i="3"/>
  <c r="Q222" i="3"/>
  <c r="R222" i="3" s="1"/>
  <c r="S223" i="2"/>
  <c r="AE220" i="2"/>
  <c r="Q224" i="2"/>
  <c r="O225" i="2"/>
  <c r="AS224" i="2"/>
  <c r="AD224" i="2"/>
  <c r="AP224" i="2"/>
  <c r="S222" i="1"/>
  <c r="AE219" i="1"/>
  <c r="T222" i="1"/>
  <c r="AI222" i="1"/>
  <c r="P223" i="1"/>
  <c r="T221" i="2"/>
  <c r="AI221" i="2"/>
  <c r="P222" i="2"/>
  <c r="AK221" i="2"/>
  <c r="AH221" i="2" s="1"/>
  <c r="R221" i="2"/>
  <c r="AC223" i="2"/>
  <c r="Q223" i="1"/>
  <c r="R223" i="1" s="1"/>
  <c r="AS223" i="1"/>
  <c r="AK223" i="1"/>
  <c r="AH223" i="1" s="1"/>
  <c r="AD223" i="1"/>
  <c r="O224" i="1"/>
  <c r="AP223" i="1"/>
  <c r="S221" i="3"/>
  <c r="AE219" i="3"/>
  <c r="AE218" i="3"/>
  <c r="AC221" i="3"/>
  <c r="T223" i="1" l="1"/>
  <c r="P224" i="1"/>
  <c r="AI223" i="1"/>
  <c r="AD223" i="3"/>
  <c r="AP223" i="3"/>
  <c r="Q223" i="3"/>
  <c r="R223" i="3" s="1"/>
  <c r="AK223" i="3"/>
  <c r="AH223" i="3" s="1"/>
  <c r="AS223" i="3"/>
  <c r="O224" i="3"/>
  <c r="AC223" i="1"/>
  <c r="T222" i="2"/>
  <c r="AI222" i="2"/>
  <c r="P223" i="2"/>
  <c r="AK222" i="2"/>
  <c r="AH222" i="2" s="1"/>
  <c r="R222" i="2"/>
  <c r="AC224" i="2"/>
  <c r="Q225" i="2"/>
  <c r="AD225" i="2"/>
  <c r="AS225" i="2"/>
  <c r="AP225" i="2"/>
  <c r="O226" i="2"/>
  <c r="AE221" i="2"/>
  <c r="T224" i="3"/>
  <c r="AI224" i="3"/>
  <c r="P225" i="3"/>
  <c r="Q224" i="1"/>
  <c r="R224" i="1" s="1"/>
  <c r="AD224" i="1"/>
  <c r="O225" i="1"/>
  <c r="AK224" i="1"/>
  <c r="AH224" i="1" s="1"/>
  <c r="AP224" i="1"/>
  <c r="AS224" i="1"/>
  <c r="S224" i="2"/>
  <c r="AC222" i="3"/>
  <c r="S223" i="1"/>
  <c r="AE220" i="1"/>
  <c r="S222" i="3"/>
  <c r="S225" i="2" l="1"/>
  <c r="T224" i="1"/>
  <c r="P225" i="1"/>
  <c r="AI224" i="1"/>
  <c r="AS225" i="1"/>
  <c r="AD225" i="1"/>
  <c r="O226" i="1"/>
  <c r="Q225" i="1"/>
  <c r="AP225" i="1"/>
  <c r="T225" i="3"/>
  <c r="AI225" i="3"/>
  <c r="P226" i="3"/>
  <c r="O227" i="2"/>
  <c r="AD226" i="2"/>
  <c r="AS226" i="2"/>
  <c r="AP226" i="2"/>
  <c r="Q226" i="2"/>
  <c r="T223" i="2"/>
  <c r="P224" i="2"/>
  <c r="AI223" i="2"/>
  <c r="AK223" i="2"/>
  <c r="AH223" i="2" s="1"/>
  <c r="R223" i="2"/>
  <c r="AE222" i="2"/>
  <c r="S224" i="1"/>
  <c r="AE221" i="1"/>
  <c r="AC225" i="2"/>
  <c r="AD224" i="3"/>
  <c r="AP224" i="3"/>
  <c r="O225" i="3"/>
  <c r="Q224" i="3"/>
  <c r="R224" i="3" s="1"/>
  <c r="AK224" i="3"/>
  <c r="AH224" i="3" s="1"/>
  <c r="AS224" i="3"/>
  <c r="AC223" i="3"/>
  <c r="AC224" i="1"/>
  <c r="S223" i="3"/>
  <c r="AE220" i="3"/>
  <c r="S224" i="3" l="1"/>
  <c r="AE221" i="3"/>
  <c r="T224" i="2"/>
  <c r="P225" i="2"/>
  <c r="AI224" i="2"/>
  <c r="AK224" i="2"/>
  <c r="AH224" i="2" s="1"/>
  <c r="R224" i="2"/>
  <c r="AD227" i="2"/>
  <c r="AP227" i="2"/>
  <c r="AS227" i="2"/>
  <c r="Q227" i="2"/>
  <c r="O228" i="2"/>
  <c r="AC225" i="1"/>
  <c r="T225" i="1"/>
  <c r="P226" i="1"/>
  <c r="AI225" i="1"/>
  <c r="T226" i="3"/>
  <c r="AI226" i="3"/>
  <c r="P227" i="3"/>
  <c r="R225" i="1"/>
  <c r="AD225" i="3"/>
  <c r="AP225" i="3"/>
  <c r="AS225" i="3"/>
  <c r="O226" i="3"/>
  <c r="Q225" i="3"/>
  <c r="R225" i="3" s="1"/>
  <c r="AK225" i="3"/>
  <c r="AH225" i="3" s="1"/>
  <c r="S226" i="2"/>
  <c r="AE224" i="2"/>
  <c r="AE223" i="2"/>
  <c r="AD226" i="1"/>
  <c r="AS226" i="1"/>
  <c r="O227" i="1"/>
  <c r="AP226" i="1"/>
  <c r="Q226" i="1"/>
  <c r="R226" i="1" s="1"/>
  <c r="AK226" i="1"/>
  <c r="AH226" i="1" s="1"/>
  <c r="AK225" i="1"/>
  <c r="AH225" i="1" s="1"/>
  <c r="AC224" i="3"/>
  <c r="AC226" i="2"/>
  <c r="S225" i="1"/>
  <c r="AE222" i="1"/>
  <c r="AD226" i="3" l="1"/>
  <c r="AP226" i="3"/>
  <c r="AK226" i="3"/>
  <c r="AH226" i="3" s="1"/>
  <c r="O227" i="3"/>
  <c r="AS226" i="3"/>
  <c r="Q226" i="3"/>
  <c r="R226" i="3" s="1"/>
  <c r="S227" i="2"/>
  <c r="S226" i="1"/>
  <c r="AE223" i="1"/>
  <c r="T225" i="2"/>
  <c r="AI225" i="2"/>
  <c r="P226" i="2"/>
  <c r="AK225" i="2"/>
  <c r="AH225" i="2" s="1"/>
  <c r="R225" i="2"/>
  <c r="AC226" i="1"/>
  <c r="AC225" i="3"/>
  <c r="T227" i="3"/>
  <c r="AI227" i="3"/>
  <c r="P228" i="3"/>
  <c r="T226" i="1"/>
  <c r="AI226" i="1"/>
  <c r="P227" i="1"/>
  <c r="AS227" i="1"/>
  <c r="Q227" i="1"/>
  <c r="R227" i="1" s="1"/>
  <c r="AK227" i="1"/>
  <c r="AH227" i="1" s="1"/>
  <c r="AD227" i="1"/>
  <c r="O228" i="1"/>
  <c r="AP227" i="1"/>
  <c r="S225" i="3"/>
  <c r="AE222" i="3"/>
  <c r="AP228" i="2"/>
  <c r="AS228" i="2"/>
  <c r="Q228" i="2"/>
  <c r="O229" i="2"/>
  <c r="AD228" i="2"/>
  <c r="AC227" i="2"/>
  <c r="AS229" i="2" l="1"/>
  <c r="Q229" i="2"/>
  <c r="AD229" i="2"/>
  <c r="O230" i="2"/>
  <c r="AP229" i="2"/>
  <c r="T227" i="1"/>
  <c r="AI227" i="1"/>
  <c r="P228" i="1"/>
  <c r="AC227" i="1"/>
  <c r="T226" i="2"/>
  <c r="P227" i="2"/>
  <c r="AI226" i="2"/>
  <c r="AK226" i="2"/>
  <c r="AH226" i="2" s="1"/>
  <c r="R226" i="2"/>
  <c r="AC226" i="3"/>
  <c r="Q228" i="1"/>
  <c r="R228" i="1" s="1"/>
  <c r="AD228" i="1"/>
  <c r="O229" i="1"/>
  <c r="AP228" i="1"/>
  <c r="AS228" i="1"/>
  <c r="S226" i="3"/>
  <c r="AE223" i="3"/>
  <c r="S228" i="2"/>
  <c r="AE225" i="2"/>
  <c r="AC228" i="2"/>
  <c r="S227" i="1"/>
  <c r="AE224" i="1"/>
  <c r="T228" i="3"/>
  <c r="AI228" i="3"/>
  <c r="P229" i="3"/>
  <c r="AD227" i="3"/>
  <c r="AP227" i="3"/>
  <c r="Q227" i="3"/>
  <c r="R227" i="3" s="1"/>
  <c r="AK227" i="3"/>
  <c r="AH227" i="3" s="1"/>
  <c r="AS227" i="3"/>
  <c r="O228" i="3"/>
  <c r="AS229" i="1" l="1"/>
  <c r="AD229" i="1"/>
  <c r="O230" i="1"/>
  <c r="Q229" i="1"/>
  <c r="AP229" i="1"/>
  <c r="T228" i="1"/>
  <c r="AI228" i="1"/>
  <c r="P229" i="1"/>
  <c r="AS230" i="2"/>
  <c r="AD230" i="2"/>
  <c r="O231" i="2"/>
  <c r="AP230" i="2"/>
  <c r="Q230" i="2"/>
  <c r="S228" i="1"/>
  <c r="AE225" i="1"/>
  <c r="S229" i="2"/>
  <c r="AE226" i="2"/>
  <c r="AD228" i="3"/>
  <c r="AP228" i="3"/>
  <c r="O229" i="3"/>
  <c r="Q228" i="3"/>
  <c r="R228" i="3" s="1"/>
  <c r="AK228" i="3"/>
  <c r="AH228" i="3" s="1"/>
  <c r="AS228" i="3"/>
  <c r="AC227" i="3"/>
  <c r="AC228" i="1"/>
  <c r="T227" i="2"/>
  <c r="P228" i="2"/>
  <c r="AI227" i="2"/>
  <c r="AK227" i="2"/>
  <c r="AH227" i="2" s="1"/>
  <c r="R227" i="2"/>
  <c r="T229" i="3"/>
  <c r="AI229" i="3"/>
  <c r="P230" i="3"/>
  <c r="S227" i="3"/>
  <c r="AE225" i="3"/>
  <c r="AE224" i="3"/>
  <c r="AK228" i="1"/>
  <c r="AH228" i="1" s="1"/>
  <c r="AC229" i="2"/>
  <c r="AD229" i="3" l="1"/>
  <c r="AP229" i="3"/>
  <c r="AS229" i="3"/>
  <c r="O230" i="3"/>
  <c r="Q229" i="3"/>
  <c r="R229" i="3" s="1"/>
  <c r="AK229" i="3"/>
  <c r="AH229" i="3" s="1"/>
  <c r="AC230" i="2"/>
  <c r="S229" i="1"/>
  <c r="AE226" i="1"/>
  <c r="AC228" i="3"/>
  <c r="AS231" i="2"/>
  <c r="AD231" i="2"/>
  <c r="O232" i="2"/>
  <c r="AP231" i="2"/>
  <c r="Q231" i="2"/>
  <c r="AC229" i="1"/>
  <c r="S228" i="3"/>
  <c r="T229" i="1"/>
  <c r="AI229" i="1"/>
  <c r="P230" i="1"/>
  <c r="R229" i="1"/>
  <c r="AK229" i="1"/>
  <c r="AH229" i="1" s="1"/>
  <c r="T230" i="3"/>
  <c r="AI230" i="3"/>
  <c r="P231" i="3"/>
  <c r="T228" i="2"/>
  <c r="P229" i="2"/>
  <c r="AI228" i="2"/>
  <c r="AK228" i="2"/>
  <c r="AH228" i="2" s="1"/>
  <c r="R228" i="2"/>
  <c r="S230" i="2"/>
  <c r="AE228" i="2"/>
  <c r="AE227" i="2"/>
  <c r="AS230" i="1"/>
  <c r="AD230" i="1"/>
  <c r="O231" i="1"/>
  <c r="AP230" i="1"/>
  <c r="Q230" i="1"/>
  <c r="R230" i="1" s="1"/>
  <c r="AK230" i="1"/>
  <c r="AH230" i="1" s="1"/>
  <c r="AC230" i="1" l="1"/>
  <c r="T229" i="2"/>
  <c r="P230" i="2"/>
  <c r="AI229" i="2"/>
  <c r="AK229" i="2"/>
  <c r="AH229" i="2" s="1"/>
  <c r="R229" i="2"/>
  <c r="S231" i="2"/>
  <c r="AE227" i="1"/>
  <c r="AC229" i="3"/>
  <c r="AS231" i="1"/>
  <c r="Q231" i="1"/>
  <c r="AD231" i="1"/>
  <c r="O232" i="1"/>
  <c r="AP231" i="1"/>
  <c r="S229" i="3"/>
  <c r="AE226" i="3"/>
  <c r="S230" i="1"/>
  <c r="T231" i="3"/>
  <c r="P232" i="3"/>
  <c r="AI231" i="3"/>
  <c r="AC231" i="2"/>
  <c r="AD230" i="3"/>
  <c r="AP230" i="3"/>
  <c r="AK230" i="3"/>
  <c r="AH230" i="3" s="1"/>
  <c r="O231" i="3"/>
  <c r="AS230" i="3"/>
  <c r="Q230" i="3"/>
  <c r="R230" i="3" s="1"/>
  <c r="T230" i="1"/>
  <c r="P231" i="1"/>
  <c r="AI230" i="1"/>
  <c r="AP232" i="2"/>
  <c r="O233" i="2"/>
  <c r="Q232" i="2"/>
  <c r="AS232" i="2"/>
  <c r="AD232" i="2"/>
  <c r="AE228" i="1"/>
  <c r="S232" i="2" l="1"/>
  <c r="AE229" i="2"/>
  <c r="T232" i="3"/>
  <c r="P233" i="3"/>
  <c r="AI232" i="3"/>
  <c r="AE227" i="3"/>
  <c r="AK231" i="1"/>
  <c r="AH231" i="1" s="1"/>
  <c r="Q233" i="2"/>
  <c r="O234" i="2"/>
  <c r="AS233" i="2"/>
  <c r="AD233" i="2"/>
  <c r="AP233" i="2"/>
  <c r="AC232" i="2"/>
  <c r="AC230" i="3"/>
  <c r="AC231" i="1"/>
  <c r="S230" i="3"/>
  <c r="Q232" i="1"/>
  <c r="AD232" i="1"/>
  <c r="AS232" i="1"/>
  <c r="O233" i="1"/>
  <c r="AP232" i="1"/>
  <c r="R231" i="1"/>
  <c r="T231" i="1"/>
  <c r="AI231" i="1"/>
  <c r="P232" i="1"/>
  <c r="AP231" i="3"/>
  <c r="AD231" i="3"/>
  <c r="AS231" i="3"/>
  <c r="AK231" i="3"/>
  <c r="AH231" i="3" s="1"/>
  <c r="O232" i="3"/>
  <c r="Q231" i="3"/>
  <c r="R231" i="3" s="1"/>
  <c r="AE228" i="3"/>
  <c r="S231" i="1"/>
  <c r="T230" i="2"/>
  <c r="AI230" i="2"/>
  <c r="P231" i="2"/>
  <c r="AK230" i="2"/>
  <c r="AH230" i="2" s="1"/>
  <c r="R230" i="2"/>
  <c r="T232" i="1" l="1"/>
  <c r="AI232" i="1"/>
  <c r="P233" i="1"/>
  <c r="AD233" i="1"/>
  <c r="AS233" i="1"/>
  <c r="O234" i="1"/>
  <c r="Q233" i="1"/>
  <c r="R233" i="1" s="1"/>
  <c r="AP233" i="1"/>
  <c r="S233" i="2"/>
  <c r="AE230" i="2"/>
  <c r="T231" i="2"/>
  <c r="AI231" i="2"/>
  <c r="P232" i="2"/>
  <c r="AK231" i="2"/>
  <c r="AH231" i="2" s="1"/>
  <c r="R231" i="2"/>
  <c r="S231" i="3"/>
  <c r="AC232" i="1"/>
  <c r="S232" i="1"/>
  <c r="AE229" i="1"/>
  <c r="AE230" i="1"/>
  <c r="T233" i="3"/>
  <c r="AI233" i="3"/>
  <c r="P234" i="3"/>
  <c r="AP232" i="3"/>
  <c r="AD232" i="3"/>
  <c r="O233" i="3"/>
  <c r="AS232" i="3"/>
  <c r="AK232" i="3"/>
  <c r="AH232" i="3" s="1"/>
  <c r="Q232" i="3"/>
  <c r="R232" i="3" s="1"/>
  <c r="AC231" i="3"/>
  <c r="AK232" i="1"/>
  <c r="AH232" i="1" s="1"/>
  <c r="R232" i="1"/>
  <c r="AC233" i="2"/>
  <c r="O235" i="2"/>
  <c r="AD234" i="2"/>
  <c r="AS234" i="2"/>
  <c r="AP234" i="2"/>
  <c r="Q234" i="2"/>
  <c r="AC232" i="3" l="1"/>
  <c r="T234" i="3"/>
  <c r="P235" i="3"/>
  <c r="AI234" i="3"/>
  <c r="AE229" i="3"/>
  <c r="T233" i="1"/>
  <c r="AI233" i="1"/>
  <c r="P234" i="1"/>
  <c r="S234" i="2"/>
  <c r="T232" i="2"/>
  <c r="AI232" i="2"/>
  <c r="P233" i="2"/>
  <c r="AK232" i="2"/>
  <c r="AH232" i="2" s="1"/>
  <c r="R232" i="2"/>
  <c r="AC233" i="1"/>
  <c r="S233" i="1"/>
  <c r="AC234" i="2"/>
  <c r="AD233" i="3"/>
  <c r="AP233" i="3"/>
  <c r="Q233" i="3"/>
  <c r="R233" i="3" s="1"/>
  <c r="AK233" i="3"/>
  <c r="AH233" i="3" s="1"/>
  <c r="AS233" i="3"/>
  <c r="O234" i="3"/>
  <c r="AD235" i="2"/>
  <c r="AP235" i="2"/>
  <c r="AS235" i="2"/>
  <c r="Q235" i="2"/>
  <c r="O236" i="2"/>
  <c r="S232" i="3"/>
  <c r="AE231" i="2"/>
  <c r="AE232" i="2"/>
  <c r="AD234" i="1"/>
  <c r="O235" i="1"/>
  <c r="AP234" i="1"/>
  <c r="Q234" i="1"/>
  <c r="R234" i="1" s="1"/>
  <c r="AS234" i="1"/>
  <c r="AK234" i="1"/>
  <c r="AH234" i="1" s="1"/>
  <c r="AK233" i="1"/>
  <c r="AH233" i="1" s="1"/>
  <c r="Q235" i="1" l="1"/>
  <c r="AD235" i="1"/>
  <c r="AS235" i="1"/>
  <c r="O236" i="1"/>
  <c r="AP235" i="1"/>
  <c r="T233" i="2"/>
  <c r="AI233" i="2"/>
  <c r="P234" i="2"/>
  <c r="AK233" i="2"/>
  <c r="AH233" i="2" s="1"/>
  <c r="R233" i="2"/>
  <c r="S234" i="1"/>
  <c r="AE231" i="1"/>
  <c r="T234" i="1"/>
  <c r="AI234" i="1"/>
  <c r="P235" i="1"/>
  <c r="AP236" i="2"/>
  <c r="AS236" i="2"/>
  <c r="Q236" i="2"/>
  <c r="O237" i="2"/>
  <c r="AD236" i="2"/>
  <c r="AC235" i="2"/>
  <c r="O235" i="3"/>
  <c r="AK234" i="3"/>
  <c r="AH234" i="3" s="1"/>
  <c r="AP234" i="3"/>
  <c r="AS234" i="3"/>
  <c r="Q234" i="3"/>
  <c r="R234" i="3" s="1"/>
  <c r="AD234" i="3"/>
  <c r="AC233" i="3"/>
  <c r="T235" i="3"/>
  <c r="AI235" i="3"/>
  <c r="P236" i="3"/>
  <c r="AC234" i="1"/>
  <c r="S235" i="2"/>
  <c r="S233" i="3"/>
  <c r="AE230" i="3"/>
  <c r="T236" i="3" l="1"/>
  <c r="P237" i="3"/>
  <c r="AI236" i="3"/>
  <c r="AS235" i="3"/>
  <c r="AD235" i="3"/>
  <c r="AK235" i="3"/>
  <c r="AH235" i="3" s="1"/>
  <c r="O236" i="3"/>
  <c r="AP235" i="3"/>
  <c r="Q235" i="3"/>
  <c r="R235" i="3" s="1"/>
  <c r="S236" i="2"/>
  <c r="AE233" i="2"/>
  <c r="R235" i="1"/>
  <c r="AS237" i="2"/>
  <c r="Q237" i="2"/>
  <c r="AD237" i="2"/>
  <c r="O238" i="2"/>
  <c r="AP237" i="2"/>
  <c r="AC236" i="2"/>
  <c r="S235" i="1"/>
  <c r="AE232" i="1"/>
  <c r="S234" i="3"/>
  <c r="AE231" i="3"/>
  <c r="AC234" i="3"/>
  <c r="T235" i="1"/>
  <c r="AI235" i="1"/>
  <c r="P236" i="1"/>
  <c r="T234" i="2"/>
  <c r="P235" i="2"/>
  <c r="AI234" i="2"/>
  <c r="AK234" i="2"/>
  <c r="AH234" i="2" s="1"/>
  <c r="R234" i="2"/>
  <c r="AC235" i="1"/>
  <c r="AK235" i="1"/>
  <c r="AH235" i="1" s="1"/>
  <c r="AS236" i="1"/>
  <c r="Q236" i="1"/>
  <c r="R236" i="1" s="1"/>
  <c r="AD236" i="1"/>
  <c r="O237" i="1"/>
  <c r="AP236" i="1"/>
  <c r="S236" i="1" l="1"/>
  <c r="AE233" i="1"/>
  <c r="T235" i="2"/>
  <c r="P236" i="2"/>
  <c r="AI235" i="2"/>
  <c r="AK235" i="2"/>
  <c r="AH235" i="2" s="1"/>
  <c r="R235" i="2"/>
  <c r="S237" i="2"/>
  <c r="AE234" i="2"/>
  <c r="AC235" i="3"/>
  <c r="AS237" i="1"/>
  <c r="AD237" i="1"/>
  <c r="O238" i="1"/>
  <c r="Q237" i="1"/>
  <c r="AP237" i="1"/>
  <c r="AC236" i="1"/>
  <c r="AK236" i="1"/>
  <c r="AH236" i="1" s="1"/>
  <c r="AP236" i="3"/>
  <c r="O237" i="3"/>
  <c r="AS236" i="3"/>
  <c r="AK236" i="3"/>
  <c r="AH236" i="3" s="1"/>
  <c r="Q236" i="3"/>
  <c r="R236" i="3" s="1"/>
  <c r="AD236" i="3"/>
  <c r="T236" i="1"/>
  <c r="AI236" i="1"/>
  <c r="P237" i="1"/>
  <c r="AC237" i="2"/>
  <c r="T237" i="3"/>
  <c r="P238" i="3"/>
  <c r="AI237" i="3"/>
  <c r="AS238" i="2"/>
  <c r="AD238" i="2"/>
  <c r="O239" i="2"/>
  <c r="AP238" i="2"/>
  <c r="Q238" i="2"/>
  <c r="S235" i="3"/>
  <c r="AE232" i="3"/>
  <c r="AS239" i="2" l="1"/>
  <c r="AD239" i="2"/>
  <c r="O240" i="2"/>
  <c r="AP239" i="2"/>
  <c r="Q239" i="2"/>
  <c r="AC236" i="3"/>
  <c r="S237" i="1"/>
  <c r="AE234" i="1"/>
  <c r="AC237" i="1"/>
  <c r="S238" i="2"/>
  <c r="AE236" i="2"/>
  <c r="AE235" i="2"/>
  <c r="T238" i="3"/>
  <c r="P239" i="3"/>
  <c r="AI238" i="3"/>
  <c r="S236" i="3"/>
  <c r="AE233" i="3"/>
  <c r="R237" i="1"/>
  <c r="AC238" i="2"/>
  <c r="T237" i="1"/>
  <c r="AI237" i="1"/>
  <c r="P238" i="1"/>
  <c r="AD237" i="3"/>
  <c r="AP237" i="3"/>
  <c r="AK237" i="3"/>
  <c r="AH237" i="3" s="1"/>
  <c r="Q237" i="3"/>
  <c r="R237" i="3" s="1"/>
  <c r="AS237" i="3"/>
  <c r="O238" i="3"/>
  <c r="AD238" i="1"/>
  <c r="O239" i="1"/>
  <c r="AP238" i="1"/>
  <c r="AS238" i="1"/>
  <c r="Q238" i="1"/>
  <c r="R238" i="1" s="1"/>
  <c r="AK238" i="1"/>
  <c r="AH238" i="1" s="1"/>
  <c r="AK237" i="1"/>
  <c r="AH237" i="1" s="1"/>
  <c r="T236" i="2"/>
  <c r="P237" i="2"/>
  <c r="AI236" i="2"/>
  <c r="AK236" i="2"/>
  <c r="AH236" i="2" s="1"/>
  <c r="R236" i="2"/>
  <c r="T238" i="1" l="1"/>
  <c r="AI238" i="1"/>
  <c r="P239" i="1"/>
  <c r="S239" i="2"/>
  <c r="AC238" i="1"/>
  <c r="AD238" i="3"/>
  <c r="AE235" i="3" s="1"/>
  <c r="AP238" i="3"/>
  <c r="O239" i="3"/>
  <c r="AK238" i="3"/>
  <c r="AH238" i="3" s="1"/>
  <c r="Q238" i="3"/>
  <c r="R238" i="3" s="1"/>
  <c r="AS238" i="3"/>
  <c r="AC237" i="3"/>
  <c r="T239" i="3"/>
  <c r="P240" i="3"/>
  <c r="AI239" i="3"/>
  <c r="T237" i="2"/>
  <c r="P238" i="2"/>
  <c r="AI237" i="2"/>
  <c r="AK237" i="2"/>
  <c r="AH237" i="2" s="1"/>
  <c r="R237" i="2"/>
  <c r="Q239" i="1"/>
  <c r="R239" i="1" s="1"/>
  <c r="AS239" i="1"/>
  <c r="AK239" i="1"/>
  <c r="AH239" i="1" s="1"/>
  <c r="AD239" i="1"/>
  <c r="O240" i="1"/>
  <c r="AP239" i="1"/>
  <c r="S237" i="3"/>
  <c r="AE234" i="3"/>
  <c r="AC239" i="2"/>
  <c r="S238" i="1"/>
  <c r="AE235" i="1"/>
  <c r="AP240" i="2"/>
  <c r="O241" i="2"/>
  <c r="Q240" i="2"/>
  <c r="AS240" i="2"/>
  <c r="AD240" i="2"/>
  <c r="Q241" i="2" l="1"/>
  <c r="O242" i="2"/>
  <c r="AS241" i="2"/>
  <c r="AD241" i="2"/>
  <c r="AP241" i="2"/>
  <c r="Q240" i="1"/>
  <c r="AD240" i="1"/>
  <c r="O241" i="1"/>
  <c r="AP240" i="1"/>
  <c r="AS240" i="1"/>
  <c r="S240" i="2"/>
  <c r="AE238" i="2"/>
  <c r="AE237" i="2"/>
  <c r="AC240" i="2"/>
  <c r="S239" i="1"/>
  <c r="AE236" i="1"/>
  <c r="AD239" i="3"/>
  <c r="AP239" i="3"/>
  <c r="AS239" i="3"/>
  <c r="AK239" i="3"/>
  <c r="AH239" i="3" s="1"/>
  <c r="O240" i="3"/>
  <c r="Q239" i="3"/>
  <c r="R239" i="3" s="1"/>
  <c r="T238" i="2"/>
  <c r="AI238" i="2"/>
  <c r="P239" i="2"/>
  <c r="AK238" i="2"/>
  <c r="AH238" i="2" s="1"/>
  <c r="R238" i="2"/>
  <c r="T240" i="3"/>
  <c r="P241" i="3"/>
  <c r="AI240" i="3"/>
  <c r="AC238" i="3"/>
  <c r="AC239" i="1"/>
  <c r="S238" i="3"/>
  <c r="T239" i="1"/>
  <c r="P240" i="1"/>
  <c r="AI239" i="1"/>
  <c r="O242" i="1" l="1"/>
  <c r="AS241" i="1"/>
  <c r="AD241" i="1"/>
  <c r="Q241" i="1"/>
  <c r="AP241" i="1"/>
  <c r="AC241" i="2"/>
  <c r="O243" i="2"/>
  <c r="AD242" i="2"/>
  <c r="AS242" i="2"/>
  <c r="AP242" i="2"/>
  <c r="Q242" i="2"/>
  <c r="T241" i="3"/>
  <c r="P242" i="3"/>
  <c r="AI241" i="3"/>
  <c r="S240" i="1"/>
  <c r="AE238" i="1"/>
  <c r="AE237" i="1"/>
  <c r="S241" i="2"/>
  <c r="T239" i="2"/>
  <c r="AI239" i="2"/>
  <c r="P240" i="2"/>
  <c r="AK239" i="2"/>
  <c r="AH239" i="2" s="1"/>
  <c r="R239" i="2"/>
  <c r="AC239" i="3"/>
  <c r="AC240" i="1"/>
  <c r="R240" i="1"/>
  <c r="T240" i="1"/>
  <c r="P241" i="1"/>
  <c r="AI240" i="1"/>
  <c r="AD240" i="3"/>
  <c r="AP240" i="3"/>
  <c r="O241" i="3"/>
  <c r="Q240" i="3"/>
  <c r="R240" i="3" s="1"/>
  <c r="AS240" i="3"/>
  <c r="AK240" i="3"/>
  <c r="AH240" i="3" s="1"/>
  <c r="S239" i="3"/>
  <c r="AE236" i="3"/>
  <c r="AK240" i="1"/>
  <c r="AH240" i="1" s="1"/>
  <c r="AC240" i="3" l="1"/>
  <c r="T241" i="1"/>
  <c r="P242" i="1"/>
  <c r="AI241" i="1"/>
  <c r="S242" i="2"/>
  <c r="AE239" i="2"/>
  <c r="S240" i="3"/>
  <c r="AE237" i="3"/>
  <c r="AC242" i="2"/>
  <c r="AC241" i="1"/>
  <c r="T242" i="3"/>
  <c r="P243" i="3"/>
  <c r="AI242" i="3"/>
  <c r="AD243" i="2"/>
  <c r="AP243" i="2"/>
  <c r="AS243" i="2"/>
  <c r="Q243" i="2"/>
  <c r="O244" i="2"/>
  <c r="R241" i="1"/>
  <c r="AK241" i="1"/>
  <c r="AH241" i="1" s="1"/>
  <c r="AD241" i="3"/>
  <c r="AP241" i="3"/>
  <c r="AK241" i="3"/>
  <c r="AH241" i="3" s="1"/>
  <c r="Q241" i="3"/>
  <c r="R241" i="3" s="1"/>
  <c r="AS241" i="3"/>
  <c r="O242" i="3"/>
  <c r="T240" i="2"/>
  <c r="AI240" i="2"/>
  <c r="P241" i="2"/>
  <c r="AK240" i="2"/>
  <c r="AH240" i="2" s="1"/>
  <c r="R240" i="2"/>
  <c r="S241" i="1"/>
  <c r="O243" i="1"/>
  <c r="AD242" i="1"/>
  <c r="AS242" i="1"/>
  <c r="AP242" i="1"/>
  <c r="Q242" i="1"/>
  <c r="R242" i="1" s="1"/>
  <c r="AK242" i="1"/>
  <c r="AH242" i="1" s="1"/>
  <c r="S242" i="1" l="1"/>
  <c r="AE239" i="1"/>
  <c r="AD242" i="3"/>
  <c r="AP242" i="3"/>
  <c r="O243" i="3"/>
  <c r="AK242" i="3"/>
  <c r="AH242" i="3" s="1"/>
  <c r="Q242" i="3"/>
  <c r="R242" i="3" s="1"/>
  <c r="AS242" i="3"/>
  <c r="AC241" i="3"/>
  <c r="T242" i="1"/>
  <c r="AI242" i="1"/>
  <c r="P243" i="1"/>
  <c r="AS243" i="1"/>
  <c r="Q243" i="1"/>
  <c r="R243" i="1" s="1"/>
  <c r="O244" i="1"/>
  <c r="AK243" i="1"/>
  <c r="AH243" i="1" s="1"/>
  <c r="AD243" i="1"/>
  <c r="AP243" i="1"/>
  <c r="T241" i="2"/>
  <c r="AI241" i="2"/>
  <c r="P242" i="2"/>
  <c r="AK241" i="2"/>
  <c r="AH241" i="2" s="1"/>
  <c r="R241" i="2"/>
  <c r="S241" i="3"/>
  <c r="AE238" i="3"/>
  <c r="AE239" i="3"/>
  <c r="T243" i="3"/>
  <c r="P244" i="3"/>
  <c r="AI243" i="3"/>
  <c r="AC242" i="1"/>
  <c r="AP244" i="2"/>
  <c r="AS244" i="2"/>
  <c r="Q244" i="2"/>
  <c r="O245" i="2"/>
  <c r="AD244" i="2"/>
  <c r="AC243" i="2"/>
  <c r="S243" i="2"/>
  <c r="AE240" i="2"/>
  <c r="S244" i="2" l="1"/>
  <c r="AE241" i="2"/>
  <c r="AC243" i="1"/>
  <c r="AS245" i="2"/>
  <c r="Q245" i="2"/>
  <c r="AD245" i="2"/>
  <c r="O246" i="2"/>
  <c r="AP245" i="2"/>
  <c r="AC244" i="2"/>
  <c r="T242" i="2"/>
  <c r="P243" i="2"/>
  <c r="AI242" i="2"/>
  <c r="AK242" i="2"/>
  <c r="AH242" i="2" s="1"/>
  <c r="R242" i="2"/>
  <c r="S243" i="1"/>
  <c r="AE240" i="1"/>
  <c r="AD243" i="3"/>
  <c r="AP243" i="3"/>
  <c r="AS243" i="3"/>
  <c r="AK243" i="3"/>
  <c r="AH243" i="3" s="1"/>
  <c r="O244" i="3"/>
  <c r="Q243" i="3"/>
  <c r="R243" i="3" s="1"/>
  <c r="T244" i="3"/>
  <c r="P245" i="3"/>
  <c r="AI244" i="3"/>
  <c r="AC242" i="3"/>
  <c r="O245" i="1"/>
  <c r="Q244" i="1"/>
  <c r="AD244" i="1"/>
  <c r="AP244" i="1"/>
  <c r="AS244" i="1"/>
  <c r="T243" i="1"/>
  <c r="AI243" i="1"/>
  <c r="P244" i="1"/>
  <c r="S242" i="3"/>
  <c r="AK244" i="1" l="1"/>
  <c r="AH244" i="1" s="1"/>
  <c r="AP244" i="3"/>
  <c r="O245" i="3"/>
  <c r="AK244" i="3"/>
  <c r="AH244" i="3" s="1"/>
  <c r="Q244" i="3"/>
  <c r="R244" i="3" s="1"/>
  <c r="AS244" i="3"/>
  <c r="AD244" i="3"/>
  <c r="S243" i="3"/>
  <c r="AE240" i="3"/>
  <c r="AS246" i="2"/>
  <c r="AD246" i="2"/>
  <c r="O247" i="2"/>
  <c r="AP246" i="2"/>
  <c r="Q246" i="2"/>
  <c r="S244" i="1"/>
  <c r="S245" i="2"/>
  <c r="AE242" i="2"/>
  <c r="T244" i="1"/>
  <c r="AI244" i="1"/>
  <c r="P245" i="1"/>
  <c r="R244" i="1"/>
  <c r="AE241" i="1"/>
  <c r="AC244" i="1"/>
  <c r="AS245" i="1"/>
  <c r="AK245" i="1"/>
  <c r="AH245" i="1" s="1"/>
  <c r="O246" i="1"/>
  <c r="AD245" i="1"/>
  <c r="Q245" i="1"/>
  <c r="R245" i="1" s="1"/>
  <c r="AP245" i="1"/>
  <c r="T245" i="3"/>
  <c r="AI245" i="3"/>
  <c r="P246" i="3"/>
  <c r="AC243" i="3"/>
  <c r="T243" i="2"/>
  <c r="P244" i="2"/>
  <c r="AI243" i="2"/>
  <c r="AK243" i="2"/>
  <c r="AH243" i="2" s="1"/>
  <c r="R243" i="2"/>
  <c r="AC245" i="2"/>
  <c r="T244" i="2" l="1"/>
  <c r="P245" i="2"/>
  <c r="AI244" i="2"/>
  <c r="AK244" i="2"/>
  <c r="AH244" i="2" s="1"/>
  <c r="R244" i="2"/>
  <c r="AC245" i="1"/>
  <c r="AS247" i="2"/>
  <c r="AD247" i="2"/>
  <c r="O248" i="2"/>
  <c r="AP247" i="2"/>
  <c r="Q247" i="2"/>
  <c r="AK245" i="3"/>
  <c r="AH245" i="3" s="1"/>
  <c r="AD245" i="3"/>
  <c r="Q245" i="3"/>
  <c r="R245" i="3" s="1"/>
  <c r="AP245" i="3"/>
  <c r="O246" i="3"/>
  <c r="AS245" i="3"/>
  <c r="T246" i="3"/>
  <c r="AI246" i="3"/>
  <c r="P247" i="3"/>
  <c r="AC244" i="3"/>
  <c r="S245" i="1"/>
  <c r="S246" i="2"/>
  <c r="AE243" i="2"/>
  <c r="AS246" i="1"/>
  <c r="O247" i="1"/>
  <c r="AD246" i="1"/>
  <c r="AP246" i="1"/>
  <c r="Q246" i="1"/>
  <c r="AE242" i="1"/>
  <c r="T245" i="1"/>
  <c r="AI245" i="1"/>
  <c r="P246" i="1"/>
  <c r="AE244" i="2"/>
  <c r="AC246" i="2"/>
  <c r="S244" i="3"/>
  <c r="AE241" i="3"/>
  <c r="AC246" i="1" l="1"/>
  <c r="T247" i="3"/>
  <c r="AI247" i="3"/>
  <c r="P248" i="3"/>
  <c r="O247" i="3"/>
  <c r="AP246" i="3"/>
  <c r="AS246" i="3"/>
  <c r="AK246" i="3"/>
  <c r="AH246" i="3" s="1"/>
  <c r="Q246" i="3"/>
  <c r="R246" i="3" s="1"/>
  <c r="AD246" i="3"/>
  <c r="S245" i="3"/>
  <c r="AE243" i="3"/>
  <c r="AE242" i="3"/>
  <c r="T245" i="2"/>
  <c r="P246" i="2"/>
  <c r="AI245" i="2"/>
  <c r="AK245" i="2"/>
  <c r="AH245" i="2" s="1"/>
  <c r="R245" i="2"/>
  <c r="T246" i="1"/>
  <c r="AI246" i="1"/>
  <c r="P247" i="1"/>
  <c r="AK246" i="1"/>
  <c r="AH246" i="1" s="1"/>
  <c r="S246" i="1"/>
  <c r="AC245" i="3"/>
  <c r="AC247" i="2"/>
  <c r="AE243" i="1"/>
  <c r="AS247" i="1"/>
  <c r="Q247" i="1"/>
  <c r="R247" i="1" s="1"/>
  <c r="O248" i="1"/>
  <c r="AK247" i="1"/>
  <c r="AH247" i="1" s="1"/>
  <c r="AD247" i="1"/>
  <c r="AP247" i="1"/>
  <c r="AP248" i="2"/>
  <c r="O249" i="2"/>
  <c r="Q248" i="2"/>
  <c r="AS248" i="2"/>
  <c r="AD248" i="2"/>
  <c r="R246" i="1"/>
  <c r="S247" i="2"/>
  <c r="AC248" i="2" l="1"/>
  <c r="AC246" i="3"/>
  <c r="O249" i="1"/>
  <c r="Q248" i="1"/>
  <c r="AD248" i="1"/>
  <c r="AP248" i="1"/>
  <c r="AS248" i="1"/>
  <c r="AP247" i="3"/>
  <c r="Q247" i="3"/>
  <c r="R247" i="3" s="1"/>
  <c r="O248" i="3"/>
  <c r="AD247" i="3"/>
  <c r="AS247" i="3"/>
  <c r="AK247" i="3"/>
  <c r="AH247" i="3" s="1"/>
  <c r="AC247" i="1"/>
  <c r="T246" i="2"/>
  <c r="AI246" i="2"/>
  <c r="P247" i="2"/>
  <c r="AK246" i="2"/>
  <c r="AH246" i="2" s="1"/>
  <c r="R246" i="2"/>
  <c r="T248" i="3"/>
  <c r="AI248" i="3"/>
  <c r="P249" i="3"/>
  <c r="S248" i="2"/>
  <c r="AE245" i="2"/>
  <c r="Q249" i="2"/>
  <c r="O250" i="2"/>
  <c r="AS249" i="2"/>
  <c r="AD249" i="2"/>
  <c r="AP249" i="2"/>
  <c r="S247" i="1"/>
  <c r="AE244" i="1"/>
  <c r="T247" i="1"/>
  <c r="AI247" i="1"/>
  <c r="P248" i="1"/>
  <c r="S246" i="3"/>
  <c r="S249" i="2" l="1"/>
  <c r="R248" i="1"/>
  <c r="AC249" i="2"/>
  <c r="T248" i="1"/>
  <c r="AI248" i="1"/>
  <c r="P249" i="1"/>
  <c r="T247" i="2"/>
  <c r="AI247" i="2"/>
  <c r="P248" i="2"/>
  <c r="AK247" i="2"/>
  <c r="AH247" i="2" s="1"/>
  <c r="R247" i="2"/>
  <c r="S247" i="3"/>
  <c r="AE244" i="3"/>
  <c r="AC247" i="3"/>
  <c r="AC248" i="1"/>
  <c r="AK249" i="1"/>
  <c r="AH249" i="1" s="1"/>
  <c r="O250" i="1"/>
  <c r="AD249" i="1"/>
  <c r="AS249" i="1"/>
  <c r="Q249" i="1"/>
  <c r="R249" i="1" s="1"/>
  <c r="AP249" i="1"/>
  <c r="AE246" i="2"/>
  <c r="AS248" i="3"/>
  <c r="AK248" i="3"/>
  <c r="AH248" i="3" s="1"/>
  <c r="AD248" i="3"/>
  <c r="AP248" i="3"/>
  <c r="Q248" i="3"/>
  <c r="R248" i="3" s="1"/>
  <c r="O249" i="3"/>
  <c r="AK248" i="1"/>
  <c r="AH248" i="1" s="1"/>
  <c r="AD250" i="2"/>
  <c r="AS250" i="2"/>
  <c r="AP250" i="2"/>
  <c r="Q250" i="2"/>
  <c r="O251" i="2"/>
  <c r="T249" i="3"/>
  <c r="AI249" i="3"/>
  <c r="P250" i="3"/>
  <c r="S248" i="1"/>
  <c r="AE246" i="1"/>
  <c r="AE245" i="1"/>
  <c r="AC248" i="3" l="1"/>
  <c r="O252" i="2"/>
  <c r="AS251" i="2"/>
  <c r="AD251" i="2"/>
  <c r="Q251" i="2"/>
  <c r="AP251" i="2"/>
  <c r="S248" i="3"/>
  <c r="AE245" i="3"/>
  <c r="S250" i="2"/>
  <c r="AE247" i="2"/>
  <c r="AP249" i="3"/>
  <c r="O250" i="3"/>
  <c r="AS249" i="3"/>
  <c r="AK249" i="3"/>
  <c r="AH249" i="3" s="1"/>
  <c r="Q249" i="3"/>
  <c r="R249" i="3" s="1"/>
  <c r="AD249" i="3"/>
  <c r="AE246" i="3" s="1"/>
  <c r="S249" i="1"/>
  <c r="T248" i="2"/>
  <c r="AI248" i="2"/>
  <c r="P249" i="2"/>
  <c r="AK248" i="2"/>
  <c r="AH248" i="2" s="1"/>
  <c r="R248" i="2"/>
  <c r="T249" i="1"/>
  <c r="AI249" i="1"/>
  <c r="P250" i="1"/>
  <c r="T250" i="3"/>
  <c r="P251" i="3"/>
  <c r="AI250" i="3"/>
  <c r="AC250" i="2"/>
  <c r="AC249" i="1"/>
  <c r="O251" i="1"/>
  <c r="AD250" i="1"/>
  <c r="AP250" i="1"/>
  <c r="Q250" i="1"/>
  <c r="R250" i="1" s="1"/>
  <c r="AS250" i="1"/>
  <c r="AK250" i="1"/>
  <c r="AH250" i="1" s="1"/>
  <c r="AK250" i="3" l="1"/>
  <c r="AH250" i="3" s="1"/>
  <c r="Q250" i="3"/>
  <c r="R250" i="3" s="1"/>
  <c r="AP250" i="3"/>
  <c r="O251" i="3"/>
  <c r="AD250" i="3"/>
  <c r="AS250" i="3"/>
  <c r="AE247" i="3"/>
  <c r="S251" i="2"/>
  <c r="AE248" i="2"/>
  <c r="T249" i="2"/>
  <c r="AI249" i="2"/>
  <c r="P250" i="2"/>
  <c r="AK249" i="2"/>
  <c r="AH249" i="2" s="1"/>
  <c r="R249" i="2"/>
  <c r="Q251" i="1"/>
  <c r="R251" i="1" s="1"/>
  <c r="O252" i="1"/>
  <c r="AD251" i="1"/>
  <c r="AS251" i="1"/>
  <c r="AP251" i="1"/>
  <c r="AC249" i="3"/>
  <c r="S250" i="1"/>
  <c r="AE247" i="1"/>
  <c r="T250" i="1"/>
  <c r="P251" i="1"/>
  <c r="AI250" i="1"/>
  <c r="AC251" i="2"/>
  <c r="AD252" i="2"/>
  <c r="Q252" i="2"/>
  <c r="AP252" i="2"/>
  <c r="AS252" i="2"/>
  <c r="O253" i="2"/>
  <c r="AC250" i="1"/>
  <c r="T251" i="3"/>
  <c r="AI251" i="3"/>
  <c r="P252" i="3"/>
  <c r="S249" i="3"/>
  <c r="AC250" i="3" l="1"/>
  <c r="AC252" i="2"/>
  <c r="AC251" i="1"/>
  <c r="Q253" i="2"/>
  <c r="AP253" i="2"/>
  <c r="AS253" i="2"/>
  <c r="O254" i="2"/>
  <c r="AD253" i="2"/>
  <c r="S252" i="2"/>
  <c r="AE249" i="2"/>
  <c r="S251" i="1"/>
  <c r="AE248" i="1"/>
  <c r="T250" i="2"/>
  <c r="AI250" i="2"/>
  <c r="P251" i="2"/>
  <c r="AK250" i="2"/>
  <c r="AH250" i="2" s="1"/>
  <c r="R250" i="2"/>
  <c r="S250" i="3"/>
  <c r="O253" i="1"/>
  <c r="Q252" i="1"/>
  <c r="AD252" i="1"/>
  <c r="AS252" i="1"/>
  <c r="AP252" i="1"/>
  <c r="T252" i="3"/>
  <c r="AI252" i="3"/>
  <c r="P253" i="3"/>
  <c r="T251" i="1"/>
  <c r="AI251" i="1"/>
  <c r="P252" i="1"/>
  <c r="AK251" i="1"/>
  <c r="AH251" i="1" s="1"/>
  <c r="AP251" i="3"/>
  <c r="AK251" i="3"/>
  <c r="AH251" i="3" s="1"/>
  <c r="O252" i="3"/>
  <c r="AS251" i="3"/>
  <c r="Q251" i="3"/>
  <c r="R251" i="3" s="1"/>
  <c r="AD251" i="3"/>
  <c r="S251" i="3" l="1"/>
  <c r="T253" i="3"/>
  <c r="AI253" i="3"/>
  <c r="P254" i="3"/>
  <c r="AC252" i="1"/>
  <c r="R252" i="1"/>
  <c r="T252" i="1"/>
  <c r="AI252" i="1"/>
  <c r="P253" i="1"/>
  <c r="AK252" i="1"/>
  <c r="AH252" i="1" s="1"/>
  <c r="AK253" i="1"/>
  <c r="AH253" i="1" s="1"/>
  <c r="AS253" i="1"/>
  <c r="O254" i="1"/>
  <c r="AD253" i="1"/>
  <c r="Q253" i="1"/>
  <c r="R253" i="1" s="1"/>
  <c r="AP253" i="1"/>
  <c r="T251" i="2"/>
  <c r="P252" i="2"/>
  <c r="AI251" i="2"/>
  <c r="AK251" i="2"/>
  <c r="AH251" i="2" s="1"/>
  <c r="R251" i="2"/>
  <c r="S253" i="2"/>
  <c r="AE250" i="2"/>
  <c r="AC251" i="3"/>
  <c r="AE248" i="3"/>
  <c r="AC253" i="2"/>
  <c r="AD252" i="3"/>
  <c r="AK252" i="3"/>
  <c r="AH252" i="3" s="1"/>
  <c r="Q252" i="3"/>
  <c r="R252" i="3" s="1"/>
  <c r="AP252" i="3"/>
  <c r="AS252" i="3"/>
  <c r="O253" i="3"/>
  <c r="S252" i="1"/>
  <c r="AE249" i="1"/>
  <c r="AD254" i="2"/>
  <c r="AS254" i="2"/>
  <c r="Q254" i="2"/>
  <c r="AP254" i="2"/>
  <c r="O255" i="2"/>
  <c r="O255" i="1" l="1"/>
  <c r="AD254" i="1"/>
  <c r="AP254" i="1"/>
  <c r="AS254" i="1"/>
  <c r="Q254" i="1"/>
  <c r="S254" i="2"/>
  <c r="AE251" i="2"/>
  <c r="AC254" i="2"/>
  <c r="AC252" i="3"/>
  <c r="S252" i="3"/>
  <c r="AC253" i="1"/>
  <c r="T253" i="1"/>
  <c r="AI253" i="1"/>
  <c r="P254" i="1"/>
  <c r="T252" i="2"/>
  <c r="AI252" i="2"/>
  <c r="P253" i="2"/>
  <c r="AK252" i="2"/>
  <c r="AH252" i="2" s="1"/>
  <c r="R252" i="2"/>
  <c r="AE249" i="3"/>
  <c r="O256" i="2"/>
  <c r="Q255" i="2"/>
  <c r="AD255" i="2"/>
  <c r="AS255" i="2"/>
  <c r="AP255" i="2"/>
  <c r="AP253" i="3"/>
  <c r="O254" i="3"/>
  <c r="AD253" i="3"/>
  <c r="AK253" i="3"/>
  <c r="AH253" i="3" s="1"/>
  <c r="Q253" i="3"/>
  <c r="R253" i="3" s="1"/>
  <c r="AS253" i="3"/>
  <c r="S253" i="1"/>
  <c r="T254" i="3"/>
  <c r="P255" i="3"/>
  <c r="AI254" i="3"/>
  <c r="AE250" i="1"/>
  <c r="AC255" i="2" l="1"/>
  <c r="S255" i="2"/>
  <c r="T253" i="2"/>
  <c r="AI253" i="2"/>
  <c r="P254" i="2"/>
  <c r="AK253" i="2"/>
  <c r="AH253" i="2" s="1"/>
  <c r="R253" i="2"/>
  <c r="AE252" i="2"/>
  <c r="S254" i="1"/>
  <c r="AE251" i="1"/>
  <c r="T255" i="3"/>
  <c r="AI255" i="3"/>
  <c r="P256" i="3"/>
  <c r="S253" i="3"/>
  <c r="AE250" i="3"/>
  <c r="R254" i="1"/>
  <c r="Q255" i="1"/>
  <c r="AS255" i="1"/>
  <c r="O256" i="1"/>
  <c r="AD255" i="1"/>
  <c r="AE252" i="1" s="1"/>
  <c r="AP255" i="1"/>
  <c r="AD254" i="3"/>
  <c r="AP254" i="3"/>
  <c r="AK254" i="3"/>
  <c r="AH254" i="3" s="1"/>
  <c r="O255" i="3"/>
  <c r="Q254" i="3"/>
  <c r="R254" i="3" s="1"/>
  <c r="AS254" i="3"/>
  <c r="AS256" i="2"/>
  <c r="Q256" i="2"/>
  <c r="AD256" i="2"/>
  <c r="O257" i="2"/>
  <c r="AP256" i="2"/>
  <c r="AE253" i="2"/>
  <c r="AC253" i="3"/>
  <c r="T254" i="1"/>
  <c r="AI254" i="1"/>
  <c r="P255" i="1"/>
  <c r="AK254" i="1"/>
  <c r="AH254" i="1" s="1"/>
  <c r="AC254" i="1"/>
  <c r="AC255" i="1" l="1"/>
  <c r="T254" i="2"/>
  <c r="AI254" i="2"/>
  <c r="P255" i="2"/>
  <c r="AK254" i="2"/>
  <c r="AH254" i="2" s="1"/>
  <c r="R254" i="2"/>
  <c r="T255" i="1"/>
  <c r="P256" i="1"/>
  <c r="AI255" i="1"/>
  <c r="Q257" i="2"/>
  <c r="AD257" i="2"/>
  <c r="AP257" i="2"/>
  <c r="AS257" i="2"/>
  <c r="O258" i="2"/>
  <c r="AC254" i="3"/>
  <c r="S255" i="1"/>
  <c r="R255" i="1"/>
  <c r="T256" i="3"/>
  <c r="AI256" i="3"/>
  <c r="P257" i="3"/>
  <c r="S256" i="2"/>
  <c r="S254" i="3"/>
  <c r="AE251" i="3"/>
  <c r="AK255" i="1"/>
  <c r="AH255" i="1" s="1"/>
  <c r="AC256" i="2"/>
  <c r="AP255" i="3"/>
  <c r="AD255" i="3"/>
  <c r="O256" i="3"/>
  <c r="AS255" i="3"/>
  <c r="AK255" i="3"/>
  <c r="AH255" i="3" s="1"/>
  <c r="Q255" i="3"/>
  <c r="R255" i="3" s="1"/>
  <c r="AS256" i="1"/>
  <c r="O257" i="1"/>
  <c r="Q256" i="1"/>
  <c r="R256" i="1" s="1"/>
  <c r="AD256" i="1"/>
  <c r="AK256" i="1"/>
  <c r="AH256" i="1" s="1"/>
  <c r="AP256" i="1"/>
  <c r="S256" i="1" l="1"/>
  <c r="S255" i="3"/>
  <c r="AE253" i="1"/>
  <c r="AC257" i="2"/>
  <c r="AC256" i="1"/>
  <c r="AS257" i="1"/>
  <c r="O258" i="1"/>
  <c r="AD257" i="1"/>
  <c r="Q257" i="1"/>
  <c r="AP257" i="1"/>
  <c r="AC255" i="3"/>
  <c r="AE252" i="3"/>
  <c r="T257" i="3"/>
  <c r="AI257" i="3"/>
  <c r="P258" i="3"/>
  <c r="AS258" i="2"/>
  <c r="AD258" i="2"/>
  <c r="AP258" i="2"/>
  <c r="Q258" i="2"/>
  <c r="O259" i="2"/>
  <c r="T256" i="1"/>
  <c r="P257" i="1"/>
  <c r="AI256" i="1"/>
  <c r="AK256" i="3"/>
  <c r="AH256" i="3" s="1"/>
  <c r="Q256" i="3"/>
  <c r="R256" i="3" s="1"/>
  <c r="AD256" i="3"/>
  <c r="AP256" i="3"/>
  <c r="O257" i="3"/>
  <c r="AS256" i="3"/>
  <c r="S257" i="2"/>
  <c r="AE254" i="2"/>
  <c r="T255" i="2"/>
  <c r="P256" i="2"/>
  <c r="AI255" i="2"/>
  <c r="AK255" i="2"/>
  <c r="AH255" i="2" s="1"/>
  <c r="R255" i="2"/>
  <c r="AE255" i="2"/>
  <c r="T256" i="2" l="1"/>
  <c r="AI256" i="2"/>
  <c r="P257" i="2"/>
  <c r="AK256" i="2"/>
  <c r="AH256" i="2" s="1"/>
  <c r="R256" i="2"/>
  <c r="AP257" i="3"/>
  <c r="O258" i="3"/>
  <c r="AK257" i="3"/>
  <c r="AH257" i="3" s="1"/>
  <c r="Q257" i="3"/>
  <c r="R257" i="3" s="1"/>
  <c r="AS257" i="3"/>
  <c r="AD257" i="3"/>
  <c r="T257" i="1"/>
  <c r="P258" i="1"/>
  <c r="AI257" i="1"/>
  <c r="T258" i="3"/>
  <c r="P259" i="3"/>
  <c r="AI258" i="3"/>
  <c r="AC257" i="1"/>
  <c r="AC256" i="3"/>
  <c r="AC258" i="2"/>
  <c r="AE254" i="3"/>
  <c r="R257" i="1"/>
  <c r="S256" i="3"/>
  <c r="AS259" i="2"/>
  <c r="AD259" i="2"/>
  <c r="AP259" i="2"/>
  <c r="Q259" i="2"/>
  <c r="O260" i="2"/>
  <c r="S258" i="2"/>
  <c r="S257" i="1"/>
  <c r="AE254" i="1"/>
  <c r="AK257" i="1"/>
  <c r="AH257" i="1" s="1"/>
  <c r="AE253" i="3"/>
  <c r="O259" i="1"/>
  <c r="AD258" i="1"/>
  <c r="AS258" i="1"/>
  <c r="AP258" i="1"/>
  <c r="Q258" i="1"/>
  <c r="R258" i="1" s="1"/>
  <c r="AK258" i="1"/>
  <c r="AH258" i="1" s="1"/>
  <c r="AC258" i="1" l="1"/>
  <c r="S259" i="2"/>
  <c r="AE256" i="2"/>
  <c r="T259" i="3"/>
  <c r="AI259" i="3"/>
  <c r="P260" i="3"/>
  <c r="S257" i="3"/>
  <c r="S258" i="1"/>
  <c r="AE255" i="1"/>
  <c r="AK258" i="3"/>
  <c r="AH258" i="3" s="1"/>
  <c r="Q258" i="3"/>
  <c r="R258" i="3" s="1"/>
  <c r="AP258" i="3"/>
  <c r="O259" i="3"/>
  <c r="AD258" i="3"/>
  <c r="AS258" i="3"/>
  <c r="AS259" i="1"/>
  <c r="Q259" i="1"/>
  <c r="O260" i="1"/>
  <c r="AD259" i="1"/>
  <c r="AP259" i="1"/>
  <c r="AD260" i="2"/>
  <c r="AE257" i="2" s="1"/>
  <c r="O261" i="2"/>
  <c r="Q260" i="2"/>
  <c r="AP260" i="2"/>
  <c r="AS260" i="2"/>
  <c r="AC259" i="2"/>
  <c r="T258" i="1"/>
  <c r="AI258" i="1"/>
  <c r="P259" i="1"/>
  <c r="AK259" i="1" s="1"/>
  <c r="AH259" i="1" s="1"/>
  <c r="AC257" i="3"/>
  <c r="T257" i="2"/>
  <c r="AI257" i="2"/>
  <c r="P258" i="2"/>
  <c r="AK257" i="2"/>
  <c r="AH257" i="2" s="1"/>
  <c r="R257" i="2"/>
  <c r="T258" i="2" l="1"/>
  <c r="AI258" i="2"/>
  <c r="P259" i="2"/>
  <c r="AK258" i="2"/>
  <c r="AH258" i="2" s="1"/>
  <c r="R258" i="2"/>
  <c r="AE256" i="1"/>
  <c r="T259" i="1"/>
  <c r="AI259" i="1"/>
  <c r="P260" i="1"/>
  <c r="Q260" i="1"/>
  <c r="AD260" i="1"/>
  <c r="AK260" i="1"/>
  <c r="AH260" i="1" s="1"/>
  <c r="AP260" i="1"/>
  <c r="AS260" i="1"/>
  <c r="O261" i="1"/>
  <c r="AC258" i="3"/>
  <c r="T260" i="3"/>
  <c r="AI260" i="3"/>
  <c r="P261" i="3"/>
  <c r="AS261" i="2"/>
  <c r="AD261" i="2"/>
  <c r="Q261" i="2"/>
  <c r="O262" i="2"/>
  <c r="AP261" i="2"/>
  <c r="AC259" i="1"/>
  <c r="R259" i="1"/>
  <c r="S258" i="3"/>
  <c r="AE255" i="3"/>
  <c r="AC260" i="2"/>
  <c r="S260" i="2"/>
  <c r="S259" i="1"/>
  <c r="AP259" i="3"/>
  <c r="AK259" i="3"/>
  <c r="AH259" i="3" s="1"/>
  <c r="Q259" i="3"/>
  <c r="R259" i="3" s="1"/>
  <c r="O260" i="3"/>
  <c r="AS259" i="3"/>
  <c r="AD259" i="3"/>
  <c r="AS261" i="1" l="1"/>
  <c r="O262" i="1"/>
  <c r="AD261" i="1"/>
  <c r="Q261" i="1"/>
  <c r="AP261" i="1"/>
  <c r="S260" i="1"/>
  <c r="AE257" i="1"/>
  <c r="S259" i="3"/>
  <c r="AE256" i="3"/>
  <c r="AD260" i="3"/>
  <c r="AK260" i="3"/>
  <c r="AH260" i="3" s="1"/>
  <c r="Q260" i="3"/>
  <c r="R260" i="3" s="1"/>
  <c r="AP260" i="3"/>
  <c r="O261" i="3"/>
  <c r="AS260" i="3"/>
  <c r="AC259" i="3"/>
  <c r="AC261" i="2"/>
  <c r="S261" i="2"/>
  <c r="AE258" i="2"/>
  <c r="T261" i="3"/>
  <c r="AI261" i="3"/>
  <c r="P262" i="3"/>
  <c r="R260" i="1"/>
  <c r="AD262" i="2"/>
  <c r="AS262" i="2"/>
  <c r="Q262" i="2"/>
  <c r="AP262" i="2"/>
  <c r="O263" i="2"/>
  <c r="AC260" i="1"/>
  <c r="T260" i="1"/>
  <c r="P261" i="1"/>
  <c r="AI260" i="1"/>
  <c r="T259" i="2"/>
  <c r="AI259" i="2"/>
  <c r="P260" i="2"/>
  <c r="AK259" i="2"/>
  <c r="AH259" i="2" s="1"/>
  <c r="R259" i="2"/>
  <c r="AC260" i="3" l="1"/>
  <c r="AC261" i="1"/>
  <c r="AK261" i="1"/>
  <c r="AH261" i="1" s="1"/>
  <c r="R261" i="1"/>
  <c r="T260" i="2"/>
  <c r="P261" i="2"/>
  <c r="AI260" i="2"/>
  <c r="AK260" i="2"/>
  <c r="AH260" i="2" s="1"/>
  <c r="R260" i="2"/>
  <c r="T261" i="1"/>
  <c r="P262" i="1"/>
  <c r="AI261" i="1"/>
  <c r="AD263" i="2"/>
  <c r="O264" i="2"/>
  <c r="Q263" i="2"/>
  <c r="AS263" i="2"/>
  <c r="AP263" i="2"/>
  <c r="T262" i="3"/>
  <c r="P263" i="3"/>
  <c r="AI262" i="3"/>
  <c r="S261" i="1"/>
  <c r="AE258" i="1"/>
  <c r="AC262" i="2"/>
  <c r="S262" i="2"/>
  <c r="AE259" i="2"/>
  <c r="AP261" i="3"/>
  <c r="O262" i="3"/>
  <c r="AD261" i="3"/>
  <c r="AK261" i="3"/>
  <c r="AH261" i="3" s="1"/>
  <c r="AS261" i="3"/>
  <c r="Q261" i="3"/>
  <c r="R261" i="3" s="1"/>
  <c r="S260" i="3"/>
  <c r="AS262" i="1"/>
  <c r="AD262" i="1"/>
  <c r="AE259" i="1" s="1"/>
  <c r="AP262" i="1"/>
  <c r="Q262" i="1"/>
  <c r="R262" i="1" s="1"/>
  <c r="O263" i="1"/>
  <c r="AK262" i="1"/>
  <c r="AH262" i="1" s="1"/>
  <c r="AE257" i="3"/>
  <c r="S261" i="3" l="1"/>
  <c r="AE258" i="3"/>
  <c r="AC263" i="2"/>
  <c r="AD264" i="2"/>
  <c r="Q264" i="2"/>
  <c r="O265" i="2"/>
  <c r="AS264" i="2"/>
  <c r="AP264" i="2"/>
  <c r="T262" i="1"/>
  <c r="AI262" i="1"/>
  <c r="P263" i="1"/>
  <c r="AD262" i="3"/>
  <c r="AE259" i="3" s="1"/>
  <c r="AP262" i="3"/>
  <c r="AK262" i="3"/>
  <c r="AH262" i="3" s="1"/>
  <c r="O263" i="3"/>
  <c r="Q262" i="3"/>
  <c r="R262" i="3" s="1"/>
  <c r="AS262" i="3"/>
  <c r="S263" i="2"/>
  <c r="AE260" i="2"/>
  <c r="AC262" i="1"/>
  <c r="AC261" i="3"/>
  <c r="T263" i="3"/>
  <c r="AI263" i="3"/>
  <c r="P264" i="3"/>
  <c r="T261" i="2"/>
  <c r="P262" i="2"/>
  <c r="AI261" i="2"/>
  <c r="AK261" i="2"/>
  <c r="AH261" i="2" s="1"/>
  <c r="R261" i="2"/>
  <c r="AS263" i="1"/>
  <c r="O264" i="1"/>
  <c r="Q263" i="1"/>
  <c r="R263" i="1" s="1"/>
  <c r="AK263" i="1"/>
  <c r="AH263" i="1" s="1"/>
  <c r="AD263" i="1"/>
  <c r="AP263" i="1"/>
  <c r="S262" i="1"/>
  <c r="AE260" i="1"/>
  <c r="T262" i="2" l="1"/>
  <c r="P263" i="2"/>
  <c r="AI262" i="2"/>
  <c r="AK262" i="2"/>
  <c r="AH262" i="2" s="1"/>
  <c r="R262" i="2"/>
  <c r="T263" i="1"/>
  <c r="AI263" i="1"/>
  <c r="P264" i="1"/>
  <c r="S264" i="2"/>
  <c r="AE261" i="2"/>
  <c r="AC263" i="1"/>
  <c r="Q264" i="1"/>
  <c r="R264" i="1" s="1"/>
  <c r="AD264" i="1"/>
  <c r="AK264" i="1"/>
  <c r="AH264" i="1" s="1"/>
  <c r="AP264" i="1"/>
  <c r="AS264" i="1"/>
  <c r="O265" i="1"/>
  <c r="AC262" i="3"/>
  <c r="AD265" i="2"/>
  <c r="Q265" i="2"/>
  <c r="O266" i="2"/>
  <c r="AS265" i="2"/>
  <c r="AP265" i="2"/>
  <c r="S263" i="1"/>
  <c r="S262" i="3"/>
  <c r="T264" i="3"/>
  <c r="AI264" i="3"/>
  <c r="P265" i="3"/>
  <c r="AP263" i="3"/>
  <c r="AD263" i="3"/>
  <c r="AK263" i="3"/>
  <c r="AH263" i="3" s="1"/>
  <c r="Q263" i="3"/>
  <c r="R263" i="3" s="1"/>
  <c r="O264" i="3"/>
  <c r="AS263" i="3"/>
  <c r="AC264" i="2"/>
  <c r="AD264" i="3" l="1"/>
  <c r="AK264" i="3"/>
  <c r="AH264" i="3" s="1"/>
  <c r="Q264" i="3"/>
  <c r="R264" i="3" s="1"/>
  <c r="AP264" i="3"/>
  <c r="AS264" i="3"/>
  <c r="O265" i="3"/>
  <c r="AC263" i="3"/>
  <c r="S265" i="2"/>
  <c r="AE262" i="2"/>
  <c r="T265" i="3"/>
  <c r="AI265" i="3"/>
  <c r="P266" i="3"/>
  <c r="O267" i="2"/>
  <c r="AS266" i="2"/>
  <c r="Q266" i="2"/>
  <c r="AD266" i="2"/>
  <c r="AP266" i="2"/>
  <c r="O266" i="1"/>
  <c r="AD265" i="1"/>
  <c r="AS265" i="1"/>
  <c r="Q265" i="1"/>
  <c r="AP265" i="1"/>
  <c r="S264" i="1"/>
  <c r="AE261" i="1"/>
  <c r="AE261" i="3"/>
  <c r="T263" i="2"/>
  <c r="P264" i="2"/>
  <c r="AI263" i="2"/>
  <c r="AK263" i="2"/>
  <c r="AH263" i="2" s="1"/>
  <c r="R263" i="2"/>
  <c r="T264" i="1"/>
  <c r="AI264" i="1"/>
  <c r="P265" i="1"/>
  <c r="S263" i="3"/>
  <c r="AE260" i="3"/>
  <c r="AC265" i="2"/>
  <c r="AC264" i="1"/>
  <c r="AE263" i="2"/>
  <c r="T265" i="1" l="1"/>
  <c r="P266" i="1"/>
  <c r="AI265" i="1"/>
  <c r="R265" i="1"/>
  <c r="AK265" i="1"/>
  <c r="AH265" i="1" s="1"/>
  <c r="S266" i="2"/>
  <c r="Q267" i="2"/>
  <c r="AD267" i="2"/>
  <c r="AP267" i="2"/>
  <c r="O268" i="2"/>
  <c r="AS267" i="2"/>
  <c r="AP265" i="3"/>
  <c r="AD265" i="3"/>
  <c r="AK265" i="3"/>
  <c r="AH265" i="3" s="1"/>
  <c r="AS265" i="3"/>
  <c r="Q265" i="3"/>
  <c r="R265" i="3" s="1"/>
  <c r="O266" i="3"/>
  <c r="T264" i="2"/>
  <c r="P265" i="2"/>
  <c r="AI264" i="2"/>
  <c r="AK264" i="2"/>
  <c r="AH264" i="2" s="1"/>
  <c r="R264" i="2"/>
  <c r="AD266" i="1"/>
  <c r="O267" i="1"/>
  <c r="AP266" i="1"/>
  <c r="Q266" i="1"/>
  <c r="R266" i="1" s="1"/>
  <c r="AS266" i="1"/>
  <c r="AK266" i="1"/>
  <c r="AH266" i="1" s="1"/>
  <c r="T266" i="3"/>
  <c r="AI266" i="3"/>
  <c r="P267" i="3"/>
  <c r="AC264" i="3"/>
  <c r="S264" i="3"/>
  <c r="AC265" i="1"/>
  <c r="S265" i="1"/>
  <c r="AE262" i="1"/>
  <c r="AC266" i="2"/>
  <c r="T267" i="3" l="1"/>
  <c r="AI267" i="3"/>
  <c r="P268" i="3"/>
  <c r="AS267" i="1"/>
  <c r="Q267" i="1"/>
  <c r="AD267" i="1"/>
  <c r="O268" i="1"/>
  <c r="AP267" i="1"/>
  <c r="T265" i="2"/>
  <c r="P266" i="2"/>
  <c r="AI265" i="2"/>
  <c r="AK265" i="2"/>
  <c r="AH265" i="2" s="1"/>
  <c r="R265" i="2"/>
  <c r="AC265" i="3"/>
  <c r="S266" i="1"/>
  <c r="AE263" i="1"/>
  <c r="AC267" i="2"/>
  <c r="AP266" i="3"/>
  <c r="AD266" i="3"/>
  <c r="AK266" i="3"/>
  <c r="AH266" i="3" s="1"/>
  <c r="O267" i="3"/>
  <c r="Q266" i="3"/>
  <c r="R266" i="3" s="1"/>
  <c r="AS266" i="3"/>
  <c r="T266" i="1"/>
  <c r="AI266" i="1"/>
  <c r="P267" i="1"/>
  <c r="AC266" i="1"/>
  <c r="S265" i="3"/>
  <c r="AE262" i="3"/>
  <c r="O269" i="2"/>
  <c r="AS268" i="2"/>
  <c r="AD268" i="2"/>
  <c r="Q268" i="2"/>
  <c r="AP268" i="2"/>
  <c r="S267" i="2"/>
  <c r="AE264" i="2"/>
  <c r="AE265" i="2"/>
  <c r="S268" i="2" l="1"/>
  <c r="AC266" i="3"/>
  <c r="AK267" i="1"/>
  <c r="AH267" i="1" s="1"/>
  <c r="T268" i="3"/>
  <c r="AI268" i="3"/>
  <c r="P269" i="3"/>
  <c r="Q267" i="3"/>
  <c r="R267" i="3" s="1"/>
  <c r="AD267" i="3"/>
  <c r="AK267" i="3"/>
  <c r="AH267" i="3" s="1"/>
  <c r="AP267" i="3"/>
  <c r="O268" i="3"/>
  <c r="AS267" i="3"/>
  <c r="AC267" i="1"/>
  <c r="AC268" i="2"/>
  <c r="Q269" i="2"/>
  <c r="AS269" i="2"/>
  <c r="O270" i="2"/>
  <c r="AP269" i="2"/>
  <c r="AD269" i="2"/>
  <c r="Q268" i="1"/>
  <c r="AD268" i="1"/>
  <c r="O269" i="1"/>
  <c r="AP268" i="1"/>
  <c r="AS268" i="1"/>
  <c r="R267" i="1"/>
  <c r="T267" i="1"/>
  <c r="AI267" i="1"/>
  <c r="P268" i="1"/>
  <c r="S266" i="3"/>
  <c r="AE264" i="3"/>
  <c r="AE263" i="3"/>
  <c r="T266" i="2"/>
  <c r="AI266" i="2"/>
  <c r="P267" i="2"/>
  <c r="AK266" i="2"/>
  <c r="AH266" i="2" s="1"/>
  <c r="R266" i="2"/>
  <c r="S267" i="1"/>
  <c r="AE264" i="1"/>
  <c r="S268" i="1" l="1"/>
  <c r="AE265" i="1"/>
  <c r="AC269" i="2"/>
  <c r="AC267" i="3"/>
  <c r="AE266" i="2"/>
  <c r="AC268" i="1"/>
  <c r="R268" i="1"/>
  <c r="Q270" i="2"/>
  <c r="O271" i="2"/>
  <c r="AP270" i="2"/>
  <c r="AS270" i="2"/>
  <c r="AD270" i="2"/>
  <c r="T269" i="3"/>
  <c r="AI269" i="3"/>
  <c r="P270" i="3"/>
  <c r="AK268" i="1"/>
  <c r="AH268" i="1" s="1"/>
  <c r="S267" i="3"/>
  <c r="T267" i="2"/>
  <c r="AI267" i="2"/>
  <c r="P268" i="2"/>
  <c r="AK267" i="2"/>
  <c r="AH267" i="2" s="1"/>
  <c r="R267" i="2"/>
  <c r="T268" i="1"/>
  <c r="AI268" i="1"/>
  <c r="P269" i="1"/>
  <c r="AK269" i="1"/>
  <c r="AH269" i="1" s="1"/>
  <c r="AS269" i="1"/>
  <c r="AD269" i="1"/>
  <c r="O270" i="1"/>
  <c r="Q269" i="1"/>
  <c r="R269" i="1" s="1"/>
  <c r="AP269" i="1"/>
  <c r="S269" i="2"/>
  <c r="AE267" i="2"/>
  <c r="AD268" i="3"/>
  <c r="AP268" i="3"/>
  <c r="AK268" i="3"/>
  <c r="AH268" i="3" s="1"/>
  <c r="Q268" i="3"/>
  <c r="R268" i="3" s="1"/>
  <c r="AS268" i="3"/>
  <c r="O269" i="3"/>
  <c r="AC269" i="1" l="1"/>
  <c r="AP269" i="3"/>
  <c r="AD269" i="3"/>
  <c r="O270" i="3"/>
  <c r="AK269" i="3"/>
  <c r="AH269" i="3" s="1"/>
  <c r="AS269" i="3"/>
  <c r="Q269" i="3"/>
  <c r="R269" i="3" s="1"/>
  <c r="T268" i="2"/>
  <c r="AI268" i="2"/>
  <c r="P269" i="2"/>
  <c r="AK268" i="2"/>
  <c r="AH268" i="2" s="1"/>
  <c r="R268" i="2"/>
  <c r="AE265" i="3"/>
  <c r="AC270" i="2"/>
  <c r="AC268" i="3"/>
  <c r="AD270" i="1"/>
  <c r="O271" i="1"/>
  <c r="AP270" i="1"/>
  <c r="AS270" i="1"/>
  <c r="Q270" i="1"/>
  <c r="T270" i="3"/>
  <c r="AI270" i="3"/>
  <c r="P271" i="3"/>
  <c r="AS271" i="2"/>
  <c r="Q271" i="2"/>
  <c r="O272" i="2"/>
  <c r="AP271" i="2"/>
  <c r="AD271" i="2"/>
  <c r="S268" i="3"/>
  <c r="S269" i="1"/>
  <c r="AE266" i="1"/>
  <c r="T269" i="1"/>
  <c r="AI269" i="1"/>
  <c r="P270" i="1"/>
  <c r="AK270" i="1" s="1"/>
  <c r="AH270" i="1" s="1"/>
  <c r="S270" i="2"/>
  <c r="AC270" i="1" l="1"/>
  <c r="AP270" i="3"/>
  <c r="AD270" i="3"/>
  <c r="O271" i="3"/>
  <c r="AS270" i="3"/>
  <c r="AK270" i="3"/>
  <c r="AH270" i="3" s="1"/>
  <c r="Q270" i="3"/>
  <c r="R270" i="3" s="1"/>
  <c r="S271" i="2"/>
  <c r="AE268" i="2"/>
  <c r="AS271" i="1"/>
  <c r="Q271" i="1"/>
  <c r="AD271" i="1"/>
  <c r="O272" i="1"/>
  <c r="AP271" i="1"/>
  <c r="T269" i="2"/>
  <c r="AI269" i="2"/>
  <c r="P270" i="2"/>
  <c r="AK269" i="2"/>
  <c r="AH269" i="2" s="1"/>
  <c r="R269" i="2"/>
  <c r="S269" i="3"/>
  <c r="AE266" i="3"/>
  <c r="AC271" i="2"/>
  <c r="T271" i="3"/>
  <c r="AI271" i="3"/>
  <c r="P272" i="3"/>
  <c r="R270" i="1"/>
  <c r="S270" i="1"/>
  <c r="AE267" i="1"/>
  <c r="AC269" i="3"/>
  <c r="T270" i="1"/>
  <c r="P271" i="1"/>
  <c r="AI270" i="1"/>
  <c r="Q272" i="2"/>
  <c r="AD272" i="2"/>
  <c r="AP272" i="2"/>
  <c r="AS272" i="2"/>
  <c r="O273" i="2"/>
  <c r="Q273" i="2" l="1"/>
  <c r="AP273" i="2"/>
  <c r="AD273" i="2"/>
  <c r="O274" i="2"/>
  <c r="AS273" i="2"/>
  <c r="AK271" i="1"/>
  <c r="AH271" i="1" s="1"/>
  <c r="AC272" i="2"/>
  <c r="AC271" i="1"/>
  <c r="AK271" i="3"/>
  <c r="AH271" i="3" s="1"/>
  <c r="Q271" i="3"/>
  <c r="R271" i="3" s="1"/>
  <c r="AD271" i="3"/>
  <c r="AP271" i="3"/>
  <c r="O272" i="3"/>
  <c r="AS271" i="3"/>
  <c r="S272" i="2"/>
  <c r="AE269" i="2"/>
  <c r="T272" i="3"/>
  <c r="AI272" i="3"/>
  <c r="P273" i="3"/>
  <c r="T270" i="2"/>
  <c r="AI270" i="2"/>
  <c r="P271" i="2"/>
  <c r="AK270" i="2"/>
  <c r="AH270" i="2" s="1"/>
  <c r="R270" i="2"/>
  <c r="Q272" i="1"/>
  <c r="AD272" i="1"/>
  <c r="AS272" i="1"/>
  <c r="O273" i="1"/>
  <c r="AP272" i="1"/>
  <c r="R271" i="1"/>
  <c r="AE270" i="2"/>
  <c r="S270" i="3"/>
  <c r="AE267" i="3"/>
  <c r="T271" i="1"/>
  <c r="P272" i="1"/>
  <c r="AI271" i="1"/>
  <c r="S271" i="1"/>
  <c r="AE268" i="1"/>
  <c r="AE269" i="1"/>
  <c r="AC270" i="3"/>
  <c r="T272" i="1" l="1"/>
  <c r="P273" i="1"/>
  <c r="AI272" i="1"/>
  <c r="S271" i="3"/>
  <c r="AE268" i="3"/>
  <c r="Q274" i="2"/>
  <c r="AP274" i="2"/>
  <c r="O275" i="2"/>
  <c r="AS274" i="2"/>
  <c r="AD274" i="2"/>
  <c r="AC272" i="1"/>
  <c r="S272" i="1"/>
  <c r="S273" i="2"/>
  <c r="AK272" i="1"/>
  <c r="AH272" i="1" s="1"/>
  <c r="R272" i="1"/>
  <c r="T273" i="3"/>
  <c r="AI273" i="3"/>
  <c r="P274" i="3"/>
  <c r="Q272" i="3"/>
  <c r="R272" i="3" s="1"/>
  <c r="AP272" i="3"/>
  <c r="AD272" i="3"/>
  <c r="AK272" i="3"/>
  <c r="AH272" i="3" s="1"/>
  <c r="AS272" i="3"/>
  <c r="O273" i="3"/>
  <c r="AK273" i="1"/>
  <c r="AH273" i="1" s="1"/>
  <c r="AS273" i="1"/>
  <c r="AD273" i="1"/>
  <c r="O274" i="1"/>
  <c r="Q273" i="1"/>
  <c r="R273" i="1" s="1"/>
  <c r="AP273" i="1"/>
  <c r="T271" i="2"/>
  <c r="AI271" i="2"/>
  <c r="P272" i="2"/>
  <c r="AK271" i="2"/>
  <c r="AH271" i="2" s="1"/>
  <c r="R271" i="2"/>
  <c r="AC271" i="3"/>
  <c r="AC273" i="2"/>
  <c r="S272" i="3" l="1"/>
  <c r="AE269" i="3"/>
  <c r="T274" i="3"/>
  <c r="AI274" i="3"/>
  <c r="P275" i="3"/>
  <c r="T272" i="2"/>
  <c r="AI272" i="2"/>
  <c r="P273" i="2"/>
  <c r="AK272" i="2"/>
  <c r="AH272" i="2" s="1"/>
  <c r="R272" i="2"/>
  <c r="AC273" i="1"/>
  <c r="AP273" i="3"/>
  <c r="O274" i="3"/>
  <c r="AS273" i="3"/>
  <c r="AD273" i="3"/>
  <c r="AK273" i="3"/>
  <c r="AH273" i="3" s="1"/>
  <c r="Q273" i="3"/>
  <c r="R273" i="3" s="1"/>
  <c r="AC272" i="3"/>
  <c r="AP275" i="2"/>
  <c r="Q275" i="2"/>
  <c r="AS275" i="2"/>
  <c r="AD275" i="2"/>
  <c r="O276" i="2"/>
  <c r="S273" i="1"/>
  <c r="AE270" i="1"/>
  <c r="S274" i="2"/>
  <c r="AE271" i="2"/>
  <c r="AE272" i="2"/>
  <c r="AC274" i="2"/>
  <c r="T273" i="1"/>
  <c r="AI273" i="1"/>
  <c r="P274" i="1"/>
  <c r="AD274" i="1"/>
  <c r="AS274" i="1"/>
  <c r="O275" i="1"/>
  <c r="AP274" i="1"/>
  <c r="Q274" i="1"/>
  <c r="Q275" i="1" l="1"/>
  <c r="AD275" i="1"/>
  <c r="AS275" i="1"/>
  <c r="O276" i="1"/>
  <c r="AP275" i="1"/>
  <c r="T274" i="1"/>
  <c r="AI274" i="1"/>
  <c r="P275" i="1"/>
  <c r="AC273" i="3"/>
  <c r="AK274" i="1"/>
  <c r="AH274" i="1" s="1"/>
  <c r="Q276" i="2"/>
  <c r="AD276" i="2"/>
  <c r="AP276" i="2"/>
  <c r="AS276" i="2"/>
  <c r="O277" i="2"/>
  <c r="S273" i="3"/>
  <c r="AE270" i="3"/>
  <c r="R274" i="1"/>
  <c r="S274" i="1"/>
  <c r="AE271" i="1"/>
  <c r="S275" i="2"/>
  <c r="AC275" i="2"/>
  <c r="T273" i="2"/>
  <c r="AI273" i="2"/>
  <c r="P274" i="2"/>
  <c r="AK273" i="2"/>
  <c r="AH273" i="2" s="1"/>
  <c r="R273" i="2"/>
  <c r="AC274" i="1"/>
  <c r="AP274" i="3"/>
  <c r="AD274" i="3"/>
  <c r="AK274" i="3"/>
  <c r="AH274" i="3" s="1"/>
  <c r="Q274" i="3"/>
  <c r="R274" i="3" s="1"/>
  <c r="AS274" i="3"/>
  <c r="O275" i="3"/>
  <c r="T275" i="3"/>
  <c r="AI275" i="3"/>
  <c r="P276" i="3"/>
  <c r="AD275" i="3" l="1"/>
  <c r="AK275" i="3"/>
  <c r="AH275" i="3" s="1"/>
  <c r="Q275" i="3"/>
  <c r="R275" i="3" s="1"/>
  <c r="AP275" i="3"/>
  <c r="O276" i="3"/>
  <c r="AS275" i="3"/>
  <c r="T275" i="1"/>
  <c r="AI275" i="1"/>
  <c r="P276" i="1"/>
  <c r="AS276" i="1"/>
  <c r="Q276" i="1"/>
  <c r="AD276" i="1"/>
  <c r="O277" i="1"/>
  <c r="AK276" i="1"/>
  <c r="AH276" i="1" s="1"/>
  <c r="AP276" i="1"/>
  <c r="T276" i="3"/>
  <c r="AI276" i="3"/>
  <c r="P277" i="3"/>
  <c r="S274" i="3"/>
  <c r="AE272" i="3"/>
  <c r="O278" i="2"/>
  <c r="AP277" i="2"/>
  <c r="AD277" i="2"/>
  <c r="Q277" i="2"/>
  <c r="AS277" i="2"/>
  <c r="S276" i="2"/>
  <c r="AE273" i="2"/>
  <c r="R275" i="1"/>
  <c r="AC274" i="3"/>
  <c r="T274" i="2"/>
  <c r="AI274" i="2"/>
  <c r="P275" i="2"/>
  <c r="AK274" i="2"/>
  <c r="AH274" i="2" s="1"/>
  <c r="R274" i="2"/>
  <c r="S275" i="1"/>
  <c r="AE272" i="1"/>
  <c r="AC276" i="2"/>
  <c r="AC275" i="1"/>
  <c r="AK275" i="1"/>
  <c r="AH275" i="1" s="1"/>
  <c r="AE271" i="3"/>
  <c r="T275" i="2" l="1"/>
  <c r="AI275" i="2"/>
  <c r="P276" i="2"/>
  <c r="AK275" i="2"/>
  <c r="AH275" i="2" s="1"/>
  <c r="R275" i="2"/>
  <c r="AC277" i="2"/>
  <c r="AS277" i="1"/>
  <c r="AD277" i="1"/>
  <c r="O278" i="1"/>
  <c r="Q277" i="1"/>
  <c r="AP277" i="1"/>
  <c r="Q278" i="2"/>
  <c r="AP278" i="2"/>
  <c r="AS278" i="2"/>
  <c r="O279" i="2"/>
  <c r="AD278" i="2"/>
  <c r="S276" i="1"/>
  <c r="AE274" i="1"/>
  <c r="AE273" i="1"/>
  <c r="T276" i="1"/>
  <c r="AI276" i="1"/>
  <c r="P277" i="1"/>
  <c r="AK276" i="3"/>
  <c r="AH276" i="3" s="1"/>
  <c r="Q276" i="3"/>
  <c r="R276" i="3" s="1"/>
  <c r="AP276" i="3"/>
  <c r="AD276" i="3"/>
  <c r="O277" i="3"/>
  <c r="AS276" i="3"/>
  <c r="T277" i="3"/>
  <c r="AI277" i="3"/>
  <c r="P278" i="3"/>
  <c r="AC276" i="1"/>
  <c r="R276" i="1"/>
  <c r="AC275" i="3"/>
  <c r="S275" i="3"/>
  <c r="AE273" i="3"/>
  <c r="S277" i="2"/>
  <c r="AE274" i="2"/>
  <c r="AP277" i="3" l="1"/>
  <c r="AD277" i="3"/>
  <c r="AK277" i="3"/>
  <c r="AH277" i="3" s="1"/>
  <c r="AS277" i="3"/>
  <c r="Q277" i="3"/>
  <c r="R277" i="3" s="1"/>
  <c r="O278" i="3"/>
  <c r="AS279" i="2"/>
  <c r="AP279" i="2"/>
  <c r="AD279" i="2"/>
  <c r="O280" i="2"/>
  <c r="Q279" i="2"/>
  <c r="S277" i="1"/>
  <c r="S276" i="3"/>
  <c r="AC277" i="1"/>
  <c r="T276" i="2"/>
  <c r="AI276" i="2"/>
  <c r="P277" i="2"/>
  <c r="AK276" i="2"/>
  <c r="AH276" i="2" s="1"/>
  <c r="R276" i="2"/>
  <c r="AC276" i="3"/>
  <c r="T277" i="1"/>
  <c r="AI277" i="1"/>
  <c r="P278" i="1"/>
  <c r="R277" i="1"/>
  <c r="AK277" i="1"/>
  <c r="AH277" i="1" s="1"/>
  <c r="T278" i="3"/>
  <c r="AI278" i="3"/>
  <c r="P279" i="3"/>
  <c r="S278" i="2"/>
  <c r="AE275" i="2"/>
  <c r="AC278" i="2"/>
  <c r="AS278" i="1"/>
  <c r="AD278" i="1"/>
  <c r="AE275" i="1" s="1"/>
  <c r="O279" i="1"/>
  <c r="AP278" i="1"/>
  <c r="Q278" i="1"/>
  <c r="R278" i="1" s="1"/>
  <c r="AK278" i="1"/>
  <c r="AH278" i="1" s="1"/>
  <c r="T279" i="3" l="1"/>
  <c r="AI279" i="3"/>
  <c r="P280" i="3"/>
  <c r="S279" i="2"/>
  <c r="AE276" i="2"/>
  <c r="AP278" i="3"/>
  <c r="AD278" i="3"/>
  <c r="AS278" i="3"/>
  <c r="AK278" i="3"/>
  <c r="AH278" i="3" s="1"/>
  <c r="Q278" i="3"/>
  <c r="R278" i="3" s="1"/>
  <c r="O279" i="3"/>
  <c r="Q279" i="1"/>
  <c r="AS279" i="1"/>
  <c r="O280" i="1"/>
  <c r="AD279" i="1"/>
  <c r="AP279" i="1"/>
  <c r="T278" i="1"/>
  <c r="AI278" i="1"/>
  <c r="P279" i="1"/>
  <c r="T277" i="2"/>
  <c r="AI277" i="2"/>
  <c r="P278" i="2"/>
  <c r="AK277" i="2"/>
  <c r="AH277" i="2" s="1"/>
  <c r="R277" i="2"/>
  <c r="S277" i="3"/>
  <c r="AE274" i="3"/>
  <c r="AC278" i="1"/>
  <c r="S278" i="1"/>
  <c r="AC279" i="2"/>
  <c r="AC277" i="3"/>
  <c r="AE276" i="1"/>
  <c r="Q280" i="2"/>
  <c r="AD280" i="2"/>
  <c r="AP280" i="2"/>
  <c r="O281" i="2"/>
  <c r="AS280" i="2"/>
  <c r="S280" i="2" l="1"/>
  <c r="AE277" i="2"/>
  <c r="AD279" i="3"/>
  <c r="AK279" i="3"/>
  <c r="AH279" i="3" s="1"/>
  <c r="Q279" i="3"/>
  <c r="R279" i="3" s="1"/>
  <c r="AP279" i="3"/>
  <c r="AS279" i="3"/>
  <c r="O280" i="3"/>
  <c r="Q281" i="2"/>
  <c r="AP281" i="2"/>
  <c r="AD281" i="2"/>
  <c r="O282" i="2"/>
  <c r="AS281" i="2"/>
  <c r="AC279" i="1"/>
  <c r="O281" i="1"/>
  <c r="Q280" i="1"/>
  <c r="AD280" i="1"/>
  <c r="AP280" i="1"/>
  <c r="AS280" i="1"/>
  <c r="S278" i="3"/>
  <c r="AE276" i="3"/>
  <c r="AE275" i="3"/>
  <c r="T280" i="3"/>
  <c r="AI280" i="3"/>
  <c r="P281" i="3"/>
  <c r="T279" i="1"/>
  <c r="P280" i="1"/>
  <c r="AK280" i="1" s="1"/>
  <c r="AH280" i="1" s="1"/>
  <c r="AI279" i="1"/>
  <c r="S279" i="1"/>
  <c r="AC278" i="3"/>
  <c r="AC280" i="2"/>
  <c r="T278" i="2"/>
  <c r="AI278" i="2"/>
  <c r="P279" i="2"/>
  <c r="AK278" i="2"/>
  <c r="AH278" i="2" s="1"/>
  <c r="R278" i="2"/>
  <c r="AK279" i="1"/>
  <c r="AH279" i="1" s="1"/>
  <c r="R279" i="1"/>
  <c r="AE278" i="2"/>
  <c r="T281" i="3" l="1"/>
  <c r="AI281" i="3"/>
  <c r="P282" i="3"/>
  <c r="S281" i="2"/>
  <c r="AC279" i="3"/>
  <c r="S279" i="3"/>
  <c r="T279" i="2"/>
  <c r="P280" i="2"/>
  <c r="AI279" i="2"/>
  <c r="AK279" i="2"/>
  <c r="AH279" i="2" s="1"/>
  <c r="R279" i="2"/>
  <c r="T280" i="1"/>
  <c r="AI280" i="1"/>
  <c r="P281" i="1"/>
  <c r="S280" i="1"/>
  <c r="AE277" i="1"/>
  <c r="R280" i="1"/>
  <c r="AC281" i="2"/>
  <c r="AD280" i="3"/>
  <c r="AK280" i="3"/>
  <c r="AH280" i="3" s="1"/>
  <c r="AP280" i="3"/>
  <c r="Q280" i="3"/>
  <c r="R280" i="3" s="1"/>
  <c r="AS280" i="3"/>
  <c r="O281" i="3"/>
  <c r="AC280" i="1"/>
  <c r="AK281" i="1"/>
  <c r="AH281" i="1" s="1"/>
  <c r="O282" i="1"/>
  <c r="AD281" i="1"/>
  <c r="AS281" i="1"/>
  <c r="Q281" i="1"/>
  <c r="R281" i="1" s="1"/>
  <c r="AP281" i="1"/>
  <c r="AS282" i="2"/>
  <c r="Q282" i="2"/>
  <c r="AP282" i="2"/>
  <c r="AD282" i="2"/>
  <c r="O283" i="2"/>
  <c r="AC281" i="1" l="1"/>
  <c r="AS282" i="1"/>
  <c r="O283" i="1"/>
  <c r="AD282" i="1"/>
  <c r="AP282" i="1"/>
  <c r="Q282" i="1"/>
  <c r="R282" i="1" s="1"/>
  <c r="T281" i="1"/>
  <c r="P282" i="1"/>
  <c r="AI281" i="1"/>
  <c r="AD283" i="2"/>
  <c r="AP283" i="2"/>
  <c r="AS283" i="2"/>
  <c r="Q283" i="2"/>
  <c r="O284" i="2"/>
  <c r="AP281" i="3"/>
  <c r="AS281" i="3"/>
  <c r="AK281" i="3"/>
  <c r="AH281" i="3" s="1"/>
  <c r="Q281" i="3"/>
  <c r="R281" i="3" s="1"/>
  <c r="AD281" i="3"/>
  <c r="O282" i="3"/>
  <c r="AC280" i="3"/>
  <c r="T282" i="3"/>
  <c r="AI282" i="3"/>
  <c r="P283" i="3"/>
  <c r="S282" i="2"/>
  <c r="AE279" i="2"/>
  <c r="AC282" i="2"/>
  <c r="S281" i="1"/>
  <c r="AE278" i="1"/>
  <c r="S280" i="3"/>
  <c r="AE277" i="3"/>
  <c r="AE279" i="1"/>
  <c r="T280" i="2"/>
  <c r="AI280" i="2"/>
  <c r="P281" i="2"/>
  <c r="AK280" i="2"/>
  <c r="AH280" i="2" s="1"/>
  <c r="R280" i="2"/>
  <c r="T283" i="3" l="1"/>
  <c r="AI283" i="3"/>
  <c r="P284" i="3"/>
  <c r="S281" i="3"/>
  <c r="S283" i="2"/>
  <c r="T282" i="1"/>
  <c r="AI282" i="1"/>
  <c r="P283" i="1"/>
  <c r="AK282" i="1"/>
  <c r="AH282" i="1" s="1"/>
  <c r="S282" i="1"/>
  <c r="AC281" i="3"/>
  <c r="AS283" i="1"/>
  <c r="Q283" i="1"/>
  <c r="R283" i="1" s="1"/>
  <c r="O284" i="1"/>
  <c r="AK283" i="1"/>
  <c r="AH283" i="1" s="1"/>
  <c r="AD283" i="1"/>
  <c r="AP283" i="1"/>
  <c r="AE278" i="3"/>
  <c r="T281" i="2"/>
  <c r="P282" i="2"/>
  <c r="AI281" i="2"/>
  <c r="AK281" i="2"/>
  <c r="AH281" i="2" s="1"/>
  <c r="R281" i="2"/>
  <c r="AP282" i="3"/>
  <c r="AD282" i="3"/>
  <c r="AK282" i="3"/>
  <c r="AH282" i="3" s="1"/>
  <c r="O283" i="3"/>
  <c r="Q282" i="3"/>
  <c r="R282" i="3" s="1"/>
  <c r="AS282" i="3"/>
  <c r="Q284" i="2"/>
  <c r="AP284" i="2"/>
  <c r="AD284" i="2"/>
  <c r="AS284" i="2"/>
  <c r="O285" i="2"/>
  <c r="AC283" i="2"/>
  <c r="AE280" i="2"/>
  <c r="AC282" i="1"/>
  <c r="S284" i="2" l="1"/>
  <c r="AE281" i="2"/>
  <c r="Q283" i="3"/>
  <c r="R283" i="3" s="1"/>
  <c r="AD283" i="3"/>
  <c r="AK283" i="3"/>
  <c r="AH283" i="3" s="1"/>
  <c r="AP283" i="3"/>
  <c r="O284" i="3"/>
  <c r="AS283" i="3"/>
  <c r="T282" i="2"/>
  <c r="P283" i="2"/>
  <c r="AI282" i="2"/>
  <c r="AK282" i="2"/>
  <c r="AH282" i="2" s="1"/>
  <c r="R282" i="2"/>
  <c r="O285" i="1"/>
  <c r="Q284" i="1"/>
  <c r="AD284" i="1"/>
  <c r="AP284" i="1"/>
  <c r="AS284" i="1"/>
  <c r="AC283" i="1"/>
  <c r="T283" i="1"/>
  <c r="AI283" i="1"/>
  <c r="P284" i="1"/>
  <c r="T284" i="3"/>
  <c r="AI284" i="3"/>
  <c r="P285" i="3"/>
  <c r="AS285" i="2"/>
  <c r="Q285" i="2"/>
  <c r="AD285" i="2"/>
  <c r="AP285" i="2"/>
  <c r="O286" i="2"/>
  <c r="AC284" i="2"/>
  <c r="S282" i="3"/>
  <c r="AE280" i="3"/>
  <c r="AE279" i="3"/>
  <c r="S283" i="1"/>
  <c r="AE280" i="1"/>
  <c r="AE281" i="1"/>
  <c r="AC282" i="3"/>
  <c r="AC285" i="2" l="1"/>
  <c r="R284" i="1"/>
  <c r="S285" i="2"/>
  <c r="AC284" i="1"/>
  <c r="AS285" i="1"/>
  <c r="O286" i="1"/>
  <c r="AD285" i="1"/>
  <c r="Q285" i="1"/>
  <c r="AP285" i="1"/>
  <c r="S283" i="3"/>
  <c r="AE282" i="2"/>
  <c r="T285" i="3"/>
  <c r="AI285" i="3"/>
  <c r="P286" i="3"/>
  <c r="T284" i="1"/>
  <c r="AI284" i="1"/>
  <c r="P285" i="1"/>
  <c r="AK285" i="1" s="1"/>
  <c r="AH285" i="1" s="1"/>
  <c r="AK284" i="1"/>
  <c r="AH284" i="1" s="1"/>
  <c r="AD284" i="3"/>
  <c r="AP284" i="3"/>
  <c r="AK284" i="3"/>
  <c r="AH284" i="3" s="1"/>
  <c r="Q284" i="3"/>
  <c r="R284" i="3" s="1"/>
  <c r="O285" i="3"/>
  <c r="AS284" i="3"/>
  <c r="Q286" i="2"/>
  <c r="AS286" i="2"/>
  <c r="AP286" i="2"/>
  <c r="AD286" i="2"/>
  <c r="O287" i="2"/>
  <c r="S284" i="1"/>
  <c r="T283" i="2"/>
  <c r="P284" i="2"/>
  <c r="AI283" i="2"/>
  <c r="AK283" i="2"/>
  <c r="AH283" i="2" s="1"/>
  <c r="R283" i="2"/>
  <c r="AC283" i="3"/>
  <c r="S286" i="2" l="1"/>
  <c r="AP285" i="3"/>
  <c r="AD285" i="3"/>
  <c r="O286" i="3"/>
  <c r="AS285" i="3"/>
  <c r="AK285" i="3"/>
  <c r="AH285" i="3" s="1"/>
  <c r="Q285" i="3"/>
  <c r="R285" i="3" s="1"/>
  <c r="AC284" i="3"/>
  <c r="AC285" i="1"/>
  <c r="S284" i="3"/>
  <c r="AE281" i="3"/>
  <c r="AE282" i="3"/>
  <c r="R285" i="1"/>
  <c r="AS287" i="2"/>
  <c r="AD287" i="2"/>
  <c r="AP287" i="2"/>
  <c r="Q287" i="2"/>
  <c r="O288" i="2"/>
  <c r="AC286" i="2"/>
  <c r="AE283" i="2"/>
  <c r="T286" i="3"/>
  <c r="AI286" i="3"/>
  <c r="P287" i="3"/>
  <c r="S285" i="1"/>
  <c r="AE282" i="1"/>
  <c r="T284" i="2"/>
  <c r="AI284" i="2"/>
  <c r="P285" i="2"/>
  <c r="AK284" i="2"/>
  <c r="AH284" i="2" s="1"/>
  <c r="R284" i="2"/>
  <c r="T285" i="1"/>
  <c r="AI285" i="1"/>
  <c r="P286" i="1"/>
  <c r="O287" i="1"/>
  <c r="AD286" i="1"/>
  <c r="AP286" i="1"/>
  <c r="Q286" i="1"/>
  <c r="AS286" i="1"/>
  <c r="AK286" i="1"/>
  <c r="AH286" i="1" s="1"/>
  <c r="T286" i="1" l="1"/>
  <c r="P287" i="1"/>
  <c r="AI286" i="1"/>
  <c r="AC287" i="2"/>
  <c r="AC285" i="3"/>
  <c r="AC286" i="1"/>
  <c r="S286" i="1"/>
  <c r="AE283" i="1"/>
  <c r="Q288" i="2"/>
  <c r="AD288" i="2"/>
  <c r="AS288" i="2"/>
  <c r="AP288" i="2"/>
  <c r="O289" i="2"/>
  <c r="S287" i="2"/>
  <c r="AE284" i="2"/>
  <c r="AP286" i="3"/>
  <c r="AD286" i="3"/>
  <c r="O287" i="3"/>
  <c r="AS286" i="3"/>
  <c r="AK286" i="3"/>
  <c r="AH286" i="3" s="1"/>
  <c r="Q286" i="3"/>
  <c r="R286" i="3" s="1"/>
  <c r="AS287" i="1"/>
  <c r="Q287" i="1"/>
  <c r="R287" i="1" s="1"/>
  <c r="O288" i="1"/>
  <c r="AK287" i="1"/>
  <c r="AH287" i="1" s="1"/>
  <c r="AD287" i="1"/>
  <c r="AP287" i="1"/>
  <c r="T285" i="2"/>
  <c r="AI285" i="2"/>
  <c r="P286" i="2"/>
  <c r="AK285" i="2"/>
  <c r="AH285" i="2" s="1"/>
  <c r="R285" i="2"/>
  <c r="AE284" i="1"/>
  <c r="S285" i="3"/>
  <c r="R286" i="1"/>
  <c r="T287" i="3"/>
  <c r="P288" i="3"/>
  <c r="AI287" i="3"/>
  <c r="AC287" i="1" l="1"/>
  <c r="S286" i="3"/>
  <c r="AE283" i="3"/>
  <c r="AC288" i="2"/>
  <c r="T288" i="3"/>
  <c r="AI288" i="3"/>
  <c r="P289" i="3"/>
  <c r="T286" i="2"/>
  <c r="P287" i="2"/>
  <c r="AI286" i="2"/>
  <c r="AK286" i="2"/>
  <c r="AH286" i="2" s="1"/>
  <c r="R286" i="2"/>
  <c r="S287" i="1"/>
  <c r="AC286" i="3"/>
  <c r="Q289" i="2"/>
  <c r="AP289" i="2"/>
  <c r="AS289" i="2"/>
  <c r="AD289" i="2"/>
  <c r="O290" i="2"/>
  <c r="S288" i="2"/>
  <c r="AE285" i="2"/>
  <c r="AE286" i="2"/>
  <c r="T287" i="1"/>
  <c r="P288" i="1"/>
  <c r="AI287" i="1"/>
  <c r="O289" i="1"/>
  <c r="Q288" i="1"/>
  <c r="R288" i="1" s="1"/>
  <c r="AD288" i="1"/>
  <c r="AS288" i="1"/>
  <c r="AK288" i="1"/>
  <c r="AH288" i="1" s="1"/>
  <c r="AP288" i="1"/>
  <c r="AD287" i="3"/>
  <c r="O288" i="3"/>
  <c r="AK287" i="3"/>
  <c r="AH287" i="3" s="1"/>
  <c r="Q287" i="3"/>
  <c r="R287" i="3" s="1"/>
  <c r="AP287" i="3"/>
  <c r="AS287" i="3"/>
  <c r="AC287" i="3" l="1"/>
  <c r="AP288" i="3"/>
  <c r="AS288" i="3"/>
  <c r="Q288" i="3"/>
  <c r="R288" i="3" s="1"/>
  <c r="AK288" i="3"/>
  <c r="AH288" i="3" s="1"/>
  <c r="O289" i="3"/>
  <c r="AD288" i="3"/>
  <c r="AC288" i="1"/>
  <c r="AS289" i="1"/>
  <c r="O290" i="1"/>
  <c r="AD289" i="1"/>
  <c r="Q289" i="1"/>
  <c r="AP289" i="1"/>
  <c r="T289" i="3"/>
  <c r="P290" i="3"/>
  <c r="AI289" i="3"/>
  <c r="Q290" i="2"/>
  <c r="AP290" i="2"/>
  <c r="AS290" i="2"/>
  <c r="AD290" i="2"/>
  <c r="O291" i="2"/>
  <c r="AC289" i="2"/>
  <c r="AE285" i="1"/>
  <c r="S287" i="3"/>
  <c r="AE284" i="3"/>
  <c r="S288" i="1"/>
  <c r="AE286" i="1"/>
  <c r="T288" i="1"/>
  <c r="AI288" i="1"/>
  <c r="P289" i="1"/>
  <c r="AK289" i="1" s="1"/>
  <c r="AH289" i="1" s="1"/>
  <c r="S289" i="2"/>
  <c r="AE287" i="2"/>
  <c r="T287" i="2"/>
  <c r="P288" i="2"/>
  <c r="AI287" i="2"/>
  <c r="AK287" i="2"/>
  <c r="AH287" i="2" s="1"/>
  <c r="R287" i="2"/>
  <c r="AE285" i="3"/>
  <c r="S290" i="2" l="1"/>
  <c r="AC290" i="2"/>
  <c r="S289" i="1"/>
  <c r="T289" i="1"/>
  <c r="AI289" i="1"/>
  <c r="P290" i="1"/>
  <c r="AD290" i="1"/>
  <c r="AP290" i="1"/>
  <c r="AS290" i="1"/>
  <c r="Q290" i="1"/>
  <c r="O291" i="1"/>
  <c r="AK290" i="1"/>
  <c r="AH290" i="1" s="1"/>
  <c r="S288" i="3"/>
  <c r="T288" i="2"/>
  <c r="AI288" i="2"/>
  <c r="P289" i="2"/>
  <c r="AK288" i="2"/>
  <c r="AH288" i="2" s="1"/>
  <c r="R288" i="2"/>
  <c r="AC289" i="1"/>
  <c r="Q289" i="3"/>
  <c r="R289" i="3" s="1"/>
  <c r="AD289" i="3"/>
  <c r="AS289" i="3"/>
  <c r="AK289" i="3"/>
  <c r="AH289" i="3" s="1"/>
  <c r="AP289" i="3"/>
  <c r="O290" i="3"/>
  <c r="AP291" i="2"/>
  <c r="AS291" i="2"/>
  <c r="AD291" i="2"/>
  <c r="Q291" i="2"/>
  <c r="O292" i="2"/>
  <c r="T290" i="3"/>
  <c r="P291" i="3"/>
  <c r="AI290" i="3"/>
  <c r="R289" i="1"/>
  <c r="AC288" i="3"/>
  <c r="T291" i="3" l="1"/>
  <c r="P292" i="3"/>
  <c r="AI291" i="3"/>
  <c r="T290" i="1"/>
  <c r="AI290" i="1"/>
  <c r="P291" i="1"/>
  <c r="S291" i="2"/>
  <c r="AC290" i="1"/>
  <c r="AE288" i="2"/>
  <c r="Q292" i="2"/>
  <c r="AS292" i="2"/>
  <c r="AP292" i="2"/>
  <c r="AD292" i="2"/>
  <c r="AE289" i="2" s="1"/>
  <c r="O293" i="2"/>
  <c r="AS290" i="3"/>
  <c r="AD290" i="3"/>
  <c r="AP290" i="3"/>
  <c r="Q290" i="3"/>
  <c r="R290" i="3" s="1"/>
  <c r="O291" i="3"/>
  <c r="AK290" i="3"/>
  <c r="AH290" i="3" s="1"/>
  <c r="O292" i="1"/>
  <c r="Q291" i="1"/>
  <c r="R291" i="1" s="1"/>
  <c r="AK291" i="1"/>
  <c r="AH291" i="1" s="1"/>
  <c r="AD291" i="1"/>
  <c r="AS291" i="1"/>
  <c r="AP291" i="1"/>
  <c r="S290" i="1"/>
  <c r="AE288" i="1"/>
  <c r="AC291" i="2"/>
  <c r="AC289" i="3"/>
  <c r="S289" i="3"/>
  <c r="AE286" i="3"/>
  <c r="AE287" i="3"/>
  <c r="T289" i="2"/>
  <c r="AI289" i="2"/>
  <c r="P290" i="2"/>
  <c r="AK289" i="2"/>
  <c r="AH289" i="2" s="1"/>
  <c r="R289" i="2"/>
  <c r="R290" i="1"/>
  <c r="AE287" i="1"/>
  <c r="AC290" i="3" l="1"/>
  <c r="T292" i="3"/>
  <c r="AI292" i="3"/>
  <c r="P293" i="3"/>
  <c r="AC291" i="1"/>
  <c r="S290" i="3"/>
  <c r="S292" i="2"/>
  <c r="T290" i="2"/>
  <c r="P291" i="2"/>
  <c r="AI290" i="2"/>
  <c r="AK290" i="2"/>
  <c r="AH290" i="2" s="1"/>
  <c r="R290" i="2"/>
  <c r="AK291" i="3"/>
  <c r="AH291" i="3" s="1"/>
  <c r="AS291" i="3"/>
  <c r="Q291" i="3"/>
  <c r="R291" i="3" s="1"/>
  <c r="AP291" i="3"/>
  <c r="O292" i="3"/>
  <c r="AD291" i="3"/>
  <c r="AC292" i="2"/>
  <c r="S291" i="1"/>
  <c r="AS292" i="1"/>
  <c r="Q292" i="1"/>
  <c r="R292" i="1" s="1"/>
  <c r="AD292" i="1"/>
  <c r="O293" i="1"/>
  <c r="AK292" i="1"/>
  <c r="AH292" i="1" s="1"/>
  <c r="AP292" i="1"/>
  <c r="AS293" i="2"/>
  <c r="AD293" i="2"/>
  <c r="Q293" i="2"/>
  <c r="AP293" i="2"/>
  <c r="O294" i="2"/>
  <c r="T291" i="1"/>
  <c r="P292" i="1"/>
  <c r="AI291" i="1"/>
  <c r="S291" i="3" l="1"/>
  <c r="AE288" i="3"/>
  <c r="AE289" i="1"/>
  <c r="AS294" i="2"/>
  <c r="Q294" i="2"/>
  <c r="AD294" i="2"/>
  <c r="AP294" i="2"/>
  <c r="O295" i="2"/>
  <c r="T292" i="1"/>
  <c r="P293" i="1"/>
  <c r="AI292" i="1"/>
  <c r="AC293" i="2"/>
  <c r="T293" i="3"/>
  <c r="P294" i="3"/>
  <c r="AI293" i="3"/>
  <c r="AK293" i="1"/>
  <c r="AH293" i="1" s="1"/>
  <c r="AS293" i="1"/>
  <c r="O294" i="1"/>
  <c r="AD293" i="1"/>
  <c r="Q293" i="1"/>
  <c r="R293" i="1" s="1"/>
  <c r="AP293" i="1"/>
  <c r="AP292" i="3"/>
  <c r="O293" i="3"/>
  <c r="AD292" i="3"/>
  <c r="AS292" i="3"/>
  <c r="Q292" i="3"/>
  <c r="R292" i="3" s="1"/>
  <c r="AK292" i="3"/>
  <c r="AH292" i="3" s="1"/>
  <c r="S293" i="2"/>
  <c r="AE290" i="2"/>
  <c r="AC292" i="1"/>
  <c r="S292" i="1"/>
  <c r="AC291" i="3"/>
  <c r="T291" i="2"/>
  <c r="P292" i="2"/>
  <c r="AI291" i="2"/>
  <c r="AK291" i="2"/>
  <c r="AH291" i="2" s="1"/>
  <c r="R291" i="2"/>
  <c r="AC292" i="3" l="1"/>
  <c r="T292" i="2"/>
  <c r="P293" i="2"/>
  <c r="AI292" i="2"/>
  <c r="AK292" i="2"/>
  <c r="AH292" i="2" s="1"/>
  <c r="R292" i="2"/>
  <c r="S292" i="3"/>
  <c r="AC293" i="1"/>
  <c r="AD294" i="1"/>
  <c r="AP294" i="1"/>
  <c r="AS294" i="1"/>
  <c r="Q294" i="1"/>
  <c r="O295" i="1"/>
  <c r="T293" i="1"/>
  <c r="P294" i="1"/>
  <c r="AI293" i="1"/>
  <c r="AC294" i="2"/>
  <c r="Q293" i="3"/>
  <c r="R293" i="3" s="1"/>
  <c r="AD293" i="3"/>
  <c r="AS293" i="3"/>
  <c r="AP293" i="3"/>
  <c r="O294" i="3"/>
  <c r="AK293" i="3"/>
  <c r="AH293" i="3" s="1"/>
  <c r="T294" i="3"/>
  <c r="P295" i="3"/>
  <c r="AI294" i="3"/>
  <c r="AE289" i="3"/>
  <c r="S293" i="1"/>
  <c r="AE290" i="1"/>
  <c r="AP295" i="2"/>
  <c r="Q295" i="2"/>
  <c r="AD295" i="2"/>
  <c r="AS295" i="2"/>
  <c r="O296" i="2"/>
  <c r="S294" i="2"/>
  <c r="AE292" i="2"/>
  <c r="AE291" i="2"/>
  <c r="AE290" i="3"/>
  <c r="T294" i="1" l="1"/>
  <c r="AI294" i="1"/>
  <c r="P295" i="1"/>
  <c r="O296" i="1"/>
  <c r="Q295" i="1"/>
  <c r="AK295" i="1"/>
  <c r="AH295" i="1" s="1"/>
  <c r="AD295" i="1"/>
  <c r="AS295" i="1"/>
  <c r="AP295" i="1"/>
  <c r="S294" i="1"/>
  <c r="AE291" i="1"/>
  <c r="S295" i="2"/>
  <c r="S293" i="3"/>
  <c r="R294" i="1"/>
  <c r="T293" i="2"/>
  <c r="P294" i="2"/>
  <c r="AI293" i="2"/>
  <c r="AK293" i="2"/>
  <c r="AH293" i="2" s="1"/>
  <c r="R293" i="2"/>
  <c r="T295" i="3"/>
  <c r="AI295" i="3"/>
  <c r="P296" i="3"/>
  <c r="AD294" i="3"/>
  <c r="Q294" i="3"/>
  <c r="R294" i="3" s="1"/>
  <c r="AK294" i="3"/>
  <c r="AH294" i="3" s="1"/>
  <c r="O295" i="3"/>
  <c r="AS294" i="3"/>
  <c r="AP294" i="3"/>
  <c r="AK294" i="1"/>
  <c r="AH294" i="1" s="1"/>
  <c r="AP296" i="2"/>
  <c r="AD296" i="2"/>
  <c r="AE293" i="2" s="1"/>
  <c r="Q296" i="2"/>
  <c r="AS296" i="2"/>
  <c r="O297" i="2"/>
  <c r="AC295" i="2"/>
  <c r="AC293" i="3"/>
  <c r="AC294" i="1"/>
  <c r="AP297" i="2" l="1"/>
  <c r="AD297" i="2"/>
  <c r="Q297" i="2"/>
  <c r="AS297" i="2"/>
  <c r="O298" i="2"/>
  <c r="T295" i="1"/>
  <c r="P296" i="1"/>
  <c r="AI295" i="1"/>
  <c r="AC294" i="3"/>
  <c r="AC295" i="1"/>
  <c r="R295" i="1"/>
  <c r="AC296" i="2"/>
  <c r="S294" i="3"/>
  <c r="AE291" i="3"/>
  <c r="AS296" i="1"/>
  <c r="Q296" i="1"/>
  <c r="R296" i="1" s="1"/>
  <c r="AD296" i="1"/>
  <c r="AK296" i="1"/>
  <c r="AH296" i="1" s="1"/>
  <c r="AP296" i="1"/>
  <c r="O297" i="1"/>
  <c r="S296" i="2"/>
  <c r="AK295" i="3"/>
  <c r="AH295" i="3" s="1"/>
  <c r="AS295" i="3"/>
  <c r="AD295" i="3"/>
  <c r="AE292" i="3" s="1"/>
  <c r="AP295" i="3"/>
  <c r="Q295" i="3"/>
  <c r="R295" i="3" s="1"/>
  <c r="O296" i="3"/>
  <c r="T296" i="3"/>
  <c r="AI296" i="3"/>
  <c r="P297" i="3"/>
  <c r="T294" i="2"/>
  <c r="P295" i="2"/>
  <c r="AI294" i="2"/>
  <c r="AK294" i="2"/>
  <c r="AH294" i="2" s="1"/>
  <c r="R294" i="2"/>
  <c r="S295" i="1"/>
  <c r="AE292" i="1"/>
  <c r="O298" i="1" l="1"/>
  <c r="AP297" i="1"/>
  <c r="AS297" i="1"/>
  <c r="AD297" i="1"/>
  <c r="Q297" i="1"/>
  <c r="S296" i="1"/>
  <c r="AE293" i="1"/>
  <c r="T295" i="2"/>
  <c r="AI295" i="2"/>
  <c r="P296" i="2"/>
  <c r="AK295" i="2"/>
  <c r="AH295" i="2" s="1"/>
  <c r="R295" i="2"/>
  <c r="AC295" i="3"/>
  <c r="AC296" i="1"/>
  <c r="T296" i="1"/>
  <c r="P297" i="1"/>
  <c r="AI296" i="1"/>
  <c r="AD298" i="2"/>
  <c r="AP298" i="2"/>
  <c r="AS298" i="2"/>
  <c r="Q298" i="2"/>
  <c r="O299" i="2"/>
  <c r="AP296" i="3"/>
  <c r="AS296" i="3"/>
  <c r="Q296" i="3"/>
  <c r="R296" i="3" s="1"/>
  <c r="O297" i="3"/>
  <c r="AK296" i="3"/>
  <c r="AH296" i="3" s="1"/>
  <c r="AD296" i="3"/>
  <c r="S295" i="3"/>
  <c r="S297" i="2"/>
  <c r="AE294" i="2"/>
  <c r="T297" i="3"/>
  <c r="P298" i="3"/>
  <c r="AI297" i="3"/>
  <c r="AC297" i="2"/>
  <c r="S296" i="3" l="1"/>
  <c r="AE293" i="3"/>
  <c r="AP299" i="2"/>
  <c r="Q299" i="2"/>
  <c r="AD299" i="2"/>
  <c r="AS299" i="2"/>
  <c r="O300" i="2"/>
  <c r="AC298" i="2"/>
  <c r="T297" i="1"/>
  <c r="P298" i="1"/>
  <c r="AI297" i="1"/>
  <c r="S298" i="2"/>
  <c r="AE296" i="2"/>
  <c r="AE295" i="2"/>
  <c r="T296" i="2"/>
  <c r="P297" i="2"/>
  <c r="AI296" i="2"/>
  <c r="AK296" i="2"/>
  <c r="AH296" i="2" s="1"/>
  <c r="R296" i="2"/>
  <c r="R297" i="1"/>
  <c r="AC297" i="1"/>
  <c r="AC296" i="3"/>
  <c r="AK297" i="1"/>
  <c r="AH297" i="1" s="1"/>
  <c r="T298" i="3"/>
  <c r="AI298" i="3"/>
  <c r="P299" i="3"/>
  <c r="Q297" i="3"/>
  <c r="R297" i="3" s="1"/>
  <c r="AD297" i="3"/>
  <c r="AE294" i="3" s="1"/>
  <c r="AS297" i="3"/>
  <c r="O298" i="3"/>
  <c r="AP297" i="3"/>
  <c r="AK297" i="3"/>
  <c r="AH297" i="3" s="1"/>
  <c r="S297" i="1"/>
  <c r="AE294" i="1"/>
  <c r="AS298" i="1"/>
  <c r="Q298" i="1"/>
  <c r="R298" i="1" s="1"/>
  <c r="AP298" i="1"/>
  <c r="O299" i="1"/>
  <c r="AK298" i="1"/>
  <c r="AH298" i="1" s="1"/>
  <c r="AD298" i="1"/>
  <c r="S298" i="1" l="1"/>
  <c r="AE295" i="1"/>
  <c r="AD299" i="1"/>
  <c r="AS299" i="1"/>
  <c r="Q299" i="1"/>
  <c r="O300" i="1"/>
  <c r="AP299" i="1"/>
  <c r="AD298" i="3"/>
  <c r="AP298" i="3"/>
  <c r="Q298" i="3"/>
  <c r="R298" i="3" s="1"/>
  <c r="AK298" i="3"/>
  <c r="AH298" i="3" s="1"/>
  <c r="O299" i="3"/>
  <c r="AS298" i="3"/>
  <c r="T297" i="2"/>
  <c r="AI297" i="2"/>
  <c r="P298" i="2"/>
  <c r="AK297" i="2"/>
  <c r="AH297" i="2" s="1"/>
  <c r="R297" i="2"/>
  <c r="T298" i="1"/>
  <c r="P299" i="1"/>
  <c r="AI298" i="1"/>
  <c r="S299" i="2"/>
  <c r="AC298" i="1"/>
  <c r="AE296" i="1"/>
  <c r="AS300" i="2"/>
  <c r="Q300" i="2"/>
  <c r="AP300" i="2"/>
  <c r="AD300" i="2"/>
  <c r="O301" i="2"/>
  <c r="T299" i="3"/>
  <c r="P300" i="3"/>
  <c r="AI299" i="3"/>
  <c r="AC299" i="2"/>
  <c r="AC297" i="3"/>
  <c r="S297" i="3"/>
  <c r="AC300" i="2" l="1"/>
  <c r="AC299" i="1"/>
  <c r="T299" i="1"/>
  <c r="P300" i="1"/>
  <c r="AI299" i="1"/>
  <c r="AK299" i="1"/>
  <c r="AH299" i="1" s="1"/>
  <c r="Q301" i="2"/>
  <c r="AD301" i="2"/>
  <c r="AS301" i="2"/>
  <c r="AP301" i="2"/>
  <c r="O302" i="2"/>
  <c r="T298" i="2"/>
  <c r="P299" i="2"/>
  <c r="AI298" i="2"/>
  <c r="AK298" i="2"/>
  <c r="AH298" i="2" s="1"/>
  <c r="R298" i="2"/>
  <c r="AC298" i="3"/>
  <c r="O301" i="1"/>
  <c r="AD300" i="1"/>
  <c r="AK300" i="1"/>
  <c r="AH300" i="1" s="1"/>
  <c r="AP300" i="1"/>
  <c r="Q300" i="1"/>
  <c r="R300" i="1" s="1"/>
  <c r="AS300" i="1"/>
  <c r="S299" i="1"/>
  <c r="T300" i="3"/>
  <c r="AI300" i="3"/>
  <c r="P301" i="3"/>
  <c r="S300" i="2"/>
  <c r="AE297" i="2"/>
  <c r="AE298" i="2"/>
  <c r="AK299" i="3"/>
  <c r="AH299" i="3" s="1"/>
  <c r="Q299" i="3"/>
  <c r="R299" i="3" s="1"/>
  <c r="AD299" i="3"/>
  <c r="AP299" i="3"/>
  <c r="AS299" i="3"/>
  <c r="O300" i="3"/>
  <c r="S298" i="3"/>
  <c r="AE295" i="3"/>
  <c r="R299" i="1"/>
  <c r="AE297" i="1"/>
  <c r="AD301" i="1" l="1"/>
  <c r="O302" i="1"/>
  <c r="Q301" i="1"/>
  <c r="AP301" i="1"/>
  <c r="AS301" i="1"/>
  <c r="AC301" i="2"/>
  <c r="T301" i="3"/>
  <c r="P302" i="3"/>
  <c r="AI301" i="3"/>
  <c r="AC300" i="1"/>
  <c r="AC299" i="3"/>
  <c r="AP300" i="3"/>
  <c r="AS300" i="3"/>
  <c r="O301" i="3"/>
  <c r="AD300" i="3"/>
  <c r="Q300" i="3"/>
  <c r="R300" i="3" s="1"/>
  <c r="AK300" i="3"/>
  <c r="AH300" i="3" s="1"/>
  <c r="S299" i="3"/>
  <c r="AE297" i="3"/>
  <c r="AE296" i="3"/>
  <c r="S300" i="1"/>
  <c r="AE298" i="1"/>
  <c r="T299" i="2"/>
  <c r="AI299" i="2"/>
  <c r="P300" i="2"/>
  <c r="AK299" i="2"/>
  <c r="AH299" i="2" s="1"/>
  <c r="R299" i="2"/>
  <c r="AS302" i="2"/>
  <c r="Q302" i="2"/>
  <c r="AP302" i="2"/>
  <c r="AD302" i="2"/>
  <c r="O303" i="2"/>
  <c r="S301" i="2"/>
  <c r="T300" i="1"/>
  <c r="P301" i="1"/>
  <c r="AK301" i="1" s="1"/>
  <c r="AH301" i="1" s="1"/>
  <c r="AI300" i="1"/>
  <c r="AC302" i="2" l="1"/>
  <c r="Q303" i="2"/>
  <c r="AD303" i="2"/>
  <c r="AS303" i="2"/>
  <c r="O304" i="2"/>
  <c r="AP303" i="2"/>
  <c r="S300" i="3"/>
  <c r="AC300" i="3"/>
  <c r="AC301" i="1"/>
  <c r="T301" i="1"/>
  <c r="AI301" i="1"/>
  <c r="P302" i="1"/>
  <c r="S302" i="2"/>
  <c r="AE299" i="2"/>
  <c r="T300" i="2"/>
  <c r="P301" i="2"/>
  <c r="AI300" i="2"/>
  <c r="AK300" i="2"/>
  <c r="AH300" i="2" s="1"/>
  <c r="R300" i="2"/>
  <c r="Q301" i="3"/>
  <c r="R301" i="3" s="1"/>
  <c r="AD301" i="3"/>
  <c r="AS301" i="3"/>
  <c r="AP301" i="3"/>
  <c r="O302" i="3"/>
  <c r="AK301" i="3"/>
  <c r="AH301" i="3" s="1"/>
  <c r="S301" i="1"/>
  <c r="T302" i="3"/>
  <c r="P303" i="3"/>
  <c r="AI302" i="3"/>
  <c r="R301" i="1"/>
  <c r="AP302" i="1"/>
  <c r="O303" i="1"/>
  <c r="AD302" i="1"/>
  <c r="AK302" i="1"/>
  <c r="AH302" i="1" s="1"/>
  <c r="Q302" i="1"/>
  <c r="R302" i="1" s="1"/>
  <c r="AS302" i="1"/>
  <c r="S302" i="1" l="1"/>
  <c r="AE299" i="1"/>
  <c r="T302" i="1"/>
  <c r="P303" i="1"/>
  <c r="AI302" i="1"/>
  <c r="S303" i="2"/>
  <c r="AE300" i="2"/>
  <c r="AD303" i="1"/>
  <c r="AP303" i="1"/>
  <c r="AK303" i="1"/>
  <c r="AH303" i="1" s="1"/>
  <c r="O304" i="1"/>
  <c r="Q303" i="1"/>
  <c r="R303" i="1" s="1"/>
  <c r="AS303" i="1"/>
  <c r="T303" i="3"/>
  <c r="AI303" i="3"/>
  <c r="P304" i="3"/>
  <c r="S301" i="3"/>
  <c r="AC303" i="2"/>
  <c r="AC302" i="1"/>
  <c r="AD302" i="3"/>
  <c r="Q302" i="3"/>
  <c r="R302" i="3" s="1"/>
  <c r="AS302" i="3"/>
  <c r="AK302" i="3"/>
  <c r="AH302" i="3" s="1"/>
  <c r="O303" i="3"/>
  <c r="AP302" i="3"/>
  <c r="AS304" i="2"/>
  <c r="Q304" i="2"/>
  <c r="AD304" i="2"/>
  <c r="AP304" i="2"/>
  <c r="O305" i="2"/>
  <c r="AC301" i="3"/>
  <c r="T301" i="2"/>
  <c r="AI301" i="2"/>
  <c r="P302" i="2"/>
  <c r="AK301" i="2"/>
  <c r="AH301" i="2" s="1"/>
  <c r="R301" i="2"/>
  <c r="AE298" i="3"/>
  <c r="T302" i="2" l="1"/>
  <c r="P303" i="2"/>
  <c r="AI302" i="2"/>
  <c r="AK302" i="2"/>
  <c r="AH302" i="2" s="1"/>
  <c r="R302" i="2"/>
  <c r="S304" i="2"/>
  <c r="AE301" i="2"/>
  <c r="AK303" i="3"/>
  <c r="AH303" i="3" s="1"/>
  <c r="AD303" i="3"/>
  <c r="AP303" i="3"/>
  <c r="AS303" i="3"/>
  <c r="Q303" i="3"/>
  <c r="R303" i="3" s="1"/>
  <c r="O304" i="3"/>
  <c r="S302" i="3"/>
  <c r="AE300" i="3"/>
  <c r="T304" i="3"/>
  <c r="AI304" i="3"/>
  <c r="P305" i="3"/>
  <c r="AC303" i="1"/>
  <c r="S303" i="1"/>
  <c r="AP305" i="2"/>
  <c r="AD305" i="2"/>
  <c r="Q305" i="2"/>
  <c r="AS305" i="2"/>
  <c r="O306" i="2"/>
  <c r="O305" i="1"/>
  <c r="AD304" i="1"/>
  <c r="AP304" i="1"/>
  <c r="Q304" i="1"/>
  <c r="AS304" i="1"/>
  <c r="AC304" i="2"/>
  <c r="AC302" i="3"/>
  <c r="AE299" i="3"/>
  <c r="T303" i="1"/>
  <c r="P304" i="1"/>
  <c r="AI303" i="1"/>
  <c r="AE300" i="1"/>
  <c r="R304" i="1" l="1"/>
  <c r="AD305" i="1"/>
  <c r="O306" i="1"/>
  <c r="Q305" i="1"/>
  <c r="AP305" i="1"/>
  <c r="AS305" i="1"/>
  <c r="AC304" i="1"/>
  <c r="AS306" i="2"/>
  <c r="AP306" i="2"/>
  <c r="Q306" i="2"/>
  <c r="AD306" i="2"/>
  <c r="O307" i="2"/>
  <c r="AP304" i="3"/>
  <c r="AS304" i="3"/>
  <c r="Q304" i="3"/>
  <c r="R304" i="3" s="1"/>
  <c r="O305" i="3"/>
  <c r="AK304" i="3"/>
  <c r="AH304" i="3" s="1"/>
  <c r="AD304" i="3"/>
  <c r="AC303" i="3"/>
  <c r="AE303" i="2"/>
  <c r="T304" i="1"/>
  <c r="P305" i="1"/>
  <c r="AI304" i="1"/>
  <c r="AK304" i="1"/>
  <c r="AH304" i="1" s="1"/>
  <c r="S305" i="2"/>
  <c r="S303" i="3"/>
  <c r="T303" i="2"/>
  <c r="AI303" i="2"/>
  <c r="P304" i="2"/>
  <c r="AK303" i="2"/>
  <c r="AH303" i="2" s="1"/>
  <c r="R303" i="2"/>
  <c r="S304" i="1"/>
  <c r="AE301" i="1"/>
  <c r="AC305" i="2"/>
  <c r="T305" i="3"/>
  <c r="P306" i="3"/>
  <c r="AI305" i="3"/>
  <c r="AE302" i="2"/>
  <c r="AC304" i="3" l="1"/>
  <c r="S306" i="2"/>
  <c r="AP306" i="1"/>
  <c r="O307" i="1"/>
  <c r="AD306" i="1"/>
  <c r="Q306" i="1"/>
  <c r="AS306" i="1"/>
  <c r="T306" i="3"/>
  <c r="AI306" i="3"/>
  <c r="P307" i="3"/>
  <c r="T305" i="1"/>
  <c r="AI305" i="1"/>
  <c r="P306" i="1"/>
  <c r="Q305" i="3"/>
  <c r="R305" i="3" s="1"/>
  <c r="AD305" i="3"/>
  <c r="O306" i="3"/>
  <c r="AS305" i="3"/>
  <c r="AP305" i="3"/>
  <c r="AK305" i="3"/>
  <c r="AH305" i="3" s="1"/>
  <c r="AC305" i="1"/>
  <c r="AK305" i="1"/>
  <c r="AH305" i="1" s="1"/>
  <c r="T304" i="2"/>
  <c r="P305" i="2"/>
  <c r="AI304" i="2"/>
  <c r="AK304" i="2"/>
  <c r="AH304" i="2" s="1"/>
  <c r="R304" i="2"/>
  <c r="S304" i="3"/>
  <c r="AE301" i="3"/>
  <c r="AE302" i="3"/>
  <c r="S305" i="1"/>
  <c r="AD307" i="2"/>
  <c r="AE304" i="2" s="1"/>
  <c r="Q307" i="2"/>
  <c r="AS307" i="2"/>
  <c r="O308" i="2"/>
  <c r="AP307" i="2"/>
  <c r="AC306" i="2"/>
  <c r="R305" i="1"/>
  <c r="AE302" i="1"/>
  <c r="AD306" i="3" l="1"/>
  <c r="AP306" i="3"/>
  <c r="Q306" i="3"/>
  <c r="R306" i="3" s="1"/>
  <c r="AS306" i="3"/>
  <c r="AK306" i="3"/>
  <c r="AH306" i="3" s="1"/>
  <c r="O307" i="3"/>
  <c r="T306" i="1"/>
  <c r="P307" i="1"/>
  <c r="AI306" i="1"/>
  <c r="R306" i="1"/>
  <c r="AC306" i="1"/>
  <c r="AC307" i="2"/>
  <c r="AK306" i="1"/>
  <c r="AH306" i="1" s="1"/>
  <c r="AC305" i="3"/>
  <c r="S305" i="3"/>
  <c r="AE303" i="3"/>
  <c r="S306" i="1"/>
  <c r="AE303" i="1"/>
  <c r="AS308" i="2"/>
  <c r="AP308" i="2"/>
  <c r="Q308" i="2"/>
  <c r="AD308" i="2"/>
  <c r="O309" i="2"/>
  <c r="S307" i="2"/>
  <c r="AE305" i="2"/>
  <c r="T305" i="2"/>
  <c r="AI305" i="2"/>
  <c r="P306" i="2"/>
  <c r="AK305" i="2"/>
  <c r="AH305" i="2" s="1"/>
  <c r="R305" i="2"/>
  <c r="T307" i="3"/>
  <c r="P308" i="3"/>
  <c r="AI307" i="3"/>
  <c r="AD307" i="1"/>
  <c r="AP307" i="1"/>
  <c r="AK307" i="1"/>
  <c r="AH307" i="1" s="1"/>
  <c r="O308" i="1"/>
  <c r="Q307" i="1"/>
  <c r="R307" i="1" s="1"/>
  <c r="AS307" i="1"/>
  <c r="AP308" i="1" l="1"/>
  <c r="O309" i="1"/>
  <c r="AS308" i="1"/>
  <c r="Q308" i="1"/>
  <c r="AD308" i="1"/>
  <c r="AE304" i="1"/>
  <c r="AK307" i="3"/>
  <c r="AH307" i="3" s="1"/>
  <c r="Q307" i="3"/>
  <c r="R307" i="3" s="1"/>
  <c r="AD307" i="3"/>
  <c r="AP307" i="3"/>
  <c r="AS307" i="3"/>
  <c r="O308" i="3"/>
  <c r="AC306" i="3"/>
  <c r="T307" i="1"/>
  <c r="P308" i="1"/>
  <c r="AK308" i="1" s="1"/>
  <c r="AH308" i="1" s="1"/>
  <c r="AI307" i="1"/>
  <c r="S306" i="3"/>
  <c r="AE304" i="3"/>
  <c r="AC307" i="1"/>
  <c r="T308" i="3"/>
  <c r="P309" i="3"/>
  <c r="AI308" i="3"/>
  <c r="AD309" i="2"/>
  <c r="Q309" i="2"/>
  <c r="AS309" i="2"/>
  <c r="AP309" i="2"/>
  <c r="O310" i="2"/>
  <c r="AC308" i="2"/>
  <c r="S307" i="1"/>
  <c r="AE305" i="1"/>
  <c r="T306" i="2"/>
  <c r="P307" i="2"/>
  <c r="AI306" i="2"/>
  <c r="AK306" i="2"/>
  <c r="AH306" i="2" s="1"/>
  <c r="R306" i="2"/>
  <c r="S308" i="2"/>
  <c r="T307" i="2" l="1"/>
  <c r="AI307" i="2"/>
  <c r="P308" i="2"/>
  <c r="AK307" i="2"/>
  <c r="AH307" i="2" s="1"/>
  <c r="R307" i="2"/>
  <c r="AC309" i="2"/>
  <c r="AC308" i="1"/>
  <c r="T309" i="3"/>
  <c r="P310" i="3"/>
  <c r="AI309" i="3"/>
  <c r="AC307" i="3"/>
  <c r="R308" i="1"/>
  <c r="AD310" i="2"/>
  <c r="AP310" i="2"/>
  <c r="AS310" i="2"/>
  <c r="Q310" i="2"/>
  <c r="O311" i="2"/>
  <c r="T308" i="1"/>
  <c r="P309" i="1"/>
  <c r="AI308" i="1"/>
  <c r="AP308" i="3"/>
  <c r="AD308" i="3"/>
  <c r="Q308" i="3"/>
  <c r="R308" i="3" s="1"/>
  <c r="O309" i="3"/>
  <c r="AS308" i="3"/>
  <c r="AK308" i="3"/>
  <c r="AH308" i="3" s="1"/>
  <c r="S307" i="3"/>
  <c r="S309" i="2"/>
  <c r="AE306" i="2"/>
  <c r="S308" i="1"/>
  <c r="Q309" i="1"/>
  <c r="R309" i="1" s="1"/>
  <c r="AS309" i="1"/>
  <c r="AP309" i="1"/>
  <c r="AD309" i="1"/>
  <c r="O310" i="1"/>
  <c r="AK309" i="1"/>
  <c r="AH309" i="1" s="1"/>
  <c r="S308" i="3" l="1"/>
  <c r="AE305" i="3"/>
  <c r="T309" i="1"/>
  <c r="AI309" i="1"/>
  <c r="P310" i="1"/>
  <c r="T308" i="2"/>
  <c r="P309" i="2"/>
  <c r="AI308" i="2"/>
  <c r="AK308" i="2"/>
  <c r="AH308" i="2" s="1"/>
  <c r="R308" i="2"/>
  <c r="S309" i="1"/>
  <c r="AE306" i="1"/>
  <c r="AC309" i="1"/>
  <c r="S310" i="2"/>
  <c r="AE307" i="2"/>
  <c r="Q309" i="3"/>
  <c r="R309" i="3" s="1"/>
  <c r="AD309" i="3"/>
  <c r="AP309" i="3"/>
  <c r="O310" i="3"/>
  <c r="AS309" i="3"/>
  <c r="AK309" i="3"/>
  <c r="AH309" i="3" s="1"/>
  <c r="AC308" i="3"/>
  <c r="T310" i="3"/>
  <c r="P311" i="3"/>
  <c r="AI310" i="3"/>
  <c r="AD310" i="1"/>
  <c r="O311" i="1"/>
  <c r="AK310" i="1"/>
  <c r="AH310" i="1" s="1"/>
  <c r="Q310" i="1"/>
  <c r="R310" i="1" s="1"/>
  <c r="AP310" i="1"/>
  <c r="AS310" i="1"/>
  <c r="AD311" i="2"/>
  <c r="Q311" i="2"/>
  <c r="AS311" i="2"/>
  <c r="O312" i="2"/>
  <c r="AP311" i="2"/>
  <c r="AC310" i="2"/>
  <c r="AC311" i="2" l="1"/>
  <c r="AD312" i="2"/>
  <c r="AS312" i="2"/>
  <c r="AP312" i="2"/>
  <c r="Q312" i="2"/>
  <c r="O313" i="2"/>
  <c r="T311" i="3"/>
  <c r="AI311" i="3"/>
  <c r="P312" i="3"/>
  <c r="AC309" i="3"/>
  <c r="AE306" i="3"/>
  <c r="T310" i="1"/>
  <c r="P311" i="1"/>
  <c r="AI310" i="1"/>
  <c r="AC310" i="1"/>
  <c r="AD311" i="1"/>
  <c r="AP311" i="1"/>
  <c r="AK311" i="1"/>
  <c r="AH311" i="1" s="1"/>
  <c r="Q311" i="1"/>
  <c r="R311" i="1" s="1"/>
  <c r="AS311" i="1"/>
  <c r="O312" i="1"/>
  <c r="S309" i="3"/>
  <c r="T309" i="2"/>
  <c r="AI309" i="2"/>
  <c r="P310" i="2"/>
  <c r="AK309" i="2"/>
  <c r="AH309" i="2" s="1"/>
  <c r="R309" i="2"/>
  <c r="S310" i="1"/>
  <c r="AE308" i="1"/>
  <c r="S311" i="2"/>
  <c r="AE309" i="2"/>
  <c r="AE308" i="2"/>
  <c r="O311" i="3"/>
  <c r="AD310" i="3"/>
  <c r="Q310" i="3"/>
  <c r="R310" i="3" s="1"/>
  <c r="AS310" i="3"/>
  <c r="AK310" i="3"/>
  <c r="AH310" i="3" s="1"/>
  <c r="AP310" i="3"/>
  <c r="AE307" i="1"/>
  <c r="AK311" i="3" l="1"/>
  <c r="AH311" i="3" s="1"/>
  <c r="AS311" i="3"/>
  <c r="AD311" i="3"/>
  <c r="AP311" i="3"/>
  <c r="O312" i="3"/>
  <c r="Q311" i="3"/>
  <c r="R311" i="3" s="1"/>
  <c r="AD313" i="2"/>
  <c r="Q313" i="2"/>
  <c r="AS313" i="2"/>
  <c r="AP313" i="2"/>
  <c r="O314" i="2"/>
  <c r="AC312" i="2"/>
  <c r="AS312" i="1"/>
  <c r="Q312" i="1"/>
  <c r="O313" i="1"/>
  <c r="AD312" i="1"/>
  <c r="AP312" i="1"/>
  <c r="T312" i="3"/>
  <c r="AI312" i="3"/>
  <c r="P313" i="3"/>
  <c r="AE307" i="3"/>
  <c r="T310" i="2"/>
  <c r="P311" i="2"/>
  <c r="AI310" i="2"/>
  <c r="AK310" i="2"/>
  <c r="AH310" i="2" s="1"/>
  <c r="R310" i="2"/>
  <c r="AC311" i="1"/>
  <c r="S312" i="2"/>
  <c r="AC310" i="3"/>
  <c r="S310" i="3"/>
  <c r="S311" i="1"/>
  <c r="T311" i="1"/>
  <c r="AI311" i="1"/>
  <c r="P312" i="1"/>
  <c r="AK312" i="1" s="1"/>
  <c r="AH312" i="1" s="1"/>
  <c r="T311" i="2" l="1"/>
  <c r="AI311" i="2"/>
  <c r="P312" i="2"/>
  <c r="AK311" i="2"/>
  <c r="AH311" i="2" s="1"/>
  <c r="R311" i="2"/>
  <c r="T313" i="3"/>
  <c r="P314" i="3"/>
  <c r="AI313" i="3"/>
  <c r="R312" i="1"/>
  <c r="Q314" i="2"/>
  <c r="AS314" i="2"/>
  <c r="AD314" i="2"/>
  <c r="AP314" i="2"/>
  <c r="O315" i="2"/>
  <c r="S311" i="3"/>
  <c r="AE308" i="3"/>
  <c r="S312" i="1"/>
  <c r="AE309" i="1"/>
  <c r="T312" i="1"/>
  <c r="P313" i="1"/>
  <c r="AI312" i="1"/>
  <c r="AS313" i="1"/>
  <c r="Q313" i="1"/>
  <c r="R313" i="1" s="1"/>
  <c r="AP313" i="1"/>
  <c r="AD313" i="1"/>
  <c r="O314" i="1"/>
  <c r="AK313" i="1"/>
  <c r="AH313" i="1" s="1"/>
  <c r="AC313" i="2"/>
  <c r="S313" i="2"/>
  <c r="AE310" i="2"/>
  <c r="AP312" i="3"/>
  <c r="AS312" i="3"/>
  <c r="Q312" i="3"/>
  <c r="R312" i="3" s="1"/>
  <c r="AK312" i="3"/>
  <c r="AH312" i="3" s="1"/>
  <c r="O313" i="3"/>
  <c r="AD312" i="3"/>
  <c r="AC312" i="1"/>
  <c r="AC311" i="3"/>
  <c r="Q313" i="3" l="1"/>
  <c r="R313" i="3" s="1"/>
  <c r="AD313" i="3"/>
  <c r="O314" i="3"/>
  <c r="AS313" i="3"/>
  <c r="AP313" i="3"/>
  <c r="AK313" i="3"/>
  <c r="AH313" i="3" s="1"/>
  <c r="AC312" i="3"/>
  <c r="AC313" i="1"/>
  <c r="AC314" i="2"/>
  <c r="T314" i="3"/>
  <c r="AI314" i="3"/>
  <c r="P315" i="3"/>
  <c r="T313" i="1"/>
  <c r="P314" i="1"/>
  <c r="AI313" i="1"/>
  <c r="AE310" i="1"/>
  <c r="S314" i="2"/>
  <c r="AE311" i="2"/>
  <c r="T312" i="2"/>
  <c r="P313" i="2"/>
  <c r="AI312" i="2"/>
  <c r="AK312" i="2"/>
  <c r="AH312" i="2" s="1"/>
  <c r="R312" i="2"/>
  <c r="S312" i="3"/>
  <c r="AD314" i="1"/>
  <c r="O315" i="1"/>
  <c r="AK314" i="1"/>
  <c r="AH314" i="1" s="1"/>
  <c r="Q314" i="1"/>
  <c r="R314" i="1" s="1"/>
  <c r="AS314" i="1"/>
  <c r="AP314" i="1"/>
  <c r="S313" i="1"/>
  <c r="AE309" i="3"/>
  <c r="AD315" i="2"/>
  <c r="Q315" i="2"/>
  <c r="AS315" i="2"/>
  <c r="O316" i="2"/>
  <c r="AP315" i="2"/>
  <c r="AC314" i="1" l="1"/>
  <c r="AC313" i="3"/>
  <c r="S313" i="3"/>
  <c r="AE310" i="3"/>
  <c r="Q316" i="2"/>
  <c r="AS316" i="2"/>
  <c r="AD316" i="2"/>
  <c r="AP316" i="2"/>
  <c r="O317" i="2"/>
  <c r="S315" i="2"/>
  <c r="AE312" i="2"/>
  <c r="AE313" i="2"/>
  <c r="AP315" i="1"/>
  <c r="AD315" i="1"/>
  <c r="AS315" i="1"/>
  <c r="O316" i="1"/>
  <c r="Q315" i="1"/>
  <c r="T315" i="3"/>
  <c r="P316" i="3"/>
  <c r="AI315" i="3"/>
  <c r="S314" i="1"/>
  <c r="T313" i="2"/>
  <c r="AI313" i="2"/>
  <c r="P314" i="2"/>
  <c r="AK313" i="2"/>
  <c r="AH313" i="2" s="1"/>
  <c r="R313" i="2"/>
  <c r="AD314" i="3"/>
  <c r="AP314" i="3"/>
  <c r="Q314" i="3"/>
  <c r="R314" i="3" s="1"/>
  <c r="AS314" i="3"/>
  <c r="AK314" i="3"/>
  <c r="AH314" i="3" s="1"/>
  <c r="O315" i="3"/>
  <c r="AE311" i="1"/>
  <c r="AC315" i="2"/>
  <c r="T314" i="1"/>
  <c r="P315" i="1"/>
  <c r="AI314" i="1"/>
  <c r="T315" i="1" l="1"/>
  <c r="AI315" i="1"/>
  <c r="P316" i="1"/>
  <c r="S314" i="3"/>
  <c r="AE311" i="3"/>
  <c r="S316" i="2"/>
  <c r="T314" i="2"/>
  <c r="P315" i="2"/>
  <c r="AI314" i="2"/>
  <c r="AK314" i="2"/>
  <c r="AH314" i="2" s="1"/>
  <c r="R314" i="2"/>
  <c r="AK315" i="1"/>
  <c r="AH315" i="1" s="1"/>
  <c r="AK315" i="3"/>
  <c r="AH315" i="3" s="1"/>
  <c r="Q315" i="3"/>
  <c r="R315" i="3" s="1"/>
  <c r="AD315" i="3"/>
  <c r="AP315" i="3"/>
  <c r="O316" i="3"/>
  <c r="AS315" i="3"/>
  <c r="R315" i="1"/>
  <c r="S315" i="1"/>
  <c r="AE312" i="1"/>
  <c r="AD317" i="2"/>
  <c r="Q317" i="2"/>
  <c r="AS317" i="2"/>
  <c r="AP317" i="2"/>
  <c r="O318" i="2"/>
  <c r="AC314" i="3"/>
  <c r="T316" i="3"/>
  <c r="AI316" i="3"/>
  <c r="P317" i="3"/>
  <c r="AS316" i="1"/>
  <c r="Q316" i="1"/>
  <c r="R316" i="1" s="1"/>
  <c r="O317" i="1"/>
  <c r="AP316" i="1"/>
  <c r="AD316" i="1"/>
  <c r="AK316" i="1"/>
  <c r="AH316" i="1" s="1"/>
  <c r="AC315" i="1"/>
  <c r="AC316" i="2"/>
  <c r="S317" i="2" l="1"/>
  <c r="AE314" i="2"/>
  <c r="T316" i="1"/>
  <c r="P317" i="1"/>
  <c r="AI316" i="1"/>
  <c r="S316" i="1"/>
  <c r="AE313" i="1"/>
  <c r="AC317" i="2"/>
  <c r="AP316" i="3"/>
  <c r="AS316" i="3"/>
  <c r="AD316" i="3"/>
  <c r="AE313" i="3" s="1"/>
  <c r="O317" i="3"/>
  <c r="Q316" i="3"/>
  <c r="R316" i="3" s="1"/>
  <c r="AK316" i="3"/>
  <c r="AH316" i="3" s="1"/>
  <c r="T315" i="2"/>
  <c r="AI315" i="2"/>
  <c r="P316" i="2"/>
  <c r="AK315" i="2"/>
  <c r="AH315" i="2" s="1"/>
  <c r="R315" i="2"/>
  <c r="AC316" i="1"/>
  <c r="AC315" i="3"/>
  <c r="AE312" i="3"/>
  <c r="Q317" i="1"/>
  <c r="R317" i="1" s="1"/>
  <c r="AS317" i="1"/>
  <c r="AP317" i="1"/>
  <c r="AD317" i="1"/>
  <c r="O318" i="1"/>
  <c r="AK317" i="1"/>
  <c r="AH317" i="1" s="1"/>
  <c r="T317" i="3"/>
  <c r="P318" i="3"/>
  <c r="AI317" i="3"/>
  <c r="AS318" i="2"/>
  <c r="Q318" i="2"/>
  <c r="AD318" i="2"/>
  <c r="AP318" i="2"/>
  <c r="O319" i="2"/>
  <c r="S315" i="3"/>
  <c r="S318" i="2" l="1"/>
  <c r="AE315" i="2"/>
  <c r="AD318" i="1"/>
  <c r="O319" i="1"/>
  <c r="Q318" i="1"/>
  <c r="AS318" i="1"/>
  <c r="AP318" i="1"/>
  <c r="T316" i="2"/>
  <c r="P317" i="2"/>
  <c r="AI316" i="2"/>
  <c r="AK316" i="2"/>
  <c r="AH316" i="2" s="1"/>
  <c r="R316" i="2"/>
  <c r="AD319" i="2"/>
  <c r="AP319" i="2"/>
  <c r="Q319" i="2"/>
  <c r="AS319" i="2"/>
  <c r="O320" i="2"/>
  <c r="T318" i="3"/>
  <c r="AI318" i="3"/>
  <c r="P319" i="3"/>
  <c r="S317" i="1"/>
  <c r="Q317" i="3"/>
  <c r="R317" i="3" s="1"/>
  <c r="AD317" i="3"/>
  <c r="AP317" i="3"/>
  <c r="O318" i="3"/>
  <c r="AS317" i="3"/>
  <c r="AK317" i="3"/>
  <c r="AH317" i="3" s="1"/>
  <c r="AC316" i="3"/>
  <c r="AC318" i="2"/>
  <c r="AC317" i="1"/>
  <c r="S316" i="3"/>
  <c r="T317" i="1"/>
  <c r="P318" i="1"/>
  <c r="AI317" i="1"/>
  <c r="AE314" i="1"/>
  <c r="AC317" i="3" l="1"/>
  <c r="Q320" i="2"/>
  <c r="AS320" i="2"/>
  <c r="AD320" i="2"/>
  <c r="AP320" i="2"/>
  <c r="O321" i="2"/>
  <c r="S319" i="2"/>
  <c r="R318" i="1"/>
  <c r="T318" i="1"/>
  <c r="P319" i="1"/>
  <c r="AI318" i="1"/>
  <c r="S317" i="3"/>
  <c r="AE314" i="3"/>
  <c r="AE316" i="2"/>
  <c r="AC318" i="1"/>
  <c r="AK318" i="1"/>
  <c r="AH318" i="1" s="1"/>
  <c r="T319" i="3"/>
  <c r="AI319" i="3"/>
  <c r="P320" i="3"/>
  <c r="T317" i="2"/>
  <c r="AI317" i="2"/>
  <c r="P318" i="2"/>
  <c r="AK317" i="2"/>
  <c r="AH317" i="2" s="1"/>
  <c r="R317" i="2"/>
  <c r="Q319" i="1"/>
  <c r="R319" i="1" s="1"/>
  <c r="AP319" i="1"/>
  <c r="AD319" i="1"/>
  <c r="AS319" i="1"/>
  <c r="O320" i="1"/>
  <c r="AK319" i="1"/>
  <c r="AH319" i="1" s="1"/>
  <c r="AD318" i="3"/>
  <c r="AS318" i="3"/>
  <c r="Q318" i="3"/>
  <c r="R318" i="3" s="1"/>
  <c r="AK318" i="3"/>
  <c r="AH318" i="3" s="1"/>
  <c r="AP318" i="3"/>
  <c r="O319" i="3"/>
  <c r="AC319" i="2"/>
  <c r="S318" i="1"/>
  <c r="AE315" i="1"/>
  <c r="S319" i="1" l="1"/>
  <c r="AE316" i="1"/>
  <c r="AC320" i="2"/>
  <c r="AK319" i="3"/>
  <c r="AH319" i="3" s="1"/>
  <c r="AD319" i="3"/>
  <c r="AP319" i="3"/>
  <c r="O320" i="3"/>
  <c r="Q319" i="3"/>
  <c r="R319" i="3" s="1"/>
  <c r="AS319" i="3"/>
  <c r="AC319" i="1"/>
  <c r="T319" i="1"/>
  <c r="AI319" i="1"/>
  <c r="P320" i="1"/>
  <c r="S320" i="2"/>
  <c r="AE317" i="2"/>
  <c r="AS320" i="1"/>
  <c r="AP320" i="1"/>
  <c r="O321" i="1"/>
  <c r="AD320" i="1"/>
  <c r="AK320" i="1"/>
  <c r="AH320" i="1" s="1"/>
  <c r="Q320" i="1"/>
  <c r="R320" i="1" s="1"/>
  <c r="AC318" i="3"/>
  <c r="S318" i="3"/>
  <c r="AE315" i="3"/>
  <c r="T318" i="2"/>
  <c r="P319" i="2"/>
  <c r="AI318" i="2"/>
  <c r="AK318" i="2"/>
  <c r="AH318" i="2" s="1"/>
  <c r="R318" i="2"/>
  <c r="T320" i="3"/>
  <c r="P321" i="3"/>
  <c r="AI320" i="3"/>
  <c r="AE316" i="3"/>
  <c r="AD321" i="2"/>
  <c r="AP321" i="2"/>
  <c r="Q321" i="2"/>
  <c r="AS321" i="2"/>
  <c r="O322" i="2"/>
  <c r="S321" i="2" l="1"/>
  <c r="T321" i="3"/>
  <c r="AI321" i="3"/>
  <c r="P322" i="3"/>
  <c r="S320" i="1"/>
  <c r="AE317" i="1"/>
  <c r="S319" i="3"/>
  <c r="AP321" i="1"/>
  <c r="Q321" i="1"/>
  <c r="AD321" i="1"/>
  <c r="AS321" i="1"/>
  <c r="O322" i="1"/>
  <c r="AE318" i="2"/>
  <c r="AP322" i="2"/>
  <c r="AD322" i="2"/>
  <c r="AE319" i="2" s="1"/>
  <c r="AS322" i="2"/>
  <c r="Q322" i="2"/>
  <c r="O323" i="2"/>
  <c r="T319" i="2"/>
  <c r="AI319" i="2"/>
  <c r="P320" i="2"/>
  <c r="AK319" i="2"/>
  <c r="AH319" i="2" s="1"/>
  <c r="R319" i="2"/>
  <c r="T320" i="1"/>
  <c r="P321" i="1"/>
  <c r="AI320" i="1"/>
  <c r="Q320" i="3"/>
  <c r="R320" i="3" s="1"/>
  <c r="AS320" i="3"/>
  <c r="AP320" i="3"/>
  <c r="O321" i="3"/>
  <c r="AD320" i="3"/>
  <c r="AK320" i="3"/>
  <c r="AH320" i="3" s="1"/>
  <c r="AC321" i="2"/>
  <c r="AC320" i="1"/>
  <c r="AC319" i="3"/>
  <c r="AE318" i="1"/>
  <c r="T320" i="2" l="1"/>
  <c r="P321" i="2"/>
  <c r="AI320" i="2"/>
  <c r="AK320" i="2"/>
  <c r="AH320" i="2" s="1"/>
  <c r="R320" i="2"/>
  <c r="AD323" i="2"/>
  <c r="AP323" i="2"/>
  <c r="Q323" i="2"/>
  <c r="AS323" i="2"/>
  <c r="O324" i="2"/>
  <c r="AC321" i="1"/>
  <c r="T322" i="3"/>
  <c r="P323" i="3"/>
  <c r="AI322" i="3"/>
  <c r="AP321" i="3"/>
  <c r="AD321" i="3"/>
  <c r="AK321" i="3"/>
  <c r="AH321" i="3" s="1"/>
  <c r="Q321" i="3"/>
  <c r="R321" i="3" s="1"/>
  <c r="O322" i="3"/>
  <c r="AS321" i="3"/>
  <c r="AC320" i="3"/>
  <c r="S322" i="2"/>
  <c r="S321" i="1"/>
  <c r="T321" i="1"/>
  <c r="P322" i="1"/>
  <c r="AI321" i="1"/>
  <c r="AC322" i="2"/>
  <c r="AK321" i="1"/>
  <c r="AH321" i="1" s="1"/>
  <c r="S320" i="3"/>
  <c r="AE317" i="3"/>
  <c r="AK322" i="1"/>
  <c r="AH322" i="1" s="1"/>
  <c r="O323" i="1"/>
  <c r="Q322" i="1"/>
  <c r="R322" i="1" s="1"/>
  <c r="AP322" i="1"/>
  <c r="AS322" i="1"/>
  <c r="AD322" i="1"/>
  <c r="R321" i="1"/>
  <c r="T322" i="1" l="1"/>
  <c r="P323" i="1"/>
  <c r="AI322" i="1"/>
  <c r="AC321" i="3"/>
  <c r="S323" i="2"/>
  <c r="AE320" i="2"/>
  <c r="AC322" i="1"/>
  <c r="T321" i="2"/>
  <c r="AI321" i="2"/>
  <c r="P322" i="2"/>
  <c r="AK321" i="2"/>
  <c r="AH321" i="2" s="1"/>
  <c r="R321" i="2"/>
  <c r="S322" i="1"/>
  <c r="AE319" i="1"/>
  <c r="T323" i="3"/>
  <c r="AI323" i="3"/>
  <c r="P324" i="3"/>
  <c r="Q323" i="1"/>
  <c r="R323" i="1" s="1"/>
  <c r="AD323" i="1"/>
  <c r="AS323" i="1"/>
  <c r="AP323" i="1"/>
  <c r="AK323" i="1"/>
  <c r="AH323" i="1" s="1"/>
  <c r="O324" i="1"/>
  <c r="Q322" i="3"/>
  <c r="R322" i="3" s="1"/>
  <c r="AP322" i="3"/>
  <c r="AK322" i="3"/>
  <c r="AH322" i="3" s="1"/>
  <c r="AS322" i="3"/>
  <c r="AD322" i="3"/>
  <c r="O323" i="3"/>
  <c r="S321" i="3"/>
  <c r="AE318" i="3"/>
  <c r="AS324" i="2"/>
  <c r="Q324" i="2"/>
  <c r="AP324" i="2"/>
  <c r="AD324" i="2"/>
  <c r="O325" i="2"/>
  <c r="AC323" i="2"/>
  <c r="AD325" i="2" l="1"/>
  <c r="AP325" i="2"/>
  <c r="Q325" i="2"/>
  <c r="AS325" i="2"/>
  <c r="O326" i="2"/>
  <c r="S324" i="2"/>
  <c r="AE321" i="2"/>
  <c r="AE322" i="2"/>
  <c r="AP324" i="1"/>
  <c r="O325" i="1"/>
  <c r="Q324" i="1"/>
  <c r="AS324" i="1"/>
  <c r="AD324" i="1"/>
  <c r="T324" i="3"/>
  <c r="P325" i="3"/>
  <c r="AI324" i="3"/>
  <c r="AE321" i="1"/>
  <c r="T322" i="2"/>
  <c r="P323" i="2"/>
  <c r="AI322" i="2"/>
  <c r="AK322" i="2"/>
  <c r="AH322" i="2" s="1"/>
  <c r="R322" i="2"/>
  <c r="T323" i="1"/>
  <c r="P324" i="1"/>
  <c r="AK324" i="1" s="1"/>
  <c r="AH324" i="1" s="1"/>
  <c r="AI323" i="1"/>
  <c r="AC324" i="2"/>
  <c r="AD323" i="3"/>
  <c r="AP323" i="3"/>
  <c r="O324" i="3"/>
  <c r="Q323" i="3"/>
  <c r="R323" i="3" s="1"/>
  <c r="AK323" i="3"/>
  <c r="AH323" i="3" s="1"/>
  <c r="AS323" i="3"/>
  <c r="S323" i="1"/>
  <c r="AE320" i="1"/>
  <c r="S322" i="3"/>
  <c r="AE320" i="3"/>
  <c r="AE319" i="3"/>
  <c r="AC322" i="3"/>
  <c r="AC323" i="1"/>
  <c r="AC323" i="3" l="1"/>
  <c r="T323" i="2"/>
  <c r="AI323" i="2"/>
  <c r="P324" i="2"/>
  <c r="AK323" i="2"/>
  <c r="AH323" i="2" s="1"/>
  <c r="R323" i="2"/>
  <c r="T325" i="3"/>
  <c r="AI325" i="3"/>
  <c r="P326" i="3"/>
  <c r="S323" i="3"/>
  <c r="T324" i="1"/>
  <c r="AI324" i="1"/>
  <c r="P325" i="1"/>
  <c r="R324" i="1"/>
  <c r="Q326" i="2"/>
  <c r="AS326" i="2"/>
  <c r="AP326" i="2"/>
  <c r="AD326" i="2"/>
  <c r="O327" i="2"/>
  <c r="AC325" i="2"/>
  <c r="Q324" i="3"/>
  <c r="R324" i="3" s="1"/>
  <c r="AP324" i="3"/>
  <c r="AD324" i="3"/>
  <c r="O325" i="3"/>
  <c r="AS324" i="3"/>
  <c r="AK324" i="3"/>
  <c r="AH324" i="3" s="1"/>
  <c r="Q325" i="1"/>
  <c r="R325" i="1" s="1"/>
  <c r="AK325" i="1"/>
  <c r="AH325" i="1" s="1"/>
  <c r="O326" i="1"/>
  <c r="AD325" i="1"/>
  <c r="AS325" i="1"/>
  <c r="AP325" i="1"/>
  <c r="S325" i="2"/>
  <c r="S324" i="1"/>
  <c r="AC324" i="1"/>
  <c r="AE322" i="1"/>
  <c r="AC325" i="1" l="1"/>
  <c r="AS326" i="1"/>
  <c r="AD326" i="1"/>
  <c r="O327" i="1"/>
  <c r="AP326" i="1"/>
  <c r="Q326" i="1"/>
  <c r="S324" i="3"/>
  <c r="AE321" i="3"/>
  <c r="AC324" i="3"/>
  <c r="AD327" i="2"/>
  <c r="AP327" i="2"/>
  <c r="Q327" i="2"/>
  <c r="AS327" i="2"/>
  <c r="O328" i="2"/>
  <c r="T325" i="1"/>
  <c r="P326" i="1"/>
  <c r="AK326" i="1" s="1"/>
  <c r="AH326" i="1" s="1"/>
  <c r="AI325" i="1"/>
  <c r="T326" i="3"/>
  <c r="P327" i="3"/>
  <c r="AI326" i="3"/>
  <c r="S326" i="2"/>
  <c r="AE323" i="2"/>
  <c r="AE324" i="2"/>
  <c r="S325" i="1"/>
  <c r="AE323" i="1"/>
  <c r="AD325" i="3"/>
  <c r="AK325" i="3"/>
  <c r="AH325" i="3" s="1"/>
  <c r="Q325" i="3"/>
  <c r="R325" i="3" s="1"/>
  <c r="AP325" i="3"/>
  <c r="O326" i="3"/>
  <c r="AS325" i="3"/>
  <c r="AC326" i="2"/>
  <c r="T324" i="2"/>
  <c r="P325" i="2"/>
  <c r="AI324" i="2"/>
  <c r="AK324" i="2"/>
  <c r="AH324" i="2" s="1"/>
  <c r="R324" i="2"/>
  <c r="AC325" i="3" l="1"/>
  <c r="S325" i="3"/>
  <c r="AE322" i="3"/>
  <c r="T325" i="2"/>
  <c r="AI325" i="2"/>
  <c r="P326" i="2"/>
  <c r="AK325" i="2"/>
  <c r="AH325" i="2" s="1"/>
  <c r="R325" i="2"/>
  <c r="AC327" i="2"/>
  <c r="AC326" i="1"/>
  <c r="T326" i="1"/>
  <c r="P327" i="1"/>
  <c r="AI326" i="1"/>
  <c r="AP328" i="2"/>
  <c r="AD328" i="2"/>
  <c r="AS328" i="2"/>
  <c r="Q328" i="2"/>
  <c r="O329" i="2"/>
  <c r="S327" i="2"/>
  <c r="Q327" i="1"/>
  <c r="R327" i="1" s="1"/>
  <c r="AD327" i="1"/>
  <c r="AP327" i="1"/>
  <c r="AS327" i="1"/>
  <c r="AK327" i="1"/>
  <c r="AH327" i="1" s="1"/>
  <c r="O328" i="1"/>
  <c r="Q326" i="3"/>
  <c r="R326" i="3" s="1"/>
  <c r="AP326" i="3"/>
  <c r="AS326" i="3"/>
  <c r="AK326" i="3"/>
  <c r="AH326" i="3" s="1"/>
  <c r="O327" i="3"/>
  <c r="AD326" i="3"/>
  <c r="T327" i="3"/>
  <c r="P328" i="3"/>
  <c r="AI327" i="3"/>
  <c r="R326" i="1"/>
  <c r="S326" i="1"/>
  <c r="O329" i="1" l="1"/>
  <c r="AP328" i="1"/>
  <c r="Q328" i="1"/>
  <c r="AD328" i="1"/>
  <c r="AS328" i="1"/>
  <c r="S328" i="2"/>
  <c r="AE325" i="2"/>
  <c r="S326" i="3"/>
  <c r="S327" i="1"/>
  <c r="AE324" i="1"/>
  <c r="AC328" i="2"/>
  <c r="T326" i="2"/>
  <c r="P327" i="2"/>
  <c r="AI326" i="2"/>
  <c r="AK326" i="2"/>
  <c r="AH326" i="2" s="1"/>
  <c r="R326" i="2"/>
  <c r="AE323" i="3"/>
  <c r="AC326" i="3"/>
  <c r="T328" i="3"/>
  <c r="P329" i="3"/>
  <c r="AI328" i="3"/>
  <c r="AD327" i="3"/>
  <c r="AP327" i="3"/>
  <c r="AS327" i="3"/>
  <c r="AK327" i="3"/>
  <c r="AH327" i="3" s="1"/>
  <c r="O328" i="3"/>
  <c r="Q327" i="3"/>
  <c r="R327" i="3" s="1"/>
  <c r="AC327" i="1"/>
  <c r="AD329" i="2"/>
  <c r="AP329" i="2"/>
  <c r="Q329" i="2"/>
  <c r="AS329" i="2"/>
  <c r="O330" i="2"/>
  <c r="T327" i="1"/>
  <c r="AI327" i="1"/>
  <c r="P328" i="1"/>
  <c r="AE324" i="3"/>
  <c r="Q328" i="3" l="1"/>
  <c r="R328" i="3" s="1"/>
  <c r="AP328" i="3"/>
  <c r="AK328" i="3"/>
  <c r="AH328" i="3" s="1"/>
  <c r="AD328" i="3"/>
  <c r="AS328" i="3"/>
  <c r="O329" i="3"/>
  <c r="AC327" i="3"/>
  <c r="AE326" i="2"/>
  <c r="R328" i="1"/>
  <c r="Q330" i="2"/>
  <c r="AS330" i="2"/>
  <c r="AP330" i="2"/>
  <c r="AD330" i="2"/>
  <c r="O331" i="2"/>
  <c r="S327" i="3"/>
  <c r="AE325" i="3"/>
  <c r="AC328" i="1"/>
  <c r="T328" i="1"/>
  <c r="AI328" i="1"/>
  <c r="P329" i="1"/>
  <c r="AC329" i="2"/>
  <c r="T327" i="2"/>
  <c r="AI327" i="2"/>
  <c r="P328" i="2"/>
  <c r="AK327" i="2"/>
  <c r="AH327" i="2" s="1"/>
  <c r="R327" i="2"/>
  <c r="Q329" i="1"/>
  <c r="R329" i="1" s="1"/>
  <c r="AS329" i="1"/>
  <c r="AK329" i="1"/>
  <c r="AH329" i="1" s="1"/>
  <c r="O330" i="1"/>
  <c r="AD329" i="1"/>
  <c r="AP329" i="1"/>
  <c r="S329" i="2"/>
  <c r="T329" i="3"/>
  <c r="P330" i="3"/>
  <c r="AI329" i="3"/>
  <c r="S328" i="1"/>
  <c r="AE325" i="1"/>
  <c r="AK328" i="1"/>
  <c r="AH328" i="1" s="1"/>
  <c r="T330" i="3" l="1"/>
  <c r="P331" i="3"/>
  <c r="AI330" i="3"/>
  <c r="AD330" i="1"/>
  <c r="AS330" i="1"/>
  <c r="O331" i="1"/>
  <c r="AP330" i="1"/>
  <c r="Q330" i="1"/>
  <c r="T329" i="1"/>
  <c r="P330" i="1"/>
  <c r="AI329" i="1"/>
  <c r="S330" i="2"/>
  <c r="S328" i="3"/>
  <c r="AC329" i="1"/>
  <c r="AC330" i="2"/>
  <c r="AD329" i="3"/>
  <c r="Q329" i="3"/>
  <c r="R329" i="3" s="1"/>
  <c r="AS329" i="3"/>
  <c r="AK329" i="3"/>
  <c r="AH329" i="3" s="1"/>
  <c r="AP329" i="3"/>
  <c r="O330" i="3"/>
  <c r="S329" i="1"/>
  <c r="AE326" i="1"/>
  <c r="T328" i="2"/>
  <c r="P329" i="2"/>
  <c r="AI328" i="2"/>
  <c r="AK328" i="2"/>
  <c r="AH328" i="2" s="1"/>
  <c r="R328" i="2"/>
  <c r="AD331" i="2"/>
  <c r="AP331" i="2"/>
  <c r="Q331" i="2"/>
  <c r="AS331" i="2"/>
  <c r="O332" i="2"/>
  <c r="AC328" i="3"/>
  <c r="AE327" i="2"/>
  <c r="S329" i="3" l="1"/>
  <c r="AE326" i="3"/>
  <c r="T330" i="1"/>
  <c r="P331" i="1"/>
  <c r="AI330" i="1"/>
  <c r="AC330" i="1"/>
  <c r="AK330" i="1"/>
  <c r="AH330" i="1" s="1"/>
  <c r="Q331" i="1"/>
  <c r="R331" i="1" s="1"/>
  <c r="AD331" i="1"/>
  <c r="AP331" i="1"/>
  <c r="AK331" i="1"/>
  <c r="AH331" i="1" s="1"/>
  <c r="AS331" i="1"/>
  <c r="O332" i="1"/>
  <c r="Q332" i="2"/>
  <c r="AS332" i="2"/>
  <c r="AP332" i="2"/>
  <c r="AD332" i="2"/>
  <c r="O333" i="2"/>
  <c r="Q330" i="3"/>
  <c r="R330" i="3" s="1"/>
  <c r="AP330" i="3"/>
  <c r="AS330" i="3"/>
  <c r="AK330" i="3"/>
  <c r="AH330" i="3" s="1"/>
  <c r="AD330" i="3"/>
  <c r="O331" i="3"/>
  <c r="AE327" i="3"/>
  <c r="R330" i="1"/>
  <c r="T331" i="3"/>
  <c r="AI331" i="3"/>
  <c r="P332" i="3"/>
  <c r="AC331" i="2"/>
  <c r="S331" i="2"/>
  <c r="AE328" i="2"/>
  <c r="AE329" i="2"/>
  <c r="T329" i="2"/>
  <c r="AI329" i="2"/>
  <c r="P330" i="2"/>
  <c r="AK329" i="2"/>
  <c r="AH329" i="2" s="1"/>
  <c r="R329" i="2"/>
  <c r="AC329" i="3"/>
  <c r="S330" i="1"/>
  <c r="AE327" i="1"/>
  <c r="T330" i="2" l="1"/>
  <c r="P331" i="2"/>
  <c r="AI330" i="2"/>
  <c r="AK330" i="2"/>
  <c r="AH330" i="2" s="1"/>
  <c r="R330" i="2"/>
  <c r="T332" i="3"/>
  <c r="P333" i="3"/>
  <c r="AI332" i="3"/>
  <c r="AD333" i="2"/>
  <c r="AP333" i="2"/>
  <c r="Q333" i="2"/>
  <c r="AS333" i="2"/>
  <c r="O334" i="2"/>
  <c r="S331" i="1"/>
  <c r="AE328" i="1"/>
  <c r="AD331" i="3"/>
  <c r="AP331" i="3"/>
  <c r="O332" i="3"/>
  <c r="AS331" i="3"/>
  <c r="Q331" i="3"/>
  <c r="R331" i="3" s="1"/>
  <c r="AK331" i="3"/>
  <c r="AH331" i="3" s="1"/>
  <c r="S332" i="2"/>
  <c r="S330" i="3"/>
  <c r="AC330" i="3"/>
  <c r="AC332" i="2"/>
  <c r="AC331" i="1"/>
  <c r="T331" i="1"/>
  <c r="AI331" i="1"/>
  <c r="P332" i="1"/>
  <c r="AS332" i="1"/>
  <c r="O333" i="1"/>
  <c r="AP332" i="1"/>
  <c r="Q332" i="1"/>
  <c r="AD332" i="1"/>
  <c r="T332" i="1" l="1"/>
  <c r="AI332" i="1"/>
  <c r="P333" i="1"/>
  <c r="S332" i="1"/>
  <c r="AE329" i="1"/>
  <c r="AK332" i="1"/>
  <c r="AH332" i="1" s="1"/>
  <c r="Q332" i="3"/>
  <c r="R332" i="3" s="1"/>
  <c r="AP332" i="3"/>
  <c r="AD332" i="3"/>
  <c r="O333" i="3"/>
  <c r="AS332" i="3"/>
  <c r="AK332" i="3"/>
  <c r="AH332" i="3" s="1"/>
  <c r="AP334" i="2"/>
  <c r="AD334" i="2"/>
  <c r="AS334" i="2"/>
  <c r="Q334" i="2"/>
  <c r="O335" i="2"/>
  <c r="AC333" i="2"/>
  <c r="Q333" i="1"/>
  <c r="R333" i="1" s="1"/>
  <c r="AK333" i="1"/>
  <c r="AH333" i="1" s="1"/>
  <c r="AS333" i="1"/>
  <c r="O334" i="1"/>
  <c r="AD333" i="1"/>
  <c r="AP333" i="1"/>
  <c r="R332" i="1"/>
  <c r="S333" i="2"/>
  <c r="AE330" i="2"/>
  <c r="AE331" i="2"/>
  <c r="T331" i="2"/>
  <c r="AI331" i="2"/>
  <c r="P332" i="2"/>
  <c r="AK331" i="2"/>
  <c r="AH331" i="2" s="1"/>
  <c r="R331" i="2"/>
  <c r="AC332" i="1"/>
  <c r="AC331" i="3"/>
  <c r="S331" i="3"/>
  <c r="AE328" i="3"/>
  <c r="AE330" i="1"/>
  <c r="T333" i="3"/>
  <c r="AI333" i="3"/>
  <c r="P334" i="3"/>
  <c r="T334" i="3" l="1"/>
  <c r="P335" i="3"/>
  <c r="AI334" i="3"/>
  <c r="S333" i="1"/>
  <c r="S334" i="2"/>
  <c r="AC332" i="3"/>
  <c r="T333" i="1"/>
  <c r="P334" i="1"/>
  <c r="AI333" i="1"/>
  <c r="AK334" i="1"/>
  <c r="AH334" i="1" s="1"/>
  <c r="AD334" i="1"/>
  <c r="AS334" i="1"/>
  <c r="O335" i="1"/>
  <c r="AP334" i="1"/>
  <c r="Q334" i="1"/>
  <c r="R334" i="1" s="1"/>
  <c r="AC334" i="2"/>
  <c r="AE331" i="1"/>
  <c r="T332" i="2"/>
  <c r="P333" i="2"/>
  <c r="AI332" i="2"/>
  <c r="AK332" i="2"/>
  <c r="AH332" i="2" s="1"/>
  <c r="R332" i="2"/>
  <c r="AC333" i="1"/>
  <c r="AD333" i="3"/>
  <c r="AK333" i="3"/>
  <c r="AH333" i="3" s="1"/>
  <c r="Q333" i="3"/>
  <c r="R333" i="3" s="1"/>
  <c r="AP333" i="3"/>
  <c r="O334" i="3"/>
  <c r="AS333" i="3"/>
  <c r="AD335" i="2"/>
  <c r="AP335" i="2"/>
  <c r="Q335" i="2"/>
  <c r="AS335" i="2"/>
  <c r="O336" i="2"/>
  <c r="S332" i="3"/>
  <c r="AE329" i="3"/>
  <c r="AE330" i="3"/>
  <c r="AS336" i="2" l="1"/>
  <c r="AP336" i="2"/>
  <c r="AD336" i="2"/>
  <c r="Q336" i="2"/>
  <c r="O337" i="2"/>
  <c r="Q334" i="3"/>
  <c r="R334" i="3" s="1"/>
  <c r="AP334" i="3"/>
  <c r="AS334" i="3"/>
  <c r="AK334" i="3"/>
  <c r="AH334" i="3" s="1"/>
  <c r="O335" i="3"/>
  <c r="AD334" i="3"/>
  <c r="T333" i="2"/>
  <c r="AI333" i="2"/>
  <c r="P334" i="2"/>
  <c r="AK333" i="2"/>
  <c r="AH333" i="2" s="1"/>
  <c r="R333" i="2"/>
  <c r="Q335" i="1"/>
  <c r="AS335" i="1"/>
  <c r="AD335" i="1"/>
  <c r="AP335" i="1"/>
  <c r="O336" i="1"/>
  <c r="AC335" i="2"/>
  <c r="AC333" i="3"/>
  <c r="S333" i="3"/>
  <c r="AE331" i="3"/>
  <c r="T334" i="1"/>
  <c r="P335" i="1"/>
  <c r="AI334" i="1"/>
  <c r="S335" i="2"/>
  <c r="AE332" i="2"/>
  <c r="S334" i="1"/>
  <c r="AE332" i="1"/>
  <c r="T335" i="3"/>
  <c r="P336" i="3"/>
  <c r="AI335" i="3"/>
  <c r="AC334" i="1"/>
  <c r="AC335" i="1" l="1"/>
  <c r="R335" i="1"/>
  <c r="T334" i="2"/>
  <c r="P335" i="2"/>
  <c r="AI334" i="2"/>
  <c r="AK334" i="2"/>
  <c r="AH334" i="2" s="1"/>
  <c r="R334" i="2"/>
  <c r="AC334" i="3"/>
  <c r="AC336" i="2"/>
  <c r="AD335" i="3"/>
  <c r="AS335" i="3"/>
  <c r="AP335" i="3"/>
  <c r="AK335" i="3"/>
  <c r="AH335" i="3" s="1"/>
  <c r="O336" i="3"/>
  <c r="Q335" i="3"/>
  <c r="R335" i="3" s="1"/>
  <c r="T336" i="3"/>
  <c r="P337" i="3"/>
  <c r="AI336" i="3"/>
  <c r="O337" i="1"/>
  <c r="AS336" i="1"/>
  <c r="AP336" i="1"/>
  <c r="Q336" i="1"/>
  <c r="AD336" i="1"/>
  <c r="S335" i="1"/>
  <c r="T335" i="1"/>
  <c r="AI335" i="1"/>
  <c r="P336" i="1"/>
  <c r="AK335" i="1"/>
  <c r="AH335" i="1" s="1"/>
  <c r="S334" i="3"/>
  <c r="AD337" i="2"/>
  <c r="AP337" i="2"/>
  <c r="Q337" i="2"/>
  <c r="AS337" i="2"/>
  <c r="O338" i="2"/>
  <c r="S336" i="2"/>
  <c r="AE333" i="2"/>
  <c r="S336" i="1" l="1"/>
  <c r="AE333" i="1"/>
  <c r="Q337" i="1"/>
  <c r="O338" i="1"/>
  <c r="AS337" i="1"/>
  <c r="AD337" i="1"/>
  <c r="AE334" i="1" s="1"/>
  <c r="AP337" i="1"/>
  <c r="AS338" i="2"/>
  <c r="Q338" i="2"/>
  <c r="AP338" i="2"/>
  <c r="AD338" i="2"/>
  <c r="O339" i="2"/>
  <c r="T336" i="1"/>
  <c r="AI336" i="1"/>
  <c r="P337" i="1"/>
  <c r="R336" i="1"/>
  <c r="AK336" i="1"/>
  <c r="AH336" i="1" s="1"/>
  <c r="AC335" i="3"/>
  <c r="T335" i="2"/>
  <c r="AI335" i="2"/>
  <c r="P336" i="2"/>
  <c r="AK335" i="2"/>
  <c r="AH335" i="2" s="1"/>
  <c r="R335" i="2"/>
  <c r="AC337" i="2"/>
  <c r="AC336" i="1"/>
  <c r="Q336" i="3"/>
  <c r="R336" i="3" s="1"/>
  <c r="AP336" i="3"/>
  <c r="AS336" i="3"/>
  <c r="AK336" i="3"/>
  <c r="AH336" i="3" s="1"/>
  <c r="AD336" i="3"/>
  <c r="O337" i="3"/>
  <c r="S337" i="2"/>
  <c r="AE334" i="2"/>
  <c r="AE335" i="2"/>
  <c r="T337" i="3"/>
  <c r="P338" i="3"/>
  <c r="AI337" i="3"/>
  <c r="S335" i="3"/>
  <c r="AE332" i="3"/>
  <c r="S336" i="3" l="1"/>
  <c r="AE333" i="3"/>
  <c r="AC336" i="3"/>
  <c r="AC337" i="1"/>
  <c r="AD338" i="1"/>
  <c r="O339" i="1"/>
  <c r="AS338" i="1"/>
  <c r="AP338" i="1"/>
  <c r="Q338" i="1"/>
  <c r="R338" i="1" s="1"/>
  <c r="T337" i="1"/>
  <c r="P338" i="1"/>
  <c r="AI337" i="1"/>
  <c r="AD339" i="2"/>
  <c r="AP339" i="2"/>
  <c r="Q339" i="2"/>
  <c r="AS339" i="2"/>
  <c r="O340" i="2"/>
  <c r="AK337" i="1"/>
  <c r="AH337" i="1" s="1"/>
  <c r="T336" i="2"/>
  <c r="P337" i="2"/>
  <c r="AI336" i="2"/>
  <c r="AK336" i="2"/>
  <c r="AH336" i="2" s="1"/>
  <c r="R336" i="2"/>
  <c r="S338" i="2"/>
  <c r="S337" i="1"/>
  <c r="AE335" i="1"/>
  <c r="R337" i="1"/>
  <c r="T338" i="3"/>
  <c r="P339" i="3"/>
  <c r="AI338" i="3"/>
  <c r="AD337" i="3"/>
  <c r="AS337" i="3"/>
  <c r="Q337" i="3"/>
  <c r="R337" i="3" s="1"/>
  <c r="AK337" i="3"/>
  <c r="AH337" i="3" s="1"/>
  <c r="AP337" i="3"/>
  <c r="O338" i="3"/>
  <c r="AC338" i="2"/>
  <c r="T339" i="3" l="1"/>
  <c r="AI339" i="3"/>
  <c r="P340" i="3"/>
  <c r="AC337" i="3"/>
  <c r="S338" i="1"/>
  <c r="S337" i="3"/>
  <c r="AE334" i="3"/>
  <c r="T337" i="2"/>
  <c r="AI337" i="2"/>
  <c r="P338" i="2"/>
  <c r="AK337" i="2"/>
  <c r="AH337" i="2" s="1"/>
  <c r="R337" i="2"/>
  <c r="T338" i="1"/>
  <c r="P339" i="1"/>
  <c r="AI338" i="1"/>
  <c r="AC338" i="1"/>
  <c r="AK338" i="1"/>
  <c r="AH338" i="1" s="1"/>
  <c r="Q338" i="3"/>
  <c r="R338" i="3" s="1"/>
  <c r="AP338" i="3"/>
  <c r="AS338" i="3"/>
  <c r="AK338" i="3"/>
  <c r="AH338" i="3" s="1"/>
  <c r="O339" i="3"/>
  <c r="AD338" i="3"/>
  <c r="AS340" i="2"/>
  <c r="Q340" i="2"/>
  <c r="AP340" i="2"/>
  <c r="AD340" i="2"/>
  <c r="O341" i="2"/>
  <c r="AC339" i="2"/>
  <c r="S339" i="2"/>
  <c r="AE336" i="2"/>
  <c r="Q339" i="1"/>
  <c r="R339" i="1" s="1"/>
  <c r="AD339" i="1"/>
  <c r="AS339" i="1"/>
  <c r="AP339" i="1"/>
  <c r="AK339" i="1"/>
  <c r="AH339" i="1" s="1"/>
  <c r="O340" i="1"/>
  <c r="S338" i="3" l="1"/>
  <c r="T339" i="1"/>
  <c r="AI339" i="1"/>
  <c r="P340" i="1"/>
  <c r="S339" i="1"/>
  <c r="AE336" i="1"/>
  <c r="AC339" i="1"/>
  <c r="AD341" i="2"/>
  <c r="AP341" i="2"/>
  <c r="Q341" i="2"/>
  <c r="AS341" i="2"/>
  <c r="O342" i="2"/>
  <c r="AD339" i="3"/>
  <c r="AP339" i="3"/>
  <c r="Q339" i="3"/>
  <c r="R339" i="3" s="1"/>
  <c r="AK339" i="3"/>
  <c r="AH339" i="3" s="1"/>
  <c r="AS339" i="3"/>
  <c r="O340" i="3"/>
  <c r="AC338" i="3"/>
  <c r="S340" i="2"/>
  <c r="AE337" i="2"/>
  <c r="T338" i="2"/>
  <c r="P339" i="2"/>
  <c r="AI338" i="2"/>
  <c r="AK338" i="2"/>
  <c r="AH338" i="2" s="1"/>
  <c r="R338" i="2"/>
  <c r="AE336" i="3"/>
  <c r="AK340" i="1"/>
  <c r="AH340" i="1" s="1"/>
  <c r="O341" i="1"/>
  <c r="AP340" i="1"/>
  <c r="Q340" i="1"/>
  <c r="R340" i="1" s="1"/>
  <c r="AS340" i="1"/>
  <c r="AD340" i="1"/>
  <c r="AC340" i="2"/>
  <c r="T340" i="3"/>
  <c r="P341" i="3"/>
  <c r="AI340" i="3"/>
  <c r="AE335" i="3"/>
  <c r="S340" i="1" l="1"/>
  <c r="AC340" i="1"/>
  <c r="AC339" i="3"/>
  <c r="S341" i="2"/>
  <c r="AE338" i="2"/>
  <c r="Q341" i="1"/>
  <c r="O342" i="1"/>
  <c r="AD341" i="1"/>
  <c r="AS341" i="1"/>
  <c r="AP341" i="1"/>
  <c r="T339" i="2"/>
  <c r="AI339" i="2"/>
  <c r="P340" i="2"/>
  <c r="AK339" i="2"/>
  <c r="AH339" i="2" s="1"/>
  <c r="R339" i="2"/>
  <c r="S339" i="3"/>
  <c r="T340" i="1"/>
  <c r="AI340" i="1"/>
  <c r="P341" i="1"/>
  <c r="T341" i="3"/>
  <c r="AI341" i="3"/>
  <c r="P342" i="3"/>
  <c r="AE338" i="1"/>
  <c r="Q340" i="3"/>
  <c r="R340" i="3" s="1"/>
  <c r="AP340" i="3"/>
  <c r="O341" i="3"/>
  <c r="AD340" i="3"/>
  <c r="AS340" i="3"/>
  <c r="AK340" i="3"/>
  <c r="AH340" i="3" s="1"/>
  <c r="AP342" i="2"/>
  <c r="AD342" i="2"/>
  <c r="Q342" i="2"/>
  <c r="AS342" i="2"/>
  <c r="O343" i="2"/>
  <c r="AC341" i="2"/>
  <c r="AE337" i="1"/>
  <c r="AC342" i="2" l="1"/>
  <c r="S340" i="3"/>
  <c r="AE337" i="3"/>
  <c r="T340" i="2"/>
  <c r="P341" i="2"/>
  <c r="AI340" i="2"/>
  <c r="AK340" i="2"/>
  <c r="AH340" i="2" s="1"/>
  <c r="R340" i="2"/>
  <c r="AK341" i="1"/>
  <c r="AH341" i="1" s="1"/>
  <c r="AD343" i="2"/>
  <c r="AP343" i="2"/>
  <c r="Q343" i="2"/>
  <c r="AS343" i="2"/>
  <c r="O344" i="2"/>
  <c r="AD341" i="3"/>
  <c r="AK341" i="3"/>
  <c r="AH341" i="3" s="1"/>
  <c r="Q341" i="3"/>
  <c r="R341" i="3" s="1"/>
  <c r="AP341" i="3"/>
  <c r="O342" i="3"/>
  <c r="AS341" i="3"/>
  <c r="T342" i="3"/>
  <c r="P343" i="3"/>
  <c r="AI342" i="3"/>
  <c r="R341" i="1"/>
  <c r="AC340" i="3"/>
  <c r="T341" i="1"/>
  <c r="P342" i="1"/>
  <c r="AI341" i="1"/>
  <c r="S341" i="1"/>
  <c r="S342" i="2"/>
  <c r="AE339" i="2"/>
  <c r="AC341" i="1"/>
  <c r="AS342" i="1"/>
  <c r="AK342" i="1"/>
  <c r="AH342" i="1" s="1"/>
  <c r="AD342" i="1"/>
  <c r="O343" i="1"/>
  <c r="AP342" i="1"/>
  <c r="Q342" i="1"/>
  <c r="R342" i="1" s="1"/>
  <c r="Q343" i="1" l="1"/>
  <c r="AD343" i="1"/>
  <c r="AP343" i="1"/>
  <c r="AS343" i="1"/>
  <c r="O344" i="1"/>
  <c r="T343" i="3"/>
  <c r="P344" i="3"/>
  <c r="AI343" i="3"/>
  <c r="AC341" i="3"/>
  <c r="S341" i="3"/>
  <c r="AC342" i="1"/>
  <c r="S342" i="1"/>
  <c r="T342" i="1"/>
  <c r="P343" i="1"/>
  <c r="AI342" i="1"/>
  <c r="AE340" i="2"/>
  <c r="AC343" i="2"/>
  <c r="AE338" i="3"/>
  <c r="Q342" i="3"/>
  <c r="R342" i="3" s="1"/>
  <c r="AP342" i="3"/>
  <c r="AS342" i="3"/>
  <c r="AK342" i="3"/>
  <c r="AH342" i="3" s="1"/>
  <c r="O343" i="3"/>
  <c r="AD342" i="3"/>
  <c r="AS344" i="2"/>
  <c r="Q344" i="2"/>
  <c r="AP344" i="2"/>
  <c r="AD344" i="2"/>
  <c r="O345" i="2"/>
  <c r="S343" i="2"/>
  <c r="T341" i="2"/>
  <c r="AI341" i="2"/>
  <c r="P342" i="2"/>
  <c r="AK341" i="2"/>
  <c r="AH341" i="2" s="1"/>
  <c r="R341" i="2"/>
  <c r="AE339" i="1"/>
  <c r="AC344" i="2" l="1"/>
  <c r="T343" i="1"/>
  <c r="AI343" i="1"/>
  <c r="P344" i="1"/>
  <c r="AK343" i="1"/>
  <c r="AH343" i="1" s="1"/>
  <c r="S343" i="1"/>
  <c r="AE340" i="1"/>
  <c r="T342" i="2"/>
  <c r="P343" i="2"/>
  <c r="AI342" i="2"/>
  <c r="AK342" i="2"/>
  <c r="AH342" i="2" s="1"/>
  <c r="R342" i="2"/>
  <c r="S342" i="3"/>
  <c r="AE339" i="3"/>
  <c r="T344" i="3"/>
  <c r="P345" i="3"/>
  <c r="AI344" i="3"/>
  <c r="R343" i="1"/>
  <c r="AD345" i="2"/>
  <c r="AP345" i="2"/>
  <c r="Q345" i="2"/>
  <c r="AS345" i="2"/>
  <c r="O346" i="2"/>
  <c r="AC342" i="3"/>
  <c r="AC343" i="1"/>
  <c r="S344" i="2"/>
  <c r="AE341" i="2"/>
  <c r="AD343" i="3"/>
  <c r="AS343" i="3"/>
  <c r="AP343" i="3"/>
  <c r="AK343" i="3"/>
  <c r="AH343" i="3" s="1"/>
  <c r="O344" i="3"/>
  <c r="Q343" i="3"/>
  <c r="R343" i="3" s="1"/>
  <c r="AK344" i="1"/>
  <c r="AH344" i="1" s="1"/>
  <c r="O345" i="1"/>
  <c r="AP344" i="1"/>
  <c r="Q344" i="1"/>
  <c r="R344" i="1" s="1"/>
  <c r="AD344" i="1"/>
  <c r="AS344" i="1"/>
  <c r="AC344" i="1" l="1"/>
  <c r="S345" i="2"/>
  <c r="AE342" i="2"/>
  <c r="Q345" i="1"/>
  <c r="AS345" i="1"/>
  <c r="O346" i="1"/>
  <c r="AD345" i="1"/>
  <c r="AP345" i="1"/>
  <c r="AC343" i="3"/>
  <c r="S344" i="1"/>
  <c r="AE341" i="1"/>
  <c r="Q344" i="3"/>
  <c r="R344" i="3" s="1"/>
  <c r="AP344" i="3"/>
  <c r="AS344" i="3"/>
  <c r="AK344" i="3"/>
  <c r="AH344" i="3" s="1"/>
  <c r="AD344" i="3"/>
  <c r="O345" i="3"/>
  <c r="AS346" i="2"/>
  <c r="AP346" i="2"/>
  <c r="AD346" i="2"/>
  <c r="Q346" i="2"/>
  <c r="O347" i="2"/>
  <c r="T343" i="2"/>
  <c r="AI343" i="2"/>
  <c r="P344" i="2"/>
  <c r="AK343" i="2"/>
  <c r="AH343" i="2" s="1"/>
  <c r="R343" i="2"/>
  <c r="T344" i="1"/>
  <c r="AI344" i="1"/>
  <c r="P345" i="1"/>
  <c r="S343" i="3"/>
  <c r="AE340" i="3"/>
  <c r="AC345" i="2"/>
  <c r="T345" i="3"/>
  <c r="P346" i="3"/>
  <c r="AI345" i="3"/>
  <c r="T346" i="3" l="1"/>
  <c r="P347" i="3"/>
  <c r="AI346" i="3"/>
  <c r="AC345" i="1"/>
  <c r="AK345" i="1"/>
  <c r="AH345" i="1" s="1"/>
  <c r="S346" i="2"/>
  <c r="AE343" i="2"/>
  <c r="AD345" i="3"/>
  <c r="AS345" i="3"/>
  <c r="Q345" i="3"/>
  <c r="R345" i="3" s="1"/>
  <c r="AK345" i="3"/>
  <c r="AH345" i="3" s="1"/>
  <c r="AP345" i="3"/>
  <c r="O346" i="3"/>
  <c r="T344" i="2"/>
  <c r="P345" i="2"/>
  <c r="AI344" i="2"/>
  <c r="AK344" i="2"/>
  <c r="AH344" i="2" s="1"/>
  <c r="R344" i="2"/>
  <c r="AD347" i="2"/>
  <c r="AP347" i="2"/>
  <c r="Q347" i="2"/>
  <c r="AS347" i="2"/>
  <c r="O348" i="2"/>
  <c r="AC346" i="2"/>
  <c r="S344" i="3"/>
  <c r="AC344" i="3"/>
  <c r="S345" i="1"/>
  <c r="AE342" i="1"/>
  <c r="R345" i="1"/>
  <c r="AE341" i="3"/>
  <c r="T345" i="1"/>
  <c r="P346" i="1"/>
  <c r="AI345" i="1"/>
  <c r="AK346" i="1"/>
  <c r="AH346" i="1" s="1"/>
  <c r="AD346" i="1"/>
  <c r="AS346" i="1"/>
  <c r="O347" i="1"/>
  <c r="AP346" i="1"/>
  <c r="Q346" i="1"/>
  <c r="R346" i="1" l="1"/>
  <c r="AC346" i="1"/>
  <c r="S346" i="1"/>
  <c r="AE343" i="1"/>
  <c r="Q348" i="2"/>
  <c r="AS348" i="2"/>
  <c r="AP348" i="2"/>
  <c r="AD348" i="2"/>
  <c r="O349" i="2"/>
  <c r="AC347" i="2"/>
  <c r="Q346" i="3"/>
  <c r="R346" i="3" s="1"/>
  <c r="AP346" i="3"/>
  <c r="AS346" i="3"/>
  <c r="AK346" i="3"/>
  <c r="AH346" i="3" s="1"/>
  <c r="O347" i="3"/>
  <c r="AD346" i="3"/>
  <c r="T346" i="1"/>
  <c r="P347" i="1"/>
  <c r="AI346" i="1"/>
  <c r="S347" i="2"/>
  <c r="AC345" i="3"/>
  <c r="AE345" i="2"/>
  <c r="Q347" i="1"/>
  <c r="R347" i="1" s="1"/>
  <c r="AD347" i="1"/>
  <c r="AP347" i="1"/>
  <c r="AK347" i="1"/>
  <c r="AH347" i="1" s="1"/>
  <c r="AS347" i="1"/>
  <c r="O348" i="1"/>
  <c r="T345" i="2"/>
  <c r="AI345" i="2"/>
  <c r="P346" i="2"/>
  <c r="AK345" i="2"/>
  <c r="AH345" i="2" s="1"/>
  <c r="R345" i="2"/>
  <c r="S345" i="3"/>
  <c r="AE342" i="3"/>
  <c r="AE344" i="2"/>
  <c r="T347" i="3"/>
  <c r="AI347" i="3"/>
  <c r="P348" i="3"/>
  <c r="AS348" i="1" l="1"/>
  <c r="O349" i="1"/>
  <c r="AP348" i="1"/>
  <c r="Q348" i="1"/>
  <c r="AD348" i="1"/>
  <c r="S346" i="3"/>
  <c r="AE343" i="3"/>
  <c r="T346" i="2"/>
  <c r="P347" i="2"/>
  <c r="AI346" i="2"/>
  <c r="AK346" i="2"/>
  <c r="AH346" i="2" s="1"/>
  <c r="R346" i="2"/>
  <c r="S347" i="1"/>
  <c r="AE344" i="1"/>
  <c r="T347" i="1"/>
  <c r="AI347" i="1"/>
  <c r="P348" i="1"/>
  <c r="AK348" i="1" s="1"/>
  <c r="AH348" i="1" s="1"/>
  <c r="AD347" i="3"/>
  <c r="AP347" i="3"/>
  <c r="Q347" i="3"/>
  <c r="R347" i="3" s="1"/>
  <c r="AK347" i="3"/>
  <c r="AH347" i="3" s="1"/>
  <c r="AS347" i="3"/>
  <c r="O348" i="3"/>
  <c r="AC346" i="3"/>
  <c r="AD349" i="2"/>
  <c r="AP349" i="2"/>
  <c r="Q349" i="2"/>
  <c r="AS349" i="2"/>
  <c r="O350" i="2"/>
  <c r="T348" i="3"/>
  <c r="P349" i="3"/>
  <c r="AI348" i="3"/>
  <c r="S348" i="2"/>
  <c r="AC347" i="1"/>
  <c r="AC348" i="2"/>
  <c r="S349" i="2" l="1"/>
  <c r="AE346" i="2"/>
  <c r="AC347" i="3"/>
  <c r="Q349" i="1"/>
  <c r="AS349" i="1"/>
  <c r="O350" i="1"/>
  <c r="AD349" i="1"/>
  <c r="AP349" i="1"/>
  <c r="S347" i="3"/>
  <c r="AE344" i="3"/>
  <c r="S348" i="1"/>
  <c r="T349" i="3"/>
  <c r="AI349" i="3"/>
  <c r="P350" i="3"/>
  <c r="T348" i="1"/>
  <c r="AI348" i="1"/>
  <c r="P349" i="1"/>
  <c r="AK349" i="1" s="1"/>
  <c r="AH349" i="1" s="1"/>
  <c r="T347" i="2"/>
  <c r="AI347" i="2"/>
  <c r="P348" i="2"/>
  <c r="AK347" i="2"/>
  <c r="AH347" i="2" s="1"/>
  <c r="R347" i="2"/>
  <c r="R348" i="1"/>
  <c r="AS350" i="2"/>
  <c r="Q350" i="2"/>
  <c r="AP350" i="2"/>
  <c r="AD350" i="2"/>
  <c r="AE347" i="2" s="1"/>
  <c r="O351" i="2"/>
  <c r="AC349" i="2"/>
  <c r="Q348" i="3"/>
  <c r="R348" i="3" s="1"/>
  <c r="AP348" i="3"/>
  <c r="O349" i="3"/>
  <c r="AD348" i="3"/>
  <c r="AS348" i="3"/>
  <c r="AK348" i="3"/>
  <c r="AH348" i="3" s="1"/>
  <c r="AC348" i="1"/>
  <c r="AE345" i="1"/>
  <c r="AC348" i="3" l="1"/>
  <c r="AD351" i="2"/>
  <c r="AP351" i="2"/>
  <c r="Q351" i="2"/>
  <c r="AS351" i="2"/>
  <c r="O352" i="2"/>
  <c r="AC349" i="1"/>
  <c r="S350" i="2"/>
  <c r="AE348" i="2"/>
  <c r="S348" i="3"/>
  <c r="AE345" i="3"/>
  <c r="AC350" i="2"/>
  <c r="T349" i="1"/>
  <c r="P350" i="1"/>
  <c r="AI349" i="1"/>
  <c r="T350" i="3"/>
  <c r="P351" i="3"/>
  <c r="AI350" i="3"/>
  <c r="S349" i="1"/>
  <c r="AE346" i="1"/>
  <c r="R349" i="1"/>
  <c r="AD349" i="3"/>
  <c r="AK349" i="3"/>
  <c r="AH349" i="3" s="1"/>
  <c r="Q349" i="3"/>
  <c r="R349" i="3" s="1"/>
  <c r="AP349" i="3"/>
  <c r="O350" i="3"/>
  <c r="AS349" i="3"/>
  <c r="T348" i="2"/>
  <c r="P349" i="2"/>
  <c r="AI348" i="2"/>
  <c r="AK348" i="2"/>
  <c r="AH348" i="2" s="1"/>
  <c r="R348" i="2"/>
  <c r="AK350" i="1"/>
  <c r="AH350" i="1" s="1"/>
  <c r="AD350" i="1"/>
  <c r="AS350" i="1"/>
  <c r="O351" i="1"/>
  <c r="AP350" i="1"/>
  <c r="Q350" i="1"/>
  <c r="R350" i="1" s="1"/>
  <c r="S350" i="1" l="1"/>
  <c r="T349" i="2"/>
  <c r="AI349" i="2"/>
  <c r="P350" i="2"/>
  <c r="AK349" i="2"/>
  <c r="AH349" i="2" s="1"/>
  <c r="R349" i="2"/>
  <c r="AC349" i="3"/>
  <c r="S349" i="3"/>
  <c r="Q352" i="2"/>
  <c r="AS352" i="2"/>
  <c r="AP352" i="2"/>
  <c r="AD352" i="2"/>
  <c r="O353" i="2"/>
  <c r="S351" i="2"/>
  <c r="AC350" i="1"/>
  <c r="T350" i="1"/>
  <c r="P351" i="1"/>
  <c r="AI350" i="1"/>
  <c r="AP351" i="1"/>
  <c r="Q351" i="1"/>
  <c r="R351" i="1" s="1"/>
  <c r="AS351" i="1"/>
  <c r="AD351" i="1"/>
  <c r="AK351" i="1"/>
  <c r="AH351" i="1" s="1"/>
  <c r="O352" i="1"/>
  <c r="Q350" i="3"/>
  <c r="R350" i="3" s="1"/>
  <c r="AP350" i="3"/>
  <c r="AS350" i="3"/>
  <c r="AK350" i="3"/>
  <c r="AH350" i="3" s="1"/>
  <c r="O351" i="3"/>
  <c r="AD350" i="3"/>
  <c r="AE347" i="1"/>
  <c r="T351" i="3"/>
  <c r="P352" i="3"/>
  <c r="AI351" i="3"/>
  <c r="AC351" i="2"/>
  <c r="AE346" i="3"/>
  <c r="O353" i="1" l="1"/>
  <c r="AS352" i="1"/>
  <c r="AD352" i="1"/>
  <c r="Q352" i="1"/>
  <c r="AP352" i="1"/>
  <c r="S350" i="3"/>
  <c r="AE347" i="3"/>
  <c r="T351" i="1"/>
  <c r="AI351" i="1"/>
  <c r="P352" i="1"/>
  <c r="AK352" i="1" s="1"/>
  <c r="AH352" i="1" s="1"/>
  <c r="AD353" i="2"/>
  <c r="AP353" i="2"/>
  <c r="Q353" i="2"/>
  <c r="AS353" i="2"/>
  <c r="O354" i="2"/>
  <c r="AE349" i="1"/>
  <c r="T352" i="3"/>
  <c r="P353" i="3"/>
  <c r="AI352" i="3"/>
  <c r="AC350" i="3"/>
  <c r="AC351" i="1"/>
  <c r="S352" i="2"/>
  <c r="AE349" i="2"/>
  <c r="AE350" i="2"/>
  <c r="T350" i="2"/>
  <c r="P351" i="2"/>
  <c r="AI350" i="2"/>
  <c r="AK350" i="2"/>
  <c r="AH350" i="2" s="1"/>
  <c r="R350" i="2"/>
  <c r="AD351" i="3"/>
  <c r="AS351" i="3"/>
  <c r="AP351" i="3"/>
  <c r="AK351" i="3"/>
  <c r="AH351" i="3" s="1"/>
  <c r="O352" i="3"/>
  <c r="Q351" i="3"/>
  <c r="R351" i="3" s="1"/>
  <c r="S351" i="1"/>
  <c r="AE348" i="1"/>
  <c r="AC352" i="2"/>
  <c r="Q352" i="3" l="1"/>
  <c r="R352" i="3" s="1"/>
  <c r="AP352" i="3"/>
  <c r="AS352" i="3"/>
  <c r="AK352" i="3"/>
  <c r="AH352" i="3" s="1"/>
  <c r="AD352" i="3"/>
  <c r="O353" i="3"/>
  <c r="T351" i="2"/>
  <c r="AI351" i="2"/>
  <c r="P352" i="2"/>
  <c r="AK351" i="2"/>
  <c r="AH351" i="2" s="1"/>
  <c r="R351" i="2"/>
  <c r="T353" i="3"/>
  <c r="P354" i="3"/>
  <c r="AI353" i="3"/>
  <c r="AC353" i="2"/>
  <c r="AC352" i="1"/>
  <c r="AP353" i="1"/>
  <c r="Q353" i="1"/>
  <c r="O354" i="1"/>
  <c r="AS353" i="1"/>
  <c r="AD353" i="1"/>
  <c r="AC351" i="3"/>
  <c r="S353" i="2"/>
  <c r="R352" i="1"/>
  <c r="AE349" i="3"/>
  <c r="T352" i="1"/>
  <c r="AI352" i="1"/>
  <c r="P353" i="1"/>
  <c r="AK353" i="1" s="1"/>
  <c r="AH353" i="1" s="1"/>
  <c r="S352" i="1"/>
  <c r="S351" i="3"/>
  <c r="AP354" i="2"/>
  <c r="AD354" i="2"/>
  <c r="AS354" i="2"/>
  <c r="Q354" i="2"/>
  <c r="O355" i="2"/>
  <c r="AE348" i="3"/>
  <c r="S354" i="2" l="1"/>
  <c r="AE351" i="2"/>
  <c r="AC354" i="2"/>
  <c r="T354" i="3"/>
  <c r="P355" i="3"/>
  <c r="AI354" i="3"/>
  <c r="AD353" i="3"/>
  <c r="AS353" i="3"/>
  <c r="Q353" i="3"/>
  <c r="R353" i="3" s="1"/>
  <c r="AK353" i="3"/>
  <c r="AH353" i="3" s="1"/>
  <c r="AP353" i="3"/>
  <c r="O354" i="3"/>
  <c r="AD355" i="2"/>
  <c r="AE352" i="2" s="1"/>
  <c r="AP355" i="2"/>
  <c r="Q355" i="2"/>
  <c r="AS355" i="2"/>
  <c r="O356" i="2"/>
  <c r="T353" i="1"/>
  <c r="AI353" i="1"/>
  <c r="P354" i="1"/>
  <c r="S353" i="1"/>
  <c r="AE350" i="1"/>
  <c r="R353" i="1"/>
  <c r="T352" i="2"/>
  <c r="P353" i="2"/>
  <c r="AI352" i="2"/>
  <c r="AK352" i="2"/>
  <c r="AH352" i="2" s="1"/>
  <c r="R352" i="2"/>
  <c r="S352" i="3"/>
  <c r="AC352" i="3"/>
  <c r="AC353" i="1"/>
  <c r="AD354" i="1"/>
  <c r="AP354" i="1"/>
  <c r="AK354" i="1"/>
  <c r="AH354" i="1" s="1"/>
  <c r="AS354" i="1"/>
  <c r="O355" i="1"/>
  <c r="Q354" i="1"/>
  <c r="R354" i="1" s="1"/>
  <c r="AD355" i="1" l="1"/>
  <c r="AP355" i="1"/>
  <c r="O356" i="1"/>
  <c r="Q355" i="1"/>
  <c r="AS355" i="1"/>
  <c r="AC354" i="1"/>
  <c r="Q354" i="3"/>
  <c r="R354" i="3" s="1"/>
  <c r="AP354" i="3"/>
  <c r="AS354" i="3"/>
  <c r="AK354" i="3"/>
  <c r="AH354" i="3" s="1"/>
  <c r="O355" i="3"/>
  <c r="AD354" i="3"/>
  <c r="T355" i="3"/>
  <c r="AI355" i="3"/>
  <c r="P356" i="3"/>
  <c r="S354" i="1"/>
  <c r="AE351" i="1"/>
  <c r="AE352" i="1"/>
  <c r="T353" i="2"/>
  <c r="AI353" i="2"/>
  <c r="P354" i="2"/>
  <c r="AK353" i="2"/>
  <c r="AH353" i="2" s="1"/>
  <c r="R353" i="2"/>
  <c r="AC353" i="3"/>
  <c r="T354" i="1"/>
  <c r="P355" i="1"/>
  <c r="AI354" i="1"/>
  <c r="AS356" i="2"/>
  <c r="Q356" i="2"/>
  <c r="AP356" i="2"/>
  <c r="AD356" i="2"/>
  <c r="O357" i="2"/>
  <c r="AC355" i="2"/>
  <c r="S353" i="3"/>
  <c r="AE351" i="3"/>
  <c r="AE350" i="3"/>
  <c r="S355" i="2"/>
  <c r="AD357" i="2" l="1"/>
  <c r="AP357" i="2"/>
  <c r="Q357" i="2"/>
  <c r="AS357" i="2"/>
  <c r="O358" i="2"/>
  <c r="T355" i="1"/>
  <c r="P356" i="1"/>
  <c r="AI355" i="1"/>
  <c r="AK355" i="1"/>
  <c r="AH355" i="1" s="1"/>
  <c r="S356" i="2"/>
  <c r="AE354" i="2"/>
  <c r="AC355" i="1"/>
  <c r="AC356" i="2"/>
  <c r="T354" i="2"/>
  <c r="P355" i="2"/>
  <c r="AI354" i="2"/>
  <c r="AK354" i="2"/>
  <c r="AH354" i="2" s="1"/>
  <c r="R354" i="2"/>
  <c r="S354" i="3"/>
  <c r="R355" i="1"/>
  <c r="S355" i="1"/>
  <c r="AE353" i="2"/>
  <c r="T356" i="3"/>
  <c r="P357" i="3"/>
  <c r="AI356" i="3"/>
  <c r="AD355" i="3"/>
  <c r="AP355" i="3"/>
  <c r="AS355" i="3"/>
  <c r="Q355" i="3"/>
  <c r="R355" i="3" s="1"/>
  <c r="AK355" i="3"/>
  <c r="AH355" i="3" s="1"/>
  <c r="O356" i="3"/>
  <c r="AC354" i="3"/>
  <c r="AD356" i="1"/>
  <c r="AP356" i="1"/>
  <c r="AK356" i="1"/>
  <c r="AH356" i="1" s="1"/>
  <c r="AS356" i="1"/>
  <c r="O357" i="1"/>
  <c r="Q356" i="1"/>
  <c r="R356" i="1" s="1"/>
  <c r="S356" i="1" l="1"/>
  <c r="AE353" i="1"/>
  <c r="AC355" i="3"/>
  <c r="S355" i="3"/>
  <c r="AE352" i="3"/>
  <c r="T355" i="2"/>
  <c r="AI355" i="2"/>
  <c r="P356" i="2"/>
  <c r="AK355" i="2"/>
  <c r="AH355" i="2" s="1"/>
  <c r="R355" i="2"/>
  <c r="Q358" i="2"/>
  <c r="AS358" i="2"/>
  <c r="AP358" i="2"/>
  <c r="AD358" i="2"/>
  <c r="O359" i="2"/>
  <c r="AC357" i="2"/>
  <c r="AP357" i="1"/>
  <c r="AD357" i="1"/>
  <c r="O358" i="1"/>
  <c r="Q357" i="1"/>
  <c r="AS357" i="1"/>
  <c r="AC356" i="1"/>
  <c r="Q356" i="3"/>
  <c r="R356" i="3" s="1"/>
  <c r="AP356" i="3"/>
  <c r="O357" i="3"/>
  <c r="AD356" i="3"/>
  <c r="AS356" i="3"/>
  <c r="AK356" i="3"/>
  <c r="AH356" i="3" s="1"/>
  <c r="T357" i="3"/>
  <c r="AI357" i="3"/>
  <c r="P358" i="3"/>
  <c r="T356" i="1"/>
  <c r="AI356" i="1"/>
  <c r="P357" i="1"/>
  <c r="S357" i="2"/>
  <c r="T358" i="3" l="1"/>
  <c r="P359" i="3"/>
  <c r="AI358" i="3"/>
  <c r="AC356" i="3"/>
  <c r="AK357" i="1"/>
  <c r="AH357" i="1" s="1"/>
  <c r="AE353" i="3"/>
  <c r="T357" i="1"/>
  <c r="AI357" i="1"/>
  <c r="P358" i="1"/>
  <c r="S357" i="1"/>
  <c r="AD359" i="2"/>
  <c r="AP359" i="2"/>
  <c r="Q359" i="2"/>
  <c r="AS359" i="2"/>
  <c r="O360" i="2"/>
  <c r="S356" i="3"/>
  <c r="R357" i="1"/>
  <c r="AC357" i="1"/>
  <c r="S358" i="2"/>
  <c r="AE355" i="2"/>
  <c r="AE356" i="2"/>
  <c r="AE354" i="1"/>
  <c r="AD357" i="3"/>
  <c r="AK357" i="3"/>
  <c r="AH357" i="3" s="1"/>
  <c r="Q357" i="3"/>
  <c r="R357" i="3" s="1"/>
  <c r="AP357" i="3"/>
  <c r="O358" i="3"/>
  <c r="AS357" i="3"/>
  <c r="AD358" i="1"/>
  <c r="AP358" i="1"/>
  <c r="AS358" i="1"/>
  <c r="AK358" i="1"/>
  <c r="AH358" i="1" s="1"/>
  <c r="O359" i="1"/>
  <c r="Q358" i="1"/>
  <c r="R358" i="1" s="1"/>
  <c r="AC358" i="2"/>
  <c r="T356" i="2"/>
  <c r="P357" i="2"/>
  <c r="AI356" i="2"/>
  <c r="AK356" i="2"/>
  <c r="AH356" i="2" s="1"/>
  <c r="R356" i="2"/>
  <c r="T357" i="2" l="1"/>
  <c r="AI357" i="2"/>
  <c r="P358" i="2"/>
  <c r="AK357" i="2"/>
  <c r="AH357" i="2" s="1"/>
  <c r="R357" i="2"/>
  <c r="Q358" i="3"/>
  <c r="R358" i="3" s="1"/>
  <c r="AP358" i="3"/>
  <c r="AS358" i="3"/>
  <c r="AK358" i="3"/>
  <c r="AH358" i="3" s="1"/>
  <c r="O359" i="3"/>
  <c r="AD358" i="3"/>
  <c r="AD359" i="1"/>
  <c r="AP359" i="1"/>
  <c r="O360" i="1"/>
  <c r="Q359" i="1"/>
  <c r="AS359" i="1"/>
  <c r="AC358" i="1"/>
  <c r="AC357" i="3"/>
  <c r="S357" i="3"/>
  <c r="AE354" i="3"/>
  <c r="AC359" i="2"/>
  <c r="S358" i="1"/>
  <c r="AP360" i="2"/>
  <c r="AD360" i="2"/>
  <c r="AS360" i="2"/>
  <c r="Q360" i="2"/>
  <c r="O361" i="2"/>
  <c r="S359" i="2"/>
  <c r="AE357" i="2"/>
  <c r="T358" i="1"/>
  <c r="AI358" i="1"/>
  <c r="P359" i="1"/>
  <c r="AK359" i="1" s="1"/>
  <c r="AH359" i="1" s="1"/>
  <c r="T359" i="3"/>
  <c r="AI359" i="3"/>
  <c r="P360" i="3"/>
  <c r="AE355" i="1"/>
  <c r="T360" i="3" l="1"/>
  <c r="P361" i="3"/>
  <c r="AI360" i="3"/>
  <c r="AC359" i="1"/>
  <c r="S358" i="3"/>
  <c r="AE355" i="3"/>
  <c r="T359" i="1"/>
  <c r="AI359" i="1"/>
  <c r="P360" i="1"/>
  <c r="AD361" i="2"/>
  <c r="AP361" i="2"/>
  <c r="Q361" i="2"/>
  <c r="AS361" i="2"/>
  <c r="O362" i="2"/>
  <c r="R359" i="1"/>
  <c r="S359" i="1"/>
  <c r="AE356" i="1"/>
  <c r="AC358" i="3"/>
  <c r="S360" i="2"/>
  <c r="AD360" i="1"/>
  <c r="AP360" i="1"/>
  <c r="AS360" i="1"/>
  <c r="AK360" i="1"/>
  <c r="AH360" i="1" s="1"/>
  <c r="O361" i="1"/>
  <c r="Q360" i="1"/>
  <c r="R360" i="1" s="1"/>
  <c r="AD359" i="3"/>
  <c r="AS359" i="3"/>
  <c r="AP359" i="3"/>
  <c r="AK359" i="3"/>
  <c r="AH359" i="3" s="1"/>
  <c r="O360" i="3"/>
  <c r="Q359" i="3"/>
  <c r="R359" i="3" s="1"/>
  <c r="T358" i="2"/>
  <c r="P359" i="2"/>
  <c r="AI358" i="2"/>
  <c r="AK358" i="2"/>
  <c r="AH358" i="2" s="1"/>
  <c r="R358" i="2"/>
  <c r="AC360" i="2"/>
  <c r="Q360" i="3" l="1"/>
  <c r="R360" i="3" s="1"/>
  <c r="AP360" i="3"/>
  <c r="AS360" i="3"/>
  <c r="AK360" i="3"/>
  <c r="AH360" i="3" s="1"/>
  <c r="AD360" i="3"/>
  <c r="O361" i="3"/>
  <c r="S360" i="1"/>
  <c r="AE357" i="1"/>
  <c r="Q362" i="2"/>
  <c r="AS362" i="2"/>
  <c r="AP362" i="2"/>
  <c r="AD362" i="2"/>
  <c r="O363" i="2"/>
  <c r="T359" i="2"/>
  <c r="AI359" i="2"/>
  <c r="P360" i="2"/>
  <c r="AK359" i="2"/>
  <c r="AH359" i="2" s="1"/>
  <c r="R359" i="2"/>
  <c r="S359" i="3"/>
  <c r="AE356" i="3"/>
  <c r="AC361" i="2"/>
  <c r="T361" i="3"/>
  <c r="P362" i="3"/>
  <c r="AI361" i="3"/>
  <c r="S361" i="2"/>
  <c r="AE358" i="2"/>
  <c r="AC359" i="3"/>
  <c r="AP361" i="1"/>
  <c r="AD361" i="1"/>
  <c r="O362" i="1"/>
  <c r="Q361" i="1"/>
  <c r="AS361" i="1"/>
  <c r="AC360" i="1"/>
  <c r="T360" i="1"/>
  <c r="P361" i="1"/>
  <c r="AK361" i="1" s="1"/>
  <c r="AH361" i="1" s="1"/>
  <c r="AI360" i="1"/>
  <c r="S361" i="1" l="1"/>
  <c r="AE358" i="1"/>
  <c r="R361" i="1"/>
  <c r="AC361" i="1"/>
  <c r="T360" i="2"/>
  <c r="P361" i="2"/>
  <c r="AI360" i="2"/>
  <c r="AK360" i="2"/>
  <c r="AH360" i="2" s="1"/>
  <c r="R360" i="2"/>
  <c r="AD363" i="2"/>
  <c r="AP363" i="2"/>
  <c r="Q363" i="2"/>
  <c r="AS363" i="2"/>
  <c r="O364" i="2"/>
  <c r="AD361" i="3"/>
  <c r="AS361" i="3"/>
  <c r="Q361" i="3"/>
  <c r="R361" i="3" s="1"/>
  <c r="AK361" i="3"/>
  <c r="AH361" i="3" s="1"/>
  <c r="AP361" i="3"/>
  <c r="O362" i="3"/>
  <c r="AD362" i="1"/>
  <c r="AP362" i="1"/>
  <c r="AS362" i="1"/>
  <c r="O363" i="1"/>
  <c r="Q362" i="1"/>
  <c r="T362" i="3"/>
  <c r="P363" i="3"/>
  <c r="AI362" i="3"/>
  <c r="S362" i="2"/>
  <c r="AE359" i="2"/>
  <c r="S360" i="3"/>
  <c r="AE357" i="3"/>
  <c r="AC360" i="3"/>
  <c r="T361" i="1"/>
  <c r="AI361" i="1"/>
  <c r="P362" i="1"/>
  <c r="AC362" i="2"/>
  <c r="AD363" i="1" l="1"/>
  <c r="AP363" i="1"/>
  <c r="AS363" i="1"/>
  <c r="O364" i="1"/>
  <c r="Q363" i="1"/>
  <c r="AC362" i="1"/>
  <c r="S361" i="3"/>
  <c r="AE358" i="3"/>
  <c r="Q364" i="2"/>
  <c r="AS364" i="2"/>
  <c r="AP364" i="2"/>
  <c r="AD364" i="2"/>
  <c r="O365" i="2"/>
  <c r="AC363" i="2"/>
  <c r="T363" i="3"/>
  <c r="AI363" i="3"/>
  <c r="P364" i="3"/>
  <c r="S362" i="1"/>
  <c r="AE359" i="1"/>
  <c r="S363" i="2"/>
  <c r="AE360" i="2"/>
  <c r="T362" i="1"/>
  <c r="P363" i="1"/>
  <c r="AI362" i="1"/>
  <c r="Q362" i="3"/>
  <c r="R362" i="3" s="1"/>
  <c r="AP362" i="3"/>
  <c r="AS362" i="3"/>
  <c r="AK362" i="3"/>
  <c r="AH362" i="3" s="1"/>
  <c r="O363" i="3"/>
  <c r="AD362" i="3"/>
  <c r="T361" i="2"/>
  <c r="AI361" i="2"/>
  <c r="P362" i="2"/>
  <c r="AK361" i="2"/>
  <c r="AH361" i="2" s="1"/>
  <c r="R361" i="2"/>
  <c r="R362" i="1"/>
  <c r="AK362" i="1"/>
  <c r="AH362" i="1" s="1"/>
  <c r="AC361" i="3"/>
  <c r="S362" i="3" l="1"/>
  <c r="T363" i="1"/>
  <c r="AI363" i="1"/>
  <c r="P364" i="1"/>
  <c r="S364" i="2"/>
  <c r="AE361" i="2"/>
  <c r="R363" i="1"/>
  <c r="AC363" i="1"/>
  <c r="T362" i="2"/>
  <c r="P363" i="2"/>
  <c r="AI362" i="2"/>
  <c r="AK362" i="2"/>
  <c r="AH362" i="2" s="1"/>
  <c r="R362" i="2"/>
  <c r="AD363" i="3"/>
  <c r="AE360" i="3" s="1"/>
  <c r="AS363" i="3"/>
  <c r="AP363" i="3"/>
  <c r="Q363" i="3"/>
  <c r="R363" i="3" s="1"/>
  <c r="AK363" i="3"/>
  <c r="AH363" i="3" s="1"/>
  <c r="O364" i="3"/>
  <c r="AC362" i="3"/>
  <c r="AC364" i="2"/>
  <c r="AD364" i="1"/>
  <c r="AP364" i="1"/>
  <c r="AK364" i="1"/>
  <c r="AH364" i="1" s="1"/>
  <c r="AS364" i="1"/>
  <c r="O365" i="1"/>
  <c r="Q364" i="1"/>
  <c r="R364" i="1" s="1"/>
  <c r="S363" i="1"/>
  <c r="AE360" i="1"/>
  <c r="AE361" i="1"/>
  <c r="T364" i="3"/>
  <c r="P365" i="3"/>
  <c r="AI364" i="3"/>
  <c r="AE359" i="3"/>
  <c r="AD365" i="2"/>
  <c r="AP365" i="2"/>
  <c r="Q365" i="2"/>
  <c r="AS365" i="2"/>
  <c r="O366" i="2"/>
  <c r="AK363" i="1"/>
  <c r="AH363" i="1" s="1"/>
  <c r="AP366" i="2" l="1"/>
  <c r="AD366" i="2"/>
  <c r="AS366" i="2"/>
  <c r="Q366" i="2"/>
  <c r="O367" i="2"/>
  <c r="S365" i="2"/>
  <c r="AE362" i="2"/>
  <c r="AP365" i="1"/>
  <c r="AD365" i="1"/>
  <c r="AS365" i="1"/>
  <c r="O366" i="1"/>
  <c r="Q365" i="1"/>
  <c r="AC364" i="1"/>
  <c r="T365" i="3"/>
  <c r="AI365" i="3"/>
  <c r="P366" i="3"/>
  <c r="S364" i="1"/>
  <c r="S363" i="3"/>
  <c r="AE363" i="2"/>
  <c r="T363" i="2"/>
  <c r="AI363" i="2"/>
  <c r="P364" i="2"/>
  <c r="AK363" i="2"/>
  <c r="AH363" i="2" s="1"/>
  <c r="R363" i="2"/>
  <c r="T364" i="1"/>
  <c r="P365" i="1"/>
  <c r="AI364" i="1"/>
  <c r="AC365" i="2"/>
  <c r="Q364" i="3"/>
  <c r="R364" i="3" s="1"/>
  <c r="AP364" i="3"/>
  <c r="O365" i="3"/>
  <c r="AS364" i="3"/>
  <c r="AD364" i="3"/>
  <c r="AK364" i="3"/>
  <c r="AH364" i="3" s="1"/>
  <c r="AC363" i="3"/>
  <c r="AC364" i="3" l="1"/>
  <c r="T366" i="3"/>
  <c r="P367" i="3"/>
  <c r="AI366" i="3"/>
  <c r="S364" i="3"/>
  <c r="AE361" i="3"/>
  <c r="T365" i="1"/>
  <c r="AI365" i="1"/>
  <c r="P366" i="1"/>
  <c r="AK365" i="1"/>
  <c r="AH365" i="1" s="1"/>
  <c r="AD367" i="2"/>
  <c r="AP367" i="2"/>
  <c r="Q367" i="2"/>
  <c r="AS367" i="2"/>
  <c r="O368" i="2"/>
  <c r="T364" i="2"/>
  <c r="P365" i="2"/>
  <c r="AI364" i="2"/>
  <c r="AK364" i="2"/>
  <c r="AH364" i="2" s="1"/>
  <c r="R364" i="2"/>
  <c r="R365" i="1"/>
  <c r="S365" i="1"/>
  <c r="AE362" i="1"/>
  <c r="S366" i="2"/>
  <c r="AD365" i="3"/>
  <c r="AS365" i="3"/>
  <c r="AK365" i="3"/>
  <c r="AH365" i="3" s="1"/>
  <c r="Q365" i="3"/>
  <c r="R365" i="3" s="1"/>
  <c r="AP365" i="3"/>
  <c r="O366" i="3"/>
  <c r="AD366" i="1"/>
  <c r="AP366" i="1"/>
  <c r="AK366" i="1"/>
  <c r="AH366" i="1" s="1"/>
  <c r="AS366" i="1"/>
  <c r="O367" i="1"/>
  <c r="Q366" i="1"/>
  <c r="R366" i="1" s="1"/>
  <c r="AC365" i="1"/>
  <c r="AC366" i="2"/>
  <c r="S366" i="1" l="1"/>
  <c r="AE363" i="1"/>
  <c r="Q366" i="3"/>
  <c r="R366" i="3" s="1"/>
  <c r="AP366" i="3"/>
  <c r="AK366" i="3"/>
  <c r="AH366" i="3" s="1"/>
  <c r="AS366" i="3"/>
  <c r="O367" i="3"/>
  <c r="AD366" i="3"/>
  <c r="AE363" i="3" s="1"/>
  <c r="AC367" i="2"/>
  <c r="AC365" i="3"/>
  <c r="T365" i="2"/>
  <c r="AI365" i="2"/>
  <c r="P366" i="2"/>
  <c r="AK365" i="2"/>
  <c r="AH365" i="2" s="1"/>
  <c r="R365" i="2"/>
  <c r="AS368" i="2"/>
  <c r="AP368" i="2"/>
  <c r="AD368" i="2"/>
  <c r="Q368" i="2"/>
  <c r="O369" i="2"/>
  <c r="S367" i="2"/>
  <c r="AE365" i="2"/>
  <c r="AE364" i="2"/>
  <c r="AC366" i="1"/>
  <c r="S365" i="3"/>
  <c r="AE362" i="3"/>
  <c r="AD367" i="1"/>
  <c r="AP367" i="1"/>
  <c r="AS367" i="1"/>
  <c r="O368" i="1"/>
  <c r="Q367" i="1"/>
  <c r="T366" i="1"/>
  <c r="P367" i="1"/>
  <c r="AI366" i="1"/>
  <c r="T367" i="3"/>
  <c r="P368" i="3"/>
  <c r="AI367" i="3"/>
  <c r="AC368" i="2" l="1"/>
  <c r="AD367" i="3"/>
  <c r="AP367" i="3"/>
  <c r="AS367" i="3"/>
  <c r="AK367" i="3"/>
  <c r="AH367" i="3" s="1"/>
  <c r="O368" i="3"/>
  <c r="Q367" i="3"/>
  <c r="R367" i="3" s="1"/>
  <c r="T367" i="1"/>
  <c r="AI367" i="1"/>
  <c r="P368" i="1"/>
  <c r="AK367" i="1"/>
  <c r="AH367" i="1" s="1"/>
  <c r="T366" i="2"/>
  <c r="P367" i="2"/>
  <c r="AI366" i="2"/>
  <c r="AK366" i="2"/>
  <c r="AH366" i="2" s="1"/>
  <c r="R366" i="2"/>
  <c r="T368" i="3"/>
  <c r="P369" i="3"/>
  <c r="AI368" i="3"/>
  <c r="R367" i="1"/>
  <c r="AC367" i="1"/>
  <c r="S366" i="3"/>
  <c r="AD368" i="1"/>
  <c r="AP368" i="1"/>
  <c r="AK368" i="1"/>
  <c r="AH368" i="1" s="1"/>
  <c r="AS368" i="1"/>
  <c r="O369" i="1"/>
  <c r="Q368" i="1"/>
  <c r="R368" i="1" s="1"/>
  <c r="S367" i="1"/>
  <c r="AD369" i="2"/>
  <c r="AP369" i="2"/>
  <c r="Q369" i="2"/>
  <c r="AS369" i="2"/>
  <c r="O370" i="2"/>
  <c r="S368" i="2"/>
  <c r="AC366" i="3"/>
  <c r="AE364" i="1"/>
  <c r="S369" i="2" l="1"/>
  <c r="AE366" i="2"/>
  <c r="AP369" i="1"/>
  <c r="AD369" i="1"/>
  <c r="AS369" i="1"/>
  <c r="O370" i="1"/>
  <c r="Q369" i="1"/>
  <c r="AC368" i="1"/>
  <c r="T368" i="1"/>
  <c r="AI368" i="1"/>
  <c r="P369" i="1"/>
  <c r="S368" i="1"/>
  <c r="T369" i="3"/>
  <c r="P370" i="3"/>
  <c r="AI369" i="3"/>
  <c r="AE366" i="1"/>
  <c r="Q368" i="3"/>
  <c r="R368" i="3" s="1"/>
  <c r="AP368" i="3"/>
  <c r="AD368" i="3"/>
  <c r="AS368" i="3"/>
  <c r="AK368" i="3"/>
  <c r="AH368" i="3" s="1"/>
  <c r="O369" i="3"/>
  <c r="AC367" i="3"/>
  <c r="AS370" i="2"/>
  <c r="Q370" i="2"/>
  <c r="AP370" i="2"/>
  <c r="AD370" i="2"/>
  <c r="O371" i="2"/>
  <c r="AE365" i="1"/>
  <c r="S367" i="3"/>
  <c r="AE364" i="3"/>
  <c r="AE365" i="3"/>
  <c r="AC369" i="2"/>
  <c r="T367" i="2"/>
  <c r="AI367" i="2"/>
  <c r="P368" i="2"/>
  <c r="AK367" i="2"/>
  <c r="AH367" i="2" s="1"/>
  <c r="R367" i="2"/>
  <c r="AK369" i="3" l="1"/>
  <c r="AH369" i="3" s="1"/>
  <c r="Q369" i="3"/>
  <c r="R369" i="3" s="1"/>
  <c r="AP369" i="3"/>
  <c r="AS369" i="3"/>
  <c r="O370" i="3"/>
  <c r="AD369" i="3"/>
  <c r="S368" i="3"/>
  <c r="R369" i="1"/>
  <c r="S369" i="1"/>
  <c r="T368" i="2"/>
  <c r="P369" i="2"/>
  <c r="AI368" i="2"/>
  <c r="AK368" i="2"/>
  <c r="AH368" i="2" s="1"/>
  <c r="R368" i="2"/>
  <c r="S370" i="2"/>
  <c r="AC368" i="3"/>
  <c r="T370" i="3"/>
  <c r="P371" i="3"/>
  <c r="AI370" i="3"/>
  <c r="AD370" i="1"/>
  <c r="AP370" i="1"/>
  <c r="AS370" i="1"/>
  <c r="O371" i="1"/>
  <c r="Q370" i="1"/>
  <c r="AC369" i="1"/>
  <c r="AC370" i="2"/>
  <c r="T369" i="1"/>
  <c r="AI369" i="1"/>
  <c r="P370" i="1"/>
  <c r="AE367" i="2"/>
  <c r="AD371" i="2"/>
  <c r="AP371" i="2"/>
  <c r="Q371" i="2"/>
  <c r="AS371" i="2"/>
  <c r="O372" i="2"/>
  <c r="AK369" i="1"/>
  <c r="AH369" i="1" s="1"/>
  <c r="AE368" i="2" l="1"/>
  <c r="T370" i="1"/>
  <c r="AI370" i="1"/>
  <c r="P371" i="1"/>
  <c r="R370" i="1"/>
  <c r="AK370" i="1"/>
  <c r="AH370" i="1" s="1"/>
  <c r="AS372" i="2"/>
  <c r="Q372" i="2"/>
  <c r="AP372" i="2"/>
  <c r="AD372" i="2"/>
  <c r="O373" i="2"/>
  <c r="AC371" i="2"/>
  <c r="AD371" i="1"/>
  <c r="AP371" i="1"/>
  <c r="O372" i="1"/>
  <c r="Q371" i="1"/>
  <c r="R371" i="1" s="1"/>
  <c r="AS371" i="1"/>
  <c r="AC370" i="1"/>
  <c r="T371" i="3"/>
  <c r="AI371" i="3"/>
  <c r="P372" i="3"/>
  <c r="S369" i="3"/>
  <c r="AE366" i="3"/>
  <c r="AC369" i="3"/>
  <c r="S371" i="2"/>
  <c r="AE369" i="2"/>
  <c r="S370" i="1"/>
  <c r="AE367" i="1"/>
  <c r="T369" i="2"/>
  <c r="AI369" i="2"/>
  <c r="P370" i="2"/>
  <c r="AK369" i="2"/>
  <c r="AH369" i="2" s="1"/>
  <c r="R369" i="2"/>
  <c r="AK370" i="3"/>
  <c r="AH370" i="3" s="1"/>
  <c r="Q370" i="3"/>
  <c r="R370" i="3" s="1"/>
  <c r="AS370" i="3"/>
  <c r="AD370" i="3"/>
  <c r="AP370" i="3"/>
  <c r="O371" i="3"/>
  <c r="S370" i="3" l="1"/>
  <c r="AE367" i="3"/>
  <c r="AD373" i="2"/>
  <c r="AP373" i="2"/>
  <c r="Q373" i="2"/>
  <c r="AS373" i="2"/>
  <c r="O374" i="2"/>
  <c r="T370" i="2"/>
  <c r="P371" i="2"/>
  <c r="AI370" i="2"/>
  <c r="AK370" i="2"/>
  <c r="AH370" i="2" s="1"/>
  <c r="R370" i="2"/>
  <c r="T371" i="1"/>
  <c r="P372" i="1"/>
  <c r="AI371" i="1"/>
  <c r="AC371" i="1"/>
  <c r="S371" i="1"/>
  <c r="AS371" i="3"/>
  <c r="AK371" i="3"/>
  <c r="AH371" i="3" s="1"/>
  <c r="AD371" i="3"/>
  <c r="AP371" i="3"/>
  <c r="O372" i="3"/>
  <c r="Q371" i="3"/>
  <c r="R371" i="3" s="1"/>
  <c r="AE368" i="1"/>
  <c r="T372" i="3"/>
  <c r="AI372" i="3"/>
  <c r="P373" i="3"/>
  <c r="AD372" i="1"/>
  <c r="AP372" i="1"/>
  <c r="AK372" i="1"/>
  <c r="AH372" i="1" s="1"/>
  <c r="AS372" i="1"/>
  <c r="O373" i="1"/>
  <c r="Q372" i="1"/>
  <c r="R372" i="1" s="1"/>
  <c r="S372" i="2"/>
  <c r="AC370" i="3"/>
  <c r="AK371" i="1"/>
  <c r="AH371" i="1" s="1"/>
  <c r="AC372" i="2"/>
  <c r="S371" i="3" l="1"/>
  <c r="AP374" i="2"/>
  <c r="AD374" i="2"/>
  <c r="AS374" i="2"/>
  <c r="Q374" i="2"/>
  <c r="O375" i="2"/>
  <c r="AC373" i="2"/>
  <c r="AP373" i="1"/>
  <c r="AD373" i="1"/>
  <c r="O374" i="1"/>
  <c r="Q373" i="1"/>
  <c r="AS373" i="1"/>
  <c r="AC372" i="1"/>
  <c r="O373" i="3"/>
  <c r="AP372" i="3"/>
  <c r="AD372" i="3"/>
  <c r="AK372" i="3"/>
  <c r="AH372" i="3" s="1"/>
  <c r="AS372" i="3"/>
  <c r="Q372" i="3"/>
  <c r="R372" i="3" s="1"/>
  <c r="AE368" i="3"/>
  <c r="T371" i="2"/>
  <c r="AI371" i="2"/>
  <c r="P372" i="2"/>
  <c r="AK371" i="2"/>
  <c r="AH371" i="2" s="1"/>
  <c r="R371" i="2"/>
  <c r="S373" i="2"/>
  <c r="AE370" i="2"/>
  <c r="AE371" i="2"/>
  <c r="T373" i="3"/>
  <c r="P374" i="3"/>
  <c r="AI373" i="3"/>
  <c r="S372" i="1"/>
  <c r="AE369" i="1"/>
  <c r="AC371" i="3"/>
  <c r="T372" i="1"/>
  <c r="AI372" i="1"/>
  <c r="P373" i="1"/>
  <c r="AK373" i="1" s="1"/>
  <c r="AH373" i="1" s="1"/>
  <c r="T374" i="3" l="1"/>
  <c r="P375" i="3"/>
  <c r="AI374" i="3"/>
  <c r="AP373" i="3"/>
  <c r="O374" i="3"/>
  <c r="AS373" i="3"/>
  <c r="AK373" i="3"/>
  <c r="AH373" i="3" s="1"/>
  <c r="AD373" i="3"/>
  <c r="Q373" i="3"/>
  <c r="R373" i="3" s="1"/>
  <c r="S373" i="1"/>
  <c r="AE370" i="1"/>
  <c r="AD375" i="2"/>
  <c r="AP375" i="2"/>
  <c r="Q375" i="2"/>
  <c r="AS375" i="2"/>
  <c r="O376" i="2"/>
  <c r="T373" i="1"/>
  <c r="AI373" i="1"/>
  <c r="P374" i="1"/>
  <c r="AC372" i="3"/>
  <c r="R373" i="1"/>
  <c r="AC373" i="1"/>
  <c r="S374" i="2"/>
  <c r="AE372" i="2"/>
  <c r="T372" i="2"/>
  <c r="P373" i="2"/>
  <c r="AI372" i="2"/>
  <c r="AK372" i="2"/>
  <c r="AH372" i="2" s="1"/>
  <c r="R372" i="2"/>
  <c r="S372" i="3"/>
  <c r="AE369" i="3"/>
  <c r="AD374" i="1"/>
  <c r="AP374" i="1"/>
  <c r="AS374" i="1"/>
  <c r="AK374" i="1"/>
  <c r="AH374" i="1" s="1"/>
  <c r="O375" i="1"/>
  <c r="Q374" i="1"/>
  <c r="R374" i="1" s="1"/>
  <c r="AC374" i="2"/>
  <c r="AD375" i="1" l="1"/>
  <c r="AP375" i="1"/>
  <c r="O376" i="1"/>
  <c r="Q375" i="1"/>
  <c r="AS375" i="1"/>
  <c r="AC374" i="1"/>
  <c r="S374" i="1"/>
  <c r="AE372" i="1"/>
  <c r="T373" i="2"/>
  <c r="AI373" i="2"/>
  <c r="P374" i="2"/>
  <c r="AK373" i="2"/>
  <c r="AH373" i="2" s="1"/>
  <c r="R373" i="2"/>
  <c r="T375" i="3"/>
  <c r="AI375" i="3"/>
  <c r="P376" i="3"/>
  <c r="T374" i="1"/>
  <c r="AI374" i="1"/>
  <c r="P375" i="1"/>
  <c r="AC375" i="2"/>
  <c r="AE371" i="1"/>
  <c r="Q374" i="3"/>
  <c r="R374" i="3" s="1"/>
  <c r="O375" i="3"/>
  <c r="AP374" i="3"/>
  <c r="AD374" i="3"/>
  <c r="AK374" i="3"/>
  <c r="AH374" i="3" s="1"/>
  <c r="AS374" i="3"/>
  <c r="AS376" i="2"/>
  <c r="AP376" i="2"/>
  <c r="AD376" i="2"/>
  <c r="Q376" i="2"/>
  <c r="O377" i="2"/>
  <c r="S375" i="2"/>
  <c r="AE373" i="2"/>
  <c r="S373" i="3"/>
  <c r="AE371" i="3"/>
  <c r="AE370" i="3"/>
  <c r="AC373" i="3"/>
  <c r="S374" i="3" l="1"/>
  <c r="T375" i="1"/>
  <c r="AI375" i="1"/>
  <c r="P376" i="1"/>
  <c r="AC374" i="3"/>
  <c r="AK375" i="1"/>
  <c r="AH375" i="1" s="1"/>
  <c r="AC375" i="1"/>
  <c r="S376" i="2"/>
  <c r="AS375" i="3"/>
  <c r="O376" i="3"/>
  <c r="Q375" i="3"/>
  <c r="R375" i="3" s="1"/>
  <c r="AD375" i="3"/>
  <c r="AP375" i="3"/>
  <c r="AK375" i="3"/>
  <c r="AH375" i="3" s="1"/>
  <c r="R375" i="1"/>
  <c r="S375" i="1"/>
  <c r="AD377" i="2"/>
  <c r="AP377" i="2"/>
  <c r="Q377" i="2"/>
  <c r="AS377" i="2"/>
  <c r="O378" i="2"/>
  <c r="AC376" i="2"/>
  <c r="T376" i="3"/>
  <c r="P377" i="3"/>
  <c r="AI376" i="3"/>
  <c r="T374" i="2"/>
  <c r="P375" i="2"/>
  <c r="AI374" i="2"/>
  <c r="AK374" i="2"/>
  <c r="AH374" i="2" s="1"/>
  <c r="R374" i="2"/>
  <c r="AD376" i="1"/>
  <c r="AP376" i="1"/>
  <c r="AS376" i="1"/>
  <c r="AK376" i="1"/>
  <c r="AH376" i="1" s="1"/>
  <c r="O377" i="1"/>
  <c r="Q376" i="1"/>
  <c r="R376" i="1" s="1"/>
  <c r="S376" i="1" l="1"/>
  <c r="AE373" i="1"/>
  <c r="T377" i="3"/>
  <c r="P378" i="3"/>
  <c r="AI377" i="3"/>
  <c r="AP378" i="2"/>
  <c r="AD378" i="2"/>
  <c r="AS378" i="2"/>
  <c r="Q378" i="2"/>
  <c r="O379" i="2"/>
  <c r="AC375" i="3"/>
  <c r="T376" i="1"/>
  <c r="P377" i="1"/>
  <c r="AI376" i="1"/>
  <c r="T375" i="2"/>
  <c r="AI375" i="2"/>
  <c r="P376" i="2"/>
  <c r="AK375" i="2"/>
  <c r="AH375" i="2" s="1"/>
  <c r="R375" i="2"/>
  <c r="AC377" i="2"/>
  <c r="S375" i="3"/>
  <c r="AE372" i="3"/>
  <c r="S377" i="2"/>
  <c r="AE374" i="2"/>
  <c r="AE375" i="2"/>
  <c r="AP377" i="1"/>
  <c r="AD377" i="1"/>
  <c r="O378" i="1"/>
  <c r="Q377" i="1"/>
  <c r="R377" i="1" s="1"/>
  <c r="AK377" i="1"/>
  <c r="AH377" i="1" s="1"/>
  <c r="AS377" i="1"/>
  <c r="AC376" i="1"/>
  <c r="AS376" i="3"/>
  <c r="AD376" i="3"/>
  <c r="O377" i="3"/>
  <c r="AK376" i="3"/>
  <c r="AH376" i="3" s="1"/>
  <c r="Q376" i="3"/>
  <c r="R376" i="3" s="1"/>
  <c r="AP376" i="3"/>
  <c r="AC376" i="3" l="1"/>
  <c r="AP377" i="3"/>
  <c r="O378" i="3"/>
  <c r="AK377" i="3"/>
  <c r="AH377" i="3" s="1"/>
  <c r="AD377" i="3"/>
  <c r="Q377" i="3"/>
  <c r="R377" i="3" s="1"/>
  <c r="AS377" i="3"/>
  <c r="AD378" i="1"/>
  <c r="AP378" i="1"/>
  <c r="AS378" i="1"/>
  <c r="O379" i="1"/>
  <c r="Q378" i="1"/>
  <c r="AD379" i="2"/>
  <c r="AP379" i="2"/>
  <c r="Q379" i="2"/>
  <c r="AS379" i="2"/>
  <c r="O380" i="2"/>
  <c r="S378" i="2"/>
  <c r="T378" i="3"/>
  <c r="P379" i="3"/>
  <c r="AI378" i="3"/>
  <c r="S376" i="3"/>
  <c r="AC378" i="2"/>
  <c r="S377" i="1"/>
  <c r="AE374" i="1"/>
  <c r="T376" i="2"/>
  <c r="P377" i="2"/>
  <c r="AI376" i="2"/>
  <c r="AK376" i="2"/>
  <c r="AH376" i="2" s="1"/>
  <c r="R376" i="2"/>
  <c r="AC377" i="1"/>
  <c r="AE373" i="3"/>
  <c r="T377" i="1"/>
  <c r="AI377" i="1"/>
  <c r="P378" i="1"/>
  <c r="T378" i="1" l="1"/>
  <c r="P379" i="1"/>
  <c r="AI378" i="1"/>
  <c r="S379" i="2"/>
  <c r="AE376" i="2"/>
  <c r="S378" i="1"/>
  <c r="S377" i="3"/>
  <c r="AE374" i="3"/>
  <c r="T377" i="2"/>
  <c r="AI377" i="2"/>
  <c r="P378" i="2"/>
  <c r="AK377" i="2"/>
  <c r="AH377" i="2" s="1"/>
  <c r="R377" i="2"/>
  <c r="T379" i="3"/>
  <c r="AI379" i="3"/>
  <c r="P380" i="3"/>
  <c r="R378" i="1"/>
  <c r="AK378" i="1"/>
  <c r="AH378" i="1" s="1"/>
  <c r="AD378" i="3"/>
  <c r="AK378" i="3"/>
  <c r="AH378" i="3" s="1"/>
  <c r="AP378" i="3"/>
  <c r="AS378" i="3"/>
  <c r="Q378" i="3"/>
  <c r="R378" i="3" s="1"/>
  <c r="O379" i="3"/>
  <c r="Q380" i="2"/>
  <c r="AS380" i="2"/>
  <c r="AP380" i="2"/>
  <c r="AD380" i="2"/>
  <c r="AE377" i="2" s="1"/>
  <c r="O381" i="2"/>
  <c r="AC379" i="2"/>
  <c r="AD379" i="1"/>
  <c r="AP379" i="1"/>
  <c r="AS379" i="1"/>
  <c r="O380" i="1"/>
  <c r="Q379" i="1"/>
  <c r="R379" i="1" s="1"/>
  <c r="AK379" i="1"/>
  <c r="AH379" i="1" s="1"/>
  <c r="AC378" i="1"/>
  <c r="AC377" i="3"/>
  <c r="AE375" i="1"/>
  <c r="AC380" i="2" l="1"/>
  <c r="S378" i="3"/>
  <c r="AE375" i="3"/>
  <c r="T380" i="3"/>
  <c r="AI380" i="3"/>
  <c r="P381" i="3"/>
  <c r="AE378" i="2"/>
  <c r="AC379" i="1"/>
  <c r="AD381" i="2"/>
  <c r="AP381" i="2"/>
  <c r="Q381" i="2"/>
  <c r="AS381" i="2"/>
  <c r="O382" i="2"/>
  <c r="AD379" i="3"/>
  <c r="AS379" i="3"/>
  <c r="AK379" i="3"/>
  <c r="AH379" i="3" s="1"/>
  <c r="AP379" i="3"/>
  <c r="O380" i="3"/>
  <c r="Q379" i="3"/>
  <c r="R379" i="3" s="1"/>
  <c r="AC378" i="3"/>
  <c r="T378" i="2"/>
  <c r="P379" i="2"/>
  <c r="AI378" i="2"/>
  <c r="AK378" i="2"/>
  <c r="AH378" i="2" s="1"/>
  <c r="R378" i="2"/>
  <c r="T379" i="1"/>
  <c r="AI379" i="1"/>
  <c r="P380" i="1"/>
  <c r="AD380" i="1"/>
  <c r="AP380" i="1"/>
  <c r="AK380" i="1"/>
  <c r="AH380" i="1" s="1"/>
  <c r="AS380" i="1"/>
  <c r="O381" i="1"/>
  <c r="Q380" i="1"/>
  <c r="R380" i="1" s="1"/>
  <c r="S379" i="1"/>
  <c r="AE376" i="1"/>
  <c r="AE377" i="1"/>
  <c r="S380" i="2"/>
  <c r="AC379" i="3" l="1"/>
  <c r="S379" i="3"/>
  <c r="AE376" i="3"/>
  <c r="T381" i="3"/>
  <c r="AI381" i="3"/>
  <c r="P382" i="3"/>
  <c r="AP381" i="1"/>
  <c r="AD381" i="1"/>
  <c r="AS381" i="1"/>
  <c r="Q381" i="1"/>
  <c r="O382" i="1"/>
  <c r="AC380" i="1"/>
  <c r="S380" i="1"/>
  <c r="T379" i="2"/>
  <c r="AI379" i="2"/>
  <c r="P380" i="2"/>
  <c r="AK379" i="2"/>
  <c r="AH379" i="2" s="1"/>
  <c r="R379" i="2"/>
  <c r="Q382" i="2"/>
  <c r="AS382" i="2"/>
  <c r="AP382" i="2"/>
  <c r="AD382" i="2"/>
  <c r="O383" i="2"/>
  <c r="AC381" i="2"/>
  <c r="T380" i="1"/>
  <c r="P381" i="1"/>
  <c r="AK381" i="1" s="1"/>
  <c r="AH381" i="1" s="1"/>
  <c r="AI380" i="1"/>
  <c r="O381" i="3"/>
  <c r="AD380" i="3"/>
  <c r="AP380" i="3"/>
  <c r="AK380" i="3"/>
  <c r="AH380" i="3" s="1"/>
  <c r="AS380" i="3"/>
  <c r="Q380" i="3"/>
  <c r="R380" i="3" s="1"/>
  <c r="S381" i="2"/>
  <c r="AP381" i="3" l="1"/>
  <c r="O382" i="3"/>
  <c r="AS381" i="3"/>
  <c r="AK381" i="3"/>
  <c r="AH381" i="3" s="1"/>
  <c r="AD381" i="3"/>
  <c r="Q381" i="3"/>
  <c r="R381" i="3" s="1"/>
  <c r="AC382" i="2"/>
  <c r="AE377" i="3"/>
  <c r="T382" i="3"/>
  <c r="AI382" i="3"/>
  <c r="P383" i="3"/>
  <c r="AD383" i="2"/>
  <c r="AP383" i="2"/>
  <c r="Q383" i="2"/>
  <c r="AS383" i="2"/>
  <c r="O384" i="2"/>
  <c r="AD382" i="1"/>
  <c r="AP382" i="1"/>
  <c r="AS382" i="1"/>
  <c r="O383" i="1"/>
  <c r="Q382" i="1"/>
  <c r="S381" i="1"/>
  <c r="AE379" i="1"/>
  <c r="AE378" i="1"/>
  <c r="AC380" i="3"/>
  <c r="T381" i="1"/>
  <c r="P382" i="1"/>
  <c r="AK382" i="1" s="1"/>
  <c r="AH382" i="1" s="1"/>
  <c r="AI381" i="1"/>
  <c r="R381" i="1"/>
  <c r="AC381" i="1"/>
  <c r="S380" i="3"/>
  <c r="S382" i="2"/>
  <c r="AE379" i="2"/>
  <c r="AE380" i="2"/>
  <c r="T380" i="2"/>
  <c r="P381" i="2"/>
  <c r="AI380" i="2"/>
  <c r="AK380" i="2"/>
  <c r="AH380" i="2" s="1"/>
  <c r="R380" i="2"/>
  <c r="T381" i="2" l="1"/>
  <c r="AI381" i="2"/>
  <c r="P382" i="2"/>
  <c r="AK381" i="2"/>
  <c r="AH381" i="2" s="1"/>
  <c r="R381" i="2"/>
  <c r="R382" i="1"/>
  <c r="AC383" i="2"/>
  <c r="AD383" i="1"/>
  <c r="AP383" i="1"/>
  <c r="O384" i="1"/>
  <c r="AS383" i="1"/>
  <c r="Q383" i="1"/>
  <c r="AC382" i="1"/>
  <c r="AP384" i="2"/>
  <c r="AD384" i="2"/>
  <c r="AS384" i="2"/>
  <c r="Q384" i="2"/>
  <c r="O385" i="2"/>
  <c r="S383" i="2"/>
  <c r="Q382" i="3"/>
  <c r="R382" i="3" s="1"/>
  <c r="AD382" i="3"/>
  <c r="AK382" i="3"/>
  <c r="AH382" i="3" s="1"/>
  <c r="AS382" i="3"/>
  <c r="AP382" i="3"/>
  <c r="O383" i="3"/>
  <c r="S382" i="1"/>
  <c r="AE380" i="1"/>
  <c r="T383" i="3"/>
  <c r="AI383" i="3"/>
  <c r="P384" i="3"/>
  <c r="S381" i="3"/>
  <c r="AE379" i="3"/>
  <c r="AC381" i="3"/>
  <c r="T382" i="1"/>
  <c r="P383" i="1"/>
  <c r="AI382" i="1"/>
  <c r="AE378" i="3"/>
  <c r="T383" i="1" l="1"/>
  <c r="AI383" i="1"/>
  <c r="P384" i="1"/>
  <c r="AC384" i="2"/>
  <c r="AD384" i="1"/>
  <c r="AP384" i="1"/>
  <c r="AK384" i="1"/>
  <c r="AH384" i="1" s="1"/>
  <c r="AS384" i="1"/>
  <c r="O385" i="1"/>
  <c r="Q384" i="1"/>
  <c r="R384" i="1" s="1"/>
  <c r="Q383" i="3"/>
  <c r="R383" i="3" s="1"/>
  <c r="AK383" i="3"/>
  <c r="AH383" i="3" s="1"/>
  <c r="AS383" i="3"/>
  <c r="AD383" i="3"/>
  <c r="AP383" i="3"/>
  <c r="O384" i="3"/>
  <c r="S382" i="3"/>
  <c r="AE380" i="3"/>
  <c r="AK383" i="1"/>
  <c r="AH383" i="1" s="1"/>
  <c r="AC383" i="1"/>
  <c r="T382" i="2"/>
  <c r="P383" i="2"/>
  <c r="AI382" i="2"/>
  <c r="AK382" i="2"/>
  <c r="AH382" i="2" s="1"/>
  <c r="R382" i="2"/>
  <c r="AC382" i="3"/>
  <c r="R383" i="1"/>
  <c r="S383" i="1"/>
  <c r="T384" i="3"/>
  <c r="AI384" i="3"/>
  <c r="P385" i="3"/>
  <c r="AD385" i="2"/>
  <c r="AP385" i="2"/>
  <c r="Q385" i="2"/>
  <c r="AS385" i="2"/>
  <c r="O386" i="2"/>
  <c r="S384" i="2"/>
  <c r="AE381" i="2"/>
  <c r="Q386" i="2" l="1"/>
  <c r="AS386" i="2"/>
  <c r="AP386" i="2"/>
  <c r="AD386" i="2"/>
  <c r="O387" i="2"/>
  <c r="T383" i="2"/>
  <c r="AI383" i="2"/>
  <c r="P384" i="2"/>
  <c r="AK383" i="2"/>
  <c r="AH383" i="2" s="1"/>
  <c r="R383" i="2"/>
  <c r="AC383" i="3"/>
  <c r="S384" i="1"/>
  <c r="AE381" i="1"/>
  <c r="AC385" i="2"/>
  <c r="S383" i="3"/>
  <c r="T384" i="1"/>
  <c r="AI384" i="1"/>
  <c r="P385" i="1"/>
  <c r="S385" i="2"/>
  <c r="AE382" i="2"/>
  <c r="T385" i="3"/>
  <c r="AI385" i="3"/>
  <c r="P386" i="3"/>
  <c r="Q384" i="3"/>
  <c r="R384" i="3" s="1"/>
  <c r="O385" i="3"/>
  <c r="AP384" i="3"/>
  <c r="AD384" i="3"/>
  <c r="AK384" i="3"/>
  <c r="AH384" i="3" s="1"/>
  <c r="AS384" i="3"/>
  <c r="AP385" i="1"/>
  <c r="AD385" i="1"/>
  <c r="O386" i="1"/>
  <c r="AS385" i="1"/>
  <c r="Q385" i="1"/>
  <c r="R385" i="1" s="1"/>
  <c r="AK385" i="1"/>
  <c r="AH385" i="1" s="1"/>
  <c r="AC384" i="1"/>
  <c r="AD386" i="1" l="1"/>
  <c r="AP386" i="1"/>
  <c r="O387" i="1"/>
  <c r="AS386" i="1"/>
  <c r="Q386" i="1"/>
  <c r="S385" i="1"/>
  <c r="S384" i="3"/>
  <c r="AE381" i="3"/>
  <c r="T384" i="2"/>
  <c r="P385" i="2"/>
  <c r="AI384" i="2"/>
  <c r="AK384" i="2"/>
  <c r="AH384" i="2" s="1"/>
  <c r="R384" i="2"/>
  <c r="AD387" i="2"/>
  <c r="AP387" i="2"/>
  <c r="Q387" i="2"/>
  <c r="AS387" i="2"/>
  <c r="O388" i="2"/>
  <c r="AC385" i="1"/>
  <c r="AC384" i="3"/>
  <c r="T386" i="3"/>
  <c r="AI386" i="3"/>
  <c r="P387" i="3"/>
  <c r="T385" i="1"/>
  <c r="AI385" i="1"/>
  <c r="P386" i="1"/>
  <c r="AE383" i="1"/>
  <c r="S386" i="2"/>
  <c r="AE383" i="2"/>
  <c r="Q385" i="3"/>
  <c r="R385" i="3" s="1"/>
  <c r="AS385" i="3"/>
  <c r="AD385" i="3"/>
  <c r="AK385" i="3"/>
  <c r="AH385" i="3" s="1"/>
  <c r="AP385" i="3"/>
  <c r="O386" i="3"/>
  <c r="AE382" i="1"/>
  <c r="AC386" i="2"/>
  <c r="AD386" i="3" l="1"/>
  <c r="AK386" i="3"/>
  <c r="AH386" i="3" s="1"/>
  <c r="Q386" i="3"/>
  <c r="R386" i="3" s="1"/>
  <c r="AS386" i="3"/>
  <c r="AP386" i="3"/>
  <c r="O387" i="3"/>
  <c r="S385" i="3"/>
  <c r="T387" i="3"/>
  <c r="AI387" i="3"/>
  <c r="P388" i="3"/>
  <c r="AC385" i="3"/>
  <c r="T386" i="1"/>
  <c r="AI386" i="1"/>
  <c r="P387" i="1"/>
  <c r="AS388" i="2"/>
  <c r="Q388" i="2"/>
  <c r="AP388" i="2"/>
  <c r="AD388" i="2"/>
  <c r="O389" i="2"/>
  <c r="AC387" i="2"/>
  <c r="AE383" i="3"/>
  <c r="R386" i="1"/>
  <c r="AK386" i="1"/>
  <c r="AH386" i="1" s="1"/>
  <c r="S387" i="2"/>
  <c r="AE384" i="2"/>
  <c r="AC386" i="1"/>
  <c r="T385" i="2"/>
  <c r="AI385" i="2"/>
  <c r="P386" i="2"/>
  <c r="AK385" i="2"/>
  <c r="AH385" i="2" s="1"/>
  <c r="R385" i="2"/>
  <c r="AE382" i="3"/>
  <c r="AD387" i="1"/>
  <c r="AP387" i="1"/>
  <c r="O388" i="1"/>
  <c r="Q387" i="1"/>
  <c r="R387" i="1" s="1"/>
  <c r="AS387" i="1"/>
  <c r="AK387" i="1"/>
  <c r="AH387" i="1" s="1"/>
  <c r="S386" i="1"/>
  <c r="T386" i="2" l="1"/>
  <c r="P387" i="2"/>
  <c r="AI386" i="2"/>
  <c r="AK386" i="2"/>
  <c r="AH386" i="2" s="1"/>
  <c r="R386" i="2"/>
  <c r="T387" i="1"/>
  <c r="P388" i="1"/>
  <c r="AI387" i="1"/>
  <c r="AD387" i="3"/>
  <c r="AK387" i="3"/>
  <c r="AH387" i="3" s="1"/>
  <c r="Q387" i="3"/>
  <c r="R387" i="3" s="1"/>
  <c r="AS387" i="3"/>
  <c r="AP387" i="3"/>
  <c r="O388" i="3"/>
  <c r="AD388" i="1"/>
  <c r="AP388" i="1"/>
  <c r="AK388" i="1"/>
  <c r="AH388" i="1" s="1"/>
  <c r="O389" i="1"/>
  <c r="AS388" i="1"/>
  <c r="Q388" i="1"/>
  <c r="R388" i="1" s="1"/>
  <c r="AD389" i="2"/>
  <c r="AP389" i="2"/>
  <c r="Q389" i="2"/>
  <c r="AS389" i="2"/>
  <c r="O390" i="2"/>
  <c r="AC387" i="1"/>
  <c r="S388" i="2"/>
  <c r="AE385" i="2"/>
  <c r="AC386" i="3"/>
  <c r="S386" i="3"/>
  <c r="S387" i="1"/>
  <c r="AE384" i="1"/>
  <c r="AE385" i="1"/>
  <c r="AC388" i="2"/>
  <c r="T388" i="3"/>
  <c r="AI388" i="3"/>
  <c r="P389" i="3"/>
  <c r="AC387" i="3" l="1"/>
  <c r="T389" i="3"/>
  <c r="AI389" i="3"/>
  <c r="P390" i="3"/>
  <c r="AC388" i="1"/>
  <c r="S387" i="3"/>
  <c r="AE384" i="3"/>
  <c r="AP390" i="2"/>
  <c r="AD390" i="2"/>
  <c r="AS390" i="2"/>
  <c r="Q390" i="2"/>
  <c r="O391" i="2"/>
  <c r="AC389" i="2"/>
  <c r="AP389" i="1"/>
  <c r="AD389" i="1"/>
  <c r="O390" i="1"/>
  <c r="Q389" i="1"/>
  <c r="AS389" i="1"/>
  <c r="S388" i="1"/>
  <c r="T387" i="2"/>
  <c r="AI387" i="2"/>
  <c r="P388" i="2"/>
  <c r="AK387" i="2"/>
  <c r="AH387" i="2" s="1"/>
  <c r="R387" i="2"/>
  <c r="S389" i="2"/>
  <c r="AE386" i="2"/>
  <c r="O389" i="3"/>
  <c r="AD388" i="3"/>
  <c r="AP388" i="3"/>
  <c r="AK388" i="3"/>
  <c r="AH388" i="3" s="1"/>
  <c r="Q388" i="3"/>
  <c r="R388" i="3" s="1"/>
  <c r="AS388" i="3"/>
  <c r="T388" i="1"/>
  <c r="AI388" i="1"/>
  <c r="P389" i="1"/>
  <c r="T388" i="2" l="1"/>
  <c r="P389" i="2"/>
  <c r="AI388" i="2"/>
  <c r="AK388" i="2"/>
  <c r="AH388" i="2" s="1"/>
  <c r="R388" i="2"/>
  <c r="AC389" i="1"/>
  <c r="AC390" i="2"/>
  <c r="AC388" i="3"/>
  <c r="R389" i="1"/>
  <c r="T389" i="1"/>
  <c r="AI389" i="1"/>
  <c r="P390" i="1"/>
  <c r="AK390" i="1" s="1"/>
  <c r="AH390" i="1" s="1"/>
  <c r="S388" i="3"/>
  <c r="AD390" i="1"/>
  <c r="AP390" i="1"/>
  <c r="AS390" i="1"/>
  <c r="O391" i="1"/>
  <c r="Q390" i="1"/>
  <c r="R390" i="1" s="1"/>
  <c r="AE385" i="3"/>
  <c r="AS389" i="3"/>
  <c r="AD389" i="3"/>
  <c r="AE386" i="3" s="1"/>
  <c r="AK389" i="3"/>
  <c r="AH389" i="3" s="1"/>
  <c r="Q389" i="3"/>
  <c r="R389" i="3" s="1"/>
  <c r="AP389" i="3"/>
  <c r="O390" i="3"/>
  <c r="AK389" i="1"/>
  <c r="AH389" i="1" s="1"/>
  <c r="S389" i="1"/>
  <c r="AE387" i="1"/>
  <c r="AE386" i="1"/>
  <c r="AD391" i="2"/>
  <c r="AP391" i="2"/>
  <c r="Q391" i="2"/>
  <c r="AS391" i="2"/>
  <c r="O392" i="2"/>
  <c r="S390" i="2"/>
  <c r="AE387" i="2"/>
  <c r="T390" i="3"/>
  <c r="AI390" i="3"/>
  <c r="P391" i="3"/>
  <c r="S390" i="1" l="1"/>
  <c r="T391" i="3"/>
  <c r="AI391" i="3"/>
  <c r="P392" i="3"/>
  <c r="AC391" i="2"/>
  <c r="T389" i="2"/>
  <c r="AI389" i="2"/>
  <c r="P390" i="2"/>
  <c r="AK389" i="2"/>
  <c r="AH389" i="2" s="1"/>
  <c r="R389" i="2"/>
  <c r="Q392" i="2"/>
  <c r="AS392" i="2"/>
  <c r="AP392" i="2"/>
  <c r="AD392" i="2"/>
  <c r="O393" i="2"/>
  <c r="S391" i="2"/>
  <c r="AE388" i="2"/>
  <c r="AD390" i="3"/>
  <c r="AS390" i="3"/>
  <c r="AP390" i="3"/>
  <c r="AK390" i="3"/>
  <c r="AH390" i="3" s="1"/>
  <c r="Q390" i="3"/>
  <c r="R390" i="3" s="1"/>
  <c r="O391" i="3"/>
  <c r="T390" i="1"/>
  <c r="AI390" i="1"/>
  <c r="P391" i="1"/>
  <c r="AC389" i="3"/>
  <c r="S389" i="3"/>
  <c r="AD391" i="1"/>
  <c r="AP391" i="1"/>
  <c r="O392" i="1"/>
  <c r="Q391" i="1"/>
  <c r="R391" i="1" s="1"/>
  <c r="AK391" i="1"/>
  <c r="AH391" i="1" s="1"/>
  <c r="AS391" i="1"/>
  <c r="AC390" i="1"/>
  <c r="AC391" i="1" l="1"/>
  <c r="S390" i="3"/>
  <c r="AE387" i="3"/>
  <c r="AC392" i="2"/>
  <c r="T390" i="2"/>
  <c r="P391" i="2"/>
  <c r="AI390" i="2"/>
  <c r="AK390" i="2"/>
  <c r="AH390" i="2" s="1"/>
  <c r="R390" i="2"/>
  <c r="S391" i="1"/>
  <c r="AE388" i="1"/>
  <c r="AD391" i="3"/>
  <c r="AK391" i="3"/>
  <c r="AH391" i="3" s="1"/>
  <c r="Q391" i="3"/>
  <c r="R391" i="3" s="1"/>
  <c r="AS391" i="3"/>
  <c r="AP391" i="3"/>
  <c r="O392" i="3"/>
  <c r="AC390" i="3"/>
  <c r="AP393" i="2"/>
  <c r="Q393" i="2"/>
  <c r="AS393" i="2"/>
  <c r="AD393" i="2"/>
  <c r="O394" i="2"/>
  <c r="T392" i="3"/>
  <c r="AI392" i="3"/>
  <c r="P393" i="3"/>
  <c r="AD392" i="1"/>
  <c r="AP392" i="1"/>
  <c r="AS392" i="1"/>
  <c r="O393" i="1"/>
  <c r="Q392" i="1"/>
  <c r="R392" i="1" s="1"/>
  <c r="T391" i="1"/>
  <c r="AI391" i="1"/>
  <c r="P392" i="1"/>
  <c r="AK392" i="1" s="1"/>
  <c r="AH392" i="1" s="1"/>
  <c r="S392" i="2"/>
  <c r="AE389" i="2"/>
  <c r="S392" i="1" l="1"/>
  <c r="AC393" i="2"/>
  <c r="AC391" i="3"/>
  <c r="T391" i="2"/>
  <c r="AI391" i="2"/>
  <c r="P392" i="2"/>
  <c r="AK391" i="2"/>
  <c r="AH391" i="2" s="1"/>
  <c r="R391" i="2"/>
  <c r="AE389" i="1"/>
  <c r="S393" i="2"/>
  <c r="AE390" i="2"/>
  <c r="S391" i="3"/>
  <c r="AE388" i="3"/>
  <c r="T393" i="3"/>
  <c r="AI393" i="3"/>
  <c r="P394" i="3"/>
  <c r="Q394" i="2"/>
  <c r="AS394" i="2"/>
  <c r="AP394" i="2"/>
  <c r="AD394" i="2"/>
  <c r="O395" i="2"/>
  <c r="T392" i="1"/>
  <c r="P393" i="1"/>
  <c r="AI392" i="1"/>
  <c r="AP393" i="1"/>
  <c r="AD393" i="1"/>
  <c r="O394" i="1"/>
  <c r="Q393" i="1"/>
  <c r="R393" i="1" s="1"/>
  <c r="AS393" i="1"/>
  <c r="AC392" i="1"/>
  <c r="O393" i="3"/>
  <c r="AD392" i="3"/>
  <c r="AP392" i="3"/>
  <c r="AK392" i="3"/>
  <c r="AH392" i="3" s="1"/>
  <c r="Q392" i="3"/>
  <c r="R392" i="3" s="1"/>
  <c r="AS392" i="3"/>
  <c r="S392" i="3" l="1"/>
  <c r="T394" i="3"/>
  <c r="AI394" i="3"/>
  <c r="P395" i="3"/>
  <c r="AE389" i="3"/>
  <c r="AS393" i="3"/>
  <c r="AD393" i="3"/>
  <c r="AK393" i="3"/>
  <c r="AH393" i="3" s="1"/>
  <c r="Q393" i="3"/>
  <c r="R393" i="3" s="1"/>
  <c r="AP393" i="3"/>
  <c r="O394" i="3"/>
  <c r="AD394" i="1"/>
  <c r="AP394" i="1"/>
  <c r="AS394" i="1"/>
  <c r="O395" i="1"/>
  <c r="Q394" i="1"/>
  <c r="T393" i="1"/>
  <c r="AI393" i="1"/>
  <c r="P394" i="1"/>
  <c r="AK394" i="1" s="1"/>
  <c r="AH394" i="1" s="1"/>
  <c r="AP395" i="2"/>
  <c r="Q395" i="2"/>
  <c r="AS395" i="2"/>
  <c r="O396" i="2"/>
  <c r="AD395" i="2"/>
  <c r="AE392" i="2"/>
  <c r="S393" i="1"/>
  <c r="S394" i="2"/>
  <c r="AE391" i="2"/>
  <c r="T392" i="2"/>
  <c r="P393" i="2"/>
  <c r="AI392" i="2"/>
  <c r="AK392" i="2"/>
  <c r="AH392" i="2" s="1"/>
  <c r="R392" i="2"/>
  <c r="AC392" i="3"/>
  <c r="AK393" i="1"/>
  <c r="AH393" i="1" s="1"/>
  <c r="AC393" i="1"/>
  <c r="AC394" i="2"/>
  <c r="AE390" i="1"/>
  <c r="AP396" i="2" l="1"/>
  <c r="AD396" i="2"/>
  <c r="AS396" i="2"/>
  <c r="Q396" i="2"/>
  <c r="O397" i="2"/>
  <c r="AC395" i="2"/>
  <c r="R394" i="1"/>
  <c r="AC393" i="3"/>
  <c r="T395" i="3"/>
  <c r="AI395" i="3"/>
  <c r="P396" i="3"/>
  <c r="T394" i="1"/>
  <c r="P395" i="1"/>
  <c r="AI394" i="1"/>
  <c r="AD395" i="1"/>
  <c r="AP395" i="1"/>
  <c r="AS395" i="1"/>
  <c r="O396" i="1"/>
  <c r="Q395" i="1"/>
  <c r="R395" i="1" s="1"/>
  <c r="AK395" i="1"/>
  <c r="AH395" i="1" s="1"/>
  <c r="AC394" i="1"/>
  <c r="T393" i="2"/>
  <c r="AI393" i="2"/>
  <c r="P394" i="2"/>
  <c r="AK393" i="2"/>
  <c r="AH393" i="2" s="1"/>
  <c r="R393" i="2"/>
  <c r="S395" i="2"/>
  <c r="S394" i="1"/>
  <c r="AE392" i="1"/>
  <c r="AE391" i="1"/>
  <c r="AS394" i="3"/>
  <c r="AP394" i="3"/>
  <c r="AD394" i="3"/>
  <c r="AK394" i="3"/>
  <c r="AH394" i="3" s="1"/>
  <c r="Q394" i="3"/>
  <c r="R394" i="3" s="1"/>
  <c r="O395" i="3"/>
  <c r="S393" i="3"/>
  <c r="AE390" i="3"/>
  <c r="AE391" i="3"/>
  <c r="T394" i="2" l="1"/>
  <c r="P395" i="2"/>
  <c r="AI394" i="2"/>
  <c r="AK394" i="2"/>
  <c r="AH394" i="2" s="1"/>
  <c r="R394" i="2"/>
  <c r="AD396" i="1"/>
  <c r="AP396" i="1"/>
  <c r="AS396" i="1"/>
  <c r="O397" i="1"/>
  <c r="Q396" i="1"/>
  <c r="S396" i="2"/>
  <c r="AE393" i="2"/>
  <c r="T395" i="1"/>
  <c r="AI395" i="1"/>
  <c r="P396" i="1"/>
  <c r="AC396" i="2"/>
  <c r="S394" i="3"/>
  <c r="AE392" i="3"/>
  <c r="AC395" i="1"/>
  <c r="AD395" i="3"/>
  <c r="AS395" i="3"/>
  <c r="AK395" i="3"/>
  <c r="AH395" i="3" s="1"/>
  <c r="Q395" i="3"/>
  <c r="R395" i="3" s="1"/>
  <c r="AP395" i="3"/>
  <c r="O396" i="3"/>
  <c r="AC394" i="3"/>
  <c r="S395" i="1"/>
  <c r="T396" i="3"/>
  <c r="AI396" i="3"/>
  <c r="P397" i="3"/>
  <c r="AP397" i="2"/>
  <c r="Q397" i="2"/>
  <c r="AS397" i="2"/>
  <c r="AD397" i="2"/>
  <c r="O398" i="2"/>
  <c r="T397" i="3" l="1"/>
  <c r="AI397" i="3"/>
  <c r="P398" i="3"/>
  <c r="O397" i="3"/>
  <c r="AD396" i="3"/>
  <c r="AP396" i="3"/>
  <c r="AK396" i="3"/>
  <c r="AH396" i="3" s="1"/>
  <c r="Q396" i="3"/>
  <c r="R396" i="3" s="1"/>
  <c r="AS396" i="3"/>
  <c r="T396" i="1"/>
  <c r="P397" i="1"/>
  <c r="AI396" i="1"/>
  <c r="AP397" i="1"/>
  <c r="AD397" i="1"/>
  <c r="AS397" i="1"/>
  <c r="O398" i="1"/>
  <c r="Q397" i="1"/>
  <c r="R397" i="1" s="1"/>
  <c r="AK397" i="1"/>
  <c r="AH397" i="1" s="1"/>
  <c r="AC396" i="1"/>
  <c r="AP398" i="2"/>
  <c r="AD398" i="2"/>
  <c r="Q398" i="2"/>
  <c r="AS398" i="2"/>
  <c r="O399" i="2"/>
  <c r="AC395" i="3"/>
  <c r="S395" i="3"/>
  <c r="AE393" i="3"/>
  <c r="S396" i="1"/>
  <c r="AE393" i="1"/>
  <c r="AC397" i="2"/>
  <c r="T395" i="2"/>
  <c r="AI395" i="2"/>
  <c r="P396" i="2"/>
  <c r="AK395" i="2"/>
  <c r="AH395" i="2" s="1"/>
  <c r="R395" i="2"/>
  <c r="S397" i="2"/>
  <c r="AE395" i="2"/>
  <c r="AE394" i="2"/>
  <c r="R396" i="1"/>
  <c r="AK396" i="1"/>
  <c r="AH396" i="1" s="1"/>
  <c r="S397" i="1" l="1"/>
  <c r="AE395" i="1"/>
  <c r="AP399" i="2"/>
  <c r="Q399" i="2"/>
  <c r="AS399" i="2"/>
  <c r="O400" i="2"/>
  <c r="AD399" i="2"/>
  <c r="AC397" i="1"/>
  <c r="AC396" i="3"/>
  <c r="AE394" i="1"/>
  <c r="T398" i="3"/>
  <c r="AI398" i="3"/>
  <c r="P399" i="3"/>
  <c r="T396" i="2"/>
  <c r="P397" i="2"/>
  <c r="AI396" i="2"/>
  <c r="AK396" i="2"/>
  <c r="AH396" i="2" s="1"/>
  <c r="R396" i="2"/>
  <c r="S398" i="2"/>
  <c r="AD398" i="1"/>
  <c r="AP398" i="1"/>
  <c r="AS398" i="1"/>
  <c r="O399" i="1"/>
  <c r="Q398" i="1"/>
  <c r="S396" i="3"/>
  <c r="AC398" i="2"/>
  <c r="T397" i="1"/>
  <c r="AI397" i="1"/>
  <c r="P398" i="1"/>
  <c r="AK398" i="1" s="1"/>
  <c r="AH398" i="1" s="1"/>
  <c r="AK397" i="3"/>
  <c r="AH397" i="3" s="1"/>
  <c r="Q397" i="3"/>
  <c r="R397" i="3" s="1"/>
  <c r="AS397" i="3"/>
  <c r="AD397" i="3"/>
  <c r="AP397" i="3"/>
  <c r="O398" i="3"/>
  <c r="S397" i="3" l="1"/>
  <c r="S399" i="2"/>
  <c r="AE396" i="2"/>
  <c r="T398" i="1"/>
  <c r="P399" i="1"/>
  <c r="AI398" i="1"/>
  <c r="R398" i="1"/>
  <c r="AK398" i="3"/>
  <c r="AH398" i="3" s="1"/>
  <c r="Q398" i="3"/>
  <c r="R398" i="3" s="1"/>
  <c r="AS398" i="3"/>
  <c r="AP398" i="3"/>
  <c r="AD398" i="3"/>
  <c r="O399" i="3"/>
  <c r="AE394" i="3"/>
  <c r="AD399" i="1"/>
  <c r="AP399" i="1"/>
  <c r="O400" i="1"/>
  <c r="AS399" i="1"/>
  <c r="Q399" i="1"/>
  <c r="R399" i="1" s="1"/>
  <c r="AK399" i="1"/>
  <c r="AH399" i="1" s="1"/>
  <c r="AC398" i="1"/>
  <c r="T397" i="2"/>
  <c r="AI397" i="2"/>
  <c r="P398" i="2"/>
  <c r="AK397" i="2"/>
  <c r="AH397" i="2" s="1"/>
  <c r="R397" i="2"/>
  <c r="AC399" i="2"/>
  <c r="T399" i="3"/>
  <c r="AI399" i="3"/>
  <c r="P400" i="3"/>
  <c r="AC397" i="3"/>
  <c r="S398" i="1"/>
  <c r="Q400" i="2"/>
  <c r="AP400" i="2"/>
  <c r="AD400" i="2"/>
  <c r="AS400" i="2"/>
  <c r="O401" i="2"/>
  <c r="AC399" i="1" l="1"/>
  <c r="S398" i="3"/>
  <c r="AE395" i="3"/>
  <c r="T399" i="1"/>
  <c r="AI399" i="1"/>
  <c r="P400" i="1"/>
  <c r="S400" i="2"/>
  <c r="AE397" i="2"/>
  <c r="AC400" i="2"/>
  <c r="S399" i="1"/>
  <c r="AC398" i="3"/>
  <c r="T400" i="3"/>
  <c r="AI400" i="3"/>
  <c r="P401" i="3"/>
  <c r="T398" i="2"/>
  <c r="P399" i="2"/>
  <c r="AI398" i="2"/>
  <c r="AK398" i="2"/>
  <c r="AH398" i="2" s="1"/>
  <c r="R398" i="2"/>
  <c r="AP401" i="2"/>
  <c r="Q401" i="2"/>
  <c r="AS401" i="2"/>
  <c r="AD401" i="2"/>
  <c r="O402" i="2"/>
  <c r="AD400" i="1"/>
  <c r="AP400" i="1"/>
  <c r="AK400" i="1"/>
  <c r="AH400" i="1" s="1"/>
  <c r="AS400" i="1"/>
  <c r="O401" i="1"/>
  <c r="Q400" i="1"/>
  <c r="R400" i="1" s="1"/>
  <c r="AK399" i="3"/>
  <c r="AH399" i="3" s="1"/>
  <c r="Q399" i="3"/>
  <c r="R399" i="3" s="1"/>
  <c r="AS399" i="3"/>
  <c r="AD399" i="3"/>
  <c r="AP399" i="3"/>
  <c r="O400" i="3"/>
  <c r="AE398" i="2"/>
  <c r="AE396" i="1"/>
  <c r="AC400" i="1" l="1"/>
  <c r="AC401" i="2"/>
  <c r="T401" i="3"/>
  <c r="AI401" i="3"/>
  <c r="P402" i="3"/>
  <c r="T400" i="1"/>
  <c r="AI400" i="1"/>
  <c r="P401" i="1"/>
  <c r="AK401" i="1" s="1"/>
  <c r="AH401" i="1" s="1"/>
  <c r="AP401" i="1"/>
  <c r="AD401" i="1"/>
  <c r="O402" i="1"/>
  <c r="AS401" i="1"/>
  <c r="Q401" i="1"/>
  <c r="R401" i="1" s="1"/>
  <c r="AE396" i="3"/>
  <c r="AC399" i="3"/>
  <c r="S400" i="1"/>
  <c r="AE398" i="1"/>
  <c r="S401" i="2"/>
  <c r="O401" i="3"/>
  <c r="AD400" i="3"/>
  <c r="AP400" i="3"/>
  <c r="AK400" i="3"/>
  <c r="AH400" i="3" s="1"/>
  <c r="Q400" i="3"/>
  <c r="R400" i="3" s="1"/>
  <c r="AS400" i="3"/>
  <c r="S399" i="3"/>
  <c r="AP402" i="2"/>
  <c r="AD402" i="2"/>
  <c r="AS402" i="2"/>
  <c r="Q402" i="2"/>
  <c r="O403" i="2"/>
  <c r="T399" i="2"/>
  <c r="AI399" i="2"/>
  <c r="P400" i="2"/>
  <c r="AK399" i="2"/>
  <c r="AH399" i="2" s="1"/>
  <c r="R399" i="2"/>
  <c r="AE397" i="1"/>
  <c r="S400" i="3" l="1"/>
  <c r="AE397" i="3"/>
  <c r="AD402" i="1"/>
  <c r="AP402" i="1"/>
  <c r="O403" i="1"/>
  <c r="AS402" i="1"/>
  <c r="Q402" i="1"/>
  <c r="T400" i="2"/>
  <c r="P401" i="2"/>
  <c r="AI400" i="2"/>
  <c r="AK400" i="2"/>
  <c r="AH400" i="2" s="1"/>
  <c r="R400" i="2"/>
  <c r="AD401" i="3"/>
  <c r="AS401" i="3"/>
  <c r="AK401" i="3"/>
  <c r="AH401" i="3" s="1"/>
  <c r="Q401" i="3"/>
  <c r="R401" i="3" s="1"/>
  <c r="AP401" i="3"/>
  <c r="O402" i="3"/>
  <c r="AE398" i="3"/>
  <c r="S401" i="1"/>
  <c r="AP403" i="2"/>
  <c r="Q403" i="2"/>
  <c r="AS403" i="2"/>
  <c r="O404" i="2"/>
  <c r="AD403" i="2"/>
  <c r="S402" i="2"/>
  <c r="AE399" i="2"/>
  <c r="AC401" i="1"/>
  <c r="AC402" i="2"/>
  <c r="AC400" i="3"/>
  <c r="T401" i="1"/>
  <c r="AI401" i="1"/>
  <c r="P402" i="1"/>
  <c r="T402" i="3"/>
  <c r="AI402" i="3"/>
  <c r="P403" i="3"/>
  <c r="T403" i="3" l="1"/>
  <c r="AI403" i="3"/>
  <c r="P404" i="3"/>
  <c r="S403" i="2"/>
  <c r="AE400" i="2"/>
  <c r="S401" i="3"/>
  <c r="AC402" i="1"/>
  <c r="T401" i="2"/>
  <c r="AI401" i="2"/>
  <c r="P402" i="2"/>
  <c r="AK401" i="2"/>
  <c r="AH401" i="2" s="1"/>
  <c r="R401" i="2"/>
  <c r="AD403" i="1"/>
  <c r="AP403" i="1"/>
  <c r="O404" i="1"/>
  <c r="Q403" i="1"/>
  <c r="AS403" i="1"/>
  <c r="S402" i="1"/>
  <c r="AE399" i="1"/>
  <c r="AE400" i="1"/>
  <c r="AS404" i="2"/>
  <c r="AP404" i="2"/>
  <c r="AD404" i="2"/>
  <c r="Q404" i="2"/>
  <c r="O405" i="2"/>
  <c r="AC403" i="2"/>
  <c r="AD402" i="3"/>
  <c r="AK402" i="3"/>
  <c r="AH402" i="3" s="1"/>
  <c r="Q402" i="3"/>
  <c r="R402" i="3" s="1"/>
  <c r="AS402" i="3"/>
  <c r="AP402" i="3"/>
  <c r="O403" i="3"/>
  <c r="T402" i="1"/>
  <c r="AI402" i="1"/>
  <c r="P403" i="1"/>
  <c r="AK403" i="1" s="1"/>
  <c r="AH403" i="1" s="1"/>
  <c r="AC401" i="3"/>
  <c r="R402" i="1"/>
  <c r="AK402" i="1"/>
  <c r="AH402" i="1" s="1"/>
  <c r="AC402" i="3" l="1"/>
  <c r="S402" i="3"/>
  <c r="R403" i="1"/>
  <c r="T404" i="3"/>
  <c r="AI404" i="3"/>
  <c r="P405" i="3"/>
  <c r="AD404" i="1"/>
  <c r="AP404" i="1"/>
  <c r="O405" i="1"/>
  <c r="AS404" i="1"/>
  <c r="Q404" i="1"/>
  <c r="AE399" i="3"/>
  <c r="AD403" i="3"/>
  <c r="AK403" i="3"/>
  <c r="AH403" i="3" s="1"/>
  <c r="Q403" i="3"/>
  <c r="R403" i="3" s="1"/>
  <c r="AS403" i="3"/>
  <c r="AP403" i="3"/>
  <c r="O404" i="3"/>
  <c r="S404" i="2"/>
  <c r="AE401" i="2"/>
  <c r="AC403" i="1"/>
  <c r="T403" i="1"/>
  <c r="P404" i="1"/>
  <c r="AK404" i="1" s="1"/>
  <c r="AH404" i="1" s="1"/>
  <c r="AI403" i="1"/>
  <c r="AP405" i="2"/>
  <c r="Q405" i="2"/>
  <c r="AS405" i="2"/>
  <c r="AD405" i="2"/>
  <c r="O406" i="2"/>
  <c r="AC404" i="2"/>
  <c r="S403" i="1"/>
  <c r="T402" i="2"/>
  <c r="P403" i="2"/>
  <c r="AI402" i="2"/>
  <c r="AK402" i="2"/>
  <c r="AH402" i="2" s="1"/>
  <c r="R402" i="2"/>
  <c r="O405" i="3" l="1"/>
  <c r="AD404" i="3"/>
  <c r="AP404" i="3"/>
  <c r="AK404" i="3"/>
  <c r="AH404" i="3" s="1"/>
  <c r="Q404" i="3"/>
  <c r="R404" i="3" s="1"/>
  <c r="AS404" i="3"/>
  <c r="R404" i="1"/>
  <c r="T405" i="3"/>
  <c r="AI405" i="3"/>
  <c r="P406" i="3"/>
  <c r="T403" i="2"/>
  <c r="AI403" i="2"/>
  <c r="P404" i="2"/>
  <c r="AK403" i="2"/>
  <c r="AH403" i="2" s="1"/>
  <c r="R403" i="2"/>
  <c r="T404" i="1"/>
  <c r="AI404" i="1"/>
  <c r="P405" i="1"/>
  <c r="AC403" i="3"/>
  <c r="AC404" i="1"/>
  <c r="AS406" i="2"/>
  <c r="Q406" i="2"/>
  <c r="AP406" i="2"/>
  <c r="AD406" i="2"/>
  <c r="O407" i="2"/>
  <c r="S403" i="3"/>
  <c r="AP405" i="1"/>
  <c r="AD405" i="1"/>
  <c r="O406" i="1"/>
  <c r="Q405" i="1"/>
  <c r="R405" i="1" s="1"/>
  <c r="AS405" i="1"/>
  <c r="AK405" i="1"/>
  <c r="AH405" i="1" s="1"/>
  <c r="S404" i="1"/>
  <c r="AE401" i="1"/>
  <c r="AE400" i="3"/>
  <c r="S405" i="2"/>
  <c r="AC405" i="2"/>
  <c r="AE402" i="2"/>
  <c r="S406" i="2" l="1"/>
  <c r="AE403" i="2"/>
  <c r="T404" i="2"/>
  <c r="P405" i="2"/>
  <c r="AI404" i="2"/>
  <c r="AK404" i="2"/>
  <c r="AH404" i="2" s="1"/>
  <c r="R404" i="2"/>
  <c r="AS405" i="3"/>
  <c r="AD405" i="3"/>
  <c r="AK405" i="3"/>
  <c r="AH405" i="3" s="1"/>
  <c r="Q405" i="3"/>
  <c r="R405" i="3" s="1"/>
  <c r="AP405" i="3"/>
  <c r="O406" i="3"/>
  <c r="AD406" i="1"/>
  <c r="AP406" i="1"/>
  <c r="AS406" i="1"/>
  <c r="O407" i="1"/>
  <c r="Q406" i="1"/>
  <c r="AC406" i="2"/>
  <c r="S405" i="1"/>
  <c r="AE402" i="1"/>
  <c r="T405" i="1"/>
  <c r="AI405" i="1"/>
  <c r="P406" i="1"/>
  <c r="AK406" i="1" s="1"/>
  <c r="AH406" i="1" s="1"/>
  <c r="AC404" i="3"/>
  <c r="AC405" i="1"/>
  <c r="AD407" i="2"/>
  <c r="AP407" i="2"/>
  <c r="Q407" i="2"/>
  <c r="AS407" i="2"/>
  <c r="O408" i="2"/>
  <c r="T406" i="3"/>
  <c r="P407" i="3"/>
  <c r="AI406" i="3"/>
  <c r="S404" i="3"/>
  <c r="AE401" i="3"/>
  <c r="AE402" i="3"/>
  <c r="AC407" i="2" l="1"/>
  <c r="AK406" i="3"/>
  <c r="AH406" i="3" s="1"/>
  <c r="AD406" i="3"/>
  <c r="O407" i="3"/>
  <c r="AS406" i="3"/>
  <c r="Q406" i="3"/>
  <c r="R406" i="3" s="1"/>
  <c r="AP406" i="3"/>
  <c r="S405" i="3"/>
  <c r="T407" i="3"/>
  <c r="P408" i="3"/>
  <c r="AI407" i="3"/>
  <c r="AS408" i="2"/>
  <c r="AP408" i="2"/>
  <c r="AD408" i="2"/>
  <c r="Q408" i="2"/>
  <c r="O409" i="2"/>
  <c r="S407" i="2"/>
  <c r="AE404" i="2"/>
  <c r="AE405" i="2"/>
  <c r="R406" i="1"/>
  <c r="AC405" i="3"/>
  <c r="T406" i="1"/>
  <c r="AI406" i="1"/>
  <c r="P407" i="1"/>
  <c r="AK407" i="1" s="1"/>
  <c r="AH407" i="1" s="1"/>
  <c r="AD407" i="1"/>
  <c r="AP407" i="1"/>
  <c r="O408" i="1"/>
  <c r="Q407" i="1"/>
  <c r="R407" i="1" s="1"/>
  <c r="AS407" i="1"/>
  <c r="AC406" i="1"/>
  <c r="S406" i="1"/>
  <c r="AE403" i="1"/>
  <c r="T405" i="2"/>
  <c r="AI405" i="2"/>
  <c r="P406" i="2"/>
  <c r="AK405" i="2"/>
  <c r="AH405" i="2" s="1"/>
  <c r="R405" i="2"/>
  <c r="AC407" i="1" l="1"/>
  <c r="T406" i="2"/>
  <c r="P407" i="2"/>
  <c r="AI406" i="2"/>
  <c r="AK406" i="2"/>
  <c r="AH406" i="2" s="1"/>
  <c r="R406" i="2"/>
  <c r="S407" i="1"/>
  <c r="AE404" i="1"/>
  <c r="AC406" i="3"/>
  <c r="AS407" i="3"/>
  <c r="O408" i="3"/>
  <c r="AP407" i="3"/>
  <c r="Q407" i="3"/>
  <c r="R407" i="3" s="1"/>
  <c r="AK407" i="3"/>
  <c r="AH407" i="3" s="1"/>
  <c r="AD407" i="3"/>
  <c r="T407" i="1"/>
  <c r="AI407" i="1"/>
  <c r="P408" i="1"/>
  <c r="S408" i="2"/>
  <c r="S406" i="3"/>
  <c r="AE403" i="3"/>
  <c r="AD408" i="1"/>
  <c r="AP408" i="1"/>
  <c r="AS408" i="1"/>
  <c r="AK408" i="1"/>
  <c r="AH408" i="1" s="1"/>
  <c r="O409" i="1"/>
  <c r="Q408" i="1"/>
  <c r="R408" i="1" s="1"/>
  <c r="AD409" i="2"/>
  <c r="AE406" i="2" s="1"/>
  <c r="AP409" i="2"/>
  <c r="Q409" i="2"/>
  <c r="AS409" i="2"/>
  <c r="O410" i="2"/>
  <c r="AC408" i="2"/>
  <c r="T408" i="3"/>
  <c r="AI408" i="3"/>
  <c r="P409" i="3"/>
  <c r="T409" i="3" l="1"/>
  <c r="AI409" i="3"/>
  <c r="P410" i="3"/>
  <c r="T407" i="2"/>
  <c r="AI407" i="2"/>
  <c r="P408" i="2"/>
  <c r="AK407" i="2"/>
  <c r="AH407" i="2" s="1"/>
  <c r="R407" i="2"/>
  <c r="AP410" i="2"/>
  <c r="AD410" i="2"/>
  <c r="AS410" i="2"/>
  <c r="Q410" i="2"/>
  <c r="O411" i="2"/>
  <c r="AP409" i="1"/>
  <c r="AD409" i="1"/>
  <c r="O410" i="1"/>
  <c r="Q409" i="1"/>
  <c r="AS409" i="1"/>
  <c r="AC408" i="1"/>
  <c r="S407" i="3"/>
  <c r="AE404" i="3"/>
  <c r="AC407" i="3"/>
  <c r="AC409" i="2"/>
  <c r="S408" i="1"/>
  <c r="AE405" i="1"/>
  <c r="T408" i="1"/>
  <c r="P409" i="1"/>
  <c r="AK409" i="1" s="1"/>
  <c r="AH409" i="1" s="1"/>
  <c r="AI408" i="1"/>
  <c r="AD408" i="3"/>
  <c r="AK408" i="3"/>
  <c r="AH408" i="3" s="1"/>
  <c r="AS408" i="3"/>
  <c r="AP408" i="3"/>
  <c r="Q408" i="3"/>
  <c r="R408" i="3" s="1"/>
  <c r="O409" i="3"/>
  <c r="S409" i="2"/>
  <c r="S408" i="3" l="1"/>
  <c r="AE405" i="3"/>
  <c r="AC409" i="1"/>
  <c r="T408" i="2"/>
  <c r="P409" i="2"/>
  <c r="AI408" i="2"/>
  <c r="AK408" i="2"/>
  <c r="AH408" i="2" s="1"/>
  <c r="R408" i="2"/>
  <c r="T410" i="3"/>
  <c r="AI410" i="3"/>
  <c r="P411" i="3"/>
  <c r="AC408" i="3"/>
  <c r="R409" i="1"/>
  <c r="AP409" i="3"/>
  <c r="AD409" i="3"/>
  <c r="AK409" i="3"/>
  <c r="AH409" i="3" s="1"/>
  <c r="Q409" i="3"/>
  <c r="R409" i="3" s="1"/>
  <c r="AS409" i="3"/>
  <c r="O410" i="3"/>
  <c r="T409" i="1"/>
  <c r="AI409" i="1"/>
  <c r="P410" i="1"/>
  <c r="AK410" i="1" s="1"/>
  <c r="AH410" i="1" s="1"/>
  <c r="AD410" i="1"/>
  <c r="AP410" i="1"/>
  <c r="AS410" i="1"/>
  <c r="O411" i="1"/>
  <c r="Q410" i="1"/>
  <c r="R410" i="1" s="1"/>
  <c r="AD411" i="2"/>
  <c r="AP411" i="2"/>
  <c r="Q411" i="2"/>
  <c r="AS411" i="2"/>
  <c r="O412" i="2"/>
  <c r="S410" i="2"/>
  <c r="AE407" i="2"/>
  <c r="S409" i="1"/>
  <c r="AC410" i="2"/>
  <c r="AE406" i="1"/>
  <c r="S411" i="2" l="1"/>
  <c r="AE408" i="2"/>
  <c r="T411" i="3"/>
  <c r="P412" i="3"/>
  <c r="AI411" i="3"/>
  <c r="AS410" i="3"/>
  <c r="O411" i="3"/>
  <c r="AD410" i="3"/>
  <c r="AK410" i="3"/>
  <c r="AH410" i="3" s="1"/>
  <c r="AP410" i="3"/>
  <c r="Q410" i="3"/>
  <c r="R410" i="3" s="1"/>
  <c r="AD411" i="1"/>
  <c r="AP411" i="1"/>
  <c r="AS411" i="1"/>
  <c r="O412" i="1"/>
  <c r="Q411" i="1"/>
  <c r="AC410" i="1"/>
  <c r="T410" i="1"/>
  <c r="P411" i="1"/>
  <c r="AK411" i="1" s="1"/>
  <c r="AH411" i="1" s="1"/>
  <c r="AI410" i="1"/>
  <c r="S409" i="3"/>
  <c r="AE406" i="3"/>
  <c r="Q412" i="2"/>
  <c r="AS412" i="2"/>
  <c r="AP412" i="2"/>
  <c r="AD412" i="2"/>
  <c r="O413" i="2"/>
  <c r="AC411" i="2"/>
  <c r="S410" i="1"/>
  <c r="AE407" i="1"/>
  <c r="AC409" i="3"/>
  <c r="T409" i="2"/>
  <c r="AI409" i="2"/>
  <c r="P410" i="2"/>
  <c r="AK409" i="2"/>
  <c r="AH409" i="2" s="1"/>
  <c r="R409" i="2"/>
  <c r="AE407" i="3"/>
  <c r="AD413" i="2" l="1"/>
  <c r="AP413" i="2"/>
  <c r="Q413" i="2"/>
  <c r="AS413" i="2"/>
  <c r="O414" i="2"/>
  <c r="AC411" i="1"/>
  <c r="AD411" i="3"/>
  <c r="AP411" i="3"/>
  <c r="AK411" i="3"/>
  <c r="AH411" i="3" s="1"/>
  <c r="AS411" i="3"/>
  <c r="O412" i="3"/>
  <c r="Q411" i="3"/>
  <c r="R411" i="3" s="1"/>
  <c r="S412" i="2"/>
  <c r="AE409" i="2"/>
  <c r="R411" i="1"/>
  <c r="S411" i="1"/>
  <c r="AE408" i="1"/>
  <c r="AC410" i="3"/>
  <c r="T410" i="2"/>
  <c r="P411" i="2"/>
  <c r="AI410" i="2"/>
  <c r="AK410" i="2"/>
  <c r="AH410" i="2" s="1"/>
  <c r="R410" i="2"/>
  <c r="AC412" i="2"/>
  <c r="AD412" i="1"/>
  <c r="AP412" i="1"/>
  <c r="AS412" i="1"/>
  <c r="O413" i="1"/>
  <c r="Q412" i="1"/>
  <c r="AE410" i="2"/>
  <c r="T411" i="1"/>
  <c r="AI411" i="1"/>
  <c r="P412" i="1"/>
  <c r="S410" i="3"/>
  <c r="T412" i="3"/>
  <c r="P413" i="3"/>
  <c r="AI412" i="3"/>
  <c r="T413" i="3" l="1"/>
  <c r="P414" i="3"/>
  <c r="AI413" i="3"/>
  <c r="AP413" i="1"/>
  <c r="AD413" i="1"/>
  <c r="AS413" i="1"/>
  <c r="O414" i="1"/>
  <c r="Q413" i="1"/>
  <c r="AC412" i="1"/>
  <c r="T411" i="2"/>
  <c r="AI411" i="2"/>
  <c r="P412" i="2"/>
  <c r="AK411" i="2"/>
  <c r="AH411" i="2" s="1"/>
  <c r="R411" i="2"/>
  <c r="AC411" i="3"/>
  <c r="S412" i="1"/>
  <c r="AE409" i="1"/>
  <c r="AE410" i="1"/>
  <c r="Q412" i="3"/>
  <c r="R412" i="3" s="1"/>
  <c r="AS412" i="3"/>
  <c r="AP412" i="3"/>
  <c r="AD412" i="3"/>
  <c r="O413" i="3"/>
  <c r="AK412" i="3"/>
  <c r="AH412" i="3" s="1"/>
  <c r="S411" i="3"/>
  <c r="AE408" i="3"/>
  <c r="Q414" i="2"/>
  <c r="AS414" i="2"/>
  <c r="AP414" i="2"/>
  <c r="AD414" i="2"/>
  <c r="O415" i="2"/>
  <c r="AC413" i="2"/>
  <c r="T412" i="1"/>
  <c r="P413" i="1"/>
  <c r="AI412" i="1"/>
  <c r="S413" i="2"/>
  <c r="R412" i="1"/>
  <c r="AK412" i="1"/>
  <c r="AH412" i="1" s="1"/>
  <c r="T413" i="1" l="1"/>
  <c r="AI413" i="1"/>
  <c r="P414" i="1"/>
  <c r="AD415" i="2"/>
  <c r="AP415" i="2"/>
  <c r="Q415" i="2"/>
  <c r="AS415" i="2"/>
  <c r="O416" i="2"/>
  <c r="T414" i="3"/>
  <c r="AI414" i="3"/>
  <c r="P415" i="3"/>
  <c r="Q413" i="3"/>
  <c r="R413" i="3" s="1"/>
  <c r="AS413" i="3"/>
  <c r="AD413" i="3"/>
  <c r="O414" i="3"/>
  <c r="AP413" i="3"/>
  <c r="AK413" i="3"/>
  <c r="AH413" i="3" s="1"/>
  <c r="AK413" i="1"/>
  <c r="AH413" i="1" s="1"/>
  <c r="S413" i="1"/>
  <c r="S414" i="2"/>
  <c r="AE411" i="2"/>
  <c r="AE412" i="2"/>
  <c r="S412" i="3"/>
  <c r="AE410" i="3"/>
  <c r="AE409" i="3"/>
  <c r="R413" i="1"/>
  <c r="AC413" i="1"/>
  <c r="AC414" i="2"/>
  <c r="AC412" i="3"/>
  <c r="T412" i="2"/>
  <c r="P413" i="2"/>
  <c r="AI412" i="2"/>
  <c r="AK412" i="2"/>
  <c r="AH412" i="2" s="1"/>
  <c r="R412" i="2"/>
  <c r="AD414" i="1"/>
  <c r="AP414" i="1"/>
  <c r="AK414" i="1"/>
  <c r="AH414" i="1" s="1"/>
  <c r="AS414" i="1"/>
  <c r="O415" i="1"/>
  <c r="Q414" i="1"/>
  <c r="R414" i="1" s="1"/>
  <c r="S413" i="3" l="1"/>
  <c r="T414" i="1"/>
  <c r="P415" i="1"/>
  <c r="AK415" i="1" s="1"/>
  <c r="AH415" i="1" s="1"/>
  <c r="AI414" i="1"/>
  <c r="AD415" i="1"/>
  <c r="AP415" i="1"/>
  <c r="O416" i="1"/>
  <c r="AS415" i="1"/>
  <c r="Q415" i="1"/>
  <c r="R415" i="1" s="1"/>
  <c r="AC414" i="1"/>
  <c r="T415" i="3"/>
  <c r="AI415" i="3"/>
  <c r="P416" i="3"/>
  <c r="S414" i="1"/>
  <c r="AE411" i="1"/>
  <c r="AE412" i="1"/>
  <c r="AC413" i="3"/>
  <c r="AC415" i="2"/>
  <c r="T413" i="2"/>
  <c r="AI413" i="2"/>
  <c r="P414" i="2"/>
  <c r="AK413" i="2"/>
  <c r="AH413" i="2" s="1"/>
  <c r="R413" i="2"/>
  <c r="AS414" i="3"/>
  <c r="AP414" i="3"/>
  <c r="AD414" i="3"/>
  <c r="Q414" i="3"/>
  <c r="R414" i="3" s="1"/>
  <c r="AK414" i="3"/>
  <c r="AH414" i="3" s="1"/>
  <c r="O415" i="3"/>
  <c r="AP416" i="2"/>
  <c r="AD416" i="2"/>
  <c r="AS416" i="2"/>
  <c r="Q416" i="2"/>
  <c r="O417" i="2"/>
  <c r="S415" i="2"/>
  <c r="AP415" i="3" l="1"/>
  <c r="AS415" i="3"/>
  <c r="AK415" i="3"/>
  <c r="AH415" i="3" s="1"/>
  <c r="AD415" i="3"/>
  <c r="Q415" i="3"/>
  <c r="R415" i="3" s="1"/>
  <c r="O416" i="3"/>
  <c r="S414" i="3"/>
  <c r="AC415" i="1"/>
  <c r="AD417" i="2"/>
  <c r="AP417" i="2"/>
  <c r="Q417" i="2"/>
  <c r="AS417" i="2"/>
  <c r="O418" i="2"/>
  <c r="S416" i="2"/>
  <c r="AE414" i="2"/>
  <c r="AE413" i="2"/>
  <c r="AC414" i="3"/>
  <c r="S415" i="1"/>
  <c r="AE411" i="3"/>
  <c r="AC416" i="2"/>
  <c r="T416" i="3"/>
  <c r="AI416" i="3"/>
  <c r="P417" i="3"/>
  <c r="T414" i="2"/>
  <c r="P415" i="2"/>
  <c r="AI414" i="2"/>
  <c r="AK414" i="2"/>
  <c r="AH414" i="2" s="1"/>
  <c r="R414" i="2"/>
  <c r="AD416" i="1"/>
  <c r="AP416" i="1"/>
  <c r="AS416" i="1"/>
  <c r="O417" i="1"/>
  <c r="Q416" i="1"/>
  <c r="T415" i="1"/>
  <c r="AI415" i="1"/>
  <c r="P416" i="1"/>
  <c r="AK416" i="1" s="1"/>
  <c r="AH416" i="1" s="1"/>
  <c r="T415" i="2" l="1"/>
  <c r="AI415" i="2"/>
  <c r="P416" i="2"/>
  <c r="AK415" i="2"/>
  <c r="AH415" i="2" s="1"/>
  <c r="R415" i="2"/>
  <c r="AC417" i="2"/>
  <c r="S415" i="3"/>
  <c r="AE412" i="3"/>
  <c r="R416" i="1"/>
  <c r="S417" i="2"/>
  <c r="T416" i="1"/>
  <c r="AI416" i="1"/>
  <c r="P417" i="1"/>
  <c r="AK417" i="1" s="1"/>
  <c r="AH417" i="1" s="1"/>
  <c r="AP417" i="1"/>
  <c r="AD417" i="1"/>
  <c r="O418" i="1"/>
  <c r="AS417" i="1"/>
  <c r="Q417" i="1"/>
  <c r="R417" i="1" s="1"/>
  <c r="AC416" i="1"/>
  <c r="T417" i="3"/>
  <c r="AI417" i="3"/>
  <c r="P418" i="3"/>
  <c r="AP416" i="3"/>
  <c r="AK416" i="3"/>
  <c r="AH416" i="3" s="1"/>
  <c r="AD416" i="3"/>
  <c r="O417" i="3"/>
  <c r="Q416" i="3"/>
  <c r="R416" i="3" s="1"/>
  <c r="AS416" i="3"/>
  <c r="S416" i="1"/>
  <c r="AE413" i="1"/>
  <c r="Q418" i="2"/>
  <c r="AS418" i="2"/>
  <c r="AP418" i="2"/>
  <c r="AD418" i="2"/>
  <c r="O419" i="2"/>
  <c r="AC415" i="3"/>
  <c r="S418" i="2" l="1"/>
  <c r="AE415" i="2"/>
  <c r="S416" i="3"/>
  <c r="AE413" i="3"/>
  <c r="AD418" i="1"/>
  <c r="AP418" i="1"/>
  <c r="O419" i="1"/>
  <c r="AS418" i="1"/>
  <c r="Q418" i="1"/>
  <c r="AC418" i="2"/>
  <c r="S417" i="1"/>
  <c r="AE414" i="1"/>
  <c r="AC416" i="3"/>
  <c r="AC417" i="1"/>
  <c r="AD419" i="2"/>
  <c r="AP419" i="2"/>
  <c r="Q419" i="2"/>
  <c r="AS419" i="2"/>
  <c r="O420" i="2"/>
  <c r="AP417" i="3"/>
  <c r="AS417" i="3"/>
  <c r="AK417" i="3"/>
  <c r="AH417" i="3" s="1"/>
  <c r="AD417" i="3"/>
  <c r="Q417" i="3"/>
  <c r="R417" i="3" s="1"/>
  <c r="O418" i="3"/>
  <c r="T418" i="3"/>
  <c r="AI418" i="3"/>
  <c r="P419" i="3"/>
  <c r="T417" i="1"/>
  <c r="AI417" i="1"/>
  <c r="P418" i="1"/>
  <c r="AK418" i="1" s="1"/>
  <c r="AH418" i="1" s="1"/>
  <c r="AE416" i="2"/>
  <c r="T416" i="2"/>
  <c r="P417" i="2"/>
  <c r="AI416" i="2"/>
  <c r="AK416" i="2"/>
  <c r="AH416" i="2" s="1"/>
  <c r="R416" i="2"/>
  <c r="T417" i="2" l="1"/>
  <c r="AI417" i="2"/>
  <c r="P418" i="2"/>
  <c r="AK417" i="2"/>
  <c r="AH417" i="2" s="1"/>
  <c r="R417" i="2"/>
  <c r="S417" i="3"/>
  <c r="R418" i="1"/>
  <c r="AE414" i="3"/>
  <c r="AC418" i="1"/>
  <c r="T419" i="3"/>
  <c r="AI419" i="3"/>
  <c r="P420" i="3"/>
  <c r="AP418" i="3"/>
  <c r="AD418" i="3"/>
  <c r="Q418" i="3"/>
  <c r="R418" i="3" s="1"/>
  <c r="AS418" i="3"/>
  <c r="O419" i="3"/>
  <c r="AK418" i="3"/>
  <c r="AH418" i="3" s="1"/>
  <c r="AS420" i="2"/>
  <c r="Q420" i="2"/>
  <c r="AP420" i="2"/>
  <c r="AD420" i="2"/>
  <c r="AE417" i="2" s="1"/>
  <c r="O421" i="2"/>
  <c r="AC419" i="2"/>
  <c r="AD419" i="1"/>
  <c r="AP419" i="1"/>
  <c r="O420" i="1"/>
  <c r="Q419" i="1"/>
  <c r="AS419" i="1"/>
  <c r="S418" i="1"/>
  <c r="AE415" i="1"/>
  <c r="AE416" i="1"/>
  <c r="T418" i="1"/>
  <c r="AI418" i="1"/>
  <c r="P419" i="1"/>
  <c r="AC417" i="3"/>
  <c r="S419" i="2"/>
  <c r="AE415" i="3"/>
  <c r="AD420" i="1" l="1"/>
  <c r="AP420" i="1"/>
  <c r="O421" i="1"/>
  <c r="AS420" i="1"/>
  <c r="Q420" i="1"/>
  <c r="T418" i="2"/>
  <c r="P419" i="2"/>
  <c r="AI418" i="2"/>
  <c r="AK418" i="2"/>
  <c r="AH418" i="2" s="1"/>
  <c r="R418" i="2"/>
  <c r="T419" i="1"/>
  <c r="P420" i="1"/>
  <c r="AI419" i="1"/>
  <c r="AK419" i="1"/>
  <c r="AH419" i="1" s="1"/>
  <c r="AC419" i="1"/>
  <c r="AD421" i="2"/>
  <c r="AP421" i="2"/>
  <c r="Q421" i="2"/>
  <c r="AS421" i="2"/>
  <c r="O422" i="2"/>
  <c r="AP419" i="3"/>
  <c r="AS419" i="3"/>
  <c r="AD419" i="3"/>
  <c r="Q419" i="3"/>
  <c r="R419" i="3" s="1"/>
  <c r="O420" i="3"/>
  <c r="AK419" i="3"/>
  <c r="AH419" i="3" s="1"/>
  <c r="S418" i="3"/>
  <c r="S419" i="1"/>
  <c r="S420" i="2"/>
  <c r="AE418" i="2"/>
  <c r="AC418" i="3"/>
  <c r="R419" i="1"/>
  <c r="AC420" i="2"/>
  <c r="T420" i="3"/>
  <c r="AI420" i="3"/>
  <c r="P421" i="3"/>
  <c r="AS420" i="3" l="1"/>
  <c r="AP420" i="3"/>
  <c r="O421" i="3"/>
  <c r="AK420" i="3"/>
  <c r="AH420" i="3" s="1"/>
  <c r="AD420" i="3"/>
  <c r="Q420" i="3"/>
  <c r="R420" i="3" s="1"/>
  <c r="S421" i="2"/>
  <c r="AP421" i="1"/>
  <c r="AD421" i="1"/>
  <c r="O422" i="1"/>
  <c r="Q421" i="1"/>
  <c r="AS421" i="1"/>
  <c r="S420" i="1"/>
  <c r="AE417" i="1"/>
  <c r="T421" i="3"/>
  <c r="AI421" i="3"/>
  <c r="P422" i="3"/>
  <c r="AC419" i="3"/>
  <c r="T420" i="1"/>
  <c r="AI420" i="1"/>
  <c r="P421" i="1"/>
  <c r="R420" i="1"/>
  <c r="AK420" i="1"/>
  <c r="AH420" i="1" s="1"/>
  <c r="S419" i="3"/>
  <c r="AE417" i="3"/>
  <c r="AE416" i="3"/>
  <c r="AP422" i="2"/>
  <c r="AD422" i="2"/>
  <c r="AS422" i="2"/>
  <c r="Q422" i="2"/>
  <c r="O423" i="2"/>
  <c r="AC421" i="2"/>
  <c r="T419" i="2"/>
  <c r="AI419" i="2"/>
  <c r="P420" i="2"/>
  <c r="AK419" i="2"/>
  <c r="AH419" i="2" s="1"/>
  <c r="R419" i="2"/>
  <c r="AC420" i="1"/>
  <c r="AC422" i="2" l="1"/>
  <c r="R421" i="1"/>
  <c r="T421" i="1"/>
  <c r="AI421" i="1"/>
  <c r="P422" i="1"/>
  <c r="AK422" i="1" s="1"/>
  <c r="AH422" i="1" s="1"/>
  <c r="AD422" i="1"/>
  <c r="AP422" i="1"/>
  <c r="AS422" i="1"/>
  <c r="O423" i="1"/>
  <c r="Q422" i="1"/>
  <c r="R422" i="1" s="1"/>
  <c r="S420" i="3"/>
  <c r="AC420" i="3"/>
  <c r="T420" i="2"/>
  <c r="P421" i="2"/>
  <c r="AI420" i="2"/>
  <c r="AK420" i="2"/>
  <c r="AH420" i="2" s="1"/>
  <c r="R420" i="2"/>
  <c r="T422" i="3"/>
  <c r="AI422" i="3"/>
  <c r="P423" i="3"/>
  <c r="AK421" i="1"/>
  <c r="AH421" i="1" s="1"/>
  <c r="S421" i="1"/>
  <c r="AE418" i="1"/>
  <c r="AD423" i="2"/>
  <c r="AP423" i="2"/>
  <c r="Q423" i="2"/>
  <c r="AS423" i="2"/>
  <c r="O424" i="2"/>
  <c r="S422" i="2"/>
  <c r="AE419" i="2"/>
  <c r="AC421" i="1"/>
  <c r="AP421" i="3"/>
  <c r="AD421" i="3"/>
  <c r="AS421" i="3"/>
  <c r="Q421" i="3"/>
  <c r="R421" i="3" s="1"/>
  <c r="O422" i="3"/>
  <c r="AK421" i="3"/>
  <c r="AH421" i="3" s="1"/>
  <c r="AC423" i="2" l="1"/>
  <c r="T423" i="3"/>
  <c r="AI423" i="3"/>
  <c r="P424" i="3"/>
  <c r="S422" i="1"/>
  <c r="AE419" i="1"/>
  <c r="Q424" i="2"/>
  <c r="AS424" i="2"/>
  <c r="AP424" i="2"/>
  <c r="AD424" i="2"/>
  <c r="O425" i="2"/>
  <c r="S423" i="2"/>
  <c r="AE420" i="2"/>
  <c r="AE421" i="2"/>
  <c r="AP422" i="3"/>
  <c r="AS422" i="3"/>
  <c r="AK422" i="3"/>
  <c r="AH422" i="3" s="1"/>
  <c r="O423" i="3"/>
  <c r="AD422" i="3"/>
  <c r="Q422" i="3"/>
  <c r="R422" i="3" s="1"/>
  <c r="S421" i="3"/>
  <c r="AE419" i="3"/>
  <c r="AE418" i="3"/>
  <c r="T422" i="1"/>
  <c r="AI422" i="1"/>
  <c r="P423" i="1"/>
  <c r="AC421" i="3"/>
  <c r="T421" i="2"/>
  <c r="AI421" i="2"/>
  <c r="P422" i="2"/>
  <c r="AK421" i="2"/>
  <c r="AH421" i="2" s="1"/>
  <c r="R421" i="2"/>
  <c r="AD423" i="1"/>
  <c r="AP423" i="1"/>
  <c r="O424" i="1"/>
  <c r="Q423" i="1"/>
  <c r="R423" i="1" s="1"/>
  <c r="AK423" i="1"/>
  <c r="AH423" i="1" s="1"/>
  <c r="AS423" i="1"/>
  <c r="AC422" i="1"/>
  <c r="T422" i="2" l="1"/>
  <c r="P423" i="2"/>
  <c r="AI422" i="2"/>
  <c r="AK422" i="2"/>
  <c r="AH422" i="2" s="1"/>
  <c r="R422" i="2"/>
  <c r="S422" i="3"/>
  <c r="AC424" i="2"/>
  <c r="AD424" i="1"/>
  <c r="AP424" i="1"/>
  <c r="AS424" i="1"/>
  <c r="O425" i="1"/>
  <c r="Q424" i="1"/>
  <c r="AP423" i="3"/>
  <c r="AS423" i="3"/>
  <c r="Q423" i="3"/>
  <c r="R423" i="3" s="1"/>
  <c r="AK423" i="3"/>
  <c r="AH423" i="3" s="1"/>
  <c r="O424" i="3"/>
  <c r="AD423" i="3"/>
  <c r="AC422" i="3"/>
  <c r="AE421" i="1"/>
  <c r="AC423" i="1"/>
  <c r="AD425" i="2"/>
  <c r="AP425" i="2"/>
  <c r="Q425" i="2"/>
  <c r="AS425" i="2"/>
  <c r="O426" i="2"/>
  <c r="T424" i="3"/>
  <c r="AI424" i="3"/>
  <c r="P425" i="3"/>
  <c r="S423" i="1"/>
  <c r="AE420" i="1"/>
  <c r="T423" i="1"/>
  <c r="AI423" i="1"/>
  <c r="P424" i="1"/>
  <c r="AK424" i="1" s="1"/>
  <c r="AH424" i="1" s="1"/>
  <c r="S424" i="2"/>
  <c r="S425" i="2" l="1"/>
  <c r="AE422" i="2"/>
  <c r="AC423" i="3"/>
  <c r="R424" i="1"/>
  <c r="T423" i="2"/>
  <c r="AI423" i="2"/>
  <c r="P424" i="2"/>
  <c r="AK423" i="2"/>
  <c r="AH423" i="2" s="1"/>
  <c r="R423" i="2"/>
  <c r="T424" i="1"/>
  <c r="P425" i="1"/>
  <c r="AI424" i="1"/>
  <c r="T425" i="3"/>
  <c r="AI425" i="3"/>
  <c r="P426" i="3"/>
  <c r="Q426" i="2"/>
  <c r="AS426" i="2"/>
  <c r="AP426" i="2"/>
  <c r="AD426" i="2"/>
  <c r="O427" i="2"/>
  <c r="S423" i="3"/>
  <c r="AE420" i="3"/>
  <c r="AP425" i="1"/>
  <c r="AD425" i="1"/>
  <c r="O426" i="1"/>
  <c r="Q425" i="1"/>
  <c r="R425" i="1" s="1"/>
  <c r="AK425" i="1"/>
  <c r="AH425" i="1" s="1"/>
  <c r="AS425" i="1"/>
  <c r="AC424" i="1"/>
  <c r="AC425" i="2"/>
  <c r="AP424" i="3"/>
  <c r="O425" i="3"/>
  <c r="AD424" i="3"/>
  <c r="Q424" i="3"/>
  <c r="R424" i="3" s="1"/>
  <c r="AS424" i="3"/>
  <c r="AK424" i="3"/>
  <c r="AH424" i="3" s="1"/>
  <c r="S424" i="1"/>
  <c r="S424" i="3" l="1"/>
  <c r="S425" i="1"/>
  <c r="AE422" i="1"/>
  <c r="T426" i="3"/>
  <c r="AI426" i="3"/>
  <c r="P427" i="3"/>
  <c r="T425" i="1"/>
  <c r="AI425" i="1"/>
  <c r="P426" i="1"/>
  <c r="AP425" i="3"/>
  <c r="Q425" i="3"/>
  <c r="R425" i="3" s="1"/>
  <c r="O426" i="3"/>
  <c r="AK425" i="3"/>
  <c r="AH425" i="3" s="1"/>
  <c r="AS425" i="3"/>
  <c r="AD425" i="3"/>
  <c r="AC425" i="1"/>
  <c r="AD427" i="2"/>
  <c r="AP427" i="2"/>
  <c r="Q427" i="2"/>
  <c r="AS427" i="2"/>
  <c r="O428" i="2"/>
  <c r="T424" i="2"/>
  <c r="P425" i="2"/>
  <c r="AI424" i="2"/>
  <c r="AK424" i="2"/>
  <c r="AH424" i="2" s="1"/>
  <c r="R424" i="2"/>
  <c r="AC424" i="3"/>
  <c r="AE421" i="3"/>
  <c r="S426" i="2"/>
  <c r="AE423" i="2"/>
  <c r="AE424" i="2"/>
  <c r="AD426" i="1"/>
  <c r="AP426" i="1"/>
  <c r="AK426" i="1"/>
  <c r="AH426" i="1" s="1"/>
  <c r="AS426" i="1"/>
  <c r="O427" i="1"/>
  <c r="Q426" i="1"/>
  <c r="R426" i="1" s="1"/>
  <c r="AE422" i="3"/>
  <c r="AC426" i="2"/>
  <c r="AP426" i="3" l="1"/>
  <c r="AS426" i="3"/>
  <c r="Q426" i="3"/>
  <c r="R426" i="3" s="1"/>
  <c r="O427" i="3"/>
  <c r="AK426" i="3"/>
  <c r="AH426" i="3" s="1"/>
  <c r="AD426" i="3"/>
  <c r="T426" i="1"/>
  <c r="P427" i="1"/>
  <c r="AI426" i="1"/>
  <c r="AD427" i="1"/>
  <c r="AP427" i="1"/>
  <c r="AS427" i="1"/>
  <c r="O428" i="1"/>
  <c r="Q427" i="1"/>
  <c r="R427" i="1" s="1"/>
  <c r="AK427" i="1"/>
  <c r="AH427" i="1" s="1"/>
  <c r="AC426" i="1"/>
  <c r="T425" i="2"/>
  <c r="AI425" i="2"/>
  <c r="P426" i="2"/>
  <c r="AK425" i="2"/>
  <c r="AH425" i="2" s="1"/>
  <c r="R425" i="2"/>
  <c r="AP428" i="2"/>
  <c r="AD428" i="2"/>
  <c r="AS428" i="2"/>
  <c r="Q428" i="2"/>
  <c r="O429" i="2"/>
  <c r="AC427" i="2"/>
  <c r="S425" i="3"/>
  <c r="S426" i="1"/>
  <c r="AE423" i="1"/>
  <c r="S427" i="2"/>
  <c r="AE424" i="1"/>
  <c r="AC425" i="3"/>
  <c r="T427" i="3"/>
  <c r="AI427" i="3"/>
  <c r="P428" i="3"/>
  <c r="T428" i="3" l="1"/>
  <c r="AI428" i="3"/>
  <c r="P429" i="3"/>
  <c r="AD429" i="2"/>
  <c r="AP429" i="2"/>
  <c r="Q429" i="2"/>
  <c r="AS429" i="2"/>
  <c r="O430" i="2"/>
  <c r="AC427" i="1"/>
  <c r="T427" i="1"/>
  <c r="AI427" i="1"/>
  <c r="P428" i="1"/>
  <c r="AC426" i="3"/>
  <c r="S428" i="2"/>
  <c r="AE426" i="2"/>
  <c r="AE425" i="2"/>
  <c r="S427" i="1"/>
  <c r="AP427" i="3"/>
  <c r="AS427" i="3"/>
  <c r="AK427" i="3"/>
  <c r="AH427" i="3" s="1"/>
  <c r="O428" i="3"/>
  <c r="AD427" i="3"/>
  <c r="Q427" i="3"/>
  <c r="R427" i="3" s="1"/>
  <c r="AC428" i="2"/>
  <c r="T426" i="2"/>
  <c r="P427" i="2"/>
  <c r="AI426" i="2"/>
  <c r="AK426" i="2"/>
  <c r="AH426" i="2" s="1"/>
  <c r="R426" i="2"/>
  <c r="AD428" i="1"/>
  <c r="AP428" i="1"/>
  <c r="AK428" i="1"/>
  <c r="AH428" i="1" s="1"/>
  <c r="AS428" i="1"/>
  <c r="O429" i="1"/>
  <c r="Q428" i="1"/>
  <c r="R428" i="1" s="1"/>
  <c r="S426" i="3"/>
  <c r="AE423" i="3"/>
  <c r="S428" i="1" l="1"/>
  <c r="AE425" i="1"/>
  <c r="T428" i="1"/>
  <c r="P429" i="1"/>
  <c r="AI428" i="1"/>
  <c r="T429" i="3"/>
  <c r="AI429" i="3"/>
  <c r="P430" i="3"/>
  <c r="T427" i="2"/>
  <c r="AI427" i="2"/>
  <c r="P428" i="2"/>
  <c r="AK427" i="2"/>
  <c r="AH427" i="2" s="1"/>
  <c r="R427" i="2"/>
  <c r="S427" i="3"/>
  <c r="AE424" i="3"/>
  <c r="AP430" i="2"/>
  <c r="AD430" i="2"/>
  <c r="Q430" i="2"/>
  <c r="AS430" i="2"/>
  <c r="O431" i="2"/>
  <c r="AC429" i="2"/>
  <c r="AP429" i="1"/>
  <c r="AD429" i="1"/>
  <c r="AS429" i="1"/>
  <c r="O430" i="1"/>
  <c r="Q429" i="1"/>
  <c r="R429" i="1" s="1"/>
  <c r="AK429" i="1"/>
  <c r="AH429" i="1" s="1"/>
  <c r="AC428" i="1"/>
  <c r="AS428" i="3"/>
  <c r="AP428" i="3"/>
  <c r="AK428" i="3"/>
  <c r="AH428" i="3" s="1"/>
  <c r="AD428" i="3"/>
  <c r="Q428" i="3"/>
  <c r="R428" i="3" s="1"/>
  <c r="O429" i="3"/>
  <c r="AC427" i="3"/>
  <c r="S429" i="2"/>
  <c r="S429" i="1" l="1"/>
  <c r="AE426" i="1"/>
  <c r="AD431" i="2"/>
  <c r="AP431" i="2"/>
  <c r="Q431" i="2"/>
  <c r="AS431" i="2"/>
  <c r="O432" i="2"/>
  <c r="T430" i="3"/>
  <c r="AI430" i="3"/>
  <c r="P431" i="3"/>
  <c r="T429" i="1"/>
  <c r="AI429" i="1"/>
  <c r="P430" i="1"/>
  <c r="S428" i="3"/>
  <c r="AE425" i="3"/>
  <c r="AC429" i="1"/>
  <c r="S430" i="2"/>
  <c r="AE428" i="2"/>
  <c r="AE427" i="2"/>
  <c r="T428" i="2"/>
  <c r="P429" i="2"/>
  <c r="AI428" i="2"/>
  <c r="AK428" i="2"/>
  <c r="AH428" i="2" s="1"/>
  <c r="R428" i="2"/>
  <c r="AD430" i="1"/>
  <c r="AP430" i="1"/>
  <c r="AK430" i="1"/>
  <c r="AH430" i="1" s="1"/>
  <c r="AS430" i="1"/>
  <c r="O431" i="1"/>
  <c r="Q430" i="1"/>
  <c r="R430" i="1" s="1"/>
  <c r="AC430" i="2"/>
  <c r="AP429" i="3"/>
  <c r="Q429" i="3"/>
  <c r="R429" i="3" s="1"/>
  <c r="AS429" i="3"/>
  <c r="AK429" i="3"/>
  <c r="AH429" i="3" s="1"/>
  <c r="O430" i="3"/>
  <c r="AD429" i="3"/>
  <c r="AC428" i="3"/>
  <c r="AE427" i="1"/>
  <c r="AD431" i="1" l="1"/>
  <c r="AP431" i="1"/>
  <c r="O432" i="1"/>
  <c r="AS431" i="1"/>
  <c r="Q431" i="1"/>
  <c r="AC430" i="1"/>
  <c r="T430" i="1"/>
  <c r="P431" i="1"/>
  <c r="AI430" i="1"/>
  <c r="Q432" i="2"/>
  <c r="AP432" i="2"/>
  <c r="AD432" i="2"/>
  <c r="AS432" i="2"/>
  <c r="O433" i="2"/>
  <c r="S431" i="2"/>
  <c r="S429" i="3"/>
  <c r="S430" i="1"/>
  <c r="AE426" i="3"/>
  <c r="AP430" i="3"/>
  <c r="AD430" i="3"/>
  <c r="Q430" i="3"/>
  <c r="R430" i="3" s="1"/>
  <c r="AS430" i="3"/>
  <c r="AK430" i="3"/>
  <c r="AH430" i="3" s="1"/>
  <c r="O431" i="3"/>
  <c r="AC429" i="3"/>
  <c r="T429" i="2"/>
  <c r="AI429" i="2"/>
  <c r="P430" i="2"/>
  <c r="AK429" i="2"/>
  <c r="AH429" i="2" s="1"/>
  <c r="R429" i="2"/>
  <c r="T431" i="3"/>
  <c r="AI431" i="3"/>
  <c r="P432" i="3"/>
  <c r="AC431" i="2"/>
  <c r="AP431" i="3" l="1"/>
  <c r="AS431" i="3"/>
  <c r="AK431" i="3"/>
  <c r="AH431" i="3" s="1"/>
  <c r="AD431" i="3"/>
  <c r="O432" i="3"/>
  <c r="Q431" i="3"/>
  <c r="R431" i="3" s="1"/>
  <c r="AC432" i="2"/>
  <c r="T432" i="3"/>
  <c r="AI432" i="3"/>
  <c r="P433" i="3"/>
  <c r="T430" i="2"/>
  <c r="P431" i="2"/>
  <c r="AI430" i="2"/>
  <c r="AK430" i="2"/>
  <c r="AH430" i="2" s="1"/>
  <c r="R430" i="2"/>
  <c r="S430" i="3"/>
  <c r="AE427" i="3"/>
  <c r="AD433" i="2"/>
  <c r="AP433" i="2"/>
  <c r="Q433" i="2"/>
  <c r="AS433" i="2"/>
  <c r="O434" i="2"/>
  <c r="T431" i="1"/>
  <c r="AI431" i="1"/>
  <c r="P432" i="1"/>
  <c r="AD432" i="1"/>
  <c r="AP432" i="1"/>
  <c r="AK432" i="1"/>
  <c r="AH432" i="1" s="1"/>
  <c r="AS432" i="1"/>
  <c r="O433" i="1"/>
  <c r="Q432" i="1"/>
  <c r="R432" i="1" s="1"/>
  <c r="AC430" i="3"/>
  <c r="AK431" i="1"/>
  <c r="AH431" i="1" s="1"/>
  <c r="AC431" i="1"/>
  <c r="AE428" i="3"/>
  <c r="S432" i="2"/>
  <c r="AE429" i="2"/>
  <c r="R431" i="1"/>
  <c r="S431" i="1"/>
  <c r="AE428" i="1"/>
  <c r="AE429" i="1"/>
  <c r="S432" i="1" l="1"/>
  <c r="S433" i="2"/>
  <c r="AE430" i="2"/>
  <c r="T431" i="2"/>
  <c r="AI431" i="2"/>
  <c r="P432" i="2"/>
  <c r="AK431" i="2"/>
  <c r="AH431" i="2" s="1"/>
  <c r="R431" i="2"/>
  <c r="T432" i="1"/>
  <c r="AI432" i="1"/>
  <c r="P433" i="1"/>
  <c r="AP434" i="2"/>
  <c r="AD434" i="2"/>
  <c r="AS434" i="2"/>
  <c r="Q434" i="2"/>
  <c r="O435" i="2"/>
  <c r="AP432" i="3"/>
  <c r="Q432" i="3"/>
  <c r="R432" i="3" s="1"/>
  <c r="AS432" i="3"/>
  <c r="O433" i="3"/>
  <c r="AK432" i="3"/>
  <c r="AH432" i="3" s="1"/>
  <c r="AD432" i="3"/>
  <c r="AC431" i="3"/>
  <c r="AP433" i="1"/>
  <c r="AD433" i="1"/>
  <c r="O434" i="1"/>
  <c r="AS433" i="1"/>
  <c r="Q433" i="1"/>
  <c r="R433" i="1" s="1"/>
  <c r="AK433" i="1"/>
  <c r="AH433" i="1" s="1"/>
  <c r="AC432" i="1"/>
  <c r="AC433" i="2"/>
  <c r="T433" i="3"/>
  <c r="AI433" i="3"/>
  <c r="P434" i="3"/>
  <c r="S431" i="3"/>
  <c r="AE429" i="3"/>
  <c r="AD434" i="1" l="1"/>
  <c r="AP434" i="1"/>
  <c r="O435" i="1"/>
  <c r="AS434" i="1"/>
  <c r="Q434" i="1"/>
  <c r="R434" i="1" s="1"/>
  <c r="T433" i="1"/>
  <c r="AI433" i="1"/>
  <c r="P434" i="1"/>
  <c r="AK434" i="1" s="1"/>
  <c r="AH434" i="1" s="1"/>
  <c r="T434" i="3"/>
  <c r="AI434" i="3"/>
  <c r="P435" i="3"/>
  <c r="S433" i="1"/>
  <c r="AE431" i="1"/>
  <c r="S432" i="3"/>
  <c r="AD435" i="2"/>
  <c r="AP435" i="2"/>
  <c r="Q435" i="2"/>
  <c r="AS435" i="2"/>
  <c r="O436" i="2"/>
  <c r="S434" i="2"/>
  <c r="AE431" i="2"/>
  <c r="AC433" i="1"/>
  <c r="AC434" i="2"/>
  <c r="T432" i="2"/>
  <c r="P433" i="2"/>
  <c r="AI432" i="2"/>
  <c r="AK432" i="2"/>
  <c r="AH432" i="2" s="1"/>
  <c r="R432" i="2"/>
  <c r="AE430" i="1"/>
  <c r="AP433" i="3"/>
  <c r="AK433" i="3"/>
  <c r="AH433" i="3" s="1"/>
  <c r="O434" i="3"/>
  <c r="AD433" i="3"/>
  <c r="AS433" i="3"/>
  <c r="Q433" i="3"/>
  <c r="R433" i="3" s="1"/>
  <c r="AC432" i="3"/>
  <c r="AE432" i="2"/>
  <c r="AP434" i="3" l="1"/>
  <c r="AS434" i="3"/>
  <c r="AK434" i="3"/>
  <c r="AH434" i="3" s="1"/>
  <c r="AD434" i="3"/>
  <c r="O435" i="3"/>
  <c r="Q434" i="3"/>
  <c r="R434" i="3" s="1"/>
  <c r="AS436" i="2"/>
  <c r="AP436" i="2"/>
  <c r="AD436" i="2"/>
  <c r="Q436" i="2"/>
  <c r="O437" i="2"/>
  <c r="AC435" i="2"/>
  <c r="T433" i="2"/>
  <c r="AI433" i="2"/>
  <c r="P434" i="2"/>
  <c r="AK433" i="2"/>
  <c r="AH433" i="2" s="1"/>
  <c r="R433" i="2"/>
  <c r="S435" i="2"/>
  <c r="T434" i="1"/>
  <c r="AI434" i="1"/>
  <c r="P435" i="1"/>
  <c r="AC434" i="1"/>
  <c r="AC433" i="3"/>
  <c r="T435" i="3"/>
  <c r="AI435" i="3"/>
  <c r="P436" i="3"/>
  <c r="AD435" i="1"/>
  <c r="AP435" i="1"/>
  <c r="O436" i="1"/>
  <c r="Q435" i="1"/>
  <c r="R435" i="1" s="1"/>
  <c r="AS435" i="1"/>
  <c r="AK435" i="1"/>
  <c r="AH435" i="1" s="1"/>
  <c r="S434" i="1"/>
  <c r="S433" i="3"/>
  <c r="AE431" i="3"/>
  <c r="AE430" i="3"/>
  <c r="T436" i="3" l="1"/>
  <c r="AI436" i="3"/>
  <c r="P437" i="3"/>
  <c r="T434" i="2"/>
  <c r="P435" i="2"/>
  <c r="AI434" i="2"/>
  <c r="AK434" i="2"/>
  <c r="AH434" i="2" s="1"/>
  <c r="R434" i="2"/>
  <c r="S436" i="2"/>
  <c r="AE433" i="2"/>
  <c r="AD436" i="1"/>
  <c r="AP436" i="1"/>
  <c r="O437" i="1"/>
  <c r="AS436" i="1"/>
  <c r="Q436" i="1"/>
  <c r="AD437" i="2"/>
  <c r="AP437" i="2"/>
  <c r="Q437" i="2"/>
  <c r="AS437" i="2"/>
  <c r="O438" i="2"/>
  <c r="AC436" i="2"/>
  <c r="AP435" i="3"/>
  <c r="AS435" i="3"/>
  <c r="AD435" i="3"/>
  <c r="O436" i="3"/>
  <c r="Q435" i="3"/>
  <c r="R435" i="3" s="1"/>
  <c r="AK435" i="3"/>
  <c r="AH435" i="3" s="1"/>
  <c r="AC435" i="1"/>
  <c r="S434" i="3"/>
  <c r="AC434" i="3"/>
  <c r="S435" i="1"/>
  <c r="AE432" i="1"/>
  <c r="T435" i="1"/>
  <c r="P436" i="1"/>
  <c r="AK436" i="1" s="1"/>
  <c r="AH436" i="1" s="1"/>
  <c r="AI435" i="1"/>
  <c r="S435" i="3" l="1"/>
  <c r="AE432" i="3"/>
  <c r="R436" i="1"/>
  <c r="T437" i="3"/>
  <c r="AI437" i="3"/>
  <c r="P438" i="3"/>
  <c r="T436" i="1"/>
  <c r="AI436" i="1"/>
  <c r="P437" i="1"/>
  <c r="AC436" i="1"/>
  <c r="AE434" i="2"/>
  <c r="AC435" i="3"/>
  <c r="AS438" i="2"/>
  <c r="Q438" i="2"/>
  <c r="AP438" i="2"/>
  <c r="AD438" i="2"/>
  <c r="O439" i="2"/>
  <c r="AC437" i="2"/>
  <c r="AP437" i="1"/>
  <c r="AD437" i="1"/>
  <c r="O438" i="1"/>
  <c r="Q437" i="1"/>
  <c r="R437" i="1" s="1"/>
  <c r="AS437" i="1"/>
  <c r="AK437" i="1"/>
  <c r="AH437" i="1" s="1"/>
  <c r="S436" i="1"/>
  <c r="AE433" i="1"/>
  <c r="T435" i="2"/>
  <c r="AI435" i="2"/>
  <c r="P436" i="2"/>
  <c r="AK435" i="2"/>
  <c r="AH435" i="2" s="1"/>
  <c r="R435" i="2"/>
  <c r="AS436" i="3"/>
  <c r="AP436" i="3"/>
  <c r="AD436" i="3"/>
  <c r="O437" i="3"/>
  <c r="Q436" i="3"/>
  <c r="R436" i="3" s="1"/>
  <c r="AK436" i="3"/>
  <c r="AH436" i="3" s="1"/>
  <c r="S437" i="2"/>
  <c r="AP437" i="3" l="1"/>
  <c r="AS437" i="3"/>
  <c r="AD437" i="3"/>
  <c r="O438" i="3"/>
  <c r="Q437" i="3"/>
  <c r="R437" i="3" s="1"/>
  <c r="AK437" i="3"/>
  <c r="AH437" i="3" s="1"/>
  <c r="AC437" i="1"/>
  <c r="S438" i="2"/>
  <c r="T438" i="3"/>
  <c r="AI438" i="3"/>
  <c r="P439" i="3"/>
  <c r="S436" i="3"/>
  <c r="AE433" i="3"/>
  <c r="AC438" i="2"/>
  <c r="T437" i="1"/>
  <c r="AI437" i="1"/>
  <c r="P438" i="1"/>
  <c r="AK438" i="1" s="1"/>
  <c r="AH438" i="1" s="1"/>
  <c r="AC436" i="3"/>
  <c r="AP438" i="1"/>
  <c r="AD438" i="1"/>
  <c r="AS438" i="1"/>
  <c r="O439" i="1"/>
  <c r="Q438" i="1"/>
  <c r="T436" i="2"/>
  <c r="P437" i="2"/>
  <c r="AI436" i="2"/>
  <c r="AK436" i="2"/>
  <c r="AH436" i="2" s="1"/>
  <c r="R436" i="2"/>
  <c r="S437" i="1"/>
  <c r="AE435" i="1"/>
  <c r="AE434" i="1"/>
  <c r="AD439" i="2"/>
  <c r="AP439" i="2"/>
  <c r="Q439" i="2"/>
  <c r="AS439" i="2"/>
  <c r="O440" i="2"/>
  <c r="AE435" i="2"/>
  <c r="AC438" i="1" l="1"/>
  <c r="T439" i="3"/>
  <c r="AI439" i="3"/>
  <c r="P440" i="3"/>
  <c r="S437" i="3"/>
  <c r="AC439" i="2"/>
  <c r="T437" i="2"/>
  <c r="AI437" i="2"/>
  <c r="P438" i="2"/>
  <c r="AK437" i="2"/>
  <c r="AH437" i="2" s="1"/>
  <c r="R437" i="2"/>
  <c r="AS440" i="2"/>
  <c r="AP440" i="2"/>
  <c r="AD440" i="2"/>
  <c r="Q440" i="2"/>
  <c r="O441" i="2"/>
  <c r="S439" i="2"/>
  <c r="AE436" i="2"/>
  <c r="R438" i="1"/>
  <c r="AC437" i="3"/>
  <c r="AP439" i="1"/>
  <c r="AD439" i="1"/>
  <c r="O440" i="1"/>
  <c r="Q439" i="1"/>
  <c r="R439" i="1" s="1"/>
  <c r="AS439" i="1"/>
  <c r="S438" i="1"/>
  <c r="T438" i="1"/>
  <c r="AI438" i="1"/>
  <c r="P439" i="1"/>
  <c r="AS438" i="3"/>
  <c r="AP438" i="3"/>
  <c r="AK438" i="3"/>
  <c r="AH438" i="3" s="1"/>
  <c r="AD438" i="3"/>
  <c r="O439" i="3"/>
  <c r="Q438" i="3"/>
  <c r="R438" i="3" s="1"/>
  <c r="AE434" i="3"/>
  <c r="AP439" i="3" l="1"/>
  <c r="AS439" i="3"/>
  <c r="Q439" i="3"/>
  <c r="R439" i="3" s="1"/>
  <c r="AK439" i="3"/>
  <c r="AH439" i="3" s="1"/>
  <c r="O440" i="3"/>
  <c r="AD439" i="3"/>
  <c r="AD441" i="2"/>
  <c r="AP441" i="2"/>
  <c r="Q441" i="2"/>
  <c r="AS441" i="2"/>
  <c r="O442" i="2"/>
  <c r="AC440" i="2"/>
  <c r="S438" i="3"/>
  <c r="AE435" i="3"/>
  <c r="AE436" i="3"/>
  <c r="AP440" i="1"/>
  <c r="AD440" i="1"/>
  <c r="AS440" i="1"/>
  <c r="O441" i="1"/>
  <c r="Q440" i="1"/>
  <c r="R440" i="1" s="1"/>
  <c r="T440" i="3"/>
  <c r="AI440" i="3"/>
  <c r="P441" i="3"/>
  <c r="T439" i="1"/>
  <c r="P440" i="1"/>
  <c r="AK440" i="1" s="1"/>
  <c r="AH440" i="1" s="1"/>
  <c r="AI439" i="1"/>
  <c r="S439" i="1"/>
  <c r="AE436" i="1"/>
  <c r="T438" i="2"/>
  <c r="P439" i="2"/>
  <c r="AI438" i="2"/>
  <c r="AK438" i="2"/>
  <c r="AH438" i="2" s="1"/>
  <c r="R438" i="2"/>
  <c r="AC438" i="3"/>
  <c r="AK439" i="1"/>
  <c r="AH439" i="1" s="1"/>
  <c r="AC439" i="1"/>
  <c r="S440" i="2"/>
  <c r="AE437" i="2"/>
  <c r="S439" i="3" l="1"/>
  <c r="T441" i="3"/>
  <c r="AI441" i="3"/>
  <c r="P442" i="3"/>
  <c r="AP442" i="2"/>
  <c r="AD442" i="2"/>
  <c r="AS442" i="2"/>
  <c r="Q442" i="2"/>
  <c r="O443" i="2"/>
  <c r="AP440" i="3"/>
  <c r="O441" i="3"/>
  <c r="AS440" i="3"/>
  <c r="AK440" i="3"/>
  <c r="AH440" i="3" s="1"/>
  <c r="AD440" i="3"/>
  <c r="Q440" i="3"/>
  <c r="R440" i="3" s="1"/>
  <c r="AP441" i="1"/>
  <c r="AD441" i="1"/>
  <c r="O442" i="1"/>
  <c r="AS441" i="1"/>
  <c r="Q441" i="1"/>
  <c r="S440" i="1"/>
  <c r="AE437" i="1"/>
  <c r="AC441" i="2"/>
  <c r="AC439" i="3"/>
  <c r="T439" i="2"/>
  <c r="AI439" i="2"/>
  <c r="P440" i="2"/>
  <c r="AK439" i="2"/>
  <c r="AH439" i="2" s="1"/>
  <c r="R439" i="2"/>
  <c r="T440" i="1"/>
  <c r="AI440" i="1"/>
  <c r="P441" i="1"/>
  <c r="AK441" i="1" s="1"/>
  <c r="AH441" i="1" s="1"/>
  <c r="AC440" i="1"/>
  <c r="S441" i="2"/>
  <c r="AE438" i="2"/>
  <c r="AE439" i="2"/>
  <c r="AD443" i="2" l="1"/>
  <c r="AP443" i="2"/>
  <c r="Q443" i="2"/>
  <c r="AS443" i="2"/>
  <c r="O444" i="2"/>
  <c r="S442" i="2"/>
  <c r="T440" i="2"/>
  <c r="P441" i="2"/>
  <c r="AI440" i="2"/>
  <c r="AK440" i="2"/>
  <c r="AH440" i="2" s="1"/>
  <c r="R440" i="2"/>
  <c r="AP442" i="1"/>
  <c r="AD442" i="1"/>
  <c r="AS442" i="1"/>
  <c r="O443" i="1"/>
  <c r="Q442" i="1"/>
  <c r="S440" i="3"/>
  <c r="AE438" i="3"/>
  <c r="AE437" i="3"/>
  <c r="AP441" i="3"/>
  <c r="AS441" i="3"/>
  <c r="Q441" i="3"/>
  <c r="R441" i="3" s="1"/>
  <c r="AK441" i="3"/>
  <c r="AH441" i="3" s="1"/>
  <c r="O442" i="3"/>
  <c r="AD441" i="3"/>
  <c r="AC442" i="2"/>
  <c r="S441" i="1"/>
  <c r="AE438" i="1"/>
  <c r="AC440" i="3"/>
  <c r="T441" i="1"/>
  <c r="P442" i="1"/>
  <c r="AI441" i="1"/>
  <c r="R441" i="1"/>
  <c r="AC441" i="1"/>
  <c r="T442" i="3"/>
  <c r="AI442" i="3"/>
  <c r="P443" i="3"/>
  <c r="AC441" i="3" l="1"/>
  <c r="AP443" i="1"/>
  <c r="AD443" i="1"/>
  <c r="O444" i="1"/>
  <c r="Q443" i="1"/>
  <c r="AS443" i="1"/>
  <c r="S442" i="1"/>
  <c r="AE439" i="1"/>
  <c r="AC442" i="1"/>
  <c r="T442" i="1"/>
  <c r="AI442" i="1"/>
  <c r="P443" i="1"/>
  <c r="S441" i="3"/>
  <c r="AK442" i="1"/>
  <c r="AH442" i="1" s="1"/>
  <c r="Q444" i="2"/>
  <c r="AS444" i="2"/>
  <c r="AP444" i="2"/>
  <c r="AD444" i="2"/>
  <c r="O445" i="2"/>
  <c r="AC443" i="2"/>
  <c r="T443" i="3"/>
  <c r="AI443" i="3"/>
  <c r="P444" i="3"/>
  <c r="AP442" i="3"/>
  <c r="AK442" i="3"/>
  <c r="AH442" i="3" s="1"/>
  <c r="O443" i="3"/>
  <c r="AD442" i="3"/>
  <c r="AS442" i="3"/>
  <c r="Q442" i="3"/>
  <c r="R442" i="3" s="1"/>
  <c r="R442" i="1"/>
  <c r="T441" i="2"/>
  <c r="AI441" i="2"/>
  <c r="P442" i="2"/>
  <c r="AK441" i="2"/>
  <c r="AH441" i="2" s="1"/>
  <c r="R441" i="2"/>
  <c r="S443" i="2"/>
  <c r="AE440" i="2"/>
  <c r="AC442" i="3" l="1"/>
  <c r="AC444" i="2"/>
  <c r="R443" i="1"/>
  <c r="T442" i="2"/>
  <c r="P443" i="2"/>
  <c r="AI442" i="2"/>
  <c r="AK442" i="2"/>
  <c r="AH442" i="2" s="1"/>
  <c r="R442" i="2"/>
  <c r="S442" i="3"/>
  <c r="T444" i="3"/>
  <c r="AI444" i="3"/>
  <c r="P445" i="3"/>
  <c r="AP444" i="1"/>
  <c r="AD444" i="1"/>
  <c r="AS444" i="1"/>
  <c r="O445" i="1"/>
  <c r="Q444" i="1"/>
  <c r="AP443" i="3"/>
  <c r="AS443" i="3"/>
  <c r="Q443" i="3"/>
  <c r="R443" i="3" s="1"/>
  <c r="AK443" i="3"/>
  <c r="AH443" i="3" s="1"/>
  <c r="O444" i="3"/>
  <c r="AD443" i="3"/>
  <c r="AD445" i="2"/>
  <c r="AP445" i="2"/>
  <c r="Q445" i="2"/>
  <c r="AS445" i="2"/>
  <c r="O446" i="2"/>
  <c r="T443" i="1"/>
  <c r="P444" i="1"/>
  <c r="AI443" i="1"/>
  <c r="S443" i="1"/>
  <c r="AE440" i="1"/>
  <c r="AE439" i="3"/>
  <c r="S444" i="2"/>
  <c r="AE441" i="2"/>
  <c r="AK443" i="1"/>
  <c r="AH443" i="1" s="1"/>
  <c r="AC443" i="1"/>
  <c r="AS444" i="3" l="1"/>
  <c r="AP444" i="3"/>
  <c r="Q444" i="3"/>
  <c r="R444" i="3" s="1"/>
  <c r="AK444" i="3"/>
  <c r="AH444" i="3" s="1"/>
  <c r="O445" i="3"/>
  <c r="AD444" i="3"/>
  <c r="AC444" i="1"/>
  <c r="T443" i="2"/>
  <c r="AI443" i="2"/>
  <c r="P444" i="2"/>
  <c r="AK443" i="2"/>
  <c r="AH443" i="2" s="1"/>
  <c r="R443" i="2"/>
  <c r="T444" i="1"/>
  <c r="AI444" i="1"/>
  <c r="P445" i="1"/>
  <c r="Q446" i="2"/>
  <c r="AS446" i="2"/>
  <c r="AP446" i="2"/>
  <c r="AD446" i="2"/>
  <c r="O447" i="2"/>
  <c r="AC445" i="2"/>
  <c r="AC443" i="3"/>
  <c r="S445" i="2"/>
  <c r="AE442" i="2"/>
  <c r="R444" i="1"/>
  <c r="AK444" i="1"/>
  <c r="AH444" i="1" s="1"/>
  <c r="T445" i="3"/>
  <c r="AI445" i="3"/>
  <c r="P446" i="3"/>
  <c r="S443" i="3"/>
  <c r="AE440" i="3"/>
  <c r="AE441" i="3"/>
  <c r="AP445" i="1"/>
  <c r="AD445" i="1"/>
  <c r="O446" i="1"/>
  <c r="AS445" i="1"/>
  <c r="Q445" i="1"/>
  <c r="R445" i="1" s="1"/>
  <c r="S444" i="1"/>
  <c r="AE441" i="1"/>
  <c r="AC445" i="1" l="1"/>
  <c r="AC444" i="3"/>
  <c r="T446" i="3"/>
  <c r="AI446" i="3"/>
  <c r="P447" i="3"/>
  <c r="AD447" i="2"/>
  <c r="AP447" i="2"/>
  <c r="Q447" i="2"/>
  <c r="AS447" i="2"/>
  <c r="O448" i="2"/>
  <c r="AC446" i="2"/>
  <c r="AP445" i="3"/>
  <c r="Q445" i="3"/>
  <c r="R445" i="3" s="1"/>
  <c r="AK445" i="3"/>
  <c r="AH445" i="3" s="1"/>
  <c r="O446" i="3"/>
  <c r="AD445" i="3"/>
  <c r="AS445" i="3"/>
  <c r="AP446" i="1"/>
  <c r="AD446" i="1"/>
  <c r="AS446" i="1"/>
  <c r="AK446" i="1"/>
  <c r="AH446" i="1" s="1"/>
  <c r="O447" i="1"/>
  <c r="Q446" i="1"/>
  <c r="R446" i="1" s="1"/>
  <c r="AE444" i="2"/>
  <c r="T444" i="2"/>
  <c r="P445" i="2"/>
  <c r="AI444" i="2"/>
  <c r="AK444" i="2"/>
  <c r="AH444" i="2" s="1"/>
  <c r="R444" i="2"/>
  <c r="T445" i="1"/>
  <c r="P446" i="1"/>
  <c r="AI445" i="1"/>
  <c r="AK445" i="1"/>
  <c r="AH445" i="1" s="1"/>
  <c r="S445" i="1"/>
  <c r="AE442" i="1"/>
  <c r="S446" i="2"/>
  <c r="AE443" i="2"/>
  <c r="S444" i="3"/>
  <c r="T447" i="3" l="1"/>
  <c r="AI447" i="3"/>
  <c r="P448" i="3"/>
  <c r="T446" i="1"/>
  <c r="AI446" i="1"/>
  <c r="P447" i="1"/>
  <c r="AC446" i="1"/>
  <c r="AP448" i="2"/>
  <c r="AD448" i="2"/>
  <c r="AS448" i="2"/>
  <c r="Q448" i="2"/>
  <c r="O449" i="2"/>
  <c r="S447" i="2"/>
  <c r="T445" i="2"/>
  <c r="AI445" i="2"/>
  <c r="P446" i="2"/>
  <c r="AK445" i="2"/>
  <c r="AH445" i="2" s="1"/>
  <c r="R445" i="2"/>
  <c r="S445" i="3"/>
  <c r="AE442" i="3"/>
  <c r="AP447" i="1"/>
  <c r="AD447" i="1"/>
  <c r="O448" i="1"/>
  <c r="Q447" i="1"/>
  <c r="R447" i="1" s="1"/>
  <c r="AK447" i="1"/>
  <c r="AH447" i="1" s="1"/>
  <c r="AS447" i="1"/>
  <c r="S446" i="1"/>
  <c r="AE443" i="1"/>
  <c r="AP446" i="3"/>
  <c r="AD446" i="3"/>
  <c r="Q446" i="3"/>
  <c r="R446" i="3" s="1"/>
  <c r="AS446" i="3"/>
  <c r="AK446" i="3"/>
  <c r="AH446" i="3" s="1"/>
  <c r="O447" i="3"/>
  <c r="AC445" i="3"/>
  <c r="AC447" i="2"/>
  <c r="S447" i="1" l="1"/>
  <c r="AE444" i="1"/>
  <c r="T446" i="2"/>
  <c r="P447" i="2"/>
  <c r="AI446" i="2"/>
  <c r="AK446" i="2"/>
  <c r="AH446" i="2" s="1"/>
  <c r="R446" i="2"/>
  <c r="AC448" i="2"/>
  <c r="T448" i="3"/>
  <c r="AI448" i="3"/>
  <c r="P449" i="3"/>
  <c r="AP447" i="3"/>
  <c r="AS447" i="3"/>
  <c r="AK447" i="3"/>
  <c r="AH447" i="3" s="1"/>
  <c r="O448" i="3"/>
  <c r="AD447" i="3"/>
  <c r="Q447" i="3"/>
  <c r="R447" i="3" s="1"/>
  <c r="AC447" i="1"/>
  <c r="T447" i="1"/>
  <c r="P448" i="1"/>
  <c r="AI447" i="1"/>
  <c r="S446" i="3"/>
  <c r="AE443" i="3"/>
  <c r="AC446" i="3"/>
  <c r="AP448" i="1"/>
  <c r="AD448" i="1"/>
  <c r="AK448" i="1"/>
  <c r="AH448" i="1" s="1"/>
  <c r="AS448" i="1"/>
  <c r="O449" i="1"/>
  <c r="Q448" i="1"/>
  <c r="R448" i="1" s="1"/>
  <c r="AD449" i="2"/>
  <c r="AP449" i="2"/>
  <c r="Q449" i="2"/>
  <c r="AS449" i="2"/>
  <c r="O450" i="2"/>
  <c r="S448" i="2"/>
  <c r="AE445" i="2"/>
  <c r="Q450" i="2" l="1"/>
  <c r="AS450" i="2"/>
  <c r="AP450" i="2"/>
  <c r="AD450" i="2"/>
  <c r="O451" i="2"/>
  <c r="T448" i="1"/>
  <c r="AI448" i="1"/>
  <c r="P449" i="1"/>
  <c r="AC449" i="2"/>
  <c r="T447" i="2"/>
  <c r="AI447" i="2"/>
  <c r="P448" i="2"/>
  <c r="AK447" i="2"/>
  <c r="AH447" i="2" s="1"/>
  <c r="R447" i="2"/>
  <c r="S449" i="2"/>
  <c r="AE446" i="2"/>
  <c r="AP449" i="1"/>
  <c r="AD449" i="1"/>
  <c r="O450" i="1"/>
  <c r="AS449" i="1"/>
  <c r="Q449" i="1"/>
  <c r="R449" i="1" s="1"/>
  <c r="AK449" i="1"/>
  <c r="AH449" i="1" s="1"/>
  <c r="S448" i="1"/>
  <c r="AE445" i="1"/>
  <c r="S447" i="3"/>
  <c r="AC447" i="3"/>
  <c r="AC448" i="1"/>
  <c r="AS448" i="3"/>
  <c r="AP448" i="3"/>
  <c r="AD448" i="3"/>
  <c r="Q448" i="3"/>
  <c r="R448" i="3" s="1"/>
  <c r="O449" i="3"/>
  <c r="AK448" i="3"/>
  <c r="AH448" i="3" s="1"/>
  <c r="T449" i="3"/>
  <c r="AI449" i="3"/>
  <c r="P450" i="3"/>
  <c r="AE446" i="1"/>
  <c r="AE444" i="3"/>
  <c r="S448" i="3" l="1"/>
  <c r="AE445" i="3"/>
  <c r="S449" i="1"/>
  <c r="T448" i="2"/>
  <c r="P449" i="2"/>
  <c r="AI448" i="2"/>
  <c r="AK448" i="2"/>
  <c r="AH448" i="2" s="1"/>
  <c r="R448" i="2"/>
  <c r="AC450" i="2"/>
  <c r="T450" i="3"/>
  <c r="AI450" i="3"/>
  <c r="P451" i="3"/>
  <c r="AC448" i="3"/>
  <c r="AC449" i="1"/>
  <c r="T449" i="1"/>
  <c r="P450" i="1"/>
  <c r="AI449" i="1"/>
  <c r="AP449" i="3"/>
  <c r="AS449" i="3"/>
  <c r="AD449" i="3"/>
  <c r="AK449" i="3"/>
  <c r="AH449" i="3" s="1"/>
  <c r="O450" i="3"/>
  <c r="Q449" i="3"/>
  <c r="R449" i="3" s="1"/>
  <c r="AD451" i="2"/>
  <c r="AP451" i="2"/>
  <c r="Q451" i="2"/>
  <c r="AS451" i="2"/>
  <c r="O452" i="2"/>
  <c r="AP450" i="1"/>
  <c r="AD450" i="1"/>
  <c r="AE447" i="1" s="1"/>
  <c r="AS450" i="1"/>
  <c r="AK450" i="1"/>
  <c r="AH450" i="1" s="1"/>
  <c r="O451" i="1"/>
  <c r="Q450" i="1"/>
  <c r="R450" i="1" s="1"/>
  <c r="S450" i="2"/>
  <c r="AE448" i="2"/>
  <c r="AE447" i="2"/>
  <c r="T451" i="3" l="1"/>
  <c r="P452" i="3"/>
  <c r="AI451" i="3"/>
  <c r="S449" i="3"/>
  <c r="AE446" i="3"/>
  <c r="AP451" i="1"/>
  <c r="AD451" i="1"/>
  <c r="O452" i="1"/>
  <c r="Q451" i="1"/>
  <c r="AS451" i="1"/>
  <c r="S450" i="1"/>
  <c r="AE448" i="1"/>
  <c r="AS452" i="2"/>
  <c r="Q452" i="2"/>
  <c r="AP452" i="2"/>
  <c r="AD452" i="2"/>
  <c r="O453" i="2"/>
  <c r="AC451" i="2"/>
  <c r="T450" i="1"/>
  <c r="AI450" i="1"/>
  <c r="P451" i="1"/>
  <c r="AK451" i="1" s="1"/>
  <c r="AH451" i="1" s="1"/>
  <c r="T449" i="2"/>
  <c r="AI449" i="2"/>
  <c r="P450" i="2"/>
  <c r="AK449" i="2"/>
  <c r="AH449" i="2" s="1"/>
  <c r="R449" i="2"/>
  <c r="AC450" i="1"/>
  <c r="S451" i="2"/>
  <c r="AS450" i="3"/>
  <c r="AP450" i="3"/>
  <c r="AK450" i="3"/>
  <c r="AH450" i="3" s="1"/>
  <c r="AD450" i="3"/>
  <c r="O451" i="3"/>
  <c r="Q450" i="3"/>
  <c r="R450" i="3" s="1"/>
  <c r="AC449" i="3"/>
  <c r="AC452" i="2" l="1"/>
  <c r="AC451" i="1"/>
  <c r="T452" i="3"/>
  <c r="P453" i="3"/>
  <c r="AI452" i="3"/>
  <c r="AS451" i="3"/>
  <c r="Q451" i="3"/>
  <c r="R451" i="3" s="1"/>
  <c r="O452" i="3"/>
  <c r="AD451" i="3"/>
  <c r="AP451" i="3"/>
  <c r="AK451" i="3"/>
  <c r="AH451" i="3" s="1"/>
  <c r="AC450" i="3"/>
  <c r="T451" i="1"/>
  <c r="P452" i="1"/>
  <c r="AI451" i="1"/>
  <c r="R451" i="1"/>
  <c r="AE447" i="3"/>
  <c r="S450" i="3"/>
  <c r="T450" i="2"/>
  <c r="P451" i="2"/>
  <c r="AI450" i="2"/>
  <c r="AK450" i="2"/>
  <c r="AH450" i="2" s="1"/>
  <c r="R450" i="2"/>
  <c r="AD453" i="2"/>
  <c r="AP453" i="2"/>
  <c r="Q453" i="2"/>
  <c r="AS453" i="2"/>
  <c r="O454" i="2"/>
  <c r="AP452" i="1"/>
  <c r="AD452" i="1"/>
  <c r="AK452" i="1"/>
  <c r="AH452" i="1" s="1"/>
  <c r="AS452" i="1"/>
  <c r="O453" i="1"/>
  <c r="Q452" i="1"/>
  <c r="R452" i="1" s="1"/>
  <c r="AE448" i="3"/>
  <c r="S452" i="2"/>
  <c r="AE449" i="2"/>
  <c r="S451" i="1"/>
  <c r="T452" i="1" l="1"/>
  <c r="AI452" i="1"/>
  <c r="P453" i="1"/>
  <c r="S451" i="3"/>
  <c r="AP453" i="1"/>
  <c r="AD453" i="1"/>
  <c r="O454" i="1"/>
  <c r="AS453" i="1"/>
  <c r="Q453" i="1"/>
  <c r="R453" i="1" s="1"/>
  <c r="AK453" i="1"/>
  <c r="AH453" i="1" s="1"/>
  <c r="S452" i="1"/>
  <c r="AE449" i="1"/>
  <c r="AP454" i="2"/>
  <c r="AD454" i="2"/>
  <c r="AS454" i="2"/>
  <c r="Q454" i="2"/>
  <c r="O455" i="2"/>
  <c r="AC453" i="2"/>
  <c r="AP452" i="3"/>
  <c r="AD452" i="3"/>
  <c r="AK452" i="3"/>
  <c r="AH452" i="3" s="1"/>
  <c r="O453" i="3"/>
  <c r="Q452" i="3"/>
  <c r="R452" i="3" s="1"/>
  <c r="AS452" i="3"/>
  <c r="T453" i="3"/>
  <c r="P454" i="3"/>
  <c r="AI453" i="3"/>
  <c r="AC452" i="1"/>
  <c r="S453" i="2"/>
  <c r="AE450" i="2"/>
  <c r="T451" i="2"/>
  <c r="AI451" i="2"/>
  <c r="P452" i="2"/>
  <c r="AK451" i="2"/>
  <c r="AH451" i="2" s="1"/>
  <c r="R451" i="2"/>
  <c r="AC451" i="3"/>
  <c r="T452" i="2" l="1"/>
  <c r="P453" i="2"/>
  <c r="AI452" i="2"/>
  <c r="AK452" i="2"/>
  <c r="AH452" i="2" s="1"/>
  <c r="R452" i="2"/>
  <c r="S453" i="1"/>
  <c r="AE450" i="1"/>
  <c r="T453" i="1"/>
  <c r="P454" i="1"/>
  <c r="AI453" i="1"/>
  <c r="AC453" i="1"/>
  <c r="S452" i="3"/>
  <c r="AE449" i="3"/>
  <c r="AD455" i="2"/>
  <c r="AP455" i="2"/>
  <c r="Q455" i="2"/>
  <c r="AS455" i="2"/>
  <c r="O456" i="2"/>
  <c r="S454" i="2"/>
  <c r="AE451" i="2"/>
  <c r="T454" i="3"/>
  <c r="P455" i="3"/>
  <c r="AI454" i="3"/>
  <c r="O454" i="3"/>
  <c r="AS453" i="3"/>
  <c r="AK453" i="3"/>
  <c r="AH453" i="3" s="1"/>
  <c r="AP453" i="3"/>
  <c r="AD453" i="3"/>
  <c r="Q453" i="3"/>
  <c r="R453" i="3" s="1"/>
  <c r="AC452" i="3"/>
  <c r="AC454" i="2"/>
  <c r="AP454" i="1"/>
  <c r="AD454" i="1"/>
  <c r="AS454" i="1"/>
  <c r="AK454" i="1"/>
  <c r="AH454" i="1" s="1"/>
  <c r="O455" i="1"/>
  <c r="Q454" i="1"/>
  <c r="R454" i="1" s="1"/>
  <c r="AC453" i="3" l="1"/>
  <c r="T454" i="1"/>
  <c r="AI454" i="1"/>
  <c r="P455" i="1"/>
  <c r="AP455" i="1"/>
  <c r="AD455" i="1"/>
  <c r="O456" i="1"/>
  <c r="Q455" i="1"/>
  <c r="R455" i="1" s="1"/>
  <c r="AS455" i="1"/>
  <c r="S454" i="1"/>
  <c r="AE451" i="1"/>
  <c r="AE452" i="1"/>
  <c r="S453" i="3"/>
  <c r="Q456" i="2"/>
  <c r="AS456" i="2"/>
  <c r="AP456" i="2"/>
  <c r="AD456" i="2"/>
  <c r="O457" i="2"/>
  <c r="S455" i="2"/>
  <c r="AE452" i="2"/>
  <c r="T453" i="2"/>
  <c r="AI453" i="2"/>
  <c r="P454" i="2"/>
  <c r="AK453" i="2"/>
  <c r="AH453" i="2" s="1"/>
  <c r="R453" i="2"/>
  <c r="T455" i="3"/>
  <c r="AI455" i="3"/>
  <c r="P456" i="3"/>
  <c r="AC455" i="2"/>
  <c r="AC454" i="1"/>
  <c r="AP454" i="3"/>
  <c r="Q454" i="3"/>
  <c r="R454" i="3" s="1"/>
  <c r="AD454" i="3"/>
  <c r="AS454" i="3"/>
  <c r="O455" i="3"/>
  <c r="AK454" i="3"/>
  <c r="AH454" i="3" s="1"/>
  <c r="AE450" i="3"/>
  <c r="O456" i="3" l="1"/>
  <c r="AS455" i="3"/>
  <c r="Q455" i="3"/>
  <c r="R455" i="3" s="1"/>
  <c r="AK455" i="3"/>
  <c r="AH455" i="3" s="1"/>
  <c r="AP455" i="3"/>
  <c r="AD455" i="3"/>
  <c r="AC454" i="3"/>
  <c r="T455" i="1"/>
  <c r="P456" i="1"/>
  <c r="AI455" i="1"/>
  <c r="T456" i="3"/>
  <c r="P457" i="3"/>
  <c r="AI456" i="3"/>
  <c r="AD457" i="2"/>
  <c r="AP457" i="2"/>
  <c r="Q457" i="2"/>
  <c r="AS457" i="2"/>
  <c r="O458" i="2"/>
  <c r="AP456" i="1"/>
  <c r="AD456" i="1"/>
  <c r="AK456" i="1"/>
  <c r="AH456" i="1" s="1"/>
  <c r="AS456" i="1"/>
  <c r="O457" i="1"/>
  <c r="Q456" i="1"/>
  <c r="R456" i="1" s="1"/>
  <c r="S454" i="3"/>
  <c r="S456" i="2"/>
  <c r="AE453" i="2"/>
  <c r="S455" i="1"/>
  <c r="T454" i="2"/>
  <c r="P455" i="2"/>
  <c r="AI454" i="2"/>
  <c r="AK454" i="2"/>
  <c r="AH454" i="2" s="1"/>
  <c r="R454" i="2"/>
  <c r="AC456" i="2"/>
  <c r="AK455" i="1"/>
  <c r="AH455" i="1" s="1"/>
  <c r="AC455" i="1"/>
  <c r="AE451" i="3"/>
  <c r="T455" i="2" l="1"/>
  <c r="AI455" i="2"/>
  <c r="P456" i="2"/>
  <c r="AK455" i="2"/>
  <c r="AH455" i="2" s="1"/>
  <c r="R455" i="2"/>
  <c r="AC456" i="1"/>
  <c r="S457" i="2"/>
  <c r="AE454" i="2"/>
  <c r="T456" i="1"/>
  <c r="AI456" i="1"/>
  <c r="P457" i="1"/>
  <c r="Q458" i="2"/>
  <c r="AS458" i="2"/>
  <c r="AP458" i="2"/>
  <c r="AD458" i="2"/>
  <c r="O459" i="2"/>
  <c r="T457" i="3"/>
  <c r="P458" i="3"/>
  <c r="AI457" i="3"/>
  <c r="S455" i="3"/>
  <c r="AE452" i="3"/>
  <c r="AP457" i="1"/>
  <c r="AD457" i="1"/>
  <c r="O458" i="1"/>
  <c r="AS457" i="1"/>
  <c r="Q457" i="1"/>
  <c r="R457" i="1" s="1"/>
  <c r="AK457" i="1"/>
  <c r="AH457" i="1" s="1"/>
  <c r="S456" i="1"/>
  <c r="AE453" i="1"/>
  <c r="AE454" i="1"/>
  <c r="AC457" i="2"/>
  <c r="AC455" i="3"/>
  <c r="O457" i="3"/>
  <c r="AD456" i="3"/>
  <c r="AS456" i="3"/>
  <c r="Q456" i="3"/>
  <c r="R456" i="3" s="1"/>
  <c r="AP456" i="3"/>
  <c r="AK456" i="3"/>
  <c r="AH456" i="3" s="1"/>
  <c r="AS457" i="3" l="1"/>
  <c r="AP457" i="3"/>
  <c r="O458" i="3"/>
  <c r="AD457" i="3"/>
  <c r="Q457" i="3"/>
  <c r="R457" i="3" s="1"/>
  <c r="AK457" i="3"/>
  <c r="AH457" i="3" s="1"/>
  <c r="S457" i="1"/>
  <c r="T457" i="1"/>
  <c r="P458" i="1"/>
  <c r="AI457" i="1"/>
  <c r="AC457" i="1"/>
  <c r="AD459" i="2"/>
  <c r="AP459" i="2"/>
  <c r="Q459" i="2"/>
  <c r="AS459" i="2"/>
  <c r="O460" i="2"/>
  <c r="T456" i="2"/>
  <c r="P457" i="2"/>
  <c r="AI456" i="2"/>
  <c r="AK456" i="2"/>
  <c r="AH456" i="2" s="1"/>
  <c r="R456" i="2"/>
  <c r="T458" i="3"/>
  <c r="P459" i="3"/>
  <c r="AI458" i="3"/>
  <c r="S458" i="2"/>
  <c r="AE455" i="2"/>
  <c r="AC456" i="3"/>
  <c r="S456" i="3"/>
  <c r="AE454" i="3"/>
  <c r="AE453" i="3"/>
  <c r="AP458" i="1"/>
  <c r="AD458" i="1"/>
  <c r="AS458" i="1"/>
  <c r="AK458" i="1"/>
  <c r="AH458" i="1" s="1"/>
  <c r="O459" i="1"/>
  <c r="Q458" i="1"/>
  <c r="R458" i="1" s="1"/>
  <c r="AC458" i="2"/>
  <c r="AP459" i="1" l="1"/>
  <c r="AD459" i="1"/>
  <c r="O460" i="1"/>
  <c r="Q459" i="1"/>
  <c r="AS459" i="1"/>
  <c r="S458" i="1"/>
  <c r="AE455" i="1"/>
  <c r="S459" i="2"/>
  <c r="AE456" i="1"/>
  <c r="AC457" i="3"/>
  <c r="AC458" i="1"/>
  <c r="T459" i="3"/>
  <c r="AI459" i="3"/>
  <c r="P460" i="3"/>
  <c r="T458" i="1"/>
  <c r="AI458" i="1"/>
  <c r="P459" i="1"/>
  <c r="S457" i="3"/>
  <c r="T457" i="2"/>
  <c r="AI457" i="2"/>
  <c r="P458" i="2"/>
  <c r="AK457" i="2"/>
  <c r="AH457" i="2" s="1"/>
  <c r="R457" i="2"/>
  <c r="AP460" i="2"/>
  <c r="AD460" i="2"/>
  <c r="AS460" i="2"/>
  <c r="Q460" i="2"/>
  <c r="O461" i="2"/>
  <c r="AC459" i="2"/>
  <c r="AD458" i="3"/>
  <c r="AK458" i="3"/>
  <c r="AH458" i="3" s="1"/>
  <c r="AS458" i="3"/>
  <c r="AP458" i="3"/>
  <c r="Q458" i="3"/>
  <c r="R458" i="3" s="1"/>
  <c r="O459" i="3"/>
  <c r="AE456" i="2"/>
  <c r="R459" i="1" l="1"/>
  <c r="AC458" i="3"/>
  <c r="S458" i="3"/>
  <c r="AE455" i="3"/>
  <c r="AD461" i="2"/>
  <c r="AP461" i="2"/>
  <c r="Q461" i="2"/>
  <c r="AS461" i="2"/>
  <c r="O462" i="2"/>
  <c r="AP460" i="1"/>
  <c r="AD460" i="1"/>
  <c r="AS460" i="1"/>
  <c r="O461" i="1"/>
  <c r="Q460" i="1"/>
  <c r="S460" i="2"/>
  <c r="AE458" i="2"/>
  <c r="AE457" i="2"/>
  <c r="T460" i="3"/>
  <c r="P461" i="3"/>
  <c r="AI460" i="3"/>
  <c r="S459" i="1"/>
  <c r="AP459" i="3"/>
  <c r="AS459" i="3"/>
  <c r="AD459" i="3"/>
  <c r="O460" i="3"/>
  <c r="AK459" i="3"/>
  <c r="AH459" i="3" s="1"/>
  <c r="Q459" i="3"/>
  <c r="R459" i="3" s="1"/>
  <c r="AC460" i="2"/>
  <c r="T458" i="2"/>
  <c r="P459" i="2"/>
  <c r="AI458" i="2"/>
  <c r="AK458" i="2"/>
  <c r="AH458" i="2" s="1"/>
  <c r="R458" i="2"/>
  <c r="T459" i="1"/>
  <c r="P460" i="1"/>
  <c r="AI459" i="1"/>
  <c r="AK459" i="1"/>
  <c r="AH459" i="1" s="1"/>
  <c r="AC459" i="1"/>
  <c r="T460" i="1" l="1"/>
  <c r="AI460" i="1"/>
  <c r="P461" i="1"/>
  <c r="AC459" i="3"/>
  <c r="T461" i="3"/>
  <c r="P462" i="3"/>
  <c r="AI461" i="3"/>
  <c r="AP461" i="1"/>
  <c r="AD461" i="1"/>
  <c r="O462" i="1"/>
  <c r="AS461" i="1"/>
  <c r="Q461" i="1"/>
  <c r="R461" i="1" s="1"/>
  <c r="AK461" i="1"/>
  <c r="AH461" i="1" s="1"/>
  <c r="S460" i="1"/>
  <c r="AE458" i="1"/>
  <c r="AE457" i="1"/>
  <c r="S461" i="2"/>
  <c r="AE456" i="3"/>
  <c r="O461" i="3"/>
  <c r="AD460" i="3"/>
  <c r="Q460" i="3"/>
  <c r="R460" i="3" s="1"/>
  <c r="AS460" i="3"/>
  <c r="AP460" i="3"/>
  <c r="AK460" i="3"/>
  <c r="AH460" i="3" s="1"/>
  <c r="AC460" i="1"/>
  <c r="T459" i="2"/>
  <c r="AI459" i="2"/>
  <c r="P460" i="2"/>
  <c r="AK459" i="2"/>
  <c r="AH459" i="2" s="1"/>
  <c r="R459" i="2"/>
  <c r="S459" i="3"/>
  <c r="R460" i="1"/>
  <c r="AK460" i="1"/>
  <c r="AH460" i="1" s="1"/>
  <c r="AP462" i="2"/>
  <c r="AD462" i="2"/>
  <c r="Q462" i="2"/>
  <c r="AS462" i="2"/>
  <c r="O463" i="2"/>
  <c r="AC461" i="2"/>
  <c r="AP463" i="2" l="1"/>
  <c r="Q463" i="2"/>
  <c r="AS463" i="2"/>
  <c r="O464" i="2"/>
  <c r="AD463" i="2"/>
  <c r="AC460" i="3"/>
  <c r="S460" i="3"/>
  <c r="AP462" i="1"/>
  <c r="AD462" i="1"/>
  <c r="AS462" i="1"/>
  <c r="O463" i="1"/>
  <c r="Q462" i="1"/>
  <c r="T462" i="3"/>
  <c r="AI462" i="3"/>
  <c r="P463" i="3"/>
  <c r="T461" i="1"/>
  <c r="P462" i="1"/>
  <c r="AI461" i="1"/>
  <c r="S462" i="2"/>
  <c r="AE460" i="2"/>
  <c r="AE459" i="2"/>
  <c r="Q461" i="3"/>
  <c r="R461" i="3" s="1"/>
  <c r="AD461" i="3"/>
  <c r="AK461" i="3"/>
  <c r="AH461" i="3" s="1"/>
  <c r="AS461" i="3"/>
  <c r="AP461" i="3"/>
  <c r="O462" i="3"/>
  <c r="S461" i="1"/>
  <c r="AC462" i="2"/>
  <c r="T460" i="2"/>
  <c r="P461" i="2"/>
  <c r="AI460" i="2"/>
  <c r="AK460" i="2"/>
  <c r="AH460" i="2" s="1"/>
  <c r="R460" i="2"/>
  <c r="AC461" i="1"/>
  <c r="AE457" i="3"/>
  <c r="T462" i="1" l="1"/>
  <c r="AI462" i="1"/>
  <c r="P463" i="1"/>
  <c r="AK462" i="1"/>
  <c r="AH462" i="1" s="1"/>
  <c r="S463" i="2"/>
  <c r="AS462" i="3"/>
  <c r="AP462" i="3"/>
  <c r="Q462" i="3"/>
  <c r="R462" i="3" s="1"/>
  <c r="AD462" i="3"/>
  <c r="AK462" i="3"/>
  <c r="AH462" i="3" s="1"/>
  <c r="O463" i="3"/>
  <c r="R462" i="1"/>
  <c r="T461" i="2"/>
  <c r="AI461" i="2"/>
  <c r="P462" i="2"/>
  <c r="AK461" i="2"/>
  <c r="AH461" i="2" s="1"/>
  <c r="R461" i="2"/>
  <c r="AC461" i="3"/>
  <c r="S461" i="3"/>
  <c r="AE458" i="3"/>
  <c r="AE459" i="3"/>
  <c r="T463" i="3"/>
  <c r="AI463" i="3"/>
  <c r="P464" i="3"/>
  <c r="AP463" i="1"/>
  <c r="AD463" i="1"/>
  <c r="O464" i="1"/>
  <c r="Q463" i="1"/>
  <c r="R463" i="1" s="1"/>
  <c r="AK463" i="1"/>
  <c r="AH463" i="1" s="1"/>
  <c r="AS463" i="1"/>
  <c r="S462" i="1"/>
  <c r="AE460" i="1"/>
  <c r="AE459" i="1"/>
  <c r="AC463" i="2"/>
  <c r="AC462" i="1"/>
  <c r="Q464" i="2"/>
  <c r="AP464" i="2"/>
  <c r="AD464" i="2"/>
  <c r="AS464" i="2"/>
  <c r="O465" i="2"/>
  <c r="S464" i="2" l="1"/>
  <c r="AE461" i="2"/>
  <c r="S463" i="1"/>
  <c r="T463" i="1"/>
  <c r="P464" i="1"/>
  <c r="AI463" i="1"/>
  <c r="AC464" i="2"/>
  <c r="AC463" i="1"/>
  <c r="T462" i="2"/>
  <c r="P463" i="2"/>
  <c r="AI462" i="2"/>
  <c r="AK462" i="2"/>
  <c r="AH462" i="2" s="1"/>
  <c r="R462" i="2"/>
  <c r="S462" i="3"/>
  <c r="AP465" i="2"/>
  <c r="Q465" i="2"/>
  <c r="AS465" i="2"/>
  <c r="AD465" i="2"/>
  <c r="O466" i="2"/>
  <c r="T464" i="3"/>
  <c r="P465" i="3"/>
  <c r="AI464" i="3"/>
  <c r="O464" i="3"/>
  <c r="AD463" i="3"/>
  <c r="Q463" i="3"/>
  <c r="R463" i="3" s="1"/>
  <c r="AK463" i="3"/>
  <c r="AH463" i="3" s="1"/>
  <c r="AP463" i="3"/>
  <c r="AS463" i="3"/>
  <c r="AP464" i="1"/>
  <c r="AD464" i="1"/>
  <c r="AK464" i="1"/>
  <c r="AH464" i="1" s="1"/>
  <c r="AS464" i="1"/>
  <c r="O465" i="1"/>
  <c r="Q464" i="1"/>
  <c r="R464" i="1" s="1"/>
  <c r="AC462" i="3"/>
  <c r="AP466" i="2" l="1"/>
  <c r="AD466" i="2"/>
  <c r="AE463" i="2" s="1"/>
  <c r="AS466" i="2"/>
  <c r="Q466" i="2"/>
  <c r="O467" i="2"/>
  <c r="T464" i="1"/>
  <c r="AI464" i="1"/>
  <c r="P465" i="1"/>
  <c r="T465" i="3"/>
  <c r="P466" i="3"/>
  <c r="AI465" i="3"/>
  <c r="T463" i="2"/>
  <c r="AI463" i="2"/>
  <c r="P464" i="2"/>
  <c r="AK463" i="2"/>
  <c r="AH463" i="2" s="1"/>
  <c r="R463" i="2"/>
  <c r="AP465" i="1"/>
  <c r="AD465" i="1"/>
  <c r="O466" i="1"/>
  <c r="AS465" i="1"/>
  <c r="Q465" i="1"/>
  <c r="R465" i="1" s="1"/>
  <c r="AK465" i="1"/>
  <c r="AH465" i="1" s="1"/>
  <c r="S464" i="1"/>
  <c r="AE461" i="1"/>
  <c r="AC463" i="3"/>
  <c r="S463" i="3"/>
  <c r="AE460" i="3"/>
  <c r="AC465" i="2"/>
  <c r="AC464" i="1"/>
  <c r="O465" i="3"/>
  <c r="AS464" i="3"/>
  <c r="Q464" i="3"/>
  <c r="R464" i="3" s="1"/>
  <c r="AP464" i="3"/>
  <c r="AK464" i="3"/>
  <c r="AH464" i="3" s="1"/>
  <c r="AD464" i="3"/>
  <c r="S465" i="2"/>
  <c r="AE462" i="1"/>
  <c r="AE462" i="2"/>
  <c r="T466" i="3" l="1"/>
  <c r="P467" i="3"/>
  <c r="AI466" i="3"/>
  <c r="S464" i="3"/>
  <c r="AP466" i="1"/>
  <c r="AD466" i="1"/>
  <c r="AS466" i="1"/>
  <c r="O467" i="1"/>
  <c r="Q466" i="1"/>
  <c r="AP465" i="3"/>
  <c r="O466" i="3"/>
  <c r="AD465" i="3"/>
  <c r="Q465" i="3"/>
  <c r="R465" i="3" s="1"/>
  <c r="AK465" i="3"/>
  <c r="AH465" i="3" s="1"/>
  <c r="AS465" i="3"/>
  <c r="AE461" i="3"/>
  <c r="S465" i="1"/>
  <c r="AP467" i="2"/>
  <c r="Q467" i="2"/>
  <c r="AS467" i="2"/>
  <c r="O468" i="2"/>
  <c r="AD467" i="2"/>
  <c r="S466" i="2"/>
  <c r="AC464" i="3"/>
  <c r="AC465" i="1"/>
  <c r="T464" i="2"/>
  <c r="P465" i="2"/>
  <c r="AI464" i="2"/>
  <c r="AK464" i="2"/>
  <c r="AH464" i="2" s="1"/>
  <c r="R464" i="2"/>
  <c r="T465" i="1"/>
  <c r="P466" i="1"/>
  <c r="AK466" i="1" s="1"/>
  <c r="AH466" i="1" s="1"/>
  <c r="AI465" i="1"/>
  <c r="AC466" i="2"/>
  <c r="S467" i="2" l="1"/>
  <c r="AE464" i="2"/>
  <c r="AC465" i="3"/>
  <c r="T465" i="2"/>
  <c r="AI465" i="2"/>
  <c r="P466" i="2"/>
  <c r="AK465" i="2"/>
  <c r="AH465" i="2" s="1"/>
  <c r="R465" i="2"/>
  <c r="R466" i="1"/>
  <c r="T467" i="3"/>
  <c r="P468" i="3"/>
  <c r="AI467" i="3"/>
  <c r="AS468" i="2"/>
  <c r="AP468" i="2"/>
  <c r="AD468" i="2"/>
  <c r="Q468" i="2"/>
  <c r="O469" i="2"/>
  <c r="AC467" i="2"/>
  <c r="S465" i="3"/>
  <c r="AP467" i="1"/>
  <c r="AD467" i="1"/>
  <c r="O468" i="1"/>
  <c r="Q467" i="1"/>
  <c r="AS467" i="1"/>
  <c r="S466" i="1"/>
  <c r="AE464" i="1"/>
  <c r="AE463" i="1"/>
  <c r="T466" i="1"/>
  <c r="AI466" i="1"/>
  <c r="P467" i="1"/>
  <c r="AK467" i="1" s="1"/>
  <c r="AH467" i="1" s="1"/>
  <c r="AS466" i="3"/>
  <c r="O467" i="3"/>
  <c r="AP466" i="3"/>
  <c r="Q466" i="3"/>
  <c r="R466" i="3" s="1"/>
  <c r="AD466" i="3"/>
  <c r="AK466" i="3"/>
  <c r="AH466" i="3" s="1"/>
  <c r="AC466" i="1"/>
  <c r="AE462" i="3"/>
  <c r="AC467" i="1" l="1"/>
  <c r="S468" i="2"/>
  <c r="T466" i="2"/>
  <c r="P467" i="2"/>
  <c r="AI466" i="2"/>
  <c r="AK466" i="2"/>
  <c r="AH466" i="2" s="1"/>
  <c r="R466" i="2"/>
  <c r="AC466" i="3"/>
  <c r="T467" i="1"/>
  <c r="P468" i="1"/>
  <c r="AI467" i="1"/>
  <c r="R467" i="1"/>
  <c r="AP469" i="2"/>
  <c r="Q469" i="2"/>
  <c r="AS469" i="2"/>
  <c r="AD469" i="2"/>
  <c r="O470" i="2"/>
  <c r="AC468" i="2"/>
  <c r="T468" i="3"/>
  <c r="AI468" i="3"/>
  <c r="P469" i="3"/>
  <c r="AK467" i="3"/>
  <c r="AH467" i="3" s="1"/>
  <c r="Q467" i="3"/>
  <c r="R467" i="3" s="1"/>
  <c r="AP467" i="3"/>
  <c r="O468" i="3"/>
  <c r="AS467" i="3"/>
  <c r="AD467" i="3"/>
  <c r="AP468" i="1"/>
  <c r="AD468" i="1"/>
  <c r="AK468" i="1"/>
  <c r="AH468" i="1" s="1"/>
  <c r="AS468" i="1"/>
  <c r="O469" i="1"/>
  <c r="Q468" i="1"/>
  <c r="R468" i="1" s="1"/>
  <c r="S466" i="3"/>
  <c r="AE463" i="3"/>
  <c r="AE464" i="3"/>
  <c r="S467" i="1"/>
  <c r="AE465" i="2"/>
  <c r="AC467" i="3" l="1"/>
  <c r="T469" i="3"/>
  <c r="P470" i="3"/>
  <c r="AI469" i="3"/>
  <c r="S467" i="3"/>
  <c r="AE466" i="2"/>
  <c r="AP469" i="1"/>
  <c r="AD469" i="1"/>
  <c r="O470" i="1"/>
  <c r="AS469" i="1"/>
  <c r="Q469" i="1"/>
  <c r="S468" i="1"/>
  <c r="AE465" i="1"/>
  <c r="AS470" i="2"/>
  <c r="Q470" i="2"/>
  <c r="AP470" i="2"/>
  <c r="AD470" i="2"/>
  <c r="O471" i="2"/>
  <c r="T468" i="1"/>
  <c r="AI468" i="1"/>
  <c r="P469" i="1"/>
  <c r="AC468" i="1"/>
  <c r="O469" i="3"/>
  <c r="AS468" i="3"/>
  <c r="AP468" i="3"/>
  <c r="AK468" i="3"/>
  <c r="AH468" i="3" s="1"/>
  <c r="AD468" i="3"/>
  <c r="Q468" i="3"/>
  <c r="R468" i="3" s="1"/>
  <c r="S469" i="2"/>
  <c r="AC469" i="2"/>
  <c r="T467" i="2"/>
  <c r="AI467" i="2"/>
  <c r="P468" i="2"/>
  <c r="AK467" i="2"/>
  <c r="AH467" i="2" s="1"/>
  <c r="R467" i="2"/>
  <c r="T468" i="2" l="1"/>
  <c r="P469" i="2"/>
  <c r="AI468" i="2"/>
  <c r="AK468" i="2"/>
  <c r="AH468" i="2" s="1"/>
  <c r="R468" i="2"/>
  <c r="S468" i="3"/>
  <c r="AE465" i="3"/>
  <c r="Q469" i="3"/>
  <c r="R469" i="3" s="1"/>
  <c r="AD469" i="3"/>
  <c r="AK469" i="3"/>
  <c r="AH469" i="3" s="1"/>
  <c r="AS469" i="3"/>
  <c r="AP469" i="3"/>
  <c r="O470" i="3"/>
  <c r="T469" i="1"/>
  <c r="P470" i="1"/>
  <c r="AI469" i="1"/>
  <c r="AP471" i="2"/>
  <c r="Q471" i="2"/>
  <c r="AS471" i="2"/>
  <c r="O472" i="2"/>
  <c r="AD471" i="2"/>
  <c r="AP470" i="1"/>
  <c r="AD470" i="1"/>
  <c r="AS470" i="1"/>
  <c r="AK470" i="1"/>
  <c r="AH470" i="1" s="1"/>
  <c r="O471" i="1"/>
  <c r="Q470" i="1"/>
  <c r="R470" i="1" s="1"/>
  <c r="AC468" i="3"/>
  <c r="S470" i="2"/>
  <c r="AE467" i="2"/>
  <c r="AK469" i="1"/>
  <c r="AH469" i="1" s="1"/>
  <c r="S469" i="1"/>
  <c r="AE466" i="1"/>
  <c r="P471" i="3"/>
  <c r="T470" i="3"/>
  <c r="AI470" i="3"/>
  <c r="AC470" i="2"/>
  <c r="R469" i="1"/>
  <c r="AC469" i="1"/>
  <c r="AP471" i="1" l="1"/>
  <c r="AD471" i="1"/>
  <c r="O472" i="1"/>
  <c r="Q471" i="1"/>
  <c r="AS471" i="1"/>
  <c r="S470" i="1"/>
  <c r="AE467" i="1"/>
  <c r="AC470" i="1"/>
  <c r="AC471" i="2"/>
  <c r="AS470" i="3"/>
  <c r="AK470" i="3"/>
  <c r="AH470" i="3" s="1"/>
  <c r="O471" i="3"/>
  <c r="AD470" i="3"/>
  <c r="Q470" i="3"/>
  <c r="R470" i="3" s="1"/>
  <c r="AP470" i="3"/>
  <c r="T469" i="2"/>
  <c r="AI469" i="2"/>
  <c r="P470" i="2"/>
  <c r="AK469" i="2"/>
  <c r="AH469" i="2" s="1"/>
  <c r="R469" i="2"/>
  <c r="T471" i="3"/>
  <c r="P472" i="3"/>
  <c r="AI471" i="3"/>
  <c r="AS472" i="2"/>
  <c r="AP472" i="2"/>
  <c r="AD472" i="2"/>
  <c r="Q472" i="2"/>
  <c r="O473" i="2"/>
  <c r="AC469" i="3"/>
  <c r="S469" i="3"/>
  <c r="AE466" i="3"/>
  <c r="S471" i="2"/>
  <c r="AE468" i="2"/>
  <c r="T470" i="1"/>
  <c r="AI470" i="1"/>
  <c r="P471" i="1"/>
  <c r="AP472" i="1" l="1"/>
  <c r="AD472" i="1"/>
  <c r="AS472" i="1"/>
  <c r="O473" i="1"/>
  <c r="Q472" i="1"/>
  <c r="R472" i="1" s="1"/>
  <c r="T471" i="1"/>
  <c r="P472" i="1"/>
  <c r="AK472" i="1" s="1"/>
  <c r="AH472" i="1" s="1"/>
  <c r="AI471" i="1"/>
  <c r="S472" i="2"/>
  <c r="AE469" i="2"/>
  <c r="S470" i="3"/>
  <c r="AE467" i="3"/>
  <c r="S471" i="1"/>
  <c r="AE468" i="1"/>
  <c r="AP473" i="2"/>
  <c r="Q473" i="2"/>
  <c r="AS473" i="2"/>
  <c r="AD473" i="2"/>
  <c r="AE470" i="2" s="1"/>
  <c r="O474" i="2"/>
  <c r="AC472" i="2"/>
  <c r="T472" i="3"/>
  <c r="AI472" i="3"/>
  <c r="P473" i="3"/>
  <c r="AC470" i="3"/>
  <c r="AS471" i="3"/>
  <c r="Q471" i="3"/>
  <c r="R471" i="3" s="1"/>
  <c r="AP471" i="3"/>
  <c r="AD471" i="3"/>
  <c r="O472" i="3"/>
  <c r="AK471" i="3"/>
  <c r="AH471" i="3" s="1"/>
  <c r="AK471" i="1"/>
  <c r="AH471" i="1" s="1"/>
  <c r="AC471" i="1"/>
  <c r="T470" i="2"/>
  <c r="P471" i="2"/>
  <c r="AI470" i="2"/>
  <c r="AK470" i="2"/>
  <c r="AH470" i="2" s="1"/>
  <c r="R470" i="2"/>
  <c r="R471" i="1"/>
  <c r="AC471" i="3" l="1"/>
  <c r="AC473" i="2"/>
  <c r="AP473" i="1"/>
  <c r="AD473" i="1"/>
  <c r="O474" i="1"/>
  <c r="AS473" i="1"/>
  <c r="Q473" i="1"/>
  <c r="S472" i="1"/>
  <c r="AE469" i="1"/>
  <c r="AP472" i="3"/>
  <c r="O473" i="3"/>
  <c r="AK472" i="3"/>
  <c r="AH472" i="3" s="1"/>
  <c r="AS472" i="3"/>
  <c r="AD472" i="3"/>
  <c r="Q472" i="3"/>
  <c r="R472" i="3" s="1"/>
  <c r="T473" i="3"/>
  <c r="P474" i="3"/>
  <c r="AI473" i="3"/>
  <c r="S473" i="2"/>
  <c r="T472" i="1"/>
  <c r="AI472" i="1"/>
  <c r="P473" i="1"/>
  <c r="AC472" i="1"/>
  <c r="T471" i="2"/>
  <c r="AI471" i="2"/>
  <c r="P472" i="2"/>
  <c r="AK471" i="2"/>
  <c r="AH471" i="2" s="1"/>
  <c r="R471" i="2"/>
  <c r="S471" i="3"/>
  <c r="AE468" i="3"/>
  <c r="AP474" i="2"/>
  <c r="AD474" i="2"/>
  <c r="AS474" i="2"/>
  <c r="Q474" i="2"/>
  <c r="O475" i="2"/>
  <c r="AP475" i="2" l="1"/>
  <c r="Q475" i="2"/>
  <c r="AS475" i="2"/>
  <c r="O476" i="2"/>
  <c r="AD475" i="2"/>
  <c r="S474" i="2"/>
  <c r="AE471" i="2"/>
  <c r="T474" i="3"/>
  <c r="P475" i="3"/>
  <c r="AI474" i="3"/>
  <c r="S472" i="3"/>
  <c r="AE469" i="3"/>
  <c r="AC472" i="3"/>
  <c r="R473" i="1"/>
  <c r="AC473" i="1"/>
  <c r="AC474" i="2"/>
  <c r="T472" i="2"/>
  <c r="P473" i="2"/>
  <c r="AI472" i="2"/>
  <c r="AK472" i="2"/>
  <c r="AH472" i="2" s="1"/>
  <c r="R472" i="2"/>
  <c r="AP474" i="1"/>
  <c r="AD474" i="1"/>
  <c r="AE471" i="1" s="1"/>
  <c r="AS474" i="1"/>
  <c r="O475" i="1"/>
  <c r="Q474" i="1"/>
  <c r="T473" i="1"/>
  <c r="P474" i="1"/>
  <c r="AK474" i="1" s="1"/>
  <c r="AH474" i="1" s="1"/>
  <c r="AI473" i="1"/>
  <c r="AE472" i="2"/>
  <c r="Q473" i="3"/>
  <c r="R473" i="3" s="1"/>
  <c r="AS473" i="3"/>
  <c r="AD473" i="3"/>
  <c r="AP473" i="3"/>
  <c r="AK473" i="3"/>
  <c r="AH473" i="3" s="1"/>
  <c r="O474" i="3"/>
  <c r="AK473" i="1"/>
  <c r="AH473" i="1" s="1"/>
  <c r="S473" i="1"/>
  <c r="AE470" i="1"/>
  <c r="AC473" i="3" l="1"/>
  <c r="S473" i="3"/>
  <c r="AE470" i="3"/>
  <c r="R474" i="1"/>
  <c r="T475" i="3"/>
  <c r="AI475" i="3"/>
  <c r="P476" i="3"/>
  <c r="Q476" i="2"/>
  <c r="AS476" i="2"/>
  <c r="AP476" i="2"/>
  <c r="AD476" i="2"/>
  <c r="O477" i="2"/>
  <c r="AC475" i="2"/>
  <c r="AS474" i="3"/>
  <c r="Q474" i="3"/>
  <c r="R474" i="3" s="1"/>
  <c r="AD474" i="3"/>
  <c r="AK474" i="3"/>
  <c r="AH474" i="3" s="1"/>
  <c r="O475" i="3"/>
  <c r="AP474" i="3"/>
  <c r="AP475" i="1"/>
  <c r="AD475" i="1"/>
  <c r="O476" i="1"/>
  <c r="Q475" i="1"/>
  <c r="AS475" i="1"/>
  <c r="S474" i="1"/>
  <c r="T473" i="2"/>
  <c r="AI473" i="2"/>
  <c r="P474" i="2"/>
  <c r="AK473" i="2"/>
  <c r="AH473" i="2" s="1"/>
  <c r="R473" i="2"/>
  <c r="T474" i="1"/>
  <c r="AI474" i="1"/>
  <c r="P475" i="1"/>
  <c r="AK475" i="1" s="1"/>
  <c r="AH475" i="1" s="1"/>
  <c r="AC474" i="1"/>
  <c r="S475" i="2"/>
  <c r="T474" i="2" l="1"/>
  <c r="P475" i="2"/>
  <c r="AI474" i="2"/>
  <c r="AK474" i="2"/>
  <c r="AH474" i="2" s="1"/>
  <c r="R474" i="2"/>
  <c r="AC475" i="1"/>
  <c r="S474" i="3"/>
  <c r="AC476" i="2"/>
  <c r="AE471" i="3"/>
  <c r="R475" i="1"/>
  <c r="AC474" i="3"/>
  <c r="T476" i="3"/>
  <c r="P477" i="3"/>
  <c r="AI476" i="3"/>
  <c r="T475" i="1"/>
  <c r="P476" i="1"/>
  <c r="AI475" i="1"/>
  <c r="AP476" i="1"/>
  <c r="AD476" i="1"/>
  <c r="AK476" i="1"/>
  <c r="AH476" i="1" s="1"/>
  <c r="AS476" i="1"/>
  <c r="O477" i="1"/>
  <c r="Q476" i="1"/>
  <c r="R476" i="1" s="1"/>
  <c r="AP475" i="3"/>
  <c r="O476" i="3"/>
  <c r="Q475" i="3"/>
  <c r="R475" i="3" s="1"/>
  <c r="AK475" i="3"/>
  <c r="AH475" i="3" s="1"/>
  <c r="AS475" i="3"/>
  <c r="AD475" i="3"/>
  <c r="AE472" i="3" s="1"/>
  <c r="AP477" i="2"/>
  <c r="Q477" i="2"/>
  <c r="AS477" i="2"/>
  <c r="AD477" i="2"/>
  <c r="O478" i="2"/>
  <c r="S475" i="1"/>
  <c r="AE472" i="1"/>
  <c r="S476" i="2"/>
  <c r="AE474" i="2"/>
  <c r="AE473" i="2"/>
  <c r="Q478" i="2" l="1"/>
  <c r="AS478" i="2"/>
  <c r="AP478" i="2"/>
  <c r="AD478" i="2"/>
  <c r="O479" i="2"/>
  <c r="AC475" i="3"/>
  <c r="S477" i="2"/>
  <c r="AC477" i="2"/>
  <c r="S475" i="3"/>
  <c r="AP477" i="1"/>
  <c r="AD477" i="1"/>
  <c r="O478" i="1"/>
  <c r="AS477" i="1"/>
  <c r="Q477" i="1"/>
  <c r="S476" i="1"/>
  <c r="AE473" i="1"/>
  <c r="T476" i="1"/>
  <c r="AI476" i="1"/>
  <c r="P477" i="1"/>
  <c r="AK477" i="1" s="1"/>
  <c r="AH477" i="1" s="1"/>
  <c r="T477" i="3"/>
  <c r="P478" i="3"/>
  <c r="AI477" i="3"/>
  <c r="T475" i="2"/>
  <c r="AI475" i="2"/>
  <c r="P476" i="2"/>
  <c r="AK475" i="2"/>
  <c r="AH475" i="2" s="1"/>
  <c r="R475" i="2"/>
  <c r="AK476" i="3"/>
  <c r="AH476" i="3" s="1"/>
  <c r="AS476" i="3"/>
  <c r="AD476" i="3"/>
  <c r="O477" i="3"/>
  <c r="AP476" i="3"/>
  <c r="Q476" i="3"/>
  <c r="R476" i="3" s="1"/>
  <c r="AC476" i="1"/>
  <c r="S477" i="1" l="1"/>
  <c r="AE474" i="1"/>
  <c r="AC478" i="2"/>
  <c r="AC476" i="3"/>
  <c r="T476" i="2"/>
  <c r="P477" i="2"/>
  <c r="AI476" i="2"/>
  <c r="AK476" i="2"/>
  <c r="AH476" i="2" s="1"/>
  <c r="R476" i="2"/>
  <c r="T478" i="3"/>
  <c r="P479" i="3"/>
  <c r="AI478" i="3"/>
  <c r="R477" i="1"/>
  <c r="AC477" i="1"/>
  <c r="AP479" i="2"/>
  <c r="Q479" i="2"/>
  <c r="AS479" i="2"/>
  <c r="O480" i="2"/>
  <c r="AD479" i="2"/>
  <c r="AD477" i="3"/>
  <c r="Q477" i="3"/>
  <c r="R477" i="3" s="1"/>
  <c r="AK477" i="3"/>
  <c r="AH477" i="3" s="1"/>
  <c r="AS477" i="3"/>
  <c r="O478" i="3"/>
  <c r="AP477" i="3"/>
  <c r="S476" i="3"/>
  <c r="AE473" i="3"/>
  <c r="T477" i="1"/>
  <c r="P478" i="1"/>
  <c r="AI477" i="1"/>
  <c r="AP478" i="1"/>
  <c r="AD478" i="1"/>
  <c r="AS478" i="1"/>
  <c r="AK478" i="1"/>
  <c r="AH478" i="1" s="1"/>
  <c r="O479" i="1"/>
  <c r="Q478" i="1"/>
  <c r="R478" i="1" s="1"/>
  <c r="S478" i="2"/>
  <c r="AE476" i="2"/>
  <c r="AE475" i="2"/>
  <c r="Q478" i="3" l="1"/>
  <c r="R478" i="3" s="1"/>
  <c r="AD478" i="3"/>
  <c r="AK478" i="3"/>
  <c r="AH478" i="3" s="1"/>
  <c r="AS478" i="3"/>
  <c r="O479" i="3"/>
  <c r="AP478" i="3"/>
  <c r="S477" i="3"/>
  <c r="AP480" i="2"/>
  <c r="AD480" i="2"/>
  <c r="AS480" i="2"/>
  <c r="Q480" i="2"/>
  <c r="O481" i="2"/>
  <c r="T479" i="3"/>
  <c r="AI479" i="3"/>
  <c r="P480" i="3"/>
  <c r="AE474" i="3"/>
  <c r="S479" i="2"/>
  <c r="AP479" i="1"/>
  <c r="AD479" i="1"/>
  <c r="AE476" i="1" s="1"/>
  <c r="O480" i="1"/>
  <c r="Q479" i="1"/>
  <c r="AS479" i="1"/>
  <c r="S478" i="1"/>
  <c r="AE475" i="1"/>
  <c r="T478" i="1"/>
  <c r="AI478" i="1"/>
  <c r="P479" i="1"/>
  <c r="AK479" i="1" s="1"/>
  <c r="AH479" i="1" s="1"/>
  <c r="AC477" i="3"/>
  <c r="T477" i="2"/>
  <c r="AI477" i="2"/>
  <c r="P478" i="2"/>
  <c r="AK477" i="2"/>
  <c r="AH477" i="2" s="1"/>
  <c r="R477" i="2"/>
  <c r="AC478" i="1"/>
  <c r="AC479" i="2"/>
  <c r="T478" i="2" l="1"/>
  <c r="P479" i="2"/>
  <c r="AI478" i="2"/>
  <c r="AK478" i="2"/>
  <c r="AH478" i="2" s="1"/>
  <c r="R478" i="2"/>
  <c r="AC479" i="1"/>
  <c r="T480" i="3"/>
  <c r="P481" i="3"/>
  <c r="AI480" i="3"/>
  <c r="AC480" i="2"/>
  <c r="AC478" i="3"/>
  <c r="R479" i="1"/>
  <c r="S478" i="3"/>
  <c r="AE475" i="3"/>
  <c r="T479" i="1"/>
  <c r="P480" i="1"/>
  <c r="AK480" i="1" s="1"/>
  <c r="AH480" i="1" s="1"/>
  <c r="AI479" i="1"/>
  <c r="AP480" i="1"/>
  <c r="AD480" i="1"/>
  <c r="AS480" i="1"/>
  <c r="O481" i="1"/>
  <c r="Q480" i="1"/>
  <c r="AS479" i="3"/>
  <c r="AP479" i="3"/>
  <c r="AD479" i="3"/>
  <c r="AK479" i="3"/>
  <c r="AH479" i="3" s="1"/>
  <c r="O480" i="3"/>
  <c r="Q479" i="3"/>
  <c r="R479" i="3" s="1"/>
  <c r="S479" i="1"/>
  <c r="AP481" i="2"/>
  <c r="Q481" i="2"/>
  <c r="AS481" i="2"/>
  <c r="AD481" i="2"/>
  <c r="O482" i="2"/>
  <c r="S480" i="2"/>
  <c r="AE477" i="2"/>
  <c r="Q482" i="2" l="1"/>
  <c r="AS482" i="2"/>
  <c r="AP482" i="2"/>
  <c r="AD482" i="2"/>
  <c r="O483" i="2"/>
  <c r="R480" i="1"/>
  <c r="S479" i="3"/>
  <c r="AP481" i="1"/>
  <c r="AD481" i="1"/>
  <c r="O482" i="1"/>
  <c r="AS481" i="1"/>
  <c r="Q481" i="1"/>
  <c r="S480" i="1"/>
  <c r="AE478" i="1"/>
  <c r="T480" i="1"/>
  <c r="AI480" i="1"/>
  <c r="P481" i="1"/>
  <c r="T481" i="3"/>
  <c r="P482" i="3"/>
  <c r="AI481" i="3"/>
  <c r="T479" i="2"/>
  <c r="AI479" i="2"/>
  <c r="P480" i="2"/>
  <c r="AK479" i="2"/>
  <c r="AH479" i="2" s="1"/>
  <c r="R479" i="2"/>
  <c r="AC481" i="2"/>
  <c r="AC479" i="3"/>
  <c r="AC480" i="1"/>
  <c r="AE477" i="1"/>
  <c r="S481" i="2"/>
  <c r="AE478" i="2"/>
  <c r="O481" i="3"/>
  <c r="AK480" i="3"/>
  <c r="AH480" i="3" s="1"/>
  <c r="AP480" i="3"/>
  <c r="AD480" i="3"/>
  <c r="Q480" i="3"/>
  <c r="R480" i="3" s="1"/>
  <c r="AS480" i="3"/>
  <c r="AE476" i="3"/>
  <c r="T480" i="2" l="1"/>
  <c r="P481" i="2"/>
  <c r="AI480" i="2"/>
  <c r="AK480" i="2"/>
  <c r="AH480" i="2" s="1"/>
  <c r="R480" i="2"/>
  <c r="T482" i="3"/>
  <c r="AI482" i="3"/>
  <c r="P483" i="3"/>
  <c r="R481" i="1"/>
  <c r="AC481" i="1"/>
  <c r="AP483" i="2"/>
  <c r="Q483" i="2"/>
  <c r="AS483" i="2"/>
  <c r="O484" i="2"/>
  <c r="AD483" i="2"/>
  <c r="Q481" i="3"/>
  <c r="R481" i="3" s="1"/>
  <c r="AS481" i="3"/>
  <c r="AD481" i="3"/>
  <c r="AK481" i="3"/>
  <c r="AH481" i="3" s="1"/>
  <c r="AP481" i="3"/>
  <c r="O482" i="3"/>
  <c r="AE477" i="3"/>
  <c r="S482" i="2"/>
  <c r="AE479" i="2"/>
  <c r="S480" i="3"/>
  <c r="AP482" i="1"/>
  <c r="AD482" i="1"/>
  <c r="AS482" i="1"/>
  <c r="O483" i="1"/>
  <c r="Q482" i="1"/>
  <c r="AE478" i="3"/>
  <c r="AC482" i="2"/>
  <c r="AC480" i="3"/>
  <c r="T481" i="1"/>
  <c r="P482" i="1"/>
  <c r="AI481" i="1"/>
  <c r="AK481" i="1"/>
  <c r="AH481" i="1" s="1"/>
  <c r="S481" i="1"/>
  <c r="R482" i="1" l="1"/>
  <c r="T481" i="2"/>
  <c r="AI481" i="2"/>
  <c r="P482" i="2"/>
  <c r="AK481" i="2"/>
  <c r="AH481" i="2" s="1"/>
  <c r="R481" i="2"/>
  <c r="T482" i="1"/>
  <c r="AI482" i="1"/>
  <c r="P483" i="1"/>
  <c r="AP483" i="1"/>
  <c r="AD483" i="1"/>
  <c r="O484" i="1"/>
  <c r="Q483" i="1"/>
  <c r="R483" i="1" s="1"/>
  <c r="AK483" i="1"/>
  <c r="AH483" i="1" s="1"/>
  <c r="AS483" i="1"/>
  <c r="S482" i="1"/>
  <c r="AE479" i="1"/>
  <c r="AC481" i="3"/>
  <c r="AS484" i="2"/>
  <c r="Q484" i="2"/>
  <c r="AP484" i="2"/>
  <c r="AD484" i="2"/>
  <c r="O485" i="2"/>
  <c r="AC483" i="2"/>
  <c r="T483" i="3"/>
  <c r="AI483" i="3"/>
  <c r="P484" i="3"/>
  <c r="AC482" i="1"/>
  <c r="AK482" i="1"/>
  <c r="AH482" i="1" s="1"/>
  <c r="Q482" i="3"/>
  <c r="R482" i="3" s="1"/>
  <c r="AK482" i="3"/>
  <c r="AH482" i="3" s="1"/>
  <c r="AD482" i="3"/>
  <c r="AS482" i="3"/>
  <c r="AP482" i="3"/>
  <c r="O483" i="3"/>
  <c r="S481" i="3"/>
  <c r="S483" i="2"/>
  <c r="AE480" i="2"/>
  <c r="AC482" i="3" l="1"/>
  <c r="S484" i="2"/>
  <c r="AE481" i="2"/>
  <c r="T483" i="1"/>
  <c r="P484" i="1"/>
  <c r="AI483" i="1"/>
  <c r="AC484" i="2"/>
  <c r="AP484" i="1"/>
  <c r="AD484" i="1"/>
  <c r="AK484" i="1"/>
  <c r="AH484" i="1" s="1"/>
  <c r="AS484" i="1"/>
  <c r="O485" i="1"/>
  <c r="Q484" i="1"/>
  <c r="R484" i="1" s="1"/>
  <c r="T484" i="3"/>
  <c r="AI484" i="3"/>
  <c r="P485" i="3"/>
  <c r="S483" i="1"/>
  <c r="AE480" i="1"/>
  <c r="T482" i="2"/>
  <c r="P483" i="2"/>
  <c r="AI482" i="2"/>
  <c r="AK482" i="2"/>
  <c r="AH482" i="2" s="1"/>
  <c r="R482" i="2"/>
  <c r="AK483" i="3"/>
  <c r="AH483" i="3" s="1"/>
  <c r="AP483" i="3"/>
  <c r="AS483" i="3"/>
  <c r="Q483" i="3"/>
  <c r="R483" i="3" s="1"/>
  <c r="AD483" i="3"/>
  <c r="O484" i="3"/>
  <c r="S482" i="3"/>
  <c r="AE480" i="3"/>
  <c r="AE479" i="3"/>
  <c r="AP485" i="2"/>
  <c r="Q485" i="2"/>
  <c r="AS485" i="2"/>
  <c r="AD485" i="2"/>
  <c r="O486" i="2"/>
  <c r="AC483" i="1"/>
  <c r="S485" i="2" l="1"/>
  <c r="AE482" i="2"/>
  <c r="AC485" i="2"/>
  <c r="T483" i="2"/>
  <c r="AI483" i="2"/>
  <c r="P484" i="2"/>
  <c r="AK483" i="2"/>
  <c r="AH483" i="2" s="1"/>
  <c r="R483" i="2"/>
  <c r="T485" i="3"/>
  <c r="AI485" i="3"/>
  <c r="P486" i="3"/>
  <c r="AP485" i="1"/>
  <c r="AD485" i="1"/>
  <c r="O486" i="1"/>
  <c r="AS485" i="1"/>
  <c r="Q485" i="1"/>
  <c r="S484" i="1"/>
  <c r="AD484" i="3"/>
  <c r="AK484" i="3"/>
  <c r="AH484" i="3" s="1"/>
  <c r="AS484" i="3"/>
  <c r="Q484" i="3"/>
  <c r="R484" i="3" s="1"/>
  <c r="AP484" i="3"/>
  <c r="O485" i="3"/>
  <c r="AC483" i="3"/>
  <c r="AC484" i="1"/>
  <c r="S483" i="3"/>
  <c r="AE481" i="3"/>
  <c r="T484" i="1"/>
  <c r="AI484" i="1"/>
  <c r="P485" i="1"/>
  <c r="Q486" i="2"/>
  <c r="AS486" i="2"/>
  <c r="AP486" i="2"/>
  <c r="AD486" i="2"/>
  <c r="O487" i="2"/>
  <c r="AE481" i="1"/>
  <c r="AP487" i="2" l="1"/>
  <c r="Q487" i="2"/>
  <c r="AS487" i="2"/>
  <c r="O488" i="2"/>
  <c r="AD487" i="2"/>
  <c r="T485" i="1"/>
  <c r="P486" i="1"/>
  <c r="AI485" i="1"/>
  <c r="AK485" i="3"/>
  <c r="AH485" i="3" s="1"/>
  <c r="AP485" i="3"/>
  <c r="Q485" i="3"/>
  <c r="R485" i="3" s="1"/>
  <c r="AD485" i="3"/>
  <c r="AS485" i="3"/>
  <c r="O486" i="3"/>
  <c r="T486" i="3"/>
  <c r="AI486" i="3"/>
  <c r="P487" i="3"/>
  <c r="AC484" i="3"/>
  <c r="AP486" i="1"/>
  <c r="AD486" i="1"/>
  <c r="AS486" i="1"/>
  <c r="AK486" i="1"/>
  <c r="AH486" i="1" s="1"/>
  <c r="O487" i="1"/>
  <c r="Q486" i="1"/>
  <c r="R486" i="1" s="1"/>
  <c r="S486" i="2"/>
  <c r="S484" i="3"/>
  <c r="AK485" i="1"/>
  <c r="AH485" i="1" s="1"/>
  <c r="S485" i="1"/>
  <c r="AE482" i="1"/>
  <c r="T484" i="2"/>
  <c r="P485" i="2"/>
  <c r="AI484" i="2"/>
  <c r="AK484" i="2"/>
  <c r="AH484" i="2" s="1"/>
  <c r="R484" i="2"/>
  <c r="AC486" i="2"/>
  <c r="AE483" i="2"/>
  <c r="R485" i="1"/>
  <c r="AC485" i="1"/>
  <c r="AE484" i="2"/>
  <c r="AP487" i="1" l="1"/>
  <c r="AD487" i="1"/>
  <c r="O488" i="1"/>
  <c r="Q487" i="1"/>
  <c r="AS487" i="1"/>
  <c r="S486" i="1"/>
  <c r="AE483" i="1"/>
  <c r="S485" i="3"/>
  <c r="AE482" i="3"/>
  <c r="S487" i="2"/>
  <c r="T485" i="2"/>
  <c r="AI485" i="2"/>
  <c r="P486" i="2"/>
  <c r="AK485" i="2"/>
  <c r="AH485" i="2" s="1"/>
  <c r="R485" i="2"/>
  <c r="AC486" i="1"/>
  <c r="T487" i="3"/>
  <c r="AI487" i="3"/>
  <c r="P488" i="3"/>
  <c r="Q486" i="3"/>
  <c r="R486" i="3" s="1"/>
  <c r="AD486" i="3"/>
  <c r="AS486" i="3"/>
  <c r="AK486" i="3"/>
  <c r="AH486" i="3" s="1"/>
  <c r="AP486" i="3"/>
  <c r="O487" i="3"/>
  <c r="AC485" i="3"/>
  <c r="T486" i="1"/>
  <c r="AI486" i="1"/>
  <c r="P487" i="1"/>
  <c r="AC487" i="2"/>
  <c r="AP488" i="2"/>
  <c r="AD488" i="2"/>
  <c r="AS488" i="2"/>
  <c r="Q488" i="2"/>
  <c r="O489" i="2"/>
  <c r="R487" i="1" l="1"/>
  <c r="AP489" i="2"/>
  <c r="Q489" i="2"/>
  <c r="AD489" i="2"/>
  <c r="O490" i="2"/>
  <c r="AS489" i="2"/>
  <c r="S488" i="2"/>
  <c r="AE485" i="2"/>
  <c r="T487" i="1"/>
  <c r="P488" i="1"/>
  <c r="AI487" i="1"/>
  <c r="T488" i="3"/>
  <c r="P489" i="3"/>
  <c r="AI488" i="3"/>
  <c r="AP488" i="1"/>
  <c r="AD488" i="1"/>
  <c r="AK488" i="1"/>
  <c r="AH488" i="1" s="1"/>
  <c r="AS488" i="1"/>
  <c r="O489" i="1"/>
  <c r="Q488" i="1"/>
  <c r="R488" i="1" s="1"/>
  <c r="AC488" i="2"/>
  <c r="AK487" i="3"/>
  <c r="AH487" i="3" s="1"/>
  <c r="AS487" i="3"/>
  <c r="Q487" i="3"/>
  <c r="R487" i="3" s="1"/>
  <c r="AP487" i="3"/>
  <c r="AD487" i="3"/>
  <c r="O488" i="3"/>
  <c r="S486" i="3"/>
  <c r="AE483" i="3"/>
  <c r="T486" i="2"/>
  <c r="P487" i="2"/>
  <c r="AI486" i="2"/>
  <c r="AK486" i="2"/>
  <c r="AH486" i="2" s="1"/>
  <c r="R486" i="2"/>
  <c r="S487" i="1"/>
  <c r="AE484" i="1"/>
  <c r="AC486" i="3"/>
  <c r="AK487" i="1"/>
  <c r="AH487" i="1" s="1"/>
  <c r="AC487" i="1"/>
  <c r="Q488" i="3" l="1"/>
  <c r="R488" i="3" s="1"/>
  <c r="AS488" i="3"/>
  <c r="AD488" i="3"/>
  <c r="AK488" i="3"/>
  <c r="AH488" i="3" s="1"/>
  <c r="O489" i="3"/>
  <c r="AP488" i="3"/>
  <c r="AC488" i="1"/>
  <c r="AC489" i="2"/>
  <c r="T487" i="2"/>
  <c r="AI487" i="2"/>
  <c r="P488" i="2"/>
  <c r="AK487" i="2"/>
  <c r="AH487" i="2" s="1"/>
  <c r="R487" i="2"/>
  <c r="S487" i="3"/>
  <c r="AC487" i="3"/>
  <c r="T488" i="1"/>
  <c r="AI488" i="1"/>
  <c r="P489" i="1"/>
  <c r="S489" i="2"/>
  <c r="AE486" i="2"/>
  <c r="AE484" i="3"/>
  <c r="AP489" i="1"/>
  <c r="AD489" i="1"/>
  <c r="O490" i="1"/>
  <c r="AS489" i="1"/>
  <c r="Q489" i="1"/>
  <c r="R489" i="1" s="1"/>
  <c r="AK489" i="1"/>
  <c r="AH489" i="1" s="1"/>
  <c r="S488" i="1"/>
  <c r="AE485" i="1"/>
  <c r="T489" i="3"/>
  <c r="AI489" i="3"/>
  <c r="P490" i="3"/>
  <c r="AS490" i="2"/>
  <c r="Q490" i="2"/>
  <c r="AP490" i="2"/>
  <c r="AD490" i="2"/>
  <c r="O491" i="2"/>
  <c r="S490" i="2" l="1"/>
  <c r="AE487" i="2"/>
  <c r="AC489" i="1"/>
  <c r="AC490" i="2"/>
  <c r="T489" i="1"/>
  <c r="P490" i="1"/>
  <c r="AI489" i="1"/>
  <c r="AS489" i="3"/>
  <c r="AP489" i="3"/>
  <c r="AD489" i="3"/>
  <c r="AK489" i="3"/>
  <c r="AH489" i="3" s="1"/>
  <c r="Q489" i="3"/>
  <c r="R489" i="3" s="1"/>
  <c r="O490" i="3"/>
  <c r="T490" i="3"/>
  <c r="AI490" i="3"/>
  <c r="P491" i="3"/>
  <c r="AP490" i="1"/>
  <c r="AD490" i="1"/>
  <c r="AS490" i="1"/>
  <c r="AK490" i="1"/>
  <c r="AH490" i="1" s="1"/>
  <c r="O491" i="1"/>
  <c r="Q490" i="1"/>
  <c r="R490" i="1" s="1"/>
  <c r="AP491" i="2"/>
  <c r="Q491" i="2"/>
  <c r="AS491" i="2"/>
  <c r="O492" i="2"/>
  <c r="AD491" i="2"/>
  <c r="S489" i="1"/>
  <c r="AE486" i="1"/>
  <c r="T488" i="2"/>
  <c r="P489" i="2"/>
  <c r="AI488" i="2"/>
  <c r="AK488" i="2"/>
  <c r="AH488" i="2" s="1"/>
  <c r="R488" i="2"/>
  <c r="AC488" i="3"/>
  <c r="S488" i="3"/>
  <c r="AE485" i="3"/>
  <c r="AS492" i="2" l="1"/>
  <c r="Q492" i="2"/>
  <c r="O493" i="2"/>
  <c r="AP492" i="2"/>
  <c r="AD492" i="2"/>
  <c r="AC491" i="2"/>
  <c r="T491" i="3"/>
  <c r="P492" i="3"/>
  <c r="AI491" i="3"/>
  <c r="AC489" i="3"/>
  <c r="T489" i="2"/>
  <c r="AI489" i="2"/>
  <c r="P490" i="2"/>
  <c r="AK489" i="2"/>
  <c r="AH489" i="2" s="1"/>
  <c r="R489" i="2"/>
  <c r="S491" i="2"/>
  <c r="AP491" i="1"/>
  <c r="AD491" i="1"/>
  <c r="O492" i="1"/>
  <c r="Q491" i="1"/>
  <c r="AS491" i="1"/>
  <c r="S490" i="1"/>
  <c r="AE487" i="1"/>
  <c r="AC490" i="1"/>
  <c r="AS490" i="3"/>
  <c r="AP490" i="3"/>
  <c r="O491" i="3"/>
  <c r="AK490" i="3"/>
  <c r="AH490" i="3" s="1"/>
  <c r="AD490" i="3"/>
  <c r="Q490" i="3"/>
  <c r="R490" i="3" s="1"/>
  <c r="S489" i="3"/>
  <c r="AE486" i="3"/>
  <c r="T490" i="1"/>
  <c r="AI490" i="1"/>
  <c r="P491" i="1"/>
  <c r="AE488" i="2"/>
  <c r="R491" i="1" l="1"/>
  <c r="T492" i="3"/>
  <c r="P493" i="3"/>
  <c r="AI492" i="3"/>
  <c r="S492" i="2"/>
  <c r="AP492" i="1"/>
  <c r="AD492" i="1"/>
  <c r="AS492" i="1"/>
  <c r="O493" i="1"/>
  <c r="Q492" i="1"/>
  <c r="T490" i="2"/>
  <c r="P491" i="2"/>
  <c r="AI490" i="2"/>
  <c r="AK490" i="2"/>
  <c r="AH490" i="2" s="1"/>
  <c r="R490" i="2"/>
  <c r="AC492" i="2"/>
  <c r="Q491" i="3"/>
  <c r="R491" i="3" s="1"/>
  <c r="AD491" i="3"/>
  <c r="AP491" i="3"/>
  <c r="AS491" i="3"/>
  <c r="AK491" i="3"/>
  <c r="AH491" i="3" s="1"/>
  <c r="O492" i="3"/>
  <c r="S491" i="1"/>
  <c r="AE488" i="1"/>
  <c r="AP493" i="2"/>
  <c r="Q493" i="2"/>
  <c r="AS493" i="2"/>
  <c r="AD493" i="2"/>
  <c r="O494" i="2"/>
  <c r="T491" i="1"/>
  <c r="P492" i="1"/>
  <c r="AI491" i="1"/>
  <c r="S490" i="3"/>
  <c r="AE488" i="3"/>
  <c r="AE487" i="3"/>
  <c r="AC490" i="3"/>
  <c r="AK491" i="1"/>
  <c r="AH491" i="1" s="1"/>
  <c r="AC491" i="1"/>
  <c r="AE489" i="2"/>
  <c r="Q494" i="2" l="1"/>
  <c r="AP494" i="2"/>
  <c r="AD494" i="2"/>
  <c r="AS494" i="2"/>
  <c r="O495" i="2"/>
  <c r="T491" i="2"/>
  <c r="AI491" i="2"/>
  <c r="P492" i="2"/>
  <c r="AK491" i="2"/>
  <c r="AH491" i="2" s="1"/>
  <c r="R491" i="2"/>
  <c r="AC492" i="1"/>
  <c r="T492" i="1"/>
  <c r="AI492" i="1"/>
  <c r="P493" i="1"/>
  <c r="S493" i="2"/>
  <c r="AE490" i="2"/>
  <c r="AC493" i="2"/>
  <c r="T493" i="3"/>
  <c r="AI493" i="3"/>
  <c r="P494" i="3"/>
  <c r="AC491" i="3"/>
  <c r="R492" i="1"/>
  <c r="AK492" i="1"/>
  <c r="AH492" i="1" s="1"/>
  <c r="AK492" i="3"/>
  <c r="AH492" i="3" s="1"/>
  <c r="O493" i="3"/>
  <c r="Q492" i="3"/>
  <c r="R492" i="3" s="1"/>
  <c r="AS492" i="3"/>
  <c r="AD492" i="3"/>
  <c r="AP492" i="3"/>
  <c r="S491" i="3"/>
  <c r="AP493" i="1"/>
  <c r="AD493" i="1"/>
  <c r="O494" i="1"/>
  <c r="AS493" i="1"/>
  <c r="Q493" i="1"/>
  <c r="R493" i="1" s="1"/>
  <c r="AK493" i="1"/>
  <c r="AH493" i="1" s="1"/>
  <c r="S492" i="1"/>
  <c r="AE489" i="1"/>
  <c r="S492" i="3" l="1"/>
  <c r="AE489" i="3"/>
  <c r="O494" i="3"/>
  <c r="Q493" i="3"/>
  <c r="R493" i="3" s="1"/>
  <c r="AK493" i="3"/>
  <c r="AH493" i="3" s="1"/>
  <c r="AS493" i="3"/>
  <c r="AP493" i="3"/>
  <c r="AD493" i="3"/>
  <c r="AP494" i="1"/>
  <c r="AD494" i="1"/>
  <c r="AS494" i="1"/>
  <c r="O495" i="1"/>
  <c r="Q494" i="1"/>
  <c r="R494" i="1" s="1"/>
  <c r="S494" i="2"/>
  <c r="AE491" i="2"/>
  <c r="S493" i="1"/>
  <c r="AE490" i="1"/>
  <c r="T494" i="3"/>
  <c r="P495" i="3"/>
  <c r="AI494" i="3"/>
  <c r="T493" i="1"/>
  <c r="P494" i="1"/>
  <c r="AI493" i="1"/>
  <c r="AC494" i="2"/>
  <c r="AC493" i="1"/>
  <c r="AC492" i="3"/>
  <c r="T492" i="2"/>
  <c r="P493" i="2"/>
  <c r="AI492" i="2"/>
  <c r="AK492" i="2"/>
  <c r="AH492" i="2" s="1"/>
  <c r="R492" i="2"/>
  <c r="AP495" i="2"/>
  <c r="Q495" i="2"/>
  <c r="AS495" i="2"/>
  <c r="O496" i="2"/>
  <c r="AD495" i="2"/>
  <c r="AS496" i="2" l="1"/>
  <c r="AP496" i="2"/>
  <c r="AD496" i="2"/>
  <c r="Q496" i="2"/>
  <c r="O497" i="2"/>
  <c r="T493" i="2"/>
  <c r="AI493" i="2"/>
  <c r="P494" i="2"/>
  <c r="AK493" i="2"/>
  <c r="AH493" i="2" s="1"/>
  <c r="R493" i="2"/>
  <c r="AI495" i="3"/>
  <c r="T495" i="3"/>
  <c r="P496" i="3"/>
  <c r="AC494" i="1"/>
  <c r="AD494" i="3"/>
  <c r="AS494" i="3"/>
  <c r="O495" i="3"/>
  <c r="Q494" i="3"/>
  <c r="R494" i="3" s="1"/>
  <c r="AP494" i="3"/>
  <c r="AK494" i="3"/>
  <c r="AH494" i="3" s="1"/>
  <c r="S495" i="2"/>
  <c r="AE492" i="2"/>
  <c r="AE493" i="2"/>
  <c r="T494" i="1"/>
  <c r="AI494" i="1"/>
  <c r="P495" i="1"/>
  <c r="AK494" i="1"/>
  <c r="AH494" i="1" s="1"/>
  <c r="AE491" i="3"/>
  <c r="S493" i="3"/>
  <c r="AE490" i="3"/>
  <c r="AC495" i="2"/>
  <c r="AP495" i="1"/>
  <c r="AD495" i="1"/>
  <c r="AE492" i="1" s="1"/>
  <c r="O496" i="1"/>
  <c r="Q495" i="1"/>
  <c r="R495" i="1" s="1"/>
  <c r="AS495" i="1"/>
  <c r="S494" i="1"/>
  <c r="AE491" i="1"/>
  <c r="AC493" i="3"/>
  <c r="AC494" i="3" l="1"/>
  <c r="S495" i="1"/>
  <c r="T495" i="1"/>
  <c r="P496" i="1"/>
  <c r="AI495" i="1"/>
  <c r="S494" i="3"/>
  <c r="T496" i="3"/>
  <c r="P497" i="3"/>
  <c r="AI496" i="3"/>
  <c r="AK495" i="1"/>
  <c r="AH495" i="1" s="1"/>
  <c r="AC495" i="1"/>
  <c r="S496" i="2"/>
  <c r="AP496" i="1"/>
  <c r="AD496" i="1"/>
  <c r="AK496" i="1"/>
  <c r="AH496" i="1" s="1"/>
  <c r="AS496" i="1"/>
  <c r="O497" i="1"/>
  <c r="Q496" i="1"/>
  <c r="R496" i="1" s="1"/>
  <c r="AD495" i="3"/>
  <c r="AP495" i="3"/>
  <c r="AK495" i="3"/>
  <c r="AH495" i="3" s="1"/>
  <c r="AS495" i="3"/>
  <c r="Q495" i="3"/>
  <c r="R495" i="3" s="1"/>
  <c r="O496" i="3"/>
  <c r="T494" i="2"/>
  <c r="P495" i="2"/>
  <c r="AI494" i="2"/>
  <c r="AK494" i="2"/>
  <c r="AH494" i="2" s="1"/>
  <c r="R494" i="2"/>
  <c r="AP497" i="2"/>
  <c r="Q497" i="2"/>
  <c r="AD497" i="2"/>
  <c r="O498" i="2"/>
  <c r="AS497" i="2"/>
  <c r="AC496" i="2"/>
  <c r="AD498" i="2" l="1"/>
  <c r="S498" i="2" s="1"/>
  <c r="AP498" i="2"/>
  <c r="AS498" i="2"/>
  <c r="Q498" i="2"/>
  <c r="O499" i="2"/>
  <c r="O497" i="3"/>
  <c r="AD496" i="3"/>
  <c r="AP496" i="3"/>
  <c r="AK496" i="3"/>
  <c r="AH496" i="3" s="1"/>
  <c r="AS496" i="3"/>
  <c r="Q496" i="3"/>
  <c r="R496" i="3" s="1"/>
  <c r="AC497" i="2"/>
  <c r="AC495" i="3"/>
  <c r="AP497" i="1"/>
  <c r="AD497" i="1"/>
  <c r="O498" i="1"/>
  <c r="AS497" i="1"/>
  <c r="Q497" i="1"/>
  <c r="S496" i="1"/>
  <c r="AE493" i="1"/>
  <c r="T495" i="2"/>
  <c r="AI495" i="2"/>
  <c r="P496" i="2"/>
  <c r="AK495" i="2"/>
  <c r="AH495" i="2" s="1"/>
  <c r="R495" i="2"/>
  <c r="S495" i="3"/>
  <c r="AE492" i="3"/>
  <c r="AE493" i="3"/>
  <c r="AC496" i="1"/>
  <c r="T497" i="3"/>
  <c r="AI497" i="3"/>
  <c r="P498" i="3"/>
  <c r="AE494" i="1"/>
  <c r="S497" i="2"/>
  <c r="AE495" i="2"/>
  <c r="AE494" i="2"/>
  <c r="T496" i="1"/>
  <c r="AI496" i="1"/>
  <c r="P497" i="1"/>
  <c r="T497" i="1" l="1"/>
  <c r="P498" i="1"/>
  <c r="AI497" i="1"/>
  <c r="T496" i="2"/>
  <c r="P497" i="2"/>
  <c r="AI496" i="2"/>
  <c r="AK496" i="2"/>
  <c r="AH496" i="2" s="1"/>
  <c r="R496" i="2"/>
  <c r="AK497" i="1"/>
  <c r="AH497" i="1" s="1"/>
  <c r="S497" i="1"/>
  <c r="Q497" i="3"/>
  <c r="R497" i="3" s="1"/>
  <c r="O498" i="3"/>
  <c r="AS497" i="3"/>
  <c r="AD497" i="3"/>
  <c r="AK497" i="3"/>
  <c r="AH497" i="3" s="1"/>
  <c r="AP497" i="3"/>
  <c r="R497" i="1"/>
  <c r="AC497" i="1"/>
  <c r="AC498" i="2"/>
  <c r="AI498" i="3"/>
  <c r="T498" i="3"/>
  <c r="P499" i="3"/>
  <c r="AC496" i="3"/>
  <c r="AD499" i="2"/>
  <c r="AP499" i="2"/>
  <c r="Q499" i="2"/>
  <c r="AS499" i="2"/>
  <c r="AP498" i="1"/>
  <c r="AD498" i="1"/>
  <c r="AS498" i="1"/>
  <c r="AK498" i="1"/>
  <c r="AH498" i="1" s="1"/>
  <c r="O499" i="1"/>
  <c r="Q498" i="1"/>
  <c r="R498" i="1" s="1"/>
  <c r="S496" i="3"/>
  <c r="AE499" i="2"/>
  <c r="AC498" i="1" l="1"/>
  <c r="S497" i="3"/>
  <c r="AE494" i="3"/>
  <c r="T498" i="1"/>
  <c r="AI498" i="1"/>
  <c r="P499" i="1"/>
  <c r="AC499" i="2"/>
  <c r="T499" i="3"/>
  <c r="AI499" i="3"/>
  <c r="P500" i="3"/>
  <c r="T497" i="2"/>
  <c r="AI497" i="2"/>
  <c r="P498" i="2"/>
  <c r="AK497" i="2"/>
  <c r="AH497" i="2" s="1"/>
  <c r="R497" i="2"/>
  <c r="AP499" i="1"/>
  <c r="AD499" i="1"/>
  <c r="O500" i="1"/>
  <c r="Q499" i="1"/>
  <c r="AK499" i="1"/>
  <c r="AH499" i="1" s="1"/>
  <c r="AS499" i="1"/>
  <c r="S498" i="1"/>
  <c r="AE495" i="1"/>
  <c r="AE496" i="1"/>
  <c r="S499" i="2"/>
  <c r="AE496" i="2"/>
  <c r="AE497" i="2"/>
  <c r="AE498" i="2"/>
  <c r="AC497" i="3"/>
  <c r="AS498" i="3"/>
  <c r="AP498" i="3"/>
  <c r="AK498" i="3"/>
  <c r="AH498" i="3" s="1"/>
  <c r="O499" i="3"/>
  <c r="Q498" i="3"/>
  <c r="R498" i="3" s="1"/>
  <c r="AD498" i="3"/>
  <c r="AK499" i="3" l="1"/>
  <c r="AH499" i="3" s="1"/>
  <c r="Q499" i="3"/>
  <c r="R499" i="3" s="1"/>
  <c r="AP499" i="3"/>
  <c r="AD499" i="3"/>
  <c r="AS499" i="3"/>
  <c r="O500" i="3"/>
  <c r="AP500" i="1"/>
  <c r="AD500" i="1"/>
  <c r="AS500" i="1"/>
  <c r="O501" i="1"/>
  <c r="Q500" i="1"/>
  <c r="S499" i="1"/>
  <c r="T500" i="3"/>
  <c r="AI500" i="3"/>
  <c r="P501" i="3"/>
  <c r="S498" i="3"/>
  <c r="AE495" i="3"/>
  <c r="AE499" i="3"/>
  <c r="AC499" i="1"/>
  <c r="T498" i="2"/>
  <c r="P499" i="2"/>
  <c r="AI498" i="2"/>
  <c r="AK498" i="2"/>
  <c r="AH498" i="2" s="1"/>
  <c r="R498" i="2"/>
  <c r="T499" i="1"/>
  <c r="P500" i="1"/>
  <c r="AK500" i="1" s="1"/>
  <c r="AH500" i="1" s="1"/>
  <c r="AI499" i="1"/>
  <c r="AE496" i="3"/>
  <c r="AC498" i="3"/>
  <c r="R499" i="1"/>
  <c r="AE498" i="3"/>
  <c r="R500" i="1" l="1"/>
  <c r="T500" i="1"/>
  <c r="AI500" i="1"/>
  <c r="P501" i="1"/>
  <c r="AP501" i="1"/>
  <c r="AD501" i="1"/>
  <c r="O502" i="1"/>
  <c r="AS501" i="1"/>
  <c r="Q501" i="1"/>
  <c r="S500" i="1"/>
  <c r="AE497" i="1"/>
  <c r="S499" i="3"/>
  <c r="AE497" i="3"/>
  <c r="AC500" i="1"/>
  <c r="AC499" i="3"/>
  <c r="T499" i="2"/>
  <c r="AI499" i="2"/>
  <c r="AK499" i="2"/>
  <c r="AH499" i="2" s="1"/>
  <c r="R499" i="2"/>
  <c r="T501" i="3"/>
  <c r="P502" i="3"/>
  <c r="AI501" i="3"/>
  <c r="AS500" i="3"/>
  <c r="AK500" i="3"/>
  <c r="AH500" i="3" s="1"/>
  <c r="AP500" i="3"/>
  <c r="O501" i="3"/>
  <c r="Q500" i="3"/>
  <c r="R500" i="3" s="1"/>
  <c r="AD500" i="3"/>
  <c r="AE500" i="3"/>
  <c r="AC500" i="3" l="1"/>
  <c r="T501" i="1"/>
  <c r="P502" i="1"/>
  <c r="AI501" i="1"/>
  <c r="S500" i="3"/>
  <c r="AP502" i="1"/>
  <c r="AD502" i="1"/>
  <c r="AS502" i="1"/>
  <c r="AK502" i="1"/>
  <c r="AH502" i="1" s="1"/>
  <c r="O503" i="1"/>
  <c r="Q502" i="1"/>
  <c r="R502" i="1" s="1"/>
  <c r="AK501" i="1"/>
  <c r="AH501" i="1" s="1"/>
  <c r="S501" i="1"/>
  <c r="AE498" i="1"/>
  <c r="AE499" i="1"/>
  <c r="Q501" i="3"/>
  <c r="R501" i="3" s="1"/>
  <c r="O502" i="3"/>
  <c r="AD501" i="3"/>
  <c r="AE501" i="3" s="1"/>
  <c r="AS501" i="3"/>
  <c r="AK501" i="3"/>
  <c r="AH501" i="3" s="1"/>
  <c r="AP501" i="3"/>
  <c r="AI502" i="3"/>
  <c r="T502" i="3"/>
  <c r="P503" i="3"/>
  <c r="R501" i="1"/>
  <c r="AC501" i="1"/>
  <c r="AP503" i="1" l="1"/>
  <c r="AD503" i="1"/>
  <c r="O504" i="1"/>
  <c r="Q503" i="1"/>
  <c r="AS503" i="1"/>
  <c r="S502" i="1"/>
  <c r="T502" i="1"/>
  <c r="AI502" i="1"/>
  <c r="P503" i="1"/>
  <c r="S501" i="3"/>
  <c r="AC502" i="1"/>
  <c r="AC501" i="3"/>
  <c r="AS502" i="3"/>
  <c r="AP502" i="3"/>
  <c r="AD502" i="3"/>
  <c r="O503" i="3"/>
  <c r="AK502" i="3"/>
  <c r="AH502" i="3" s="1"/>
  <c r="Q502" i="3"/>
  <c r="R502" i="3" s="1"/>
  <c r="T503" i="3"/>
  <c r="AI503" i="3"/>
  <c r="P504" i="3"/>
  <c r="AE502" i="3"/>
  <c r="S502" i="3" l="1"/>
  <c r="R503" i="1"/>
  <c r="T504" i="3"/>
  <c r="AI504" i="3"/>
  <c r="P505" i="3"/>
  <c r="AC502" i="3"/>
  <c r="AP504" i="1"/>
  <c r="AD504" i="1"/>
  <c r="AK504" i="1"/>
  <c r="AH504" i="1" s="1"/>
  <c r="AS504" i="1"/>
  <c r="O505" i="1"/>
  <c r="Q504" i="1"/>
  <c r="R504" i="1" s="1"/>
  <c r="T503" i="1"/>
  <c r="P504" i="1"/>
  <c r="AI503" i="1"/>
  <c r="S503" i="1"/>
  <c r="AE500" i="1"/>
  <c r="AE501" i="1"/>
  <c r="Q503" i="3"/>
  <c r="R503" i="3" s="1"/>
  <c r="AP503" i="3"/>
  <c r="AD503" i="3"/>
  <c r="AK503" i="3"/>
  <c r="AH503" i="3" s="1"/>
  <c r="O504" i="3"/>
  <c r="AS503" i="3"/>
  <c r="AK503" i="1"/>
  <c r="AH503" i="1" s="1"/>
  <c r="AC503" i="1"/>
  <c r="AP504" i="3" l="1"/>
  <c r="O505" i="3"/>
  <c r="AD504" i="3"/>
  <c r="AK504" i="3"/>
  <c r="AH504" i="3" s="1"/>
  <c r="Q504" i="3"/>
  <c r="R504" i="3" s="1"/>
  <c r="AS504" i="3"/>
  <c r="AC503" i="3"/>
  <c r="T504" i="1"/>
  <c r="AI504" i="1"/>
  <c r="P505" i="1"/>
  <c r="AC504" i="1"/>
  <c r="AE504" i="3"/>
  <c r="T505" i="3"/>
  <c r="AI505" i="3"/>
  <c r="P506" i="3"/>
  <c r="AE503" i="3"/>
  <c r="S503" i="3"/>
  <c r="AP505" i="1"/>
  <c r="AD505" i="1"/>
  <c r="O506" i="1"/>
  <c r="AS505" i="1"/>
  <c r="Q505" i="1"/>
  <c r="R505" i="1" s="1"/>
  <c r="AK505" i="1"/>
  <c r="AH505" i="1" s="1"/>
  <c r="S504" i="1"/>
  <c r="AE502" i="1"/>
  <c r="AC505" i="1" l="1"/>
  <c r="AI506" i="3"/>
  <c r="T506" i="3"/>
  <c r="P507" i="3"/>
  <c r="S504" i="3"/>
  <c r="O506" i="3"/>
  <c r="AS505" i="3"/>
  <c r="AD505" i="3"/>
  <c r="AK505" i="3"/>
  <c r="AH505" i="3" s="1"/>
  <c r="Q505" i="3"/>
  <c r="R505" i="3" s="1"/>
  <c r="AP505" i="3"/>
  <c r="AP506" i="1"/>
  <c r="AD506" i="1"/>
  <c r="AS506" i="1"/>
  <c r="O507" i="1"/>
  <c r="Q506" i="1"/>
  <c r="AC504" i="3"/>
  <c r="S505" i="1"/>
  <c r="T505" i="1"/>
  <c r="P506" i="1"/>
  <c r="AK506" i="1" s="1"/>
  <c r="AH506" i="1" s="1"/>
  <c r="AI505" i="1"/>
  <c r="AE505" i="3"/>
  <c r="AC505" i="3" l="1"/>
  <c r="T506" i="1"/>
  <c r="AI506" i="1"/>
  <c r="P507" i="1"/>
  <c r="R506" i="1"/>
  <c r="AP506" i="3"/>
  <c r="AS506" i="3"/>
  <c r="O507" i="3"/>
  <c r="AK506" i="3"/>
  <c r="AH506" i="3" s="1"/>
  <c r="Q506" i="3"/>
  <c r="R506" i="3" s="1"/>
  <c r="AD506" i="3"/>
  <c r="AP507" i="1"/>
  <c r="AD507" i="1"/>
  <c r="O508" i="1"/>
  <c r="Q507" i="1"/>
  <c r="R507" i="1" s="1"/>
  <c r="AK507" i="1"/>
  <c r="AH507" i="1" s="1"/>
  <c r="AS507" i="1"/>
  <c r="S506" i="1"/>
  <c r="AE503" i="1"/>
  <c r="T507" i="3"/>
  <c r="AI507" i="3"/>
  <c r="P508" i="3"/>
  <c r="AC506" i="1"/>
  <c r="S505" i="3"/>
  <c r="AE506" i="3"/>
  <c r="T508" i="3" l="1"/>
  <c r="AI508" i="3"/>
  <c r="P509" i="3"/>
  <c r="AC507" i="1"/>
  <c r="S506" i="3"/>
  <c r="Q507" i="3"/>
  <c r="R507" i="3" s="1"/>
  <c r="O508" i="3"/>
  <c r="AK507" i="3"/>
  <c r="AH507" i="3" s="1"/>
  <c r="AD507" i="3"/>
  <c r="AP507" i="3"/>
  <c r="AS507" i="3"/>
  <c r="T507" i="1"/>
  <c r="P508" i="1"/>
  <c r="AI507" i="1"/>
  <c r="AP508" i="1"/>
  <c r="AD508" i="1"/>
  <c r="AK508" i="1"/>
  <c r="AH508" i="1" s="1"/>
  <c r="AS508" i="1"/>
  <c r="O509" i="1"/>
  <c r="Q508" i="1"/>
  <c r="R508" i="1" s="1"/>
  <c r="S507" i="1"/>
  <c r="AE504" i="1"/>
  <c r="AC506" i="3"/>
  <c r="AE507" i="3"/>
  <c r="AC508" i="1" l="1"/>
  <c r="T509" i="3"/>
  <c r="P510" i="3"/>
  <c r="AI509" i="3"/>
  <c r="AC507" i="3"/>
  <c r="AP508" i="3"/>
  <c r="Q508" i="3"/>
  <c r="R508" i="3" s="1"/>
  <c r="AD508" i="3"/>
  <c r="AS508" i="3"/>
  <c r="AK508" i="3"/>
  <c r="AH508" i="3" s="1"/>
  <c r="O509" i="3"/>
  <c r="T508" i="1"/>
  <c r="AI508" i="1"/>
  <c r="P509" i="1"/>
  <c r="S507" i="3"/>
  <c r="AE508" i="3"/>
  <c r="AP509" i="1"/>
  <c r="AD509" i="1"/>
  <c r="O510" i="1"/>
  <c r="AS509" i="1"/>
  <c r="Q509" i="1"/>
  <c r="R509" i="1" s="1"/>
  <c r="AK509" i="1"/>
  <c r="AH509" i="1" s="1"/>
  <c r="S508" i="1"/>
  <c r="AE505" i="1"/>
  <c r="S509" i="1" l="1"/>
  <c r="AE506" i="1"/>
  <c r="S508" i="3"/>
  <c r="AC509" i="1"/>
  <c r="T509" i="1"/>
  <c r="P510" i="1"/>
  <c r="AI509" i="1"/>
  <c r="AP509" i="3"/>
  <c r="AK509" i="3"/>
  <c r="AH509" i="3" s="1"/>
  <c r="O510" i="3"/>
  <c r="AS509" i="3"/>
  <c r="Q509" i="3"/>
  <c r="R509" i="3" s="1"/>
  <c r="AD509" i="3"/>
  <c r="AC508" i="3"/>
  <c r="AP510" i="1"/>
  <c r="AD510" i="1"/>
  <c r="AS510" i="1"/>
  <c r="AK510" i="1"/>
  <c r="AH510" i="1" s="1"/>
  <c r="O511" i="1"/>
  <c r="Q510" i="1"/>
  <c r="R510" i="1" s="1"/>
  <c r="T510" i="3"/>
  <c r="AI510" i="3"/>
  <c r="P511" i="3"/>
  <c r="T511" i="3" l="1"/>
  <c r="AI511" i="3"/>
  <c r="P512" i="3"/>
  <c r="AP511" i="1"/>
  <c r="AD511" i="1"/>
  <c r="O512" i="1"/>
  <c r="Q511" i="1"/>
  <c r="AK511" i="1"/>
  <c r="AH511" i="1" s="1"/>
  <c r="AS511" i="1"/>
  <c r="S510" i="1"/>
  <c r="AE507" i="1"/>
  <c r="AD510" i="3"/>
  <c r="AP510" i="3"/>
  <c r="Q510" i="3"/>
  <c r="R510" i="3" s="1"/>
  <c r="AK510" i="3"/>
  <c r="AH510" i="3" s="1"/>
  <c r="O511" i="3"/>
  <c r="AS510" i="3"/>
  <c r="AE508" i="1"/>
  <c r="AC510" i="1"/>
  <c r="S509" i="3"/>
  <c r="AE510" i="3"/>
  <c r="T510" i="1"/>
  <c r="AI510" i="1"/>
  <c r="P511" i="1"/>
  <c r="AE509" i="3"/>
  <c r="AC509" i="3"/>
  <c r="R511" i="1" l="1"/>
  <c r="T512" i="3"/>
  <c r="P513" i="3"/>
  <c r="AI512" i="3"/>
  <c r="O512" i="3"/>
  <c r="Q511" i="3"/>
  <c r="R511" i="3" s="1"/>
  <c r="AK511" i="3"/>
  <c r="AH511" i="3" s="1"/>
  <c r="AP511" i="3"/>
  <c r="AS511" i="3"/>
  <c r="AD511" i="3"/>
  <c r="AE511" i="3" s="1"/>
  <c r="AP512" i="1"/>
  <c r="AD512" i="1"/>
  <c r="AS512" i="1"/>
  <c r="O513" i="1"/>
  <c r="Q512" i="1"/>
  <c r="S510" i="3"/>
  <c r="AC511" i="1"/>
  <c r="T511" i="1"/>
  <c r="P512" i="1"/>
  <c r="AI511" i="1"/>
  <c r="AC510" i="3"/>
  <c r="S511" i="1"/>
  <c r="S512" i="1" l="1"/>
  <c r="AE509" i="1"/>
  <c r="T512" i="1"/>
  <c r="AI512" i="1"/>
  <c r="P513" i="1"/>
  <c r="AC512" i="1"/>
  <c r="AD512" i="3"/>
  <c r="AK512" i="3"/>
  <c r="AH512" i="3" s="1"/>
  <c r="O513" i="3"/>
  <c r="AP512" i="3"/>
  <c r="AS512" i="3"/>
  <c r="Q512" i="3"/>
  <c r="R512" i="3" s="1"/>
  <c r="S511" i="3"/>
  <c r="T513" i="3"/>
  <c r="AI513" i="3"/>
  <c r="P514" i="3"/>
  <c r="AP513" i="1"/>
  <c r="AD513" i="1"/>
  <c r="O514" i="1"/>
  <c r="AS513" i="1"/>
  <c r="Q513" i="1"/>
  <c r="R513" i="1" s="1"/>
  <c r="AK513" i="1"/>
  <c r="AH513" i="1" s="1"/>
  <c r="AC511" i="3"/>
  <c r="R512" i="1"/>
  <c r="AK512" i="1"/>
  <c r="AH512" i="1" s="1"/>
  <c r="AE512" i="3"/>
  <c r="S513" i="1" l="1"/>
  <c r="AC513" i="1"/>
  <c r="T513" i="1"/>
  <c r="P514" i="1"/>
  <c r="AI513" i="1"/>
  <c r="T514" i="3"/>
  <c r="AI514" i="3"/>
  <c r="P515" i="3"/>
  <c r="AC512" i="3"/>
  <c r="S512" i="3"/>
  <c r="AE510" i="1"/>
  <c r="AP514" i="1"/>
  <c r="AD514" i="1"/>
  <c r="AE511" i="1" s="1"/>
  <c r="AS514" i="1"/>
  <c r="AK514" i="1"/>
  <c r="AH514" i="1" s="1"/>
  <c r="O515" i="1"/>
  <c r="Q514" i="1"/>
  <c r="R514" i="1" s="1"/>
  <c r="AD513" i="3"/>
  <c r="Q513" i="3"/>
  <c r="R513" i="3" s="1"/>
  <c r="AS513" i="3"/>
  <c r="AK513" i="3"/>
  <c r="AH513" i="3" s="1"/>
  <c r="AP513" i="3"/>
  <c r="O514" i="3"/>
  <c r="AC513" i="3" l="1"/>
  <c r="S513" i="3"/>
  <c r="AC514" i="1"/>
  <c r="T514" i="1"/>
  <c r="AI514" i="1"/>
  <c r="P515" i="1"/>
  <c r="AE513" i="3"/>
  <c r="AD514" i="3"/>
  <c r="AK514" i="3"/>
  <c r="AH514" i="3" s="1"/>
  <c r="Q514" i="3"/>
  <c r="R514" i="3" s="1"/>
  <c r="AP514" i="3"/>
  <c r="AS514" i="3"/>
  <c r="O515" i="3"/>
  <c r="AP515" i="1"/>
  <c r="AD515" i="1"/>
  <c r="O516" i="1"/>
  <c r="Q515" i="1"/>
  <c r="R515" i="1" s="1"/>
  <c r="AK515" i="1"/>
  <c r="AH515" i="1" s="1"/>
  <c r="AS515" i="1"/>
  <c r="S514" i="1"/>
  <c r="T515" i="3"/>
  <c r="P516" i="3"/>
  <c r="AI515" i="3"/>
  <c r="AE512" i="1"/>
  <c r="AD515" i="3" l="1"/>
  <c r="AS515" i="3"/>
  <c r="AK515" i="3"/>
  <c r="AH515" i="3" s="1"/>
  <c r="AP515" i="3"/>
  <c r="Q515" i="3"/>
  <c r="R515" i="3" s="1"/>
  <c r="O516" i="3"/>
  <c r="AE515" i="3"/>
  <c r="T516" i="3"/>
  <c r="P517" i="3"/>
  <c r="AI516" i="3"/>
  <c r="AP516" i="1"/>
  <c r="AD516" i="1"/>
  <c r="AS516" i="1"/>
  <c r="O517" i="1"/>
  <c r="Q516" i="1"/>
  <c r="S514" i="3"/>
  <c r="T515" i="1"/>
  <c r="P516" i="1"/>
  <c r="AI515" i="1"/>
  <c r="S515" i="1"/>
  <c r="AE513" i="1"/>
  <c r="AC514" i="3"/>
  <c r="AC515" i="1"/>
  <c r="AE514" i="3"/>
  <c r="T516" i="1" l="1"/>
  <c r="AI516" i="1"/>
  <c r="P517" i="1"/>
  <c r="R516" i="1"/>
  <c r="AK516" i="1"/>
  <c r="AH516" i="1" s="1"/>
  <c r="T517" i="3"/>
  <c r="AI517" i="3"/>
  <c r="P518" i="3"/>
  <c r="S515" i="3"/>
  <c r="AP517" i="1"/>
  <c r="AD517" i="1"/>
  <c r="O518" i="1"/>
  <c r="AS517" i="1"/>
  <c r="Q517" i="1"/>
  <c r="R517" i="1" s="1"/>
  <c r="AK517" i="1"/>
  <c r="AH517" i="1" s="1"/>
  <c r="S516" i="1"/>
  <c r="AC515" i="3"/>
  <c r="AC516" i="1"/>
  <c r="AD516" i="3"/>
  <c r="AP516" i="3"/>
  <c r="AK516" i="3"/>
  <c r="AH516" i="3" s="1"/>
  <c r="AS516" i="3"/>
  <c r="O517" i="3"/>
  <c r="Q516" i="3"/>
  <c r="R516" i="3" s="1"/>
  <c r="AE516" i="3"/>
  <c r="AD517" i="3" l="1"/>
  <c r="S517" i="3" s="1"/>
  <c r="Q517" i="3"/>
  <c r="R517" i="3" s="1"/>
  <c r="AS517" i="3"/>
  <c r="AK517" i="3"/>
  <c r="AH517" i="3" s="1"/>
  <c r="AP517" i="3"/>
  <c r="O518" i="3"/>
  <c r="S517" i="1"/>
  <c r="AE514" i="1"/>
  <c r="T518" i="3"/>
  <c r="AI518" i="3"/>
  <c r="P519" i="3"/>
  <c r="S516" i="3"/>
  <c r="AE517" i="3"/>
  <c r="AC517" i="1"/>
  <c r="T517" i="1"/>
  <c r="P518" i="1"/>
  <c r="AI517" i="1"/>
  <c r="AC516" i="3"/>
  <c r="AP518" i="1"/>
  <c r="AD518" i="1"/>
  <c r="AS518" i="1"/>
  <c r="O519" i="1"/>
  <c r="Q518" i="1"/>
  <c r="R518" i="1" l="1"/>
  <c r="AP519" i="1"/>
  <c r="AD519" i="1"/>
  <c r="O520" i="1"/>
  <c r="Q519" i="1"/>
  <c r="AS519" i="1"/>
  <c r="S518" i="1"/>
  <c r="AE516" i="1"/>
  <c r="T519" i="3"/>
  <c r="AI519" i="3"/>
  <c r="AD518" i="3"/>
  <c r="AK518" i="3"/>
  <c r="AH518" i="3" s="1"/>
  <c r="Q518" i="3"/>
  <c r="R518" i="3" s="1"/>
  <c r="O519" i="3"/>
  <c r="AP518" i="3"/>
  <c r="AS518" i="3"/>
  <c r="AC518" i="1"/>
  <c r="T518" i="1"/>
  <c r="AI518" i="1"/>
  <c r="P519" i="1"/>
  <c r="AE515" i="1"/>
  <c r="AC517" i="3"/>
  <c r="AK518" i="1"/>
  <c r="AH518" i="1" s="1"/>
  <c r="AK519" i="1" l="1"/>
  <c r="AH519" i="1" s="1"/>
  <c r="AC519" i="1"/>
  <c r="AC518" i="3"/>
  <c r="S518" i="3"/>
  <c r="AE518" i="3"/>
  <c r="AE519" i="3"/>
  <c r="R519" i="1"/>
  <c r="AD519" i="3"/>
  <c r="S519" i="3" s="1"/>
  <c r="AS519" i="3"/>
  <c r="AK519" i="3"/>
  <c r="AH519" i="3" s="1"/>
  <c r="AP519" i="3"/>
  <c r="Q519" i="3"/>
  <c r="R519" i="3" s="1"/>
  <c r="AP520" i="1"/>
  <c r="AD520" i="1"/>
  <c r="AS520" i="1"/>
  <c r="O521" i="1"/>
  <c r="Q520" i="1"/>
  <c r="T519" i="1"/>
  <c r="P520" i="1"/>
  <c r="AK520" i="1" s="1"/>
  <c r="AH520" i="1" s="1"/>
  <c r="AI519" i="1"/>
  <c r="S519" i="1"/>
  <c r="R520" i="1" l="1"/>
  <c r="AC519" i="3"/>
  <c r="AP521" i="1"/>
  <c r="AD521" i="1"/>
  <c r="O522" i="1"/>
  <c r="AS521" i="1"/>
  <c r="Q521" i="1"/>
  <c r="S520" i="1"/>
  <c r="AE517" i="1"/>
  <c r="T520" i="1"/>
  <c r="AI520" i="1"/>
  <c r="P521" i="1"/>
  <c r="AC520" i="1"/>
  <c r="R521" i="1" l="1"/>
  <c r="AC521" i="1"/>
  <c r="T521" i="1"/>
  <c r="P522" i="1"/>
  <c r="AK522" i="1" s="1"/>
  <c r="AH522" i="1" s="1"/>
  <c r="AI521" i="1"/>
  <c r="AP522" i="1"/>
  <c r="AD522" i="1"/>
  <c r="AS522" i="1"/>
  <c r="O523" i="1"/>
  <c r="Q522" i="1"/>
  <c r="R522" i="1" s="1"/>
  <c r="AK521" i="1"/>
  <c r="AH521" i="1" s="1"/>
  <c r="S521" i="1"/>
  <c r="AE518" i="1"/>
  <c r="AC522" i="1" l="1"/>
  <c r="AP523" i="1"/>
  <c r="AD523" i="1"/>
  <c r="O524" i="1"/>
  <c r="Q523" i="1"/>
  <c r="AS523" i="1"/>
  <c r="S522" i="1"/>
  <c r="AE519" i="1"/>
  <c r="T522" i="1"/>
  <c r="AI522" i="1"/>
  <c r="P523" i="1"/>
  <c r="AK523" i="1" s="1"/>
  <c r="AH523" i="1" s="1"/>
  <c r="AC523" i="1" l="1"/>
  <c r="R523" i="1"/>
  <c r="T523" i="1"/>
  <c r="P524" i="1"/>
  <c r="AI523" i="1"/>
  <c r="AP524" i="1"/>
  <c r="AD524" i="1"/>
  <c r="AK524" i="1"/>
  <c r="AH524" i="1" s="1"/>
  <c r="AS524" i="1"/>
  <c r="O525" i="1"/>
  <c r="Q524" i="1"/>
  <c r="R524" i="1" s="1"/>
  <c r="S523" i="1"/>
  <c r="AE520" i="1"/>
  <c r="AC524" i="1" l="1"/>
  <c r="AP525" i="1"/>
  <c r="AD525" i="1"/>
  <c r="O526" i="1"/>
  <c r="AS525" i="1"/>
  <c r="Q525" i="1"/>
  <c r="S524" i="1"/>
  <c r="AE521" i="1"/>
  <c r="T524" i="1"/>
  <c r="AI524" i="1"/>
  <c r="P525" i="1"/>
  <c r="T525" i="1" l="1"/>
  <c r="P526" i="1"/>
  <c r="AK526" i="1" s="1"/>
  <c r="AH526" i="1" s="1"/>
  <c r="AI525" i="1"/>
  <c r="AP526" i="1"/>
  <c r="AD526" i="1"/>
  <c r="AS526" i="1"/>
  <c r="O527" i="1"/>
  <c r="Q526" i="1"/>
  <c r="AK525" i="1"/>
  <c r="AH525" i="1" s="1"/>
  <c r="S525" i="1"/>
  <c r="R525" i="1"/>
  <c r="AC525" i="1"/>
  <c r="AE522" i="1"/>
  <c r="R526" i="1" l="1"/>
  <c r="AP527" i="1"/>
  <c r="AD527" i="1"/>
  <c r="O528" i="1"/>
  <c r="Q527" i="1"/>
  <c r="AS527" i="1"/>
  <c r="S526" i="1"/>
  <c r="AE523" i="1"/>
  <c r="T526" i="1"/>
  <c r="AI526" i="1"/>
  <c r="P527" i="1"/>
  <c r="AC526" i="1"/>
  <c r="T527" i="1" l="1"/>
  <c r="P528" i="1"/>
  <c r="AK528" i="1" s="1"/>
  <c r="AH528" i="1" s="1"/>
  <c r="AI527" i="1"/>
  <c r="AP528" i="1"/>
  <c r="AD528" i="1"/>
  <c r="AS528" i="1"/>
  <c r="O529" i="1"/>
  <c r="Q528" i="1"/>
  <c r="S527" i="1"/>
  <c r="AE524" i="1"/>
  <c r="AK527" i="1"/>
  <c r="AH527" i="1" s="1"/>
  <c r="AC527" i="1"/>
  <c r="R527" i="1"/>
  <c r="R528" i="1" l="1"/>
  <c r="AP529" i="1"/>
  <c r="AD529" i="1"/>
  <c r="O530" i="1"/>
  <c r="AS529" i="1"/>
  <c r="Q529" i="1"/>
  <c r="S528" i="1"/>
  <c r="AE525" i="1"/>
  <c r="T528" i="1"/>
  <c r="AI528" i="1"/>
  <c r="P529" i="1"/>
  <c r="AC528" i="1"/>
  <c r="R529" i="1" l="1"/>
  <c r="AC529" i="1"/>
  <c r="T529" i="1"/>
  <c r="P530" i="1"/>
  <c r="AK530" i="1" s="1"/>
  <c r="AH530" i="1" s="1"/>
  <c r="AI529" i="1"/>
  <c r="AP530" i="1"/>
  <c r="AD530" i="1"/>
  <c r="AS530" i="1"/>
  <c r="O531" i="1"/>
  <c r="Q530" i="1"/>
  <c r="R530" i="1" s="1"/>
  <c r="AK529" i="1"/>
  <c r="AH529" i="1" s="1"/>
  <c r="S529" i="1"/>
  <c r="AE526" i="1"/>
  <c r="AC530" i="1" l="1"/>
  <c r="AP531" i="1"/>
  <c r="AD531" i="1"/>
  <c r="O532" i="1"/>
  <c r="Q531" i="1"/>
  <c r="AS531" i="1"/>
  <c r="S530" i="1"/>
  <c r="AE527" i="1"/>
  <c r="T530" i="1"/>
  <c r="AI530" i="1"/>
  <c r="P531" i="1"/>
  <c r="AK531" i="1" s="1"/>
  <c r="AH531" i="1" s="1"/>
  <c r="AC531" i="1" l="1"/>
  <c r="R531" i="1"/>
  <c r="T531" i="1"/>
  <c r="P532" i="1"/>
  <c r="AI531" i="1"/>
  <c r="AP532" i="1"/>
  <c r="AD532" i="1"/>
  <c r="AK532" i="1"/>
  <c r="AH532" i="1" s="1"/>
  <c r="AS532" i="1"/>
  <c r="O533" i="1"/>
  <c r="Q532" i="1"/>
  <c r="R532" i="1" s="1"/>
  <c r="S531" i="1"/>
  <c r="AE528" i="1"/>
  <c r="AC532" i="1" l="1"/>
  <c r="AP533" i="1"/>
  <c r="AD533" i="1"/>
  <c r="O534" i="1"/>
  <c r="AS533" i="1"/>
  <c r="Q533" i="1"/>
  <c r="S532" i="1"/>
  <c r="AE529" i="1"/>
  <c r="T532" i="1"/>
  <c r="AI532" i="1"/>
  <c r="P533" i="1"/>
  <c r="T533" i="1" l="1"/>
  <c r="P534" i="1"/>
  <c r="AK534" i="1" s="1"/>
  <c r="AH534" i="1" s="1"/>
  <c r="AI533" i="1"/>
  <c r="AP534" i="1"/>
  <c r="AD534" i="1"/>
  <c r="AS534" i="1"/>
  <c r="O535" i="1"/>
  <c r="Q534" i="1"/>
  <c r="AK533" i="1"/>
  <c r="AH533" i="1" s="1"/>
  <c r="S533" i="1"/>
  <c r="AE530" i="1"/>
  <c r="R533" i="1"/>
  <c r="AC533" i="1"/>
  <c r="R534" i="1" l="1"/>
  <c r="AP535" i="1"/>
  <c r="AD535" i="1"/>
  <c r="O536" i="1"/>
  <c r="Q535" i="1"/>
  <c r="AS535" i="1"/>
  <c r="S534" i="1"/>
  <c r="AE531" i="1"/>
  <c r="T534" i="1"/>
  <c r="AI534" i="1"/>
  <c r="P535" i="1"/>
  <c r="AC534" i="1"/>
  <c r="T535" i="1" l="1"/>
  <c r="P536" i="1"/>
  <c r="AK536" i="1" s="1"/>
  <c r="AH536" i="1" s="1"/>
  <c r="AI535" i="1"/>
  <c r="AP536" i="1"/>
  <c r="AD536" i="1"/>
  <c r="AS536" i="1"/>
  <c r="O537" i="1"/>
  <c r="Q536" i="1"/>
  <c r="S535" i="1"/>
  <c r="AE532" i="1"/>
  <c r="AK535" i="1"/>
  <c r="AH535" i="1" s="1"/>
  <c r="AC535" i="1"/>
  <c r="R535" i="1"/>
  <c r="R536" i="1" l="1"/>
  <c r="AP537" i="1"/>
  <c r="AD537" i="1"/>
  <c r="O538" i="1"/>
  <c r="AS537" i="1"/>
  <c r="Q537" i="1"/>
  <c r="S536" i="1"/>
  <c r="AE533" i="1"/>
  <c r="T536" i="1"/>
  <c r="AI536" i="1"/>
  <c r="P537" i="1"/>
  <c r="AC536" i="1"/>
  <c r="R537" i="1" l="1"/>
  <c r="AC537" i="1"/>
  <c r="AP538" i="1"/>
  <c r="AD538" i="1"/>
  <c r="AS538" i="1"/>
  <c r="AK538" i="1"/>
  <c r="AH538" i="1" s="1"/>
  <c r="O539" i="1"/>
  <c r="Q538" i="1"/>
  <c r="R538" i="1" s="1"/>
  <c r="T537" i="1"/>
  <c r="P538" i="1"/>
  <c r="AI537" i="1"/>
  <c r="AK537" i="1"/>
  <c r="AH537" i="1" s="1"/>
  <c r="S537" i="1"/>
  <c r="AE534" i="1"/>
  <c r="AP539" i="1" l="1"/>
  <c r="AD539" i="1"/>
  <c r="O540" i="1"/>
  <c r="Q539" i="1"/>
  <c r="AS539" i="1"/>
  <c r="S538" i="1"/>
  <c r="AE535" i="1"/>
  <c r="T538" i="1"/>
  <c r="AI538" i="1"/>
  <c r="P539" i="1"/>
  <c r="AC538" i="1"/>
  <c r="R539" i="1" l="1"/>
  <c r="AP540" i="1"/>
  <c r="AD540" i="1"/>
  <c r="AS540" i="1"/>
  <c r="O541" i="1"/>
  <c r="Q540" i="1"/>
  <c r="T539" i="1"/>
  <c r="P540" i="1"/>
  <c r="AI539" i="1"/>
  <c r="S539" i="1"/>
  <c r="AE536" i="1"/>
  <c r="AE537" i="1"/>
  <c r="AK539" i="1"/>
  <c r="AH539" i="1" s="1"/>
  <c r="AC539" i="1"/>
  <c r="AP541" i="1" l="1"/>
  <c r="AD541" i="1"/>
  <c r="O542" i="1"/>
  <c r="AS541" i="1"/>
  <c r="Q541" i="1"/>
  <c r="S540" i="1"/>
  <c r="T540" i="1"/>
  <c r="AI540" i="1"/>
  <c r="P541" i="1"/>
  <c r="AC540" i="1"/>
  <c r="R540" i="1"/>
  <c r="AK540" i="1"/>
  <c r="AH540" i="1" s="1"/>
  <c r="AP542" i="1" l="1"/>
  <c r="AD542" i="1"/>
  <c r="AS542" i="1"/>
  <c r="O543" i="1"/>
  <c r="Q542" i="1"/>
  <c r="T541" i="1"/>
  <c r="P542" i="1"/>
  <c r="AI541" i="1"/>
  <c r="AK541" i="1"/>
  <c r="AH541" i="1" s="1"/>
  <c r="S541" i="1"/>
  <c r="AE538" i="1"/>
  <c r="R541" i="1"/>
  <c r="AC541" i="1"/>
  <c r="AP543" i="1" l="1"/>
  <c r="AD543" i="1"/>
  <c r="O544" i="1"/>
  <c r="Q543" i="1"/>
  <c r="AS543" i="1"/>
  <c r="S542" i="1"/>
  <c r="AE539" i="1"/>
  <c r="T542" i="1"/>
  <c r="AI542" i="1"/>
  <c r="P543" i="1"/>
  <c r="AC542" i="1"/>
  <c r="AK542" i="1"/>
  <c r="AH542" i="1" s="1"/>
  <c r="R542" i="1"/>
  <c r="R543" i="1" l="1"/>
  <c r="AP544" i="1"/>
  <c r="AD544" i="1"/>
  <c r="AS544" i="1"/>
  <c r="O545" i="1"/>
  <c r="Q544" i="1"/>
  <c r="T543" i="1"/>
  <c r="P544" i="1"/>
  <c r="AI543" i="1"/>
  <c r="S543" i="1"/>
  <c r="AE540" i="1"/>
  <c r="AK543" i="1"/>
  <c r="AH543" i="1" s="1"/>
  <c r="AC543" i="1"/>
  <c r="AP545" i="1" l="1"/>
  <c r="AD545" i="1"/>
  <c r="O546" i="1"/>
  <c r="AS545" i="1"/>
  <c r="Q545" i="1"/>
  <c r="S544" i="1"/>
  <c r="AE541" i="1"/>
  <c r="T544" i="1"/>
  <c r="AI544" i="1"/>
  <c r="P545" i="1"/>
  <c r="AC544" i="1"/>
  <c r="R544" i="1"/>
  <c r="AK544" i="1"/>
  <c r="AH544" i="1" s="1"/>
  <c r="T545" i="1" l="1"/>
  <c r="P546" i="1"/>
  <c r="AI545" i="1"/>
  <c r="AP546" i="1"/>
  <c r="AD546" i="1"/>
  <c r="AS546" i="1"/>
  <c r="O547" i="1"/>
  <c r="Q546" i="1"/>
  <c r="R546" i="1" s="1"/>
  <c r="AK545" i="1"/>
  <c r="AH545" i="1" s="1"/>
  <c r="S545" i="1"/>
  <c r="AE542" i="1"/>
  <c r="R545" i="1"/>
  <c r="AC545" i="1"/>
  <c r="AP547" i="1" l="1"/>
  <c r="AD547" i="1"/>
  <c r="O548" i="1"/>
  <c r="Q547" i="1"/>
  <c r="AS547" i="1"/>
  <c r="S546" i="1"/>
  <c r="AE543" i="1"/>
  <c r="T546" i="1"/>
  <c r="AI546" i="1"/>
  <c r="P547" i="1"/>
  <c r="AC546" i="1"/>
  <c r="AK546" i="1"/>
  <c r="AH546" i="1" s="1"/>
  <c r="R547" i="1" l="1"/>
  <c r="T547" i="1"/>
  <c r="P548" i="1"/>
  <c r="AI547" i="1"/>
  <c r="AP548" i="1"/>
  <c r="AD548" i="1"/>
  <c r="AK548" i="1"/>
  <c r="AH548" i="1" s="1"/>
  <c r="AS548" i="1"/>
  <c r="O549" i="1"/>
  <c r="Q548" i="1"/>
  <c r="R548" i="1" s="1"/>
  <c r="S547" i="1"/>
  <c r="AE544" i="1"/>
  <c r="AK547" i="1"/>
  <c r="AH547" i="1" s="1"/>
  <c r="AC547" i="1"/>
  <c r="AP549" i="1" l="1"/>
  <c r="AD549" i="1"/>
  <c r="O550" i="1"/>
  <c r="AS549" i="1"/>
  <c r="Q549" i="1"/>
  <c r="S548" i="1"/>
  <c r="AE545" i="1"/>
  <c r="AE546" i="1"/>
  <c r="T548" i="1"/>
  <c r="AI548" i="1"/>
  <c r="P549" i="1"/>
  <c r="AC548" i="1"/>
  <c r="T549" i="1" l="1"/>
  <c r="P550" i="1"/>
  <c r="AK550" i="1" s="1"/>
  <c r="AH550" i="1" s="1"/>
  <c r="AI549" i="1"/>
  <c r="AP550" i="1"/>
  <c r="AD550" i="1"/>
  <c r="AS550" i="1"/>
  <c r="O551" i="1"/>
  <c r="Q550" i="1"/>
  <c r="AK549" i="1"/>
  <c r="AH549" i="1" s="1"/>
  <c r="S549" i="1"/>
  <c r="R549" i="1"/>
  <c r="AC549" i="1"/>
  <c r="R550" i="1" l="1"/>
  <c r="AP551" i="1"/>
  <c r="AD551" i="1"/>
  <c r="O552" i="1"/>
  <c r="Q551" i="1"/>
  <c r="AS551" i="1"/>
  <c r="S550" i="1"/>
  <c r="AE547" i="1"/>
  <c r="T550" i="1"/>
  <c r="AI550" i="1"/>
  <c r="P551" i="1"/>
  <c r="AC550" i="1"/>
  <c r="T551" i="1" l="1"/>
  <c r="P552" i="1"/>
  <c r="AI551" i="1"/>
  <c r="AP552" i="1"/>
  <c r="AD552" i="1"/>
  <c r="AK552" i="1"/>
  <c r="AH552" i="1" s="1"/>
  <c r="AS552" i="1"/>
  <c r="O553" i="1"/>
  <c r="Q552" i="1"/>
  <c r="R552" i="1" s="1"/>
  <c r="S551" i="1"/>
  <c r="AE548" i="1"/>
  <c r="AK551" i="1"/>
  <c r="AH551" i="1" s="1"/>
  <c r="AC551" i="1"/>
  <c r="R551" i="1"/>
  <c r="AP553" i="1" l="1"/>
  <c r="AD553" i="1"/>
  <c r="O554" i="1"/>
  <c r="AS553" i="1"/>
  <c r="Q553" i="1"/>
  <c r="S552" i="1"/>
  <c r="AE549" i="1"/>
  <c r="T552" i="1"/>
  <c r="AI552" i="1"/>
  <c r="P553" i="1"/>
  <c r="AC552" i="1"/>
  <c r="T553" i="1" l="1"/>
  <c r="P554" i="1"/>
  <c r="AK554" i="1" s="1"/>
  <c r="AH554" i="1" s="1"/>
  <c r="AI553" i="1"/>
  <c r="AP554" i="1"/>
  <c r="AD554" i="1"/>
  <c r="AS554" i="1"/>
  <c r="O555" i="1"/>
  <c r="Q554" i="1"/>
  <c r="AK553" i="1"/>
  <c r="AH553" i="1" s="1"/>
  <c r="S553" i="1"/>
  <c r="AE550" i="1"/>
  <c r="R553" i="1"/>
  <c r="AC553" i="1"/>
  <c r="R554" i="1" l="1"/>
  <c r="AP555" i="1"/>
  <c r="AD555" i="1"/>
  <c r="O556" i="1"/>
  <c r="Q555" i="1"/>
  <c r="AS555" i="1"/>
  <c r="S554" i="1"/>
  <c r="AE551" i="1"/>
  <c r="T554" i="1"/>
  <c r="P555" i="1"/>
  <c r="AI554" i="1"/>
  <c r="AC554" i="1"/>
  <c r="T555" i="1" l="1"/>
  <c r="P556" i="1"/>
  <c r="AI555" i="1"/>
  <c r="AK555" i="1"/>
  <c r="AH555" i="1" s="1"/>
  <c r="S555" i="1"/>
  <c r="AC555" i="1"/>
  <c r="R555" i="1"/>
  <c r="AP556" i="1"/>
  <c r="AD556" i="1"/>
  <c r="AK556" i="1"/>
  <c r="AH556" i="1" s="1"/>
  <c r="AS556" i="1"/>
  <c r="O557" i="1"/>
  <c r="Q556" i="1"/>
  <c r="R556" i="1" s="1"/>
  <c r="AE552" i="1"/>
  <c r="S556" i="1" l="1"/>
  <c r="AE553" i="1"/>
  <c r="T556" i="1"/>
  <c r="AI556" i="1"/>
  <c r="P557" i="1"/>
  <c r="AP557" i="1"/>
  <c r="AD557" i="1"/>
  <c r="O558" i="1"/>
  <c r="AS557" i="1"/>
  <c r="Q557" i="1"/>
  <c r="AK557" i="1"/>
  <c r="AH557" i="1" s="1"/>
  <c r="AC556" i="1"/>
  <c r="R557" i="1" l="1"/>
  <c r="S557" i="1"/>
  <c r="AC557" i="1"/>
  <c r="T557" i="1"/>
  <c r="P558" i="1"/>
  <c r="AI557" i="1"/>
  <c r="AE554" i="1"/>
  <c r="AP558" i="1"/>
  <c r="AD558" i="1"/>
  <c r="AK558" i="1"/>
  <c r="AH558" i="1" s="1"/>
  <c r="O559" i="1"/>
  <c r="AS558" i="1"/>
  <c r="Q558" i="1"/>
  <c r="R558" i="1" s="1"/>
  <c r="AE555" i="1"/>
  <c r="S558" i="1" l="1"/>
  <c r="T558" i="1"/>
  <c r="AI558" i="1"/>
  <c r="P559" i="1"/>
  <c r="AP559" i="1"/>
  <c r="AD559" i="1"/>
  <c r="O560" i="1"/>
  <c r="Q559" i="1"/>
  <c r="R559" i="1" s="1"/>
  <c r="AS559" i="1"/>
  <c r="AK559" i="1"/>
  <c r="AH559" i="1" s="1"/>
  <c r="AC558" i="1"/>
  <c r="AC559" i="1" l="1"/>
  <c r="T559" i="1"/>
  <c r="P560" i="1"/>
  <c r="AI559" i="1"/>
  <c r="AP560" i="1"/>
  <c r="AD560" i="1"/>
  <c r="AK560" i="1"/>
  <c r="AH560" i="1" s="1"/>
  <c r="AS560" i="1"/>
  <c r="O561" i="1"/>
  <c r="Q560" i="1"/>
  <c r="R560" i="1" s="1"/>
  <c r="S559" i="1"/>
  <c r="AE556" i="1"/>
  <c r="AC560" i="1" l="1"/>
  <c r="T560" i="1"/>
  <c r="AI560" i="1"/>
  <c r="P561" i="1"/>
  <c r="AP561" i="1"/>
  <c r="AD561" i="1"/>
  <c r="AS561" i="1"/>
  <c r="O562" i="1"/>
  <c r="Q561" i="1"/>
  <c r="R561" i="1" s="1"/>
  <c r="AK561" i="1"/>
  <c r="AH561" i="1" s="1"/>
  <c r="S560" i="1"/>
  <c r="AE557" i="1"/>
  <c r="S561" i="1" l="1"/>
  <c r="AC561" i="1"/>
  <c r="AP562" i="1"/>
  <c r="AD562" i="1"/>
  <c r="AE559" i="1" s="1"/>
  <c r="O563" i="1"/>
  <c r="AS562" i="1"/>
  <c r="Q562" i="1"/>
  <c r="T561" i="1"/>
  <c r="P562" i="1"/>
  <c r="AI561" i="1"/>
  <c r="AE558" i="1"/>
  <c r="T562" i="1" l="1"/>
  <c r="AI562" i="1"/>
  <c r="P563" i="1"/>
  <c r="AP563" i="1"/>
  <c r="AD563" i="1"/>
  <c r="O564" i="1"/>
  <c r="Q563" i="1"/>
  <c r="R563" i="1" s="1"/>
  <c r="AS563" i="1"/>
  <c r="AK563" i="1"/>
  <c r="AH563" i="1" s="1"/>
  <c r="AC562" i="1"/>
  <c r="R562" i="1"/>
  <c r="AK562" i="1"/>
  <c r="AH562" i="1" s="1"/>
  <c r="S562" i="1"/>
  <c r="AE560" i="1"/>
  <c r="AC563" i="1" l="1"/>
  <c r="T563" i="1"/>
  <c r="P564" i="1"/>
  <c r="AI563" i="1"/>
  <c r="AP564" i="1"/>
  <c r="AD564" i="1"/>
  <c r="AK564" i="1"/>
  <c r="AH564" i="1" s="1"/>
  <c r="AS564" i="1"/>
  <c r="O565" i="1"/>
  <c r="Q564" i="1"/>
  <c r="R564" i="1" s="1"/>
  <c r="S563" i="1"/>
  <c r="T564" i="1" l="1"/>
  <c r="AI564" i="1"/>
  <c r="P565" i="1"/>
  <c r="AP565" i="1"/>
  <c r="AD565" i="1"/>
  <c r="AS565" i="1"/>
  <c r="O566" i="1"/>
  <c r="Q565" i="1"/>
  <c r="R565" i="1" s="1"/>
  <c r="AK565" i="1"/>
  <c r="AH565" i="1" s="1"/>
  <c r="S564" i="1"/>
  <c r="AE562" i="1"/>
  <c r="AE561" i="1"/>
  <c r="AC564" i="1"/>
  <c r="AC565" i="1" l="1"/>
  <c r="AP566" i="1"/>
  <c r="AD566" i="1"/>
  <c r="O567" i="1"/>
  <c r="AS566" i="1"/>
  <c r="Q566" i="1"/>
  <c r="R566" i="1" s="1"/>
  <c r="T565" i="1"/>
  <c r="P566" i="1"/>
  <c r="AI565" i="1"/>
  <c r="S565" i="1"/>
  <c r="S566" i="1" l="1"/>
  <c r="AE563" i="1"/>
  <c r="AE564" i="1"/>
  <c r="T566" i="1"/>
  <c r="AI566" i="1"/>
  <c r="P567" i="1"/>
  <c r="AK567" i="1" s="1"/>
  <c r="AH567" i="1" s="1"/>
  <c r="AP567" i="1"/>
  <c r="AD567" i="1"/>
  <c r="O568" i="1"/>
  <c r="Q567" i="1"/>
  <c r="R567" i="1" s="1"/>
  <c r="AS567" i="1"/>
  <c r="AC566" i="1"/>
  <c r="AK566" i="1"/>
  <c r="AH566" i="1" s="1"/>
  <c r="AP568" i="1" l="1"/>
  <c r="AD568" i="1"/>
  <c r="AS568" i="1"/>
  <c r="O569" i="1"/>
  <c r="Q568" i="1"/>
  <c r="S567" i="1"/>
  <c r="AC567" i="1"/>
  <c r="T567" i="1"/>
  <c r="P568" i="1"/>
  <c r="AI567" i="1"/>
  <c r="T568" i="1" l="1"/>
  <c r="AI568" i="1"/>
  <c r="P569" i="1"/>
  <c r="R568" i="1"/>
  <c r="AP569" i="1"/>
  <c r="AD569" i="1"/>
  <c r="AK569" i="1"/>
  <c r="AH569" i="1" s="1"/>
  <c r="Q569" i="1"/>
  <c r="R569" i="1" s="1"/>
  <c r="AS569" i="1"/>
  <c r="O570" i="1"/>
  <c r="S568" i="1"/>
  <c r="AK568" i="1"/>
  <c r="AH568" i="1" s="1"/>
  <c r="AC568" i="1"/>
  <c r="AE565" i="1"/>
  <c r="AP570" i="1" l="1"/>
  <c r="AD570" i="1"/>
  <c r="O571" i="1"/>
  <c r="Q570" i="1"/>
  <c r="AS570" i="1"/>
  <c r="T569" i="1"/>
  <c r="AI569" i="1"/>
  <c r="P570" i="1"/>
  <c r="S569" i="1"/>
  <c r="AE567" i="1"/>
  <c r="AE566" i="1"/>
  <c r="AC569" i="1"/>
  <c r="AK570" i="1" l="1"/>
  <c r="AH570" i="1" s="1"/>
  <c r="T570" i="1"/>
  <c r="P571" i="1"/>
  <c r="AI570" i="1"/>
  <c r="R570" i="1"/>
  <c r="S570" i="1"/>
  <c r="AP571" i="1"/>
  <c r="AD571" i="1"/>
  <c r="O572" i="1"/>
  <c r="AS571" i="1"/>
  <c r="Q571" i="1"/>
  <c r="R571" i="1" s="1"/>
  <c r="AK571" i="1"/>
  <c r="AH571" i="1" s="1"/>
  <c r="AC570" i="1"/>
  <c r="Q572" i="1" l="1"/>
  <c r="AP572" i="1"/>
  <c r="AD572" i="1"/>
  <c r="O573" i="1"/>
  <c r="AS572" i="1"/>
  <c r="T571" i="1"/>
  <c r="P572" i="1"/>
  <c r="AI571" i="1"/>
  <c r="S571" i="1"/>
  <c r="AE568" i="1"/>
  <c r="AE569" i="1"/>
  <c r="AC571" i="1"/>
  <c r="AC572" i="1" l="1"/>
  <c r="AP573" i="1"/>
  <c r="AS573" i="1"/>
  <c r="O574" i="1"/>
  <c r="AD573" i="1"/>
  <c r="Q573" i="1"/>
  <c r="R572" i="1"/>
  <c r="T572" i="1"/>
  <c r="AI572" i="1"/>
  <c r="P573" i="1"/>
  <c r="AK573" i="1" s="1"/>
  <c r="AH573" i="1" s="1"/>
  <c r="S572" i="1"/>
  <c r="AK572" i="1"/>
  <c r="AH572" i="1" s="1"/>
  <c r="S573" i="1" l="1"/>
  <c r="AE570" i="1"/>
  <c r="AC573" i="1"/>
  <c r="T573" i="1"/>
  <c r="AI573" i="1"/>
  <c r="P574" i="1"/>
  <c r="AP574" i="1"/>
  <c r="AD574" i="1"/>
  <c r="Q574" i="1"/>
  <c r="AS574" i="1"/>
  <c r="O575" i="1"/>
  <c r="R573" i="1"/>
  <c r="Q575" i="1" l="1"/>
  <c r="O576" i="1"/>
  <c r="AS575" i="1"/>
  <c r="AP575" i="1"/>
  <c r="AD575" i="1"/>
  <c r="S574" i="1"/>
  <c r="T574" i="1"/>
  <c r="P575" i="1"/>
  <c r="AI574" i="1"/>
  <c r="AK574" i="1"/>
  <c r="AH574" i="1" s="1"/>
  <c r="AE571" i="1"/>
  <c r="AC574" i="1"/>
  <c r="R574" i="1"/>
  <c r="AE572" i="1"/>
  <c r="T575" i="1" l="1"/>
  <c r="P576" i="1"/>
  <c r="AI575" i="1"/>
  <c r="S575" i="1"/>
  <c r="AK576" i="1"/>
  <c r="AH576" i="1" s="1"/>
  <c r="AD576" i="1"/>
  <c r="Q576" i="1"/>
  <c r="R576" i="1" s="1"/>
  <c r="AS576" i="1"/>
  <c r="O577" i="1"/>
  <c r="AP576" i="1"/>
  <c r="AK575" i="1"/>
  <c r="AH575" i="1" s="1"/>
  <c r="AC575" i="1"/>
  <c r="R575" i="1"/>
  <c r="AC576" i="1" l="1"/>
  <c r="AP577" i="1"/>
  <c r="AS577" i="1"/>
  <c r="O578" i="1"/>
  <c r="AD577" i="1"/>
  <c r="Q577" i="1"/>
  <c r="S576" i="1"/>
  <c r="AE573" i="1"/>
  <c r="AE574" i="1"/>
  <c r="T576" i="1"/>
  <c r="AI576" i="1"/>
  <c r="P577" i="1"/>
  <c r="T577" i="1" l="1"/>
  <c r="AI577" i="1"/>
  <c r="P578" i="1"/>
  <c r="S577" i="1"/>
  <c r="AC577" i="1"/>
  <c r="AK577" i="1"/>
  <c r="AH577" i="1" s="1"/>
  <c r="AK578" i="1"/>
  <c r="AH578" i="1" s="1"/>
  <c r="AD578" i="1"/>
  <c r="Q578" i="1"/>
  <c r="R578" i="1" s="1"/>
  <c r="AS578" i="1"/>
  <c r="O579" i="1"/>
  <c r="AP578" i="1"/>
  <c r="R577" i="1"/>
  <c r="Q579" i="1" l="1"/>
  <c r="O580" i="1"/>
  <c r="AS579" i="1"/>
  <c r="AP579" i="1"/>
  <c r="AD579" i="1"/>
  <c r="S578" i="1"/>
  <c r="AE575" i="1"/>
  <c r="AE576" i="1"/>
  <c r="T578" i="1"/>
  <c r="P579" i="1"/>
  <c r="AI578" i="1"/>
  <c r="AC578" i="1"/>
  <c r="T579" i="1" l="1"/>
  <c r="P580" i="1"/>
  <c r="AI579" i="1"/>
  <c r="S579" i="1"/>
  <c r="Q580" i="1"/>
  <c r="AS580" i="1"/>
  <c r="AP580" i="1"/>
  <c r="O581" i="1"/>
  <c r="AK580" i="1"/>
  <c r="AH580" i="1" s="1"/>
  <c r="AD580" i="1"/>
  <c r="AK579" i="1"/>
  <c r="AH579" i="1" s="1"/>
  <c r="AC579" i="1"/>
  <c r="R579" i="1"/>
  <c r="AP581" i="1" l="1"/>
  <c r="AS581" i="1"/>
  <c r="O582" i="1"/>
  <c r="AD581" i="1"/>
  <c r="Q581" i="1"/>
  <c r="R580" i="1"/>
  <c r="AC580" i="1"/>
  <c r="T580" i="1"/>
  <c r="AI580" i="1"/>
  <c r="P581" i="1"/>
  <c r="S580" i="1"/>
  <c r="AE577" i="1"/>
  <c r="AK581" i="1" l="1"/>
  <c r="AH581" i="1" s="1"/>
  <c r="Q582" i="1"/>
  <c r="AS582" i="1"/>
  <c r="AP582" i="1"/>
  <c r="O583" i="1"/>
  <c r="AD582" i="1"/>
  <c r="R581" i="1"/>
  <c r="T581" i="1"/>
  <c r="AI581" i="1"/>
  <c r="P582" i="1"/>
  <c r="S581" i="1"/>
  <c r="AE578" i="1"/>
  <c r="AC581" i="1"/>
  <c r="AK582" i="1" l="1"/>
  <c r="AH582" i="1" s="1"/>
  <c r="Q583" i="1"/>
  <c r="O584" i="1"/>
  <c r="AS583" i="1"/>
  <c r="AP583" i="1"/>
  <c r="AD583" i="1"/>
  <c r="R582" i="1"/>
  <c r="AC582" i="1"/>
  <c r="T582" i="1"/>
  <c r="P583" i="1"/>
  <c r="AI582" i="1"/>
  <c r="S582" i="1"/>
  <c r="AE580" i="1"/>
  <c r="AE579" i="1"/>
  <c r="AK583" i="1" l="1"/>
  <c r="AH583" i="1" s="1"/>
  <c r="AC583" i="1"/>
  <c r="R583" i="1"/>
  <c r="T583" i="1"/>
  <c r="P584" i="1"/>
  <c r="AI583" i="1"/>
  <c r="S583" i="1"/>
  <c r="AS584" i="1"/>
  <c r="AP584" i="1"/>
  <c r="AK584" i="1"/>
  <c r="AH584" i="1" s="1"/>
  <c r="AD584" i="1"/>
  <c r="O585" i="1"/>
  <c r="Q584" i="1"/>
  <c r="R584" i="1" s="1"/>
  <c r="S584" i="1" l="1"/>
  <c r="AE581" i="1"/>
  <c r="T584" i="1"/>
  <c r="AI584" i="1"/>
  <c r="P585" i="1"/>
  <c r="AC584" i="1"/>
  <c r="AP585" i="1"/>
  <c r="AS585" i="1"/>
  <c r="O586" i="1"/>
  <c r="AD585" i="1"/>
  <c r="Q585" i="1"/>
  <c r="R585" i="1" s="1"/>
  <c r="AK585" i="1" l="1"/>
  <c r="AH585" i="1" s="1"/>
  <c r="AP586" i="1"/>
  <c r="AD586" i="1"/>
  <c r="Q586" i="1"/>
  <c r="O587" i="1"/>
  <c r="AS586" i="1"/>
  <c r="AE582" i="1"/>
  <c r="T585" i="1"/>
  <c r="AI585" i="1"/>
  <c r="P586" i="1"/>
  <c r="S585" i="1"/>
  <c r="AC585" i="1"/>
  <c r="S586" i="1" l="1"/>
  <c r="Q587" i="1"/>
  <c r="O588" i="1"/>
  <c r="AP587" i="1"/>
  <c r="AS587" i="1"/>
  <c r="AD587" i="1"/>
  <c r="AK586" i="1"/>
  <c r="AH586" i="1" s="1"/>
  <c r="AE583" i="1"/>
  <c r="AC586" i="1"/>
  <c r="T586" i="1"/>
  <c r="AI586" i="1"/>
  <c r="P587" i="1"/>
  <c r="R586" i="1"/>
  <c r="R587" i="1" l="1"/>
  <c r="AC587" i="1"/>
  <c r="T587" i="1"/>
  <c r="P588" i="1"/>
  <c r="AI587" i="1"/>
  <c r="S587" i="1"/>
  <c r="AE584" i="1"/>
  <c r="AK588" i="1"/>
  <c r="AH588" i="1" s="1"/>
  <c r="AD588" i="1"/>
  <c r="Q588" i="1"/>
  <c r="R588" i="1" s="1"/>
  <c r="O589" i="1"/>
  <c r="AS588" i="1"/>
  <c r="AP588" i="1"/>
  <c r="AK587" i="1"/>
  <c r="AH587" i="1" s="1"/>
  <c r="AC588" i="1" l="1"/>
  <c r="S588" i="1"/>
  <c r="AE585" i="1"/>
  <c r="T588" i="1"/>
  <c r="P589" i="1"/>
  <c r="AI588" i="1"/>
  <c r="AP589" i="1"/>
  <c r="AD589" i="1"/>
  <c r="AS589" i="1"/>
  <c r="AK589" i="1"/>
  <c r="AH589" i="1" s="1"/>
  <c r="Q589" i="1"/>
  <c r="R589" i="1" s="1"/>
  <c r="O590" i="1"/>
  <c r="Q590" i="1" l="1"/>
  <c r="AP590" i="1"/>
  <c r="AD590" i="1"/>
  <c r="S590" i="1" s="1"/>
  <c r="O591" i="1"/>
  <c r="AS590" i="1"/>
  <c r="T589" i="1"/>
  <c r="AI589" i="1"/>
  <c r="P590" i="1"/>
  <c r="S589" i="1"/>
  <c r="AE586" i="1"/>
  <c r="AC589" i="1"/>
  <c r="T590" i="1" l="1"/>
  <c r="AI590" i="1"/>
  <c r="P591" i="1"/>
  <c r="AS591" i="1"/>
  <c r="AK591" i="1"/>
  <c r="AH591" i="1" s="1"/>
  <c r="Q591" i="1"/>
  <c r="R591" i="1" s="1"/>
  <c r="AP591" i="1"/>
  <c r="AD591" i="1"/>
  <c r="AK590" i="1"/>
  <c r="AH590" i="1" s="1"/>
  <c r="R590" i="1"/>
  <c r="AE590" i="1"/>
  <c r="AC590" i="1"/>
  <c r="AE587" i="1"/>
  <c r="AC591" i="1" l="1"/>
  <c r="T591" i="1"/>
  <c r="AI591" i="1"/>
  <c r="S591" i="1"/>
  <c r="AE591" i="1"/>
  <c r="AE588" i="1"/>
  <c r="AE589" i="1"/>
  <c r="W13" i="1" l="1"/>
  <c r="X13" i="1"/>
  <c r="Y13" i="1"/>
  <c r="Z13" i="1"/>
  <c r="AA13" i="1"/>
  <c r="AB13" i="1"/>
  <c r="AL13" i="1"/>
  <c r="AM13" i="1"/>
  <c r="AQ13" i="1"/>
  <c r="AT13" i="1"/>
  <c r="AU13" i="1"/>
  <c r="W14" i="1"/>
  <c r="X14" i="1"/>
  <c r="Y14" i="1"/>
  <c r="Z14" i="1"/>
  <c r="AA14" i="1"/>
  <c r="AB14" i="1"/>
  <c r="AL14" i="1"/>
  <c r="AM14" i="1"/>
  <c r="AQ14" i="1"/>
  <c r="AT14" i="1"/>
  <c r="AU14" i="1"/>
  <c r="W15" i="1"/>
  <c r="X15" i="1"/>
  <c r="Y15" i="1"/>
  <c r="Z15" i="1"/>
  <c r="AA15" i="1"/>
  <c r="AB15" i="1"/>
  <c r="AL15" i="1"/>
  <c r="AM15" i="1"/>
  <c r="AQ15" i="1"/>
  <c r="AT15" i="1"/>
  <c r="AU15" i="1"/>
  <c r="W16" i="1"/>
  <c r="X16" i="1"/>
  <c r="Y16" i="1"/>
  <c r="Z16" i="1"/>
  <c r="AA16" i="1"/>
  <c r="AB16" i="1"/>
  <c r="AL16" i="1"/>
  <c r="AM16" i="1"/>
  <c r="AQ16" i="1"/>
  <c r="AT16" i="1"/>
  <c r="AU16" i="1"/>
  <c r="W17" i="1"/>
  <c r="X17" i="1"/>
  <c r="Y17" i="1"/>
  <c r="Z17" i="1"/>
  <c r="AA17" i="1"/>
  <c r="AB17" i="1"/>
  <c r="AL17" i="1"/>
  <c r="AM17" i="1"/>
  <c r="AQ17" i="1"/>
  <c r="AT17" i="1"/>
  <c r="AU17" i="1"/>
  <c r="W18" i="1"/>
  <c r="X18" i="1"/>
  <c r="Y18" i="1"/>
  <c r="Z18" i="1"/>
  <c r="AA18" i="1"/>
  <c r="AB18" i="1"/>
  <c r="AL18" i="1"/>
  <c r="AM18" i="1"/>
  <c r="AQ18" i="1"/>
  <c r="AT18" i="1"/>
  <c r="AU18" i="1"/>
  <c r="W19" i="1"/>
  <c r="X19" i="1"/>
  <c r="Y19" i="1"/>
  <c r="Z19" i="1"/>
  <c r="AA19" i="1"/>
  <c r="AB19" i="1"/>
  <c r="AL19" i="1"/>
  <c r="AM19" i="1"/>
  <c r="AQ19" i="1"/>
  <c r="AT19" i="1"/>
  <c r="AU19" i="1"/>
  <c r="W20" i="1"/>
  <c r="X20" i="1"/>
  <c r="Y20" i="1"/>
  <c r="Z20" i="1"/>
  <c r="AA20" i="1"/>
  <c r="AB20" i="1"/>
  <c r="AL20" i="1"/>
  <c r="AM20" i="1"/>
  <c r="AQ20" i="1"/>
  <c r="AT20" i="1"/>
  <c r="AU20" i="1"/>
  <c r="W21" i="1"/>
  <c r="X21" i="1"/>
  <c r="Y21" i="1"/>
  <c r="Z21" i="1"/>
  <c r="AA21" i="1"/>
  <c r="AB21" i="1"/>
  <c r="AL21" i="1"/>
  <c r="AM21" i="1"/>
  <c r="AQ21" i="1"/>
  <c r="AT21" i="1"/>
  <c r="AU21" i="1"/>
  <c r="W22" i="1"/>
  <c r="X22" i="1"/>
  <c r="Y22" i="1"/>
  <c r="Z22" i="1"/>
  <c r="AA22" i="1"/>
  <c r="AB22" i="1"/>
  <c r="AL22" i="1"/>
  <c r="AM22" i="1"/>
  <c r="AQ22" i="1"/>
  <c r="AT22" i="1"/>
  <c r="AU22" i="1"/>
  <c r="W23" i="1"/>
  <c r="X23" i="1"/>
  <c r="Y23" i="1"/>
  <c r="Z23" i="1"/>
  <c r="AA23" i="1"/>
  <c r="AB23" i="1"/>
  <c r="AL23" i="1"/>
  <c r="AM23" i="1"/>
  <c r="AQ23" i="1"/>
  <c r="AT23" i="1"/>
  <c r="AU23" i="1"/>
  <c r="W24" i="1"/>
  <c r="X24" i="1"/>
  <c r="Y24" i="1"/>
  <c r="Z24" i="1"/>
  <c r="AA24" i="1"/>
  <c r="AB24" i="1"/>
  <c r="AL24" i="1"/>
  <c r="AM24" i="1"/>
  <c r="AQ24" i="1"/>
  <c r="AT24" i="1"/>
  <c r="AU24" i="1"/>
  <c r="W25" i="1"/>
  <c r="X25" i="1"/>
  <c r="Y25" i="1"/>
  <c r="Z25" i="1"/>
  <c r="AA25" i="1"/>
  <c r="AB25" i="1"/>
  <c r="AL25" i="1"/>
  <c r="AM25" i="1"/>
  <c r="AQ25" i="1"/>
  <c r="AT25" i="1"/>
  <c r="AU25" i="1"/>
  <c r="W26" i="1"/>
  <c r="X26" i="1"/>
  <c r="Y26" i="1"/>
  <c r="Z26" i="1"/>
  <c r="AA26" i="1"/>
  <c r="AB26" i="1"/>
  <c r="AL26" i="1"/>
  <c r="AM26" i="1"/>
  <c r="AQ26" i="1"/>
  <c r="AT26" i="1"/>
  <c r="AU26" i="1"/>
  <c r="W27" i="1"/>
  <c r="X27" i="1"/>
  <c r="Y27" i="1"/>
  <c r="Z27" i="1"/>
  <c r="AA27" i="1"/>
  <c r="AB27" i="1"/>
  <c r="AL27" i="1"/>
  <c r="AM27" i="1"/>
  <c r="AQ27" i="1"/>
  <c r="AT27" i="1"/>
  <c r="AU27" i="1"/>
  <c r="W28" i="1"/>
  <c r="X28" i="1"/>
  <c r="Y28" i="1"/>
  <c r="Z28" i="1"/>
  <c r="AA28" i="1"/>
  <c r="AB28" i="1"/>
  <c r="AL28" i="1"/>
  <c r="AM28" i="1"/>
  <c r="AQ28" i="1"/>
  <c r="AT28" i="1"/>
  <c r="AU28" i="1"/>
  <c r="W29" i="1"/>
  <c r="X29" i="1"/>
  <c r="Y29" i="1"/>
  <c r="Z29" i="1"/>
  <c r="AA29" i="1"/>
  <c r="AB29" i="1"/>
  <c r="AL29" i="1"/>
  <c r="AM29" i="1"/>
  <c r="AQ29" i="1"/>
  <c r="AT29" i="1"/>
  <c r="AU29" i="1"/>
  <c r="W30" i="1"/>
  <c r="X30" i="1"/>
  <c r="Y30" i="1"/>
  <c r="Z30" i="1"/>
  <c r="AA30" i="1"/>
  <c r="AB30" i="1"/>
  <c r="AL30" i="1"/>
  <c r="AM30" i="1"/>
  <c r="AQ30" i="1"/>
  <c r="AT30" i="1"/>
  <c r="AU30" i="1"/>
  <c r="W31" i="1"/>
  <c r="X31" i="1"/>
  <c r="Y31" i="1"/>
  <c r="Z31" i="1"/>
  <c r="AA31" i="1"/>
  <c r="AB31" i="1"/>
  <c r="AL31" i="1"/>
  <c r="AM31" i="1"/>
  <c r="AQ31" i="1"/>
  <c r="AT31" i="1"/>
  <c r="AU31" i="1"/>
  <c r="W32" i="1"/>
  <c r="X32" i="1"/>
  <c r="Y32" i="1"/>
  <c r="Z32" i="1"/>
  <c r="AA32" i="1"/>
  <c r="AB32" i="1"/>
  <c r="AL32" i="1"/>
  <c r="AM32" i="1"/>
  <c r="AQ32" i="1"/>
  <c r="AT32" i="1"/>
  <c r="AU32" i="1"/>
  <c r="W33" i="1"/>
  <c r="X33" i="1"/>
  <c r="Y33" i="1"/>
  <c r="Z33" i="1"/>
  <c r="AA33" i="1"/>
  <c r="AB33" i="1"/>
  <c r="AL33" i="1"/>
  <c r="AM33" i="1"/>
  <c r="AQ33" i="1"/>
  <c r="AT33" i="1"/>
  <c r="AU33" i="1"/>
  <c r="W34" i="1"/>
  <c r="X34" i="1"/>
  <c r="Y34" i="1"/>
  <c r="Z34" i="1"/>
  <c r="AA34" i="1"/>
  <c r="AB34" i="1"/>
  <c r="AL34" i="1"/>
  <c r="AM34" i="1"/>
  <c r="AQ34" i="1"/>
  <c r="AT34" i="1"/>
  <c r="AU34" i="1"/>
  <c r="W35" i="1"/>
  <c r="X35" i="1"/>
  <c r="Y35" i="1"/>
  <c r="Z35" i="1"/>
  <c r="AA35" i="1"/>
  <c r="AB35" i="1"/>
  <c r="AL35" i="1"/>
  <c r="AM35" i="1"/>
  <c r="AQ35" i="1"/>
  <c r="AT35" i="1"/>
  <c r="AU35" i="1"/>
  <c r="W36" i="1"/>
  <c r="X36" i="1"/>
  <c r="Y36" i="1"/>
  <c r="Z36" i="1"/>
  <c r="AA36" i="1"/>
  <c r="AB36" i="1"/>
  <c r="AL36" i="1"/>
  <c r="AM36" i="1"/>
  <c r="AQ36" i="1"/>
  <c r="AT36" i="1"/>
  <c r="AU36" i="1"/>
  <c r="W37" i="1"/>
  <c r="X37" i="1"/>
  <c r="Y37" i="1"/>
  <c r="Z37" i="1"/>
  <c r="AA37" i="1"/>
  <c r="AB37" i="1"/>
  <c r="AL37" i="1"/>
  <c r="AM37" i="1"/>
  <c r="AQ37" i="1"/>
  <c r="AT37" i="1"/>
  <c r="AU37" i="1"/>
  <c r="W38" i="1"/>
  <c r="X38" i="1"/>
  <c r="Y38" i="1"/>
  <c r="Z38" i="1"/>
  <c r="AA38" i="1"/>
  <c r="AB38" i="1"/>
  <c r="AL38" i="1"/>
  <c r="AM38" i="1"/>
  <c r="AQ38" i="1"/>
  <c r="AT38" i="1"/>
  <c r="AU38" i="1"/>
  <c r="W39" i="1"/>
  <c r="X39" i="1"/>
  <c r="Y39" i="1"/>
  <c r="Z39" i="1"/>
  <c r="AA39" i="1"/>
  <c r="AB39" i="1"/>
  <c r="AL39" i="1"/>
  <c r="AM39" i="1"/>
  <c r="AQ39" i="1"/>
  <c r="AT39" i="1"/>
  <c r="AU39" i="1"/>
  <c r="W40" i="1"/>
  <c r="X40" i="1"/>
  <c r="Y40" i="1"/>
  <c r="Z40" i="1"/>
  <c r="AA40" i="1"/>
  <c r="AB40" i="1"/>
  <c r="AL40" i="1"/>
  <c r="AM40" i="1"/>
  <c r="AQ40" i="1"/>
  <c r="AT40" i="1"/>
  <c r="AU40" i="1"/>
  <c r="W41" i="1"/>
  <c r="X41" i="1"/>
  <c r="Y41" i="1"/>
  <c r="Z41" i="1"/>
  <c r="AA41" i="1"/>
  <c r="AB41" i="1"/>
  <c r="AL41" i="1"/>
  <c r="AM41" i="1"/>
  <c r="AQ41" i="1"/>
  <c r="AT41" i="1"/>
  <c r="AU41" i="1"/>
  <c r="W42" i="1"/>
  <c r="X42" i="1"/>
  <c r="Y42" i="1"/>
  <c r="Z42" i="1"/>
  <c r="AA42" i="1"/>
  <c r="AB42" i="1"/>
  <c r="AL42" i="1"/>
  <c r="AM42" i="1"/>
  <c r="AQ42" i="1"/>
  <c r="AT42" i="1"/>
  <c r="AU42" i="1"/>
  <c r="W43" i="1"/>
  <c r="X43" i="1"/>
  <c r="Y43" i="1"/>
  <c r="Z43" i="1"/>
  <c r="AA43" i="1"/>
  <c r="AB43" i="1"/>
  <c r="AL43" i="1"/>
  <c r="AM43" i="1"/>
  <c r="AQ43" i="1"/>
  <c r="AT43" i="1"/>
  <c r="AU43" i="1"/>
  <c r="W44" i="1"/>
  <c r="X44" i="1"/>
  <c r="Y44" i="1"/>
  <c r="Z44" i="1"/>
  <c r="AA44" i="1"/>
  <c r="AB44" i="1"/>
  <c r="AL44" i="1"/>
  <c r="AM44" i="1"/>
  <c r="AQ44" i="1"/>
  <c r="AT44" i="1"/>
  <c r="AU44" i="1"/>
  <c r="W45" i="1"/>
  <c r="X45" i="1"/>
  <c r="Y45" i="1"/>
  <c r="Z45" i="1"/>
  <c r="AA45" i="1"/>
  <c r="AB45" i="1"/>
  <c r="AL45" i="1"/>
  <c r="AM45" i="1"/>
  <c r="AQ45" i="1"/>
  <c r="AT45" i="1"/>
  <c r="AU45" i="1"/>
  <c r="W46" i="1"/>
  <c r="X46" i="1"/>
  <c r="Y46" i="1"/>
  <c r="Z46" i="1"/>
  <c r="AA46" i="1"/>
  <c r="AB46" i="1"/>
  <c r="AL46" i="1"/>
  <c r="AM46" i="1"/>
  <c r="AQ46" i="1"/>
  <c r="AT46" i="1"/>
  <c r="AU46" i="1"/>
  <c r="W47" i="1"/>
  <c r="X47" i="1"/>
  <c r="Y47" i="1"/>
  <c r="Z47" i="1"/>
  <c r="AA47" i="1"/>
  <c r="AB47" i="1"/>
  <c r="AL47" i="1"/>
  <c r="AM47" i="1"/>
  <c r="AQ47" i="1"/>
  <c r="AT47" i="1"/>
  <c r="AU47" i="1"/>
  <c r="W48" i="1"/>
  <c r="X48" i="1"/>
  <c r="Y48" i="1"/>
  <c r="Z48" i="1"/>
  <c r="AA48" i="1"/>
  <c r="AB48" i="1"/>
  <c r="AL48" i="1"/>
  <c r="AM48" i="1"/>
  <c r="AQ48" i="1"/>
  <c r="AT48" i="1"/>
  <c r="AU48" i="1"/>
  <c r="W49" i="1"/>
  <c r="X49" i="1"/>
  <c r="Y49" i="1"/>
  <c r="Z49" i="1"/>
  <c r="AA49" i="1"/>
  <c r="AB49" i="1"/>
  <c r="AL49" i="1"/>
  <c r="AM49" i="1"/>
  <c r="AQ49" i="1"/>
  <c r="AT49" i="1"/>
  <c r="AU49" i="1"/>
  <c r="W50" i="1"/>
  <c r="X50" i="1"/>
  <c r="Y50" i="1"/>
  <c r="Z50" i="1"/>
  <c r="AA50" i="1"/>
  <c r="AB50" i="1"/>
  <c r="AL50" i="1"/>
  <c r="AM50" i="1"/>
  <c r="AQ50" i="1"/>
  <c r="AT50" i="1"/>
  <c r="AU50" i="1"/>
  <c r="W51" i="1"/>
  <c r="X51" i="1"/>
  <c r="Y51" i="1"/>
  <c r="Z51" i="1"/>
  <c r="AA51" i="1"/>
  <c r="AB51" i="1"/>
  <c r="AL51" i="1"/>
  <c r="AM51" i="1"/>
  <c r="AQ51" i="1"/>
  <c r="AT51" i="1"/>
  <c r="AU51" i="1"/>
  <c r="W52" i="1"/>
  <c r="X52" i="1"/>
  <c r="Y52" i="1"/>
  <c r="Z52" i="1"/>
  <c r="AA52" i="1"/>
  <c r="AB52" i="1"/>
  <c r="AL52" i="1"/>
  <c r="AM52" i="1"/>
  <c r="AQ52" i="1"/>
  <c r="AT52" i="1"/>
  <c r="AU52" i="1"/>
  <c r="W53" i="1"/>
  <c r="X53" i="1"/>
  <c r="Y53" i="1"/>
  <c r="Z53" i="1"/>
  <c r="AA53" i="1"/>
  <c r="AB53" i="1"/>
  <c r="AL53" i="1"/>
  <c r="AM53" i="1"/>
  <c r="AQ53" i="1"/>
  <c r="AT53" i="1"/>
  <c r="AU53" i="1"/>
  <c r="W54" i="1"/>
  <c r="X54" i="1"/>
  <c r="Y54" i="1"/>
  <c r="Z54" i="1"/>
  <c r="AA54" i="1"/>
  <c r="AB54" i="1"/>
  <c r="AL54" i="1"/>
  <c r="AM54" i="1"/>
  <c r="AQ54" i="1"/>
  <c r="AT54" i="1"/>
  <c r="AU54" i="1"/>
  <c r="W55" i="1"/>
  <c r="X55" i="1"/>
  <c r="Y55" i="1"/>
  <c r="Z55" i="1"/>
  <c r="AA55" i="1"/>
  <c r="AB55" i="1"/>
  <c r="AL55" i="1"/>
  <c r="AM55" i="1"/>
  <c r="AQ55" i="1"/>
  <c r="AT55" i="1"/>
  <c r="AU55" i="1"/>
  <c r="W56" i="1"/>
  <c r="X56" i="1"/>
  <c r="Y56" i="1"/>
  <c r="Z56" i="1"/>
  <c r="AA56" i="1"/>
  <c r="AB56" i="1"/>
  <c r="AL56" i="1"/>
  <c r="AM56" i="1"/>
  <c r="AQ56" i="1"/>
  <c r="AT56" i="1"/>
  <c r="AU56" i="1"/>
  <c r="W57" i="1"/>
  <c r="X57" i="1"/>
  <c r="Y57" i="1"/>
  <c r="Z57" i="1"/>
  <c r="AA57" i="1"/>
  <c r="AB57" i="1"/>
  <c r="AL57" i="1"/>
  <c r="AM57" i="1"/>
  <c r="AQ57" i="1"/>
  <c r="AT57" i="1"/>
  <c r="AU57" i="1"/>
  <c r="W58" i="1"/>
  <c r="X58" i="1"/>
  <c r="Y58" i="1"/>
  <c r="Z58" i="1"/>
  <c r="AA58" i="1"/>
  <c r="AB58" i="1"/>
  <c r="AL58" i="1"/>
  <c r="AM58" i="1"/>
  <c r="AQ58" i="1"/>
  <c r="AT58" i="1"/>
  <c r="AU58" i="1"/>
  <c r="W59" i="1"/>
  <c r="X59" i="1"/>
  <c r="Y59" i="1"/>
  <c r="Z59" i="1"/>
  <c r="AA59" i="1"/>
  <c r="AB59" i="1"/>
  <c r="AL59" i="1"/>
  <c r="AM59" i="1"/>
  <c r="AQ59" i="1"/>
  <c r="AT59" i="1"/>
  <c r="AU59" i="1"/>
  <c r="W60" i="1"/>
  <c r="X60" i="1"/>
  <c r="Y60" i="1"/>
  <c r="Z60" i="1"/>
  <c r="AA60" i="1"/>
  <c r="AB60" i="1"/>
  <c r="AL60" i="1"/>
  <c r="AM60" i="1"/>
  <c r="AQ60" i="1"/>
  <c r="AT60" i="1"/>
  <c r="AU60" i="1"/>
  <c r="W61" i="1"/>
  <c r="X61" i="1"/>
  <c r="Y61" i="1"/>
  <c r="Z61" i="1"/>
  <c r="AA61" i="1"/>
  <c r="AB61" i="1"/>
  <c r="AL61" i="1"/>
  <c r="AM61" i="1"/>
  <c r="AQ61" i="1"/>
  <c r="AT61" i="1"/>
  <c r="AU61" i="1"/>
  <c r="W62" i="1"/>
  <c r="X62" i="1"/>
  <c r="Y62" i="1"/>
  <c r="Z62" i="1"/>
  <c r="AA62" i="1"/>
  <c r="AB62" i="1"/>
  <c r="AL62" i="1"/>
  <c r="AM62" i="1"/>
  <c r="AQ62" i="1"/>
  <c r="AT62" i="1"/>
  <c r="AU62" i="1"/>
  <c r="W63" i="1"/>
  <c r="X63" i="1"/>
  <c r="Y63" i="1"/>
  <c r="Z63" i="1"/>
  <c r="AA63" i="1"/>
  <c r="AB63" i="1"/>
  <c r="AL63" i="1"/>
  <c r="AM63" i="1"/>
  <c r="AQ63" i="1"/>
  <c r="AT63" i="1"/>
  <c r="AU63" i="1"/>
  <c r="W64" i="1"/>
  <c r="X64" i="1"/>
  <c r="Y64" i="1"/>
  <c r="Z64" i="1"/>
  <c r="AA64" i="1"/>
  <c r="AB64" i="1"/>
  <c r="AL64" i="1"/>
  <c r="AM64" i="1"/>
  <c r="AQ64" i="1"/>
  <c r="AT64" i="1"/>
  <c r="AU64" i="1"/>
  <c r="W65" i="1"/>
  <c r="X65" i="1"/>
  <c r="Y65" i="1"/>
  <c r="Z65" i="1"/>
  <c r="AA65" i="1"/>
  <c r="AB65" i="1"/>
  <c r="AL65" i="1"/>
  <c r="AM65" i="1"/>
  <c r="AQ65" i="1"/>
  <c r="AT65" i="1"/>
  <c r="AU65" i="1"/>
  <c r="W66" i="1"/>
  <c r="X66" i="1"/>
  <c r="Y66" i="1"/>
  <c r="Z66" i="1"/>
  <c r="AA66" i="1"/>
  <c r="AB66" i="1"/>
  <c r="AL66" i="1"/>
  <c r="AM66" i="1"/>
  <c r="AQ66" i="1"/>
  <c r="AT66" i="1"/>
  <c r="AU66" i="1"/>
  <c r="W67" i="1"/>
  <c r="X67" i="1"/>
  <c r="Y67" i="1"/>
  <c r="Z67" i="1"/>
  <c r="AA67" i="1"/>
  <c r="AB67" i="1"/>
  <c r="AL67" i="1"/>
  <c r="AM67" i="1"/>
  <c r="AQ67" i="1"/>
  <c r="AT67" i="1"/>
  <c r="AU67" i="1"/>
  <c r="W68" i="1"/>
  <c r="X68" i="1"/>
  <c r="Y68" i="1"/>
  <c r="Z68" i="1"/>
  <c r="AA68" i="1"/>
  <c r="AB68" i="1"/>
  <c r="AL68" i="1"/>
  <c r="AM68" i="1"/>
  <c r="AQ68" i="1"/>
  <c r="AT68" i="1"/>
  <c r="AU68" i="1"/>
  <c r="W69" i="1"/>
  <c r="X69" i="1"/>
  <c r="Y69" i="1"/>
  <c r="Z69" i="1"/>
  <c r="AA69" i="1"/>
  <c r="AB69" i="1"/>
  <c r="AL69" i="1"/>
  <c r="AM69" i="1"/>
  <c r="AQ69" i="1"/>
  <c r="AT69" i="1"/>
  <c r="AU69" i="1"/>
  <c r="W70" i="1"/>
  <c r="X70" i="1"/>
  <c r="Y70" i="1"/>
  <c r="Z70" i="1"/>
  <c r="AA70" i="1"/>
  <c r="AB70" i="1"/>
  <c r="AL70" i="1"/>
  <c r="AM70" i="1"/>
  <c r="AQ70" i="1"/>
  <c r="AT70" i="1"/>
  <c r="AU70" i="1"/>
  <c r="W71" i="1"/>
  <c r="X71" i="1"/>
  <c r="Y71" i="1"/>
  <c r="Z71" i="1"/>
  <c r="AA71" i="1"/>
  <c r="AB71" i="1"/>
  <c r="AL71" i="1"/>
  <c r="AM71" i="1"/>
  <c r="AQ71" i="1"/>
  <c r="AT71" i="1"/>
  <c r="AU71" i="1"/>
  <c r="W72" i="1"/>
  <c r="X72" i="1"/>
  <c r="Y72" i="1"/>
  <c r="Z72" i="1"/>
  <c r="AA72" i="1"/>
  <c r="AB72" i="1"/>
  <c r="AL72" i="1"/>
  <c r="AM72" i="1"/>
  <c r="AQ72" i="1"/>
  <c r="AT72" i="1"/>
  <c r="AU72" i="1"/>
  <c r="W73" i="1"/>
  <c r="X73" i="1"/>
  <c r="Y73" i="1"/>
  <c r="Z73" i="1"/>
  <c r="AA73" i="1"/>
  <c r="AB73" i="1"/>
  <c r="AL73" i="1"/>
  <c r="AM73" i="1"/>
  <c r="AQ73" i="1"/>
  <c r="AT73" i="1"/>
  <c r="AU73" i="1"/>
  <c r="W74" i="1"/>
  <c r="X74" i="1"/>
  <c r="Y74" i="1"/>
  <c r="Z74" i="1"/>
  <c r="AA74" i="1"/>
  <c r="AB74" i="1"/>
  <c r="AL74" i="1"/>
  <c r="AM74" i="1"/>
  <c r="AQ74" i="1"/>
  <c r="AT74" i="1"/>
  <c r="AU74" i="1"/>
  <c r="W75" i="1"/>
  <c r="X75" i="1"/>
  <c r="Y75" i="1"/>
  <c r="Z75" i="1"/>
  <c r="AA75" i="1"/>
  <c r="AB75" i="1"/>
  <c r="AL75" i="1"/>
  <c r="AM75" i="1"/>
  <c r="AQ75" i="1"/>
  <c r="AT75" i="1"/>
  <c r="AU75" i="1"/>
  <c r="W76" i="1"/>
  <c r="X76" i="1"/>
  <c r="Y76" i="1"/>
  <c r="Z76" i="1"/>
  <c r="AA76" i="1"/>
  <c r="AB76" i="1"/>
  <c r="AL76" i="1"/>
  <c r="AM76" i="1"/>
  <c r="AQ76" i="1"/>
  <c r="AT76" i="1"/>
  <c r="AU76" i="1"/>
  <c r="W77" i="1"/>
  <c r="X77" i="1"/>
  <c r="Y77" i="1"/>
  <c r="Z77" i="1"/>
  <c r="AA77" i="1"/>
  <c r="AB77" i="1"/>
  <c r="AL77" i="1"/>
  <c r="AM77" i="1"/>
  <c r="AQ77" i="1"/>
  <c r="AT77" i="1"/>
  <c r="AU77" i="1"/>
  <c r="W78" i="1"/>
  <c r="X78" i="1"/>
  <c r="Y78" i="1"/>
  <c r="Z78" i="1"/>
  <c r="AA78" i="1"/>
  <c r="AB78" i="1"/>
  <c r="AL78" i="1"/>
  <c r="AM78" i="1"/>
  <c r="AQ78" i="1"/>
  <c r="AT78" i="1"/>
  <c r="AU78" i="1"/>
  <c r="W79" i="1"/>
  <c r="X79" i="1"/>
  <c r="Y79" i="1"/>
  <c r="Z79" i="1"/>
  <c r="AA79" i="1"/>
  <c r="AB79" i="1"/>
  <c r="AL79" i="1"/>
  <c r="AM79" i="1"/>
  <c r="AQ79" i="1"/>
  <c r="AT79" i="1"/>
  <c r="AU79" i="1"/>
  <c r="W80" i="1"/>
  <c r="X80" i="1"/>
  <c r="Y80" i="1"/>
  <c r="Z80" i="1"/>
  <c r="AA80" i="1"/>
  <c r="AB80" i="1"/>
  <c r="AL80" i="1"/>
  <c r="AM80" i="1"/>
  <c r="AQ80" i="1"/>
  <c r="AT80" i="1"/>
  <c r="AU80" i="1"/>
  <c r="W81" i="1"/>
  <c r="X81" i="1"/>
  <c r="Y81" i="1"/>
  <c r="Z81" i="1"/>
  <c r="AA81" i="1"/>
  <c r="AB81" i="1"/>
  <c r="AL81" i="1"/>
  <c r="AM81" i="1"/>
  <c r="AQ81" i="1"/>
  <c r="AT81" i="1"/>
  <c r="AU81" i="1"/>
  <c r="W82" i="1"/>
  <c r="X82" i="1"/>
  <c r="Y82" i="1"/>
  <c r="Z82" i="1"/>
  <c r="AA82" i="1"/>
  <c r="AB82" i="1"/>
  <c r="AL82" i="1"/>
  <c r="AM82" i="1"/>
  <c r="AQ82" i="1"/>
  <c r="AT82" i="1"/>
  <c r="AU82" i="1"/>
  <c r="W83" i="1"/>
  <c r="X83" i="1"/>
  <c r="Y83" i="1"/>
  <c r="Z83" i="1"/>
  <c r="AA83" i="1"/>
  <c r="AB83" i="1"/>
  <c r="AL83" i="1"/>
  <c r="AM83" i="1"/>
  <c r="AQ83" i="1"/>
  <c r="AT83" i="1"/>
  <c r="AU83" i="1"/>
  <c r="W84" i="1"/>
  <c r="X84" i="1"/>
  <c r="Y84" i="1"/>
  <c r="Z84" i="1"/>
  <c r="AA84" i="1"/>
  <c r="AB84" i="1"/>
  <c r="AL84" i="1"/>
  <c r="AM84" i="1"/>
  <c r="AQ84" i="1"/>
  <c r="AT84" i="1"/>
  <c r="AU84" i="1"/>
  <c r="W85" i="1"/>
  <c r="X85" i="1"/>
  <c r="Y85" i="1"/>
  <c r="Z85" i="1"/>
  <c r="AA85" i="1"/>
  <c r="AB85" i="1"/>
  <c r="AL85" i="1"/>
  <c r="AM85" i="1"/>
  <c r="AQ85" i="1"/>
  <c r="AT85" i="1"/>
  <c r="AU85" i="1"/>
  <c r="W86" i="1"/>
  <c r="X86" i="1"/>
  <c r="Y86" i="1"/>
  <c r="Z86" i="1"/>
  <c r="AA86" i="1"/>
  <c r="AB86" i="1"/>
  <c r="AL86" i="1"/>
  <c r="AM86" i="1"/>
  <c r="AQ86" i="1"/>
  <c r="AT86" i="1"/>
  <c r="AU86" i="1"/>
  <c r="W87" i="1"/>
  <c r="X87" i="1"/>
  <c r="Y87" i="1"/>
  <c r="Z87" i="1"/>
  <c r="AA87" i="1"/>
  <c r="AB87" i="1"/>
  <c r="AL87" i="1"/>
  <c r="AM87" i="1"/>
  <c r="AQ87" i="1"/>
  <c r="AT87" i="1"/>
  <c r="AU87" i="1"/>
  <c r="W88" i="1"/>
  <c r="X88" i="1"/>
  <c r="Y88" i="1"/>
  <c r="Z88" i="1"/>
  <c r="AA88" i="1"/>
  <c r="AB88" i="1"/>
  <c r="AL88" i="1"/>
  <c r="AM88" i="1"/>
  <c r="AQ88" i="1"/>
  <c r="AT88" i="1"/>
  <c r="AU88" i="1"/>
  <c r="W89" i="1"/>
  <c r="X89" i="1"/>
  <c r="Y89" i="1"/>
  <c r="Z89" i="1"/>
  <c r="AA89" i="1"/>
  <c r="AB89" i="1"/>
  <c r="AL89" i="1"/>
  <c r="AM89" i="1"/>
  <c r="AQ89" i="1"/>
  <c r="AT89" i="1"/>
  <c r="AU89" i="1"/>
  <c r="W90" i="1"/>
  <c r="X90" i="1"/>
  <c r="Y90" i="1"/>
  <c r="Z90" i="1"/>
  <c r="AA90" i="1"/>
  <c r="AB90" i="1"/>
  <c r="AL90" i="1"/>
  <c r="AM90" i="1"/>
  <c r="AQ90" i="1"/>
  <c r="AT90" i="1"/>
  <c r="AU90" i="1"/>
  <c r="W91" i="1"/>
  <c r="X91" i="1"/>
  <c r="Y91" i="1"/>
  <c r="Z91" i="1"/>
  <c r="AA91" i="1"/>
  <c r="AB91" i="1"/>
  <c r="AL91" i="1"/>
  <c r="AM91" i="1"/>
  <c r="AQ91" i="1"/>
  <c r="AT91" i="1"/>
  <c r="AU91" i="1"/>
  <c r="W92" i="1"/>
  <c r="X92" i="1"/>
  <c r="Y92" i="1"/>
  <c r="Z92" i="1"/>
  <c r="AA92" i="1"/>
  <c r="AB92" i="1"/>
  <c r="AL92" i="1"/>
  <c r="AM92" i="1"/>
  <c r="AQ92" i="1"/>
  <c r="AT92" i="1"/>
  <c r="AU92" i="1"/>
  <c r="W93" i="1"/>
  <c r="X93" i="1"/>
  <c r="Y93" i="1"/>
  <c r="Z93" i="1"/>
  <c r="AA93" i="1"/>
  <c r="AB93" i="1"/>
  <c r="AL93" i="1"/>
  <c r="AM93" i="1"/>
  <c r="AQ93" i="1"/>
  <c r="AT93" i="1"/>
  <c r="AU93" i="1"/>
  <c r="W94" i="1"/>
  <c r="X94" i="1"/>
  <c r="Y94" i="1"/>
  <c r="Z94" i="1"/>
  <c r="AA94" i="1"/>
  <c r="AB94" i="1"/>
  <c r="AL94" i="1"/>
  <c r="AM94" i="1"/>
  <c r="AQ94" i="1"/>
  <c r="AT94" i="1"/>
  <c r="AU94" i="1"/>
  <c r="W95" i="1"/>
  <c r="X95" i="1"/>
  <c r="Y95" i="1"/>
  <c r="Z95" i="1"/>
  <c r="AA95" i="1"/>
  <c r="AB95" i="1"/>
  <c r="AL95" i="1"/>
  <c r="AM95" i="1"/>
  <c r="AQ95" i="1"/>
  <c r="AT95" i="1"/>
  <c r="AU95" i="1"/>
  <c r="W96" i="1"/>
  <c r="X96" i="1"/>
  <c r="Y96" i="1"/>
  <c r="Z96" i="1"/>
  <c r="AA96" i="1"/>
  <c r="AB96" i="1"/>
  <c r="AL96" i="1"/>
  <c r="AM96" i="1"/>
  <c r="AQ96" i="1"/>
  <c r="AT96" i="1"/>
  <c r="AU96" i="1"/>
  <c r="W97" i="1"/>
  <c r="X97" i="1"/>
  <c r="Y97" i="1"/>
  <c r="Z97" i="1"/>
  <c r="AA97" i="1"/>
  <c r="AB97" i="1"/>
  <c r="AL97" i="1"/>
  <c r="AM97" i="1"/>
  <c r="AQ97" i="1"/>
  <c r="AT97" i="1"/>
  <c r="AU97" i="1"/>
  <c r="W98" i="1"/>
  <c r="X98" i="1"/>
  <c r="Y98" i="1"/>
  <c r="Z98" i="1"/>
  <c r="AA98" i="1"/>
  <c r="AB98" i="1"/>
  <c r="AL98" i="1"/>
  <c r="AM98" i="1"/>
  <c r="AQ98" i="1"/>
  <c r="AT98" i="1"/>
  <c r="AU98" i="1"/>
  <c r="W99" i="1"/>
  <c r="X99" i="1"/>
  <c r="Y99" i="1"/>
  <c r="Z99" i="1"/>
  <c r="AA99" i="1"/>
  <c r="AB99" i="1"/>
  <c r="AL99" i="1"/>
  <c r="AM99" i="1"/>
  <c r="AQ99" i="1"/>
  <c r="AT99" i="1"/>
  <c r="AU99" i="1"/>
  <c r="W100" i="1"/>
  <c r="X100" i="1"/>
  <c r="Y100" i="1"/>
  <c r="Z100" i="1"/>
  <c r="AA100" i="1"/>
  <c r="AB100" i="1"/>
  <c r="AL100" i="1"/>
  <c r="AM100" i="1"/>
  <c r="AQ100" i="1"/>
  <c r="AT100" i="1"/>
  <c r="AU100" i="1"/>
  <c r="W101" i="1"/>
  <c r="X101" i="1"/>
  <c r="Y101" i="1"/>
  <c r="Z101" i="1"/>
  <c r="AA101" i="1"/>
  <c r="AB101" i="1"/>
  <c r="AL101" i="1"/>
  <c r="AM101" i="1"/>
  <c r="AQ101" i="1"/>
  <c r="AT101" i="1"/>
  <c r="AU101" i="1"/>
  <c r="W102" i="1"/>
  <c r="X102" i="1"/>
  <c r="Y102" i="1"/>
  <c r="Z102" i="1"/>
  <c r="AA102" i="1"/>
  <c r="AB102" i="1"/>
  <c r="AL102" i="1"/>
  <c r="AM102" i="1"/>
  <c r="AQ102" i="1"/>
  <c r="AT102" i="1"/>
  <c r="AU102" i="1"/>
  <c r="W103" i="1"/>
  <c r="X103" i="1"/>
  <c r="Y103" i="1"/>
  <c r="Z103" i="1"/>
  <c r="AA103" i="1"/>
  <c r="AB103" i="1"/>
  <c r="AL103" i="1"/>
  <c r="AM103" i="1"/>
  <c r="AQ103" i="1"/>
  <c r="AT103" i="1"/>
  <c r="AU103" i="1"/>
  <c r="W104" i="1"/>
  <c r="X104" i="1"/>
  <c r="Y104" i="1"/>
  <c r="Z104" i="1"/>
  <c r="AA104" i="1"/>
  <c r="AB104" i="1"/>
  <c r="AL104" i="1"/>
  <c r="AM104" i="1"/>
  <c r="AQ104" i="1"/>
  <c r="AT104" i="1"/>
  <c r="AU104" i="1"/>
  <c r="W105" i="1"/>
  <c r="X105" i="1"/>
  <c r="Y105" i="1"/>
  <c r="Z105" i="1"/>
  <c r="AA105" i="1"/>
  <c r="AB105" i="1"/>
  <c r="AL105" i="1"/>
  <c r="AM105" i="1"/>
  <c r="AQ105" i="1"/>
  <c r="AT105" i="1"/>
  <c r="AU105" i="1"/>
  <c r="W106" i="1"/>
  <c r="X106" i="1"/>
  <c r="Y106" i="1"/>
  <c r="Z106" i="1"/>
  <c r="AA106" i="1"/>
  <c r="AB106" i="1"/>
  <c r="AL106" i="1"/>
  <c r="AM106" i="1"/>
  <c r="AQ106" i="1"/>
  <c r="AT106" i="1"/>
  <c r="AU106" i="1"/>
  <c r="W107" i="1"/>
  <c r="X107" i="1"/>
  <c r="Y107" i="1"/>
  <c r="Z107" i="1"/>
  <c r="AA107" i="1"/>
  <c r="AB107" i="1"/>
  <c r="AL107" i="1"/>
  <c r="AM107" i="1"/>
  <c r="AQ107" i="1"/>
  <c r="AT107" i="1"/>
  <c r="AU107" i="1"/>
  <c r="W108" i="1"/>
  <c r="X108" i="1"/>
  <c r="Y108" i="1"/>
  <c r="Z108" i="1"/>
  <c r="AA108" i="1"/>
  <c r="AB108" i="1"/>
  <c r="AL108" i="1"/>
  <c r="AM108" i="1"/>
  <c r="AQ108" i="1"/>
  <c r="AT108" i="1"/>
  <c r="AU108" i="1"/>
  <c r="W109" i="1"/>
  <c r="X109" i="1"/>
  <c r="Y109" i="1"/>
  <c r="Z109" i="1"/>
  <c r="AA109" i="1"/>
  <c r="AB109" i="1"/>
  <c r="AL109" i="1"/>
  <c r="AM109" i="1"/>
  <c r="AQ109" i="1"/>
  <c r="AT109" i="1"/>
  <c r="AU109" i="1"/>
  <c r="W110" i="1"/>
  <c r="X110" i="1"/>
  <c r="Y110" i="1"/>
  <c r="Z110" i="1"/>
  <c r="AA110" i="1"/>
  <c r="AB110" i="1"/>
  <c r="AL110" i="1"/>
  <c r="AM110" i="1"/>
  <c r="AQ110" i="1"/>
  <c r="AT110" i="1"/>
  <c r="AU110" i="1"/>
  <c r="W111" i="1"/>
  <c r="X111" i="1"/>
  <c r="Y111" i="1"/>
  <c r="Z111" i="1"/>
  <c r="AA111" i="1"/>
  <c r="AB111" i="1"/>
  <c r="AL111" i="1"/>
  <c r="AM111" i="1"/>
  <c r="AQ111" i="1"/>
  <c r="AT111" i="1"/>
  <c r="AU111" i="1"/>
  <c r="W112" i="1"/>
  <c r="X112" i="1"/>
  <c r="Y112" i="1"/>
  <c r="Z112" i="1"/>
  <c r="AA112" i="1"/>
  <c r="AB112" i="1"/>
  <c r="AL112" i="1"/>
  <c r="AM112" i="1"/>
  <c r="AQ112" i="1"/>
  <c r="AT112" i="1"/>
  <c r="AU112" i="1"/>
  <c r="W113" i="1"/>
  <c r="X113" i="1"/>
  <c r="Y113" i="1"/>
  <c r="Z113" i="1"/>
  <c r="AA113" i="1"/>
  <c r="AB113" i="1"/>
  <c r="AL113" i="1"/>
  <c r="AM113" i="1"/>
  <c r="AQ113" i="1"/>
  <c r="AT113" i="1"/>
  <c r="AU113" i="1"/>
  <c r="W114" i="1"/>
  <c r="X114" i="1"/>
  <c r="Y114" i="1"/>
  <c r="Z114" i="1"/>
  <c r="AA114" i="1"/>
  <c r="AB114" i="1"/>
  <c r="AL114" i="1"/>
  <c r="AM114" i="1"/>
  <c r="AQ114" i="1"/>
  <c r="AT114" i="1"/>
  <c r="AU114" i="1"/>
  <c r="W115" i="1"/>
  <c r="X115" i="1"/>
  <c r="Y115" i="1"/>
  <c r="Z115" i="1"/>
  <c r="AA115" i="1"/>
  <c r="AB115" i="1"/>
  <c r="AL115" i="1"/>
  <c r="AM115" i="1"/>
  <c r="AQ115" i="1"/>
  <c r="AT115" i="1"/>
  <c r="AU115" i="1"/>
  <c r="W116" i="1"/>
  <c r="X116" i="1"/>
  <c r="Y116" i="1"/>
  <c r="Z116" i="1"/>
  <c r="AA116" i="1"/>
  <c r="AB116" i="1"/>
  <c r="AL116" i="1"/>
  <c r="AM116" i="1"/>
  <c r="AQ116" i="1"/>
  <c r="AT116" i="1"/>
  <c r="AU116" i="1"/>
  <c r="W117" i="1"/>
  <c r="X117" i="1"/>
  <c r="Y117" i="1"/>
  <c r="Z117" i="1"/>
  <c r="AA117" i="1"/>
  <c r="AB117" i="1"/>
  <c r="AL117" i="1"/>
  <c r="AM117" i="1"/>
  <c r="AQ117" i="1"/>
  <c r="AT117" i="1"/>
  <c r="AU117" i="1"/>
  <c r="W118" i="1"/>
  <c r="X118" i="1"/>
  <c r="Y118" i="1"/>
  <c r="Z118" i="1"/>
  <c r="AA118" i="1"/>
  <c r="AB118" i="1"/>
  <c r="AL118" i="1"/>
  <c r="AM118" i="1"/>
  <c r="AQ118" i="1"/>
  <c r="AT118" i="1"/>
  <c r="AU118" i="1"/>
  <c r="W119" i="1"/>
  <c r="X119" i="1"/>
  <c r="Y119" i="1"/>
  <c r="Z119" i="1"/>
  <c r="AA119" i="1"/>
  <c r="AB119" i="1"/>
  <c r="AL119" i="1"/>
  <c r="AM119" i="1"/>
  <c r="AQ119" i="1"/>
  <c r="AT119" i="1"/>
  <c r="AU119" i="1"/>
  <c r="W120" i="1"/>
  <c r="X120" i="1"/>
  <c r="Y120" i="1"/>
  <c r="Z120" i="1"/>
  <c r="AA120" i="1"/>
  <c r="AB120" i="1"/>
  <c r="AL120" i="1"/>
  <c r="AM120" i="1"/>
  <c r="AQ120" i="1"/>
  <c r="AT120" i="1"/>
  <c r="AU120" i="1"/>
  <c r="W121" i="1"/>
  <c r="X121" i="1"/>
  <c r="Y121" i="1"/>
  <c r="Z121" i="1"/>
  <c r="AA121" i="1"/>
  <c r="AB121" i="1"/>
  <c r="AL121" i="1"/>
  <c r="AM121" i="1"/>
  <c r="AQ121" i="1"/>
  <c r="AT121" i="1"/>
  <c r="AU121" i="1"/>
  <c r="W122" i="1"/>
  <c r="X122" i="1"/>
  <c r="Y122" i="1"/>
  <c r="Z122" i="1"/>
  <c r="AA122" i="1"/>
  <c r="AB122" i="1"/>
  <c r="AL122" i="1"/>
  <c r="AM122" i="1"/>
  <c r="AQ122" i="1"/>
  <c r="AT122" i="1"/>
  <c r="AU122" i="1"/>
  <c r="W123" i="1"/>
  <c r="X123" i="1"/>
  <c r="Y123" i="1"/>
  <c r="Z123" i="1"/>
  <c r="AA123" i="1"/>
  <c r="AB123" i="1"/>
  <c r="AL123" i="1"/>
  <c r="AM123" i="1"/>
  <c r="AQ123" i="1"/>
  <c r="AT123" i="1"/>
  <c r="AU123" i="1"/>
  <c r="W124" i="1"/>
  <c r="X124" i="1"/>
  <c r="Y124" i="1"/>
  <c r="Z124" i="1"/>
  <c r="AA124" i="1"/>
  <c r="AB124" i="1"/>
  <c r="AL124" i="1"/>
  <c r="AM124" i="1"/>
  <c r="AQ124" i="1"/>
  <c r="AT124" i="1"/>
  <c r="AU124" i="1"/>
  <c r="W125" i="1"/>
  <c r="X125" i="1"/>
  <c r="Y125" i="1"/>
  <c r="Z125" i="1"/>
  <c r="AA125" i="1"/>
  <c r="AB125" i="1"/>
  <c r="AL125" i="1"/>
  <c r="AM125" i="1"/>
  <c r="AQ125" i="1"/>
  <c r="AT125" i="1"/>
  <c r="AU125" i="1"/>
  <c r="W126" i="1"/>
  <c r="X126" i="1"/>
  <c r="Y126" i="1"/>
  <c r="Z126" i="1"/>
  <c r="AA126" i="1"/>
  <c r="AB126" i="1"/>
  <c r="AL126" i="1"/>
  <c r="AM126" i="1"/>
  <c r="AQ126" i="1"/>
  <c r="AT126" i="1"/>
  <c r="AU126" i="1"/>
  <c r="W127" i="1"/>
  <c r="X127" i="1"/>
  <c r="Y127" i="1"/>
  <c r="Z127" i="1"/>
  <c r="AA127" i="1"/>
  <c r="AB127" i="1"/>
  <c r="AL127" i="1"/>
  <c r="AM127" i="1"/>
  <c r="AQ127" i="1"/>
  <c r="AT127" i="1"/>
  <c r="AU127" i="1"/>
  <c r="W128" i="1"/>
  <c r="X128" i="1"/>
  <c r="Y128" i="1"/>
  <c r="Z128" i="1"/>
  <c r="AA128" i="1"/>
  <c r="AB128" i="1"/>
  <c r="AL128" i="1"/>
  <c r="AM128" i="1"/>
  <c r="AQ128" i="1"/>
  <c r="AT128" i="1"/>
  <c r="AU128" i="1"/>
  <c r="W129" i="1"/>
  <c r="X129" i="1"/>
  <c r="Y129" i="1"/>
  <c r="Z129" i="1"/>
  <c r="AA129" i="1"/>
  <c r="AB129" i="1"/>
  <c r="AL129" i="1"/>
  <c r="AM129" i="1"/>
  <c r="AQ129" i="1"/>
  <c r="AT129" i="1"/>
  <c r="AU129" i="1"/>
  <c r="W130" i="1"/>
  <c r="X130" i="1"/>
  <c r="Y130" i="1"/>
  <c r="Z130" i="1"/>
  <c r="AA130" i="1"/>
  <c r="AB130" i="1"/>
  <c r="AL130" i="1"/>
  <c r="AM130" i="1"/>
  <c r="AQ130" i="1"/>
  <c r="AT130" i="1"/>
  <c r="AU130" i="1"/>
  <c r="W131" i="1"/>
  <c r="X131" i="1"/>
  <c r="Y131" i="1"/>
  <c r="Z131" i="1"/>
  <c r="AA131" i="1"/>
  <c r="AB131" i="1"/>
  <c r="AL131" i="1"/>
  <c r="AM131" i="1"/>
  <c r="AQ131" i="1"/>
  <c r="AT131" i="1"/>
  <c r="AU131" i="1"/>
  <c r="W132" i="1"/>
  <c r="X132" i="1"/>
  <c r="Y132" i="1"/>
  <c r="Z132" i="1"/>
  <c r="AA132" i="1"/>
  <c r="AB132" i="1"/>
  <c r="AL132" i="1"/>
  <c r="AM132" i="1"/>
  <c r="AQ132" i="1"/>
  <c r="AT132" i="1"/>
  <c r="AU132" i="1"/>
  <c r="W133" i="1"/>
  <c r="X133" i="1"/>
  <c r="Y133" i="1"/>
  <c r="Z133" i="1"/>
  <c r="AA133" i="1"/>
  <c r="AB133" i="1"/>
  <c r="AL133" i="1"/>
  <c r="AM133" i="1"/>
  <c r="AQ133" i="1"/>
  <c r="AT133" i="1"/>
  <c r="AU133" i="1"/>
  <c r="W134" i="1"/>
  <c r="X134" i="1"/>
  <c r="Y134" i="1"/>
  <c r="Z134" i="1"/>
  <c r="AA134" i="1"/>
  <c r="AB134" i="1"/>
  <c r="AL134" i="1"/>
  <c r="AM134" i="1"/>
  <c r="AQ134" i="1"/>
  <c r="AT134" i="1"/>
  <c r="AU134" i="1"/>
  <c r="W135" i="1"/>
  <c r="X135" i="1"/>
  <c r="Y135" i="1"/>
  <c r="Z135" i="1"/>
  <c r="AA135" i="1"/>
  <c r="AB135" i="1"/>
  <c r="AL135" i="1"/>
  <c r="AM135" i="1"/>
  <c r="AQ135" i="1"/>
  <c r="AT135" i="1"/>
  <c r="AU135" i="1"/>
  <c r="W136" i="1"/>
  <c r="X136" i="1"/>
  <c r="Y136" i="1"/>
  <c r="Z136" i="1"/>
  <c r="AA136" i="1"/>
  <c r="AB136" i="1"/>
  <c r="AL136" i="1"/>
  <c r="AM136" i="1"/>
  <c r="AQ136" i="1"/>
  <c r="AT136" i="1"/>
  <c r="AU136" i="1"/>
  <c r="W137" i="1"/>
  <c r="X137" i="1"/>
  <c r="Y137" i="1"/>
  <c r="Z137" i="1"/>
  <c r="AA137" i="1"/>
  <c r="AB137" i="1"/>
  <c r="AL137" i="1"/>
  <c r="AM137" i="1"/>
  <c r="AQ137" i="1"/>
  <c r="AT137" i="1"/>
  <c r="AU137" i="1"/>
  <c r="W138" i="1"/>
  <c r="X138" i="1"/>
  <c r="Y138" i="1"/>
  <c r="Z138" i="1"/>
  <c r="AA138" i="1"/>
  <c r="AB138" i="1"/>
  <c r="AL138" i="1"/>
  <c r="AM138" i="1"/>
  <c r="AQ138" i="1"/>
  <c r="AT138" i="1"/>
  <c r="AU138" i="1"/>
  <c r="W139" i="1"/>
  <c r="X139" i="1"/>
  <c r="Y139" i="1"/>
  <c r="Z139" i="1"/>
  <c r="AA139" i="1"/>
  <c r="AB139" i="1"/>
  <c r="AL139" i="1"/>
  <c r="AM139" i="1"/>
  <c r="AQ139" i="1"/>
  <c r="AT139" i="1"/>
  <c r="AU139" i="1"/>
  <c r="W140" i="1"/>
  <c r="X140" i="1"/>
  <c r="Y140" i="1"/>
  <c r="Z140" i="1"/>
  <c r="AA140" i="1"/>
  <c r="AB140" i="1"/>
  <c r="AL140" i="1"/>
  <c r="AM140" i="1"/>
  <c r="AQ140" i="1"/>
  <c r="AT140" i="1"/>
  <c r="AU140" i="1"/>
  <c r="W141" i="1"/>
  <c r="X141" i="1"/>
  <c r="Y141" i="1"/>
  <c r="Z141" i="1"/>
  <c r="AA141" i="1"/>
  <c r="AB141" i="1"/>
  <c r="AL141" i="1"/>
  <c r="AM141" i="1"/>
  <c r="AQ141" i="1"/>
  <c r="AT141" i="1"/>
  <c r="AU141" i="1"/>
  <c r="W142" i="1"/>
  <c r="X142" i="1"/>
  <c r="Y142" i="1"/>
  <c r="Z142" i="1"/>
  <c r="AA142" i="1"/>
  <c r="AB142" i="1"/>
  <c r="AL142" i="1"/>
  <c r="AM142" i="1"/>
  <c r="AQ142" i="1"/>
  <c r="AT142" i="1"/>
  <c r="AU142" i="1"/>
  <c r="W143" i="1"/>
  <c r="X143" i="1"/>
  <c r="Y143" i="1"/>
  <c r="Z143" i="1"/>
  <c r="AA143" i="1"/>
  <c r="AB143" i="1"/>
  <c r="AL143" i="1"/>
  <c r="AM143" i="1"/>
  <c r="AQ143" i="1"/>
  <c r="AT143" i="1"/>
  <c r="AU143" i="1"/>
  <c r="W144" i="1"/>
  <c r="X144" i="1"/>
  <c r="Y144" i="1"/>
  <c r="Z144" i="1"/>
  <c r="AA144" i="1"/>
  <c r="AB144" i="1"/>
  <c r="AL144" i="1"/>
  <c r="AM144" i="1"/>
  <c r="AQ144" i="1"/>
  <c r="AT144" i="1"/>
  <c r="AU144" i="1"/>
  <c r="W145" i="1"/>
  <c r="X145" i="1"/>
  <c r="Y145" i="1"/>
  <c r="Z145" i="1"/>
  <c r="AA145" i="1"/>
  <c r="AB145" i="1"/>
  <c r="AL145" i="1"/>
  <c r="AM145" i="1"/>
  <c r="AQ145" i="1"/>
  <c r="AT145" i="1"/>
  <c r="AU145" i="1"/>
  <c r="W146" i="1"/>
  <c r="X146" i="1"/>
  <c r="Y146" i="1"/>
  <c r="Z146" i="1"/>
  <c r="AA146" i="1"/>
  <c r="AB146" i="1"/>
  <c r="AL146" i="1"/>
  <c r="AM146" i="1"/>
  <c r="AQ146" i="1"/>
  <c r="AT146" i="1"/>
  <c r="AU146" i="1"/>
  <c r="W147" i="1"/>
  <c r="X147" i="1"/>
  <c r="Y147" i="1"/>
  <c r="Z147" i="1"/>
  <c r="AA147" i="1"/>
  <c r="AB147" i="1"/>
  <c r="AL147" i="1"/>
  <c r="AM147" i="1"/>
  <c r="AQ147" i="1"/>
  <c r="AT147" i="1"/>
  <c r="AU147" i="1"/>
  <c r="W148" i="1"/>
  <c r="X148" i="1"/>
  <c r="Y148" i="1"/>
  <c r="Z148" i="1"/>
  <c r="AA148" i="1"/>
  <c r="AB148" i="1"/>
  <c r="AL148" i="1"/>
  <c r="AM148" i="1"/>
  <c r="AQ148" i="1"/>
  <c r="AT148" i="1"/>
  <c r="AU148" i="1"/>
  <c r="W149" i="1"/>
  <c r="X149" i="1"/>
  <c r="Y149" i="1"/>
  <c r="Z149" i="1"/>
  <c r="AA149" i="1"/>
  <c r="AB149" i="1"/>
  <c r="AL149" i="1"/>
  <c r="AM149" i="1"/>
  <c r="AQ149" i="1"/>
  <c r="AT149" i="1"/>
  <c r="AU149" i="1"/>
  <c r="W150" i="1"/>
  <c r="X150" i="1"/>
  <c r="Y150" i="1"/>
  <c r="Z150" i="1"/>
  <c r="AA150" i="1"/>
  <c r="AB150" i="1"/>
  <c r="AL150" i="1"/>
  <c r="AM150" i="1"/>
  <c r="AQ150" i="1"/>
  <c r="AT150" i="1"/>
  <c r="AU150" i="1"/>
  <c r="W151" i="1"/>
  <c r="X151" i="1"/>
  <c r="Y151" i="1"/>
  <c r="Z151" i="1"/>
  <c r="AA151" i="1"/>
  <c r="AB151" i="1"/>
  <c r="AL151" i="1"/>
  <c r="AM151" i="1"/>
  <c r="AQ151" i="1"/>
  <c r="AT151" i="1"/>
  <c r="AU151" i="1"/>
  <c r="W152" i="1"/>
  <c r="X152" i="1"/>
  <c r="Y152" i="1"/>
  <c r="Z152" i="1"/>
  <c r="AA152" i="1"/>
  <c r="AB152" i="1"/>
  <c r="AL152" i="1"/>
  <c r="AM152" i="1"/>
  <c r="AQ152" i="1"/>
  <c r="AT152" i="1"/>
  <c r="AU152" i="1"/>
  <c r="W153" i="1"/>
  <c r="X153" i="1"/>
  <c r="Y153" i="1"/>
  <c r="Z153" i="1"/>
  <c r="AA153" i="1"/>
  <c r="AB153" i="1"/>
  <c r="AL153" i="1"/>
  <c r="AM153" i="1"/>
  <c r="AQ153" i="1"/>
  <c r="AT153" i="1"/>
  <c r="AU153" i="1"/>
  <c r="W154" i="1"/>
  <c r="X154" i="1"/>
  <c r="Y154" i="1"/>
  <c r="Z154" i="1"/>
  <c r="AA154" i="1"/>
  <c r="AB154" i="1"/>
  <c r="AL154" i="1"/>
  <c r="AM154" i="1"/>
  <c r="AQ154" i="1"/>
  <c r="AT154" i="1"/>
  <c r="AU154" i="1"/>
  <c r="W155" i="1"/>
  <c r="X155" i="1"/>
  <c r="Y155" i="1"/>
  <c r="Z155" i="1"/>
  <c r="AA155" i="1"/>
  <c r="AB155" i="1"/>
  <c r="AL155" i="1"/>
  <c r="AM155" i="1"/>
  <c r="AQ155" i="1"/>
  <c r="AT155" i="1"/>
  <c r="AU155" i="1"/>
  <c r="W156" i="1"/>
  <c r="X156" i="1"/>
  <c r="Y156" i="1"/>
  <c r="Z156" i="1"/>
  <c r="AA156" i="1"/>
  <c r="AB156" i="1"/>
  <c r="AL156" i="1"/>
  <c r="AM156" i="1"/>
  <c r="AQ156" i="1"/>
  <c r="AT156" i="1"/>
  <c r="AU156" i="1"/>
  <c r="W157" i="1"/>
  <c r="X157" i="1"/>
  <c r="Y157" i="1"/>
  <c r="Z157" i="1"/>
  <c r="AA157" i="1"/>
  <c r="AB157" i="1"/>
  <c r="AL157" i="1"/>
  <c r="AM157" i="1"/>
  <c r="AQ157" i="1"/>
  <c r="AT157" i="1"/>
  <c r="AU157" i="1"/>
  <c r="W158" i="1"/>
  <c r="X158" i="1"/>
  <c r="Y158" i="1"/>
  <c r="Z158" i="1"/>
  <c r="AA158" i="1"/>
  <c r="AB158" i="1"/>
  <c r="AL158" i="1"/>
  <c r="AM158" i="1"/>
  <c r="AQ158" i="1"/>
  <c r="AT158" i="1"/>
  <c r="AU158" i="1"/>
  <c r="W159" i="1"/>
  <c r="X159" i="1"/>
  <c r="Y159" i="1"/>
  <c r="Z159" i="1"/>
  <c r="AA159" i="1"/>
  <c r="AB159" i="1"/>
  <c r="AL159" i="1"/>
  <c r="AM159" i="1"/>
  <c r="AQ159" i="1"/>
  <c r="AT159" i="1"/>
  <c r="AU159" i="1"/>
  <c r="W160" i="1"/>
  <c r="X160" i="1"/>
  <c r="Y160" i="1"/>
  <c r="Z160" i="1"/>
  <c r="AA160" i="1"/>
  <c r="AB160" i="1"/>
  <c r="AL160" i="1"/>
  <c r="AM160" i="1"/>
  <c r="AQ160" i="1"/>
  <c r="AT160" i="1"/>
  <c r="AU160" i="1"/>
  <c r="W161" i="1"/>
  <c r="X161" i="1"/>
  <c r="Y161" i="1"/>
  <c r="Z161" i="1"/>
  <c r="AA161" i="1"/>
  <c r="AB161" i="1"/>
  <c r="AL161" i="1"/>
  <c r="AM161" i="1"/>
  <c r="AQ161" i="1"/>
  <c r="AT161" i="1"/>
  <c r="AU161" i="1"/>
  <c r="W162" i="1"/>
  <c r="X162" i="1"/>
  <c r="Y162" i="1"/>
  <c r="Z162" i="1"/>
  <c r="AA162" i="1"/>
  <c r="AB162" i="1"/>
  <c r="AL162" i="1"/>
  <c r="AM162" i="1"/>
  <c r="AQ162" i="1"/>
  <c r="AT162" i="1"/>
  <c r="AU162" i="1"/>
  <c r="W163" i="1"/>
  <c r="X163" i="1"/>
  <c r="Y163" i="1"/>
  <c r="Z163" i="1"/>
  <c r="AA163" i="1"/>
  <c r="AB163" i="1"/>
  <c r="AL163" i="1"/>
  <c r="AM163" i="1"/>
  <c r="AQ163" i="1"/>
  <c r="AT163" i="1"/>
  <c r="AU163" i="1"/>
  <c r="W164" i="1"/>
  <c r="X164" i="1"/>
  <c r="Y164" i="1"/>
  <c r="Z164" i="1"/>
  <c r="AA164" i="1"/>
  <c r="AB164" i="1"/>
  <c r="AL164" i="1"/>
  <c r="AM164" i="1"/>
  <c r="AQ164" i="1"/>
  <c r="AT164" i="1"/>
  <c r="AU164" i="1"/>
  <c r="W165" i="1"/>
  <c r="X165" i="1"/>
  <c r="Y165" i="1"/>
  <c r="Z165" i="1"/>
  <c r="AA165" i="1"/>
  <c r="AB165" i="1"/>
  <c r="AL165" i="1"/>
  <c r="AM165" i="1"/>
  <c r="AQ165" i="1"/>
  <c r="AT165" i="1"/>
  <c r="AU165" i="1"/>
  <c r="W166" i="1"/>
  <c r="X166" i="1"/>
  <c r="Y166" i="1"/>
  <c r="Z166" i="1"/>
  <c r="AA166" i="1"/>
  <c r="AB166" i="1"/>
  <c r="AL166" i="1"/>
  <c r="AM166" i="1"/>
  <c r="AQ166" i="1"/>
  <c r="AT166" i="1"/>
  <c r="AU166" i="1"/>
  <c r="W167" i="1"/>
  <c r="X167" i="1"/>
  <c r="Y167" i="1"/>
  <c r="Z167" i="1"/>
  <c r="AA167" i="1"/>
  <c r="AB167" i="1"/>
  <c r="AL167" i="1"/>
  <c r="AM167" i="1"/>
  <c r="AQ167" i="1"/>
  <c r="AT167" i="1"/>
  <c r="AU167" i="1"/>
  <c r="W168" i="1"/>
  <c r="X168" i="1"/>
  <c r="Y168" i="1"/>
  <c r="Z168" i="1"/>
  <c r="AA168" i="1"/>
  <c r="AB168" i="1"/>
  <c r="AL168" i="1"/>
  <c r="AM168" i="1"/>
  <c r="AQ168" i="1"/>
  <c r="AT168" i="1"/>
  <c r="AU168" i="1"/>
  <c r="W169" i="1"/>
  <c r="X169" i="1"/>
  <c r="Y169" i="1"/>
  <c r="Z169" i="1"/>
  <c r="AA169" i="1"/>
  <c r="AB169" i="1"/>
  <c r="AL169" i="1"/>
  <c r="AM169" i="1"/>
  <c r="AQ169" i="1"/>
  <c r="AT169" i="1"/>
  <c r="AU169" i="1"/>
  <c r="W170" i="1"/>
  <c r="X170" i="1"/>
  <c r="Y170" i="1"/>
  <c r="Z170" i="1"/>
  <c r="AA170" i="1"/>
  <c r="AB170" i="1"/>
  <c r="AL170" i="1"/>
  <c r="AM170" i="1"/>
  <c r="AQ170" i="1"/>
  <c r="AT170" i="1"/>
  <c r="AU170" i="1"/>
  <c r="W171" i="1"/>
  <c r="X171" i="1"/>
  <c r="Y171" i="1"/>
  <c r="Z171" i="1"/>
  <c r="AA171" i="1"/>
  <c r="AB171" i="1"/>
  <c r="AL171" i="1"/>
  <c r="AM171" i="1"/>
  <c r="AQ171" i="1"/>
  <c r="AT171" i="1"/>
  <c r="AU171" i="1"/>
  <c r="W172" i="1"/>
  <c r="X172" i="1"/>
  <c r="Y172" i="1"/>
  <c r="Z172" i="1"/>
  <c r="AA172" i="1"/>
  <c r="AB172" i="1"/>
  <c r="AL172" i="1"/>
  <c r="AM172" i="1"/>
  <c r="AQ172" i="1"/>
  <c r="AT172" i="1"/>
  <c r="AU172" i="1"/>
  <c r="W173" i="1"/>
  <c r="X173" i="1"/>
  <c r="Y173" i="1"/>
  <c r="Z173" i="1"/>
  <c r="AA173" i="1"/>
  <c r="AB173" i="1"/>
  <c r="AL173" i="1"/>
  <c r="AM173" i="1"/>
  <c r="AQ173" i="1"/>
  <c r="AT173" i="1"/>
  <c r="AU173" i="1"/>
  <c r="W174" i="1"/>
  <c r="X174" i="1"/>
  <c r="Y174" i="1"/>
  <c r="Z174" i="1"/>
  <c r="AA174" i="1"/>
  <c r="AB174" i="1"/>
  <c r="AL174" i="1"/>
  <c r="AM174" i="1"/>
  <c r="AQ174" i="1"/>
  <c r="AT174" i="1"/>
  <c r="AU174" i="1"/>
  <c r="W175" i="1"/>
  <c r="X175" i="1"/>
  <c r="Y175" i="1"/>
  <c r="Z175" i="1"/>
  <c r="AA175" i="1"/>
  <c r="AB175" i="1"/>
  <c r="AL175" i="1"/>
  <c r="AM175" i="1"/>
  <c r="AQ175" i="1"/>
  <c r="AT175" i="1"/>
  <c r="AU175" i="1"/>
  <c r="W176" i="1"/>
  <c r="X176" i="1"/>
  <c r="Y176" i="1"/>
  <c r="Z176" i="1"/>
  <c r="AA176" i="1"/>
  <c r="AB176" i="1"/>
  <c r="AL176" i="1"/>
  <c r="AM176" i="1"/>
  <c r="AQ176" i="1"/>
  <c r="AT176" i="1"/>
  <c r="AU176" i="1"/>
  <c r="W177" i="1"/>
  <c r="X177" i="1"/>
  <c r="Y177" i="1"/>
  <c r="Z177" i="1"/>
  <c r="AA177" i="1"/>
  <c r="AB177" i="1"/>
  <c r="AL177" i="1"/>
  <c r="AM177" i="1"/>
  <c r="AQ177" i="1"/>
  <c r="AT177" i="1"/>
  <c r="AU177" i="1"/>
  <c r="W178" i="1"/>
  <c r="X178" i="1"/>
  <c r="Y178" i="1"/>
  <c r="Z178" i="1"/>
  <c r="AA178" i="1"/>
  <c r="AB178" i="1"/>
  <c r="AL178" i="1"/>
  <c r="AM178" i="1"/>
  <c r="AQ178" i="1"/>
  <c r="AT178" i="1"/>
  <c r="AU178" i="1"/>
  <c r="W179" i="1"/>
  <c r="X179" i="1"/>
  <c r="Y179" i="1"/>
  <c r="Z179" i="1"/>
  <c r="AA179" i="1"/>
  <c r="AB179" i="1"/>
  <c r="AL179" i="1"/>
  <c r="AM179" i="1"/>
  <c r="AQ179" i="1"/>
  <c r="AT179" i="1"/>
  <c r="AU179" i="1"/>
  <c r="W180" i="1"/>
  <c r="X180" i="1"/>
  <c r="Y180" i="1"/>
  <c r="Z180" i="1"/>
  <c r="AA180" i="1"/>
  <c r="AB180" i="1"/>
  <c r="AL180" i="1"/>
  <c r="AM180" i="1"/>
  <c r="AQ180" i="1"/>
  <c r="AT180" i="1"/>
  <c r="AU180" i="1"/>
  <c r="W181" i="1"/>
  <c r="X181" i="1"/>
  <c r="Y181" i="1"/>
  <c r="Z181" i="1"/>
  <c r="AA181" i="1"/>
  <c r="AB181" i="1"/>
  <c r="AL181" i="1"/>
  <c r="AM181" i="1"/>
  <c r="AQ181" i="1"/>
  <c r="AT181" i="1"/>
  <c r="AU181" i="1"/>
  <c r="W182" i="1"/>
  <c r="X182" i="1"/>
  <c r="Y182" i="1"/>
  <c r="Z182" i="1"/>
  <c r="AA182" i="1"/>
  <c r="AB182" i="1"/>
  <c r="AL182" i="1"/>
  <c r="AM182" i="1"/>
  <c r="AQ182" i="1"/>
  <c r="AT182" i="1"/>
  <c r="AU182" i="1"/>
  <c r="W183" i="1"/>
  <c r="X183" i="1"/>
  <c r="Y183" i="1"/>
  <c r="Z183" i="1"/>
  <c r="AA183" i="1"/>
  <c r="AB183" i="1"/>
  <c r="AL183" i="1"/>
  <c r="AM183" i="1"/>
  <c r="AQ183" i="1"/>
  <c r="AT183" i="1"/>
  <c r="AU183" i="1"/>
  <c r="W184" i="1"/>
  <c r="X184" i="1"/>
  <c r="Y184" i="1"/>
  <c r="Z184" i="1"/>
  <c r="AA184" i="1"/>
  <c r="AB184" i="1"/>
  <c r="AL184" i="1"/>
  <c r="AM184" i="1"/>
  <c r="AQ184" i="1"/>
  <c r="AT184" i="1"/>
  <c r="AU184" i="1"/>
  <c r="W185" i="1"/>
  <c r="X185" i="1"/>
  <c r="Y185" i="1"/>
  <c r="Z185" i="1"/>
  <c r="AA185" i="1"/>
  <c r="AB185" i="1"/>
  <c r="AL185" i="1"/>
  <c r="AM185" i="1"/>
  <c r="AQ185" i="1"/>
  <c r="AT185" i="1"/>
  <c r="AU185" i="1"/>
  <c r="W186" i="1"/>
  <c r="X186" i="1"/>
  <c r="Y186" i="1"/>
  <c r="Z186" i="1"/>
  <c r="AA186" i="1"/>
  <c r="AB186" i="1"/>
  <c r="AL186" i="1"/>
  <c r="AM186" i="1"/>
  <c r="AQ186" i="1"/>
  <c r="AT186" i="1"/>
  <c r="AU186" i="1"/>
  <c r="W187" i="1"/>
  <c r="X187" i="1"/>
  <c r="Y187" i="1"/>
  <c r="Z187" i="1"/>
  <c r="AA187" i="1"/>
  <c r="AB187" i="1"/>
  <c r="AL187" i="1"/>
  <c r="AM187" i="1"/>
  <c r="AQ187" i="1"/>
  <c r="AT187" i="1"/>
  <c r="AU187" i="1"/>
  <c r="W188" i="1"/>
  <c r="X188" i="1"/>
  <c r="Y188" i="1"/>
  <c r="Z188" i="1"/>
  <c r="AA188" i="1"/>
  <c r="AB188" i="1"/>
  <c r="AL188" i="1"/>
  <c r="AM188" i="1"/>
  <c r="AQ188" i="1"/>
  <c r="AT188" i="1"/>
  <c r="AU188" i="1"/>
  <c r="W189" i="1"/>
  <c r="X189" i="1"/>
  <c r="Y189" i="1"/>
  <c r="Z189" i="1"/>
  <c r="AA189" i="1"/>
  <c r="AB189" i="1"/>
  <c r="AL189" i="1"/>
  <c r="AM189" i="1"/>
  <c r="AQ189" i="1"/>
  <c r="AT189" i="1"/>
  <c r="AU189" i="1"/>
  <c r="W190" i="1"/>
  <c r="X190" i="1"/>
  <c r="Y190" i="1"/>
  <c r="Z190" i="1"/>
  <c r="AA190" i="1"/>
  <c r="AB190" i="1"/>
  <c r="AL190" i="1"/>
  <c r="AM190" i="1"/>
  <c r="AQ190" i="1"/>
  <c r="AT190" i="1"/>
  <c r="AU190" i="1"/>
  <c r="W191" i="1"/>
  <c r="X191" i="1"/>
  <c r="Y191" i="1"/>
  <c r="Z191" i="1"/>
  <c r="AA191" i="1"/>
  <c r="AB191" i="1"/>
  <c r="AL191" i="1"/>
  <c r="AM191" i="1"/>
  <c r="AQ191" i="1"/>
  <c r="AT191" i="1"/>
  <c r="AU191" i="1"/>
  <c r="W192" i="1"/>
  <c r="X192" i="1"/>
  <c r="Y192" i="1"/>
  <c r="Z192" i="1"/>
  <c r="AA192" i="1"/>
  <c r="AB192" i="1"/>
  <c r="AL192" i="1"/>
  <c r="AM192" i="1"/>
  <c r="AQ192" i="1"/>
  <c r="AT192" i="1"/>
  <c r="AU192" i="1"/>
  <c r="W193" i="1"/>
  <c r="X193" i="1"/>
  <c r="Y193" i="1"/>
  <c r="Z193" i="1"/>
  <c r="AA193" i="1"/>
  <c r="AB193" i="1"/>
  <c r="AL193" i="1"/>
  <c r="AM193" i="1"/>
  <c r="AQ193" i="1"/>
  <c r="AT193" i="1"/>
  <c r="AU193" i="1"/>
  <c r="W194" i="1"/>
  <c r="X194" i="1"/>
  <c r="Y194" i="1"/>
  <c r="Z194" i="1"/>
  <c r="AA194" i="1"/>
  <c r="AB194" i="1"/>
  <c r="AL194" i="1"/>
  <c r="AM194" i="1"/>
  <c r="AQ194" i="1"/>
  <c r="AT194" i="1"/>
  <c r="AU194" i="1"/>
  <c r="W195" i="1"/>
  <c r="X195" i="1"/>
  <c r="Y195" i="1"/>
  <c r="Z195" i="1"/>
  <c r="AA195" i="1"/>
  <c r="AB195" i="1"/>
  <c r="AL195" i="1"/>
  <c r="AM195" i="1"/>
  <c r="AQ195" i="1"/>
  <c r="AT195" i="1"/>
  <c r="AU195" i="1"/>
  <c r="W196" i="1"/>
  <c r="X196" i="1"/>
  <c r="Y196" i="1"/>
  <c r="Z196" i="1"/>
  <c r="AA196" i="1"/>
  <c r="AB196" i="1"/>
  <c r="AL196" i="1"/>
  <c r="AM196" i="1"/>
  <c r="AQ196" i="1"/>
  <c r="AT196" i="1"/>
  <c r="AU196" i="1"/>
  <c r="W197" i="1"/>
  <c r="X197" i="1"/>
  <c r="Y197" i="1"/>
  <c r="Z197" i="1"/>
  <c r="AA197" i="1"/>
  <c r="AB197" i="1"/>
  <c r="AL197" i="1"/>
  <c r="AM197" i="1"/>
  <c r="AQ197" i="1"/>
  <c r="AT197" i="1"/>
  <c r="AU197" i="1"/>
  <c r="W198" i="1"/>
  <c r="X198" i="1"/>
  <c r="Y198" i="1"/>
  <c r="Z198" i="1"/>
  <c r="AA198" i="1"/>
  <c r="AB198" i="1"/>
  <c r="AL198" i="1"/>
  <c r="AM198" i="1"/>
  <c r="AQ198" i="1"/>
  <c r="AT198" i="1"/>
  <c r="AU198" i="1"/>
  <c r="W199" i="1"/>
  <c r="X199" i="1"/>
  <c r="Y199" i="1"/>
  <c r="Z199" i="1"/>
  <c r="AA199" i="1"/>
  <c r="AB199" i="1"/>
  <c r="AL199" i="1"/>
  <c r="AM199" i="1"/>
  <c r="AQ199" i="1"/>
  <c r="AT199" i="1"/>
  <c r="AU199" i="1"/>
  <c r="W200" i="1"/>
  <c r="X200" i="1"/>
  <c r="Y200" i="1"/>
  <c r="Z200" i="1"/>
  <c r="AA200" i="1"/>
  <c r="AB200" i="1"/>
  <c r="AL200" i="1"/>
  <c r="AM200" i="1"/>
  <c r="AQ200" i="1"/>
  <c r="AT200" i="1"/>
  <c r="AU200" i="1"/>
  <c r="W201" i="1"/>
  <c r="X201" i="1"/>
  <c r="Y201" i="1"/>
  <c r="Z201" i="1"/>
  <c r="AA201" i="1"/>
  <c r="AB201" i="1"/>
  <c r="AL201" i="1"/>
  <c r="AM201" i="1"/>
  <c r="AQ201" i="1"/>
  <c r="AT201" i="1"/>
  <c r="AU201" i="1"/>
  <c r="W202" i="1"/>
  <c r="X202" i="1"/>
  <c r="Y202" i="1"/>
  <c r="Z202" i="1"/>
  <c r="AA202" i="1"/>
  <c r="AB202" i="1"/>
  <c r="AL202" i="1"/>
  <c r="AM202" i="1"/>
  <c r="AQ202" i="1"/>
  <c r="AT202" i="1"/>
  <c r="AU202" i="1"/>
  <c r="W203" i="1"/>
  <c r="X203" i="1"/>
  <c r="Y203" i="1"/>
  <c r="Z203" i="1"/>
  <c r="AA203" i="1"/>
  <c r="AB203" i="1"/>
  <c r="AL203" i="1"/>
  <c r="AM203" i="1"/>
  <c r="AQ203" i="1"/>
  <c r="AT203" i="1"/>
  <c r="AU203" i="1"/>
  <c r="W204" i="1"/>
  <c r="X204" i="1"/>
  <c r="Y204" i="1"/>
  <c r="Z204" i="1"/>
  <c r="AA204" i="1"/>
  <c r="AB204" i="1"/>
  <c r="AL204" i="1"/>
  <c r="AM204" i="1"/>
  <c r="AQ204" i="1"/>
  <c r="AT204" i="1"/>
  <c r="AU204" i="1"/>
  <c r="W205" i="1"/>
  <c r="X205" i="1"/>
  <c r="Y205" i="1"/>
  <c r="Z205" i="1"/>
  <c r="AA205" i="1"/>
  <c r="AB205" i="1"/>
  <c r="AL205" i="1"/>
  <c r="AM205" i="1"/>
  <c r="AQ205" i="1"/>
  <c r="AT205" i="1"/>
  <c r="AU205" i="1"/>
  <c r="W206" i="1"/>
  <c r="X206" i="1"/>
  <c r="Y206" i="1"/>
  <c r="Z206" i="1"/>
  <c r="AA206" i="1"/>
  <c r="AB206" i="1"/>
  <c r="AL206" i="1"/>
  <c r="AM206" i="1"/>
  <c r="AQ206" i="1"/>
  <c r="AT206" i="1"/>
  <c r="AU206" i="1"/>
  <c r="W207" i="1"/>
  <c r="X207" i="1"/>
  <c r="Y207" i="1"/>
  <c r="Z207" i="1"/>
  <c r="AA207" i="1"/>
  <c r="AB207" i="1"/>
  <c r="AL207" i="1"/>
  <c r="AM207" i="1"/>
  <c r="AQ207" i="1"/>
  <c r="AT207" i="1"/>
  <c r="AU207" i="1"/>
  <c r="W208" i="1"/>
  <c r="X208" i="1"/>
  <c r="Y208" i="1"/>
  <c r="Z208" i="1"/>
  <c r="AA208" i="1"/>
  <c r="AB208" i="1"/>
  <c r="AL208" i="1"/>
  <c r="AM208" i="1"/>
  <c r="AQ208" i="1"/>
  <c r="AT208" i="1"/>
  <c r="AU208" i="1"/>
  <c r="W209" i="1"/>
  <c r="X209" i="1"/>
  <c r="Y209" i="1"/>
  <c r="Z209" i="1"/>
  <c r="AA209" i="1"/>
  <c r="AB209" i="1"/>
  <c r="AL209" i="1"/>
  <c r="AM209" i="1"/>
  <c r="AQ209" i="1"/>
  <c r="AT209" i="1"/>
  <c r="AU209" i="1"/>
  <c r="W210" i="1"/>
  <c r="X210" i="1"/>
  <c r="Y210" i="1"/>
  <c r="Z210" i="1"/>
  <c r="AA210" i="1"/>
  <c r="AB210" i="1"/>
  <c r="AL210" i="1"/>
  <c r="AM210" i="1"/>
  <c r="AQ210" i="1"/>
  <c r="AT210" i="1"/>
  <c r="AU210" i="1"/>
  <c r="W211" i="1"/>
  <c r="X211" i="1"/>
  <c r="Y211" i="1"/>
  <c r="Z211" i="1"/>
  <c r="AA211" i="1"/>
  <c r="AB211" i="1"/>
  <c r="AL211" i="1"/>
  <c r="AM211" i="1"/>
  <c r="AQ211" i="1"/>
  <c r="AT211" i="1"/>
  <c r="AU211" i="1"/>
  <c r="W212" i="1"/>
  <c r="X212" i="1"/>
  <c r="Y212" i="1"/>
  <c r="Z212" i="1"/>
  <c r="AA212" i="1"/>
  <c r="AB212" i="1"/>
  <c r="AL212" i="1"/>
  <c r="AM212" i="1"/>
  <c r="AQ212" i="1"/>
  <c r="AT212" i="1"/>
  <c r="AU212" i="1"/>
  <c r="W213" i="1"/>
  <c r="X213" i="1"/>
  <c r="Y213" i="1"/>
  <c r="Z213" i="1"/>
  <c r="AA213" i="1"/>
  <c r="AB213" i="1"/>
  <c r="AL213" i="1"/>
  <c r="AM213" i="1"/>
  <c r="AQ213" i="1"/>
  <c r="AT213" i="1"/>
  <c r="AU213" i="1"/>
  <c r="W214" i="1"/>
  <c r="X214" i="1"/>
  <c r="Y214" i="1"/>
  <c r="Z214" i="1"/>
  <c r="AA214" i="1"/>
  <c r="AB214" i="1"/>
  <c r="AL214" i="1"/>
  <c r="AM214" i="1"/>
  <c r="AQ214" i="1"/>
  <c r="AT214" i="1"/>
  <c r="AU214" i="1"/>
  <c r="W215" i="1"/>
  <c r="X215" i="1"/>
  <c r="Y215" i="1"/>
  <c r="Z215" i="1"/>
  <c r="AA215" i="1"/>
  <c r="AB215" i="1"/>
  <c r="AL215" i="1"/>
  <c r="AM215" i="1"/>
  <c r="AQ215" i="1"/>
  <c r="AT215" i="1"/>
  <c r="AU215" i="1"/>
  <c r="W216" i="1"/>
  <c r="X216" i="1"/>
  <c r="Y216" i="1"/>
  <c r="Z216" i="1"/>
  <c r="AA216" i="1"/>
  <c r="AB216" i="1"/>
  <c r="AL216" i="1"/>
  <c r="AM216" i="1"/>
  <c r="AQ216" i="1"/>
  <c r="AT216" i="1"/>
  <c r="AU216" i="1"/>
  <c r="W217" i="1"/>
  <c r="X217" i="1"/>
  <c r="Y217" i="1"/>
  <c r="Z217" i="1"/>
  <c r="AA217" i="1"/>
  <c r="AB217" i="1"/>
  <c r="AL217" i="1"/>
  <c r="AM217" i="1"/>
  <c r="AQ217" i="1"/>
  <c r="AT217" i="1"/>
  <c r="AU217" i="1"/>
  <c r="W218" i="1"/>
  <c r="X218" i="1"/>
  <c r="Y218" i="1"/>
  <c r="Z218" i="1"/>
  <c r="AA218" i="1"/>
  <c r="AB218" i="1"/>
  <c r="AL218" i="1"/>
  <c r="AM218" i="1"/>
  <c r="AQ218" i="1"/>
  <c r="AT218" i="1"/>
  <c r="AU218" i="1"/>
  <c r="W219" i="1"/>
  <c r="X219" i="1"/>
  <c r="Y219" i="1"/>
  <c r="Z219" i="1"/>
  <c r="AA219" i="1"/>
  <c r="AB219" i="1"/>
  <c r="AL219" i="1"/>
  <c r="AM219" i="1"/>
  <c r="AQ219" i="1"/>
  <c r="AT219" i="1"/>
  <c r="AU219" i="1"/>
  <c r="W220" i="1"/>
  <c r="X220" i="1"/>
  <c r="Y220" i="1"/>
  <c r="Z220" i="1"/>
  <c r="AA220" i="1"/>
  <c r="AB220" i="1"/>
  <c r="AL220" i="1"/>
  <c r="AM220" i="1"/>
  <c r="AQ220" i="1"/>
  <c r="AT220" i="1"/>
  <c r="AU220" i="1"/>
  <c r="W221" i="1"/>
  <c r="X221" i="1"/>
  <c r="Y221" i="1"/>
  <c r="Z221" i="1"/>
  <c r="AA221" i="1"/>
  <c r="AB221" i="1"/>
  <c r="AL221" i="1"/>
  <c r="AM221" i="1"/>
  <c r="AQ221" i="1"/>
  <c r="AT221" i="1"/>
  <c r="AU221" i="1"/>
  <c r="W222" i="1"/>
  <c r="X222" i="1"/>
  <c r="Y222" i="1"/>
  <c r="Z222" i="1"/>
  <c r="AA222" i="1"/>
  <c r="AB222" i="1"/>
  <c r="AL222" i="1"/>
  <c r="AM222" i="1"/>
  <c r="AQ222" i="1"/>
  <c r="AT222" i="1"/>
  <c r="AU222" i="1"/>
  <c r="W223" i="1"/>
  <c r="X223" i="1"/>
  <c r="Y223" i="1"/>
  <c r="Z223" i="1"/>
  <c r="AA223" i="1"/>
  <c r="AB223" i="1"/>
  <c r="AL223" i="1"/>
  <c r="AM223" i="1"/>
  <c r="AQ223" i="1"/>
  <c r="AT223" i="1"/>
  <c r="AU223" i="1"/>
  <c r="W224" i="1"/>
  <c r="X224" i="1"/>
  <c r="Y224" i="1"/>
  <c r="Z224" i="1"/>
  <c r="AA224" i="1"/>
  <c r="AB224" i="1"/>
  <c r="AL224" i="1"/>
  <c r="AM224" i="1"/>
  <c r="AQ224" i="1"/>
  <c r="AT224" i="1"/>
  <c r="AU224" i="1"/>
  <c r="W225" i="1"/>
  <c r="X225" i="1"/>
  <c r="Y225" i="1"/>
  <c r="Z225" i="1"/>
  <c r="AA225" i="1"/>
  <c r="AB225" i="1"/>
  <c r="AL225" i="1"/>
  <c r="AM225" i="1"/>
  <c r="AQ225" i="1"/>
  <c r="AT225" i="1"/>
  <c r="AU225" i="1"/>
  <c r="W226" i="1"/>
  <c r="X226" i="1"/>
  <c r="Y226" i="1"/>
  <c r="Z226" i="1"/>
  <c r="AA226" i="1"/>
  <c r="AB226" i="1"/>
  <c r="AL226" i="1"/>
  <c r="AM226" i="1"/>
  <c r="AQ226" i="1"/>
  <c r="AT226" i="1"/>
  <c r="AU226" i="1"/>
  <c r="W227" i="1"/>
  <c r="X227" i="1"/>
  <c r="Y227" i="1"/>
  <c r="Z227" i="1"/>
  <c r="AA227" i="1"/>
  <c r="AB227" i="1"/>
  <c r="AL227" i="1"/>
  <c r="AM227" i="1"/>
  <c r="AQ227" i="1"/>
  <c r="AT227" i="1"/>
  <c r="AU227" i="1"/>
  <c r="W228" i="1"/>
  <c r="X228" i="1"/>
  <c r="Y228" i="1"/>
  <c r="Z228" i="1"/>
  <c r="AA228" i="1"/>
  <c r="AB228" i="1"/>
  <c r="AL228" i="1"/>
  <c r="AM228" i="1"/>
  <c r="AQ228" i="1"/>
  <c r="AT228" i="1"/>
  <c r="AU228" i="1"/>
  <c r="W229" i="1"/>
  <c r="X229" i="1"/>
  <c r="Y229" i="1"/>
  <c r="Z229" i="1"/>
  <c r="AA229" i="1"/>
  <c r="AB229" i="1"/>
  <c r="AL229" i="1"/>
  <c r="AM229" i="1"/>
  <c r="AQ229" i="1"/>
  <c r="AT229" i="1"/>
  <c r="AU229" i="1"/>
  <c r="W230" i="1"/>
  <c r="X230" i="1"/>
  <c r="Y230" i="1"/>
  <c r="Z230" i="1"/>
  <c r="AA230" i="1"/>
  <c r="AB230" i="1"/>
  <c r="AL230" i="1"/>
  <c r="AM230" i="1"/>
  <c r="AQ230" i="1"/>
  <c r="AT230" i="1"/>
  <c r="AU230" i="1"/>
  <c r="W231" i="1"/>
  <c r="X231" i="1"/>
  <c r="Y231" i="1"/>
  <c r="Z231" i="1"/>
  <c r="AA231" i="1"/>
  <c r="AB231" i="1"/>
  <c r="AL231" i="1"/>
  <c r="AM231" i="1"/>
  <c r="AQ231" i="1"/>
  <c r="AT231" i="1"/>
  <c r="AU231" i="1"/>
  <c r="W232" i="1"/>
  <c r="X232" i="1"/>
  <c r="Y232" i="1"/>
  <c r="Z232" i="1"/>
  <c r="AA232" i="1"/>
  <c r="AB232" i="1"/>
  <c r="AL232" i="1"/>
  <c r="AM232" i="1"/>
  <c r="AQ232" i="1"/>
  <c r="AT232" i="1"/>
  <c r="AU232" i="1"/>
  <c r="W233" i="1"/>
  <c r="X233" i="1"/>
  <c r="Y233" i="1"/>
  <c r="Z233" i="1"/>
  <c r="AA233" i="1"/>
  <c r="AB233" i="1"/>
  <c r="AL233" i="1"/>
  <c r="AM233" i="1"/>
  <c r="AQ233" i="1"/>
  <c r="AT233" i="1"/>
  <c r="AU233" i="1"/>
  <c r="W234" i="1"/>
  <c r="X234" i="1"/>
  <c r="Y234" i="1"/>
  <c r="Z234" i="1"/>
  <c r="AA234" i="1"/>
  <c r="AB234" i="1"/>
  <c r="AL234" i="1"/>
  <c r="AM234" i="1"/>
  <c r="AQ234" i="1"/>
  <c r="AT234" i="1"/>
  <c r="AU234" i="1"/>
  <c r="W235" i="1"/>
  <c r="X235" i="1"/>
  <c r="Y235" i="1"/>
  <c r="Z235" i="1"/>
  <c r="AA235" i="1"/>
  <c r="AB235" i="1"/>
  <c r="AL235" i="1"/>
  <c r="AM235" i="1"/>
  <c r="AQ235" i="1"/>
  <c r="AT235" i="1"/>
  <c r="AU235" i="1"/>
  <c r="W236" i="1"/>
  <c r="X236" i="1"/>
  <c r="Y236" i="1"/>
  <c r="Z236" i="1"/>
  <c r="AA236" i="1"/>
  <c r="AB236" i="1"/>
  <c r="AL236" i="1"/>
  <c r="AM236" i="1"/>
  <c r="AQ236" i="1"/>
  <c r="AT236" i="1"/>
  <c r="AU236" i="1"/>
  <c r="W237" i="1"/>
  <c r="X237" i="1"/>
  <c r="Y237" i="1"/>
  <c r="Z237" i="1"/>
  <c r="AA237" i="1"/>
  <c r="AB237" i="1"/>
  <c r="AL237" i="1"/>
  <c r="AM237" i="1"/>
  <c r="AQ237" i="1"/>
  <c r="AT237" i="1"/>
  <c r="AU237" i="1"/>
  <c r="W238" i="1"/>
  <c r="X238" i="1"/>
  <c r="Y238" i="1"/>
  <c r="Z238" i="1"/>
  <c r="AA238" i="1"/>
  <c r="AB238" i="1"/>
  <c r="AL238" i="1"/>
  <c r="AM238" i="1"/>
  <c r="AQ238" i="1"/>
  <c r="AT238" i="1"/>
  <c r="AU238" i="1"/>
  <c r="W239" i="1"/>
  <c r="X239" i="1"/>
  <c r="Y239" i="1"/>
  <c r="Z239" i="1"/>
  <c r="AA239" i="1"/>
  <c r="AB239" i="1"/>
  <c r="AL239" i="1"/>
  <c r="AM239" i="1"/>
  <c r="AQ239" i="1"/>
  <c r="AT239" i="1"/>
  <c r="AU239" i="1"/>
  <c r="W240" i="1"/>
  <c r="X240" i="1"/>
  <c r="Y240" i="1"/>
  <c r="Z240" i="1"/>
  <c r="AA240" i="1"/>
  <c r="AB240" i="1"/>
  <c r="AL240" i="1"/>
  <c r="AM240" i="1"/>
  <c r="AQ240" i="1"/>
  <c r="AT240" i="1"/>
  <c r="AU240" i="1"/>
  <c r="W241" i="1"/>
  <c r="X241" i="1"/>
  <c r="Y241" i="1"/>
  <c r="Z241" i="1"/>
  <c r="AA241" i="1"/>
  <c r="AB241" i="1"/>
  <c r="AL241" i="1"/>
  <c r="AM241" i="1"/>
  <c r="AQ241" i="1"/>
  <c r="AT241" i="1"/>
  <c r="AU241" i="1"/>
  <c r="W242" i="1"/>
  <c r="X242" i="1"/>
  <c r="Y242" i="1"/>
  <c r="Z242" i="1"/>
  <c r="AA242" i="1"/>
  <c r="AB242" i="1"/>
  <c r="AL242" i="1"/>
  <c r="AM242" i="1"/>
  <c r="AQ242" i="1"/>
  <c r="AT242" i="1"/>
  <c r="AU242" i="1"/>
  <c r="W243" i="1"/>
  <c r="X243" i="1"/>
  <c r="Y243" i="1"/>
  <c r="Z243" i="1"/>
  <c r="AA243" i="1"/>
  <c r="AB243" i="1"/>
  <c r="AL243" i="1"/>
  <c r="AM243" i="1"/>
  <c r="AQ243" i="1"/>
  <c r="AT243" i="1"/>
  <c r="AU243" i="1"/>
  <c r="W244" i="1"/>
  <c r="X244" i="1"/>
  <c r="Y244" i="1"/>
  <c r="Z244" i="1"/>
  <c r="AA244" i="1"/>
  <c r="AB244" i="1"/>
  <c r="AL244" i="1"/>
  <c r="AM244" i="1"/>
  <c r="AQ244" i="1"/>
  <c r="AT244" i="1"/>
  <c r="AU244" i="1"/>
  <c r="W245" i="1"/>
  <c r="X245" i="1"/>
  <c r="Y245" i="1"/>
  <c r="Z245" i="1"/>
  <c r="AA245" i="1"/>
  <c r="AB245" i="1"/>
  <c r="AL245" i="1"/>
  <c r="AM245" i="1"/>
  <c r="AQ245" i="1"/>
  <c r="AT245" i="1"/>
  <c r="AU245" i="1"/>
  <c r="W246" i="1"/>
  <c r="X246" i="1"/>
  <c r="Y246" i="1"/>
  <c r="Z246" i="1"/>
  <c r="AA246" i="1"/>
  <c r="AB246" i="1"/>
  <c r="AL246" i="1"/>
  <c r="AM246" i="1"/>
  <c r="AQ246" i="1"/>
  <c r="AT246" i="1"/>
  <c r="AU246" i="1"/>
  <c r="W247" i="1"/>
  <c r="X247" i="1"/>
  <c r="Y247" i="1"/>
  <c r="Z247" i="1"/>
  <c r="AA247" i="1"/>
  <c r="AB247" i="1"/>
  <c r="AL247" i="1"/>
  <c r="AM247" i="1"/>
  <c r="AQ247" i="1"/>
  <c r="AT247" i="1"/>
  <c r="AU247" i="1"/>
  <c r="W248" i="1"/>
  <c r="X248" i="1"/>
  <c r="Y248" i="1"/>
  <c r="Z248" i="1"/>
  <c r="AA248" i="1"/>
  <c r="AB248" i="1"/>
  <c r="AL248" i="1"/>
  <c r="AM248" i="1"/>
  <c r="AQ248" i="1"/>
  <c r="AT248" i="1"/>
  <c r="AU248" i="1"/>
  <c r="W249" i="1"/>
  <c r="X249" i="1"/>
  <c r="Y249" i="1"/>
  <c r="Z249" i="1"/>
  <c r="AA249" i="1"/>
  <c r="AB249" i="1"/>
  <c r="AL249" i="1"/>
  <c r="AM249" i="1"/>
  <c r="AQ249" i="1"/>
  <c r="AT249" i="1"/>
  <c r="AU249" i="1"/>
  <c r="W250" i="1"/>
  <c r="X250" i="1"/>
  <c r="Y250" i="1"/>
  <c r="Z250" i="1"/>
  <c r="AA250" i="1"/>
  <c r="AB250" i="1"/>
  <c r="AL250" i="1"/>
  <c r="AM250" i="1"/>
  <c r="AQ250" i="1"/>
  <c r="AT250" i="1"/>
  <c r="AU250" i="1"/>
  <c r="W251" i="1"/>
  <c r="X251" i="1"/>
  <c r="Y251" i="1"/>
  <c r="Z251" i="1"/>
  <c r="AA251" i="1"/>
  <c r="AB251" i="1"/>
  <c r="AL251" i="1"/>
  <c r="AM251" i="1"/>
  <c r="AQ251" i="1"/>
  <c r="AT251" i="1"/>
  <c r="AU251" i="1"/>
  <c r="W252" i="1"/>
  <c r="X252" i="1"/>
  <c r="Y252" i="1"/>
  <c r="Z252" i="1"/>
  <c r="AA252" i="1"/>
  <c r="AB252" i="1"/>
  <c r="AL252" i="1"/>
  <c r="AM252" i="1"/>
  <c r="AQ252" i="1"/>
  <c r="AT252" i="1"/>
  <c r="AU252" i="1"/>
  <c r="W253" i="1"/>
  <c r="X253" i="1"/>
  <c r="Y253" i="1"/>
  <c r="Z253" i="1"/>
  <c r="AA253" i="1"/>
  <c r="AB253" i="1"/>
  <c r="AL253" i="1"/>
  <c r="AM253" i="1"/>
  <c r="AQ253" i="1"/>
  <c r="AT253" i="1"/>
  <c r="AU253" i="1"/>
  <c r="W254" i="1"/>
  <c r="X254" i="1"/>
  <c r="Y254" i="1"/>
  <c r="Z254" i="1"/>
  <c r="AA254" i="1"/>
  <c r="AB254" i="1"/>
  <c r="AL254" i="1"/>
  <c r="AM254" i="1"/>
  <c r="AQ254" i="1"/>
  <c r="AT254" i="1"/>
  <c r="AU254" i="1"/>
  <c r="W255" i="1"/>
  <c r="X255" i="1"/>
  <c r="Y255" i="1"/>
  <c r="Z255" i="1"/>
  <c r="AA255" i="1"/>
  <c r="AB255" i="1"/>
  <c r="AL255" i="1"/>
  <c r="AM255" i="1"/>
  <c r="AQ255" i="1"/>
  <c r="AT255" i="1"/>
  <c r="AU255" i="1"/>
  <c r="W256" i="1"/>
  <c r="X256" i="1"/>
  <c r="Y256" i="1"/>
  <c r="Z256" i="1"/>
  <c r="AA256" i="1"/>
  <c r="AB256" i="1"/>
  <c r="AL256" i="1"/>
  <c r="AM256" i="1"/>
  <c r="AQ256" i="1"/>
  <c r="AT256" i="1"/>
  <c r="AU256" i="1"/>
  <c r="W257" i="1"/>
  <c r="X257" i="1"/>
  <c r="Y257" i="1"/>
  <c r="Z257" i="1"/>
  <c r="AA257" i="1"/>
  <c r="AB257" i="1"/>
  <c r="AL257" i="1"/>
  <c r="AM257" i="1"/>
  <c r="AQ257" i="1"/>
  <c r="AT257" i="1"/>
  <c r="AU257" i="1"/>
  <c r="W258" i="1"/>
  <c r="X258" i="1"/>
  <c r="Y258" i="1"/>
  <c r="Z258" i="1"/>
  <c r="AA258" i="1"/>
  <c r="AB258" i="1"/>
  <c r="AL258" i="1"/>
  <c r="AM258" i="1"/>
  <c r="AQ258" i="1"/>
  <c r="AT258" i="1"/>
  <c r="AU258" i="1"/>
  <c r="W259" i="1"/>
  <c r="X259" i="1"/>
  <c r="Y259" i="1"/>
  <c r="Z259" i="1"/>
  <c r="AA259" i="1"/>
  <c r="AB259" i="1"/>
  <c r="AL259" i="1"/>
  <c r="AM259" i="1"/>
  <c r="AQ259" i="1"/>
  <c r="AT259" i="1"/>
  <c r="AU259" i="1"/>
  <c r="W260" i="1"/>
  <c r="X260" i="1"/>
  <c r="Y260" i="1"/>
  <c r="Z260" i="1"/>
  <c r="AA260" i="1"/>
  <c r="AB260" i="1"/>
  <c r="AL260" i="1"/>
  <c r="AM260" i="1"/>
  <c r="AQ260" i="1"/>
  <c r="AT260" i="1"/>
  <c r="AU260" i="1"/>
  <c r="W261" i="1"/>
  <c r="X261" i="1"/>
  <c r="Y261" i="1"/>
  <c r="Z261" i="1"/>
  <c r="AA261" i="1"/>
  <c r="AB261" i="1"/>
  <c r="AL261" i="1"/>
  <c r="AM261" i="1"/>
  <c r="AQ261" i="1"/>
  <c r="AT261" i="1"/>
  <c r="AU261" i="1"/>
  <c r="W262" i="1"/>
  <c r="X262" i="1"/>
  <c r="Y262" i="1"/>
  <c r="Z262" i="1"/>
  <c r="AA262" i="1"/>
  <c r="AB262" i="1"/>
  <c r="AL262" i="1"/>
  <c r="AM262" i="1"/>
  <c r="AQ262" i="1"/>
  <c r="AT262" i="1"/>
  <c r="AU262" i="1"/>
  <c r="W263" i="1"/>
  <c r="X263" i="1"/>
  <c r="Y263" i="1"/>
  <c r="Z263" i="1"/>
  <c r="AA263" i="1"/>
  <c r="AB263" i="1"/>
  <c r="AL263" i="1"/>
  <c r="AM263" i="1"/>
  <c r="AQ263" i="1"/>
  <c r="AT263" i="1"/>
  <c r="AU263" i="1"/>
  <c r="W264" i="1"/>
  <c r="X264" i="1"/>
  <c r="Y264" i="1"/>
  <c r="Z264" i="1"/>
  <c r="AA264" i="1"/>
  <c r="AB264" i="1"/>
  <c r="AL264" i="1"/>
  <c r="AM264" i="1"/>
  <c r="AQ264" i="1"/>
  <c r="AT264" i="1"/>
  <c r="AU264" i="1"/>
  <c r="W265" i="1"/>
  <c r="X265" i="1"/>
  <c r="Y265" i="1"/>
  <c r="Z265" i="1"/>
  <c r="AA265" i="1"/>
  <c r="AB265" i="1"/>
  <c r="AL265" i="1"/>
  <c r="AM265" i="1"/>
  <c r="AQ265" i="1"/>
  <c r="AT265" i="1"/>
  <c r="AU265" i="1"/>
  <c r="W266" i="1"/>
  <c r="X266" i="1"/>
  <c r="Y266" i="1"/>
  <c r="Z266" i="1"/>
  <c r="AA266" i="1"/>
  <c r="AB266" i="1"/>
  <c r="AL266" i="1"/>
  <c r="AM266" i="1"/>
  <c r="AQ266" i="1"/>
  <c r="AT266" i="1"/>
  <c r="AU266" i="1"/>
  <c r="W267" i="1"/>
  <c r="X267" i="1"/>
  <c r="Y267" i="1"/>
  <c r="Z267" i="1"/>
  <c r="AA267" i="1"/>
  <c r="AB267" i="1"/>
  <c r="AL267" i="1"/>
  <c r="AM267" i="1"/>
  <c r="AQ267" i="1"/>
  <c r="AT267" i="1"/>
  <c r="AU267" i="1"/>
  <c r="W268" i="1"/>
  <c r="X268" i="1"/>
  <c r="Y268" i="1"/>
  <c r="Z268" i="1"/>
  <c r="AA268" i="1"/>
  <c r="AB268" i="1"/>
  <c r="AL268" i="1"/>
  <c r="AM268" i="1"/>
  <c r="AQ268" i="1"/>
  <c r="AT268" i="1"/>
  <c r="AU268" i="1"/>
  <c r="W269" i="1"/>
  <c r="X269" i="1"/>
  <c r="Y269" i="1"/>
  <c r="Z269" i="1"/>
  <c r="AA269" i="1"/>
  <c r="AB269" i="1"/>
  <c r="AL269" i="1"/>
  <c r="AM269" i="1"/>
  <c r="AQ269" i="1"/>
  <c r="AT269" i="1"/>
  <c r="AU269" i="1"/>
  <c r="W270" i="1"/>
  <c r="X270" i="1"/>
  <c r="Y270" i="1"/>
  <c r="Z270" i="1"/>
  <c r="AA270" i="1"/>
  <c r="AB270" i="1"/>
  <c r="AL270" i="1"/>
  <c r="AM270" i="1"/>
  <c r="AQ270" i="1"/>
  <c r="AT270" i="1"/>
  <c r="AU270" i="1"/>
  <c r="W271" i="1"/>
  <c r="X271" i="1"/>
  <c r="Y271" i="1"/>
  <c r="Z271" i="1"/>
  <c r="AA271" i="1"/>
  <c r="AB271" i="1"/>
  <c r="AL271" i="1"/>
  <c r="AM271" i="1"/>
  <c r="AQ271" i="1"/>
  <c r="AT271" i="1"/>
  <c r="AU271" i="1"/>
  <c r="W272" i="1"/>
  <c r="X272" i="1"/>
  <c r="Y272" i="1"/>
  <c r="Z272" i="1"/>
  <c r="AA272" i="1"/>
  <c r="AB272" i="1"/>
  <c r="AL272" i="1"/>
  <c r="AM272" i="1"/>
  <c r="AQ272" i="1"/>
  <c r="AT272" i="1"/>
  <c r="AU272" i="1"/>
  <c r="W273" i="1"/>
  <c r="X273" i="1"/>
  <c r="Y273" i="1"/>
  <c r="Z273" i="1"/>
  <c r="AA273" i="1"/>
  <c r="AB273" i="1"/>
  <c r="AL273" i="1"/>
  <c r="AM273" i="1"/>
  <c r="AQ273" i="1"/>
  <c r="AT273" i="1"/>
  <c r="AU273" i="1"/>
  <c r="W274" i="1"/>
  <c r="X274" i="1"/>
  <c r="Y274" i="1"/>
  <c r="Z274" i="1"/>
  <c r="AA274" i="1"/>
  <c r="AB274" i="1"/>
  <c r="AL274" i="1"/>
  <c r="AM274" i="1"/>
  <c r="AQ274" i="1"/>
  <c r="AT274" i="1"/>
  <c r="AU274" i="1"/>
  <c r="W275" i="1"/>
  <c r="X275" i="1"/>
  <c r="Y275" i="1"/>
  <c r="Z275" i="1"/>
  <c r="AA275" i="1"/>
  <c r="AB275" i="1"/>
  <c r="AL275" i="1"/>
  <c r="AM275" i="1"/>
  <c r="AQ275" i="1"/>
  <c r="AT275" i="1"/>
  <c r="AU275" i="1"/>
  <c r="W276" i="1"/>
  <c r="X276" i="1"/>
  <c r="Y276" i="1"/>
  <c r="Z276" i="1"/>
  <c r="AA276" i="1"/>
  <c r="AB276" i="1"/>
  <c r="AL276" i="1"/>
  <c r="AM276" i="1"/>
  <c r="AQ276" i="1"/>
  <c r="AT276" i="1"/>
  <c r="AU276" i="1"/>
  <c r="W277" i="1"/>
  <c r="X277" i="1"/>
  <c r="Y277" i="1"/>
  <c r="Z277" i="1"/>
  <c r="AA277" i="1"/>
  <c r="AB277" i="1"/>
  <c r="AL277" i="1"/>
  <c r="AM277" i="1"/>
  <c r="AQ277" i="1"/>
  <c r="AT277" i="1"/>
  <c r="AU277" i="1"/>
  <c r="W278" i="1"/>
  <c r="X278" i="1"/>
  <c r="Y278" i="1"/>
  <c r="Z278" i="1"/>
  <c r="AA278" i="1"/>
  <c r="AB278" i="1"/>
  <c r="AL278" i="1"/>
  <c r="AM278" i="1"/>
  <c r="AQ278" i="1"/>
  <c r="AT278" i="1"/>
  <c r="AU278" i="1"/>
  <c r="W279" i="1"/>
  <c r="X279" i="1"/>
  <c r="Y279" i="1"/>
  <c r="Z279" i="1"/>
  <c r="AA279" i="1"/>
  <c r="AB279" i="1"/>
  <c r="AL279" i="1"/>
  <c r="AM279" i="1"/>
  <c r="AQ279" i="1"/>
  <c r="AT279" i="1"/>
  <c r="AU279" i="1"/>
  <c r="W280" i="1"/>
  <c r="X280" i="1"/>
  <c r="Y280" i="1"/>
  <c r="Z280" i="1"/>
  <c r="AA280" i="1"/>
  <c r="AB280" i="1"/>
  <c r="AL280" i="1"/>
  <c r="AM280" i="1"/>
  <c r="AQ280" i="1"/>
  <c r="AT280" i="1"/>
  <c r="AU280" i="1"/>
  <c r="W281" i="1"/>
  <c r="X281" i="1"/>
  <c r="Y281" i="1"/>
  <c r="Z281" i="1"/>
  <c r="AA281" i="1"/>
  <c r="AB281" i="1"/>
  <c r="AL281" i="1"/>
  <c r="AM281" i="1"/>
  <c r="AQ281" i="1"/>
  <c r="AT281" i="1"/>
  <c r="AU281" i="1"/>
  <c r="W282" i="1"/>
  <c r="X282" i="1"/>
  <c r="Y282" i="1"/>
  <c r="Z282" i="1"/>
  <c r="AA282" i="1"/>
  <c r="AB282" i="1"/>
  <c r="AL282" i="1"/>
  <c r="AM282" i="1"/>
  <c r="AQ282" i="1"/>
  <c r="AT282" i="1"/>
  <c r="AU282" i="1"/>
  <c r="W283" i="1"/>
  <c r="X283" i="1"/>
  <c r="Y283" i="1"/>
  <c r="Z283" i="1"/>
  <c r="AA283" i="1"/>
  <c r="AB283" i="1"/>
  <c r="AL283" i="1"/>
  <c r="AM283" i="1"/>
  <c r="AQ283" i="1"/>
  <c r="AT283" i="1"/>
  <c r="AU283" i="1"/>
  <c r="W284" i="1"/>
  <c r="X284" i="1"/>
  <c r="Y284" i="1"/>
  <c r="Z284" i="1"/>
  <c r="AA284" i="1"/>
  <c r="AB284" i="1"/>
  <c r="AL284" i="1"/>
  <c r="AM284" i="1"/>
  <c r="AQ284" i="1"/>
  <c r="AT284" i="1"/>
  <c r="AU284" i="1"/>
  <c r="W285" i="1"/>
  <c r="X285" i="1"/>
  <c r="Y285" i="1"/>
  <c r="Z285" i="1"/>
  <c r="AA285" i="1"/>
  <c r="AB285" i="1"/>
  <c r="AL285" i="1"/>
  <c r="AM285" i="1"/>
  <c r="AQ285" i="1"/>
  <c r="AT285" i="1"/>
  <c r="AU285" i="1"/>
  <c r="W286" i="1"/>
  <c r="X286" i="1"/>
  <c r="Y286" i="1"/>
  <c r="Z286" i="1"/>
  <c r="AA286" i="1"/>
  <c r="AB286" i="1"/>
  <c r="AL286" i="1"/>
  <c r="AM286" i="1"/>
  <c r="AQ286" i="1"/>
  <c r="AT286" i="1"/>
  <c r="AU286" i="1"/>
  <c r="W287" i="1"/>
  <c r="X287" i="1"/>
  <c r="Y287" i="1"/>
  <c r="Z287" i="1"/>
  <c r="AA287" i="1"/>
  <c r="AB287" i="1"/>
  <c r="AL287" i="1"/>
  <c r="AM287" i="1"/>
  <c r="AQ287" i="1"/>
  <c r="AT287" i="1"/>
  <c r="AU287" i="1"/>
  <c r="W288" i="1"/>
  <c r="X288" i="1"/>
  <c r="Y288" i="1"/>
  <c r="Z288" i="1"/>
  <c r="AA288" i="1"/>
  <c r="AB288" i="1"/>
  <c r="AL288" i="1"/>
  <c r="AM288" i="1"/>
  <c r="AQ288" i="1"/>
  <c r="AT288" i="1"/>
  <c r="AU288" i="1"/>
  <c r="W289" i="1"/>
  <c r="X289" i="1"/>
  <c r="Y289" i="1"/>
  <c r="Z289" i="1"/>
  <c r="AA289" i="1"/>
  <c r="AB289" i="1"/>
  <c r="AL289" i="1"/>
  <c r="AM289" i="1"/>
  <c r="AQ289" i="1"/>
  <c r="AT289" i="1"/>
  <c r="AU289" i="1"/>
  <c r="W290" i="1"/>
  <c r="X290" i="1"/>
  <c r="Y290" i="1"/>
  <c r="Z290" i="1"/>
  <c r="AA290" i="1"/>
  <c r="AB290" i="1"/>
  <c r="AL290" i="1"/>
  <c r="AM290" i="1"/>
  <c r="AQ290" i="1"/>
  <c r="AT290" i="1"/>
  <c r="AU290" i="1"/>
  <c r="W291" i="1"/>
  <c r="X291" i="1"/>
  <c r="Y291" i="1"/>
  <c r="Z291" i="1"/>
  <c r="AA291" i="1"/>
  <c r="AB291" i="1"/>
  <c r="AL291" i="1"/>
  <c r="AM291" i="1"/>
  <c r="AQ291" i="1"/>
  <c r="AT291" i="1"/>
  <c r="AU291" i="1"/>
  <c r="W292" i="1"/>
  <c r="X292" i="1"/>
  <c r="Y292" i="1"/>
  <c r="Z292" i="1"/>
  <c r="AA292" i="1"/>
  <c r="AB292" i="1"/>
  <c r="AL292" i="1"/>
  <c r="AM292" i="1"/>
  <c r="AQ292" i="1"/>
  <c r="AT292" i="1"/>
  <c r="AU292" i="1"/>
  <c r="W293" i="1"/>
  <c r="X293" i="1"/>
  <c r="Y293" i="1"/>
  <c r="Z293" i="1"/>
  <c r="AA293" i="1"/>
  <c r="AB293" i="1"/>
  <c r="AL293" i="1"/>
  <c r="AM293" i="1"/>
  <c r="AQ293" i="1"/>
  <c r="AT293" i="1"/>
  <c r="AU293" i="1"/>
  <c r="W294" i="1"/>
  <c r="X294" i="1"/>
  <c r="Y294" i="1"/>
  <c r="Z294" i="1"/>
  <c r="AA294" i="1"/>
  <c r="AB294" i="1"/>
  <c r="AL294" i="1"/>
  <c r="AM294" i="1"/>
  <c r="AQ294" i="1"/>
  <c r="AT294" i="1"/>
  <c r="AU294" i="1"/>
  <c r="W295" i="1"/>
  <c r="X295" i="1"/>
  <c r="Y295" i="1"/>
  <c r="Z295" i="1"/>
  <c r="AA295" i="1"/>
  <c r="AB295" i="1"/>
  <c r="AL295" i="1"/>
  <c r="AM295" i="1"/>
  <c r="AQ295" i="1"/>
  <c r="AT295" i="1"/>
  <c r="AU295" i="1"/>
  <c r="W296" i="1"/>
  <c r="X296" i="1"/>
  <c r="Y296" i="1"/>
  <c r="Z296" i="1"/>
  <c r="AA296" i="1"/>
  <c r="AB296" i="1"/>
  <c r="AL296" i="1"/>
  <c r="AM296" i="1"/>
  <c r="AQ296" i="1"/>
  <c r="AT296" i="1"/>
  <c r="AU296" i="1"/>
  <c r="W297" i="1"/>
  <c r="X297" i="1"/>
  <c r="Y297" i="1"/>
  <c r="Z297" i="1"/>
  <c r="AA297" i="1"/>
  <c r="AB297" i="1"/>
  <c r="AL297" i="1"/>
  <c r="AM297" i="1"/>
  <c r="AQ297" i="1"/>
  <c r="AT297" i="1"/>
  <c r="AU297" i="1"/>
  <c r="W298" i="1"/>
  <c r="X298" i="1"/>
  <c r="Y298" i="1"/>
  <c r="Z298" i="1"/>
  <c r="AA298" i="1"/>
  <c r="AB298" i="1"/>
  <c r="AL298" i="1"/>
  <c r="AM298" i="1"/>
  <c r="AQ298" i="1"/>
  <c r="AT298" i="1"/>
  <c r="AU298" i="1"/>
  <c r="W299" i="1"/>
  <c r="X299" i="1"/>
  <c r="Y299" i="1"/>
  <c r="Z299" i="1"/>
  <c r="AA299" i="1"/>
  <c r="AB299" i="1"/>
  <c r="AL299" i="1"/>
  <c r="AM299" i="1"/>
  <c r="AQ299" i="1"/>
  <c r="AT299" i="1"/>
  <c r="AU299" i="1"/>
  <c r="W300" i="1"/>
  <c r="X300" i="1"/>
  <c r="Y300" i="1"/>
  <c r="Z300" i="1"/>
  <c r="AA300" i="1"/>
  <c r="AB300" i="1"/>
  <c r="AL300" i="1"/>
  <c r="AM300" i="1"/>
  <c r="AQ300" i="1"/>
  <c r="AT300" i="1"/>
  <c r="AU300" i="1"/>
  <c r="W301" i="1"/>
  <c r="X301" i="1"/>
  <c r="Y301" i="1"/>
  <c r="Z301" i="1"/>
  <c r="AA301" i="1"/>
  <c r="AB301" i="1"/>
  <c r="AL301" i="1"/>
  <c r="AM301" i="1"/>
  <c r="AQ301" i="1"/>
  <c r="AT301" i="1"/>
  <c r="AU301" i="1"/>
  <c r="W302" i="1"/>
  <c r="X302" i="1"/>
  <c r="Y302" i="1"/>
  <c r="Z302" i="1"/>
  <c r="AA302" i="1"/>
  <c r="AB302" i="1"/>
  <c r="AL302" i="1"/>
  <c r="AM302" i="1"/>
  <c r="AQ302" i="1"/>
  <c r="AT302" i="1"/>
  <c r="AU302" i="1"/>
  <c r="W303" i="1"/>
  <c r="X303" i="1"/>
  <c r="Y303" i="1"/>
  <c r="Z303" i="1"/>
  <c r="AA303" i="1"/>
  <c r="AB303" i="1"/>
  <c r="AL303" i="1"/>
  <c r="AM303" i="1"/>
  <c r="AQ303" i="1"/>
  <c r="AT303" i="1"/>
  <c r="AU303" i="1"/>
  <c r="W304" i="1"/>
  <c r="X304" i="1"/>
  <c r="Y304" i="1"/>
  <c r="Z304" i="1"/>
  <c r="AA304" i="1"/>
  <c r="AB304" i="1"/>
  <c r="AL304" i="1"/>
  <c r="AM304" i="1"/>
  <c r="AQ304" i="1"/>
  <c r="AT304" i="1"/>
  <c r="AU304" i="1"/>
  <c r="W305" i="1"/>
  <c r="X305" i="1"/>
  <c r="Y305" i="1"/>
  <c r="Z305" i="1"/>
  <c r="AA305" i="1"/>
  <c r="AB305" i="1"/>
  <c r="AL305" i="1"/>
  <c r="AM305" i="1"/>
  <c r="AQ305" i="1"/>
  <c r="AT305" i="1"/>
  <c r="AU305" i="1"/>
  <c r="W306" i="1"/>
  <c r="X306" i="1"/>
  <c r="Y306" i="1"/>
  <c r="Z306" i="1"/>
  <c r="AA306" i="1"/>
  <c r="AB306" i="1"/>
  <c r="AL306" i="1"/>
  <c r="AM306" i="1"/>
  <c r="AQ306" i="1"/>
  <c r="AT306" i="1"/>
  <c r="AU306" i="1"/>
  <c r="W307" i="1"/>
  <c r="X307" i="1"/>
  <c r="Y307" i="1"/>
  <c r="Z307" i="1"/>
  <c r="AA307" i="1"/>
  <c r="AB307" i="1"/>
  <c r="AL307" i="1"/>
  <c r="AM307" i="1"/>
  <c r="AQ307" i="1"/>
  <c r="AT307" i="1"/>
  <c r="AU307" i="1"/>
  <c r="W308" i="1"/>
  <c r="X308" i="1"/>
  <c r="Y308" i="1"/>
  <c r="Z308" i="1"/>
  <c r="AA308" i="1"/>
  <c r="AB308" i="1"/>
  <c r="AL308" i="1"/>
  <c r="AM308" i="1"/>
  <c r="AQ308" i="1"/>
  <c r="AT308" i="1"/>
  <c r="AU308" i="1"/>
  <c r="W309" i="1"/>
  <c r="X309" i="1"/>
  <c r="Y309" i="1"/>
  <c r="Z309" i="1"/>
  <c r="AA309" i="1"/>
  <c r="AB309" i="1"/>
  <c r="AL309" i="1"/>
  <c r="AM309" i="1"/>
  <c r="AQ309" i="1"/>
  <c r="AT309" i="1"/>
  <c r="AU309" i="1"/>
  <c r="W310" i="1"/>
  <c r="X310" i="1"/>
  <c r="Y310" i="1"/>
  <c r="Z310" i="1"/>
  <c r="AA310" i="1"/>
  <c r="AB310" i="1"/>
  <c r="AL310" i="1"/>
  <c r="AM310" i="1"/>
  <c r="AQ310" i="1"/>
  <c r="AT310" i="1"/>
  <c r="AU310" i="1"/>
  <c r="W311" i="1"/>
  <c r="X311" i="1"/>
  <c r="Y311" i="1"/>
  <c r="Z311" i="1"/>
  <c r="AA311" i="1"/>
  <c r="AB311" i="1"/>
  <c r="AL311" i="1"/>
  <c r="AM311" i="1"/>
  <c r="AQ311" i="1"/>
  <c r="AT311" i="1"/>
  <c r="AU311" i="1"/>
  <c r="W312" i="1"/>
  <c r="X312" i="1"/>
  <c r="Y312" i="1"/>
  <c r="Z312" i="1"/>
  <c r="AA312" i="1"/>
  <c r="AB312" i="1"/>
  <c r="AL312" i="1"/>
  <c r="AM312" i="1"/>
  <c r="AQ312" i="1"/>
  <c r="AT312" i="1"/>
  <c r="AU312" i="1"/>
  <c r="W313" i="1"/>
  <c r="X313" i="1"/>
  <c r="Y313" i="1"/>
  <c r="Z313" i="1"/>
  <c r="AA313" i="1"/>
  <c r="AB313" i="1"/>
  <c r="AL313" i="1"/>
  <c r="AM313" i="1"/>
  <c r="AQ313" i="1"/>
  <c r="AT313" i="1"/>
  <c r="AU313" i="1"/>
  <c r="W314" i="1"/>
  <c r="X314" i="1"/>
  <c r="Y314" i="1"/>
  <c r="Z314" i="1"/>
  <c r="AA314" i="1"/>
  <c r="AB314" i="1"/>
  <c r="AL314" i="1"/>
  <c r="AM314" i="1"/>
  <c r="AQ314" i="1"/>
  <c r="AT314" i="1"/>
  <c r="AU314" i="1"/>
  <c r="W315" i="1"/>
  <c r="X315" i="1"/>
  <c r="Y315" i="1"/>
  <c r="Z315" i="1"/>
  <c r="AA315" i="1"/>
  <c r="AB315" i="1"/>
  <c r="AL315" i="1"/>
  <c r="AM315" i="1"/>
  <c r="AQ315" i="1"/>
  <c r="AT315" i="1"/>
  <c r="AU315" i="1"/>
  <c r="W316" i="1"/>
  <c r="X316" i="1"/>
  <c r="Y316" i="1"/>
  <c r="Z316" i="1"/>
  <c r="AA316" i="1"/>
  <c r="AB316" i="1"/>
  <c r="AL316" i="1"/>
  <c r="AM316" i="1"/>
  <c r="AQ316" i="1"/>
  <c r="AT316" i="1"/>
  <c r="AU316" i="1"/>
  <c r="W317" i="1"/>
  <c r="X317" i="1"/>
  <c r="Y317" i="1"/>
  <c r="Z317" i="1"/>
  <c r="AA317" i="1"/>
  <c r="AB317" i="1"/>
  <c r="AL317" i="1"/>
  <c r="AM317" i="1"/>
  <c r="AQ317" i="1"/>
  <c r="AT317" i="1"/>
  <c r="AU317" i="1"/>
  <c r="W318" i="1"/>
  <c r="X318" i="1"/>
  <c r="Y318" i="1"/>
  <c r="Z318" i="1"/>
  <c r="AA318" i="1"/>
  <c r="AB318" i="1"/>
  <c r="AL318" i="1"/>
  <c r="AM318" i="1"/>
  <c r="AQ318" i="1"/>
  <c r="AT318" i="1"/>
  <c r="AU318" i="1"/>
  <c r="W319" i="1"/>
  <c r="X319" i="1"/>
  <c r="Y319" i="1"/>
  <c r="Z319" i="1"/>
  <c r="AA319" i="1"/>
  <c r="AB319" i="1"/>
  <c r="AL319" i="1"/>
  <c r="AM319" i="1"/>
  <c r="AQ319" i="1"/>
  <c r="AT319" i="1"/>
  <c r="AU319" i="1"/>
  <c r="W320" i="1"/>
  <c r="X320" i="1"/>
  <c r="Y320" i="1"/>
  <c r="Z320" i="1"/>
  <c r="AA320" i="1"/>
  <c r="AB320" i="1"/>
  <c r="AL320" i="1"/>
  <c r="AM320" i="1"/>
  <c r="AQ320" i="1"/>
  <c r="AT320" i="1"/>
  <c r="AU320" i="1"/>
  <c r="W321" i="1"/>
  <c r="X321" i="1"/>
  <c r="Y321" i="1"/>
  <c r="Z321" i="1"/>
  <c r="AA321" i="1"/>
  <c r="AB321" i="1"/>
  <c r="AL321" i="1"/>
  <c r="AM321" i="1"/>
  <c r="AQ321" i="1"/>
  <c r="AT321" i="1"/>
  <c r="AU321" i="1"/>
  <c r="W322" i="1"/>
  <c r="X322" i="1"/>
  <c r="Y322" i="1"/>
  <c r="Z322" i="1"/>
  <c r="AA322" i="1"/>
  <c r="AB322" i="1"/>
  <c r="AL322" i="1"/>
  <c r="AM322" i="1"/>
  <c r="AQ322" i="1"/>
  <c r="AT322" i="1"/>
  <c r="AU322" i="1"/>
  <c r="W323" i="1"/>
  <c r="X323" i="1"/>
  <c r="Y323" i="1"/>
  <c r="Z323" i="1"/>
  <c r="AA323" i="1"/>
  <c r="AB323" i="1"/>
  <c r="AL323" i="1"/>
  <c r="AM323" i="1"/>
  <c r="AQ323" i="1"/>
  <c r="AT323" i="1"/>
  <c r="AU323" i="1"/>
  <c r="W324" i="1"/>
  <c r="X324" i="1"/>
  <c r="Y324" i="1"/>
  <c r="Z324" i="1"/>
  <c r="AA324" i="1"/>
  <c r="AB324" i="1"/>
  <c r="AL324" i="1"/>
  <c r="AM324" i="1"/>
  <c r="AQ324" i="1"/>
  <c r="AT324" i="1"/>
  <c r="AU324" i="1"/>
  <c r="W325" i="1"/>
  <c r="X325" i="1"/>
  <c r="Y325" i="1"/>
  <c r="Z325" i="1"/>
  <c r="AA325" i="1"/>
  <c r="AB325" i="1"/>
  <c r="AL325" i="1"/>
  <c r="AM325" i="1"/>
  <c r="AQ325" i="1"/>
  <c r="AT325" i="1"/>
  <c r="AU325" i="1"/>
  <c r="W326" i="1"/>
  <c r="X326" i="1"/>
  <c r="Y326" i="1"/>
  <c r="Z326" i="1"/>
  <c r="AA326" i="1"/>
  <c r="AB326" i="1"/>
  <c r="AL326" i="1"/>
  <c r="AM326" i="1"/>
  <c r="AQ326" i="1"/>
  <c r="AT326" i="1"/>
  <c r="AU326" i="1"/>
  <c r="W327" i="1"/>
  <c r="X327" i="1"/>
  <c r="Y327" i="1"/>
  <c r="Z327" i="1"/>
  <c r="AA327" i="1"/>
  <c r="AB327" i="1"/>
  <c r="AL327" i="1"/>
  <c r="AM327" i="1"/>
  <c r="AQ327" i="1"/>
  <c r="AT327" i="1"/>
  <c r="AU327" i="1"/>
  <c r="W328" i="1"/>
  <c r="X328" i="1"/>
  <c r="Y328" i="1"/>
  <c r="Z328" i="1"/>
  <c r="AA328" i="1"/>
  <c r="AB328" i="1"/>
  <c r="AL328" i="1"/>
  <c r="AM328" i="1"/>
  <c r="AQ328" i="1"/>
  <c r="AT328" i="1"/>
  <c r="AU328" i="1"/>
  <c r="W329" i="1"/>
  <c r="X329" i="1"/>
  <c r="Y329" i="1"/>
  <c r="Z329" i="1"/>
  <c r="AA329" i="1"/>
  <c r="AB329" i="1"/>
  <c r="AL329" i="1"/>
  <c r="AM329" i="1"/>
  <c r="AQ329" i="1"/>
  <c r="AT329" i="1"/>
  <c r="AU329" i="1"/>
  <c r="W330" i="1"/>
  <c r="X330" i="1"/>
  <c r="Y330" i="1"/>
  <c r="Z330" i="1"/>
  <c r="AA330" i="1"/>
  <c r="AB330" i="1"/>
  <c r="AL330" i="1"/>
  <c r="AM330" i="1"/>
  <c r="AQ330" i="1"/>
  <c r="AT330" i="1"/>
  <c r="AU330" i="1"/>
  <c r="W331" i="1"/>
  <c r="X331" i="1"/>
  <c r="Y331" i="1"/>
  <c r="Z331" i="1"/>
  <c r="AA331" i="1"/>
  <c r="AB331" i="1"/>
  <c r="AL331" i="1"/>
  <c r="AM331" i="1"/>
  <c r="AQ331" i="1"/>
  <c r="AT331" i="1"/>
  <c r="AU331" i="1"/>
  <c r="W332" i="1"/>
  <c r="X332" i="1"/>
  <c r="Y332" i="1"/>
  <c r="Z332" i="1"/>
  <c r="AA332" i="1"/>
  <c r="AB332" i="1"/>
  <c r="AL332" i="1"/>
  <c r="AM332" i="1"/>
  <c r="AQ332" i="1"/>
  <c r="AT332" i="1"/>
  <c r="AU332" i="1"/>
  <c r="W333" i="1"/>
  <c r="X333" i="1"/>
  <c r="Y333" i="1"/>
  <c r="Z333" i="1"/>
  <c r="AA333" i="1"/>
  <c r="AB333" i="1"/>
  <c r="AL333" i="1"/>
  <c r="AM333" i="1"/>
  <c r="AQ333" i="1"/>
  <c r="AT333" i="1"/>
  <c r="AU333" i="1"/>
  <c r="W334" i="1"/>
  <c r="X334" i="1"/>
  <c r="Y334" i="1"/>
  <c r="Z334" i="1"/>
  <c r="AA334" i="1"/>
  <c r="AB334" i="1"/>
  <c r="AL334" i="1"/>
  <c r="AM334" i="1"/>
  <c r="AQ334" i="1"/>
  <c r="AT334" i="1"/>
  <c r="AU334" i="1"/>
  <c r="W335" i="1"/>
  <c r="X335" i="1"/>
  <c r="Y335" i="1"/>
  <c r="Z335" i="1"/>
  <c r="AA335" i="1"/>
  <c r="AB335" i="1"/>
  <c r="AL335" i="1"/>
  <c r="AM335" i="1"/>
  <c r="AQ335" i="1"/>
  <c r="AT335" i="1"/>
  <c r="AU335" i="1"/>
  <c r="W336" i="1"/>
  <c r="X336" i="1"/>
  <c r="Y336" i="1"/>
  <c r="Z336" i="1"/>
  <c r="AA336" i="1"/>
  <c r="AB336" i="1"/>
  <c r="AL336" i="1"/>
  <c r="AM336" i="1"/>
  <c r="AQ336" i="1"/>
  <c r="AT336" i="1"/>
  <c r="AU336" i="1"/>
  <c r="W337" i="1"/>
  <c r="X337" i="1"/>
  <c r="Y337" i="1"/>
  <c r="Z337" i="1"/>
  <c r="AA337" i="1"/>
  <c r="AB337" i="1"/>
  <c r="AL337" i="1"/>
  <c r="AM337" i="1"/>
  <c r="AQ337" i="1"/>
  <c r="AT337" i="1"/>
  <c r="AU337" i="1"/>
  <c r="W338" i="1"/>
  <c r="X338" i="1"/>
  <c r="Y338" i="1"/>
  <c r="Z338" i="1"/>
  <c r="AA338" i="1"/>
  <c r="AB338" i="1"/>
  <c r="AL338" i="1"/>
  <c r="AM338" i="1"/>
  <c r="AQ338" i="1"/>
  <c r="AT338" i="1"/>
  <c r="AU338" i="1"/>
  <c r="W339" i="1"/>
  <c r="X339" i="1"/>
  <c r="Y339" i="1"/>
  <c r="Z339" i="1"/>
  <c r="AA339" i="1"/>
  <c r="AB339" i="1"/>
  <c r="AL339" i="1"/>
  <c r="AM339" i="1"/>
  <c r="AQ339" i="1"/>
  <c r="AT339" i="1"/>
  <c r="AU339" i="1"/>
  <c r="W340" i="1"/>
  <c r="X340" i="1"/>
  <c r="Y340" i="1"/>
  <c r="Z340" i="1"/>
  <c r="AA340" i="1"/>
  <c r="AB340" i="1"/>
  <c r="AL340" i="1"/>
  <c r="AM340" i="1"/>
  <c r="AQ340" i="1"/>
  <c r="AT340" i="1"/>
  <c r="AU340" i="1"/>
  <c r="W341" i="1"/>
  <c r="X341" i="1"/>
  <c r="Y341" i="1"/>
  <c r="Z341" i="1"/>
  <c r="AA341" i="1"/>
  <c r="AB341" i="1"/>
  <c r="AL341" i="1"/>
  <c r="AM341" i="1"/>
  <c r="AQ341" i="1"/>
  <c r="AT341" i="1"/>
  <c r="AU341" i="1"/>
  <c r="W342" i="1"/>
  <c r="X342" i="1"/>
  <c r="Y342" i="1"/>
  <c r="Z342" i="1"/>
  <c r="AA342" i="1"/>
  <c r="AB342" i="1"/>
  <c r="AL342" i="1"/>
  <c r="AM342" i="1"/>
  <c r="AQ342" i="1"/>
  <c r="AT342" i="1"/>
  <c r="AU342" i="1"/>
  <c r="W343" i="1"/>
  <c r="X343" i="1"/>
  <c r="Y343" i="1"/>
  <c r="Z343" i="1"/>
  <c r="AA343" i="1"/>
  <c r="AB343" i="1"/>
  <c r="AL343" i="1"/>
  <c r="AM343" i="1"/>
  <c r="AQ343" i="1"/>
  <c r="AT343" i="1"/>
  <c r="AU343" i="1"/>
  <c r="W344" i="1"/>
  <c r="X344" i="1"/>
  <c r="Y344" i="1"/>
  <c r="Z344" i="1"/>
  <c r="AA344" i="1"/>
  <c r="AB344" i="1"/>
  <c r="AL344" i="1"/>
  <c r="AM344" i="1"/>
  <c r="AQ344" i="1"/>
  <c r="AT344" i="1"/>
  <c r="AU344" i="1"/>
  <c r="W345" i="1"/>
  <c r="X345" i="1"/>
  <c r="Y345" i="1"/>
  <c r="Z345" i="1"/>
  <c r="AA345" i="1"/>
  <c r="AB345" i="1"/>
  <c r="AL345" i="1"/>
  <c r="AM345" i="1"/>
  <c r="AQ345" i="1"/>
  <c r="AT345" i="1"/>
  <c r="AU345" i="1"/>
  <c r="W346" i="1"/>
  <c r="X346" i="1"/>
  <c r="Y346" i="1"/>
  <c r="Z346" i="1"/>
  <c r="AA346" i="1"/>
  <c r="AB346" i="1"/>
  <c r="AL346" i="1"/>
  <c r="AM346" i="1"/>
  <c r="AQ346" i="1"/>
  <c r="AT346" i="1"/>
  <c r="AU346" i="1"/>
  <c r="W347" i="1"/>
  <c r="X347" i="1"/>
  <c r="Y347" i="1"/>
  <c r="Z347" i="1"/>
  <c r="AA347" i="1"/>
  <c r="AB347" i="1"/>
  <c r="AL347" i="1"/>
  <c r="AM347" i="1"/>
  <c r="AQ347" i="1"/>
  <c r="AT347" i="1"/>
  <c r="AU347" i="1"/>
  <c r="W348" i="1"/>
  <c r="X348" i="1"/>
  <c r="Y348" i="1"/>
  <c r="Z348" i="1"/>
  <c r="AA348" i="1"/>
  <c r="AB348" i="1"/>
  <c r="AL348" i="1"/>
  <c r="AM348" i="1"/>
  <c r="AQ348" i="1"/>
  <c r="AT348" i="1"/>
  <c r="AU348" i="1"/>
  <c r="W349" i="1"/>
  <c r="X349" i="1"/>
  <c r="Y349" i="1"/>
  <c r="Z349" i="1"/>
  <c r="AA349" i="1"/>
  <c r="AB349" i="1"/>
  <c r="AL349" i="1"/>
  <c r="AM349" i="1"/>
  <c r="AQ349" i="1"/>
  <c r="AT349" i="1"/>
  <c r="AU349" i="1"/>
  <c r="W350" i="1"/>
  <c r="X350" i="1"/>
  <c r="Y350" i="1"/>
  <c r="Z350" i="1"/>
  <c r="AA350" i="1"/>
  <c r="AB350" i="1"/>
  <c r="AL350" i="1"/>
  <c r="AM350" i="1"/>
  <c r="AQ350" i="1"/>
  <c r="AT350" i="1"/>
  <c r="AU350" i="1"/>
  <c r="W351" i="1"/>
  <c r="X351" i="1"/>
  <c r="Y351" i="1"/>
  <c r="Z351" i="1"/>
  <c r="AA351" i="1"/>
  <c r="AB351" i="1"/>
  <c r="AL351" i="1"/>
  <c r="AM351" i="1"/>
  <c r="AQ351" i="1"/>
  <c r="AT351" i="1"/>
  <c r="AU351" i="1"/>
  <c r="W352" i="1"/>
  <c r="X352" i="1"/>
  <c r="Y352" i="1"/>
  <c r="Z352" i="1"/>
  <c r="AA352" i="1"/>
  <c r="AB352" i="1"/>
  <c r="AL352" i="1"/>
  <c r="AM352" i="1"/>
  <c r="AQ352" i="1"/>
  <c r="AT352" i="1"/>
  <c r="AU352" i="1"/>
  <c r="W353" i="1"/>
  <c r="X353" i="1"/>
  <c r="Y353" i="1"/>
  <c r="Z353" i="1"/>
  <c r="AA353" i="1"/>
  <c r="AB353" i="1"/>
  <c r="AL353" i="1"/>
  <c r="AM353" i="1"/>
  <c r="AQ353" i="1"/>
  <c r="AT353" i="1"/>
  <c r="AU353" i="1"/>
  <c r="W354" i="1"/>
  <c r="X354" i="1"/>
  <c r="Y354" i="1"/>
  <c r="Z354" i="1"/>
  <c r="AA354" i="1"/>
  <c r="AB354" i="1"/>
  <c r="AL354" i="1"/>
  <c r="AM354" i="1"/>
  <c r="AQ354" i="1"/>
  <c r="AT354" i="1"/>
  <c r="AU354" i="1"/>
  <c r="W355" i="1"/>
  <c r="X355" i="1"/>
  <c r="Y355" i="1"/>
  <c r="Z355" i="1"/>
  <c r="AA355" i="1"/>
  <c r="AB355" i="1"/>
  <c r="AL355" i="1"/>
  <c r="AM355" i="1"/>
  <c r="AQ355" i="1"/>
  <c r="AT355" i="1"/>
  <c r="AU355" i="1"/>
  <c r="W356" i="1"/>
  <c r="X356" i="1"/>
  <c r="Y356" i="1"/>
  <c r="Z356" i="1"/>
  <c r="AA356" i="1"/>
  <c r="AB356" i="1"/>
  <c r="AL356" i="1"/>
  <c r="AM356" i="1"/>
  <c r="AQ356" i="1"/>
  <c r="AT356" i="1"/>
  <c r="AU356" i="1"/>
  <c r="W357" i="1"/>
  <c r="X357" i="1"/>
  <c r="Y357" i="1"/>
  <c r="Z357" i="1"/>
  <c r="AA357" i="1"/>
  <c r="AB357" i="1"/>
  <c r="AL357" i="1"/>
  <c r="AM357" i="1"/>
  <c r="AQ357" i="1"/>
  <c r="AT357" i="1"/>
  <c r="AU357" i="1"/>
  <c r="W358" i="1"/>
  <c r="X358" i="1"/>
  <c r="Y358" i="1"/>
  <c r="Z358" i="1"/>
  <c r="AA358" i="1"/>
  <c r="AB358" i="1"/>
  <c r="AL358" i="1"/>
  <c r="AM358" i="1"/>
  <c r="AQ358" i="1"/>
  <c r="AT358" i="1"/>
  <c r="AU358" i="1"/>
  <c r="W359" i="1"/>
  <c r="X359" i="1"/>
  <c r="Y359" i="1"/>
  <c r="Z359" i="1"/>
  <c r="AA359" i="1"/>
  <c r="AB359" i="1"/>
  <c r="AL359" i="1"/>
  <c r="AM359" i="1"/>
  <c r="AQ359" i="1"/>
  <c r="AT359" i="1"/>
  <c r="AU359" i="1"/>
  <c r="W360" i="1"/>
  <c r="X360" i="1"/>
  <c r="Y360" i="1"/>
  <c r="Z360" i="1"/>
  <c r="AA360" i="1"/>
  <c r="AB360" i="1"/>
  <c r="AL360" i="1"/>
  <c r="AM360" i="1"/>
  <c r="AQ360" i="1"/>
  <c r="AT360" i="1"/>
  <c r="AU360" i="1"/>
  <c r="W361" i="1"/>
  <c r="X361" i="1"/>
  <c r="Y361" i="1"/>
  <c r="Z361" i="1"/>
  <c r="AA361" i="1"/>
  <c r="AB361" i="1"/>
  <c r="AL361" i="1"/>
  <c r="AM361" i="1"/>
  <c r="AQ361" i="1"/>
  <c r="AT361" i="1"/>
  <c r="AU361" i="1"/>
  <c r="W362" i="1"/>
  <c r="X362" i="1"/>
  <c r="Y362" i="1"/>
  <c r="Z362" i="1"/>
  <c r="AA362" i="1"/>
  <c r="AB362" i="1"/>
  <c r="AL362" i="1"/>
  <c r="AM362" i="1"/>
  <c r="AQ362" i="1"/>
  <c r="AT362" i="1"/>
  <c r="AU362" i="1"/>
  <c r="W363" i="1"/>
  <c r="X363" i="1"/>
  <c r="Y363" i="1"/>
  <c r="Z363" i="1"/>
  <c r="AA363" i="1"/>
  <c r="AB363" i="1"/>
  <c r="AL363" i="1"/>
  <c r="AM363" i="1"/>
  <c r="AQ363" i="1"/>
  <c r="AT363" i="1"/>
  <c r="AU363" i="1"/>
  <c r="W364" i="1"/>
  <c r="X364" i="1"/>
  <c r="Y364" i="1"/>
  <c r="Z364" i="1"/>
  <c r="AA364" i="1"/>
  <c r="AB364" i="1"/>
  <c r="AL364" i="1"/>
  <c r="AM364" i="1"/>
  <c r="AQ364" i="1"/>
  <c r="AT364" i="1"/>
  <c r="AU364" i="1"/>
  <c r="W365" i="1"/>
  <c r="X365" i="1"/>
  <c r="Y365" i="1"/>
  <c r="Z365" i="1"/>
  <c r="AA365" i="1"/>
  <c r="AB365" i="1"/>
  <c r="AL365" i="1"/>
  <c r="AM365" i="1"/>
  <c r="AQ365" i="1"/>
  <c r="AT365" i="1"/>
  <c r="AU365" i="1"/>
  <c r="W366" i="1"/>
  <c r="X366" i="1"/>
  <c r="Y366" i="1"/>
  <c r="Z366" i="1"/>
  <c r="AA366" i="1"/>
  <c r="AB366" i="1"/>
  <c r="AL366" i="1"/>
  <c r="AM366" i="1"/>
  <c r="AQ366" i="1"/>
  <c r="AT366" i="1"/>
  <c r="AU366" i="1"/>
  <c r="W367" i="1"/>
  <c r="X367" i="1"/>
  <c r="Y367" i="1"/>
  <c r="Z367" i="1"/>
  <c r="AA367" i="1"/>
  <c r="AB367" i="1"/>
  <c r="AL367" i="1"/>
  <c r="AM367" i="1"/>
  <c r="AQ367" i="1"/>
  <c r="AT367" i="1"/>
  <c r="AU367" i="1"/>
  <c r="W368" i="1"/>
  <c r="X368" i="1"/>
  <c r="Y368" i="1"/>
  <c r="Z368" i="1"/>
  <c r="AA368" i="1"/>
  <c r="AB368" i="1"/>
  <c r="AL368" i="1"/>
  <c r="AM368" i="1"/>
  <c r="AQ368" i="1"/>
  <c r="AT368" i="1"/>
  <c r="AU368" i="1"/>
  <c r="W369" i="1"/>
  <c r="X369" i="1"/>
  <c r="Y369" i="1"/>
  <c r="Z369" i="1"/>
  <c r="AA369" i="1"/>
  <c r="AB369" i="1"/>
  <c r="AL369" i="1"/>
  <c r="AM369" i="1"/>
  <c r="AQ369" i="1"/>
  <c r="AT369" i="1"/>
  <c r="AU369" i="1"/>
  <c r="W370" i="1"/>
  <c r="X370" i="1"/>
  <c r="Y370" i="1"/>
  <c r="Z370" i="1"/>
  <c r="AA370" i="1"/>
  <c r="AB370" i="1"/>
  <c r="AL370" i="1"/>
  <c r="AM370" i="1"/>
  <c r="AQ370" i="1"/>
  <c r="AT370" i="1"/>
  <c r="AU370" i="1"/>
  <c r="W371" i="1"/>
  <c r="X371" i="1"/>
  <c r="Y371" i="1"/>
  <c r="Z371" i="1"/>
  <c r="AA371" i="1"/>
  <c r="AB371" i="1"/>
  <c r="AL371" i="1"/>
  <c r="AM371" i="1"/>
  <c r="AQ371" i="1"/>
  <c r="AT371" i="1"/>
  <c r="AU371" i="1"/>
  <c r="W372" i="1"/>
  <c r="X372" i="1"/>
  <c r="Y372" i="1"/>
  <c r="Z372" i="1"/>
  <c r="AA372" i="1"/>
  <c r="AB372" i="1"/>
  <c r="AL372" i="1"/>
  <c r="AM372" i="1"/>
  <c r="AQ372" i="1"/>
  <c r="AT372" i="1"/>
  <c r="AU372" i="1"/>
  <c r="W373" i="1"/>
  <c r="X373" i="1"/>
  <c r="Y373" i="1"/>
  <c r="Z373" i="1"/>
  <c r="AA373" i="1"/>
  <c r="AB373" i="1"/>
  <c r="AL373" i="1"/>
  <c r="AM373" i="1"/>
  <c r="AQ373" i="1"/>
  <c r="AT373" i="1"/>
  <c r="AU373" i="1"/>
  <c r="W374" i="1"/>
  <c r="X374" i="1"/>
  <c r="Y374" i="1"/>
  <c r="Z374" i="1"/>
  <c r="AA374" i="1"/>
  <c r="AB374" i="1"/>
  <c r="AL374" i="1"/>
  <c r="AM374" i="1"/>
  <c r="AQ374" i="1"/>
  <c r="AT374" i="1"/>
  <c r="AU374" i="1"/>
  <c r="W375" i="1"/>
  <c r="X375" i="1"/>
  <c r="Y375" i="1"/>
  <c r="Z375" i="1"/>
  <c r="AA375" i="1"/>
  <c r="AB375" i="1"/>
  <c r="AL375" i="1"/>
  <c r="AM375" i="1"/>
  <c r="AQ375" i="1"/>
  <c r="AT375" i="1"/>
  <c r="AU375" i="1"/>
  <c r="W376" i="1"/>
  <c r="X376" i="1"/>
  <c r="Y376" i="1"/>
  <c r="Z376" i="1"/>
  <c r="AA376" i="1"/>
  <c r="AB376" i="1"/>
  <c r="AL376" i="1"/>
  <c r="AM376" i="1"/>
  <c r="AQ376" i="1"/>
  <c r="AT376" i="1"/>
  <c r="AU376" i="1"/>
  <c r="W377" i="1"/>
  <c r="X377" i="1"/>
  <c r="Y377" i="1"/>
  <c r="Z377" i="1"/>
  <c r="AA377" i="1"/>
  <c r="AB377" i="1"/>
  <c r="AL377" i="1"/>
  <c r="AM377" i="1"/>
  <c r="AQ377" i="1"/>
  <c r="AT377" i="1"/>
  <c r="AU377" i="1"/>
  <c r="W378" i="1"/>
  <c r="X378" i="1"/>
  <c r="Y378" i="1"/>
  <c r="Z378" i="1"/>
  <c r="AA378" i="1"/>
  <c r="AB378" i="1"/>
  <c r="AL378" i="1"/>
  <c r="AM378" i="1"/>
  <c r="AQ378" i="1"/>
  <c r="AT378" i="1"/>
  <c r="AU378" i="1"/>
  <c r="W379" i="1"/>
  <c r="X379" i="1"/>
  <c r="Y379" i="1"/>
  <c r="Z379" i="1"/>
  <c r="AA379" i="1"/>
  <c r="AB379" i="1"/>
  <c r="AL379" i="1"/>
  <c r="AM379" i="1"/>
  <c r="AQ379" i="1"/>
  <c r="AT379" i="1"/>
  <c r="AU379" i="1"/>
  <c r="W380" i="1"/>
  <c r="X380" i="1"/>
  <c r="Y380" i="1"/>
  <c r="Z380" i="1"/>
  <c r="AA380" i="1"/>
  <c r="AB380" i="1"/>
  <c r="AL380" i="1"/>
  <c r="AM380" i="1"/>
  <c r="AQ380" i="1"/>
  <c r="AT380" i="1"/>
  <c r="AU380" i="1"/>
  <c r="W381" i="1"/>
  <c r="X381" i="1"/>
  <c r="Y381" i="1"/>
  <c r="Z381" i="1"/>
  <c r="AA381" i="1"/>
  <c r="AB381" i="1"/>
  <c r="AL381" i="1"/>
  <c r="AM381" i="1"/>
  <c r="AQ381" i="1"/>
  <c r="AT381" i="1"/>
  <c r="AU381" i="1"/>
  <c r="W382" i="1"/>
  <c r="X382" i="1"/>
  <c r="Y382" i="1"/>
  <c r="Z382" i="1"/>
  <c r="AA382" i="1"/>
  <c r="AB382" i="1"/>
  <c r="AL382" i="1"/>
  <c r="AM382" i="1"/>
  <c r="AQ382" i="1"/>
  <c r="AT382" i="1"/>
  <c r="AU382" i="1"/>
  <c r="W383" i="1"/>
  <c r="X383" i="1"/>
  <c r="Y383" i="1"/>
  <c r="Z383" i="1"/>
  <c r="AA383" i="1"/>
  <c r="AB383" i="1"/>
  <c r="AL383" i="1"/>
  <c r="AM383" i="1"/>
  <c r="AQ383" i="1"/>
  <c r="AT383" i="1"/>
  <c r="AU383" i="1"/>
  <c r="W384" i="1"/>
  <c r="X384" i="1"/>
  <c r="Y384" i="1"/>
  <c r="Z384" i="1"/>
  <c r="AA384" i="1"/>
  <c r="AB384" i="1"/>
  <c r="AL384" i="1"/>
  <c r="AM384" i="1"/>
  <c r="AQ384" i="1"/>
  <c r="AT384" i="1"/>
  <c r="AU384" i="1"/>
  <c r="W385" i="1"/>
  <c r="X385" i="1"/>
  <c r="Y385" i="1"/>
  <c r="Z385" i="1"/>
  <c r="AA385" i="1"/>
  <c r="AB385" i="1"/>
  <c r="AL385" i="1"/>
  <c r="AM385" i="1"/>
  <c r="AQ385" i="1"/>
  <c r="AT385" i="1"/>
  <c r="AU385" i="1"/>
  <c r="W386" i="1"/>
  <c r="X386" i="1"/>
  <c r="Y386" i="1"/>
  <c r="Z386" i="1"/>
  <c r="AA386" i="1"/>
  <c r="AB386" i="1"/>
  <c r="AL386" i="1"/>
  <c r="AM386" i="1"/>
  <c r="AQ386" i="1"/>
  <c r="AT386" i="1"/>
  <c r="AU386" i="1"/>
  <c r="W387" i="1"/>
  <c r="X387" i="1"/>
  <c r="Y387" i="1"/>
  <c r="Z387" i="1"/>
  <c r="AA387" i="1"/>
  <c r="AB387" i="1"/>
  <c r="AL387" i="1"/>
  <c r="AM387" i="1"/>
  <c r="AQ387" i="1"/>
  <c r="AT387" i="1"/>
  <c r="AU387" i="1"/>
  <c r="W388" i="1"/>
  <c r="X388" i="1"/>
  <c r="Y388" i="1"/>
  <c r="Z388" i="1"/>
  <c r="AA388" i="1"/>
  <c r="AB388" i="1"/>
  <c r="AL388" i="1"/>
  <c r="AM388" i="1"/>
  <c r="AQ388" i="1"/>
  <c r="AT388" i="1"/>
  <c r="AU388" i="1"/>
  <c r="W389" i="1"/>
  <c r="X389" i="1"/>
  <c r="Y389" i="1"/>
  <c r="Z389" i="1"/>
  <c r="AA389" i="1"/>
  <c r="AB389" i="1"/>
  <c r="AL389" i="1"/>
  <c r="AM389" i="1"/>
  <c r="AQ389" i="1"/>
  <c r="AT389" i="1"/>
  <c r="AU389" i="1"/>
  <c r="W390" i="1"/>
  <c r="X390" i="1"/>
  <c r="Y390" i="1"/>
  <c r="Z390" i="1"/>
  <c r="AA390" i="1"/>
  <c r="AB390" i="1"/>
  <c r="AL390" i="1"/>
  <c r="AM390" i="1"/>
  <c r="AQ390" i="1"/>
  <c r="AT390" i="1"/>
  <c r="AU390" i="1"/>
  <c r="W391" i="1"/>
  <c r="X391" i="1"/>
  <c r="Y391" i="1"/>
  <c r="Z391" i="1"/>
  <c r="AA391" i="1"/>
  <c r="AB391" i="1"/>
  <c r="AL391" i="1"/>
  <c r="AM391" i="1"/>
  <c r="AQ391" i="1"/>
  <c r="AT391" i="1"/>
  <c r="AU391" i="1"/>
  <c r="W392" i="1"/>
  <c r="X392" i="1"/>
  <c r="Y392" i="1"/>
  <c r="Z392" i="1"/>
  <c r="AA392" i="1"/>
  <c r="AB392" i="1"/>
  <c r="AL392" i="1"/>
  <c r="AM392" i="1"/>
  <c r="AQ392" i="1"/>
  <c r="AT392" i="1"/>
  <c r="AU392" i="1"/>
  <c r="W393" i="1"/>
  <c r="X393" i="1"/>
  <c r="Y393" i="1"/>
  <c r="Z393" i="1"/>
  <c r="AA393" i="1"/>
  <c r="AB393" i="1"/>
  <c r="AL393" i="1"/>
  <c r="AM393" i="1"/>
  <c r="AQ393" i="1"/>
  <c r="AT393" i="1"/>
  <c r="AU393" i="1"/>
  <c r="W394" i="1"/>
  <c r="X394" i="1"/>
  <c r="Y394" i="1"/>
  <c r="Z394" i="1"/>
  <c r="AA394" i="1"/>
  <c r="AB394" i="1"/>
  <c r="AL394" i="1"/>
  <c r="AM394" i="1"/>
  <c r="AQ394" i="1"/>
  <c r="AT394" i="1"/>
  <c r="AU394" i="1"/>
  <c r="W395" i="1"/>
  <c r="X395" i="1"/>
  <c r="Y395" i="1"/>
  <c r="Z395" i="1"/>
  <c r="AA395" i="1"/>
  <c r="AB395" i="1"/>
  <c r="AL395" i="1"/>
  <c r="AM395" i="1"/>
  <c r="AQ395" i="1"/>
  <c r="AT395" i="1"/>
  <c r="AU395" i="1"/>
  <c r="W396" i="1"/>
  <c r="X396" i="1"/>
  <c r="Y396" i="1"/>
  <c r="Z396" i="1"/>
  <c r="AA396" i="1"/>
  <c r="AB396" i="1"/>
  <c r="AL396" i="1"/>
  <c r="AM396" i="1"/>
  <c r="AQ396" i="1"/>
  <c r="AT396" i="1"/>
  <c r="AU396" i="1"/>
  <c r="W397" i="1"/>
  <c r="X397" i="1"/>
  <c r="Y397" i="1"/>
  <c r="Z397" i="1"/>
  <c r="AA397" i="1"/>
  <c r="AB397" i="1"/>
  <c r="AL397" i="1"/>
  <c r="AM397" i="1"/>
  <c r="AQ397" i="1"/>
  <c r="AT397" i="1"/>
  <c r="AU397" i="1"/>
  <c r="W398" i="1"/>
  <c r="X398" i="1"/>
  <c r="Y398" i="1"/>
  <c r="Z398" i="1"/>
  <c r="AA398" i="1"/>
  <c r="AB398" i="1"/>
  <c r="AL398" i="1"/>
  <c r="AM398" i="1"/>
  <c r="AQ398" i="1"/>
  <c r="AT398" i="1"/>
  <c r="AU398" i="1"/>
  <c r="W399" i="1"/>
  <c r="X399" i="1"/>
  <c r="Y399" i="1"/>
  <c r="Z399" i="1"/>
  <c r="AA399" i="1"/>
  <c r="AB399" i="1"/>
  <c r="AL399" i="1"/>
  <c r="AM399" i="1"/>
  <c r="AQ399" i="1"/>
  <c r="AT399" i="1"/>
  <c r="AU399" i="1"/>
  <c r="W400" i="1"/>
  <c r="X400" i="1"/>
  <c r="Y400" i="1"/>
  <c r="Z400" i="1"/>
  <c r="AA400" i="1"/>
  <c r="AB400" i="1"/>
  <c r="AL400" i="1"/>
  <c r="AM400" i="1"/>
  <c r="AQ400" i="1"/>
  <c r="AT400" i="1"/>
  <c r="AU400" i="1"/>
  <c r="W401" i="1"/>
  <c r="X401" i="1"/>
  <c r="Y401" i="1"/>
  <c r="Z401" i="1"/>
  <c r="AA401" i="1"/>
  <c r="AB401" i="1"/>
  <c r="AL401" i="1"/>
  <c r="AM401" i="1"/>
  <c r="AQ401" i="1"/>
  <c r="AT401" i="1"/>
  <c r="AU401" i="1"/>
  <c r="W402" i="1"/>
  <c r="X402" i="1"/>
  <c r="Y402" i="1"/>
  <c r="Z402" i="1"/>
  <c r="AA402" i="1"/>
  <c r="AB402" i="1"/>
  <c r="AL402" i="1"/>
  <c r="AM402" i="1"/>
  <c r="AQ402" i="1"/>
  <c r="AT402" i="1"/>
  <c r="AU402" i="1"/>
  <c r="W403" i="1"/>
  <c r="X403" i="1"/>
  <c r="Y403" i="1"/>
  <c r="Z403" i="1"/>
  <c r="AA403" i="1"/>
  <c r="AB403" i="1"/>
  <c r="AL403" i="1"/>
  <c r="AM403" i="1"/>
  <c r="AQ403" i="1"/>
  <c r="AT403" i="1"/>
  <c r="AU403" i="1"/>
  <c r="W404" i="1"/>
  <c r="X404" i="1"/>
  <c r="Y404" i="1"/>
  <c r="Z404" i="1"/>
  <c r="AA404" i="1"/>
  <c r="AB404" i="1"/>
  <c r="AL404" i="1"/>
  <c r="AM404" i="1"/>
  <c r="AQ404" i="1"/>
  <c r="AT404" i="1"/>
  <c r="AU404" i="1"/>
  <c r="W405" i="1"/>
  <c r="X405" i="1"/>
  <c r="Y405" i="1"/>
  <c r="Z405" i="1"/>
  <c r="AA405" i="1"/>
  <c r="AB405" i="1"/>
  <c r="AL405" i="1"/>
  <c r="AM405" i="1"/>
  <c r="AQ405" i="1"/>
  <c r="AT405" i="1"/>
  <c r="AU405" i="1"/>
  <c r="W406" i="1"/>
  <c r="X406" i="1"/>
  <c r="Y406" i="1"/>
  <c r="Z406" i="1"/>
  <c r="AA406" i="1"/>
  <c r="AB406" i="1"/>
  <c r="AL406" i="1"/>
  <c r="AM406" i="1"/>
  <c r="AQ406" i="1"/>
  <c r="AT406" i="1"/>
  <c r="AU406" i="1"/>
  <c r="W407" i="1"/>
  <c r="X407" i="1"/>
  <c r="Y407" i="1"/>
  <c r="Z407" i="1"/>
  <c r="AA407" i="1"/>
  <c r="AB407" i="1"/>
  <c r="AL407" i="1"/>
  <c r="AM407" i="1"/>
  <c r="AQ407" i="1"/>
  <c r="AT407" i="1"/>
  <c r="AU407" i="1"/>
  <c r="W408" i="1"/>
  <c r="X408" i="1"/>
  <c r="Y408" i="1"/>
  <c r="Z408" i="1"/>
  <c r="AA408" i="1"/>
  <c r="AB408" i="1"/>
  <c r="AL408" i="1"/>
  <c r="AM408" i="1"/>
  <c r="AQ408" i="1"/>
  <c r="AT408" i="1"/>
  <c r="AU408" i="1"/>
  <c r="W409" i="1"/>
  <c r="X409" i="1"/>
  <c r="Y409" i="1"/>
  <c r="Z409" i="1"/>
  <c r="AA409" i="1"/>
  <c r="AB409" i="1"/>
  <c r="AL409" i="1"/>
  <c r="AM409" i="1"/>
  <c r="AQ409" i="1"/>
  <c r="AT409" i="1"/>
  <c r="AU409" i="1"/>
  <c r="W410" i="1"/>
  <c r="X410" i="1"/>
  <c r="Y410" i="1"/>
  <c r="Z410" i="1"/>
  <c r="AA410" i="1"/>
  <c r="AB410" i="1"/>
  <c r="AL410" i="1"/>
  <c r="AM410" i="1"/>
  <c r="AQ410" i="1"/>
  <c r="AT410" i="1"/>
  <c r="AU410" i="1"/>
  <c r="W411" i="1"/>
  <c r="X411" i="1"/>
  <c r="Y411" i="1"/>
  <c r="Z411" i="1"/>
  <c r="AA411" i="1"/>
  <c r="AB411" i="1"/>
  <c r="AL411" i="1"/>
  <c r="AM411" i="1"/>
  <c r="AQ411" i="1"/>
  <c r="AT411" i="1"/>
  <c r="AU411" i="1"/>
  <c r="W412" i="1"/>
  <c r="X412" i="1"/>
  <c r="Y412" i="1"/>
  <c r="Z412" i="1"/>
  <c r="AA412" i="1"/>
  <c r="AB412" i="1"/>
  <c r="AL412" i="1"/>
  <c r="AM412" i="1"/>
  <c r="AQ412" i="1"/>
  <c r="AT412" i="1"/>
  <c r="AU412" i="1"/>
  <c r="W413" i="1"/>
  <c r="X413" i="1"/>
  <c r="Y413" i="1"/>
  <c r="Z413" i="1"/>
  <c r="AA413" i="1"/>
  <c r="AB413" i="1"/>
  <c r="AL413" i="1"/>
  <c r="AM413" i="1"/>
  <c r="AQ413" i="1"/>
  <c r="AT413" i="1"/>
  <c r="AU413" i="1"/>
  <c r="W414" i="1"/>
  <c r="X414" i="1"/>
  <c r="Y414" i="1"/>
  <c r="Z414" i="1"/>
  <c r="AA414" i="1"/>
  <c r="AB414" i="1"/>
  <c r="AL414" i="1"/>
  <c r="AM414" i="1"/>
  <c r="AQ414" i="1"/>
  <c r="AT414" i="1"/>
  <c r="AU414" i="1"/>
  <c r="W415" i="1"/>
  <c r="X415" i="1"/>
  <c r="Y415" i="1"/>
  <c r="Z415" i="1"/>
  <c r="AA415" i="1"/>
  <c r="AB415" i="1"/>
  <c r="AL415" i="1"/>
  <c r="AM415" i="1"/>
  <c r="AQ415" i="1"/>
  <c r="AT415" i="1"/>
  <c r="AU415" i="1"/>
  <c r="W416" i="1"/>
  <c r="X416" i="1"/>
  <c r="Y416" i="1"/>
  <c r="Z416" i="1"/>
  <c r="AA416" i="1"/>
  <c r="AB416" i="1"/>
  <c r="AL416" i="1"/>
  <c r="AM416" i="1"/>
  <c r="AQ416" i="1"/>
  <c r="AT416" i="1"/>
  <c r="AU416" i="1"/>
  <c r="W417" i="1"/>
  <c r="X417" i="1"/>
  <c r="Y417" i="1"/>
  <c r="Z417" i="1"/>
  <c r="AA417" i="1"/>
  <c r="AB417" i="1"/>
  <c r="AL417" i="1"/>
  <c r="AM417" i="1"/>
  <c r="AQ417" i="1"/>
  <c r="AT417" i="1"/>
  <c r="AU417" i="1"/>
  <c r="W418" i="1"/>
  <c r="X418" i="1"/>
  <c r="Y418" i="1"/>
  <c r="Z418" i="1"/>
  <c r="AA418" i="1"/>
  <c r="AB418" i="1"/>
  <c r="AL418" i="1"/>
  <c r="AM418" i="1"/>
  <c r="AQ418" i="1"/>
  <c r="AT418" i="1"/>
  <c r="AU418" i="1"/>
  <c r="W419" i="1"/>
  <c r="X419" i="1"/>
  <c r="Y419" i="1"/>
  <c r="Z419" i="1"/>
  <c r="AA419" i="1"/>
  <c r="AB419" i="1"/>
  <c r="AL419" i="1"/>
  <c r="AM419" i="1"/>
  <c r="AQ419" i="1"/>
  <c r="AT419" i="1"/>
  <c r="AU419" i="1"/>
  <c r="W420" i="1"/>
  <c r="X420" i="1"/>
  <c r="Y420" i="1"/>
  <c r="Z420" i="1"/>
  <c r="AA420" i="1"/>
  <c r="AB420" i="1"/>
  <c r="AL420" i="1"/>
  <c r="AM420" i="1"/>
  <c r="AQ420" i="1"/>
  <c r="AT420" i="1"/>
  <c r="AU420" i="1"/>
  <c r="W421" i="1"/>
  <c r="X421" i="1"/>
  <c r="Y421" i="1"/>
  <c r="Z421" i="1"/>
  <c r="AA421" i="1"/>
  <c r="AB421" i="1"/>
  <c r="AL421" i="1"/>
  <c r="AM421" i="1"/>
  <c r="AQ421" i="1"/>
  <c r="AT421" i="1"/>
  <c r="AU421" i="1"/>
  <c r="W422" i="1"/>
  <c r="X422" i="1"/>
  <c r="Y422" i="1"/>
  <c r="Z422" i="1"/>
  <c r="AA422" i="1"/>
  <c r="AB422" i="1"/>
  <c r="AL422" i="1"/>
  <c r="AM422" i="1"/>
  <c r="AQ422" i="1"/>
  <c r="AT422" i="1"/>
  <c r="AU422" i="1"/>
  <c r="W423" i="1"/>
  <c r="X423" i="1"/>
  <c r="Y423" i="1"/>
  <c r="Z423" i="1"/>
  <c r="AA423" i="1"/>
  <c r="AB423" i="1"/>
  <c r="AL423" i="1"/>
  <c r="AM423" i="1"/>
  <c r="AQ423" i="1"/>
  <c r="AT423" i="1"/>
  <c r="AU423" i="1"/>
  <c r="W424" i="1"/>
  <c r="X424" i="1"/>
  <c r="Y424" i="1"/>
  <c r="Z424" i="1"/>
  <c r="AA424" i="1"/>
  <c r="AB424" i="1"/>
  <c r="AL424" i="1"/>
  <c r="AM424" i="1"/>
  <c r="AQ424" i="1"/>
  <c r="AT424" i="1"/>
  <c r="AU424" i="1"/>
  <c r="W425" i="1"/>
  <c r="X425" i="1"/>
  <c r="Y425" i="1"/>
  <c r="Z425" i="1"/>
  <c r="AA425" i="1"/>
  <c r="AB425" i="1"/>
  <c r="AL425" i="1"/>
  <c r="AM425" i="1"/>
  <c r="AQ425" i="1"/>
  <c r="AT425" i="1"/>
  <c r="AU425" i="1"/>
  <c r="W426" i="1"/>
  <c r="X426" i="1"/>
  <c r="Y426" i="1"/>
  <c r="Z426" i="1"/>
  <c r="AA426" i="1"/>
  <c r="AB426" i="1"/>
  <c r="AL426" i="1"/>
  <c r="AM426" i="1"/>
  <c r="AQ426" i="1"/>
  <c r="AT426" i="1"/>
  <c r="AU426" i="1"/>
  <c r="W427" i="1"/>
  <c r="X427" i="1"/>
  <c r="Y427" i="1"/>
  <c r="Z427" i="1"/>
  <c r="AA427" i="1"/>
  <c r="AB427" i="1"/>
  <c r="AL427" i="1"/>
  <c r="AM427" i="1"/>
  <c r="AQ427" i="1"/>
  <c r="AT427" i="1"/>
  <c r="AU427" i="1"/>
  <c r="W428" i="1"/>
  <c r="X428" i="1"/>
  <c r="Y428" i="1"/>
  <c r="Z428" i="1"/>
  <c r="AA428" i="1"/>
  <c r="AB428" i="1"/>
  <c r="AL428" i="1"/>
  <c r="AM428" i="1"/>
  <c r="AQ428" i="1"/>
  <c r="AT428" i="1"/>
  <c r="AU428" i="1"/>
  <c r="W429" i="1"/>
  <c r="X429" i="1"/>
  <c r="Y429" i="1"/>
  <c r="Z429" i="1"/>
  <c r="AA429" i="1"/>
  <c r="AB429" i="1"/>
  <c r="AL429" i="1"/>
  <c r="AM429" i="1"/>
  <c r="AQ429" i="1"/>
  <c r="AT429" i="1"/>
  <c r="AU429" i="1"/>
  <c r="W430" i="1"/>
  <c r="X430" i="1"/>
  <c r="Y430" i="1"/>
  <c r="Z430" i="1"/>
  <c r="AA430" i="1"/>
  <c r="AB430" i="1"/>
  <c r="AL430" i="1"/>
  <c r="AM430" i="1"/>
  <c r="AQ430" i="1"/>
  <c r="AT430" i="1"/>
  <c r="AU430" i="1"/>
  <c r="W431" i="1"/>
  <c r="X431" i="1"/>
  <c r="Y431" i="1"/>
  <c r="Z431" i="1"/>
  <c r="AA431" i="1"/>
  <c r="AB431" i="1"/>
  <c r="AL431" i="1"/>
  <c r="AM431" i="1"/>
  <c r="AQ431" i="1"/>
  <c r="AT431" i="1"/>
  <c r="AU431" i="1"/>
  <c r="W432" i="1"/>
  <c r="X432" i="1"/>
  <c r="Y432" i="1"/>
  <c r="Z432" i="1"/>
  <c r="AA432" i="1"/>
  <c r="AB432" i="1"/>
  <c r="AL432" i="1"/>
  <c r="AM432" i="1"/>
  <c r="AQ432" i="1"/>
  <c r="AT432" i="1"/>
  <c r="AU432" i="1"/>
  <c r="W433" i="1"/>
  <c r="X433" i="1"/>
  <c r="Y433" i="1"/>
  <c r="Z433" i="1"/>
  <c r="AA433" i="1"/>
  <c r="AB433" i="1"/>
  <c r="AL433" i="1"/>
  <c r="AM433" i="1"/>
  <c r="AQ433" i="1"/>
  <c r="AT433" i="1"/>
  <c r="AU433" i="1"/>
  <c r="W434" i="1"/>
  <c r="X434" i="1"/>
  <c r="Y434" i="1"/>
  <c r="Z434" i="1"/>
  <c r="AA434" i="1"/>
  <c r="AB434" i="1"/>
  <c r="AL434" i="1"/>
  <c r="AM434" i="1"/>
  <c r="AQ434" i="1"/>
  <c r="AT434" i="1"/>
  <c r="AU434" i="1"/>
  <c r="W435" i="1"/>
  <c r="X435" i="1"/>
  <c r="Y435" i="1"/>
  <c r="Z435" i="1"/>
  <c r="AA435" i="1"/>
  <c r="AB435" i="1"/>
  <c r="AL435" i="1"/>
  <c r="AM435" i="1"/>
  <c r="AQ435" i="1"/>
  <c r="AT435" i="1"/>
  <c r="AU435" i="1"/>
  <c r="W436" i="1"/>
  <c r="X436" i="1"/>
  <c r="Y436" i="1"/>
  <c r="Z436" i="1"/>
  <c r="AA436" i="1"/>
  <c r="AB436" i="1"/>
  <c r="AL436" i="1"/>
  <c r="AM436" i="1"/>
  <c r="AQ436" i="1"/>
  <c r="AT436" i="1"/>
  <c r="AU436" i="1"/>
  <c r="W437" i="1"/>
  <c r="X437" i="1"/>
  <c r="Y437" i="1"/>
  <c r="Z437" i="1"/>
  <c r="AA437" i="1"/>
  <c r="AB437" i="1"/>
  <c r="AL437" i="1"/>
  <c r="AM437" i="1"/>
  <c r="AQ437" i="1"/>
  <c r="AT437" i="1"/>
  <c r="AU437" i="1"/>
  <c r="W438" i="1"/>
  <c r="X438" i="1"/>
  <c r="Y438" i="1"/>
  <c r="Z438" i="1"/>
  <c r="AA438" i="1"/>
  <c r="AB438" i="1"/>
  <c r="AL438" i="1"/>
  <c r="AM438" i="1"/>
  <c r="AQ438" i="1"/>
  <c r="AT438" i="1"/>
  <c r="AU438" i="1"/>
  <c r="W439" i="1"/>
  <c r="X439" i="1"/>
  <c r="Y439" i="1"/>
  <c r="Z439" i="1"/>
  <c r="AA439" i="1"/>
  <c r="AB439" i="1"/>
  <c r="AL439" i="1"/>
  <c r="AM439" i="1"/>
  <c r="AQ439" i="1"/>
  <c r="AT439" i="1"/>
  <c r="AU439" i="1"/>
  <c r="W440" i="1"/>
  <c r="X440" i="1"/>
  <c r="Y440" i="1"/>
  <c r="Z440" i="1"/>
  <c r="AA440" i="1"/>
  <c r="AB440" i="1"/>
  <c r="AL440" i="1"/>
  <c r="AM440" i="1"/>
  <c r="AQ440" i="1"/>
  <c r="AT440" i="1"/>
  <c r="AU440" i="1"/>
  <c r="W441" i="1"/>
  <c r="X441" i="1"/>
  <c r="Y441" i="1"/>
  <c r="Z441" i="1"/>
  <c r="AA441" i="1"/>
  <c r="AB441" i="1"/>
  <c r="AL441" i="1"/>
  <c r="AM441" i="1"/>
  <c r="AQ441" i="1"/>
  <c r="AT441" i="1"/>
  <c r="AU441" i="1"/>
  <c r="W442" i="1"/>
  <c r="X442" i="1"/>
  <c r="Y442" i="1"/>
  <c r="Z442" i="1"/>
  <c r="AA442" i="1"/>
  <c r="AB442" i="1"/>
  <c r="AL442" i="1"/>
  <c r="AM442" i="1"/>
  <c r="AQ442" i="1"/>
  <c r="AT442" i="1"/>
  <c r="AU442" i="1"/>
  <c r="W443" i="1"/>
  <c r="X443" i="1"/>
  <c r="Y443" i="1"/>
  <c r="Z443" i="1"/>
  <c r="AA443" i="1"/>
  <c r="AB443" i="1"/>
  <c r="AL443" i="1"/>
  <c r="AM443" i="1"/>
  <c r="AQ443" i="1"/>
  <c r="AT443" i="1"/>
  <c r="AU443" i="1"/>
  <c r="W444" i="1"/>
  <c r="X444" i="1"/>
  <c r="Y444" i="1"/>
  <c r="Z444" i="1"/>
  <c r="AA444" i="1"/>
  <c r="AB444" i="1"/>
  <c r="AL444" i="1"/>
  <c r="AM444" i="1"/>
  <c r="AQ444" i="1"/>
  <c r="AT444" i="1"/>
  <c r="AU444" i="1"/>
  <c r="W445" i="1"/>
  <c r="X445" i="1"/>
  <c r="Y445" i="1"/>
  <c r="Z445" i="1"/>
  <c r="AA445" i="1"/>
  <c r="AB445" i="1"/>
  <c r="AL445" i="1"/>
  <c r="AM445" i="1"/>
  <c r="AQ445" i="1"/>
  <c r="AT445" i="1"/>
  <c r="AU445" i="1"/>
  <c r="W446" i="1"/>
  <c r="X446" i="1"/>
  <c r="Y446" i="1"/>
  <c r="Z446" i="1"/>
  <c r="AA446" i="1"/>
  <c r="AB446" i="1"/>
  <c r="AL446" i="1"/>
  <c r="AM446" i="1"/>
  <c r="AQ446" i="1"/>
  <c r="AT446" i="1"/>
  <c r="AU446" i="1"/>
  <c r="W447" i="1"/>
  <c r="X447" i="1"/>
  <c r="Y447" i="1"/>
  <c r="Z447" i="1"/>
  <c r="AA447" i="1"/>
  <c r="AB447" i="1"/>
  <c r="AL447" i="1"/>
  <c r="AM447" i="1"/>
  <c r="AQ447" i="1"/>
  <c r="AT447" i="1"/>
  <c r="AU447" i="1"/>
  <c r="W448" i="1"/>
  <c r="X448" i="1"/>
  <c r="Y448" i="1"/>
  <c r="Z448" i="1"/>
  <c r="AA448" i="1"/>
  <c r="AB448" i="1"/>
  <c r="AL448" i="1"/>
  <c r="AM448" i="1"/>
  <c r="AQ448" i="1"/>
  <c r="AT448" i="1"/>
  <c r="AU448" i="1"/>
  <c r="W449" i="1"/>
  <c r="X449" i="1"/>
  <c r="Y449" i="1"/>
  <c r="Z449" i="1"/>
  <c r="AA449" i="1"/>
  <c r="AB449" i="1"/>
  <c r="AL449" i="1"/>
  <c r="AM449" i="1"/>
  <c r="AQ449" i="1"/>
  <c r="AT449" i="1"/>
  <c r="AU449" i="1"/>
  <c r="W450" i="1"/>
  <c r="X450" i="1"/>
  <c r="Y450" i="1"/>
  <c r="Z450" i="1"/>
  <c r="AA450" i="1"/>
  <c r="AB450" i="1"/>
  <c r="AL450" i="1"/>
  <c r="AM450" i="1"/>
  <c r="AQ450" i="1"/>
  <c r="AT450" i="1"/>
  <c r="AU450" i="1"/>
  <c r="W451" i="1"/>
  <c r="X451" i="1"/>
  <c r="Y451" i="1"/>
  <c r="Z451" i="1"/>
  <c r="AA451" i="1"/>
  <c r="AB451" i="1"/>
  <c r="AL451" i="1"/>
  <c r="AM451" i="1"/>
  <c r="AQ451" i="1"/>
  <c r="AT451" i="1"/>
  <c r="AU451" i="1"/>
  <c r="W452" i="1"/>
  <c r="X452" i="1"/>
  <c r="Y452" i="1"/>
  <c r="Z452" i="1"/>
  <c r="AA452" i="1"/>
  <c r="AB452" i="1"/>
  <c r="AL452" i="1"/>
  <c r="AM452" i="1"/>
  <c r="AQ452" i="1"/>
  <c r="AT452" i="1"/>
  <c r="AU452" i="1"/>
  <c r="W453" i="1"/>
  <c r="X453" i="1"/>
  <c r="Y453" i="1"/>
  <c r="Z453" i="1"/>
  <c r="AA453" i="1"/>
  <c r="AB453" i="1"/>
  <c r="AL453" i="1"/>
  <c r="AM453" i="1"/>
  <c r="AQ453" i="1"/>
  <c r="AT453" i="1"/>
  <c r="AU453" i="1"/>
  <c r="W454" i="1"/>
  <c r="X454" i="1"/>
  <c r="Y454" i="1"/>
  <c r="Z454" i="1"/>
  <c r="AA454" i="1"/>
  <c r="AB454" i="1"/>
  <c r="AL454" i="1"/>
  <c r="AM454" i="1"/>
  <c r="AQ454" i="1"/>
  <c r="AT454" i="1"/>
  <c r="AU454" i="1"/>
  <c r="W455" i="1"/>
  <c r="X455" i="1"/>
  <c r="Y455" i="1"/>
  <c r="Z455" i="1"/>
  <c r="AA455" i="1"/>
  <c r="AB455" i="1"/>
  <c r="AL455" i="1"/>
  <c r="AM455" i="1"/>
  <c r="AQ455" i="1"/>
  <c r="AT455" i="1"/>
  <c r="AU455" i="1"/>
  <c r="W456" i="1"/>
  <c r="X456" i="1"/>
  <c r="Y456" i="1"/>
  <c r="Z456" i="1"/>
  <c r="AA456" i="1"/>
  <c r="AB456" i="1"/>
  <c r="AL456" i="1"/>
  <c r="AM456" i="1"/>
  <c r="AQ456" i="1"/>
  <c r="AT456" i="1"/>
  <c r="AU456" i="1"/>
  <c r="W457" i="1"/>
  <c r="X457" i="1"/>
  <c r="Y457" i="1"/>
  <c r="Z457" i="1"/>
  <c r="AA457" i="1"/>
  <c r="AB457" i="1"/>
  <c r="AL457" i="1"/>
  <c r="AM457" i="1"/>
  <c r="AQ457" i="1"/>
  <c r="AT457" i="1"/>
  <c r="AU457" i="1"/>
  <c r="W458" i="1"/>
  <c r="X458" i="1"/>
  <c r="Y458" i="1"/>
  <c r="Z458" i="1"/>
  <c r="AA458" i="1"/>
  <c r="AB458" i="1"/>
  <c r="AL458" i="1"/>
  <c r="AM458" i="1"/>
  <c r="AQ458" i="1"/>
  <c r="AT458" i="1"/>
  <c r="AU458" i="1"/>
  <c r="W459" i="1"/>
  <c r="X459" i="1"/>
  <c r="Y459" i="1"/>
  <c r="Z459" i="1"/>
  <c r="AA459" i="1"/>
  <c r="AB459" i="1"/>
  <c r="AL459" i="1"/>
  <c r="AM459" i="1"/>
  <c r="AQ459" i="1"/>
  <c r="AT459" i="1"/>
  <c r="AU459" i="1"/>
  <c r="W460" i="1"/>
  <c r="X460" i="1"/>
  <c r="Y460" i="1"/>
  <c r="Z460" i="1"/>
  <c r="AA460" i="1"/>
  <c r="AB460" i="1"/>
  <c r="AL460" i="1"/>
  <c r="AM460" i="1"/>
  <c r="AQ460" i="1"/>
  <c r="AT460" i="1"/>
  <c r="AU460" i="1"/>
  <c r="W461" i="1"/>
  <c r="X461" i="1"/>
  <c r="Y461" i="1"/>
  <c r="Z461" i="1"/>
  <c r="AA461" i="1"/>
  <c r="AB461" i="1"/>
  <c r="AL461" i="1"/>
  <c r="AM461" i="1"/>
  <c r="AQ461" i="1"/>
  <c r="AT461" i="1"/>
  <c r="AU461" i="1"/>
  <c r="W462" i="1"/>
  <c r="X462" i="1"/>
  <c r="Y462" i="1"/>
  <c r="Z462" i="1"/>
  <c r="AA462" i="1"/>
  <c r="AB462" i="1"/>
  <c r="AL462" i="1"/>
  <c r="AM462" i="1"/>
  <c r="AQ462" i="1"/>
  <c r="AT462" i="1"/>
  <c r="AU462" i="1"/>
  <c r="W463" i="1"/>
  <c r="X463" i="1"/>
  <c r="Y463" i="1"/>
  <c r="Z463" i="1"/>
  <c r="AA463" i="1"/>
  <c r="AB463" i="1"/>
  <c r="AL463" i="1"/>
  <c r="AM463" i="1"/>
  <c r="AQ463" i="1"/>
  <c r="AT463" i="1"/>
  <c r="AU463" i="1"/>
  <c r="W464" i="1"/>
  <c r="X464" i="1"/>
  <c r="Y464" i="1"/>
  <c r="Z464" i="1"/>
  <c r="AA464" i="1"/>
  <c r="AB464" i="1"/>
  <c r="AL464" i="1"/>
  <c r="AM464" i="1"/>
  <c r="AQ464" i="1"/>
  <c r="AT464" i="1"/>
  <c r="AU464" i="1"/>
  <c r="W465" i="1"/>
  <c r="X465" i="1"/>
  <c r="Y465" i="1"/>
  <c r="Z465" i="1"/>
  <c r="AA465" i="1"/>
  <c r="AB465" i="1"/>
  <c r="AL465" i="1"/>
  <c r="AM465" i="1"/>
  <c r="AQ465" i="1"/>
  <c r="AT465" i="1"/>
  <c r="AU465" i="1"/>
  <c r="W466" i="1"/>
  <c r="X466" i="1"/>
  <c r="Y466" i="1"/>
  <c r="Z466" i="1"/>
  <c r="AA466" i="1"/>
  <c r="AB466" i="1"/>
  <c r="AL466" i="1"/>
  <c r="AM466" i="1"/>
  <c r="AQ466" i="1"/>
  <c r="AT466" i="1"/>
  <c r="AU466" i="1"/>
  <c r="W467" i="1"/>
  <c r="X467" i="1"/>
  <c r="Y467" i="1"/>
  <c r="Z467" i="1"/>
  <c r="AA467" i="1"/>
  <c r="AB467" i="1"/>
  <c r="AL467" i="1"/>
  <c r="AM467" i="1"/>
  <c r="AQ467" i="1"/>
  <c r="AT467" i="1"/>
  <c r="AU467" i="1"/>
  <c r="W468" i="1"/>
  <c r="X468" i="1"/>
  <c r="Y468" i="1"/>
  <c r="Z468" i="1"/>
  <c r="AA468" i="1"/>
  <c r="AB468" i="1"/>
  <c r="AL468" i="1"/>
  <c r="AM468" i="1"/>
  <c r="AQ468" i="1"/>
  <c r="AT468" i="1"/>
  <c r="AU468" i="1"/>
  <c r="W469" i="1"/>
  <c r="X469" i="1"/>
  <c r="Y469" i="1"/>
  <c r="Z469" i="1"/>
  <c r="AA469" i="1"/>
  <c r="AB469" i="1"/>
  <c r="AL469" i="1"/>
  <c r="AM469" i="1"/>
  <c r="AQ469" i="1"/>
  <c r="AT469" i="1"/>
  <c r="AU469" i="1"/>
  <c r="W470" i="1"/>
  <c r="X470" i="1"/>
  <c r="Y470" i="1"/>
  <c r="Z470" i="1"/>
  <c r="AA470" i="1"/>
  <c r="AB470" i="1"/>
  <c r="AL470" i="1"/>
  <c r="AM470" i="1"/>
  <c r="AQ470" i="1"/>
  <c r="AT470" i="1"/>
  <c r="AU470" i="1"/>
  <c r="W471" i="1"/>
  <c r="X471" i="1"/>
  <c r="Y471" i="1"/>
  <c r="Z471" i="1"/>
  <c r="AA471" i="1"/>
  <c r="AB471" i="1"/>
  <c r="AL471" i="1"/>
  <c r="AM471" i="1"/>
  <c r="AQ471" i="1"/>
  <c r="AT471" i="1"/>
  <c r="AU471" i="1"/>
  <c r="W472" i="1"/>
  <c r="X472" i="1"/>
  <c r="Y472" i="1"/>
  <c r="Z472" i="1"/>
  <c r="AA472" i="1"/>
  <c r="AB472" i="1"/>
  <c r="AL472" i="1"/>
  <c r="AM472" i="1"/>
  <c r="AQ472" i="1"/>
  <c r="AT472" i="1"/>
  <c r="AU472" i="1"/>
  <c r="W473" i="1"/>
  <c r="X473" i="1"/>
  <c r="Y473" i="1"/>
  <c r="Z473" i="1"/>
  <c r="AA473" i="1"/>
  <c r="AB473" i="1"/>
  <c r="AL473" i="1"/>
  <c r="AM473" i="1"/>
  <c r="AQ473" i="1"/>
  <c r="AT473" i="1"/>
  <c r="AU473" i="1"/>
  <c r="W474" i="1"/>
  <c r="X474" i="1"/>
  <c r="Y474" i="1"/>
  <c r="Z474" i="1"/>
  <c r="AA474" i="1"/>
  <c r="AB474" i="1"/>
  <c r="AL474" i="1"/>
  <c r="AM474" i="1"/>
  <c r="AQ474" i="1"/>
  <c r="AT474" i="1"/>
  <c r="AU474" i="1"/>
  <c r="W475" i="1"/>
  <c r="X475" i="1"/>
  <c r="Y475" i="1"/>
  <c r="Z475" i="1"/>
  <c r="AA475" i="1"/>
  <c r="AB475" i="1"/>
  <c r="AL475" i="1"/>
  <c r="AM475" i="1"/>
  <c r="AQ475" i="1"/>
  <c r="AT475" i="1"/>
  <c r="AU475" i="1"/>
  <c r="W476" i="1"/>
  <c r="X476" i="1"/>
  <c r="Y476" i="1"/>
  <c r="Z476" i="1"/>
  <c r="AA476" i="1"/>
  <c r="AB476" i="1"/>
  <c r="AL476" i="1"/>
  <c r="AM476" i="1"/>
  <c r="AQ476" i="1"/>
  <c r="AT476" i="1"/>
  <c r="AU476" i="1"/>
  <c r="W477" i="1"/>
  <c r="X477" i="1"/>
  <c r="Y477" i="1"/>
  <c r="Z477" i="1"/>
  <c r="AA477" i="1"/>
  <c r="AB477" i="1"/>
  <c r="AL477" i="1"/>
  <c r="AM477" i="1"/>
  <c r="AQ477" i="1"/>
  <c r="AT477" i="1"/>
  <c r="AU477" i="1"/>
  <c r="W478" i="1"/>
  <c r="X478" i="1"/>
  <c r="Y478" i="1"/>
  <c r="Z478" i="1"/>
  <c r="AA478" i="1"/>
  <c r="AB478" i="1"/>
  <c r="AL478" i="1"/>
  <c r="AM478" i="1"/>
  <c r="AQ478" i="1"/>
  <c r="AT478" i="1"/>
  <c r="AU478" i="1"/>
  <c r="W479" i="1"/>
  <c r="X479" i="1"/>
  <c r="Y479" i="1"/>
  <c r="Z479" i="1"/>
  <c r="AA479" i="1"/>
  <c r="AB479" i="1"/>
  <c r="AL479" i="1"/>
  <c r="AM479" i="1"/>
  <c r="AQ479" i="1"/>
  <c r="AT479" i="1"/>
  <c r="AU479" i="1"/>
  <c r="W480" i="1"/>
  <c r="X480" i="1"/>
  <c r="Y480" i="1"/>
  <c r="Z480" i="1"/>
  <c r="AA480" i="1"/>
  <c r="AB480" i="1"/>
  <c r="AL480" i="1"/>
  <c r="AM480" i="1"/>
  <c r="AQ480" i="1"/>
  <c r="AT480" i="1"/>
  <c r="AU480" i="1"/>
  <c r="W481" i="1"/>
  <c r="X481" i="1"/>
  <c r="Y481" i="1"/>
  <c r="Z481" i="1"/>
  <c r="AA481" i="1"/>
  <c r="AB481" i="1"/>
  <c r="AL481" i="1"/>
  <c r="AM481" i="1"/>
  <c r="AQ481" i="1"/>
  <c r="AT481" i="1"/>
  <c r="AU481" i="1"/>
  <c r="W482" i="1"/>
  <c r="X482" i="1"/>
  <c r="Y482" i="1"/>
  <c r="Z482" i="1"/>
  <c r="AA482" i="1"/>
  <c r="AB482" i="1"/>
  <c r="AL482" i="1"/>
  <c r="AM482" i="1"/>
  <c r="AQ482" i="1"/>
  <c r="AT482" i="1"/>
  <c r="AU482" i="1"/>
  <c r="W483" i="1"/>
  <c r="X483" i="1"/>
  <c r="Y483" i="1"/>
  <c r="Z483" i="1"/>
  <c r="AA483" i="1"/>
  <c r="AB483" i="1"/>
  <c r="AL483" i="1"/>
  <c r="AM483" i="1"/>
  <c r="AQ483" i="1"/>
  <c r="AT483" i="1"/>
  <c r="AU483" i="1"/>
  <c r="W484" i="1"/>
  <c r="X484" i="1"/>
  <c r="Y484" i="1"/>
  <c r="Z484" i="1"/>
  <c r="AA484" i="1"/>
  <c r="AB484" i="1"/>
  <c r="AL484" i="1"/>
  <c r="AM484" i="1"/>
  <c r="AQ484" i="1"/>
  <c r="AT484" i="1"/>
  <c r="AU484" i="1"/>
  <c r="W485" i="1"/>
  <c r="X485" i="1"/>
  <c r="Y485" i="1"/>
  <c r="Z485" i="1"/>
  <c r="AA485" i="1"/>
  <c r="AB485" i="1"/>
  <c r="AL485" i="1"/>
  <c r="AM485" i="1"/>
  <c r="AQ485" i="1"/>
  <c r="AT485" i="1"/>
  <c r="AU485" i="1"/>
  <c r="W486" i="1"/>
  <c r="X486" i="1"/>
  <c r="Y486" i="1"/>
  <c r="Z486" i="1"/>
  <c r="AA486" i="1"/>
  <c r="AB486" i="1"/>
  <c r="AL486" i="1"/>
  <c r="AM486" i="1"/>
  <c r="AQ486" i="1"/>
  <c r="AT486" i="1"/>
  <c r="AU486" i="1"/>
  <c r="W487" i="1"/>
  <c r="X487" i="1"/>
  <c r="Y487" i="1"/>
  <c r="Z487" i="1"/>
  <c r="AA487" i="1"/>
  <c r="AB487" i="1"/>
  <c r="AL487" i="1"/>
  <c r="AM487" i="1"/>
  <c r="AQ487" i="1"/>
  <c r="AT487" i="1"/>
  <c r="AU487" i="1"/>
  <c r="W488" i="1"/>
  <c r="X488" i="1"/>
  <c r="Y488" i="1"/>
  <c r="Z488" i="1"/>
  <c r="AA488" i="1"/>
  <c r="AB488" i="1"/>
  <c r="AL488" i="1"/>
  <c r="AM488" i="1"/>
  <c r="AQ488" i="1"/>
  <c r="AT488" i="1"/>
  <c r="AU488" i="1"/>
  <c r="W489" i="1"/>
  <c r="X489" i="1"/>
  <c r="Y489" i="1"/>
  <c r="Z489" i="1"/>
  <c r="AA489" i="1"/>
  <c r="AB489" i="1"/>
  <c r="AL489" i="1"/>
  <c r="AM489" i="1"/>
  <c r="AQ489" i="1"/>
  <c r="AT489" i="1"/>
  <c r="AU489" i="1"/>
  <c r="W490" i="1"/>
  <c r="X490" i="1"/>
  <c r="Y490" i="1"/>
  <c r="Z490" i="1"/>
  <c r="AA490" i="1"/>
  <c r="AB490" i="1"/>
  <c r="AL490" i="1"/>
  <c r="AM490" i="1"/>
  <c r="AQ490" i="1"/>
  <c r="AT490" i="1"/>
  <c r="AU490" i="1"/>
  <c r="W491" i="1"/>
  <c r="X491" i="1"/>
  <c r="Y491" i="1"/>
  <c r="Z491" i="1"/>
  <c r="AA491" i="1"/>
  <c r="AB491" i="1"/>
  <c r="AL491" i="1"/>
  <c r="AM491" i="1"/>
  <c r="AQ491" i="1"/>
  <c r="AT491" i="1"/>
  <c r="AU491" i="1"/>
  <c r="W492" i="1"/>
  <c r="X492" i="1"/>
  <c r="Y492" i="1"/>
  <c r="Z492" i="1"/>
  <c r="AA492" i="1"/>
  <c r="AB492" i="1"/>
  <c r="AL492" i="1"/>
  <c r="AM492" i="1"/>
  <c r="AQ492" i="1"/>
  <c r="AT492" i="1"/>
  <c r="AU492" i="1"/>
  <c r="W493" i="1"/>
  <c r="X493" i="1"/>
  <c r="Y493" i="1"/>
  <c r="Z493" i="1"/>
  <c r="AA493" i="1"/>
  <c r="AB493" i="1"/>
  <c r="AL493" i="1"/>
  <c r="AM493" i="1"/>
  <c r="AQ493" i="1"/>
  <c r="AT493" i="1"/>
  <c r="AU493" i="1"/>
  <c r="W494" i="1"/>
  <c r="X494" i="1"/>
  <c r="Y494" i="1"/>
  <c r="Z494" i="1"/>
  <c r="AA494" i="1"/>
  <c r="AB494" i="1"/>
  <c r="AL494" i="1"/>
  <c r="AM494" i="1"/>
  <c r="AQ494" i="1"/>
  <c r="AT494" i="1"/>
  <c r="AU494" i="1"/>
  <c r="W495" i="1"/>
  <c r="X495" i="1"/>
  <c r="Y495" i="1"/>
  <c r="Z495" i="1"/>
  <c r="AA495" i="1"/>
  <c r="AB495" i="1"/>
  <c r="AL495" i="1"/>
  <c r="AM495" i="1"/>
  <c r="AQ495" i="1"/>
  <c r="AT495" i="1"/>
  <c r="AU495" i="1"/>
  <c r="W496" i="1"/>
  <c r="X496" i="1"/>
  <c r="Y496" i="1"/>
  <c r="Z496" i="1"/>
  <c r="AA496" i="1"/>
  <c r="AB496" i="1"/>
  <c r="AL496" i="1"/>
  <c r="AM496" i="1"/>
  <c r="AQ496" i="1"/>
  <c r="AT496" i="1"/>
  <c r="AU496" i="1"/>
  <c r="W497" i="1"/>
  <c r="X497" i="1"/>
  <c r="Y497" i="1"/>
  <c r="Z497" i="1"/>
  <c r="AA497" i="1"/>
  <c r="AB497" i="1"/>
  <c r="AL497" i="1"/>
  <c r="AM497" i="1"/>
  <c r="AQ497" i="1"/>
  <c r="AT497" i="1"/>
  <c r="AU497" i="1"/>
  <c r="W498" i="1"/>
  <c r="X498" i="1"/>
  <c r="Y498" i="1"/>
  <c r="Z498" i="1"/>
  <c r="AA498" i="1"/>
  <c r="AB498" i="1"/>
  <c r="AL498" i="1"/>
  <c r="AM498" i="1"/>
  <c r="AQ498" i="1"/>
  <c r="AT498" i="1"/>
  <c r="AU498" i="1"/>
  <c r="W499" i="1"/>
  <c r="X499" i="1"/>
  <c r="Y499" i="1"/>
  <c r="Z499" i="1"/>
  <c r="AA499" i="1"/>
  <c r="AB499" i="1"/>
  <c r="AL499" i="1"/>
  <c r="AM499" i="1"/>
  <c r="AQ499" i="1"/>
  <c r="AT499" i="1"/>
  <c r="AU499" i="1"/>
  <c r="W500" i="1"/>
  <c r="X500" i="1"/>
  <c r="Y500" i="1"/>
  <c r="Z500" i="1"/>
  <c r="AA500" i="1"/>
  <c r="AB500" i="1"/>
  <c r="AL500" i="1"/>
  <c r="AM500" i="1"/>
  <c r="AQ500" i="1"/>
  <c r="AT500" i="1"/>
  <c r="AU500" i="1"/>
  <c r="W501" i="1"/>
  <c r="X501" i="1"/>
  <c r="Y501" i="1"/>
  <c r="Z501" i="1"/>
  <c r="AA501" i="1"/>
  <c r="AB501" i="1"/>
  <c r="AL501" i="1"/>
  <c r="AM501" i="1"/>
  <c r="AQ501" i="1"/>
  <c r="AT501" i="1"/>
  <c r="AU501" i="1"/>
  <c r="W502" i="1"/>
  <c r="X502" i="1"/>
  <c r="Y502" i="1"/>
  <c r="Z502" i="1"/>
  <c r="AA502" i="1"/>
  <c r="AB502" i="1"/>
  <c r="AL502" i="1"/>
  <c r="AM502" i="1"/>
  <c r="AQ502" i="1"/>
  <c r="AT502" i="1"/>
  <c r="AU502" i="1"/>
  <c r="W503" i="1"/>
  <c r="X503" i="1"/>
  <c r="Y503" i="1"/>
  <c r="Z503" i="1"/>
  <c r="AA503" i="1"/>
  <c r="AB503" i="1"/>
  <c r="AL503" i="1"/>
  <c r="AM503" i="1"/>
  <c r="AQ503" i="1"/>
  <c r="AT503" i="1"/>
  <c r="AU503" i="1"/>
  <c r="W504" i="1"/>
  <c r="X504" i="1"/>
  <c r="Y504" i="1"/>
  <c r="Z504" i="1"/>
  <c r="AA504" i="1"/>
  <c r="AB504" i="1"/>
  <c r="AL504" i="1"/>
  <c r="AM504" i="1"/>
  <c r="AQ504" i="1"/>
  <c r="AT504" i="1"/>
  <c r="AU504" i="1"/>
  <c r="W505" i="1"/>
  <c r="X505" i="1"/>
  <c r="Y505" i="1"/>
  <c r="Z505" i="1"/>
  <c r="AA505" i="1"/>
  <c r="AB505" i="1"/>
  <c r="AL505" i="1"/>
  <c r="AM505" i="1"/>
  <c r="AQ505" i="1"/>
  <c r="AT505" i="1"/>
  <c r="AU505" i="1"/>
  <c r="W506" i="1"/>
  <c r="X506" i="1"/>
  <c r="Y506" i="1"/>
  <c r="Z506" i="1"/>
  <c r="AA506" i="1"/>
  <c r="AB506" i="1"/>
  <c r="AL506" i="1"/>
  <c r="AM506" i="1"/>
  <c r="AQ506" i="1"/>
  <c r="AT506" i="1"/>
  <c r="AU506" i="1"/>
  <c r="W507" i="1"/>
  <c r="X507" i="1"/>
  <c r="Y507" i="1"/>
  <c r="Z507" i="1"/>
  <c r="AA507" i="1"/>
  <c r="AB507" i="1"/>
  <c r="AL507" i="1"/>
  <c r="AM507" i="1"/>
  <c r="AQ507" i="1"/>
  <c r="AT507" i="1"/>
  <c r="AU507" i="1"/>
  <c r="W508" i="1"/>
  <c r="X508" i="1"/>
  <c r="Y508" i="1"/>
  <c r="Z508" i="1"/>
  <c r="AA508" i="1"/>
  <c r="AB508" i="1"/>
  <c r="AL508" i="1"/>
  <c r="AM508" i="1"/>
  <c r="AQ508" i="1"/>
  <c r="AT508" i="1"/>
  <c r="AU508" i="1"/>
  <c r="W509" i="1"/>
  <c r="X509" i="1"/>
  <c r="Y509" i="1"/>
  <c r="Z509" i="1"/>
  <c r="AA509" i="1"/>
  <c r="AB509" i="1"/>
  <c r="AL509" i="1"/>
  <c r="AM509" i="1"/>
  <c r="AQ509" i="1"/>
  <c r="AT509" i="1"/>
  <c r="AU509" i="1"/>
  <c r="W510" i="1"/>
  <c r="X510" i="1"/>
  <c r="Y510" i="1"/>
  <c r="Z510" i="1"/>
  <c r="AA510" i="1"/>
  <c r="AB510" i="1"/>
  <c r="AL510" i="1"/>
  <c r="AM510" i="1"/>
  <c r="AQ510" i="1"/>
  <c r="AT510" i="1"/>
  <c r="AU510" i="1"/>
  <c r="W511" i="1"/>
  <c r="X511" i="1"/>
  <c r="Y511" i="1"/>
  <c r="Z511" i="1"/>
  <c r="AA511" i="1"/>
  <c r="AB511" i="1"/>
  <c r="AL511" i="1"/>
  <c r="AM511" i="1"/>
  <c r="AQ511" i="1"/>
  <c r="AT511" i="1"/>
  <c r="AU511" i="1"/>
  <c r="W512" i="1"/>
  <c r="X512" i="1"/>
  <c r="Y512" i="1"/>
  <c r="Z512" i="1"/>
  <c r="AA512" i="1"/>
  <c r="AB512" i="1"/>
  <c r="AL512" i="1"/>
  <c r="AM512" i="1"/>
  <c r="AQ512" i="1"/>
  <c r="AT512" i="1"/>
  <c r="AU512" i="1"/>
  <c r="W513" i="1"/>
  <c r="X513" i="1"/>
  <c r="Y513" i="1"/>
  <c r="Z513" i="1"/>
  <c r="AA513" i="1"/>
  <c r="AB513" i="1"/>
  <c r="AL513" i="1"/>
  <c r="AM513" i="1"/>
  <c r="AQ513" i="1"/>
  <c r="AT513" i="1"/>
  <c r="AU513" i="1"/>
  <c r="W514" i="1"/>
  <c r="X514" i="1"/>
  <c r="Y514" i="1"/>
  <c r="Z514" i="1"/>
  <c r="AA514" i="1"/>
  <c r="AB514" i="1"/>
  <c r="AL514" i="1"/>
  <c r="AM514" i="1"/>
  <c r="AQ514" i="1"/>
  <c r="AT514" i="1"/>
  <c r="AU514" i="1"/>
  <c r="W515" i="1"/>
  <c r="X515" i="1"/>
  <c r="Y515" i="1"/>
  <c r="Z515" i="1"/>
  <c r="AA515" i="1"/>
  <c r="AB515" i="1"/>
  <c r="AL515" i="1"/>
  <c r="AM515" i="1"/>
  <c r="AQ515" i="1"/>
  <c r="AT515" i="1"/>
  <c r="AU515" i="1"/>
  <c r="W516" i="1"/>
  <c r="X516" i="1"/>
  <c r="Y516" i="1"/>
  <c r="Z516" i="1"/>
  <c r="AA516" i="1"/>
  <c r="AB516" i="1"/>
  <c r="AL516" i="1"/>
  <c r="AM516" i="1"/>
  <c r="AQ516" i="1"/>
  <c r="AT516" i="1"/>
  <c r="AU516" i="1"/>
  <c r="W517" i="1"/>
  <c r="X517" i="1"/>
  <c r="Y517" i="1"/>
  <c r="Z517" i="1"/>
  <c r="AA517" i="1"/>
  <c r="AB517" i="1"/>
  <c r="AL517" i="1"/>
  <c r="AM517" i="1"/>
  <c r="AQ517" i="1"/>
  <c r="AT517" i="1"/>
  <c r="AU517" i="1"/>
  <c r="W518" i="1"/>
  <c r="X518" i="1"/>
  <c r="Y518" i="1"/>
  <c r="Z518" i="1"/>
  <c r="AA518" i="1"/>
  <c r="AB518" i="1"/>
  <c r="AL518" i="1"/>
  <c r="AM518" i="1"/>
  <c r="AQ518" i="1"/>
  <c r="AT518" i="1"/>
  <c r="AU518" i="1"/>
  <c r="W519" i="1"/>
  <c r="X519" i="1"/>
  <c r="Y519" i="1"/>
  <c r="Z519" i="1"/>
  <c r="AA519" i="1"/>
  <c r="AB519" i="1"/>
  <c r="AL519" i="1"/>
  <c r="AM519" i="1"/>
  <c r="AQ519" i="1"/>
  <c r="AT519" i="1"/>
  <c r="AU519" i="1"/>
  <c r="W520" i="1"/>
  <c r="X520" i="1"/>
  <c r="Y520" i="1"/>
  <c r="Z520" i="1"/>
  <c r="AA520" i="1"/>
  <c r="AB520" i="1"/>
  <c r="AL520" i="1"/>
  <c r="AM520" i="1"/>
  <c r="AQ520" i="1"/>
  <c r="AT520" i="1"/>
  <c r="AU520" i="1"/>
  <c r="W521" i="1"/>
  <c r="X521" i="1"/>
  <c r="Y521" i="1"/>
  <c r="Z521" i="1"/>
  <c r="AA521" i="1"/>
  <c r="AB521" i="1"/>
  <c r="AL521" i="1"/>
  <c r="AM521" i="1"/>
  <c r="AQ521" i="1"/>
  <c r="AT521" i="1"/>
  <c r="AU521" i="1"/>
  <c r="W522" i="1"/>
  <c r="X522" i="1"/>
  <c r="Y522" i="1"/>
  <c r="Z522" i="1"/>
  <c r="AA522" i="1"/>
  <c r="AB522" i="1"/>
  <c r="AL522" i="1"/>
  <c r="AM522" i="1"/>
  <c r="AQ522" i="1"/>
  <c r="AT522" i="1"/>
  <c r="AU522" i="1"/>
  <c r="W523" i="1"/>
  <c r="X523" i="1"/>
  <c r="Y523" i="1"/>
  <c r="Z523" i="1"/>
  <c r="AA523" i="1"/>
  <c r="AB523" i="1"/>
  <c r="AL523" i="1"/>
  <c r="AM523" i="1"/>
  <c r="AQ523" i="1"/>
  <c r="AT523" i="1"/>
  <c r="AU523" i="1"/>
  <c r="W524" i="1"/>
  <c r="X524" i="1"/>
  <c r="Y524" i="1"/>
  <c r="Z524" i="1"/>
  <c r="AA524" i="1"/>
  <c r="AB524" i="1"/>
  <c r="AL524" i="1"/>
  <c r="AM524" i="1"/>
  <c r="AQ524" i="1"/>
  <c r="AT524" i="1"/>
  <c r="AU524" i="1"/>
  <c r="W525" i="1"/>
  <c r="X525" i="1"/>
  <c r="Y525" i="1"/>
  <c r="Z525" i="1"/>
  <c r="AA525" i="1"/>
  <c r="AB525" i="1"/>
  <c r="AL525" i="1"/>
  <c r="AM525" i="1"/>
  <c r="AQ525" i="1"/>
  <c r="AT525" i="1"/>
  <c r="AU525" i="1"/>
  <c r="W526" i="1"/>
  <c r="X526" i="1"/>
  <c r="Y526" i="1"/>
  <c r="Z526" i="1"/>
  <c r="AA526" i="1"/>
  <c r="AB526" i="1"/>
  <c r="AL526" i="1"/>
  <c r="AM526" i="1"/>
  <c r="AQ526" i="1"/>
  <c r="AT526" i="1"/>
  <c r="AU526" i="1"/>
  <c r="W527" i="1"/>
  <c r="X527" i="1"/>
  <c r="Y527" i="1"/>
  <c r="Z527" i="1"/>
  <c r="AA527" i="1"/>
  <c r="AB527" i="1"/>
  <c r="AL527" i="1"/>
  <c r="AM527" i="1"/>
  <c r="AQ527" i="1"/>
  <c r="AT527" i="1"/>
  <c r="AU527" i="1"/>
  <c r="W528" i="1"/>
  <c r="X528" i="1"/>
  <c r="Y528" i="1"/>
  <c r="Z528" i="1"/>
  <c r="AA528" i="1"/>
  <c r="AB528" i="1"/>
  <c r="AL528" i="1"/>
  <c r="AM528" i="1"/>
  <c r="AQ528" i="1"/>
  <c r="AT528" i="1"/>
  <c r="AU528" i="1"/>
  <c r="W529" i="1"/>
  <c r="X529" i="1"/>
  <c r="Y529" i="1"/>
  <c r="Z529" i="1"/>
  <c r="AA529" i="1"/>
  <c r="AB529" i="1"/>
  <c r="AL529" i="1"/>
  <c r="AM529" i="1"/>
  <c r="AQ529" i="1"/>
  <c r="AT529" i="1"/>
  <c r="AU529" i="1"/>
  <c r="W530" i="1"/>
  <c r="X530" i="1"/>
  <c r="Y530" i="1"/>
  <c r="Z530" i="1"/>
  <c r="AA530" i="1"/>
  <c r="AB530" i="1"/>
  <c r="AL530" i="1"/>
  <c r="AM530" i="1"/>
  <c r="AQ530" i="1"/>
  <c r="AT530" i="1"/>
  <c r="AU530" i="1"/>
  <c r="W531" i="1"/>
  <c r="X531" i="1"/>
  <c r="Y531" i="1"/>
  <c r="Z531" i="1"/>
  <c r="AA531" i="1"/>
  <c r="AB531" i="1"/>
  <c r="AL531" i="1"/>
  <c r="AM531" i="1"/>
  <c r="AQ531" i="1"/>
  <c r="AT531" i="1"/>
  <c r="AU531" i="1"/>
  <c r="W532" i="1"/>
  <c r="X532" i="1"/>
  <c r="Y532" i="1"/>
  <c r="Z532" i="1"/>
  <c r="AA532" i="1"/>
  <c r="AB532" i="1"/>
  <c r="AL532" i="1"/>
  <c r="AM532" i="1"/>
  <c r="AQ532" i="1"/>
  <c r="AT532" i="1"/>
  <c r="AU532" i="1"/>
  <c r="W533" i="1"/>
  <c r="X533" i="1"/>
  <c r="Y533" i="1"/>
  <c r="Z533" i="1"/>
  <c r="AA533" i="1"/>
  <c r="AB533" i="1"/>
  <c r="AL533" i="1"/>
  <c r="AM533" i="1"/>
  <c r="AQ533" i="1"/>
  <c r="AT533" i="1"/>
  <c r="AU533" i="1"/>
  <c r="W534" i="1"/>
  <c r="X534" i="1"/>
  <c r="Y534" i="1"/>
  <c r="Z534" i="1"/>
  <c r="AA534" i="1"/>
  <c r="AB534" i="1"/>
  <c r="AL534" i="1"/>
  <c r="AM534" i="1"/>
  <c r="AQ534" i="1"/>
  <c r="AT534" i="1"/>
  <c r="AU534" i="1"/>
  <c r="W535" i="1"/>
  <c r="X535" i="1"/>
  <c r="Y535" i="1"/>
  <c r="Z535" i="1"/>
  <c r="AA535" i="1"/>
  <c r="AB535" i="1"/>
  <c r="AL535" i="1"/>
  <c r="AM535" i="1"/>
  <c r="AQ535" i="1"/>
  <c r="AT535" i="1"/>
  <c r="AU535" i="1"/>
  <c r="W536" i="1"/>
  <c r="X536" i="1"/>
  <c r="Y536" i="1"/>
  <c r="Z536" i="1"/>
  <c r="AA536" i="1"/>
  <c r="AB536" i="1"/>
  <c r="AL536" i="1"/>
  <c r="AM536" i="1"/>
  <c r="AQ536" i="1"/>
  <c r="AT536" i="1"/>
  <c r="AU536" i="1"/>
  <c r="W537" i="1"/>
  <c r="X537" i="1"/>
  <c r="Y537" i="1"/>
  <c r="Z537" i="1"/>
  <c r="AA537" i="1"/>
  <c r="AB537" i="1"/>
  <c r="AL537" i="1"/>
  <c r="AM537" i="1"/>
  <c r="AQ537" i="1"/>
  <c r="AT537" i="1"/>
  <c r="AU537" i="1"/>
  <c r="W538" i="1"/>
  <c r="X538" i="1"/>
  <c r="Y538" i="1"/>
  <c r="Z538" i="1"/>
  <c r="AA538" i="1"/>
  <c r="AB538" i="1"/>
  <c r="AL538" i="1"/>
  <c r="AM538" i="1"/>
  <c r="AQ538" i="1"/>
  <c r="AT538" i="1"/>
  <c r="AU538" i="1"/>
  <c r="W539" i="1"/>
  <c r="X539" i="1"/>
  <c r="Y539" i="1"/>
  <c r="Z539" i="1"/>
  <c r="AA539" i="1"/>
  <c r="AB539" i="1"/>
  <c r="AL539" i="1"/>
  <c r="AM539" i="1"/>
  <c r="AQ539" i="1"/>
  <c r="AT539" i="1"/>
  <c r="AU539" i="1"/>
  <c r="W540" i="1"/>
  <c r="X540" i="1"/>
  <c r="Y540" i="1"/>
  <c r="Z540" i="1"/>
  <c r="AA540" i="1"/>
  <c r="AB540" i="1"/>
  <c r="AL540" i="1"/>
  <c r="AM540" i="1"/>
  <c r="AQ540" i="1"/>
  <c r="AT540" i="1"/>
  <c r="AU540" i="1"/>
  <c r="W541" i="1"/>
  <c r="X541" i="1"/>
  <c r="Y541" i="1"/>
  <c r="Z541" i="1"/>
  <c r="AA541" i="1"/>
  <c r="AB541" i="1"/>
  <c r="AL541" i="1"/>
  <c r="AM541" i="1"/>
  <c r="AQ541" i="1"/>
  <c r="AT541" i="1"/>
  <c r="AU541" i="1"/>
  <c r="W542" i="1"/>
  <c r="X542" i="1"/>
  <c r="Y542" i="1"/>
  <c r="Z542" i="1"/>
  <c r="AA542" i="1"/>
  <c r="AB542" i="1"/>
  <c r="AL542" i="1"/>
  <c r="AM542" i="1"/>
  <c r="AQ542" i="1"/>
  <c r="AT542" i="1"/>
  <c r="AU542" i="1"/>
  <c r="W543" i="1"/>
  <c r="X543" i="1"/>
  <c r="Y543" i="1"/>
  <c r="Z543" i="1"/>
  <c r="AA543" i="1"/>
  <c r="AB543" i="1"/>
  <c r="AL543" i="1"/>
  <c r="AM543" i="1"/>
  <c r="AQ543" i="1"/>
  <c r="AT543" i="1"/>
  <c r="AU543" i="1"/>
  <c r="W544" i="1"/>
  <c r="X544" i="1"/>
  <c r="Y544" i="1"/>
  <c r="Z544" i="1"/>
  <c r="AA544" i="1"/>
  <c r="AB544" i="1"/>
  <c r="AL544" i="1"/>
  <c r="AM544" i="1"/>
  <c r="AQ544" i="1"/>
  <c r="AT544" i="1"/>
  <c r="AU544" i="1"/>
  <c r="W545" i="1"/>
  <c r="X545" i="1"/>
  <c r="Y545" i="1"/>
  <c r="Z545" i="1"/>
  <c r="AA545" i="1"/>
  <c r="AB545" i="1"/>
  <c r="AL545" i="1"/>
  <c r="AM545" i="1"/>
  <c r="AQ545" i="1"/>
  <c r="AT545" i="1"/>
  <c r="AU545" i="1"/>
  <c r="W546" i="1"/>
  <c r="X546" i="1"/>
  <c r="Y546" i="1"/>
  <c r="Z546" i="1"/>
  <c r="AA546" i="1"/>
  <c r="AB546" i="1"/>
  <c r="AL546" i="1"/>
  <c r="AM546" i="1"/>
  <c r="AQ546" i="1"/>
  <c r="AT546" i="1"/>
  <c r="AU546" i="1"/>
  <c r="W547" i="1"/>
  <c r="X547" i="1"/>
  <c r="Y547" i="1"/>
  <c r="Z547" i="1"/>
  <c r="AA547" i="1"/>
  <c r="AB547" i="1"/>
  <c r="AL547" i="1"/>
  <c r="AM547" i="1"/>
  <c r="AQ547" i="1"/>
  <c r="AT547" i="1"/>
  <c r="AU547" i="1"/>
  <c r="W548" i="1"/>
  <c r="X548" i="1"/>
  <c r="Y548" i="1"/>
  <c r="Z548" i="1"/>
  <c r="AA548" i="1"/>
  <c r="AB548" i="1"/>
  <c r="AL548" i="1"/>
  <c r="AM548" i="1"/>
  <c r="AQ548" i="1"/>
  <c r="AT548" i="1"/>
  <c r="AU548" i="1"/>
  <c r="W549" i="1"/>
  <c r="X549" i="1"/>
  <c r="Y549" i="1"/>
  <c r="Z549" i="1"/>
  <c r="AA549" i="1"/>
  <c r="AB549" i="1"/>
  <c r="AL549" i="1"/>
  <c r="AM549" i="1"/>
  <c r="AQ549" i="1"/>
  <c r="AT549" i="1"/>
  <c r="AU549" i="1"/>
  <c r="W550" i="1"/>
  <c r="X550" i="1"/>
  <c r="Y550" i="1"/>
  <c r="Z550" i="1"/>
  <c r="AA550" i="1"/>
  <c r="AB550" i="1"/>
  <c r="AL550" i="1"/>
  <c r="AM550" i="1"/>
  <c r="AQ550" i="1"/>
  <c r="AT550" i="1"/>
  <c r="AU550" i="1"/>
  <c r="W551" i="1"/>
  <c r="X551" i="1"/>
  <c r="Y551" i="1"/>
  <c r="Z551" i="1"/>
  <c r="AA551" i="1"/>
  <c r="AB551" i="1"/>
  <c r="AL551" i="1"/>
  <c r="AM551" i="1"/>
  <c r="AQ551" i="1"/>
  <c r="AT551" i="1"/>
  <c r="AU551" i="1"/>
  <c r="W552" i="1"/>
  <c r="X552" i="1"/>
  <c r="Y552" i="1"/>
  <c r="Z552" i="1"/>
  <c r="AA552" i="1"/>
  <c r="AB552" i="1"/>
  <c r="AL552" i="1"/>
  <c r="AM552" i="1"/>
  <c r="AQ552" i="1"/>
  <c r="AT552" i="1"/>
  <c r="AU552" i="1"/>
  <c r="W553" i="1"/>
  <c r="X553" i="1"/>
  <c r="Y553" i="1"/>
  <c r="Z553" i="1"/>
  <c r="AA553" i="1"/>
  <c r="AB553" i="1"/>
  <c r="AL553" i="1"/>
  <c r="AM553" i="1"/>
  <c r="AQ553" i="1"/>
  <c r="AT553" i="1"/>
  <c r="AU553" i="1"/>
  <c r="W554" i="1"/>
  <c r="X554" i="1"/>
  <c r="Y554" i="1"/>
  <c r="Z554" i="1"/>
  <c r="AA554" i="1"/>
  <c r="AB554" i="1"/>
  <c r="AL554" i="1"/>
  <c r="AM554" i="1"/>
  <c r="AQ554" i="1"/>
  <c r="AT554" i="1"/>
  <c r="AU554" i="1"/>
  <c r="W555" i="1"/>
  <c r="X555" i="1"/>
  <c r="Y555" i="1"/>
  <c r="Z555" i="1"/>
  <c r="AA555" i="1"/>
  <c r="AB555" i="1"/>
  <c r="AL555" i="1"/>
  <c r="AM555" i="1"/>
  <c r="AQ555" i="1"/>
  <c r="AT555" i="1"/>
  <c r="AU555" i="1"/>
  <c r="W556" i="1"/>
  <c r="X556" i="1"/>
  <c r="Y556" i="1"/>
  <c r="Z556" i="1"/>
  <c r="AA556" i="1"/>
  <c r="AB556" i="1"/>
  <c r="AL556" i="1"/>
  <c r="AM556" i="1"/>
  <c r="AQ556" i="1"/>
  <c r="AT556" i="1"/>
  <c r="AU556" i="1"/>
  <c r="W557" i="1"/>
  <c r="X557" i="1"/>
  <c r="Y557" i="1"/>
  <c r="Z557" i="1"/>
  <c r="AA557" i="1"/>
  <c r="AB557" i="1"/>
  <c r="AL557" i="1"/>
  <c r="AM557" i="1"/>
  <c r="AQ557" i="1"/>
  <c r="AT557" i="1"/>
  <c r="AU557" i="1"/>
  <c r="W558" i="1"/>
  <c r="X558" i="1"/>
  <c r="Y558" i="1"/>
  <c r="Z558" i="1"/>
  <c r="AA558" i="1"/>
  <c r="AB558" i="1"/>
  <c r="AL558" i="1"/>
  <c r="AM558" i="1"/>
  <c r="AQ558" i="1"/>
  <c r="AT558" i="1"/>
  <c r="AU558" i="1"/>
  <c r="W559" i="1"/>
  <c r="X559" i="1"/>
  <c r="Y559" i="1"/>
  <c r="Z559" i="1"/>
  <c r="AA559" i="1"/>
  <c r="AB559" i="1"/>
  <c r="AL559" i="1"/>
  <c r="AM559" i="1"/>
  <c r="AQ559" i="1"/>
  <c r="AT559" i="1"/>
  <c r="AU559" i="1"/>
  <c r="W560" i="1"/>
  <c r="X560" i="1"/>
  <c r="Y560" i="1"/>
  <c r="Z560" i="1"/>
  <c r="AA560" i="1"/>
  <c r="AB560" i="1"/>
  <c r="AL560" i="1"/>
  <c r="AM560" i="1"/>
  <c r="AQ560" i="1"/>
  <c r="AT560" i="1"/>
  <c r="AU560" i="1"/>
  <c r="W561" i="1"/>
  <c r="X561" i="1"/>
  <c r="Y561" i="1"/>
  <c r="Z561" i="1"/>
  <c r="AA561" i="1"/>
  <c r="AB561" i="1"/>
  <c r="AL561" i="1"/>
  <c r="AM561" i="1"/>
  <c r="AQ561" i="1"/>
  <c r="AT561" i="1"/>
  <c r="AU561" i="1"/>
  <c r="W562" i="1"/>
  <c r="X562" i="1"/>
  <c r="Y562" i="1"/>
  <c r="Z562" i="1"/>
  <c r="AA562" i="1"/>
  <c r="AB562" i="1"/>
  <c r="AL562" i="1"/>
  <c r="AM562" i="1"/>
  <c r="AQ562" i="1"/>
  <c r="AT562" i="1"/>
  <c r="AU562" i="1"/>
  <c r="W563" i="1"/>
  <c r="X563" i="1"/>
  <c r="Y563" i="1"/>
  <c r="Z563" i="1"/>
  <c r="AA563" i="1"/>
  <c r="AB563" i="1"/>
  <c r="AL563" i="1"/>
  <c r="AM563" i="1"/>
  <c r="AQ563" i="1"/>
  <c r="AT563" i="1"/>
  <c r="AU563" i="1"/>
  <c r="W564" i="1"/>
  <c r="X564" i="1"/>
  <c r="Y564" i="1"/>
  <c r="Z564" i="1"/>
  <c r="AA564" i="1"/>
  <c r="AB564" i="1"/>
  <c r="AL564" i="1"/>
  <c r="AM564" i="1"/>
  <c r="AQ564" i="1"/>
  <c r="AT564" i="1"/>
  <c r="AU564" i="1"/>
  <c r="W565" i="1"/>
  <c r="X565" i="1"/>
  <c r="Y565" i="1"/>
  <c r="Z565" i="1"/>
  <c r="AA565" i="1"/>
  <c r="AB565" i="1"/>
  <c r="AL565" i="1"/>
  <c r="AM565" i="1"/>
  <c r="AQ565" i="1"/>
  <c r="AT565" i="1"/>
  <c r="AU565" i="1"/>
  <c r="W566" i="1"/>
  <c r="X566" i="1"/>
  <c r="Y566" i="1"/>
  <c r="Z566" i="1"/>
  <c r="AA566" i="1"/>
  <c r="AB566" i="1"/>
  <c r="AL566" i="1"/>
  <c r="AM566" i="1"/>
  <c r="AQ566" i="1"/>
  <c r="AT566" i="1"/>
  <c r="AU566" i="1"/>
  <c r="W567" i="1"/>
  <c r="X567" i="1"/>
  <c r="Y567" i="1"/>
  <c r="Z567" i="1"/>
  <c r="AA567" i="1"/>
  <c r="AB567" i="1"/>
  <c r="AL567" i="1"/>
  <c r="AM567" i="1"/>
  <c r="AQ567" i="1"/>
  <c r="AT567" i="1"/>
  <c r="AU567" i="1"/>
  <c r="W568" i="1"/>
  <c r="X568" i="1"/>
  <c r="Y568" i="1"/>
  <c r="Z568" i="1"/>
  <c r="AA568" i="1"/>
  <c r="AB568" i="1"/>
  <c r="AL568" i="1"/>
  <c r="AM568" i="1"/>
  <c r="AQ568" i="1"/>
  <c r="AT568" i="1"/>
  <c r="AU568" i="1"/>
  <c r="W569" i="1"/>
  <c r="X569" i="1"/>
  <c r="Y569" i="1"/>
  <c r="Z569" i="1"/>
  <c r="AA569" i="1"/>
  <c r="AB569" i="1"/>
  <c r="AL569" i="1"/>
  <c r="AM569" i="1"/>
  <c r="AQ569" i="1"/>
  <c r="AT569" i="1"/>
  <c r="AU569" i="1"/>
  <c r="W570" i="1"/>
  <c r="X570" i="1"/>
  <c r="Y570" i="1"/>
  <c r="Z570" i="1"/>
  <c r="AA570" i="1"/>
  <c r="AB570" i="1"/>
  <c r="AL570" i="1"/>
  <c r="AM570" i="1"/>
  <c r="AQ570" i="1"/>
  <c r="AT570" i="1"/>
  <c r="AU570" i="1"/>
  <c r="W571" i="1"/>
  <c r="X571" i="1"/>
  <c r="Y571" i="1"/>
  <c r="Z571" i="1"/>
  <c r="AA571" i="1"/>
  <c r="AB571" i="1"/>
  <c r="AL571" i="1"/>
  <c r="AM571" i="1"/>
  <c r="AQ571" i="1"/>
  <c r="AT571" i="1"/>
  <c r="AU571" i="1"/>
  <c r="W572" i="1"/>
  <c r="X572" i="1"/>
  <c r="Y572" i="1"/>
  <c r="Z572" i="1"/>
  <c r="AA572" i="1"/>
  <c r="AB572" i="1"/>
  <c r="AL572" i="1"/>
  <c r="AM572" i="1"/>
  <c r="AQ572" i="1"/>
  <c r="AT572" i="1"/>
  <c r="AU572" i="1"/>
  <c r="W573" i="1"/>
  <c r="X573" i="1"/>
  <c r="Y573" i="1"/>
  <c r="Z573" i="1"/>
  <c r="AA573" i="1"/>
  <c r="AB573" i="1"/>
  <c r="AL573" i="1"/>
  <c r="AM573" i="1"/>
  <c r="AQ573" i="1"/>
  <c r="AT573" i="1"/>
  <c r="AU573" i="1"/>
  <c r="W574" i="1"/>
  <c r="X574" i="1"/>
  <c r="Y574" i="1"/>
  <c r="Z574" i="1"/>
  <c r="AA574" i="1"/>
  <c r="AB574" i="1"/>
  <c r="AL574" i="1"/>
  <c r="AM574" i="1"/>
  <c r="AQ574" i="1"/>
  <c r="AT574" i="1"/>
  <c r="AU574" i="1"/>
  <c r="W575" i="1"/>
  <c r="X575" i="1"/>
  <c r="Y575" i="1"/>
  <c r="Z575" i="1"/>
  <c r="AA575" i="1"/>
  <c r="AB575" i="1"/>
  <c r="AL575" i="1"/>
  <c r="AM575" i="1"/>
  <c r="AQ575" i="1"/>
  <c r="AT575" i="1"/>
  <c r="AU575" i="1"/>
  <c r="W576" i="1"/>
  <c r="X576" i="1"/>
  <c r="Y576" i="1"/>
  <c r="Z576" i="1"/>
  <c r="AA576" i="1"/>
  <c r="AB576" i="1"/>
  <c r="AL576" i="1"/>
  <c r="AM576" i="1"/>
  <c r="AQ576" i="1"/>
  <c r="AT576" i="1"/>
  <c r="AU576" i="1"/>
  <c r="W577" i="1"/>
  <c r="X577" i="1"/>
  <c r="Y577" i="1"/>
  <c r="Z577" i="1"/>
  <c r="AA577" i="1"/>
  <c r="AB577" i="1"/>
  <c r="AL577" i="1"/>
  <c r="AM577" i="1"/>
  <c r="AQ577" i="1"/>
  <c r="AT577" i="1"/>
  <c r="AU577" i="1"/>
  <c r="W578" i="1"/>
  <c r="X578" i="1"/>
  <c r="Y578" i="1"/>
  <c r="Z578" i="1"/>
  <c r="AA578" i="1"/>
  <c r="AB578" i="1"/>
  <c r="AL578" i="1"/>
  <c r="AM578" i="1"/>
  <c r="AQ578" i="1"/>
  <c r="AT578" i="1"/>
  <c r="AU578" i="1"/>
  <c r="W579" i="1"/>
  <c r="X579" i="1"/>
  <c r="Y579" i="1"/>
  <c r="Z579" i="1"/>
  <c r="AA579" i="1"/>
  <c r="AB579" i="1"/>
  <c r="AL579" i="1"/>
  <c r="AM579" i="1"/>
  <c r="AQ579" i="1"/>
  <c r="AT579" i="1"/>
  <c r="AU579" i="1"/>
  <c r="W580" i="1"/>
  <c r="X580" i="1"/>
  <c r="Y580" i="1"/>
  <c r="Z580" i="1"/>
  <c r="AA580" i="1"/>
  <c r="AB580" i="1"/>
  <c r="AL580" i="1"/>
  <c r="AM580" i="1"/>
  <c r="AQ580" i="1"/>
  <c r="AT580" i="1"/>
  <c r="AU580" i="1"/>
  <c r="W581" i="1"/>
  <c r="X581" i="1"/>
  <c r="Y581" i="1"/>
  <c r="Z581" i="1"/>
  <c r="AA581" i="1"/>
  <c r="AB581" i="1"/>
  <c r="AL581" i="1"/>
  <c r="AM581" i="1"/>
  <c r="AQ581" i="1"/>
  <c r="AT581" i="1"/>
  <c r="AU581" i="1"/>
  <c r="W582" i="1"/>
  <c r="X582" i="1"/>
  <c r="Y582" i="1"/>
  <c r="Z582" i="1"/>
  <c r="AA582" i="1"/>
  <c r="AB582" i="1"/>
  <c r="AL582" i="1"/>
  <c r="AM582" i="1"/>
  <c r="AQ582" i="1"/>
  <c r="AT582" i="1"/>
  <c r="AU582" i="1"/>
  <c r="W583" i="1"/>
  <c r="X583" i="1"/>
  <c r="Y583" i="1"/>
  <c r="Z583" i="1"/>
  <c r="AA583" i="1"/>
  <c r="AB583" i="1"/>
  <c r="AL583" i="1"/>
  <c r="AM583" i="1"/>
  <c r="AQ583" i="1"/>
  <c r="AT583" i="1"/>
  <c r="AU583" i="1"/>
  <c r="W584" i="1"/>
  <c r="X584" i="1"/>
  <c r="Y584" i="1"/>
  <c r="Z584" i="1"/>
  <c r="AA584" i="1"/>
  <c r="AB584" i="1"/>
  <c r="AL584" i="1"/>
  <c r="AM584" i="1"/>
  <c r="AQ584" i="1"/>
  <c r="AT584" i="1"/>
  <c r="AU584" i="1"/>
  <c r="W585" i="1"/>
  <c r="X585" i="1"/>
  <c r="Y585" i="1"/>
  <c r="Z585" i="1"/>
  <c r="AA585" i="1"/>
  <c r="AB585" i="1"/>
  <c r="AL585" i="1"/>
  <c r="AM585" i="1"/>
  <c r="AQ585" i="1"/>
  <c r="AT585" i="1"/>
  <c r="AU585" i="1"/>
  <c r="W586" i="1"/>
  <c r="X586" i="1"/>
  <c r="Y586" i="1"/>
  <c r="Z586" i="1"/>
  <c r="AA586" i="1"/>
  <c r="AB586" i="1"/>
  <c r="AL586" i="1"/>
  <c r="AM586" i="1"/>
  <c r="AQ586" i="1"/>
  <c r="AT586" i="1"/>
  <c r="AU586" i="1"/>
  <c r="W587" i="1"/>
  <c r="X587" i="1"/>
  <c r="Y587" i="1"/>
  <c r="Z587" i="1"/>
  <c r="AA587" i="1"/>
  <c r="AB587" i="1"/>
  <c r="AL587" i="1"/>
  <c r="AM587" i="1"/>
  <c r="AQ587" i="1"/>
  <c r="AT587" i="1"/>
  <c r="AU587" i="1"/>
  <c r="W588" i="1"/>
  <c r="X588" i="1"/>
  <c r="Y588" i="1"/>
  <c r="Z588" i="1"/>
  <c r="AA588" i="1"/>
  <c r="AB588" i="1"/>
  <c r="AL588" i="1"/>
  <c r="AM588" i="1"/>
  <c r="AQ588" i="1"/>
  <c r="AT588" i="1"/>
  <c r="AU588" i="1"/>
  <c r="W589" i="1"/>
  <c r="X589" i="1"/>
  <c r="Y589" i="1"/>
  <c r="Z589" i="1"/>
  <c r="AA589" i="1"/>
  <c r="AB589" i="1"/>
  <c r="AL589" i="1"/>
  <c r="AM589" i="1"/>
  <c r="AQ589" i="1"/>
  <c r="AT589" i="1"/>
  <c r="AU589" i="1"/>
  <c r="W590" i="1"/>
  <c r="X590" i="1"/>
  <c r="Y590" i="1"/>
  <c r="Z590" i="1"/>
  <c r="AA590" i="1"/>
  <c r="AB590" i="1"/>
  <c r="AL590" i="1"/>
  <c r="AM590" i="1"/>
  <c r="AQ590" i="1"/>
  <c r="AT590" i="1"/>
  <c r="AU590" i="1"/>
  <c r="W591" i="1"/>
  <c r="X591" i="1"/>
  <c r="Y591" i="1"/>
  <c r="Z591" i="1"/>
  <c r="AA591" i="1"/>
  <c r="AB591" i="1"/>
  <c r="AL591" i="1"/>
  <c r="AM591" i="1"/>
  <c r="AQ591" i="1"/>
  <c r="AT591" i="1"/>
  <c r="AU591" i="1"/>
  <c r="W13" i="2"/>
  <c r="X13" i="2"/>
  <c r="Y13" i="2"/>
  <c r="Z13" i="2"/>
  <c r="AA13" i="2"/>
  <c r="AB13" i="2"/>
  <c r="AL13" i="2"/>
  <c r="AM13" i="2"/>
  <c r="AQ13" i="2"/>
  <c r="AT13" i="2"/>
  <c r="AU13" i="2"/>
  <c r="W14" i="2"/>
  <c r="X14" i="2"/>
  <c r="Y14" i="2"/>
  <c r="Z14" i="2"/>
  <c r="AA14" i="2"/>
  <c r="AB14" i="2"/>
  <c r="AL14" i="2"/>
  <c r="AM14" i="2"/>
  <c r="AQ14" i="2"/>
  <c r="AT14" i="2"/>
  <c r="AU14" i="2"/>
  <c r="W15" i="2"/>
  <c r="X15" i="2"/>
  <c r="Y15" i="2"/>
  <c r="Z15" i="2"/>
  <c r="AA15" i="2"/>
  <c r="AB15" i="2"/>
  <c r="AL15" i="2"/>
  <c r="AM15" i="2"/>
  <c r="AQ15" i="2"/>
  <c r="AT15" i="2"/>
  <c r="AU15" i="2"/>
  <c r="W16" i="2"/>
  <c r="X16" i="2"/>
  <c r="Y16" i="2"/>
  <c r="Z16" i="2"/>
  <c r="AA16" i="2"/>
  <c r="AB16" i="2"/>
  <c r="AL16" i="2"/>
  <c r="AM16" i="2"/>
  <c r="AQ16" i="2"/>
  <c r="AT16" i="2"/>
  <c r="AU16" i="2"/>
  <c r="W17" i="2"/>
  <c r="X17" i="2"/>
  <c r="Y17" i="2"/>
  <c r="Z17" i="2"/>
  <c r="AA17" i="2"/>
  <c r="AB17" i="2"/>
  <c r="AL17" i="2"/>
  <c r="AM17" i="2"/>
  <c r="AQ17" i="2"/>
  <c r="AT17" i="2"/>
  <c r="AU17" i="2"/>
  <c r="W18" i="2"/>
  <c r="X18" i="2"/>
  <c r="Y18" i="2"/>
  <c r="Z18" i="2"/>
  <c r="AA18" i="2"/>
  <c r="AB18" i="2"/>
  <c r="AL18" i="2"/>
  <c r="AM18" i="2"/>
  <c r="AQ18" i="2"/>
  <c r="AT18" i="2"/>
  <c r="AU18" i="2"/>
  <c r="W19" i="2"/>
  <c r="X19" i="2"/>
  <c r="Y19" i="2"/>
  <c r="Z19" i="2"/>
  <c r="AA19" i="2"/>
  <c r="AB19" i="2"/>
  <c r="AL19" i="2"/>
  <c r="AM19" i="2"/>
  <c r="AQ19" i="2"/>
  <c r="AT19" i="2"/>
  <c r="AU19" i="2"/>
  <c r="W20" i="2"/>
  <c r="X20" i="2"/>
  <c r="Y20" i="2"/>
  <c r="Z20" i="2"/>
  <c r="AA20" i="2"/>
  <c r="AB20" i="2"/>
  <c r="AL20" i="2"/>
  <c r="AM20" i="2"/>
  <c r="AQ20" i="2"/>
  <c r="AT20" i="2"/>
  <c r="AU20" i="2"/>
  <c r="W21" i="2"/>
  <c r="X21" i="2"/>
  <c r="Y21" i="2"/>
  <c r="Z21" i="2"/>
  <c r="AA21" i="2"/>
  <c r="AB21" i="2"/>
  <c r="AL21" i="2"/>
  <c r="AM21" i="2"/>
  <c r="AQ21" i="2"/>
  <c r="AT21" i="2"/>
  <c r="AU21" i="2"/>
  <c r="W22" i="2"/>
  <c r="X22" i="2"/>
  <c r="Y22" i="2"/>
  <c r="Z22" i="2"/>
  <c r="AA22" i="2"/>
  <c r="AB22" i="2"/>
  <c r="AL22" i="2"/>
  <c r="AM22" i="2"/>
  <c r="AQ22" i="2"/>
  <c r="AT22" i="2"/>
  <c r="AU22" i="2"/>
  <c r="W23" i="2"/>
  <c r="X23" i="2"/>
  <c r="Y23" i="2"/>
  <c r="Z23" i="2"/>
  <c r="AA23" i="2"/>
  <c r="AB23" i="2"/>
  <c r="AL23" i="2"/>
  <c r="AM23" i="2"/>
  <c r="AQ23" i="2"/>
  <c r="AT23" i="2"/>
  <c r="AU23" i="2"/>
  <c r="W24" i="2"/>
  <c r="X24" i="2"/>
  <c r="Y24" i="2"/>
  <c r="Z24" i="2"/>
  <c r="AA24" i="2"/>
  <c r="AB24" i="2"/>
  <c r="AL24" i="2"/>
  <c r="AM24" i="2"/>
  <c r="AQ24" i="2"/>
  <c r="AT24" i="2"/>
  <c r="AU24" i="2"/>
  <c r="W25" i="2"/>
  <c r="X25" i="2"/>
  <c r="Y25" i="2"/>
  <c r="Z25" i="2"/>
  <c r="AA25" i="2"/>
  <c r="AB25" i="2"/>
  <c r="AL25" i="2"/>
  <c r="AM25" i="2"/>
  <c r="AQ25" i="2"/>
  <c r="AT25" i="2"/>
  <c r="AU25" i="2"/>
  <c r="W26" i="2"/>
  <c r="X26" i="2"/>
  <c r="Y26" i="2"/>
  <c r="Z26" i="2"/>
  <c r="AA26" i="2"/>
  <c r="AB26" i="2"/>
  <c r="AL26" i="2"/>
  <c r="AM26" i="2"/>
  <c r="AQ26" i="2"/>
  <c r="AT26" i="2"/>
  <c r="AU26" i="2"/>
  <c r="W27" i="2"/>
  <c r="X27" i="2"/>
  <c r="Y27" i="2"/>
  <c r="Z27" i="2"/>
  <c r="AA27" i="2"/>
  <c r="AB27" i="2"/>
  <c r="AL27" i="2"/>
  <c r="AM27" i="2"/>
  <c r="AQ27" i="2"/>
  <c r="AT27" i="2"/>
  <c r="AU27" i="2"/>
  <c r="W28" i="2"/>
  <c r="X28" i="2"/>
  <c r="Y28" i="2"/>
  <c r="Z28" i="2"/>
  <c r="AA28" i="2"/>
  <c r="AB28" i="2"/>
  <c r="AL28" i="2"/>
  <c r="AM28" i="2"/>
  <c r="AQ28" i="2"/>
  <c r="AT28" i="2"/>
  <c r="AU28" i="2"/>
  <c r="W29" i="2"/>
  <c r="X29" i="2"/>
  <c r="Y29" i="2"/>
  <c r="Z29" i="2"/>
  <c r="AA29" i="2"/>
  <c r="AB29" i="2"/>
  <c r="AL29" i="2"/>
  <c r="AM29" i="2"/>
  <c r="AQ29" i="2"/>
  <c r="AT29" i="2"/>
  <c r="AU29" i="2"/>
  <c r="W30" i="2"/>
  <c r="X30" i="2"/>
  <c r="Y30" i="2"/>
  <c r="Z30" i="2"/>
  <c r="AA30" i="2"/>
  <c r="AB30" i="2"/>
  <c r="AL30" i="2"/>
  <c r="AM30" i="2"/>
  <c r="AQ30" i="2"/>
  <c r="AT30" i="2"/>
  <c r="AU30" i="2"/>
  <c r="W31" i="2"/>
  <c r="X31" i="2"/>
  <c r="Y31" i="2"/>
  <c r="Z31" i="2"/>
  <c r="AA31" i="2"/>
  <c r="AB31" i="2"/>
  <c r="AL31" i="2"/>
  <c r="AM31" i="2"/>
  <c r="AQ31" i="2"/>
  <c r="AT31" i="2"/>
  <c r="AU31" i="2"/>
  <c r="W32" i="2"/>
  <c r="X32" i="2"/>
  <c r="Y32" i="2"/>
  <c r="Z32" i="2"/>
  <c r="AA32" i="2"/>
  <c r="AB32" i="2"/>
  <c r="AL32" i="2"/>
  <c r="AM32" i="2"/>
  <c r="AQ32" i="2"/>
  <c r="AT32" i="2"/>
  <c r="AU32" i="2"/>
  <c r="W33" i="2"/>
  <c r="X33" i="2"/>
  <c r="Y33" i="2"/>
  <c r="Z33" i="2"/>
  <c r="AA33" i="2"/>
  <c r="AB33" i="2"/>
  <c r="AL33" i="2"/>
  <c r="AM33" i="2"/>
  <c r="AQ33" i="2"/>
  <c r="AT33" i="2"/>
  <c r="AU33" i="2"/>
  <c r="W34" i="2"/>
  <c r="X34" i="2"/>
  <c r="Y34" i="2"/>
  <c r="Z34" i="2"/>
  <c r="AA34" i="2"/>
  <c r="AB34" i="2"/>
  <c r="AL34" i="2"/>
  <c r="AM34" i="2"/>
  <c r="AQ34" i="2"/>
  <c r="AT34" i="2"/>
  <c r="AU34" i="2"/>
  <c r="W35" i="2"/>
  <c r="X35" i="2"/>
  <c r="Y35" i="2"/>
  <c r="Z35" i="2"/>
  <c r="AA35" i="2"/>
  <c r="AB35" i="2"/>
  <c r="AL35" i="2"/>
  <c r="AM35" i="2"/>
  <c r="AQ35" i="2"/>
  <c r="AT35" i="2"/>
  <c r="AU35" i="2"/>
  <c r="W36" i="2"/>
  <c r="X36" i="2"/>
  <c r="Y36" i="2"/>
  <c r="Z36" i="2"/>
  <c r="AA36" i="2"/>
  <c r="AB36" i="2"/>
  <c r="AL36" i="2"/>
  <c r="AM36" i="2"/>
  <c r="AQ36" i="2"/>
  <c r="AT36" i="2"/>
  <c r="AU36" i="2"/>
  <c r="W37" i="2"/>
  <c r="X37" i="2"/>
  <c r="Y37" i="2"/>
  <c r="Z37" i="2"/>
  <c r="AA37" i="2"/>
  <c r="AB37" i="2"/>
  <c r="AL37" i="2"/>
  <c r="AM37" i="2"/>
  <c r="AQ37" i="2"/>
  <c r="AT37" i="2"/>
  <c r="AU37" i="2"/>
  <c r="W38" i="2"/>
  <c r="X38" i="2"/>
  <c r="Y38" i="2"/>
  <c r="Z38" i="2"/>
  <c r="AA38" i="2"/>
  <c r="AB38" i="2"/>
  <c r="AL38" i="2"/>
  <c r="AM38" i="2"/>
  <c r="AQ38" i="2"/>
  <c r="AT38" i="2"/>
  <c r="AU38" i="2"/>
  <c r="W39" i="2"/>
  <c r="X39" i="2"/>
  <c r="Y39" i="2"/>
  <c r="Z39" i="2"/>
  <c r="AA39" i="2"/>
  <c r="AB39" i="2"/>
  <c r="AL39" i="2"/>
  <c r="AM39" i="2"/>
  <c r="AQ39" i="2"/>
  <c r="AT39" i="2"/>
  <c r="AU39" i="2"/>
  <c r="W40" i="2"/>
  <c r="X40" i="2"/>
  <c r="Y40" i="2"/>
  <c r="Z40" i="2"/>
  <c r="AA40" i="2"/>
  <c r="AB40" i="2"/>
  <c r="AL40" i="2"/>
  <c r="AM40" i="2"/>
  <c r="AQ40" i="2"/>
  <c r="AT40" i="2"/>
  <c r="AU40" i="2"/>
  <c r="W41" i="2"/>
  <c r="X41" i="2"/>
  <c r="Y41" i="2"/>
  <c r="Z41" i="2"/>
  <c r="AA41" i="2"/>
  <c r="AB41" i="2"/>
  <c r="AL41" i="2"/>
  <c r="AM41" i="2"/>
  <c r="AQ41" i="2"/>
  <c r="AT41" i="2"/>
  <c r="AU41" i="2"/>
  <c r="W42" i="2"/>
  <c r="X42" i="2"/>
  <c r="Y42" i="2"/>
  <c r="Z42" i="2"/>
  <c r="AA42" i="2"/>
  <c r="AB42" i="2"/>
  <c r="AL42" i="2"/>
  <c r="AM42" i="2"/>
  <c r="AQ42" i="2"/>
  <c r="AT42" i="2"/>
  <c r="AU42" i="2"/>
  <c r="W43" i="2"/>
  <c r="X43" i="2"/>
  <c r="Y43" i="2"/>
  <c r="Z43" i="2"/>
  <c r="AA43" i="2"/>
  <c r="AB43" i="2"/>
  <c r="AL43" i="2"/>
  <c r="AM43" i="2"/>
  <c r="AQ43" i="2"/>
  <c r="AT43" i="2"/>
  <c r="AU43" i="2"/>
  <c r="W44" i="2"/>
  <c r="X44" i="2"/>
  <c r="Y44" i="2"/>
  <c r="Z44" i="2"/>
  <c r="AA44" i="2"/>
  <c r="AB44" i="2"/>
  <c r="AL44" i="2"/>
  <c r="AM44" i="2"/>
  <c r="AQ44" i="2"/>
  <c r="AT44" i="2"/>
  <c r="AU44" i="2"/>
  <c r="W45" i="2"/>
  <c r="X45" i="2"/>
  <c r="Y45" i="2"/>
  <c r="Z45" i="2"/>
  <c r="AA45" i="2"/>
  <c r="AB45" i="2"/>
  <c r="AL45" i="2"/>
  <c r="AM45" i="2"/>
  <c r="AQ45" i="2"/>
  <c r="AT45" i="2"/>
  <c r="AU45" i="2"/>
  <c r="W46" i="2"/>
  <c r="X46" i="2"/>
  <c r="Y46" i="2"/>
  <c r="Z46" i="2"/>
  <c r="AA46" i="2"/>
  <c r="AB46" i="2"/>
  <c r="AL46" i="2"/>
  <c r="AM46" i="2"/>
  <c r="AQ46" i="2"/>
  <c r="AT46" i="2"/>
  <c r="AU46" i="2"/>
  <c r="W47" i="2"/>
  <c r="X47" i="2"/>
  <c r="Y47" i="2"/>
  <c r="Z47" i="2"/>
  <c r="AA47" i="2"/>
  <c r="AB47" i="2"/>
  <c r="AL47" i="2"/>
  <c r="AM47" i="2"/>
  <c r="AQ47" i="2"/>
  <c r="AT47" i="2"/>
  <c r="AU47" i="2"/>
  <c r="W48" i="2"/>
  <c r="X48" i="2"/>
  <c r="Y48" i="2"/>
  <c r="Z48" i="2"/>
  <c r="AA48" i="2"/>
  <c r="AB48" i="2"/>
  <c r="AL48" i="2"/>
  <c r="AM48" i="2"/>
  <c r="AQ48" i="2"/>
  <c r="AT48" i="2"/>
  <c r="AU48" i="2"/>
  <c r="W49" i="2"/>
  <c r="X49" i="2"/>
  <c r="Y49" i="2"/>
  <c r="Z49" i="2"/>
  <c r="AA49" i="2"/>
  <c r="AB49" i="2"/>
  <c r="AL49" i="2"/>
  <c r="AM49" i="2"/>
  <c r="AQ49" i="2"/>
  <c r="AT49" i="2"/>
  <c r="AU49" i="2"/>
  <c r="W50" i="2"/>
  <c r="X50" i="2"/>
  <c r="Y50" i="2"/>
  <c r="Z50" i="2"/>
  <c r="AA50" i="2"/>
  <c r="AB50" i="2"/>
  <c r="AL50" i="2"/>
  <c r="AM50" i="2"/>
  <c r="AQ50" i="2"/>
  <c r="AT50" i="2"/>
  <c r="AU50" i="2"/>
  <c r="W51" i="2"/>
  <c r="X51" i="2"/>
  <c r="Y51" i="2"/>
  <c r="Z51" i="2"/>
  <c r="AA51" i="2"/>
  <c r="AB51" i="2"/>
  <c r="AL51" i="2"/>
  <c r="AM51" i="2"/>
  <c r="AQ51" i="2"/>
  <c r="AT51" i="2"/>
  <c r="AU51" i="2"/>
  <c r="W52" i="2"/>
  <c r="X52" i="2"/>
  <c r="Y52" i="2"/>
  <c r="Z52" i="2"/>
  <c r="AA52" i="2"/>
  <c r="AB52" i="2"/>
  <c r="AL52" i="2"/>
  <c r="AM52" i="2"/>
  <c r="AQ52" i="2"/>
  <c r="AT52" i="2"/>
  <c r="AU52" i="2"/>
  <c r="W53" i="2"/>
  <c r="X53" i="2"/>
  <c r="Y53" i="2"/>
  <c r="Z53" i="2"/>
  <c r="AA53" i="2"/>
  <c r="AB53" i="2"/>
  <c r="AL53" i="2"/>
  <c r="AM53" i="2"/>
  <c r="AQ53" i="2"/>
  <c r="AT53" i="2"/>
  <c r="AU53" i="2"/>
  <c r="W54" i="2"/>
  <c r="X54" i="2"/>
  <c r="Y54" i="2"/>
  <c r="Z54" i="2"/>
  <c r="AA54" i="2"/>
  <c r="AB54" i="2"/>
  <c r="AL54" i="2"/>
  <c r="AM54" i="2"/>
  <c r="AQ54" i="2"/>
  <c r="AT54" i="2"/>
  <c r="AU54" i="2"/>
  <c r="W55" i="2"/>
  <c r="X55" i="2"/>
  <c r="Y55" i="2"/>
  <c r="Z55" i="2"/>
  <c r="AA55" i="2"/>
  <c r="AB55" i="2"/>
  <c r="AL55" i="2"/>
  <c r="AM55" i="2"/>
  <c r="AQ55" i="2"/>
  <c r="AT55" i="2"/>
  <c r="AU55" i="2"/>
  <c r="W56" i="2"/>
  <c r="X56" i="2"/>
  <c r="Y56" i="2"/>
  <c r="Z56" i="2"/>
  <c r="AA56" i="2"/>
  <c r="AB56" i="2"/>
  <c r="AL56" i="2"/>
  <c r="AM56" i="2"/>
  <c r="AQ56" i="2"/>
  <c r="AT56" i="2"/>
  <c r="AU56" i="2"/>
  <c r="W57" i="2"/>
  <c r="X57" i="2"/>
  <c r="Y57" i="2"/>
  <c r="Z57" i="2"/>
  <c r="AA57" i="2"/>
  <c r="AB57" i="2"/>
  <c r="AL57" i="2"/>
  <c r="AM57" i="2"/>
  <c r="AQ57" i="2"/>
  <c r="AT57" i="2"/>
  <c r="AU57" i="2"/>
  <c r="W58" i="2"/>
  <c r="X58" i="2"/>
  <c r="Y58" i="2"/>
  <c r="Z58" i="2"/>
  <c r="AA58" i="2"/>
  <c r="AB58" i="2"/>
  <c r="AL58" i="2"/>
  <c r="AM58" i="2"/>
  <c r="AQ58" i="2"/>
  <c r="AT58" i="2"/>
  <c r="AU58" i="2"/>
  <c r="W59" i="2"/>
  <c r="X59" i="2"/>
  <c r="Y59" i="2"/>
  <c r="Z59" i="2"/>
  <c r="AA59" i="2"/>
  <c r="AB59" i="2"/>
  <c r="AL59" i="2"/>
  <c r="AM59" i="2"/>
  <c r="AQ59" i="2"/>
  <c r="AT59" i="2"/>
  <c r="AU59" i="2"/>
  <c r="W60" i="2"/>
  <c r="X60" i="2"/>
  <c r="Y60" i="2"/>
  <c r="Z60" i="2"/>
  <c r="AA60" i="2"/>
  <c r="AB60" i="2"/>
  <c r="AL60" i="2"/>
  <c r="AM60" i="2"/>
  <c r="AQ60" i="2"/>
  <c r="AT60" i="2"/>
  <c r="AU60" i="2"/>
  <c r="W61" i="2"/>
  <c r="X61" i="2"/>
  <c r="Y61" i="2"/>
  <c r="Z61" i="2"/>
  <c r="AA61" i="2"/>
  <c r="AB61" i="2"/>
  <c r="AL61" i="2"/>
  <c r="AM61" i="2"/>
  <c r="AQ61" i="2"/>
  <c r="AT61" i="2"/>
  <c r="AU61" i="2"/>
  <c r="W62" i="2"/>
  <c r="X62" i="2"/>
  <c r="Y62" i="2"/>
  <c r="Z62" i="2"/>
  <c r="AA62" i="2"/>
  <c r="AB62" i="2"/>
  <c r="AL62" i="2"/>
  <c r="AM62" i="2"/>
  <c r="AQ62" i="2"/>
  <c r="AT62" i="2"/>
  <c r="AU62" i="2"/>
  <c r="W63" i="2"/>
  <c r="X63" i="2"/>
  <c r="Y63" i="2"/>
  <c r="Z63" i="2"/>
  <c r="AA63" i="2"/>
  <c r="AB63" i="2"/>
  <c r="AL63" i="2"/>
  <c r="AM63" i="2"/>
  <c r="AQ63" i="2"/>
  <c r="AT63" i="2"/>
  <c r="AU63" i="2"/>
  <c r="W64" i="2"/>
  <c r="X64" i="2"/>
  <c r="Y64" i="2"/>
  <c r="Z64" i="2"/>
  <c r="AA64" i="2"/>
  <c r="AB64" i="2"/>
  <c r="AL64" i="2"/>
  <c r="AM64" i="2"/>
  <c r="AQ64" i="2"/>
  <c r="AT64" i="2"/>
  <c r="AU64" i="2"/>
  <c r="W65" i="2"/>
  <c r="X65" i="2"/>
  <c r="Y65" i="2"/>
  <c r="Z65" i="2"/>
  <c r="AA65" i="2"/>
  <c r="AB65" i="2"/>
  <c r="AL65" i="2"/>
  <c r="AM65" i="2"/>
  <c r="AQ65" i="2"/>
  <c r="AT65" i="2"/>
  <c r="AU65" i="2"/>
  <c r="W66" i="2"/>
  <c r="X66" i="2"/>
  <c r="Y66" i="2"/>
  <c r="Z66" i="2"/>
  <c r="AA66" i="2"/>
  <c r="AB66" i="2"/>
  <c r="AL66" i="2"/>
  <c r="AM66" i="2"/>
  <c r="AQ66" i="2"/>
  <c r="AT66" i="2"/>
  <c r="AU66" i="2"/>
  <c r="W67" i="2"/>
  <c r="X67" i="2"/>
  <c r="Y67" i="2"/>
  <c r="Z67" i="2"/>
  <c r="AA67" i="2"/>
  <c r="AB67" i="2"/>
  <c r="AL67" i="2"/>
  <c r="AM67" i="2"/>
  <c r="AQ67" i="2"/>
  <c r="AT67" i="2"/>
  <c r="AU67" i="2"/>
  <c r="W68" i="2"/>
  <c r="X68" i="2"/>
  <c r="Y68" i="2"/>
  <c r="Z68" i="2"/>
  <c r="AA68" i="2"/>
  <c r="AB68" i="2"/>
  <c r="AL68" i="2"/>
  <c r="AM68" i="2"/>
  <c r="AQ68" i="2"/>
  <c r="AT68" i="2"/>
  <c r="AU68" i="2"/>
  <c r="W69" i="2"/>
  <c r="X69" i="2"/>
  <c r="Y69" i="2"/>
  <c r="Z69" i="2"/>
  <c r="AA69" i="2"/>
  <c r="AB69" i="2"/>
  <c r="AL69" i="2"/>
  <c r="AM69" i="2"/>
  <c r="AQ69" i="2"/>
  <c r="AT69" i="2"/>
  <c r="AU69" i="2"/>
  <c r="W70" i="2"/>
  <c r="X70" i="2"/>
  <c r="Y70" i="2"/>
  <c r="Z70" i="2"/>
  <c r="AA70" i="2"/>
  <c r="AB70" i="2"/>
  <c r="AL70" i="2"/>
  <c r="AM70" i="2"/>
  <c r="AQ70" i="2"/>
  <c r="AT70" i="2"/>
  <c r="AU70" i="2"/>
  <c r="W71" i="2"/>
  <c r="X71" i="2"/>
  <c r="Y71" i="2"/>
  <c r="Z71" i="2"/>
  <c r="AA71" i="2"/>
  <c r="AB71" i="2"/>
  <c r="AL71" i="2"/>
  <c r="AM71" i="2"/>
  <c r="AQ71" i="2"/>
  <c r="AT71" i="2"/>
  <c r="AU71" i="2"/>
  <c r="W72" i="2"/>
  <c r="X72" i="2"/>
  <c r="Y72" i="2"/>
  <c r="Z72" i="2"/>
  <c r="AA72" i="2"/>
  <c r="AB72" i="2"/>
  <c r="AL72" i="2"/>
  <c r="AM72" i="2"/>
  <c r="AQ72" i="2"/>
  <c r="AT72" i="2"/>
  <c r="AU72" i="2"/>
  <c r="W73" i="2"/>
  <c r="X73" i="2"/>
  <c r="Y73" i="2"/>
  <c r="Z73" i="2"/>
  <c r="AA73" i="2"/>
  <c r="AB73" i="2"/>
  <c r="AL73" i="2"/>
  <c r="AM73" i="2"/>
  <c r="AQ73" i="2"/>
  <c r="AT73" i="2"/>
  <c r="AU73" i="2"/>
  <c r="W74" i="2"/>
  <c r="X74" i="2"/>
  <c r="Y74" i="2"/>
  <c r="Z74" i="2"/>
  <c r="AA74" i="2"/>
  <c r="AB74" i="2"/>
  <c r="AL74" i="2"/>
  <c r="AM74" i="2"/>
  <c r="AQ74" i="2"/>
  <c r="AT74" i="2"/>
  <c r="AU74" i="2"/>
  <c r="W75" i="2"/>
  <c r="X75" i="2"/>
  <c r="Y75" i="2"/>
  <c r="Z75" i="2"/>
  <c r="AA75" i="2"/>
  <c r="AB75" i="2"/>
  <c r="AL75" i="2"/>
  <c r="AM75" i="2"/>
  <c r="AQ75" i="2"/>
  <c r="AT75" i="2"/>
  <c r="AU75" i="2"/>
  <c r="W76" i="2"/>
  <c r="X76" i="2"/>
  <c r="Y76" i="2"/>
  <c r="Z76" i="2"/>
  <c r="AA76" i="2"/>
  <c r="AB76" i="2"/>
  <c r="AL76" i="2"/>
  <c r="AM76" i="2"/>
  <c r="AQ76" i="2"/>
  <c r="AT76" i="2"/>
  <c r="AU76" i="2"/>
  <c r="W77" i="2"/>
  <c r="X77" i="2"/>
  <c r="Y77" i="2"/>
  <c r="Z77" i="2"/>
  <c r="AA77" i="2"/>
  <c r="AB77" i="2"/>
  <c r="AL77" i="2"/>
  <c r="AM77" i="2"/>
  <c r="AQ77" i="2"/>
  <c r="AT77" i="2"/>
  <c r="AU77" i="2"/>
  <c r="W78" i="2"/>
  <c r="X78" i="2"/>
  <c r="Y78" i="2"/>
  <c r="Z78" i="2"/>
  <c r="AA78" i="2"/>
  <c r="AB78" i="2"/>
  <c r="AL78" i="2"/>
  <c r="AM78" i="2"/>
  <c r="AQ78" i="2"/>
  <c r="AT78" i="2"/>
  <c r="AU78" i="2"/>
  <c r="W79" i="2"/>
  <c r="X79" i="2"/>
  <c r="Y79" i="2"/>
  <c r="Z79" i="2"/>
  <c r="AA79" i="2"/>
  <c r="AB79" i="2"/>
  <c r="AL79" i="2"/>
  <c r="AM79" i="2"/>
  <c r="AQ79" i="2"/>
  <c r="AT79" i="2"/>
  <c r="AU79" i="2"/>
  <c r="W80" i="2"/>
  <c r="X80" i="2"/>
  <c r="Y80" i="2"/>
  <c r="Z80" i="2"/>
  <c r="AA80" i="2"/>
  <c r="AB80" i="2"/>
  <c r="AL80" i="2"/>
  <c r="AM80" i="2"/>
  <c r="AQ80" i="2"/>
  <c r="AT80" i="2"/>
  <c r="AU80" i="2"/>
  <c r="W81" i="2"/>
  <c r="X81" i="2"/>
  <c r="Y81" i="2"/>
  <c r="Z81" i="2"/>
  <c r="AA81" i="2"/>
  <c r="AB81" i="2"/>
  <c r="AL81" i="2"/>
  <c r="AM81" i="2"/>
  <c r="AQ81" i="2"/>
  <c r="AT81" i="2"/>
  <c r="AU81" i="2"/>
  <c r="W82" i="2"/>
  <c r="X82" i="2"/>
  <c r="Y82" i="2"/>
  <c r="Z82" i="2"/>
  <c r="AA82" i="2"/>
  <c r="AB82" i="2"/>
  <c r="AL82" i="2"/>
  <c r="AM82" i="2"/>
  <c r="AQ82" i="2"/>
  <c r="AT82" i="2"/>
  <c r="AU82" i="2"/>
  <c r="W83" i="2"/>
  <c r="X83" i="2"/>
  <c r="Y83" i="2"/>
  <c r="Z83" i="2"/>
  <c r="AA83" i="2"/>
  <c r="AB83" i="2"/>
  <c r="AL83" i="2"/>
  <c r="AM83" i="2"/>
  <c r="AQ83" i="2"/>
  <c r="AT83" i="2"/>
  <c r="AU83" i="2"/>
  <c r="W84" i="2"/>
  <c r="X84" i="2"/>
  <c r="Y84" i="2"/>
  <c r="Z84" i="2"/>
  <c r="AA84" i="2"/>
  <c r="AB84" i="2"/>
  <c r="AL84" i="2"/>
  <c r="AM84" i="2"/>
  <c r="AQ84" i="2"/>
  <c r="AT84" i="2"/>
  <c r="AU84" i="2"/>
  <c r="W85" i="2"/>
  <c r="X85" i="2"/>
  <c r="Y85" i="2"/>
  <c r="Z85" i="2"/>
  <c r="AA85" i="2"/>
  <c r="AB85" i="2"/>
  <c r="AL85" i="2"/>
  <c r="AM85" i="2"/>
  <c r="AQ85" i="2"/>
  <c r="AT85" i="2"/>
  <c r="AU85" i="2"/>
  <c r="W86" i="2"/>
  <c r="X86" i="2"/>
  <c r="Y86" i="2"/>
  <c r="Z86" i="2"/>
  <c r="AA86" i="2"/>
  <c r="AB86" i="2"/>
  <c r="AL86" i="2"/>
  <c r="AM86" i="2"/>
  <c r="AQ86" i="2"/>
  <c r="AT86" i="2"/>
  <c r="AU86" i="2"/>
  <c r="W87" i="2"/>
  <c r="X87" i="2"/>
  <c r="Y87" i="2"/>
  <c r="Z87" i="2"/>
  <c r="AA87" i="2"/>
  <c r="AB87" i="2"/>
  <c r="AL87" i="2"/>
  <c r="AM87" i="2"/>
  <c r="AQ87" i="2"/>
  <c r="AT87" i="2"/>
  <c r="AU87" i="2"/>
  <c r="W88" i="2"/>
  <c r="X88" i="2"/>
  <c r="Y88" i="2"/>
  <c r="Z88" i="2"/>
  <c r="AA88" i="2"/>
  <c r="AB88" i="2"/>
  <c r="AL88" i="2"/>
  <c r="AM88" i="2"/>
  <c r="AQ88" i="2"/>
  <c r="AT88" i="2"/>
  <c r="AU88" i="2"/>
  <c r="W89" i="2"/>
  <c r="X89" i="2"/>
  <c r="Y89" i="2"/>
  <c r="Z89" i="2"/>
  <c r="AA89" i="2"/>
  <c r="AB89" i="2"/>
  <c r="AL89" i="2"/>
  <c r="AM89" i="2"/>
  <c r="AQ89" i="2"/>
  <c r="AT89" i="2"/>
  <c r="AU89" i="2"/>
  <c r="W90" i="2"/>
  <c r="X90" i="2"/>
  <c r="Y90" i="2"/>
  <c r="Z90" i="2"/>
  <c r="AA90" i="2"/>
  <c r="AB90" i="2"/>
  <c r="AL90" i="2"/>
  <c r="AM90" i="2"/>
  <c r="AQ90" i="2"/>
  <c r="AT90" i="2"/>
  <c r="AU90" i="2"/>
  <c r="W91" i="2"/>
  <c r="X91" i="2"/>
  <c r="Y91" i="2"/>
  <c r="Z91" i="2"/>
  <c r="AA91" i="2"/>
  <c r="AB91" i="2"/>
  <c r="AL91" i="2"/>
  <c r="AM91" i="2"/>
  <c r="AQ91" i="2"/>
  <c r="AT91" i="2"/>
  <c r="AU91" i="2"/>
  <c r="W92" i="2"/>
  <c r="X92" i="2"/>
  <c r="Y92" i="2"/>
  <c r="Z92" i="2"/>
  <c r="AA92" i="2"/>
  <c r="AB92" i="2"/>
  <c r="AL92" i="2"/>
  <c r="AM92" i="2"/>
  <c r="AQ92" i="2"/>
  <c r="AT92" i="2"/>
  <c r="AU92" i="2"/>
  <c r="W93" i="2"/>
  <c r="X93" i="2"/>
  <c r="Y93" i="2"/>
  <c r="Z93" i="2"/>
  <c r="AA93" i="2"/>
  <c r="AB93" i="2"/>
  <c r="AL93" i="2"/>
  <c r="AM93" i="2"/>
  <c r="AQ93" i="2"/>
  <c r="AT93" i="2"/>
  <c r="AU93" i="2"/>
  <c r="W94" i="2"/>
  <c r="X94" i="2"/>
  <c r="Y94" i="2"/>
  <c r="Z94" i="2"/>
  <c r="AA94" i="2"/>
  <c r="AB94" i="2"/>
  <c r="AL94" i="2"/>
  <c r="AM94" i="2"/>
  <c r="AQ94" i="2"/>
  <c r="AT94" i="2"/>
  <c r="AU94" i="2"/>
  <c r="W95" i="2"/>
  <c r="X95" i="2"/>
  <c r="Y95" i="2"/>
  <c r="Z95" i="2"/>
  <c r="AA95" i="2"/>
  <c r="AB95" i="2"/>
  <c r="AL95" i="2"/>
  <c r="AM95" i="2"/>
  <c r="AQ95" i="2"/>
  <c r="AT95" i="2"/>
  <c r="AU95" i="2"/>
  <c r="W96" i="2"/>
  <c r="X96" i="2"/>
  <c r="Y96" i="2"/>
  <c r="Z96" i="2"/>
  <c r="AA96" i="2"/>
  <c r="AB96" i="2"/>
  <c r="AL96" i="2"/>
  <c r="AM96" i="2"/>
  <c r="AQ96" i="2"/>
  <c r="AT96" i="2"/>
  <c r="AU96" i="2"/>
  <c r="W97" i="2"/>
  <c r="X97" i="2"/>
  <c r="Y97" i="2"/>
  <c r="Z97" i="2"/>
  <c r="AA97" i="2"/>
  <c r="AB97" i="2"/>
  <c r="AL97" i="2"/>
  <c r="AM97" i="2"/>
  <c r="AQ97" i="2"/>
  <c r="AT97" i="2"/>
  <c r="AU97" i="2"/>
  <c r="W98" i="2"/>
  <c r="X98" i="2"/>
  <c r="Y98" i="2"/>
  <c r="Z98" i="2"/>
  <c r="AA98" i="2"/>
  <c r="AB98" i="2"/>
  <c r="AL98" i="2"/>
  <c r="AM98" i="2"/>
  <c r="AQ98" i="2"/>
  <c r="AT98" i="2"/>
  <c r="AU98" i="2"/>
  <c r="W99" i="2"/>
  <c r="X99" i="2"/>
  <c r="Y99" i="2"/>
  <c r="Z99" i="2"/>
  <c r="AA99" i="2"/>
  <c r="AB99" i="2"/>
  <c r="AL99" i="2"/>
  <c r="AM99" i="2"/>
  <c r="AQ99" i="2"/>
  <c r="AT99" i="2"/>
  <c r="AU99" i="2"/>
  <c r="W100" i="2"/>
  <c r="X100" i="2"/>
  <c r="Y100" i="2"/>
  <c r="Z100" i="2"/>
  <c r="AA100" i="2"/>
  <c r="AB100" i="2"/>
  <c r="AL100" i="2"/>
  <c r="AM100" i="2"/>
  <c r="AQ100" i="2"/>
  <c r="AT100" i="2"/>
  <c r="AU100" i="2"/>
  <c r="W101" i="2"/>
  <c r="X101" i="2"/>
  <c r="Y101" i="2"/>
  <c r="Z101" i="2"/>
  <c r="AA101" i="2"/>
  <c r="AB101" i="2"/>
  <c r="AL101" i="2"/>
  <c r="AM101" i="2"/>
  <c r="AQ101" i="2"/>
  <c r="AT101" i="2"/>
  <c r="AU101" i="2"/>
  <c r="W102" i="2"/>
  <c r="X102" i="2"/>
  <c r="Y102" i="2"/>
  <c r="Z102" i="2"/>
  <c r="AA102" i="2"/>
  <c r="AB102" i="2"/>
  <c r="AL102" i="2"/>
  <c r="AM102" i="2"/>
  <c r="AQ102" i="2"/>
  <c r="AT102" i="2"/>
  <c r="AU102" i="2"/>
  <c r="W103" i="2"/>
  <c r="X103" i="2"/>
  <c r="Y103" i="2"/>
  <c r="Z103" i="2"/>
  <c r="AA103" i="2"/>
  <c r="AB103" i="2"/>
  <c r="AL103" i="2"/>
  <c r="AM103" i="2"/>
  <c r="AQ103" i="2"/>
  <c r="AT103" i="2"/>
  <c r="AU103" i="2"/>
  <c r="W104" i="2"/>
  <c r="X104" i="2"/>
  <c r="Y104" i="2"/>
  <c r="Z104" i="2"/>
  <c r="AA104" i="2"/>
  <c r="AB104" i="2"/>
  <c r="AL104" i="2"/>
  <c r="AM104" i="2"/>
  <c r="AQ104" i="2"/>
  <c r="AT104" i="2"/>
  <c r="AU104" i="2"/>
  <c r="W105" i="2"/>
  <c r="X105" i="2"/>
  <c r="Y105" i="2"/>
  <c r="Z105" i="2"/>
  <c r="AA105" i="2"/>
  <c r="AB105" i="2"/>
  <c r="AL105" i="2"/>
  <c r="AM105" i="2"/>
  <c r="AQ105" i="2"/>
  <c r="AT105" i="2"/>
  <c r="AU105" i="2"/>
  <c r="W106" i="2"/>
  <c r="X106" i="2"/>
  <c r="Y106" i="2"/>
  <c r="Z106" i="2"/>
  <c r="AA106" i="2"/>
  <c r="AB106" i="2"/>
  <c r="AL106" i="2"/>
  <c r="AM106" i="2"/>
  <c r="AQ106" i="2"/>
  <c r="AT106" i="2"/>
  <c r="AU106" i="2"/>
  <c r="W107" i="2"/>
  <c r="X107" i="2"/>
  <c r="Y107" i="2"/>
  <c r="Z107" i="2"/>
  <c r="AA107" i="2"/>
  <c r="AB107" i="2"/>
  <c r="AL107" i="2"/>
  <c r="AM107" i="2"/>
  <c r="AQ107" i="2"/>
  <c r="AT107" i="2"/>
  <c r="AU107" i="2"/>
  <c r="W108" i="2"/>
  <c r="X108" i="2"/>
  <c r="Y108" i="2"/>
  <c r="Z108" i="2"/>
  <c r="AA108" i="2"/>
  <c r="AB108" i="2"/>
  <c r="AL108" i="2"/>
  <c r="AM108" i="2"/>
  <c r="AQ108" i="2"/>
  <c r="AT108" i="2"/>
  <c r="AU108" i="2"/>
  <c r="W109" i="2"/>
  <c r="X109" i="2"/>
  <c r="Y109" i="2"/>
  <c r="Z109" i="2"/>
  <c r="AA109" i="2"/>
  <c r="AB109" i="2"/>
  <c r="AL109" i="2"/>
  <c r="AM109" i="2"/>
  <c r="AQ109" i="2"/>
  <c r="AT109" i="2"/>
  <c r="AU109" i="2"/>
  <c r="W110" i="2"/>
  <c r="X110" i="2"/>
  <c r="Y110" i="2"/>
  <c r="Z110" i="2"/>
  <c r="AA110" i="2"/>
  <c r="AB110" i="2"/>
  <c r="AL110" i="2"/>
  <c r="AM110" i="2"/>
  <c r="AQ110" i="2"/>
  <c r="AT110" i="2"/>
  <c r="AU110" i="2"/>
  <c r="W111" i="2"/>
  <c r="X111" i="2"/>
  <c r="Y111" i="2"/>
  <c r="Z111" i="2"/>
  <c r="AA111" i="2"/>
  <c r="AB111" i="2"/>
  <c r="AL111" i="2"/>
  <c r="AM111" i="2"/>
  <c r="AQ111" i="2"/>
  <c r="AT111" i="2"/>
  <c r="AU111" i="2"/>
  <c r="W112" i="2"/>
  <c r="X112" i="2"/>
  <c r="Y112" i="2"/>
  <c r="Z112" i="2"/>
  <c r="AA112" i="2"/>
  <c r="AB112" i="2"/>
  <c r="AL112" i="2"/>
  <c r="AM112" i="2"/>
  <c r="AQ112" i="2"/>
  <c r="AT112" i="2"/>
  <c r="AU112" i="2"/>
  <c r="W113" i="2"/>
  <c r="X113" i="2"/>
  <c r="Y113" i="2"/>
  <c r="Z113" i="2"/>
  <c r="AA113" i="2"/>
  <c r="AB113" i="2"/>
  <c r="AL113" i="2"/>
  <c r="AM113" i="2"/>
  <c r="AQ113" i="2"/>
  <c r="AT113" i="2"/>
  <c r="AU113" i="2"/>
  <c r="W114" i="2"/>
  <c r="X114" i="2"/>
  <c r="Y114" i="2"/>
  <c r="Z114" i="2"/>
  <c r="AA114" i="2"/>
  <c r="AB114" i="2"/>
  <c r="AL114" i="2"/>
  <c r="AM114" i="2"/>
  <c r="AQ114" i="2"/>
  <c r="AT114" i="2"/>
  <c r="AU114" i="2"/>
  <c r="W115" i="2"/>
  <c r="X115" i="2"/>
  <c r="Y115" i="2"/>
  <c r="Z115" i="2"/>
  <c r="AA115" i="2"/>
  <c r="AB115" i="2"/>
  <c r="AL115" i="2"/>
  <c r="AM115" i="2"/>
  <c r="AQ115" i="2"/>
  <c r="AT115" i="2"/>
  <c r="AU115" i="2"/>
  <c r="W116" i="2"/>
  <c r="X116" i="2"/>
  <c r="Y116" i="2"/>
  <c r="Z116" i="2"/>
  <c r="AA116" i="2"/>
  <c r="AB116" i="2"/>
  <c r="AL116" i="2"/>
  <c r="AM116" i="2"/>
  <c r="AQ116" i="2"/>
  <c r="AT116" i="2"/>
  <c r="AU116" i="2"/>
  <c r="W117" i="2"/>
  <c r="X117" i="2"/>
  <c r="Y117" i="2"/>
  <c r="Z117" i="2"/>
  <c r="AA117" i="2"/>
  <c r="AB117" i="2"/>
  <c r="AL117" i="2"/>
  <c r="AM117" i="2"/>
  <c r="AQ117" i="2"/>
  <c r="AT117" i="2"/>
  <c r="AU117" i="2"/>
  <c r="W118" i="2"/>
  <c r="X118" i="2"/>
  <c r="Y118" i="2"/>
  <c r="Z118" i="2"/>
  <c r="AA118" i="2"/>
  <c r="AB118" i="2"/>
  <c r="AL118" i="2"/>
  <c r="AM118" i="2"/>
  <c r="AQ118" i="2"/>
  <c r="AT118" i="2"/>
  <c r="AU118" i="2"/>
  <c r="W119" i="2"/>
  <c r="X119" i="2"/>
  <c r="Y119" i="2"/>
  <c r="Z119" i="2"/>
  <c r="AA119" i="2"/>
  <c r="AB119" i="2"/>
  <c r="AL119" i="2"/>
  <c r="AM119" i="2"/>
  <c r="AQ119" i="2"/>
  <c r="AT119" i="2"/>
  <c r="AU119" i="2"/>
  <c r="W120" i="2"/>
  <c r="X120" i="2"/>
  <c r="Y120" i="2"/>
  <c r="Z120" i="2"/>
  <c r="AA120" i="2"/>
  <c r="AB120" i="2"/>
  <c r="AL120" i="2"/>
  <c r="AM120" i="2"/>
  <c r="AQ120" i="2"/>
  <c r="AT120" i="2"/>
  <c r="AU120" i="2"/>
  <c r="W121" i="2"/>
  <c r="X121" i="2"/>
  <c r="Y121" i="2"/>
  <c r="Z121" i="2"/>
  <c r="AA121" i="2"/>
  <c r="AB121" i="2"/>
  <c r="AL121" i="2"/>
  <c r="AM121" i="2"/>
  <c r="AQ121" i="2"/>
  <c r="AT121" i="2"/>
  <c r="AU121" i="2"/>
  <c r="W122" i="2"/>
  <c r="X122" i="2"/>
  <c r="Y122" i="2"/>
  <c r="Z122" i="2"/>
  <c r="AA122" i="2"/>
  <c r="AB122" i="2"/>
  <c r="AL122" i="2"/>
  <c r="AM122" i="2"/>
  <c r="AQ122" i="2"/>
  <c r="AT122" i="2"/>
  <c r="AU122" i="2"/>
  <c r="W123" i="2"/>
  <c r="X123" i="2"/>
  <c r="Y123" i="2"/>
  <c r="Z123" i="2"/>
  <c r="AA123" i="2"/>
  <c r="AB123" i="2"/>
  <c r="AL123" i="2"/>
  <c r="AM123" i="2"/>
  <c r="AQ123" i="2"/>
  <c r="AT123" i="2"/>
  <c r="AU123" i="2"/>
  <c r="W124" i="2"/>
  <c r="X124" i="2"/>
  <c r="Y124" i="2"/>
  <c r="Z124" i="2"/>
  <c r="AA124" i="2"/>
  <c r="AB124" i="2"/>
  <c r="AL124" i="2"/>
  <c r="AM124" i="2"/>
  <c r="AQ124" i="2"/>
  <c r="AT124" i="2"/>
  <c r="AU124" i="2"/>
  <c r="W125" i="2"/>
  <c r="X125" i="2"/>
  <c r="Y125" i="2"/>
  <c r="Z125" i="2"/>
  <c r="AA125" i="2"/>
  <c r="AB125" i="2"/>
  <c r="AL125" i="2"/>
  <c r="AM125" i="2"/>
  <c r="AQ125" i="2"/>
  <c r="AT125" i="2"/>
  <c r="AU125" i="2"/>
  <c r="W126" i="2"/>
  <c r="X126" i="2"/>
  <c r="Y126" i="2"/>
  <c r="Z126" i="2"/>
  <c r="AA126" i="2"/>
  <c r="AB126" i="2"/>
  <c r="AL126" i="2"/>
  <c r="AM126" i="2"/>
  <c r="AQ126" i="2"/>
  <c r="AT126" i="2"/>
  <c r="AU126" i="2"/>
  <c r="W127" i="2"/>
  <c r="X127" i="2"/>
  <c r="Y127" i="2"/>
  <c r="Z127" i="2"/>
  <c r="AA127" i="2"/>
  <c r="AB127" i="2"/>
  <c r="AL127" i="2"/>
  <c r="AM127" i="2"/>
  <c r="AQ127" i="2"/>
  <c r="AT127" i="2"/>
  <c r="AU127" i="2"/>
  <c r="W128" i="2"/>
  <c r="X128" i="2"/>
  <c r="Y128" i="2"/>
  <c r="Z128" i="2"/>
  <c r="AA128" i="2"/>
  <c r="AB128" i="2"/>
  <c r="AL128" i="2"/>
  <c r="AM128" i="2"/>
  <c r="AQ128" i="2"/>
  <c r="AT128" i="2"/>
  <c r="AU128" i="2"/>
  <c r="W129" i="2"/>
  <c r="X129" i="2"/>
  <c r="Y129" i="2"/>
  <c r="Z129" i="2"/>
  <c r="AA129" i="2"/>
  <c r="AB129" i="2"/>
  <c r="AL129" i="2"/>
  <c r="AM129" i="2"/>
  <c r="AQ129" i="2"/>
  <c r="AT129" i="2"/>
  <c r="AU129" i="2"/>
  <c r="W130" i="2"/>
  <c r="X130" i="2"/>
  <c r="Y130" i="2"/>
  <c r="Z130" i="2"/>
  <c r="AA130" i="2"/>
  <c r="AB130" i="2"/>
  <c r="AL130" i="2"/>
  <c r="AM130" i="2"/>
  <c r="AQ130" i="2"/>
  <c r="AT130" i="2"/>
  <c r="AU130" i="2"/>
  <c r="W131" i="2"/>
  <c r="X131" i="2"/>
  <c r="Y131" i="2"/>
  <c r="Z131" i="2"/>
  <c r="AA131" i="2"/>
  <c r="AB131" i="2"/>
  <c r="AL131" i="2"/>
  <c r="AM131" i="2"/>
  <c r="AQ131" i="2"/>
  <c r="AT131" i="2"/>
  <c r="AU131" i="2"/>
  <c r="W132" i="2"/>
  <c r="X132" i="2"/>
  <c r="Y132" i="2"/>
  <c r="Z132" i="2"/>
  <c r="AA132" i="2"/>
  <c r="AB132" i="2"/>
  <c r="AL132" i="2"/>
  <c r="AM132" i="2"/>
  <c r="AQ132" i="2"/>
  <c r="AT132" i="2"/>
  <c r="AU132" i="2"/>
  <c r="W133" i="2"/>
  <c r="X133" i="2"/>
  <c r="Y133" i="2"/>
  <c r="Z133" i="2"/>
  <c r="AA133" i="2"/>
  <c r="AB133" i="2"/>
  <c r="AL133" i="2"/>
  <c r="AM133" i="2"/>
  <c r="AQ133" i="2"/>
  <c r="AT133" i="2"/>
  <c r="AU133" i="2"/>
  <c r="W134" i="2"/>
  <c r="X134" i="2"/>
  <c r="Y134" i="2"/>
  <c r="Z134" i="2"/>
  <c r="AA134" i="2"/>
  <c r="AB134" i="2"/>
  <c r="AL134" i="2"/>
  <c r="AM134" i="2"/>
  <c r="AQ134" i="2"/>
  <c r="AT134" i="2"/>
  <c r="AU134" i="2"/>
  <c r="W135" i="2"/>
  <c r="X135" i="2"/>
  <c r="Y135" i="2"/>
  <c r="Z135" i="2"/>
  <c r="AA135" i="2"/>
  <c r="AB135" i="2"/>
  <c r="AL135" i="2"/>
  <c r="AM135" i="2"/>
  <c r="AQ135" i="2"/>
  <c r="AT135" i="2"/>
  <c r="AU135" i="2"/>
  <c r="W136" i="2"/>
  <c r="X136" i="2"/>
  <c r="Y136" i="2"/>
  <c r="Z136" i="2"/>
  <c r="AA136" i="2"/>
  <c r="AB136" i="2"/>
  <c r="AL136" i="2"/>
  <c r="AM136" i="2"/>
  <c r="AQ136" i="2"/>
  <c r="AT136" i="2"/>
  <c r="AU136" i="2"/>
  <c r="W137" i="2"/>
  <c r="X137" i="2"/>
  <c r="Y137" i="2"/>
  <c r="Z137" i="2"/>
  <c r="AA137" i="2"/>
  <c r="AB137" i="2"/>
  <c r="AL137" i="2"/>
  <c r="AM137" i="2"/>
  <c r="AQ137" i="2"/>
  <c r="AT137" i="2"/>
  <c r="AU137" i="2"/>
  <c r="W138" i="2"/>
  <c r="X138" i="2"/>
  <c r="Y138" i="2"/>
  <c r="Z138" i="2"/>
  <c r="AA138" i="2"/>
  <c r="AB138" i="2"/>
  <c r="AL138" i="2"/>
  <c r="AM138" i="2"/>
  <c r="AQ138" i="2"/>
  <c r="AT138" i="2"/>
  <c r="AU138" i="2"/>
  <c r="W139" i="2"/>
  <c r="X139" i="2"/>
  <c r="Y139" i="2"/>
  <c r="Z139" i="2"/>
  <c r="AA139" i="2"/>
  <c r="AB139" i="2"/>
  <c r="AL139" i="2"/>
  <c r="AM139" i="2"/>
  <c r="AQ139" i="2"/>
  <c r="AT139" i="2"/>
  <c r="AU139" i="2"/>
  <c r="W140" i="2"/>
  <c r="X140" i="2"/>
  <c r="Y140" i="2"/>
  <c r="Z140" i="2"/>
  <c r="AA140" i="2"/>
  <c r="AB140" i="2"/>
  <c r="AL140" i="2"/>
  <c r="AM140" i="2"/>
  <c r="AQ140" i="2"/>
  <c r="AT140" i="2"/>
  <c r="AU140" i="2"/>
  <c r="W141" i="2"/>
  <c r="X141" i="2"/>
  <c r="Y141" i="2"/>
  <c r="Z141" i="2"/>
  <c r="AA141" i="2"/>
  <c r="AB141" i="2"/>
  <c r="AL141" i="2"/>
  <c r="AM141" i="2"/>
  <c r="AQ141" i="2"/>
  <c r="AT141" i="2"/>
  <c r="AU141" i="2"/>
  <c r="W142" i="2"/>
  <c r="X142" i="2"/>
  <c r="Y142" i="2"/>
  <c r="Z142" i="2"/>
  <c r="AA142" i="2"/>
  <c r="AB142" i="2"/>
  <c r="AL142" i="2"/>
  <c r="AM142" i="2"/>
  <c r="AQ142" i="2"/>
  <c r="AT142" i="2"/>
  <c r="AU142" i="2"/>
  <c r="W143" i="2"/>
  <c r="X143" i="2"/>
  <c r="Y143" i="2"/>
  <c r="Z143" i="2"/>
  <c r="AA143" i="2"/>
  <c r="AB143" i="2"/>
  <c r="AL143" i="2"/>
  <c r="AM143" i="2"/>
  <c r="AQ143" i="2"/>
  <c r="AT143" i="2"/>
  <c r="AU143" i="2"/>
  <c r="W144" i="2"/>
  <c r="X144" i="2"/>
  <c r="Y144" i="2"/>
  <c r="Z144" i="2"/>
  <c r="AA144" i="2"/>
  <c r="AB144" i="2"/>
  <c r="AL144" i="2"/>
  <c r="AM144" i="2"/>
  <c r="AQ144" i="2"/>
  <c r="AT144" i="2"/>
  <c r="AU144" i="2"/>
  <c r="W145" i="2"/>
  <c r="X145" i="2"/>
  <c r="Y145" i="2"/>
  <c r="Z145" i="2"/>
  <c r="AA145" i="2"/>
  <c r="AB145" i="2"/>
  <c r="AL145" i="2"/>
  <c r="AM145" i="2"/>
  <c r="AQ145" i="2"/>
  <c r="AT145" i="2"/>
  <c r="AU145" i="2"/>
  <c r="W146" i="2"/>
  <c r="X146" i="2"/>
  <c r="Y146" i="2"/>
  <c r="Z146" i="2"/>
  <c r="AA146" i="2"/>
  <c r="AB146" i="2"/>
  <c r="AL146" i="2"/>
  <c r="AM146" i="2"/>
  <c r="AQ146" i="2"/>
  <c r="AT146" i="2"/>
  <c r="AU146" i="2"/>
  <c r="W147" i="2"/>
  <c r="X147" i="2"/>
  <c r="Y147" i="2"/>
  <c r="Z147" i="2"/>
  <c r="AA147" i="2"/>
  <c r="AB147" i="2"/>
  <c r="AL147" i="2"/>
  <c r="AM147" i="2"/>
  <c r="AQ147" i="2"/>
  <c r="AT147" i="2"/>
  <c r="AU147" i="2"/>
  <c r="W148" i="2"/>
  <c r="X148" i="2"/>
  <c r="Y148" i="2"/>
  <c r="Z148" i="2"/>
  <c r="AA148" i="2"/>
  <c r="AB148" i="2"/>
  <c r="AL148" i="2"/>
  <c r="AM148" i="2"/>
  <c r="AQ148" i="2"/>
  <c r="AT148" i="2"/>
  <c r="AU148" i="2"/>
  <c r="W149" i="2"/>
  <c r="X149" i="2"/>
  <c r="Y149" i="2"/>
  <c r="Z149" i="2"/>
  <c r="AA149" i="2"/>
  <c r="AB149" i="2"/>
  <c r="AL149" i="2"/>
  <c r="AM149" i="2"/>
  <c r="AQ149" i="2"/>
  <c r="AT149" i="2"/>
  <c r="AU149" i="2"/>
  <c r="W150" i="2"/>
  <c r="X150" i="2"/>
  <c r="Y150" i="2"/>
  <c r="Z150" i="2"/>
  <c r="AA150" i="2"/>
  <c r="AB150" i="2"/>
  <c r="AL150" i="2"/>
  <c r="AM150" i="2"/>
  <c r="AQ150" i="2"/>
  <c r="AT150" i="2"/>
  <c r="AU150" i="2"/>
  <c r="W151" i="2"/>
  <c r="X151" i="2"/>
  <c r="Y151" i="2"/>
  <c r="Z151" i="2"/>
  <c r="AA151" i="2"/>
  <c r="AB151" i="2"/>
  <c r="AL151" i="2"/>
  <c r="AM151" i="2"/>
  <c r="AQ151" i="2"/>
  <c r="AT151" i="2"/>
  <c r="AU151" i="2"/>
  <c r="W152" i="2"/>
  <c r="X152" i="2"/>
  <c r="Y152" i="2"/>
  <c r="Z152" i="2"/>
  <c r="AA152" i="2"/>
  <c r="AB152" i="2"/>
  <c r="AL152" i="2"/>
  <c r="AM152" i="2"/>
  <c r="AQ152" i="2"/>
  <c r="AT152" i="2"/>
  <c r="AU152" i="2"/>
  <c r="W153" i="2"/>
  <c r="X153" i="2"/>
  <c r="Y153" i="2"/>
  <c r="Z153" i="2"/>
  <c r="AA153" i="2"/>
  <c r="AB153" i="2"/>
  <c r="AL153" i="2"/>
  <c r="AM153" i="2"/>
  <c r="AQ153" i="2"/>
  <c r="AT153" i="2"/>
  <c r="AU153" i="2"/>
  <c r="W154" i="2"/>
  <c r="X154" i="2"/>
  <c r="Y154" i="2"/>
  <c r="Z154" i="2"/>
  <c r="AA154" i="2"/>
  <c r="AB154" i="2"/>
  <c r="AL154" i="2"/>
  <c r="AM154" i="2"/>
  <c r="AQ154" i="2"/>
  <c r="AT154" i="2"/>
  <c r="AU154" i="2"/>
  <c r="W155" i="2"/>
  <c r="X155" i="2"/>
  <c r="Y155" i="2"/>
  <c r="Z155" i="2"/>
  <c r="AA155" i="2"/>
  <c r="AB155" i="2"/>
  <c r="AL155" i="2"/>
  <c r="AM155" i="2"/>
  <c r="AQ155" i="2"/>
  <c r="AT155" i="2"/>
  <c r="AU155" i="2"/>
  <c r="W156" i="2"/>
  <c r="X156" i="2"/>
  <c r="Y156" i="2"/>
  <c r="Z156" i="2"/>
  <c r="AA156" i="2"/>
  <c r="AB156" i="2"/>
  <c r="AL156" i="2"/>
  <c r="AM156" i="2"/>
  <c r="AQ156" i="2"/>
  <c r="AT156" i="2"/>
  <c r="AU156" i="2"/>
  <c r="W157" i="2"/>
  <c r="X157" i="2"/>
  <c r="Y157" i="2"/>
  <c r="Z157" i="2"/>
  <c r="AA157" i="2"/>
  <c r="AB157" i="2"/>
  <c r="AL157" i="2"/>
  <c r="AM157" i="2"/>
  <c r="AQ157" i="2"/>
  <c r="AT157" i="2"/>
  <c r="AU157" i="2"/>
  <c r="W158" i="2"/>
  <c r="X158" i="2"/>
  <c r="Y158" i="2"/>
  <c r="Z158" i="2"/>
  <c r="AA158" i="2"/>
  <c r="AB158" i="2"/>
  <c r="AL158" i="2"/>
  <c r="AM158" i="2"/>
  <c r="AQ158" i="2"/>
  <c r="AT158" i="2"/>
  <c r="AU158" i="2"/>
  <c r="W159" i="2"/>
  <c r="X159" i="2"/>
  <c r="Y159" i="2"/>
  <c r="Z159" i="2"/>
  <c r="AA159" i="2"/>
  <c r="AB159" i="2"/>
  <c r="AL159" i="2"/>
  <c r="AM159" i="2"/>
  <c r="AQ159" i="2"/>
  <c r="AT159" i="2"/>
  <c r="AU159" i="2"/>
  <c r="W160" i="2"/>
  <c r="X160" i="2"/>
  <c r="Y160" i="2"/>
  <c r="Z160" i="2"/>
  <c r="AA160" i="2"/>
  <c r="AB160" i="2"/>
  <c r="AL160" i="2"/>
  <c r="AM160" i="2"/>
  <c r="AQ160" i="2"/>
  <c r="AT160" i="2"/>
  <c r="AU160" i="2"/>
  <c r="W161" i="2"/>
  <c r="X161" i="2"/>
  <c r="Y161" i="2"/>
  <c r="Z161" i="2"/>
  <c r="AA161" i="2"/>
  <c r="AB161" i="2"/>
  <c r="AL161" i="2"/>
  <c r="AM161" i="2"/>
  <c r="AQ161" i="2"/>
  <c r="AT161" i="2"/>
  <c r="AU161" i="2"/>
  <c r="W162" i="2"/>
  <c r="X162" i="2"/>
  <c r="Y162" i="2"/>
  <c r="Z162" i="2"/>
  <c r="AA162" i="2"/>
  <c r="AB162" i="2"/>
  <c r="AL162" i="2"/>
  <c r="AM162" i="2"/>
  <c r="AQ162" i="2"/>
  <c r="AT162" i="2"/>
  <c r="AU162" i="2"/>
  <c r="W163" i="2"/>
  <c r="X163" i="2"/>
  <c r="Y163" i="2"/>
  <c r="Z163" i="2"/>
  <c r="AA163" i="2"/>
  <c r="AB163" i="2"/>
  <c r="AL163" i="2"/>
  <c r="AM163" i="2"/>
  <c r="AQ163" i="2"/>
  <c r="AT163" i="2"/>
  <c r="AU163" i="2"/>
  <c r="W164" i="2"/>
  <c r="X164" i="2"/>
  <c r="Y164" i="2"/>
  <c r="Z164" i="2"/>
  <c r="AA164" i="2"/>
  <c r="AB164" i="2"/>
  <c r="AL164" i="2"/>
  <c r="AM164" i="2"/>
  <c r="AQ164" i="2"/>
  <c r="AT164" i="2"/>
  <c r="AU164" i="2"/>
  <c r="W165" i="2"/>
  <c r="X165" i="2"/>
  <c r="Y165" i="2"/>
  <c r="Z165" i="2"/>
  <c r="AA165" i="2"/>
  <c r="AB165" i="2"/>
  <c r="AL165" i="2"/>
  <c r="AM165" i="2"/>
  <c r="AQ165" i="2"/>
  <c r="AT165" i="2"/>
  <c r="AU165" i="2"/>
  <c r="W166" i="2"/>
  <c r="X166" i="2"/>
  <c r="Y166" i="2"/>
  <c r="Z166" i="2"/>
  <c r="AA166" i="2"/>
  <c r="AB166" i="2"/>
  <c r="AL166" i="2"/>
  <c r="AM166" i="2"/>
  <c r="AQ166" i="2"/>
  <c r="AT166" i="2"/>
  <c r="AU166" i="2"/>
  <c r="W167" i="2"/>
  <c r="X167" i="2"/>
  <c r="Y167" i="2"/>
  <c r="Z167" i="2"/>
  <c r="AA167" i="2"/>
  <c r="AB167" i="2"/>
  <c r="AL167" i="2"/>
  <c r="AM167" i="2"/>
  <c r="AQ167" i="2"/>
  <c r="AT167" i="2"/>
  <c r="AU167" i="2"/>
  <c r="W168" i="2"/>
  <c r="X168" i="2"/>
  <c r="Y168" i="2"/>
  <c r="Z168" i="2"/>
  <c r="AA168" i="2"/>
  <c r="AB168" i="2"/>
  <c r="AL168" i="2"/>
  <c r="AM168" i="2"/>
  <c r="AQ168" i="2"/>
  <c r="AT168" i="2"/>
  <c r="AU168" i="2"/>
  <c r="W169" i="2"/>
  <c r="X169" i="2"/>
  <c r="Y169" i="2"/>
  <c r="Z169" i="2"/>
  <c r="AA169" i="2"/>
  <c r="AB169" i="2"/>
  <c r="AL169" i="2"/>
  <c r="AM169" i="2"/>
  <c r="AQ169" i="2"/>
  <c r="AT169" i="2"/>
  <c r="AU169" i="2"/>
  <c r="W170" i="2"/>
  <c r="X170" i="2"/>
  <c r="Y170" i="2"/>
  <c r="Z170" i="2"/>
  <c r="AA170" i="2"/>
  <c r="AB170" i="2"/>
  <c r="AL170" i="2"/>
  <c r="AM170" i="2"/>
  <c r="AQ170" i="2"/>
  <c r="AT170" i="2"/>
  <c r="AU170" i="2"/>
  <c r="W171" i="2"/>
  <c r="X171" i="2"/>
  <c r="Y171" i="2"/>
  <c r="Z171" i="2"/>
  <c r="AA171" i="2"/>
  <c r="AB171" i="2"/>
  <c r="AL171" i="2"/>
  <c r="AM171" i="2"/>
  <c r="AQ171" i="2"/>
  <c r="AT171" i="2"/>
  <c r="AU171" i="2"/>
  <c r="W172" i="2"/>
  <c r="X172" i="2"/>
  <c r="Y172" i="2"/>
  <c r="Z172" i="2"/>
  <c r="AA172" i="2"/>
  <c r="AB172" i="2"/>
  <c r="AL172" i="2"/>
  <c r="AM172" i="2"/>
  <c r="AQ172" i="2"/>
  <c r="AT172" i="2"/>
  <c r="AU172" i="2"/>
  <c r="W173" i="2"/>
  <c r="X173" i="2"/>
  <c r="Y173" i="2"/>
  <c r="Z173" i="2"/>
  <c r="AA173" i="2"/>
  <c r="AB173" i="2"/>
  <c r="AL173" i="2"/>
  <c r="AM173" i="2"/>
  <c r="AQ173" i="2"/>
  <c r="AT173" i="2"/>
  <c r="AU173" i="2"/>
  <c r="W174" i="2"/>
  <c r="X174" i="2"/>
  <c r="Y174" i="2"/>
  <c r="Z174" i="2"/>
  <c r="AA174" i="2"/>
  <c r="AB174" i="2"/>
  <c r="AL174" i="2"/>
  <c r="AM174" i="2"/>
  <c r="AQ174" i="2"/>
  <c r="AT174" i="2"/>
  <c r="AU174" i="2"/>
  <c r="W175" i="2"/>
  <c r="X175" i="2"/>
  <c r="Y175" i="2"/>
  <c r="Z175" i="2"/>
  <c r="AA175" i="2"/>
  <c r="AB175" i="2"/>
  <c r="AL175" i="2"/>
  <c r="AM175" i="2"/>
  <c r="AQ175" i="2"/>
  <c r="AT175" i="2"/>
  <c r="AU175" i="2"/>
  <c r="W176" i="2"/>
  <c r="X176" i="2"/>
  <c r="Y176" i="2"/>
  <c r="Z176" i="2"/>
  <c r="AA176" i="2"/>
  <c r="AB176" i="2"/>
  <c r="AL176" i="2"/>
  <c r="AM176" i="2"/>
  <c r="AQ176" i="2"/>
  <c r="AT176" i="2"/>
  <c r="AU176" i="2"/>
  <c r="W177" i="2"/>
  <c r="X177" i="2"/>
  <c r="Y177" i="2"/>
  <c r="Z177" i="2"/>
  <c r="AA177" i="2"/>
  <c r="AB177" i="2"/>
  <c r="AL177" i="2"/>
  <c r="AM177" i="2"/>
  <c r="AQ177" i="2"/>
  <c r="AT177" i="2"/>
  <c r="AU177" i="2"/>
  <c r="W178" i="2"/>
  <c r="X178" i="2"/>
  <c r="Y178" i="2"/>
  <c r="Z178" i="2"/>
  <c r="AA178" i="2"/>
  <c r="AB178" i="2"/>
  <c r="AL178" i="2"/>
  <c r="AM178" i="2"/>
  <c r="AQ178" i="2"/>
  <c r="AT178" i="2"/>
  <c r="AU178" i="2"/>
  <c r="W179" i="2"/>
  <c r="X179" i="2"/>
  <c r="Y179" i="2"/>
  <c r="Z179" i="2"/>
  <c r="AA179" i="2"/>
  <c r="AB179" i="2"/>
  <c r="AL179" i="2"/>
  <c r="AM179" i="2"/>
  <c r="AQ179" i="2"/>
  <c r="AT179" i="2"/>
  <c r="AU179" i="2"/>
  <c r="W180" i="2"/>
  <c r="X180" i="2"/>
  <c r="Y180" i="2"/>
  <c r="Z180" i="2"/>
  <c r="AA180" i="2"/>
  <c r="AB180" i="2"/>
  <c r="AL180" i="2"/>
  <c r="AM180" i="2"/>
  <c r="AQ180" i="2"/>
  <c r="AT180" i="2"/>
  <c r="AU180" i="2"/>
  <c r="W181" i="2"/>
  <c r="X181" i="2"/>
  <c r="Y181" i="2"/>
  <c r="Z181" i="2"/>
  <c r="AA181" i="2"/>
  <c r="AB181" i="2"/>
  <c r="AL181" i="2"/>
  <c r="AM181" i="2"/>
  <c r="AQ181" i="2"/>
  <c r="AT181" i="2"/>
  <c r="AU181" i="2"/>
  <c r="W182" i="2"/>
  <c r="X182" i="2"/>
  <c r="Y182" i="2"/>
  <c r="Z182" i="2"/>
  <c r="AA182" i="2"/>
  <c r="AB182" i="2"/>
  <c r="AL182" i="2"/>
  <c r="AM182" i="2"/>
  <c r="AQ182" i="2"/>
  <c r="AT182" i="2"/>
  <c r="AU182" i="2"/>
  <c r="W183" i="2"/>
  <c r="X183" i="2"/>
  <c r="Y183" i="2"/>
  <c r="Z183" i="2"/>
  <c r="AA183" i="2"/>
  <c r="AB183" i="2"/>
  <c r="AL183" i="2"/>
  <c r="AM183" i="2"/>
  <c r="AQ183" i="2"/>
  <c r="AT183" i="2"/>
  <c r="AU183" i="2"/>
  <c r="W184" i="2"/>
  <c r="X184" i="2"/>
  <c r="Y184" i="2"/>
  <c r="Z184" i="2"/>
  <c r="AA184" i="2"/>
  <c r="AB184" i="2"/>
  <c r="AL184" i="2"/>
  <c r="AM184" i="2"/>
  <c r="AQ184" i="2"/>
  <c r="AT184" i="2"/>
  <c r="AU184" i="2"/>
  <c r="W185" i="2"/>
  <c r="X185" i="2"/>
  <c r="Y185" i="2"/>
  <c r="Z185" i="2"/>
  <c r="AA185" i="2"/>
  <c r="AB185" i="2"/>
  <c r="AL185" i="2"/>
  <c r="AM185" i="2"/>
  <c r="AQ185" i="2"/>
  <c r="AT185" i="2"/>
  <c r="AU185" i="2"/>
  <c r="W186" i="2"/>
  <c r="X186" i="2"/>
  <c r="Y186" i="2"/>
  <c r="Z186" i="2"/>
  <c r="AA186" i="2"/>
  <c r="AB186" i="2"/>
  <c r="AL186" i="2"/>
  <c r="AM186" i="2"/>
  <c r="AQ186" i="2"/>
  <c r="AT186" i="2"/>
  <c r="AU186" i="2"/>
  <c r="W187" i="2"/>
  <c r="X187" i="2"/>
  <c r="Y187" i="2"/>
  <c r="Z187" i="2"/>
  <c r="AA187" i="2"/>
  <c r="AB187" i="2"/>
  <c r="AL187" i="2"/>
  <c r="AM187" i="2"/>
  <c r="AQ187" i="2"/>
  <c r="AT187" i="2"/>
  <c r="AU187" i="2"/>
  <c r="W188" i="2"/>
  <c r="X188" i="2"/>
  <c r="Y188" i="2"/>
  <c r="Z188" i="2"/>
  <c r="AA188" i="2"/>
  <c r="AB188" i="2"/>
  <c r="AL188" i="2"/>
  <c r="AM188" i="2"/>
  <c r="AQ188" i="2"/>
  <c r="AT188" i="2"/>
  <c r="AU188" i="2"/>
  <c r="W189" i="2"/>
  <c r="X189" i="2"/>
  <c r="Y189" i="2"/>
  <c r="Z189" i="2"/>
  <c r="AA189" i="2"/>
  <c r="AB189" i="2"/>
  <c r="AL189" i="2"/>
  <c r="AM189" i="2"/>
  <c r="AQ189" i="2"/>
  <c r="AT189" i="2"/>
  <c r="AU189" i="2"/>
  <c r="W190" i="2"/>
  <c r="X190" i="2"/>
  <c r="Y190" i="2"/>
  <c r="Z190" i="2"/>
  <c r="AA190" i="2"/>
  <c r="AB190" i="2"/>
  <c r="AL190" i="2"/>
  <c r="AM190" i="2"/>
  <c r="AQ190" i="2"/>
  <c r="AT190" i="2"/>
  <c r="AU190" i="2"/>
  <c r="W191" i="2"/>
  <c r="X191" i="2"/>
  <c r="Y191" i="2"/>
  <c r="Z191" i="2"/>
  <c r="AA191" i="2"/>
  <c r="AB191" i="2"/>
  <c r="AL191" i="2"/>
  <c r="AM191" i="2"/>
  <c r="AQ191" i="2"/>
  <c r="AT191" i="2"/>
  <c r="AU191" i="2"/>
  <c r="W192" i="2"/>
  <c r="X192" i="2"/>
  <c r="Y192" i="2"/>
  <c r="Z192" i="2"/>
  <c r="AA192" i="2"/>
  <c r="AB192" i="2"/>
  <c r="AL192" i="2"/>
  <c r="AM192" i="2"/>
  <c r="AQ192" i="2"/>
  <c r="AT192" i="2"/>
  <c r="AU192" i="2"/>
  <c r="W193" i="2"/>
  <c r="X193" i="2"/>
  <c r="Y193" i="2"/>
  <c r="Z193" i="2"/>
  <c r="AA193" i="2"/>
  <c r="AB193" i="2"/>
  <c r="AL193" i="2"/>
  <c r="AM193" i="2"/>
  <c r="AQ193" i="2"/>
  <c r="AT193" i="2"/>
  <c r="AU193" i="2"/>
  <c r="W194" i="2"/>
  <c r="X194" i="2"/>
  <c r="Y194" i="2"/>
  <c r="Z194" i="2"/>
  <c r="AA194" i="2"/>
  <c r="AB194" i="2"/>
  <c r="AL194" i="2"/>
  <c r="AM194" i="2"/>
  <c r="AQ194" i="2"/>
  <c r="AT194" i="2"/>
  <c r="AU194" i="2"/>
  <c r="W195" i="2"/>
  <c r="X195" i="2"/>
  <c r="Y195" i="2"/>
  <c r="Z195" i="2"/>
  <c r="AA195" i="2"/>
  <c r="AB195" i="2"/>
  <c r="AL195" i="2"/>
  <c r="AM195" i="2"/>
  <c r="AQ195" i="2"/>
  <c r="AT195" i="2"/>
  <c r="AU195" i="2"/>
  <c r="W196" i="2"/>
  <c r="X196" i="2"/>
  <c r="Y196" i="2"/>
  <c r="Z196" i="2"/>
  <c r="AA196" i="2"/>
  <c r="AB196" i="2"/>
  <c r="AL196" i="2"/>
  <c r="AM196" i="2"/>
  <c r="AQ196" i="2"/>
  <c r="AT196" i="2"/>
  <c r="AU196" i="2"/>
  <c r="W197" i="2"/>
  <c r="X197" i="2"/>
  <c r="Y197" i="2"/>
  <c r="Z197" i="2"/>
  <c r="AA197" i="2"/>
  <c r="AB197" i="2"/>
  <c r="AL197" i="2"/>
  <c r="AM197" i="2"/>
  <c r="AQ197" i="2"/>
  <c r="AT197" i="2"/>
  <c r="AU197" i="2"/>
  <c r="W198" i="2"/>
  <c r="X198" i="2"/>
  <c r="Y198" i="2"/>
  <c r="Z198" i="2"/>
  <c r="AA198" i="2"/>
  <c r="AB198" i="2"/>
  <c r="AL198" i="2"/>
  <c r="AM198" i="2"/>
  <c r="AQ198" i="2"/>
  <c r="AT198" i="2"/>
  <c r="AU198" i="2"/>
  <c r="W199" i="2"/>
  <c r="X199" i="2"/>
  <c r="Y199" i="2"/>
  <c r="Z199" i="2"/>
  <c r="AA199" i="2"/>
  <c r="AB199" i="2"/>
  <c r="AL199" i="2"/>
  <c r="AM199" i="2"/>
  <c r="AQ199" i="2"/>
  <c r="AT199" i="2"/>
  <c r="AU199" i="2"/>
  <c r="W200" i="2"/>
  <c r="X200" i="2"/>
  <c r="Y200" i="2"/>
  <c r="Z200" i="2"/>
  <c r="AA200" i="2"/>
  <c r="AB200" i="2"/>
  <c r="AL200" i="2"/>
  <c r="AM200" i="2"/>
  <c r="AQ200" i="2"/>
  <c r="AT200" i="2"/>
  <c r="AU200" i="2"/>
  <c r="W201" i="2"/>
  <c r="X201" i="2"/>
  <c r="Y201" i="2"/>
  <c r="Z201" i="2"/>
  <c r="AA201" i="2"/>
  <c r="AB201" i="2"/>
  <c r="AL201" i="2"/>
  <c r="AM201" i="2"/>
  <c r="AQ201" i="2"/>
  <c r="AT201" i="2"/>
  <c r="AU201" i="2"/>
  <c r="W202" i="2"/>
  <c r="X202" i="2"/>
  <c r="Y202" i="2"/>
  <c r="Z202" i="2"/>
  <c r="AA202" i="2"/>
  <c r="AB202" i="2"/>
  <c r="AL202" i="2"/>
  <c r="AM202" i="2"/>
  <c r="AQ202" i="2"/>
  <c r="AT202" i="2"/>
  <c r="AU202" i="2"/>
  <c r="W203" i="2"/>
  <c r="X203" i="2"/>
  <c r="Y203" i="2"/>
  <c r="Z203" i="2"/>
  <c r="AA203" i="2"/>
  <c r="AB203" i="2"/>
  <c r="AL203" i="2"/>
  <c r="AM203" i="2"/>
  <c r="AQ203" i="2"/>
  <c r="AT203" i="2"/>
  <c r="AU203" i="2"/>
  <c r="W204" i="2"/>
  <c r="X204" i="2"/>
  <c r="Y204" i="2"/>
  <c r="Z204" i="2"/>
  <c r="AA204" i="2"/>
  <c r="AB204" i="2"/>
  <c r="AL204" i="2"/>
  <c r="AM204" i="2"/>
  <c r="AQ204" i="2"/>
  <c r="AT204" i="2"/>
  <c r="AU204" i="2"/>
  <c r="W205" i="2"/>
  <c r="X205" i="2"/>
  <c r="Y205" i="2"/>
  <c r="Z205" i="2"/>
  <c r="AA205" i="2"/>
  <c r="AB205" i="2"/>
  <c r="AL205" i="2"/>
  <c r="AM205" i="2"/>
  <c r="AQ205" i="2"/>
  <c r="AT205" i="2"/>
  <c r="AU205" i="2"/>
  <c r="W206" i="2"/>
  <c r="X206" i="2"/>
  <c r="Y206" i="2"/>
  <c r="Z206" i="2"/>
  <c r="AA206" i="2"/>
  <c r="AB206" i="2"/>
  <c r="AL206" i="2"/>
  <c r="AM206" i="2"/>
  <c r="AQ206" i="2"/>
  <c r="AT206" i="2"/>
  <c r="AU206" i="2"/>
  <c r="W207" i="2"/>
  <c r="X207" i="2"/>
  <c r="Y207" i="2"/>
  <c r="Z207" i="2"/>
  <c r="AA207" i="2"/>
  <c r="AB207" i="2"/>
  <c r="AL207" i="2"/>
  <c r="AM207" i="2"/>
  <c r="AQ207" i="2"/>
  <c r="AT207" i="2"/>
  <c r="AU207" i="2"/>
  <c r="W208" i="2"/>
  <c r="X208" i="2"/>
  <c r="Y208" i="2"/>
  <c r="Z208" i="2"/>
  <c r="AA208" i="2"/>
  <c r="AB208" i="2"/>
  <c r="AL208" i="2"/>
  <c r="AM208" i="2"/>
  <c r="AQ208" i="2"/>
  <c r="AT208" i="2"/>
  <c r="AU208" i="2"/>
  <c r="W209" i="2"/>
  <c r="X209" i="2"/>
  <c r="Y209" i="2"/>
  <c r="Z209" i="2"/>
  <c r="AA209" i="2"/>
  <c r="AB209" i="2"/>
  <c r="AL209" i="2"/>
  <c r="AM209" i="2"/>
  <c r="AQ209" i="2"/>
  <c r="AT209" i="2"/>
  <c r="AU209" i="2"/>
  <c r="W210" i="2"/>
  <c r="X210" i="2"/>
  <c r="Y210" i="2"/>
  <c r="Z210" i="2"/>
  <c r="AA210" i="2"/>
  <c r="AB210" i="2"/>
  <c r="AL210" i="2"/>
  <c r="AM210" i="2"/>
  <c r="AQ210" i="2"/>
  <c r="AT210" i="2"/>
  <c r="AU210" i="2"/>
  <c r="W211" i="2"/>
  <c r="X211" i="2"/>
  <c r="Y211" i="2"/>
  <c r="Z211" i="2"/>
  <c r="AA211" i="2"/>
  <c r="AB211" i="2"/>
  <c r="AL211" i="2"/>
  <c r="AM211" i="2"/>
  <c r="AQ211" i="2"/>
  <c r="AT211" i="2"/>
  <c r="AU211" i="2"/>
  <c r="W212" i="2"/>
  <c r="X212" i="2"/>
  <c r="Y212" i="2"/>
  <c r="Z212" i="2"/>
  <c r="AA212" i="2"/>
  <c r="AB212" i="2"/>
  <c r="AL212" i="2"/>
  <c r="AM212" i="2"/>
  <c r="AQ212" i="2"/>
  <c r="AT212" i="2"/>
  <c r="AU212" i="2"/>
  <c r="W213" i="2"/>
  <c r="X213" i="2"/>
  <c r="Y213" i="2"/>
  <c r="Z213" i="2"/>
  <c r="AA213" i="2"/>
  <c r="AB213" i="2"/>
  <c r="AL213" i="2"/>
  <c r="AM213" i="2"/>
  <c r="AQ213" i="2"/>
  <c r="AT213" i="2"/>
  <c r="AU213" i="2"/>
  <c r="W214" i="2"/>
  <c r="X214" i="2"/>
  <c r="Y214" i="2"/>
  <c r="Z214" i="2"/>
  <c r="AA214" i="2"/>
  <c r="AB214" i="2"/>
  <c r="AL214" i="2"/>
  <c r="AM214" i="2"/>
  <c r="AQ214" i="2"/>
  <c r="AT214" i="2"/>
  <c r="AU214" i="2"/>
  <c r="W215" i="2"/>
  <c r="X215" i="2"/>
  <c r="Y215" i="2"/>
  <c r="Z215" i="2"/>
  <c r="AA215" i="2"/>
  <c r="AB215" i="2"/>
  <c r="AL215" i="2"/>
  <c r="AM215" i="2"/>
  <c r="AQ215" i="2"/>
  <c r="AT215" i="2"/>
  <c r="AU215" i="2"/>
  <c r="W216" i="2"/>
  <c r="X216" i="2"/>
  <c r="Y216" i="2"/>
  <c r="Z216" i="2"/>
  <c r="AA216" i="2"/>
  <c r="AB216" i="2"/>
  <c r="AL216" i="2"/>
  <c r="AM216" i="2"/>
  <c r="AQ216" i="2"/>
  <c r="AT216" i="2"/>
  <c r="AU216" i="2"/>
  <c r="W217" i="2"/>
  <c r="X217" i="2"/>
  <c r="Y217" i="2"/>
  <c r="Z217" i="2"/>
  <c r="AA217" i="2"/>
  <c r="AB217" i="2"/>
  <c r="AL217" i="2"/>
  <c r="AM217" i="2"/>
  <c r="AQ217" i="2"/>
  <c r="AT217" i="2"/>
  <c r="AU217" i="2"/>
  <c r="W218" i="2"/>
  <c r="X218" i="2"/>
  <c r="Y218" i="2"/>
  <c r="Z218" i="2"/>
  <c r="AA218" i="2"/>
  <c r="AB218" i="2"/>
  <c r="AL218" i="2"/>
  <c r="AM218" i="2"/>
  <c r="AQ218" i="2"/>
  <c r="AT218" i="2"/>
  <c r="AU218" i="2"/>
  <c r="W219" i="2"/>
  <c r="X219" i="2"/>
  <c r="Y219" i="2"/>
  <c r="Z219" i="2"/>
  <c r="AA219" i="2"/>
  <c r="AB219" i="2"/>
  <c r="AL219" i="2"/>
  <c r="AM219" i="2"/>
  <c r="AQ219" i="2"/>
  <c r="AT219" i="2"/>
  <c r="AU219" i="2"/>
  <c r="W220" i="2"/>
  <c r="X220" i="2"/>
  <c r="Y220" i="2"/>
  <c r="Z220" i="2"/>
  <c r="AA220" i="2"/>
  <c r="AB220" i="2"/>
  <c r="AL220" i="2"/>
  <c r="AM220" i="2"/>
  <c r="AQ220" i="2"/>
  <c r="AT220" i="2"/>
  <c r="AU220" i="2"/>
  <c r="W221" i="2"/>
  <c r="X221" i="2"/>
  <c r="Y221" i="2"/>
  <c r="Z221" i="2"/>
  <c r="AA221" i="2"/>
  <c r="AB221" i="2"/>
  <c r="AL221" i="2"/>
  <c r="AM221" i="2"/>
  <c r="AQ221" i="2"/>
  <c r="AT221" i="2"/>
  <c r="AU221" i="2"/>
  <c r="W222" i="2"/>
  <c r="X222" i="2"/>
  <c r="Y222" i="2"/>
  <c r="Z222" i="2"/>
  <c r="AA222" i="2"/>
  <c r="AB222" i="2"/>
  <c r="AL222" i="2"/>
  <c r="AM222" i="2"/>
  <c r="AQ222" i="2"/>
  <c r="AT222" i="2"/>
  <c r="AU222" i="2"/>
  <c r="W223" i="2"/>
  <c r="X223" i="2"/>
  <c r="Y223" i="2"/>
  <c r="Z223" i="2"/>
  <c r="AA223" i="2"/>
  <c r="AB223" i="2"/>
  <c r="AL223" i="2"/>
  <c r="AM223" i="2"/>
  <c r="AQ223" i="2"/>
  <c r="AT223" i="2"/>
  <c r="AU223" i="2"/>
  <c r="W224" i="2"/>
  <c r="X224" i="2"/>
  <c r="Y224" i="2"/>
  <c r="Z224" i="2"/>
  <c r="AA224" i="2"/>
  <c r="AB224" i="2"/>
  <c r="AL224" i="2"/>
  <c r="AM224" i="2"/>
  <c r="AQ224" i="2"/>
  <c r="AT224" i="2"/>
  <c r="AU224" i="2"/>
  <c r="W225" i="2"/>
  <c r="X225" i="2"/>
  <c r="Y225" i="2"/>
  <c r="Z225" i="2"/>
  <c r="AA225" i="2"/>
  <c r="AB225" i="2"/>
  <c r="AL225" i="2"/>
  <c r="AM225" i="2"/>
  <c r="AQ225" i="2"/>
  <c r="AT225" i="2"/>
  <c r="AU225" i="2"/>
  <c r="W226" i="2"/>
  <c r="X226" i="2"/>
  <c r="Y226" i="2"/>
  <c r="Z226" i="2"/>
  <c r="AA226" i="2"/>
  <c r="AB226" i="2"/>
  <c r="AL226" i="2"/>
  <c r="AM226" i="2"/>
  <c r="AQ226" i="2"/>
  <c r="AT226" i="2"/>
  <c r="AU226" i="2"/>
  <c r="W227" i="2"/>
  <c r="X227" i="2"/>
  <c r="Y227" i="2"/>
  <c r="Z227" i="2"/>
  <c r="AA227" i="2"/>
  <c r="AB227" i="2"/>
  <c r="AL227" i="2"/>
  <c r="AM227" i="2"/>
  <c r="AQ227" i="2"/>
  <c r="AT227" i="2"/>
  <c r="AU227" i="2"/>
  <c r="W228" i="2"/>
  <c r="X228" i="2"/>
  <c r="Y228" i="2"/>
  <c r="Z228" i="2"/>
  <c r="AA228" i="2"/>
  <c r="AB228" i="2"/>
  <c r="AL228" i="2"/>
  <c r="AM228" i="2"/>
  <c r="AQ228" i="2"/>
  <c r="AT228" i="2"/>
  <c r="AU228" i="2"/>
  <c r="W229" i="2"/>
  <c r="X229" i="2"/>
  <c r="Y229" i="2"/>
  <c r="Z229" i="2"/>
  <c r="AA229" i="2"/>
  <c r="AB229" i="2"/>
  <c r="AL229" i="2"/>
  <c r="AM229" i="2"/>
  <c r="AQ229" i="2"/>
  <c r="AT229" i="2"/>
  <c r="AU229" i="2"/>
  <c r="W230" i="2"/>
  <c r="X230" i="2"/>
  <c r="Y230" i="2"/>
  <c r="Z230" i="2"/>
  <c r="AA230" i="2"/>
  <c r="AB230" i="2"/>
  <c r="AL230" i="2"/>
  <c r="AM230" i="2"/>
  <c r="AQ230" i="2"/>
  <c r="AT230" i="2"/>
  <c r="AU230" i="2"/>
  <c r="W231" i="2"/>
  <c r="X231" i="2"/>
  <c r="Y231" i="2"/>
  <c r="Z231" i="2"/>
  <c r="AA231" i="2"/>
  <c r="AB231" i="2"/>
  <c r="AL231" i="2"/>
  <c r="AM231" i="2"/>
  <c r="AQ231" i="2"/>
  <c r="AT231" i="2"/>
  <c r="AU231" i="2"/>
  <c r="W232" i="2"/>
  <c r="X232" i="2"/>
  <c r="Y232" i="2"/>
  <c r="Z232" i="2"/>
  <c r="AA232" i="2"/>
  <c r="AB232" i="2"/>
  <c r="AL232" i="2"/>
  <c r="AM232" i="2"/>
  <c r="AQ232" i="2"/>
  <c r="AT232" i="2"/>
  <c r="AU232" i="2"/>
  <c r="W233" i="2"/>
  <c r="X233" i="2"/>
  <c r="Y233" i="2"/>
  <c r="Z233" i="2"/>
  <c r="AA233" i="2"/>
  <c r="AB233" i="2"/>
  <c r="AL233" i="2"/>
  <c r="AM233" i="2"/>
  <c r="AQ233" i="2"/>
  <c r="AT233" i="2"/>
  <c r="AU233" i="2"/>
  <c r="W234" i="2"/>
  <c r="X234" i="2"/>
  <c r="Y234" i="2"/>
  <c r="Z234" i="2"/>
  <c r="AA234" i="2"/>
  <c r="AB234" i="2"/>
  <c r="AL234" i="2"/>
  <c r="AM234" i="2"/>
  <c r="AQ234" i="2"/>
  <c r="AT234" i="2"/>
  <c r="AU234" i="2"/>
  <c r="W235" i="2"/>
  <c r="X235" i="2"/>
  <c r="Y235" i="2"/>
  <c r="Z235" i="2"/>
  <c r="AA235" i="2"/>
  <c r="AB235" i="2"/>
  <c r="AL235" i="2"/>
  <c r="AM235" i="2"/>
  <c r="AQ235" i="2"/>
  <c r="AT235" i="2"/>
  <c r="AU235" i="2"/>
  <c r="W236" i="2"/>
  <c r="X236" i="2"/>
  <c r="Y236" i="2"/>
  <c r="Z236" i="2"/>
  <c r="AA236" i="2"/>
  <c r="AB236" i="2"/>
  <c r="AL236" i="2"/>
  <c r="AM236" i="2"/>
  <c r="AQ236" i="2"/>
  <c r="AT236" i="2"/>
  <c r="AU236" i="2"/>
  <c r="W237" i="2"/>
  <c r="X237" i="2"/>
  <c r="Y237" i="2"/>
  <c r="Z237" i="2"/>
  <c r="AA237" i="2"/>
  <c r="AB237" i="2"/>
  <c r="AL237" i="2"/>
  <c r="AM237" i="2"/>
  <c r="AQ237" i="2"/>
  <c r="AT237" i="2"/>
  <c r="AU237" i="2"/>
  <c r="W238" i="2"/>
  <c r="X238" i="2"/>
  <c r="Y238" i="2"/>
  <c r="Z238" i="2"/>
  <c r="AA238" i="2"/>
  <c r="AB238" i="2"/>
  <c r="AL238" i="2"/>
  <c r="AM238" i="2"/>
  <c r="AQ238" i="2"/>
  <c r="AT238" i="2"/>
  <c r="AU238" i="2"/>
  <c r="W239" i="2"/>
  <c r="X239" i="2"/>
  <c r="Y239" i="2"/>
  <c r="Z239" i="2"/>
  <c r="AA239" i="2"/>
  <c r="AB239" i="2"/>
  <c r="AL239" i="2"/>
  <c r="AM239" i="2"/>
  <c r="AQ239" i="2"/>
  <c r="AT239" i="2"/>
  <c r="AU239" i="2"/>
  <c r="W240" i="2"/>
  <c r="X240" i="2"/>
  <c r="Y240" i="2"/>
  <c r="Z240" i="2"/>
  <c r="AA240" i="2"/>
  <c r="AB240" i="2"/>
  <c r="AL240" i="2"/>
  <c r="AM240" i="2"/>
  <c r="AQ240" i="2"/>
  <c r="AT240" i="2"/>
  <c r="AU240" i="2"/>
  <c r="W241" i="2"/>
  <c r="X241" i="2"/>
  <c r="Y241" i="2"/>
  <c r="Z241" i="2"/>
  <c r="AA241" i="2"/>
  <c r="AB241" i="2"/>
  <c r="AL241" i="2"/>
  <c r="AM241" i="2"/>
  <c r="AQ241" i="2"/>
  <c r="AT241" i="2"/>
  <c r="AU241" i="2"/>
  <c r="W242" i="2"/>
  <c r="X242" i="2"/>
  <c r="Y242" i="2"/>
  <c r="Z242" i="2"/>
  <c r="AA242" i="2"/>
  <c r="AB242" i="2"/>
  <c r="AL242" i="2"/>
  <c r="AM242" i="2"/>
  <c r="AQ242" i="2"/>
  <c r="AT242" i="2"/>
  <c r="AU242" i="2"/>
  <c r="W243" i="2"/>
  <c r="X243" i="2"/>
  <c r="Y243" i="2"/>
  <c r="Z243" i="2"/>
  <c r="AA243" i="2"/>
  <c r="AB243" i="2"/>
  <c r="AL243" i="2"/>
  <c r="AM243" i="2"/>
  <c r="AQ243" i="2"/>
  <c r="AT243" i="2"/>
  <c r="AU243" i="2"/>
  <c r="W244" i="2"/>
  <c r="X244" i="2"/>
  <c r="Y244" i="2"/>
  <c r="Z244" i="2"/>
  <c r="AA244" i="2"/>
  <c r="AB244" i="2"/>
  <c r="AL244" i="2"/>
  <c r="AM244" i="2"/>
  <c r="AQ244" i="2"/>
  <c r="AT244" i="2"/>
  <c r="AU244" i="2"/>
  <c r="W245" i="2"/>
  <c r="X245" i="2"/>
  <c r="Y245" i="2"/>
  <c r="Z245" i="2"/>
  <c r="AA245" i="2"/>
  <c r="AB245" i="2"/>
  <c r="AL245" i="2"/>
  <c r="AM245" i="2"/>
  <c r="AQ245" i="2"/>
  <c r="AT245" i="2"/>
  <c r="AU245" i="2"/>
  <c r="W246" i="2"/>
  <c r="X246" i="2"/>
  <c r="Y246" i="2"/>
  <c r="Z246" i="2"/>
  <c r="AA246" i="2"/>
  <c r="AB246" i="2"/>
  <c r="AL246" i="2"/>
  <c r="AM246" i="2"/>
  <c r="AQ246" i="2"/>
  <c r="AT246" i="2"/>
  <c r="AU246" i="2"/>
  <c r="W247" i="2"/>
  <c r="X247" i="2"/>
  <c r="Y247" i="2"/>
  <c r="Z247" i="2"/>
  <c r="AA247" i="2"/>
  <c r="AB247" i="2"/>
  <c r="AL247" i="2"/>
  <c r="AM247" i="2"/>
  <c r="AQ247" i="2"/>
  <c r="AT247" i="2"/>
  <c r="AU247" i="2"/>
  <c r="W248" i="2"/>
  <c r="X248" i="2"/>
  <c r="Y248" i="2"/>
  <c r="Z248" i="2"/>
  <c r="AA248" i="2"/>
  <c r="AB248" i="2"/>
  <c r="AL248" i="2"/>
  <c r="AM248" i="2"/>
  <c r="AQ248" i="2"/>
  <c r="AT248" i="2"/>
  <c r="AU248" i="2"/>
  <c r="W249" i="2"/>
  <c r="X249" i="2"/>
  <c r="Y249" i="2"/>
  <c r="Z249" i="2"/>
  <c r="AA249" i="2"/>
  <c r="AB249" i="2"/>
  <c r="AL249" i="2"/>
  <c r="AM249" i="2"/>
  <c r="AQ249" i="2"/>
  <c r="AT249" i="2"/>
  <c r="AU249" i="2"/>
  <c r="W250" i="2"/>
  <c r="X250" i="2"/>
  <c r="Y250" i="2"/>
  <c r="Z250" i="2"/>
  <c r="AA250" i="2"/>
  <c r="AB250" i="2"/>
  <c r="AL250" i="2"/>
  <c r="AM250" i="2"/>
  <c r="AQ250" i="2"/>
  <c r="AT250" i="2"/>
  <c r="AU250" i="2"/>
  <c r="W251" i="2"/>
  <c r="X251" i="2"/>
  <c r="Y251" i="2"/>
  <c r="Z251" i="2"/>
  <c r="AA251" i="2"/>
  <c r="AB251" i="2"/>
  <c r="AL251" i="2"/>
  <c r="AM251" i="2"/>
  <c r="AQ251" i="2"/>
  <c r="AT251" i="2"/>
  <c r="AU251" i="2"/>
  <c r="W252" i="2"/>
  <c r="X252" i="2"/>
  <c r="Y252" i="2"/>
  <c r="Z252" i="2"/>
  <c r="AA252" i="2"/>
  <c r="AB252" i="2"/>
  <c r="AL252" i="2"/>
  <c r="AM252" i="2"/>
  <c r="AQ252" i="2"/>
  <c r="AT252" i="2"/>
  <c r="AU252" i="2"/>
  <c r="W253" i="2"/>
  <c r="X253" i="2"/>
  <c r="Y253" i="2"/>
  <c r="Z253" i="2"/>
  <c r="AA253" i="2"/>
  <c r="AB253" i="2"/>
  <c r="AL253" i="2"/>
  <c r="AM253" i="2"/>
  <c r="AQ253" i="2"/>
  <c r="AT253" i="2"/>
  <c r="AU253" i="2"/>
  <c r="W254" i="2"/>
  <c r="X254" i="2"/>
  <c r="Y254" i="2"/>
  <c r="Z254" i="2"/>
  <c r="AA254" i="2"/>
  <c r="AB254" i="2"/>
  <c r="AL254" i="2"/>
  <c r="AM254" i="2"/>
  <c r="AQ254" i="2"/>
  <c r="AT254" i="2"/>
  <c r="AU254" i="2"/>
  <c r="W255" i="2"/>
  <c r="X255" i="2"/>
  <c r="Y255" i="2"/>
  <c r="Z255" i="2"/>
  <c r="AA255" i="2"/>
  <c r="AB255" i="2"/>
  <c r="AL255" i="2"/>
  <c r="AM255" i="2"/>
  <c r="AQ255" i="2"/>
  <c r="AT255" i="2"/>
  <c r="AU255" i="2"/>
  <c r="W256" i="2"/>
  <c r="X256" i="2"/>
  <c r="Y256" i="2"/>
  <c r="Z256" i="2"/>
  <c r="AA256" i="2"/>
  <c r="AB256" i="2"/>
  <c r="AL256" i="2"/>
  <c r="AM256" i="2"/>
  <c r="AQ256" i="2"/>
  <c r="AT256" i="2"/>
  <c r="AU256" i="2"/>
  <c r="W257" i="2"/>
  <c r="X257" i="2"/>
  <c r="Y257" i="2"/>
  <c r="Z257" i="2"/>
  <c r="AA257" i="2"/>
  <c r="AB257" i="2"/>
  <c r="AL257" i="2"/>
  <c r="AM257" i="2"/>
  <c r="AQ257" i="2"/>
  <c r="AT257" i="2"/>
  <c r="AU257" i="2"/>
  <c r="W258" i="2"/>
  <c r="X258" i="2"/>
  <c r="Y258" i="2"/>
  <c r="Z258" i="2"/>
  <c r="AA258" i="2"/>
  <c r="AB258" i="2"/>
  <c r="AL258" i="2"/>
  <c r="AM258" i="2"/>
  <c r="AQ258" i="2"/>
  <c r="AT258" i="2"/>
  <c r="AU258" i="2"/>
  <c r="W259" i="2"/>
  <c r="X259" i="2"/>
  <c r="Y259" i="2"/>
  <c r="Z259" i="2"/>
  <c r="AA259" i="2"/>
  <c r="AB259" i="2"/>
  <c r="AL259" i="2"/>
  <c r="AM259" i="2"/>
  <c r="AQ259" i="2"/>
  <c r="AT259" i="2"/>
  <c r="AU259" i="2"/>
  <c r="W260" i="2"/>
  <c r="X260" i="2"/>
  <c r="Y260" i="2"/>
  <c r="Z260" i="2"/>
  <c r="AA260" i="2"/>
  <c r="AB260" i="2"/>
  <c r="AL260" i="2"/>
  <c r="AM260" i="2"/>
  <c r="AQ260" i="2"/>
  <c r="AT260" i="2"/>
  <c r="AU260" i="2"/>
  <c r="W261" i="2"/>
  <c r="X261" i="2"/>
  <c r="Y261" i="2"/>
  <c r="Z261" i="2"/>
  <c r="AA261" i="2"/>
  <c r="AB261" i="2"/>
  <c r="AL261" i="2"/>
  <c r="AM261" i="2"/>
  <c r="AQ261" i="2"/>
  <c r="AT261" i="2"/>
  <c r="AU261" i="2"/>
  <c r="W262" i="2"/>
  <c r="X262" i="2"/>
  <c r="Y262" i="2"/>
  <c r="Z262" i="2"/>
  <c r="AA262" i="2"/>
  <c r="AB262" i="2"/>
  <c r="AL262" i="2"/>
  <c r="AM262" i="2"/>
  <c r="AQ262" i="2"/>
  <c r="AT262" i="2"/>
  <c r="AU262" i="2"/>
  <c r="W263" i="2"/>
  <c r="X263" i="2"/>
  <c r="Y263" i="2"/>
  <c r="Z263" i="2"/>
  <c r="AA263" i="2"/>
  <c r="AB263" i="2"/>
  <c r="AL263" i="2"/>
  <c r="AM263" i="2"/>
  <c r="AQ263" i="2"/>
  <c r="AT263" i="2"/>
  <c r="AU263" i="2"/>
  <c r="W264" i="2"/>
  <c r="X264" i="2"/>
  <c r="Y264" i="2"/>
  <c r="Z264" i="2"/>
  <c r="AA264" i="2"/>
  <c r="AB264" i="2"/>
  <c r="AL264" i="2"/>
  <c r="AM264" i="2"/>
  <c r="AQ264" i="2"/>
  <c r="AT264" i="2"/>
  <c r="AU264" i="2"/>
  <c r="W265" i="2"/>
  <c r="X265" i="2"/>
  <c r="Y265" i="2"/>
  <c r="Z265" i="2"/>
  <c r="AA265" i="2"/>
  <c r="AB265" i="2"/>
  <c r="AL265" i="2"/>
  <c r="AM265" i="2"/>
  <c r="AQ265" i="2"/>
  <c r="AT265" i="2"/>
  <c r="AU265" i="2"/>
  <c r="W266" i="2"/>
  <c r="X266" i="2"/>
  <c r="Y266" i="2"/>
  <c r="Z266" i="2"/>
  <c r="AA266" i="2"/>
  <c r="AB266" i="2"/>
  <c r="AL266" i="2"/>
  <c r="AM266" i="2"/>
  <c r="AQ266" i="2"/>
  <c r="AT266" i="2"/>
  <c r="AU266" i="2"/>
  <c r="W267" i="2"/>
  <c r="X267" i="2"/>
  <c r="Y267" i="2"/>
  <c r="Z267" i="2"/>
  <c r="AA267" i="2"/>
  <c r="AB267" i="2"/>
  <c r="AL267" i="2"/>
  <c r="AM267" i="2"/>
  <c r="AQ267" i="2"/>
  <c r="AT267" i="2"/>
  <c r="AU267" i="2"/>
  <c r="W268" i="2"/>
  <c r="X268" i="2"/>
  <c r="Y268" i="2"/>
  <c r="Z268" i="2"/>
  <c r="AA268" i="2"/>
  <c r="AB268" i="2"/>
  <c r="AL268" i="2"/>
  <c r="AM268" i="2"/>
  <c r="AQ268" i="2"/>
  <c r="AT268" i="2"/>
  <c r="AU268" i="2"/>
  <c r="W269" i="2"/>
  <c r="X269" i="2"/>
  <c r="Y269" i="2"/>
  <c r="Z269" i="2"/>
  <c r="AA269" i="2"/>
  <c r="AB269" i="2"/>
  <c r="AL269" i="2"/>
  <c r="AM269" i="2"/>
  <c r="AQ269" i="2"/>
  <c r="AT269" i="2"/>
  <c r="AU269" i="2"/>
  <c r="W270" i="2"/>
  <c r="X270" i="2"/>
  <c r="Y270" i="2"/>
  <c r="Z270" i="2"/>
  <c r="AA270" i="2"/>
  <c r="AB270" i="2"/>
  <c r="AL270" i="2"/>
  <c r="AM270" i="2"/>
  <c r="AQ270" i="2"/>
  <c r="AT270" i="2"/>
  <c r="AU270" i="2"/>
  <c r="W271" i="2"/>
  <c r="X271" i="2"/>
  <c r="Y271" i="2"/>
  <c r="Z271" i="2"/>
  <c r="AA271" i="2"/>
  <c r="AB271" i="2"/>
  <c r="AL271" i="2"/>
  <c r="AM271" i="2"/>
  <c r="AQ271" i="2"/>
  <c r="AT271" i="2"/>
  <c r="AU271" i="2"/>
  <c r="W272" i="2"/>
  <c r="X272" i="2"/>
  <c r="Y272" i="2"/>
  <c r="Z272" i="2"/>
  <c r="AA272" i="2"/>
  <c r="AB272" i="2"/>
  <c r="AL272" i="2"/>
  <c r="AM272" i="2"/>
  <c r="AQ272" i="2"/>
  <c r="AT272" i="2"/>
  <c r="AU272" i="2"/>
  <c r="W273" i="2"/>
  <c r="X273" i="2"/>
  <c r="Y273" i="2"/>
  <c r="Z273" i="2"/>
  <c r="AA273" i="2"/>
  <c r="AB273" i="2"/>
  <c r="AL273" i="2"/>
  <c r="AM273" i="2"/>
  <c r="AQ273" i="2"/>
  <c r="AT273" i="2"/>
  <c r="AU273" i="2"/>
  <c r="W274" i="2"/>
  <c r="X274" i="2"/>
  <c r="Y274" i="2"/>
  <c r="Z274" i="2"/>
  <c r="AA274" i="2"/>
  <c r="AB274" i="2"/>
  <c r="AL274" i="2"/>
  <c r="AM274" i="2"/>
  <c r="AQ274" i="2"/>
  <c r="AT274" i="2"/>
  <c r="AU274" i="2"/>
  <c r="W275" i="2"/>
  <c r="X275" i="2"/>
  <c r="Y275" i="2"/>
  <c r="Z275" i="2"/>
  <c r="AA275" i="2"/>
  <c r="AB275" i="2"/>
  <c r="AL275" i="2"/>
  <c r="AM275" i="2"/>
  <c r="AQ275" i="2"/>
  <c r="AT275" i="2"/>
  <c r="AU275" i="2"/>
  <c r="W276" i="2"/>
  <c r="X276" i="2"/>
  <c r="Y276" i="2"/>
  <c r="Z276" i="2"/>
  <c r="AA276" i="2"/>
  <c r="AB276" i="2"/>
  <c r="AL276" i="2"/>
  <c r="AM276" i="2"/>
  <c r="AQ276" i="2"/>
  <c r="AT276" i="2"/>
  <c r="AU276" i="2"/>
  <c r="W277" i="2"/>
  <c r="X277" i="2"/>
  <c r="Y277" i="2"/>
  <c r="Z277" i="2"/>
  <c r="AA277" i="2"/>
  <c r="AB277" i="2"/>
  <c r="AL277" i="2"/>
  <c r="AM277" i="2"/>
  <c r="AQ277" i="2"/>
  <c r="AT277" i="2"/>
  <c r="AU277" i="2"/>
  <c r="W278" i="2"/>
  <c r="X278" i="2"/>
  <c r="Y278" i="2"/>
  <c r="Z278" i="2"/>
  <c r="AA278" i="2"/>
  <c r="AB278" i="2"/>
  <c r="AL278" i="2"/>
  <c r="AM278" i="2"/>
  <c r="AQ278" i="2"/>
  <c r="AT278" i="2"/>
  <c r="AU278" i="2"/>
  <c r="W279" i="2"/>
  <c r="X279" i="2"/>
  <c r="Y279" i="2"/>
  <c r="Z279" i="2"/>
  <c r="AA279" i="2"/>
  <c r="AB279" i="2"/>
  <c r="AL279" i="2"/>
  <c r="AM279" i="2"/>
  <c r="AQ279" i="2"/>
  <c r="AT279" i="2"/>
  <c r="AU279" i="2"/>
  <c r="W280" i="2"/>
  <c r="X280" i="2"/>
  <c r="Y280" i="2"/>
  <c r="Z280" i="2"/>
  <c r="AA280" i="2"/>
  <c r="AB280" i="2"/>
  <c r="AL280" i="2"/>
  <c r="AM280" i="2"/>
  <c r="AQ280" i="2"/>
  <c r="AT280" i="2"/>
  <c r="AU280" i="2"/>
  <c r="W281" i="2"/>
  <c r="X281" i="2"/>
  <c r="Y281" i="2"/>
  <c r="Z281" i="2"/>
  <c r="AA281" i="2"/>
  <c r="AB281" i="2"/>
  <c r="AL281" i="2"/>
  <c r="AM281" i="2"/>
  <c r="AQ281" i="2"/>
  <c r="AT281" i="2"/>
  <c r="AU281" i="2"/>
  <c r="W282" i="2"/>
  <c r="X282" i="2"/>
  <c r="Y282" i="2"/>
  <c r="Z282" i="2"/>
  <c r="AA282" i="2"/>
  <c r="AB282" i="2"/>
  <c r="AL282" i="2"/>
  <c r="AM282" i="2"/>
  <c r="AQ282" i="2"/>
  <c r="AT282" i="2"/>
  <c r="AU282" i="2"/>
  <c r="W283" i="2"/>
  <c r="X283" i="2"/>
  <c r="Y283" i="2"/>
  <c r="Z283" i="2"/>
  <c r="AA283" i="2"/>
  <c r="AB283" i="2"/>
  <c r="AL283" i="2"/>
  <c r="AM283" i="2"/>
  <c r="AQ283" i="2"/>
  <c r="AT283" i="2"/>
  <c r="AU283" i="2"/>
  <c r="W284" i="2"/>
  <c r="X284" i="2"/>
  <c r="Y284" i="2"/>
  <c r="Z284" i="2"/>
  <c r="AA284" i="2"/>
  <c r="AB284" i="2"/>
  <c r="AL284" i="2"/>
  <c r="AM284" i="2"/>
  <c r="AQ284" i="2"/>
  <c r="AT284" i="2"/>
  <c r="AU284" i="2"/>
  <c r="W285" i="2"/>
  <c r="X285" i="2"/>
  <c r="Y285" i="2"/>
  <c r="Z285" i="2"/>
  <c r="AA285" i="2"/>
  <c r="AB285" i="2"/>
  <c r="AL285" i="2"/>
  <c r="AM285" i="2"/>
  <c r="AQ285" i="2"/>
  <c r="AT285" i="2"/>
  <c r="AU285" i="2"/>
  <c r="W286" i="2"/>
  <c r="X286" i="2"/>
  <c r="Y286" i="2"/>
  <c r="Z286" i="2"/>
  <c r="AA286" i="2"/>
  <c r="AB286" i="2"/>
  <c r="AL286" i="2"/>
  <c r="AM286" i="2"/>
  <c r="AQ286" i="2"/>
  <c r="AT286" i="2"/>
  <c r="AU286" i="2"/>
  <c r="W287" i="2"/>
  <c r="X287" i="2"/>
  <c r="Y287" i="2"/>
  <c r="Z287" i="2"/>
  <c r="AA287" i="2"/>
  <c r="AB287" i="2"/>
  <c r="AL287" i="2"/>
  <c r="AM287" i="2"/>
  <c r="AQ287" i="2"/>
  <c r="AT287" i="2"/>
  <c r="AU287" i="2"/>
  <c r="W288" i="2"/>
  <c r="X288" i="2"/>
  <c r="Y288" i="2"/>
  <c r="Z288" i="2"/>
  <c r="AA288" i="2"/>
  <c r="AB288" i="2"/>
  <c r="AL288" i="2"/>
  <c r="AM288" i="2"/>
  <c r="AQ288" i="2"/>
  <c r="AT288" i="2"/>
  <c r="AU288" i="2"/>
  <c r="W289" i="2"/>
  <c r="X289" i="2"/>
  <c r="Y289" i="2"/>
  <c r="Z289" i="2"/>
  <c r="AA289" i="2"/>
  <c r="AB289" i="2"/>
  <c r="AL289" i="2"/>
  <c r="AM289" i="2"/>
  <c r="AQ289" i="2"/>
  <c r="AT289" i="2"/>
  <c r="AU289" i="2"/>
  <c r="W290" i="2"/>
  <c r="X290" i="2"/>
  <c r="Y290" i="2"/>
  <c r="Z290" i="2"/>
  <c r="AA290" i="2"/>
  <c r="AB290" i="2"/>
  <c r="AL290" i="2"/>
  <c r="AM290" i="2"/>
  <c r="AQ290" i="2"/>
  <c r="AT290" i="2"/>
  <c r="AU290" i="2"/>
  <c r="W291" i="2"/>
  <c r="X291" i="2"/>
  <c r="Y291" i="2"/>
  <c r="Z291" i="2"/>
  <c r="AA291" i="2"/>
  <c r="AB291" i="2"/>
  <c r="AL291" i="2"/>
  <c r="AM291" i="2"/>
  <c r="AQ291" i="2"/>
  <c r="AT291" i="2"/>
  <c r="AU291" i="2"/>
  <c r="W292" i="2"/>
  <c r="X292" i="2"/>
  <c r="Y292" i="2"/>
  <c r="Z292" i="2"/>
  <c r="AA292" i="2"/>
  <c r="AB292" i="2"/>
  <c r="AL292" i="2"/>
  <c r="AM292" i="2"/>
  <c r="AQ292" i="2"/>
  <c r="AT292" i="2"/>
  <c r="AU292" i="2"/>
  <c r="W293" i="2"/>
  <c r="X293" i="2"/>
  <c r="Y293" i="2"/>
  <c r="Z293" i="2"/>
  <c r="AA293" i="2"/>
  <c r="AB293" i="2"/>
  <c r="AL293" i="2"/>
  <c r="AM293" i="2"/>
  <c r="AQ293" i="2"/>
  <c r="AT293" i="2"/>
  <c r="AU293" i="2"/>
  <c r="W294" i="2"/>
  <c r="X294" i="2"/>
  <c r="Y294" i="2"/>
  <c r="Z294" i="2"/>
  <c r="AA294" i="2"/>
  <c r="AB294" i="2"/>
  <c r="AL294" i="2"/>
  <c r="AM294" i="2"/>
  <c r="AQ294" i="2"/>
  <c r="AT294" i="2"/>
  <c r="AU294" i="2"/>
  <c r="W295" i="2"/>
  <c r="X295" i="2"/>
  <c r="Y295" i="2"/>
  <c r="Z295" i="2"/>
  <c r="AA295" i="2"/>
  <c r="AB295" i="2"/>
  <c r="AL295" i="2"/>
  <c r="AM295" i="2"/>
  <c r="AQ295" i="2"/>
  <c r="AT295" i="2"/>
  <c r="AU295" i="2"/>
  <c r="W296" i="2"/>
  <c r="X296" i="2"/>
  <c r="Y296" i="2"/>
  <c r="Z296" i="2"/>
  <c r="AA296" i="2"/>
  <c r="AB296" i="2"/>
  <c r="AL296" i="2"/>
  <c r="AM296" i="2"/>
  <c r="AQ296" i="2"/>
  <c r="AT296" i="2"/>
  <c r="AU296" i="2"/>
  <c r="W297" i="2"/>
  <c r="X297" i="2"/>
  <c r="Y297" i="2"/>
  <c r="Z297" i="2"/>
  <c r="AA297" i="2"/>
  <c r="AB297" i="2"/>
  <c r="AL297" i="2"/>
  <c r="AM297" i="2"/>
  <c r="AQ297" i="2"/>
  <c r="AT297" i="2"/>
  <c r="AU297" i="2"/>
  <c r="W298" i="2"/>
  <c r="X298" i="2"/>
  <c r="Y298" i="2"/>
  <c r="Z298" i="2"/>
  <c r="AA298" i="2"/>
  <c r="AB298" i="2"/>
  <c r="AL298" i="2"/>
  <c r="AM298" i="2"/>
  <c r="AQ298" i="2"/>
  <c r="AT298" i="2"/>
  <c r="AU298" i="2"/>
  <c r="W299" i="2"/>
  <c r="X299" i="2"/>
  <c r="Y299" i="2"/>
  <c r="Z299" i="2"/>
  <c r="AA299" i="2"/>
  <c r="AB299" i="2"/>
  <c r="AL299" i="2"/>
  <c r="AM299" i="2"/>
  <c r="AQ299" i="2"/>
  <c r="AT299" i="2"/>
  <c r="AU299" i="2"/>
  <c r="W300" i="2"/>
  <c r="X300" i="2"/>
  <c r="Y300" i="2"/>
  <c r="Z300" i="2"/>
  <c r="AA300" i="2"/>
  <c r="AB300" i="2"/>
  <c r="AL300" i="2"/>
  <c r="AM300" i="2"/>
  <c r="AQ300" i="2"/>
  <c r="AT300" i="2"/>
  <c r="AU300" i="2"/>
  <c r="W301" i="2"/>
  <c r="X301" i="2"/>
  <c r="Y301" i="2"/>
  <c r="Z301" i="2"/>
  <c r="AA301" i="2"/>
  <c r="AB301" i="2"/>
  <c r="AL301" i="2"/>
  <c r="AM301" i="2"/>
  <c r="AQ301" i="2"/>
  <c r="AT301" i="2"/>
  <c r="AU301" i="2"/>
  <c r="W302" i="2"/>
  <c r="X302" i="2"/>
  <c r="Y302" i="2"/>
  <c r="Z302" i="2"/>
  <c r="AA302" i="2"/>
  <c r="AB302" i="2"/>
  <c r="AL302" i="2"/>
  <c r="AM302" i="2"/>
  <c r="AQ302" i="2"/>
  <c r="AT302" i="2"/>
  <c r="AU302" i="2"/>
  <c r="W303" i="2"/>
  <c r="X303" i="2"/>
  <c r="Y303" i="2"/>
  <c r="Z303" i="2"/>
  <c r="AA303" i="2"/>
  <c r="AB303" i="2"/>
  <c r="AL303" i="2"/>
  <c r="AM303" i="2"/>
  <c r="AQ303" i="2"/>
  <c r="AT303" i="2"/>
  <c r="AU303" i="2"/>
  <c r="W304" i="2"/>
  <c r="X304" i="2"/>
  <c r="Y304" i="2"/>
  <c r="Z304" i="2"/>
  <c r="AA304" i="2"/>
  <c r="AB304" i="2"/>
  <c r="AL304" i="2"/>
  <c r="AM304" i="2"/>
  <c r="AQ304" i="2"/>
  <c r="AT304" i="2"/>
  <c r="AU304" i="2"/>
  <c r="W305" i="2"/>
  <c r="X305" i="2"/>
  <c r="Y305" i="2"/>
  <c r="Z305" i="2"/>
  <c r="AA305" i="2"/>
  <c r="AB305" i="2"/>
  <c r="AL305" i="2"/>
  <c r="AM305" i="2"/>
  <c r="AQ305" i="2"/>
  <c r="AT305" i="2"/>
  <c r="AU305" i="2"/>
  <c r="W306" i="2"/>
  <c r="X306" i="2"/>
  <c r="Y306" i="2"/>
  <c r="Z306" i="2"/>
  <c r="AA306" i="2"/>
  <c r="AB306" i="2"/>
  <c r="AL306" i="2"/>
  <c r="AM306" i="2"/>
  <c r="AQ306" i="2"/>
  <c r="AT306" i="2"/>
  <c r="AU306" i="2"/>
  <c r="W307" i="2"/>
  <c r="X307" i="2"/>
  <c r="Y307" i="2"/>
  <c r="Z307" i="2"/>
  <c r="AA307" i="2"/>
  <c r="AB307" i="2"/>
  <c r="AL307" i="2"/>
  <c r="AM307" i="2"/>
  <c r="AQ307" i="2"/>
  <c r="AT307" i="2"/>
  <c r="AU307" i="2"/>
  <c r="W308" i="2"/>
  <c r="X308" i="2"/>
  <c r="Y308" i="2"/>
  <c r="Z308" i="2"/>
  <c r="AA308" i="2"/>
  <c r="AB308" i="2"/>
  <c r="AL308" i="2"/>
  <c r="AM308" i="2"/>
  <c r="AQ308" i="2"/>
  <c r="AT308" i="2"/>
  <c r="AU308" i="2"/>
  <c r="W309" i="2"/>
  <c r="X309" i="2"/>
  <c r="Y309" i="2"/>
  <c r="Z309" i="2"/>
  <c r="AA309" i="2"/>
  <c r="AB309" i="2"/>
  <c r="AL309" i="2"/>
  <c r="AM309" i="2"/>
  <c r="AQ309" i="2"/>
  <c r="AT309" i="2"/>
  <c r="AU309" i="2"/>
  <c r="W310" i="2"/>
  <c r="X310" i="2"/>
  <c r="Y310" i="2"/>
  <c r="Z310" i="2"/>
  <c r="AA310" i="2"/>
  <c r="AB310" i="2"/>
  <c r="AL310" i="2"/>
  <c r="AM310" i="2"/>
  <c r="AQ310" i="2"/>
  <c r="AT310" i="2"/>
  <c r="AU310" i="2"/>
  <c r="W311" i="2"/>
  <c r="X311" i="2"/>
  <c r="Y311" i="2"/>
  <c r="Z311" i="2"/>
  <c r="AA311" i="2"/>
  <c r="AB311" i="2"/>
  <c r="AL311" i="2"/>
  <c r="AM311" i="2"/>
  <c r="AQ311" i="2"/>
  <c r="AT311" i="2"/>
  <c r="AU311" i="2"/>
  <c r="W312" i="2"/>
  <c r="X312" i="2"/>
  <c r="Y312" i="2"/>
  <c r="Z312" i="2"/>
  <c r="AA312" i="2"/>
  <c r="AB312" i="2"/>
  <c r="AL312" i="2"/>
  <c r="AM312" i="2"/>
  <c r="AQ312" i="2"/>
  <c r="AT312" i="2"/>
  <c r="AU312" i="2"/>
  <c r="W313" i="2"/>
  <c r="X313" i="2"/>
  <c r="Y313" i="2"/>
  <c r="Z313" i="2"/>
  <c r="AA313" i="2"/>
  <c r="AB313" i="2"/>
  <c r="AL313" i="2"/>
  <c r="AM313" i="2"/>
  <c r="AQ313" i="2"/>
  <c r="AT313" i="2"/>
  <c r="AU313" i="2"/>
  <c r="W314" i="2"/>
  <c r="X314" i="2"/>
  <c r="Y314" i="2"/>
  <c r="Z314" i="2"/>
  <c r="AA314" i="2"/>
  <c r="AB314" i="2"/>
  <c r="AL314" i="2"/>
  <c r="AM314" i="2"/>
  <c r="AQ314" i="2"/>
  <c r="AT314" i="2"/>
  <c r="AU314" i="2"/>
  <c r="W315" i="2"/>
  <c r="X315" i="2"/>
  <c r="Y315" i="2"/>
  <c r="Z315" i="2"/>
  <c r="AA315" i="2"/>
  <c r="AB315" i="2"/>
  <c r="AL315" i="2"/>
  <c r="AM315" i="2"/>
  <c r="AQ315" i="2"/>
  <c r="AT315" i="2"/>
  <c r="AU315" i="2"/>
  <c r="W316" i="2"/>
  <c r="X316" i="2"/>
  <c r="Y316" i="2"/>
  <c r="Z316" i="2"/>
  <c r="AA316" i="2"/>
  <c r="AB316" i="2"/>
  <c r="AL316" i="2"/>
  <c r="AM316" i="2"/>
  <c r="AQ316" i="2"/>
  <c r="AT316" i="2"/>
  <c r="AU316" i="2"/>
  <c r="W317" i="2"/>
  <c r="X317" i="2"/>
  <c r="Y317" i="2"/>
  <c r="Z317" i="2"/>
  <c r="AA317" i="2"/>
  <c r="AB317" i="2"/>
  <c r="AL317" i="2"/>
  <c r="AM317" i="2"/>
  <c r="AQ317" i="2"/>
  <c r="AT317" i="2"/>
  <c r="AU317" i="2"/>
  <c r="W318" i="2"/>
  <c r="X318" i="2"/>
  <c r="Y318" i="2"/>
  <c r="Z318" i="2"/>
  <c r="AA318" i="2"/>
  <c r="AB318" i="2"/>
  <c r="AL318" i="2"/>
  <c r="AM318" i="2"/>
  <c r="AQ318" i="2"/>
  <c r="AT318" i="2"/>
  <c r="AU318" i="2"/>
  <c r="W319" i="2"/>
  <c r="X319" i="2"/>
  <c r="Y319" i="2"/>
  <c r="Z319" i="2"/>
  <c r="AA319" i="2"/>
  <c r="AB319" i="2"/>
  <c r="AL319" i="2"/>
  <c r="AM319" i="2"/>
  <c r="AQ319" i="2"/>
  <c r="AT319" i="2"/>
  <c r="AU319" i="2"/>
  <c r="W320" i="2"/>
  <c r="X320" i="2"/>
  <c r="Y320" i="2"/>
  <c r="Z320" i="2"/>
  <c r="AA320" i="2"/>
  <c r="AB320" i="2"/>
  <c r="AL320" i="2"/>
  <c r="AM320" i="2"/>
  <c r="AQ320" i="2"/>
  <c r="AT320" i="2"/>
  <c r="AU320" i="2"/>
  <c r="W321" i="2"/>
  <c r="X321" i="2"/>
  <c r="Y321" i="2"/>
  <c r="Z321" i="2"/>
  <c r="AA321" i="2"/>
  <c r="AB321" i="2"/>
  <c r="AL321" i="2"/>
  <c r="AM321" i="2"/>
  <c r="AQ321" i="2"/>
  <c r="AT321" i="2"/>
  <c r="AU321" i="2"/>
  <c r="W322" i="2"/>
  <c r="X322" i="2"/>
  <c r="Y322" i="2"/>
  <c r="Z322" i="2"/>
  <c r="AA322" i="2"/>
  <c r="AB322" i="2"/>
  <c r="AL322" i="2"/>
  <c r="AM322" i="2"/>
  <c r="AQ322" i="2"/>
  <c r="AT322" i="2"/>
  <c r="AU322" i="2"/>
  <c r="W323" i="2"/>
  <c r="X323" i="2"/>
  <c r="Y323" i="2"/>
  <c r="Z323" i="2"/>
  <c r="AA323" i="2"/>
  <c r="AB323" i="2"/>
  <c r="AL323" i="2"/>
  <c r="AM323" i="2"/>
  <c r="AQ323" i="2"/>
  <c r="AT323" i="2"/>
  <c r="AU323" i="2"/>
  <c r="W324" i="2"/>
  <c r="X324" i="2"/>
  <c r="Y324" i="2"/>
  <c r="Z324" i="2"/>
  <c r="AA324" i="2"/>
  <c r="AB324" i="2"/>
  <c r="AL324" i="2"/>
  <c r="AM324" i="2"/>
  <c r="AQ324" i="2"/>
  <c r="AT324" i="2"/>
  <c r="AU324" i="2"/>
  <c r="W325" i="2"/>
  <c r="X325" i="2"/>
  <c r="Y325" i="2"/>
  <c r="Z325" i="2"/>
  <c r="AA325" i="2"/>
  <c r="AB325" i="2"/>
  <c r="AL325" i="2"/>
  <c r="AM325" i="2"/>
  <c r="AQ325" i="2"/>
  <c r="AT325" i="2"/>
  <c r="AU325" i="2"/>
  <c r="W326" i="2"/>
  <c r="X326" i="2"/>
  <c r="Y326" i="2"/>
  <c r="Z326" i="2"/>
  <c r="AA326" i="2"/>
  <c r="AB326" i="2"/>
  <c r="AL326" i="2"/>
  <c r="AM326" i="2"/>
  <c r="AQ326" i="2"/>
  <c r="AT326" i="2"/>
  <c r="AU326" i="2"/>
  <c r="W327" i="2"/>
  <c r="X327" i="2"/>
  <c r="Y327" i="2"/>
  <c r="Z327" i="2"/>
  <c r="AA327" i="2"/>
  <c r="AB327" i="2"/>
  <c r="AL327" i="2"/>
  <c r="AM327" i="2"/>
  <c r="AQ327" i="2"/>
  <c r="AT327" i="2"/>
  <c r="AU327" i="2"/>
  <c r="W328" i="2"/>
  <c r="X328" i="2"/>
  <c r="Y328" i="2"/>
  <c r="Z328" i="2"/>
  <c r="AA328" i="2"/>
  <c r="AB328" i="2"/>
  <c r="AL328" i="2"/>
  <c r="AM328" i="2"/>
  <c r="AQ328" i="2"/>
  <c r="AT328" i="2"/>
  <c r="AU328" i="2"/>
  <c r="W329" i="2"/>
  <c r="X329" i="2"/>
  <c r="Y329" i="2"/>
  <c r="Z329" i="2"/>
  <c r="AA329" i="2"/>
  <c r="AB329" i="2"/>
  <c r="AL329" i="2"/>
  <c r="AM329" i="2"/>
  <c r="AQ329" i="2"/>
  <c r="AT329" i="2"/>
  <c r="AU329" i="2"/>
  <c r="W330" i="2"/>
  <c r="X330" i="2"/>
  <c r="Y330" i="2"/>
  <c r="Z330" i="2"/>
  <c r="AA330" i="2"/>
  <c r="AB330" i="2"/>
  <c r="AL330" i="2"/>
  <c r="AM330" i="2"/>
  <c r="AQ330" i="2"/>
  <c r="AT330" i="2"/>
  <c r="AU330" i="2"/>
  <c r="W331" i="2"/>
  <c r="X331" i="2"/>
  <c r="Y331" i="2"/>
  <c r="Z331" i="2"/>
  <c r="AA331" i="2"/>
  <c r="AB331" i="2"/>
  <c r="AL331" i="2"/>
  <c r="AM331" i="2"/>
  <c r="AQ331" i="2"/>
  <c r="AT331" i="2"/>
  <c r="AU331" i="2"/>
  <c r="W332" i="2"/>
  <c r="X332" i="2"/>
  <c r="Y332" i="2"/>
  <c r="Z332" i="2"/>
  <c r="AA332" i="2"/>
  <c r="AB332" i="2"/>
  <c r="AL332" i="2"/>
  <c r="AM332" i="2"/>
  <c r="AQ332" i="2"/>
  <c r="AT332" i="2"/>
  <c r="AU332" i="2"/>
  <c r="W333" i="2"/>
  <c r="X333" i="2"/>
  <c r="Y333" i="2"/>
  <c r="Z333" i="2"/>
  <c r="AA333" i="2"/>
  <c r="AB333" i="2"/>
  <c r="AL333" i="2"/>
  <c r="AM333" i="2"/>
  <c r="AQ333" i="2"/>
  <c r="AT333" i="2"/>
  <c r="AU333" i="2"/>
  <c r="W334" i="2"/>
  <c r="X334" i="2"/>
  <c r="Y334" i="2"/>
  <c r="Z334" i="2"/>
  <c r="AA334" i="2"/>
  <c r="AB334" i="2"/>
  <c r="AL334" i="2"/>
  <c r="AM334" i="2"/>
  <c r="AQ334" i="2"/>
  <c r="AT334" i="2"/>
  <c r="AU334" i="2"/>
  <c r="W335" i="2"/>
  <c r="X335" i="2"/>
  <c r="Y335" i="2"/>
  <c r="Z335" i="2"/>
  <c r="AA335" i="2"/>
  <c r="AB335" i="2"/>
  <c r="AL335" i="2"/>
  <c r="AM335" i="2"/>
  <c r="AQ335" i="2"/>
  <c r="AT335" i="2"/>
  <c r="AU335" i="2"/>
  <c r="W336" i="2"/>
  <c r="X336" i="2"/>
  <c r="Y336" i="2"/>
  <c r="Z336" i="2"/>
  <c r="AA336" i="2"/>
  <c r="AB336" i="2"/>
  <c r="AL336" i="2"/>
  <c r="AM336" i="2"/>
  <c r="AQ336" i="2"/>
  <c r="AT336" i="2"/>
  <c r="AU336" i="2"/>
  <c r="W337" i="2"/>
  <c r="X337" i="2"/>
  <c r="Y337" i="2"/>
  <c r="Z337" i="2"/>
  <c r="AA337" i="2"/>
  <c r="AB337" i="2"/>
  <c r="AL337" i="2"/>
  <c r="AM337" i="2"/>
  <c r="AQ337" i="2"/>
  <c r="AT337" i="2"/>
  <c r="AU337" i="2"/>
  <c r="W338" i="2"/>
  <c r="X338" i="2"/>
  <c r="Y338" i="2"/>
  <c r="Z338" i="2"/>
  <c r="AA338" i="2"/>
  <c r="AB338" i="2"/>
  <c r="AL338" i="2"/>
  <c r="AM338" i="2"/>
  <c r="AQ338" i="2"/>
  <c r="AT338" i="2"/>
  <c r="AU338" i="2"/>
  <c r="W339" i="2"/>
  <c r="X339" i="2"/>
  <c r="Y339" i="2"/>
  <c r="Z339" i="2"/>
  <c r="AA339" i="2"/>
  <c r="AB339" i="2"/>
  <c r="AL339" i="2"/>
  <c r="AM339" i="2"/>
  <c r="AQ339" i="2"/>
  <c r="AT339" i="2"/>
  <c r="AU339" i="2"/>
  <c r="W340" i="2"/>
  <c r="X340" i="2"/>
  <c r="Y340" i="2"/>
  <c r="Z340" i="2"/>
  <c r="AA340" i="2"/>
  <c r="AB340" i="2"/>
  <c r="AL340" i="2"/>
  <c r="AM340" i="2"/>
  <c r="AQ340" i="2"/>
  <c r="AT340" i="2"/>
  <c r="AU340" i="2"/>
  <c r="W341" i="2"/>
  <c r="X341" i="2"/>
  <c r="Y341" i="2"/>
  <c r="Z341" i="2"/>
  <c r="AA341" i="2"/>
  <c r="AB341" i="2"/>
  <c r="AL341" i="2"/>
  <c r="AM341" i="2"/>
  <c r="AQ341" i="2"/>
  <c r="AT341" i="2"/>
  <c r="AU341" i="2"/>
  <c r="W342" i="2"/>
  <c r="X342" i="2"/>
  <c r="Y342" i="2"/>
  <c r="Z342" i="2"/>
  <c r="AA342" i="2"/>
  <c r="AB342" i="2"/>
  <c r="AL342" i="2"/>
  <c r="AM342" i="2"/>
  <c r="AQ342" i="2"/>
  <c r="AT342" i="2"/>
  <c r="AU342" i="2"/>
  <c r="W343" i="2"/>
  <c r="X343" i="2"/>
  <c r="Y343" i="2"/>
  <c r="Z343" i="2"/>
  <c r="AA343" i="2"/>
  <c r="AB343" i="2"/>
  <c r="AL343" i="2"/>
  <c r="AM343" i="2"/>
  <c r="AQ343" i="2"/>
  <c r="AT343" i="2"/>
  <c r="AU343" i="2"/>
  <c r="W344" i="2"/>
  <c r="X344" i="2"/>
  <c r="Y344" i="2"/>
  <c r="Z344" i="2"/>
  <c r="AA344" i="2"/>
  <c r="AB344" i="2"/>
  <c r="AL344" i="2"/>
  <c r="AM344" i="2"/>
  <c r="AQ344" i="2"/>
  <c r="AT344" i="2"/>
  <c r="AU344" i="2"/>
  <c r="W345" i="2"/>
  <c r="X345" i="2"/>
  <c r="Y345" i="2"/>
  <c r="Z345" i="2"/>
  <c r="AA345" i="2"/>
  <c r="AB345" i="2"/>
  <c r="AL345" i="2"/>
  <c r="AM345" i="2"/>
  <c r="AQ345" i="2"/>
  <c r="AT345" i="2"/>
  <c r="AU345" i="2"/>
  <c r="W346" i="2"/>
  <c r="X346" i="2"/>
  <c r="Y346" i="2"/>
  <c r="Z346" i="2"/>
  <c r="AA346" i="2"/>
  <c r="AB346" i="2"/>
  <c r="AL346" i="2"/>
  <c r="AM346" i="2"/>
  <c r="AQ346" i="2"/>
  <c r="AT346" i="2"/>
  <c r="AU346" i="2"/>
  <c r="W347" i="2"/>
  <c r="X347" i="2"/>
  <c r="Y347" i="2"/>
  <c r="Z347" i="2"/>
  <c r="AA347" i="2"/>
  <c r="AB347" i="2"/>
  <c r="AL347" i="2"/>
  <c r="AM347" i="2"/>
  <c r="AQ347" i="2"/>
  <c r="AT347" i="2"/>
  <c r="AU347" i="2"/>
  <c r="W348" i="2"/>
  <c r="X348" i="2"/>
  <c r="Y348" i="2"/>
  <c r="Z348" i="2"/>
  <c r="AA348" i="2"/>
  <c r="AB348" i="2"/>
  <c r="AL348" i="2"/>
  <c r="AM348" i="2"/>
  <c r="AQ348" i="2"/>
  <c r="AT348" i="2"/>
  <c r="AU348" i="2"/>
  <c r="W349" i="2"/>
  <c r="X349" i="2"/>
  <c r="Y349" i="2"/>
  <c r="Z349" i="2"/>
  <c r="AA349" i="2"/>
  <c r="AB349" i="2"/>
  <c r="AL349" i="2"/>
  <c r="AM349" i="2"/>
  <c r="AQ349" i="2"/>
  <c r="AT349" i="2"/>
  <c r="AU349" i="2"/>
  <c r="W350" i="2"/>
  <c r="X350" i="2"/>
  <c r="Y350" i="2"/>
  <c r="Z350" i="2"/>
  <c r="AA350" i="2"/>
  <c r="AB350" i="2"/>
  <c r="AL350" i="2"/>
  <c r="AM350" i="2"/>
  <c r="AQ350" i="2"/>
  <c r="AT350" i="2"/>
  <c r="AU350" i="2"/>
  <c r="W351" i="2"/>
  <c r="X351" i="2"/>
  <c r="Y351" i="2"/>
  <c r="Z351" i="2"/>
  <c r="AA351" i="2"/>
  <c r="AB351" i="2"/>
  <c r="AL351" i="2"/>
  <c r="AM351" i="2"/>
  <c r="AQ351" i="2"/>
  <c r="AT351" i="2"/>
  <c r="AU351" i="2"/>
  <c r="W352" i="2"/>
  <c r="X352" i="2"/>
  <c r="Y352" i="2"/>
  <c r="Z352" i="2"/>
  <c r="AA352" i="2"/>
  <c r="AB352" i="2"/>
  <c r="AL352" i="2"/>
  <c r="AM352" i="2"/>
  <c r="AQ352" i="2"/>
  <c r="AT352" i="2"/>
  <c r="AU352" i="2"/>
  <c r="W353" i="2"/>
  <c r="X353" i="2"/>
  <c r="Y353" i="2"/>
  <c r="Z353" i="2"/>
  <c r="AA353" i="2"/>
  <c r="AB353" i="2"/>
  <c r="AL353" i="2"/>
  <c r="AM353" i="2"/>
  <c r="AQ353" i="2"/>
  <c r="AT353" i="2"/>
  <c r="AU353" i="2"/>
  <c r="W354" i="2"/>
  <c r="X354" i="2"/>
  <c r="Y354" i="2"/>
  <c r="Z354" i="2"/>
  <c r="AA354" i="2"/>
  <c r="AB354" i="2"/>
  <c r="AL354" i="2"/>
  <c r="AM354" i="2"/>
  <c r="AQ354" i="2"/>
  <c r="AT354" i="2"/>
  <c r="AU354" i="2"/>
  <c r="W355" i="2"/>
  <c r="X355" i="2"/>
  <c r="Y355" i="2"/>
  <c r="Z355" i="2"/>
  <c r="AA355" i="2"/>
  <c r="AB355" i="2"/>
  <c r="AL355" i="2"/>
  <c r="AM355" i="2"/>
  <c r="AQ355" i="2"/>
  <c r="AT355" i="2"/>
  <c r="AU355" i="2"/>
  <c r="W356" i="2"/>
  <c r="X356" i="2"/>
  <c r="Y356" i="2"/>
  <c r="Z356" i="2"/>
  <c r="AA356" i="2"/>
  <c r="AB356" i="2"/>
  <c r="AL356" i="2"/>
  <c r="AM356" i="2"/>
  <c r="AQ356" i="2"/>
  <c r="AT356" i="2"/>
  <c r="AU356" i="2"/>
  <c r="W357" i="2"/>
  <c r="X357" i="2"/>
  <c r="Y357" i="2"/>
  <c r="Z357" i="2"/>
  <c r="AA357" i="2"/>
  <c r="AB357" i="2"/>
  <c r="AL357" i="2"/>
  <c r="AM357" i="2"/>
  <c r="AQ357" i="2"/>
  <c r="AT357" i="2"/>
  <c r="AU357" i="2"/>
  <c r="W358" i="2"/>
  <c r="X358" i="2"/>
  <c r="Y358" i="2"/>
  <c r="Z358" i="2"/>
  <c r="AA358" i="2"/>
  <c r="AB358" i="2"/>
  <c r="AL358" i="2"/>
  <c r="AM358" i="2"/>
  <c r="AQ358" i="2"/>
  <c r="AT358" i="2"/>
  <c r="AU358" i="2"/>
  <c r="W359" i="2"/>
  <c r="X359" i="2"/>
  <c r="Y359" i="2"/>
  <c r="Z359" i="2"/>
  <c r="AA359" i="2"/>
  <c r="AB359" i="2"/>
  <c r="AL359" i="2"/>
  <c r="AM359" i="2"/>
  <c r="AQ359" i="2"/>
  <c r="AT359" i="2"/>
  <c r="AU359" i="2"/>
  <c r="W360" i="2"/>
  <c r="X360" i="2"/>
  <c r="Y360" i="2"/>
  <c r="Z360" i="2"/>
  <c r="AA360" i="2"/>
  <c r="AB360" i="2"/>
  <c r="AL360" i="2"/>
  <c r="AM360" i="2"/>
  <c r="AQ360" i="2"/>
  <c r="AT360" i="2"/>
  <c r="AU360" i="2"/>
  <c r="W361" i="2"/>
  <c r="X361" i="2"/>
  <c r="Y361" i="2"/>
  <c r="Z361" i="2"/>
  <c r="AA361" i="2"/>
  <c r="AB361" i="2"/>
  <c r="AL361" i="2"/>
  <c r="AM361" i="2"/>
  <c r="AQ361" i="2"/>
  <c r="AT361" i="2"/>
  <c r="AU361" i="2"/>
  <c r="W362" i="2"/>
  <c r="X362" i="2"/>
  <c r="Y362" i="2"/>
  <c r="Z362" i="2"/>
  <c r="AA362" i="2"/>
  <c r="AB362" i="2"/>
  <c r="AL362" i="2"/>
  <c r="AM362" i="2"/>
  <c r="AQ362" i="2"/>
  <c r="AT362" i="2"/>
  <c r="AU362" i="2"/>
  <c r="W363" i="2"/>
  <c r="X363" i="2"/>
  <c r="Y363" i="2"/>
  <c r="Z363" i="2"/>
  <c r="AA363" i="2"/>
  <c r="AB363" i="2"/>
  <c r="AL363" i="2"/>
  <c r="AM363" i="2"/>
  <c r="AQ363" i="2"/>
  <c r="AT363" i="2"/>
  <c r="AU363" i="2"/>
  <c r="W364" i="2"/>
  <c r="X364" i="2"/>
  <c r="Y364" i="2"/>
  <c r="Z364" i="2"/>
  <c r="AA364" i="2"/>
  <c r="AB364" i="2"/>
  <c r="AL364" i="2"/>
  <c r="AM364" i="2"/>
  <c r="AQ364" i="2"/>
  <c r="AT364" i="2"/>
  <c r="AU364" i="2"/>
  <c r="W365" i="2"/>
  <c r="X365" i="2"/>
  <c r="Y365" i="2"/>
  <c r="Z365" i="2"/>
  <c r="AA365" i="2"/>
  <c r="AB365" i="2"/>
  <c r="AL365" i="2"/>
  <c r="AM365" i="2"/>
  <c r="AQ365" i="2"/>
  <c r="AT365" i="2"/>
  <c r="AU365" i="2"/>
  <c r="W366" i="2"/>
  <c r="X366" i="2"/>
  <c r="Y366" i="2"/>
  <c r="Z366" i="2"/>
  <c r="AA366" i="2"/>
  <c r="AB366" i="2"/>
  <c r="AL366" i="2"/>
  <c r="AM366" i="2"/>
  <c r="AQ366" i="2"/>
  <c r="AT366" i="2"/>
  <c r="AU366" i="2"/>
  <c r="W367" i="2"/>
  <c r="X367" i="2"/>
  <c r="Y367" i="2"/>
  <c r="Z367" i="2"/>
  <c r="AA367" i="2"/>
  <c r="AB367" i="2"/>
  <c r="AL367" i="2"/>
  <c r="AM367" i="2"/>
  <c r="AQ367" i="2"/>
  <c r="AT367" i="2"/>
  <c r="AU367" i="2"/>
  <c r="W368" i="2"/>
  <c r="X368" i="2"/>
  <c r="Y368" i="2"/>
  <c r="Z368" i="2"/>
  <c r="AA368" i="2"/>
  <c r="AB368" i="2"/>
  <c r="AL368" i="2"/>
  <c r="AM368" i="2"/>
  <c r="AQ368" i="2"/>
  <c r="AT368" i="2"/>
  <c r="AU368" i="2"/>
  <c r="W369" i="2"/>
  <c r="X369" i="2"/>
  <c r="Y369" i="2"/>
  <c r="Z369" i="2"/>
  <c r="AA369" i="2"/>
  <c r="AB369" i="2"/>
  <c r="AL369" i="2"/>
  <c r="AM369" i="2"/>
  <c r="AQ369" i="2"/>
  <c r="AT369" i="2"/>
  <c r="AU369" i="2"/>
  <c r="W370" i="2"/>
  <c r="X370" i="2"/>
  <c r="Y370" i="2"/>
  <c r="Z370" i="2"/>
  <c r="AA370" i="2"/>
  <c r="AB370" i="2"/>
  <c r="AL370" i="2"/>
  <c r="AM370" i="2"/>
  <c r="AQ370" i="2"/>
  <c r="AT370" i="2"/>
  <c r="AU370" i="2"/>
  <c r="W371" i="2"/>
  <c r="X371" i="2"/>
  <c r="Y371" i="2"/>
  <c r="Z371" i="2"/>
  <c r="AA371" i="2"/>
  <c r="AB371" i="2"/>
  <c r="AL371" i="2"/>
  <c r="AM371" i="2"/>
  <c r="AQ371" i="2"/>
  <c r="AT371" i="2"/>
  <c r="AU371" i="2"/>
  <c r="W372" i="2"/>
  <c r="X372" i="2"/>
  <c r="Y372" i="2"/>
  <c r="Z372" i="2"/>
  <c r="AA372" i="2"/>
  <c r="AB372" i="2"/>
  <c r="AL372" i="2"/>
  <c r="AM372" i="2"/>
  <c r="AQ372" i="2"/>
  <c r="AT372" i="2"/>
  <c r="AU372" i="2"/>
  <c r="W373" i="2"/>
  <c r="X373" i="2"/>
  <c r="Y373" i="2"/>
  <c r="Z373" i="2"/>
  <c r="AA373" i="2"/>
  <c r="AB373" i="2"/>
  <c r="AL373" i="2"/>
  <c r="AM373" i="2"/>
  <c r="AQ373" i="2"/>
  <c r="AT373" i="2"/>
  <c r="AU373" i="2"/>
  <c r="W374" i="2"/>
  <c r="X374" i="2"/>
  <c r="Y374" i="2"/>
  <c r="Z374" i="2"/>
  <c r="AA374" i="2"/>
  <c r="AB374" i="2"/>
  <c r="AL374" i="2"/>
  <c r="AM374" i="2"/>
  <c r="AQ374" i="2"/>
  <c r="AT374" i="2"/>
  <c r="AU374" i="2"/>
  <c r="W375" i="2"/>
  <c r="X375" i="2"/>
  <c r="Y375" i="2"/>
  <c r="Z375" i="2"/>
  <c r="AA375" i="2"/>
  <c r="AB375" i="2"/>
  <c r="AL375" i="2"/>
  <c r="AM375" i="2"/>
  <c r="AQ375" i="2"/>
  <c r="AT375" i="2"/>
  <c r="AU375" i="2"/>
  <c r="W376" i="2"/>
  <c r="X376" i="2"/>
  <c r="Y376" i="2"/>
  <c r="Z376" i="2"/>
  <c r="AA376" i="2"/>
  <c r="AB376" i="2"/>
  <c r="AL376" i="2"/>
  <c r="AM376" i="2"/>
  <c r="AQ376" i="2"/>
  <c r="AT376" i="2"/>
  <c r="AU376" i="2"/>
  <c r="W377" i="2"/>
  <c r="X377" i="2"/>
  <c r="Y377" i="2"/>
  <c r="Z377" i="2"/>
  <c r="AA377" i="2"/>
  <c r="AB377" i="2"/>
  <c r="AL377" i="2"/>
  <c r="AM377" i="2"/>
  <c r="AQ377" i="2"/>
  <c r="AT377" i="2"/>
  <c r="AU377" i="2"/>
  <c r="W378" i="2"/>
  <c r="X378" i="2"/>
  <c r="Y378" i="2"/>
  <c r="Z378" i="2"/>
  <c r="AA378" i="2"/>
  <c r="AB378" i="2"/>
  <c r="AL378" i="2"/>
  <c r="AM378" i="2"/>
  <c r="AQ378" i="2"/>
  <c r="AT378" i="2"/>
  <c r="AU378" i="2"/>
  <c r="W379" i="2"/>
  <c r="X379" i="2"/>
  <c r="Y379" i="2"/>
  <c r="Z379" i="2"/>
  <c r="AA379" i="2"/>
  <c r="AB379" i="2"/>
  <c r="AL379" i="2"/>
  <c r="AM379" i="2"/>
  <c r="AQ379" i="2"/>
  <c r="AT379" i="2"/>
  <c r="AU379" i="2"/>
  <c r="W380" i="2"/>
  <c r="X380" i="2"/>
  <c r="Y380" i="2"/>
  <c r="Z380" i="2"/>
  <c r="AA380" i="2"/>
  <c r="AB380" i="2"/>
  <c r="AL380" i="2"/>
  <c r="AM380" i="2"/>
  <c r="AQ380" i="2"/>
  <c r="AT380" i="2"/>
  <c r="AU380" i="2"/>
  <c r="W381" i="2"/>
  <c r="X381" i="2"/>
  <c r="Y381" i="2"/>
  <c r="Z381" i="2"/>
  <c r="AA381" i="2"/>
  <c r="AB381" i="2"/>
  <c r="AL381" i="2"/>
  <c r="AM381" i="2"/>
  <c r="AQ381" i="2"/>
  <c r="AT381" i="2"/>
  <c r="AU381" i="2"/>
  <c r="W382" i="2"/>
  <c r="X382" i="2"/>
  <c r="Y382" i="2"/>
  <c r="Z382" i="2"/>
  <c r="AA382" i="2"/>
  <c r="AB382" i="2"/>
  <c r="AL382" i="2"/>
  <c r="AM382" i="2"/>
  <c r="AQ382" i="2"/>
  <c r="AT382" i="2"/>
  <c r="AU382" i="2"/>
  <c r="W383" i="2"/>
  <c r="X383" i="2"/>
  <c r="Y383" i="2"/>
  <c r="Z383" i="2"/>
  <c r="AA383" i="2"/>
  <c r="AB383" i="2"/>
  <c r="AL383" i="2"/>
  <c r="AM383" i="2"/>
  <c r="AQ383" i="2"/>
  <c r="AT383" i="2"/>
  <c r="AU383" i="2"/>
  <c r="W384" i="2"/>
  <c r="X384" i="2"/>
  <c r="Y384" i="2"/>
  <c r="Z384" i="2"/>
  <c r="AA384" i="2"/>
  <c r="AB384" i="2"/>
  <c r="AL384" i="2"/>
  <c r="AM384" i="2"/>
  <c r="AQ384" i="2"/>
  <c r="AT384" i="2"/>
  <c r="AU384" i="2"/>
  <c r="W385" i="2"/>
  <c r="X385" i="2"/>
  <c r="Y385" i="2"/>
  <c r="Z385" i="2"/>
  <c r="AA385" i="2"/>
  <c r="AB385" i="2"/>
  <c r="AL385" i="2"/>
  <c r="AM385" i="2"/>
  <c r="AQ385" i="2"/>
  <c r="AT385" i="2"/>
  <c r="AU385" i="2"/>
  <c r="W386" i="2"/>
  <c r="X386" i="2"/>
  <c r="Y386" i="2"/>
  <c r="Z386" i="2"/>
  <c r="AA386" i="2"/>
  <c r="AB386" i="2"/>
  <c r="AL386" i="2"/>
  <c r="AM386" i="2"/>
  <c r="AQ386" i="2"/>
  <c r="AT386" i="2"/>
  <c r="AU386" i="2"/>
  <c r="W387" i="2"/>
  <c r="X387" i="2"/>
  <c r="Y387" i="2"/>
  <c r="Z387" i="2"/>
  <c r="AA387" i="2"/>
  <c r="AB387" i="2"/>
  <c r="AL387" i="2"/>
  <c r="AM387" i="2"/>
  <c r="AQ387" i="2"/>
  <c r="AT387" i="2"/>
  <c r="AU387" i="2"/>
  <c r="W388" i="2"/>
  <c r="X388" i="2"/>
  <c r="Y388" i="2"/>
  <c r="Z388" i="2"/>
  <c r="AA388" i="2"/>
  <c r="AB388" i="2"/>
  <c r="AL388" i="2"/>
  <c r="AM388" i="2"/>
  <c r="AQ388" i="2"/>
  <c r="AT388" i="2"/>
  <c r="AU388" i="2"/>
  <c r="W389" i="2"/>
  <c r="X389" i="2"/>
  <c r="Y389" i="2"/>
  <c r="Z389" i="2"/>
  <c r="AA389" i="2"/>
  <c r="AB389" i="2"/>
  <c r="AL389" i="2"/>
  <c r="AM389" i="2"/>
  <c r="AQ389" i="2"/>
  <c r="AT389" i="2"/>
  <c r="AU389" i="2"/>
  <c r="W390" i="2"/>
  <c r="X390" i="2"/>
  <c r="Y390" i="2"/>
  <c r="Z390" i="2"/>
  <c r="AA390" i="2"/>
  <c r="AB390" i="2"/>
  <c r="AL390" i="2"/>
  <c r="AM390" i="2"/>
  <c r="AQ390" i="2"/>
  <c r="AT390" i="2"/>
  <c r="AU390" i="2"/>
  <c r="W391" i="2"/>
  <c r="X391" i="2"/>
  <c r="Y391" i="2"/>
  <c r="Z391" i="2"/>
  <c r="AA391" i="2"/>
  <c r="AB391" i="2"/>
  <c r="AL391" i="2"/>
  <c r="AM391" i="2"/>
  <c r="AQ391" i="2"/>
  <c r="AT391" i="2"/>
  <c r="AU391" i="2"/>
  <c r="W392" i="2"/>
  <c r="X392" i="2"/>
  <c r="Y392" i="2"/>
  <c r="Z392" i="2"/>
  <c r="AA392" i="2"/>
  <c r="AB392" i="2"/>
  <c r="AL392" i="2"/>
  <c r="AM392" i="2"/>
  <c r="AQ392" i="2"/>
  <c r="AT392" i="2"/>
  <c r="AU392" i="2"/>
  <c r="W393" i="2"/>
  <c r="X393" i="2"/>
  <c r="Y393" i="2"/>
  <c r="Z393" i="2"/>
  <c r="AA393" i="2"/>
  <c r="AB393" i="2"/>
  <c r="AL393" i="2"/>
  <c r="AM393" i="2"/>
  <c r="AQ393" i="2"/>
  <c r="AT393" i="2"/>
  <c r="AU393" i="2"/>
  <c r="W394" i="2"/>
  <c r="X394" i="2"/>
  <c r="Y394" i="2"/>
  <c r="Z394" i="2"/>
  <c r="AA394" i="2"/>
  <c r="AB394" i="2"/>
  <c r="AL394" i="2"/>
  <c r="AM394" i="2"/>
  <c r="AQ394" i="2"/>
  <c r="AT394" i="2"/>
  <c r="AU394" i="2"/>
  <c r="W395" i="2"/>
  <c r="X395" i="2"/>
  <c r="Y395" i="2"/>
  <c r="Z395" i="2"/>
  <c r="AA395" i="2"/>
  <c r="AB395" i="2"/>
  <c r="AL395" i="2"/>
  <c r="AM395" i="2"/>
  <c r="AQ395" i="2"/>
  <c r="AT395" i="2"/>
  <c r="AU395" i="2"/>
  <c r="W396" i="2"/>
  <c r="X396" i="2"/>
  <c r="Y396" i="2"/>
  <c r="Z396" i="2"/>
  <c r="AA396" i="2"/>
  <c r="AB396" i="2"/>
  <c r="AL396" i="2"/>
  <c r="AM396" i="2"/>
  <c r="AQ396" i="2"/>
  <c r="AT396" i="2"/>
  <c r="AU396" i="2"/>
  <c r="W397" i="2"/>
  <c r="X397" i="2"/>
  <c r="Y397" i="2"/>
  <c r="Z397" i="2"/>
  <c r="AA397" i="2"/>
  <c r="AB397" i="2"/>
  <c r="AL397" i="2"/>
  <c r="AM397" i="2"/>
  <c r="AQ397" i="2"/>
  <c r="AT397" i="2"/>
  <c r="AU397" i="2"/>
  <c r="W398" i="2"/>
  <c r="X398" i="2"/>
  <c r="Y398" i="2"/>
  <c r="Z398" i="2"/>
  <c r="AA398" i="2"/>
  <c r="AB398" i="2"/>
  <c r="AL398" i="2"/>
  <c r="AM398" i="2"/>
  <c r="AQ398" i="2"/>
  <c r="AT398" i="2"/>
  <c r="AU398" i="2"/>
  <c r="W399" i="2"/>
  <c r="X399" i="2"/>
  <c r="Y399" i="2"/>
  <c r="Z399" i="2"/>
  <c r="AA399" i="2"/>
  <c r="AB399" i="2"/>
  <c r="AL399" i="2"/>
  <c r="AM399" i="2"/>
  <c r="AQ399" i="2"/>
  <c r="AT399" i="2"/>
  <c r="AU399" i="2"/>
  <c r="W400" i="2"/>
  <c r="X400" i="2"/>
  <c r="Y400" i="2"/>
  <c r="Z400" i="2"/>
  <c r="AA400" i="2"/>
  <c r="AB400" i="2"/>
  <c r="AL400" i="2"/>
  <c r="AM400" i="2"/>
  <c r="AQ400" i="2"/>
  <c r="AT400" i="2"/>
  <c r="AU400" i="2"/>
  <c r="W401" i="2"/>
  <c r="X401" i="2"/>
  <c r="Y401" i="2"/>
  <c r="Z401" i="2"/>
  <c r="AA401" i="2"/>
  <c r="AB401" i="2"/>
  <c r="AL401" i="2"/>
  <c r="AM401" i="2"/>
  <c r="AQ401" i="2"/>
  <c r="AT401" i="2"/>
  <c r="AU401" i="2"/>
  <c r="W402" i="2"/>
  <c r="X402" i="2"/>
  <c r="Y402" i="2"/>
  <c r="Z402" i="2"/>
  <c r="AA402" i="2"/>
  <c r="AB402" i="2"/>
  <c r="AL402" i="2"/>
  <c r="AM402" i="2"/>
  <c r="AQ402" i="2"/>
  <c r="AT402" i="2"/>
  <c r="AU402" i="2"/>
  <c r="W403" i="2"/>
  <c r="X403" i="2"/>
  <c r="Y403" i="2"/>
  <c r="Z403" i="2"/>
  <c r="AA403" i="2"/>
  <c r="AB403" i="2"/>
  <c r="AL403" i="2"/>
  <c r="AM403" i="2"/>
  <c r="AQ403" i="2"/>
  <c r="AT403" i="2"/>
  <c r="AU403" i="2"/>
  <c r="W404" i="2"/>
  <c r="X404" i="2"/>
  <c r="Y404" i="2"/>
  <c r="Z404" i="2"/>
  <c r="AA404" i="2"/>
  <c r="AB404" i="2"/>
  <c r="AL404" i="2"/>
  <c r="AM404" i="2"/>
  <c r="AQ404" i="2"/>
  <c r="AT404" i="2"/>
  <c r="AU404" i="2"/>
  <c r="W405" i="2"/>
  <c r="X405" i="2"/>
  <c r="Y405" i="2"/>
  <c r="Z405" i="2"/>
  <c r="AA405" i="2"/>
  <c r="AB405" i="2"/>
  <c r="AL405" i="2"/>
  <c r="AM405" i="2"/>
  <c r="AQ405" i="2"/>
  <c r="AT405" i="2"/>
  <c r="AU405" i="2"/>
  <c r="W406" i="2"/>
  <c r="X406" i="2"/>
  <c r="Y406" i="2"/>
  <c r="Z406" i="2"/>
  <c r="AA406" i="2"/>
  <c r="AB406" i="2"/>
  <c r="AL406" i="2"/>
  <c r="AM406" i="2"/>
  <c r="AQ406" i="2"/>
  <c r="AT406" i="2"/>
  <c r="AU406" i="2"/>
  <c r="W407" i="2"/>
  <c r="X407" i="2"/>
  <c r="Y407" i="2"/>
  <c r="Z407" i="2"/>
  <c r="AA407" i="2"/>
  <c r="AB407" i="2"/>
  <c r="AL407" i="2"/>
  <c r="AM407" i="2"/>
  <c r="AQ407" i="2"/>
  <c r="AT407" i="2"/>
  <c r="AU407" i="2"/>
  <c r="W408" i="2"/>
  <c r="X408" i="2"/>
  <c r="Y408" i="2"/>
  <c r="Z408" i="2"/>
  <c r="AA408" i="2"/>
  <c r="AB408" i="2"/>
  <c r="AL408" i="2"/>
  <c r="AM408" i="2"/>
  <c r="AQ408" i="2"/>
  <c r="AT408" i="2"/>
  <c r="AU408" i="2"/>
  <c r="W409" i="2"/>
  <c r="X409" i="2"/>
  <c r="Y409" i="2"/>
  <c r="Z409" i="2"/>
  <c r="AA409" i="2"/>
  <c r="AB409" i="2"/>
  <c r="AL409" i="2"/>
  <c r="AM409" i="2"/>
  <c r="AQ409" i="2"/>
  <c r="AT409" i="2"/>
  <c r="AU409" i="2"/>
  <c r="W410" i="2"/>
  <c r="X410" i="2"/>
  <c r="Y410" i="2"/>
  <c r="Z410" i="2"/>
  <c r="AA410" i="2"/>
  <c r="AB410" i="2"/>
  <c r="AL410" i="2"/>
  <c r="AM410" i="2"/>
  <c r="AQ410" i="2"/>
  <c r="AT410" i="2"/>
  <c r="AU410" i="2"/>
  <c r="W411" i="2"/>
  <c r="X411" i="2"/>
  <c r="Y411" i="2"/>
  <c r="Z411" i="2"/>
  <c r="AA411" i="2"/>
  <c r="AB411" i="2"/>
  <c r="AL411" i="2"/>
  <c r="AM411" i="2"/>
  <c r="AQ411" i="2"/>
  <c r="AT411" i="2"/>
  <c r="AU411" i="2"/>
  <c r="W412" i="2"/>
  <c r="X412" i="2"/>
  <c r="Y412" i="2"/>
  <c r="Z412" i="2"/>
  <c r="AA412" i="2"/>
  <c r="AB412" i="2"/>
  <c r="AL412" i="2"/>
  <c r="AM412" i="2"/>
  <c r="AQ412" i="2"/>
  <c r="AT412" i="2"/>
  <c r="AU412" i="2"/>
  <c r="W413" i="2"/>
  <c r="X413" i="2"/>
  <c r="Y413" i="2"/>
  <c r="Z413" i="2"/>
  <c r="AA413" i="2"/>
  <c r="AB413" i="2"/>
  <c r="AL413" i="2"/>
  <c r="AM413" i="2"/>
  <c r="AQ413" i="2"/>
  <c r="AT413" i="2"/>
  <c r="AU413" i="2"/>
  <c r="W414" i="2"/>
  <c r="X414" i="2"/>
  <c r="Y414" i="2"/>
  <c r="Z414" i="2"/>
  <c r="AA414" i="2"/>
  <c r="AB414" i="2"/>
  <c r="AL414" i="2"/>
  <c r="AM414" i="2"/>
  <c r="AQ414" i="2"/>
  <c r="AT414" i="2"/>
  <c r="AU414" i="2"/>
  <c r="W415" i="2"/>
  <c r="X415" i="2"/>
  <c r="Y415" i="2"/>
  <c r="Z415" i="2"/>
  <c r="AA415" i="2"/>
  <c r="AB415" i="2"/>
  <c r="AL415" i="2"/>
  <c r="AM415" i="2"/>
  <c r="AQ415" i="2"/>
  <c r="AT415" i="2"/>
  <c r="AU415" i="2"/>
  <c r="W416" i="2"/>
  <c r="X416" i="2"/>
  <c r="Y416" i="2"/>
  <c r="Z416" i="2"/>
  <c r="AA416" i="2"/>
  <c r="AB416" i="2"/>
  <c r="AL416" i="2"/>
  <c r="AM416" i="2"/>
  <c r="AQ416" i="2"/>
  <c r="AT416" i="2"/>
  <c r="AU416" i="2"/>
  <c r="W417" i="2"/>
  <c r="X417" i="2"/>
  <c r="Y417" i="2"/>
  <c r="Z417" i="2"/>
  <c r="AA417" i="2"/>
  <c r="AB417" i="2"/>
  <c r="AL417" i="2"/>
  <c r="AM417" i="2"/>
  <c r="AQ417" i="2"/>
  <c r="AT417" i="2"/>
  <c r="AU417" i="2"/>
  <c r="W418" i="2"/>
  <c r="X418" i="2"/>
  <c r="Y418" i="2"/>
  <c r="Z418" i="2"/>
  <c r="AA418" i="2"/>
  <c r="AB418" i="2"/>
  <c r="AL418" i="2"/>
  <c r="AM418" i="2"/>
  <c r="AQ418" i="2"/>
  <c r="AT418" i="2"/>
  <c r="AU418" i="2"/>
  <c r="W419" i="2"/>
  <c r="X419" i="2"/>
  <c r="Y419" i="2"/>
  <c r="Z419" i="2"/>
  <c r="AA419" i="2"/>
  <c r="AB419" i="2"/>
  <c r="AL419" i="2"/>
  <c r="AM419" i="2"/>
  <c r="AQ419" i="2"/>
  <c r="AT419" i="2"/>
  <c r="AU419" i="2"/>
  <c r="W420" i="2"/>
  <c r="X420" i="2"/>
  <c r="Y420" i="2"/>
  <c r="Z420" i="2"/>
  <c r="AA420" i="2"/>
  <c r="AB420" i="2"/>
  <c r="AL420" i="2"/>
  <c r="AM420" i="2"/>
  <c r="AQ420" i="2"/>
  <c r="AT420" i="2"/>
  <c r="AU420" i="2"/>
  <c r="W421" i="2"/>
  <c r="X421" i="2"/>
  <c r="Y421" i="2"/>
  <c r="Z421" i="2"/>
  <c r="AA421" i="2"/>
  <c r="AB421" i="2"/>
  <c r="AL421" i="2"/>
  <c r="AM421" i="2"/>
  <c r="AQ421" i="2"/>
  <c r="AT421" i="2"/>
  <c r="AU421" i="2"/>
  <c r="W422" i="2"/>
  <c r="X422" i="2"/>
  <c r="Y422" i="2"/>
  <c r="Z422" i="2"/>
  <c r="AA422" i="2"/>
  <c r="AB422" i="2"/>
  <c r="AL422" i="2"/>
  <c r="AM422" i="2"/>
  <c r="AQ422" i="2"/>
  <c r="AT422" i="2"/>
  <c r="AU422" i="2"/>
  <c r="W423" i="2"/>
  <c r="X423" i="2"/>
  <c r="Y423" i="2"/>
  <c r="Z423" i="2"/>
  <c r="AA423" i="2"/>
  <c r="AB423" i="2"/>
  <c r="AL423" i="2"/>
  <c r="AM423" i="2"/>
  <c r="AQ423" i="2"/>
  <c r="AT423" i="2"/>
  <c r="AU423" i="2"/>
  <c r="W424" i="2"/>
  <c r="X424" i="2"/>
  <c r="Y424" i="2"/>
  <c r="Z424" i="2"/>
  <c r="AA424" i="2"/>
  <c r="AB424" i="2"/>
  <c r="AL424" i="2"/>
  <c r="AM424" i="2"/>
  <c r="AQ424" i="2"/>
  <c r="AT424" i="2"/>
  <c r="AU424" i="2"/>
  <c r="W425" i="2"/>
  <c r="X425" i="2"/>
  <c r="Y425" i="2"/>
  <c r="Z425" i="2"/>
  <c r="AA425" i="2"/>
  <c r="AB425" i="2"/>
  <c r="AL425" i="2"/>
  <c r="AM425" i="2"/>
  <c r="AQ425" i="2"/>
  <c r="AT425" i="2"/>
  <c r="AU425" i="2"/>
  <c r="W426" i="2"/>
  <c r="X426" i="2"/>
  <c r="Y426" i="2"/>
  <c r="Z426" i="2"/>
  <c r="AA426" i="2"/>
  <c r="AB426" i="2"/>
  <c r="AL426" i="2"/>
  <c r="AM426" i="2"/>
  <c r="AQ426" i="2"/>
  <c r="AT426" i="2"/>
  <c r="AU426" i="2"/>
  <c r="W427" i="2"/>
  <c r="X427" i="2"/>
  <c r="Y427" i="2"/>
  <c r="Z427" i="2"/>
  <c r="AA427" i="2"/>
  <c r="AB427" i="2"/>
  <c r="AL427" i="2"/>
  <c r="AM427" i="2"/>
  <c r="AQ427" i="2"/>
  <c r="AT427" i="2"/>
  <c r="AU427" i="2"/>
  <c r="W428" i="2"/>
  <c r="X428" i="2"/>
  <c r="Y428" i="2"/>
  <c r="Z428" i="2"/>
  <c r="AA428" i="2"/>
  <c r="AB428" i="2"/>
  <c r="AL428" i="2"/>
  <c r="AM428" i="2"/>
  <c r="AQ428" i="2"/>
  <c r="AT428" i="2"/>
  <c r="AU428" i="2"/>
  <c r="W429" i="2"/>
  <c r="X429" i="2"/>
  <c r="Y429" i="2"/>
  <c r="Z429" i="2"/>
  <c r="AA429" i="2"/>
  <c r="AB429" i="2"/>
  <c r="AL429" i="2"/>
  <c r="AM429" i="2"/>
  <c r="AQ429" i="2"/>
  <c r="AT429" i="2"/>
  <c r="AU429" i="2"/>
  <c r="W430" i="2"/>
  <c r="X430" i="2"/>
  <c r="Y430" i="2"/>
  <c r="Z430" i="2"/>
  <c r="AA430" i="2"/>
  <c r="AB430" i="2"/>
  <c r="AL430" i="2"/>
  <c r="AM430" i="2"/>
  <c r="AQ430" i="2"/>
  <c r="AT430" i="2"/>
  <c r="AU430" i="2"/>
  <c r="W431" i="2"/>
  <c r="X431" i="2"/>
  <c r="Y431" i="2"/>
  <c r="Z431" i="2"/>
  <c r="AA431" i="2"/>
  <c r="AB431" i="2"/>
  <c r="AL431" i="2"/>
  <c r="AM431" i="2"/>
  <c r="AQ431" i="2"/>
  <c r="AT431" i="2"/>
  <c r="AU431" i="2"/>
  <c r="W432" i="2"/>
  <c r="X432" i="2"/>
  <c r="Y432" i="2"/>
  <c r="Z432" i="2"/>
  <c r="AA432" i="2"/>
  <c r="AB432" i="2"/>
  <c r="AL432" i="2"/>
  <c r="AM432" i="2"/>
  <c r="AQ432" i="2"/>
  <c r="AT432" i="2"/>
  <c r="AU432" i="2"/>
  <c r="W433" i="2"/>
  <c r="X433" i="2"/>
  <c r="Y433" i="2"/>
  <c r="Z433" i="2"/>
  <c r="AA433" i="2"/>
  <c r="AB433" i="2"/>
  <c r="AL433" i="2"/>
  <c r="AM433" i="2"/>
  <c r="AQ433" i="2"/>
  <c r="AT433" i="2"/>
  <c r="AU433" i="2"/>
  <c r="W434" i="2"/>
  <c r="X434" i="2"/>
  <c r="Y434" i="2"/>
  <c r="Z434" i="2"/>
  <c r="AA434" i="2"/>
  <c r="AB434" i="2"/>
  <c r="AL434" i="2"/>
  <c r="AM434" i="2"/>
  <c r="AQ434" i="2"/>
  <c r="AT434" i="2"/>
  <c r="AU434" i="2"/>
  <c r="W435" i="2"/>
  <c r="X435" i="2"/>
  <c r="Y435" i="2"/>
  <c r="Z435" i="2"/>
  <c r="AA435" i="2"/>
  <c r="AB435" i="2"/>
  <c r="AL435" i="2"/>
  <c r="AM435" i="2"/>
  <c r="AQ435" i="2"/>
  <c r="AT435" i="2"/>
  <c r="AU435" i="2"/>
  <c r="W436" i="2"/>
  <c r="X436" i="2"/>
  <c r="Y436" i="2"/>
  <c r="Z436" i="2"/>
  <c r="AA436" i="2"/>
  <c r="AB436" i="2"/>
  <c r="AL436" i="2"/>
  <c r="AM436" i="2"/>
  <c r="AQ436" i="2"/>
  <c r="AT436" i="2"/>
  <c r="AU436" i="2"/>
  <c r="W437" i="2"/>
  <c r="X437" i="2"/>
  <c r="Y437" i="2"/>
  <c r="Z437" i="2"/>
  <c r="AA437" i="2"/>
  <c r="AB437" i="2"/>
  <c r="AL437" i="2"/>
  <c r="AM437" i="2"/>
  <c r="AQ437" i="2"/>
  <c r="AT437" i="2"/>
  <c r="AU437" i="2"/>
  <c r="W438" i="2"/>
  <c r="X438" i="2"/>
  <c r="Y438" i="2"/>
  <c r="Z438" i="2"/>
  <c r="AA438" i="2"/>
  <c r="AB438" i="2"/>
  <c r="AL438" i="2"/>
  <c r="AM438" i="2"/>
  <c r="AQ438" i="2"/>
  <c r="AT438" i="2"/>
  <c r="AU438" i="2"/>
  <c r="W439" i="2"/>
  <c r="X439" i="2"/>
  <c r="Y439" i="2"/>
  <c r="Z439" i="2"/>
  <c r="AA439" i="2"/>
  <c r="AB439" i="2"/>
  <c r="AL439" i="2"/>
  <c r="AM439" i="2"/>
  <c r="AQ439" i="2"/>
  <c r="AT439" i="2"/>
  <c r="AU439" i="2"/>
  <c r="W440" i="2"/>
  <c r="X440" i="2"/>
  <c r="Y440" i="2"/>
  <c r="Z440" i="2"/>
  <c r="AA440" i="2"/>
  <c r="AB440" i="2"/>
  <c r="AL440" i="2"/>
  <c r="AM440" i="2"/>
  <c r="AQ440" i="2"/>
  <c r="AT440" i="2"/>
  <c r="AU440" i="2"/>
  <c r="W441" i="2"/>
  <c r="X441" i="2"/>
  <c r="Y441" i="2"/>
  <c r="Z441" i="2"/>
  <c r="AA441" i="2"/>
  <c r="AB441" i="2"/>
  <c r="AL441" i="2"/>
  <c r="AM441" i="2"/>
  <c r="AQ441" i="2"/>
  <c r="AT441" i="2"/>
  <c r="AU441" i="2"/>
  <c r="W442" i="2"/>
  <c r="X442" i="2"/>
  <c r="Y442" i="2"/>
  <c r="Z442" i="2"/>
  <c r="AA442" i="2"/>
  <c r="AB442" i="2"/>
  <c r="AL442" i="2"/>
  <c r="AM442" i="2"/>
  <c r="AQ442" i="2"/>
  <c r="AT442" i="2"/>
  <c r="AU442" i="2"/>
  <c r="W443" i="2"/>
  <c r="X443" i="2"/>
  <c r="Y443" i="2"/>
  <c r="Z443" i="2"/>
  <c r="AA443" i="2"/>
  <c r="AB443" i="2"/>
  <c r="AL443" i="2"/>
  <c r="AM443" i="2"/>
  <c r="AQ443" i="2"/>
  <c r="AT443" i="2"/>
  <c r="AU443" i="2"/>
  <c r="W444" i="2"/>
  <c r="X444" i="2"/>
  <c r="Y444" i="2"/>
  <c r="Z444" i="2"/>
  <c r="AA444" i="2"/>
  <c r="AB444" i="2"/>
  <c r="AL444" i="2"/>
  <c r="AM444" i="2"/>
  <c r="AQ444" i="2"/>
  <c r="AT444" i="2"/>
  <c r="AU444" i="2"/>
  <c r="W445" i="2"/>
  <c r="X445" i="2"/>
  <c r="Y445" i="2"/>
  <c r="Z445" i="2"/>
  <c r="AA445" i="2"/>
  <c r="AB445" i="2"/>
  <c r="AL445" i="2"/>
  <c r="AM445" i="2"/>
  <c r="AQ445" i="2"/>
  <c r="AT445" i="2"/>
  <c r="AU445" i="2"/>
  <c r="W446" i="2"/>
  <c r="X446" i="2"/>
  <c r="Y446" i="2"/>
  <c r="Z446" i="2"/>
  <c r="AA446" i="2"/>
  <c r="AB446" i="2"/>
  <c r="AL446" i="2"/>
  <c r="AM446" i="2"/>
  <c r="AQ446" i="2"/>
  <c r="AT446" i="2"/>
  <c r="AU446" i="2"/>
  <c r="W447" i="2"/>
  <c r="X447" i="2"/>
  <c r="Y447" i="2"/>
  <c r="Z447" i="2"/>
  <c r="AA447" i="2"/>
  <c r="AB447" i="2"/>
  <c r="AL447" i="2"/>
  <c r="AM447" i="2"/>
  <c r="AQ447" i="2"/>
  <c r="AT447" i="2"/>
  <c r="AU447" i="2"/>
  <c r="W448" i="2"/>
  <c r="X448" i="2"/>
  <c r="Y448" i="2"/>
  <c r="Z448" i="2"/>
  <c r="AA448" i="2"/>
  <c r="AB448" i="2"/>
  <c r="AL448" i="2"/>
  <c r="AM448" i="2"/>
  <c r="AQ448" i="2"/>
  <c r="AT448" i="2"/>
  <c r="AU448" i="2"/>
  <c r="W449" i="2"/>
  <c r="X449" i="2"/>
  <c r="Y449" i="2"/>
  <c r="Z449" i="2"/>
  <c r="AA449" i="2"/>
  <c r="AB449" i="2"/>
  <c r="AL449" i="2"/>
  <c r="AM449" i="2"/>
  <c r="AQ449" i="2"/>
  <c r="AT449" i="2"/>
  <c r="AU449" i="2"/>
  <c r="W450" i="2"/>
  <c r="X450" i="2"/>
  <c r="Y450" i="2"/>
  <c r="Z450" i="2"/>
  <c r="AA450" i="2"/>
  <c r="AB450" i="2"/>
  <c r="AL450" i="2"/>
  <c r="AM450" i="2"/>
  <c r="AQ450" i="2"/>
  <c r="AT450" i="2"/>
  <c r="AU450" i="2"/>
  <c r="W451" i="2"/>
  <c r="X451" i="2"/>
  <c r="Y451" i="2"/>
  <c r="Z451" i="2"/>
  <c r="AA451" i="2"/>
  <c r="AB451" i="2"/>
  <c r="AL451" i="2"/>
  <c r="AM451" i="2"/>
  <c r="AQ451" i="2"/>
  <c r="AT451" i="2"/>
  <c r="AU451" i="2"/>
  <c r="W452" i="2"/>
  <c r="X452" i="2"/>
  <c r="Y452" i="2"/>
  <c r="Z452" i="2"/>
  <c r="AA452" i="2"/>
  <c r="AB452" i="2"/>
  <c r="AL452" i="2"/>
  <c r="AM452" i="2"/>
  <c r="AQ452" i="2"/>
  <c r="AT452" i="2"/>
  <c r="AU452" i="2"/>
  <c r="W453" i="2"/>
  <c r="X453" i="2"/>
  <c r="Y453" i="2"/>
  <c r="Z453" i="2"/>
  <c r="AA453" i="2"/>
  <c r="AB453" i="2"/>
  <c r="AL453" i="2"/>
  <c r="AM453" i="2"/>
  <c r="AQ453" i="2"/>
  <c r="AT453" i="2"/>
  <c r="AU453" i="2"/>
  <c r="W454" i="2"/>
  <c r="X454" i="2"/>
  <c r="Y454" i="2"/>
  <c r="Z454" i="2"/>
  <c r="AA454" i="2"/>
  <c r="AB454" i="2"/>
  <c r="AL454" i="2"/>
  <c r="AM454" i="2"/>
  <c r="AQ454" i="2"/>
  <c r="AT454" i="2"/>
  <c r="AU454" i="2"/>
  <c r="W455" i="2"/>
  <c r="X455" i="2"/>
  <c r="Y455" i="2"/>
  <c r="Z455" i="2"/>
  <c r="AA455" i="2"/>
  <c r="AB455" i="2"/>
  <c r="AL455" i="2"/>
  <c r="AM455" i="2"/>
  <c r="AQ455" i="2"/>
  <c r="AT455" i="2"/>
  <c r="AU455" i="2"/>
  <c r="W456" i="2"/>
  <c r="X456" i="2"/>
  <c r="Y456" i="2"/>
  <c r="Z456" i="2"/>
  <c r="AA456" i="2"/>
  <c r="AB456" i="2"/>
  <c r="AL456" i="2"/>
  <c r="AM456" i="2"/>
  <c r="AQ456" i="2"/>
  <c r="AT456" i="2"/>
  <c r="AU456" i="2"/>
  <c r="W457" i="2"/>
  <c r="X457" i="2"/>
  <c r="Y457" i="2"/>
  <c r="Z457" i="2"/>
  <c r="AA457" i="2"/>
  <c r="AB457" i="2"/>
  <c r="AL457" i="2"/>
  <c r="AM457" i="2"/>
  <c r="AQ457" i="2"/>
  <c r="AT457" i="2"/>
  <c r="AU457" i="2"/>
  <c r="W458" i="2"/>
  <c r="X458" i="2"/>
  <c r="Y458" i="2"/>
  <c r="Z458" i="2"/>
  <c r="AA458" i="2"/>
  <c r="AB458" i="2"/>
  <c r="AL458" i="2"/>
  <c r="AM458" i="2"/>
  <c r="AQ458" i="2"/>
  <c r="AT458" i="2"/>
  <c r="AU458" i="2"/>
  <c r="W459" i="2"/>
  <c r="X459" i="2"/>
  <c r="Y459" i="2"/>
  <c r="Z459" i="2"/>
  <c r="AA459" i="2"/>
  <c r="AB459" i="2"/>
  <c r="AL459" i="2"/>
  <c r="AM459" i="2"/>
  <c r="AQ459" i="2"/>
  <c r="AT459" i="2"/>
  <c r="AU459" i="2"/>
  <c r="W460" i="2"/>
  <c r="X460" i="2"/>
  <c r="Y460" i="2"/>
  <c r="Z460" i="2"/>
  <c r="AA460" i="2"/>
  <c r="AB460" i="2"/>
  <c r="AL460" i="2"/>
  <c r="AM460" i="2"/>
  <c r="AQ460" i="2"/>
  <c r="AT460" i="2"/>
  <c r="AU460" i="2"/>
  <c r="W461" i="2"/>
  <c r="X461" i="2"/>
  <c r="Y461" i="2"/>
  <c r="Z461" i="2"/>
  <c r="AA461" i="2"/>
  <c r="AB461" i="2"/>
  <c r="AL461" i="2"/>
  <c r="AM461" i="2"/>
  <c r="AQ461" i="2"/>
  <c r="AT461" i="2"/>
  <c r="AU461" i="2"/>
  <c r="W462" i="2"/>
  <c r="X462" i="2"/>
  <c r="Y462" i="2"/>
  <c r="Z462" i="2"/>
  <c r="AA462" i="2"/>
  <c r="AB462" i="2"/>
  <c r="AL462" i="2"/>
  <c r="AM462" i="2"/>
  <c r="AQ462" i="2"/>
  <c r="AT462" i="2"/>
  <c r="AU462" i="2"/>
  <c r="W463" i="2"/>
  <c r="X463" i="2"/>
  <c r="Y463" i="2"/>
  <c r="Z463" i="2"/>
  <c r="AA463" i="2"/>
  <c r="AB463" i="2"/>
  <c r="AL463" i="2"/>
  <c r="AM463" i="2"/>
  <c r="AQ463" i="2"/>
  <c r="AT463" i="2"/>
  <c r="AU463" i="2"/>
  <c r="W464" i="2"/>
  <c r="X464" i="2"/>
  <c r="Y464" i="2"/>
  <c r="Z464" i="2"/>
  <c r="AA464" i="2"/>
  <c r="AB464" i="2"/>
  <c r="AL464" i="2"/>
  <c r="AM464" i="2"/>
  <c r="AQ464" i="2"/>
  <c r="AT464" i="2"/>
  <c r="AU464" i="2"/>
  <c r="W465" i="2"/>
  <c r="X465" i="2"/>
  <c r="Y465" i="2"/>
  <c r="Z465" i="2"/>
  <c r="AA465" i="2"/>
  <c r="AB465" i="2"/>
  <c r="AL465" i="2"/>
  <c r="AM465" i="2"/>
  <c r="AQ465" i="2"/>
  <c r="AT465" i="2"/>
  <c r="AU465" i="2"/>
  <c r="W466" i="2"/>
  <c r="X466" i="2"/>
  <c r="Y466" i="2"/>
  <c r="Z466" i="2"/>
  <c r="AA466" i="2"/>
  <c r="AB466" i="2"/>
  <c r="AL466" i="2"/>
  <c r="AM466" i="2"/>
  <c r="AQ466" i="2"/>
  <c r="AT466" i="2"/>
  <c r="AU466" i="2"/>
  <c r="W467" i="2"/>
  <c r="X467" i="2"/>
  <c r="Y467" i="2"/>
  <c r="Z467" i="2"/>
  <c r="AA467" i="2"/>
  <c r="AB467" i="2"/>
  <c r="AL467" i="2"/>
  <c r="AM467" i="2"/>
  <c r="AQ467" i="2"/>
  <c r="AT467" i="2"/>
  <c r="AU467" i="2"/>
  <c r="W468" i="2"/>
  <c r="X468" i="2"/>
  <c r="Y468" i="2"/>
  <c r="Z468" i="2"/>
  <c r="AA468" i="2"/>
  <c r="AB468" i="2"/>
  <c r="AL468" i="2"/>
  <c r="AM468" i="2"/>
  <c r="AQ468" i="2"/>
  <c r="AT468" i="2"/>
  <c r="AU468" i="2"/>
  <c r="W469" i="2"/>
  <c r="X469" i="2"/>
  <c r="Y469" i="2"/>
  <c r="Z469" i="2"/>
  <c r="AA469" i="2"/>
  <c r="AB469" i="2"/>
  <c r="AL469" i="2"/>
  <c r="AM469" i="2"/>
  <c r="AQ469" i="2"/>
  <c r="AT469" i="2"/>
  <c r="AU469" i="2"/>
  <c r="W470" i="2"/>
  <c r="X470" i="2"/>
  <c r="Y470" i="2"/>
  <c r="Z470" i="2"/>
  <c r="AA470" i="2"/>
  <c r="AB470" i="2"/>
  <c r="AL470" i="2"/>
  <c r="AM470" i="2"/>
  <c r="AQ470" i="2"/>
  <c r="AT470" i="2"/>
  <c r="AU470" i="2"/>
  <c r="W471" i="2"/>
  <c r="X471" i="2"/>
  <c r="Y471" i="2"/>
  <c r="Z471" i="2"/>
  <c r="AA471" i="2"/>
  <c r="AB471" i="2"/>
  <c r="AL471" i="2"/>
  <c r="AM471" i="2"/>
  <c r="AQ471" i="2"/>
  <c r="AT471" i="2"/>
  <c r="AU471" i="2"/>
  <c r="W472" i="2"/>
  <c r="X472" i="2"/>
  <c r="Y472" i="2"/>
  <c r="Z472" i="2"/>
  <c r="AA472" i="2"/>
  <c r="AB472" i="2"/>
  <c r="AL472" i="2"/>
  <c r="AM472" i="2"/>
  <c r="AQ472" i="2"/>
  <c r="AT472" i="2"/>
  <c r="AU472" i="2"/>
  <c r="W473" i="2"/>
  <c r="X473" i="2"/>
  <c r="Y473" i="2"/>
  <c r="Z473" i="2"/>
  <c r="AA473" i="2"/>
  <c r="AB473" i="2"/>
  <c r="AL473" i="2"/>
  <c r="AM473" i="2"/>
  <c r="AQ473" i="2"/>
  <c r="AT473" i="2"/>
  <c r="AU473" i="2"/>
  <c r="W474" i="2"/>
  <c r="X474" i="2"/>
  <c r="Y474" i="2"/>
  <c r="Z474" i="2"/>
  <c r="AA474" i="2"/>
  <c r="AB474" i="2"/>
  <c r="AL474" i="2"/>
  <c r="AM474" i="2"/>
  <c r="AQ474" i="2"/>
  <c r="AT474" i="2"/>
  <c r="AU474" i="2"/>
  <c r="W475" i="2"/>
  <c r="X475" i="2"/>
  <c r="Y475" i="2"/>
  <c r="Z475" i="2"/>
  <c r="AA475" i="2"/>
  <c r="AB475" i="2"/>
  <c r="AL475" i="2"/>
  <c r="AM475" i="2"/>
  <c r="AQ475" i="2"/>
  <c r="AT475" i="2"/>
  <c r="AU475" i="2"/>
  <c r="W476" i="2"/>
  <c r="X476" i="2"/>
  <c r="Y476" i="2"/>
  <c r="Z476" i="2"/>
  <c r="AA476" i="2"/>
  <c r="AB476" i="2"/>
  <c r="AL476" i="2"/>
  <c r="AM476" i="2"/>
  <c r="AQ476" i="2"/>
  <c r="AT476" i="2"/>
  <c r="AU476" i="2"/>
  <c r="W477" i="2"/>
  <c r="X477" i="2"/>
  <c r="Y477" i="2"/>
  <c r="Z477" i="2"/>
  <c r="AA477" i="2"/>
  <c r="AB477" i="2"/>
  <c r="AL477" i="2"/>
  <c r="AM477" i="2"/>
  <c r="AQ477" i="2"/>
  <c r="AT477" i="2"/>
  <c r="AU477" i="2"/>
  <c r="W478" i="2"/>
  <c r="X478" i="2"/>
  <c r="Y478" i="2"/>
  <c r="Z478" i="2"/>
  <c r="AA478" i="2"/>
  <c r="AB478" i="2"/>
  <c r="AL478" i="2"/>
  <c r="AM478" i="2"/>
  <c r="AQ478" i="2"/>
  <c r="AT478" i="2"/>
  <c r="AU478" i="2"/>
  <c r="W479" i="2"/>
  <c r="X479" i="2"/>
  <c r="Y479" i="2"/>
  <c r="Z479" i="2"/>
  <c r="AA479" i="2"/>
  <c r="AB479" i="2"/>
  <c r="AL479" i="2"/>
  <c r="AM479" i="2"/>
  <c r="AQ479" i="2"/>
  <c r="AT479" i="2"/>
  <c r="AU479" i="2"/>
  <c r="W480" i="2"/>
  <c r="X480" i="2"/>
  <c r="Y480" i="2"/>
  <c r="Z480" i="2"/>
  <c r="AA480" i="2"/>
  <c r="AB480" i="2"/>
  <c r="AL480" i="2"/>
  <c r="AM480" i="2"/>
  <c r="AQ480" i="2"/>
  <c r="AT480" i="2"/>
  <c r="AU480" i="2"/>
  <c r="W481" i="2"/>
  <c r="X481" i="2"/>
  <c r="Y481" i="2"/>
  <c r="Z481" i="2"/>
  <c r="AA481" i="2"/>
  <c r="AB481" i="2"/>
  <c r="AL481" i="2"/>
  <c r="AM481" i="2"/>
  <c r="AQ481" i="2"/>
  <c r="AT481" i="2"/>
  <c r="AU481" i="2"/>
  <c r="W482" i="2"/>
  <c r="X482" i="2"/>
  <c r="Y482" i="2"/>
  <c r="Z482" i="2"/>
  <c r="AA482" i="2"/>
  <c r="AB482" i="2"/>
  <c r="AL482" i="2"/>
  <c r="AM482" i="2"/>
  <c r="AQ482" i="2"/>
  <c r="AT482" i="2"/>
  <c r="AU482" i="2"/>
  <c r="W483" i="2"/>
  <c r="X483" i="2"/>
  <c r="Y483" i="2"/>
  <c r="Z483" i="2"/>
  <c r="AA483" i="2"/>
  <c r="AB483" i="2"/>
  <c r="AL483" i="2"/>
  <c r="AM483" i="2"/>
  <c r="AQ483" i="2"/>
  <c r="AT483" i="2"/>
  <c r="AU483" i="2"/>
  <c r="W484" i="2"/>
  <c r="X484" i="2"/>
  <c r="Y484" i="2"/>
  <c r="Z484" i="2"/>
  <c r="AA484" i="2"/>
  <c r="AB484" i="2"/>
  <c r="AL484" i="2"/>
  <c r="AM484" i="2"/>
  <c r="AQ484" i="2"/>
  <c r="AT484" i="2"/>
  <c r="AU484" i="2"/>
  <c r="W485" i="2"/>
  <c r="X485" i="2"/>
  <c r="Y485" i="2"/>
  <c r="Z485" i="2"/>
  <c r="AA485" i="2"/>
  <c r="AB485" i="2"/>
  <c r="AL485" i="2"/>
  <c r="AM485" i="2"/>
  <c r="AQ485" i="2"/>
  <c r="AT485" i="2"/>
  <c r="AU485" i="2"/>
  <c r="W486" i="2"/>
  <c r="X486" i="2"/>
  <c r="Y486" i="2"/>
  <c r="Z486" i="2"/>
  <c r="AA486" i="2"/>
  <c r="AB486" i="2"/>
  <c r="AL486" i="2"/>
  <c r="AM486" i="2"/>
  <c r="AQ486" i="2"/>
  <c r="AT486" i="2"/>
  <c r="AU486" i="2"/>
  <c r="W487" i="2"/>
  <c r="X487" i="2"/>
  <c r="Y487" i="2"/>
  <c r="Z487" i="2"/>
  <c r="AA487" i="2"/>
  <c r="AB487" i="2"/>
  <c r="AL487" i="2"/>
  <c r="AM487" i="2"/>
  <c r="AQ487" i="2"/>
  <c r="AT487" i="2"/>
  <c r="AU487" i="2"/>
  <c r="W488" i="2"/>
  <c r="X488" i="2"/>
  <c r="Y488" i="2"/>
  <c r="Z488" i="2"/>
  <c r="AA488" i="2"/>
  <c r="AB488" i="2"/>
  <c r="AL488" i="2"/>
  <c r="AM488" i="2"/>
  <c r="AQ488" i="2"/>
  <c r="AT488" i="2"/>
  <c r="AU488" i="2"/>
  <c r="W489" i="2"/>
  <c r="X489" i="2"/>
  <c r="Y489" i="2"/>
  <c r="Z489" i="2"/>
  <c r="AA489" i="2"/>
  <c r="AB489" i="2"/>
  <c r="AL489" i="2"/>
  <c r="AM489" i="2"/>
  <c r="AQ489" i="2"/>
  <c r="AT489" i="2"/>
  <c r="AU489" i="2"/>
  <c r="W490" i="2"/>
  <c r="X490" i="2"/>
  <c r="Y490" i="2"/>
  <c r="Z490" i="2"/>
  <c r="AA490" i="2"/>
  <c r="AB490" i="2"/>
  <c r="AL490" i="2"/>
  <c r="AM490" i="2"/>
  <c r="AQ490" i="2"/>
  <c r="AT490" i="2"/>
  <c r="AU490" i="2"/>
  <c r="W491" i="2"/>
  <c r="X491" i="2"/>
  <c r="Y491" i="2"/>
  <c r="Z491" i="2"/>
  <c r="AA491" i="2"/>
  <c r="AB491" i="2"/>
  <c r="AL491" i="2"/>
  <c r="AM491" i="2"/>
  <c r="AQ491" i="2"/>
  <c r="AT491" i="2"/>
  <c r="AU491" i="2"/>
  <c r="W492" i="2"/>
  <c r="X492" i="2"/>
  <c r="Y492" i="2"/>
  <c r="Z492" i="2"/>
  <c r="AA492" i="2"/>
  <c r="AB492" i="2"/>
  <c r="AL492" i="2"/>
  <c r="AM492" i="2"/>
  <c r="AQ492" i="2"/>
  <c r="AT492" i="2"/>
  <c r="AU492" i="2"/>
  <c r="W493" i="2"/>
  <c r="X493" i="2"/>
  <c r="Y493" i="2"/>
  <c r="Z493" i="2"/>
  <c r="AA493" i="2"/>
  <c r="AB493" i="2"/>
  <c r="AL493" i="2"/>
  <c r="AM493" i="2"/>
  <c r="AQ493" i="2"/>
  <c r="AT493" i="2"/>
  <c r="AU493" i="2"/>
  <c r="W494" i="2"/>
  <c r="X494" i="2"/>
  <c r="Y494" i="2"/>
  <c r="Z494" i="2"/>
  <c r="AA494" i="2"/>
  <c r="AB494" i="2"/>
  <c r="AL494" i="2"/>
  <c r="AM494" i="2"/>
  <c r="AQ494" i="2"/>
  <c r="AT494" i="2"/>
  <c r="AU494" i="2"/>
  <c r="W495" i="2"/>
  <c r="X495" i="2"/>
  <c r="Y495" i="2"/>
  <c r="Z495" i="2"/>
  <c r="AA495" i="2"/>
  <c r="AB495" i="2"/>
  <c r="AL495" i="2"/>
  <c r="AM495" i="2"/>
  <c r="AQ495" i="2"/>
  <c r="AT495" i="2"/>
  <c r="AU495" i="2"/>
  <c r="W496" i="2"/>
  <c r="X496" i="2"/>
  <c r="Y496" i="2"/>
  <c r="Z496" i="2"/>
  <c r="AA496" i="2"/>
  <c r="AB496" i="2"/>
  <c r="AL496" i="2"/>
  <c r="AM496" i="2"/>
  <c r="AQ496" i="2"/>
  <c r="AT496" i="2"/>
  <c r="AU496" i="2"/>
  <c r="W497" i="2"/>
  <c r="X497" i="2"/>
  <c r="Y497" i="2"/>
  <c r="Z497" i="2"/>
  <c r="AA497" i="2"/>
  <c r="AB497" i="2"/>
  <c r="AL497" i="2"/>
  <c r="AM497" i="2"/>
  <c r="AQ497" i="2"/>
  <c r="AT497" i="2"/>
  <c r="AU497" i="2"/>
  <c r="W498" i="2"/>
  <c r="X498" i="2"/>
  <c r="Y498" i="2"/>
  <c r="Z498" i="2"/>
  <c r="AA498" i="2"/>
  <c r="AB498" i="2"/>
  <c r="AL498" i="2"/>
  <c r="AM498" i="2"/>
  <c r="AQ498" i="2"/>
  <c r="AT498" i="2"/>
  <c r="AU498" i="2"/>
  <c r="W499" i="2"/>
  <c r="X499" i="2"/>
  <c r="Y499" i="2"/>
  <c r="Z499" i="2"/>
  <c r="AA499" i="2"/>
  <c r="AB499" i="2"/>
  <c r="AL499" i="2"/>
  <c r="AM499" i="2"/>
  <c r="AQ499" i="2"/>
  <c r="AT499" i="2"/>
  <c r="AU499" i="2"/>
  <c r="W13" i="3"/>
  <c r="X13" i="3"/>
  <c r="Y13" i="3"/>
  <c r="Z13" i="3"/>
  <c r="AA13" i="3"/>
  <c r="AB13" i="3"/>
  <c r="AL13" i="3"/>
  <c r="AM13" i="3"/>
  <c r="AQ13" i="3"/>
  <c r="AT13" i="3"/>
  <c r="AU13" i="3"/>
  <c r="W14" i="3"/>
  <c r="X14" i="3"/>
  <c r="Y14" i="3"/>
  <c r="Z14" i="3"/>
  <c r="AA14" i="3"/>
  <c r="AB14" i="3"/>
  <c r="AL14" i="3"/>
  <c r="AM14" i="3"/>
  <c r="AQ14" i="3"/>
  <c r="AT14" i="3"/>
  <c r="AU14" i="3"/>
  <c r="W15" i="3"/>
  <c r="X15" i="3"/>
  <c r="Y15" i="3"/>
  <c r="Z15" i="3"/>
  <c r="AA15" i="3"/>
  <c r="AB15" i="3"/>
  <c r="AL15" i="3"/>
  <c r="AM15" i="3"/>
  <c r="AQ15" i="3"/>
  <c r="AT15" i="3"/>
  <c r="AU15" i="3"/>
  <c r="W16" i="3"/>
  <c r="X16" i="3"/>
  <c r="Y16" i="3"/>
  <c r="Z16" i="3"/>
  <c r="AA16" i="3"/>
  <c r="AB16" i="3"/>
  <c r="AL16" i="3"/>
  <c r="AM16" i="3"/>
  <c r="AQ16" i="3"/>
  <c r="AT16" i="3"/>
  <c r="AU16" i="3"/>
  <c r="W17" i="3"/>
  <c r="X17" i="3"/>
  <c r="Y17" i="3"/>
  <c r="Z17" i="3"/>
  <c r="AA17" i="3"/>
  <c r="AB17" i="3"/>
  <c r="AL17" i="3"/>
  <c r="AM17" i="3"/>
  <c r="AQ17" i="3"/>
  <c r="AT17" i="3"/>
  <c r="AU17" i="3"/>
  <c r="W18" i="3"/>
  <c r="X18" i="3"/>
  <c r="Y18" i="3"/>
  <c r="Z18" i="3"/>
  <c r="AA18" i="3"/>
  <c r="AB18" i="3"/>
  <c r="AL18" i="3"/>
  <c r="AM18" i="3"/>
  <c r="AQ18" i="3"/>
  <c r="AT18" i="3"/>
  <c r="AU18" i="3"/>
  <c r="W19" i="3"/>
  <c r="X19" i="3"/>
  <c r="Y19" i="3"/>
  <c r="Z19" i="3"/>
  <c r="AA19" i="3"/>
  <c r="AB19" i="3"/>
  <c r="AL19" i="3"/>
  <c r="AM19" i="3"/>
  <c r="AQ19" i="3"/>
  <c r="AT19" i="3"/>
  <c r="AU19" i="3"/>
  <c r="W20" i="3"/>
  <c r="X20" i="3"/>
  <c r="Y20" i="3"/>
  <c r="Z20" i="3"/>
  <c r="AA20" i="3"/>
  <c r="AB20" i="3"/>
  <c r="AL20" i="3"/>
  <c r="AM20" i="3"/>
  <c r="AQ20" i="3"/>
  <c r="AT20" i="3"/>
  <c r="AU20" i="3"/>
  <c r="W21" i="3"/>
  <c r="X21" i="3"/>
  <c r="Y21" i="3"/>
  <c r="Z21" i="3"/>
  <c r="AA21" i="3"/>
  <c r="AB21" i="3"/>
  <c r="AL21" i="3"/>
  <c r="AM21" i="3"/>
  <c r="AQ21" i="3"/>
  <c r="AT21" i="3"/>
  <c r="AU21" i="3"/>
  <c r="W22" i="3"/>
  <c r="X22" i="3"/>
  <c r="Y22" i="3"/>
  <c r="Z22" i="3"/>
  <c r="AA22" i="3"/>
  <c r="AB22" i="3"/>
  <c r="AL22" i="3"/>
  <c r="AM22" i="3"/>
  <c r="AQ22" i="3"/>
  <c r="AT22" i="3"/>
  <c r="AU22" i="3"/>
  <c r="W23" i="3"/>
  <c r="X23" i="3"/>
  <c r="Y23" i="3"/>
  <c r="Z23" i="3"/>
  <c r="AA23" i="3"/>
  <c r="AB23" i="3"/>
  <c r="AL23" i="3"/>
  <c r="AM23" i="3"/>
  <c r="AQ23" i="3"/>
  <c r="AT23" i="3"/>
  <c r="AU23" i="3"/>
  <c r="W24" i="3"/>
  <c r="X24" i="3"/>
  <c r="Y24" i="3"/>
  <c r="Z24" i="3"/>
  <c r="AA24" i="3"/>
  <c r="AB24" i="3"/>
  <c r="AL24" i="3"/>
  <c r="AM24" i="3"/>
  <c r="AQ24" i="3"/>
  <c r="AT24" i="3"/>
  <c r="AU24" i="3"/>
  <c r="W25" i="3"/>
  <c r="X25" i="3"/>
  <c r="Y25" i="3"/>
  <c r="Z25" i="3"/>
  <c r="AA25" i="3"/>
  <c r="AB25" i="3"/>
  <c r="AL25" i="3"/>
  <c r="AM25" i="3"/>
  <c r="AQ25" i="3"/>
  <c r="AT25" i="3"/>
  <c r="AU25" i="3"/>
  <c r="W26" i="3"/>
  <c r="X26" i="3"/>
  <c r="Y26" i="3"/>
  <c r="Z26" i="3"/>
  <c r="AA26" i="3"/>
  <c r="AB26" i="3"/>
  <c r="AL26" i="3"/>
  <c r="AM26" i="3"/>
  <c r="AQ26" i="3"/>
  <c r="AT26" i="3"/>
  <c r="AU26" i="3"/>
  <c r="W27" i="3"/>
  <c r="X27" i="3"/>
  <c r="Y27" i="3"/>
  <c r="Z27" i="3"/>
  <c r="AA27" i="3"/>
  <c r="AB27" i="3"/>
  <c r="AL27" i="3"/>
  <c r="AM27" i="3"/>
  <c r="AQ27" i="3"/>
  <c r="AT27" i="3"/>
  <c r="AU27" i="3"/>
  <c r="W28" i="3"/>
  <c r="X28" i="3"/>
  <c r="Y28" i="3"/>
  <c r="Z28" i="3"/>
  <c r="AA28" i="3"/>
  <c r="AB28" i="3"/>
  <c r="AL28" i="3"/>
  <c r="AM28" i="3"/>
  <c r="AQ28" i="3"/>
  <c r="AT28" i="3"/>
  <c r="AU28" i="3"/>
  <c r="W29" i="3"/>
  <c r="X29" i="3"/>
  <c r="Y29" i="3"/>
  <c r="Z29" i="3"/>
  <c r="AA29" i="3"/>
  <c r="AB29" i="3"/>
  <c r="AL29" i="3"/>
  <c r="AM29" i="3"/>
  <c r="AQ29" i="3"/>
  <c r="AT29" i="3"/>
  <c r="AU29" i="3"/>
  <c r="W30" i="3"/>
  <c r="X30" i="3"/>
  <c r="Y30" i="3"/>
  <c r="Z30" i="3"/>
  <c r="AA30" i="3"/>
  <c r="AB30" i="3"/>
  <c r="AL30" i="3"/>
  <c r="AM30" i="3"/>
  <c r="AQ30" i="3"/>
  <c r="AT30" i="3"/>
  <c r="AU30" i="3"/>
  <c r="W31" i="3"/>
  <c r="X31" i="3"/>
  <c r="Y31" i="3"/>
  <c r="Z31" i="3"/>
  <c r="AA31" i="3"/>
  <c r="AB31" i="3"/>
  <c r="AL31" i="3"/>
  <c r="AM31" i="3"/>
  <c r="AQ31" i="3"/>
  <c r="AT31" i="3"/>
  <c r="AU31" i="3"/>
  <c r="W32" i="3"/>
  <c r="X32" i="3"/>
  <c r="Y32" i="3"/>
  <c r="Z32" i="3"/>
  <c r="AA32" i="3"/>
  <c r="AB32" i="3"/>
  <c r="AL32" i="3"/>
  <c r="AM32" i="3"/>
  <c r="AQ32" i="3"/>
  <c r="AT32" i="3"/>
  <c r="AU32" i="3"/>
  <c r="W33" i="3"/>
  <c r="X33" i="3"/>
  <c r="Y33" i="3"/>
  <c r="Z33" i="3"/>
  <c r="AA33" i="3"/>
  <c r="AB33" i="3"/>
  <c r="AL33" i="3"/>
  <c r="AM33" i="3"/>
  <c r="AQ33" i="3"/>
  <c r="AT33" i="3"/>
  <c r="AU33" i="3"/>
  <c r="W34" i="3"/>
  <c r="X34" i="3"/>
  <c r="Y34" i="3"/>
  <c r="Z34" i="3"/>
  <c r="AA34" i="3"/>
  <c r="AB34" i="3"/>
  <c r="AL34" i="3"/>
  <c r="AM34" i="3"/>
  <c r="AQ34" i="3"/>
  <c r="AT34" i="3"/>
  <c r="AU34" i="3"/>
  <c r="W35" i="3"/>
  <c r="X35" i="3"/>
  <c r="Y35" i="3"/>
  <c r="Z35" i="3"/>
  <c r="AA35" i="3"/>
  <c r="AB35" i="3"/>
  <c r="AL35" i="3"/>
  <c r="AM35" i="3"/>
  <c r="AQ35" i="3"/>
  <c r="AT35" i="3"/>
  <c r="AU35" i="3"/>
  <c r="W36" i="3"/>
  <c r="X36" i="3"/>
  <c r="Y36" i="3"/>
  <c r="Z36" i="3"/>
  <c r="AA36" i="3"/>
  <c r="AB36" i="3"/>
  <c r="AL36" i="3"/>
  <c r="AM36" i="3"/>
  <c r="AQ36" i="3"/>
  <c r="AT36" i="3"/>
  <c r="AU36" i="3"/>
  <c r="W37" i="3"/>
  <c r="X37" i="3"/>
  <c r="Y37" i="3"/>
  <c r="Z37" i="3"/>
  <c r="AA37" i="3"/>
  <c r="AB37" i="3"/>
  <c r="AL37" i="3"/>
  <c r="AM37" i="3"/>
  <c r="AQ37" i="3"/>
  <c r="AT37" i="3"/>
  <c r="AU37" i="3"/>
  <c r="W38" i="3"/>
  <c r="X38" i="3"/>
  <c r="Y38" i="3"/>
  <c r="Z38" i="3"/>
  <c r="AA38" i="3"/>
  <c r="AB38" i="3"/>
  <c r="AL38" i="3"/>
  <c r="AM38" i="3"/>
  <c r="AQ38" i="3"/>
  <c r="AT38" i="3"/>
  <c r="AU38" i="3"/>
  <c r="W39" i="3"/>
  <c r="X39" i="3"/>
  <c r="Y39" i="3"/>
  <c r="Z39" i="3"/>
  <c r="AA39" i="3"/>
  <c r="AB39" i="3"/>
  <c r="AL39" i="3"/>
  <c r="AM39" i="3"/>
  <c r="AQ39" i="3"/>
  <c r="AT39" i="3"/>
  <c r="AU39" i="3"/>
  <c r="W40" i="3"/>
  <c r="X40" i="3"/>
  <c r="Y40" i="3"/>
  <c r="Z40" i="3"/>
  <c r="AA40" i="3"/>
  <c r="AB40" i="3"/>
  <c r="AL40" i="3"/>
  <c r="AM40" i="3"/>
  <c r="AQ40" i="3"/>
  <c r="AT40" i="3"/>
  <c r="AU40" i="3"/>
  <c r="W41" i="3"/>
  <c r="X41" i="3"/>
  <c r="Y41" i="3"/>
  <c r="Z41" i="3"/>
  <c r="AA41" i="3"/>
  <c r="AB41" i="3"/>
  <c r="AL41" i="3"/>
  <c r="AM41" i="3"/>
  <c r="AQ41" i="3"/>
  <c r="AT41" i="3"/>
  <c r="AU41" i="3"/>
  <c r="W42" i="3"/>
  <c r="X42" i="3"/>
  <c r="Y42" i="3"/>
  <c r="Z42" i="3"/>
  <c r="AA42" i="3"/>
  <c r="AB42" i="3"/>
  <c r="AL42" i="3"/>
  <c r="AM42" i="3"/>
  <c r="AQ42" i="3"/>
  <c r="AT42" i="3"/>
  <c r="AU42" i="3"/>
  <c r="W43" i="3"/>
  <c r="X43" i="3"/>
  <c r="Y43" i="3"/>
  <c r="Z43" i="3"/>
  <c r="AA43" i="3"/>
  <c r="AB43" i="3"/>
  <c r="AL43" i="3"/>
  <c r="AM43" i="3"/>
  <c r="AQ43" i="3"/>
  <c r="AT43" i="3"/>
  <c r="AU43" i="3"/>
  <c r="W44" i="3"/>
  <c r="X44" i="3"/>
  <c r="Y44" i="3"/>
  <c r="Z44" i="3"/>
  <c r="AA44" i="3"/>
  <c r="AB44" i="3"/>
  <c r="AL44" i="3"/>
  <c r="AM44" i="3"/>
  <c r="AQ44" i="3"/>
  <c r="AT44" i="3"/>
  <c r="AU44" i="3"/>
  <c r="W45" i="3"/>
  <c r="X45" i="3"/>
  <c r="Y45" i="3"/>
  <c r="Z45" i="3"/>
  <c r="AA45" i="3"/>
  <c r="AB45" i="3"/>
  <c r="AL45" i="3"/>
  <c r="AM45" i="3"/>
  <c r="AQ45" i="3"/>
  <c r="AT45" i="3"/>
  <c r="AU45" i="3"/>
  <c r="W46" i="3"/>
  <c r="X46" i="3"/>
  <c r="Y46" i="3"/>
  <c r="Z46" i="3"/>
  <c r="AA46" i="3"/>
  <c r="AB46" i="3"/>
  <c r="AL46" i="3"/>
  <c r="AM46" i="3"/>
  <c r="AQ46" i="3"/>
  <c r="AT46" i="3"/>
  <c r="AU46" i="3"/>
  <c r="W47" i="3"/>
  <c r="X47" i="3"/>
  <c r="Y47" i="3"/>
  <c r="Z47" i="3"/>
  <c r="AA47" i="3"/>
  <c r="AB47" i="3"/>
  <c r="AL47" i="3"/>
  <c r="AM47" i="3"/>
  <c r="AQ47" i="3"/>
  <c r="AT47" i="3"/>
  <c r="AU47" i="3"/>
  <c r="W48" i="3"/>
  <c r="X48" i="3"/>
  <c r="Y48" i="3"/>
  <c r="Z48" i="3"/>
  <c r="AA48" i="3"/>
  <c r="AB48" i="3"/>
  <c r="AL48" i="3"/>
  <c r="AM48" i="3"/>
  <c r="AQ48" i="3"/>
  <c r="AT48" i="3"/>
  <c r="AU48" i="3"/>
  <c r="W49" i="3"/>
  <c r="X49" i="3"/>
  <c r="Y49" i="3"/>
  <c r="Z49" i="3"/>
  <c r="AA49" i="3"/>
  <c r="AB49" i="3"/>
  <c r="AL49" i="3"/>
  <c r="AM49" i="3"/>
  <c r="AQ49" i="3"/>
  <c r="AT49" i="3"/>
  <c r="AU49" i="3"/>
  <c r="W50" i="3"/>
  <c r="X50" i="3"/>
  <c r="Y50" i="3"/>
  <c r="Z50" i="3"/>
  <c r="AA50" i="3"/>
  <c r="AB50" i="3"/>
  <c r="AL50" i="3"/>
  <c r="AM50" i="3"/>
  <c r="AQ50" i="3"/>
  <c r="AT50" i="3"/>
  <c r="AU50" i="3"/>
  <c r="W51" i="3"/>
  <c r="X51" i="3"/>
  <c r="Y51" i="3"/>
  <c r="Z51" i="3"/>
  <c r="AA51" i="3"/>
  <c r="AB51" i="3"/>
  <c r="AL51" i="3"/>
  <c r="AM51" i="3"/>
  <c r="AQ51" i="3"/>
  <c r="AT51" i="3"/>
  <c r="AU51" i="3"/>
  <c r="W52" i="3"/>
  <c r="X52" i="3"/>
  <c r="Y52" i="3"/>
  <c r="Z52" i="3"/>
  <c r="AA52" i="3"/>
  <c r="AB52" i="3"/>
  <c r="AL52" i="3"/>
  <c r="AM52" i="3"/>
  <c r="AQ52" i="3"/>
  <c r="AT52" i="3"/>
  <c r="AU52" i="3"/>
  <c r="W53" i="3"/>
  <c r="X53" i="3"/>
  <c r="Y53" i="3"/>
  <c r="Z53" i="3"/>
  <c r="AA53" i="3"/>
  <c r="AB53" i="3"/>
  <c r="AL53" i="3"/>
  <c r="AM53" i="3"/>
  <c r="AQ53" i="3"/>
  <c r="AT53" i="3"/>
  <c r="AU53" i="3"/>
  <c r="W54" i="3"/>
  <c r="X54" i="3"/>
  <c r="Y54" i="3"/>
  <c r="Z54" i="3"/>
  <c r="AA54" i="3"/>
  <c r="AB54" i="3"/>
  <c r="AL54" i="3"/>
  <c r="AM54" i="3"/>
  <c r="AQ54" i="3"/>
  <c r="AT54" i="3"/>
  <c r="AU54" i="3"/>
  <c r="W55" i="3"/>
  <c r="X55" i="3"/>
  <c r="Y55" i="3"/>
  <c r="Z55" i="3"/>
  <c r="AA55" i="3"/>
  <c r="AB55" i="3"/>
  <c r="AL55" i="3"/>
  <c r="AM55" i="3"/>
  <c r="AQ55" i="3"/>
  <c r="AT55" i="3"/>
  <c r="AU55" i="3"/>
  <c r="W56" i="3"/>
  <c r="X56" i="3"/>
  <c r="Y56" i="3"/>
  <c r="Z56" i="3"/>
  <c r="AA56" i="3"/>
  <c r="AB56" i="3"/>
  <c r="AL56" i="3"/>
  <c r="AM56" i="3"/>
  <c r="AQ56" i="3"/>
  <c r="AT56" i="3"/>
  <c r="AU56" i="3"/>
  <c r="W57" i="3"/>
  <c r="X57" i="3"/>
  <c r="Y57" i="3"/>
  <c r="Z57" i="3"/>
  <c r="AA57" i="3"/>
  <c r="AB57" i="3"/>
  <c r="AL57" i="3"/>
  <c r="AM57" i="3"/>
  <c r="AQ57" i="3"/>
  <c r="AT57" i="3"/>
  <c r="AU57" i="3"/>
  <c r="W58" i="3"/>
  <c r="X58" i="3"/>
  <c r="Y58" i="3"/>
  <c r="Z58" i="3"/>
  <c r="AA58" i="3"/>
  <c r="AB58" i="3"/>
  <c r="AL58" i="3"/>
  <c r="AM58" i="3"/>
  <c r="AQ58" i="3"/>
  <c r="AT58" i="3"/>
  <c r="AU58" i="3"/>
  <c r="W59" i="3"/>
  <c r="X59" i="3"/>
  <c r="Y59" i="3"/>
  <c r="Z59" i="3"/>
  <c r="AA59" i="3"/>
  <c r="AB59" i="3"/>
  <c r="AL59" i="3"/>
  <c r="AM59" i="3"/>
  <c r="AQ59" i="3"/>
  <c r="AT59" i="3"/>
  <c r="AU59" i="3"/>
  <c r="W60" i="3"/>
  <c r="X60" i="3"/>
  <c r="Y60" i="3"/>
  <c r="Z60" i="3"/>
  <c r="AA60" i="3"/>
  <c r="AB60" i="3"/>
  <c r="AL60" i="3"/>
  <c r="AM60" i="3"/>
  <c r="AQ60" i="3"/>
  <c r="AT60" i="3"/>
  <c r="AU60" i="3"/>
  <c r="W61" i="3"/>
  <c r="X61" i="3"/>
  <c r="Y61" i="3"/>
  <c r="Z61" i="3"/>
  <c r="AA61" i="3"/>
  <c r="AB61" i="3"/>
  <c r="AL61" i="3"/>
  <c r="AM61" i="3"/>
  <c r="AQ61" i="3"/>
  <c r="AT61" i="3"/>
  <c r="AU61" i="3"/>
  <c r="W62" i="3"/>
  <c r="X62" i="3"/>
  <c r="Y62" i="3"/>
  <c r="Z62" i="3"/>
  <c r="AA62" i="3"/>
  <c r="AB62" i="3"/>
  <c r="AL62" i="3"/>
  <c r="AM62" i="3"/>
  <c r="AQ62" i="3"/>
  <c r="AT62" i="3"/>
  <c r="AU62" i="3"/>
  <c r="W63" i="3"/>
  <c r="X63" i="3"/>
  <c r="Y63" i="3"/>
  <c r="Z63" i="3"/>
  <c r="AA63" i="3"/>
  <c r="AB63" i="3"/>
  <c r="AL63" i="3"/>
  <c r="AM63" i="3"/>
  <c r="AQ63" i="3"/>
  <c r="AT63" i="3"/>
  <c r="AU63" i="3"/>
  <c r="W64" i="3"/>
  <c r="X64" i="3"/>
  <c r="Y64" i="3"/>
  <c r="Z64" i="3"/>
  <c r="AA64" i="3"/>
  <c r="AB64" i="3"/>
  <c r="AL64" i="3"/>
  <c r="AM64" i="3"/>
  <c r="AQ64" i="3"/>
  <c r="AT64" i="3"/>
  <c r="AU64" i="3"/>
  <c r="W65" i="3"/>
  <c r="X65" i="3"/>
  <c r="Y65" i="3"/>
  <c r="Z65" i="3"/>
  <c r="AA65" i="3"/>
  <c r="AB65" i="3"/>
  <c r="AL65" i="3"/>
  <c r="AM65" i="3"/>
  <c r="AQ65" i="3"/>
  <c r="AT65" i="3"/>
  <c r="AU65" i="3"/>
  <c r="W66" i="3"/>
  <c r="X66" i="3"/>
  <c r="Y66" i="3"/>
  <c r="Z66" i="3"/>
  <c r="AA66" i="3"/>
  <c r="AB66" i="3"/>
  <c r="AL66" i="3"/>
  <c r="AM66" i="3"/>
  <c r="AQ66" i="3"/>
  <c r="AT66" i="3"/>
  <c r="AU66" i="3"/>
  <c r="W67" i="3"/>
  <c r="X67" i="3"/>
  <c r="Y67" i="3"/>
  <c r="Z67" i="3"/>
  <c r="AA67" i="3"/>
  <c r="AB67" i="3"/>
  <c r="AL67" i="3"/>
  <c r="AM67" i="3"/>
  <c r="AQ67" i="3"/>
  <c r="AT67" i="3"/>
  <c r="AU67" i="3"/>
  <c r="W68" i="3"/>
  <c r="X68" i="3"/>
  <c r="Y68" i="3"/>
  <c r="Z68" i="3"/>
  <c r="AA68" i="3"/>
  <c r="AB68" i="3"/>
  <c r="AL68" i="3"/>
  <c r="AM68" i="3"/>
  <c r="AQ68" i="3"/>
  <c r="AT68" i="3"/>
  <c r="AU68" i="3"/>
  <c r="W69" i="3"/>
  <c r="X69" i="3"/>
  <c r="Y69" i="3"/>
  <c r="Z69" i="3"/>
  <c r="AA69" i="3"/>
  <c r="AB69" i="3"/>
  <c r="AL69" i="3"/>
  <c r="AM69" i="3"/>
  <c r="AQ69" i="3"/>
  <c r="AT69" i="3"/>
  <c r="AU69" i="3"/>
  <c r="W70" i="3"/>
  <c r="X70" i="3"/>
  <c r="Y70" i="3"/>
  <c r="Z70" i="3"/>
  <c r="AA70" i="3"/>
  <c r="AB70" i="3"/>
  <c r="AL70" i="3"/>
  <c r="AM70" i="3"/>
  <c r="AQ70" i="3"/>
  <c r="AT70" i="3"/>
  <c r="AU70" i="3"/>
  <c r="W71" i="3"/>
  <c r="X71" i="3"/>
  <c r="Y71" i="3"/>
  <c r="Z71" i="3"/>
  <c r="AA71" i="3"/>
  <c r="AB71" i="3"/>
  <c r="AL71" i="3"/>
  <c r="AM71" i="3"/>
  <c r="AQ71" i="3"/>
  <c r="AT71" i="3"/>
  <c r="AU71" i="3"/>
  <c r="W72" i="3"/>
  <c r="X72" i="3"/>
  <c r="Y72" i="3"/>
  <c r="Z72" i="3"/>
  <c r="AA72" i="3"/>
  <c r="AB72" i="3"/>
  <c r="AL72" i="3"/>
  <c r="AM72" i="3"/>
  <c r="AQ72" i="3"/>
  <c r="AT72" i="3"/>
  <c r="AU72" i="3"/>
  <c r="W73" i="3"/>
  <c r="X73" i="3"/>
  <c r="Y73" i="3"/>
  <c r="Z73" i="3"/>
  <c r="AA73" i="3"/>
  <c r="AB73" i="3"/>
  <c r="AL73" i="3"/>
  <c r="AM73" i="3"/>
  <c r="AQ73" i="3"/>
  <c r="AT73" i="3"/>
  <c r="AU73" i="3"/>
  <c r="W74" i="3"/>
  <c r="X74" i="3"/>
  <c r="Y74" i="3"/>
  <c r="Z74" i="3"/>
  <c r="AA74" i="3"/>
  <c r="AB74" i="3"/>
  <c r="AL74" i="3"/>
  <c r="AM74" i="3"/>
  <c r="AQ74" i="3"/>
  <c r="AT74" i="3"/>
  <c r="AU74" i="3"/>
  <c r="W75" i="3"/>
  <c r="X75" i="3"/>
  <c r="Y75" i="3"/>
  <c r="Z75" i="3"/>
  <c r="AA75" i="3"/>
  <c r="AB75" i="3"/>
  <c r="AL75" i="3"/>
  <c r="AM75" i="3"/>
  <c r="AQ75" i="3"/>
  <c r="AT75" i="3"/>
  <c r="AU75" i="3"/>
  <c r="W76" i="3"/>
  <c r="X76" i="3"/>
  <c r="Y76" i="3"/>
  <c r="Z76" i="3"/>
  <c r="AA76" i="3"/>
  <c r="AB76" i="3"/>
  <c r="AL76" i="3"/>
  <c r="AM76" i="3"/>
  <c r="AQ76" i="3"/>
  <c r="AT76" i="3"/>
  <c r="AU76" i="3"/>
  <c r="W77" i="3"/>
  <c r="X77" i="3"/>
  <c r="Y77" i="3"/>
  <c r="Z77" i="3"/>
  <c r="AA77" i="3"/>
  <c r="AB77" i="3"/>
  <c r="AL77" i="3"/>
  <c r="AM77" i="3"/>
  <c r="AQ77" i="3"/>
  <c r="AT77" i="3"/>
  <c r="AU77" i="3"/>
  <c r="W78" i="3"/>
  <c r="X78" i="3"/>
  <c r="Y78" i="3"/>
  <c r="Z78" i="3"/>
  <c r="AA78" i="3"/>
  <c r="AB78" i="3"/>
  <c r="AL78" i="3"/>
  <c r="AM78" i="3"/>
  <c r="AQ78" i="3"/>
  <c r="AT78" i="3"/>
  <c r="AU78" i="3"/>
  <c r="W79" i="3"/>
  <c r="X79" i="3"/>
  <c r="Y79" i="3"/>
  <c r="Z79" i="3"/>
  <c r="AA79" i="3"/>
  <c r="AB79" i="3"/>
  <c r="AL79" i="3"/>
  <c r="AM79" i="3"/>
  <c r="AQ79" i="3"/>
  <c r="AT79" i="3"/>
  <c r="AU79" i="3"/>
  <c r="W80" i="3"/>
  <c r="X80" i="3"/>
  <c r="Y80" i="3"/>
  <c r="Z80" i="3"/>
  <c r="AA80" i="3"/>
  <c r="AB80" i="3"/>
  <c r="AL80" i="3"/>
  <c r="AM80" i="3"/>
  <c r="AQ80" i="3"/>
  <c r="AT80" i="3"/>
  <c r="AU80" i="3"/>
  <c r="W81" i="3"/>
  <c r="X81" i="3"/>
  <c r="Y81" i="3"/>
  <c r="Z81" i="3"/>
  <c r="AA81" i="3"/>
  <c r="AB81" i="3"/>
  <c r="AL81" i="3"/>
  <c r="AM81" i="3"/>
  <c r="AQ81" i="3"/>
  <c r="AT81" i="3"/>
  <c r="AU81" i="3"/>
  <c r="W82" i="3"/>
  <c r="X82" i="3"/>
  <c r="Y82" i="3"/>
  <c r="Z82" i="3"/>
  <c r="AA82" i="3"/>
  <c r="AB82" i="3"/>
  <c r="AL82" i="3"/>
  <c r="AM82" i="3"/>
  <c r="AQ82" i="3"/>
  <c r="AT82" i="3"/>
  <c r="AU82" i="3"/>
  <c r="W83" i="3"/>
  <c r="X83" i="3"/>
  <c r="Y83" i="3"/>
  <c r="Z83" i="3"/>
  <c r="AA83" i="3"/>
  <c r="AB83" i="3"/>
  <c r="AL83" i="3"/>
  <c r="AM83" i="3"/>
  <c r="AQ83" i="3"/>
  <c r="AT83" i="3"/>
  <c r="AU83" i="3"/>
  <c r="W84" i="3"/>
  <c r="X84" i="3"/>
  <c r="Y84" i="3"/>
  <c r="Z84" i="3"/>
  <c r="AA84" i="3"/>
  <c r="AB84" i="3"/>
  <c r="AL84" i="3"/>
  <c r="AM84" i="3"/>
  <c r="AQ84" i="3"/>
  <c r="AT84" i="3"/>
  <c r="AU84" i="3"/>
  <c r="W85" i="3"/>
  <c r="X85" i="3"/>
  <c r="Y85" i="3"/>
  <c r="Z85" i="3"/>
  <c r="AA85" i="3"/>
  <c r="AB85" i="3"/>
  <c r="AL85" i="3"/>
  <c r="AM85" i="3"/>
  <c r="AQ85" i="3"/>
  <c r="AT85" i="3"/>
  <c r="AU85" i="3"/>
  <c r="W86" i="3"/>
  <c r="X86" i="3"/>
  <c r="Y86" i="3"/>
  <c r="Z86" i="3"/>
  <c r="AA86" i="3"/>
  <c r="AB86" i="3"/>
  <c r="AL86" i="3"/>
  <c r="AM86" i="3"/>
  <c r="AQ86" i="3"/>
  <c r="AT86" i="3"/>
  <c r="AU86" i="3"/>
  <c r="W87" i="3"/>
  <c r="X87" i="3"/>
  <c r="Y87" i="3"/>
  <c r="Z87" i="3"/>
  <c r="AA87" i="3"/>
  <c r="AB87" i="3"/>
  <c r="AL87" i="3"/>
  <c r="AM87" i="3"/>
  <c r="AQ87" i="3"/>
  <c r="AT87" i="3"/>
  <c r="AU87" i="3"/>
  <c r="W88" i="3"/>
  <c r="X88" i="3"/>
  <c r="Y88" i="3"/>
  <c r="Z88" i="3"/>
  <c r="AA88" i="3"/>
  <c r="AB88" i="3"/>
  <c r="AL88" i="3"/>
  <c r="AM88" i="3"/>
  <c r="AQ88" i="3"/>
  <c r="AT88" i="3"/>
  <c r="AU88" i="3"/>
  <c r="W89" i="3"/>
  <c r="X89" i="3"/>
  <c r="Y89" i="3"/>
  <c r="Z89" i="3"/>
  <c r="AA89" i="3"/>
  <c r="AB89" i="3"/>
  <c r="AL89" i="3"/>
  <c r="AM89" i="3"/>
  <c r="AQ89" i="3"/>
  <c r="AT89" i="3"/>
  <c r="AU89" i="3"/>
  <c r="W90" i="3"/>
  <c r="X90" i="3"/>
  <c r="Y90" i="3"/>
  <c r="Z90" i="3"/>
  <c r="AA90" i="3"/>
  <c r="AB90" i="3"/>
  <c r="AL90" i="3"/>
  <c r="AM90" i="3"/>
  <c r="AQ90" i="3"/>
  <c r="AT90" i="3"/>
  <c r="AU90" i="3"/>
  <c r="W91" i="3"/>
  <c r="X91" i="3"/>
  <c r="Y91" i="3"/>
  <c r="Z91" i="3"/>
  <c r="AA91" i="3"/>
  <c r="AB91" i="3"/>
  <c r="AL91" i="3"/>
  <c r="AM91" i="3"/>
  <c r="AQ91" i="3"/>
  <c r="AT91" i="3"/>
  <c r="AU91" i="3"/>
  <c r="W92" i="3"/>
  <c r="X92" i="3"/>
  <c r="Y92" i="3"/>
  <c r="Z92" i="3"/>
  <c r="AA92" i="3"/>
  <c r="AB92" i="3"/>
  <c r="AL92" i="3"/>
  <c r="AM92" i="3"/>
  <c r="AQ92" i="3"/>
  <c r="AT92" i="3"/>
  <c r="AU92" i="3"/>
  <c r="W93" i="3"/>
  <c r="X93" i="3"/>
  <c r="Y93" i="3"/>
  <c r="Z93" i="3"/>
  <c r="AA93" i="3"/>
  <c r="AB93" i="3"/>
  <c r="AL93" i="3"/>
  <c r="AM93" i="3"/>
  <c r="AQ93" i="3"/>
  <c r="AT93" i="3"/>
  <c r="AU93" i="3"/>
  <c r="W94" i="3"/>
  <c r="X94" i="3"/>
  <c r="Y94" i="3"/>
  <c r="Z94" i="3"/>
  <c r="AA94" i="3"/>
  <c r="AB94" i="3"/>
  <c r="AL94" i="3"/>
  <c r="AM94" i="3"/>
  <c r="AQ94" i="3"/>
  <c r="AT94" i="3"/>
  <c r="AU94" i="3"/>
  <c r="W95" i="3"/>
  <c r="X95" i="3"/>
  <c r="Y95" i="3"/>
  <c r="Z95" i="3"/>
  <c r="AA95" i="3"/>
  <c r="AB95" i="3"/>
  <c r="AL95" i="3"/>
  <c r="AM95" i="3"/>
  <c r="AQ95" i="3"/>
  <c r="AT95" i="3"/>
  <c r="AU95" i="3"/>
  <c r="W96" i="3"/>
  <c r="X96" i="3"/>
  <c r="Y96" i="3"/>
  <c r="Z96" i="3"/>
  <c r="AA96" i="3"/>
  <c r="AB96" i="3"/>
  <c r="AL96" i="3"/>
  <c r="AM96" i="3"/>
  <c r="AQ96" i="3"/>
  <c r="AT96" i="3"/>
  <c r="AU96" i="3"/>
  <c r="W97" i="3"/>
  <c r="X97" i="3"/>
  <c r="Y97" i="3"/>
  <c r="Z97" i="3"/>
  <c r="AA97" i="3"/>
  <c r="AB97" i="3"/>
  <c r="AL97" i="3"/>
  <c r="AM97" i="3"/>
  <c r="AQ97" i="3"/>
  <c r="AT97" i="3"/>
  <c r="AU97" i="3"/>
  <c r="W98" i="3"/>
  <c r="X98" i="3"/>
  <c r="Y98" i="3"/>
  <c r="Z98" i="3"/>
  <c r="AA98" i="3"/>
  <c r="AB98" i="3"/>
  <c r="AL98" i="3"/>
  <c r="AM98" i="3"/>
  <c r="AQ98" i="3"/>
  <c r="AT98" i="3"/>
  <c r="AU98" i="3"/>
  <c r="W99" i="3"/>
  <c r="X99" i="3"/>
  <c r="Y99" i="3"/>
  <c r="Z99" i="3"/>
  <c r="AA99" i="3"/>
  <c r="AB99" i="3"/>
  <c r="AL99" i="3"/>
  <c r="AM99" i="3"/>
  <c r="AQ99" i="3"/>
  <c r="AT99" i="3"/>
  <c r="AU99" i="3"/>
  <c r="W100" i="3"/>
  <c r="X100" i="3"/>
  <c r="Y100" i="3"/>
  <c r="Z100" i="3"/>
  <c r="AA100" i="3"/>
  <c r="AB100" i="3"/>
  <c r="AL100" i="3"/>
  <c r="AM100" i="3"/>
  <c r="AQ100" i="3"/>
  <c r="AT100" i="3"/>
  <c r="AU100" i="3"/>
  <c r="W101" i="3"/>
  <c r="X101" i="3"/>
  <c r="Y101" i="3"/>
  <c r="Z101" i="3"/>
  <c r="AA101" i="3"/>
  <c r="AB101" i="3"/>
  <c r="AL101" i="3"/>
  <c r="AM101" i="3"/>
  <c r="AQ101" i="3"/>
  <c r="AT101" i="3"/>
  <c r="AU101" i="3"/>
  <c r="W102" i="3"/>
  <c r="X102" i="3"/>
  <c r="Y102" i="3"/>
  <c r="Z102" i="3"/>
  <c r="AA102" i="3"/>
  <c r="AB102" i="3"/>
  <c r="AL102" i="3"/>
  <c r="AM102" i="3"/>
  <c r="AQ102" i="3"/>
  <c r="AT102" i="3"/>
  <c r="AU102" i="3"/>
  <c r="W103" i="3"/>
  <c r="X103" i="3"/>
  <c r="Y103" i="3"/>
  <c r="Z103" i="3"/>
  <c r="AA103" i="3"/>
  <c r="AB103" i="3"/>
  <c r="AL103" i="3"/>
  <c r="AM103" i="3"/>
  <c r="AQ103" i="3"/>
  <c r="AT103" i="3"/>
  <c r="AU103" i="3"/>
  <c r="W104" i="3"/>
  <c r="X104" i="3"/>
  <c r="Y104" i="3"/>
  <c r="Z104" i="3"/>
  <c r="AA104" i="3"/>
  <c r="AB104" i="3"/>
  <c r="AL104" i="3"/>
  <c r="AM104" i="3"/>
  <c r="AQ104" i="3"/>
  <c r="AT104" i="3"/>
  <c r="AU104" i="3"/>
  <c r="W105" i="3"/>
  <c r="X105" i="3"/>
  <c r="Y105" i="3"/>
  <c r="Z105" i="3"/>
  <c r="AA105" i="3"/>
  <c r="AB105" i="3"/>
  <c r="AL105" i="3"/>
  <c r="AM105" i="3"/>
  <c r="AQ105" i="3"/>
  <c r="AT105" i="3"/>
  <c r="AU105" i="3"/>
  <c r="W106" i="3"/>
  <c r="X106" i="3"/>
  <c r="Y106" i="3"/>
  <c r="Z106" i="3"/>
  <c r="AA106" i="3"/>
  <c r="AB106" i="3"/>
  <c r="AL106" i="3"/>
  <c r="AM106" i="3"/>
  <c r="AQ106" i="3"/>
  <c r="AT106" i="3"/>
  <c r="AU106" i="3"/>
  <c r="W107" i="3"/>
  <c r="X107" i="3"/>
  <c r="Y107" i="3"/>
  <c r="Z107" i="3"/>
  <c r="AA107" i="3"/>
  <c r="AB107" i="3"/>
  <c r="AL107" i="3"/>
  <c r="AM107" i="3"/>
  <c r="AQ107" i="3"/>
  <c r="AT107" i="3"/>
  <c r="AU107" i="3"/>
  <c r="W108" i="3"/>
  <c r="X108" i="3"/>
  <c r="Y108" i="3"/>
  <c r="Z108" i="3"/>
  <c r="AA108" i="3"/>
  <c r="AB108" i="3"/>
  <c r="AL108" i="3"/>
  <c r="AM108" i="3"/>
  <c r="AQ108" i="3"/>
  <c r="AT108" i="3"/>
  <c r="AU108" i="3"/>
  <c r="W109" i="3"/>
  <c r="X109" i="3"/>
  <c r="Y109" i="3"/>
  <c r="Z109" i="3"/>
  <c r="AA109" i="3"/>
  <c r="AB109" i="3"/>
  <c r="AL109" i="3"/>
  <c r="AM109" i="3"/>
  <c r="AQ109" i="3"/>
  <c r="AT109" i="3"/>
  <c r="AU109" i="3"/>
  <c r="W110" i="3"/>
  <c r="X110" i="3"/>
  <c r="Y110" i="3"/>
  <c r="Z110" i="3"/>
  <c r="AA110" i="3"/>
  <c r="AB110" i="3"/>
  <c r="AL110" i="3"/>
  <c r="AM110" i="3"/>
  <c r="AQ110" i="3"/>
  <c r="AT110" i="3"/>
  <c r="AU110" i="3"/>
  <c r="W111" i="3"/>
  <c r="X111" i="3"/>
  <c r="Y111" i="3"/>
  <c r="Z111" i="3"/>
  <c r="AA111" i="3"/>
  <c r="AB111" i="3"/>
  <c r="AL111" i="3"/>
  <c r="AM111" i="3"/>
  <c r="AQ111" i="3"/>
  <c r="AT111" i="3"/>
  <c r="AU111" i="3"/>
  <c r="W112" i="3"/>
  <c r="X112" i="3"/>
  <c r="Y112" i="3"/>
  <c r="Z112" i="3"/>
  <c r="AA112" i="3"/>
  <c r="AB112" i="3"/>
  <c r="AL112" i="3"/>
  <c r="AM112" i="3"/>
  <c r="AQ112" i="3"/>
  <c r="AT112" i="3"/>
  <c r="AU112" i="3"/>
  <c r="W113" i="3"/>
  <c r="X113" i="3"/>
  <c r="Y113" i="3"/>
  <c r="Z113" i="3"/>
  <c r="AA113" i="3"/>
  <c r="AB113" i="3"/>
  <c r="AL113" i="3"/>
  <c r="AM113" i="3"/>
  <c r="AQ113" i="3"/>
  <c r="AT113" i="3"/>
  <c r="AU113" i="3"/>
  <c r="W114" i="3"/>
  <c r="X114" i="3"/>
  <c r="Y114" i="3"/>
  <c r="Z114" i="3"/>
  <c r="AA114" i="3"/>
  <c r="AB114" i="3"/>
  <c r="AL114" i="3"/>
  <c r="AM114" i="3"/>
  <c r="AQ114" i="3"/>
  <c r="AT114" i="3"/>
  <c r="AU114" i="3"/>
  <c r="W115" i="3"/>
  <c r="X115" i="3"/>
  <c r="Y115" i="3"/>
  <c r="Z115" i="3"/>
  <c r="AA115" i="3"/>
  <c r="AB115" i="3"/>
  <c r="AL115" i="3"/>
  <c r="AM115" i="3"/>
  <c r="AQ115" i="3"/>
  <c r="AT115" i="3"/>
  <c r="AU115" i="3"/>
  <c r="W116" i="3"/>
  <c r="X116" i="3"/>
  <c r="Y116" i="3"/>
  <c r="Z116" i="3"/>
  <c r="AA116" i="3"/>
  <c r="AB116" i="3"/>
  <c r="AL116" i="3"/>
  <c r="AM116" i="3"/>
  <c r="AQ116" i="3"/>
  <c r="AT116" i="3"/>
  <c r="AU116" i="3"/>
  <c r="W117" i="3"/>
  <c r="X117" i="3"/>
  <c r="Y117" i="3"/>
  <c r="Z117" i="3"/>
  <c r="AA117" i="3"/>
  <c r="AB117" i="3"/>
  <c r="AL117" i="3"/>
  <c r="AM117" i="3"/>
  <c r="AQ117" i="3"/>
  <c r="AT117" i="3"/>
  <c r="AU117" i="3"/>
  <c r="W118" i="3"/>
  <c r="X118" i="3"/>
  <c r="Y118" i="3"/>
  <c r="Z118" i="3"/>
  <c r="AA118" i="3"/>
  <c r="AB118" i="3"/>
  <c r="AL118" i="3"/>
  <c r="AM118" i="3"/>
  <c r="AQ118" i="3"/>
  <c r="AT118" i="3"/>
  <c r="AU118" i="3"/>
  <c r="W119" i="3"/>
  <c r="X119" i="3"/>
  <c r="Y119" i="3"/>
  <c r="Z119" i="3"/>
  <c r="AA119" i="3"/>
  <c r="AB119" i="3"/>
  <c r="AL119" i="3"/>
  <c r="AM119" i="3"/>
  <c r="AQ119" i="3"/>
  <c r="AT119" i="3"/>
  <c r="AU119" i="3"/>
  <c r="W120" i="3"/>
  <c r="X120" i="3"/>
  <c r="Y120" i="3"/>
  <c r="Z120" i="3"/>
  <c r="AA120" i="3"/>
  <c r="AB120" i="3"/>
  <c r="AL120" i="3"/>
  <c r="AM120" i="3"/>
  <c r="AQ120" i="3"/>
  <c r="AT120" i="3"/>
  <c r="AU120" i="3"/>
  <c r="W121" i="3"/>
  <c r="X121" i="3"/>
  <c r="Y121" i="3"/>
  <c r="Z121" i="3"/>
  <c r="AA121" i="3"/>
  <c r="AB121" i="3"/>
  <c r="AL121" i="3"/>
  <c r="AM121" i="3"/>
  <c r="AQ121" i="3"/>
  <c r="AT121" i="3"/>
  <c r="AU121" i="3"/>
  <c r="W122" i="3"/>
  <c r="X122" i="3"/>
  <c r="Y122" i="3"/>
  <c r="Z122" i="3"/>
  <c r="AA122" i="3"/>
  <c r="AB122" i="3"/>
  <c r="AL122" i="3"/>
  <c r="AM122" i="3"/>
  <c r="AQ122" i="3"/>
  <c r="AT122" i="3"/>
  <c r="AU122" i="3"/>
  <c r="W123" i="3"/>
  <c r="X123" i="3"/>
  <c r="Y123" i="3"/>
  <c r="Z123" i="3"/>
  <c r="AA123" i="3"/>
  <c r="AB123" i="3"/>
  <c r="AL123" i="3"/>
  <c r="AM123" i="3"/>
  <c r="AQ123" i="3"/>
  <c r="AT123" i="3"/>
  <c r="AU123" i="3"/>
  <c r="W124" i="3"/>
  <c r="X124" i="3"/>
  <c r="Y124" i="3"/>
  <c r="Z124" i="3"/>
  <c r="AA124" i="3"/>
  <c r="AB124" i="3"/>
  <c r="AL124" i="3"/>
  <c r="AM124" i="3"/>
  <c r="AQ124" i="3"/>
  <c r="AT124" i="3"/>
  <c r="AU124" i="3"/>
  <c r="W125" i="3"/>
  <c r="X125" i="3"/>
  <c r="Y125" i="3"/>
  <c r="Z125" i="3"/>
  <c r="AA125" i="3"/>
  <c r="AB125" i="3"/>
  <c r="AL125" i="3"/>
  <c r="AM125" i="3"/>
  <c r="AQ125" i="3"/>
  <c r="AT125" i="3"/>
  <c r="AU125" i="3"/>
  <c r="W126" i="3"/>
  <c r="X126" i="3"/>
  <c r="Y126" i="3"/>
  <c r="Z126" i="3"/>
  <c r="AA126" i="3"/>
  <c r="AB126" i="3"/>
  <c r="AL126" i="3"/>
  <c r="AM126" i="3"/>
  <c r="AQ126" i="3"/>
  <c r="AT126" i="3"/>
  <c r="AU126" i="3"/>
  <c r="W127" i="3"/>
  <c r="X127" i="3"/>
  <c r="Y127" i="3"/>
  <c r="Z127" i="3"/>
  <c r="AA127" i="3"/>
  <c r="AB127" i="3"/>
  <c r="AL127" i="3"/>
  <c r="AM127" i="3"/>
  <c r="AQ127" i="3"/>
  <c r="AT127" i="3"/>
  <c r="AU127" i="3"/>
  <c r="W128" i="3"/>
  <c r="X128" i="3"/>
  <c r="Y128" i="3"/>
  <c r="Z128" i="3"/>
  <c r="AA128" i="3"/>
  <c r="AB128" i="3"/>
  <c r="AL128" i="3"/>
  <c r="AM128" i="3"/>
  <c r="AQ128" i="3"/>
  <c r="AT128" i="3"/>
  <c r="AU128" i="3"/>
  <c r="W129" i="3"/>
  <c r="X129" i="3"/>
  <c r="Y129" i="3"/>
  <c r="Z129" i="3"/>
  <c r="AA129" i="3"/>
  <c r="AB129" i="3"/>
  <c r="AL129" i="3"/>
  <c r="AM129" i="3"/>
  <c r="AQ129" i="3"/>
  <c r="AT129" i="3"/>
  <c r="AU129" i="3"/>
  <c r="W130" i="3"/>
  <c r="X130" i="3"/>
  <c r="Y130" i="3"/>
  <c r="Z130" i="3"/>
  <c r="AA130" i="3"/>
  <c r="AB130" i="3"/>
  <c r="AL130" i="3"/>
  <c r="AM130" i="3"/>
  <c r="AQ130" i="3"/>
  <c r="AT130" i="3"/>
  <c r="AU130" i="3"/>
  <c r="W131" i="3"/>
  <c r="X131" i="3"/>
  <c r="Y131" i="3"/>
  <c r="Z131" i="3"/>
  <c r="AA131" i="3"/>
  <c r="AB131" i="3"/>
  <c r="AL131" i="3"/>
  <c r="AM131" i="3"/>
  <c r="AQ131" i="3"/>
  <c r="AT131" i="3"/>
  <c r="AU131" i="3"/>
  <c r="W132" i="3"/>
  <c r="X132" i="3"/>
  <c r="Y132" i="3"/>
  <c r="Z132" i="3"/>
  <c r="AA132" i="3"/>
  <c r="AB132" i="3"/>
  <c r="AL132" i="3"/>
  <c r="AM132" i="3"/>
  <c r="AQ132" i="3"/>
  <c r="AT132" i="3"/>
  <c r="AU132" i="3"/>
  <c r="W133" i="3"/>
  <c r="X133" i="3"/>
  <c r="Y133" i="3"/>
  <c r="Z133" i="3"/>
  <c r="AA133" i="3"/>
  <c r="AB133" i="3"/>
  <c r="AL133" i="3"/>
  <c r="AM133" i="3"/>
  <c r="AQ133" i="3"/>
  <c r="AT133" i="3"/>
  <c r="AU133" i="3"/>
  <c r="W134" i="3"/>
  <c r="X134" i="3"/>
  <c r="Y134" i="3"/>
  <c r="Z134" i="3"/>
  <c r="AA134" i="3"/>
  <c r="AB134" i="3"/>
  <c r="AL134" i="3"/>
  <c r="AM134" i="3"/>
  <c r="AQ134" i="3"/>
  <c r="AT134" i="3"/>
  <c r="AU134" i="3"/>
  <c r="W135" i="3"/>
  <c r="X135" i="3"/>
  <c r="Y135" i="3"/>
  <c r="Z135" i="3"/>
  <c r="AA135" i="3"/>
  <c r="AB135" i="3"/>
  <c r="AL135" i="3"/>
  <c r="AM135" i="3"/>
  <c r="AQ135" i="3"/>
  <c r="AT135" i="3"/>
  <c r="AU135" i="3"/>
  <c r="W136" i="3"/>
  <c r="X136" i="3"/>
  <c r="Y136" i="3"/>
  <c r="Z136" i="3"/>
  <c r="AA136" i="3"/>
  <c r="AB136" i="3"/>
  <c r="AL136" i="3"/>
  <c r="AM136" i="3"/>
  <c r="AQ136" i="3"/>
  <c r="AT136" i="3"/>
  <c r="AU136" i="3"/>
  <c r="W137" i="3"/>
  <c r="X137" i="3"/>
  <c r="Y137" i="3"/>
  <c r="Z137" i="3"/>
  <c r="AA137" i="3"/>
  <c r="AB137" i="3"/>
  <c r="AL137" i="3"/>
  <c r="AM137" i="3"/>
  <c r="AQ137" i="3"/>
  <c r="AT137" i="3"/>
  <c r="AU137" i="3"/>
  <c r="W138" i="3"/>
  <c r="X138" i="3"/>
  <c r="Y138" i="3"/>
  <c r="Z138" i="3"/>
  <c r="AA138" i="3"/>
  <c r="AB138" i="3"/>
  <c r="AL138" i="3"/>
  <c r="AM138" i="3"/>
  <c r="AQ138" i="3"/>
  <c r="AT138" i="3"/>
  <c r="AU138" i="3"/>
  <c r="W139" i="3"/>
  <c r="X139" i="3"/>
  <c r="Y139" i="3"/>
  <c r="Z139" i="3"/>
  <c r="AA139" i="3"/>
  <c r="AB139" i="3"/>
  <c r="AL139" i="3"/>
  <c r="AM139" i="3"/>
  <c r="AQ139" i="3"/>
  <c r="AT139" i="3"/>
  <c r="AU139" i="3"/>
  <c r="W140" i="3"/>
  <c r="X140" i="3"/>
  <c r="Y140" i="3"/>
  <c r="Z140" i="3"/>
  <c r="AA140" i="3"/>
  <c r="AB140" i="3"/>
  <c r="AL140" i="3"/>
  <c r="AM140" i="3"/>
  <c r="AQ140" i="3"/>
  <c r="AT140" i="3"/>
  <c r="AU140" i="3"/>
  <c r="W141" i="3"/>
  <c r="X141" i="3"/>
  <c r="Y141" i="3"/>
  <c r="Z141" i="3"/>
  <c r="AA141" i="3"/>
  <c r="AB141" i="3"/>
  <c r="AL141" i="3"/>
  <c r="AM141" i="3"/>
  <c r="AQ141" i="3"/>
  <c r="AT141" i="3"/>
  <c r="AU141" i="3"/>
  <c r="W142" i="3"/>
  <c r="X142" i="3"/>
  <c r="Y142" i="3"/>
  <c r="Z142" i="3"/>
  <c r="AA142" i="3"/>
  <c r="AB142" i="3"/>
  <c r="AL142" i="3"/>
  <c r="AM142" i="3"/>
  <c r="AQ142" i="3"/>
  <c r="AT142" i="3"/>
  <c r="AU142" i="3"/>
  <c r="W143" i="3"/>
  <c r="X143" i="3"/>
  <c r="Y143" i="3"/>
  <c r="Z143" i="3"/>
  <c r="AA143" i="3"/>
  <c r="AB143" i="3"/>
  <c r="AL143" i="3"/>
  <c r="AM143" i="3"/>
  <c r="AQ143" i="3"/>
  <c r="AT143" i="3"/>
  <c r="AU143" i="3"/>
  <c r="W144" i="3"/>
  <c r="X144" i="3"/>
  <c r="Y144" i="3"/>
  <c r="Z144" i="3"/>
  <c r="AA144" i="3"/>
  <c r="AB144" i="3"/>
  <c r="AL144" i="3"/>
  <c r="AM144" i="3"/>
  <c r="AQ144" i="3"/>
  <c r="AT144" i="3"/>
  <c r="AU144" i="3"/>
  <c r="W145" i="3"/>
  <c r="X145" i="3"/>
  <c r="Y145" i="3"/>
  <c r="Z145" i="3"/>
  <c r="AA145" i="3"/>
  <c r="AB145" i="3"/>
  <c r="AL145" i="3"/>
  <c r="AM145" i="3"/>
  <c r="AQ145" i="3"/>
  <c r="AT145" i="3"/>
  <c r="AU145" i="3"/>
  <c r="W146" i="3"/>
  <c r="X146" i="3"/>
  <c r="Y146" i="3"/>
  <c r="Z146" i="3"/>
  <c r="AA146" i="3"/>
  <c r="AB146" i="3"/>
  <c r="AL146" i="3"/>
  <c r="AM146" i="3"/>
  <c r="AQ146" i="3"/>
  <c r="AT146" i="3"/>
  <c r="AU146" i="3"/>
  <c r="W147" i="3"/>
  <c r="X147" i="3"/>
  <c r="Y147" i="3"/>
  <c r="Z147" i="3"/>
  <c r="AA147" i="3"/>
  <c r="AB147" i="3"/>
  <c r="AL147" i="3"/>
  <c r="AM147" i="3"/>
  <c r="AQ147" i="3"/>
  <c r="AT147" i="3"/>
  <c r="AU147" i="3"/>
  <c r="W148" i="3"/>
  <c r="X148" i="3"/>
  <c r="Y148" i="3"/>
  <c r="Z148" i="3"/>
  <c r="AA148" i="3"/>
  <c r="AB148" i="3"/>
  <c r="AL148" i="3"/>
  <c r="AM148" i="3"/>
  <c r="AQ148" i="3"/>
  <c r="AT148" i="3"/>
  <c r="AU148" i="3"/>
  <c r="W149" i="3"/>
  <c r="X149" i="3"/>
  <c r="Y149" i="3"/>
  <c r="Z149" i="3"/>
  <c r="AA149" i="3"/>
  <c r="AB149" i="3"/>
  <c r="AL149" i="3"/>
  <c r="AM149" i="3"/>
  <c r="AQ149" i="3"/>
  <c r="AT149" i="3"/>
  <c r="AU149" i="3"/>
  <c r="W150" i="3"/>
  <c r="X150" i="3"/>
  <c r="Y150" i="3"/>
  <c r="Z150" i="3"/>
  <c r="AA150" i="3"/>
  <c r="AB150" i="3"/>
  <c r="AL150" i="3"/>
  <c r="AM150" i="3"/>
  <c r="AQ150" i="3"/>
  <c r="AT150" i="3"/>
  <c r="AU150" i="3"/>
  <c r="W151" i="3"/>
  <c r="X151" i="3"/>
  <c r="Y151" i="3"/>
  <c r="Z151" i="3"/>
  <c r="AA151" i="3"/>
  <c r="AB151" i="3"/>
  <c r="AL151" i="3"/>
  <c r="AM151" i="3"/>
  <c r="AQ151" i="3"/>
  <c r="AT151" i="3"/>
  <c r="AU151" i="3"/>
  <c r="W152" i="3"/>
  <c r="X152" i="3"/>
  <c r="Y152" i="3"/>
  <c r="Z152" i="3"/>
  <c r="AA152" i="3"/>
  <c r="AB152" i="3"/>
  <c r="AL152" i="3"/>
  <c r="AM152" i="3"/>
  <c r="AQ152" i="3"/>
  <c r="AT152" i="3"/>
  <c r="AU152" i="3"/>
  <c r="W153" i="3"/>
  <c r="X153" i="3"/>
  <c r="Y153" i="3"/>
  <c r="Z153" i="3"/>
  <c r="AA153" i="3"/>
  <c r="AB153" i="3"/>
  <c r="AL153" i="3"/>
  <c r="AM153" i="3"/>
  <c r="AQ153" i="3"/>
  <c r="AT153" i="3"/>
  <c r="AU153" i="3"/>
  <c r="W154" i="3"/>
  <c r="X154" i="3"/>
  <c r="Y154" i="3"/>
  <c r="Z154" i="3"/>
  <c r="AA154" i="3"/>
  <c r="AB154" i="3"/>
  <c r="AL154" i="3"/>
  <c r="AM154" i="3"/>
  <c r="AQ154" i="3"/>
  <c r="AT154" i="3"/>
  <c r="AU154" i="3"/>
  <c r="W155" i="3"/>
  <c r="X155" i="3"/>
  <c r="Y155" i="3"/>
  <c r="Z155" i="3"/>
  <c r="AA155" i="3"/>
  <c r="AB155" i="3"/>
  <c r="AL155" i="3"/>
  <c r="AM155" i="3"/>
  <c r="AQ155" i="3"/>
  <c r="AT155" i="3"/>
  <c r="AU155" i="3"/>
  <c r="W156" i="3"/>
  <c r="X156" i="3"/>
  <c r="Y156" i="3"/>
  <c r="Z156" i="3"/>
  <c r="AA156" i="3"/>
  <c r="AB156" i="3"/>
  <c r="AL156" i="3"/>
  <c r="AM156" i="3"/>
  <c r="AQ156" i="3"/>
  <c r="AT156" i="3"/>
  <c r="AU156" i="3"/>
  <c r="W157" i="3"/>
  <c r="X157" i="3"/>
  <c r="Y157" i="3"/>
  <c r="Z157" i="3"/>
  <c r="AA157" i="3"/>
  <c r="AB157" i="3"/>
  <c r="AL157" i="3"/>
  <c r="AM157" i="3"/>
  <c r="AQ157" i="3"/>
  <c r="AT157" i="3"/>
  <c r="AU157" i="3"/>
  <c r="W158" i="3"/>
  <c r="X158" i="3"/>
  <c r="Y158" i="3"/>
  <c r="Z158" i="3"/>
  <c r="AA158" i="3"/>
  <c r="AB158" i="3"/>
  <c r="AL158" i="3"/>
  <c r="AM158" i="3"/>
  <c r="AQ158" i="3"/>
  <c r="AT158" i="3"/>
  <c r="AU158" i="3"/>
  <c r="W159" i="3"/>
  <c r="X159" i="3"/>
  <c r="Y159" i="3"/>
  <c r="Z159" i="3"/>
  <c r="AA159" i="3"/>
  <c r="AB159" i="3"/>
  <c r="AL159" i="3"/>
  <c r="AM159" i="3"/>
  <c r="AQ159" i="3"/>
  <c r="AT159" i="3"/>
  <c r="AU159" i="3"/>
  <c r="W160" i="3"/>
  <c r="X160" i="3"/>
  <c r="Y160" i="3"/>
  <c r="Z160" i="3"/>
  <c r="AA160" i="3"/>
  <c r="AB160" i="3"/>
  <c r="AL160" i="3"/>
  <c r="AM160" i="3"/>
  <c r="AQ160" i="3"/>
  <c r="AT160" i="3"/>
  <c r="AU160" i="3"/>
  <c r="W161" i="3"/>
  <c r="X161" i="3"/>
  <c r="Y161" i="3"/>
  <c r="Z161" i="3"/>
  <c r="AA161" i="3"/>
  <c r="AB161" i="3"/>
  <c r="AL161" i="3"/>
  <c r="AM161" i="3"/>
  <c r="AQ161" i="3"/>
  <c r="AT161" i="3"/>
  <c r="AU161" i="3"/>
  <c r="W162" i="3"/>
  <c r="X162" i="3"/>
  <c r="Y162" i="3"/>
  <c r="Z162" i="3"/>
  <c r="AA162" i="3"/>
  <c r="AB162" i="3"/>
  <c r="AL162" i="3"/>
  <c r="AM162" i="3"/>
  <c r="AQ162" i="3"/>
  <c r="AT162" i="3"/>
  <c r="AU162" i="3"/>
  <c r="W163" i="3"/>
  <c r="X163" i="3"/>
  <c r="Y163" i="3"/>
  <c r="Z163" i="3"/>
  <c r="AA163" i="3"/>
  <c r="AB163" i="3"/>
  <c r="AL163" i="3"/>
  <c r="AM163" i="3"/>
  <c r="AQ163" i="3"/>
  <c r="AT163" i="3"/>
  <c r="AU163" i="3"/>
  <c r="W164" i="3"/>
  <c r="X164" i="3"/>
  <c r="Y164" i="3"/>
  <c r="Z164" i="3"/>
  <c r="AA164" i="3"/>
  <c r="AB164" i="3"/>
  <c r="AL164" i="3"/>
  <c r="AM164" i="3"/>
  <c r="AQ164" i="3"/>
  <c r="AT164" i="3"/>
  <c r="AU164" i="3"/>
  <c r="W165" i="3"/>
  <c r="X165" i="3"/>
  <c r="Y165" i="3"/>
  <c r="Z165" i="3"/>
  <c r="AA165" i="3"/>
  <c r="AB165" i="3"/>
  <c r="AL165" i="3"/>
  <c r="AM165" i="3"/>
  <c r="AQ165" i="3"/>
  <c r="AT165" i="3"/>
  <c r="AU165" i="3"/>
  <c r="W166" i="3"/>
  <c r="X166" i="3"/>
  <c r="Y166" i="3"/>
  <c r="Z166" i="3"/>
  <c r="AA166" i="3"/>
  <c r="AB166" i="3"/>
  <c r="AL166" i="3"/>
  <c r="AM166" i="3"/>
  <c r="AQ166" i="3"/>
  <c r="AT166" i="3"/>
  <c r="AU166" i="3"/>
  <c r="W167" i="3"/>
  <c r="X167" i="3"/>
  <c r="Y167" i="3"/>
  <c r="Z167" i="3"/>
  <c r="AA167" i="3"/>
  <c r="AB167" i="3"/>
  <c r="AL167" i="3"/>
  <c r="AM167" i="3"/>
  <c r="AQ167" i="3"/>
  <c r="AT167" i="3"/>
  <c r="AU167" i="3"/>
  <c r="W168" i="3"/>
  <c r="X168" i="3"/>
  <c r="Y168" i="3"/>
  <c r="Z168" i="3"/>
  <c r="AA168" i="3"/>
  <c r="AB168" i="3"/>
  <c r="AL168" i="3"/>
  <c r="AM168" i="3"/>
  <c r="AQ168" i="3"/>
  <c r="AT168" i="3"/>
  <c r="AU168" i="3"/>
  <c r="W169" i="3"/>
  <c r="X169" i="3"/>
  <c r="Y169" i="3"/>
  <c r="Z169" i="3"/>
  <c r="AA169" i="3"/>
  <c r="AB169" i="3"/>
  <c r="AL169" i="3"/>
  <c r="AM169" i="3"/>
  <c r="AQ169" i="3"/>
  <c r="AT169" i="3"/>
  <c r="AU169" i="3"/>
  <c r="W170" i="3"/>
  <c r="X170" i="3"/>
  <c r="Y170" i="3"/>
  <c r="Z170" i="3"/>
  <c r="AA170" i="3"/>
  <c r="AB170" i="3"/>
  <c r="AL170" i="3"/>
  <c r="AM170" i="3"/>
  <c r="AQ170" i="3"/>
  <c r="AT170" i="3"/>
  <c r="AU170" i="3"/>
  <c r="W171" i="3"/>
  <c r="X171" i="3"/>
  <c r="Y171" i="3"/>
  <c r="Z171" i="3"/>
  <c r="AA171" i="3"/>
  <c r="AB171" i="3"/>
  <c r="AL171" i="3"/>
  <c r="AM171" i="3"/>
  <c r="AQ171" i="3"/>
  <c r="AT171" i="3"/>
  <c r="AU171" i="3"/>
  <c r="W172" i="3"/>
  <c r="X172" i="3"/>
  <c r="Y172" i="3"/>
  <c r="Z172" i="3"/>
  <c r="AA172" i="3"/>
  <c r="AB172" i="3"/>
  <c r="AL172" i="3"/>
  <c r="AM172" i="3"/>
  <c r="AQ172" i="3"/>
  <c r="AT172" i="3"/>
  <c r="AU172" i="3"/>
  <c r="W173" i="3"/>
  <c r="X173" i="3"/>
  <c r="Y173" i="3"/>
  <c r="Z173" i="3"/>
  <c r="AA173" i="3"/>
  <c r="AB173" i="3"/>
  <c r="AL173" i="3"/>
  <c r="AM173" i="3"/>
  <c r="AQ173" i="3"/>
  <c r="AT173" i="3"/>
  <c r="AU173" i="3"/>
  <c r="W174" i="3"/>
  <c r="X174" i="3"/>
  <c r="Y174" i="3"/>
  <c r="Z174" i="3"/>
  <c r="AA174" i="3"/>
  <c r="AB174" i="3"/>
  <c r="AL174" i="3"/>
  <c r="AM174" i="3"/>
  <c r="AQ174" i="3"/>
  <c r="AT174" i="3"/>
  <c r="AU174" i="3"/>
  <c r="W175" i="3"/>
  <c r="X175" i="3"/>
  <c r="Y175" i="3"/>
  <c r="Z175" i="3"/>
  <c r="AA175" i="3"/>
  <c r="AB175" i="3"/>
  <c r="AL175" i="3"/>
  <c r="AM175" i="3"/>
  <c r="AQ175" i="3"/>
  <c r="AT175" i="3"/>
  <c r="AU175" i="3"/>
  <c r="W176" i="3"/>
  <c r="X176" i="3"/>
  <c r="Y176" i="3"/>
  <c r="Z176" i="3"/>
  <c r="AA176" i="3"/>
  <c r="AB176" i="3"/>
  <c r="AL176" i="3"/>
  <c r="AM176" i="3"/>
  <c r="AQ176" i="3"/>
  <c r="AT176" i="3"/>
  <c r="AU176" i="3"/>
  <c r="W177" i="3"/>
  <c r="X177" i="3"/>
  <c r="Y177" i="3"/>
  <c r="Z177" i="3"/>
  <c r="AA177" i="3"/>
  <c r="AB177" i="3"/>
  <c r="AL177" i="3"/>
  <c r="AM177" i="3"/>
  <c r="AQ177" i="3"/>
  <c r="AT177" i="3"/>
  <c r="AU177" i="3"/>
  <c r="W178" i="3"/>
  <c r="X178" i="3"/>
  <c r="Y178" i="3"/>
  <c r="Z178" i="3"/>
  <c r="AA178" i="3"/>
  <c r="AB178" i="3"/>
  <c r="AL178" i="3"/>
  <c r="AM178" i="3"/>
  <c r="AQ178" i="3"/>
  <c r="AT178" i="3"/>
  <c r="AU178" i="3"/>
  <c r="W179" i="3"/>
  <c r="X179" i="3"/>
  <c r="Y179" i="3"/>
  <c r="Z179" i="3"/>
  <c r="AA179" i="3"/>
  <c r="AB179" i="3"/>
  <c r="AL179" i="3"/>
  <c r="AM179" i="3"/>
  <c r="AQ179" i="3"/>
  <c r="AT179" i="3"/>
  <c r="AU179" i="3"/>
  <c r="W180" i="3"/>
  <c r="X180" i="3"/>
  <c r="Y180" i="3"/>
  <c r="Z180" i="3"/>
  <c r="AA180" i="3"/>
  <c r="AB180" i="3"/>
  <c r="AL180" i="3"/>
  <c r="AM180" i="3"/>
  <c r="AQ180" i="3"/>
  <c r="AT180" i="3"/>
  <c r="AU180" i="3"/>
  <c r="W181" i="3"/>
  <c r="X181" i="3"/>
  <c r="Y181" i="3"/>
  <c r="Z181" i="3"/>
  <c r="AA181" i="3"/>
  <c r="AB181" i="3"/>
  <c r="AL181" i="3"/>
  <c r="AM181" i="3"/>
  <c r="AQ181" i="3"/>
  <c r="AT181" i="3"/>
  <c r="AU181" i="3"/>
  <c r="W182" i="3"/>
  <c r="X182" i="3"/>
  <c r="Y182" i="3"/>
  <c r="Z182" i="3"/>
  <c r="AA182" i="3"/>
  <c r="AB182" i="3"/>
  <c r="AL182" i="3"/>
  <c r="AM182" i="3"/>
  <c r="AQ182" i="3"/>
  <c r="AT182" i="3"/>
  <c r="AU182" i="3"/>
  <c r="W183" i="3"/>
  <c r="X183" i="3"/>
  <c r="Y183" i="3"/>
  <c r="Z183" i="3"/>
  <c r="AA183" i="3"/>
  <c r="AB183" i="3"/>
  <c r="AL183" i="3"/>
  <c r="AM183" i="3"/>
  <c r="AQ183" i="3"/>
  <c r="AT183" i="3"/>
  <c r="AU183" i="3"/>
  <c r="W184" i="3"/>
  <c r="X184" i="3"/>
  <c r="Y184" i="3"/>
  <c r="Z184" i="3"/>
  <c r="AA184" i="3"/>
  <c r="AB184" i="3"/>
  <c r="AL184" i="3"/>
  <c r="AM184" i="3"/>
  <c r="AQ184" i="3"/>
  <c r="AT184" i="3"/>
  <c r="AU184" i="3"/>
  <c r="W185" i="3"/>
  <c r="X185" i="3"/>
  <c r="Y185" i="3"/>
  <c r="Z185" i="3"/>
  <c r="AA185" i="3"/>
  <c r="AB185" i="3"/>
  <c r="AL185" i="3"/>
  <c r="AM185" i="3"/>
  <c r="AQ185" i="3"/>
  <c r="AT185" i="3"/>
  <c r="AU185" i="3"/>
  <c r="W186" i="3"/>
  <c r="X186" i="3"/>
  <c r="Y186" i="3"/>
  <c r="Z186" i="3"/>
  <c r="AA186" i="3"/>
  <c r="AB186" i="3"/>
  <c r="AL186" i="3"/>
  <c r="AM186" i="3"/>
  <c r="AQ186" i="3"/>
  <c r="AT186" i="3"/>
  <c r="AU186" i="3"/>
  <c r="W187" i="3"/>
  <c r="X187" i="3"/>
  <c r="Y187" i="3"/>
  <c r="Z187" i="3"/>
  <c r="AA187" i="3"/>
  <c r="AB187" i="3"/>
  <c r="AL187" i="3"/>
  <c r="AM187" i="3"/>
  <c r="AQ187" i="3"/>
  <c r="AT187" i="3"/>
  <c r="AU187" i="3"/>
  <c r="W188" i="3"/>
  <c r="X188" i="3"/>
  <c r="Y188" i="3"/>
  <c r="Z188" i="3"/>
  <c r="AA188" i="3"/>
  <c r="AB188" i="3"/>
  <c r="AL188" i="3"/>
  <c r="AM188" i="3"/>
  <c r="AQ188" i="3"/>
  <c r="AT188" i="3"/>
  <c r="AU188" i="3"/>
  <c r="W189" i="3"/>
  <c r="X189" i="3"/>
  <c r="Y189" i="3"/>
  <c r="Z189" i="3"/>
  <c r="AA189" i="3"/>
  <c r="AB189" i="3"/>
  <c r="AL189" i="3"/>
  <c r="AM189" i="3"/>
  <c r="AQ189" i="3"/>
  <c r="AT189" i="3"/>
  <c r="AU189" i="3"/>
  <c r="W190" i="3"/>
  <c r="X190" i="3"/>
  <c r="Y190" i="3"/>
  <c r="Z190" i="3"/>
  <c r="AA190" i="3"/>
  <c r="AB190" i="3"/>
  <c r="AL190" i="3"/>
  <c r="AM190" i="3"/>
  <c r="AQ190" i="3"/>
  <c r="AT190" i="3"/>
  <c r="AU190" i="3"/>
  <c r="W191" i="3"/>
  <c r="X191" i="3"/>
  <c r="Y191" i="3"/>
  <c r="Z191" i="3"/>
  <c r="AA191" i="3"/>
  <c r="AB191" i="3"/>
  <c r="AL191" i="3"/>
  <c r="AM191" i="3"/>
  <c r="AQ191" i="3"/>
  <c r="AT191" i="3"/>
  <c r="AU191" i="3"/>
  <c r="W192" i="3"/>
  <c r="X192" i="3"/>
  <c r="Y192" i="3"/>
  <c r="Z192" i="3"/>
  <c r="AA192" i="3"/>
  <c r="AB192" i="3"/>
  <c r="AL192" i="3"/>
  <c r="AM192" i="3"/>
  <c r="AQ192" i="3"/>
  <c r="AT192" i="3"/>
  <c r="AU192" i="3"/>
  <c r="W193" i="3"/>
  <c r="X193" i="3"/>
  <c r="Y193" i="3"/>
  <c r="Z193" i="3"/>
  <c r="AA193" i="3"/>
  <c r="AB193" i="3"/>
  <c r="AL193" i="3"/>
  <c r="AM193" i="3"/>
  <c r="AQ193" i="3"/>
  <c r="AT193" i="3"/>
  <c r="AU193" i="3"/>
  <c r="W194" i="3"/>
  <c r="X194" i="3"/>
  <c r="Y194" i="3"/>
  <c r="Z194" i="3"/>
  <c r="AA194" i="3"/>
  <c r="AB194" i="3"/>
  <c r="AL194" i="3"/>
  <c r="AM194" i="3"/>
  <c r="AQ194" i="3"/>
  <c r="AT194" i="3"/>
  <c r="AU194" i="3"/>
  <c r="W195" i="3"/>
  <c r="X195" i="3"/>
  <c r="Y195" i="3"/>
  <c r="Z195" i="3"/>
  <c r="AA195" i="3"/>
  <c r="AB195" i="3"/>
  <c r="AL195" i="3"/>
  <c r="AM195" i="3"/>
  <c r="AQ195" i="3"/>
  <c r="AT195" i="3"/>
  <c r="AU195" i="3"/>
  <c r="W196" i="3"/>
  <c r="X196" i="3"/>
  <c r="Y196" i="3"/>
  <c r="Z196" i="3"/>
  <c r="AA196" i="3"/>
  <c r="AB196" i="3"/>
  <c r="AL196" i="3"/>
  <c r="AM196" i="3"/>
  <c r="AQ196" i="3"/>
  <c r="AT196" i="3"/>
  <c r="AU196" i="3"/>
  <c r="W197" i="3"/>
  <c r="X197" i="3"/>
  <c r="Y197" i="3"/>
  <c r="Z197" i="3"/>
  <c r="AA197" i="3"/>
  <c r="AB197" i="3"/>
  <c r="AL197" i="3"/>
  <c r="AM197" i="3"/>
  <c r="AQ197" i="3"/>
  <c r="AT197" i="3"/>
  <c r="AU197" i="3"/>
  <c r="W198" i="3"/>
  <c r="X198" i="3"/>
  <c r="Y198" i="3"/>
  <c r="Z198" i="3"/>
  <c r="AA198" i="3"/>
  <c r="AB198" i="3"/>
  <c r="AL198" i="3"/>
  <c r="AM198" i="3"/>
  <c r="AQ198" i="3"/>
  <c r="AT198" i="3"/>
  <c r="AU198" i="3"/>
  <c r="W199" i="3"/>
  <c r="X199" i="3"/>
  <c r="Y199" i="3"/>
  <c r="Z199" i="3"/>
  <c r="AA199" i="3"/>
  <c r="AB199" i="3"/>
  <c r="AL199" i="3"/>
  <c r="AM199" i="3"/>
  <c r="AQ199" i="3"/>
  <c r="AT199" i="3"/>
  <c r="AU199" i="3"/>
  <c r="W200" i="3"/>
  <c r="X200" i="3"/>
  <c r="Y200" i="3"/>
  <c r="Z200" i="3"/>
  <c r="AA200" i="3"/>
  <c r="AB200" i="3"/>
  <c r="AL200" i="3"/>
  <c r="AM200" i="3"/>
  <c r="AQ200" i="3"/>
  <c r="AT200" i="3"/>
  <c r="AU200" i="3"/>
  <c r="W201" i="3"/>
  <c r="X201" i="3"/>
  <c r="Y201" i="3"/>
  <c r="Z201" i="3"/>
  <c r="AA201" i="3"/>
  <c r="AB201" i="3"/>
  <c r="AL201" i="3"/>
  <c r="AM201" i="3"/>
  <c r="AQ201" i="3"/>
  <c r="AT201" i="3"/>
  <c r="AU201" i="3"/>
  <c r="W202" i="3"/>
  <c r="X202" i="3"/>
  <c r="Y202" i="3"/>
  <c r="Z202" i="3"/>
  <c r="AA202" i="3"/>
  <c r="AB202" i="3"/>
  <c r="AL202" i="3"/>
  <c r="AM202" i="3"/>
  <c r="AQ202" i="3"/>
  <c r="AT202" i="3"/>
  <c r="AU202" i="3"/>
  <c r="W203" i="3"/>
  <c r="X203" i="3"/>
  <c r="Y203" i="3"/>
  <c r="Z203" i="3"/>
  <c r="AA203" i="3"/>
  <c r="AB203" i="3"/>
  <c r="AL203" i="3"/>
  <c r="AM203" i="3"/>
  <c r="AQ203" i="3"/>
  <c r="AT203" i="3"/>
  <c r="AU203" i="3"/>
  <c r="W204" i="3"/>
  <c r="X204" i="3"/>
  <c r="Y204" i="3"/>
  <c r="Z204" i="3"/>
  <c r="AA204" i="3"/>
  <c r="AB204" i="3"/>
  <c r="AL204" i="3"/>
  <c r="AM204" i="3"/>
  <c r="AQ204" i="3"/>
  <c r="AT204" i="3"/>
  <c r="AU204" i="3"/>
  <c r="W205" i="3"/>
  <c r="X205" i="3"/>
  <c r="Y205" i="3"/>
  <c r="Z205" i="3"/>
  <c r="AA205" i="3"/>
  <c r="AB205" i="3"/>
  <c r="AL205" i="3"/>
  <c r="AM205" i="3"/>
  <c r="AQ205" i="3"/>
  <c r="AT205" i="3"/>
  <c r="AU205" i="3"/>
  <c r="W206" i="3"/>
  <c r="X206" i="3"/>
  <c r="Y206" i="3"/>
  <c r="Z206" i="3"/>
  <c r="AA206" i="3"/>
  <c r="AB206" i="3"/>
  <c r="AL206" i="3"/>
  <c r="AM206" i="3"/>
  <c r="AQ206" i="3"/>
  <c r="AT206" i="3"/>
  <c r="AU206" i="3"/>
  <c r="W207" i="3"/>
  <c r="X207" i="3"/>
  <c r="Y207" i="3"/>
  <c r="Z207" i="3"/>
  <c r="AA207" i="3"/>
  <c r="AB207" i="3"/>
  <c r="AL207" i="3"/>
  <c r="AM207" i="3"/>
  <c r="AQ207" i="3"/>
  <c r="AT207" i="3"/>
  <c r="AU207" i="3"/>
  <c r="W208" i="3"/>
  <c r="X208" i="3"/>
  <c r="Y208" i="3"/>
  <c r="Z208" i="3"/>
  <c r="AA208" i="3"/>
  <c r="AB208" i="3"/>
  <c r="AL208" i="3"/>
  <c r="AM208" i="3"/>
  <c r="AQ208" i="3"/>
  <c r="AT208" i="3"/>
  <c r="AU208" i="3"/>
  <c r="W209" i="3"/>
  <c r="X209" i="3"/>
  <c r="Y209" i="3"/>
  <c r="Z209" i="3"/>
  <c r="AA209" i="3"/>
  <c r="AB209" i="3"/>
  <c r="AL209" i="3"/>
  <c r="AM209" i="3"/>
  <c r="AQ209" i="3"/>
  <c r="AT209" i="3"/>
  <c r="AU209" i="3"/>
  <c r="W210" i="3"/>
  <c r="X210" i="3"/>
  <c r="Y210" i="3"/>
  <c r="Z210" i="3"/>
  <c r="AA210" i="3"/>
  <c r="AB210" i="3"/>
  <c r="AL210" i="3"/>
  <c r="AM210" i="3"/>
  <c r="AQ210" i="3"/>
  <c r="AT210" i="3"/>
  <c r="AU210" i="3"/>
  <c r="W211" i="3"/>
  <c r="X211" i="3"/>
  <c r="Y211" i="3"/>
  <c r="Z211" i="3"/>
  <c r="AA211" i="3"/>
  <c r="AB211" i="3"/>
  <c r="AL211" i="3"/>
  <c r="AM211" i="3"/>
  <c r="AQ211" i="3"/>
  <c r="AT211" i="3"/>
  <c r="AU211" i="3"/>
  <c r="W212" i="3"/>
  <c r="X212" i="3"/>
  <c r="Y212" i="3"/>
  <c r="Z212" i="3"/>
  <c r="AA212" i="3"/>
  <c r="AB212" i="3"/>
  <c r="AL212" i="3"/>
  <c r="AM212" i="3"/>
  <c r="AQ212" i="3"/>
  <c r="AT212" i="3"/>
  <c r="AU212" i="3"/>
  <c r="W213" i="3"/>
  <c r="X213" i="3"/>
  <c r="Y213" i="3"/>
  <c r="Z213" i="3"/>
  <c r="AA213" i="3"/>
  <c r="AB213" i="3"/>
  <c r="AL213" i="3"/>
  <c r="AM213" i="3"/>
  <c r="AQ213" i="3"/>
  <c r="AT213" i="3"/>
  <c r="AU213" i="3"/>
  <c r="W214" i="3"/>
  <c r="X214" i="3"/>
  <c r="Y214" i="3"/>
  <c r="Z214" i="3"/>
  <c r="AA214" i="3"/>
  <c r="AB214" i="3"/>
  <c r="AL214" i="3"/>
  <c r="AM214" i="3"/>
  <c r="AQ214" i="3"/>
  <c r="AT214" i="3"/>
  <c r="AU214" i="3"/>
  <c r="W215" i="3"/>
  <c r="X215" i="3"/>
  <c r="Y215" i="3"/>
  <c r="Z215" i="3"/>
  <c r="AA215" i="3"/>
  <c r="AB215" i="3"/>
  <c r="AL215" i="3"/>
  <c r="AM215" i="3"/>
  <c r="AQ215" i="3"/>
  <c r="AT215" i="3"/>
  <c r="AU215" i="3"/>
  <c r="W216" i="3"/>
  <c r="X216" i="3"/>
  <c r="Y216" i="3"/>
  <c r="Z216" i="3"/>
  <c r="AA216" i="3"/>
  <c r="AB216" i="3"/>
  <c r="AL216" i="3"/>
  <c r="AM216" i="3"/>
  <c r="AQ216" i="3"/>
  <c r="AT216" i="3"/>
  <c r="AU216" i="3"/>
  <c r="W217" i="3"/>
  <c r="X217" i="3"/>
  <c r="Y217" i="3"/>
  <c r="Z217" i="3"/>
  <c r="AA217" i="3"/>
  <c r="AB217" i="3"/>
  <c r="AL217" i="3"/>
  <c r="AM217" i="3"/>
  <c r="AQ217" i="3"/>
  <c r="AT217" i="3"/>
  <c r="AU217" i="3"/>
  <c r="W218" i="3"/>
  <c r="X218" i="3"/>
  <c r="Y218" i="3"/>
  <c r="Z218" i="3"/>
  <c r="AA218" i="3"/>
  <c r="AB218" i="3"/>
  <c r="AL218" i="3"/>
  <c r="AM218" i="3"/>
  <c r="AQ218" i="3"/>
  <c r="AT218" i="3"/>
  <c r="AU218" i="3"/>
  <c r="W219" i="3"/>
  <c r="X219" i="3"/>
  <c r="Y219" i="3"/>
  <c r="Z219" i="3"/>
  <c r="AA219" i="3"/>
  <c r="AB219" i="3"/>
  <c r="AL219" i="3"/>
  <c r="AM219" i="3"/>
  <c r="AQ219" i="3"/>
  <c r="AT219" i="3"/>
  <c r="AU219" i="3"/>
  <c r="W220" i="3"/>
  <c r="X220" i="3"/>
  <c r="Y220" i="3"/>
  <c r="Z220" i="3"/>
  <c r="AA220" i="3"/>
  <c r="AB220" i="3"/>
  <c r="AL220" i="3"/>
  <c r="AM220" i="3"/>
  <c r="AQ220" i="3"/>
  <c r="AT220" i="3"/>
  <c r="AU220" i="3"/>
  <c r="W221" i="3"/>
  <c r="X221" i="3"/>
  <c r="Y221" i="3"/>
  <c r="Z221" i="3"/>
  <c r="AA221" i="3"/>
  <c r="AB221" i="3"/>
  <c r="AL221" i="3"/>
  <c r="AM221" i="3"/>
  <c r="AQ221" i="3"/>
  <c r="AT221" i="3"/>
  <c r="AU221" i="3"/>
  <c r="W222" i="3"/>
  <c r="X222" i="3"/>
  <c r="Y222" i="3"/>
  <c r="Z222" i="3"/>
  <c r="AA222" i="3"/>
  <c r="AB222" i="3"/>
  <c r="AL222" i="3"/>
  <c r="AM222" i="3"/>
  <c r="AQ222" i="3"/>
  <c r="AT222" i="3"/>
  <c r="AU222" i="3"/>
  <c r="W223" i="3"/>
  <c r="X223" i="3"/>
  <c r="Y223" i="3"/>
  <c r="Z223" i="3"/>
  <c r="AA223" i="3"/>
  <c r="AB223" i="3"/>
  <c r="AL223" i="3"/>
  <c r="AM223" i="3"/>
  <c r="AQ223" i="3"/>
  <c r="AT223" i="3"/>
  <c r="AU223" i="3"/>
  <c r="W224" i="3"/>
  <c r="X224" i="3"/>
  <c r="Y224" i="3"/>
  <c r="Z224" i="3"/>
  <c r="AA224" i="3"/>
  <c r="AB224" i="3"/>
  <c r="AL224" i="3"/>
  <c r="AM224" i="3"/>
  <c r="AQ224" i="3"/>
  <c r="AT224" i="3"/>
  <c r="AU224" i="3"/>
  <c r="W225" i="3"/>
  <c r="X225" i="3"/>
  <c r="Y225" i="3"/>
  <c r="Z225" i="3"/>
  <c r="AA225" i="3"/>
  <c r="AB225" i="3"/>
  <c r="AL225" i="3"/>
  <c r="AM225" i="3"/>
  <c r="AQ225" i="3"/>
  <c r="AT225" i="3"/>
  <c r="AU225" i="3"/>
  <c r="W226" i="3"/>
  <c r="X226" i="3"/>
  <c r="Y226" i="3"/>
  <c r="Z226" i="3"/>
  <c r="AA226" i="3"/>
  <c r="AB226" i="3"/>
  <c r="AL226" i="3"/>
  <c r="AM226" i="3"/>
  <c r="AQ226" i="3"/>
  <c r="AT226" i="3"/>
  <c r="AU226" i="3"/>
  <c r="W227" i="3"/>
  <c r="X227" i="3"/>
  <c r="Y227" i="3"/>
  <c r="Z227" i="3"/>
  <c r="AA227" i="3"/>
  <c r="AB227" i="3"/>
  <c r="AL227" i="3"/>
  <c r="AM227" i="3"/>
  <c r="AQ227" i="3"/>
  <c r="AT227" i="3"/>
  <c r="AU227" i="3"/>
  <c r="W228" i="3"/>
  <c r="X228" i="3"/>
  <c r="Y228" i="3"/>
  <c r="Z228" i="3"/>
  <c r="AA228" i="3"/>
  <c r="AB228" i="3"/>
  <c r="AL228" i="3"/>
  <c r="AM228" i="3"/>
  <c r="AQ228" i="3"/>
  <c r="AT228" i="3"/>
  <c r="AU228" i="3"/>
  <c r="W229" i="3"/>
  <c r="X229" i="3"/>
  <c r="Y229" i="3"/>
  <c r="Z229" i="3"/>
  <c r="AA229" i="3"/>
  <c r="AB229" i="3"/>
  <c r="AL229" i="3"/>
  <c r="AM229" i="3"/>
  <c r="AQ229" i="3"/>
  <c r="AT229" i="3"/>
  <c r="AU229" i="3"/>
  <c r="W230" i="3"/>
  <c r="X230" i="3"/>
  <c r="Y230" i="3"/>
  <c r="Z230" i="3"/>
  <c r="AA230" i="3"/>
  <c r="AB230" i="3"/>
  <c r="AL230" i="3"/>
  <c r="AM230" i="3"/>
  <c r="AQ230" i="3"/>
  <c r="AT230" i="3"/>
  <c r="AU230" i="3"/>
  <c r="W231" i="3"/>
  <c r="X231" i="3"/>
  <c r="Y231" i="3"/>
  <c r="Z231" i="3"/>
  <c r="AA231" i="3"/>
  <c r="AB231" i="3"/>
  <c r="AL231" i="3"/>
  <c r="AM231" i="3"/>
  <c r="AQ231" i="3"/>
  <c r="AT231" i="3"/>
  <c r="AU231" i="3"/>
  <c r="W232" i="3"/>
  <c r="X232" i="3"/>
  <c r="Y232" i="3"/>
  <c r="Z232" i="3"/>
  <c r="AA232" i="3"/>
  <c r="AB232" i="3"/>
  <c r="AL232" i="3"/>
  <c r="AM232" i="3"/>
  <c r="AQ232" i="3"/>
  <c r="AT232" i="3"/>
  <c r="AU232" i="3"/>
  <c r="W233" i="3"/>
  <c r="X233" i="3"/>
  <c r="Y233" i="3"/>
  <c r="Z233" i="3"/>
  <c r="AA233" i="3"/>
  <c r="AB233" i="3"/>
  <c r="AL233" i="3"/>
  <c r="AM233" i="3"/>
  <c r="AQ233" i="3"/>
  <c r="AT233" i="3"/>
  <c r="AU233" i="3"/>
  <c r="W234" i="3"/>
  <c r="X234" i="3"/>
  <c r="Y234" i="3"/>
  <c r="Z234" i="3"/>
  <c r="AA234" i="3"/>
  <c r="AB234" i="3"/>
  <c r="AL234" i="3"/>
  <c r="AM234" i="3"/>
  <c r="AQ234" i="3"/>
  <c r="AT234" i="3"/>
  <c r="AU234" i="3"/>
  <c r="W235" i="3"/>
  <c r="X235" i="3"/>
  <c r="Y235" i="3"/>
  <c r="Z235" i="3"/>
  <c r="AA235" i="3"/>
  <c r="AB235" i="3"/>
  <c r="AL235" i="3"/>
  <c r="AM235" i="3"/>
  <c r="AQ235" i="3"/>
  <c r="AT235" i="3"/>
  <c r="AU235" i="3"/>
  <c r="W236" i="3"/>
  <c r="X236" i="3"/>
  <c r="Y236" i="3"/>
  <c r="Z236" i="3"/>
  <c r="AA236" i="3"/>
  <c r="AB236" i="3"/>
  <c r="AL236" i="3"/>
  <c r="AM236" i="3"/>
  <c r="AQ236" i="3"/>
  <c r="AT236" i="3"/>
  <c r="AU236" i="3"/>
  <c r="W237" i="3"/>
  <c r="X237" i="3"/>
  <c r="Y237" i="3"/>
  <c r="Z237" i="3"/>
  <c r="AA237" i="3"/>
  <c r="AB237" i="3"/>
  <c r="AL237" i="3"/>
  <c r="AM237" i="3"/>
  <c r="AQ237" i="3"/>
  <c r="AT237" i="3"/>
  <c r="AU237" i="3"/>
  <c r="W238" i="3"/>
  <c r="X238" i="3"/>
  <c r="Y238" i="3"/>
  <c r="Z238" i="3"/>
  <c r="AA238" i="3"/>
  <c r="AB238" i="3"/>
  <c r="AL238" i="3"/>
  <c r="AM238" i="3"/>
  <c r="AQ238" i="3"/>
  <c r="AT238" i="3"/>
  <c r="AU238" i="3"/>
  <c r="W239" i="3"/>
  <c r="X239" i="3"/>
  <c r="Y239" i="3"/>
  <c r="Z239" i="3"/>
  <c r="AA239" i="3"/>
  <c r="AB239" i="3"/>
  <c r="AL239" i="3"/>
  <c r="AM239" i="3"/>
  <c r="AQ239" i="3"/>
  <c r="AT239" i="3"/>
  <c r="AU239" i="3"/>
  <c r="W240" i="3"/>
  <c r="X240" i="3"/>
  <c r="Y240" i="3"/>
  <c r="Z240" i="3"/>
  <c r="AA240" i="3"/>
  <c r="AB240" i="3"/>
  <c r="AL240" i="3"/>
  <c r="AM240" i="3"/>
  <c r="AQ240" i="3"/>
  <c r="AT240" i="3"/>
  <c r="AU240" i="3"/>
  <c r="W241" i="3"/>
  <c r="X241" i="3"/>
  <c r="Y241" i="3"/>
  <c r="Z241" i="3"/>
  <c r="AA241" i="3"/>
  <c r="AB241" i="3"/>
  <c r="AL241" i="3"/>
  <c r="AM241" i="3"/>
  <c r="AQ241" i="3"/>
  <c r="AT241" i="3"/>
  <c r="AU241" i="3"/>
  <c r="W242" i="3"/>
  <c r="X242" i="3"/>
  <c r="Y242" i="3"/>
  <c r="Z242" i="3"/>
  <c r="AA242" i="3"/>
  <c r="AB242" i="3"/>
  <c r="AL242" i="3"/>
  <c r="AM242" i="3"/>
  <c r="AQ242" i="3"/>
  <c r="AT242" i="3"/>
  <c r="AU242" i="3"/>
  <c r="W243" i="3"/>
  <c r="X243" i="3"/>
  <c r="Y243" i="3"/>
  <c r="Z243" i="3"/>
  <c r="AA243" i="3"/>
  <c r="AB243" i="3"/>
  <c r="AL243" i="3"/>
  <c r="AM243" i="3"/>
  <c r="AQ243" i="3"/>
  <c r="AT243" i="3"/>
  <c r="AU243" i="3"/>
  <c r="W244" i="3"/>
  <c r="X244" i="3"/>
  <c r="Y244" i="3"/>
  <c r="Z244" i="3"/>
  <c r="AA244" i="3"/>
  <c r="AB244" i="3"/>
  <c r="AL244" i="3"/>
  <c r="AM244" i="3"/>
  <c r="AQ244" i="3"/>
  <c r="AT244" i="3"/>
  <c r="AU244" i="3"/>
  <c r="W245" i="3"/>
  <c r="X245" i="3"/>
  <c r="Y245" i="3"/>
  <c r="Z245" i="3"/>
  <c r="AA245" i="3"/>
  <c r="AB245" i="3"/>
  <c r="AL245" i="3"/>
  <c r="AM245" i="3"/>
  <c r="AQ245" i="3"/>
  <c r="AT245" i="3"/>
  <c r="AU245" i="3"/>
  <c r="W246" i="3"/>
  <c r="X246" i="3"/>
  <c r="Y246" i="3"/>
  <c r="Z246" i="3"/>
  <c r="AA246" i="3"/>
  <c r="AB246" i="3"/>
  <c r="AL246" i="3"/>
  <c r="AM246" i="3"/>
  <c r="AQ246" i="3"/>
  <c r="AT246" i="3"/>
  <c r="AU246" i="3"/>
  <c r="W247" i="3"/>
  <c r="X247" i="3"/>
  <c r="Y247" i="3"/>
  <c r="Z247" i="3"/>
  <c r="AA247" i="3"/>
  <c r="AB247" i="3"/>
  <c r="AL247" i="3"/>
  <c r="AM247" i="3"/>
  <c r="AQ247" i="3"/>
  <c r="AT247" i="3"/>
  <c r="AU247" i="3"/>
  <c r="W248" i="3"/>
  <c r="X248" i="3"/>
  <c r="Y248" i="3"/>
  <c r="Z248" i="3"/>
  <c r="AA248" i="3"/>
  <c r="AB248" i="3"/>
  <c r="AL248" i="3"/>
  <c r="AM248" i="3"/>
  <c r="AQ248" i="3"/>
  <c r="AT248" i="3"/>
  <c r="AU248" i="3"/>
  <c r="W249" i="3"/>
  <c r="X249" i="3"/>
  <c r="Y249" i="3"/>
  <c r="Z249" i="3"/>
  <c r="AA249" i="3"/>
  <c r="AB249" i="3"/>
  <c r="AL249" i="3"/>
  <c r="AM249" i="3"/>
  <c r="AQ249" i="3"/>
  <c r="AT249" i="3"/>
  <c r="AU249" i="3"/>
  <c r="W250" i="3"/>
  <c r="X250" i="3"/>
  <c r="Y250" i="3"/>
  <c r="Z250" i="3"/>
  <c r="AA250" i="3"/>
  <c r="AB250" i="3"/>
  <c r="AL250" i="3"/>
  <c r="AM250" i="3"/>
  <c r="AQ250" i="3"/>
  <c r="AT250" i="3"/>
  <c r="AU250" i="3"/>
  <c r="W251" i="3"/>
  <c r="X251" i="3"/>
  <c r="Y251" i="3"/>
  <c r="Z251" i="3"/>
  <c r="AA251" i="3"/>
  <c r="AB251" i="3"/>
  <c r="AL251" i="3"/>
  <c r="AM251" i="3"/>
  <c r="AQ251" i="3"/>
  <c r="AT251" i="3"/>
  <c r="AU251" i="3"/>
  <c r="W252" i="3"/>
  <c r="X252" i="3"/>
  <c r="Y252" i="3"/>
  <c r="Z252" i="3"/>
  <c r="AA252" i="3"/>
  <c r="AB252" i="3"/>
  <c r="AL252" i="3"/>
  <c r="AM252" i="3"/>
  <c r="AQ252" i="3"/>
  <c r="AT252" i="3"/>
  <c r="AU252" i="3"/>
  <c r="W253" i="3"/>
  <c r="X253" i="3"/>
  <c r="Y253" i="3"/>
  <c r="Z253" i="3"/>
  <c r="AA253" i="3"/>
  <c r="AB253" i="3"/>
  <c r="AL253" i="3"/>
  <c r="AM253" i="3"/>
  <c r="AQ253" i="3"/>
  <c r="AT253" i="3"/>
  <c r="AU253" i="3"/>
  <c r="W254" i="3"/>
  <c r="X254" i="3"/>
  <c r="Y254" i="3"/>
  <c r="Z254" i="3"/>
  <c r="AA254" i="3"/>
  <c r="AB254" i="3"/>
  <c r="AL254" i="3"/>
  <c r="AM254" i="3"/>
  <c r="AQ254" i="3"/>
  <c r="AT254" i="3"/>
  <c r="AU254" i="3"/>
  <c r="W255" i="3"/>
  <c r="X255" i="3"/>
  <c r="Y255" i="3"/>
  <c r="Z255" i="3"/>
  <c r="AA255" i="3"/>
  <c r="AB255" i="3"/>
  <c r="AL255" i="3"/>
  <c r="AM255" i="3"/>
  <c r="AQ255" i="3"/>
  <c r="AT255" i="3"/>
  <c r="AU255" i="3"/>
  <c r="W256" i="3"/>
  <c r="X256" i="3"/>
  <c r="Y256" i="3"/>
  <c r="Z256" i="3"/>
  <c r="AA256" i="3"/>
  <c r="AB256" i="3"/>
  <c r="AL256" i="3"/>
  <c r="AM256" i="3"/>
  <c r="AQ256" i="3"/>
  <c r="AT256" i="3"/>
  <c r="AU256" i="3"/>
  <c r="W257" i="3"/>
  <c r="X257" i="3"/>
  <c r="Y257" i="3"/>
  <c r="Z257" i="3"/>
  <c r="AA257" i="3"/>
  <c r="AB257" i="3"/>
  <c r="AL257" i="3"/>
  <c r="AM257" i="3"/>
  <c r="AQ257" i="3"/>
  <c r="AT257" i="3"/>
  <c r="AU257" i="3"/>
  <c r="W258" i="3"/>
  <c r="X258" i="3"/>
  <c r="Y258" i="3"/>
  <c r="Z258" i="3"/>
  <c r="AA258" i="3"/>
  <c r="AB258" i="3"/>
  <c r="AL258" i="3"/>
  <c r="AM258" i="3"/>
  <c r="AQ258" i="3"/>
  <c r="AT258" i="3"/>
  <c r="AU258" i="3"/>
  <c r="W259" i="3"/>
  <c r="X259" i="3"/>
  <c r="Y259" i="3"/>
  <c r="Z259" i="3"/>
  <c r="AA259" i="3"/>
  <c r="AB259" i="3"/>
  <c r="AL259" i="3"/>
  <c r="AM259" i="3"/>
  <c r="AQ259" i="3"/>
  <c r="AT259" i="3"/>
  <c r="AU259" i="3"/>
  <c r="W260" i="3"/>
  <c r="X260" i="3"/>
  <c r="Y260" i="3"/>
  <c r="Z260" i="3"/>
  <c r="AA260" i="3"/>
  <c r="AB260" i="3"/>
  <c r="AL260" i="3"/>
  <c r="AM260" i="3"/>
  <c r="AQ260" i="3"/>
  <c r="AT260" i="3"/>
  <c r="AU260" i="3"/>
  <c r="W261" i="3"/>
  <c r="X261" i="3"/>
  <c r="Y261" i="3"/>
  <c r="Z261" i="3"/>
  <c r="AA261" i="3"/>
  <c r="AB261" i="3"/>
  <c r="AL261" i="3"/>
  <c r="AM261" i="3"/>
  <c r="AQ261" i="3"/>
  <c r="AT261" i="3"/>
  <c r="AU261" i="3"/>
  <c r="W262" i="3"/>
  <c r="X262" i="3"/>
  <c r="Y262" i="3"/>
  <c r="Z262" i="3"/>
  <c r="AA262" i="3"/>
  <c r="AB262" i="3"/>
  <c r="AL262" i="3"/>
  <c r="AM262" i="3"/>
  <c r="AQ262" i="3"/>
  <c r="AT262" i="3"/>
  <c r="AU262" i="3"/>
  <c r="W263" i="3"/>
  <c r="X263" i="3"/>
  <c r="Y263" i="3"/>
  <c r="Z263" i="3"/>
  <c r="AA263" i="3"/>
  <c r="AB263" i="3"/>
  <c r="AL263" i="3"/>
  <c r="AM263" i="3"/>
  <c r="AQ263" i="3"/>
  <c r="AT263" i="3"/>
  <c r="AU263" i="3"/>
  <c r="W264" i="3"/>
  <c r="X264" i="3"/>
  <c r="Y264" i="3"/>
  <c r="Z264" i="3"/>
  <c r="AA264" i="3"/>
  <c r="AB264" i="3"/>
  <c r="AL264" i="3"/>
  <c r="AM264" i="3"/>
  <c r="AQ264" i="3"/>
  <c r="AT264" i="3"/>
  <c r="AU264" i="3"/>
  <c r="W265" i="3"/>
  <c r="X265" i="3"/>
  <c r="Y265" i="3"/>
  <c r="Z265" i="3"/>
  <c r="AA265" i="3"/>
  <c r="AB265" i="3"/>
  <c r="AL265" i="3"/>
  <c r="AM265" i="3"/>
  <c r="AQ265" i="3"/>
  <c r="AT265" i="3"/>
  <c r="AU265" i="3"/>
  <c r="W266" i="3"/>
  <c r="X266" i="3"/>
  <c r="Y266" i="3"/>
  <c r="Z266" i="3"/>
  <c r="AA266" i="3"/>
  <c r="AB266" i="3"/>
  <c r="AL266" i="3"/>
  <c r="AM266" i="3"/>
  <c r="AQ266" i="3"/>
  <c r="AT266" i="3"/>
  <c r="AU266" i="3"/>
  <c r="W267" i="3"/>
  <c r="X267" i="3"/>
  <c r="Y267" i="3"/>
  <c r="Z267" i="3"/>
  <c r="AA267" i="3"/>
  <c r="AB267" i="3"/>
  <c r="AL267" i="3"/>
  <c r="AM267" i="3"/>
  <c r="AQ267" i="3"/>
  <c r="AT267" i="3"/>
  <c r="AU267" i="3"/>
  <c r="W268" i="3"/>
  <c r="X268" i="3"/>
  <c r="Y268" i="3"/>
  <c r="Z268" i="3"/>
  <c r="AA268" i="3"/>
  <c r="AB268" i="3"/>
  <c r="AL268" i="3"/>
  <c r="AM268" i="3"/>
  <c r="AQ268" i="3"/>
  <c r="AT268" i="3"/>
  <c r="AU268" i="3"/>
  <c r="W269" i="3"/>
  <c r="X269" i="3"/>
  <c r="Y269" i="3"/>
  <c r="Z269" i="3"/>
  <c r="AA269" i="3"/>
  <c r="AB269" i="3"/>
  <c r="AL269" i="3"/>
  <c r="AM269" i="3"/>
  <c r="AQ269" i="3"/>
  <c r="AT269" i="3"/>
  <c r="AU269" i="3"/>
  <c r="W270" i="3"/>
  <c r="X270" i="3"/>
  <c r="Y270" i="3"/>
  <c r="Z270" i="3"/>
  <c r="AA270" i="3"/>
  <c r="AB270" i="3"/>
  <c r="AL270" i="3"/>
  <c r="AM270" i="3"/>
  <c r="AQ270" i="3"/>
  <c r="AT270" i="3"/>
  <c r="AU270" i="3"/>
  <c r="W271" i="3"/>
  <c r="X271" i="3"/>
  <c r="Y271" i="3"/>
  <c r="Z271" i="3"/>
  <c r="AA271" i="3"/>
  <c r="AB271" i="3"/>
  <c r="AL271" i="3"/>
  <c r="AM271" i="3"/>
  <c r="AQ271" i="3"/>
  <c r="AT271" i="3"/>
  <c r="AU271" i="3"/>
  <c r="W272" i="3"/>
  <c r="X272" i="3"/>
  <c r="Y272" i="3"/>
  <c r="Z272" i="3"/>
  <c r="AA272" i="3"/>
  <c r="AB272" i="3"/>
  <c r="AL272" i="3"/>
  <c r="AM272" i="3"/>
  <c r="AQ272" i="3"/>
  <c r="AT272" i="3"/>
  <c r="AU272" i="3"/>
  <c r="W273" i="3"/>
  <c r="X273" i="3"/>
  <c r="Y273" i="3"/>
  <c r="Z273" i="3"/>
  <c r="AA273" i="3"/>
  <c r="AB273" i="3"/>
  <c r="AL273" i="3"/>
  <c r="AM273" i="3"/>
  <c r="AQ273" i="3"/>
  <c r="AT273" i="3"/>
  <c r="AU273" i="3"/>
  <c r="W274" i="3"/>
  <c r="X274" i="3"/>
  <c r="Y274" i="3"/>
  <c r="Z274" i="3"/>
  <c r="AA274" i="3"/>
  <c r="AB274" i="3"/>
  <c r="AL274" i="3"/>
  <c r="AM274" i="3"/>
  <c r="AQ274" i="3"/>
  <c r="AT274" i="3"/>
  <c r="AU274" i="3"/>
  <c r="W275" i="3"/>
  <c r="X275" i="3"/>
  <c r="Y275" i="3"/>
  <c r="Z275" i="3"/>
  <c r="AA275" i="3"/>
  <c r="AB275" i="3"/>
  <c r="AL275" i="3"/>
  <c r="AM275" i="3"/>
  <c r="AQ275" i="3"/>
  <c r="AT275" i="3"/>
  <c r="AU275" i="3"/>
  <c r="W276" i="3"/>
  <c r="X276" i="3"/>
  <c r="Y276" i="3"/>
  <c r="Z276" i="3"/>
  <c r="AA276" i="3"/>
  <c r="AB276" i="3"/>
  <c r="AL276" i="3"/>
  <c r="AM276" i="3"/>
  <c r="AQ276" i="3"/>
  <c r="AT276" i="3"/>
  <c r="AU276" i="3"/>
  <c r="W277" i="3"/>
  <c r="X277" i="3"/>
  <c r="Y277" i="3"/>
  <c r="Z277" i="3"/>
  <c r="AA277" i="3"/>
  <c r="AB277" i="3"/>
  <c r="AL277" i="3"/>
  <c r="AM277" i="3"/>
  <c r="AQ277" i="3"/>
  <c r="AT277" i="3"/>
  <c r="AU277" i="3"/>
  <c r="W278" i="3"/>
  <c r="X278" i="3"/>
  <c r="Y278" i="3"/>
  <c r="Z278" i="3"/>
  <c r="AA278" i="3"/>
  <c r="AB278" i="3"/>
  <c r="AL278" i="3"/>
  <c r="AM278" i="3"/>
  <c r="AQ278" i="3"/>
  <c r="AT278" i="3"/>
  <c r="AU278" i="3"/>
  <c r="W279" i="3"/>
  <c r="X279" i="3"/>
  <c r="Y279" i="3"/>
  <c r="Z279" i="3"/>
  <c r="AA279" i="3"/>
  <c r="AB279" i="3"/>
  <c r="AL279" i="3"/>
  <c r="AM279" i="3"/>
  <c r="AQ279" i="3"/>
  <c r="AT279" i="3"/>
  <c r="AU279" i="3"/>
  <c r="W280" i="3"/>
  <c r="X280" i="3"/>
  <c r="Y280" i="3"/>
  <c r="Z280" i="3"/>
  <c r="AA280" i="3"/>
  <c r="AB280" i="3"/>
  <c r="AL280" i="3"/>
  <c r="AM280" i="3"/>
  <c r="AQ280" i="3"/>
  <c r="AT280" i="3"/>
  <c r="AU280" i="3"/>
  <c r="W281" i="3"/>
  <c r="X281" i="3"/>
  <c r="Y281" i="3"/>
  <c r="Z281" i="3"/>
  <c r="AA281" i="3"/>
  <c r="AB281" i="3"/>
  <c r="AL281" i="3"/>
  <c r="AM281" i="3"/>
  <c r="AQ281" i="3"/>
  <c r="AT281" i="3"/>
  <c r="AU281" i="3"/>
  <c r="W282" i="3"/>
  <c r="X282" i="3"/>
  <c r="Y282" i="3"/>
  <c r="Z282" i="3"/>
  <c r="AA282" i="3"/>
  <c r="AB282" i="3"/>
  <c r="AL282" i="3"/>
  <c r="AM282" i="3"/>
  <c r="AQ282" i="3"/>
  <c r="AT282" i="3"/>
  <c r="AU282" i="3"/>
  <c r="W283" i="3"/>
  <c r="X283" i="3"/>
  <c r="Y283" i="3"/>
  <c r="Z283" i="3"/>
  <c r="AA283" i="3"/>
  <c r="AB283" i="3"/>
  <c r="AL283" i="3"/>
  <c r="AM283" i="3"/>
  <c r="AQ283" i="3"/>
  <c r="AT283" i="3"/>
  <c r="AU283" i="3"/>
  <c r="W284" i="3"/>
  <c r="X284" i="3"/>
  <c r="Y284" i="3"/>
  <c r="Z284" i="3"/>
  <c r="AA284" i="3"/>
  <c r="AB284" i="3"/>
  <c r="AL284" i="3"/>
  <c r="AM284" i="3"/>
  <c r="AQ284" i="3"/>
  <c r="AT284" i="3"/>
  <c r="AU284" i="3"/>
  <c r="W285" i="3"/>
  <c r="X285" i="3"/>
  <c r="Y285" i="3"/>
  <c r="Z285" i="3"/>
  <c r="AA285" i="3"/>
  <c r="AB285" i="3"/>
  <c r="AL285" i="3"/>
  <c r="AM285" i="3"/>
  <c r="AQ285" i="3"/>
  <c r="AT285" i="3"/>
  <c r="AU285" i="3"/>
  <c r="W286" i="3"/>
  <c r="X286" i="3"/>
  <c r="Y286" i="3"/>
  <c r="Z286" i="3"/>
  <c r="AA286" i="3"/>
  <c r="AB286" i="3"/>
  <c r="AL286" i="3"/>
  <c r="AM286" i="3"/>
  <c r="AQ286" i="3"/>
  <c r="AT286" i="3"/>
  <c r="AU286" i="3"/>
  <c r="W287" i="3"/>
  <c r="X287" i="3"/>
  <c r="Y287" i="3"/>
  <c r="Z287" i="3"/>
  <c r="AA287" i="3"/>
  <c r="AB287" i="3"/>
  <c r="AL287" i="3"/>
  <c r="AM287" i="3"/>
  <c r="AQ287" i="3"/>
  <c r="AT287" i="3"/>
  <c r="AU287" i="3"/>
  <c r="W288" i="3"/>
  <c r="X288" i="3"/>
  <c r="Y288" i="3"/>
  <c r="Z288" i="3"/>
  <c r="AA288" i="3"/>
  <c r="AB288" i="3"/>
  <c r="AL288" i="3"/>
  <c r="AM288" i="3"/>
  <c r="AQ288" i="3"/>
  <c r="AT288" i="3"/>
  <c r="AU288" i="3"/>
  <c r="W289" i="3"/>
  <c r="X289" i="3"/>
  <c r="Y289" i="3"/>
  <c r="Z289" i="3"/>
  <c r="AA289" i="3"/>
  <c r="AB289" i="3"/>
  <c r="AL289" i="3"/>
  <c r="AM289" i="3"/>
  <c r="AQ289" i="3"/>
  <c r="AT289" i="3"/>
  <c r="AU289" i="3"/>
  <c r="W290" i="3"/>
  <c r="X290" i="3"/>
  <c r="Y290" i="3"/>
  <c r="Z290" i="3"/>
  <c r="AA290" i="3"/>
  <c r="AB290" i="3"/>
  <c r="AL290" i="3"/>
  <c r="AM290" i="3"/>
  <c r="AQ290" i="3"/>
  <c r="AT290" i="3"/>
  <c r="AU290" i="3"/>
  <c r="W291" i="3"/>
  <c r="X291" i="3"/>
  <c r="Y291" i="3"/>
  <c r="Z291" i="3"/>
  <c r="AA291" i="3"/>
  <c r="AB291" i="3"/>
  <c r="AL291" i="3"/>
  <c r="AM291" i="3"/>
  <c r="AQ291" i="3"/>
  <c r="AT291" i="3"/>
  <c r="AU291" i="3"/>
  <c r="W292" i="3"/>
  <c r="X292" i="3"/>
  <c r="Y292" i="3"/>
  <c r="Z292" i="3"/>
  <c r="AA292" i="3"/>
  <c r="AB292" i="3"/>
  <c r="AL292" i="3"/>
  <c r="AM292" i="3"/>
  <c r="AQ292" i="3"/>
  <c r="AT292" i="3"/>
  <c r="AU292" i="3"/>
  <c r="W293" i="3"/>
  <c r="X293" i="3"/>
  <c r="Y293" i="3"/>
  <c r="Z293" i="3"/>
  <c r="AA293" i="3"/>
  <c r="AB293" i="3"/>
  <c r="AL293" i="3"/>
  <c r="AM293" i="3"/>
  <c r="AQ293" i="3"/>
  <c r="AT293" i="3"/>
  <c r="AU293" i="3"/>
  <c r="W294" i="3"/>
  <c r="X294" i="3"/>
  <c r="Y294" i="3"/>
  <c r="Z294" i="3"/>
  <c r="AA294" i="3"/>
  <c r="AB294" i="3"/>
  <c r="AL294" i="3"/>
  <c r="AM294" i="3"/>
  <c r="AQ294" i="3"/>
  <c r="AT294" i="3"/>
  <c r="AU294" i="3"/>
  <c r="W295" i="3"/>
  <c r="X295" i="3"/>
  <c r="Y295" i="3"/>
  <c r="Z295" i="3"/>
  <c r="AA295" i="3"/>
  <c r="AB295" i="3"/>
  <c r="AL295" i="3"/>
  <c r="AM295" i="3"/>
  <c r="AQ295" i="3"/>
  <c r="AT295" i="3"/>
  <c r="AU295" i="3"/>
  <c r="W296" i="3"/>
  <c r="X296" i="3"/>
  <c r="Y296" i="3"/>
  <c r="Z296" i="3"/>
  <c r="AA296" i="3"/>
  <c r="AB296" i="3"/>
  <c r="AL296" i="3"/>
  <c r="AM296" i="3"/>
  <c r="AQ296" i="3"/>
  <c r="AT296" i="3"/>
  <c r="AU296" i="3"/>
  <c r="W297" i="3"/>
  <c r="X297" i="3"/>
  <c r="Y297" i="3"/>
  <c r="Z297" i="3"/>
  <c r="AA297" i="3"/>
  <c r="AB297" i="3"/>
  <c r="AL297" i="3"/>
  <c r="AM297" i="3"/>
  <c r="AQ297" i="3"/>
  <c r="AT297" i="3"/>
  <c r="AU297" i="3"/>
  <c r="W298" i="3"/>
  <c r="X298" i="3"/>
  <c r="Y298" i="3"/>
  <c r="Z298" i="3"/>
  <c r="AA298" i="3"/>
  <c r="AB298" i="3"/>
  <c r="AL298" i="3"/>
  <c r="AM298" i="3"/>
  <c r="AQ298" i="3"/>
  <c r="AT298" i="3"/>
  <c r="AU298" i="3"/>
  <c r="W299" i="3"/>
  <c r="X299" i="3"/>
  <c r="Y299" i="3"/>
  <c r="Z299" i="3"/>
  <c r="AA299" i="3"/>
  <c r="AB299" i="3"/>
  <c r="AL299" i="3"/>
  <c r="AM299" i="3"/>
  <c r="AQ299" i="3"/>
  <c r="AT299" i="3"/>
  <c r="AU299" i="3"/>
  <c r="W300" i="3"/>
  <c r="X300" i="3"/>
  <c r="Y300" i="3"/>
  <c r="Z300" i="3"/>
  <c r="AA300" i="3"/>
  <c r="AB300" i="3"/>
  <c r="AL300" i="3"/>
  <c r="AM300" i="3"/>
  <c r="AQ300" i="3"/>
  <c r="AT300" i="3"/>
  <c r="AU300" i="3"/>
  <c r="W301" i="3"/>
  <c r="X301" i="3"/>
  <c r="Y301" i="3"/>
  <c r="Z301" i="3"/>
  <c r="AA301" i="3"/>
  <c r="AB301" i="3"/>
  <c r="AL301" i="3"/>
  <c r="AM301" i="3"/>
  <c r="AQ301" i="3"/>
  <c r="AT301" i="3"/>
  <c r="AU301" i="3"/>
  <c r="W302" i="3"/>
  <c r="X302" i="3"/>
  <c r="Y302" i="3"/>
  <c r="Z302" i="3"/>
  <c r="AA302" i="3"/>
  <c r="AB302" i="3"/>
  <c r="AL302" i="3"/>
  <c r="AM302" i="3"/>
  <c r="AQ302" i="3"/>
  <c r="AT302" i="3"/>
  <c r="AU302" i="3"/>
  <c r="W303" i="3"/>
  <c r="X303" i="3"/>
  <c r="Y303" i="3"/>
  <c r="Z303" i="3"/>
  <c r="AA303" i="3"/>
  <c r="AB303" i="3"/>
  <c r="AL303" i="3"/>
  <c r="AM303" i="3"/>
  <c r="AQ303" i="3"/>
  <c r="AT303" i="3"/>
  <c r="AU303" i="3"/>
  <c r="W304" i="3"/>
  <c r="X304" i="3"/>
  <c r="Y304" i="3"/>
  <c r="Z304" i="3"/>
  <c r="AA304" i="3"/>
  <c r="AB304" i="3"/>
  <c r="AL304" i="3"/>
  <c r="AM304" i="3"/>
  <c r="AQ304" i="3"/>
  <c r="AT304" i="3"/>
  <c r="AU304" i="3"/>
  <c r="W305" i="3"/>
  <c r="X305" i="3"/>
  <c r="Y305" i="3"/>
  <c r="Z305" i="3"/>
  <c r="AA305" i="3"/>
  <c r="AB305" i="3"/>
  <c r="AL305" i="3"/>
  <c r="AM305" i="3"/>
  <c r="AQ305" i="3"/>
  <c r="AT305" i="3"/>
  <c r="AU305" i="3"/>
  <c r="W306" i="3"/>
  <c r="X306" i="3"/>
  <c r="Y306" i="3"/>
  <c r="Z306" i="3"/>
  <c r="AA306" i="3"/>
  <c r="AB306" i="3"/>
  <c r="AL306" i="3"/>
  <c r="AM306" i="3"/>
  <c r="AQ306" i="3"/>
  <c r="AT306" i="3"/>
  <c r="AU306" i="3"/>
  <c r="W307" i="3"/>
  <c r="X307" i="3"/>
  <c r="Y307" i="3"/>
  <c r="Z307" i="3"/>
  <c r="AA307" i="3"/>
  <c r="AB307" i="3"/>
  <c r="AL307" i="3"/>
  <c r="AM307" i="3"/>
  <c r="AQ307" i="3"/>
  <c r="AT307" i="3"/>
  <c r="AU307" i="3"/>
  <c r="W308" i="3"/>
  <c r="X308" i="3"/>
  <c r="Y308" i="3"/>
  <c r="Z308" i="3"/>
  <c r="AA308" i="3"/>
  <c r="AB308" i="3"/>
  <c r="AL308" i="3"/>
  <c r="AM308" i="3"/>
  <c r="AQ308" i="3"/>
  <c r="AT308" i="3"/>
  <c r="AU308" i="3"/>
  <c r="W309" i="3"/>
  <c r="X309" i="3"/>
  <c r="Y309" i="3"/>
  <c r="Z309" i="3"/>
  <c r="AA309" i="3"/>
  <c r="AB309" i="3"/>
  <c r="AL309" i="3"/>
  <c r="AM309" i="3"/>
  <c r="AQ309" i="3"/>
  <c r="AT309" i="3"/>
  <c r="AU309" i="3"/>
  <c r="W310" i="3"/>
  <c r="X310" i="3"/>
  <c r="Y310" i="3"/>
  <c r="Z310" i="3"/>
  <c r="AA310" i="3"/>
  <c r="AB310" i="3"/>
  <c r="AL310" i="3"/>
  <c r="AM310" i="3"/>
  <c r="AQ310" i="3"/>
  <c r="AT310" i="3"/>
  <c r="AU310" i="3"/>
  <c r="W311" i="3"/>
  <c r="X311" i="3"/>
  <c r="Y311" i="3"/>
  <c r="Z311" i="3"/>
  <c r="AA311" i="3"/>
  <c r="AB311" i="3"/>
  <c r="AL311" i="3"/>
  <c r="AM311" i="3"/>
  <c r="AQ311" i="3"/>
  <c r="AT311" i="3"/>
  <c r="AU311" i="3"/>
  <c r="W312" i="3"/>
  <c r="X312" i="3"/>
  <c r="Y312" i="3"/>
  <c r="Z312" i="3"/>
  <c r="AA312" i="3"/>
  <c r="AB312" i="3"/>
  <c r="AL312" i="3"/>
  <c r="AM312" i="3"/>
  <c r="AQ312" i="3"/>
  <c r="AT312" i="3"/>
  <c r="AU312" i="3"/>
  <c r="W313" i="3"/>
  <c r="X313" i="3"/>
  <c r="Y313" i="3"/>
  <c r="Z313" i="3"/>
  <c r="AA313" i="3"/>
  <c r="AB313" i="3"/>
  <c r="AL313" i="3"/>
  <c r="AM313" i="3"/>
  <c r="AQ313" i="3"/>
  <c r="AT313" i="3"/>
  <c r="AU313" i="3"/>
  <c r="W314" i="3"/>
  <c r="X314" i="3"/>
  <c r="Y314" i="3"/>
  <c r="Z314" i="3"/>
  <c r="AA314" i="3"/>
  <c r="AB314" i="3"/>
  <c r="AL314" i="3"/>
  <c r="AM314" i="3"/>
  <c r="AQ314" i="3"/>
  <c r="AT314" i="3"/>
  <c r="AU314" i="3"/>
  <c r="W315" i="3"/>
  <c r="X315" i="3"/>
  <c r="Y315" i="3"/>
  <c r="Z315" i="3"/>
  <c r="AA315" i="3"/>
  <c r="AB315" i="3"/>
  <c r="AL315" i="3"/>
  <c r="AM315" i="3"/>
  <c r="AQ315" i="3"/>
  <c r="AT315" i="3"/>
  <c r="AU315" i="3"/>
  <c r="W316" i="3"/>
  <c r="X316" i="3"/>
  <c r="Y316" i="3"/>
  <c r="Z316" i="3"/>
  <c r="AA316" i="3"/>
  <c r="AB316" i="3"/>
  <c r="AL316" i="3"/>
  <c r="AM316" i="3"/>
  <c r="AQ316" i="3"/>
  <c r="AT316" i="3"/>
  <c r="AU316" i="3"/>
  <c r="W317" i="3"/>
  <c r="X317" i="3"/>
  <c r="Y317" i="3"/>
  <c r="Z317" i="3"/>
  <c r="AA317" i="3"/>
  <c r="AB317" i="3"/>
  <c r="AL317" i="3"/>
  <c r="AM317" i="3"/>
  <c r="AQ317" i="3"/>
  <c r="AT317" i="3"/>
  <c r="AU317" i="3"/>
  <c r="W318" i="3"/>
  <c r="X318" i="3"/>
  <c r="Y318" i="3"/>
  <c r="Z318" i="3"/>
  <c r="AA318" i="3"/>
  <c r="AB318" i="3"/>
  <c r="AL318" i="3"/>
  <c r="AM318" i="3"/>
  <c r="AQ318" i="3"/>
  <c r="AT318" i="3"/>
  <c r="AU318" i="3"/>
  <c r="W319" i="3"/>
  <c r="X319" i="3"/>
  <c r="Y319" i="3"/>
  <c r="Z319" i="3"/>
  <c r="AA319" i="3"/>
  <c r="AB319" i="3"/>
  <c r="AL319" i="3"/>
  <c r="AM319" i="3"/>
  <c r="AQ319" i="3"/>
  <c r="AT319" i="3"/>
  <c r="AU319" i="3"/>
  <c r="W320" i="3"/>
  <c r="X320" i="3"/>
  <c r="Y320" i="3"/>
  <c r="Z320" i="3"/>
  <c r="AA320" i="3"/>
  <c r="AB320" i="3"/>
  <c r="AL320" i="3"/>
  <c r="AM320" i="3"/>
  <c r="AQ320" i="3"/>
  <c r="AT320" i="3"/>
  <c r="AU320" i="3"/>
  <c r="W321" i="3"/>
  <c r="X321" i="3"/>
  <c r="Y321" i="3"/>
  <c r="Z321" i="3"/>
  <c r="AA321" i="3"/>
  <c r="AB321" i="3"/>
  <c r="AL321" i="3"/>
  <c r="AM321" i="3"/>
  <c r="AQ321" i="3"/>
  <c r="AT321" i="3"/>
  <c r="AU321" i="3"/>
  <c r="W322" i="3"/>
  <c r="X322" i="3"/>
  <c r="Y322" i="3"/>
  <c r="Z322" i="3"/>
  <c r="AA322" i="3"/>
  <c r="AB322" i="3"/>
  <c r="AL322" i="3"/>
  <c r="AM322" i="3"/>
  <c r="AQ322" i="3"/>
  <c r="AT322" i="3"/>
  <c r="AU322" i="3"/>
  <c r="W323" i="3"/>
  <c r="X323" i="3"/>
  <c r="Y323" i="3"/>
  <c r="Z323" i="3"/>
  <c r="AA323" i="3"/>
  <c r="AB323" i="3"/>
  <c r="AL323" i="3"/>
  <c r="AM323" i="3"/>
  <c r="AQ323" i="3"/>
  <c r="AT323" i="3"/>
  <c r="AU323" i="3"/>
  <c r="W324" i="3"/>
  <c r="X324" i="3"/>
  <c r="Y324" i="3"/>
  <c r="Z324" i="3"/>
  <c r="AA324" i="3"/>
  <c r="AB324" i="3"/>
  <c r="AL324" i="3"/>
  <c r="AM324" i="3"/>
  <c r="AQ324" i="3"/>
  <c r="AT324" i="3"/>
  <c r="AU324" i="3"/>
  <c r="W325" i="3"/>
  <c r="X325" i="3"/>
  <c r="Y325" i="3"/>
  <c r="Z325" i="3"/>
  <c r="AA325" i="3"/>
  <c r="AB325" i="3"/>
  <c r="AL325" i="3"/>
  <c r="AM325" i="3"/>
  <c r="AQ325" i="3"/>
  <c r="AT325" i="3"/>
  <c r="AU325" i="3"/>
  <c r="W326" i="3"/>
  <c r="X326" i="3"/>
  <c r="Y326" i="3"/>
  <c r="Z326" i="3"/>
  <c r="AA326" i="3"/>
  <c r="AB326" i="3"/>
  <c r="AL326" i="3"/>
  <c r="AM326" i="3"/>
  <c r="AQ326" i="3"/>
  <c r="AT326" i="3"/>
  <c r="AU326" i="3"/>
  <c r="W327" i="3"/>
  <c r="X327" i="3"/>
  <c r="Y327" i="3"/>
  <c r="Z327" i="3"/>
  <c r="AA327" i="3"/>
  <c r="AB327" i="3"/>
  <c r="AL327" i="3"/>
  <c r="AM327" i="3"/>
  <c r="AQ327" i="3"/>
  <c r="AT327" i="3"/>
  <c r="AU327" i="3"/>
  <c r="W328" i="3"/>
  <c r="X328" i="3"/>
  <c r="Y328" i="3"/>
  <c r="Z328" i="3"/>
  <c r="AA328" i="3"/>
  <c r="AB328" i="3"/>
  <c r="AL328" i="3"/>
  <c r="AM328" i="3"/>
  <c r="AQ328" i="3"/>
  <c r="AT328" i="3"/>
  <c r="AU328" i="3"/>
  <c r="W329" i="3"/>
  <c r="X329" i="3"/>
  <c r="Y329" i="3"/>
  <c r="Z329" i="3"/>
  <c r="AA329" i="3"/>
  <c r="AB329" i="3"/>
  <c r="AL329" i="3"/>
  <c r="AM329" i="3"/>
  <c r="AQ329" i="3"/>
  <c r="AT329" i="3"/>
  <c r="AU329" i="3"/>
  <c r="W330" i="3"/>
  <c r="X330" i="3"/>
  <c r="Y330" i="3"/>
  <c r="Z330" i="3"/>
  <c r="AA330" i="3"/>
  <c r="AB330" i="3"/>
  <c r="AL330" i="3"/>
  <c r="AM330" i="3"/>
  <c r="AQ330" i="3"/>
  <c r="AT330" i="3"/>
  <c r="AU330" i="3"/>
  <c r="W331" i="3"/>
  <c r="X331" i="3"/>
  <c r="Y331" i="3"/>
  <c r="Z331" i="3"/>
  <c r="AA331" i="3"/>
  <c r="AB331" i="3"/>
  <c r="AL331" i="3"/>
  <c r="AM331" i="3"/>
  <c r="AQ331" i="3"/>
  <c r="AT331" i="3"/>
  <c r="AU331" i="3"/>
  <c r="W332" i="3"/>
  <c r="X332" i="3"/>
  <c r="Y332" i="3"/>
  <c r="Z332" i="3"/>
  <c r="AA332" i="3"/>
  <c r="AB332" i="3"/>
  <c r="AL332" i="3"/>
  <c r="AM332" i="3"/>
  <c r="AQ332" i="3"/>
  <c r="AT332" i="3"/>
  <c r="AU332" i="3"/>
  <c r="W333" i="3"/>
  <c r="X333" i="3"/>
  <c r="Y333" i="3"/>
  <c r="Z333" i="3"/>
  <c r="AA333" i="3"/>
  <c r="AB333" i="3"/>
  <c r="AL333" i="3"/>
  <c r="AM333" i="3"/>
  <c r="AQ333" i="3"/>
  <c r="AT333" i="3"/>
  <c r="AU333" i="3"/>
  <c r="W334" i="3"/>
  <c r="X334" i="3"/>
  <c r="Y334" i="3"/>
  <c r="Z334" i="3"/>
  <c r="AA334" i="3"/>
  <c r="AB334" i="3"/>
  <c r="AL334" i="3"/>
  <c r="AM334" i="3"/>
  <c r="AQ334" i="3"/>
  <c r="AT334" i="3"/>
  <c r="AU334" i="3"/>
  <c r="W335" i="3"/>
  <c r="X335" i="3"/>
  <c r="Y335" i="3"/>
  <c r="Z335" i="3"/>
  <c r="AA335" i="3"/>
  <c r="AB335" i="3"/>
  <c r="AL335" i="3"/>
  <c r="AM335" i="3"/>
  <c r="AQ335" i="3"/>
  <c r="AT335" i="3"/>
  <c r="AU335" i="3"/>
  <c r="W336" i="3"/>
  <c r="X336" i="3"/>
  <c r="Y336" i="3"/>
  <c r="Z336" i="3"/>
  <c r="AA336" i="3"/>
  <c r="AB336" i="3"/>
  <c r="AL336" i="3"/>
  <c r="AM336" i="3"/>
  <c r="AQ336" i="3"/>
  <c r="AT336" i="3"/>
  <c r="AU336" i="3"/>
  <c r="W337" i="3"/>
  <c r="X337" i="3"/>
  <c r="Y337" i="3"/>
  <c r="Z337" i="3"/>
  <c r="AA337" i="3"/>
  <c r="AB337" i="3"/>
  <c r="AL337" i="3"/>
  <c r="AM337" i="3"/>
  <c r="AQ337" i="3"/>
  <c r="AT337" i="3"/>
  <c r="AU337" i="3"/>
  <c r="W338" i="3"/>
  <c r="X338" i="3"/>
  <c r="Y338" i="3"/>
  <c r="Z338" i="3"/>
  <c r="AA338" i="3"/>
  <c r="AB338" i="3"/>
  <c r="AL338" i="3"/>
  <c r="AM338" i="3"/>
  <c r="AQ338" i="3"/>
  <c r="AT338" i="3"/>
  <c r="AU338" i="3"/>
  <c r="W339" i="3"/>
  <c r="X339" i="3"/>
  <c r="Y339" i="3"/>
  <c r="Z339" i="3"/>
  <c r="AA339" i="3"/>
  <c r="AB339" i="3"/>
  <c r="AL339" i="3"/>
  <c r="AM339" i="3"/>
  <c r="AQ339" i="3"/>
  <c r="AT339" i="3"/>
  <c r="AU339" i="3"/>
  <c r="W340" i="3"/>
  <c r="X340" i="3"/>
  <c r="Y340" i="3"/>
  <c r="Z340" i="3"/>
  <c r="AA340" i="3"/>
  <c r="AB340" i="3"/>
  <c r="AL340" i="3"/>
  <c r="AM340" i="3"/>
  <c r="AQ340" i="3"/>
  <c r="AT340" i="3"/>
  <c r="AU340" i="3"/>
  <c r="W341" i="3"/>
  <c r="X341" i="3"/>
  <c r="Y341" i="3"/>
  <c r="Z341" i="3"/>
  <c r="AA341" i="3"/>
  <c r="AB341" i="3"/>
  <c r="AL341" i="3"/>
  <c r="AM341" i="3"/>
  <c r="AQ341" i="3"/>
  <c r="AT341" i="3"/>
  <c r="AU341" i="3"/>
  <c r="W342" i="3"/>
  <c r="X342" i="3"/>
  <c r="Y342" i="3"/>
  <c r="Z342" i="3"/>
  <c r="AA342" i="3"/>
  <c r="AB342" i="3"/>
  <c r="AL342" i="3"/>
  <c r="AM342" i="3"/>
  <c r="AQ342" i="3"/>
  <c r="AT342" i="3"/>
  <c r="AU342" i="3"/>
  <c r="W343" i="3"/>
  <c r="X343" i="3"/>
  <c r="Y343" i="3"/>
  <c r="Z343" i="3"/>
  <c r="AA343" i="3"/>
  <c r="AB343" i="3"/>
  <c r="AL343" i="3"/>
  <c r="AM343" i="3"/>
  <c r="AQ343" i="3"/>
  <c r="AT343" i="3"/>
  <c r="AU343" i="3"/>
  <c r="W344" i="3"/>
  <c r="X344" i="3"/>
  <c r="Y344" i="3"/>
  <c r="Z344" i="3"/>
  <c r="AA344" i="3"/>
  <c r="AB344" i="3"/>
  <c r="AL344" i="3"/>
  <c r="AM344" i="3"/>
  <c r="AQ344" i="3"/>
  <c r="AT344" i="3"/>
  <c r="AU344" i="3"/>
  <c r="W345" i="3"/>
  <c r="X345" i="3"/>
  <c r="Y345" i="3"/>
  <c r="Z345" i="3"/>
  <c r="AA345" i="3"/>
  <c r="AB345" i="3"/>
  <c r="AL345" i="3"/>
  <c r="AM345" i="3"/>
  <c r="AQ345" i="3"/>
  <c r="AT345" i="3"/>
  <c r="AU345" i="3"/>
  <c r="W346" i="3"/>
  <c r="X346" i="3"/>
  <c r="Y346" i="3"/>
  <c r="Z346" i="3"/>
  <c r="AA346" i="3"/>
  <c r="AB346" i="3"/>
  <c r="AL346" i="3"/>
  <c r="AM346" i="3"/>
  <c r="AQ346" i="3"/>
  <c r="AT346" i="3"/>
  <c r="AU346" i="3"/>
  <c r="W347" i="3"/>
  <c r="X347" i="3"/>
  <c r="Y347" i="3"/>
  <c r="Z347" i="3"/>
  <c r="AA347" i="3"/>
  <c r="AB347" i="3"/>
  <c r="AL347" i="3"/>
  <c r="AM347" i="3"/>
  <c r="AQ347" i="3"/>
  <c r="AT347" i="3"/>
  <c r="AU347" i="3"/>
  <c r="W348" i="3"/>
  <c r="X348" i="3"/>
  <c r="Y348" i="3"/>
  <c r="Z348" i="3"/>
  <c r="AA348" i="3"/>
  <c r="AB348" i="3"/>
  <c r="AL348" i="3"/>
  <c r="AM348" i="3"/>
  <c r="AQ348" i="3"/>
  <c r="AT348" i="3"/>
  <c r="AU348" i="3"/>
  <c r="W349" i="3"/>
  <c r="X349" i="3"/>
  <c r="Y349" i="3"/>
  <c r="Z349" i="3"/>
  <c r="AA349" i="3"/>
  <c r="AB349" i="3"/>
  <c r="AL349" i="3"/>
  <c r="AM349" i="3"/>
  <c r="AQ349" i="3"/>
  <c r="AT349" i="3"/>
  <c r="AU349" i="3"/>
  <c r="W350" i="3"/>
  <c r="X350" i="3"/>
  <c r="Y350" i="3"/>
  <c r="Z350" i="3"/>
  <c r="AA350" i="3"/>
  <c r="AB350" i="3"/>
  <c r="AL350" i="3"/>
  <c r="AM350" i="3"/>
  <c r="AQ350" i="3"/>
  <c r="AT350" i="3"/>
  <c r="AU350" i="3"/>
  <c r="W351" i="3"/>
  <c r="X351" i="3"/>
  <c r="Y351" i="3"/>
  <c r="Z351" i="3"/>
  <c r="AA351" i="3"/>
  <c r="AB351" i="3"/>
  <c r="AL351" i="3"/>
  <c r="AM351" i="3"/>
  <c r="AQ351" i="3"/>
  <c r="AT351" i="3"/>
  <c r="AU351" i="3"/>
  <c r="W352" i="3"/>
  <c r="X352" i="3"/>
  <c r="Y352" i="3"/>
  <c r="Z352" i="3"/>
  <c r="AA352" i="3"/>
  <c r="AB352" i="3"/>
  <c r="AL352" i="3"/>
  <c r="AM352" i="3"/>
  <c r="AQ352" i="3"/>
  <c r="AT352" i="3"/>
  <c r="AU352" i="3"/>
  <c r="W353" i="3"/>
  <c r="X353" i="3"/>
  <c r="Y353" i="3"/>
  <c r="Z353" i="3"/>
  <c r="AA353" i="3"/>
  <c r="AB353" i="3"/>
  <c r="AL353" i="3"/>
  <c r="AM353" i="3"/>
  <c r="AQ353" i="3"/>
  <c r="AT353" i="3"/>
  <c r="AU353" i="3"/>
  <c r="W354" i="3"/>
  <c r="X354" i="3"/>
  <c r="Y354" i="3"/>
  <c r="Z354" i="3"/>
  <c r="AA354" i="3"/>
  <c r="AB354" i="3"/>
  <c r="AL354" i="3"/>
  <c r="AM354" i="3"/>
  <c r="AQ354" i="3"/>
  <c r="AT354" i="3"/>
  <c r="AU354" i="3"/>
  <c r="W355" i="3"/>
  <c r="X355" i="3"/>
  <c r="Y355" i="3"/>
  <c r="Z355" i="3"/>
  <c r="AA355" i="3"/>
  <c r="AB355" i="3"/>
  <c r="AL355" i="3"/>
  <c r="AM355" i="3"/>
  <c r="AQ355" i="3"/>
  <c r="AT355" i="3"/>
  <c r="AU355" i="3"/>
  <c r="W356" i="3"/>
  <c r="X356" i="3"/>
  <c r="Y356" i="3"/>
  <c r="Z356" i="3"/>
  <c r="AA356" i="3"/>
  <c r="AB356" i="3"/>
  <c r="AL356" i="3"/>
  <c r="AM356" i="3"/>
  <c r="AQ356" i="3"/>
  <c r="AT356" i="3"/>
  <c r="AU356" i="3"/>
  <c r="W357" i="3"/>
  <c r="X357" i="3"/>
  <c r="Y357" i="3"/>
  <c r="Z357" i="3"/>
  <c r="AA357" i="3"/>
  <c r="AB357" i="3"/>
  <c r="AL357" i="3"/>
  <c r="AM357" i="3"/>
  <c r="AQ357" i="3"/>
  <c r="AT357" i="3"/>
  <c r="AU357" i="3"/>
  <c r="W358" i="3"/>
  <c r="X358" i="3"/>
  <c r="Y358" i="3"/>
  <c r="Z358" i="3"/>
  <c r="AA358" i="3"/>
  <c r="AB358" i="3"/>
  <c r="AL358" i="3"/>
  <c r="AM358" i="3"/>
  <c r="AQ358" i="3"/>
  <c r="AT358" i="3"/>
  <c r="AU358" i="3"/>
  <c r="W359" i="3"/>
  <c r="X359" i="3"/>
  <c r="Y359" i="3"/>
  <c r="Z359" i="3"/>
  <c r="AA359" i="3"/>
  <c r="AB359" i="3"/>
  <c r="AL359" i="3"/>
  <c r="AM359" i="3"/>
  <c r="AQ359" i="3"/>
  <c r="AT359" i="3"/>
  <c r="AU359" i="3"/>
  <c r="W360" i="3"/>
  <c r="X360" i="3"/>
  <c r="Y360" i="3"/>
  <c r="Z360" i="3"/>
  <c r="AA360" i="3"/>
  <c r="AB360" i="3"/>
  <c r="AL360" i="3"/>
  <c r="AM360" i="3"/>
  <c r="AQ360" i="3"/>
  <c r="AT360" i="3"/>
  <c r="AU360" i="3"/>
  <c r="W361" i="3"/>
  <c r="X361" i="3"/>
  <c r="Y361" i="3"/>
  <c r="Z361" i="3"/>
  <c r="AA361" i="3"/>
  <c r="AB361" i="3"/>
  <c r="AL361" i="3"/>
  <c r="AM361" i="3"/>
  <c r="AQ361" i="3"/>
  <c r="AT361" i="3"/>
  <c r="AU361" i="3"/>
  <c r="W362" i="3"/>
  <c r="X362" i="3"/>
  <c r="Y362" i="3"/>
  <c r="Z362" i="3"/>
  <c r="AA362" i="3"/>
  <c r="AB362" i="3"/>
  <c r="AL362" i="3"/>
  <c r="AM362" i="3"/>
  <c r="AQ362" i="3"/>
  <c r="AT362" i="3"/>
  <c r="AU362" i="3"/>
  <c r="W363" i="3"/>
  <c r="X363" i="3"/>
  <c r="Y363" i="3"/>
  <c r="Z363" i="3"/>
  <c r="AA363" i="3"/>
  <c r="AB363" i="3"/>
  <c r="AL363" i="3"/>
  <c r="AM363" i="3"/>
  <c r="AQ363" i="3"/>
  <c r="AT363" i="3"/>
  <c r="AU363" i="3"/>
  <c r="W364" i="3"/>
  <c r="X364" i="3"/>
  <c r="Y364" i="3"/>
  <c r="Z364" i="3"/>
  <c r="AA364" i="3"/>
  <c r="AB364" i="3"/>
  <c r="AL364" i="3"/>
  <c r="AM364" i="3"/>
  <c r="AQ364" i="3"/>
  <c r="AT364" i="3"/>
  <c r="AU364" i="3"/>
  <c r="W365" i="3"/>
  <c r="X365" i="3"/>
  <c r="Y365" i="3"/>
  <c r="Z365" i="3"/>
  <c r="AA365" i="3"/>
  <c r="AB365" i="3"/>
  <c r="AL365" i="3"/>
  <c r="AM365" i="3"/>
  <c r="AQ365" i="3"/>
  <c r="AT365" i="3"/>
  <c r="AU365" i="3"/>
  <c r="W366" i="3"/>
  <c r="X366" i="3"/>
  <c r="Y366" i="3"/>
  <c r="Z366" i="3"/>
  <c r="AA366" i="3"/>
  <c r="AB366" i="3"/>
  <c r="AL366" i="3"/>
  <c r="AM366" i="3"/>
  <c r="AQ366" i="3"/>
  <c r="AT366" i="3"/>
  <c r="AU366" i="3"/>
  <c r="W367" i="3"/>
  <c r="X367" i="3"/>
  <c r="Y367" i="3"/>
  <c r="Z367" i="3"/>
  <c r="AA367" i="3"/>
  <c r="AB367" i="3"/>
  <c r="AL367" i="3"/>
  <c r="AM367" i="3"/>
  <c r="AQ367" i="3"/>
  <c r="AT367" i="3"/>
  <c r="AU367" i="3"/>
  <c r="W368" i="3"/>
  <c r="X368" i="3"/>
  <c r="Y368" i="3"/>
  <c r="Z368" i="3"/>
  <c r="AA368" i="3"/>
  <c r="AB368" i="3"/>
  <c r="AL368" i="3"/>
  <c r="AM368" i="3"/>
  <c r="AQ368" i="3"/>
  <c r="AT368" i="3"/>
  <c r="AU368" i="3"/>
  <c r="W369" i="3"/>
  <c r="X369" i="3"/>
  <c r="Y369" i="3"/>
  <c r="Z369" i="3"/>
  <c r="AA369" i="3"/>
  <c r="AB369" i="3"/>
  <c r="AL369" i="3"/>
  <c r="AM369" i="3"/>
  <c r="AQ369" i="3"/>
  <c r="AT369" i="3"/>
  <c r="AU369" i="3"/>
  <c r="W370" i="3"/>
  <c r="X370" i="3"/>
  <c r="Y370" i="3"/>
  <c r="Z370" i="3"/>
  <c r="AA370" i="3"/>
  <c r="AB370" i="3"/>
  <c r="AL370" i="3"/>
  <c r="AM370" i="3"/>
  <c r="AQ370" i="3"/>
  <c r="AT370" i="3"/>
  <c r="AU370" i="3"/>
  <c r="W371" i="3"/>
  <c r="X371" i="3"/>
  <c r="Y371" i="3"/>
  <c r="Z371" i="3"/>
  <c r="AA371" i="3"/>
  <c r="AB371" i="3"/>
  <c r="AL371" i="3"/>
  <c r="AM371" i="3"/>
  <c r="AQ371" i="3"/>
  <c r="AT371" i="3"/>
  <c r="AU371" i="3"/>
  <c r="W372" i="3"/>
  <c r="X372" i="3"/>
  <c r="Y372" i="3"/>
  <c r="Z372" i="3"/>
  <c r="AA372" i="3"/>
  <c r="AB372" i="3"/>
  <c r="AL372" i="3"/>
  <c r="AM372" i="3"/>
  <c r="AQ372" i="3"/>
  <c r="AT372" i="3"/>
  <c r="AU372" i="3"/>
  <c r="W373" i="3"/>
  <c r="X373" i="3"/>
  <c r="Y373" i="3"/>
  <c r="Z373" i="3"/>
  <c r="AA373" i="3"/>
  <c r="AB373" i="3"/>
  <c r="AL373" i="3"/>
  <c r="AM373" i="3"/>
  <c r="AQ373" i="3"/>
  <c r="AT373" i="3"/>
  <c r="AU373" i="3"/>
  <c r="W374" i="3"/>
  <c r="X374" i="3"/>
  <c r="Y374" i="3"/>
  <c r="Z374" i="3"/>
  <c r="AA374" i="3"/>
  <c r="AB374" i="3"/>
  <c r="AL374" i="3"/>
  <c r="AM374" i="3"/>
  <c r="AQ374" i="3"/>
  <c r="AT374" i="3"/>
  <c r="AU374" i="3"/>
  <c r="W375" i="3"/>
  <c r="X375" i="3"/>
  <c r="Y375" i="3"/>
  <c r="Z375" i="3"/>
  <c r="AA375" i="3"/>
  <c r="AB375" i="3"/>
  <c r="AL375" i="3"/>
  <c r="AM375" i="3"/>
  <c r="AQ375" i="3"/>
  <c r="AT375" i="3"/>
  <c r="AU375" i="3"/>
  <c r="W376" i="3"/>
  <c r="X376" i="3"/>
  <c r="Y376" i="3"/>
  <c r="Z376" i="3"/>
  <c r="AA376" i="3"/>
  <c r="AB376" i="3"/>
  <c r="AL376" i="3"/>
  <c r="AM376" i="3"/>
  <c r="AQ376" i="3"/>
  <c r="AT376" i="3"/>
  <c r="AU376" i="3"/>
  <c r="W377" i="3"/>
  <c r="X377" i="3"/>
  <c r="Y377" i="3"/>
  <c r="Z377" i="3"/>
  <c r="AA377" i="3"/>
  <c r="AB377" i="3"/>
  <c r="AL377" i="3"/>
  <c r="AM377" i="3"/>
  <c r="AQ377" i="3"/>
  <c r="AT377" i="3"/>
  <c r="AU377" i="3"/>
  <c r="W378" i="3"/>
  <c r="X378" i="3"/>
  <c r="Y378" i="3"/>
  <c r="Z378" i="3"/>
  <c r="AA378" i="3"/>
  <c r="AB378" i="3"/>
  <c r="AL378" i="3"/>
  <c r="AM378" i="3"/>
  <c r="AQ378" i="3"/>
  <c r="AT378" i="3"/>
  <c r="AU378" i="3"/>
  <c r="W379" i="3"/>
  <c r="X379" i="3"/>
  <c r="Y379" i="3"/>
  <c r="Z379" i="3"/>
  <c r="AA379" i="3"/>
  <c r="AB379" i="3"/>
  <c r="AL379" i="3"/>
  <c r="AM379" i="3"/>
  <c r="AQ379" i="3"/>
  <c r="AT379" i="3"/>
  <c r="AU379" i="3"/>
  <c r="W380" i="3"/>
  <c r="X380" i="3"/>
  <c r="Y380" i="3"/>
  <c r="Z380" i="3"/>
  <c r="AA380" i="3"/>
  <c r="AB380" i="3"/>
  <c r="AL380" i="3"/>
  <c r="AM380" i="3"/>
  <c r="AQ380" i="3"/>
  <c r="AT380" i="3"/>
  <c r="AU380" i="3"/>
  <c r="W381" i="3"/>
  <c r="X381" i="3"/>
  <c r="Y381" i="3"/>
  <c r="Z381" i="3"/>
  <c r="AA381" i="3"/>
  <c r="AB381" i="3"/>
  <c r="AL381" i="3"/>
  <c r="AM381" i="3"/>
  <c r="AQ381" i="3"/>
  <c r="AT381" i="3"/>
  <c r="AU381" i="3"/>
  <c r="W382" i="3"/>
  <c r="X382" i="3"/>
  <c r="Y382" i="3"/>
  <c r="Z382" i="3"/>
  <c r="AA382" i="3"/>
  <c r="AB382" i="3"/>
  <c r="AL382" i="3"/>
  <c r="AM382" i="3"/>
  <c r="AQ382" i="3"/>
  <c r="AT382" i="3"/>
  <c r="AU382" i="3"/>
  <c r="W383" i="3"/>
  <c r="X383" i="3"/>
  <c r="Y383" i="3"/>
  <c r="Z383" i="3"/>
  <c r="AA383" i="3"/>
  <c r="AB383" i="3"/>
  <c r="AL383" i="3"/>
  <c r="AM383" i="3"/>
  <c r="AQ383" i="3"/>
  <c r="AT383" i="3"/>
  <c r="AU383" i="3"/>
  <c r="W384" i="3"/>
  <c r="X384" i="3"/>
  <c r="Y384" i="3"/>
  <c r="Z384" i="3"/>
  <c r="AA384" i="3"/>
  <c r="AB384" i="3"/>
  <c r="AL384" i="3"/>
  <c r="AM384" i="3"/>
  <c r="AQ384" i="3"/>
  <c r="AT384" i="3"/>
  <c r="AU384" i="3"/>
  <c r="W385" i="3"/>
  <c r="X385" i="3"/>
  <c r="Y385" i="3"/>
  <c r="Z385" i="3"/>
  <c r="AA385" i="3"/>
  <c r="AB385" i="3"/>
  <c r="AL385" i="3"/>
  <c r="AM385" i="3"/>
  <c r="AQ385" i="3"/>
  <c r="AT385" i="3"/>
  <c r="AU385" i="3"/>
  <c r="W386" i="3"/>
  <c r="X386" i="3"/>
  <c r="Y386" i="3"/>
  <c r="Z386" i="3"/>
  <c r="AA386" i="3"/>
  <c r="AB386" i="3"/>
  <c r="AL386" i="3"/>
  <c r="AM386" i="3"/>
  <c r="AQ386" i="3"/>
  <c r="AT386" i="3"/>
  <c r="AU386" i="3"/>
  <c r="W387" i="3"/>
  <c r="X387" i="3"/>
  <c r="Y387" i="3"/>
  <c r="Z387" i="3"/>
  <c r="AA387" i="3"/>
  <c r="AB387" i="3"/>
  <c r="AL387" i="3"/>
  <c r="AM387" i="3"/>
  <c r="AQ387" i="3"/>
  <c r="AT387" i="3"/>
  <c r="AU387" i="3"/>
  <c r="W388" i="3"/>
  <c r="X388" i="3"/>
  <c r="Y388" i="3"/>
  <c r="Z388" i="3"/>
  <c r="AA388" i="3"/>
  <c r="AB388" i="3"/>
  <c r="AL388" i="3"/>
  <c r="AM388" i="3"/>
  <c r="AQ388" i="3"/>
  <c r="AT388" i="3"/>
  <c r="AU388" i="3"/>
  <c r="W389" i="3"/>
  <c r="X389" i="3"/>
  <c r="Y389" i="3"/>
  <c r="Z389" i="3"/>
  <c r="AA389" i="3"/>
  <c r="AB389" i="3"/>
  <c r="AL389" i="3"/>
  <c r="AM389" i="3"/>
  <c r="AQ389" i="3"/>
  <c r="AT389" i="3"/>
  <c r="AU389" i="3"/>
  <c r="W390" i="3"/>
  <c r="X390" i="3"/>
  <c r="Y390" i="3"/>
  <c r="Z390" i="3"/>
  <c r="AA390" i="3"/>
  <c r="AB390" i="3"/>
  <c r="AL390" i="3"/>
  <c r="AM390" i="3"/>
  <c r="AQ390" i="3"/>
  <c r="AT390" i="3"/>
  <c r="AU390" i="3"/>
  <c r="W391" i="3"/>
  <c r="X391" i="3"/>
  <c r="Y391" i="3"/>
  <c r="Z391" i="3"/>
  <c r="AA391" i="3"/>
  <c r="AB391" i="3"/>
  <c r="AL391" i="3"/>
  <c r="AM391" i="3"/>
  <c r="AQ391" i="3"/>
  <c r="AT391" i="3"/>
  <c r="AU391" i="3"/>
  <c r="W392" i="3"/>
  <c r="X392" i="3"/>
  <c r="Y392" i="3"/>
  <c r="Z392" i="3"/>
  <c r="AA392" i="3"/>
  <c r="AB392" i="3"/>
  <c r="AL392" i="3"/>
  <c r="AM392" i="3"/>
  <c r="AQ392" i="3"/>
  <c r="AT392" i="3"/>
  <c r="AU392" i="3"/>
  <c r="W393" i="3"/>
  <c r="X393" i="3"/>
  <c r="Y393" i="3"/>
  <c r="Z393" i="3"/>
  <c r="AA393" i="3"/>
  <c r="AB393" i="3"/>
  <c r="AL393" i="3"/>
  <c r="AM393" i="3"/>
  <c r="AQ393" i="3"/>
  <c r="AT393" i="3"/>
  <c r="AU393" i="3"/>
  <c r="W394" i="3"/>
  <c r="X394" i="3"/>
  <c r="Y394" i="3"/>
  <c r="Z394" i="3"/>
  <c r="AA394" i="3"/>
  <c r="AB394" i="3"/>
  <c r="AL394" i="3"/>
  <c r="AM394" i="3"/>
  <c r="AQ394" i="3"/>
  <c r="AT394" i="3"/>
  <c r="AU394" i="3"/>
  <c r="W395" i="3"/>
  <c r="X395" i="3"/>
  <c r="Y395" i="3"/>
  <c r="Z395" i="3"/>
  <c r="AA395" i="3"/>
  <c r="AB395" i="3"/>
  <c r="AL395" i="3"/>
  <c r="AM395" i="3"/>
  <c r="AQ395" i="3"/>
  <c r="AT395" i="3"/>
  <c r="AU395" i="3"/>
  <c r="W396" i="3"/>
  <c r="X396" i="3"/>
  <c r="Y396" i="3"/>
  <c r="Z396" i="3"/>
  <c r="AA396" i="3"/>
  <c r="AB396" i="3"/>
  <c r="AL396" i="3"/>
  <c r="AM396" i="3"/>
  <c r="AQ396" i="3"/>
  <c r="AT396" i="3"/>
  <c r="AU396" i="3"/>
  <c r="W397" i="3"/>
  <c r="X397" i="3"/>
  <c r="Y397" i="3"/>
  <c r="Z397" i="3"/>
  <c r="AA397" i="3"/>
  <c r="AB397" i="3"/>
  <c r="AL397" i="3"/>
  <c r="AM397" i="3"/>
  <c r="AQ397" i="3"/>
  <c r="AT397" i="3"/>
  <c r="AU397" i="3"/>
  <c r="W398" i="3"/>
  <c r="X398" i="3"/>
  <c r="Y398" i="3"/>
  <c r="Z398" i="3"/>
  <c r="AA398" i="3"/>
  <c r="AB398" i="3"/>
  <c r="AL398" i="3"/>
  <c r="AM398" i="3"/>
  <c r="AQ398" i="3"/>
  <c r="AT398" i="3"/>
  <c r="AU398" i="3"/>
  <c r="W399" i="3"/>
  <c r="X399" i="3"/>
  <c r="Y399" i="3"/>
  <c r="Z399" i="3"/>
  <c r="AA399" i="3"/>
  <c r="AB399" i="3"/>
  <c r="AL399" i="3"/>
  <c r="AM399" i="3"/>
  <c r="AQ399" i="3"/>
  <c r="AT399" i="3"/>
  <c r="AU399" i="3"/>
  <c r="W400" i="3"/>
  <c r="X400" i="3"/>
  <c r="Y400" i="3"/>
  <c r="Z400" i="3"/>
  <c r="AA400" i="3"/>
  <c r="AB400" i="3"/>
  <c r="AL400" i="3"/>
  <c r="AM400" i="3"/>
  <c r="AQ400" i="3"/>
  <c r="AT400" i="3"/>
  <c r="AU400" i="3"/>
  <c r="W401" i="3"/>
  <c r="X401" i="3"/>
  <c r="Y401" i="3"/>
  <c r="Z401" i="3"/>
  <c r="AA401" i="3"/>
  <c r="AB401" i="3"/>
  <c r="AL401" i="3"/>
  <c r="AM401" i="3"/>
  <c r="AQ401" i="3"/>
  <c r="AT401" i="3"/>
  <c r="AU401" i="3"/>
  <c r="W402" i="3"/>
  <c r="X402" i="3"/>
  <c r="Y402" i="3"/>
  <c r="Z402" i="3"/>
  <c r="AA402" i="3"/>
  <c r="AB402" i="3"/>
  <c r="AL402" i="3"/>
  <c r="AM402" i="3"/>
  <c r="AQ402" i="3"/>
  <c r="AT402" i="3"/>
  <c r="AU402" i="3"/>
  <c r="W403" i="3"/>
  <c r="X403" i="3"/>
  <c r="Y403" i="3"/>
  <c r="Z403" i="3"/>
  <c r="AA403" i="3"/>
  <c r="AB403" i="3"/>
  <c r="AL403" i="3"/>
  <c r="AM403" i="3"/>
  <c r="AQ403" i="3"/>
  <c r="AT403" i="3"/>
  <c r="AU403" i="3"/>
  <c r="W404" i="3"/>
  <c r="X404" i="3"/>
  <c r="Y404" i="3"/>
  <c r="Z404" i="3"/>
  <c r="AA404" i="3"/>
  <c r="AB404" i="3"/>
  <c r="AL404" i="3"/>
  <c r="AM404" i="3"/>
  <c r="AQ404" i="3"/>
  <c r="AT404" i="3"/>
  <c r="AU404" i="3"/>
  <c r="W405" i="3"/>
  <c r="X405" i="3"/>
  <c r="Y405" i="3"/>
  <c r="Z405" i="3"/>
  <c r="AA405" i="3"/>
  <c r="AB405" i="3"/>
  <c r="AL405" i="3"/>
  <c r="AM405" i="3"/>
  <c r="AQ405" i="3"/>
  <c r="AT405" i="3"/>
  <c r="AU405" i="3"/>
  <c r="W406" i="3"/>
  <c r="X406" i="3"/>
  <c r="Y406" i="3"/>
  <c r="Z406" i="3"/>
  <c r="AA406" i="3"/>
  <c r="AB406" i="3"/>
  <c r="AL406" i="3"/>
  <c r="AM406" i="3"/>
  <c r="AQ406" i="3"/>
  <c r="AT406" i="3"/>
  <c r="AU406" i="3"/>
  <c r="W407" i="3"/>
  <c r="X407" i="3"/>
  <c r="Y407" i="3"/>
  <c r="Z407" i="3"/>
  <c r="AA407" i="3"/>
  <c r="AB407" i="3"/>
  <c r="AL407" i="3"/>
  <c r="AM407" i="3"/>
  <c r="AQ407" i="3"/>
  <c r="AT407" i="3"/>
  <c r="AU407" i="3"/>
  <c r="W408" i="3"/>
  <c r="X408" i="3"/>
  <c r="Y408" i="3"/>
  <c r="Z408" i="3"/>
  <c r="AA408" i="3"/>
  <c r="AB408" i="3"/>
  <c r="AL408" i="3"/>
  <c r="AM408" i="3"/>
  <c r="AQ408" i="3"/>
  <c r="AT408" i="3"/>
  <c r="AU408" i="3"/>
  <c r="W409" i="3"/>
  <c r="X409" i="3"/>
  <c r="Y409" i="3"/>
  <c r="Z409" i="3"/>
  <c r="AA409" i="3"/>
  <c r="AB409" i="3"/>
  <c r="AL409" i="3"/>
  <c r="AM409" i="3"/>
  <c r="AQ409" i="3"/>
  <c r="AT409" i="3"/>
  <c r="AU409" i="3"/>
  <c r="W410" i="3"/>
  <c r="X410" i="3"/>
  <c r="Y410" i="3"/>
  <c r="Z410" i="3"/>
  <c r="AA410" i="3"/>
  <c r="AB410" i="3"/>
  <c r="AL410" i="3"/>
  <c r="AM410" i="3"/>
  <c r="AQ410" i="3"/>
  <c r="AT410" i="3"/>
  <c r="AU410" i="3"/>
  <c r="W411" i="3"/>
  <c r="X411" i="3"/>
  <c r="Y411" i="3"/>
  <c r="Z411" i="3"/>
  <c r="AA411" i="3"/>
  <c r="AB411" i="3"/>
  <c r="AL411" i="3"/>
  <c r="AM411" i="3"/>
  <c r="AQ411" i="3"/>
  <c r="AT411" i="3"/>
  <c r="AU411" i="3"/>
  <c r="W412" i="3"/>
  <c r="X412" i="3"/>
  <c r="Y412" i="3"/>
  <c r="Z412" i="3"/>
  <c r="AA412" i="3"/>
  <c r="AB412" i="3"/>
  <c r="AL412" i="3"/>
  <c r="AM412" i="3"/>
  <c r="AQ412" i="3"/>
  <c r="AT412" i="3"/>
  <c r="AU412" i="3"/>
  <c r="W413" i="3"/>
  <c r="X413" i="3"/>
  <c r="Y413" i="3"/>
  <c r="Z413" i="3"/>
  <c r="AA413" i="3"/>
  <c r="AB413" i="3"/>
  <c r="AL413" i="3"/>
  <c r="AM413" i="3"/>
  <c r="AQ413" i="3"/>
  <c r="AT413" i="3"/>
  <c r="AU413" i="3"/>
  <c r="W414" i="3"/>
  <c r="X414" i="3"/>
  <c r="Y414" i="3"/>
  <c r="Z414" i="3"/>
  <c r="AA414" i="3"/>
  <c r="AB414" i="3"/>
  <c r="AL414" i="3"/>
  <c r="AM414" i="3"/>
  <c r="AQ414" i="3"/>
  <c r="AT414" i="3"/>
  <c r="AU414" i="3"/>
  <c r="W415" i="3"/>
  <c r="X415" i="3"/>
  <c r="Y415" i="3"/>
  <c r="Z415" i="3"/>
  <c r="AA415" i="3"/>
  <c r="AB415" i="3"/>
  <c r="AL415" i="3"/>
  <c r="AM415" i="3"/>
  <c r="AQ415" i="3"/>
  <c r="AT415" i="3"/>
  <c r="AU415" i="3"/>
  <c r="W416" i="3"/>
  <c r="X416" i="3"/>
  <c r="Y416" i="3"/>
  <c r="Z416" i="3"/>
  <c r="AA416" i="3"/>
  <c r="AB416" i="3"/>
  <c r="AL416" i="3"/>
  <c r="AM416" i="3"/>
  <c r="AQ416" i="3"/>
  <c r="AT416" i="3"/>
  <c r="AU416" i="3"/>
  <c r="W417" i="3"/>
  <c r="X417" i="3"/>
  <c r="Y417" i="3"/>
  <c r="Z417" i="3"/>
  <c r="AA417" i="3"/>
  <c r="AB417" i="3"/>
  <c r="AL417" i="3"/>
  <c r="AM417" i="3"/>
  <c r="AQ417" i="3"/>
  <c r="AT417" i="3"/>
  <c r="AU417" i="3"/>
  <c r="W418" i="3"/>
  <c r="X418" i="3"/>
  <c r="Y418" i="3"/>
  <c r="Z418" i="3"/>
  <c r="AA418" i="3"/>
  <c r="AB418" i="3"/>
  <c r="AL418" i="3"/>
  <c r="AM418" i="3"/>
  <c r="AQ418" i="3"/>
  <c r="AT418" i="3"/>
  <c r="AU418" i="3"/>
  <c r="W419" i="3"/>
  <c r="X419" i="3"/>
  <c r="Y419" i="3"/>
  <c r="Z419" i="3"/>
  <c r="AA419" i="3"/>
  <c r="AB419" i="3"/>
  <c r="AL419" i="3"/>
  <c r="AM419" i="3"/>
  <c r="AQ419" i="3"/>
  <c r="AT419" i="3"/>
  <c r="AU419" i="3"/>
  <c r="W420" i="3"/>
  <c r="X420" i="3"/>
  <c r="Y420" i="3"/>
  <c r="Z420" i="3"/>
  <c r="AA420" i="3"/>
  <c r="AB420" i="3"/>
  <c r="AL420" i="3"/>
  <c r="AM420" i="3"/>
  <c r="AQ420" i="3"/>
  <c r="AT420" i="3"/>
  <c r="AU420" i="3"/>
  <c r="W421" i="3"/>
  <c r="X421" i="3"/>
  <c r="Y421" i="3"/>
  <c r="Z421" i="3"/>
  <c r="AA421" i="3"/>
  <c r="AB421" i="3"/>
  <c r="AL421" i="3"/>
  <c r="AM421" i="3"/>
  <c r="AQ421" i="3"/>
  <c r="AT421" i="3"/>
  <c r="AU421" i="3"/>
  <c r="W422" i="3"/>
  <c r="X422" i="3"/>
  <c r="Y422" i="3"/>
  <c r="Z422" i="3"/>
  <c r="AA422" i="3"/>
  <c r="AB422" i="3"/>
  <c r="AL422" i="3"/>
  <c r="AM422" i="3"/>
  <c r="AQ422" i="3"/>
  <c r="AT422" i="3"/>
  <c r="AU422" i="3"/>
  <c r="W423" i="3"/>
  <c r="X423" i="3"/>
  <c r="Y423" i="3"/>
  <c r="Z423" i="3"/>
  <c r="AA423" i="3"/>
  <c r="AB423" i="3"/>
  <c r="AL423" i="3"/>
  <c r="AM423" i="3"/>
  <c r="AQ423" i="3"/>
  <c r="AT423" i="3"/>
  <c r="AU423" i="3"/>
  <c r="W424" i="3"/>
  <c r="X424" i="3"/>
  <c r="Y424" i="3"/>
  <c r="Z424" i="3"/>
  <c r="AA424" i="3"/>
  <c r="AB424" i="3"/>
  <c r="AL424" i="3"/>
  <c r="AM424" i="3"/>
  <c r="AQ424" i="3"/>
  <c r="AT424" i="3"/>
  <c r="AU424" i="3"/>
  <c r="W425" i="3"/>
  <c r="X425" i="3"/>
  <c r="Y425" i="3"/>
  <c r="Z425" i="3"/>
  <c r="AA425" i="3"/>
  <c r="AB425" i="3"/>
  <c r="AL425" i="3"/>
  <c r="AM425" i="3"/>
  <c r="AQ425" i="3"/>
  <c r="AT425" i="3"/>
  <c r="AU425" i="3"/>
  <c r="W426" i="3"/>
  <c r="X426" i="3"/>
  <c r="Y426" i="3"/>
  <c r="Z426" i="3"/>
  <c r="AA426" i="3"/>
  <c r="AB426" i="3"/>
  <c r="AL426" i="3"/>
  <c r="AM426" i="3"/>
  <c r="AQ426" i="3"/>
  <c r="AT426" i="3"/>
  <c r="AU426" i="3"/>
  <c r="W427" i="3"/>
  <c r="X427" i="3"/>
  <c r="Y427" i="3"/>
  <c r="Z427" i="3"/>
  <c r="AA427" i="3"/>
  <c r="AB427" i="3"/>
  <c r="AL427" i="3"/>
  <c r="AM427" i="3"/>
  <c r="AQ427" i="3"/>
  <c r="AT427" i="3"/>
  <c r="AU427" i="3"/>
  <c r="W428" i="3"/>
  <c r="X428" i="3"/>
  <c r="Y428" i="3"/>
  <c r="Z428" i="3"/>
  <c r="AA428" i="3"/>
  <c r="AB428" i="3"/>
  <c r="AL428" i="3"/>
  <c r="AM428" i="3"/>
  <c r="AQ428" i="3"/>
  <c r="AT428" i="3"/>
  <c r="AU428" i="3"/>
  <c r="W429" i="3"/>
  <c r="X429" i="3"/>
  <c r="Y429" i="3"/>
  <c r="Z429" i="3"/>
  <c r="AA429" i="3"/>
  <c r="AB429" i="3"/>
  <c r="AL429" i="3"/>
  <c r="AM429" i="3"/>
  <c r="AQ429" i="3"/>
  <c r="AT429" i="3"/>
  <c r="AU429" i="3"/>
  <c r="W430" i="3"/>
  <c r="X430" i="3"/>
  <c r="Y430" i="3"/>
  <c r="Z430" i="3"/>
  <c r="AA430" i="3"/>
  <c r="AB430" i="3"/>
  <c r="AL430" i="3"/>
  <c r="AM430" i="3"/>
  <c r="AQ430" i="3"/>
  <c r="AT430" i="3"/>
  <c r="AU430" i="3"/>
  <c r="W431" i="3"/>
  <c r="X431" i="3"/>
  <c r="Y431" i="3"/>
  <c r="Z431" i="3"/>
  <c r="AA431" i="3"/>
  <c r="AB431" i="3"/>
  <c r="AL431" i="3"/>
  <c r="AM431" i="3"/>
  <c r="AQ431" i="3"/>
  <c r="AT431" i="3"/>
  <c r="AU431" i="3"/>
  <c r="W432" i="3"/>
  <c r="X432" i="3"/>
  <c r="Y432" i="3"/>
  <c r="Z432" i="3"/>
  <c r="AA432" i="3"/>
  <c r="AB432" i="3"/>
  <c r="AL432" i="3"/>
  <c r="AM432" i="3"/>
  <c r="AQ432" i="3"/>
  <c r="AT432" i="3"/>
  <c r="AU432" i="3"/>
  <c r="W433" i="3"/>
  <c r="X433" i="3"/>
  <c r="Y433" i="3"/>
  <c r="Z433" i="3"/>
  <c r="AA433" i="3"/>
  <c r="AB433" i="3"/>
  <c r="AL433" i="3"/>
  <c r="AM433" i="3"/>
  <c r="AQ433" i="3"/>
  <c r="AT433" i="3"/>
  <c r="AU433" i="3"/>
  <c r="W434" i="3"/>
  <c r="X434" i="3"/>
  <c r="Y434" i="3"/>
  <c r="Z434" i="3"/>
  <c r="AA434" i="3"/>
  <c r="AB434" i="3"/>
  <c r="AL434" i="3"/>
  <c r="AM434" i="3"/>
  <c r="AQ434" i="3"/>
  <c r="AT434" i="3"/>
  <c r="AU434" i="3"/>
  <c r="W435" i="3"/>
  <c r="X435" i="3"/>
  <c r="Y435" i="3"/>
  <c r="Z435" i="3"/>
  <c r="AA435" i="3"/>
  <c r="AB435" i="3"/>
  <c r="AL435" i="3"/>
  <c r="AM435" i="3"/>
  <c r="AQ435" i="3"/>
  <c r="AT435" i="3"/>
  <c r="AU435" i="3"/>
  <c r="W436" i="3"/>
  <c r="X436" i="3"/>
  <c r="Y436" i="3"/>
  <c r="Z436" i="3"/>
  <c r="AA436" i="3"/>
  <c r="AB436" i="3"/>
  <c r="AL436" i="3"/>
  <c r="AM436" i="3"/>
  <c r="AQ436" i="3"/>
  <c r="AT436" i="3"/>
  <c r="AU436" i="3"/>
  <c r="W437" i="3"/>
  <c r="X437" i="3"/>
  <c r="Y437" i="3"/>
  <c r="Z437" i="3"/>
  <c r="AA437" i="3"/>
  <c r="AB437" i="3"/>
  <c r="AL437" i="3"/>
  <c r="AM437" i="3"/>
  <c r="AQ437" i="3"/>
  <c r="AT437" i="3"/>
  <c r="AU437" i="3"/>
  <c r="W438" i="3"/>
  <c r="X438" i="3"/>
  <c r="Y438" i="3"/>
  <c r="Z438" i="3"/>
  <c r="AA438" i="3"/>
  <c r="AB438" i="3"/>
  <c r="AL438" i="3"/>
  <c r="AM438" i="3"/>
  <c r="AQ438" i="3"/>
  <c r="AT438" i="3"/>
  <c r="AU438" i="3"/>
  <c r="W439" i="3"/>
  <c r="X439" i="3"/>
  <c r="Y439" i="3"/>
  <c r="Z439" i="3"/>
  <c r="AA439" i="3"/>
  <c r="AB439" i="3"/>
  <c r="AL439" i="3"/>
  <c r="AM439" i="3"/>
  <c r="AQ439" i="3"/>
  <c r="AT439" i="3"/>
  <c r="AU439" i="3"/>
  <c r="W440" i="3"/>
  <c r="X440" i="3"/>
  <c r="Y440" i="3"/>
  <c r="Z440" i="3"/>
  <c r="AA440" i="3"/>
  <c r="AB440" i="3"/>
  <c r="AL440" i="3"/>
  <c r="AM440" i="3"/>
  <c r="AQ440" i="3"/>
  <c r="AT440" i="3"/>
  <c r="AU440" i="3"/>
  <c r="W441" i="3"/>
  <c r="X441" i="3"/>
  <c r="Y441" i="3"/>
  <c r="Z441" i="3"/>
  <c r="AA441" i="3"/>
  <c r="AB441" i="3"/>
  <c r="AL441" i="3"/>
  <c r="AM441" i="3"/>
  <c r="AQ441" i="3"/>
  <c r="AT441" i="3"/>
  <c r="AU441" i="3"/>
  <c r="W442" i="3"/>
  <c r="X442" i="3"/>
  <c r="Y442" i="3"/>
  <c r="Z442" i="3"/>
  <c r="AA442" i="3"/>
  <c r="AB442" i="3"/>
  <c r="AL442" i="3"/>
  <c r="AM442" i="3"/>
  <c r="AQ442" i="3"/>
  <c r="AT442" i="3"/>
  <c r="AU442" i="3"/>
  <c r="W443" i="3"/>
  <c r="X443" i="3"/>
  <c r="Y443" i="3"/>
  <c r="Z443" i="3"/>
  <c r="AA443" i="3"/>
  <c r="AB443" i="3"/>
  <c r="AL443" i="3"/>
  <c r="AM443" i="3"/>
  <c r="AQ443" i="3"/>
  <c r="AT443" i="3"/>
  <c r="AU443" i="3"/>
  <c r="W444" i="3"/>
  <c r="X444" i="3"/>
  <c r="Y444" i="3"/>
  <c r="Z444" i="3"/>
  <c r="AA444" i="3"/>
  <c r="AB444" i="3"/>
  <c r="AL444" i="3"/>
  <c r="AM444" i="3"/>
  <c r="AQ444" i="3"/>
  <c r="AT444" i="3"/>
  <c r="AU444" i="3"/>
  <c r="W445" i="3"/>
  <c r="X445" i="3"/>
  <c r="Y445" i="3"/>
  <c r="Z445" i="3"/>
  <c r="AA445" i="3"/>
  <c r="AB445" i="3"/>
  <c r="AL445" i="3"/>
  <c r="AM445" i="3"/>
  <c r="AQ445" i="3"/>
  <c r="AT445" i="3"/>
  <c r="AU445" i="3"/>
  <c r="W446" i="3"/>
  <c r="X446" i="3"/>
  <c r="Y446" i="3"/>
  <c r="Z446" i="3"/>
  <c r="AA446" i="3"/>
  <c r="AB446" i="3"/>
  <c r="AL446" i="3"/>
  <c r="AM446" i="3"/>
  <c r="AQ446" i="3"/>
  <c r="AT446" i="3"/>
  <c r="AU446" i="3"/>
  <c r="W447" i="3"/>
  <c r="X447" i="3"/>
  <c r="Y447" i="3"/>
  <c r="Z447" i="3"/>
  <c r="AA447" i="3"/>
  <c r="AB447" i="3"/>
  <c r="AL447" i="3"/>
  <c r="AM447" i="3"/>
  <c r="AQ447" i="3"/>
  <c r="AT447" i="3"/>
  <c r="AU447" i="3"/>
  <c r="W448" i="3"/>
  <c r="X448" i="3"/>
  <c r="Y448" i="3"/>
  <c r="Z448" i="3"/>
  <c r="AA448" i="3"/>
  <c r="AB448" i="3"/>
  <c r="AL448" i="3"/>
  <c r="AM448" i="3"/>
  <c r="AQ448" i="3"/>
  <c r="AT448" i="3"/>
  <c r="AU448" i="3"/>
  <c r="W449" i="3"/>
  <c r="X449" i="3"/>
  <c r="Y449" i="3"/>
  <c r="Z449" i="3"/>
  <c r="AA449" i="3"/>
  <c r="AB449" i="3"/>
  <c r="AL449" i="3"/>
  <c r="AM449" i="3"/>
  <c r="AQ449" i="3"/>
  <c r="AT449" i="3"/>
  <c r="AU449" i="3"/>
  <c r="W450" i="3"/>
  <c r="X450" i="3"/>
  <c r="Y450" i="3"/>
  <c r="Z450" i="3"/>
  <c r="AA450" i="3"/>
  <c r="AB450" i="3"/>
  <c r="AL450" i="3"/>
  <c r="AM450" i="3"/>
  <c r="AQ450" i="3"/>
  <c r="AT450" i="3"/>
  <c r="AU450" i="3"/>
  <c r="W451" i="3"/>
  <c r="X451" i="3"/>
  <c r="Y451" i="3"/>
  <c r="Z451" i="3"/>
  <c r="AA451" i="3"/>
  <c r="AB451" i="3"/>
  <c r="AL451" i="3"/>
  <c r="AM451" i="3"/>
  <c r="AQ451" i="3"/>
  <c r="AT451" i="3"/>
  <c r="AU451" i="3"/>
  <c r="W452" i="3"/>
  <c r="X452" i="3"/>
  <c r="Y452" i="3"/>
  <c r="Z452" i="3"/>
  <c r="AA452" i="3"/>
  <c r="AB452" i="3"/>
  <c r="AL452" i="3"/>
  <c r="AM452" i="3"/>
  <c r="AQ452" i="3"/>
  <c r="AT452" i="3"/>
  <c r="AU452" i="3"/>
  <c r="W453" i="3"/>
  <c r="X453" i="3"/>
  <c r="Y453" i="3"/>
  <c r="Z453" i="3"/>
  <c r="AA453" i="3"/>
  <c r="AB453" i="3"/>
  <c r="AL453" i="3"/>
  <c r="AM453" i="3"/>
  <c r="AQ453" i="3"/>
  <c r="AT453" i="3"/>
  <c r="AU453" i="3"/>
  <c r="W454" i="3"/>
  <c r="X454" i="3"/>
  <c r="Y454" i="3"/>
  <c r="Z454" i="3"/>
  <c r="AA454" i="3"/>
  <c r="AB454" i="3"/>
  <c r="AL454" i="3"/>
  <c r="AM454" i="3"/>
  <c r="AQ454" i="3"/>
  <c r="AT454" i="3"/>
  <c r="AU454" i="3"/>
  <c r="W455" i="3"/>
  <c r="X455" i="3"/>
  <c r="Y455" i="3"/>
  <c r="Z455" i="3"/>
  <c r="AA455" i="3"/>
  <c r="AB455" i="3"/>
  <c r="AL455" i="3"/>
  <c r="AM455" i="3"/>
  <c r="AQ455" i="3"/>
  <c r="AT455" i="3"/>
  <c r="AU455" i="3"/>
  <c r="W456" i="3"/>
  <c r="X456" i="3"/>
  <c r="Y456" i="3"/>
  <c r="Z456" i="3"/>
  <c r="AA456" i="3"/>
  <c r="AB456" i="3"/>
  <c r="AL456" i="3"/>
  <c r="AM456" i="3"/>
  <c r="AQ456" i="3"/>
  <c r="AT456" i="3"/>
  <c r="AU456" i="3"/>
  <c r="W457" i="3"/>
  <c r="X457" i="3"/>
  <c r="Y457" i="3"/>
  <c r="Z457" i="3"/>
  <c r="AA457" i="3"/>
  <c r="AB457" i="3"/>
  <c r="AL457" i="3"/>
  <c r="AM457" i="3"/>
  <c r="AQ457" i="3"/>
  <c r="AT457" i="3"/>
  <c r="AU457" i="3"/>
  <c r="W458" i="3"/>
  <c r="X458" i="3"/>
  <c r="Y458" i="3"/>
  <c r="Z458" i="3"/>
  <c r="AA458" i="3"/>
  <c r="AB458" i="3"/>
  <c r="AL458" i="3"/>
  <c r="AM458" i="3"/>
  <c r="AQ458" i="3"/>
  <c r="AT458" i="3"/>
  <c r="AU458" i="3"/>
  <c r="W459" i="3"/>
  <c r="X459" i="3"/>
  <c r="Y459" i="3"/>
  <c r="Z459" i="3"/>
  <c r="AA459" i="3"/>
  <c r="AB459" i="3"/>
  <c r="AL459" i="3"/>
  <c r="AM459" i="3"/>
  <c r="AQ459" i="3"/>
  <c r="AT459" i="3"/>
  <c r="AU459" i="3"/>
  <c r="W460" i="3"/>
  <c r="X460" i="3"/>
  <c r="Y460" i="3"/>
  <c r="Z460" i="3"/>
  <c r="AA460" i="3"/>
  <c r="AB460" i="3"/>
  <c r="AL460" i="3"/>
  <c r="AM460" i="3"/>
  <c r="AQ460" i="3"/>
  <c r="AT460" i="3"/>
  <c r="AU460" i="3"/>
  <c r="W461" i="3"/>
  <c r="X461" i="3"/>
  <c r="Y461" i="3"/>
  <c r="Z461" i="3"/>
  <c r="AA461" i="3"/>
  <c r="AB461" i="3"/>
  <c r="AL461" i="3"/>
  <c r="AM461" i="3"/>
  <c r="AQ461" i="3"/>
  <c r="AT461" i="3"/>
  <c r="AU461" i="3"/>
  <c r="W462" i="3"/>
  <c r="X462" i="3"/>
  <c r="Y462" i="3"/>
  <c r="Z462" i="3"/>
  <c r="AA462" i="3"/>
  <c r="AB462" i="3"/>
  <c r="AL462" i="3"/>
  <c r="AM462" i="3"/>
  <c r="AQ462" i="3"/>
  <c r="AT462" i="3"/>
  <c r="AU462" i="3"/>
  <c r="W463" i="3"/>
  <c r="X463" i="3"/>
  <c r="Y463" i="3"/>
  <c r="Z463" i="3"/>
  <c r="AA463" i="3"/>
  <c r="AB463" i="3"/>
  <c r="AL463" i="3"/>
  <c r="AM463" i="3"/>
  <c r="AQ463" i="3"/>
  <c r="AT463" i="3"/>
  <c r="AU463" i="3"/>
  <c r="W464" i="3"/>
  <c r="X464" i="3"/>
  <c r="Y464" i="3"/>
  <c r="Z464" i="3"/>
  <c r="AA464" i="3"/>
  <c r="AB464" i="3"/>
  <c r="AL464" i="3"/>
  <c r="AM464" i="3"/>
  <c r="AQ464" i="3"/>
  <c r="AT464" i="3"/>
  <c r="AU464" i="3"/>
  <c r="W465" i="3"/>
  <c r="X465" i="3"/>
  <c r="Y465" i="3"/>
  <c r="Z465" i="3"/>
  <c r="AA465" i="3"/>
  <c r="AB465" i="3"/>
  <c r="AL465" i="3"/>
  <c r="AM465" i="3"/>
  <c r="AQ465" i="3"/>
  <c r="AT465" i="3"/>
  <c r="AU465" i="3"/>
  <c r="W466" i="3"/>
  <c r="X466" i="3"/>
  <c r="Y466" i="3"/>
  <c r="Z466" i="3"/>
  <c r="AA466" i="3"/>
  <c r="AB466" i="3"/>
  <c r="AL466" i="3"/>
  <c r="AM466" i="3"/>
  <c r="AQ466" i="3"/>
  <c r="AT466" i="3"/>
  <c r="AU466" i="3"/>
  <c r="W467" i="3"/>
  <c r="X467" i="3"/>
  <c r="Y467" i="3"/>
  <c r="Z467" i="3"/>
  <c r="AA467" i="3"/>
  <c r="AB467" i="3"/>
  <c r="AL467" i="3"/>
  <c r="AM467" i="3"/>
  <c r="AQ467" i="3"/>
  <c r="AT467" i="3"/>
  <c r="AU467" i="3"/>
  <c r="W468" i="3"/>
  <c r="X468" i="3"/>
  <c r="Y468" i="3"/>
  <c r="Z468" i="3"/>
  <c r="AA468" i="3"/>
  <c r="AB468" i="3"/>
  <c r="AL468" i="3"/>
  <c r="AM468" i="3"/>
  <c r="AQ468" i="3"/>
  <c r="AT468" i="3"/>
  <c r="AU468" i="3"/>
  <c r="W469" i="3"/>
  <c r="X469" i="3"/>
  <c r="Y469" i="3"/>
  <c r="Z469" i="3"/>
  <c r="AA469" i="3"/>
  <c r="AB469" i="3"/>
  <c r="AL469" i="3"/>
  <c r="AM469" i="3"/>
  <c r="AQ469" i="3"/>
  <c r="AT469" i="3"/>
  <c r="AU469" i="3"/>
  <c r="W470" i="3"/>
  <c r="X470" i="3"/>
  <c r="Y470" i="3"/>
  <c r="Z470" i="3"/>
  <c r="AA470" i="3"/>
  <c r="AB470" i="3"/>
  <c r="AL470" i="3"/>
  <c r="AM470" i="3"/>
  <c r="AQ470" i="3"/>
  <c r="AT470" i="3"/>
  <c r="AU470" i="3"/>
  <c r="W471" i="3"/>
  <c r="X471" i="3"/>
  <c r="Y471" i="3"/>
  <c r="Z471" i="3"/>
  <c r="AA471" i="3"/>
  <c r="AB471" i="3"/>
  <c r="AL471" i="3"/>
  <c r="AM471" i="3"/>
  <c r="AQ471" i="3"/>
  <c r="AT471" i="3"/>
  <c r="AU471" i="3"/>
  <c r="W472" i="3"/>
  <c r="X472" i="3"/>
  <c r="Y472" i="3"/>
  <c r="Z472" i="3"/>
  <c r="AA472" i="3"/>
  <c r="AB472" i="3"/>
  <c r="AL472" i="3"/>
  <c r="AM472" i="3"/>
  <c r="AQ472" i="3"/>
  <c r="AT472" i="3"/>
  <c r="AU472" i="3"/>
  <c r="W473" i="3"/>
  <c r="X473" i="3"/>
  <c r="Y473" i="3"/>
  <c r="Z473" i="3"/>
  <c r="AA473" i="3"/>
  <c r="AB473" i="3"/>
  <c r="AL473" i="3"/>
  <c r="AM473" i="3"/>
  <c r="AQ473" i="3"/>
  <c r="AT473" i="3"/>
  <c r="AU473" i="3"/>
  <c r="W474" i="3"/>
  <c r="X474" i="3"/>
  <c r="Y474" i="3"/>
  <c r="Z474" i="3"/>
  <c r="AA474" i="3"/>
  <c r="AB474" i="3"/>
  <c r="AL474" i="3"/>
  <c r="AM474" i="3"/>
  <c r="AQ474" i="3"/>
  <c r="AT474" i="3"/>
  <c r="AU474" i="3"/>
  <c r="W475" i="3"/>
  <c r="X475" i="3"/>
  <c r="Y475" i="3"/>
  <c r="Z475" i="3"/>
  <c r="AA475" i="3"/>
  <c r="AB475" i="3"/>
  <c r="AL475" i="3"/>
  <c r="AM475" i="3"/>
  <c r="AQ475" i="3"/>
  <c r="AT475" i="3"/>
  <c r="AU475" i="3"/>
  <c r="W476" i="3"/>
  <c r="X476" i="3"/>
  <c r="Y476" i="3"/>
  <c r="Z476" i="3"/>
  <c r="AA476" i="3"/>
  <c r="AB476" i="3"/>
  <c r="AL476" i="3"/>
  <c r="AM476" i="3"/>
  <c r="AQ476" i="3"/>
  <c r="AT476" i="3"/>
  <c r="AU476" i="3"/>
  <c r="W477" i="3"/>
  <c r="X477" i="3"/>
  <c r="Y477" i="3"/>
  <c r="Z477" i="3"/>
  <c r="AA477" i="3"/>
  <c r="AB477" i="3"/>
  <c r="AL477" i="3"/>
  <c r="AM477" i="3"/>
  <c r="AQ477" i="3"/>
  <c r="AT477" i="3"/>
  <c r="AU477" i="3"/>
  <c r="W478" i="3"/>
  <c r="X478" i="3"/>
  <c r="Y478" i="3"/>
  <c r="Z478" i="3"/>
  <c r="AA478" i="3"/>
  <c r="AB478" i="3"/>
  <c r="AL478" i="3"/>
  <c r="AM478" i="3"/>
  <c r="AQ478" i="3"/>
  <c r="AT478" i="3"/>
  <c r="AU478" i="3"/>
  <c r="W479" i="3"/>
  <c r="X479" i="3"/>
  <c r="Y479" i="3"/>
  <c r="Z479" i="3"/>
  <c r="AA479" i="3"/>
  <c r="AB479" i="3"/>
  <c r="AL479" i="3"/>
  <c r="AM479" i="3"/>
  <c r="AQ479" i="3"/>
  <c r="AT479" i="3"/>
  <c r="AU479" i="3"/>
  <c r="W480" i="3"/>
  <c r="X480" i="3"/>
  <c r="Y480" i="3"/>
  <c r="Z480" i="3"/>
  <c r="AA480" i="3"/>
  <c r="AB480" i="3"/>
  <c r="AL480" i="3"/>
  <c r="AM480" i="3"/>
  <c r="AQ480" i="3"/>
  <c r="AT480" i="3"/>
  <c r="AU480" i="3"/>
  <c r="W481" i="3"/>
  <c r="X481" i="3"/>
  <c r="Y481" i="3"/>
  <c r="Z481" i="3"/>
  <c r="AA481" i="3"/>
  <c r="AB481" i="3"/>
  <c r="AL481" i="3"/>
  <c r="AM481" i="3"/>
  <c r="AQ481" i="3"/>
  <c r="AT481" i="3"/>
  <c r="AU481" i="3"/>
  <c r="W482" i="3"/>
  <c r="X482" i="3"/>
  <c r="Y482" i="3"/>
  <c r="Z482" i="3"/>
  <c r="AA482" i="3"/>
  <c r="AB482" i="3"/>
  <c r="AL482" i="3"/>
  <c r="AM482" i="3"/>
  <c r="AQ482" i="3"/>
  <c r="AT482" i="3"/>
  <c r="AU482" i="3"/>
  <c r="W483" i="3"/>
  <c r="X483" i="3"/>
  <c r="Y483" i="3"/>
  <c r="Z483" i="3"/>
  <c r="AA483" i="3"/>
  <c r="AB483" i="3"/>
  <c r="AL483" i="3"/>
  <c r="AM483" i="3"/>
  <c r="AQ483" i="3"/>
  <c r="AT483" i="3"/>
  <c r="AU483" i="3"/>
  <c r="W484" i="3"/>
  <c r="X484" i="3"/>
  <c r="Y484" i="3"/>
  <c r="Z484" i="3"/>
  <c r="AA484" i="3"/>
  <c r="AB484" i="3"/>
  <c r="AL484" i="3"/>
  <c r="AM484" i="3"/>
  <c r="AQ484" i="3"/>
  <c r="AT484" i="3"/>
  <c r="AU484" i="3"/>
  <c r="W485" i="3"/>
  <c r="X485" i="3"/>
  <c r="Y485" i="3"/>
  <c r="Z485" i="3"/>
  <c r="AA485" i="3"/>
  <c r="AB485" i="3"/>
  <c r="AL485" i="3"/>
  <c r="AM485" i="3"/>
  <c r="AQ485" i="3"/>
  <c r="AT485" i="3"/>
  <c r="AU485" i="3"/>
  <c r="W486" i="3"/>
  <c r="X486" i="3"/>
  <c r="Y486" i="3"/>
  <c r="Z486" i="3"/>
  <c r="AA486" i="3"/>
  <c r="AB486" i="3"/>
  <c r="AL486" i="3"/>
  <c r="AM486" i="3"/>
  <c r="AQ486" i="3"/>
  <c r="AT486" i="3"/>
  <c r="AU486" i="3"/>
  <c r="W487" i="3"/>
  <c r="X487" i="3"/>
  <c r="Y487" i="3"/>
  <c r="Z487" i="3"/>
  <c r="AA487" i="3"/>
  <c r="AB487" i="3"/>
  <c r="AL487" i="3"/>
  <c r="AM487" i="3"/>
  <c r="AQ487" i="3"/>
  <c r="AT487" i="3"/>
  <c r="AU487" i="3"/>
  <c r="W488" i="3"/>
  <c r="X488" i="3"/>
  <c r="Y488" i="3"/>
  <c r="Z488" i="3"/>
  <c r="AA488" i="3"/>
  <c r="AB488" i="3"/>
  <c r="AL488" i="3"/>
  <c r="AM488" i="3"/>
  <c r="AQ488" i="3"/>
  <c r="AT488" i="3"/>
  <c r="AU488" i="3"/>
  <c r="W489" i="3"/>
  <c r="X489" i="3"/>
  <c r="Y489" i="3"/>
  <c r="Z489" i="3"/>
  <c r="AA489" i="3"/>
  <c r="AB489" i="3"/>
  <c r="AL489" i="3"/>
  <c r="AM489" i="3"/>
  <c r="AQ489" i="3"/>
  <c r="AT489" i="3"/>
  <c r="AU489" i="3"/>
  <c r="W490" i="3"/>
  <c r="X490" i="3"/>
  <c r="Y490" i="3"/>
  <c r="Z490" i="3"/>
  <c r="AA490" i="3"/>
  <c r="AB490" i="3"/>
  <c r="AL490" i="3"/>
  <c r="AM490" i="3"/>
  <c r="AQ490" i="3"/>
  <c r="AT490" i="3"/>
  <c r="AU490" i="3"/>
  <c r="W491" i="3"/>
  <c r="X491" i="3"/>
  <c r="Y491" i="3"/>
  <c r="Z491" i="3"/>
  <c r="AA491" i="3"/>
  <c r="AB491" i="3"/>
  <c r="AL491" i="3"/>
  <c r="AM491" i="3"/>
  <c r="AQ491" i="3"/>
  <c r="AT491" i="3"/>
  <c r="AU491" i="3"/>
  <c r="W492" i="3"/>
  <c r="X492" i="3"/>
  <c r="Y492" i="3"/>
  <c r="Z492" i="3"/>
  <c r="AA492" i="3"/>
  <c r="AB492" i="3"/>
  <c r="AL492" i="3"/>
  <c r="AM492" i="3"/>
  <c r="AQ492" i="3"/>
  <c r="AT492" i="3"/>
  <c r="AU492" i="3"/>
  <c r="W493" i="3"/>
  <c r="X493" i="3"/>
  <c r="Y493" i="3"/>
  <c r="Z493" i="3"/>
  <c r="AA493" i="3"/>
  <c r="AB493" i="3"/>
  <c r="AL493" i="3"/>
  <c r="AM493" i="3"/>
  <c r="AQ493" i="3"/>
  <c r="AT493" i="3"/>
  <c r="AU493" i="3"/>
  <c r="W494" i="3"/>
  <c r="X494" i="3"/>
  <c r="Y494" i="3"/>
  <c r="Z494" i="3"/>
  <c r="AA494" i="3"/>
  <c r="AB494" i="3"/>
  <c r="AL494" i="3"/>
  <c r="AM494" i="3"/>
  <c r="AQ494" i="3"/>
  <c r="AT494" i="3"/>
  <c r="AU494" i="3"/>
  <c r="W495" i="3"/>
  <c r="X495" i="3"/>
  <c r="Y495" i="3"/>
  <c r="Z495" i="3"/>
  <c r="AA495" i="3"/>
  <c r="AB495" i="3"/>
  <c r="AL495" i="3"/>
  <c r="AM495" i="3"/>
  <c r="AQ495" i="3"/>
  <c r="AT495" i="3"/>
  <c r="AU495" i="3"/>
  <c r="W496" i="3"/>
  <c r="X496" i="3"/>
  <c r="Y496" i="3"/>
  <c r="Z496" i="3"/>
  <c r="AA496" i="3"/>
  <c r="AB496" i="3"/>
  <c r="AL496" i="3"/>
  <c r="AM496" i="3"/>
  <c r="AQ496" i="3"/>
  <c r="AT496" i="3"/>
  <c r="AU496" i="3"/>
  <c r="W497" i="3"/>
  <c r="X497" i="3"/>
  <c r="Y497" i="3"/>
  <c r="Z497" i="3"/>
  <c r="AA497" i="3"/>
  <c r="AB497" i="3"/>
  <c r="AL497" i="3"/>
  <c r="AM497" i="3"/>
  <c r="AQ497" i="3"/>
  <c r="AT497" i="3"/>
  <c r="AU497" i="3"/>
  <c r="W498" i="3"/>
  <c r="X498" i="3"/>
  <c r="Y498" i="3"/>
  <c r="Z498" i="3"/>
  <c r="AA498" i="3"/>
  <c r="AB498" i="3"/>
  <c r="AL498" i="3"/>
  <c r="AM498" i="3"/>
  <c r="AQ498" i="3"/>
  <c r="AT498" i="3"/>
  <c r="AU498" i="3"/>
  <c r="W499" i="3"/>
  <c r="X499" i="3"/>
  <c r="Y499" i="3"/>
  <c r="Z499" i="3"/>
  <c r="AA499" i="3"/>
  <c r="AB499" i="3"/>
  <c r="AL499" i="3"/>
  <c r="AM499" i="3"/>
  <c r="AQ499" i="3"/>
  <c r="AT499" i="3"/>
  <c r="AU499" i="3"/>
  <c r="W500" i="3"/>
  <c r="X500" i="3"/>
  <c r="Y500" i="3"/>
  <c r="Z500" i="3"/>
  <c r="AA500" i="3"/>
  <c r="AB500" i="3"/>
  <c r="AL500" i="3"/>
  <c r="AM500" i="3"/>
  <c r="AQ500" i="3"/>
  <c r="AT500" i="3"/>
  <c r="AU500" i="3"/>
  <c r="W501" i="3"/>
  <c r="X501" i="3"/>
  <c r="Y501" i="3"/>
  <c r="Z501" i="3"/>
  <c r="AA501" i="3"/>
  <c r="AB501" i="3"/>
  <c r="AL501" i="3"/>
  <c r="AM501" i="3"/>
  <c r="AQ501" i="3"/>
  <c r="AT501" i="3"/>
  <c r="AU501" i="3"/>
  <c r="W502" i="3"/>
  <c r="X502" i="3"/>
  <c r="Y502" i="3"/>
  <c r="Z502" i="3"/>
  <c r="AA502" i="3"/>
  <c r="AB502" i="3"/>
  <c r="AL502" i="3"/>
  <c r="AM502" i="3"/>
  <c r="AQ502" i="3"/>
  <c r="AT502" i="3"/>
  <c r="AU502" i="3"/>
  <c r="W503" i="3"/>
  <c r="X503" i="3"/>
  <c r="Y503" i="3"/>
  <c r="Z503" i="3"/>
  <c r="AA503" i="3"/>
  <c r="AB503" i="3"/>
  <c r="AL503" i="3"/>
  <c r="AM503" i="3"/>
  <c r="AQ503" i="3"/>
  <c r="AT503" i="3"/>
  <c r="AU503" i="3"/>
  <c r="W504" i="3"/>
  <c r="X504" i="3"/>
  <c r="Y504" i="3"/>
  <c r="Z504" i="3"/>
  <c r="AA504" i="3"/>
  <c r="AB504" i="3"/>
  <c r="AL504" i="3"/>
  <c r="AM504" i="3"/>
  <c r="AQ504" i="3"/>
  <c r="AT504" i="3"/>
  <c r="AU504" i="3"/>
  <c r="W505" i="3"/>
  <c r="X505" i="3"/>
  <c r="Y505" i="3"/>
  <c r="Z505" i="3"/>
  <c r="AA505" i="3"/>
  <c r="AB505" i="3"/>
  <c r="AL505" i="3"/>
  <c r="AM505" i="3"/>
  <c r="AQ505" i="3"/>
  <c r="AT505" i="3"/>
  <c r="AU505" i="3"/>
  <c r="W506" i="3"/>
  <c r="X506" i="3"/>
  <c r="Y506" i="3"/>
  <c r="Z506" i="3"/>
  <c r="AA506" i="3"/>
  <c r="AB506" i="3"/>
  <c r="AL506" i="3"/>
  <c r="AM506" i="3"/>
  <c r="AQ506" i="3"/>
  <c r="AT506" i="3"/>
  <c r="AU506" i="3"/>
  <c r="W507" i="3"/>
  <c r="X507" i="3"/>
  <c r="Y507" i="3"/>
  <c r="Z507" i="3"/>
  <c r="AA507" i="3"/>
  <c r="AB507" i="3"/>
  <c r="AL507" i="3"/>
  <c r="AM507" i="3"/>
  <c r="AQ507" i="3"/>
  <c r="AT507" i="3"/>
  <c r="AU507" i="3"/>
  <c r="W508" i="3"/>
  <c r="X508" i="3"/>
  <c r="Y508" i="3"/>
  <c r="Z508" i="3"/>
  <c r="AA508" i="3"/>
  <c r="AB508" i="3"/>
  <c r="AL508" i="3"/>
  <c r="AM508" i="3"/>
  <c r="AQ508" i="3"/>
  <c r="AT508" i="3"/>
  <c r="AU508" i="3"/>
  <c r="W509" i="3"/>
  <c r="X509" i="3"/>
  <c r="Y509" i="3"/>
  <c r="Z509" i="3"/>
  <c r="AA509" i="3"/>
  <c r="AB509" i="3"/>
  <c r="AL509" i="3"/>
  <c r="AM509" i="3"/>
  <c r="AQ509" i="3"/>
  <c r="AT509" i="3"/>
  <c r="AU509" i="3"/>
  <c r="W510" i="3"/>
  <c r="X510" i="3"/>
  <c r="Y510" i="3"/>
  <c r="Z510" i="3"/>
  <c r="AA510" i="3"/>
  <c r="AB510" i="3"/>
  <c r="AL510" i="3"/>
  <c r="AM510" i="3"/>
  <c r="AQ510" i="3"/>
  <c r="AT510" i="3"/>
  <c r="AU510" i="3"/>
  <c r="W511" i="3"/>
  <c r="X511" i="3"/>
  <c r="Y511" i="3"/>
  <c r="Z511" i="3"/>
  <c r="AA511" i="3"/>
  <c r="AB511" i="3"/>
  <c r="AL511" i="3"/>
  <c r="AM511" i="3"/>
  <c r="AQ511" i="3"/>
  <c r="AT511" i="3"/>
  <c r="AU511" i="3"/>
  <c r="W512" i="3"/>
  <c r="X512" i="3"/>
  <c r="Y512" i="3"/>
  <c r="Z512" i="3"/>
  <c r="AA512" i="3"/>
  <c r="AB512" i="3"/>
  <c r="AL512" i="3"/>
  <c r="AM512" i="3"/>
  <c r="AQ512" i="3"/>
  <c r="AT512" i="3"/>
  <c r="AU512" i="3"/>
  <c r="W513" i="3"/>
  <c r="X513" i="3"/>
  <c r="Y513" i="3"/>
  <c r="Z513" i="3"/>
  <c r="AA513" i="3"/>
  <c r="AB513" i="3"/>
  <c r="AL513" i="3"/>
  <c r="AM513" i="3"/>
  <c r="AQ513" i="3"/>
  <c r="AT513" i="3"/>
  <c r="AU513" i="3"/>
  <c r="W514" i="3"/>
  <c r="X514" i="3"/>
  <c r="Y514" i="3"/>
  <c r="Z514" i="3"/>
  <c r="AA514" i="3"/>
  <c r="AB514" i="3"/>
  <c r="AL514" i="3"/>
  <c r="AM514" i="3"/>
  <c r="AQ514" i="3"/>
  <c r="AT514" i="3"/>
  <c r="AU514" i="3"/>
  <c r="W515" i="3"/>
  <c r="X515" i="3"/>
  <c r="Y515" i="3"/>
  <c r="Z515" i="3"/>
  <c r="AA515" i="3"/>
  <c r="AB515" i="3"/>
  <c r="AL515" i="3"/>
  <c r="AM515" i="3"/>
  <c r="AQ515" i="3"/>
  <c r="AT515" i="3"/>
  <c r="AU515" i="3"/>
  <c r="W516" i="3"/>
  <c r="X516" i="3"/>
  <c r="Y516" i="3"/>
  <c r="Z516" i="3"/>
  <c r="AA516" i="3"/>
  <c r="AB516" i="3"/>
  <c r="AL516" i="3"/>
  <c r="AM516" i="3"/>
  <c r="AQ516" i="3"/>
  <c r="AT516" i="3"/>
  <c r="AU516" i="3"/>
  <c r="W517" i="3"/>
  <c r="X517" i="3"/>
  <c r="Y517" i="3"/>
  <c r="Z517" i="3"/>
  <c r="AA517" i="3"/>
  <c r="AB517" i="3"/>
  <c r="AL517" i="3"/>
  <c r="AM517" i="3"/>
  <c r="AQ517" i="3"/>
  <c r="AT517" i="3"/>
  <c r="AU517" i="3"/>
  <c r="W518" i="3"/>
  <c r="X518" i="3"/>
  <c r="Y518" i="3"/>
  <c r="Z518" i="3"/>
  <c r="AA518" i="3"/>
  <c r="AB518" i="3"/>
  <c r="AL518" i="3"/>
  <c r="AM518" i="3"/>
  <c r="AQ518" i="3"/>
  <c r="AT518" i="3"/>
  <c r="AU518" i="3"/>
  <c r="W519" i="3"/>
  <c r="X519" i="3"/>
  <c r="Y519" i="3"/>
  <c r="Z519" i="3"/>
  <c r="AA519" i="3"/>
  <c r="AB519" i="3"/>
  <c r="AL519" i="3"/>
  <c r="AM519" i="3"/>
  <c r="AQ519" i="3"/>
  <c r="AT519" i="3"/>
  <c r="AU519" i="3"/>
</calcChain>
</file>

<file path=xl/sharedStrings.xml><?xml version="1.0" encoding="utf-8"?>
<sst xmlns="http://schemas.openxmlformats.org/spreadsheetml/2006/main" count="381" uniqueCount="92">
  <si>
    <t>Project</t>
  </si>
  <si>
    <t>LAKE MAUREPAS</t>
  </si>
  <si>
    <t>Max Depth:</t>
  </si>
  <si>
    <t>Cone Area Ratio</t>
  </si>
  <si>
    <t>Soil Type</t>
  </si>
  <si>
    <t>SBT #</t>
  </si>
  <si>
    <t>CPT ID</t>
  </si>
  <si>
    <t>24384SCPT-12</t>
  </si>
  <si>
    <t>Ground Elev.:</t>
  </si>
  <si>
    <t>Nkt</t>
  </si>
  <si>
    <t>Sensitive Fine Grain</t>
  </si>
  <si>
    <t>Sand Mixture</t>
  </si>
  <si>
    <t>CPT Date</t>
  </si>
  <si>
    <t>G.W.T. (Depth)</t>
  </si>
  <si>
    <t>Nc</t>
  </si>
  <si>
    <t>Organic</t>
  </si>
  <si>
    <t>Sand</t>
  </si>
  <si>
    <t>CPT coordinates</t>
  </si>
  <si>
    <t>30°4'24.640"N, -90°37'38.040"E</t>
  </si>
  <si>
    <t>Clay</t>
  </si>
  <si>
    <t>Dense Sand to Gravel</t>
  </si>
  <si>
    <t>Silt Mixture</t>
  </si>
  <si>
    <t>OC clay to sand</t>
  </si>
  <si>
    <t>8, 9</t>
  </si>
  <si>
    <t>Tip</t>
  </si>
  <si>
    <t>Sleeve</t>
  </si>
  <si>
    <t>Pore Pressure</t>
  </si>
  <si>
    <t>Overburden</t>
  </si>
  <si>
    <t>Correlations</t>
  </si>
  <si>
    <t>Saye et al</t>
  </si>
  <si>
    <t>Robertson Normalization</t>
  </si>
  <si>
    <t>Robertson Classification</t>
  </si>
  <si>
    <t xml:space="preserve">Depth </t>
  </si>
  <si>
    <t>Elevation</t>
  </si>
  <si>
    <r>
      <t>q</t>
    </r>
    <r>
      <rPr>
        <b/>
        <vertAlign val="subscript"/>
        <sz val="14"/>
        <color theme="1"/>
        <rFont val="Calibri"/>
        <family val="2"/>
        <scheme val="minor"/>
      </rPr>
      <t>c</t>
    </r>
  </si>
  <si>
    <r>
      <t>q</t>
    </r>
    <r>
      <rPr>
        <b/>
        <vertAlign val="subscript"/>
        <sz val="14"/>
        <color theme="1"/>
        <rFont val="Calibri"/>
        <family val="2"/>
        <scheme val="minor"/>
      </rPr>
      <t>t</t>
    </r>
  </si>
  <si>
    <r>
      <t>AVG q</t>
    </r>
    <r>
      <rPr>
        <b/>
        <vertAlign val="subscript"/>
        <sz val="14"/>
        <color theme="1"/>
        <rFont val="Calibri"/>
        <family val="2"/>
        <scheme val="minor"/>
      </rPr>
      <t>t</t>
    </r>
  </si>
  <si>
    <r>
      <t>f</t>
    </r>
    <r>
      <rPr>
        <b/>
        <vertAlign val="subscript"/>
        <sz val="14"/>
        <color theme="1"/>
        <rFont val="Calibri"/>
        <family val="2"/>
        <scheme val="minor"/>
      </rPr>
      <t>s</t>
    </r>
  </si>
  <si>
    <r>
      <t>u</t>
    </r>
    <r>
      <rPr>
        <b/>
        <vertAlign val="subscript"/>
        <sz val="14"/>
        <color theme="1"/>
        <rFont val="Calibri"/>
        <family val="2"/>
        <scheme val="minor"/>
      </rPr>
      <t>2</t>
    </r>
  </si>
  <si>
    <r>
      <t>u</t>
    </r>
    <r>
      <rPr>
        <b/>
        <vertAlign val="subscript"/>
        <sz val="14"/>
        <color theme="1"/>
        <rFont val="Calibri"/>
        <family val="2"/>
        <scheme val="minor"/>
      </rPr>
      <t>o</t>
    </r>
  </si>
  <si>
    <r>
      <t xml:space="preserve">g </t>
    </r>
    <r>
      <rPr>
        <b/>
        <sz val="14"/>
        <color theme="1"/>
        <rFont val="Calibri"/>
        <family val="2"/>
        <scheme val="minor"/>
      </rPr>
      <t>(DESIGN)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</si>
  <si>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 xml:space="preserve">T </t>
    </r>
  </si>
  <si>
    <r>
      <t xml:space="preserve">s </t>
    </r>
    <r>
      <rPr>
        <b/>
        <sz val="14"/>
        <color theme="1"/>
        <rFont val="Calibri Light"/>
        <family val="2"/>
        <scheme val="major"/>
      </rPr>
      <t>'</t>
    </r>
    <r>
      <rPr>
        <b/>
        <vertAlign val="subscript"/>
        <sz val="14"/>
        <color theme="1"/>
        <rFont val="Calibri"/>
        <family val="2"/>
        <scheme val="minor"/>
      </rPr>
      <t>EFF</t>
    </r>
  </si>
  <si>
    <r>
      <t xml:space="preserve">s </t>
    </r>
    <r>
      <rPr>
        <b/>
        <sz val="14"/>
        <color theme="1"/>
        <rFont val="Calibri Light"/>
        <family val="2"/>
        <scheme val="major"/>
      </rPr>
      <t>'</t>
    </r>
    <r>
      <rPr>
        <b/>
        <vertAlign val="subscript"/>
        <sz val="14"/>
        <color theme="1"/>
        <rFont val="Calibri"/>
        <family val="2"/>
        <scheme val="minor"/>
      </rPr>
      <t>p</t>
    </r>
  </si>
  <si>
    <t>OCR</t>
  </si>
  <si>
    <r>
      <t>S</t>
    </r>
    <r>
      <rPr>
        <b/>
        <vertAlign val="subscript"/>
        <sz val="14"/>
        <color theme="1"/>
        <rFont val="Calibri"/>
        <family val="2"/>
        <scheme val="minor"/>
      </rPr>
      <t>t</t>
    </r>
  </si>
  <si>
    <t>c/p</t>
  </si>
  <si>
    <r>
      <t>g/g</t>
    </r>
    <r>
      <rPr>
        <b/>
        <vertAlign val="subscript"/>
        <sz val="14"/>
        <color theme="1"/>
        <rFont val="Calibri"/>
        <family val="2"/>
        <scheme val="minor"/>
      </rPr>
      <t>w</t>
    </r>
  </si>
  <si>
    <t>g</t>
  </si>
  <si>
    <r>
      <t>N</t>
    </r>
    <r>
      <rPr>
        <b/>
        <vertAlign val="subscript"/>
        <sz val="14"/>
        <color theme="1"/>
        <rFont val="Calibri"/>
        <family val="2"/>
        <scheme val="minor"/>
      </rPr>
      <t>60</t>
    </r>
  </si>
  <si>
    <r>
      <rPr>
        <b/>
        <sz val="14"/>
        <color theme="1"/>
        <rFont val="Symbol"/>
        <family val="1"/>
        <charset val="2"/>
      </rPr>
      <t>f</t>
    </r>
    <r>
      <rPr>
        <b/>
        <sz val="14"/>
        <color theme="1"/>
        <rFont val="Calibri Light"/>
        <family val="2"/>
        <scheme val="major"/>
      </rPr>
      <t xml:space="preserve">' </t>
    </r>
  </si>
  <si>
    <t>k</t>
  </si>
  <si>
    <r>
      <t>a</t>
    </r>
    <r>
      <rPr>
        <b/>
        <vertAlign val="subscript"/>
        <sz val="14"/>
        <color theme="1"/>
        <rFont val="Calibri"/>
        <family val="2"/>
        <scheme val="minor"/>
      </rPr>
      <t>M</t>
    </r>
  </si>
  <si>
    <t>M</t>
  </si>
  <si>
    <t>c</t>
  </si>
  <si>
    <r>
      <t>N</t>
    </r>
    <r>
      <rPr>
        <b/>
        <vertAlign val="subscript"/>
        <sz val="14"/>
        <color theme="1"/>
        <rFont val="Calibri"/>
        <family val="2"/>
        <scheme val="minor"/>
      </rPr>
      <t>kt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</si>
  <si>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>u</t>
    </r>
    <r>
      <rPr>
        <b/>
        <sz val="14"/>
        <color theme="1"/>
        <rFont val="Calibri"/>
        <family val="2"/>
        <scheme val="minor"/>
      </rPr>
      <t>(N</t>
    </r>
    <r>
      <rPr>
        <b/>
        <vertAlign val="subscript"/>
        <sz val="14"/>
        <color theme="1"/>
        <rFont val="Calibri"/>
        <family val="2"/>
        <scheme val="minor"/>
      </rPr>
      <t>kt</t>
    </r>
    <r>
      <rPr>
        <b/>
        <sz val="14"/>
        <color theme="1"/>
        <rFont val="Calibri"/>
        <family val="2"/>
        <scheme val="minor"/>
      </rPr>
      <t>)</t>
    </r>
  </si>
  <si>
    <r>
      <t>AVG S</t>
    </r>
    <r>
      <rPr>
        <b/>
        <vertAlign val="subscript"/>
        <sz val="14"/>
        <color theme="1"/>
        <rFont val="Calibri"/>
        <family val="2"/>
        <scheme val="minor"/>
      </rPr>
      <t>u</t>
    </r>
    <r>
      <rPr>
        <b/>
        <sz val="14"/>
        <color theme="1"/>
        <rFont val="Calibri"/>
        <family val="2"/>
        <scheme val="minor"/>
      </rPr>
      <t>(N</t>
    </r>
    <r>
      <rPr>
        <b/>
        <vertAlign val="subscript"/>
        <sz val="14"/>
        <color theme="1"/>
        <rFont val="Calibri"/>
        <family val="2"/>
        <scheme val="minor"/>
      </rPr>
      <t>kt</t>
    </r>
    <r>
      <rPr>
        <b/>
        <sz val="14"/>
        <color theme="1"/>
        <rFont val="Calibri"/>
        <family val="2"/>
        <scheme val="minor"/>
      </rPr>
      <t xml:space="preserve">) 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</si>
  <si>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>u</t>
    </r>
    <r>
      <rPr>
        <b/>
        <sz val="14"/>
        <color theme="1"/>
        <rFont val="Calibri"/>
        <family val="2"/>
        <scheme val="minor"/>
      </rPr>
      <t>(N</t>
    </r>
    <r>
      <rPr>
        <b/>
        <vertAlign val="subscript"/>
        <sz val="14"/>
        <color theme="1"/>
        <rFont val="Calibri"/>
        <family val="2"/>
        <scheme val="minor"/>
      </rPr>
      <t>c</t>
    </r>
    <r>
      <rPr>
        <b/>
        <sz val="14"/>
        <color theme="1"/>
        <rFont val="Calibri"/>
        <family val="2"/>
        <scheme val="minor"/>
      </rPr>
      <t>)</t>
    </r>
  </si>
  <si>
    <r>
      <t>AVG S</t>
    </r>
    <r>
      <rPr>
        <b/>
        <vertAlign val="subscript"/>
        <sz val="14"/>
        <color theme="1"/>
        <rFont val="Calibri"/>
        <family val="2"/>
        <scheme val="minor"/>
      </rPr>
      <t>u</t>
    </r>
    <r>
      <rPr>
        <b/>
        <sz val="14"/>
        <color theme="1"/>
        <rFont val="Calibri"/>
        <family val="2"/>
        <scheme val="minor"/>
      </rPr>
      <t>(N</t>
    </r>
    <r>
      <rPr>
        <b/>
        <vertAlign val="subscript"/>
        <sz val="14"/>
        <color theme="1"/>
        <rFont val="Calibri"/>
        <family val="2"/>
        <scheme val="minor"/>
      </rPr>
      <t>c</t>
    </r>
    <r>
      <rPr>
        <b/>
        <sz val="14"/>
        <color theme="1"/>
        <rFont val="Calibri"/>
        <family val="2"/>
        <scheme val="minor"/>
      </rPr>
      <t xml:space="preserve">) </t>
    </r>
  </si>
  <si>
    <r>
      <t>D</t>
    </r>
    <r>
      <rPr>
        <b/>
        <sz val="14"/>
        <color theme="1"/>
        <rFont val="Calibri (Body)"/>
      </rPr>
      <t>Q</t>
    </r>
  </si>
  <si>
    <r>
      <t>f</t>
    </r>
    <r>
      <rPr>
        <b/>
        <vertAlign val="subscript"/>
        <sz val="14"/>
        <color theme="1"/>
        <rFont val="Calibri"/>
        <family val="2"/>
        <scheme val="minor"/>
      </rPr>
      <t>s</t>
    </r>
    <r>
      <rPr>
        <b/>
        <sz val="14"/>
        <color theme="1"/>
        <rFont val="Calibri"/>
        <family val="2"/>
        <scheme val="minor"/>
      </rPr>
      <t>/</t>
    </r>
    <r>
      <rPr>
        <b/>
        <sz val="14"/>
        <color theme="1"/>
        <rFont val="Symbol"/>
        <family val="1"/>
        <charset val="2"/>
      </rPr>
      <t>s</t>
    </r>
    <r>
      <rPr>
        <b/>
        <vertAlign val="subscript"/>
        <sz val="14"/>
        <color theme="1"/>
        <rFont val="Calibri"/>
        <family val="2"/>
        <scheme val="minor"/>
      </rPr>
      <t>eff</t>
    </r>
  </si>
  <si>
    <r>
      <t>Q</t>
    </r>
    <r>
      <rPr>
        <b/>
        <vertAlign val="subscript"/>
        <sz val="14"/>
        <color theme="1"/>
        <rFont val="Calibri"/>
        <family val="2"/>
        <scheme val="minor"/>
      </rPr>
      <t>t</t>
    </r>
  </si>
  <si>
    <t>n</t>
  </si>
  <si>
    <r>
      <t>Q</t>
    </r>
    <r>
      <rPr>
        <b/>
        <vertAlign val="subscript"/>
        <sz val="14"/>
        <color theme="1"/>
        <rFont val="Calibri"/>
        <family val="2"/>
        <scheme val="minor"/>
      </rPr>
      <t>tn</t>
    </r>
  </si>
  <si>
    <r>
      <t>q</t>
    </r>
    <r>
      <rPr>
        <b/>
        <vertAlign val="subscript"/>
        <sz val="14"/>
        <color theme="1"/>
        <rFont val="Calibri"/>
        <family val="2"/>
        <scheme val="minor"/>
      </rPr>
      <t>t</t>
    </r>
    <r>
      <rPr>
        <b/>
        <sz val="14"/>
        <color theme="1"/>
        <rFont val="Calibri"/>
        <family val="2"/>
        <scheme val="minor"/>
      </rPr>
      <t>/p</t>
    </r>
    <r>
      <rPr>
        <b/>
        <vertAlign val="subscript"/>
        <sz val="14"/>
        <color theme="1"/>
        <rFont val="Calibri"/>
        <family val="2"/>
        <scheme val="minor"/>
      </rPr>
      <t>a</t>
    </r>
  </si>
  <si>
    <r>
      <t>R</t>
    </r>
    <r>
      <rPr>
        <b/>
        <vertAlign val="subscript"/>
        <sz val="14"/>
        <color theme="1"/>
        <rFont val="Calibri"/>
        <family val="2"/>
        <scheme val="minor"/>
      </rPr>
      <t>f</t>
    </r>
  </si>
  <si>
    <r>
      <t>F</t>
    </r>
    <r>
      <rPr>
        <b/>
        <vertAlign val="subscript"/>
        <sz val="14"/>
        <color theme="1"/>
        <rFont val="Calibri"/>
        <family val="2"/>
        <scheme val="minor"/>
      </rPr>
      <t>r</t>
    </r>
  </si>
  <si>
    <r>
      <t>I</t>
    </r>
    <r>
      <rPr>
        <b/>
        <vertAlign val="subscript"/>
        <sz val="14"/>
        <color theme="1"/>
        <rFont val="Calibri"/>
        <family val="2"/>
        <scheme val="minor"/>
      </rPr>
      <t>c</t>
    </r>
  </si>
  <si>
    <r>
      <t>I</t>
    </r>
    <r>
      <rPr>
        <b/>
        <vertAlign val="subscript"/>
        <sz val="14"/>
        <color theme="1"/>
        <rFont val="Calibri"/>
        <family val="2"/>
        <scheme val="minor"/>
      </rPr>
      <t>sbt</t>
    </r>
  </si>
  <si>
    <r>
      <t>B</t>
    </r>
    <r>
      <rPr>
        <b/>
        <vertAlign val="subscript"/>
        <sz val="14"/>
        <color theme="1"/>
        <rFont val="Calibri"/>
        <family val="2"/>
        <scheme val="minor"/>
      </rPr>
      <t>q</t>
    </r>
  </si>
  <si>
    <t>Robertson 2009 (Normalized)</t>
  </si>
  <si>
    <t>Classification</t>
  </si>
  <si>
    <t>Robertson 2010       (Non-Normalized)</t>
  </si>
  <si>
    <t>meters</t>
  </si>
  <si>
    <t>feet</t>
  </si>
  <si>
    <t>Mpa</t>
  </si>
  <si>
    <t>tsf</t>
  </si>
  <si>
    <t>kPa</t>
  </si>
  <si>
    <t>pcf</t>
  </si>
  <si>
    <t>unitless</t>
  </si>
  <si>
    <t>psf</t>
  </si>
  <si>
    <t>deg</t>
  </si>
  <si>
    <t>ft/s</t>
  </si>
  <si>
    <t>ft^2/day</t>
  </si>
  <si>
    <t>bars</t>
  </si>
  <si>
    <t>%</t>
  </si>
  <si>
    <t>For Viewing Purposes</t>
  </si>
  <si>
    <t>24384SCPT-13z</t>
  </si>
  <si>
    <t>30.07725°, -90.62805°</t>
  </si>
  <si>
    <t>24384SCPT-14</t>
  </si>
  <si>
    <t>30.07977°, -90.62709°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</si>
</sst>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color theme="0"/>
      <name val="Arial"/>
      <family val="2"/>
    </font>
    <font>
      <sz val="12"/>
      <color theme="0"/>
      <name val="Arial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b/>
      <sz val="14"/>
      <color theme="1"/>
      <name val="Symbol"/>
      <family val="1"/>
      <charset val="2"/>
    </font>
    <font>
      <b/>
      <sz val="14"/>
      <color theme="1"/>
      <name val="Calibri Light"/>
      <family val="2"/>
      <scheme val="major"/>
    </font>
    <font>
      <b/>
      <sz val="14"/>
      <name val="Calibri Light"/>
      <family val="2"/>
      <scheme val="major"/>
    </font>
    <font>
      <b/>
      <sz val="14"/>
      <color theme="1"/>
      <name val="Calibri (Body)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rgb="FFFF0000"/>
      </top>
      <bottom/>
      <diagonal/>
    </border>
  </borders>
  <cellStyleXfs count="2">
    <xf numFmtId="0" fontId="0" fillId="0" borderId="0"/>
    <xf numFmtId="0" fontId="1" fillId="0" borderId="0"/>
  </cellStyleXfs>
  <cellXfs count="103">
    <xf numFmtId="0" fontId="0" fillId="0" borderId="0" xfId="0"/>
    <xf numFmtId="0" fontId="1" fillId="0" borderId="0" xfId="1" applyAlignment="1">
      <alignment horizontal="left"/>
    </xf>
    <xf numFmtId="0" fontId="2" fillId="0" borderId="1" xfId="1" applyFont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3" fillId="0" borderId="0" xfId="1" applyFont="1" applyAlignment="1">
      <alignment horizontal="left"/>
    </xf>
    <xf numFmtId="2" fontId="3" fillId="0" borderId="4" xfId="1" applyNumberFormat="1" applyFont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4" fillId="0" borderId="3" xfId="1" applyFont="1" applyBorder="1" applyAlignment="1">
      <alignment horizontal="center"/>
    </xf>
    <xf numFmtId="0" fontId="5" fillId="2" borderId="4" xfId="1" applyFont="1" applyFill="1" applyBorder="1" applyAlignment="1">
      <alignment horizontal="center"/>
    </xf>
    <xf numFmtId="164" fontId="3" fillId="0" borderId="0" xfId="1" applyNumberFormat="1" applyFont="1" applyAlignment="1">
      <alignment horizontal="left"/>
    </xf>
    <xf numFmtId="0" fontId="3" fillId="0" borderId="0" xfId="1" applyFont="1"/>
    <xf numFmtId="0" fontId="3" fillId="0" borderId="4" xfId="1" applyFont="1" applyBorder="1" applyAlignment="1">
      <alignment horizontal="center"/>
    </xf>
    <xf numFmtId="0" fontId="1" fillId="0" borderId="0" xfId="1" applyAlignment="1">
      <alignment horizontal="center"/>
    </xf>
    <xf numFmtId="0" fontId="6" fillId="3" borderId="4" xfId="1" applyFont="1" applyFill="1" applyBorder="1" applyAlignment="1">
      <alignment horizontal="right"/>
    </xf>
    <xf numFmtId="0" fontId="7" fillId="4" borderId="4" xfId="1" applyFont="1" applyFill="1" applyBorder="1" applyAlignment="1">
      <alignment horizontal="right"/>
    </xf>
    <xf numFmtId="0" fontId="8" fillId="0" borderId="0" xfId="1" applyFont="1" applyAlignment="1">
      <alignment horizontal="right"/>
    </xf>
    <xf numFmtId="0" fontId="9" fillId="0" borderId="0" xfId="1" applyFont="1" applyAlignment="1">
      <alignment horizontal="center"/>
    </xf>
    <xf numFmtId="14" fontId="3" fillId="0" borderId="4" xfId="1" applyNumberFormat="1" applyFont="1" applyBorder="1" applyAlignment="1">
      <alignment horizontal="center" wrapText="1"/>
    </xf>
    <xf numFmtId="0" fontId="3" fillId="0" borderId="4" xfId="1" applyFont="1" applyBorder="1" applyAlignment="1">
      <alignment horizontal="center" wrapText="1"/>
    </xf>
    <xf numFmtId="0" fontId="7" fillId="5" borderId="4" xfId="1" applyFont="1" applyFill="1" applyBorder="1" applyAlignment="1">
      <alignment horizontal="right"/>
    </xf>
    <xf numFmtId="0" fontId="7" fillId="0" borderId="4" xfId="1" applyFont="1" applyBorder="1" applyAlignment="1">
      <alignment horizontal="center"/>
    </xf>
    <xf numFmtId="0" fontId="7" fillId="6" borderId="4" xfId="1" applyFont="1" applyFill="1" applyBorder="1" applyAlignment="1">
      <alignment horizontal="right"/>
    </xf>
    <xf numFmtId="0" fontId="10" fillId="0" borderId="0" xfId="1" applyFont="1" applyAlignment="1">
      <alignment horizontal="right"/>
    </xf>
    <xf numFmtId="0" fontId="1" fillId="0" borderId="0" xfId="1"/>
    <xf numFmtId="0" fontId="11" fillId="7" borderId="4" xfId="1" applyFont="1" applyFill="1" applyBorder="1" applyAlignment="1">
      <alignment horizontal="right"/>
    </xf>
    <xf numFmtId="0" fontId="7" fillId="8" borderId="4" xfId="1" applyFont="1" applyFill="1" applyBorder="1" applyAlignment="1">
      <alignment horizontal="right"/>
    </xf>
    <xf numFmtId="0" fontId="2" fillId="0" borderId="0" xfId="1" applyFont="1"/>
    <xf numFmtId="0" fontId="3" fillId="0" borderId="0" xfId="1" applyFont="1" applyAlignment="1">
      <alignment horizontal="center"/>
    </xf>
    <xf numFmtId="0" fontId="11" fillId="9" borderId="4" xfId="1" applyFont="1" applyFill="1" applyBorder="1" applyAlignment="1">
      <alignment horizontal="right"/>
    </xf>
    <xf numFmtId="0" fontId="11" fillId="10" borderId="4" xfId="1" applyFont="1" applyFill="1" applyBorder="1" applyAlignment="1">
      <alignment horizontal="right"/>
    </xf>
    <xf numFmtId="0" fontId="12" fillId="0" borderId="0" xfId="1" applyFont="1" applyAlignment="1">
      <alignment horizontal="left"/>
    </xf>
    <xf numFmtId="0" fontId="4" fillId="0" borderId="0" xfId="1" applyFont="1"/>
    <xf numFmtId="164" fontId="1" fillId="0" borderId="0" xfId="1" applyNumberFormat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center"/>
    </xf>
    <xf numFmtId="0" fontId="1" fillId="0" borderId="5" xfId="1" applyBorder="1" applyAlignment="1">
      <alignment horizontal="center"/>
    </xf>
    <xf numFmtId="0" fontId="4" fillId="0" borderId="7" xfId="1" applyFont="1" applyBorder="1" applyAlignment="1">
      <alignment horizontal="center"/>
    </xf>
    <xf numFmtId="0" fontId="4" fillId="0" borderId="8" xfId="1" applyFont="1" applyBorder="1" applyAlignment="1">
      <alignment horizontal="center"/>
    </xf>
    <xf numFmtId="0" fontId="4" fillId="0" borderId="9" xfId="1" applyFont="1" applyBorder="1" applyAlignment="1">
      <alignment horizontal="center"/>
    </xf>
    <xf numFmtId="0" fontId="13" fillId="0" borderId="7" xfId="1" applyFont="1" applyBorder="1" applyAlignment="1">
      <alignment horizontal="center"/>
    </xf>
    <xf numFmtId="0" fontId="13" fillId="0" borderId="8" xfId="1" applyFont="1" applyBorder="1" applyAlignment="1">
      <alignment horizontal="center"/>
    </xf>
    <xf numFmtId="0" fontId="13" fillId="0" borderId="9" xfId="1" applyFont="1" applyBorder="1" applyAlignment="1">
      <alignment horizontal="center"/>
    </xf>
    <xf numFmtId="0" fontId="4" fillId="0" borderId="10" xfId="1" applyFont="1" applyBorder="1" applyAlignment="1">
      <alignment horizontal="center"/>
    </xf>
    <xf numFmtId="0" fontId="4" fillId="0" borderId="0" xfId="1" applyFont="1" applyAlignment="1">
      <alignment horizontal="center"/>
    </xf>
    <xf numFmtId="0" fontId="1" fillId="11" borderId="0" xfId="1" applyFill="1" applyAlignment="1">
      <alignment horizontal="center"/>
    </xf>
    <xf numFmtId="0" fontId="14" fillId="0" borderId="11" xfId="1" applyFont="1" applyBorder="1" applyAlignment="1">
      <alignment horizontal="center" vertical="center"/>
    </xf>
    <xf numFmtId="0" fontId="14" fillId="0" borderId="12" xfId="1" applyFont="1" applyBorder="1" applyAlignment="1">
      <alignment horizontal="center" vertical="center"/>
    </xf>
    <xf numFmtId="0" fontId="14" fillId="0" borderId="13" xfId="1" applyFont="1" applyBorder="1" applyAlignment="1">
      <alignment horizontal="center" vertical="center"/>
    </xf>
    <xf numFmtId="0" fontId="14" fillId="0" borderId="0" xfId="1" applyFont="1" applyAlignment="1">
      <alignment horizontal="center" vertical="center"/>
    </xf>
    <xf numFmtId="1" fontId="16" fillId="0" borderId="12" xfId="1" applyNumberFormat="1" applyFont="1" applyBorder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6" fillId="0" borderId="11" xfId="1" applyFont="1" applyBorder="1" applyAlignment="1">
      <alignment horizontal="center" vertical="center"/>
    </xf>
    <xf numFmtId="1" fontId="14" fillId="0" borderId="12" xfId="1" applyNumberFormat="1" applyFont="1" applyBorder="1" applyAlignment="1">
      <alignment horizontal="center" vertical="center"/>
    </xf>
    <xf numFmtId="1" fontId="17" fillId="0" borderId="12" xfId="1" applyNumberFormat="1" applyFont="1" applyBorder="1" applyAlignment="1">
      <alignment horizontal="center" vertical="center"/>
    </xf>
    <xf numFmtId="1" fontId="18" fillId="0" borderId="12" xfId="1" applyNumberFormat="1" applyFont="1" applyBorder="1" applyAlignment="1">
      <alignment horizontal="center" vertical="center"/>
    </xf>
    <xf numFmtId="1" fontId="14" fillId="0" borderId="13" xfId="1" applyNumberFormat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 wrapText="1"/>
    </xf>
    <xf numFmtId="0" fontId="4" fillId="0" borderId="12" xfId="1" applyFont="1" applyBorder="1" applyAlignment="1">
      <alignment horizontal="center" vertical="center"/>
    </xf>
    <xf numFmtId="0" fontId="4" fillId="0" borderId="12" xfId="1" applyFont="1" applyBorder="1" applyAlignment="1">
      <alignment horizontal="center" vertical="center" wrapText="1"/>
    </xf>
    <xf numFmtId="0" fontId="4" fillId="0" borderId="13" xfId="1" applyFont="1" applyBorder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0" fillId="0" borderId="0" xfId="1" applyFont="1" applyAlignment="1">
      <alignment horizontal="center"/>
    </xf>
    <xf numFmtId="0" fontId="0" fillId="0" borderId="14" xfId="1" applyFont="1" applyBorder="1" applyAlignment="1">
      <alignment horizontal="center" vertical="center"/>
    </xf>
    <xf numFmtId="0" fontId="0" fillId="0" borderId="0" xfId="1" applyFont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15" xfId="1" applyBorder="1" applyAlignment="1">
      <alignment horizontal="center" vertical="center"/>
    </xf>
    <xf numFmtId="1" fontId="1" fillId="0" borderId="0" xfId="1" applyNumberFormat="1" applyAlignment="1">
      <alignment horizontal="center" vertical="center"/>
    </xf>
    <xf numFmtId="1" fontId="20" fillId="0" borderId="0" xfId="1" applyNumberFormat="1" applyFont="1" applyAlignment="1">
      <alignment horizontal="center" vertical="center"/>
    </xf>
    <xf numFmtId="0" fontId="4" fillId="0" borderId="15" xfId="1" applyFont="1" applyBorder="1" applyAlignment="1">
      <alignment horizontal="center" vertical="center" wrapText="1"/>
    </xf>
    <xf numFmtId="0" fontId="4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 wrapText="1"/>
    </xf>
    <xf numFmtId="0" fontId="4" fillId="0" borderId="5" xfId="1" applyFont="1" applyBorder="1" applyAlignment="1">
      <alignment horizontal="center" vertical="center"/>
    </xf>
    <xf numFmtId="0" fontId="1" fillId="11" borderId="0" xfId="1" applyFill="1" applyAlignment="1">
      <alignment horizontal="left"/>
    </xf>
    <xf numFmtId="0" fontId="1" fillId="0" borderId="15" xfId="1" applyBorder="1" applyAlignment="1">
      <alignment horizontal="center"/>
    </xf>
    <xf numFmtId="0" fontId="1" fillId="0" borderId="16" xfId="1" applyBorder="1" applyAlignment="1">
      <alignment horizontal="center"/>
    </xf>
    <xf numFmtId="2" fontId="1" fillId="0" borderId="0" xfId="1" applyNumberFormat="1" applyAlignment="1">
      <alignment horizontal="center" vertical="center"/>
    </xf>
    <xf numFmtId="165" fontId="1" fillId="0" borderId="0" xfId="1" applyNumberFormat="1" applyAlignment="1">
      <alignment horizontal="center" vertical="center"/>
    </xf>
    <xf numFmtId="164" fontId="1" fillId="0" borderId="0" xfId="1" applyNumberFormat="1" applyAlignment="1">
      <alignment horizontal="center" vertical="center"/>
    </xf>
    <xf numFmtId="164" fontId="1" fillId="0" borderId="5" xfId="1" applyNumberFormat="1" applyBorder="1" applyAlignment="1">
      <alignment horizontal="center" vertical="center"/>
    </xf>
    <xf numFmtId="0" fontId="1" fillId="0" borderId="15" xfId="1" applyBorder="1"/>
    <xf numFmtId="0" fontId="1" fillId="0" borderId="5" xfId="1" applyBorder="1"/>
    <xf numFmtId="2" fontId="1" fillId="0" borderId="0" xfId="1" applyNumberFormat="1" applyAlignment="1">
      <alignment horizontal="center"/>
    </xf>
    <xf numFmtId="0" fontId="1" fillId="0" borderId="15" xfId="1" applyBorder="1" applyAlignment="1">
      <alignment horizontal="left"/>
    </xf>
    <xf numFmtId="1" fontId="1" fillId="0" borderId="0" xfId="1" applyNumberFormat="1" applyAlignment="1">
      <alignment horizontal="left" vertical="center"/>
    </xf>
    <xf numFmtId="164" fontId="1" fillId="0" borderId="0" xfId="1" applyNumberFormat="1" applyAlignment="1">
      <alignment horizontal="left" vertical="center"/>
    </xf>
    <xf numFmtId="164" fontId="1" fillId="0" borderId="5" xfId="1" applyNumberFormat="1" applyBorder="1" applyAlignment="1">
      <alignment horizontal="left" vertical="center"/>
    </xf>
    <xf numFmtId="2" fontId="1" fillId="11" borderId="0" xfId="1" applyNumberFormat="1" applyFill="1" applyAlignment="1">
      <alignment horizontal="center" vertical="center"/>
    </xf>
    <xf numFmtId="166" fontId="1" fillId="0" borderId="15" xfId="1" applyNumberFormat="1" applyBorder="1" applyAlignment="1">
      <alignment horizontal="center" vertical="center"/>
    </xf>
    <xf numFmtId="164" fontId="1" fillId="0" borderId="0" xfId="1" applyNumberFormat="1" applyAlignment="1">
      <alignment horizontal="center"/>
    </xf>
    <xf numFmtId="2" fontId="1" fillId="0" borderId="5" xfId="1" applyNumberFormat="1" applyBorder="1" applyAlignment="1">
      <alignment horizontal="center"/>
    </xf>
    <xf numFmtId="164" fontId="1" fillId="0" borderId="15" xfId="1" applyNumberFormat="1" applyBorder="1" applyAlignment="1">
      <alignment horizontal="center" vertical="center"/>
    </xf>
    <xf numFmtId="11" fontId="1" fillId="0" borderId="0" xfId="1" applyNumberFormat="1" applyAlignment="1">
      <alignment horizontal="center" vertical="center"/>
    </xf>
    <xf numFmtId="1" fontId="1" fillId="0" borderId="5" xfId="1" applyNumberFormat="1" applyBorder="1" applyAlignment="1">
      <alignment horizontal="center" vertical="center"/>
    </xf>
    <xf numFmtId="1" fontId="1" fillId="0" borderId="15" xfId="1" applyNumberFormat="1" applyBorder="1" applyAlignment="1">
      <alignment horizontal="center"/>
    </xf>
    <xf numFmtId="165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165" fontId="1" fillId="0" borderId="5" xfId="1" applyNumberFormat="1" applyBorder="1" applyAlignment="1">
      <alignment horizontal="center"/>
    </xf>
    <xf numFmtId="165" fontId="1" fillId="0" borderId="0" xfId="1" applyNumberFormat="1" applyAlignment="1">
      <alignment horizontal="left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</cellXfs>
  <cellStyles count="2">
    <cellStyle name="Normal" xfId="0" builtinId="0"/>
    <cellStyle name="Normal 6" xfId="1" xr:uid="{1E18D041-0311-4FD2-BE94-6C5F695E2C3E}"/>
  </cellStyles>
  <dxfs count="32">
    <dxf>
      <fill>
        <patternFill>
          <bgColor theme="0" tint="-0.1499679555650502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14.xml"/><Relationship Id="rId1" Type="http://schemas.microsoft.com/office/2011/relationships/chartStyle" Target="style14.xml"/><Relationship Id="rId4" Type="http://schemas.openxmlformats.org/officeDocument/2006/relationships/chartUserShapes" Target="../drawings/drawing6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16.xml"/><Relationship Id="rId1" Type="http://schemas.microsoft.com/office/2011/relationships/chartStyle" Target="style16.xml"/><Relationship Id="rId4" Type="http://schemas.openxmlformats.org/officeDocument/2006/relationships/chartUserShapes" Target="../drawings/drawing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10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11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'SCPT-12'!$AP$13:$AP$10000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0.53665612791917583</c:v>
                </c:pt>
                <c:pt idx="2">
                  <c:v>1.7984010075913845</c:v>
                </c:pt>
                <c:pt idx="3">
                  <c:v>2.0730600267163362</c:v>
                </c:pt>
                <c:pt idx="4">
                  <c:v>2.6278307983302547</c:v>
                </c:pt>
                <c:pt idx="5">
                  <c:v>2.7985329382662609</c:v>
                </c:pt>
                <c:pt idx="6">
                  <c:v>2.8272618857645657</c:v>
                </c:pt>
                <c:pt idx="7">
                  <c:v>2.9027200683946544</c:v>
                </c:pt>
                <c:pt idx="8">
                  <c:v>2.9597009809574013</c:v>
                </c:pt>
                <c:pt idx="9">
                  <c:v>2.9452176962937306</c:v>
                </c:pt>
                <c:pt idx="10">
                  <c:v>2.9777607252834399</c:v>
                </c:pt>
                <c:pt idx="11">
                  <c:v>3.0559961928336028</c:v>
                </c:pt>
                <c:pt idx="12">
                  <c:v>3.2181718889757973</c:v>
                </c:pt>
                <c:pt idx="13">
                  <c:v>3.4546120783314906</c:v>
                </c:pt>
                <c:pt idx="14">
                  <c:v>3.7225638975385626</c:v>
                </c:pt>
                <c:pt idx="15">
                  <c:v>4.1085317958160372</c:v>
                </c:pt>
                <c:pt idx="16">
                  <c:v>4.5961224680305026</c:v>
                </c:pt>
                <c:pt idx="17">
                  <c:v>5.1183921081298482</c:v>
                </c:pt>
                <c:pt idx="18">
                  <c:v>5.9076234205897098</c:v>
                </c:pt>
                <c:pt idx="19">
                  <c:v>6.3596736351057181</c:v>
                </c:pt>
                <c:pt idx="20">
                  <c:v>6.4477440612602157</c:v>
                </c:pt>
                <c:pt idx="21">
                  <c:v>6.4409743999143743</c:v>
                </c:pt>
                <c:pt idx="22">
                  <c:v>6.4889152728171657</c:v>
                </c:pt>
                <c:pt idx="23">
                  <c:v>6.246032856965229</c:v>
                </c:pt>
                <c:pt idx="24">
                  <c:v>5.6197074067462776</c:v>
                </c:pt>
                <c:pt idx="25">
                  <c:v>5.3474787242185737</c:v>
                </c:pt>
                <c:pt idx="26">
                  <c:v>5.260087027599389</c:v>
                </c:pt>
                <c:pt idx="27">
                  <c:v>5.2313696111212717</c:v>
                </c:pt>
                <c:pt idx="28">
                  <c:v>5.1658726748954678</c:v>
                </c:pt>
                <c:pt idx="29">
                  <c:v>5.1651919750766488</c:v>
                </c:pt>
                <c:pt idx="30">
                  <c:v>5.1749415457836356</c:v>
                </c:pt>
                <c:pt idx="31">
                  <c:v>5.4043187260155712</c:v>
                </c:pt>
                <c:pt idx="32">
                  <c:v>4.8248841404512337</c:v>
                </c:pt>
                <c:pt idx="33">
                  <c:v>4.496093437434836</c:v>
                </c:pt>
                <c:pt idx="34">
                  <c:v>4.0297086135311986</c:v>
                </c:pt>
                <c:pt idx="35">
                  <c:v>4.023790649916978</c:v>
                </c:pt>
                <c:pt idx="36">
                  <c:v>4.0488195461695131</c:v>
                </c:pt>
                <c:pt idx="37">
                  <c:v>3.6872753056771819</c:v>
                </c:pt>
                <c:pt idx="38">
                  <c:v>3.6634823145008468</c:v>
                </c:pt>
                <c:pt idx="39">
                  <c:v>3.5354302779571309</c:v>
                </c:pt>
                <c:pt idx="40">
                  <c:v>3.6405231774195932</c:v>
                </c:pt>
                <c:pt idx="41">
                  <c:v>3.8326349591670894</c:v>
                </c:pt>
                <c:pt idx="42">
                  <c:v>4.1204374892975189</c:v>
                </c:pt>
                <c:pt idx="43">
                  <c:v>4.1230534886762129</c:v>
                </c:pt>
                <c:pt idx="44">
                  <c:v>4.6254874483994941</c:v>
                </c:pt>
                <c:pt idx="45">
                  <c:v>4.7638630915743052</c:v>
                </c:pt>
                <c:pt idx="46">
                  <c:v>5.0023411736006542</c:v>
                </c:pt>
                <c:pt idx="47">
                  <c:v>5.0965529403136829</c:v>
                </c:pt>
                <c:pt idx="48">
                  <c:v>5.1111094939512656</c:v>
                </c:pt>
                <c:pt idx="49">
                  <c:v>5.3332814650930844</c:v>
                </c:pt>
                <c:pt idx="50">
                  <c:v>5.786009900698601</c:v>
                </c:pt>
                <c:pt idx="51">
                  <c:v>6.0013967882630883</c:v>
                </c:pt>
                <c:pt idx="52">
                  <c:v>6.338556532443171</c:v>
                </c:pt>
                <c:pt idx="53">
                  <c:v>6.5829221596052285</c:v>
                </c:pt>
                <c:pt idx="54">
                  <c:v>6.7506911603137887</c:v>
                </c:pt>
                <c:pt idx="55">
                  <c:v>6.7138235551176333</c:v>
                </c:pt>
                <c:pt idx="56">
                  <c:v>6.6703052952853241</c:v>
                </c:pt>
                <c:pt idx="57">
                  <c:v>6.9175539795037837</c:v>
                </c:pt>
                <c:pt idx="58">
                  <c:v>6.7021384644091837</c:v>
                </c:pt>
                <c:pt idx="59">
                  <c:v>7.031676770703692</c:v>
                </c:pt>
                <c:pt idx="60">
                  <c:v>6.913321254887002</c:v>
                </c:pt>
                <c:pt idx="61">
                  <c:v>7.1380564479829891</c:v>
                </c:pt>
                <c:pt idx="62">
                  <c:v>7.4533894351571579</c:v>
                </c:pt>
                <c:pt idx="63">
                  <c:v>7.5718763821298181</c:v>
                </c:pt>
                <c:pt idx="64">
                  <c:v>5.6649834328611073</c:v>
                </c:pt>
                <c:pt idx="65">
                  <c:v>4.5243124067878968</c:v>
                </c:pt>
                <c:pt idx="66">
                  <c:v>3.8048343129929636</c:v>
                </c:pt>
                <c:pt idx="67">
                  <c:v>3.7411036910099713</c:v>
                </c:pt>
                <c:pt idx="68">
                  <c:v>3.9571760892780645</c:v>
                </c:pt>
                <c:pt idx="69">
                  <c:v>4.2727078821092084</c:v>
                </c:pt>
                <c:pt idx="70">
                  <c:v>4.8635650799497103</c:v>
                </c:pt>
                <c:pt idx="71">
                  <c:v>5.9321526212214692</c:v>
                </c:pt>
                <c:pt idx="72">
                  <c:v>6.5644904813922507</c:v>
                </c:pt>
                <c:pt idx="73">
                  <c:v>7.4860066410662673</c:v>
                </c:pt>
                <c:pt idx="74">
                  <c:v>8.5018702418888061</c:v>
                </c:pt>
                <c:pt idx="75">
                  <c:v>8.7177802168609002</c:v>
                </c:pt>
                <c:pt idx="76">
                  <c:v>7.5776205502240765</c:v>
                </c:pt>
                <c:pt idx="77">
                  <c:v>5.3976776642182891</c:v>
                </c:pt>
                <c:pt idx="78">
                  <c:v>3.9318878409526068</c:v>
                </c:pt>
                <c:pt idx="79">
                  <c:v>3.5721119591594084</c:v>
                </c:pt>
                <c:pt idx="80">
                  <c:v>3.1060782060602756</c:v>
                </c:pt>
                <c:pt idx="81">
                  <c:v>2.3387271011158841</c:v>
                </c:pt>
                <c:pt idx="82">
                  <c:v>2.0255888899515591</c:v>
                </c:pt>
                <c:pt idx="83">
                  <c:v>1.7606308422495336</c:v>
                </c:pt>
                <c:pt idx="84">
                  <c:v>1.8918833177262122</c:v>
                </c:pt>
                <c:pt idx="85">
                  <c:v>1.829878148166509</c:v>
                </c:pt>
                <c:pt idx="86">
                  <c:v>2.3061649431270945</c:v>
                </c:pt>
                <c:pt idx="87">
                  <c:v>2.6189611121688574</c:v>
                </c:pt>
                <c:pt idx="88">
                  <c:v>2.9438744438555684</c:v>
                </c:pt>
                <c:pt idx="89">
                  <c:v>3.173023812276325</c:v>
                </c:pt>
                <c:pt idx="90">
                  <c:v>3.6611736295635593</c:v>
                </c:pt>
                <c:pt idx="91">
                  <c:v>4.4821256166854768</c:v>
                </c:pt>
                <c:pt idx="92">
                  <c:v>6.4201521601088034</c:v>
                </c:pt>
                <c:pt idx="93">
                  <c:v>7.4034637216372392</c:v>
                </c:pt>
                <c:pt idx="94">
                  <c:v>7.5519725237006483</c:v>
                </c:pt>
                <c:pt idx="95">
                  <c:v>6.4092242581609806</c:v>
                </c:pt>
                <c:pt idx="96">
                  <c:v>5.778352531753141</c:v>
                </c:pt>
                <c:pt idx="97">
                  <c:v>4.9227206392604295</c:v>
                </c:pt>
                <c:pt idx="98">
                  <c:v>4.325198956902474</c:v>
                </c:pt>
                <c:pt idx="99">
                  <c:v>4.1995154745953105</c:v>
                </c:pt>
                <c:pt idx="100">
                  <c:v>3.6115215007988937</c:v>
                </c:pt>
                <c:pt idx="101">
                  <c:v>4.0410693051693078</c:v>
                </c:pt>
                <c:pt idx="102">
                  <c:v>4.9989899869528269</c:v>
                </c:pt>
                <c:pt idx="103">
                  <c:v>6.0077424397890615</c:v>
                </c:pt>
                <c:pt idx="104">
                  <c:v>6.3373224375962547</c:v>
                </c:pt>
                <c:pt idx="105">
                  <c:v>6.4222706432447847</c:v>
                </c:pt>
                <c:pt idx="106">
                  <c:v>6.1327746599114974</c:v>
                </c:pt>
                <c:pt idx="107">
                  <c:v>5.7334503512587327</c:v>
                </c:pt>
                <c:pt idx="108">
                  <c:v>5.5336953061201681</c:v>
                </c:pt>
                <c:pt idx="109">
                  <c:v>7.2210067616278213</c:v>
                </c:pt>
                <c:pt idx="110">
                  <c:v>7.5526228925198629</c:v>
                </c:pt>
                <c:pt idx="111">
                  <c:v>7.8250527243240438</c:v>
                </c:pt>
                <c:pt idx="112">
                  <c:v>6.7121051622095802</c:v>
                </c:pt>
                <c:pt idx="113">
                  <c:v>6.1140103058010045</c:v>
                </c:pt>
                <c:pt idx="114">
                  <c:v>5.537003232755553</c:v>
                </c:pt>
                <c:pt idx="115">
                  <c:v>2.9142575635756183</c:v>
                </c:pt>
                <c:pt idx="116">
                  <c:v>2.023158769891801</c:v>
                </c:pt>
                <c:pt idx="117">
                  <c:v>1.1884700595797926</c:v>
                </c:pt>
                <c:pt idx="118">
                  <c:v>1.536139405619138</c:v>
                </c:pt>
                <c:pt idx="119">
                  <c:v>2.3690075532435668</c:v>
                </c:pt>
                <c:pt idx="120">
                  <c:v>4.1497436957922016</c:v>
                </c:pt>
                <c:pt idx="121">
                  <c:v>4.498305399662569</c:v>
                </c:pt>
                <c:pt idx="122">
                  <c:v>4.7153355069825116</c:v>
                </c:pt>
                <c:pt idx="123">
                  <c:v>5.2575269656745132</c:v>
                </c:pt>
                <c:pt idx="124">
                  <c:v>5.4390714307052166</c:v>
                </c:pt>
                <c:pt idx="125">
                  <c:v>5.4902275300729961</c:v>
                </c:pt>
                <c:pt idx="126">
                  <c:v>5.7040473575594692</c:v>
                </c:pt>
                <c:pt idx="127">
                  <c:v>5.6023164911187422</c:v>
                </c:pt>
                <c:pt idx="128">
                  <c:v>5.5854998287400726</c:v>
                </c:pt>
                <c:pt idx="129">
                  <c:v>5.7733934859258023</c:v>
                </c:pt>
                <c:pt idx="130">
                  <c:v>5.8360533000114323</c:v>
                </c:pt>
                <c:pt idx="131">
                  <c:v>5.8137618383140177</c:v>
                </c:pt>
                <c:pt idx="132">
                  <c:v>5.5745901361754786</c:v>
                </c:pt>
                <c:pt idx="133">
                  <c:v>5.7708653779906811</c:v>
                </c:pt>
                <c:pt idx="134">
                  <c:v>6.0144129130671447</c:v>
                </c:pt>
                <c:pt idx="135">
                  <c:v>6.0662242814162068</c:v>
                </c:pt>
                <c:pt idx="136">
                  <c:v>6.346658065267496</c:v>
                </c:pt>
                <c:pt idx="137">
                  <c:v>6.4013138842541517</c:v>
                </c:pt>
                <c:pt idx="138">
                  <c:v>6.3676040426518696</c:v>
                </c:pt>
                <c:pt idx="139">
                  <c:v>6.1011026834138473</c:v>
                </c:pt>
                <c:pt idx="140">
                  <c:v>6.0025931333236189</c:v>
                </c:pt>
                <c:pt idx="141">
                  <c:v>6.1229099763497992</c:v>
                </c:pt>
                <c:pt idx="142">
                  <c:v>5.7991333352187127</c:v>
                </c:pt>
                <c:pt idx="143">
                  <c:v>5.3649027760396928</c:v>
                </c:pt>
                <c:pt idx="144">
                  <c:v>5.2798229320097789</c:v>
                </c:pt>
                <c:pt idx="145">
                  <c:v>5.7410018135947638</c:v>
                </c:pt>
                <c:pt idx="146">
                  <c:v>5.710844805439991</c:v>
                </c:pt>
                <c:pt idx="147">
                  <c:v>5.6632559263951663</c:v>
                </c:pt>
                <c:pt idx="148">
                  <c:v>5.3989099166483259</c:v>
                </c:pt>
                <c:pt idx="149">
                  <c:v>1.898115359314926</c:v>
                </c:pt>
                <c:pt idx="150">
                  <c:v>2.9440683801944498</c:v>
                </c:pt>
                <c:pt idx="151">
                  <c:v>8.1152438927448749</c:v>
                </c:pt>
                <c:pt idx="152">
                  <c:v>6.2215080684300972</c:v>
                </c:pt>
                <c:pt idx="153">
                  <c:v>5.9839491466288655</c:v>
                </c:pt>
                <c:pt idx="154">
                  <c:v>6.9688393798113664</c:v>
                </c:pt>
                <c:pt idx="155">
                  <c:v>8.3391820331989379</c:v>
                </c:pt>
                <c:pt idx="156">
                  <c:v>7.4172397941892703</c:v>
                </c:pt>
                <c:pt idx="157">
                  <c:v>6.031848339444343</c:v>
                </c:pt>
                <c:pt idx="158">
                  <c:v>6.4841245113553869</c:v>
                </c:pt>
                <c:pt idx="159">
                  <c:v>6.7764103138737664</c:v>
                </c:pt>
                <c:pt idx="160">
                  <c:v>7.2462196079099854</c:v>
                </c:pt>
                <c:pt idx="161">
                  <c:v>6.7517978179309308</c:v>
                </c:pt>
                <c:pt idx="162">
                  <c:v>6.3188732818198003</c:v>
                </c:pt>
                <c:pt idx="163">
                  <c:v>7.0468440279730258</c:v>
                </c:pt>
                <c:pt idx="164">
                  <c:v>7.4475075555820229</c:v>
                </c:pt>
                <c:pt idx="165">
                  <c:v>5.7066125057057739</c:v>
                </c:pt>
                <c:pt idx="166">
                  <c:v>4.4951504982440911</c:v>
                </c:pt>
                <c:pt idx="167">
                  <c:v>4.6330304656199566</c:v>
                </c:pt>
                <c:pt idx="168">
                  <c:v>5.1413494358033853</c:v>
                </c:pt>
                <c:pt idx="169">
                  <c:v>4.9490719228761995</c:v>
                </c:pt>
                <c:pt idx="170">
                  <c:v>4.3259773670168054</c:v>
                </c:pt>
                <c:pt idx="171">
                  <c:v>3.481559953108837</c:v>
                </c:pt>
                <c:pt idx="172">
                  <c:v>3.6056102913575416</c:v>
                </c:pt>
                <c:pt idx="173">
                  <c:v>3.9046948367659167</c:v>
                </c:pt>
                <c:pt idx="174">
                  <c:v>3.8629391502287622</c:v>
                </c:pt>
                <c:pt idx="175">
                  <c:v>3.5838178267131413</c:v>
                </c:pt>
                <c:pt idx="176">
                  <c:v>3.6418804449479176</c:v>
                </c:pt>
                <c:pt idx="177">
                  <c:v>4.2753341539164884</c:v>
                </c:pt>
                <c:pt idx="178">
                  <c:v>4.5202905354821645</c:v>
                </c:pt>
                <c:pt idx="179">
                  <c:v>4.995415469700224</c:v>
                </c:pt>
                <c:pt idx="180">
                  <c:v>4.7550972791737642</c:v>
                </c:pt>
                <c:pt idx="181">
                  <c:v>4.5946246217111986</c:v>
                </c:pt>
                <c:pt idx="182">
                  <c:v>4.7091293460675097</c:v>
                </c:pt>
                <c:pt idx="183">
                  <c:v>4.5592487570853439</c:v>
                </c:pt>
                <c:pt idx="184">
                  <c:v>4.1199564274785878</c:v>
                </c:pt>
                <c:pt idx="185">
                  <c:v>3.9655112401732415</c:v>
                </c:pt>
                <c:pt idx="186">
                  <c:v>2.473205088118144</c:v>
                </c:pt>
                <c:pt idx="187">
                  <c:v>1.9576966272377954</c:v>
                </c:pt>
                <c:pt idx="188">
                  <c:v>2.2323835302646295</c:v>
                </c:pt>
                <c:pt idx="189">
                  <c:v>2.4096900647122168</c:v>
                </c:pt>
                <c:pt idx="190">
                  <c:v>3.5133718273646655</c:v>
                </c:pt>
                <c:pt idx="191">
                  <c:v>5.1852167323556628</c:v>
                </c:pt>
                <c:pt idx="192">
                  <c:v>6.6840454175647874</c:v>
                </c:pt>
                <c:pt idx="193">
                  <c:v>8.867859597117457</c:v>
                </c:pt>
                <c:pt idx="194">
                  <c:v>9.2070641263864825</c:v>
                </c:pt>
                <c:pt idx="195">
                  <c:v>7.6835269131245294</c:v>
                </c:pt>
                <c:pt idx="196">
                  <c:v>7.6936867552016857</c:v>
                </c:pt>
                <c:pt idx="197">
                  <c:v>6.3008854746658391</c:v>
                </c:pt>
                <c:pt idx="198">
                  <c:v>5.3109820078987564</c:v>
                </c:pt>
                <c:pt idx="199">
                  <c:v>4.3637775107755594</c:v>
                </c:pt>
                <c:pt idx="200">
                  <c:v>3.6425873453074664</c:v>
                </c:pt>
                <c:pt idx="201">
                  <c:v>3.6851933966377972</c:v>
                </c:pt>
                <c:pt idx="202">
                  <c:v>4.5400214251304032</c:v>
                </c:pt>
                <c:pt idx="203">
                  <c:v>5.9683034600346945</c:v>
                </c:pt>
                <c:pt idx="204">
                  <c:v>7.7595878829691349</c:v>
                </c:pt>
                <c:pt idx="205">
                  <c:v>9.1701990020492889</c:v>
                </c:pt>
                <c:pt idx="206">
                  <c:v>10.875938849427159</c:v>
                </c:pt>
                <c:pt idx="207">
                  <c:v>12.136784827404254</c:v>
                </c:pt>
                <c:pt idx="208">
                  <c:v>11.930601973283702</c:v>
                </c:pt>
                <c:pt idx="209">
                  <c:v>10.489975307336275</c:v>
                </c:pt>
                <c:pt idx="210">
                  <c:v>9.402510752359257</c:v>
                </c:pt>
                <c:pt idx="211">
                  <c:v>6.9754330399124322</c:v>
                </c:pt>
                <c:pt idx="212">
                  <c:v>5.6703150075741915</c:v>
                </c:pt>
                <c:pt idx="213">
                  <c:v>4.7766262875204033</c:v>
                </c:pt>
                <c:pt idx="214">
                  <c:v>3.6345233977926896</c:v>
                </c:pt>
                <c:pt idx="215">
                  <c:v>4.1690949029452673</c:v>
                </c:pt>
                <c:pt idx="216">
                  <c:v>3.9726573612453056</c:v>
                </c:pt>
                <c:pt idx="217">
                  <c:v>3.7207422781054835</c:v>
                </c:pt>
                <c:pt idx="218">
                  <c:v>3.7108530261097261</c:v>
                </c:pt>
                <c:pt idx="219">
                  <c:v>3.4803895165834251</c:v>
                </c:pt>
                <c:pt idx="220">
                  <c:v>3.4414577798803108</c:v>
                </c:pt>
                <c:pt idx="221">
                  <c:v>3.5262696858309237</c:v>
                </c:pt>
                <c:pt idx="222">
                  <c:v>3.6307020752393582</c:v>
                </c:pt>
                <c:pt idx="223">
                  <c:v>4.0751643542444427</c:v>
                </c:pt>
                <c:pt idx="224">
                  <c:v>4.4799498709057595</c:v>
                </c:pt>
                <c:pt idx="225">
                  <c:v>4.7511825445502174</c:v>
                </c:pt>
                <c:pt idx="226">
                  <c:v>4.7852876666819215</c:v>
                </c:pt>
                <c:pt idx="227">
                  <c:v>5.2289267957509367</c:v>
                </c:pt>
                <c:pt idx="228">
                  <c:v>5.1382087350191368</c:v>
                </c:pt>
                <c:pt idx="229">
                  <c:v>4.7594503801027077</c:v>
                </c:pt>
                <c:pt idx="230">
                  <c:v>4.6126567300143853</c:v>
                </c:pt>
                <c:pt idx="231">
                  <c:v>5.1556832775228036</c:v>
                </c:pt>
                <c:pt idx="232">
                  <c:v>5.9149042242654923</c:v>
                </c:pt>
                <c:pt idx="233">
                  <c:v>6.516718418064098</c:v>
                </c:pt>
                <c:pt idx="234">
                  <c:v>6.6220621172319483</c:v>
                </c:pt>
                <c:pt idx="235">
                  <c:v>7.407316627955213</c:v>
                </c:pt>
                <c:pt idx="236">
                  <c:v>7.6565773059288773</c:v>
                </c:pt>
                <c:pt idx="237">
                  <c:v>7.0308204667604635</c:v>
                </c:pt>
                <c:pt idx="238">
                  <c:v>6.461828206907251</c:v>
                </c:pt>
                <c:pt idx="239">
                  <c:v>6.5977450723158029</c:v>
                </c:pt>
                <c:pt idx="240">
                  <c:v>6.0518023205673703</c:v>
                </c:pt>
                <c:pt idx="241">
                  <c:v>5.9946802924214575</c:v>
                </c:pt>
                <c:pt idx="242">
                  <c:v>5.829300655896839</c:v>
                </c:pt>
                <c:pt idx="243">
                  <c:v>5.9378090713039215</c:v>
                </c:pt>
                <c:pt idx="244">
                  <c:v>5.9480667681509773</c:v>
                </c:pt>
                <c:pt idx="245">
                  <c:v>5.643184339548375</c:v>
                </c:pt>
                <c:pt idx="246">
                  <c:v>5.1633970991304405</c:v>
                </c:pt>
                <c:pt idx="247">
                  <c:v>4.8668878210327948</c:v>
                </c:pt>
                <c:pt idx="248">
                  <c:v>4.9181074828177902</c:v>
                </c:pt>
                <c:pt idx="249">
                  <c:v>4.8419810089395181</c:v>
                </c:pt>
                <c:pt idx="250">
                  <c:v>4.4953123082549133</c:v>
                </c:pt>
                <c:pt idx="251">
                  <c:v>4.5886092640074487</c:v>
                </c:pt>
                <c:pt idx="252">
                  <c:v>4.5646048993425978</c:v>
                </c:pt>
                <c:pt idx="253">
                  <c:v>4.754266398905397</c:v>
                </c:pt>
                <c:pt idx="254">
                  <c:v>5.3719337708487114</c:v>
                </c:pt>
                <c:pt idx="255">
                  <c:v>5.8095895468481711</c:v>
                </c:pt>
                <c:pt idx="256">
                  <c:v>5.9580222601103667</c:v>
                </c:pt>
                <c:pt idx="257">
                  <c:v>6.1294882852797254</c:v>
                </c:pt>
                <c:pt idx="258">
                  <c:v>6.3581917380844803</c:v>
                </c:pt>
                <c:pt idx="259">
                  <c:v>6.0926278697403617</c:v>
                </c:pt>
                <c:pt idx="260">
                  <c:v>5.9672153396398544</c:v>
                </c:pt>
                <c:pt idx="261">
                  <c:v>5.4242924785464322</c:v>
                </c:pt>
                <c:pt idx="262">
                  <c:v>5.2478801127963983</c:v>
                </c:pt>
                <c:pt idx="263">
                  <c:v>5.3631887107079361</c:v>
                </c:pt>
                <c:pt idx="264">
                  <c:v>5.2876130862201549</c:v>
                </c:pt>
                <c:pt idx="265">
                  <c:v>5.2762108886152372</c:v>
                </c:pt>
                <c:pt idx="266">
                  <c:v>5.3509518536628473</c:v>
                </c:pt>
                <c:pt idx="267">
                  <c:v>5.102716552074928</c:v>
                </c:pt>
                <c:pt idx="268">
                  <c:v>5.0436653217112157</c:v>
                </c:pt>
                <c:pt idx="269">
                  <c:v>5.0235858317171971</c:v>
                </c:pt>
                <c:pt idx="270">
                  <c:v>5.0314885719986489</c:v>
                </c:pt>
                <c:pt idx="271">
                  <c:v>5.0954097289952633</c:v>
                </c:pt>
                <c:pt idx="272">
                  <c:v>5.32929468143183</c:v>
                </c:pt>
                <c:pt idx="273">
                  <c:v>5.3182370725929697</c:v>
                </c:pt>
                <c:pt idx="274">
                  <c:v>5.3660603121312134</c:v>
                </c:pt>
                <c:pt idx="275">
                  <c:v>6.9918049438222454</c:v>
                </c:pt>
                <c:pt idx="276">
                  <c:v>5.8915114116453413</c:v>
                </c:pt>
                <c:pt idx="277">
                  <c:v>5.3124928491853733</c:v>
                </c:pt>
                <c:pt idx="278">
                  <c:v>4.9653435946586741</c:v>
                </c:pt>
                <c:pt idx="279">
                  <c:v>4.9141162582909956</c:v>
                </c:pt>
                <c:pt idx="280">
                  <c:v>4.7307668682518065</c:v>
                </c:pt>
                <c:pt idx="281">
                  <c:v>4.740773151683757</c:v>
                </c:pt>
                <c:pt idx="282">
                  <c:v>4.0161376191215155</c:v>
                </c:pt>
                <c:pt idx="283">
                  <c:v>3.8813013603240409</c:v>
                </c:pt>
                <c:pt idx="284">
                  <c:v>3.9853153034752822</c:v>
                </c:pt>
                <c:pt idx="285">
                  <c:v>3.7986143661592058</c:v>
                </c:pt>
                <c:pt idx="286">
                  <c:v>3.5598638476406026</c:v>
                </c:pt>
                <c:pt idx="287">
                  <c:v>3.5341569797886643</c:v>
                </c:pt>
                <c:pt idx="288">
                  <c:v>3.6593232795017063</c:v>
                </c:pt>
                <c:pt idx="289">
                  <c:v>3.71881032791556</c:v>
                </c:pt>
                <c:pt idx="290">
                  <c:v>3.5163735881693787</c:v>
                </c:pt>
                <c:pt idx="291">
                  <c:v>3.5660244315191831</c:v>
                </c:pt>
                <c:pt idx="292">
                  <c:v>3.627910344491637</c:v>
                </c:pt>
                <c:pt idx="293">
                  <c:v>4.4348281252867405</c:v>
                </c:pt>
                <c:pt idx="294">
                  <c:v>4.3036964019429531</c:v>
                </c:pt>
                <c:pt idx="295">
                  <c:v>4.1528574670286682</c:v>
                </c:pt>
                <c:pt idx="296">
                  <c:v>3.8183415632616242</c:v>
                </c:pt>
                <c:pt idx="297">
                  <c:v>3.6181330849159252</c:v>
                </c:pt>
                <c:pt idx="298">
                  <c:v>3.146740768674265</c:v>
                </c:pt>
                <c:pt idx="299">
                  <c:v>3.1037572280848789</c:v>
                </c:pt>
                <c:pt idx="300">
                  <c:v>3.081431020698203</c:v>
                </c:pt>
                <c:pt idx="301">
                  <c:v>3.0220539073281301</c:v>
                </c:pt>
                <c:pt idx="302">
                  <c:v>1.6454936328538055</c:v>
                </c:pt>
                <c:pt idx="303">
                  <c:v>1.6804718528800298</c:v>
                </c:pt>
                <c:pt idx="304">
                  <c:v>1.9055233857983991</c:v>
                </c:pt>
                <c:pt idx="305">
                  <c:v>2.5350167398519221</c:v>
                </c:pt>
                <c:pt idx="306">
                  <c:v>2.2345126229748917</c:v>
                </c:pt>
                <c:pt idx="307">
                  <c:v>1.9725917973891984</c:v>
                </c:pt>
                <c:pt idx="308">
                  <c:v>1.7850851608731066</c:v>
                </c:pt>
                <c:pt idx="309">
                  <c:v>1.7040462598025761</c:v>
                </c:pt>
                <c:pt idx="310">
                  <c:v>1.6678540848876537</c:v>
                </c:pt>
                <c:pt idx="311">
                  <c:v>1.8745519659202157</c:v>
                </c:pt>
                <c:pt idx="312">
                  <c:v>2.1336578642126831</c:v>
                </c:pt>
                <c:pt idx="313">
                  <c:v>2.270286511280811</c:v>
                </c:pt>
                <c:pt idx="314">
                  <c:v>2.7710632579276067</c:v>
                </c:pt>
                <c:pt idx="315">
                  <c:v>2.953813022786862</c:v>
                </c:pt>
                <c:pt idx="316">
                  <c:v>3.2678955783985932</c:v>
                </c:pt>
                <c:pt idx="317">
                  <c:v>3.4719882792941683</c:v>
                </c:pt>
                <c:pt idx="318">
                  <c:v>3.4356077537035943</c:v>
                </c:pt>
                <c:pt idx="319">
                  <c:v>3.6715341909246169</c:v>
                </c:pt>
                <c:pt idx="320">
                  <c:v>3.7763742976748103</c:v>
                </c:pt>
                <c:pt idx="321">
                  <c:v>3.5354488694563431</c:v>
                </c:pt>
                <c:pt idx="322">
                  <c:v>3.4535615560257575</c:v>
                </c:pt>
                <c:pt idx="323">
                  <c:v>3.2499300672062046</c:v>
                </c:pt>
                <c:pt idx="324">
                  <c:v>3.3960058001855233</c:v>
                </c:pt>
                <c:pt idx="325">
                  <c:v>3.5160198042637489</c:v>
                </c:pt>
                <c:pt idx="326">
                  <c:v>3.5383198968258327</c:v>
                </c:pt>
                <c:pt idx="327">
                  <c:v>3.7253702923865881</c:v>
                </c:pt>
                <c:pt idx="328">
                  <c:v>3.9812292628849346</c:v>
                </c:pt>
                <c:pt idx="329">
                  <c:v>4.1682111735575358</c:v>
                </c:pt>
                <c:pt idx="330">
                  <c:v>4.1700314159038454</c:v>
                </c:pt>
                <c:pt idx="331">
                  <c:v>4.3236667517674094</c:v>
                </c:pt>
                <c:pt idx="332">
                  <c:v>4.3222361978508808</c:v>
                </c:pt>
                <c:pt idx="333">
                  <c:v>4.2003852510805819</c:v>
                </c:pt>
                <c:pt idx="334">
                  <c:v>4.1442066521729677</c:v>
                </c:pt>
                <c:pt idx="335">
                  <c:v>4.3277276587277607</c:v>
                </c:pt>
                <c:pt idx="336">
                  <c:v>4.3274797747428551</c:v>
                </c:pt>
                <c:pt idx="337">
                  <c:v>3.7178137086827734</c:v>
                </c:pt>
                <c:pt idx="338">
                  <c:v>3.238474749456715</c:v>
                </c:pt>
                <c:pt idx="339">
                  <c:v>2.7836282494085989</c:v>
                </c:pt>
                <c:pt idx="340">
                  <c:v>2.8269822998974781</c:v>
                </c:pt>
                <c:pt idx="341">
                  <c:v>2.8542572772354031</c:v>
                </c:pt>
                <c:pt idx="342">
                  <c:v>3.0061546336663145</c:v>
                </c:pt>
                <c:pt idx="343">
                  <c:v>3.050032025500089</c:v>
                </c:pt>
                <c:pt idx="344">
                  <c:v>3.0312061123483631</c:v>
                </c:pt>
                <c:pt idx="345">
                  <c:v>3.056949587893667</c:v>
                </c:pt>
                <c:pt idx="346">
                  <c:v>2.9934841178931362</c:v>
                </c:pt>
                <c:pt idx="347">
                  <c:v>2.7112218463500635</c:v>
                </c:pt>
                <c:pt idx="348">
                  <c:v>2.5859107464174707</c:v>
                </c:pt>
                <c:pt idx="349">
                  <c:v>2.2717134625216366</c:v>
                </c:pt>
                <c:pt idx="350">
                  <c:v>2.0997879962733155</c:v>
                </c:pt>
                <c:pt idx="351">
                  <c:v>1.8581620885039198</c:v>
                </c:pt>
                <c:pt idx="352">
                  <c:v>1.6160865104371223</c:v>
                </c:pt>
                <c:pt idx="353">
                  <c:v>1.5426107192914955</c:v>
                </c:pt>
                <c:pt idx="354">
                  <c:v>1.6169380920248788</c:v>
                </c:pt>
                <c:pt idx="355">
                  <c:v>1.5637331308674181</c:v>
                </c:pt>
                <c:pt idx="356">
                  <c:v>1.7381815980208857</c:v>
                </c:pt>
                <c:pt idx="357">
                  <c:v>1.976097769501475</c:v>
                </c:pt>
                <c:pt idx="358">
                  <c:v>2.176047140811832</c:v>
                </c:pt>
                <c:pt idx="359">
                  <c:v>2.4453641868310751</c:v>
                </c:pt>
                <c:pt idx="360">
                  <c:v>2.6479013986448523</c:v>
                </c:pt>
                <c:pt idx="361">
                  <c:v>2.9774904662024375</c:v>
                </c:pt>
                <c:pt idx="362">
                  <c:v>3.2740204696075441</c:v>
                </c:pt>
                <c:pt idx="363">
                  <c:v>3.6241573975178394</c:v>
                </c:pt>
                <c:pt idx="364">
                  <c:v>3.9310770411437308</c:v>
                </c:pt>
                <c:pt idx="365">
                  <c:v>4.2010377802509904</c:v>
                </c:pt>
                <c:pt idx="366">
                  <c:v>4.3842801015432862</c:v>
                </c:pt>
                <c:pt idx="367">
                  <c:v>4.7391859846594189</c:v>
                </c:pt>
                <c:pt idx="368">
                  <c:v>4.9955796899289799</c:v>
                </c:pt>
                <c:pt idx="369">
                  <c:v>4.9032718275223024</c:v>
                </c:pt>
                <c:pt idx="370">
                  <c:v>4.8035404290111012</c:v>
                </c:pt>
                <c:pt idx="371">
                  <c:v>4.7205319227614204</c:v>
                </c:pt>
                <c:pt idx="372">
                  <c:v>4.5909413234427916</c:v>
                </c:pt>
                <c:pt idx="373">
                  <c:v>4.6547867957968583</c:v>
                </c:pt>
                <c:pt idx="374">
                  <c:v>4.6008793956291321</c:v>
                </c:pt>
                <c:pt idx="375">
                  <c:v>4.6630885101685946</c:v>
                </c:pt>
                <c:pt idx="376">
                  <c:v>4.8025706595206445</c:v>
                </c:pt>
                <c:pt idx="377">
                  <c:v>4.9757958985715458</c:v>
                </c:pt>
                <c:pt idx="378">
                  <c:v>4.9085899221432303</c:v>
                </c:pt>
                <c:pt idx="379">
                  <c:v>4.3323774143275511</c:v>
                </c:pt>
                <c:pt idx="380">
                  <c:v>3.6123044798312862</c:v>
                </c:pt>
                <c:pt idx="381">
                  <c:v>4.8352684062322346</c:v>
                </c:pt>
                <c:pt idx="382">
                  <c:v>5.1525428956562491</c:v>
                </c:pt>
                <c:pt idx="383">
                  <c:v>5.2070871106145251</c:v>
                </c:pt>
                <c:pt idx="384">
                  <c:v>4.9648965306139363</c:v>
                </c:pt>
                <c:pt idx="385">
                  <c:v>4.918111729839544</c:v>
                </c:pt>
                <c:pt idx="386">
                  <c:v>3.8582339282945535</c:v>
                </c:pt>
                <c:pt idx="387">
                  <c:v>2.7429922458710205</c:v>
                </c:pt>
                <c:pt idx="388">
                  <c:v>4.3016346309108968</c:v>
                </c:pt>
                <c:pt idx="389">
                  <c:v>4.2632344557803066</c:v>
                </c:pt>
                <c:pt idx="390">
                  <c:v>3.8173890472442982</c:v>
                </c:pt>
                <c:pt idx="391">
                  <c:v>4.4317223509377817</c:v>
                </c:pt>
                <c:pt idx="392">
                  <c:v>5.7636398593883813</c:v>
                </c:pt>
                <c:pt idx="393">
                  <c:v>7.029877212231944</c:v>
                </c:pt>
                <c:pt idx="394">
                  <c:v>8.0539996899524589</c:v>
                </c:pt>
                <c:pt idx="395">
                  <c:v>7.6171402070909986</c:v>
                </c:pt>
                <c:pt idx="396">
                  <c:v>7.292031945419601</c:v>
                </c:pt>
                <c:pt idx="397">
                  <c:v>7.5368782409923796</c:v>
                </c:pt>
                <c:pt idx="398">
                  <c:v>7.2805640091193249</c:v>
                </c:pt>
                <c:pt idx="399">
                  <c:v>6.3169335891313407</c:v>
                </c:pt>
                <c:pt idx="400">
                  <c:v>5.460127346566785</c:v>
                </c:pt>
                <c:pt idx="401">
                  <c:v>5.2769462471010691</c:v>
                </c:pt>
                <c:pt idx="402">
                  <c:v>4.8917955082139812</c:v>
                </c:pt>
                <c:pt idx="403">
                  <c:v>4.93325041983329</c:v>
                </c:pt>
                <c:pt idx="404">
                  <c:v>5.0040320679526529</c:v>
                </c:pt>
                <c:pt idx="405">
                  <c:v>4.6094818633274013</c:v>
                </c:pt>
                <c:pt idx="406">
                  <c:v>3.9561750473443951</c:v>
                </c:pt>
                <c:pt idx="407">
                  <c:v>3.4149962900443214</c:v>
                </c:pt>
                <c:pt idx="408">
                  <c:v>3.3002133199336252</c:v>
                </c:pt>
                <c:pt idx="409">
                  <c:v>3.4991891276747698</c:v>
                </c:pt>
                <c:pt idx="410">
                  <c:v>3.5852193051666972</c:v>
                </c:pt>
                <c:pt idx="411">
                  <c:v>3.7296998786328297</c:v>
                </c:pt>
                <c:pt idx="412">
                  <c:v>3.762652314988725</c:v>
                </c:pt>
                <c:pt idx="413">
                  <c:v>4.6700893338448468</c:v>
                </c:pt>
                <c:pt idx="414">
                  <c:v>5.1683482875170288</c:v>
                </c:pt>
                <c:pt idx="415">
                  <c:v>5.6047257947447218</c:v>
                </c:pt>
                <c:pt idx="416">
                  <c:v>5.6007940758608914</c:v>
                </c:pt>
                <c:pt idx="417">
                  <c:v>5.5656477618902294</c:v>
                </c:pt>
                <c:pt idx="418">
                  <c:v>5.4116213984164823</c:v>
                </c:pt>
                <c:pt idx="419">
                  <c:v>5.1355487182010284</c:v>
                </c:pt>
                <c:pt idx="420">
                  <c:v>4.8086874032150586</c:v>
                </c:pt>
                <c:pt idx="421">
                  <c:v>4.6385837074756253</c:v>
                </c:pt>
                <c:pt idx="422">
                  <c:v>4.6714321463659374</c:v>
                </c:pt>
                <c:pt idx="423">
                  <c:v>4.7196800426508165</c:v>
                </c:pt>
                <c:pt idx="424">
                  <c:v>4.6148479773527757</c:v>
                </c:pt>
                <c:pt idx="425">
                  <c:v>4.7726711545348488</c:v>
                </c:pt>
                <c:pt idx="426">
                  <c:v>4.767441081469153</c:v>
                </c:pt>
                <c:pt idx="427">
                  <c:v>4.9418890877347534</c:v>
                </c:pt>
                <c:pt idx="428">
                  <c:v>4.8091668621880235</c:v>
                </c:pt>
                <c:pt idx="429">
                  <c:v>5.0562917479380038</c:v>
                </c:pt>
                <c:pt idx="430">
                  <c:v>5.0580041050210021</c:v>
                </c:pt>
                <c:pt idx="431">
                  <c:v>5.070639402688613</c:v>
                </c:pt>
                <c:pt idx="432">
                  <c:v>5.1159102155256972</c:v>
                </c:pt>
                <c:pt idx="433">
                  <c:v>5.2691668562949197</c:v>
                </c:pt>
                <c:pt idx="434">
                  <c:v>5.3566751125327725</c:v>
                </c:pt>
                <c:pt idx="435">
                  <c:v>5.1008358735045567</c:v>
                </c:pt>
                <c:pt idx="436">
                  <c:v>4.8753600647825346</c:v>
                </c:pt>
                <c:pt idx="437">
                  <c:v>4.2368886666547905</c:v>
                </c:pt>
                <c:pt idx="438">
                  <c:v>3.8448644719639482</c:v>
                </c:pt>
                <c:pt idx="439">
                  <c:v>4.0218600881714268</c:v>
                </c:pt>
                <c:pt idx="440">
                  <c:v>3.6888056813980183</c:v>
                </c:pt>
                <c:pt idx="441">
                  <c:v>3.667371562652836</c:v>
                </c:pt>
                <c:pt idx="442">
                  <c:v>3.8467919072820238</c:v>
                </c:pt>
                <c:pt idx="443">
                  <c:v>3.9783760010685865</c:v>
                </c:pt>
                <c:pt idx="444">
                  <c:v>3.9330663610461558</c:v>
                </c:pt>
                <c:pt idx="445">
                  <c:v>3.7480756030529969</c:v>
                </c:pt>
                <c:pt idx="446">
                  <c:v>3.8864767730967276</c:v>
                </c:pt>
                <c:pt idx="447">
                  <c:v>3.8061858224464515</c:v>
                </c:pt>
                <c:pt idx="448">
                  <c:v>3.7008732552946588</c:v>
                </c:pt>
                <c:pt idx="449">
                  <c:v>3.7018920698757083</c:v>
                </c:pt>
                <c:pt idx="450">
                  <c:v>3.0773070541812366</c:v>
                </c:pt>
                <c:pt idx="451">
                  <c:v>3.8472919069790383</c:v>
                </c:pt>
                <c:pt idx="452">
                  <c:v>4.4627992232163223</c:v>
                </c:pt>
                <c:pt idx="453">
                  <c:v>5.4627799283914227</c:v>
                </c:pt>
                <c:pt idx="454">
                  <c:v>6.2571808570260403</c:v>
                </c:pt>
                <c:pt idx="455">
                  <c:v>7.106556134890897</c:v>
                </c:pt>
                <c:pt idx="456">
                  <c:v>8.1492986180758553</c:v>
                </c:pt>
                <c:pt idx="457">
                  <c:v>7.9030671969785988</c:v>
                </c:pt>
                <c:pt idx="458">
                  <c:v>7.0683380767401269</c:v>
                </c:pt>
                <c:pt idx="459">
                  <c:v>6.6047029434580686</c:v>
                </c:pt>
                <c:pt idx="460">
                  <c:v>7.1890204338998451</c:v>
                </c:pt>
                <c:pt idx="461">
                  <c:v>7.0533430600233844</c:v>
                </c:pt>
                <c:pt idx="462">
                  <c:v>5.7036256714035369</c:v>
                </c:pt>
                <c:pt idx="463">
                  <c:v>5.0593099048002887</c:v>
                </c:pt>
                <c:pt idx="464">
                  <c:v>5.1565550822520043</c:v>
                </c:pt>
                <c:pt idx="465">
                  <c:v>5.1080963045694547</c:v>
                </c:pt>
                <c:pt idx="466">
                  <c:v>4.9122882307290974</c:v>
                </c:pt>
                <c:pt idx="467">
                  <c:v>4.8846637455714044</c:v>
                </c:pt>
                <c:pt idx="468">
                  <c:v>4.6475071929740874</c:v>
                </c:pt>
                <c:pt idx="469">
                  <c:v>4.8871452738665742</c:v>
                </c:pt>
                <c:pt idx="470">
                  <c:v>4.6789695854974633</c:v>
                </c:pt>
                <c:pt idx="471">
                  <c:v>4.7164857068116808</c:v>
                </c:pt>
                <c:pt idx="472">
                  <c:v>4.8398996861844648</c:v>
                </c:pt>
                <c:pt idx="473">
                  <c:v>4.9963036055575634</c:v>
                </c:pt>
                <c:pt idx="474">
                  <c:v>4.9103242200875457</c:v>
                </c:pt>
                <c:pt idx="475">
                  <c:v>5.0860593760041475</c:v>
                </c:pt>
                <c:pt idx="476">
                  <c:v>4.8623097645186117</c:v>
                </c:pt>
                <c:pt idx="477">
                  <c:v>4.7291063844866317</c:v>
                </c:pt>
                <c:pt idx="478">
                  <c:v>4.7348712564690123</c:v>
                </c:pt>
                <c:pt idx="479">
                  <c:v>4.9545027693082853</c:v>
                </c:pt>
                <c:pt idx="480">
                  <c:v>4.6204180556949606</c:v>
                </c:pt>
                <c:pt idx="481">
                  <c:v>4.2922933776800596</c:v>
                </c:pt>
                <c:pt idx="482">
                  <c:v>4.2383318685714944</c:v>
                </c:pt>
                <c:pt idx="483">
                  <c:v>4.8655784765456414</c:v>
                </c:pt>
                <c:pt idx="484">
                  <c:v>4.8969411397333191</c:v>
                </c:pt>
                <c:pt idx="485">
                  <c:v>4.9945179101567225</c:v>
                </c:pt>
                <c:pt idx="486">
                  <c:v>5.0810477626418198</c:v>
                </c:pt>
                <c:pt idx="487">
                  <c:v>5.2371676407872503</c:v>
                </c:pt>
                <c:pt idx="488">
                  <c:v>5.2558708738122162</c:v>
                </c:pt>
                <c:pt idx="489">
                  <c:v>4.9331796663451621</c:v>
                </c:pt>
                <c:pt idx="490">
                  <c:v>4.8554739698283873</c:v>
                </c:pt>
                <c:pt idx="491">
                  <c:v>4.9103729226145951</c:v>
                </c:pt>
                <c:pt idx="492">
                  <c:v>4.8869826706765567</c:v>
                </c:pt>
                <c:pt idx="493">
                  <c:v>4.5326628802380791</c:v>
                </c:pt>
                <c:pt idx="494">
                  <c:v>4.8381972933090909</c:v>
                </c:pt>
                <c:pt idx="495">
                  <c:v>4.4872538085239757</c:v>
                </c:pt>
                <c:pt idx="496">
                  <c:v>4.465438052789116</c:v>
                </c:pt>
                <c:pt idx="497">
                  <c:v>3.8839261000011631</c:v>
                </c:pt>
                <c:pt idx="498">
                  <c:v>3.411345555976987</c:v>
                </c:pt>
                <c:pt idx="499">
                  <c:v>3.2405482151066782</c:v>
                </c:pt>
                <c:pt idx="500">
                  <c:v>3.6242182008055499</c:v>
                </c:pt>
                <c:pt idx="501">
                  <c:v>4.184599869438812</c:v>
                </c:pt>
                <c:pt idx="502">
                  <c:v>5.260934384482284</c:v>
                </c:pt>
                <c:pt idx="503">
                  <c:v>4.8677997047804507</c:v>
                </c:pt>
                <c:pt idx="504">
                  <c:v>3.944146800355544</c:v>
                </c:pt>
                <c:pt idx="505">
                  <c:v>3.8422536327454475</c:v>
                </c:pt>
                <c:pt idx="506">
                  <c:v>3.890734581882306</c:v>
                </c:pt>
                <c:pt idx="507">
                  <c:v>3.9511240952863882</c:v>
                </c:pt>
                <c:pt idx="508">
                  <c:v>4.0246748055471295</c:v>
                </c:pt>
                <c:pt idx="509">
                  <c:v>3.9433620283301862</c:v>
                </c:pt>
                <c:pt idx="510">
                  <c:v>3.704669893513727</c:v>
                </c:pt>
                <c:pt idx="511">
                  <c:v>3.679991704216814</c:v>
                </c:pt>
                <c:pt idx="512">
                  <c:v>3.9741893730815865</c:v>
                </c:pt>
                <c:pt idx="513">
                  <c:v>4.2172170687079662</c:v>
                </c:pt>
                <c:pt idx="514">
                  <c:v>4.1454796148359225</c:v>
                </c:pt>
                <c:pt idx="515">
                  <c:v>3.8764588593555747</c:v>
                </c:pt>
                <c:pt idx="516">
                  <c:v>3.6031884194247326</c:v>
                </c:pt>
                <c:pt idx="517">
                  <c:v>3.5509916866304407</c:v>
                </c:pt>
                <c:pt idx="518">
                  <c:v>3.5977007008642632</c:v>
                </c:pt>
                <c:pt idx="519">
                  <c:v>3.8821874491894413</c:v>
                </c:pt>
                <c:pt idx="520">
                  <c:v>3.7607959205057799</c:v>
                </c:pt>
                <c:pt idx="521">
                  <c:v>3.7967807649325813</c:v>
                </c:pt>
                <c:pt idx="522">
                  <c:v>4.2584116050351035</c:v>
                </c:pt>
                <c:pt idx="523">
                  <c:v>4.4617185839581692</c:v>
                </c:pt>
                <c:pt idx="524">
                  <c:v>4.4869220305813542</c:v>
                </c:pt>
                <c:pt idx="525">
                  <c:v>4.2621654586839863</c:v>
                </c:pt>
                <c:pt idx="526">
                  <c:v>4.0000411946126295</c:v>
                </c:pt>
                <c:pt idx="527">
                  <c:v>3.9750301936272638</c:v>
                </c:pt>
                <c:pt idx="528">
                  <c:v>4.1541523814268171</c:v>
                </c:pt>
                <c:pt idx="529">
                  <c:v>3.9814713105181894</c:v>
                </c:pt>
                <c:pt idx="530">
                  <c:v>2.5140814439594159</c:v>
                </c:pt>
                <c:pt idx="531">
                  <c:v>4.6776924990510471</c:v>
                </c:pt>
                <c:pt idx="532">
                  <c:v>4.6631456911400235</c:v>
                </c:pt>
                <c:pt idx="533">
                  <c:v>4.3045572323173724</c:v>
                </c:pt>
                <c:pt idx="534">
                  <c:v>4.0698875464635869</c:v>
                </c:pt>
                <c:pt idx="535">
                  <c:v>3.8658140960270275</c:v>
                </c:pt>
                <c:pt idx="536">
                  <c:v>4.4404775163801595</c:v>
                </c:pt>
                <c:pt idx="537">
                  <c:v>4.8007422035099161</c:v>
                </c:pt>
                <c:pt idx="538">
                  <c:v>4.6338024386479244</c:v>
                </c:pt>
                <c:pt idx="539">
                  <c:v>4.7838547306809458</c:v>
                </c:pt>
                <c:pt idx="540">
                  <c:v>4.5898838801841491</c:v>
                </c:pt>
                <c:pt idx="541">
                  <c:v>4.5963580307091654</c:v>
                </c:pt>
                <c:pt idx="542">
                  <c:v>4.7339657444805008</c:v>
                </c:pt>
                <c:pt idx="543">
                  <c:v>4.5060520941057041</c:v>
                </c:pt>
                <c:pt idx="544">
                  <c:v>4.0924603287350401</c:v>
                </c:pt>
                <c:pt idx="545">
                  <c:v>3.641824061637617</c:v>
                </c:pt>
                <c:pt idx="546">
                  <c:v>3.4393793707178584</c:v>
                </c:pt>
                <c:pt idx="547">
                  <c:v>2.8160296858355438</c:v>
                </c:pt>
                <c:pt idx="548">
                  <c:v>2.3853516357626554</c:v>
                </c:pt>
                <c:pt idx="549">
                  <c:v>2.3585707825907645</c:v>
                </c:pt>
                <c:pt idx="550">
                  <c:v>2.2376288374561271</c:v>
                </c:pt>
                <c:pt idx="551">
                  <c:v>2.8441816686639765</c:v>
                </c:pt>
                <c:pt idx="552">
                  <c:v>3.3408444235854318</c:v>
                </c:pt>
                <c:pt idx="553">
                  <c:v>2.9753428119053065</c:v>
                </c:pt>
                <c:pt idx="554">
                  <c:v>2.4177529044511878</c:v>
                </c:pt>
                <c:pt idx="555">
                  <c:v>2.3497207350626672</c:v>
                </c:pt>
                <c:pt idx="556">
                  <c:v>2.7203496584353606</c:v>
                </c:pt>
                <c:pt idx="557">
                  <c:v>3.4383675897624513</c:v>
                </c:pt>
                <c:pt idx="558">
                  <c:v>2.5067568453598885</c:v>
                </c:pt>
                <c:pt idx="559">
                  <c:v>2.0330869170984349</c:v>
                </c:pt>
                <c:pt idx="560">
                  <c:v>1.394848708975748</c:v>
                </c:pt>
                <c:pt idx="561">
                  <c:v>1.1102563556130454</c:v>
                </c:pt>
                <c:pt idx="562">
                  <c:v>1.4117233439896426</c:v>
                </c:pt>
                <c:pt idx="563">
                  <c:v>0.94083806426283356</c:v>
                </c:pt>
                <c:pt idx="564">
                  <c:v>0.68417028873465813</c:v>
                </c:pt>
                <c:pt idx="565">
                  <c:v>0.61052432316672456</c:v>
                </c:pt>
                <c:pt idx="566">
                  <c:v>0.61797492534750043</c:v>
                </c:pt>
                <c:pt idx="567">
                  <c:v>0.59527807349399331</c:v>
                </c:pt>
                <c:pt idx="568">
                  <c:v>0.67516829973346881</c:v>
                </c:pt>
                <c:pt idx="569">
                  <c:v>0.77003586735624918</c:v>
                </c:pt>
                <c:pt idx="570">
                  <c:v>0.84950479471380858</c:v>
                </c:pt>
                <c:pt idx="571">
                  <c:v>0.91597682434806649</c:v>
                </c:pt>
                <c:pt idx="572">
                  <c:v>0.86342935825519562</c:v>
                </c:pt>
                <c:pt idx="573">
                  <c:v>0.97975545448744716</c:v>
                </c:pt>
                <c:pt idx="574">
                  <c:v>0.97977679350658253</c:v>
                </c:pt>
                <c:pt idx="575">
                  <c:v>1.124253515643755</c:v>
                </c:pt>
                <c:pt idx="576">
                  <c:v>1.334015890610506</c:v>
                </c:pt>
                <c:pt idx="577">
                  <c:v>1.4622924463161138</c:v>
                </c:pt>
                <c:pt idx="578">
                  <c:v>1.448792234210718</c:v>
                </c:pt>
              </c:numCache>
            </c:numRef>
          </c:xVal>
          <c:yVal>
            <c:numRef>
              <c:f>'SCPT-12'!$AM$13:$AM$10000</c:f>
              <c:numCache>
                <c:formatCode>0.0</c:formatCode>
                <c:ptCount val="9988"/>
                <c:pt idx="0">
                  <c:v>0</c:v>
                </c:pt>
                <c:pt idx="1">
                  <c:v>114.57284179045955</c:v>
                </c:pt>
                <c:pt idx="2">
                  <c:v>172.25120031142919</c:v>
                </c:pt>
                <c:pt idx="3">
                  <c:v>184.88741173876801</c:v>
                </c:pt>
                <c:pt idx="4">
                  <c:v>199.03582833619041</c:v>
                </c:pt>
                <c:pt idx="5">
                  <c:v>188.21383487099061</c:v>
                </c:pt>
                <c:pt idx="6">
                  <c:v>174.99821863300369</c:v>
                </c:pt>
                <c:pt idx="7">
                  <c:v>165.41389251408378</c:v>
                </c:pt>
                <c:pt idx="8">
                  <c:v>154.68582764308007</c:v>
                </c:pt>
                <c:pt idx="9">
                  <c:v>145.94464594993735</c:v>
                </c:pt>
                <c:pt idx="10">
                  <c:v>138.23597042338375</c:v>
                </c:pt>
                <c:pt idx="11">
                  <c:v>132.18740514162994</c:v>
                </c:pt>
                <c:pt idx="12">
                  <c:v>127.03437385130762</c:v>
                </c:pt>
                <c:pt idx="13">
                  <c:v>121.5578224758019</c:v>
                </c:pt>
                <c:pt idx="14">
                  <c:v>118.51622806804957</c:v>
                </c:pt>
                <c:pt idx="15">
                  <c:v>113.93312661333864</c:v>
                </c:pt>
                <c:pt idx="16">
                  <c:v>111.22598987983316</c:v>
                </c:pt>
                <c:pt idx="17">
                  <c:v>105.87776717829207</c:v>
                </c:pt>
                <c:pt idx="18">
                  <c:v>100.88291679612209</c:v>
                </c:pt>
                <c:pt idx="19">
                  <c:v>99.373392746286214</c:v>
                </c:pt>
                <c:pt idx="20">
                  <c:v>97.191022774268276</c:v>
                </c:pt>
                <c:pt idx="21">
                  <c:v>95.190019263932228</c:v>
                </c:pt>
                <c:pt idx="22">
                  <c:v>93.275840224333848</c:v>
                </c:pt>
                <c:pt idx="23">
                  <c:v>90.793519842408585</c:v>
                </c:pt>
                <c:pt idx="24">
                  <c:v>88.458641068751575</c:v>
                </c:pt>
                <c:pt idx="25">
                  <c:v>86.424876206181565</c:v>
                </c:pt>
                <c:pt idx="26">
                  <c:v>83.873554685195444</c:v>
                </c:pt>
                <c:pt idx="27">
                  <c:v>81.777704563245109</c:v>
                </c:pt>
                <c:pt idx="28">
                  <c:v>78.206863544616269</c:v>
                </c:pt>
                <c:pt idx="29">
                  <c:v>75.052268558353518</c:v>
                </c:pt>
                <c:pt idx="30">
                  <c:v>72.183330219800254</c:v>
                </c:pt>
                <c:pt idx="31">
                  <c:v>71.858297394021861</c:v>
                </c:pt>
                <c:pt idx="32">
                  <c:v>68.684227627430374</c:v>
                </c:pt>
                <c:pt idx="33">
                  <c:v>67.255321288010904</c:v>
                </c:pt>
                <c:pt idx="34">
                  <c:v>64.798139112427322</c:v>
                </c:pt>
                <c:pt idx="35">
                  <c:v>61.617030353157432</c:v>
                </c:pt>
                <c:pt idx="36">
                  <c:v>59.977563334836233</c:v>
                </c:pt>
                <c:pt idx="37">
                  <c:v>58.874068659602628</c:v>
                </c:pt>
                <c:pt idx="38">
                  <c:v>58.39086793090727</c:v>
                </c:pt>
                <c:pt idx="39">
                  <c:v>58.224376910462595</c:v>
                </c:pt>
                <c:pt idx="40">
                  <c:v>58.03384700122902</c:v>
                </c:pt>
                <c:pt idx="41">
                  <c:v>57.671388715625547</c:v>
                </c:pt>
                <c:pt idx="42">
                  <c:v>57.326209679984608</c:v>
                </c:pt>
                <c:pt idx="43">
                  <c:v>56.511123564169523</c:v>
                </c:pt>
                <c:pt idx="44">
                  <c:v>57.072589737695523</c:v>
                </c:pt>
                <c:pt idx="45">
                  <c:v>57.006402547985211</c:v>
                </c:pt>
                <c:pt idx="46">
                  <c:v>57.089482241771229</c:v>
                </c:pt>
                <c:pt idx="47">
                  <c:v>57.04363837537052</c:v>
                </c:pt>
                <c:pt idx="48">
                  <c:v>56.049816747240584</c:v>
                </c:pt>
                <c:pt idx="49">
                  <c:v>54.696628222831229</c:v>
                </c:pt>
                <c:pt idx="50">
                  <c:v>52.214425736777152</c:v>
                </c:pt>
                <c:pt idx="51">
                  <c:v>51.243148837041062</c:v>
                </c:pt>
                <c:pt idx="52">
                  <c:v>49.838541764321761</c:v>
                </c:pt>
                <c:pt idx="53">
                  <c:v>48.725565895601214</c:v>
                </c:pt>
                <c:pt idx="54">
                  <c:v>47.38423383109545</c:v>
                </c:pt>
                <c:pt idx="55">
                  <c:v>46.243958698710493</c:v>
                </c:pt>
                <c:pt idx="56">
                  <c:v>45.013558642425139</c:v>
                </c:pt>
                <c:pt idx="57">
                  <c:v>42.599934580115168</c:v>
                </c:pt>
                <c:pt idx="58">
                  <c:v>40.471629714752105</c:v>
                </c:pt>
                <c:pt idx="59">
                  <c:v>38.10426766140602</c:v>
                </c:pt>
                <c:pt idx="60">
                  <c:v>36.255926337155422</c:v>
                </c:pt>
                <c:pt idx="61">
                  <c:v>35.120773235518179</c:v>
                </c:pt>
                <c:pt idx="62">
                  <c:v>34.076355623233049</c:v>
                </c:pt>
                <c:pt idx="63">
                  <c:v>33.039939552182119</c:v>
                </c:pt>
                <c:pt idx="64">
                  <c:v>33.662377864025856</c:v>
                </c:pt>
                <c:pt idx="65">
                  <c:v>33.495258545821663</c:v>
                </c:pt>
                <c:pt idx="66">
                  <c:v>35.440512514242016</c:v>
                </c:pt>
                <c:pt idx="67">
                  <c:v>35.418368534943447</c:v>
                </c:pt>
                <c:pt idx="68">
                  <c:v>34.928135921265387</c:v>
                </c:pt>
                <c:pt idx="69">
                  <c:v>35.039105486847603</c:v>
                </c:pt>
                <c:pt idx="70">
                  <c:v>34.348255843135775</c:v>
                </c:pt>
                <c:pt idx="71">
                  <c:v>33.758320954369161</c:v>
                </c:pt>
                <c:pt idx="72">
                  <c:v>33.245044183533402</c:v>
                </c:pt>
                <c:pt idx="73">
                  <c:v>31.220365378137593</c:v>
                </c:pt>
                <c:pt idx="74">
                  <c:v>29.15735643305127</c:v>
                </c:pt>
                <c:pt idx="75">
                  <c:v>28.066066698648079</c:v>
                </c:pt>
                <c:pt idx="76">
                  <c:v>28.577999278857781</c:v>
                </c:pt>
                <c:pt idx="77">
                  <c:v>33.195501264640036</c:v>
                </c:pt>
                <c:pt idx="78">
                  <c:v>37.969490773112263</c:v>
                </c:pt>
                <c:pt idx="79">
                  <c:v>36.403368600196899</c:v>
                </c:pt>
                <c:pt idx="80">
                  <c:v>36.511271580941553</c:v>
                </c:pt>
                <c:pt idx="81">
                  <c:v>36.656422156362709</c:v>
                </c:pt>
                <c:pt idx="82">
                  <c:v>37.57086303664159</c:v>
                </c:pt>
                <c:pt idx="83">
                  <c:v>35.103663491699272</c:v>
                </c:pt>
                <c:pt idx="84">
                  <c:v>31.071689076371115</c:v>
                </c:pt>
                <c:pt idx="85">
                  <c:v>28.728771436387873</c:v>
                </c:pt>
                <c:pt idx="86">
                  <c:v>32.553050474553729</c:v>
                </c:pt>
                <c:pt idx="87">
                  <c:v>32.872392809225573</c:v>
                </c:pt>
                <c:pt idx="88">
                  <c:v>34.541173531816057</c:v>
                </c:pt>
                <c:pt idx="89">
                  <c:v>34.886095905859612</c:v>
                </c:pt>
                <c:pt idx="90">
                  <c:v>34.643688013961075</c:v>
                </c:pt>
                <c:pt idx="91">
                  <c:v>32.060365229829934</c:v>
                </c:pt>
                <c:pt idx="92">
                  <c:v>30.172514967348853</c:v>
                </c:pt>
                <c:pt idx="93">
                  <c:v>28.040967245545669</c:v>
                </c:pt>
                <c:pt idx="94">
                  <c:v>28.697642524912347</c:v>
                </c:pt>
                <c:pt idx="95">
                  <c:v>31.615581024462532</c:v>
                </c:pt>
                <c:pt idx="96">
                  <c:v>32.482335116743165</c:v>
                </c:pt>
                <c:pt idx="97">
                  <c:v>33.552077482606357</c:v>
                </c:pt>
                <c:pt idx="98">
                  <c:v>35.192018361610067</c:v>
                </c:pt>
                <c:pt idx="99">
                  <c:v>35.562602050857009</c:v>
                </c:pt>
                <c:pt idx="100">
                  <c:v>35.692026845081102</c:v>
                </c:pt>
                <c:pt idx="101">
                  <c:v>34.211029114591078</c:v>
                </c:pt>
                <c:pt idx="102">
                  <c:v>30.854443022774738</c:v>
                </c:pt>
                <c:pt idx="103">
                  <c:v>28.874345377243518</c:v>
                </c:pt>
                <c:pt idx="104">
                  <c:v>27.675538615634544</c:v>
                </c:pt>
                <c:pt idx="105">
                  <c:v>26.880379040416432</c:v>
                </c:pt>
                <c:pt idx="106">
                  <c:v>26.45986547335329</c:v>
                </c:pt>
                <c:pt idx="107">
                  <c:v>26.748870464102414</c:v>
                </c:pt>
                <c:pt idx="108">
                  <c:v>25.574844000051286</c:v>
                </c:pt>
                <c:pt idx="109">
                  <c:v>21.092010537810367</c:v>
                </c:pt>
                <c:pt idx="110">
                  <c:v>18.721019985907422</c:v>
                </c:pt>
                <c:pt idx="111">
                  <c:v>16.259889135496348</c:v>
                </c:pt>
                <c:pt idx="112">
                  <c:v>17.240980941500009</c:v>
                </c:pt>
                <c:pt idx="113">
                  <c:v>16.431221699807811</c:v>
                </c:pt>
                <c:pt idx="114">
                  <c:v>16.522028558199111</c:v>
                </c:pt>
                <c:pt idx="115">
                  <c:v>19.364105241649995</c:v>
                </c:pt>
                <c:pt idx="116">
                  <c:v>21.998944980110785</c:v>
                </c:pt>
                <c:pt idx="117">
                  <c:v>33.631294625627618</c:v>
                </c:pt>
                <c:pt idx="118">
                  <c:v>35.333178557408893</c:v>
                </c:pt>
                <c:pt idx="119">
                  <c:v>32.124572899513367</c:v>
                </c:pt>
                <c:pt idx="120">
                  <c:v>30.919644007407392</c:v>
                </c:pt>
                <c:pt idx="121">
                  <c:v>31.067307801501897</c:v>
                </c:pt>
                <c:pt idx="122">
                  <c:v>32.045709881294037</c:v>
                </c:pt>
                <c:pt idx="123">
                  <c:v>32.681131140571175</c:v>
                </c:pt>
                <c:pt idx="124">
                  <c:v>32.712920431791787</c:v>
                </c:pt>
                <c:pt idx="125">
                  <c:v>32.688388393813341</c:v>
                </c:pt>
                <c:pt idx="126">
                  <c:v>31.646288986139055</c:v>
                </c:pt>
                <c:pt idx="127">
                  <c:v>30.860900254977199</c:v>
                </c:pt>
                <c:pt idx="128">
                  <c:v>30.653719423542071</c:v>
                </c:pt>
                <c:pt idx="129">
                  <c:v>30.105311730336489</c:v>
                </c:pt>
                <c:pt idx="130">
                  <c:v>29.646283368271643</c:v>
                </c:pt>
                <c:pt idx="131">
                  <c:v>29.38106138867402</c:v>
                </c:pt>
                <c:pt idx="132">
                  <c:v>28.799004008978738</c:v>
                </c:pt>
                <c:pt idx="133">
                  <c:v>27.932239209259755</c:v>
                </c:pt>
                <c:pt idx="134">
                  <c:v>27.299871648638646</c:v>
                </c:pt>
                <c:pt idx="135">
                  <c:v>26.837553677924646</c:v>
                </c:pt>
                <c:pt idx="136">
                  <c:v>25.851651565633389</c:v>
                </c:pt>
                <c:pt idx="137">
                  <c:v>25.488664612911791</c:v>
                </c:pt>
                <c:pt idx="138">
                  <c:v>25.277280109250768</c:v>
                </c:pt>
                <c:pt idx="139">
                  <c:v>25.20209337605263</c:v>
                </c:pt>
                <c:pt idx="140">
                  <c:v>24.767635189692601</c:v>
                </c:pt>
                <c:pt idx="141">
                  <c:v>23.688640944557601</c:v>
                </c:pt>
                <c:pt idx="142">
                  <c:v>23.499352889424792</c:v>
                </c:pt>
                <c:pt idx="143">
                  <c:v>23.543444060488682</c:v>
                </c:pt>
                <c:pt idx="144">
                  <c:v>23.313291712443757</c:v>
                </c:pt>
                <c:pt idx="145">
                  <c:v>21.963266926887052</c:v>
                </c:pt>
                <c:pt idx="146">
                  <c:v>21.67380778176944</c:v>
                </c:pt>
                <c:pt idx="147">
                  <c:v>21.511398831517077</c:v>
                </c:pt>
                <c:pt idx="148">
                  <c:v>22.330468554016658</c:v>
                </c:pt>
                <c:pt idx="149">
                  <c:v>44.918836505117341</c:v>
                </c:pt>
                <c:pt idx="150">
                  <c:v>41.38484239951196</c:v>
                </c:pt>
                <c:pt idx="151">
                  <c:v>24.539535551867356</c:v>
                </c:pt>
                <c:pt idx="152">
                  <c:v>25.834481483125419</c:v>
                </c:pt>
                <c:pt idx="153">
                  <c:v>25.999746552379325</c:v>
                </c:pt>
                <c:pt idx="154">
                  <c:v>23.670753757453092</c:v>
                </c:pt>
                <c:pt idx="155">
                  <c:v>20.953579334560601</c:v>
                </c:pt>
                <c:pt idx="156">
                  <c:v>23.365839262102529</c:v>
                </c:pt>
                <c:pt idx="157">
                  <c:v>24.338674248486281</c:v>
                </c:pt>
                <c:pt idx="158">
                  <c:v>15.704887031275547</c:v>
                </c:pt>
                <c:pt idx="159">
                  <c:v>14.435212237205191</c:v>
                </c:pt>
                <c:pt idx="160">
                  <c:v>13.26073867979583</c:v>
                </c:pt>
                <c:pt idx="161">
                  <c:v>13.403340292957697</c:v>
                </c:pt>
                <c:pt idx="162">
                  <c:v>13.27271202389357</c:v>
                </c:pt>
                <c:pt idx="163">
                  <c:v>11.672926204835456</c:v>
                </c:pt>
                <c:pt idx="164">
                  <c:v>10.538491170031255</c:v>
                </c:pt>
                <c:pt idx="165">
                  <c:v>11.106936223980854</c:v>
                </c:pt>
                <c:pt idx="166">
                  <c:v>11.859151424500766</c:v>
                </c:pt>
                <c:pt idx="167">
                  <c:v>10.975207061855022</c:v>
                </c:pt>
                <c:pt idx="168">
                  <c:v>9.9347186784102721</c:v>
                </c:pt>
                <c:pt idx="169">
                  <c:v>9.8321410869786963</c:v>
                </c:pt>
                <c:pt idx="170">
                  <c:v>10.939062144177436</c:v>
                </c:pt>
                <c:pt idx="171">
                  <c:v>11.618265510635798</c:v>
                </c:pt>
                <c:pt idx="172">
                  <c:v>11.242376243642136</c:v>
                </c:pt>
                <c:pt idx="173">
                  <c:v>10.585893735937603</c:v>
                </c:pt>
                <c:pt idx="174">
                  <c:v>10.904794391063847</c:v>
                </c:pt>
                <c:pt idx="175">
                  <c:v>11.401887649843072</c:v>
                </c:pt>
                <c:pt idx="176">
                  <c:v>11.543399867694646</c:v>
                </c:pt>
                <c:pt idx="177">
                  <c:v>11.396253009046523</c:v>
                </c:pt>
                <c:pt idx="178">
                  <c:v>11.351161629361462</c:v>
                </c:pt>
                <c:pt idx="179">
                  <c:v>10.781092806305409</c:v>
                </c:pt>
                <c:pt idx="180">
                  <c:v>10.925008880758542</c:v>
                </c:pt>
                <c:pt idx="181">
                  <c:v>11.4273360778929</c:v>
                </c:pt>
                <c:pt idx="182">
                  <c:v>11.470244362048867</c:v>
                </c:pt>
                <c:pt idx="183">
                  <c:v>11.753618454643345</c:v>
                </c:pt>
                <c:pt idx="184">
                  <c:v>12.674349229672819</c:v>
                </c:pt>
                <c:pt idx="185">
                  <c:v>12.958897498529874</c:v>
                </c:pt>
                <c:pt idx="186">
                  <c:v>18.063747473622648</c:v>
                </c:pt>
                <c:pt idx="187">
                  <c:v>21.489410445920395</c:v>
                </c:pt>
                <c:pt idx="188">
                  <c:v>24.645889597396121</c:v>
                </c:pt>
                <c:pt idx="189">
                  <c:v>24.002459572512119</c:v>
                </c:pt>
                <c:pt idx="190">
                  <c:v>21.493490151812555</c:v>
                </c:pt>
                <c:pt idx="191">
                  <c:v>16.976098107771946</c:v>
                </c:pt>
                <c:pt idx="192">
                  <c:v>14.701712577715327</c:v>
                </c:pt>
                <c:pt idx="193">
                  <c:v>11.350028381298863</c:v>
                </c:pt>
                <c:pt idx="194">
                  <c:v>10.613296425598886</c:v>
                </c:pt>
                <c:pt idx="195">
                  <c:v>10.635332142447426</c:v>
                </c:pt>
                <c:pt idx="196">
                  <c:v>10.545117288479526</c:v>
                </c:pt>
                <c:pt idx="197">
                  <c:v>11.348733228666241</c:v>
                </c:pt>
                <c:pt idx="198">
                  <c:v>12.080249677523765</c:v>
                </c:pt>
                <c:pt idx="199">
                  <c:v>12.360638590240603</c:v>
                </c:pt>
                <c:pt idx="200">
                  <c:v>13.435885772066479</c:v>
                </c:pt>
                <c:pt idx="201">
                  <c:v>14.178684686968074</c:v>
                </c:pt>
                <c:pt idx="202">
                  <c:v>14.169206736747864</c:v>
                </c:pt>
                <c:pt idx="203">
                  <c:v>12.251647421534445</c:v>
                </c:pt>
                <c:pt idx="204">
                  <c:v>11.421723304897275</c:v>
                </c:pt>
                <c:pt idx="205">
                  <c:v>10.355190632232848</c:v>
                </c:pt>
                <c:pt idx="206">
                  <c:v>9.4915790420573014</c:v>
                </c:pt>
                <c:pt idx="207">
                  <c:v>8.4158631392007841</c:v>
                </c:pt>
                <c:pt idx="208">
                  <c:v>7.7346553553750272</c:v>
                </c:pt>
                <c:pt idx="209">
                  <c:v>7.4528912688818654</c:v>
                </c:pt>
                <c:pt idx="210">
                  <c:v>7.2962348513199906</c:v>
                </c:pt>
                <c:pt idx="211">
                  <c:v>7.4126751563976683</c:v>
                </c:pt>
                <c:pt idx="212">
                  <c:v>7.9619608732158484</c:v>
                </c:pt>
                <c:pt idx="213">
                  <c:v>8.0958596573975559</c:v>
                </c:pt>
                <c:pt idx="214">
                  <c:v>8.4578406454923183</c:v>
                </c:pt>
                <c:pt idx="215">
                  <c:v>8.5174268721267499</c:v>
                </c:pt>
                <c:pt idx="216">
                  <c:v>8.595996162827138</c:v>
                </c:pt>
                <c:pt idx="217">
                  <c:v>9.1207884645750088</c:v>
                </c:pt>
                <c:pt idx="218">
                  <c:v>9.593362092434182</c:v>
                </c:pt>
                <c:pt idx="219">
                  <c:v>10.37965822282348</c:v>
                </c:pt>
                <c:pt idx="220">
                  <c:v>10.54040856871611</c:v>
                </c:pt>
                <c:pt idx="221">
                  <c:v>10.537329692197652</c:v>
                </c:pt>
                <c:pt idx="222">
                  <c:v>10.575243297539455</c:v>
                </c:pt>
                <c:pt idx="223">
                  <c:v>10.524740379435789</c:v>
                </c:pt>
                <c:pt idx="224">
                  <c:v>10.323092925499122</c:v>
                </c:pt>
                <c:pt idx="225">
                  <c:v>9.8271742343303412</c:v>
                </c:pt>
                <c:pt idx="226">
                  <c:v>10.072610599813155</c:v>
                </c:pt>
                <c:pt idx="227">
                  <c:v>10.114268220929759</c:v>
                </c:pt>
                <c:pt idx="228">
                  <c:v>10.095451225190441</c:v>
                </c:pt>
                <c:pt idx="229">
                  <c:v>10.245951589536546</c:v>
                </c:pt>
                <c:pt idx="230">
                  <c:v>9.9817310220452189</c:v>
                </c:pt>
                <c:pt idx="231">
                  <c:v>8.9464693948483909</c:v>
                </c:pt>
                <c:pt idx="232">
                  <c:v>7.8119746560378625</c:v>
                </c:pt>
                <c:pt idx="233">
                  <c:v>7.0503580178461256</c:v>
                </c:pt>
                <c:pt idx="234">
                  <c:v>6.7446420998758985</c:v>
                </c:pt>
                <c:pt idx="235">
                  <c:v>6.0416173382168408</c:v>
                </c:pt>
                <c:pt idx="236">
                  <c:v>5.812358862378864</c:v>
                </c:pt>
                <c:pt idx="237">
                  <c:v>5.7700420666110581</c:v>
                </c:pt>
                <c:pt idx="238">
                  <c:v>5.7275248711622924</c:v>
                </c:pt>
                <c:pt idx="239">
                  <c:v>5.3777504713499438</c:v>
                </c:pt>
                <c:pt idx="240">
                  <c:v>5.3404736689399979</c:v>
                </c:pt>
                <c:pt idx="241">
                  <c:v>5.1979842207642815</c:v>
                </c:pt>
                <c:pt idx="242">
                  <c:v>5.0368050334875702</c:v>
                </c:pt>
                <c:pt idx="243">
                  <c:v>4.9182398526212578</c:v>
                </c:pt>
                <c:pt idx="244">
                  <c:v>4.8835645266076702</c:v>
                </c:pt>
                <c:pt idx="245">
                  <c:v>4.9494217733464838</c:v>
                </c:pt>
                <c:pt idx="246">
                  <c:v>5.1333802861838258</c:v>
                </c:pt>
                <c:pt idx="247">
                  <c:v>5.3522564451761818</c:v>
                </c:pt>
                <c:pt idx="248">
                  <c:v>5.3331030315493688</c:v>
                </c:pt>
                <c:pt idx="249">
                  <c:v>5.4537277187358386</c:v>
                </c:pt>
                <c:pt idx="250">
                  <c:v>5.8439399031937445</c:v>
                </c:pt>
                <c:pt idx="251">
                  <c:v>5.8990921849145073</c:v>
                </c:pt>
                <c:pt idx="252">
                  <c:v>6.0353990904198671</c:v>
                </c:pt>
                <c:pt idx="253">
                  <c:v>6.0890152180212116</c:v>
                </c:pt>
                <c:pt idx="254">
                  <c:v>5.8179105017568062</c:v>
                </c:pt>
                <c:pt idx="255">
                  <c:v>5.4574697734475048</c:v>
                </c:pt>
                <c:pt idx="256">
                  <c:v>5.345737043359442</c:v>
                </c:pt>
                <c:pt idx="257">
                  <c:v>5.1210311476777486</c:v>
                </c:pt>
                <c:pt idx="258">
                  <c:v>4.7706191103338815</c:v>
                </c:pt>
                <c:pt idx="259">
                  <c:v>4.7577702583780042</c:v>
                </c:pt>
                <c:pt idx="260">
                  <c:v>4.6843843498344668</c:v>
                </c:pt>
                <c:pt idx="261">
                  <c:v>4.6916133874685748</c:v>
                </c:pt>
                <c:pt idx="262">
                  <c:v>4.7134957759557583</c:v>
                </c:pt>
                <c:pt idx="263">
                  <c:v>4.589814310981672</c:v>
                </c:pt>
                <c:pt idx="264">
                  <c:v>4.6329742123627948</c:v>
                </c:pt>
                <c:pt idx="265">
                  <c:v>4.675719992836834</c:v>
                </c:pt>
                <c:pt idx="266">
                  <c:v>4.6423787466253774</c:v>
                </c:pt>
                <c:pt idx="267">
                  <c:v>4.8450862725891879</c:v>
                </c:pt>
                <c:pt idx="268">
                  <c:v>4.9920861646823598</c:v>
                </c:pt>
                <c:pt idx="269">
                  <c:v>5.1018209350497852</c:v>
                </c:pt>
                <c:pt idx="270">
                  <c:v>5.0699425547501509</c:v>
                </c:pt>
                <c:pt idx="271">
                  <c:v>5.0383614904552969</c:v>
                </c:pt>
                <c:pt idx="272">
                  <c:v>4.8475757468599365</c:v>
                </c:pt>
                <c:pt idx="273">
                  <c:v>4.7826548027151734</c:v>
                </c:pt>
                <c:pt idx="274">
                  <c:v>4.7700805206251751</c:v>
                </c:pt>
                <c:pt idx="275">
                  <c:v>4.2779446903035145</c:v>
                </c:pt>
                <c:pt idx="276">
                  <c:v>4.8665782708983087</c:v>
                </c:pt>
                <c:pt idx="277">
                  <c:v>4.9075840377508069</c:v>
                </c:pt>
                <c:pt idx="278">
                  <c:v>4.8968583070394809</c:v>
                </c:pt>
                <c:pt idx="279">
                  <c:v>4.8149730317649997</c:v>
                </c:pt>
                <c:pt idx="280">
                  <c:v>4.635808404783389</c:v>
                </c:pt>
                <c:pt idx="281">
                  <c:v>4.605412362050143</c:v>
                </c:pt>
                <c:pt idx="282">
                  <c:v>4.6772590650774237</c:v>
                </c:pt>
                <c:pt idx="283">
                  <c:v>4.7495398556237047</c:v>
                </c:pt>
                <c:pt idx="284">
                  <c:v>4.7387279923591379</c:v>
                </c:pt>
                <c:pt idx="285">
                  <c:v>4.7407224407934008</c:v>
                </c:pt>
                <c:pt idx="286">
                  <c:v>4.8144182608077797</c:v>
                </c:pt>
                <c:pt idx="287">
                  <c:v>4.7541104051711223</c:v>
                </c:pt>
                <c:pt idx="288">
                  <c:v>4.64309059847582</c:v>
                </c:pt>
                <c:pt idx="289">
                  <c:v>4.5491627098227383</c:v>
                </c:pt>
                <c:pt idx="290">
                  <c:v>4.7167483656772289</c:v>
                </c:pt>
                <c:pt idx="291">
                  <c:v>4.8483258632943835</c:v>
                </c:pt>
                <c:pt idx="292">
                  <c:v>4.6745539337726818</c:v>
                </c:pt>
                <c:pt idx="293">
                  <c:v>4.0386232293033926</c:v>
                </c:pt>
                <c:pt idx="294">
                  <c:v>3.9665446100780657</c:v>
                </c:pt>
                <c:pt idx="295">
                  <c:v>3.9711864404802486</c:v>
                </c:pt>
                <c:pt idx="296">
                  <c:v>3.9040340798859097</c:v>
                </c:pt>
                <c:pt idx="297">
                  <c:v>3.8943039538884592</c:v>
                </c:pt>
                <c:pt idx="298">
                  <c:v>3.9813732875286885</c:v>
                </c:pt>
                <c:pt idx="299">
                  <c:v>3.9394641425214068</c:v>
                </c:pt>
                <c:pt idx="300">
                  <c:v>3.8710603912665569</c:v>
                </c:pt>
                <c:pt idx="301">
                  <c:v>4.0947616668663294</c:v>
                </c:pt>
                <c:pt idx="302">
                  <c:v>8.0175049707858257</c:v>
                </c:pt>
                <c:pt idx="303">
                  <c:v>7.7245903090813499</c:v>
                </c:pt>
                <c:pt idx="304">
                  <c:v>7.570088403182373</c:v>
                </c:pt>
                <c:pt idx="305">
                  <c:v>5.7634434388441207</c:v>
                </c:pt>
                <c:pt idx="306">
                  <c:v>5.8610846554212124</c:v>
                </c:pt>
                <c:pt idx="307">
                  <c:v>6.4903497960024454</c:v>
                </c:pt>
                <c:pt idx="308">
                  <c:v>6.8740079118485662</c:v>
                </c:pt>
                <c:pt idx="309">
                  <c:v>7.0317531933100659</c:v>
                </c:pt>
                <c:pt idx="310">
                  <c:v>7.4422337186257117</c:v>
                </c:pt>
                <c:pt idx="311">
                  <c:v>7.6102961986930389</c:v>
                </c:pt>
                <c:pt idx="312">
                  <c:v>7.7699377938560321</c:v>
                </c:pt>
                <c:pt idx="313">
                  <c:v>8.209067929970205</c:v>
                </c:pt>
                <c:pt idx="314">
                  <c:v>8.4802906136211238</c:v>
                </c:pt>
                <c:pt idx="315">
                  <c:v>8.8758202524694987</c:v>
                </c:pt>
                <c:pt idx="316">
                  <c:v>9.2762290118036734</c:v>
                </c:pt>
                <c:pt idx="317">
                  <c:v>9.7009728257777166</c:v>
                </c:pt>
                <c:pt idx="318">
                  <c:v>10.372378145977747</c:v>
                </c:pt>
                <c:pt idx="319">
                  <c:v>10.736228371319424</c:v>
                </c:pt>
                <c:pt idx="320">
                  <c:v>11.37150898462872</c:v>
                </c:pt>
                <c:pt idx="321">
                  <c:v>12.359329416839755</c:v>
                </c:pt>
                <c:pt idx="322">
                  <c:v>12.978162107067577</c:v>
                </c:pt>
                <c:pt idx="323">
                  <c:v>14.095013138681107</c:v>
                </c:pt>
                <c:pt idx="324">
                  <c:v>14.610357619327051</c:v>
                </c:pt>
                <c:pt idx="325">
                  <c:v>14.606090855292774</c:v>
                </c:pt>
                <c:pt idx="326">
                  <c:v>14.820718415022139</c:v>
                </c:pt>
                <c:pt idx="327">
                  <c:v>14.799361650360458</c:v>
                </c:pt>
                <c:pt idx="328">
                  <c:v>14.415403946772663</c:v>
                </c:pt>
                <c:pt idx="329">
                  <c:v>13.691336338266035</c:v>
                </c:pt>
                <c:pt idx="330">
                  <c:v>13.423088583861698</c:v>
                </c:pt>
                <c:pt idx="331">
                  <c:v>12.4910737927569</c:v>
                </c:pt>
                <c:pt idx="332">
                  <c:v>12.043318161992996</c:v>
                </c:pt>
                <c:pt idx="333">
                  <c:v>11.774751644008173</c:v>
                </c:pt>
                <c:pt idx="334">
                  <c:v>11.10210441855906</c:v>
                </c:pt>
                <c:pt idx="335">
                  <c:v>10.542924203597003</c:v>
                </c:pt>
                <c:pt idx="336">
                  <c:v>10.555824947513294</c:v>
                </c:pt>
                <c:pt idx="337">
                  <c:v>11.662773034461935</c:v>
                </c:pt>
                <c:pt idx="338">
                  <c:v>13.005506062038242</c:v>
                </c:pt>
                <c:pt idx="339">
                  <c:v>14.042014717334983</c:v>
                </c:pt>
                <c:pt idx="340">
                  <c:v>14.417463750112184</c:v>
                </c:pt>
                <c:pt idx="341">
                  <c:v>14.586555397612456</c:v>
                </c:pt>
                <c:pt idx="342">
                  <c:v>14.48524066837272</c:v>
                </c:pt>
                <c:pt idx="343">
                  <c:v>14.451076123982013</c:v>
                </c:pt>
                <c:pt idx="344">
                  <c:v>14.421415660660598</c:v>
                </c:pt>
                <c:pt idx="345">
                  <c:v>14.580539014236749</c:v>
                </c:pt>
                <c:pt idx="346">
                  <c:v>14.734386369364682</c:v>
                </c:pt>
                <c:pt idx="347">
                  <c:v>14.760712504348881</c:v>
                </c:pt>
                <c:pt idx="348">
                  <c:v>14.826638580148508</c:v>
                </c:pt>
                <c:pt idx="349">
                  <c:v>15.160798469802266</c:v>
                </c:pt>
                <c:pt idx="350">
                  <c:v>16.325804755117755</c:v>
                </c:pt>
                <c:pt idx="351">
                  <c:v>17.312821209644195</c:v>
                </c:pt>
                <c:pt idx="352">
                  <c:v>19.747474333740112</c:v>
                </c:pt>
                <c:pt idx="353">
                  <c:v>21.568585440858609</c:v>
                </c:pt>
                <c:pt idx="354">
                  <c:v>22.317333658830126</c:v>
                </c:pt>
                <c:pt idx="355">
                  <c:v>23.847581639990384</c:v>
                </c:pt>
                <c:pt idx="356">
                  <c:v>24.597017589169315</c:v>
                </c:pt>
                <c:pt idx="357">
                  <c:v>25.366743309280501</c:v>
                </c:pt>
                <c:pt idx="358">
                  <c:v>24.999560167528813</c:v>
                </c:pt>
                <c:pt idx="359">
                  <c:v>24.98857426941213</c:v>
                </c:pt>
                <c:pt idx="360">
                  <c:v>24.186550660397167</c:v>
                </c:pt>
                <c:pt idx="361">
                  <c:v>23.49514315642222</c:v>
                </c:pt>
                <c:pt idx="362">
                  <c:v>23.135731121680902</c:v>
                </c:pt>
                <c:pt idx="363">
                  <c:v>22.213170731544931</c:v>
                </c:pt>
                <c:pt idx="364">
                  <c:v>22.087866208445664</c:v>
                </c:pt>
                <c:pt idx="365">
                  <c:v>22.392914854817278</c:v>
                </c:pt>
                <c:pt idx="366">
                  <c:v>22.60619727828502</c:v>
                </c:pt>
                <c:pt idx="367">
                  <c:v>22.978319455275987</c:v>
                </c:pt>
                <c:pt idx="368">
                  <c:v>23.447201043495689</c:v>
                </c:pt>
                <c:pt idx="369">
                  <c:v>24.146406211310275</c:v>
                </c:pt>
                <c:pt idx="370">
                  <c:v>24.506379222058026</c:v>
                </c:pt>
                <c:pt idx="371">
                  <c:v>25.27837389003253</c:v>
                </c:pt>
                <c:pt idx="372">
                  <c:v>26.039900685910446</c:v>
                </c:pt>
                <c:pt idx="373">
                  <c:v>25.92003000013899</c:v>
                </c:pt>
                <c:pt idx="374">
                  <c:v>26.330331089091828</c:v>
                </c:pt>
                <c:pt idx="375">
                  <c:v>26.466320418532913</c:v>
                </c:pt>
                <c:pt idx="376">
                  <c:v>26.439889667502875</c:v>
                </c:pt>
                <c:pt idx="377">
                  <c:v>26.360249883395817</c:v>
                </c:pt>
                <c:pt idx="378">
                  <c:v>27.009632913021026</c:v>
                </c:pt>
                <c:pt idx="379">
                  <c:v>30.448163736600737</c:v>
                </c:pt>
                <c:pt idx="380">
                  <c:v>35.159550949406039</c:v>
                </c:pt>
                <c:pt idx="381">
                  <c:v>28.759693976869492</c:v>
                </c:pt>
                <c:pt idx="382">
                  <c:v>28.093688881198354</c:v>
                </c:pt>
                <c:pt idx="383">
                  <c:v>28.117603089186666</c:v>
                </c:pt>
                <c:pt idx="384">
                  <c:v>28.689239393740991</c:v>
                </c:pt>
                <c:pt idx="385">
                  <c:v>29.083427252127027</c:v>
                </c:pt>
                <c:pt idx="386">
                  <c:v>36.354773184000912</c:v>
                </c:pt>
                <c:pt idx="387">
                  <c:v>45.520330010039459</c:v>
                </c:pt>
                <c:pt idx="388">
                  <c:v>34.339087641460317</c:v>
                </c:pt>
                <c:pt idx="389">
                  <c:v>41.160465775546939</c:v>
                </c:pt>
                <c:pt idx="390">
                  <c:v>45.996025908186098</c:v>
                </c:pt>
                <c:pt idx="391">
                  <c:v>44.492301932047518</c:v>
                </c:pt>
                <c:pt idx="392">
                  <c:v>38.131796485049186</c:v>
                </c:pt>
                <c:pt idx="393">
                  <c:v>33.181475046724707</c:v>
                </c:pt>
                <c:pt idx="394">
                  <c:v>29.012575647222864</c:v>
                </c:pt>
                <c:pt idx="395">
                  <c:v>28.326440416707801</c:v>
                </c:pt>
                <c:pt idx="396">
                  <c:v>25.918852051288852</c:v>
                </c:pt>
                <c:pt idx="397">
                  <c:v>21.526446122556987</c:v>
                </c:pt>
                <c:pt idx="398">
                  <c:v>23.752210832429462</c:v>
                </c:pt>
                <c:pt idx="399">
                  <c:v>24.996285730489635</c:v>
                </c:pt>
                <c:pt idx="400">
                  <c:v>24.959961963762439</c:v>
                </c:pt>
                <c:pt idx="401">
                  <c:v>24.219839156128934</c:v>
                </c:pt>
                <c:pt idx="402">
                  <c:v>23.663318457510634</c:v>
                </c:pt>
                <c:pt idx="403">
                  <c:v>22.457967861425725</c:v>
                </c:pt>
                <c:pt idx="404">
                  <c:v>21.256902284598038</c:v>
                </c:pt>
                <c:pt idx="405">
                  <c:v>20.957168282237237</c:v>
                </c:pt>
                <c:pt idx="406">
                  <c:v>21.965294850965911</c:v>
                </c:pt>
                <c:pt idx="407">
                  <c:v>22.629673786508135</c:v>
                </c:pt>
                <c:pt idx="408">
                  <c:v>23.307848315597358</c:v>
                </c:pt>
                <c:pt idx="409">
                  <c:v>23.490973741295708</c:v>
                </c:pt>
                <c:pt idx="410">
                  <c:v>24.050220187427968</c:v>
                </c:pt>
                <c:pt idx="411">
                  <c:v>24.075825470506363</c:v>
                </c:pt>
                <c:pt idx="412">
                  <c:v>23.83055275238809</c:v>
                </c:pt>
                <c:pt idx="413">
                  <c:v>23.456070912718506</c:v>
                </c:pt>
                <c:pt idx="414">
                  <c:v>23.330531339735359</c:v>
                </c:pt>
                <c:pt idx="415">
                  <c:v>22.867047008337192</c:v>
                </c:pt>
                <c:pt idx="416">
                  <c:v>23.072287409382366</c:v>
                </c:pt>
                <c:pt idx="417">
                  <c:v>23.308237367115868</c:v>
                </c:pt>
                <c:pt idx="418">
                  <c:v>23.974553188056561</c:v>
                </c:pt>
                <c:pt idx="419">
                  <c:v>24.449150400061956</c:v>
                </c:pt>
                <c:pt idx="420">
                  <c:v>25.184408785245157</c:v>
                </c:pt>
                <c:pt idx="421">
                  <c:v>25.707354097387849</c:v>
                </c:pt>
                <c:pt idx="422">
                  <c:v>25.742536154964906</c:v>
                </c:pt>
                <c:pt idx="423">
                  <c:v>25.893288585530865</c:v>
                </c:pt>
                <c:pt idx="424">
                  <c:v>26.57690178673742</c:v>
                </c:pt>
                <c:pt idx="425">
                  <c:v>26.612254405034914</c:v>
                </c:pt>
                <c:pt idx="426">
                  <c:v>26.855174688263844</c:v>
                </c:pt>
                <c:pt idx="427">
                  <c:v>26.855437235733852</c:v>
                </c:pt>
                <c:pt idx="428">
                  <c:v>27.910058060852982</c:v>
                </c:pt>
                <c:pt idx="429">
                  <c:v>26.893075775313651</c:v>
                </c:pt>
                <c:pt idx="430">
                  <c:v>26.731079320267011</c:v>
                </c:pt>
                <c:pt idx="431">
                  <c:v>26.460239428314278</c:v>
                </c:pt>
                <c:pt idx="432">
                  <c:v>25.868311509717799</c:v>
                </c:pt>
                <c:pt idx="433">
                  <c:v>25.359722182647044</c:v>
                </c:pt>
                <c:pt idx="434">
                  <c:v>24.70642514609569</c:v>
                </c:pt>
                <c:pt idx="435">
                  <c:v>25.313792146591226</c:v>
                </c:pt>
                <c:pt idx="436">
                  <c:v>24.969998491616565</c:v>
                </c:pt>
                <c:pt idx="437">
                  <c:v>27.21989926762566</c:v>
                </c:pt>
                <c:pt idx="438">
                  <c:v>27.200871751825574</c:v>
                </c:pt>
                <c:pt idx="439">
                  <c:v>24.056087030503274</c:v>
                </c:pt>
                <c:pt idx="440">
                  <c:v>24.769548396442218</c:v>
                </c:pt>
                <c:pt idx="441">
                  <c:v>25.270522568717901</c:v>
                </c:pt>
                <c:pt idx="442">
                  <c:v>24.712147242255199</c:v>
                </c:pt>
                <c:pt idx="443">
                  <c:v>24.100998351625481</c:v>
                </c:pt>
                <c:pt idx="444">
                  <c:v>24.330085229691178</c:v>
                </c:pt>
                <c:pt idx="445">
                  <c:v>24.743188083694712</c:v>
                </c:pt>
                <c:pt idx="446">
                  <c:v>24.369072623567646</c:v>
                </c:pt>
                <c:pt idx="447">
                  <c:v>24.179261334040042</c:v>
                </c:pt>
                <c:pt idx="448">
                  <c:v>24.246143007080271</c:v>
                </c:pt>
                <c:pt idx="449">
                  <c:v>24.184824437067363</c:v>
                </c:pt>
                <c:pt idx="450">
                  <c:v>29.405757040008424</c:v>
                </c:pt>
                <c:pt idx="451">
                  <c:v>25.953184737540465</c:v>
                </c:pt>
                <c:pt idx="452">
                  <c:v>26.381247965893682</c:v>
                </c:pt>
                <c:pt idx="453">
                  <c:v>26.155684944916473</c:v>
                </c:pt>
                <c:pt idx="454">
                  <c:v>23.423890224207948</c:v>
                </c:pt>
                <c:pt idx="455">
                  <c:v>23.51348868846264</c:v>
                </c:pt>
                <c:pt idx="456">
                  <c:v>20.581246831393049</c:v>
                </c:pt>
                <c:pt idx="457">
                  <c:v>20.597193526323064</c:v>
                </c:pt>
                <c:pt idx="458">
                  <c:v>21.506875254289294</c:v>
                </c:pt>
                <c:pt idx="459">
                  <c:v>20.784058076692371</c:v>
                </c:pt>
                <c:pt idx="460">
                  <c:v>20.56042234950208</c:v>
                </c:pt>
                <c:pt idx="461">
                  <c:v>20.375121079017262</c:v>
                </c:pt>
                <c:pt idx="462">
                  <c:v>21.154289032262099</c:v>
                </c:pt>
                <c:pt idx="463">
                  <c:v>21.16291198932273</c:v>
                </c:pt>
                <c:pt idx="464">
                  <c:v>20.533939222989922</c:v>
                </c:pt>
                <c:pt idx="465">
                  <c:v>20.334910624362731</c:v>
                </c:pt>
                <c:pt idx="466">
                  <c:v>20.85319979376424</c:v>
                </c:pt>
                <c:pt idx="467">
                  <c:v>21.535486327862237</c:v>
                </c:pt>
                <c:pt idx="468">
                  <c:v>22.720232265795421</c:v>
                </c:pt>
                <c:pt idx="469">
                  <c:v>22.693546762905573</c:v>
                </c:pt>
                <c:pt idx="470">
                  <c:v>23.00489669083208</c:v>
                </c:pt>
                <c:pt idx="471">
                  <c:v>22.699246371583722</c:v>
                </c:pt>
                <c:pt idx="472">
                  <c:v>22.175943796008728</c:v>
                </c:pt>
                <c:pt idx="473">
                  <c:v>21.518658881753758</c:v>
                </c:pt>
                <c:pt idx="474">
                  <c:v>21.230393100843042</c:v>
                </c:pt>
                <c:pt idx="475">
                  <c:v>20.510897825144852</c:v>
                </c:pt>
                <c:pt idx="476">
                  <c:v>20.626736012749458</c:v>
                </c:pt>
                <c:pt idx="477">
                  <c:v>20.939016189008029</c:v>
                </c:pt>
                <c:pt idx="478">
                  <c:v>21.039729814597766</c:v>
                </c:pt>
                <c:pt idx="479">
                  <c:v>20.518967538721245</c:v>
                </c:pt>
                <c:pt idx="480">
                  <c:v>21.566689522037105</c:v>
                </c:pt>
                <c:pt idx="481">
                  <c:v>22.715411898311192</c:v>
                </c:pt>
                <c:pt idx="482">
                  <c:v>23.526321495327807</c:v>
                </c:pt>
                <c:pt idx="483">
                  <c:v>20.868747558126575</c:v>
                </c:pt>
                <c:pt idx="484">
                  <c:v>20.289511849452381</c:v>
                </c:pt>
                <c:pt idx="485">
                  <c:v>19.370290646810098</c:v>
                </c:pt>
                <c:pt idx="486">
                  <c:v>18.91774247765046</c:v>
                </c:pt>
                <c:pt idx="487">
                  <c:v>18.48730830143727</c:v>
                </c:pt>
                <c:pt idx="488">
                  <c:v>18.456970626215085</c:v>
                </c:pt>
                <c:pt idx="489">
                  <c:v>19.120844393497052</c:v>
                </c:pt>
                <c:pt idx="490">
                  <c:v>19.359913720878513</c:v>
                </c:pt>
                <c:pt idx="491">
                  <c:v>19.171048100171383</c:v>
                </c:pt>
                <c:pt idx="492">
                  <c:v>19.105010422710968</c:v>
                </c:pt>
                <c:pt idx="493">
                  <c:v>19.887996809028277</c:v>
                </c:pt>
                <c:pt idx="494">
                  <c:v>18.545736142732814</c:v>
                </c:pt>
                <c:pt idx="495">
                  <c:v>19.200860791780332</c:v>
                </c:pt>
                <c:pt idx="496">
                  <c:v>19.216421168224063</c:v>
                </c:pt>
                <c:pt idx="497">
                  <c:v>21.52420611619862</c:v>
                </c:pt>
                <c:pt idx="498">
                  <c:v>23.703069274398615</c:v>
                </c:pt>
                <c:pt idx="499">
                  <c:v>24.809823536320827</c:v>
                </c:pt>
                <c:pt idx="500">
                  <c:v>22.24510349379775</c:v>
                </c:pt>
                <c:pt idx="501">
                  <c:v>20.55990507832751</c:v>
                </c:pt>
                <c:pt idx="502">
                  <c:v>18.764249266899832</c:v>
                </c:pt>
                <c:pt idx="503">
                  <c:v>18.901145528107559</c:v>
                </c:pt>
                <c:pt idx="504">
                  <c:v>19.096433658251275</c:v>
                </c:pt>
                <c:pt idx="505">
                  <c:v>18.132287683312434</c:v>
                </c:pt>
                <c:pt idx="506">
                  <c:v>17.621222086687933</c:v>
                </c:pt>
                <c:pt idx="507">
                  <c:v>17.397518817282023</c:v>
                </c:pt>
                <c:pt idx="508">
                  <c:v>17.317494483389556</c:v>
                </c:pt>
                <c:pt idx="509">
                  <c:v>17.677291284454938</c:v>
                </c:pt>
                <c:pt idx="510">
                  <c:v>17.744478235347106</c:v>
                </c:pt>
                <c:pt idx="511">
                  <c:v>17.509585649036428</c:v>
                </c:pt>
                <c:pt idx="512">
                  <c:v>16.7381559295094</c:v>
                </c:pt>
                <c:pt idx="513">
                  <c:v>16.521255554401105</c:v>
                </c:pt>
                <c:pt idx="514">
                  <c:v>16.661442618732778</c:v>
                </c:pt>
                <c:pt idx="515">
                  <c:v>17.606961235693046</c:v>
                </c:pt>
                <c:pt idx="516">
                  <c:v>18.088744865210952</c:v>
                </c:pt>
                <c:pt idx="517">
                  <c:v>18.194830374112186</c:v>
                </c:pt>
                <c:pt idx="518">
                  <c:v>18.730660568850563</c:v>
                </c:pt>
                <c:pt idx="519">
                  <c:v>18.461716554087822</c:v>
                </c:pt>
                <c:pt idx="520">
                  <c:v>18.948341925875425</c:v>
                </c:pt>
                <c:pt idx="521">
                  <c:v>19.034300553421996</c:v>
                </c:pt>
                <c:pt idx="522">
                  <c:v>18.773141570640227</c:v>
                </c:pt>
                <c:pt idx="523">
                  <c:v>18.430794635902028</c:v>
                </c:pt>
                <c:pt idx="524">
                  <c:v>18.405495826093826</c:v>
                </c:pt>
                <c:pt idx="525">
                  <c:v>18.583523977743067</c:v>
                </c:pt>
                <c:pt idx="526">
                  <c:v>19.196758913106741</c:v>
                </c:pt>
                <c:pt idx="527">
                  <c:v>19.271176859953833</c:v>
                </c:pt>
                <c:pt idx="528">
                  <c:v>18.154454022450455</c:v>
                </c:pt>
                <c:pt idx="529">
                  <c:v>18.243871920322043</c:v>
                </c:pt>
                <c:pt idx="530">
                  <c:v>27.338623044328813</c:v>
                </c:pt>
                <c:pt idx="531">
                  <c:v>18.35648641345669</c:v>
                </c:pt>
                <c:pt idx="532">
                  <c:v>18.084561337267768</c:v>
                </c:pt>
                <c:pt idx="533">
                  <c:v>18.928759404344596</c:v>
                </c:pt>
                <c:pt idx="534">
                  <c:v>20.422897270271186</c:v>
                </c:pt>
                <c:pt idx="535">
                  <c:v>21.802420090407598</c:v>
                </c:pt>
                <c:pt idx="536">
                  <c:v>21.231754802968371</c:v>
                </c:pt>
                <c:pt idx="537">
                  <c:v>20.611165105703787</c:v>
                </c:pt>
                <c:pt idx="538">
                  <c:v>19.634875106543646</c:v>
                </c:pt>
                <c:pt idx="539">
                  <c:v>18.810793158001797</c:v>
                </c:pt>
                <c:pt idx="540">
                  <c:v>18.765254807192587</c:v>
                </c:pt>
                <c:pt idx="541">
                  <c:v>18.754396327382601</c:v>
                </c:pt>
                <c:pt idx="542">
                  <c:v>18.604786475182888</c:v>
                </c:pt>
                <c:pt idx="543">
                  <c:v>18.795482053081951</c:v>
                </c:pt>
                <c:pt idx="544">
                  <c:v>20.380287000370895</c:v>
                </c:pt>
                <c:pt idx="545">
                  <c:v>22.499122514363631</c:v>
                </c:pt>
                <c:pt idx="546">
                  <c:v>23.677239716449805</c:v>
                </c:pt>
                <c:pt idx="547">
                  <c:v>27.473138581576485</c:v>
                </c:pt>
                <c:pt idx="548">
                  <c:v>31.105925809106793</c:v>
                </c:pt>
                <c:pt idx="549">
                  <c:v>31.923179877664481</c:v>
                </c:pt>
                <c:pt idx="550">
                  <c:v>35.651150360316194</c:v>
                </c:pt>
                <c:pt idx="551">
                  <c:v>32.604195903541978</c:v>
                </c:pt>
                <c:pt idx="552">
                  <c:v>31.025156450427072</c:v>
                </c:pt>
                <c:pt idx="553">
                  <c:v>38.509329653730646</c:v>
                </c:pt>
                <c:pt idx="554">
                  <c:v>48.826464812387307</c:v>
                </c:pt>
                <c:pt idx="555">
                  <c:v>47.746945032968775</c:v>
                </c:pt>
                <c:pt idx="556">
                  <c:v>40.779190237500082</c:v>
                </c:pt>
                <c:pt idx="557">
                  <c:v>33.408470246634664</c:v>
                </c:pt>
                <c:pt idx="558">
                  <c:v>49.331959152210466</c:v>
                </c:pt>
                <c:pt idx="559">
                  <c:v>66.297036234724629</c:v>
                </c:pt>
                <c:pt idx="560">
                  <c:v>93.853146905350897</c:v>
                </c:pt>
                <c:pt idx="561">
                  <c:v>112.15576350761494</c:v>
                </c:pt>
                <c:pt idx="562">
                  <c:v>87.985448281343338</c:v>
                </c:pt>
                <c:pt idx="563">
                  <c:v>122.48456806281276</c:v>
                </c:pt>
                <c:pt idx="564">
                  <c:v>130.48152839430222</c:v>
                </c:pt>
                <c:pt idx="565">
                  <c:v>137.78883955417612</c:v>
                </c:pt>
                <c:pt idx="566">
                  <c:v>142.37506333048725</c:v>
                </c:pt>
                <c:pt idx="567">
                  <c:v>155.39219592614447</c:v>
                </c:pt>
                <c:pt idx="568">
                  <c:v>160.8173889453727</c:v>
                </c:pt>
                <c:pt idx="569">
                  <c:v>165.31061923703072</c:v>
                </c:pt>
                <c:pt idx="570">
                  <c:v>174.75897621509756</c:v>
                </c:pt>
                <c:pt idx="571">
                  <c:v>181.51863935105843</c:v>
                </c:pt>
                <c:pt idx="572">
                  <c:v>185.48025132550032</c:v>
                </c:pt>
                <c:pt idx="573">
                  <c:v>181.52066782037696</c:v>
                </c:pt>
                <c:pt idx="574">
                  <c:v>181.32670758955672</c:v>
                </c:pt>
                <c:pt idx="575">
                  <c:v>174.83261393230958</c:v>
                </c:pt>
                <c:pt idx="576">
                  <c:v>169.4933681128575</c:v>
                </c:pt>
                <c:pt idx="577">
                  <c:v>161.41942624410649</c:v>
                </c:pt>
                <c:pt idx="578">
                  <c:v>162.68200654793449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4D-4BAB-90A4-E5261402F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E</a:t>
            </a:r>
            <a:r>
              <a:rPr lang="en-US" sz="1800" baseline="0"/>
              <a:t>xtended to F(r) = 100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16557243753701"/>
          <c:y val="0.102339096342529"/>
          <c:w val="0.75699926450399901"/>
          <c:h val="0.80756148220917801"/>
        </c:manualLayout>
      </c:layout>
      <c:scatterChart>
        <c:scatterStyle val="lineMarker"/>
        <c:varyColors val="0"/>
        <c:ser>
          <c:idx val="0"/>
          <c:order val="0"/>
          <c:tx>
            <c:v>Layer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'SCPT-12'!$AP$13:$AP$10000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0.53665612791917583</c:v>
                </c:pt>
                <c:pt idx="2">
                  <c:v>1.7984010075913845</c:v>
                </c:pt>
                <c:pt idx="3">
                  <c:v>2.0730600267163362</c:v>
                </c:pt>
                <c:pt idx="4">
                  <c:v>2.6278307983302547</c:v>
                </c:pt>
                <c:pt idx="5">
                  <c:v>2.7985329382662609</c:v>
                </c:pt>
                <c:pt idx="6">
                  <c:v>2.8272618857645657</c:v>
                </c:pt>
                <c:pt idx="7">
                  <c:v>2.9027200683946544</c:v>
                </c:pt>
                <c:pt idx="8">
                  <c:v>2.9597009809574013</c:v>
                </c:pt>
                <c:pt idx="9">
                  <c:v>2.9452176962937306</c:v>
                </c:pt>
                <c:pt idx="10">
                  <c:v>2.9777607252834399</c:v>
                </c:pt>
                <c:pt idx="11">
                  <c:v>3.0559961928336028</c:v>
                </c:pt>
                <c:pt idx="12">
                  <c:v>3.2181718889757973</c:v>
                </c:pt>
                <c:pt idx="13">
                  <c:v>3.4546120783314906</c:v>
                </c:pt>
                <c:pt idx="14">
                  <c:v>3.7225638975385626</c:v>
                </c:pt>
                <c:pt idx="15">
                  <c:v>4.1085317958160372</c:v>
                </c:pt>
                <c:pt idx="16">
                  <c:v>4.5961224680305026</c:v>
                </c:pt>
                <c:pt idx="17">
                  <c:v>5.1183921081298482</c:v>
                </c:pt>
                <c:pt idx="18">
                  <c:v>5.9076234205897098</c:v>
                </c:pt>
                <c:pt idx="19">
                  <c:v>6.3596736351057181</c:v>
                </c:pt>
                <c:pt idx="20">
                  <c:v>6.4477440612602157</c:v>
                </c:pt>
                <c:pt idx="21">
                  <c:v>6.4409743999143743</c:v>
                </c:pt>
                <c:pt idx="22">
                  <c:v>6.4889152728171657</c:v>
                </c:pt>
                <c:pt idx="23">
                  <c:v>6.246032856965229</c:v>
                </c:pt>
                <c:pt idx="24">
                  <c:v>5.6197074067462776</c:v>
                </c:pt>
                <c:pt idx="25">
                  <c:v>5.3474787242185737</c:v>
                </c:pt>
                <c:pt idx="26">
                  <c:v>5.260087027599389</c:v>
                </c:pt>
                <c:pt idx="27">
                  <c:v>5.2313696111212717</c:v>
                </c:pt>
                <c:pt idx="28">
                  <c:v>5.1658726748954678</c:v>
                </c:pt>
                <c:pt idx="29">
                  <c:v>5.1651919750766488</c:v>
                </c:pt>
                <c:pt idx="30">
                  <c:v>5.1749415457836356</c:v>
                </c:pt>
                <c:pt idx="31">
                  <c:v>5.4043187260155712</c:v>
                </c:pt>
                <c:pt idx="32">
                  <c:v>4.8248841404512337</c:v>
                </c:pt>
                <c:pt idx="33">
                  <c:v>4.496093437434836</c:v>
                </c:pt>
                <c:pt idx="34">
                  <c:v>4.0297086135311986</c:v>
                </c:pt>
                <c:pt idx="35">
                  <c:v>4.023790649916978</c:v>
                </c:pt>
                <c:pt idx="36">
                  <c:v>4.0488195461695131</c:v>
                </c:pt>
                <c:pt idx="37">
                  <c:v>3.6872753056771819</c:v>
                </c:pt>
                <c:pt idx="38">
                  <c:v>3.6634823145008468</c:v>
                </c:pt>
                <c:pt idx="39">
                  <c:v>3.5354302779571309</c:v>
                </c:pt>
                <c:pt idx="40">
                  <c:v>3.6405231774195932</c:v>
                </c:pt>
                <c:pt idx="41">
                  <c:v>3.8326349591670894</c:v>
                </c:pt>
                <c:pt idx="42">
                  <c:v>4.1204374892975189</c:v>
                </c:pt>
                <c:pt idx="43">
                  <c:v>4.1230534886762129</c:v>
                </c:pt>
                <c:pt idx="44">
                  <c:v>4.6254874483994941</c:v>
                </c:pt>
                <c:pt idx="45">
                  <c:v>4.7638630915743052</c:v>
                </c:pt>
                <c:pt idx="46">
                  <c:v>5.0023411736006542</c:v>
                </c:pt>
                <c:pt idx="47">
                  <c:v>5.0965529403136829</c:v>
                </c:pt>
                <c:pt idx="48">
                  <c:v>5.1111094939512656</c:v>
                </c:pt>
                <c:pt idx="49">
                  <c:v>5.3332814650930844</c:v>
                </c:pt>
                <c:pt idx="50">
                  <c:v>5.786009900698601</c:v>
                </c:pt>
                <c:pt idx="51">
                  <c:v>6.0013967882630883</c:v>
                </c:pt>
                <c:pt idx="52">
                  <c:v>6.338556532443171</c:v>
                </c:pt>
                <c:pt idx="53">
                  <c:v>6.5829221596052285</c:v>
                </c:pt>
                <c:pt idx="54">
                  <c:v>6.7506911603137887</c:v>
                </c:pt>
                <c:pt idx="55">
                  <c:v>6.7138235551176333</c:v>
                </c:pt>
                <c:pt idx="56">
                  <c:v>6.6703052952853241</c:v>
                </c:pt>
                <c:pt idx="57">
                  <c:v>6.9175539795037837</c:v>
                </c:pt>
                <c:pt idx="58">
                  <c:v>6.7021384644091837</c:v>
                </c:pt>
                <c:pt idx="59">
                  <c:v>7.031676770703692</c:v>
                </c:pt>
                <c:pt idx="60">
                  <c:v>6.913321254887002</c:v>
                </c:pt>
                <c:pt idx="61">
                  <c:v>7.1380564479829891</c:v>
                </c:pt>
                <c:pt idx="62">
                  <c:v>7.4533894351571579</c:v>
                </c:pt>
                <c:pt idx="63">
                  <c:v>7.5718763821298181</c:v>
                </c:pt>
                <c:pt idx="64">
                  <c:v>5.6649834328611073</c:v>
                </c:pt>
                <c:pt idx="65">
                  <c:v>4.5243124067878968</c:v>
                </c:pt>
                <c:pt idx="66">
                  <c:v>3.8048343129929636</c:v>
                </c:pt>
                <c:pt idx="67">
                  <c:v>3.7411036910099713</c:v>
                </c:pt>
                <c:pt idx="68">
                  <c:v>3.9571760892780645</c:v>
                </c:pt>
                <c:pt idx="69">
                  <c:v>4.2727078821092084</c:v>
                </c:pt>
                <c:pt idx="70">
                  <c:v>4.8635650799497103</c:v>
                </c:pt>
                <c:pt idx="71">
                  <c:v>5.9321526212214692</c:v>
                </c:pt>
                <c:pt idx="72">
                  <c:v>6.5644904813922507</c:v>
                </c:pt>
                <c:pt idx="73">
                  <c:v>7.4860066410662673</c:v>
                </c:pt>
                <c:pt idx="74">
                  <c:v>8.5018702418888061</c:v>
                </c:pt>
                <c:pt idx="75">
                  <c:v>8.7177802168609002</c:v>
                </c:pt>
                <c:pt idx="76">
                  <c:v>7.5776205502240765</c:v>
                </c:pt>
                <c:pt idx="77">
                  <c:v>5.3976776642182891</c:v>
                </c:pt>
                <c:pt idx="78">
                  <c:v>3.9318878409526068</c:v>
                </c:pt>
                <c:pt idx="79">
                  <c:v>3.5721119591594084</c:v>
                </c:pt>
                <c:pt idx="80">
                  <c:v>3.1060782060602756</c:v>
                </c:pt>
                <c:pt idx="81">
                  <c:v>2.3387271011158841</c:v>
                </c:pt>
                <c:pt idx="82">
                  <c:v>2.0255888899515591</c:v>
                </c:pt>
                <c:pt idx="83">
                  <c:v>1.7606308422495336</c:v>
                </c:pt>
                <c:pt idx="84">
                  <c:v>1.8918833177262122</c:v>
                </c:pt>
                <c:pt idx="85">
                  <c:v>1.829878148166509</c:v>
                </c:pt>
                <c:pt idx="86">
                  <c:v>2.3061649431270945</c:v>
                </c:pt>
                <c:pt idx="87">
                  <c:v>2.6189611121688574</c:v>
                </c:pt>
                <c:pt idx="88">
                  <c:v>2.9438744438555684</c:v>
                </c:pt>
                <c:pt idx="89">
                  <c:v>3.173023812276325</c:v>
                </c:pt>
                <c:pt idx="90">
                  <c:v>3.6611736295635593</c:v>
                </c:pt>
                <c:pt idx="91">
                  <c:v>4.4821256166854768</c:v>
                </c:pt>
                <c:pt idx="92">
                  <c:v>6.4201521601088034</c:v>
                </c:pt>
                <c:pt idx="93">
                  <c:v>7.4034637216372392</c:v>
                </c:pt>
                <c:pt idx="94">
                  <c:v>7.5519725237006483</c:v>
                </c:pt>
                <c:pt idx="95">
                  <c:v>6.4092242581609806</c:v>
                </c:pt>
                <c:pt idx="96">
                  <c:v>5.778352531753141</c:v>
                </c:pt>
                <c:pt idx="97">
                  <c:v>4.9227206392604295</c:v>
                </c:pt>
                <c:pt idx="98">
                  <c:v>4.325198956902474</c:v>
                </c:pt>
                <c:pt idx="99">
                  <c:v>4.1995154745953105</c:v>
                </c:pt>
                <c:pt idx="100">
                  <c:v>3.6115215007988937</c:v>
                </c:pt>
                <c:pt idx="101">
                  <c:v>4.0410693051693078</c:v>
                </c:pt>
                <c:pt idx="102">
                  <c:v>4.9989899869528269</c:v>
                </c:pt>
                <c:pt idx="103">
                  <c:v>6.0077424397890615</c:v>
                </c:pt>
                <c:pt idx="104">
                  <c:v>6.3373224375962547</c:v>
                </c:pt>
                <c:pt idx="105">
                  <c:v>6.4222706432447847</c:v>
                </c:pt>
                <c:pt idx="106">
                  <c:v>6.1327746599114974</c:v>
                </c:pt>
                <c:pt idx="107">
                  <c:v>5.7334503512587327</c:v>
                </c:pt>
                <c:pt idx="108">
                  <c:v>5.5336953061201681</c:v>
                </c:pt>
                <c:pt idx="109">
                  <c:v>7.2210067616278213</c:v>
                </c:pt>
                <c:pt idx="110">
                  <c:v>7.5526228925198629</c:v>
                </c:pt>
                <c:pt idx="111">
                  <c:v>7.8250527243240438</c:v>
                </c:pt>
                <c:pt idx="112">
                  <c:v>6.7121051622095802</c:v>
                </c:pt>
                <c:pt idx="113">
                  <c:v>6.1140103058010045</c:v>
                </c:pt>
                <c:pt idx="114">
                  <c:v>5.537003232755553</c:v>
                </c:pt>
                <c:pt idx="115">
                  <c:v>2.9142575635756183</c:v>
                </c:pt>
                <c:pt idx="116">
                  <c:v>2.023158769891801</c:v>
                </c:pt>
                <c:pt idx="117">
                  <c:v>1.1884700595797926</c:v>
                </c:pt>
                <c:pt idx="118">
                  <c:v>1.536139405619138</c:v>
                </c:pt>
                <c:pt idx="119">
                  <c:v>2.3690075532435668</c:v>
                </c:pt>
                <c:pt idx="120">
                  <c:v>4.1497436957922016</c:v>
                </c:pt>
                <c:pt idx="121">
                  <c:v>4.498305399662569</c:v>
                </c:pt>
                <c:pt idx="122">
                  <c:v>4.7153355069825116</c:v>
                </c:pt>
                <c:pt idx="123">
                  <c:v>5.2575269656745132</c:v>
                </c:pt>
                <c:pt idx="124">
                  <c:v>5.4390714307052166</c:v>
                </c:pt>
                <c:pt idx="125">
                  <c:v>5.4902275300729961</c:v>
                </c:pt>
                <c:pt idx="126">
                  <c:v>5.7040473575594692</c:v>
                </c:pt>
                <c:pt idx="127">
                  <c:v>5.6023164911187422</c:v>
                </c:pt>
                <c:pt idx="128">
                  <c:v>5.5854998287400726</c:v>
                </c:pt>
                <c:pt idx="129">
                  <c:v>5.7733934859258023</c:v>
                </c:pt>
                <c:pt idx="130">
                  <c:v>5.8360533000114323</c:v>
                </c:pt>
                <c:pt idx="131">
                  <c:v>5.8137618383140177</c:v>
                </c:pt>
                <c:pt idx="132">
                  <c:v>5.5745901361754786</c:v>
                </c:pt>
                <c:pt idx="133">
                  <c:v>5.7708653779906811</c:v>
                </c:pt>
                <c:pt idx="134">
                  <c:v>6.0144129130671447</c:v>
                </c:pt>
                <c:pt idx="135">
                  <c:v>6.0662242814162068</c:v>
                </c:pt>
                <c:pt idx="136">
                  <c:v>6.346658065267496</c:v>
                </c:pt>
                <c:pt idx="137">
                  <c:v>6.4013138842541517</c:v>
                </c:pt>
                <c:pt idx="138">
                  <c:v>6.3676040426518696</c:v>
                </c:pt>
                <c:pt idx="139">
                  <c:v>6.1011026834138473</c:v>
                </c:pt>
                <c:pt idx="140">
                  <c:v>6.0025931333236189</c:v>
                </c:pt>
                <c:pt idx="141">
                  <c:v>6.1229099763497992</c:v>
                </c:pt>
                <c:pt idx="142">
                  <c:v>5.7991333352187127</c:v>
                </c:pt>
                <c:pt idx="143">
                  <c:v>5.3649027760396928</c:v>
                </c:pt>
                <c:pt idx="144">
                  <c:v>5.2798229320097789</c:v>
                </c:pt>
                <c:pt idx="145">
                  <c:v>5.7410018135947638</c:v>
                </c:pt>
                <c:pt idx="146">
                  <c:v>5.710844805439991</c:v>
                </c:pt>
                <c:pt idx="147">
                  <c:v>5.6632559263951663</c:v>
                </c:pt>
                <c:pt idx="148">
                  <c:v>5.3989099166483259</c:v>
                </c:pt>
                <c:pt idx="149">
                  <c:v>1.898115359314926</c:v>
                </c:pt>
                <c:pt idx="150">
                  <c:v>2.9440683801944498</c:v>
                </c:pt>
                <c:pt idx="151">
                  <c:v>8.1152438927448749</c:v>
                </c:pt>
                <c:pt idx="152">
                  <c:v>6.2215080684300972</c:v>
                </c:pt>
                <c:pt idx="153">
                  <c:v>5.9839491466288655</c:v>
                </c:pt>
                <c:pt idx="154">
                  <c:v>6.9688393798113664</c:v>
                </c:pt>
                <c:pt idx="155">
                  <c:v>8.3391820331989379</c:v>
                </c:pt>
                <c:pt idx="156">
                  <c:v>7.4172397941892703</c:v>
                </c:pt>
                <c:pt idx="157">
                  <c:v>6.031848339444343</c:v>
                </c:pt>
                <c:pt idx="158">
                  <c:v>6.4841245113553869</c:v>
                </c:pt>
                <c:pt idx="159">
                  <c:v>6.7764103138737664</c:v>
                </c:pt>
                <c:pt idx="160">
                  <c:v>7.2462196079099854</c:v>
                </c:pt>
                <c:pt idx="161">
                  <c:v>6.7517978179309308</c:v>
                </c:pt>
                <c:pt idx="162">
                  <c:v>6.3188732818198003</c:v>
                </c:pt>
                <c:pt idx="163">
                  <c:v>7.0468440279730258</c:v>
                </c:pt>
                <c:pt idx="164">
                  <c:v>7.4475075555820229</c:v>
                </c:pt>
                <c:pt idx="165">
                  <c:v>5.7066125057057739</c:v>
                </c:pt>
                <c:pt idx="166">
                  <c:v>4.4951504982440911</c:v>
                </c:pt>
                <c:pt idx="167">
                  <c:v>4.6330304656199566</c:v>
                </c:pt>
                <c:pt idx="168">
                  <c:v>5.1413494358033853</c:v>
                </c:pt>
                <c:pt idx="169">
                  <c:v>4.9490719228761995</c:v>
                </c:pt>
                <c:pt idx="170">
                  <c:v>4.3259773670168054</c:v>
                </c:pt>
                <c:pt idx="171">
                  <c:v>3.481559953108837</c:v>
                </c:pt>
                <c:pt idx="172">
                  <c:v>3.6056102913575416</c:v>
                </c:pt>
                <c:pt idx="173">
                  <c:v>3.9046948367659167</c:v>
                </c:pt>
                <c:pt idx="174">
                  <c:v>3.8629391502287622</c:v>
                </c:pt>
                <c:pt idx="175">
                  <c:v>3.5838178267131413</c:v>
                </c:pt>
                <c:pt idx="176">
                  <c:v>3.6418804449479176</c:v>
                </c:pt>
                <c:pt idx="177">
                  <c:v>4.2753341539164884</c:v>
                </c:pt>
                <c:pt idx="178">
                  <c:v>4.5202905354821645</c:v>
                </c:pt>
                <c:pt idx="179">
                  <c:v>4.995415469700224</c:v>
                </c:pt>
                <c:pt idx="180">
                  <c:v>4.7550972791737642</c:v>
                </c:pt>
                <c:pt idx="181">
                  <c:v>4.5946246217111986</c:v>
                </c:pt>
                <c:pt idx="182">
                  <c:v>4.7091293460675097</c:v>
                </c:pt>
                <c:pt idx="183">
                  <c:v>4.5592487570853439</c:v>
                </c:pt>
                <c:pt idx="184">
                  <c:v>4.1199564274785878</c:v>
                </c:pt>
                <c:pt idx="185">
                  <c:v>3.9655112401732415</c:v>
                </c:pt>
                <c:pt idx="186">
                  <c:v>2.473205088118144</c:v>
                </c:pt>
                <c:pt idx="187">
                  <c:v>1.9576966272377954</c:v>
                </c:pt>
                <c:pt idx="188">
                  <c:v>2.2323835302646295</c:v>
                </c:pt>
                <c:pt idx="189">
                  <c:v>2.4096900647122168</c:v>
                </c:pt>
                <c:pt idx="190">
                  <c:v>3.5133718273646655</c:v>
                </c:pt>
                <c:pt idx="191">
                  <c:v>5.1852167323556628</c:v>
                </c:pt>
                <c:pt idx="192">
                  <c:v>6.6840454175647874</c:v>
                </c:pt>
                <c:pt idx="193">
                  <c:v>8.867859597117457</c:v>
                </c:pt>
                <c:pt idx="194">
                  <c:v>9.2070641263864825</c:v>
                </c:pt>
                <c:pt idx="195">
                  <c:v>7.6835269131245294</c:v>
                </c:pt>
                <c:pt idx="196">
                  <c:v>7.6936867552016857</c:v>
                </c:pt>
                <c:pt idx="197">
                  <c:v>6.3008854746658391</c:v>
                </c:pt>
                <c:pt idx="198">
                  <c:v>5.3109820078987564</c:v>
                </c:pt>
                <c:pt idx="199">
                  <c:v>4.3637775107755594</c:v>
                </c:pt>
                <c:pt idx="200">
                  <c:v>3.6425873453074664</c:v>
                </c:pt>
                <c:pt idx="201">
                  <c:v>3.6851933966377972</c:v>
                </c:pt>
                <c:pt idx="202">
                  <c:v>4.5400214251304032</c:v>
                </c:pt>
                <c:pt idx="203">
                  <c:v>5.9683034600346945</c:v>
                </c:pt>
                <c:pt idx="204">
                  <c:v>7.7595878829691349</c:v>
                </c:pt>
                <c:pt idx="205">
                  <c:v>9.1701990020492889</c:v>
                </c:pt>
                <c:pt idx="206">
                  <c:v>10.875938849427159</c:v>
                </c:pt>
                <c:pt idx="207">
                  <c:v>12.136784827404254</c:v>
                </c:pt>
                <c:pt idx="208">
                  <c:v>11.930601973283702</c:v>
                </c:pt>
                <c:pt idx="209">
                  <c:v>10.489975307336275</c:v>
                </c:pt>
                <c:pt idx="210">
                  <c:v>9.402510752359257</c:v>
                </c:pt>
                <c:pt idx="211">
                  <c:v>6.9754330399124322</c:v>
                </c:pt>
                <c:pt idx="212">
                  <c:v>5.6703150075741915</c:v>
                </c:pt>
                <c:pt idx="213">
                  <c:v>4.7766262875204033</c:v>
                </c:pt>
                <c:pt idx="214">
                  <c:v>3.6345233977926896</c:v>
                </c:pt>
                <c:pt idx="215">
                  <c:v>4.1690949029452673</c:v>
                </c:pt>
                <c:pt idx="216">
                  <c:v>3.9726573612453056</c:v>
                </c:pt>
                <c:pt idx="217">
                  <c:v>3.7207422781054835</c:v>
                </c:pt>
                <c:pt idx="218">
                  <c:v>3.7108530261097261</c:v>
                </c:pt>
                <c:pt idx="219">
                  <c:v>3.4803895165834251</c:v>
                </c:pt>
                <c:pt idx="220">
                  <c:v>3.4414577798803108</c:v>
                </c:pt>
                <c:pt idx="221">
                  <c:v>3.5262696858309237</c:v>
                </c:pt>
                <c:pt idx="222">
                  <c:v>3.6307020752393582</c:v>
                </c:pt>
                <c:pt idx="223">
                  <c:v>4.0751643542444427</c:v>
                </c:pt>
                <c:pt idx="224">
                  <c:v>4.4799498709057595</c:v>
                </c:pt>
                <c:pt idx="225">
                  <c:v>4.7511825445502174</c:v>
                </c:pt>
                <c:pt idx="226">
                  <c:v>4.7852876666819215</c:v>
                </c:pt>
                <c:pt idx="227">
                  <c:v>5.2289267957509367</c:v>
                </c:pt>
                <c:pt idx="228">
                  <c:v>5.1382087350191368</c:v>
                </c:pt>
                <c:pt idx="229">
                  <c:v>4.7594503801027077</c:v>
                </c:pt>
                <c:pt idx="230">
                  <c:v>4.6126567300143853</c:v>
                </c:pt>
                <c:pt idx="231">
                  <c:v>5.1556832775228036</c:v>
                </c:pt>
                <c:pt idx="232">
                  <c:v>5.9149042242654923</c:v>
                </c:pt>
                <c:pt idx="233">
                  <c:v>6.516718418064098</c:v>
                </c:pt>
                <c:pt idx="234">
                  <c:v>6.6220621172319483</c:v>
                </c:pt>
                <c:pt idx="235">
                  <c:v>7.407316627955213</c:v>
                </c:pt>
                <c:pt idx="236">
                  <c:v>7.6565773059288773</c:v>
                </c:pt>
                <c:pt idx="237">
                  <c:v>7.0308204667604635</c:v>
                </c:pt>
                <c:pt idx="238">
                  <c:v>6.461828206907251</c:v>
                </c:pt>
                <c:pt idx="239">
                  <c:v>6.5977450723158029</c:v>
                </c:pt>
                <c:pt idx="240">
                  <c:v>6.0518023205673703</c:v>
                </c:pt>
                <c:pt idx="241">
                  <c:v>5.9946802924214575</c:v>
                </c:pt>
                <c:pt idx="242">
                  <c:v>5.829300655896839</c:v>
                </c:pt>
                <c:pt idx="243">
                  <c:v>5.9378090713039215</c:v>
                </c:pt>
                <c:pt idx="244">
                  <c:v>5.9480667681509773</c:v>
                </c:pt>
                <c:pt idx="245">
                  <c:v>5.643184339548375</c:v>
                </c:pt>
                <c:pt idx="246">
                  <c:v>5.1633970991304405</c:v>
                </c:pt>
                <c:pt idx="247">
                  <c:v>4.8668878210327948</c:v>
                </c:pt>
                <c:pt idx="248">
                  <c:v>4.9181074828177902</c:v>
                </c:pt>
                <c:pt idx="249">
                  <c:v>4.8419810089395181</c:v>
                </c:pt>
                <c:pt idx="250">
                  <c:v>4.4953123082549133</c:v>
                </c:pt>
                <c:pt idx="251">
                  <c:v>4.5886092640074487</c:v>
                </c:pt>
                <c:pt idx="252">
                  <c:v>4.5646048993425978</c:v>
                </c:pt>
                <c:pt idx="253">
                  <c:v>4.754266398905397</c:v>
                </c:pt>
                <c:pt idx="254">
                  <c:v>5.3719337708487114</c:v>
                </c:pt>
                <c:pt idx="255">
                  <c:v>5.8095895468481711</c:v>
                </c:pt>
                <c:pt idx="256">
                  <c:v>5.9580222601103667</c:v>
                </c:pt>
                <c:pt idx="257">
                  <c:v>6.1294882852797254</c:v>
                </c:pt>
                <c:pt idx="258">
                  <c:v>6.3581917380844803</c:v>
                </c:pt>
                <c:pt idx="259">
                  <c:v>6.0926278697403617</c:v>
                </c:pt>
                <c:pt idx="260">
                  <c:v>5.9672153396398544</c:v>
                </c:pt>
                <c:pt idx="261">
                  <c:v>5.4242924785464322</c:v>
                </c:pt>
                <c:pt idx="262">
                  <c:v>5.2478801127963983</c:v>
                </c:pt>
                <c:pt idx="263">
                  <c:v>5.3631887107079361</c:v>
                </c:pt>
                <c:pt idx="264">
                  <c:v>5.2876130862201549</c:v>
                </c:pt>
                <c:pt idx="265">
                  <c:v>5.2762108886152372</c:v>
                </c:pt>
                <c:pt idx="266">
                  <c:v>5.3509518536628473</c:v>
                </c:pt>
                <c:pt idx="267">
                  <c:v>5.102716552074928</c:v>
                </c:pt>
                <c:pt idx="268">
                  <c:v>5.0436653217112157</c:v>
                </c:pt>
                <c:pt idx="269">
                  <c:v>5.0235858317171971</c:v>
                </c:pt>
                <c:pt idx="270">
                  <c:v>5.0314885719986489</c:v>
                </c:pt>
                <c:pt idx="271">
                  <c:v>5.0954097289952633</c:v>
                </c:pt>
                <c:pt idx="272">
                  <c:v>5.32929468143183</c:v>
                </c:pt>
                <c:pt idx="273">
                  <c:v>5.3182370725929697</c:v>
                </c:pt>
                <c:pt idx="274">
                  <c:v>5.3660603121312134</c:v>
                </c:pt>
                <c:pt idx="275">
                  <c:v>6.9918049438222454</c:v>
                </c:pt>
                <c:pt idx="276">
                  <c:v>5.8915114116453413</c:v>
                </c:pt>
                <c:pt idx="277">
                  <c:v>5.3124928491853733</c:v>
                </c:pt>
                <c:pt idx="278">
                  <c:v>4.9653435946586741</c:v>
                </c:pt>
                <c:pt idx="279">
                  <c:v>4.9141162582909956</c:v>
                </c:pt>
                <c:pt idx="280">
                  <c:v>4.7307668682518065</c:v>
                </c:pt>
                <c:pt idx="281">
                  <c:v>4.740773151683757</c:v>
                </c:pt>
                <c:pt idx="282">
                  <c:v>4.0161376191215155</c:v>
                </c:pt>
                <c:pt idx="283">
                  <c:v>3.8813013603240409</c:v>
                </c:pt>
                <c:pt idx="284">
                  <c:v>3.9853153034752822</c:v>
                </c:pt>
                <c:pt idx="285">
                  <c:v>3.7986143661592058</c:v>
                </c:pt>
                <c:pt idx="286">
                  <c:v>3.5598638476406026</c:v>
                </c:pt>
                <c:pt idx="287">
                  <c:v>3.5341569797886643</c:v>
                </c:pt>
                <c:pt idx="288">
                  <c:v>3.6593232795017063</c:v>
                </c:pt>
                <c:pt idx="289">
                  <c:v>3.71881032791556</c:v>
                </c:pt>
                <c:pt idx="290">
                  <c:v>3.5163735881693787</c:v>
                </c:pt>
                <c:pt idx="291">
                  <c:v>3.5660244315191831</c:v>
                </c:pt>
                <c:pt idx="292">
                  <c:v>3.627910344491637</c:v>
                </c:pt>
                <c:pt idx="293">
                  <c:v>4.4348281252867405</c:v>
                </c:pt>
                <c:pt idx="294">
                  <c:v>4.3036964019429531</c:v>
                </c:pt>
                <c:pt idx="295">
                  <c:v>4.1528574670286682</c:v>
                </c:pt>
                <c:pt idx="296">
                  <c:v>3.8183415632616242</c:v>
                </c:pt>
                <c:pt idx="297">
                  <c:v>3.6181330849159252</c:v>
                </c:pt>
                <c:pt idx="298">
                  <c:v>3.146740768674265</c:v>
                </c:pt>
                <c:pt idx="299">
                  <c:v>3.1037572280848789</c:v>
                </c:pt>
                <c:pt idx="300">
                  <c:v>3.081431020698203</c:v>
                </c:pt>
                <c:pt idx="301">
                  <c:v>3.0220539073281301</c:v>
                </c:pt>
                <c:pt idx="302">
                  <c:v>1.6454936328538055</c:v>
                </c:pt>
                <c:pt idx="303">
                  <c:v>1.6804718528800298</c:v>
                </c:pt>
                <c:pt idx="304">
                  <c:v>1.9055233857983991</c:v>
                </c:pt>
                <c:pt idx="305">
                  <c:v>2.5350167398519221</c:v>
                </c:pt>
                <c:pt idx="306">
                  <c:v>2.2345126229748917</c:v>
                </c:pt>
                <c:pt idx="307">
                  <c:v>1.9725917973891984</c:v>
                </c:pt>
                <c:pt idx="308">
                  <c:v>1.7850851608731066</c:v>
                </c:pt>
                <c:pt idx="309">
                  <c:v>1.7040462598025761</c:v>
                </c:pt>
                <c:pt idx="310">
                  <c:v>1.6678540848876537</c:v>
                </c:pt>
                <c:pt idx="311">
                  <c:v>1.8745519659202157</c:v>
                </c:pt>
                <c:pt idx="312">
                  <c:v>2.1336578642126831</c:v>
                </c:pt>
                <c:pt idx="313">
                  <c:v>2.270286511280811</c:v>
                </c:pt>
                <c:pt idx="314">
                  <c:v>2.7710632579276067</c:v>
                </c:pt>
                <c:pt idx="315">
                  <c:v>2.953813022786862</c:v>
                </c:pt>
                <c:pt idx="316">
                  <c:v>3.2678955783985932</c:v>
                </c:pt>
                <c:pt idx="317">
                  <c:v>3.4719882792941683</c:v>
                </c:pt>
                <c:pt idx="318">
                  <c:v>3.4356077537035943</c:v>
                </c:pt>
                <c:pt idx="319">
                  <c:v>3.6715341909246169</c:v>
                </c:pt>
                <c:pt idx="320">
                  <c:v>3.7763742976748103</c:v>
                </c:pt>
                <c:pt idx="321">
                  <c:v>3.5354488694563431</c:v>
                </c:pt>
                <c:pt idx="322">
                  <c:v>3.4535615560257575</c:v>
                </c:pt>
                <c:pt idx="323">
                  <c:v>3.2499300672062046</c:v>
                </c:pt>
                <c:pt idx="324">
                  <c:v>3.3960058001855233</c:v>
                </c:pt>
                <c:pt idx="325">
                  <c:v>3.5160198042637489</c:v>
                </c:pt>
                <c:pt idx="326">
                  <c:v>3.5383198968258327</c:v>
                </c:pt>
                <c:pt idx="327">
                  <c:v>3.7253702923865881</c:v>
                </c:pt>
                <c:pt idx="328">
                  <c:v>3.9812292628849346</c:v>
                </c:pt>
                <c:pt idx="329">
                  <c:v>4.1682111735575358</c:v>
                </c:pt>
                <c:pt idx="330">
                  <c:v>4.1700314159038454</c:v>
                </c:pt>
                <c:pt idx="331">
                  <c:v>4.3236667517674094</c:v>
                </c:pt>
                <c:pt idx="332">
                  <c:v>4.3222361978508808</c:v>
                </c:pt>
                <c:pt idx="333">
                  <c:v>4.2003852510805819</c:v>
                </c:pt>
                <c:pt idx="334">
                  <c:v>4.1442066521729677</c:v>
                </c:pt>
                <c:pt idx="335">
                  <c:v>4.3277276587277607</c:v>
                </c:pt>
                <c:pt idx="336">
                  <c:v>4.3274797747428551</c:v>
                </c:pt>
                <c:pt idx="337">
                  <c:v>3.7178137086827734</c:v>
                </c:pt>
                <c:pt idx="338">
                  <c:v>3.238474749456715</c:v>
                </c:pt>
                <c:pt idx="339">
                  <c:v>2.7836282494085989</c:v>
                </c:pt>
                <c:pt idx="340">
                  <c:v>2.8269822998974781</c:v>
                </c:pt>
                <c:pt idx="341">
                  <c:v>2.8542572772354031</c:v>
                </c:pt>
                <c:pt idx="342">
                  <c:v>3.0061546336663145</c:v>
                </c:pt>
                <c:pt idx="343">
                  <c:v>3.050032025500089</c:v>
                </c:pt>
                <c:pt idx="344">
                  <c:v>3.0312061123483631</c:v>
                </c:pt>
                <c:pt idx="345">
                  <c:v>3.056949587893667</c:v>
                </c:pt>
                <c:pt idx="346">
                  <c:v>2.9934841178931362</c:v>
                </c:pt>
                <c:pt idx="347">
                  <c:v>2.7112218463500635</c:v>
                </c:pt>
                <c:pt idx="348">
                  <c:v>2.5859107464174707</c:v>
                </c:pt>
                <c:pt idx="349">
                  <c:v>2.2717134625216366</c:v>
                </c:pt>
                <c:pt idx="350">
                  <c:v>2.0997879962733155</c:v>
                </c:pt>
                <c:pt idx="351">
                  <c:v>1.8581620885039198</c:v>
                </c:pt>
                <c:pt idx="352">
                  <c:v>1.6160865104371223</c:v>
                </c:pt>
                <c:pt idx="353">
                  <c:v>1.5426107192914955</c:v>
                </c:pt>
                <c:pt idx="354">
                  <c:v>1.6169380920248788</c:v>
                </c:pt>
                <c:pt idx="355">
                  <c:v>1.5637331308674181</c:v>
                </c:pt>
                <c:pt idx="356">
                  <c:v>1.7381815980208857</c:v>
                </c:pt>
                <c:pt idx="357">
                  <c:v>1.976097769501475</c:v>
                </c:pt>
                <c:pt idx="358">
                  <c:v>2.176047140811832</c:v>
                </c:pt>
                <c:pt idx="359">
                  <c:v>2.4453641868310751</c:v>
                </c:pt>
                <c:pt idx="360">
                  <c:v>2.6479013986448523</c:v>
                </c:pt>
                <c:pt idx="361">
                  <c:v>2.9774904662024375</c:v>
                </c:pt>
                <c:pt idx="362">
                  <c:v>3.2740204696075441</c:v>
                </c:pt>
                <c:pt idx="363">
                  <c:v>3.6241573975178394</c:v>
                </c:pt>
                <c:pt idx="364">
                  <c:v>3.9310770411437308</c:v>
                </c:pt>
                <c:pt idx="365">
                  <c:v>4.2010377802509904</c:v>
                </c:pt>
                <c:pt idx="366">
                  <c:v>4.3842801015432862</c:v>
                </c:pt>
                <c:pt idx="367">
                  <c:v>4.7391859846594189</c:v>
                </c:pt>
                <c:pt idx="368">
                  <c:v>4.9955796899289799</c:v>
                </c:pt>
                <c:pt idx="369">
                  <c:v>4.9032718275223024</c:v>
                </c:pt>
                <c:pt idx="370">
                  <c:v>4.8035404290111012</c:v>
                </c:pt>
                <c:pt idx="371">
                  <c:v>4.7205319227614204</c:v>
                </c:pt>
                <c:pt idx="372">
                  <c:v>4.5909413234427916</c:v>
                </c:pt>
                <c:pt idx="373">
                  <c:v>4.6547867957968583</c:v>
                </c:pt>
                <c:pt idx="374">
                  <c:v>4.6008793956291321</c:v>
                </c:pt>
                <c:pt idx="375">
                  <c:v>4.6630885101685946</c:v>
                </c:pt>
                <c:pt idx="376">
                  <c:v>4.8025706595206445</c:v>
                </c:pt>
                <c:pt idx="377">
                  <c:v>4.9757958985715458</c:v>
                </c:pt>
                <c:pt idx="378">
                  <c:v>4.9085899221432303</c:v>
                </c:pt>
                <c:pt idx="379">
                  <c:v>4.3323774143275511</c:v>
                </c:pt>
                <c:pt idx="380">
                  <c:v>3.6123044798312862</c:v>
                </c:pt>
                <c:pt idx="381">
                  <c:v>4.8352684062322346</c:v>
                </c:pt>
                <c:pt idx="382">
                  <c:v>5.1525428956562491</c:v>
                </c:pt>
                <c:pt idx="383">
                  <c:v>5.2070871106145251</c:v>
                </c:pt>
                <c:pt idx="384">
                  <c:v>4.9648965306139363</c:v>
                </c:pt>
                <c:pt idx="385">
                  <c:v>4.918111729839544</c:v>
                </c:pt>
                <c:pt idx="386">
                  <c:v>3.8582339282945535</c:v>
                </c:pt>
                <c:pt idx="387">
                  <c:v>2.7429922458710205</c:v>
                </c:pt>
                <c:pt idx="388">
                  <c:v>4.3016346309108968</c:v>
                </c:pt>
                <c:pt idx="389">
                  <c:v>4.2632344557803066</c:v>
                </c:pt>
                <c:pt idx="390">
                  <c:v>3.8173890472442982</c:v>
                </c:pt>
                <c:pt idx="391">
                  <c:v>4.4317223509377817</c:v>
                </c:pt>
                <c:pt idx="392">
                  <c:v>5.7636398593883813</c:v>
                </c:pt>
                <c:pt idx="393">
                  <c:v>7.029877212231944</c:v>
                </c:pt>
                <c:pt idx="394">
                  <c:v>8.0539996899524589</c:v>
                </c:pt>
                <c:pt idx="395">
                  <c:v>7.6171402070909986</c:v>
                </c:pt>
                <c:pt idx="396">
                  <c:v>7.292031945419601</c:v>
                </c:pt>
                <c:pt idx="397">
                  <c:v>7.5368782409923796</c:v>
                </c:pt>
                <c:pt idx="398">
                  <c:v>7.2805640091193249</c:v>
                </c:pt>
                <c:pt idx="399">
                  <c:v>6.3169335891313407</c:v>
                </c:pt>
                <c:pt idx="400">
                  <c:v>5.460127346566785</c:v>
                </c:pt>
                <c:pt idx="401">
                  <c:v>5.2769462471010691</c:v>
                </c:pt>
                <c:pt idx="402">
                  <c:v>4.8917955082139812</c:v>
                </c:pt>
                <c:pt idx="403">
                  <c:v>4.93325041983329</c:v>
                </c:pt>
                <c:pt idx="404">
                  <c:v>5.0040320679526529</c:v>
                </c:pt>
                <c:pt idx="405">
                  <c:v>4.6094818633274013</c:v>
                </c:pt>
                <c:pt idx="406">
                  <c:v>3.9561750473443951</c:v>
                </c:pt>
                <c:pt idx="407">
                  <c:v>3.4149962900443214</c:v>
                </c:pt>
                <c:pt idx="408">
                  <c:v>3.3002133199336252</c:v>
                </c:pt>
                <c:pt idx="409">
                  <c:v>3.4991891276747698</c:v>
                </c:pt>
                <c:pt idx="410">
                  <c:v>3.5852193051666972</c:v>
                </c:pt>
                <c:pt idx="411">
                  <c:v>3.7296998786328297</c:v>
                </c:pt>
                <c:pt idx="412">
                  <c:v>3.762652314988725</c:v>
                </c:pt>
                <c:pt idx="413">
                  <c:v>4.6700893338448468</c:v>
                </c:pt>
                <c:pt idx="414">
                  <c:v>5.1683482875170288</c:v>
                </c:pt>
                <c:pt idx="415">
                  <c:v>5.6047257947447218</c:v>
                </c:pt>
                <c:pt idx="416">
                  <c:v>5.6007940758608914</c:v>
                </c:pt>
                <c:pt idx="417">
                  <c:v>5.5656477618902294</c:v>
                </c:pt>
                <c:pt idx="418">
                  <c:v>5.4116213984164823</c:v>
                </c:pt>
                <c:pt idx="419">
                  <c:v>5.1355487182010284</c:v>
                </c:pt>
                <c:pt idx="420">
                  <c:v>4.8086874032150586</c:v>
                </c:pt>
                <c:pt idx="421">
                  <c:v>4.6385837074756253</c:v>
                </c:pt>
                <c:pt idx="422">
                  <c:v>4.6714321463659374</c:v>
                </c:pt>
                <c:pt idx="423">
                  <c:v>4.7196800426508165</c:v>
                </c:pt>
                <c:pt idx="424">
                  <c:v>4.6148479773527757</c:v>
                </c:pt>
                <c:pt idx="425">
                  <c:v>4.7726711545348488</c:v>
                </c:pt>
                <c:pt idx="426">
                  <c:v>4.767441081469153</c:v>
                </c:pt>
                <c:pt idx="427">
                  <c:v>4.9418890877347534</c:v>
                </c:pt>
                <c:pt idx="428">
                  <c:v>4.8091668621880235</c:v>
                </c:pt>
                <c:pt idx="429">
                  <c:v>5.0562917479380038</c:v>
                </c:pt>
                <c:pt idx="430">
                  <c:v>5.0580041050210021</c:v>
                </c:pt>
                <c:pt idx="431">
                  <c:v>5.070639402688613</c:v>
                </c:pt>
                <c:pt idx="432">
                  <c:v>5.1159102155256972</c:v>
                </c:pt>
                <c:pt idx="433">
                  <c:v>5.2691668562949197</c:v>
                </c:pt>
                <c:pt idx="434">
                  <c:v>5.3566751125327725</c:v>
                </c:pt>
                <c:pt idx="435">
                  <c:v>5.1008358735045567</c:v>
                </c:pt>
                <c:pt idx="436">
                  <c:v>4.8753600647825346</c:v>
                </c:pt>
                <c:pt idx="437">
                  <c:v>4.2368886666547905</c:v>
                </c:pt>
                <c:pt idx="438">
                  <c:v>3.8448644719639482</c:v>
                </c:pt>
                <c:pt idx="439">
                  <c:v>4.0218600881714268</c:v>
                </c:pt>
                <c:pt idx="440">
                  <c:v>3.6888056813980183</c:v>
                </c:pt>
                <c:pt idx="441">
                  <c:v>3.667371562652836</c:v>
                </c:pt>
                <c:pt idx="442">
                  <c:v>3.8467919072820238</c:v>
                </c:pt>
                <c:pt idx="443">
                  <c:v>3.9783760010685865</c:v>
                </c:pt>
                <c:pt idx="444">
                  <c:v>3.9330663610461558</c:v>
                </c:pt>
                <c:pt idx="445">
                  <c:v>3.7480756030529969</c:v>
                </c:pt>
                <c:pt idx="446">
                  <c:v>3.8864767730967276</c:v>
                </c:pt>
                <c:pt idx="447">
                  <c:v>3.8061858224464515</c:v>
                </c:pt>
                <c:pt idx="448">
                  <c:v>3.7008732552946588</c:v>
                </c:pt>
                <c:pt idx="449">
                  <c:v>3.7018920698757083</c:v>
                </c:pt>
                <c:pt idx="450">
                  <c:v>3.0773070541812366</c:v>
                </c:pt>
                <c:pt idx="451">
                  <c:v>3.8472919069790383</c:v>
                </c:pt>
                <c:pt idx="452">
                  <c:v>4.4627992232163223</c:v>
                </c:pt>
                <c:pt idx="453">
                  <c:v>5.4627799283914227</c:v>
                </c:pt>
                <c:pt idx="454">
                  <c:v>6.2571808570260403</c:v>
                </c:pt>
                <c:pt idx="455">
                  <c:v>7.106556134890897</c:v>
                </c:pt>
                <c:pt idx="456">
                  <c:v>8.1492986180758553</c:v>
                </c:pt>
                <c:pt idx="457">
                  <c:v>7.9030671969785988</c:v>
                </c:pt>
                <c:pt idx="458">
                  <c:v>7.0683380767401269</c:v>
                </c:pt>
                <c:pt idx="459">
                  <c:v>6.6047029434580686</c:v>
                </c:pt>
                <c:pt idx="460">
                  <c:v>7.1890204338998451</c:v>
                </c:pt>
                <c:pt idx="461">
                  <c:v>7.0533430600233844</c:v>
                </c:pt>
                <c:pt idx="462">
                  <c:v>5.7036256714035369</c:v>
                </c:pt>
                <c:pt idx="463">
                  <c:v>5.0593099048002887</c:v>
                </c:pt>
                <c:pt idx="464">
                  <c:v>5.1565550822520043</c:v>
                </c:pt>
                <c:pt idx="465">
                  <c:v>5.1080963045694547</c:v>
                </c:pt>
                <c:pt idx="466">
                  <c:v>4.9122882307290974</c:v>
                </c:pt>
                <c:pt idx="467">
                  <c:v>4.8846637455714044</c:v>
                </c:pt>
                <c:pt idx="468">
                  <c:v>4.6475071929740874</c:v>
                </c:pt>
                <c:pt idx="469">
                  <c:v>4.8871452738665742</c:v>
                </c:pt>
                <c:pt idx="470">
                  <c:v>4.6789695854974633</c:v>
                </c:pt>
                <c:pt idx="471">
                  <c:v>4.7164857068116808</c:v>
                </c:pt>
                <c:pt idx="472">
                  <c:v>4.8398996861844648</c:v>
                </c:pt>
                <c:pt idx="473">
                  <c:v>4.9963036055575634</c:v>
                </c:pt>
                <c:pt idx="474">
                  <c:v>4.9103242200875457</c:v>
                </c:pt>
                <c:pt idx="475">
                  <c:v>5.0860593760041475</c:v>
                </c:pt>
                <c:pt idx="476">
                  <c:v>4.8623097645186117</c:v>
                </c:pt>
                <c:pt idx="477">
                  <c:v>4.7291063844866317</c:v>
                </c:pt>
                <c:pt idx="478">
                  <c:v>4.7348712564690123</c:v>
                </c:pt>
                <c:pt idx="479">
                  <c:v>4.9545027693082853</c:v>
                </c:pt>
                <c:pt idx="480">
                  <c:v>4.6204180556949606</c:v>
                </c:pt>
                <c:pt idx="481">
                  <c:v>4.2922933776800596</c:v>
                </c:pt>
                <c:pt idx="482">
                  <c:v>4.2383318685714944</c:v>
                </c:pt>
                <c:pt idx="483">
                  <c:v>4.8655784765456414</c:v>
                </c:pt>
                <c:pt idx="484">
                  <c:v>4.8969411397333191</c:v>
                </c:pt>
                <c:pt idx="485">
                  <c:v>4.9945179101567225</c:v>
                </c:pt>
                <c:pt idx="486">
                  <c:v>5.0810477626418198</c:v>
                </c:pt>
                <c:pt idx="487">
                  <c:v>5.2371676407872503</c:v>
                </c:pt>
                <c:pt idx="488">
                  <c:v>5.2558708738122162</c:v>
                </c:pt>
                <c:pt idx="489">
                  <c:v>4.9331796663451621</c:v>
                </c:pt>
                <c:pt idx="490">
                  <c:v>4.8554739698283873</c:v>
                </c:pt>
                <c:pt idx="491">
                  <c:v>4.9103729226145951</c:v>
                </c:pt>
                <c:pt idx="492">
                  <c:v>4.8869826706765567</c:v>
                </c:pt>
                <c:pt idx="493">
                  <c:v>4.5326628802380791</c:v>
                </c:pt>
                <c:pt idx="494">
                  <c:v>4.8381972933090909</c:v>
                </c:pt>
                <c:pt idx="495">
                  <c:v>4.4872538085239757</c:v>
                </c:pt>
                <c:pt idx="496">
                  <c:v>4.465438052789116</c:v>
                </c:pt>
                <c:pt idx="497">
                  <c:v>3.8839261000011631</c:v>
                </c:pt>
                <c:pt idx="498">
                  <c:v>3.411345555976987</c:v>
                </c:pt>
                <c:pt idx="499">
                  <c:v>3.2405482151066782</c:v>
                </c:pt>
                <c:pt idx="500">
                  <c:v>3.6242182008055499</c:v>
                </c:pt>
                <c:pt idx="501">
                  <c:v>4.184599869438812</c:v>
                </c:pt>
                <c:pt idx="502">
                  <c:v>5.260934384482284</c:v>
                </c:pt>
                <c:pt idx="503">
                  <c:v>4.8677997047804507</c:v>
                </c:pt>
                <c:pt idx="504">
                  <c:v>3.944146800355544</c:v>
                </c:pt>
                <c:pt idx="505">
                  <c:v>3.8422536327454475</c:v>
                </c:pt>
                <c:pt idx="506">
                  <c:v>3.890734581882306</c:v>
                </c:pt>
                <c:pt idx="507">
                  <c:v>3.9511240952863882</c:v>
                </c:pt>
                <c:pt idx="508">
                  <c:v>4.0246748055471295</c:v>
                </c:pt>
                <c:pt idx="509">
                  <c:v>3.9433620283301862</c:v>
                </c:pt>
                <c:pt idx="510">
                  <c:v>3.704669893513727</c:v>
                </c:pt>
                <c:pt idx="511">
                  <c:v>3.679991704216814</c:v>
                </c:pt>
                <c:pt idx="512">
                  <c:v>3.9741893730815865</c:v>
                </c:pt>
                <c:pt idx="513">
                  <c:v>4.2172170687079662</c:v>
                </c:pt>
                <c:pt idx="514">
                  <c:v>4.1454796148359225</c:v>
                </c:pt>
                <c:pt idx="515">
                  <c:v>3.8764588593555747</c:v>
                </c:pt>
                <c:pt idx="516">
                  <c:v>3.6031884194247326</c:v>
                </c:pt>
                <c:pt idx="517">
                  <c:v>3.5509916866304407</c:v>
                </c:pt>
                <c:pt idx="518">
                  <c:v>3.5977007008642632</c:v>
                </c:pt>
                <c:pt idx="519">
                  <c:v>3.8821874491894413</c:v>
                </c:pt>
                <c:pt idx="520">
                  <c:v>3.7607959205057799</c:v>
                </c:pt>
                <c:pt idx="521">
                  <c:v>3.7967807649325813</c:v>
                </c:pt>
                <c:pt idx="522">
                  <c:v>4.2584116050351035</c:v>
                </c:pt>
                <c:pt idx="523">
                  <c:v>4.4617185839581692</c:v>
                </c:pt>
                <c:pt idx="524">
                  <c:v>4.4869220305813542</c:v>
                </c:pt>
                <c:pt idx="525">
                  <c:v>4.2621654586839863</c:v>
                </c:pt>
                <c:pt idx="526">
                  <c:v>4.0000411946126295</c:v>
                </c:pt>
                <c:pt idx="527">
                  <c:v>3.9750301936272638</c:v>
                </c:pt>
                <c:pt idx="528">
                  <c:v>4.1541523814268171</c:v>
                </c:pt>
                <c:pt idx="529">
                  <c:v>3.9814713105181894</c:v>
                </c:pt>
                <c:pt idx="530">
                  <c:v>2.5140814439594159</c:v>
                </c:pt>
                <c:pt idx="531">
                  <c:v>4.6776924990510471</c:v>
                </c:pt>
                <c:pt idx="532">
                  <c:v>4.6631456911400235</c:v>
                </c:pt>
                <c:pt idx="533">
                  <c:v>4.3045572323173724</c:v>
                </c:pt>
                <c:pt idx="534">
                  <c:v>4.0698875464635869</c:v>
                </c:pt>
                <c:pt idx="535">
                  <c:v>3.8658140960270275</c:v>
                </c:pt>
                <c:pt idx="536">
                  <c:v>4.4404775163801595</c:v>
                </c:pt>
                <c:pt idx="537">
                  <c:v>4.8007422035099161</c:v>
                </c:pt>
                <c:pt idx="538">
                  <c:v>4.6338024386479244</c:v>
                </c:pt>
                <c:pt idx="539">
                  <c:v>4.7838547306809458</c:v>
                </c:pt>
                <c:pt idx="540">
                  <c:v>4.5898838801841491</c:v>
                </c:pt>
                <c:pt idx="541">
                  <c:v>4.5963580307091654</c:v>
                </c:pt>
                <c:pt idx="542">
                  <c:v>4.7339657444805008</c:v>
                </c:pt>
                <c:pt idx="543">
                  <c:v>4.5060520941057041</c:v>
                </c:pt>
                <c:pt idx="544">
                  <c:v>4.0924603287350401</c:v>
                </c:pt>
                <c:pt idx="545">
                  <c:v>3.641824061637617</c:v>
                </c:pt>
                <c:pt idx="546">
                  <c:v>3.4393793707178584</c:v>
                </c:pt>
                <c:pt idx="547">
                  <c:v>2.8160296858355438</c:v>
                </c:pt>
                <c:pt idx="548">
                  <c:v>2.3853516357626554</c:v>
                </c:pt>
                <c:pt idx="549">
                  <c:v>2.3585707825907645</c:v>
                </c:pt>
                <c:pt idx="550">
                  <c:v>2.2376288374561271</c:v>
                </c:pt>
                <c:pt idx="551">
                  <c:v>2.8441816686639765</c:v>
                </c:pt>
                <c:pt idx="552">
                  <c:v>3.3408444235854318</c:v>
                </c:pt>
                <c:pt idx="553">
                  <c:v>2.9753428119053065</c:v>
                </c:pt>
                <c:pt idx="554">
                  <c:v>2.4177529044511878</c:v>
                </c:pt>
                <c:pt idx="555">
                  <c:v>2.3497207350626672</c:v>
                </c:pt>
                <c:pt idx="556">
                  <c:v>2.7203496584353606</c:v>
                </c:pt>
                <c:pt idx="557">
                  <c:v>3.4383675897624513</c:v>
                </c:pt>
                <c:pt idx="558">
                  <c:v>2.5067568453598885</c:v>
                </c:pt>
                <c:pt idx="559">
                  <c:v>2.0330869170984349</c:v>
                </c:pt>
                <c:pt idx="560">
                  <c:v>1.394848708975748</c:v>
                </c:pt>
                <c:pt idx="561">
                  <c:v>1.1102563556130454</c:v>
                </c:pt>
                <c:pt idx="562">
                  <c:v>1.4117233439896426</c:v>
                </c:pt>
                <c:pt idx="563">
                  <c:v>0.94083806426283356</c:v>
                </c:pt>
                <c:pt idx="564">
                  <c:v>0.68417028873465813</c:v>
                </c:pt>
                <c:pt idx="565">
                  <c:v>0.61052432316672456</c:v>
                </c:pt>
                <c:pt idx="566">
                  <c:v>0.61797492534750043</c:v>
                </c:pt>
                <c:pt idx="567">
                  <c:v>0.59527807349399331</c:v>
                </c:pt>
                <c:pt idx="568">
                  <c:v>0.67516829973346881</c:v>
                </c:pt>
                <c:pt idx="569">
                  <c:v>0.77003586735624918</c:v>
                </c:pt>
                <c:pt idx="570">
                  <c:v>0.84950479471380858</c:v>
                </c:pt>
                <c:pt idx="571">
                  <c:v>0.91597682434806649</c:v>
                </c:pt>
                <c:pt idx="572">
                  <c:v>0.86342935825519562</c:v>
                </c:pt>
                <c:pt idx="573">
                  <c:v>0.97975545448744716</c:v>
                </c:pt>
                <c:pt idx="574">
                  <c:v>0.97977679350658253</c:v>
                </c:pt>
                <c:pt idx="575">
                  <c:v>1.124253515643755</c:v>
                </c:pt>
                <c:pt idx="576">
                  <c:v>1.334015890610506</c:v>
                </c:pt>
                <c:pt idx="577">
                  <c:v>1.4622924463161138</c:v>
                </c:pt>
                <c:pt idx="578">
                  <c:v>1.448792234210718</c:v>
                </c:pt>
              </c:numCache>
            </c:numRef>
          </c:xVal>
          <c:yVal>
            <c:numRef>
              <c:f>'SCPT-12'!$AM$13:$AM$10000</c:f>
              <c:numCache>
                <c:formatCode>0.0</c:formatCode>
                <c:ptCount val="9988"/>
                <c:pt idx="0">
                  <c:v>0</c:v>
                </c:pt>
                <c:pt idx="1">
                  <c:v>114.57284179045955</c:v>
                </c:pt>
                <c:pt idx="2">
                  <c:v>172.25120031142919</c:v>
                </c:pt>
                <c:pt idx="3">
                  <c:v>184.88741173876801</c:v>
                </c:pt>
                <c:pt idx="4">
                  <c:v>199.03582833619041</c:v>
                </c:pt>
                <c:pt idx="5">
                  <c:v>188.21383487099061</c:v>
                </c:pt>
                <c:pt idx="6">
                  <c:v>174.99821863300369</c:v>
                </c:pt>
                <c:pt idx="7">
                  <c:v>165.41389251408378</c:v>
                </c:pt>
                <c:pt idx="8">
                  <c:v>154.68582764308007</c:v>
                </c:pt>
                <c:pt idx="9">
                  <c:v>145.94464594993735</c:v>
                </c:pt>
                <c:pt idx="10">
                  <c:v>138.23597042338375</c:v>
                </c:pt>
                <c:pt idx="11">
                  <c:v>132.18740514162994</c:v>
                </c:pt>
                <c:pt idx="12">
                  <c:v>127.03437385130762</c:v>
                </c:pt>
                <c:pt idx="13">
                  <c:v>121.5578224758019</c:v>
                </c:pt>
                <c:pt idx="14">
                  <c:v>118.51622806804957</c:v>
                </c:pt>
                <c:pt idx="15">
                  <c:v>113.93312661333864</c:v>
                </c:pt>
                <c:pt idx="16">
                  <c:v>111.22598987983316</c:v>
                </c:pt>
                <c:pt idx="17">
                  <c:v>105.87776717829207</c:v>
                </c:pt>
                <c:pt idx="18">
                  <c:v>100.88291679612209</c:v>
                </c:pt>
                <c:pt idx="19">
                  <c:v>99.373392746286214</c:v>
                </c:pt>
                <c:pt idx="20">
                  <c:v>97.191022774268276</c:v>
                </c:pt>
                <c:pt idx="21">
                  <c:v>95.190019263932228</c:v>
                </c:pt>
                <c:pt idx="22">
                  <c:v>93.275840224333848</c:v>
                </c:pt>
                <c:pt idx="23">
                  <c:v>90.793519842408585</c:v>
                </c:pt>
                <c:pt idx="24">
                  <c:v>88.458641068751575</c:v>
                </c:pt>
                <c:pt idx="25">
                  <c:v>86.424876206181565</c:v>
                </c:pt>
                <c:pt idx="26">
                  <c:v>83.873554685195444</c:v>
                </c:pt>
                <c:pt idx="27">
                  <c:v>81.777704563245109</c:v>
                </c:pt>
                <c:pt idx="28">
                  <c:v>78.206863544616269</c:v>
                </c:pt>
                <c:pt idx="29">
                  <c:v>75.052268558353518</c:v>
                </c:pt>
                <c:pt idx="30">
                  <c:v>72.183330219800254</c:v>
                </c:pt>
                <c:pt idx="31">
                  <c:v>71.858297394021861</c:v>
                </c:pt>
                <c:pt idx="32">
                  <c:v>68.684227627430374</c:v>
                </c:pt>
                <c:pt idx="33">
                  <c:v>67.255321288010904</c:v>
                </c:pt>
                <c:pt idx="34">
                  <c:v>64.798139112427322</c:v>
                </c:pt>
                <c:pt idx="35">
                  <c:v>61.617030353157432</c:v>
                </c:pt>
                <c:pt idx="36">
                  <c:v>59.977563334836233</c:v>
                </c:pt>
                <c:pt idx="37">
                  <c:v>58.874068659602628</c:v>
                </c:pt>
                <c:pt idx="38">
                  <c:v>58.39086793090727</c:v>
                </c:pt>
                <c:pt idx="39">
                  <c:v>58.224376910462595</c:v>
                </c:pt>
                <c:pt idx="40">
                  <c:v>58.03384700122902</c:v>
                </c:pt>
                <c:pt idx="41">
                  <c:v>57.671388715625547</c:v>
                </c:pt>
                <c:pt idx="42">
                  <c:v>57.326209679984608</c:v>
                </c:pt>
                <c:pt idx="43">
                  <c:v>56.511123564169523</c:v>
                </c:pt>
                <c:pt idx="44">
                  <c:v>57.072589737695523</c:v>
                </c:pt>
                <c:pt idx="45">
                  <c:v>57.006402547985211</c:v>
                </c:pt>
                <c:pt idx="46">
                  <c:v>57.089482241771229</c:v>
                </c:pt>
                <c:pt idx="47">
                  <c:v>57.04363837537052</c:v>
                </c:pt>
                <c:pt idx="48">
                  <c:v>56.049816747240584</c:v>
                </c:pt>
                <c:pt idx="49">
                  <c:v>54.696628222831229</c:v>
                </c:pt>
                <c:pt idx="50">
                  <c:v>52.214425736777152</c:v>
                </c:pt>
                <c:pt idx="51">
                  <c:v>51.243148837041062</c:v>
                </c:pt>
                <c:pt idx="52">
                  <c:v>49.838541764321761</c:v>
                </c:pt>
                <c:pt idx="53">
                  <c:v>48.725565895601214</c:v>
                </c:pt>
                <c:pt idx="54">
                  <c:v>47.38423383109545</c:v>
                </c:pt>
                <c:pt idx="55">
                  <c:v>46.243958698710493</c:v>
                </c:pt>
                <c:pt idx="56">
                  <c:v>45.013558642425139</c:v>
                </c:pt>
                <c:pt idx="57">
                  <c:v>42.599934580115168</c:v>
                </c:pt>
                <c:pt idx="58">
                  <c:v>40.471629714752105</c:v>
                </c:pt>
                <c:pt idx="59">
                  <c:v>38.10426766140602</c:v>
                </c:pt>
                <c:pt idx="60">
                  <c:v>36.255926337155422</c:v>
                </c:pt>
                <c:pt idx="61">
                  <c:v>35.120773235518179</c:v>
                </c:pt>
                <c:pt idx="62">
                  <c:v>34.076355623233049</c:v>
                </c:pt>
                <c:pt idx="63">
                  <c:v>33.039939552182119</c:v>
                </c:pt>
                <c:pt idx="64">
                  <c:v>33.662377864025856</c:v>
                </c:pt>
                <c:pt idx="65">
                  <c:v>33.495258545821663</c:v>
                </c:pt>
                <c:pt idx="66">
                  <c:v>35.440512514242016</c:v>
                </c:pt>
                <c:pt idx="67">
                  <c:v>35.418368534943447</c:v>
                </c:pt>
                <c:pt idx="68">
                  <c:v>34.928135921265387</c:v>
                </c:pt>
                <c:pt idx="69">
                  <c:v>35.039105486847603</c:v>
                </c:pt>
                <c:pt idx="70">
                  <c:v>34.348255843135775</c:v>
                </c:pt>
                <c:pt idx="71">
                  <c:v>33.758320954369161</c:v>
                </c:pt>
                <c:pt idx="72">
                  <c:v>33.245044183533402</c:v>
                </c:pt>
                <c:pt idx="73">
                  <c:v>31.220365378137593</c:v>
                </c:pt>
                <c:pt idx="74">
                  <c:v>29.15735643305127</c:v>
                </c:pt>
                <c:pt idx="75">
                  <c:v>28.066066698648079</c:v>
                </c:pt>
                <c:pt idx="76">
                  <c:v>28.577999278857781</c:v>
                </c:pt>
                <c:pt idx="77">
                  <c:v>33.195501264640036</c:v>
                </c:pt>
                <c:pt idx="78">
                  <c:v>37.969490773112263</c:v>
                </c:pt>
                <c:pt idx="79">
                  <c:v>36.403368600196899</c:v>
                </c:pt>
                <c:pt idx="80">
                  <c:v>36.511271580941553</c:v>
                </c:pt>
                <c:pt idx="81">
                  <c:v>36.656422156362709</c:v>
                </c:pt>
                <c:pt idx="82">
                  <c:v>37.57086303664159</c:v>
                </c:pt>
                <c:pt idx="83">
                  <c:v>35.103663491699272</c:v>
                </c:pt>
                <c:pt idx="84">
                  <c:v>31.071689076371115</c:v>
                </c:pt>
                <c:pt idx="85">
                  <c:v>28.728771436387873</c:v>
                </c:pt>
                <c:pt idx="86">
                  <c:v>32.553050474553729</c:v>
                </c:pt>
                <c:pt idx="87">
                  <c:v>32.872392809225573</c:v>
                </c:pt>
                <c:pt idx="88">
                  <c:v>34.541173531816057</c:v>
                </c:pt>
                <c:pt idx="89">
                  <c:v>34.886095905859612</c:v>
                </c:pt>
                <c:pt idx="90">
                  <c:v>34.643688013961075</c:v>
                </c:pt>
                <c:pt idx="91">
                  <c:v>32.060365229829934</c:v>
                </c:pt>
                <c:pt idx="92">
                  <c:v>30.172514967348853</c:v>
                </c:pt>
                <c:pt idx="93">
                  <c:v>28.040967245545669</c:v>
                </c:pt>
                <c:pt idx="94">
                  <c:v>28.697642524912347</c:v>
                </c:pt>
                <c:pt idx="95">
                  <c:v>31.615581024462532</c:v>
                </c:pt>
                <c:pt idx="96">
                  <c:v>32.482335116743165</c:v>
                </c:pt>
                <c:pt idx="97">
                  <c:v>33.552077482606357</c:v>
                </c:pt>
                <c:pt idx="98">
                  <c:v>35.192018361610067</c:v>
                </c:pt>
                <c:pt idx="99">
                  <c:v>35.562602050857009</c:v>
                </c:pt>
                <c:pt idx="100">
                  <c:v>35.692026845081102</c:v>
                </c:pt>
                <c:pt idx="101">
                  <c:v>34.211029114591078</c:v>
                </c:pt>
                <c:pt idx="102">
                  <c:v>30.854443022774738</c:v>
                </c:pt>
                <c:pt idx="103">
                  <c:v>28.874345377243518</c:v>
                </c:pt>
                <c:pt idx="104">
                  <c:v>27.675538615634544</c:v>
                </c:pt>
                <c:pt idx="105">
                  <c:v>26.880379040416432</c:v>
                </c:pt>
                <c:pt idx="106">
                  <c:v>26.45986547335329</c:v>
                </c:pt>
                <c:pt idx="107">
                  <c:v>26.748870464102414</c:v>
                </c:pt>
                <c:pt idx="108">
                  <c:v>25.574844000051286</c:v>
                </c:pt>
                <c:pt idx="109">
                  <c:v>21.092010537810367</c:v>
                </c:pt>
                <c:pt idx="110">
                  <c:v>18.721019985907422</c:v>
                </c:pt>
                <c:pt idx="111">
                  <c:v>16.259889135496348</c:v>
                </c:pt>
                <c:pt idx="112">
                  <c:v>17.240980941500009</c:v>
                </c:pt>
                <c:pt idx="113">
                  <c:v>16.431221699807811</c:v>
                </c:pt>
                <c:pt idx="114">
                  <c:v>16.522028558199111</c:v>
                </c:pt>
                <c:pt idx="115">
                  <c:v>19.364105241649995</c:v>
                </c:pt>
                <c:pt idx="116">
                  <c:v>21.998944980110785</c:v>
                </c:pt>
                <c:pt idx="117">
                  <c:v>33.631294625627618</c:v>
                </c:pt>
                <c:pt idx="118">
                  <c:v>35.333178557408893</c:v>
                </c:pt>
                <c:pt idx="119">
                  <c:v>32.124572899513367</c:v>
                </c:pt>
                <c:pt idx="120">
                  <c:v>30.919644007407392</c:v>
                </c:pt>
                <c:pt idx="121">
                  <c:v>31.067307801501897</c:v>
                </c:pt>
                <c:pt idx="122">
                  <c:v>32.045709881294037</c:v>
                </c:pt>
                <c:pt idx="123">
                  <c:v>32.681131140571175</c:v>
                </c:pt>
                <c:pt idx="124">
                  <c:v>32.712920431791787</c:v>
                </c:pt>
                <c:pt idx="125">
                  <c:v>32.688388393813341</c:v>
                </c:pt>
                <c:pt idx="126">
                  <c:v>31.646288986139055</c:v>
                </c:pt>
                <c:pt idx="127">
                  <c:v>30.860900254977199</c:v>
                </c:pt>
                <c:pt idx="128">
                  <c:v>30.653719423542071</c:v>
                </c:pt>
                <c:pt idx="129">
                  <c:v>30.105311730336489</c:v>
                </c:pt>
                <c:pt idx="130">
                  <c:v>29.646283368271643</c:v>
                </c:pt>
                <c:pt idx="131">
                  <c:v>29.38106138867402</c:v>
                </c:pt>
                <c:pt idx="132">
                  <c:v>28.799004008978738</c:v>
                </c:pt>
                <c:pt idx="133">
                  <c:v>27.932239209259755</c:v>
                </c:pt>
                <c:pt idx="134">
                  <c:v>27.299871648638646</c:v>
                </c:pt>
                <c:pt idx="135">
                  <c:v>26.837553677924646</c:v>
                </c:pt>
                <c:pt idx="136">
                  <c:v>25.851651565633389</c:v>
                </c:pt>
                <c:pt idx="137">
                  <c:v>25.488664612911791</c:v>
                </c:pt>
                <c:pt idx="138">
                  <c:v>25.277280109250768</c:v>
                </c:pt>
                <c:pt idx="139">
                  <c:v>25.20209337605263</c:v>
                </c:pt>
                <c:pt idx="140">
                  <c:v>24.767635189692601</c:v>
                </c:pt>
                <c:pt idx="141">
                  <c:v>23.688640944557601</c:v>
                </c:pt>
                <c:pt idx="142">
                  <c:v>23.499352889424792</c:v>
                </c:pt>
                <c:pt idx="143">
                  <c:v>23.543444060488682</c:v>
                </c:pt>
                <c:pt idx="144">
                  <c:v>23.313291712443757</c:v>
                </c:pt>
                <c:pt idx="145">
                  <c:v>21.963266926887052</c:v>
                </c:pt>
                <c:pt idx="146">
                  <c:v>21.67380778176944</c:v>
                </c:pt>
                <c:pt idx="147">
                  <c:v>21.511398831517077</c:v>
                </c:pt>
                <c:pt idx="148">
                  <c:v>22.330468554016658</c:v>
                </c:pt>
                <c:pt idx="149">
                  <c:v>44.918836505117341</c:v>
                </c:pt>
                <c:pt idx="150">
                  <c:v>41.38484239951196</c:v>
                </c:pt>
                <c:pt idx="151">
                  <c:v>24.539535551867356</c:v>
                </c:pt>
                <c:pt idx="152">
                  <c:v>25.834481483125419</c:v>
                </c:pt>
                <c:pt idx="153">
                  <c:v>25.999746552379325</c:v>
                </c:pt>
                <c:pt idx="154">
                  <c:v>23.670753757453092</c:v>
                </c:pt>
                <c:pt idx="155">
                  <c:v>20.953579334560601</c:v>
                </c:pt>
                <c:pt idx="156">
                  <c:v>23.365839262102529</c:v>
                </c:pt>
                <c:pt idx="157">
                  <c:v>24.338674248486281</c:v>
                </c:pt>
                <c:pt idx="158">
                  <c:v>15.704887031275547</c:v>
                </c:pt>
                <c:pt idx="159">
                  <c:v>14.435212237205191</c:v>
                </c:pt>
                <c:pt idx="160">
                  <c:v>13.26073867979583</c:v>
                </c:pt>
                <c:pt idx="161">
                  <c:v>13.403340292957697</c:v>
                </c:pt>
                <c:pt idx="162">
                  <c:v>13.27271202389357</c:v>
                </c:pt>
                <c:pt idx="163">
                  <c:v>11.672926204835456</c:v>
                </c:pt>
                <c:pt idx="164">
                  <c:v>10.538491170031255</c:v>
                </c:pt>
                <c:pt idx="165">
                  <c:v>11.106936223980854</c:v>
                </c:pt>
                <c:pt idx="166">
                  <c:v>11.859151424500766</c:v>
                </c:pt>
                <c:pt idx="167">
                  <c:v>10.975207061855022</c:v>
                </c:pt>
                <c:pt idx="168">
                  <c:v>9.9347186784102721</c:v>
                </c:pt>
                <c:pt idx="169">
                  <c:v>9.8321410869786963</c:v>
                </c:pt>
                <c:pt idx="170">
                  <c:v>10.939062144177436</c:v>
                </c:pt>
                <c:pt idx="171">
                  <c:v>11.618265510635798</c:v>
                </c:pt>
                <c:pt idx="172">
                  <c:v>11.242376243642136</c:v>
                </c:pt>
                <c:pt idx="173">
                  <c:v>10.585893735937603</c:v>
                </c:pt>
                <c:pt idx="174">
                  <c:v>10.904794391063847</c:v>
                </c:pt>
                <c:pt idx="175">
                  <c:v>11.401887649843072</c:v>
                </c:pt>
                <c:pt idx="176">
                  <c:v>11.543399867694646</c:v>
                </c:pt>
                <c:pt idx="177">
                  <c:v>11.396253009046523</c:v>
                </c:pt>
                <c:pt idx="178">
                  <c:v>11.351161629361462</c:v>
                </c:pt>
                <c:pt idx="179">
                  <c:v>10.781092806305409</c:v>
                </c:pt>
                <c:pt idx="180">
                  <c:v>10.925008880758542</c:v>
                </c:pt>
                <c:pt idx="181">
                  <c:v>11.4273360778929</c:v>
                </c:pt>
                <c:pt idx="182">
                  <c:v>11.470244362048867</c:v>
                </c:pt>
                <c:pt idx="183">
                  <c:v>11.753618454643345</c:v>
                </c:pt>
                <c:pt idx="184">
                  <c:v>12.674349229672819</c:v>
                </c:pt>
                <c:pt idx="185">
                  <c:v>12.958897498529874</c:v>
                </c:pt>
                <c:pt idx="186">
                  <c:v>18.063747473622648</c:v>
                </c:pt>
                <c:pt idx="187">
                  <c:v>21.489410445920395</c:v>
                </c:pt>
                <c:pt idx="188">
                  <c:v>24.645889597396121</c:v>
                </c:pt>
                <c:pt idx="189">
                  <c:v>24.002459572512119</c:v>
                </c:pt>
                <c:pt idx="190">
                  <c:v>21.493490151812555</c:v>
                </c:pt>
                <c:pt idx="191">
                  <c:v>16.976098107771946</c:v>
                </c:pt>
                <c:pt idx="192">
                  <c:v>14.701712577715327</c:v>
                </c:pt>
                <c:pt idx="193">
                  <c:v>11.350028381298863</c:v>
                </c:pt>
                <c:pt idx="194">
                  <c:v>10.613296425598886</c:v>
                </c:pt>
                <c:pt idx="195">
                  <c:v>10.635332142447426</c:v>
                </c:pt>
                <c:pt idx="196">
                  <c:v>10.545117288479526</c:v>
                </c:pt>
                <c:pt idx="197">
                  <c:v>11.348733228666241</c:v>
                </c:pt>
                <c:pt idx="198">
                  <c:v>12.080249677523765</c:v>
                </c:pt>
                <c:pt idx="199">
                  <c:v>12.360638590240603</c:v>
                </c:pt>
                <c:pt idx="200">
                  <c:v>13.435885772066479</c:v>
                </c:pt>
                <c:pt idx="201">
                  <c:v>14.178684686968074</c:v>
                </c:pt>
                <c:pt idx="202">
                  <c:v>14.169206736747864</c:v>
                </c:pt>
                <c:pt idx="203">
                  <c:v>12.251647421534445</c:v>
                </c:pt>
                <c:pt idx="204">
                  <c:v>11.421723304897275</c:v>
                </c:pt>
                <c:pt idx="205">
                  <c:v>10.355190632232848</c:v>
                </c:pt>
                <c:pt idx="206">
                  <c:v>9.4915790420573014</c:v>
                </c:pt>
                <c:pt idx="207">
                  <c:v>8.4158631392007841</c:v>
                </c:pt>
                <c:pt idx="208">
                  <c:v>7.7346553553750272</c:v>
                </c:pt>
                <c:pt idx="209">
                  <c:v>7.4528912688818654</c:v>
                </c:pt>
                <c:pt idx="210">
                  <c:v>7.2962348513199906</c:v>
                </c:pt>
                <c:pt idx="211">
                  <c:v>7.4126751563976683</c:v>
                </c:pt>
                <c:pt idx="212">
                  <c:v>7.9619608732158484</c:v>
                </c:pt>
                <c:pt idx="213">
                  <c:v>8.0958596573975559</c:v>
                </c:pt>
                <c:pt idx="214">
                  <c:v>8.4578406454923183</c:v>
                </c:pt>
                <c:pt idx="215">
                  <c:v>8.5174268721267499</c:v>
                </c:pt>
                <c:pt idx="216">
                  <c:v>8.595996162827138</c:v>
                </c:pt>
                <c:pt idx="217">
                  <c:v>9.1207884645750088</c:v>
                </c:pt>
                <c:pt idx="218">
                  <c:v>9.593362092434182</c:v>
                </c:pt>
                <c:pt idx="219">
                  <c:v>10.37965822282348</c:v>
                </c:pt>
                <c:pt idx="220">
                  <c:v>10.54040856871611</c:v>
                </c:pt>
                <c:pt idx="221">
                  <c:v>10.537329692197652</c:v>
                </c:pt>
                <c:pt idx="222">
                  <c:v>10.575243297539455</c:v>
                </c:pt>
                <c:pt idx="223">
                  <c:v>10.524740379435789</c:v>
                </c:pt>
                <c:pt idx="224">
                  <c:v>10.323092925499122</c:v>
                </c:pt>
                <c:pt idx="225">
                  <c:v>9.8271742343303412</c:v>
                </c:pt>
                <c:pt idx="226">
                  <c:v>10.072610599813155</c:v>
                </c:pt>
                <c:pt idx="227">
                  <c:v>10.114268220929759</c:v>
                </c:pt>
                <c:pt idx="228">
                  <c:v>10.095451225190441</c:v>
                </c:pt>
                <c:pt idx="229">
                  <c:v>10.245951589536546</c:v>
                </c:pt>
                <c:pt idx="230">
                  <c:v>9.9817310220452189</c:v>
                </c:pt>
                <c:pt idx="231">
                  <c:v>8.9464693948483909</c:v>
                </c:pt>
                <c:pt idx="232">
                  <c:v>7.8119746560378625</c:v>
                </c:pt>
                <c:pt idx="233">
                  <c:v>7.0503580178461256</c:v>
                </c:pt>
                <c:pt idx="234">
                  <c:v>6.7446420998758985</c:v>
                </c:pt>
                <c:pt idx="235">
                  <c:v>6.0416173382168408</c:v>
                </c:pt>
                <c:pt idx="236">
                  <c:v>5.812358862378864</c:v>
                </c:pt>
                <c:pt idx="237">
                  <c:v>5.7700420666110581</c:v>
                </c:pt>
                <c:pt idx="238">
                  <c:v>5.7275248711622924</c:v>
                </c:pt>
                <c:pt idx="239">
                  <c:v>5.3777504713499438</c:v>
                </c:pt>
                <c:pt idx="240">
                  <c:v>5.3404736689399979</c:v>
                </c:pt>
                <c:pt idx="241">
                  <c:v>5.1979842207642815</c:v>
                </c:pt>
                <c:pt idx="242">
                  <c:v>5.0368050334875702</c:v>
                </c:pt>
                <c:pt idx="243">
                  <c:v>4.9182398526212578</c:v>
                </c:pt>
                <c:pt idx="244">
                  <c:v>4.8835645266076702</c:v>
                </c:pt>
                <c:pt idx="245">
                  <c:v>4.9494217733464838</c:v>
                </c:pt>
                <c:pt idx="246">
                  <c:v>5.1333802861838258</c:v>
                </c:pt>
                <c:pt idx="247">
                  <c:v>5.3522564451761818</c:v>
                </c:pt>
                <c:pt idx="248">
                  <c:v>5.3331030315493688</c:v>
                </c:pt>
                <c:pt idx="249">
                  <c:v>5.4537277187358386</c:v>
                </c:pt>
                <c:pt idx="250">
                  <c:v>5.8439399031937445</c:v>
                </c:pt>
                <c:pt idx="251">
                  <c:v>5.8990921849145073</c:v>
                </c:pt>
                <c:pt idx="252">
                  <c:v>6.0353990904198671</c:v>
                </c:pt>
                <c:pt idx="253">
                  <c:v>6.0890152180212116</c:v>
                </c:pt>
                <c:pt idx="254">
                  <c:v>5.8179105017568062</c:v>
                </c:pt>
                <c:pt idx="255">
                  <c:v>5.4574697734475048</c:v>
                </c:pt>
                <c:pt idx="256">
                  <c:v>5.345737043359442</c:v>
                </c:pt>
                <c:pt idx="257">
                  <c:v>5.1210311476777486</c:v>
                </c:pt>
                <c:pt idx="258">
                  <c:v>4.7706191103338815</c:v>
                </c:pt>
                <c:pt idx="259">
                  <c:v>4.7577702583780042</c:v>
                </c:pt>
                <c:pt idx="260">
                  <c:v>4.6843843498344668</c:v>
                </c:pt>
                <c:pt idx="261">
                  <c:v>4.6916133874685748</c:v>
                </c:pt>
                <c:pt idx="262">
                  <c:v>4.7134957759557583</c:v>
                </c:pt>
                <c:pt idx="263">
                  <c:v>4.589814310981672</c:v>
                </c:pt>
                <c:pt idx="264">
                  <c:v>4.6329742123627948</c:v>
                </c:pt>
                <c:pt idx="265">
                  <c:v>4.675719992836834</c:v>
                </c:pt>
                <c:pt idx="266">
                  <c:v>4.6423787466253774</c:v>
                </c:pt>
                <c:pt idx="267">
                  <c:v>4.8450862725891879</c:v>
                </c:pt>
                <c:pt idx="268">
                  <c:v>4.9920861646823598</c:v>
                </c:pt>
                <c:pt idx="269">
                  <c:v>5.1018209350497852</c:v>
                </c:pt>
                <c:pt idx="270">
                  <c:v>5.0699425547501509</c:v>
                </c:pt>
                <c:pt idx="271">
                  <c:v>5.0383614904552969</c:v>
                </c:pt>
                <c:pt idx="272">
                  <c:v>4.8475757468599365</c:v>
                </c:pt>
                <c:pt idx="273">
                  <c:v>4.7826548027151734</c:v>
                </c:pt>
                <c:pt idx="274">
                  <c:v>4.7700805206251751</c:v>
                </c:pt>
                <c:pt idx="275">
                  <c:v>4.2779446903035145</c:v>
                </c:pt>
                <c:pt idx="276">
                  <c:v>4.8665782708983087</c:v>
                </c:pt>
                <c:pt idx="277">
                  <c:v>4.9075840377508069</c:v>
                </c:pt>
                <c:pt idx="278">
                  <c:v>4.8968583070394809</c:v>
                </c:pt>
                <c:pt idx="279">
                  <c:v>4.8149730317649997</c:v>
                </c:pt>
                <c:pt idx="280">
                  <c:v>4.635808404783389</c:v>
                </c:pt>
                <c:pt idx="281">
                  <c:v>4.605412362050143</c:v>
                </c:pt>
                <c:pt idx="282">
                  <c:v>4.6772590650774237</c:v>
                </c:pt>
                <c:pt idx="283">
                  <c:v>4.7495398556237047</c:v>
                </c:pt>
                <c:pt idx="284">
                  <c:v>4.7387279923591379</c:v>
                </c:pt>
                <c:pt idx="285">
                  <c:v>4.7407224407934008</c:v>
                </c:pt>
                <c:pt idx="286">
                  <c:v>4.8144182608077797</c:v>
                </c:pt>
                <c:pt idx="287">
                  <c:v>4.7541104051711223</c:v>
                </c:pt>
                <c:pt idx="288">
                  <c:v>4.64309059847582</c:v>
                </c:pt>
                <c:pt idx="289">
                  <c:v>4.5491627098227383</c:v>
                </c:pt>
                <c:pt idx="290">
                  <c:v>4.7167483656772289</c:v>
                </c:pt>
                <c:pt idx="291">
                  <c:v>4.8483258632943835</c:v>
                </c:pt>
                <c:pt idx="292">
                  <c:v>4.6745539337726818</c:v>
                </c:pt>
                <c:pt idx="293">
                  <c:v>4.0386232293033926</c:v>
                </c:pt>
                <c:pt idx="294">
                  <c:v>3.9665446100780657</c:v>
                </c:pt>
                <c:pt idx="295">
                  <c:v>3.9711864404802486</c:v>
                </c:pt>
                <c:pt idx="296">
                  <c:v>3.9040340798859097</c:v>
                </c:pt>
                <c:pt idx="297">
                  <c:v>3.8943039538884592</c:v>
                </c:pt>
                <c:pt idx="298">
                  <c:v>3.9813732875286885</c:v>
                </c:pt>
                <c:pt idx="299">
                  <c:v>3.9394641425214068</c:v>
                </c:pt>
                <c:pt idx="300">
                  <c:v>3.8710603912665569</c:v>
                </c:pt>
                <c:pt idx="301">
                  <c:v>4.0947616668663294</c:v>
                </c:pt>
                <c:pt idx="302">
                  <c:v>8.0175049707858257</c:v>
                </c:pt>
                <c:pt idx="303">
                  <c:v>7.7245903090813499</c:v>
                </c:pt>
                <c:pt idx="304">
                  <c:v>7.570088403182373</c:v>
                </c:pt>
                <c:pt idx="305">
                  <c:v>5.7634434388441207</c:v>
                </c:pt>
                <c:pt idx="306">
                  <c:v>5.8610846554212124</c:v>
                </c:pt>
                <c:pt idx="307">
                  <c:v>6.4903497960024454</c:v>
                </c:pt>
                <c:pt idx="308">
                  <c:v>6.8740079118485662</c:v>
                </c:pt>
                <c:pt idx="309">
                  <c:v>7.0317531933100659</c:v>
                </c:pt>
                <c:pt idx="310">
                  <c:v>7.4422337186257117</c:v>
                </c:pt>
                <c:pt idx="311">
                  <c:v>7.6102961986930389</c:v>
                </c:pt>
                <c:pt idx="312">
                  <c:v>7.7699377938560321</c:v>
                </c:pt>
                <c:pt idx="313">
                  <c:v>8.209067929970205</c:v>
                </c:pt>
                <c:pt idx="314">
                  <c:v>8.4802906136211238</c:v>
                </c:pt>
                <c:pt idx="315">
                  <c:v>8.8758202524694987</c:v>
                </c:pt>
                <c:pt idx="316">
                  <c:v>9.2762290118036734</c:v>
                </c:pt>
                <c:pt idx="317">
                  <c:v>9.7009728257777166</c:v>
                </c:pt>
                <c:pt idx="318">
                  <c:v>10.372378145977747</c:v>
                </c:pt>
                <c:pt idx="319">
                  <c:v>10.736228371319424</c:v>
                </c:pt>
                <c:pt idx="320">
                  <c:v>11.37150898462872</c:v>
                </c:pt>
                <c:pt idx="321">
                  <c:v>12.359329416839755</c:v>
                </c:pt>
                <c:pt idx="322">
                  <c:v>12.978162107067577</c:v>
                </c:pt>
                <c:pt idx="323">
                  <c:v>14.095013138681107</c:v>
                </c:pt>
                <c:pt idx="324">
                  <c:v>14.610357619327051</c:v>
                </c:pt>
                <c:pt idx="325">
                  <c:v>14.606090855292774</c:v>
                </c:pt>
                <c:pt idx="326">
                  <c:v>14.820718415022139</c:v>
                </c:pt>
                <c:pt idx="327">
                  <c:v>14.799361650360458</c:v>
                </c:pt>
                <c:pt idx="328">
                  <c:v>14.415403946772663</c:v>
                </c:pt>
                <c:pt idx="329">
                  <c:v>13.691336338266035</c:v>
                </c:pt>
                <c:pt idx="330">
                  <c:v>13.423088583861698</c:v>
                </c:pt>
                <c:pt idx="331">
                  <c:v>12.4910737927569</c:v>
                </c:pt>
                <c:pt idx="332">
                  <c:v>12.043318161992996</c:v>
                </c:pt>
                <c:pt idx="333">
                  <c:v>11.774751644008173</c:v>
                </c:pt>
                <c:pt idx="334">
                  <c:v>11.10210441855906</c:v>
                </c:pt>
                <c:pt idx="335">
                  <c:v>10.542924203597003</c:v>
                </c:pt>
                <c:pt idx="336">
                  <c:v>10.555824947513294</c:v>
                </c:pt>
                <c:pt idx="337">
                  <c:v>11.662773034461935</c:v>
                </c:pt>
                <c:pt idx="338">
                  <c:v>13.005506062038242</c:v>
                </c:pt>
                <c:pt idx="339">
                  <c:v>14.042014717334983</c:v>
                </c:pt>
                <c:pt idx="340">
                  <c:v>14.417463750112184</c:v>
                </c:pt>
                <c:pt idx="341">
                  <c:v>14.586555397612456</c:v>
                </c:pt>
                <c:pt idx="342">
                  <c:v>14.48524066837272</c:v>
                </c:pt>
                <c:pt idx="343">
                  <c:v>14.451076123982013</c:v>
                </c:pt>
                <c:pt idx="344">
                  <c:v>14.421415660660598</c:v>
                </c:pt>
                <c:pt idx="345">
                  <c:v>14.580539014236749</c:v>
                </c:pt>
                <c:pt idx="346">
                  <c:v>14.734386369364682</c:v>
                </c:pt>
                <c:pt idx="347">
                  <c:v>14.760712504348881</c:v>
                </c:pt>
                <c:pt idx="348">
                  <c:v>14.826638580148508</c:v>
                </c:pt>
                <c:pt idx="349">
                  <c:v>15.160798469802266</c:v>
                </c:pt>
                <c:pt idx="350">
                  <c:v>16.325804755117755</c:v>
                </c:pt>
                <c:pt idx="351">
                  <c:v>17.312821209644195</c:v>
                </c:pt>
                <c:pt idx="352">
                  <c:v>19.747474333740112</c:v>
                </c:pt>
                <c:pt idx="353">
                  <c:v>21.568585440858609</c:v>
                </c:pt>
                <c:pt idx="354">
                  <c:v>22.317333658830126</c:v>
                </c:pt>
                <c:pt idx="355">
                  <c:v>23.847581639990384</c:v>
                </c:pt>
                <c:pt idx="356">
                  <c:v>24.597017589169315</c:v>
                </c:pt>
                <c:pt idx="357">
                  <c:v>25.366743309280501</c:v>
                </c:pt>
                <c:pt idx="358">
                  <c:v>24.999560167528813</c:v>
                </c:pt>
                <c:pt idx="359">
                  <c:v>24.98857426941213</c:v>
                </c:pt>
                <c:pt idx="360">
                  <c:v>24.186550660397167</c:v>
                </c:pt>
                <c:pt idx="361">
                  <c:v>23.49514315642222</c:v>
                </c:pt>
                <c:pt idx="362">
                  <c:v>23.135731121680902</c:v>
                </c:pt>
                <c:pt idx="363">
                  <c:v>22.213170731544931</c:v>
                </c:pt>
                <c:pt idx="364">
                  <c:v>22.087866208445664</c:v>
                </c:pt>
                <c:pt idx="365">
                  <c:v>22.392914854817278</c:v>
                </c:pt>
                <c:pt idx="366">
                  <c:v>22.60619727828502</c:v>
                </c:pt>
                <c:pt idx="367">
                  <c:v>22.978319455275987</c:v>
                </c:pt>
                <c:pt idx="368">
                  <c:v>23.447201043495689</c:v>
                </c:pt>
                <c:pt idx="369">
                  <c:v>24.146406211310275</c:v>
                </c:pt>
                <c:pt idx="370">
                  <c:v>24.506379222058026</c:v>
                </c:pt>
                <c:pt idx="371">
                  <c:v>25.27837389003253</c:v>
                </c:pt>
                <c:pt idx="372">
                  <c:v>26.039900685910446</c:v>
                </c:pt>
                <c:pt idx="373">
                  <c:v>25.92003000013899</c:v>
                </c:pt>
                <c:pt idx="374">
                  <c:v>26.330331089091828</c:v>
                </c:pt>
                <c:pt idx="375">
                  <c:v>26.466320418532913</c:v>
                </c:pt>
                <c:pt idx="376">
                  <c:v>26.439889667502875</c:v>
                </c:pt>
                <c:pt idx="377">
                  <c:v>26.360249883395817</c:v>
                </c:pt>
                <c:pt idx="378">
                  <c:v>27.009632913021026</c:v>
                </c:pt>
                <c:pt idx="379">
                  <c:v>30.448163736600737</c:v>
                </c:pt>
                <c:pt idx="380">
                  <c:v>35.159550949406039</c:v>
                </c:pt>
                <c:pt idx="381">
                  <c:v>28.759693976869492</c:v>
                </c:pt>
                <c:pt idx="382">
                  <c:v>28.093688881198354</c:v>
                </c:pt>
                <c:pt idx="383">
                  <c:v>28.117603089186666</c:v>
                </c:pt>
                <c:pt idx="384">
                  <c:v>28.689239393740991</c:v>
                </c:pt>
                <c:pt idx="385">
                  <c:v>29.083427252127027</c:v>
                </c:pt>
                <c:pt idx="386">
                  <c:v>36.354773184000912</c:v>
                </c:pt>
                <c:pt idx="387">
                  <c:v>45.520330010039459</c:v>
                </c:pt>
                <c:pt idx="388">
                  <c:v>34.339087641460317</c:v>
                </c:pt>
                <c:pt idx="389">
                  <c:v>41.160465775546939</c:v>
                </c:pt>
                <c:pt idx="390">
                  <c:v>45.996025908186098</c:v>
                </c:pt>
                <c:pt idx="391">
                  <c:v>44.492301932047518</c:v>
                </c:pt>
                <c:pt idx="392">
                  <c:v>38.131796485049186</c:v>
                </c:pt>
                <c:pt idx="393">
                  <c:v>33.181475046724707</c:v>
                </c:pt>
                <c:pt idx="394">
                  <c:v>29.012575647222864</c:v>
                </c:pt>
                <c:pt idx="395">
                  <c:v>28.326440416707801</c:v>
                </c:pt>
                <c:pt idx="396">
                  <c:v>25.918852051288852</c:v>
                </c:pt>
                <c:pt idx="397">
                  <c:v>21.526446122556987</c:v>
                </c:pt>
                <c:pt idx="398">
                  <c:v>23.752210832429462</c:v>
                </c:pt>
                <c:pt idx="399">
                  <c:v>24.996285730489635</c:v>
                </c:pt>
                <c:pt idx="400">
                  <c:v>24.959961963762439</c:v>
                </c:pt>
                <c:pt idx="401">
                  <c:v>24.219839156128934</c:v>
                </c:pt>
                <c:pt idx="402">
                  <c:v>23.663318457510634</c:v>
                </c:pt>
                <c:pt idx="403">
                  <c:v>22.457967861425725</c:v>
                </c:pt>
                <c:pt idx="404">
                  <c:v>21.256902284598038</c:v>
                </c:pt>
                <c:pt idx="405">
                  <c:v>20.957168282237237</c:v>
                </c:pt>
                <c:pt idx="406">
                  <c:v>21.965294850965911</c:v>
                </c:pt>
                <c:pt idx="407">
                  <c:v>22.629673786508135</c:v>
                </c:pt>
                <c:pt idx="408">
                  <c:v>23.307848315597358</c:v>
                </c:pt>
                <c:pt idx="409">
                  <c:v>23.490973741295708</c:v>
                </c:pt>
                <c:pt idx="410">
                  <c:v>24.050220187427968</c:v>
                </c:pt>
                <c:pt idx="411">
                  <c:v>24.075825470506363</c:v>
                </c:pt>
                <c:pt idx="412">
                  <c:v>23.83055275238809</c:v>
                </c:pt>
                <c:pt idx="413">
                  <c:v>23.456070912718506</c:v>
                </c:pt>
                <c:pt idx="414">
                  <c:v>23.330531339735359</c:v>
                </c:pt>
                <c:pt idx="415">
                  <c:v>22.867047008337192</c:v>
                </c:pt>
                <c:pt idx="416">
                  <c:v>23.072287409382366</c:v>
                </c:pt>
                <c:pt idx="417">
                  <c:v>23.308237367115868</c:v>
                </c:pt>
                <c:pt idx="418">
                  <c:v>23.974553188056561</c:v>
                </c:pt>
                <c:pt idx="419">
                  <c:v>24.449150400061956</c:v>
                </c:pt>
                <c:pt idx="420">
                  <c:v>25.184408785245157</c:v>
                </c:pt>
                <c:pt idx="421">
                  <c:v>25.707354097387849</c:v>
                </c:pt>
                <c:pt idx="422">
                  <c:v>25.742536154964906</c:v>
                </c:pt>
                <c:pt idx="423">
                  <c:v>25.893288585530865</c:v>
                </c:pt>
                <c:pt idx="424">
                  <c:v>26.57690178673742</c:v>
                </c:pt>
                <c:pt idx="425">
                  <c:v>26.612254405034914</c:v>
                </c:pt>
                <c:pt idx="426">
                  <c:v>26.855174688263844</c:v>
                </c:pt>
                <c:pt idx="427">
                  <c:v>26.855437235733852</c:v>
                </c:pt>
                <c:pt idx="428">
                  <c:v>27.910058060852982</c:v>
                </c:pt>
                <c:pt idx="429">
                  <c:v>26.893075775313651</c:v>
                </c:pt>
                <c:pt idx="430">
                  <c:v>26.731079320267011</c:v>
                </c:pt>
                <c:pt idx="431">
                  <c:v>26.460239428314278</c:v>
                </c:pt>
                <c:pt idx="432">
                  <c:v>25.868311509717799</c:v>
                </c:pt>
                <c:pt idx="433">
                  <c:v>25.359722182647044</c:v>
                </c:pt>
                <c:pt idx="434">
                  <c:v>24.70642514609569</c:v>
                </c:pt>
                <c:pt idx="435">
                  <c:v>25.313792146591226</c:v>
                </c:pt>
                <c:pt idx="436">
                  <c:v>24.969998491616565</c:v>
                </c:pt>
                <c:pt idx="437">
                  <c:v>27.21989926762566</c:v>
                </c:pt>
                <c:pt idx="438">
                  <c:v>27.200871751825574</c:v>
                </c:pt>
                <c:pt idx="439">
                  <c:v>24.056087030503274</c:v>
                </c:pt>
                <c:pt idx="440">
                  <c:v>24.769548396442218</c:v>
                </c:pt>
                <c:pt idx="441">
                  <c:v>25.270522568717901</c:v>
                </c:pt>
                <c:pt idx="442">
                  <c:v>24.712147242255199</c:v>
                </c:pt>
                <c:pt idx="443">
                  <c:v>24.100998351625481</c:v>
                </c:pt>
                <c:pt idx="444">
                  <c:v>24.330085229691178</c:v>
                </c:pt>
                <c:pt idx="445">
                  <c:v>24.743188083694712</c:v>
                </c:pt>
                <c:pt idx="446">
                  <c:v>24.369072623567646</c:v>
                </c:pt>
                <c:pt idx="447">
                  <c:v>24.179261334040042</c:v>
                </c:pt>
                <c:pt idx="448">
                  <c:v>24.246143007080271</c:v>
                </c:pt>
                <c:pt idx="449">
                  <c:v>24.184824437067363</c:v>
                </c:pt>
                <c:pt idx="450">
                  <c:v>29.405757040008424</c:v>
                </c:pt>
                <c:pt idx="451">
                  <c:v>25.953184737540465</c:v>
                </c:pt>
                <c:pt idx="452">
                  <c:v>26.381247965893682</c:v>
                </c:pt>
                <c:pt idx="453">
                  <c:v>26.155684944916473</c:v>
                </c:pt>
                <c:pt idx="454">
                  <c:v>23.423890224207948</c:v>
                </c:pt>
                <c:pt idx="455">
                  <c:v>23.51348868846264</c:v>
                </c:pt>
                <c:pt idx="456">
                  <c:v>20.581246831393049</c:v>
                </c:pt>
                <c:pt idx="457">
                  <c:v>20.597193526323064</c:v>
                </c:pt>
                <c:pt idx="458">
                  <c:v>21.506875254289294</c:v>
                </c:pt>
                <c:pt idx="459">
                  <c:v>20.784058076692371</c:v>
                </c:pt>
                <c:pt idx="460">
                  <c:v>20.56042234950208</c:v>
                </c:pt>
                <c:pt idx="461">
                  <c:v>20.375121079017262</c:v>
                </c:pt>
                <c:pt idx="462">
                  <c:v>21.154289032262099</c:v>
                </c:pt>
                <c:pt idx="463">
                  <c:v>21.16291198932273</c:v>
                </c:pt>
                <c:pt idx="464">
                  <c:v>20.533939222989922</c:v>
                </c:pt>
                <c:pt idx="465">
                  <c:v>20.334910624362731</c:v>
                </c:pt>
                <c:pt idx="466">
                  <c:v>20.85319979376424</c:v>
                </c:pt>
                <c:pt idx="467">
                  <c:v>21.535486327862237</c:v>
                </c:pt>
                <c:pt idx="468">
                  <c:v>22.720232265795421</c:v>
                </c:pt>
                <c:pt idx="469">
                  <c:v>22.693546762905573</c:v>
                </c:pt>
                <c:pt idx="470">
                  <c:v>23.00489669083208</c:v>
                </c:pt>
                <c:pt idx="471">
                  <c:v>22.699246371583722</c:v>
                </c:pt>
                <c:pt idx="472">
                  <c:v>22.175943796008728</c:v>
                </c:pt>
                <c:pt idx="473">
                  <c:v>21.518658881753758</c:v>
                </c:pt>
                <c:pt idx="474">
                  <c:v>21.230393100843042</c:v>
                </c:pt>
                <c:pt idx="475">
                  <c:v>20.510897825144852</c:v>
                </c:pt>
                <c:pt idx="476">
                  <c:v>20.626736012749458</c:v>
                </c:pt>
                <c:pt idx="477">
                  <c:v>20.939016189008029</c:v>
                </c:pt>
                <c:pt idx="478">
                  <c:v>21.039729814597766</c:v>
                </c:pt>
                <c:pt idx="479">
                  <c:v>20.518967538721245</c:v>
                </c:pt>
                <c:pt idx="480">
                  <c:v>21.566689522037105</c:v>
                </c:pt>
                <c:pt idx="481">
                  <c:v>22.715411898311192</c:v>
                </c:pt>
                <c:pt idx="482">
                  <c:v>23.526321495327807</c:v>
                </c:pt>
                <c:pt idx="483">
                  <c:v>20.868747558126575</c:v>
                </c:pt>
                <c:pt idx="484">
                  <c:v>20.289511849452381</c:v>
                </c:pt>
                <c:pt idx="485">
                  <c:v>19.370290646810098</c:v>
                </c:pt>
                <c:pt idx="486">
                  <c:v>18.91774247765046</c:v>
                </c:pt>
                <c:pt idx="487">
                  <c:v>18.48730830143727</c:v>
                </c:pt>
                <c:pt idx="488">
                  <c:v>18.456970626215085</c:v>
                </c:pt>
                <c:pt idx="489">
                  <c:v>19.120844393497052</c:v>
                </c:pt>
                <c:pt idx="490">
                  <c:v>19.359913720878513</c:v>
                </c:pt>
                <c:pt idx="491">
                  <c:v>19.171048100171383</c:v>
                </c:pt>
                <c:pt idx="492">
                  <c:v>19.105010422710968</c:v>
                </c:pt>
                <c:pt idx="493">
                  <c:v>19.887996809028277</c:v>
                </c:pt>
                <c:pt idx="494">
                  <c:v>18.545736142732814</c:v>
                </c:pt>
                <c:pt idx="495">
                  <c:v>19.200860791780332</c:v>
                </c:pt>
                <c:pt idx="496">
                  <c:v>19.216421168224063</c:v>
                </c:pt>
                <c:pt idx="497">
                  <c:v>21.52420611619862</c:v>
                </c:pt>
                <c:pt idx="498">
                  <c:v>23.703069274398615</c:v>
                </c:pt>
                <c:pt idx="499">
                  <c:v>24.809823536320827</c:v>
                </c:pt>
                <c:pt idx="500">
                  <c:v>22.24510349379775</c:v>
                </c:pt>
                <c:pt idx="501">
                  <c:v>20.55990507832751</c:v>
                </c:pt>
                <c:pt idx="502">
                  <c:v>18.764249266899832</c:v>
                </c:pt>
                <c:pt idx="503">
                  <c:v>18.901145528107559</c:v>
                </c:pt>
                <c:pt idx="504">
                  <c:v>19.096433658251275</c:v>
                </c:pt>
                <c:pt idx="505">
                  <c:v>18.132287683312434</c:v>
                </c:pt>
                <c:pt idx="506">
                  <c:v>17.621222086687933</c:v>
                </c:pt>
                <c:pt idx="507">
                  <c:v>17.397518817282023</c:v>
                </c:pt>
                <c:pt idx="508">
                  <c:v>17.317494483389556</c:v>
                </c:pt>
                <c:pt idx="509">
                  <c:v>17.677291284454938</c:v>
                </c:pt>
                <c:pt idx="510">
                  <c:v>17.744478235347106</c:v>
                </c:pt>
                <c:pt idx="511">
                  <c:v>17.509585649036428</c:v>
                </c:pt>
                <c:pt idx="512">
                  <c:v>16.7381559295094</c:v>
                </c:pt>
                <c:pt idx="513">
                  <c:v>16.521255554401105</c:v>
                </c:pt>
                <c:pt idx="514">
                  <c:v>16.661442618732778</c:v>
                </c:pt>
                <c:pt idx="515">
                  <c:v>17.606961235693046</c:v>
                </c:pt>
                <c:pt idx="516">
                  <c:v>18.088744865210952</c:v>
                </c:pt>
                <c:pt idx="517">
                  <c:v>18.194830374112186</c:v>
                </c:pt>
                <c:pt idx="518">
                  <c:v>18.730660568850563</c:v>
                </c:pt>
                <c:pt idx="519">
                  <c:v>18.461716554087822</c:v>
                </c:pt>
                <c:pt idx="520">
                  <c:v>18.948341925875425</c:v>
                </c:pt>
                <c:pt idx="521">
                  <c:v>19.034300553421996</c:v>
                </c:pt>
                <c:pt idx="522">
                  <c:v>18.773141570640227</c:v>
                </c:pt>
                <c:pt idx="523">
                  <c:v>18.430794635902028</c:v>
                </c:pt>
                <c:pt idx="524">
                  <c:v>18.405495826093826</c:v>
                </c:pt>
                <c:pt idx="525">
                  <c:v>18.583523977743067</c:v>
                </c:pt>
                <c:pt idx="526">
                  <c:v>19.196758913106741</c:v>
                </c:pt>
                <c:pt idx="527">
                  <c:v>19.271176859953833</c:v>
                </c:pt>
                <c:pt idx="528">
                  <c:v>18.154454022450455</c:v>
                </c:pt>
                <c:pt idx="529">
                  <c:v>18.243871920322043</c:v>
                </c:pt>
                <c:pt idx="530">
                  <c:v>27.338623044328813</c:v>
                </c:pt>
                <c:pt idx="531">
                  <c:v>18.35648641345669</c:v>
                </c:pt>
                <c:pt idx="532">
                  <c:v>18.084561337267768</c:v>
                </c:pt>
                <c:pt idx="533">
                  <c:v>18.928759404344596</c:v>
                </c:pt>
                <c:pt idx="534">
                  <c:v>20.422897270271186</c:v>
                </c:pt>
                <c:pt idx="535">
                  <c:v>21.802420090407598</c:v>
                </c:pt>
                <c:pt idx="536">
                  <c:v>21.231754802968371</c:v>
                </c:pt>
                <c:pt idx="537">
                  <c:v>20.611165105703787</c:v>
                </c:pt>
                <c:pt idx="538">
                  <c:v>19.634875106543646</c:v>
                </c:pt>
                <c:pt idx="539">
                  <c:v>18.810793158001797</c:v>
                </c:pt>
                <c:pt idx="540">
                  <c:v>18.765254807192587</c:v>
                </c:pt>
                <c:pt idx="541">
                  <c:v>18.754396327382601</c:v>
                </c:pt>
                <c:pt idx="542">
                  <c:v>18.604786475182888</c:v>
                </c:pt>
                <c:pt idx="543">
                  <c:v>18.795482053081951</c:v>
                </c:pt>
                <c:pt idx="544">
                  <c:v>20.380287000370895</c:v>
                </c:pt>
                <c:pt idx="545">
                  <c:v>22.499122514363631</c:v>
                </c:pt>
                <c:pt idx="546">
                  <c:v>23.677239716449805</c:v>
                </c:pt>
                <c:pt idx="547">
                  <c:v>27.473138581576485</c:v>
                </c:pt>
                <c:pt idx="548">
                  <c:v>31.105925809106793</c:v>
                </c:pt>
                <c:pt idx="549">
                  <c:v>31.923179877664481</c:v>
                </c:pt>
                <c:pt idx="550">
                  <c:v>35.651150360316194</c:v>
                </c:pt>
                <c:pt idx="551">
                  <c:v>32.604195903541978</c:v>
                </c:pt>
                <c:pt idx="552">
                  <c:v>31.025156450427072</c:v>
                </c:pt>
                <c:pt idx="553">
                  <c:v>38.509329653730646</c:v>
                </c:pt>
                <c:pt idx="554">
                  <c:v>48.826464812387307</c:v>
                </c:pt>
                <c:pt idx="555">
                  <c:v>47.746945032968775</c:v>
                </c:pt>
                <c:pt idx="556">
                  <c:v>40.779190237500082</c:v>
                </c:pt>
                <c:pt idx="557">
                  <c:v>33.408470246634664</c:v>
                </c:pt>
                <c:pt idx="558">
                  <c:v>49.331959152210466</c:v>
                </c:pt>
                <c:pt idx="559">
                  <c:v>66.297036234724629</c:v>
                </c:pt>
                <c:pt idx="560">
                  <c:v>93.853146905350897</c:v>
                </c:pt>
                <c:pt idx="561">
                  <c:v>112.15576350761494</c:v>
                </c:pt>
                <c:pt idx="562">
                  <c:v>87.985448281343338</c:v>
                </c:pt>
                <c:pt idx="563">
                  <c:v>122.48456806281276</c:v>
                </c:pt>
                <c:pt idx="564">
                  <c:v>130.48152839430222</c:v>
                </c:pt>
                <c:pt idx="565">
                  <c:v>137.78883955417612</c:v>
                </c:pt>
                <c:pt idx="566">
                  <c:v>142.37506333048725</c:v>
                </c:pt>
                <c:pt idx="567">
                  <c:v>155.39219592614447</c:v>
                </c:pt>
                <c:pt idx="568">
                  <c:v>160.8173889453727</c:v>
                </c:pt>
                <c:pt idx="569">
                  <c:v>165.31061923703072</c:v>
                </c:pt>
                <c:pt idx="570">
                  <c:v>174.75897621509756</c:v>
                </c:pt>
                <c:pt idx="571">
                  <c:v>181.51863935105843</c:v>
                </c:pt>
                <c:pt idx="572">
                  <c:v>185.48025132550032</c:v>
                </c:pt>
                <c:pt idx="573">
                  <c:v>181.52066782037696</c:v>
                </c:pt>
                <c:pt idx="574">
                  <c:v>181.32670758955672</c:v>
                </c:pt>
                <c:pt idx="575">
                  <c:v>174.83261393230958</c:v>
                </c:pt>
                <c:pt idx="576">
                  <c:v>169.4933681128575</c:v>
                </c:pt>
                <c:pt idx="577">
                  <c:v>161.41942624410649</c:v>
                </c:pt>
                <c:pt idx="578">
                  <c:v>162.68200654793449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98-4CC6-9B7E-A0012F937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80776"/>
        <c:axId val="2118989608"/>
      </c:scatterChart>
      <c:valAx>
        <c:axId val="2118980776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9608"/>
        <c:crosses val="autoZero"/>
        <c:crossBetween val="midCat"/>
      </c:valAx>
      <c:valAx>
        <c:axId val="21189896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0776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9000" t="-9000" r="-9000" b="-86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Non-Nomarlized</a:t>
            </a:r>
            <a:r>
              <a:rPr lang="en-US" sz="1800" baseline="0"/>
              <a:t> </a:t>
            </a:r>
            <a:r>
              <a:rPr lang="en-US" sz="1800"/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'SCPT-12'!$AO$13:$AO$10000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0.53623410448904552</c:v>
                </c:pt>
                <c:pt idx="2">
                  <c:v>1.7961654894046422</c:v>
                </c:pt>
                <c:pt idx="3">
                  <c:v>2.0700334997787753</c:v>
                </c:pt>
                <c:pt idx="4">
                  <c:v>2.6232652600699535</c:v>
                </c:pt>
                <c:pt idx="5">
                  <c:v>2.7925160569673273</c:v>
                </c:pt>
                <c:pt idx="6">
                  <c:v>2.8199687290596387</c:v>
                </c:pt>
                <c:pt idx="7">
                  <c:v>2.8939715915445698</c:v>
                </c:pt>
                <c:pt idx="8">
                  <c:v>2.949261253006529</c:v>
                </c:pt>
                <c:pt idx="9">
                  <c:v>2.9334790486324804</c:v>
                </c:pt>
                <c:pt idx="10">
                  <c:v>2.9643691588785051</c:v>
                </c:pt>
                <c:pt idx="11">
                  <c:v>3.04064075941857</c:v>
                </c:pt>
                <c:pt idx="12">
                  <c:v>3.2000487626478122</c:v>
                </c:pt>
                <c:pt idx="13">
                  <c:v>3.4325308129510188</c:v>
                </c:pt>
                <c:pt idx="14">
                  <c:v>3.6963134997219584</c:v>
                </c:pt>
                <c:pt idx="15">
                  <c:v>4.0756156781130768</c:v>
                </c:pt>
                <c:pt idx="16">
                  <c:v>4.5550232288037158</c:v>
                </c:pt>
                <c:pt idx="17">
                  <c:v>5.065776556057334</c:v>
                </c:pt>
                <c:pt idx="18">
                  <c:v>5.8368282243071459</c:v>
                </c:pt>
                <c:pt idx="19">
                  <c:v>6.2779875318289591</c:v>
                </c:pt>
                <c:pt idx="20">
                  <c:v>6.3609338113141565</c:v>
                </c:pt>
                <c:pt idx="21">
                  <c:v>6.3509893718137045</c:v>
                </c:pt>
                <c:pt idx="22">
                  <c:v>6.3945753401141587</c:v>
                </c:pt>
                <c:pt idx="23">
                  <c:v>6.1528087993594331</c:v>
                </c:pt>
                <c:pt idx="24">
                  <c:v>5.5363877076145398</c:v>
                </c:pt>
                <c:pt idx="25">
                  <c:v>5.2668676821866311</c:v>
                </c:pt>
                <c:pt idx="26">
                  <c:v>5.1774857815257898</c:v>
                </c:pt>
                <c:pt idx="27">
                  <c:v>5.1459323565227644</c:v>
                </c:pt>
                <c:pt idx="28">
                  <c:v>5.0761421319796947</c:v>
                </c:pt>
                <c:pt idx="29">
                  <c:v>5.0697347183710635</c:v>
                </c:pt>
                <c:pt idx="30">
                  <c:v>5.0734482465823216</c:v>
                </c:pt>
                <c:pt idx="31">
                  <c:v>5.2950396068962595</c:v>
                </c:pt>
                <c:pt idx="32">
                  <c:v>4.7254631372057041</c:v>
                </c:pt>
                <c:pt idx="33">
                  <c:v>4.4029516083003788</c:v>
                </c:pt>
                <c:pt idx="34">
                  <c:v>3.945207674129851</c:v>
                </c:pt>
                <c:pt idx="35">
                  <c:v>3.9330543933054392</c:v>
                </c:pt>
                <c:pt idx="36">
                  <c:v>3.9534092841353514</c:v>
                </c:pt>
                <c:pt idx="37">
                  <c:v>3.6008230452674899</c:v>
                </c:pt>
                <c:pt idx="38">
                  <c:v>3.576363488580022</c:v>
                </c:pt>
                <c:pt idx="39">
                  <c:v>3.4516765285996058</c:v>
                </c:pt>
                <c:pt idx="40">
                  <c:v>3.5525024533856731</c:v>
                </c:pt>
                <c:pt idx="41">
                  <c:v>3.7369503321733633</c:v>
                </c:pt>
                <c:pt idx="42">
                  <c:v>4.0134853106437625</c:v>
                </c:pt>
                <c:pt idx="43">
                  <c:v>4.0134853106437625</c:v>
                </c:pt>
                <c:pt idx="44">
                  <c:v>4.4984802431610937</c:v>
                </c:pt>
                <c:pt idx="45">
                  <c:v>4.6309346434180334</c:v>
                </c:pt>
                <c:pt idx="46">
                  <c:v>4.8600232959794347</c:v>
                </c:pt>
                <c:pt idx="47">
                  <c:v>4.9499045801526709</c:v>
                </c:pt>
                <c:pt idx="48">
                  <c:v>4.96</c:v>
                </c:pt>
                <c:pt idx="49">
                  <c:v>5.1675862636910157</c:v>
                </c:pt>
                <c:pt idx="50">
                  <c:v>5.5891839349622243</c:v>
                </c:pt>
                <c:pt idx="51">
                  <c:v>5.7890705951254677</c:v>
                </c:pt>
                <c:pt idx="52">
                  <c:v>6.1012670064051626</c:v>
                </c:pt>
                <c:pt idx="53">
                  <c:v>6.3254744105807932</c:v>
                </c:pt>
                <c:pt idx="54">
                  <c:v>6.4743242577913458</c:v>
                </c:pt>
                <c:pt idx="55">
                  <c:v>6.4303873186780329</c:v>
                </c:pt>
                <c:pt idx="56">
                  <c:v>6.3791008505467799</c:v>
                </c:pt>
                <c:pt idx="57">
                  <c:v>6.5896078643188929</c:v>
                </c:pt>
                <c:pt idx="58">
                  <c:v>6.3663899483957813</c:v>
                </c:pt>
                <c:pt idx="59">
                  <c:v>6.6457225712904782</c:v>
                </c:pt>
                <c:pt idx="60">
                  <c:v>6.5114815979867888</c:v>
                </c:pt>
                <c:pt idx="61">
                  <c:v>6.7018023293643054</c:v>
                </c:pt>
                <c:pt idx="62">
                  <c:v>6.9739235900545777</c:v>
                </c:pt>
                <c:pt idx="63">
                  <c:v>7.0632227685063356</c:v>
                </c:pt>
                <c:pt idx="64">
                  <c:v>5.3233800403842624</c:v>
                </c:pt>
                <c:pt idx="65">
                  <c:v>4.266697007623165</c:v>
                </c:pt>
                <c:pt idx="66">
                  <c:v>3.6121767724577749</c:v>
                </c:pt>
                <c:pt idx="67">
                  <c:v>3.5520062711283127</c:v>
                </c:pt>
                <c:pt idx="68">
                  <c:v>3.75</c:v>
                </c:pt>
                <c:pt idx="69">
                  <c:v>4.0446163894890219</c:v>
                </c:pt>
                <c:pt idx="70">
                  <c:v>4.5871559633027514</c:v>
                </c:pt>
                <c:pt idx="71">
                  <c:v>5.5674277359127213</c:v>
                </c:pt>
                <c:pt idx="72">
                  <c:v>6.140861466821887</c:v>
                </c:pt>
                <c:pt idx="73">
                  <c:v>6.9448910037939697</c:v>
                </c:pt>
                <c:pt idx="74">
                  <c:v>7.8108281617804423</c:v>
                </c:pt>
                <c:pt idx="75">
                  <c:v>7.9712294231054432</c:v>
                </c:pt>
                <c:pt idx="76">
                  <c:v>6.9659976550106899</c:v>
                </c:pt>
                <c:pt idx="77">
                  <c:v>5.0651981921138765</c:v>
                </c:pt>
                <c:pt idx="78">
                  <c:v>3.742844561867019</c:v>
                </c:pt>
                <c:pt idx="79">
                  <c:v>3.3954131424853609</c:v>
                </c:pt>
                <c:pt idx="80">
                  <c:v>2.9581222690537881</c:v>
                </c:pt>
                <c:pt idx="81">
                  <c:v>2.235231506120277</c:v>
                </c:pt>
                <c:pt idx="82">
                  <c:v>1.9414281013491284</c:v>
                </c:pt>
                <c:pt idx="83">
                  <c:v>1.6833281802878834</c:v>
                </c:pt>
                <c:pt idx="84">
                  <c:v>1.7932701994761233</c:v>
                </c:pt>
                <c:pt idx="85">
                  <c:v>1.7252675256606245</c:v>
                </c:pt>
                <c:pt idx="86">
                  <c:v>2.1869020189791852</c:v>
                </c:pt>
                <c:pt idx="87">
                  <c:v>2.4808033077377436</c:v>
                </c:pt>
                <c:pt idx="88">
                  <c:v>2.7932960893854752</c:v>
                </c:pt>
                <c:pt idx="89">
                  <c:v>3.0094421246661405</c:v>
                </c:pt>
                <c:pt idx="90">
                  <c:v>3.4637088927806965</c:v>
                </c:pt>
                <c:pt idx="91">
                  <c:v>4.2028018679119414</c:v>
                </c:pt>
                <c:pt idx="92">
                  <c:v>5.9496093952092721</c:v>
                </c:pt>
                <c:pt idx="93">
                  <c:v>6.7907299312258003</c:v>
                </c:pt>
                <c:pt idx="94">
                  <c:v>6.9401690266972613</c:v>
                </c:pt>
                <c:pt idx="95">
                  <c:v>5.9636951149971482</c:v>
                </c:pt>
                <c:pt idx="96">
                  <c:v>5.3988002666074202</c:v>
                </c:pt>
                <c:pt idx="97">
                  <c:v>4.6232179226069245</c:v>
                </c:pt>
                <c:pt idx="98">
                  <c:v>4.0839708762981859</c:v>
                </c:pt>
                <c:pt idx="99">
                  <c:v>3.9695369472285096</c:v>
                </c:pt>
                <c:pt idx="100">
                  <c:v>3.4212597078244209</c:v>
                </c:pt>
                <c:pt idx="101">
                  <c:v>3.8107801106591914</c:v>
                </c:pt>
                <c:pt idx="102">
                  <c:v>4.6601941747572813</c:v>
                </c:pt>
                <c:pt idx="103">
                  <c:v>5.548050945580858</c:v>
                </c:pt>
                <c:pt idx="104">
                  <c:v>5.8213432304641826</c:v>
                </c:pt>
                <c:pt idx="105">
                  <c:v>5.8795860771401687</c:v>
                </c:pt>
                <c:pt idx="106">
                  <c:v>5.6103543656385373</c:v>
                </c:pt>
                <c:pt idx="107">
                  <c:v>5.2581261950286802</c:v>
                </c:pt>
                <c:pt idx="108">
                  <c:v>5.0541892455189652</c:v>
                </c:pt>
                <c:pt idx="109">
                  <c:v>6.3962983124659774</c:v>
                </c:pt>
                <c:pt idx="110">
                  <c:v>6.5844244304851296</c:v>
                </c:pt>
                <c:pt idx="111">
                  <c:v>6.6920796272765788</c:v>
                </c:pt>
                <c:pt idx="112">
                  <c:v>5.7879610410346469</c:v>
                </c:pt>
                <c:pt idx="113">
                  <c:v>5.2366815108032316</c:v>
                </c:pt>
                <c:pt idx="114">
                  <c:v>4.7538473934413021</c:v>
                </c:pt>
                <c:pt idx="115">
                  <c:v>2.6083348153417516</c:v>
                </c:pt>
                <c:pt idx="116">
                  <c:v>1.8515880928642643</c:v>
                </c:pt>
                <c:pt idx="117">
                  <c:v>1.1333195961261078</c:v>
                </c:pt>
                <c:pt idx="118">
                  <c:v>1.4656087330065191</c:v>
                </c:pt>
                <c:pt idx="119">
                  <c:v>2.2360400649370544</c:v>
                </c:pt>
                <c:pt idx="120">
                  <c:v>3.8758305351146682</c:v>
                </c:pt>
                <c:pt idx="121">
                  <c:v>4.1976105908944135</c:v>
                </c:pt>
                <c:pt idx="122">
                  <c:v>4.4078856032208797</c:v>
                </c:pt>
                <c:pt idx="123">
                  <c:v>4.9141320091040761</c:v>
                </c:pt>
                <c:pt idx="124">
                  <c:v>5.081300813008129</c:v>
                </c:pt>
                <c:pt idx="125">
                  <c:v>5.1277653918710353</c:v>
                </c:pt>
                <c:pt idx="126">
                  <c:v>5.3096714418074269</c:v>
                </c:pt>
                <c:pt idx="127">
                  <c:v>5.2049328980776215</c:v>
                </c:pt>
                <c:pt idx="128">
                  <c:v>5.1862329090051871</c:v>
                </c:pt>
                <c:pt idx="129">
                  <c:v>5.3488802517120115</c:v>
                </c:pt>
                <c:pt idx="130">
                  <c:v>5.3981106612685563</c:v>
                </c:pt>
                <c:pt idx="131">
                  <c:v>5.3731118959945885</c:v>
                </c:pt>
                <c:pt idx="132">
                  <c:v>5.145862499527035</c:v>
                </c:pt>
                <c:pt idx="133">
                  <c:v>5.307897210905673</c:v>
                </c:pt>
                <c:pt idx="134">
                  <c:v>5.514853876499477</c:v>
                </c:pt>
                <c:pt idx="135">
                  <c:v>5.551473589680791</c:v>
                </c:pt>
                <c:pt idx="136">
                  <c:v>5.7797304214297904</c:v>
                </c:pt>
                <c:pt idx="137">
                  <c:v>5.8192163455321344</c:v>
                </c:pt>
                <c:pt idx="138">
                  <c:v>5.7835901420000857</c:v>
                </c:pt>
                <c:pt idx="139">
                  <c:v>5.5441828727396798</c:v>
                </c:pt>
                <c:pt idx="140">
                  <c:v>5.4455445544554459</c:v>
                </c:pt>
                <c:pt idx="141">
                  <c:v>5.5234917485796737</c:v>
                </c:pt>
                <c:pt idx="142">
                  <c:v>5.2320901529380199</c:v>
                </c:pt>
                <c:pt idx="143">
                  <c:v>4.8488554953695608</c:v>
                </c:pt>
                <c:pt idx="144">
                  <c:v>4.7677368559181179</c:v>
                </c:pt>
                <c:pt idx="145">
                  <c:v>5.1369056034685894</c:v>
                </c:pt>
                <c:pt idx="146">
                  <c:v>5.1015565679574788</c:v>
                </c:pt>
                <c:pt idx="147">
                  <c:v>5.0548198775452082</c:v>
                </c:pt>
                <c:pt idx="148">
                  <c:v>4.8467441547367951</c:v>
                </c:pt>
                <c:pt idx="149">
                  <c:v>1.8261444389357131</c:v>
                </c:pt>
                <c:pt idx="150">
                  <c:v>2.8104241185487995</c:v>
                </c:pt>
                <c:pt idx="151">
                  <c:v>7.3066209556460242</c:v>
                </c:pt>
                <c:pt idx="152">
                  <c:v>5.66420452370929</c:v>
                </c:pt>
                <c:pt idx="153">
                  <c:v>5.4553635034306938</c:v>
                </c:pt>
                <c:pt idx="154">
                  <c:v>6.2667289799039807</c:v>
                </c:pt>
                <c:pt idx="155">
                  <c:v>7.3708280626642031</c:v>
                </c:pt>
                <c:pt idx="156">
                  <c:v>6.6503099173553721</c:v>
                </c:pt>
                <c:pt idx="157">
                  <c:v>5.4572678198510571</c:v>
                </c:pt>
                <c:pt idx="158">
                  <c:v>5.517072273646785</c:v>
                </c:pt>
                <c:pt idx="159">
                  <c:v>5.691110093543533</c:v>
                </c:pt>
                <c:pt idx="160">
                  <c:v>6.0005581914596711</c:v>
                </c:pt>
                <c:pt idx="161">
                  <c:v>5.601374570446735</c:v>
                </c:pt>
                <c:pt idx="162">
                  <c:v>5.2334389202589175</c:v>
                </c:pt>
                <c:pt idx="163">
                  <c:v>5.7021211890823391</c:v>
                </c:pt>
                <c:pt idx="164">
                  <c:v>5.9050274747806117</c:v>
                </c:pt>
                <c:pt idx="165">
                  <c:v>4.5731707317073162</c:v>
                </c:pt>
                <c:pt idx="166">
                  <c:v>3.6482900943396235</c:v>
                </c:pt>
                <c:pt idx="167">
                  <c:v>3.703992514036182</c:v>
                </c:pt>
                <c:pt idx="168">
                  <c:v>4.025832424725321</c:v>
                </c:pt>
                <c:pt idx="169">
                  <c:v>3.8665209716735314</c:v>
                </c:pt>
                <c:pt idx="170">
                  <c:v>3.4562211981566815</c:v>
                </c:pt>
                <c:pt idx="171">
                  <c:v>2.8189374774123599</c:v>
                </c:pt>
                <c:pt idx="172">
                  <c:v>2.8963980690679536</c:v>
                </c:pt>
                <c:pt idx="173">
                  <c:v>3.0988534242330337</c:v>
                </c:pt>
                <c:pt idx="174">
                  <c:v>3.0843300985481075</c:v>
                </c:pt>
                <c:pt idx="175">
                  <c:v>2.8868360277136262</c:v>
                </c:pt>
                <c:pt idx="176">
                  <c:v>2.9415934221718181</c:v>
                </c:pt>
                <c:pt idx="177">
                  <c:v>3.44582593250444</c:v>
                </c:pt>
                <c:pt idx="178">
                  <c:v>3.6416348465563573</c:v>
                </c:pt>
                <c:pt idx="179">
                  <c:v>3.9847919865467576</c:v>
                </c:pt>
                <c:pt idx="180">
                  <c:v>3.8044648625367889</c:v>
                </c:pt>
                <c:pt idx="181">
                  <c:v>3.7098103874690853</c:v>
                </c:pt>
                <c:pt idx="182">
                  <c:v>3.8061578196153065</c:v>
                </c:pt>
                <c:pt idx="183">
                  <c:v>3.7032138606004503</c:v>
                </c:pt>
                <c:pt idx="184">
                  <c:v>3.3935953600296171</c:v>
                </c:pt>
                <c:pt idx="185">
                  <c:v>3.2845625559868621</c:v>
                </c:pt>
                <c:pt idx="186">
                  <c:v>2.1907318228467672</c:v>
                </c:pt>
                <c:pt idx="187">
                  <c:v>1.7782953544001008</c:v>
                </c:pt>
                <c:pt idx="188">
                  <c:v>2.0533318731862238</c:v>
                </c:pt>
                <c:pt idx="189">
                  <c:v>2.2085681116742646</c:v>
                </c:pt>
                <c:pt idx="190">
                  <c:v>3.1644509928674278</c:v>
                </c:pt>
                <c:pt idx="191">
                  <c:v>4.4874396788887374</c:v>
                </c:pt>
                <c:pt idx="192">
                  <c:v>5.6529112492933864</c:v>
                </c:pt>
                <c:pt idx="193">
                  <c:v>7.1749162399645989</c:v>
                </c:pt>
                <c:pt idx="194">
                  <c:v>7.3539154630979198</c:v>
                </c:pt>
                <c:pt idx="195">
                  <c:v>6.1412151067323473</c:v>
                </c:pt>
                <c:pt idx="196">
                  <c:v>6.1404084849280887</c:v>
                </c:pt>
                <c:pt idx="197">
                  <c:v>5.1029818628957893</c:v>
                </c:pt>
                <c:pt idx="198">
                  <c:v>4.3523676880222846</c:v>
                </c:pt>
                <c:pt idx="199">
                  <c:v>3.5916289592760178</c:v>
                </c:pt>
                <c:pt idx="200">
                  <c:v>3.0542579949694582</c:v>
                </c:pt>
                <c:pt idx="201">
                  <c:v>3.120917404557991</c:v>
                </c:pt>
                <c:pt idx="202">
                  <c:v>3.826593591072927</c:v>
                </c:pt>
                <c:pt idx="203">
                  <c:v>4.9087581119307782</c:v>
                </c:pt>
                <c:pt idx="204">
                  <c:v>6.302153235688861</c:v>
                </c:pt>
                <c:pt idx="205">
                  <c:v>7.3081989837525878</c:v>
                </c:pt>
                <c:pt idx="206">
                  <c:v>8.5124849779676861</c:v>
                </c:pt>
                <c:pt idx="207">
                  <c:v>9.2451044624008141</c:v>
                </c:pt>
                <c:pt idx="208">
                  <c:v>8.9037927844588349</c:v>
                </c:pt>
                <c:pt idx="209">
                  <c:v>7.7565162611229237</c:v>
                </c:pt>
                <c:pt idx="210">
                  <c:v>6.9157392686804462</c:v>
                </c:pt>
                <c:pt idx="211">
                  <c:v>5.1534317170297488</c:v>
                </c:pt>
                <c:pt idx="212">
                  <c:v>4.2672160094173037</c:v>
                </c:pt>
                <c:pt idx="213">
                  <c:v>3.6103689797097256</c:v>
                </c:pt>
                <c:pt idx="214">
                  <c:v>2.7768136063866717</c:v>
                </c:pt>
                <c:pt idx="215">
                  <c:v>3.1912703314803377</c:v>
                </c:pt>
                <c:pt idx="216">
                  <c:v>3.0481609428977849</c:v>
                </c:pt>
                <c:pt idx="217">
                  <c:v>2.8942629277077443</c:v>
                </c:pt>
                <c:pt idx="218">
                  <c:v>2.9191248770894784</c:v>
                </c:pt>
                <c:pt idx="219">
                  <c:v>2.7833572453371587</c:v>
                </c:pt>
                <c:pt idx="220">
                  <c:v>2.7611856192944888</c:v>
                </c:pt>
                <c:pt idx="221">
                  <c:v>2.8296072168991988</c:v>
                </c:pt>
                <c:pt idx="222">
                  <c:v>2.91601866251944</c:v>
                </c:pt>
                <c:pt idx="223">
                  <c:v>3.270509977827051</c:v>
                </c:pt>
                <c:pt idx="224">
                  <c:v>3.582223217284227</c:v>
                </c:pt>
                <c:pt idx="225">
                  <c:v>3.7617917703570813</c:v>
                </c:pt>
                <c:pt idx="226">
                  <c:v>3.8088251890305824</c:v>
                </c:pt>
                <c:pt idx="227">
                  <c:v>4.1662006486970142</c:v>
                </c:pt>
                <c:pt idx="228">
                  <c:v>4.0931113214902268</c:v>
                </c:pt>
                <c:pt idx="229">
                  <c:v>3.803425819515132</c:v>
                </c:pt>
                <c:pt idx="230">
                  <c:v>3.6672778796466075</c:v>
                </c:pt>
                <c:pt idx="231">
                  <c:v>4.0048178259560379</c:v>
                </c:pt>
                <c:pt idx="232">
                  <c:v>4.4512357161838958</c:v>
                </c:pt>
                <c:pt idx="233">
                  <c:v>4.7775242441528816</c:v>
                </c:pt>
                <c:pt idx="234">
                  <c:v>4.7978318195136254</c:v>
                </c:pt>
                <c:pt idx="235">
                  <c:v>5.2013555047679096</c:v>
                </c:pt>
                <c:pt idx="236">
                  <c:v>5.3152935491664648</c:v>
                </c:pt>
                <c:pt idx="237">
                  <c:v>4.8711755233494358</c:v>
                </c:pt>
                <c:pt idx="238">
                  <c:v>4.4678795685074855</c:v>
                </c:pt>
                <c:pt idx="239">
                  <c:v>4.4732441471571907</c:v>
                </c:pt>
                <c:pt idx="240">
                  <c:v>4.0949356510111983</c:v>
                </c:pt>
                <c:pt idx="241">
                  <c:v>4.0216747100160868</c:v>
                </c:pt>
                <c:pt idx="242">
                  <c:v>3.870967741935484</c:v>
                </c:pt>
                <c:pt idx="243">
                  <c:v>3.9123630672926448</c:v>
                </c:pt>
                <c:pt idx="244">
                  <c:v>3.9106630746502136</c:v>
                </c:pt>
                <c:pt idx="245">
                  <c:v>3.7281453548165921</c:v>
                </c:pt>
                <c:pt idx="246">
                  <c:v>3.4540158135663761</c:v>
                </c:pt>
                <c:pt idx="247">
                  <c:v>3.3011272141706924</c:v>
                </c:pt>
                <c:pt idx="248">
                  <c:v>3.3327979441053652</c:v>
                </c:pt>
                <c:pt idx="249">
                  <c:v>3.305524948843066</c:v>
                </c:pt>
                <c:pt idx="250">
                  <c:v>3.1359665496901363</c:v>
                </c:pt>
                <c:pt idx="251">
                  <c:v>3.2108060230292295</c:v>
                </c:pt>
                <c:pt idx="252">
                  <c:v>3.2164799421756416</c:v>
                </c:pt>
                <c:pt idx="253">
                  <c:v>3.3595425303788424</c:v>
                </c:pt>
                <c:pt idx="254">
                  <c:v>3.745593419506462</c:v>
                </c:pt>
                <c:pt idx="255">
                  <c:v>3.9721946375372394</c:v>
                </c:pt>
                <c:pt idx="256">
                  <c:v>4.0478026214340783</c:v>
                </c:pt>
                <c:pt idx="257">
                  <c:v>4.1074249605055302</c:v>
                </c:pt>
                <c:pt idx="258">
                  <c:v>4.1608305182499796</c:v>
                </c:pt>
                <c:pt idx="259">
                  <c:v>3.9842273884827071</c:v>
                </c:pt>
                <c:pt idx="260">
                  <c:v>3.8820517056248458</c:v>
                </c:pt>
                <c:pt idx="261">
                  <c:v>3.5315374507227335</c:v>
                </c:pt>
                <c:pt idx="262">
                  <c:v>3.4229828850855752</c:v>
                </c:pt>
                <c:pt idx="263">
                  <c:v>3.4664905909541099</c:v>
                </c:pt>
                <c:pt idx="264">
                  <c:v>3.4296913277805001</c:v>
                </c:pt>
                <c:pt idx="265">
                  <c:v>3.4340659340659343</c:v>
                </c:pt>
                <c:pt idx="266">
                  <c:v>3.474747474747474</c:v>
                </c:pt>
                <c:pt idx="267">
                  <c:v>3.3635794743429286</c:v>
                </c:pt>
                <c:pt idx="268">
                  <c:v>3.3590350408428131</c:v>
                </c:pt>
                <c:pt idx="269">
                  <c:v>3.3705340423938286</c:v>
                </c:pt>
                <c:pt idx="270">
                  <c:v>3.3695245226506931</c:v>
                </c:pt>
                <c:pt idx="271">
                  <c:v>3.4059435586495996</c:v>
                </c:pt>
                <c:pt idx="272">
                  <c:v>3.517088462420674</c:v>
                </c:pt>
                <c:pt idx="273">
                  <c:v>3.4943552722525149</c:v>
                </c:pt>
                <c:pt idx="274">
                  <c:v>3.5232843137254908</c:v>
                </c:pt>
                <c:pt idx="275">
                  <c:v>4.4171779141104306</c:v>
                </c:pt>
                <c:pt idx="276">
                  <c:v>3.8962985164094111</c:v>
                </c:pt>
                <c:pt idx="277">
                  <c:v>3.5240002967579196</c:v>
                </c:pt>
                <c:pt idx="278">
                  <c:v>3.2919070868471665</c:v>
                </c:pt>
                <c:pt idx="279">
                  <c:v>3.2399821242365561</c:v>
                </c:pt>
                <c:pt idx="280">
                  <c:v>3.0791454421044624</c:v>
                </c:pt>
                <c:pt idx="281">
                  <c:v>3.0791454421044624</c:v>
                </c:pt>
                <c:pt idx="282">
                  <c:v>2.6230982537660195</c:v>
                </c:pt>
                <c:pt idx="283">
                  <c:v>2.5489471739933505</c:v>
                </c:pt>
                <c:pt idx="284">
                  <c:v>2.6156793398172709</c:v>
                </c:pt>
                <c:pt idx="285">
                  <c:v>2.4939485072984668</c:v>
                </c:pt>
                <c:pt idx="286">
                  <c:v>2.3499638467100508</c:v>
                </c:pt>
                <c:pt idx="287">
                  <c:v>2.323386335584114</c:v>
                </c:pt>
                <c:pt idx="288">
                  <c:v>2.3865472169187845</c:v>
                </c:pt>
                <c:pt idx="289">
                  <c:v>2.4084778420038537</c:v>
                </c:pt>
                <c:pt idx="290">
                  <c:v>2.3066387947812301</c:v>
                </c:pt>
                <c:pt idx="291">
                  <c:v>2.3616496298907297</c:v>
                </c:pt>
                <c:pt idx="292">
                  <c:v>2.3732470334412081</c:v>
                </c:pt>
                <c:pt idx="293">
                  <c:v>2.7517886626307093</c:v>
                </c:pt>
                <c:pt idx="294">
                  <c:v>2.6526249109193123</c:v>
                </c:pt>
                <c:pt idx="295">
                  <c:v>2.5612735440145009</c:v>
                </c:pt>
                <c:pt idx="296">
                  <c:v>2.3399698580153885</c:v>
                </c:pt>
                <c:pt idx="297">
                  <c:v>2.2155404336129134</c:v>
                </c:pt>
                <c:pt idx="298">
                  <c:v>1.943710153941844</c:v>
                </c:pt>
                <c:pt idx="299">
                  <c:v>1.9097357549302363</c:v>
                </c:pt>
                <c:pt idx="300">
                  <c:v>1.8835347669125722</c:v>
                </c:pt>
                <c:pt idx="301">
                  <c:v>1.8876472364844459</c:v>
                </c:pt>
                <c:pt idx="302">
                  <c:v>1.2618001682400228</c:v>
                </c:pt>
                <c:pt idx="303">
                  <c:v>1.2754488135919528</c:v>
                </c:pt>
                <c:pt idx="304">
                  <c:v>1.438533183790901</c:v>
                </c:pt>
                <c:pt idx="305">
                  <c:v>1.7774617845716318</c:v>
                </c:pt>
                <c:pt idx="306">
                  <c:v>1.5748031496062995</c:v>
                </c:pt>
                <c:pt idx="307">
                  <c:v>1.4313492492168089</c:v>
                </c:pt>
                <c:pt idx="308">
                  <c:v>1.3155858226280761</c:v>
                </c:pt>
                <c:pt idx="309">
                  <c:v>1.2634558043159649</c:v>
                </c:pt>
                <c:pt idx="310">
                  <c:v>1.2546445977898952</c:v>
                </c:pt>
                <c:pt idx="311">
                  <c:v>1.4180374361883157</c:v>
                </c:pt>
                <c:pt idx="312">
                  <c:v>1.6223231667748215</c:v>
                </c:pt>
                <c:pt idx="313">
                  <c:v>1.748793553814141</c:v>
                </c:pt>
                <c:pt idx="314">
                  <c:v>2.1505376344086025</c:v>
                </c:pt>
                <c:pt idx="315">
                  <c:v>2.3156763015341357</c:v>
                </c:pt>
                <c:pt idx="316">
                  <c:v>2.5862411968328494</c:v>
                </c:pt>
                <c:pt idx="317">
                  <c:v>2.7733149720755872</c:v>
                </c:pt>
                <c:pt idx="318">
                  <c:v>2.7806868657686614</c:v>
                </c:pt>
                <c:pt idx="319">
                  <c:v>2.9911838790931995</c:v>
                </c:pt>
                <c:pt idx="320">
                  <c:v>3.1089978054133134</c:v>
                </c:pt>
                <c:pt idx="321">
                  <c:v>2.9525428968928735</c:v>
                </c:pt>
                <c:pt idx="322">
                  <c:v>2.9103095511068</c:v>
                </c:pt>
                <c:pt idx="323">
                  <c:v>2.7791268684906374</c:v>
                </c:pt>
                <c:pt idx="324">
                  <c:v>2.9191753329684369</c:v>
                </c:pt>
                <c:pt idx="325">
                  <c:v>3.0210693543766434</c:v>
                </c:pt>
                <c:pt idx="326">
                  <c:v>3.0469850211240561</c:v>
                </c:pt>
                <c:pt idx="327">
                  <c:v>3.2055391716886787</c:v>
                </c:pt>
                <c:pt idx="328">
                  <c:v>3.4090609945507673</c:v>
                </c:pt>
                <c:pt idx="329">
                  <c:v>3.5393598854183881</c:v>
                </c:pt>
                <c:pt idx="330">
                  <c:v>3.5304624487175902</c:v>
                </c:pt>
                <c:pt idx="331">
                  <c:v>3.6193346333392427</c:v>
                </c:pt>
                <c:pt idx="332">
                  <c:v>3.5965764234551418</c:v>
                </c:pt>
                <c:pt idx="333">
                  <c:v>3.4820658202884269</c:v>
                </c:pt>
                <c:pt idx="334">
                  <c:v>3.4004834810636591</c:v>
                </c:pt>
                <c:pt idx="335">
                  <c:v>3.5178236397748588</c:v>
                </c:pt>
                <c:pt idx="336">
                  <c:v>3.5186605743254518</c:v>
                </c:pt>
                <c:pt idx="337">
                  <c:v>3.0777240154345566</c:v>
                </c:pt>
                <c:pt idx="338">
                  <c:v>2.7340513670256836</c:v>
                </c:pt>
                <c:pt idx="339">
                  <c:v>2.3841529916047386</c:v>
                </c:pt>
                <c:pt idx="340">
                  <c:v>2.4309583158518224</c:v>
                </c:pt>
                <c:pt idx="341">
                  <c:v>2.4586173320350535</c:v>
                </c:pt>
                <c:pt idx="342">
                  <c:v>2.5853407503614574</c:v>
                </c:pt>
                <c:pt idx="343">
                  <c:v>2.6217779084582964</c:v>
                </c:pt>
                <c:pt idx="344">
                  <c:v>2.6049947410904282</c:v>
                </c:pt>
                <c:pt idx="345">
                  <c:v>2.6313883591241578</c:v>
                </c:pt>
                <c:pt idx="346">
                  <c:v>2.5814894123245296</c:v>
                </c:pt>
                <c:pt idx="347">
                  <c:v>2.3410663027622229</c:v>
                </c:pt>
                <c:pt idx="348">
                  <c:v>2.2354173943415998</c:v>
                </c:pt>
                <c:pt idx="349">
                  <c:v>1.9726756244927406</c:v>
                </c:pt>
                <c:pt idx="350">
                  <c:v>1.8435963669694189</c:v>
                </c:pt>
                <c:pt idx="351">
                  <c:v>1.6455696202531642</c:v>
                </c:pt>
                <c:pt idx="352">
                  <c:v>1.4549637950869592</c:v>
                </c:pt>
                <c:pt idx="353">
                  <c:v>1.4021139564266123</c:v>
                </c:pt>
                <c:pt idx="354">
                  <c:v>1.4741795223062721</c:v>
                </c:pt>
                <c:pt idx="355">
                  <c:v>1.4348097317529631</c:v>
                </c:pt>
                <c:pt idx="356">
                  <c:v>1.5983274885352037</c:v>
                </c:pt>
                <c:pt idx="357">
                  <c:v>1.8206675342771885</c:v>
                </c:pt>
                <c:pt idx="358">
                  <c:v>2.0012315270935961</c:v>
                </c:pt>
                <c:pt idx="359">
                  <c:v>2.2472817310797715</c:v>
                </c:pt>
                <c:pt idx="360">
                  <c:v>2.4250871080139369</c:v>
                </c:pt>
                <c:pt idx="361">
                  <c:v>2.717548007612018</c:v>
                </c:pt>
                <c:pt idx="362">
                  <c:v>2.9819175345564588</c:v>
                </c:pt>
                <c:pt idx="363">
                  <c:v>3.2852318084126497</c:v>
                </c:pt>
                <c:pt idx="364">
                  <c:v>3.5593797393915017</c:v>
                </c:pt>
                <c:pt idx="365">
                  <c:v>3.8073976666309877</c:v>
                </c:pt>
                <c:pt idx="366">
                  <c:v>3.9761280843393574</c:v>
                </c:pt>
                <c:pt idx="367">
                  <c:v>4.3027459885857713</c:v>
                </c:pt>
                <c:pt idx="368">
                  <c:v>4.5429898735290237</c:v>
                </c:pt>
                <c:pt idx="369">
                  <c:v>4.4723226309447872</c:v>
                </c:pt>
                <c:pt idx="370">
                  <c:v>4.3880999735740414</c:v>
                </c:pt>
                <c:pt idx="371">
                  <c:v>4.3251084635119357</c:v>
                </c:pt>
                <c:pt idx="372">
                  <c:v>4.2182592217636223</c:v>
                </c:pt>
                <c:pt idx="373">
                  <c:v>4.2748389615459699</c:v>
                </c:pt>
                <c:pt idx="374">
                  <c:v>4.2314467335528825</c:v>
                </c:pt>
                <c:pt idx="375">
                  <c:v>4.2902408111533594</c:v>
                </c:pt>
                <c:pt idx="376">
                  <c:v>4.4174314252395686</c:v>
                </c:pt>
                <c:pt idx="377">
                  <c:v>4.574623546603978</c:v>
                </c:pt>
                <c:pt idx="378">
                  <c:v>4.5226503225168679</c:v>
                </c:pt>
                <c:pt idx="379">
                  <c:v>4.0326951846150516</c:v>
                </c:pt>
                <c:pt idx="380">
                  <c:v>3.3988159559631672</c:v>
                </c:pt>
                <c:pt idx="381">
                  <c:v>4.4785043290292164</c:v>
                </c:pt>
                <c:pt idx="382">
                  <c:v>4.761736383673373</c:v>
                </c:pt>
                <c:pt idx="383">
                  <c:v>4.8122120898749658</c:v>
                </c:pt>
                <c:pt idx="384">
                  <c:v>4.597029963704645</c:v>
                </c:pt>
                <c:pt idx="385">
                  <c:v>4.5588599473198412</c:v>
                </c:pt>
                <c:pt idx="386">
                  <c:v>3.636620414504113</c:v>
                </c:pt>
                <c:pt idx="387">
                  <c:v>2.6205235573436232</c:v>
                </c:pt>
                <c:pt idx="388">
                  <c:v>4.0379246378984055</c:v>
                </c:pt>
                <c:pt idx="389">
                  <c:v>4.0457979666075925</c:v>
                </c:pt>
                <c:pt idx="390">
                  <c:v>3.6448206445939166</c:v>
                </c:pt>
                <c:pt idx="391">
                  <c:v>4.2222954389181764</c:v>
                </c:pt>
                <c:pt idx="392">
                  <c:v>5.439312749851152</c:v>
                </c:pt>
                <c:pt idx="393">
                  <c:v>6.5688668334008842</c:v>
                </c:pt>
                <c:pt idx="394">
                  <c:v>7.4450430789515565</c:v>
                </c:pt>
                <c:pt idx="395">
                  <c:v>7.0297144178517748</c:v>
                </c:pt>
                <c:pt idx="396">
                  <c:v>6.6802152722893373</c:v>
                </c:pt>
                <c:pt idx="397">
                  <c:v>6.7855815681902643</c:v>
                </c:pt>
                <c:pt idx="398">
                  <c:v>6.6167697147196005</c:v>
                </c:pt>
                <c:pt idx="399">
                  <c:v>5.7729641360989081</c:v>
                </c:pt>
                <c:pt idx="400">
                  <c:v>4.993489501030302</c:v>
                </c:pt>
                <c:pt idx="401">
                  <c:v>4.8134855336296143</c:v>
                </c:pt>
                <c:pt idx="402">
                  <c:v>4.4542990236071267</c:v>
                </c:pt>
                <c:pt idx="403">
                  <c:v>4.46884928857577</c:v>
                </c:pt>
                <c:pt idx="404">
                  <c:v>4.5069275838506604</c:v>
                </c:pt>
                <c:pt idx="405">
                  <c:v>4.1474654377880196</c:v>
                </c:pt>
                <c:pt idx="406">
                  <c:v>3.5804636631322837</c:v>
                </c:pt>
                <c:pt idx="407">
                  <c:v>3.1024540610924367</c:v>
                </c:pt>
                <c:pt idx="408">
                  <c:v>3.0072868874580712</c:v>
                </c:pt>
                <c:pt idx="409">
                  <c:v>3.1899961720045935</c:v>
                </c:pt>
                <c:pt idx="410">
                  <c:v>3.2752179327521795</c:v>
                </c:pt>
                <c:pt idx="411">
                  <c:v>3.4068584786014475</c:v>
                </c:pt>
                <c:pt idx="412">
                  <c:v>3.4335409330710145</c:v>
                </c:pt>
                <c:pt idx="413">
                  <c:v>4.2504012841091496</c:v>
                </c:pt>
                <c:pt idx="414">
                  <c:v>4.6989074716512196</c:v>
                </c:pt>
                <c:pt idx="415">
                  <c:v>5.0834236759300886</c:v>
                </c:pt>
                <c:pt idx="416">
                  <c:v>5.084435614576253</c:v>
                </c:pt>
                <c:pt idx="417">
                  <c:v>5.0578034682080926</c:v>
                </c:pt>
                <c:pt idx="418">
                  <c:v>4.9319281401192665</c:v>
                </c:pt>
                <c:pt idx="419">
                  <c:v>4.6902255455665474</c:v>
                </c:pt>
                <c:pt idx="420">
                  <c:v>4.4050269130654973</c:v>
                </c:pt>
                <c:pt idx="421">
                  <c:v>4.2576908491249039</c:v>
                </c:pt>
                <c:pt idx="422">
                  <c:v>4.2882334081436362</c:v>
                </c:pt>
                <c:pt idx="423">
                  <c:v>4.3345376871861294</c:v>
                </c:pt>
                <c:pt idx="424">
                  <c:v>4.2481821090844889</c:v>
                </c:pt>
                <c:pt idx="425">
                  <c:v>4.3933054393305433</c:v>
                </c:pt>
                <c:pt idx="426">
                  <c:v>4.3918845375187763</c:v>
                </c:pt>
                <c:pt idx="427">
                  <c:v>4.5518816619534483</c:v>
                </c:pt>
                <c:pt idx="428">
                  <c:v>4.4442126128005839</c:v>
                </c:pt>
                <c:pt idx="429">
                  <c:v>4.6573771555920978</c:v>
                </c:pt>
                <c:pt idx="430">
                  <c:v>4.6566153244977055</c:v>
                </c:pt>
                <c:pt idx="431">
                  <c:v>4.6642097089926837</c:v>
                </c:pt>
                <c:pt idx="432">
                  <c:v>4.6965640339134325</c:v>
                </c:pt>
                <c:pt idx="433">
                  <c:v>4.8282286649095703</c:v>
                </c:pt>
                <c:pt idx="434">
                  <c:v>4.8966014561864677</c:v>
                </c:pt>
                <c:pt idx="435">
                  <c:v>4.6740064204005973</c:v>
                </c:pt>
                <c:pt idx="436">
                  <c:v>4.4629116651277316</c:v>
                </c:pt>
                <c:pt idx="437">
                  <c:v>3.9095761251064358</c:v>
                </c:pt>
                <c:pt idx="438">
                  <c:v>3.5490260812149224</c:v>
                </c:pt>
                <c:pt idx="439">
                  <c:v>3.6724115890153062</c:v>
                </c:pt>
                <c:pt idx="440">
                  <c:v>3.3784921374294283</c:v>
                </c:pt>
                <c:pt idx="441">
                  <c:v>3.3648779202529426</c:v>
                </c:pt>
                <c:pt idx="442">
                  <c:v>3.521837636555329</c:v>
                </c:pt>
                <c:pt idx="443">
                  <c:v>3.6335457206819353</c:v>
                </c:pt>
                <c:pt idx="444">
                  <c:v>3.5954495446141981</c:v>
                </c:pt>
                <c:pt idx="445">
                  <c:v>3.4322273933954617</c:v>
                </c:pt>
                <c:pt idx="446">
                  <c:v>3.5535682104883768</c:v>
                </c:pt>
                <c:pt idx="447">
                  <c:v>3.4779953174306955</c:v>
                </c:pt>
                <c:pt idx="448">
                  <c:v>3.3830107671904162</c:v>
                </c:pt>
                <c:pt idx="449">
                  <c:v>3.383162863886704</c:v>
                </c:pt>
                <c:pt idx="450">
                  <c:v>2.8600068051608871</c:v>
                </c:pt>
                <c:pt idx="451">
                  <c:v>3.5373779447624827</c:v>
                </c:pt>
                <c:pt idx="452">
                  <c:v>4.1066274968191738</c:v>
                </c:pt>
                <c:pt idx="453">
                  <c:v>5.0191631228014915</c:v>
                </c:pt>
                <c:pt idx="454">
                  <c:v>5.6888086896406262</c:v>
                </c:pt>
                <c:pt idx="455">
                  <c:v>6.461337134578085</c:v>
                </c:pt>
                <c:pt idx="456">
                  <c:v>7.3149572144011996</c:v>
                </c:pt>
                <c:pt idx="457">
                  <c:v>7.0946609891909596</c:v>
                </c:pt>
                <c:pt idx="458">
                  <c:v>6.3730296402443622</c:v>
                </c:pt>
                <c:pt idx="459">
                  <c:v>5.9348332040341347</c:v>
                </c:pt>
                <c:pt idx="460">
                  <c:v>6.452915207001185</c:v>
                </c:pt>
                <c:pt idx="461">
                  <c:v>6.3253840411739271</c:v>
                </c:pt>
                <c:pt idx="462">
                  <c:v>5.1357993572373815</c:v>
                </c:pt>
                <c:pt idx="463">
                  <c:v>4.5583582406863181</c:v>
                </c:pt>
                <c:pt idx="464">
                  <c:v>4.6308785181188732</c:v>
                </c:pt>
                <c:pt idx="465">
                  <c:v>4.5828270031284752</c:v>
                </c:pt>
                <c:pt idx="466">
                  <c:v>4.4198269791771452</c:v>
                </c:pt>
                <c:pt idx="467">
                  <c:v>4.4098147269564372</c:v>
                </c:pt>
                <c:pt idx="468">
                  <c:v>4.2189964198966257</c:v>
                </c:pt>
                <c:pt idx="469">
                  <c:v>4.4351772918922654</c:v>
                </c:pt>
                <c:pt idx="470">
                  <c:v>4.252596292143739</c:v>
                </c:pt>
                <c:pt idx="471">
                  <c:v>4.2810865260241986</c:v>
                </c:pt>
                <c:pt idx="472">
                  <c:v>4.3826843064840357</c:v>
                </c:pt>
                <c:pt idx="473">
                  <c:v>4.510131280252712</c:v>
                </c:pt>
                <c:pt idx="474">
                  <c:v>4.4267643384716147</c:v>
                </c:pt>
                <c:pt idx="475">
                  <c:v>4.5680387469807142</c:v>
                </c:pt>
                <c:pt idx="476">
                  <c:v>4.3705751800924961</c:v>
                </c:pt>
                <c:pt idx="477">
                  <c:v>4.2580928130216016</c:v>
                </c:pt>
                <c:pt idx="478">
                  <c:v>4.2654372526953939</c:v>
                </c:pt>
                <c:pt idx="479">
                  <c:v>4.4507997821027088</c:v>
                </c:pt>
                <c:pt idx="480">
                  <c:v>4.1733773791190059</c:v>
                </c:pt>
                <c:pt idx="481">
                  <c:v>3.8979841853213055</c:v>
                </c:pt>
                <c:pt idx="482">
                  <c:v>3.8619370917841187</c:v>
                </c:pt>
                <c:pt idx="483">
                  <c:v>4.3792450326332162</c:v>
                </c:pt>
                <c:pt idx="484">
                  <c:v>4.3943139678615575</c:v>
                </c:pt>
                <c:pt idx="485">
                  <c:v>4.4588778061290242</c:v>
                </c:pt>
                <c:pt idx="486">
                  <c:v>4.5237562957800188</c:v>
                </c:pt>
                <c:pt idx="487">
                  <c:v>4.6504771094671398</c:v>
                </c:pt>
                <c:pt idx="488">
                  <c:v>4.6663274596968565</c:v>
                </c:pt>
                <c:pt idx="489">
                  <c:v>4.3982019685344493</c:v>
                </c:pt>
                <c:pt idx="490">
                  <c:v>4.3353153130212245</c:v>
                </c:pt>
                <c:pt idx="491">
                  <c:v>4.3793841931802149</c:v>
                </c:pt>
                <c:pt idx="492">
                  <c:v>4.3569769381809786</c:v>
                </c:pt>
                <c:pt idx="493">
                  <c:v>4.0603390998351259</c:v>
                </c:pt>
                <c:pt idx="494">
                  <c:v>4.2991414844180733</c:v>
                </c:pt>
                <c:pt idx="495">
                  <c:v>4.004352281784942</c:v>
                </c:pt>
                <c:pt idx="496">
                  <c:v>3.9853701601715232</c:v>
                </c:pt>
                <c:pt idx="497">
                  <c:v>3.5100569046143448</c:v>
                </c:pt>
                <c:pt idx="498">
                  <c:v>3.1127967123959839</c:v>
                </c:pt>
                <c:pt idx="499">
                  <c:v>2.9694280559754249</c:v>
                </c:pt>
                <c:pt idx="500">
                  <c:v>3.2867662984622061</c:v>
                </c:pt>
                <c:pt idx="501">
                  <c:v>3.7632209431426413</c:v>
                </c:pt>
                <c:pt idx="502">
                  <c:v>4.6807749779690671</c:v>
                </c:pt>
                <c:pt idx="503">
                  <c:v>4.3354062389402896</c:v>
                </c:pt>
                <c:pt idx="504">
                  <c:v>3.5195530726256989</c:v>
                </c:pt>
                <c:pt idx="505">
                  <c:v>3.4086924904881242</c:v>
                </c:pt>
                <c:pt idx="506">
                  <c:v>3.4398786394847503</c:v>
                </c:pt>
                <c:pt idx="507">
                  <c:v>3.4877157142089139</c:v>
                </c:pt>
                <c:pt idx="508">
                  <c:v>3.5504473428910215</c:v>
                </c:pt>
                <c:pt idx="509">
                  <c:v>3.4876974603760651</c:v>
                </c:pt>
                <c:pt idx="510">
                  <c:v>3.2788387282556051</c:v>
                </c:pt>
                <c:pt idx="511">
                  <c:v>3.2519035532994929</c:v>
                </c:pt>
                <c:pt idx="512">
                  <c:v>3.4914950760966872</c:v>
                </c:pt>
                <c:pt idx="513">
                  <c:v>3.698132129873386</c:v>
                </c:pt>
                <c:pt idx="514">
                  <c:v>3.6394215525441482</c:v>
                </c:pt>
                <c:pt idx="515">
                  <c:v>3.427340383862123</c:v>
                </c:pt>
                <c:pt idx="516">
                  <c:v>3.1967525053913484</c:v>
                </c:pt>
                <c:pt idx="517">
                  <c:v>3.1527676391371107</c:v>
                </c:pt>
                <c:pt idx="518">
                  <c:v>3.2047753599256295</c:v>
                </c:pt>
                <c:pt idx="519">
                  <c:v>3.4516948627378072</c:v>
                </c:pt>
                <c:pt idx="520">
                  <c:v>3.3540042950558595</c:v>
                </c:pt>
                <c:pt idx="521">
                  <c:v>3.3877369916895517</c:v>
                </c:pt>
                <c:pt idx="522">
                  <c:v>3.7924370054333951</c:v>
                </c:pt>
                <c:pt idx="523">
                  <c:v>3.964627127436207</c:v>
                </c:pt>
                <c:pt idx="524">
                  <c:v>3.9863747439093626</c:v>
                </c:pt>
                <c:pt idx="525">
                  <c:v>3.7915269734836952</c:v>
                </c:pt>
                <c:pt idx="526">
                  <c:v>3.572060123784262</c:v>
                </c:pt>
                <c:pt idx="527">
                  <c:v>3.5513361462728557</c:v>
                </c:pt>
                <c:pt idx="528">
                  <c:v>3.6859291509994065</c:v>
                </c:pt>
                <c:pt idx="529">
                  <c:v>3.5352171458031574</c:v>
                </c:pt>
                <c:pt idx="530">
                  <c:v>2.3232272946018155</c:v>
                </c:pt>
                <c:pt idx="531">
                  <c:v>4.1544655929721817</c:v>
                </c:pt>
                <c:pt idx="532">
                  <c:v>4.1344753535902061</c:v>
                </c:pt>
                <c:pt idx="533">
                  <c:v>3.8374478319303948</c:v>
                </c:pt>
                <c:pt idx="534">
                  <c:v>3.6587102498658113</c:v>
                </c:pt>
                <c:pt idx="535">
                  <c:v>3.4987310035860704</c:v>
                </c:pt>
                <c:pt idx="536">
                  <c:v>4.0069172044371335</c:v>
                </c:pt>
                <c:pt idx="537">
                  <c:v>4.3180980863836327</c:v>
                </c:pt>
                <c:pt idx="538">
                  <c:v>4.1470332327649535</c:v>
                </c:pt>
                <c:pt idx="539">
                  <c:v>4.2608134280180767</c:v>
                </c:pt>
                <c:pt idx="540">
                  <c:v>4.0874491267988882</c:v>
                </c:pt>
                <c:pt idx="541">
                  <c:v>4.0929851270640594</c:v>
                </c:pt>
                <c:pt idx="542">
                  <c:v>4.2114315333144852</c:v>
                </c:pt>
                <c:pt idx="543">
                  <c:v>4.0138682055100521</c:v>
                </c:pt>
                <c:pt idx="544">
                  <c:v>3.6784081742403876</c:v>
                </c:pt>
                <c:pt idx="545">
                  <c:v>3.3065359030213042</c:v>
                </c:pt>
                <c:pt idx="546">
                  <c:v>3.1378519639425528</c:v>
                </c:pt>
                <c:pt idx="547">
                  <c:v>2.602349733349373</c:v>
                </c:pt>
                <c:pt idx="548">
                  <c:v>2.2251039917231803</c:v>
                </c:pt>
                <c:pt idx="549">
                  <c:v>2.2040258826451069</c:v>
                </c:pt>
                <c:pt idx="550">
                  <c:v>2.1059206986337804</c:v>
                </c:pt>
                <c:pt idx="551">
                  <c:v>2.660797360164449</c:v>
                </c:pt>
                <c:pt idx="552">
                  <c:v>3.1141696494517359</c:v>
                </c:pt>
                <c:pt idx="553">
                  <c:v>2.811747878982831</c:v>
                </c:pt>
                <c:pt idx="554">
                  <c:v>2.3127069770813224</c:v>
                </c:pt>
                <c:pt idx="555">
                  <c:v>2.2454052355827425</c:v>
                </c:pt>
                <c:pt idx="556">
                  <c:v>2.5790439192834791</c:v>
                </c:pt>
                <c:pt idx="557">
                  <c:v>3.2208126156147099</c:v>
                </c:pt>
                <c:pt idx="558">
                  <c:v>2.3987444490021579</c:v>
                </c:pt>
                <c:pt idx="559">
                  <c:v>1.9678713528949905</c:v>
                </c:pt>
                <c:pt idx="560">
                  <c:v>1.3634199310160613</c:v>
                </c:pt>
                <c:pt idx="561">
                  <c:v>1.0894129918294027</c:v>
                </c:pt>
                <c:pt idx="562">
                  <c:v>1.3777508680448292</c:v>
                </c:pt>
                <c:pt idx="563">
                  <c:v>0.92470184518451859</c:v>
                </c:pt>
                <c:pt idx="564">
                  <c:v>0.67321646775931943</c:v>
                </c:pt>
                <c:pt idx="565">
                  <c:v>0.6012829430404204</c:v>
                </c:pt>
                <c:pt idx="566">
                  <c:v>0.60891511499156481</c:v>
                </c:pt>
                <c:pt idx="567">
                  <c:v>0.58728647697768721</c:v>
                </c:pt>
                <c:pt idx="568">
                  <c:v>0.66638575876175099</c:v>
                </c:pt>
                <c:pt idx="569">
                  <c:v>0.76026258003017899</c:v>
                </c:pt>
                <c:pt idx="570">
                  <c:v>0.83928358412433335</c:v>
                </c:pt>
                <c:pt idx="571">
                  <c:v>0.90534593590502355</c:v>
                </c:pt>
                <c:pt idx="572">
                  <c:v>0.85362699932945674</c:v>
                </c:pt>
                <c:pt idx="573">
                  <c:v>0.96835232568487228</c:v>
                </c:pt>
                <c:pt idx="574">
                  <c:v>0.96835232568487228</c:v>
                </c:pt>
                <c:pt idx="575">
                  <c:v>1.1106096675347989</c:v>
                </c:pt>
                <c:pt idx="576">
                  <c:v>1.3172488550309478</c:v>
                </c:pt>
                <c:pt idx="577">
                  <c:v>1.4429442405118487</c:v>
                </c:pt>
                <c:pt idx="578">
                  <c:v>1.4297628976528058</c:v>
                </c:pt>
              </c:numCache>
            </c:numRef>
          </c:xVal>
          <c:yVal>
            <c:numRef>
              <c:f>'SCPT-12'!$AN$13:$AN$10000</c:f>
              <c:numCache>
                <c:formatCode>0.0</c:formatCode>
                <c:ptCount val="9988"/>
                <c:pt idx="0">
                  <c:v>-0.58267018867924525</c:v>
                </c:pt>
                <c:pt idx="1">
                  <c:v>3.8570875471698112</c:v>
                </c:pt>
                <c:pt idx="2">
                  <c:v>4.8802075471698103</c:v>
                </c:pt>
                <c:pt idx="3">
                  <c:v>6.2328769811320743</c:v>
                </c:pt>
                <c:pt idx="4">
                  <c:v>6.9833750943396229</c:v>
                </c:pt>
                <c:pt idx="5">
                  <c:v>7.0538943396226408</c:v>
                </c:pt>
                <c:pt idx="6">
                  <c:v>7.0550762264150935</c:v>
                </c:pt>
                <c:pt idx="7">
                  <c:v>7.0448332075471694</c:v>
                </c:pt>
                <c:pt idx="8">
                  <c:v>6.8793690566037728</c:v>
                </c:pt>
                <c:pt idx="9">
                  <c:v>6.8492309433962264</c:v>
                </c:pt>
                <c:pt idx="10">
                  <c:v>6.7446339622641496</c:v>
                </c:pt>
                <c:pt idx="11">
                  <c:v>6.6402339622641504</c:v>
                </c:pt>
                <c:pt idx="12">
                  <c:v>6.4633449056603762</c:v>
                </c:pt>
                <c:pt idx="13">
                  <c:v>6.1690550943396216</c:v>
                </c:pt>
                <c:pt idx="14">
                  <c:v>6.0219101886792457</c:v>
                </c:pt>
                <c:pt idx="15">
                  <c:v>5.6789660377358491</c:v>
                </c:pt>
                <c:pt idx="16">
                  <c:v>5.4272241509433963</c:v>
                </c:pt>
                <c:pt idx="17">
                  <c:v>5.0161245283018863</c:v>
                </c:pt>
                <c:pt idx="18">
                  <c:v>4.5559766037735852</c:v>
                </c:pt>
                <c:pt idx="19">
                  <c:v>4.4868362264150941</c:v>
                </c:pt>
                <c:pt idx="20">
                  <c:v>4.5057464150943396</c:v>
                </c:pt>
                <c:pt idx="21">
                  <c:v>4.5593252830188673</c:v>
                </c:pt>
                <c:pt idx="22">
                  <c:v>4.5898573584905655</c:v>
                </c:pt>
                <c:pt idx="23">
                  <c:v>4.6741652830188674</c:v>
                </c:pt>
                <c:pt idx="24">
                  <c:v>4.9099516981132068</c:v>
                </c:pt>
                <c:pt idx="25">
                  <c:v>5.0303071698113202</c:v>
                </c:pt>
                <c:pt idx="26">
                  <c:v>5.0220339622641506</c:v>
                </c:pt>
                <c:pt idx="27">
                  <c:v>5.0145486792452827</c:v>
                </c:pt>
                <c:pt idx="28">
                  <c:v>4.8894656603773585</c:v>
                </c:pt>
                <c:pt idx="29">
                  <c:v>4.7596550943396227</c:v>
                </c:pt>
                <c:pt idx="30">
                  <c:v>4.6396935849056602</c:v>
                </c:pt>
                <c:pt idx="31">
                  <c:v>4.6501335849056602</c:v>
                </c:pt>
                <c:pt idx="32">
                  <c:v>4.7104098113207549</c:v>
                </c:pt>
                <c:pt idx="33">
                  <c:v>4.8317501886792451</c:v>
                </c:pt>
                <c:pt idx="34">
                  <c:v>4.9180279245283014</c:v>
                </c:pt>
                <c:pt idx="35">
                  <c:v>4.7078490566037727</c:v>
                </c:pt>
                <c:pt idx="36">
                  <c:v>4.6337841509433959</c:v>
                </c:pt>
                <c:pt idx="37">
                  <c:v>4.786641509433962</c:v>
                </c:pt>
                <c:pt idx="38">
                  <c:v>4.8469177358490558</c:v>
                </c:pt>
                <c:pt idx="39">
                  <c:v>4.9934716981132068</c:v>
                </c:pt>
                <c:pt idx="40">
                  <c:v>5.0180943396226407</c:v>
                </c:pt>
                <c:pt idx="41">
                  <c:v>4.9812588679245273</c:v>
                </c:pt>
                <c:pt idx="42">
                  <c:v>4.9079818867924523</c:v>
                </c:pt>
                <c:pt idx="43">
                  <c:v>4.9079818867924523</c:v>
                </c:pt>
                <c:pt idx="44">
                  <c:v>4.8605094339622639</c:v>
                </c:pt>
                <c:pt idx="45">
                  <c:v>4.891632452830188</c:v>
                </c:pt>
                <c:pt idx="46">
                  <c:v>4.9042392452830184</c:v>
                </c:pt>
                <c:pt idx="47">
                  <c:v>4.9544694339622639</c:v>
                </c:pt>
                <c:pt idx="48">
                  <c:v>4.9245283018867916</c:v>
                </c:pt>
                <c:pt idx="49">
                  <c:v>4.7838837735849049</c:v>
                </c:pt>
                <c:pt idx="50">
                  <c:v>4.4582739622641503</c:v>
                </c:pt>
                <c:pt idx="51">
                  <c:v>4.3723901886792449</c:v>
                </c:pt>
                <c:pt idx="52">
                  <c:v>4.2132294339622636</c:v>
                </c:pt>
                <c:pt idx="53">
                  <c:v>4.110602264150943</c:v>
                </c:pt>
                <c:pt idx="54">
                  <c:v>4.0008837735849045</c:v>
                </c:pt>
                <c:pt idx="55">
                  <c:v>3.9516384905660367</c:v>
                </c:pt>
                <c:pt idx="56">
                  <c:v>3.8907713207547165</c:v>
                </c:pt>
                <c:pt idx="57">
                  <c:v>3.6469086792452825</c:v>
                </c:pt>
                <c:pt idx="58">
                  <c:v>3.5117796226415092</c:v>
                </c:pt>
                <c:pt idx="59">
                  <c:v>3.2604316981132073</c:v>
                </c:pt>
                <c:pt idx="60">
                  <c:v>3.1310150943396224</c:v>
                </c:pt>
                <c:pt idx="61">
                  <c:v>3.0274030188679246</c:v>
                </c:pt>
                <c:pt idx="62">
                  <c:v>2.9233969811320755</c:v>
                </c:pt>
                <c:pt idx="63">
                  <c:v>2.8446045283018866</c:v>
                </c:pt>
                <c:pt idx="64">
                  <c:v>3.2192626415094332</c:v>
                </c:pt>
                <c:pt idx="65">
                  <c:v>3.4625343396226409</c:v>
                </c:pt>
                <c:pt idx="66">
                  <c:v>3.953608301886792</c:v>
                </c:pt>
                <c:pt idx="67">
                  <c:v>4.0205818867924528</c:v>
                </c:pt>
                <c:pt idx="68">
                  <c:v>3.939622641509434</c:v>
                </c:pt>
                <c:pt idx="69">
                  <c:v>3.920515471698113</c:v>
                </c:pt>
                <c:pt idx="70">
                  <c:v>3.7359441509433959</c:v>
                </c:pt>
                <c:pt idx="71">
                  <c:v>3.5027184905660373</c:v>
                </c:pt>
                <c:pt idx="72">
                  <c:v>3.3841358490566034</c:v>
                </c:pt>
                <c:pt idx="73">
                  <c:v>3.0632535849056599</c:v>
                </c:pt>
                <c:pt idx="74">
                  <c:v>2.761478490566037</c:v>
                </c:pt>
                <c:pt idx="75">
                  <c:v>2.6564875471698111</c:v>
                </c:pt>
                <c:pt idx="76">
                  <c:v>2.8560294339622638</c:v>
                </c:pt>
                <c:pt idx="77">
                  <c:v>3.7916898113207544</c:v>
                </c:pt>
                <c:pt idx="78">
                  <c:v>4.9207856603773577</c:v>
                </c:pt>
                <c:pt idx="79">
                  <c:v>4.8441599999999996</c:v>
                </c:pt>
                <c:pt idx="80">
                  <c:v>5.0941290566037729</c:v>
                </c:pt>
                <c:pt idx="81">
                  <c:v>5.5519132075471687</c:v>
                </c:pt>
                <c:pt idx="82">
                  <c:v>5.986256603773584</c:v>
                </c:pt>
                <c:pt idx="83">
                  <c:v>5.7339237735849053</c:v>
                </c:pt>
                <c:pt idx="84">
                  <c:v>4.88808679245283</c:v>
                </c:pt>
                <c:pt idx="85">
                  <c:v>4.5098830188679244</c:v>
                </c:pt>
                <c:pt idx="86">
                  <c:v>5.0440958490566032</c:v>
                </c:pt>
                <c:pt idx="87">
                  <c:v>5.0023358490566032</c:v>
                </c:pt>
                <c:pt idx="88">
                  <c:v>5.2184241509433962</c:v>
                </c:pt>
                <c:pt idx="89">
                  <c:v>5.2363494339622632</c:v>
                </c:pt>
                <c:pt idx="90">
                  <c:v>5.0614301886792443</c:v>
                </c:pt>
                <c:pt idx="91">
                  <c:v>4.4291207547169806</c:v>
                </c:pt>
                <c:pt idx="92">
                  <c:v>3.807448301886792</c:v>
                </c:pt>
                <c:pt idx="93">
                  <c:v>3.4083645283018864</c:v>
                </c:pt>
                <c:pt idx="94">
                  <c:v>3.519461886792453</c:v>
                </c:pt>
                <c:pt idx="95">
                  <c:v>4.1452709433962269</c:v>
                </c:pt>
                <c:pt idx="96">
                  <c:v>4.4330603773584905</c:v>
                </c:pt>
                <c:pt idx="97">
                  <c:v>4.8358867924528299</c:v>
                </c:pt>
                <c:pt idx="98">
                  <c:v>5.3297184905660364</c:v>
                </c:pt>
                <c:pt idx="99">
                  <c:v>5.4833637735849052</c:v>
                </c:pt>
                <c:pt idx="100">
                  <c:v>5.7575615094339616</c:v>
                </c:pt>
                <c:pt idx="101">
                  <c:v>5.375812075471698</c:v>
                </c:pt>
                <c:pt idx="102">
                  <c:v>4.5650377358490566</c:v>
                </c:pt>
                <c:pt idx="103">
                  <c:v>4.0830249056603769</c:v>
                </c:pt>
                <c:pt idx="104">
                  <c:v>3.8744218867924518</c:v>
                </c:pt>
                <c:pt idx="105">
                  <c:v>3.7690369811320754</c:v>
                </c:pt>
                <c:pt idx="106">
                  <c:v>3.7743554716981129</c:v>
                </c:pt>
                <c:pt idx="107">
                  <c:v>3.9148030188679246</c:v>
                </c:pt>
                <c:pt idx="108">
                  <c:v>3.7804618867924527</c:v>
                </c:pt>
                <c:pt idx="109">
                  <c:v>2.8948347169811321</c:v>
                </c:pt>
                <c:pt idx="110">
                  <c:v>2.602711698113207</c:v>
                </c:pt>
                <c:pt idx="111">
                  <c:v>2.3253622641509435</c:v>
                </c:pt>
                <c:pt idx="112">
                  <c:v>2.4673856603773583</c:v>
                </c:pt>
                <c:pt idx="113">
                  <c:v>2.3885932075471699</c:v>
                </c:pt>
                <c:pt idx="114">
                  <c:v>2.4447328301886793</c:v>
                </c:pt>
                <c:pt idx="115">
                  <c:v>3.3228747169811319</c:v>
                </c:pt>
                <c:pt idx="116">
                  <c:v>4.14901358490566</c:v>
                </c:pt>
                <c:pt idx="117">
                  <c:v>7.6475954716981134</c:v>
                </c:pt>
                <c:pt idx="118">
                  <c:v>7.7953313207547179</c:v>
                </c:pt>
                <c:pt idx="119">
                  <c:v>6.4308430188679235</c:v>
                </c:pt>
                <c:pt idx="120">
                  <c:v>5.5142898113207535</c:v>
                </c:pt>
                <c:pt idx="121">
                  <c:v>5.4904550943396222</c:v>
                </c:pt>
                <c:pt idx="122">
                  <c:v>5.6754203773584901</c:v>
                </c:pt>
                <c:pt idx="123">
                  <c:v>5.7120588679245277</c:v>
                </c:pt>
                <c:pt idx="124">
                  <c:v>5.7179683018867928</c:v>
                </c:pt>
                <c:pt idx="125">
                  <c:v>5.7429849056603759</c:v>
                </c:pt>
                <c:pt idx="126">
                  <c:v>5.5276845283018865</c:v>
                </c:pt>
                <c:pt idx="127">
                  <c:v>5.4307698113207534</c:v>
                </c:pt>
                <c:pt idx="128">
                  <c:v>5.4313607547169811</c:v>
                </c:pt>
                <c:pt idx="129">
                  <c:v>5.3214452830188677</c:v>
                </c:pt>
                <c:pt idx="130">
                  <c:v>5.2546686792452828</c:v>
                </c:pt>
                <c:pt idx="131">
                  <c:v>5.2424558490566042</c:v>
                </c:pt>
                <c:pt idx="132">
                  <c:v>5.2060143396226408</c:v>
                </c:pt>
                <c:pt idx="133">
                  <c:v>5.0285343396226407</c:v>
                </c:pt>
                <c:pt idx="134">
                  <c:v>4.8934052830188675</c:v>
                </c:pt>
                <c:pt idx="135">
                  <c:v>4.8256437735849049</c:v>
                </c:pt>
                <c:pt idx="136">
                  <c:v>4.6180256603773584</c:v>
                </c:pt>
                <c:pt idx="137">
                  <c:v>4.5697652830188682</c:v>
                </c:pt>
                <c:pt idx="138">
                  <c:v>4.5638558490566039</c:v>
                </c:pt>
                <c:pt idx="139">
                  <c:v>4.6188135849056602</c:v>
                </c:pt>
                <c:pt idx="140">
                  <c:v>4.5758716981132066</c:v>
                </c:pt>
                <c:pt idx="141">
                  <c:v>4.368647547169811</c:v>
                </c:pt>
                <c:pt idx="142">
                  <c:v>4.4048920754716976</c:v>
                </c:pt>
                <c:pt idx="143">
                  <c:v>4.5092920754716976</c:v>
                </c:pt>
                <c:pt idx="144">
                  <c:v>4.5033826415094333</c:v>
                </c:pt>
                <c:pt idx="145">
                  <c:v>4.1797426415094341</c:v>
                </c:pt>
                <c:pt idx="146">
                  <c:v>4.1507864150943394</c:v>
                </c:pt>
                <c:pt idx="147">
                  <c:v>4.1501954716981135</c:v>
                </c:pt>
                <c:pt idx="148">
                  <c:v>4.389330566037736</c:v>
                </c:pt>
                <c:pt idx="149">
                  <c:v>11.919328301886793</c:v>
                </c:pt>
                <c:pt idx="150">
                  <c:v>10.022793962264149</c:v>
                </c:pt>
                <c:pt idx="151">
                  <c:v>4.5965547169811325</c:v>
                </c:pt>
                <c:pt idx="152">
                  <c:v>5.1469199999999988</c:v>
                </c:pt>
                <c:pt idx="153">
                  <c:v>5.2536837735849051</c:v>
                </c:pt>
                <c:pt idx="154">
                  <c:v>4.6363449056603763</c:v>
                </c:pt>
                <c:pt idx="155">
                  <c:v>4.0487501886792447</c:v>
                </c:pt>
                <c:pt idx="156">
                  <c:v>4.5762656603773584</c:v>
                </c:pt>
                <c:pt idx="157">
                  <c:v>4.9991841509433961</c:v>
                </c:pt>
                <c:pt idx="158">
                  <c:v>3.2133532075471694</c:v>
                </c:pt>
                <c:pt idx="159">
                  <c:v>3.0112505660377353</c:v>
                </c:pt>
                <c:pt idx="160">
                  <c:v>2.8231335849056598</c:v>
                </c:pt>
                <c:pt idx="161">
                  <c:v>2.8660754716981129</c:v>
                </c:pt>
                <c:pt idx="162">
                  <c:v>2.8605599999999995</c:v>
                </c:pt>
                <c:pt idx="163">
                  <c:v>2.5908928301886789</c:v>
                </c:pt>
                <c:pt idx="164">
                  <c:v>2.4017909433962261</c:v>
                </c:pt>
                <c:pt idx="165">
                  <c:v>2.5197826415094342</c:v>
                </c:pt>
                <c:pt idx="166">
                  <c:v>2.6726399999999995</c:v>
                </c:pt>
                <c:pt idx="167">
                  <c:v>2.5260860377358485</c:v>
                </c:pt>
                <c:pt idx="168">
                  <c:v>2.3486060377358489</c:v>
                </c:pt>
                <c:pt idx="169">
                  <c:v>2.3434845283018864</c:v>
                </c:pt>
                <c:pt idx="170">
                  <c:v>2.5646943396226414</c:v>
                </c:pt>
                <c:pt idx="171">
                  <c:v>2.7252339622641504</c:v>
                </c:pt>
                <c:pt idx="172">
                  <c:v>2.6523509433962262</c:v>
                </c:pt>
                <c:pt idx="173">
                  <c:v>2.5426324528301887</c:v>
                </c:pt>
                <c:pt idx="174">
                  <c:v>2.6184701886792454</c:v>
                </c:pt>
                <c:pt idx="175">
                  <c:v>2.7293705660377352</c:v>
                </c:pt>
                <c:pt idx="176">
                  <c:v>2.7790098113207544</c:v>
                </c:pt>
                <c:pt idx="177">
                  <c:v>2.7725094339622642</c:v>
                </c:pt>
                <c:pt idx="178">
                  <c:v>2.78570716981132</c:v>
                </c:pt>
                <c:pt idx="179">
                  <c:v>2.6941109433962258</c:v>
                </c:pt>
                <c:pt idx="180">
                  <c:v>2.7441441509433959</c:v>
                </c:pt>
                <c:pt idx="181">
                  <c:v>2.8672573584905656</c:v>
                </c:pt>
                <c:pt idx="182">
                  <c:v>2.8981833962264143</c:v>
                </c:pt>
                <c:pt idx="183">
                  <c:v>2.9787486792452822</c:v>
                </c:pt>
                <c:pt idx="184">
                  <c:v>3.1924732075471693</c:v>
                </c:pt>
                <c:pt idx="185">
                  <c:v>3.298449056603773</c:v>
                </c:pt>
                <c:pt idx="186">
                  <c:v>4.9903199999999996</c:v>
                </c:pt>
                <c:pt idx="187">
                  <c:v>6.2584845283018868</c:v>
                </c:pt>
                <c:pt idx="188">
                  <c:v>7.1949328301886775</c:v>
                </c:pt>
                <c:pt idx="189">
                  <c:v>6.9567826415094318</c:v>
                </c:pt>
                <c:pt idx="190">
                  <c:v>5.8824475471698108</c:v>
                </c:pt>
                <c:pt idx="191">
                  <c:v>4.3676626415094342</c:v>
                </c:pt>
                <c:pt idx="192">
                  <c:v>3.8330558490566031</c:v>
                </c:pt>
                <c:pt idx="193">
                  <c:v>3.1160445283018867</c:v>
                </c:pt>
                <c:pt idx="194">
                  <c:v>2.9732332075471692</c:v>
                </c:pt>
                <c:pt idx="195">
                  <c:v>2.9990377358490568</c:v>
                </c:pt>
                <c:pt idx="196">
                  <c:v>2.9994316981132072</c:v>
                </c:pt>
                <c:pt idx="197">
                  <c:v>3.2038981132075466</c:v>
                </c:pt>
                <c:pt idx="198">
                  <c:v>3.3943788679245279</c:v>
                </c:pt>
                <c:pt idx="199">
                  <c:v>3.4826264150943391</c:v>
                </c:pt>
                <c:pt idx="200">
                  <c:v>3.8373894339622634</c:v>
                </c:pt>
                <c:pt idx="201">
                  <c:v>4.0710090566037733</c:v>
                </c:pt>
                <c:pt idx="202">
                  <c:v>3.9894588679245282</c:v>
                </c:pt>
                <c:pt idx="203">
                  <c:v>3.5513728301886784</c:v>
                </c:pt>
                <c:pt idx="204">
                  <c:v>3.3756656603773583</c:v>
                </c:pt>
                <c:pt idx="205">
                  <c:v>3.1400762264150939</c:v>
                </c:pt>
                <c:pt idx="206">
                  <c:v>2.9503833962264148</c:v>
                </c:pt>
                <c:pt idx="207">
                  <c:v>2.7059298113207544</c:v>
                </c:pt>
                <c:pt idx="208">
                  <c:v>2.555239245283019</c:v>
                </c:pt>
                <c:pt idx="209">
                  <c:v>2.5014633962264146</c:v>
                </c:pt>
                <c:pt idx="210">
                  <c:v>2.4780226415094337</c:v>
                </c:pt>
                <c:pt idx="211">
                  <c:v>2.5227373584905659</c:v>
                </c:pt>
                <c:pt idx="212">
                  <c:v>2.6773675471698111</c:v>
                </c:pt>
                <c:pt idx="213">
                  <c:v>2.7279916981132075</c:v>
                </c:pt>
                <c:pt idx="214">
                  <c:v>2.8375132075471692</c:v>
                </c:pt>
                <c:pt idx="215">
                  <c:v>2.8702120754716982</c:v>
                </c:pt>
                <c:pt idx="216">
                  <c:v>2.9080324528301884</c:v>
                </c:pt>
                <c:pt idx="217">
                  <c:v>3.0626626415094336</c:v>
                </c:pt>
                <c:pt idx="218">
                  <c:v>3.2052769811320752</c:v>
                </c:pt>
                <c:pt idx="219">
                  <c:v>3.432396226415094</c:v>
                </c:pt>
                <c:pt idx="220">
                  <c:v>3.4956271698113204</c:v>
                </c:pt>
                <c:pt idx="221">
                  <c:v>3.5155222641509432</c:v>
                </c:pt>
                <c:pt idx="222">
                  <c:v>3.5464483018867923</c:v>
                </c:pt>
                <c:pt idx="223">
                  <c:v>3.5535396226415092</c:v>
                </c:pt>
                <c:pt idx="224">
                  <c:v>3.5192649056603766</c:v>
                </c:pt>
                <c:pt idx="225">
                  <c:v>3.4036369811320752</c:v>
                </c:pt>
                <c:pt idx="226">
                  <c:v>3.4908996226415092</c:v>
                </c:pt>
                <c:pt idx="227">
                  <c:v>3.5224166037735847</c:v>
                </c:pt>
                <c:pt idx="228">
                  <c:v>3.537190188679245</c:v>
                </c:pt>
                <c:pt idx="229">
                  <c:v>3.5994362264150936</c:v>
                </c:pt>
                <c:pt idx="230">
                  <c:v>3.5450694339622637</c:v>
                </c:pt>
                <c:pt idx="231">
                  <c:v>3.2708716981132069</c:v>
                </c:pt>
                <c:pt idx="232">
                  <c:v>2.9649599999999996</c:v>
                </c:pt>
                <c:pt idx="233">
                  <c:v>2.7624633962264142</c:v>
                </c:pt>
                <c:pt idx="234">
                  <c:v>2.6891864150943392</c:v>
                </c:pt>
                <c:pt idx="235">
                  <c:v>2.4994935849056596</c:v>
                </c:pt>
                <c:pt idx="236">
                  <c:v>2.4459147169811319</c:v>
                </c:pt>
                <c:pt idx="237">
                  <c:v>2.4465056603773583</c:v>
                </c:pt>
                <c:pt idx="238">
                  <c:v>2.4468996226415092</c:v>
                </c:pt>
                <c:pt idx="239">
                  <c:v>2.3558943396226413</c:v>
                </c:pt>
                <c:pt idx="240">
                  <c:v>2.3570762264150944</c:v>
                </c:pt>
                <c:pt idx="241">
                  <c:v>2.3265441509433957</c:v>
                </c:pt>
                <c:pt idx="242">
                  <c:v>2.2899056603773582</c:v>
                </c:pt>
                <c:pt idx="243">
                  <c:v>2.2656769811320752</c:v>
                </c:pt>
                <c:pt idx="244">
                  <c:v>2.2666618867924524</c:v>
                </c:pt>
                <c:pt idx="245">
                  <c:v>2.2983758490566037</c:v>
                </c:pt>
                <c:pt idx="246">
                  <c:v>2.3667283018867922</c:v>
                </c:pt>
                <c:pt idx="247">
                  <c:v>2.4465056603773578</c:v>
                </c:pt>
                <c:pt idx="248">
                  <c:v>2.4528090566037735</c:v>
                </c:pt>
                <c:pt idx="249">
                  <c:v>2.5028422641509431</c:v>
                </c:pt>
                <c:pt idx="250">
                  <c:v>2.6381683018867923</c:v>
                </c:pt>
                <c:pt idx="251">
                  <c:v>2.6687003773584905</c:v>
                </c:pt>
                <c:pt idx="252">
                  <c:v>2.7252339622641508</c:v>
                </c:pt>
                <c:pt idx="253">
                  <c:v>2.755766037735849</c:v>
                </c:pt>
                <c:pt idx="254">
                  <c:v>2.6820950943396227</c:v>
                </c:pt>
                <c:pt idx="255">
                  <c:v>2.5786799999999999</c:v>
                </c:pt>
                <c:pt idx="256">
                  <c:v>2.5548452830188677</c:v>
                </c:pt>
                <c:pt idx="257">
                  <c:v>2.4937811320754717</c:v>
                </c:pt>
                <c:pt idx="258">
                  <c:v>2.3907599999999993</c:v>
                </c:pt>
                <c:pt idx="259">
                  <c:v>2.3978513207547167</c:v>
                </c:pt>
                <c:pt idx="260">
                  <c:v>2.3848505660377355</c:v>
                </c:pt>
                <c:pt idx="261">
                  <c:v>2.3984422641509431</c:v>
                </c:pt>
                <c:pt idx="262">
                  <c:v>2.4169584905660373</c:v>
                </c:pt>
                <c:pt idx="263">
                  <c:v>2.386623396226415</c:v>
                </c:pt>
                <c:pt idx="264">
                  <c:v>2.4122309433962261</c:v>
                </c:pt>
                <c:pt idx="265">
                  <c:v>2.4378384905660373</c:v>
                </c:pt>
                <c:pt idx="266">
                  <c:v>2.4376415094339619</c:v>
                </c:pt>
                <c:pt idx="267">
                  <c:v>2.5182067924528297</c:v>
                </c:pt>
                <c:pt idx="268">
                  <c:v>2.5802558490566034</c:v>
                </c:pt>
                <c:pt idx="269">
                  <c:v>2.6298950943396222</c:v>
                </c:pt>
                <c:pt idx="270">
                  <c:v>2.630683018867924</c:v>
                </c:pt>
                <c:pt idx="271">
                  <c:v>2.6314709433962262</c:v>
                </c:pt>
                <c:pt idx="272">
                  <c:v>2.5763162264150941</c:v>
                </c:pt>
                <c:pt idx="273">
                  <c:v>2.5648913207547168</c:v>
                </c:pt>
                <c:pt idx="274">
                  <c:v>2.5717856603773579</c:v>
                </c:pt>
                <c:pt idx="275">
                  <c:v>2.4080943396226409</c:v>
                </c:pt>
                <c:pt idx="276">
                  <c:v>2.628910188679245</c:v>
                </c:pt>
                <c:pt idx="277">
                  <c:v>2.6551086792452829</c:v>
                </c:pt>
                <c:pt idx="278">
                  <c:v>2.6627909433962262</c:v>
                </c:pt>
                <c:pt idx="279">
                  <c:v>2.6446686792452825</c:v>
                </c:pt>
                <c:pt idx="280">
                  <c:v>2.5908928301886793</c:v>
                </c:pt>
                <c:pt idx="281">
                  <c:v>2.5908928301886793</c:v>
                </c:pt>
                <c:pt idx="282">
                  <c:v>2.6283192452830186</c:v>
                </c:pt>
                <c:pt idx="283">
                  <c:v>2.6661396226415093</c:v>
                </c:pt>
                <c:pt idx="284">
                  <c:v>2.6734279245283017</c:v>
                </c:pt>
                <c:pt idx="285">
                  <c:v>2.6854437735849057</c:v>
                </c:pt>
                <c:pt idx="286">
                  <c:v>2.7242490566037731</c:v>
                </c:pt>
                <c:pt idx="287">
                  <c:v>2.7130211320754714</c:v>
                </c:pt>
                <c:pt idx="288">
                  <c:v>2.6824890566037731</c:v>
                </c:pt>
                <c:pt idx="289">
                  <c:v>2.6580633962264151</c:v>
                </c:pt>
                <c:pt idx="290">
                  <c:v>2.7327192452830182</c:v>
                </c:pt>
                <c:pt idx="291">
                  <c:v>2.7941773584905656</c:v>
                </c:pt>
                <c:pt idx="292">
                  <c:v>2.7390226415094339</c:v>
                </c:pt>
                <c:pt idx="293">
                  <c:v>2.5054030188679248</c:v>
                </c:pt>
                <c:pt idx="294">
                  <c:v>2.487674716981132</c:v>
                </c:pt>
                <c:pt idx="295">
                  <c:v>2.4994935849056601</c:v>
                </c:pt>
                <c:pt idx="296">
                  <c:v>2.4833411320754712</c:v>
                </c:pt>
                <c:pt idx="297">
                  <c:v>2.489447547169811</c:v>
                </c:pt>
                <c:pt idx="298">
                  <c:v>2.5335713207547168</c:v>
                </c:pt>
                <c:pt idx="299">
                  <c:v>2.5270709433962262</c:v>
                </c:pt>
                <c:pt idx="300">
                  <c:v>2.5099335849056605</c:v>
                </c:pt>
                <c:pt idx="301">
                  <c:v>2.6088181132075468</c:v>
                </c:pt>
                <c:pt idx="302">
                  <c:v>4.2150022641509421</c:v>
                </c:pt>
                <c:pt idx="303">
                  <c:v>4.0926769811320742</c:v>
                </c:pt>
                <c:pt idx="304">
                  <c:v>4.0394920754716974</c:v>
                </c:pt>
                <c:pt idx="305">
                  <c:v>3.3246475471698109</c:v>
                </c:pt>
                <c:pt idx="306">
                  <c:v>3.3772415094339618</c:v>
                </c:pt>
                <c:pt idx="307">
                  <c:v>3.6469086792452825</c:v>
                </c:pt>
                <c:pt idx="308">
                  <c:v>3.8180852830188674</c:v>
                </c:pt>
                <c:pt idx="309">
                  <c:v>3.8976656603773581</c:v>
                </c:pt>
                <c:pt idx="310">
                  <c:v>4.0820400000000001</c:v>
                </c:pt>
                <c:pt idx="311">
                  <c:v>4.1673328301886778</c:v>
                </c:pt>
                <c:pt idx="312">
                  <c:v>4.2496709433962261</c:v>
                </c:pt>
                <c:pt idx="313">
                  <c:v>4.4492128301886789</c:v>
                </c:pt>
                <c:pt idx="314">
                  <c:v>4.5798113207547164</c:v>
                </c:pt>
                <c:pt idx="315">
                  <c:v>4.7635947169811308</c:v>
                </c:pt>
                <c:pt idx="316">
                  <c:v>4.9507267924528291</c:v>
                </c:pt>
                <c:pt idx="317">
                  <c:v>5.149480754716981</c:v>
                </c:pt>
                <c:pt idx="318">
                  <c:v>5.4546045283018865</c:v>
                </c:pt>
                <c:pt idx="319">
                  <c:v>5.6305086792452821</c:v>
                </c:pt>
                <c:pt idx="320">
                  <c:v>5.9240105660377358</c:v>
                </c:pt>
                <c:pt idx="321">
                  <c:v>6.3713547169811315</c:v>
                </c:pt>
                <c:pt idx="322">
                  <c:v>6.7007071698113201</c:v>
                </c:pt>
                <c:pt idx="323">
                  <c:v>7.3005147169811311</c:v>
                </c:pt>
                <c:pt idx="324">
                  <c:v>7.5575750943396214</c:v>
                </c:pt>
                <c:pt idx="325">
                  <c:v>7.5634845283018866</c:v>
                </c:pt>
                <c:pt idx="326">
                  <c:v>7.6930981132075464</c:v>
                </c:pt>
                <c:pt idx="327">
                  <c:v>7.681279245283017</c:v>
                </c:pt>
                <c:pt idx="328">
                  <c:v>7.4827222641509419</c:v>
                </c:pt>
                <c:pt idx="329">
                  <c:v>7.1515969811320748</c:v>
                </c:pt>
                <c:pt idx="330">
                  <c:v>7.0580309433962256</c:v>
                </c:pt>
                <c:pt idx="331">
                  <c:v>6.6670233962264147</c:v>
                </c:pt>
                <c:pt idx="332">
                  <c:v>6.4901343396226405</c:v>
                </c:pt>
                <c:pt idx="333">
                  <c:v>6.3924316981132066</c:v>
                </c:pt>
                <c:pt idx="334">
                  <c:v>6.1113396226415082</c:v>
                </c:pt>
                <c:pt idx="335">
                  <c:v>5.8794928301886795</c:v>
                </c:pt>
                <c:pt idx="336">
                  <c:v>5.9060852830188679</c:v>
                </c:pt>
                <c:pt idx="337">
                  <c:v>6.4322218867924521</c:v>
                </c:pt>
                <c:pt idx="338">
                  <c:v>7.1326867924528292</c:v>
                </c:pt>
                <c:pt idx="339">
                  <c:v>7.7663750943396206</c:v>
                </c:pt>
                <c:pt idx="340">
                  <c:v>7.9814784905660376</c:v>
                </c:pt>
                <c:pt idx="341">
                  <c:v>8.091984905660377</c:v>
                </c:pt>
                <c:pt idx="342">
                  <c:v>8.0382090566037743</c:v>
                </c:pt>
                <c:pt idx="343">
                  <c:v>8.0391939622641502</c:v>
                </c:pt>
                <c:pt idx="344">
                  <c:v>8.05317962264151</c:v>
                </c:pt>
                <c:pt idx="345">
                  <c:v>8.1595494339622636</c:v>
                </c:pt>
                <c:pt idx="346">
                  <c:v>8.2791169811320753</c:v>
                </c:pt>
                <c:pt idx="347">
                  <c:v>8.3720920754716968</c:v>
                </c:pt>
                <c:pt idx="348">
                  <c:v>8.4593547169811316</c:v>
                </c:pt>
                <c:pt idx="349">
                  <c:v>8.7372950943396219</c:v>
                </c:pt>
                <c:pt idx="350">
                  <c:v>9.4558822641509437</c:v>
                </c:pt>
                <c:pt idx="351">
                  <c:v>10.114981132075473</c:v>
                </c:pt>
                <c:pt idx="352">
                  <c:v>11.64316075471698</c:v>
                </c:pt>
                <c:pt idx="353">
                  <c:v>12.784469433962263</c:v>
                </c:pt>
                <c:pt idx="354">
                  <c:v>13.228464905660374</c:v>
                </c:pt>
                <c:pt idx="355">
                  <c:v>14.20923396226415</c:v>
                </c:pt>
                <c:pt idx="356">
                  <c:v>14.604181132075469</c:v>
                </c:pt>
                <c:pt idx="357">
                  <c:v>14.984551698113204</c:v>
                </c:pt>
                <c:pt idx="358">
                  <c:v>14.715278490566035</c:v>
                </c:pt>
                <c:pt idx="359">
                  <c:v>14.63806188679245</c:v>
                </c:pt>
                <c:pt idx="360">
                  <c:v>14.133396226415092</c:v>
                </c:pt>
                <c:pt idx="361">
                  <c:v>13.663399245283017</c:v>
                </c:pt>
                <c:pt idx="362">
                  <c:v>13.409884528301884</c:v>
                </c:pt>
                <c:pt idx="363">
                  <c:v>12.831350943396224</c:v>
                </c:pt>
                <c:pt idx="364">
                  <c:v>12.728526792452827</c:v>
                </c:pt>
                <c:pt idx="365">
                  <c:v>12.882369056603773</c:v>
                </c:pt>
                <c:pt idx="366">
                  <c:v>13.004497358490564</c:v>
                </c:pt>
                <c:pt idx="367">
                  <c:v>13.184735094339622</c:v>
                </c:pt>
                <c:pt idx="368">
                  <c:v>13.441401509433963</c:v>
                </c:pt>
                <c:pt idx="369">
                  <c:v>13.896033962264148</c:v>
                </c:pt>
                <c:pt idx="370">
                  <c:v>14.162746415094338</c:v>
                </c:pt>
                <c:pt idx="371">
                  <c:v>14.66504830188679</c:v>
                </c:pt>
                <c:pt idx="372">
                  <c:v>15.176608301886791</c:v>
                </c:pt>
                <c:pt idx="373">
                  <c:v>15.13701509433962</c:v>
                </c:pt>
                <c:pt idx="374">
                  <c:v>15.431895849056602</c:v>
                </c:pt>
                <c:pt idx="375">
                  <c:v>15.541811320754714</c:v>
                </c:pt>
                <c:pt idx="376">
                  <c:v>15.540235471698109</c:v>
                </c:pt>
                <c:pt idx="377">
                  <c:v>15.501430188679244</c:v>
                </c:pt>
                <c:pt idx="378">
                  <c:v>15.940895094339618</c:v>
                </c:pt>
                <c:pt idx="379">
                  <c:v>18.170721509433957</c:v>
                </c:pt>
                <c:pt idx="380">
                  <c:v>21.327738113207545</c:v>
                </c:pt>
                <c:pt idx="381">
                  <c:v>17.131646037735852</c:v>
                </c:pt>
                <c:pt idx="382">
                  <c:v>16.712470188679241</c:v>
                </c:pt>
                <c:pt idx="383">
                  <c:v>16.762306415094336</c:v>
                </c:pt>
                <c:pt idx="384">
                  <c:v>17.20413509433962</c:v>
                </c:pt>
                <c:pt idx="385">
                  <c:v>17.499409811320753</c:v>
                </c:pt>
                <c:pt idx="386">
                  <c:v>22.316386415094339</c:v>
                </c:pt>
                <c:pt idx="387">
                  <c:v>28.78958037735849</c:v>
                </c:pt>
                <c:pt idx="388">
                  <c:v>21.025372075471697</c:v>
                </c:pt>
                <c:pt idx="389">
                  <c:v>25.342016603773583</c:v>
                </c:pt>
                <c:pt idx="390">
                  <c:v>28.670406792452827</c:v>
                </c:pt>
                <c:pt idx="391">
                  <c:v>27.501717735849052</c:v>
                </c:pt>
                <c:pt idx="392">
                  <c:v>23.159071698113205</c:v>
                </c:pt>
                <c:pt idx="393">
                  <c:v>19.926414339622639</c:v>
                </c:pt>
                <c:pt idx="394">
                  <c:v>17.330006037735846</c:v>
                </c:pt>
                <c:pt idx="395">
                  <c:v>17.036898113207545</c:v>
                </c:pt>
                <c:pt idx="396">
                  <c:v>15.701956981132076</c:v>
                </c:pt>
                <c:pt idx="397">
                  <c:v>13.251905660377355</c:v>
                </c:pt>
                <c:pt idx="398">
                  <c:v>14.527752452830187</c:v>
                </c:pt>
                <c:pt idx="399">
                  <c:v>15.422834716981129</c:v>
                </c:pt>
                <c:pt idx="400">
                  <c:v>15.581798490566037</c:v>
                </c:pt>
                <c:pt idx="401">
                  <c:v>15.202806792452829</c:v>
                </c:pt>
                <c:pt idx="402">
                  <c:v>14.969384150943396</c:v>
                </c:pt>
                <c:pt idx="403">
                  <c:v>14.259464150943394</c:v>
                </c:pt>
                <c:pt idx="404">
                  <c:v>13.54895320754717</c:v>
                </c:pt>
                <c:pt idx="405">
                  <c:v>13.464645283018866</c:v>
                </c:pt>
                <c:pt idx="406">
                  <c:v>14.249024150943395</c:v>
                </c:pt>
                <c:pt idx="407">
                  <c:v>14.825390943396224</c:v>
                </c:pt>
                <c:pt idx="408">
                  <c:v>15.327298867924528</c:v>
                </c:pt>
                <c:pt idx="409">
                  <c:v>15.437411320754714</c:v>
                </c:pt>
                <c:pt idx="410">
                  <c:v>15.817584905660375</c:v>
                </c:pt>
                <c:pt idx="411">
                  <c:v>15.842404528301884</c:v>
                </c:pt>
                <c:pt idx="412">
                  <c:v>15.719291320754714</c:v>
                </c:pt>
                <c:pt idx="413">
                  <c:v>15.339905660377354</c:v>
                </c:pt>
                <c:pt idx="414">
                  <c:v>15.217186415094337</c:v>
                </c:pt>
                <c:pt idx="415">
                  <c:v>14.899258867924527</c:v>
                </c:pt>
                <c:pt idx="416">
                  <c:v>15.070632452830187</c:v>
                </c:pt>
                <c:pt idx="417">
                  <c:v>15.266825660377357</c:v>
                </c:pt>
                <c:pt idx="418">
                  <c:v>15.756323773584906</c:v>
                </c:pt>
                <c:pt idx="419">
                  <c:v>16.148316226415094</c:v>
                </c:pt>
                <c:pt idx="420">
                  <c:v>16.724289056603773</c:v>
                </c:pt>
                <c:pt idx="421">
                  <c:v>17.14110113207547</c:v>
                </c:pt>
                <c:pt idx="422">
                  <c:v>17.20275622641509</c:v>
                </c:pt>
                <c:pt idx="423">
                  <c:v>17.337097358490563</c:v>
                </c:pt>
                <c:pt idx="424">
                  <c:v>17.85180905660377</c:v>
                </c:pt>
                <c:pt idx="425">
                  <c:v>17.889826415094337</c:v>
                </c:pt>
                <c:pt idx="426">
                  <c:v>18.097444528301885</c:v>
                </c:pt>
                <c:pt idx="427">
                  <c:v>18.110445283018866</c:v>
                </c:pt>
                <c:pt idx="428">
                  <c:v>18.881626415094338</c:v>
                </c:pt>
                <c:pt idx="429">
                  <c:v>18.20775396226415</c:v>
                </c:pt>
                <c:pt idx="430">
                  <c:v>18.147280754716977</c:v>
                </c:pt>
                <c:pt idx="431">
                  <c:v>18.012151698113207</c:v>
                </c:pt>
                <c:pt idx="432">
                  <c:v>17.657388679245283</c:v>
                </c:pt>
                <c:pt idx="433">
                  <c:v>17.339067169811319</c:v>
                </c:pt>
                <c:pt idx="434">
                  <c:v>16.936043773584903</c:v>
                </c:pt>
                <c:pt idx="435">
                  <c:v>17.42652679245283</c:v>
                </c:pt>
                <c:pt idx="436">
                  <c:v>17.279775849056602</c:v>
                </c:pt>
                <c:pt idx="437">
                  <c:v>18.969676981132075</c:v>
                </c:pt>
                <c:pt idx="438">
                  <c:v>19.092987169811316</c:v>
                </c:pt>
                <c:pt idx="439">
                  <c:v>16.949635471698112</c:v>
                </c:pt>
                <c:pt idx="440">
                  <c:v>17.549639999999997</c:v>
                </c:pt>
                <c:pt idx="441">
                  <c:v>17.942617358490562</c:v>
                </c:pt>
                <c:pt idx="442">
                  <c:v>17.562443773584903</c:v>
                </c:pt>
                <c:pt idx="443">
                  <c:v>17.158041509433961</c:v>
                </c:pt>
                <c:pt idx="444">
                  <c:v>17.367235471698109</c:v>
                </c:pt>
                <c:pt idx="445">
                  <c:v>17.73401433962264</c:v>
                </c:pt>
                <c:pt idx="446">
                  <c:v>17.488772830188676</c:v>
                </c:pt>
                <c:pt idx="447">
                  <c:v>17.415692830188675</c:v>
                </c:pt>
                <c:pt idx="448">
                  <c:v>17.526199245283017</c:v>
                </c:pt>
                <c:pt idx="449">
                  <c:v>17.525411320754717</c:v>
                </c:pt>
                <c:pt idx="450">
                  <c:v>21.419925283018866</c:v>
                </c:pt>
                <c:pt idx="451">
                  <c:v>18.821744150943395</c:v>
                </c:pt>
                <c:pt idx="452">
                  <c:v>19.042756981132076</c:v>
                </c:pt>
                <c:pt idx="453">
                  <c:v>18.759498113207542</c:v>
                </c:pt>
                <c:pt idx="454">
                  <c:v>16.81096075471698</c:v>
                </c:pt>
                <c:pt idx="455">
                  <c:v>16.85882716981132</c:v>
                </c:pt>
                <c:pt idx="456">
                  <c:v>14.98573358490566</c:v>
                </c:pt>
                <c:pt idx="457">
                  <c:v>15.034584905660376</c:v>
                </c:pt>
                <c:pt idx="458">
                  <c:v>15.670636981132073</c:v>
                </c:pt>
                <c:pt idx="459">
                  <c:v>15.23452075471698</c:v>
                </c:pt>
                <c:pt idx="460">
                  <c:v>15.125590188679244</c:v>
                </c:pt>
                <c:pt idx="461">
                  <c:v>15.041282264150944</c:v>
                </c:pt>
                <c:pt idx="462">
                  <c:v>15.629467924528299</c:v>
                </c:pt>
                <c:pt idx="463">
                  <c:v>15.751202264150942</c:v>
                </c:pt>
                <c:pt idx="464">
                  <c:v>15.334390188679246</c:v>
                </c:pt>
                <c:pt idx="465">
                  <c:v>15.237278490566036</c:v>
                </c:pt>
                <c:pt idx="466">
                  <c:v>15.665515471698111</c:v>
                </c:pt>
                <c:pt idx="467">
                  <c:v>16.192439999999998</c:v>
                </c:pt>
                <c:pt idx="468">
                  <c:v>17.11155396226415</c:v>
                </c:pt>
                <c:pt idx="469">
                  <c:v>17.099144150943395</c:v>
                </c:pt>
                <c:pt idx="470">
                  <c:v>17.393236981132073</c:v>
                </c:pt>
                <c:pt idx="471">
                  <c:v>17.208468679245282</c:v>
                </c:pt>
                <c:pt idx="472">
                  <c:v>16.854493584905658</c:v>
                </c:pt>
                <c:pt idx="473">
                  <c:v>16.400058113207546</c:v>
                </c:pt>
                <c:pt idx="474">
                  <c:v>16.241685283018864</c:v>
                </c:pt>
                <c:pt idx="475">
                  <c:v>15.739383396226415</c:v>
                </c:pt>
                <c:pt idx="476">
                  <c:v>15.887119245283015</c:v>
                </c:pt>
                <c:pt idx="477">
                  <c:v>16.168014339622641</c:v>
                </c:pt>
                <c:pt idx="478">
                  <c:v>16.278717735849053</c:v>
                </c:pt>
                <c:pt idx="479">
                  <c:v>15.91056</c:v>
                </c:pt>
                <c:pt idx="480">
                  <c:v>16.755806037735848</c:v>
                </c:pt>
                <c:pt idx="481">
                  <c:v>17.686935849056599</c:v>
                </c:pt>
                <c:pt idx="482">
                  <c:v>18.336579622641509</c:v>
                </c:pt>
                <c:pt idx="483">
                  <c:v>16.327963018867926</c:v>
                </c:pt>
                <c:pt idx="484">
                  <c:v>15.935773584905659</c:v>
                </c:pt>
                <c:pt idx="485">
                  <c:v>15.28534188679245</c:v>
                </c:pt>
                <c:pt idx="486">
                  <c:v>14.979036226415094</c:v>
                </c:pt>
                <c:pt idx="487">
                  <c:v>14.697944150943394</c:v>
                </c:pt>
                <c:pt idx="488">
                  <c:v>14.711338867924526</c:v>
                </c:pt>
                <c:pt idx="489">
                  <c:v>15.249885283018866</c:v>
                </c:pt>
                <c:pt idx="490">
                  <c:v>15.471095094339622</c:v>
                </c:pt>
                <c:pt idx="491">
                  <c:v>15.360391698113206</c:v>
                </c:pt>
                <c:pt idx="492">
                  <c:v>15.348966792452828</c:v>
                </c:pt>
                <c:pt idx="493">
                  <c:v>16.009444528301884</c:v>
                </c:pt>
                <c:pt idx="494">
                  <c:v>15.005628679245282</c:v>
                </c:pt>
                <c:pt idx="495">
                  <c:v>15.569191698113206</c:v>
                </c:pt>
                <c:pt idx="496">
                  <c:v>15.618633962264148</c:v>
                </c:pt>
                <c:pt idx="497">
                  <c:v>17.481090566037732</c:v>
                </c:pt>
                <c:pt idx="498">
                  <c:v>19.269088301886793</c:v>
                </c:pt>
                <c:pt idx="499">
                  <c:v>20.199430188679244</c:v>
                </c:pt>
                <c:pt idx="500">
                  <c:v>18.189237735849051</c:v>
                </c:pt>
                <c:pt idx="501">
                  <c:v>16.854690566037732</c:v>
                </c:pt>
                <c:pt idx="502">
                  <c:v>15.423425660377356</c:v>
                </c:pt>
                <c:pt idx="503">
                  <c:v>15.584359245283016</c:v>
                </c:pt>
                <c:pt idx="504">
                  <c:v>15.866830188679243</c:v>
                </c:pt>
                <c:pt idx="505">
                  <c:v>15.169320000000001</c:v>
                </c:pt>
                <c:pt idx="506">
                  <c:v>14.802738113207546</c:v>
                </c:pt>
                <c:pt idx="507">
                  <c:v>14.656184150943393</c:v>
                </c:pt>
                <c:pt idx="508">
                  <c:v>14.619151698113205</c:v>
                </c:pt>
                <c:pt idx="509">
                  <c:v>14.938655094339619</c:v>
                </c:pt>
                <c:pt idx="510">
                  <c:v>15.049161509433961</c:v>
                </c:pt>
                <c:pt idx="511">
                  <c:v>14.901228679245282</c:v>
                </c:pt>
                <c:pt idx="512">
                  <c:v>14.301815094339622</c:v>
                </c:pt>
                <c:pt idx="513">
                  <c:v>14.141866415094338</c:v>
                </c:pt>
                <c:pt idx="514">
                  <c:v>14.28881433962264</c:v>
                </c:pt>
                <c:pt idx="515">
                  <c:v>15.086784905660378</c:v>
                </c:pt>
                <c:pt idx="516">
                  <c:v>15.528022641509436</c:v>
                </c:pt>
                <c:pt idx="517">
                  <c:v>15.650938867924529</c:v>
                </c:pt>
                <c:pt idx="518">
                  <c:v>16.103798490566035</c:v>
                </c:pt>
                <c:pt idx="519">
                  <c:v>15.893422641509435</c:v>
                </c:pt>
                <c:pt idx="520">
                  <c:v>16.326978113207549</c:v>
                </c:pt>
                <c:pt idx="521">
                  <c:v>16.426059622641507</c:v>
                </c:pt>
                <c:pt idx="522">
                  <c:v>16.205440754716978</c:v>
                </c:pt>
                <c:pt idx="523">
                  <c:v>15.948774339622643</c:v>
                </c:pt>
                <c:pt idx="524">
                  <c:v>15.960593207547166</c:v>
                </c:pt>
                <c:pt idx="525">
                  <c:v>16.157377358490564</c:v>
                </c:pt>
                <c:pt idx="526">
                  <c:v>16.708924528301885</c:v>
                </c:pt>
                <c:pt idx="527">
                  <c:v>16.80643018867924</c:v>
                </c:pt>
                <c:pt idx="528">
                  <c:v>15.925530566037736</c:v>
                </c:pt>
                <c:pt idx="529">
                  <c:v>16.047264905660377</c:v>
                </c:pt>
                <c:pt idx="530">
                  <c:v>23.740559999999999</c:v>
                </c:pt>
                <c:pt idx="531">
                  <c:v>16.144573584905658</c:v>
                </c:pt>
                <c:pt idx="532">
                  <c:v>15.960593207547166</c:v>
                </c:pt>
                <c:pt idx="533">
                  <c:v>16.70833358490566</c:v>
                </c:pt>
                <c:pt idx="534">
                  <c:v>17.982210566037732</c:v>
                </c:pt>
                <c:pt idx="535">
                  <c:v>19.170400754716979</c:v>
                </c:pt>
                <c:pt idx="536">
                  <c:v>18.680902641509434</c:v>
                </c:pt>
                <c:pt idx="537">
                  <c:v>18.178600754716982</c:v>
                </c:pt>
                <c:pt idx="538">
                  <c:v>17.432239245283018</c:v>
                </c:pt>
                <c:pt idx="539">
                  <c:v>16.781807547169809</c:v>
                </c:pt>
                <c:pt idx="540">
                  <c:v>16.794808301886793</c:v>
                </c:pt>
                <c:pt idx="541">
                  <c:v>16.820218867924527</c:v>
                </c:pt>
                <c:pt idx="542">
                  <c:v>16.72133433962264</c:v>
                </c:pt>
                <c:pt idx="543">
                  <c:v>16.930922264150944</c:v>
                </c:pt>
                <c:pt idx="544">
                  <c:v>18.314320754716977</c:v>
                </c:pt>
                <c:pt idx="545">
                  <c:v>20.165549433962262</c:v>
                </c:pt>
                <c:pt idx="546">
                  <c:v>21.218216603773584</c:v>
                </c:pt>
                <c:pt idx="547">
                  <c:v>24.562562264150937</c:v>
                </c:pt>
                <c:pt idx="548">
                  <c:v>27.797386415094341</c:v>
                </c:pt>
                <c:pt idx="549">
                  <c:v>28.554778867924522</c:v>
                </c:pt>
                <c:pt idx="550">
                  <c:v>31.84928830188678</c:v>
                </c:pt>
                <c:pt idx="551">
                  <c:v>29.131145660377353</c:v>
                </c:pt>
                <c:pt idx="552">
                  <c:v>27.736519245283016</c:v>
                </c:pt>
                <c:pt idx="553">
                  <c:v>34.292642264150935</c:v>
                </c:pt>
                <c:pt idx="554">
                  <c:v>43.481024150943398</c:v>
                </c:pt>
                <c:pt idx="555">
                  <c:v>42.634990188679247</c:v>
                </c:pt>
                <c:pt idx="556">
                  <c:v>36.508483018867921</c:v>
                </c:pt>
                <c:pt idx="557">
                  <c:v>30.028985660377352</c:v>
                </c:pt>
                <c:pt idx="558">
                  <c:v>44.179716226415088</c:v>
                </c:pt>
                <c:pt idx="559">
                  <c:v>59.458557735849048</c:v>
                </c:pt>
                <c:pt idx="560">
                  <c:v>84.807271698113212</c:v>
                </c:pt>
                <c:pt idx="561">
                  <c:v>101.97910188679245</c:v>
                </c:pt>
                <c:pt idx="562">
                  <c:v>79.707430188679254</c:v>
                </c:pt>
                <c:pt idx="563">
                  <c:v>112.04917132075471</c:v>
                </c:pt>
                <c:pt idx="564">
                  <c:v>120.25737509433962</c:v>
                </c:pt>
                <c:pt idx="565">
                  <c:v>127.4369433962264</c:v>
                </c:pt>
                <c:pt idx="566">
                  <c:v>131.82430415094339</c:v>
                </c:pt>
                <c:pt idx="567">
                  <c:v>144.22584226415094</c:v>
                </c:pt>
                <c:pt idx="568">
                  <c:v>149.12830867924527</c:v>
                </c:pt>
                <c:pt idx="569">
                  <c:v>153.1258437735849</c:v>
                </c:pt>
                <c:pt idx="570">
                  <c:v>161.82669735849052</c:v>
                </c:pt>
                <c:pt idx="571">
                  <c:v>168.07710566037736</c:v>
                </c:pt>
                <c:pt idx="572">
                  <c:v>172.14535698113204</c:v>
                </c:pt>
                <c:pt idx="573">
                  <c:v>168.22740226415092</c:v>
                </c:pt>
                <c:pt idx="574">
                  <c:v>168.22740226415092</c:v>
                </c:pt>
                <c:pt idx="575">
                  <c:v>161.9324762264151</c:v>
                </c:pt>
                <c:pt idx="576">
                  <c:v>156.64294188679241</c:v>
                </c:pt>
                <c:pt idx="577">
                  <c:v>149.07256301886792</c:v>
                </c:pt>
                <c:pt idx="578">
                  <c:v>150.44690037735847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8-47AD-A08D-1C45C08AB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q(t)/p(a)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Non-Normalized</a:t>
            </a:r>
            <a:r>
              <a:rPr lang="en-US" sz="1800" baseline="0"/>
              <a:t> </a:t>
            </a:r>
            <a:r>
              <a:rPr lang="en-US" sz="1800"/>
              <a:t>Robertson (1986)</a:t>
            </a:r>
            <a:r>
              <a:rPr lang="en-US" sz="1800" baseline="0"/>
              <a:t> SBT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201269855827002E-2"/>
          <c:y val="0.102124059928918"/>
          <c:w val="0.90224276546796001"/>
          <c:h val="0.8021926286645589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'SCPT-12'!$AO$13:$AO$10000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0.53623410448904552</c:v>
                </c:pt>
                <c:pt idx="2">
                  <c:v>1.7961654894046422</c:v>
                </c:pt>
                <c:pt idx="3">
                  <c:v>2.0700334997787753</c:v>
                </c:pt>
                <c:pt idx="4">
                  <c:v>2.6232652600699535</c:v>
                </c:pt>
                <c:pt idx="5">
                  <c:v>2.7925160569673273</c:v>
                </c:pt>
                <c:pt idx="6">
                  <c:v>2.8199687290596387</c:v>
                </c:pt>
                <c:pt idx="7">
                  <c:v>2.8939715915445698</c:v>
                </c:pt>
                <c:pt idx="8">
                  <c:v>2.949261253006529</c:v>
                </c:pt>
                <c:pt idx="9">
                  <c:v>2.9334790486324804</c:v>
                </c:pt>
                <c:pt idx="10">
                  <c:v>2.9643691588785051</c:v>
                </c:pt>
                <c:pt idx="11">
                  <c:v>3.04064075941857</c:v>
                </c:pt>
                <c:pt idx="12">
                  <c:v>3.2000487626478122</c:v>
                </c:pt>
                <c:pt idx="13">
                  <c:v>3.4325308129510188</c:v>
                </c:pt>
                <c:pt idx="14">
                  <c:v>3.6963134997219584</c:v>
                </c:pt>
                <c:pt idx="15">
                  <c:v>4.0756156781130768</c:v>
                </c:pt>
                <c:pt idx="16">
                  <c:v>4.5550232288037158</c:v>
                </c:pt>
                <c:pt idx="17">
                  <c:v>5.065776556057334</c:v>
                </c:pt>
                <c:pt idx="18">
                  <c:v>5.8368282243071459</c:v>
                </c:pt>
                <c:pt idx="19">
                  <c:v>6.2779875318289591</c:v>
                </c:pt>
                <c:pt idx="20">
                  <c:v>6.3609338113141565</c:v>
                </c:pt>
                <c:pt idx="21">
                  <c:v>6.3509893718137045</c:v>
                </c:pt>
                <c:pt idx="22">
                  <c:v>6.3945753401141587</c:v>
                </c:pt>
                <c:pt idx="23">
                  <c:v>6.1528087993594331</c:v>
                </c:pt>
                <c:pt idx="24">
                  <c:v>5.5363877076145398</c:v>
                </c:pt>
                <c:pt idx="25">
                  <c:v>5.2668676821866311</c:v>
                </c:pt>
                <c:pt idx="26">
                  <c:v>5.1774857815257898</c:v>
                </c:pt>
                <c:pt idx="27">
                  <c:v>5.1459323565227644</c:v>
                </c:pt>
                <c:pt idx="28">
                  <c:v>5.0761421319796947</c:v>
                </c:pt>
                <c:pt idx="29">
                  <c:v>5.0697347183710635</c:v>
                </c:pt>
                <c:pt idx="30">
                  <c:v>5.0734482465823216</c:v>
                </c:pt>
                <c:pt idx="31">
                  <c:v>5.2950396068962595</c:v>
                </c:pt>
                <c:pt idx="32">
                  <c:v>4.7254631372057041</c:v>
                </c:pt>
                <c:pt idx="33">
                  <c:v>4.4029516083003788</c:v>
                </c:pt>
                <c:pt idx="34">
                  <c:v>3.945207674129851</c:v>
                </c:pt>
                <c:pt idx="35">
                  <c:v>3.9330543933054392</c:v>
                </c:pt>
                <c:pt idx="36">
                  <c:v>3.9534092841353514</c:v>
                </c:pt>
                <c:pt idx="37">
                  <c:v>3.6008230452674899</c:v>
                </c:pt>
                <c:pt idx="38">
                  <c:v>3.576363488580022</c:v>
                </c:pt>
                <c:pt idx="39">
                  <c:v>3.4516765285996058</c:v>
                </c:pt>
                <c:pt idx="40">
                  <c:v>3.5525024533856731</c:v>
                </c:pt>
                <c:pt idx="41">
                  <c:v>3.7369503321733633</c:v>
                </c:pt>
                <c:pt idx="42">
                  <c:v>4.0134853106437625</c:v>
                </c:pt>
                <c:pt idx="43">
                  <c:v>4.0134853106437625</c:v>
                </c:pt>
                <c:pt idx="44">
                  <c:v>4.4984802431610937</c:v>
                </c:pt>
                <c:pt idx="45">
                  <c:v>4.6309346434180334</c:v>
                </c:pt>
                <c:pt idx="46">
                  <c:v>4.8600232959794347</c:v>
                </c:pt>
                <c:pt idx="47">
                  <c:v>4.9499045801526709</c:v>
                </c:pt>
                <c:pt idx="48">
                  <c:v>4.96</c:v>
                </c:pt>
                <c:pt idx="49">
                  <c:v>5.1675862636910157</c:v>
                </c:pt>
                <c:pt idx="50">
                  <c:v>5.5891839349622243</c:v>
                </c:pt>
                <c:pt idx="51">
                  <c:v>5.7890705951254677</c:v>
                </c:pt>
                <c:pt idx="52">
                  <c:v>6.1012670064051626</c:v>
                </c:pt>
                <c:pt idx="53">
                  <c:v>6.3254744105807932</c:v>
                </c:pt>
                <c:pt idx="54">
                  <c:v>6.4743242577913458</c:v>
                </c:pt>
                <c:pt idx="55">
                  <c:v>6.4303873186780329</c:v>
                </c:pt>
                <c:pt idx="56">
                  <c:v>6.3791008505467799</c:v>
                </c:pt>
                <c:pt idx="57">
                  <c:v>6.5896078643188929</c:v>
                </c:pt>
                <c:pt idx="58">
                  <c:v>6.3663899483957813</c:v>
                </c:pt>
                <c:pt idx="59">
                  <c:v>6.6457225712904782</c:v>
                </c:pt>
                <c:pt idx="60">
                  <c:v>6.5114815979867888</c:v>
                </c:pt>
                <c:pt idx="61">
                  <c:v>6.7018023293643054</c:v>
                </c:pt>
                <c:pt idx="62">
                  <c:v>6.9739235900545777</c:v>
                </c:pt>
                <c:pt idx="63">
                  <c:v>7.0632227685063356</c:v>
                </c:pt>
                <c:pt idx="64">
                  <c:v>5.3233800403842624</c:v>
                </c:pt>
                <c:pt idx="65">
                  <c:v>4.266697007623165</c:v>
                </c:pt>
                <c:pt idx="66">
                  <c:v>3.6121767724577749</c:v>
                </c:pt>
                <c:pt idx="67">
                  <c:v>3.5520062711283127</c:v>
                </c:pt>
                <c:pt idx="68">
                  <c:v>3.75</c:v>
                </c:pt>
                <c:pt idx="69">
                  <c:v>4.0446163894890219</c:v>
                </c:pt>
                <c:pt idx="70">
                  <c:v>4.5871559633027514</c:v>
                </c:pt>
                <c:pt idx="71">
                  <c:v>5.5674277359127213</c:v>
                </c:pt>
                <c:pt idx="72">
                  <c:v>6.140861466821887</c:v>
                </c:pt>
                <c:pt idx="73">
                  <c:v>6.9448910037939697</c:v>
                </c:pt>
                <c:pt idx="74">
                  <c:v>7.8108281617804423</c:v>
                </c:pt>
                <c:pt idx="75">
                  <c:v>7.9712294231054432</c:v>
                </c:pt>
                <c:pt idx="76">
                  <c:v>6.9659976550106899</c:v>
                </c:pt>
                <c:pt idx="77">
                  <c:v>5.0651981921138765</c:v>
                </c:pt>
                <c:pt idx="78">
                  <c:v>3.742844561867019</c:v>
                </c:pt>
                <c:pt idx="79">
                  <c:v>3.3954131424853609</c:v>
                </c:pt>
                <c:pt idx="80">
                  <c:v>2.9581222690537881</c:v>
                </c:pt>
                <c:pt idx="81">
                  <c:v>2.235231506120277</c:v>
                </c:pt>
                <c:pt idx="82">
                  <c:v>1.9414281013491284</c:v>
                </c:pt>
                <c:pt idx="83">
                  <c:v>1.6833281802878834</c:v>
                </c:pt>
                <c:pt idx="84">
                  <c:v>1.7932701994761233</c:v>
                </c:pt>
                <c:pt idx="85">
                  <c:v>1.7252675256606245</c:v>
                </c:pt>
                <c:pt idx="86">
                  <c:v>2.1869020189791852</c:v>
                </c:pt>
                <c:pt idx="87">
                  <c:v>2.4808033077377436</c:v>
                </c:pt>
                <c:pt idx="88">
                  <c:v>2.7932960893854752</c:v>
                </c:pt>
                <c:pt idx="89">
                  <c:v>3.0094421246661405</c:v>
                </c:pt>
                <c:pt idx="90">
                  <c:v>3.4637088927806965</c:v>
                </c:pt>
                <c:pt idx="91">
                  <c:v>4.2028018679119414</c:v>
                </c:pt>
                <c:pt idx="92">
                  <c:v>5.9496093952092721</c:v>
                </c:pt>
                <c:pt idx="93">
                  <c:v>6.7907299312258003</c:v>
                </c:pt>
                <c:pt idx="94">
                  <c:v>6.9401690266972613</c:v>
                </c:pt>
                <c:pt idx="95">
                  <c:v>5.9636951149971482</c:v>
                </c:pt>
                <c:pt idx="96">
                  <c:v>5.3988002666074202</c:v>
                </c:pt>
                <c:pt idx="97">
                  <c:v>4.6232179226069245</c:v>
                </c:pt>
                <c:pt idx="98">
                  <c:v>4.0839708762981859</c:v>
                </c:pt>
                <c:pt idx="99">
                  <c:v>3.9695369472285096</c:v>
                </c:pt>
                <c:pt idx="100">
                  <c:v>3.4212597078244209</c:v>
                </c:pt>
                <c:pt idx="101">
                  <c:v>3.8107801106591914</c:v>
                </c:pt>
                <c:pt idx="102">
                  <c:v>4.6601941747572813</c:v>
                </c:pt>
                <c:pt idx="103">
                  <c:v>5.548050945580858</c:v>
                </c:pt>
                <c:pt idx="104">
                  <c:v>5.8213432304641826</c:v>
                </c:pt>
                <c:pt idx="105">
                  <c:v>5.8795860771401687</c:v>
                </c:pt>
                <c:pt idx="106">
                  <c:v>5.6103543656385373</c:v>
                </c:pt>
                <c:pt idx="107">
                  <c:v>5.2581261950286802</c:v>
                </c:pt>
                <c:pt idx="108">
                  <c:v>5.0541892455189652</c:v>
                </c:pt>
                <c:pt idx="109">
                  <c:v>6.3962983124659774</c:v>
                </c:pt>
                <c:pt idx="110">
                  <c:v>6.5844244304851296</c:v>
                </c:pt>
                <c:pt idx="111">
                  <c:v>6.6920796272765788</c:v>
                </c:pt>
                <c:pt idx="112">
                  <c:v>5.7879610410346469</c:v>
                </c:pt>
                <c:pt idx="113">
                  <c:v>5.2366815108032316</c:v>
                </c:pt>
                <c:pt idx="114">
                  <c:v>4.7538473934413021</c:v>
                </c:pt>
                <c:pt idx="115">
                  <c:v>2.6083348153417516</c:v>
                </c:pt>
                <c:pt idx="116">
                  <c:v>1.8515880928642643</c:v>
                </c:pt>
                <c:pt idx="117">
                  <c:v>1.1333195961261078</c:v>
                </c:pt>
                <c:pt idx="118">
                  <c:v>1.4656087330065191</c:v>
                </c:pt>
                <c:pt idx="119">
                  <c:v>2.2360400649370544</c:v>
                </c:pt>
                <c:pt idx="120">
                  <c:v>3.8758305351146682</c:v>
                </c:pt>
                <c:pt idx="121">
                  <c:v>4.1976105908944135</c:v>
                </c:pt>
                <c:pt idx="122">
                  <c:v>4.4078856032208797</c:v>
                </c:pt>
                <c:pt idx="123">
                  <c:v>4.9141320091040761</c:v>
                </c:pt>
                <c:pt idx="124">
                  <c:v>5.081300813008129</c:v>
                </c:pt>
                <c:pt idx="125">
                  <c:v>5.1277653918710353</c:v>
                </c:pt>
                <c:pt idx="126">
                  <c:v>5.3096714418074269</c:v>
                </c:pt>
                <c:pt idx="127">
                  <c:v>5.2049328980776215</c:v>
                </c:pt>
                <c:pt idx="128">
                  <c:v>5.1862329090051871</c:v>
                </c:pt>
                <c:pt idx="129">
                  <c:v>5.3488802517120115</c:v>
                </c:pt>
                <c:pt idx="130">
                  <c:v>5.3981106612685563</c:v>
                </c:pt>
                <c:pt idx="131">
                  <c:v>5.3731118959945885</c:v>
                </c:pt>
                <c:pt idx="132">
                  <c:v>5.145862499527035</c:v>
                </c:pt>
                <c:pt idx="133">
                  <c:v>5.307897210905673</c:v>
                </c:pt>
                <c:pt idx="134">
                  <c:v>5.514853876499477</c:v>
                </c:pt>
                <c:pt idx="135">
                  <c:v>5.551473589680791</c:v>
                </c:pt>
                <c:pt idx="136">
                  <c:v>5.7797304214297904</c:v>
                </c:pt>
                <c:pt idx="137">
                  <c:v>5.8192163455321344</c:v>
                </c:pt>
                <c:pt idx="138">
                  <c:v>5.7835901420000857</c:v>
                </c:pt>
                <c:pt idx="139">
                  <c:v>5.5441828727396798</c:v>
                </c:pt>
                <c:pt idx="140">
                  <c:v>5.4455445544554459</c:v>
                </c:pt>
                <c:pt idx="141">
                  <c:v>5.5234917485796737</c:v>
                </c:pt>
                <c:pt idx="142">
                  <c:v>5.2320901529380199</c:v>
                </c:pt>
                <c:pt idx="143">
                  <c:v>4.8488554953695608</c:v>
                </c:pt>
                <c:pt idx="144">
                  <c:v>4.7677368559181179</c:v>
                </c:pt>
                <c:pt idx="145">
                  <c:v>5.1369056034685894</c:v>
                </c:pt>
                <c:pt idx="146">
                  <c:v>5.1015565679574788</c:v>
                </c:pt>
                <c:pt idx="147">
                  <c:v>5.0548198775452082</c:v>
                </c:pt>
                <c:pt idx="148">
                  <c:v>4.8467441547367951</c:v>
                </c:pt>
                <c:pt idx="149">
                  <c:v>1.8261444389357131</c:v>
                </c:pt>
                <c:pt idx="150">
                  <c:v>2.8104241185487995</c:v>
                </c:pt>
                <c:pt idx="151">
                  <c:v>7.3066209556460242</c:v>
                </c:pt>
                <c:pt idx="152">
                  <c:v>5.66420452370929</c:v>
                </c:pt>
                <c:pt idx="153">
                  <c:v>5.4553635034306938</c:v>
                </c:pt>
                <c:pt idx="154">
                  <c:v>6.2667289799039807</c:v>
                </c:pt>
                <c:pt idx="155">
                  <c:v>7.3708280626642031</c:v>
                </c:pt>
                <c:pt idx="156">
                  <c:v>6.6503099173553721</c:v>
                </c:pt>
                <c:pt idx="157">
                  <c:v>5.4572678198510571</c:v>
                </c:pt>
                <c:pt idx="158">
                  <c:v>5.517072273646785</c:v>
                </c:pt>
                <c:pt idx="159">
                  <c:v>5.691110093543533</c:v>
                </c:pt>
                <c:pt idx="160">
                  <c:v>6.0005581914596711</c:v>
                </c:pt>
                <c:pt idx="161">
                  <c:v>5.601374570446735</c:v>
                </c:pt>
                <c:pt idx="162">
                  <c:v>5.2334389202589175</c:v>
                </c:pt>
                <c:pt idx="163">
                  <c:v>5.7021211890823391</c:v>
                </c:pt>
                <c:pt idx="164">
                  <c:v>5.9050274747806117</c:v>
                </c:pt>
                <c:pt idx="165">
                  <c:v>4.5731707317073162</c:v>
                </c:pt>
                <c:pt idx="166">
                  <c:v>3.6482900943396235</c:v>
                </c:pt>
                <c:pt idx="167">
                  <c:v>3.703992514036182</c:v>
                </c:pt>
                <c:pt idx="168">
                  <c:v>4.025832424725321</c:v>
                </c:pt>
                <c:pt idx="169">
                  <c:v>3.8665209716735314</c:v>
                </c:pt>
                <c:pt idx="170">
                  <c:v>3.4562211981566815</c:v>
                </c:pt>
                <c:pt idx="171">
                  <c:v>2.8189374774123599</c:v>
                </c:pt>
                <c:pt idx="172">
                  <c:v>2.8963980690679536</c:v>
                </c:pt>
                <c:pt idx="173">
                  <c:v>3.0988534242330337</c:v>
                </c:pt>
                <c:pt idx="174">
                  <c:v>3.0843300985481075</c:v>
                </c:pt>
                <c:pt idx="175">
                  <c:v>2.8868360277136262</c:v>
                </c:pt>
                <c:pt idx="176">
                  <c:v>2.9415934221718181</c:v>
                </c:pt>
                <c:pt idx="177">
                  <c:v>3.44582593250444</c:v>
                </c:pt>
                <c:pt idx="178">
                  <c:v>3.6416348465563573</c:v>
                </c:pt>
                <c:pt idx="179">
                  <c:v>3.9847919865467576</c:v>
                </c:pt>
                <c:pt idx="180">
                  <c:v>3.8044648625367889</c:v>
                </c:pt>
                <c:pt idx="181">
                  <c:v>3.7098103874690853</c:v>
                </c:pt>
                <c:pt idx="182">
                  <c:v>3.8061578196153065</c:v>
                </c:pt>
                <c:pt idx="183">
                  <c:v>3.7032138606004503</c:v>
                </c:pt>
                <c:pt idx="184">
                  <c:v>3.3935953600296171</c:v>
                </c:pt>
                <c:pt idx="185">
                  <c:v>3.2845625559868621</c:v>
                </c:pt>
                <c:pt idx="186">
                  <c:v>2.1907318228467672</c:v>
                </c:pt>
                <c:pt idx="187">
                  <c:v>1.7782953544001008</c:v>
                </c:pt>
                <c:pt idx="188">
                  <c:v>2.0533318731862238</c:v>
                </c:pt>
                <c:pt idx="189">
                  <c:v>2.2085681116742646</c:v>
                </c:pt>
                <c:pt idx="190">
                  <c:v>3.1644509928674278</c:v>
                </c:pt>
                <c:pt idx="191">
                  <c:v>4.4874396788887374</c:v>
                </c:pt>
                <c:pt idx="192">
                  <c:v>5.6529112492933864</c:v>
                </c:pt>
                <c:pt idx="193">
                  <c:v>7.1749162399645989</c:v>
                </c:pt>
                <c:pt idx="194">
                  <c:v>7.3539154630979198</c:v>
                </c:pt>
                <c:pt idx="195">
                  <c:v>6.1412151067323473</c:v>
                </c:pt>
                <c:pt idx="196">
                  <c:v>6.1404084849280887</c:v>
                </c:pt>
                <c:pt idx="197">
                  <c:v>5.1029818628957893</c:v>
                </c:pt>
                <c:pt idx="198">
                  <c:v>4.3523676880222846</c:v>
                </c:pt>
                <c:pt idx="199">
                  <c:v>3.5916289592760178</c:v>
                </c:pt>
                <c:pt idx="200">
                  <c:v>3.0542579949694582</c:v>
                </c:pt>
                <c:pt idx="201">
                  <c:v>3.120917404557991</c:v>
                </c:pt>
                <c:pt idx="202">
                  <c:v>3.826593591072927</c:v>
                </c:pt>
                <c:pt idx="203">
                  <c:v>4.9087581119307782</c:v>
                </c:pt>
                <c:pt idx="204">
                  <c:v>6.302153235688861</c:v>
                </c:pt>
                <c:pt idx="205">
                  <c:v>7.3081989837525878</c:v>
                </c:pt>
                <c:pt idx="206">
                  <c:v>8.5124849779676861</c:v>
                </c:pt>
                <c:pt idx="207">
                  <c:v>9.2451044624008141</c:v>
                </c:pt>
                <c:pt idx="208">
                  <c:v>8.9037927844588349</c:v>
                </c:pt>
                <c:pt idx="209">
                  <c:v>7.7565162611229237</c:v>
                </c:pt>
                <c:pt idx="210">
                  <c:v>6.9157392686804462</c:v>
                </c:pt>
                <c:pt idx="211">
                  <c:v>5.1534317170297488</c:v>
                </c:pt>
                <c:pt idx="212">
                  <c:v>4.2672160094173037</c:v>
                </c:pt>
                <c:pt idx="213">
                  <c:v>3.6103689797097256</c:v>
                </c:pt>
                <c:pt idx="214">
                  <c:v>2.7768136063866717</c:v>
                </c:pt>
                <c:pt idx="215">
                  <c:v>3.1912703314803377</c:v>
                </c:pt>
                <c:pt idx="216">
                  <c:v>3.0481609428977849</c:v>
                </c:pt>
                <c:pt idx="217">
                  <c:v>2.8942629277077443</c:v>
                </c:pt>
                <c:pt idx="218">
                  <c:v>2.9191248770894784</c:v>
                </c:pt>
                <c:pt idx="219">
                  <c:v>2.7833572453371587</c:v>
                </c:pt>
                <c:pt idx="220">
                  <c:v>2.7611856192944888</c:v>
                </c:pt>
                <c:pt idx="221">
                  <c:v>2.8296072168991988</c:v>
                </c:pt>
                <c:pt idx="222">
                  <c:v>2.91601866251944</c:v>
                </c:pt>
                <c:pt idx="223">
                  <c:v>3.270509977827051</c:v>
                </c:pt>
                <c:pt idx="224">
                  <c:v>3.582223217284227</c:v>
                </c:pt>
                <c:pt idx="225">
                  <c:v>3.7617917703570813</c:v>
                </c:pt>
                <c:pt idx="226">
                  <c:v>3.8088251890305824</c:v>
                </c:pt>
                <c:pt idx="227">
                  <c:v>4.1662006486970142</c:v>
                </c:pt>
                <c:pt idx="228">
                  <c:v>4.0931113214902268</c:v>
                </c:pt>
                <c:pt idx="229">
                  <c:v>3.803425819515132</c:v>
                </c:pt>
                <c:pt idx="230">
                  <c:v>3.6672778796466075</c:v>
                </c:pt>
                <c:pt idx="231">
                  <c:v>4.0048178259560379</c:v>
                </c:pt>
                <c:pt idx="232">
                  <c:v>4.4512357161838958</c:v>
                </c:pt>
                <c:pt idx="233">
                  <c:v>4.7775242441528816</c:v>
                </c:pt>
                <c:pt idx="234">
                  <c:v>4.7978318195136254</c:v>
                </c:pt>
                <c:pt idx="235">
                  <c:v>5.2013555047679096</c:v>
                </c:pt>
                <c:pt idx="236">
                  <c:v>5.3152935491664648</c:v>
                </c:pt>
                <c:pt idx="237">
                  <c:v>4.8711755233494358</c:v>
                </c:pt>
                <c:pt idx="238">
                  <c:v>4.4678795685074855</c:v>
                </c:pt>
                <c:pt idx="239">
                  <c:v>4.4732441471571907</c:v>
                </c:pt>
                <c:pt idx="240">
                  <c:v>4.0949356510111983</c:v>
                </c:pt>
                <c:pt idx="241">
                  <c:v>4.0216747100160868</c:v>
                </c:pt>
                <c:pt idx="242">
                  <c:v>3.870967741935484</c:v>
                </c:pt>
                <c:pt idx="243">
                  <c:v>3.9123630672926448</c:v>
                </c:pt>
                <c:pt idx="244">
                  <c:v>3.9106630746502136</c:v>
                </c:pt>
                <c:pt idx="245">
                  <c:v>3.7281453548165921</c:v>
                </c:pt>
                <c:pt idx="246">
                  <c:v>3.4540158135663761</c:v>
                </c:pt>
                <c:pt idx="247">
                  <c:v>3.3011272141706924</c:v>
                </c:pt>
                <c:pt idx="248">
                  <c:v>3.3327979441053652</c:v>
                </c:pt>
                <c:pt idx="249">
                  <c:v>3.305524948843066</c:v>
                </c:pt>
                <c:pt idx="250">
                  <c:v>3.1359665496901363</c:v>
                </c:pt>
                <c:pt idx="251">
                  <c:v>3.2108060230292295</c:v>
                </c:pt>
                <c:pt idx="252">
                  <c:v>3.2164799421756416</c:v>
                </c:pt>
                <c:pt idx="253">
                  <c:v>3.3595425303788424</c:v>
                </c:pt>
                <c:pt idx="254">
                  <c:v>3.745593419506462</c:v>
                </c:pt>
                <c:pt idx="255">
                  <c:v>3.9721946375372394</c:v>
                </c:pt>
                <c:pt idx="256">
                  <c:v>4.0478026214340783</c:v>
                </c:pt>
                <c:pt idx="257">
                  <c:v>4.1074249605055302</c:v>
                </c:pt>
                <c:pt idx="258">
                  <c:v>4.1608305182499796</c:v>
                </c:pt>
                <c:pt idx="259">
                  <c:v>3.9842273884827071</c:v>
                </c:pt>
                <c:pt idx="260">
                  <c:v>3.8820517056248458</c:v>
                </c:pt>
                <c:pt idx="261">
                  <c:v>3.5315374507227335</c:v>
                </c:pt>
                <c:pt idx="262">
                  <c:v>3.4229828850855752</c:v>
                </c:pt>
                <c:pt idx="263">
                  <c:v>3.4664905909541099</c:v>
                </c:pt>
                <c:pt idx="264">
                  <c:v>3.4296913277805001</c:v>
                </c:pt>
                <c:pt idx="265">
                  <c:v>3.4340659340659343</c:v>
                </c:pt>
                <c:pt idx="266">
                  <c:v>3.474747474747474</c:v>
                </c:pt>
                <c:pt idx="267">
                  <c:v>3.3635794743429286</c:v>
                </c:pt>
                <c:pt idx="268">
                  <c:v>3.3590350408428131</c:v>
                </c:pt>
                <c:pt idx="269">
                  <c:v>3.3705340423938286</c:v>
                </c:pt>
                <c:pt idx="270">
                  <c:v>3.3695245226506931</c:v>
                </c:pt>
                <c:pt idx="271">
                  <c:v>3.4059435586495996</c:v>
                </c:pt>
                <c:pt idx="272">
                  <c:v>3.517088462420674</c:v>
                </c:pt>
                <c:pt idx="273">
                  <c:v>3.4943552722525149</c:v>
                </c:pt>
                <c:pt idx="274">
                  <c:v>3.5232843137254908</c:v>
                </c:pt>
                <c:pt idx="275">
                  <c:v>4.4171779141104306</c:v>
                </c:pt>
                <c:pt idx="276">
                  <c:v>3.8962985164094111</c:v>
                </c:pt>
                <c:pt idx="277">
                  <c:v>3.5240002967579196</c:v>
                </c:pt>
                <c:pt idx="278">
                  <c:v>3.2919070868471665</c:v>
                </c:pt>
                <c:pt idx="279">
                  <c:v>3.2399821242365561</c:v>
                </c:pt>
                <c:pt idx="280">
                  <c:v>3.0791454421044624</c:v>
                </c:pt>
                <c:pt idx="281">
                  <c:v>3.0791454421044624</c:v>
                </c:pt>
                <c:pt idx="282">
                  <c:v>2.6230982537660195</c:v>
                </c:pt>
                <c:pt idx="283">
                  <c:v>2.5489471739933505</c:v>
                </c:pt>
                <c:pt idx="284">
                  <c:v>2.6156793398172709</c:v>
                </c:pt>
                <c:pt idx="285">
                  <c:v>2.4939485072984668</c:v>
                </c:pt>
                <c:pt idx="286">
                  <c:v>2.3499638467100508</c:v>
                </c:pt>
                <c:pt idx="287">
                  <c:v>2.323386335584114</c:v>
                </c:pt>
                <c:pt idx="288">
                  <c:v>2.3865472169187845</c:v>
                </c:pt>
                <c:pt idx="289">
                  <c:v>2.4084778420038537</c:v>
                </c:pt>
                <c:pt idx="290">
                  <c:v>2.3066387947812301</c:v>
                </c:pt>
                <c:pt idx="291">
                  <c:v>2.3616496298907297</c:v>
                </c:pt>
                <c:pt idx="292">
                  <c:v>2.3732470334412081</c:v>
                </c:pt>
                <c:pt idx="293">
                  <c:v>2.7517886626307093</c:v>
                </c:pt>
                <c:pt idx="294">
                  <c:v>2.6526249109193123</c:v>
                </c:pt>
                <c:pt idx="295">
                  <c:v>2.5612735440145009</c:v>
                </c:pt>
                <c:pt idx="296">
                  <c:v>2.3399698580153885</c:v>
                </c:pt>
                <c:pt idx="297">
                  <c:v>2.2155404336129134</c:v>
                </c:pt>
                <c:pt idx="298">
                  <c:v>1.943710153941844</c:v>
                </c:pt>
                <c:pt idx="299">
                  <c:v>1.9097357549302363</c:v>
                </c:pt>
                <c:pt idx="300">
                  <c:v>1.8835347669125722</c:v>
                </c:pt>
                <c:pt idx="301">
                  <c:v>1.8876472364844459</c:v>
                </c:pt>
                <c:pt idx="302">
                  <c:v>1.2618001682400228</c:v>
                </c:pt>
                <c:pt idx="303">
                  <c:v>1.2754488135919528</c:v>
                </c:pt>
                <c:pt idx="304">
                  <c:v>1.438533183790901</c:v>
                </c:pt>
                <c:pt idx="305">
                  <c:v>1.7774617845716318</c:v>
                </c:pt>
                <c:pt idx="306">
                  <c:v>1.5748031496062995</c:v>
                </c:pt>
                <c:pt idx="307">
                  <c:v>1.4313492492168089</c:v>
                </c:pt>
                <c:pt idx="308">
                  <c:v>1.3155858226280761</c:v>
                </c:pt>
                <c:pt idx="309">
                  <c:v>1.2634558043159649</c:v>
                </c:pt>
                <c:pt idx="310">
                  <c:v>1.2546445977898952</c:v>
                </c:pt>
                <c:pt idx="311">
                  <c:v>1.4180374361883157</c:v>
                </c:pt>
                <c:pt idx="312">
                  <c:v>1.6223231667748215</c:v>
                </c:pt>
                <c:pt idx="313">
                  <c:v>1.748793553814141</c:v>
                </c:pt>
                <c:pt idx="314">
                  <c:v>2.1505376344086025</c:v>
                </c:pt>
                <c:pt idx="315">
                  <c:v>2.3156763015341357</c:v>
                </c:pt>
                <c:pt idx="316">
                  <c:v>2.5862411968328494</c:v>
                </c:pt>
                <c:pt idx="317">
                  <c:v>2.7733149720755872</c:v>
                </c:pt>
                <c:pt idx="318">
                  <c:v>2.7806868657686614</c:v>
                </c:pt>
                <c:pt idx="319">
                  <c:v>2.9911838790931995</c:v>
                </c:pt>
                <c:pt idx="320">
                  <c:v>3.1089978054133134</c:v>
                </c:pt>
                <c:pt idx="321">
                  <c:v>2.9525428968928735</c:v>
                </c:pt>
                <c:pt idx="322">
                  <c:v>2.9103095511068</c:v>
                </c:pt>
                <c:pt idx="323">
                  <c:v>2.7791268684906374</c:v>
                </c:pt>
                <c:pt idx="324">
                  <c:v>2.9191753329684369</c:v>
                </c:pt>
                <c:pt idx="325">
                  <c:v>3.0210693543766434</c:v>
                </c:pt>
                <c:pt idx="326">
                  <c:v>3.0469850211240561</c:v>
                </c:pt>
                <c:pt idx="327">
                  <c:v>3.2055391716886787</c:v>
                </c:pt>
                <c:pt idx="328">
                  <c:v>3.4090609945507673</c:v>
                </c:pt>
                <c:pt idx="329">
                  <c:v>3.5393598854183881</c:v>
                </c:pt>
                <c:pt idx="330">
                  <c:v>3.5304624487175902</c:v>
                </c:pt>
                <c:pt idx="331">
                  <c:v>3.6193346333392427</c:v>
                </c:pt>
                <c:pt idx="332">
                  <c:v>3.5965764234551418</c:v>
                </c:pt>
                <c:pt idx="333">
                  <c:v>3.4820658202884269</c:v>
                </c:pt>
                <c:pt idx="334">
                  <c:v>3.4004834810636591</c:v>
                </c:pt>
                <c:pt idx="335">
                  <c:v>3.5178236397748588</c:v>
                </c:pt>
                <c:pt idx="336">
                  <c:v>3.5186605743254518</c:v>
                </c:pt>
                <c:pt idx="337">
                  <c:v>3.0777240154345566</c:v>
                </c:pt>
                <c:pt idx="338">
                  <c:v>2.7340513670256836</c:v>
                </c:pt>
                <c:pt idx="339">
                  <c:v>2.3841529916047386</c:v>
                </c:pt>
                <c:pt idx="340">
                  <c:v>2.4309583158518224</c:v>
                </c:pt>
                <c:pt idx="341">
                  <c:v>2.4586173320350535</c:v>
                </c:pt>
                <c:pt idx="342">
                  <c:v>2.5853407503614574</c:v>
                </c:pt>
                <c:pt idx="343">
                  <c:v>2.6217779084582964</c:v>
                </c:pt>
                <c:pt idx="344">
                  <c:v>2.6049947410904282</c:v>
                </c:pt>
                <c:pt idx="345">
                  <c:v>2.6313883591241578</c:v>
                </c:pt>
                <c:pt idx="346">
                  <c:v>2.5814894123245296</c:v>
                </c:pt>
                <c:pt idx="347">
                  <c:v>2.3410663027622229</c:v>
                </c:pt>
                <c:pt idx="348">
                  <c:v>2.2354173943415998</c:v>
                </c:pt>
                <c:pt idx="349">
                  <c:v>1.9726756244927406</c:v>
                </c:pt>
                <c:pt idx="350">
                  <c:v>1.8435963669694189</c:v>
                </c:pt>
                <c:pt idx="351">
                  <c:v>1.6455696202531642</c:v>
                </c:pt>
                <c:pt idx="352">
                  <c:v>1.4549637950869592</c:v>
                </c:pt>
                <c:pt idx="353">
                  <c:v>1.4021139564266123</c:v>
                </c:pt>
                <c:pt idx="354">
                  <c:v>1.4741795223062721</c:v>
                </c:pt>
                <c:pt idx="355">
                  <c:v>1.4348097317529631</c:v>
                </c:pt>
                <c:pt idx="356">
                  <c:v>1.5983274885352037</c:v>
                </c:pt>
                <c:pt idx="357">
                  <c:v>1.8206675342771885</c:v>
                </c:pt>
                <c:pt idx="358">
                  <c:v>2.0012315270935961</c:v>
                </c:pt>
                <c:pt idx="359">
                  <c:v>2.2472817310797715</c:v>
                </c:pt>
                <c:pt idx="360">
                  <c:v>2.4250871080139369</c:v>
                </c:pt>
                <c:pt idx="361">
                  <c:v>2.717548007612018</c:v>
                </c:pt>
                <c:pt idx="362">
                  <c:v>2.9819175345564588</c:v>
                </c:pt>
                <c:pt idx="363">
                  <c:v>3.2852318084126497</c:v>
                </c:pt>
                <c:pt idx="364">
                  <c:v>3.5593797393915017</c:v>
                </c:pt>
                <c:pt idx="365">
                  <c:v>3.8073976666309877</c:v>
                </c:pt>
                <c:pt idx="366">
                  <c:v>3.9761280843393574</c:v>
                </c:pt>
                <c:pt idx="367">
                  <c:v>4.3027459885857713</c:v>
                </c:pt>
                <c:pt idx="368">
                  <c:v>4.5429898735290237</c:v>
                </c:pt>
                <c:pt idx="369">
                  <c:v>4.4723226309447872</c:v>
                </c:pt>
                <c:pt idx="370">
                  <c:v>4.3880999735740414</c:v>
                </c:pt>
                <c:pt idx="371">
                  <c:v>4.3251084635119357</c:v>
                </c:pt>
                <c:pt idx="372">
                  <c:v>4.2182592217636223</c:v>
                </c:pt>
                <c:pt idx="373">
                  <c:v>4.2748389615459699</c:v>
                </c:pt>
                <c:pt idx="374">
                  <c:v>4.2314467335528825</c:v>
                </c:pt>
                <c:pt idx="375">
                  <c:v>4.2902408111533594</c:v>
                </c:pt>
                <c:pt idx="376">
                  <c:v>4.4174314252395686</c:v>
                </c:pt>
                <c:pt idx="377">
                  <c:v>4.574623546603978</c:v>
                </c:pt>
                <c:pt idx="378">
                  <c:v>4.5226503225168679</c:v>
                </c:pt>
                <c:pt idx="379">
                  <c:v>4.0326951846150516</c:v>
                </c:pt>
                <c:pt idx="380">
                  <c:v>3.3988159559631672</c:v>
                </c:pt>
                <c:pt idx="381">
                  <c:v>4.4785043290292164</c:v>
                </c:pt>
                <c:pt idx="382">
                  <c:v>4.761736383673373</c:v>
                </c:pt>
                <c:pt idx="383">
                  <c:v>4.8122120898749658</c:v>
                </c:pt>
                <c:pt idx="384">
                  <c:v>4.597029963704645</c:v>
                </c:pt>
                <c:pt idx="385">
                  <c:v>4.5588599473198412</c:v>
                </c:pt>
                <c:pt idx="386">
                  <c:v>3.636620414504113</c:v>
                </c:pt>
                <c:pt idx="387">
                  <c:v>2.6205235573436232</c:v>
                </c:pt>
                <c:pt idx="388">
                  <c:v>4.0379246378984055</c:v>
                </c:pt>
                <c:pt idx="389">
                  <c:v>4.0457979666075925</c:v>
                </c:pt>
                <c:pt idx="390">
                  <c:v>3.6448206445939166</c:v>
                </c:pt>
                <c:pt idx="391">
                  <c:v>4.2222954389181764</c:v>
                </c:pt>
                <c:pt idx="392">
                  <c:v>5.439312749851152</c:v>
                </c:pt>
                <c:pt idx="393">
                  <c:v>6.5688668334008842</c:v>
                </c:pt>
                <c:pt idx="394">
                  <c:v>7.4450430789515565</c:v>
                </c:pt>
                <c:pt idx="395">
                  <c:v>7.0297144178517748</c:v>
                </c:pt>
                <c:pt idx="396">
                  <c:v>6.6802152722893373</c:v>
                </c:pt>
                <c:pt idx="397">
                  <c:v>6.7855815681902643</c:v>
                </c:pt>
                <c:pt idx="398">
                  <c:v>6.6167697147196005</c:v>
                </c:pt>
                <c:pt idx="399">
                  <c:v>5.7729641360989081</c:v>
                </c:pt>
                <c:pt idx="400">
                  <c:v>4.993489501030302</c:v>
                </c:pt>
                <c:pt idx="401">
                  <c:v>4.8134855336296143</c:v>
                </c:pt>
                <c:pt idx="402">
                  <c:v>4.4542990236071267</c:v>
                </c:pt>
                <c:pt idx="403">
                  <c:v>4.46884928857577</c:v>
                </c:pt>
                <c:pt idx="404">
                  <c:v>4.5069275838506604</c:v>
                </c:pt>
                <c:pt idx="405">
                  <c:v>4.1474654377880196</c:v>
                </c:pt>
                <c:pt idx="406">
                  <c:v>3.5804636631322837</c:v>
                </c:pt>
                <c:pt idx="407">
                  <c:v>3.1024540610924367</c:v>
                </c:pt>
                <c:pt idx="408">
                  <c:v>3.0072868874580712</c:v>
                </c:pt>
                <c:pt idx="409">
                  <c:v>3.1899961720045935</c:v>
                </c:pt>
                <c:pt idx="410">
                  <c:v>3.2752179327521795</c:v>
                </c:pt>
                <c:pt idx="411">
                  <c:v>3.4068584786014475</c:v>
                </c:pt>
                <c:pt idx="412">
                  <c:v>3.4335409330710145</c:v>
                </c:pt>
                <c:pt idx="413">
                  <c:v>4.2504012841091496</c:v>
                </c:pt>
                <c:pt idx="414">
                  <c:v>4.6989074716512196</c:v>
                </c:pt>
                <c:pt idx="415">
                  <c:v>5.0834236759300886</c:v>
                </c:pt>
                <c:pt idx="416">
                  <c:v>5.084435614576253</c:v>
                </c:pt>
                <c:pt idx="417">
                  <c:v>5.0578034682080926</c:v>
                </c:pt>
                <c:pt idx="418">
                  <c:v>4.9319281401192665</c:v>
                </c:pt>
                <c:pt idx="419">
                  <c:v>4.6902255455665474</c:v>
                </c:pt>
                <c:pt idx="420">
                  <c:v>4.4050269130654973</c:v>
                </c:pt>
                <c:pt idx="421">
                  <c:v>4.2576908491249039</c:v>
                </c:pt>
                <c:pt idx="422">
                  <c:v>4.2882334081436362</c:v>
                </c:pt>
                <c:pt idx="423">
                  <c:v>4.3345376871861294</c:v>
                </c:pt>
                <c:pt idx="424">
                  <c:v>4.2481821090844889</c:v>
                </c:pt>
                <c:pt idx="425">
                  <c:v>4.3933054393305433</c:v>
                </c:pt>
                <c:pt idx="426">
                  <c:v>4.3918845375187763</c:v>
                </c:pt>
                <c:pt idx="427">
                  <c:v>4.5518816619534483</c:v>
                </c:pt>
                <c:pt idx="428">
                  <c:v>4.4442126128005839</c:v>
                </c:pt>
                <c:pt idx="429">
                  <c:v>4.6573771555920978</c:v>
                </c:pt>
                <c:pt idx="430">
                  <c:v>4.6566153244977055</c:v>
                </c:pt>
                <c:pt idx="431">
                  <c:v>4.6642097089926837</c:v>
                </c:pt>
                <c:pt idx="432">
                  <c:v>4.6965640339134325</c:v>
                </c:pt>
                <c:pt idx="433">
                  <c:v>4.8282286649095703</c:v>
                </c:pt>
                <c:pt idx="434">
                  <c:v>4.8966014561864677</c:v>
                </c:pt>
                <c:pt idx="435">
                  <c:v>4.6740064204005973</c:v>
                </c:pt>
                <c:pt idx="436">
                  <c:v>4.4629116651277316</c:v>
                </c:pt>
                <c:pt idx="437">
                  <c:v>3.9095761251064358</c:v>
                </c:pt>
                <c:pt idx="438">
                  <c:v>3.5490260812149224</c:v>
                </c:pt>
                <c:pt idx="439">
                  <c:v>3.6724115890153062</c:v>
                </c:pt>
                <c:pt idx="440">
                  <c:v>3.3784921374294283</c:v>
                </c:pt>
                <c:pt idx="441">
                  <c:v>3.3648779202529426</c:v>
                </c:pt>
                <c:pt idx="442">
                  <c:v>3.521837636555329</c:v>
                </c:pt>
                <c:pt idx="443">
                  <c:v>3.6335457206819353</c:v>
                </c:pt>
                <c:pt idx="444">
                  <c:v>3.5954495446141981</c:v>
                </c:pt>
                <c:pt idx="445">
                  <c:v>3.4322273933954617</c:v>
                </c:pt>
                <c:pt idx="446">
                  <c:v>3.5535682104883768</c:v>
                </c:pt>
                <c:pt idx="447">
                  <c:v>3.4779953174306955</c:v>
                </c:pt>
                <c:pt idx="448">
                  <c:v>3.3830107671904162</c:v>
                </c:pt>
                <c:pt idx="449">
                  <c:v>3.383162863886704</c:v>
                </c:pt>
                <c:pt idx="450">
                  <c:v>2.8600068051608871</c:v>
                </c:pt>
                <c:pt idx="451">
                  <c:v>3.5373779447624827</c:v>
                </c:pt>
                <c:pt idx="452">
                  <c:v>4.1066274968191738</c:v>
                </c:pt>
                <c:pt idx="453">
                  <c:v>5.0191631228014915</c:v>
                </c:pt>
                <c:pt idx="454">
                  <c:v>5.6888086896406262</c:v>
                </c:pt>
                <c:pt idx="455">
                  <c:v>6.461337134578085</c:v>
                </c:pt>
                <c:pt idx="456">
                  <c:v>7.3149572144011996</c:v>
                </c:pt>
                <c:pt idx="457">
                  <c:v>7.0946609891909596</c:v>
                </c:pt>
                <c:pt idx="458">
                  <c:v>6.3730296402443622</c:v>
                </c:pt>
                <c:pt idx="459">
                  <c:v>5.9348332040341347</c:v>
                </c:pt>
                <c:pt idx="460">
                  <c:v>6.452915207001185</c:v>
                </c:pt>
                <c:pt idx="461">
                  <c:v>6.3253840411739271</c:v>
                </c:pt>
                <c:pt idx="462">
                  <c:v>5.1357993572373815</c:v>
                </c:pt>
                <c:pt idx="463">
                  <c:v>4.5583582406863181</c:v>
                </c:pt>
                <c:pt idx="464">
                  <c:v>4.6308785181188732</c:v>
                </c:pt>
                <c:pt idx="465">
                  <c:v>4.5828270031284752</c:v>
                </c:pt>
                <c:pt idx="466">
                  <c:v>4.4198269791771452</c:v>
                </c:pt>
                <c:pt idx="467">
                  <c:v>4.4098147269564372</c:v>
                </c:pt>
                <c:pt idx="468">
                  <c:v>4.2189964198966257</c:v>
                </c:pt>
                <c:pt idx="469">
                  <c:v>4.4351772918922654</c:v>
                </c:pt>
                <c:pt idx="470">
                  <c:v>4.252596292143739</c:v>
                </c:pt>
                <c:pt idx="471">
                  <c:v>4.2810865260241986</c:v>
                </c:pt>
                <c:pt idx="472">
                  <c:v>4.3826843064840357</c:v>
                </c:pt>
                <c:pt idx="473">
                  <c:v>4.510131280252712</c:v>
                </c:pt>
                <c:pt idx="474">
                  <c:v>4.4267643384716147</c:v>
                </c:pt>
                <c:pt idx="475">
                  <c:v>4.5680387469807142</c:v>
                </c:pt>
                <c:pt idx="476">
                  <c:v>4.3705751800924961</c:v>
                </c:pt>
                <c:pt idx="477">
                  <c:v>4.2580928130216016</c:v>
                </c:pt>
                <c:pt idx="478">
                  <c:v>4.2654372526953939</c:v>
                </c:pt>
                <c:pt idx="479">
                  <c:v>4.4507997821027088</c:v>
                </c:pt>
                <c:pt idx="480">
                  <c:v>4.1733773791190059</c:v>
                </c:pt>
                <c:pt idx="481">
                  <c:v>3.8979841853213055</c:v>
                </c:pt>
                <c:pt idx="482">
                  <c:v>3.8619370917841187</c:v>
                </c:pt>
                <c:pt idx="483">
                  <c:v>4.3792450326332162</c:v>
                </c:pt>
                <c:pt idx="484">
                  <c:v>4.3943139678615575</c:v>
                </c:pt>
                <c:pt idx="485">
                  <c:v>4.4588778061290242</c:v>
                </c:pt>
                <c:pt idx="486">
                  <c:v>4.5237562957800188</c:v>
                </c:pt>
                <c:pt idx="487">
                  <c:v>4.6504771094671398</c:v>
                </c:pt>
                <c:pt idx="488">
                  <c:v>4.6663274596968565</c:v>
                </c:pt>
                <c:pt idx="489">
                  <c:v>4.3982019685344493</c:v>
                </c:pt>
                <c:pt idx="490">
                  <c:v>4.3353153130212245</c:v>
                </c:pt>
                <c:pt idx="491">
                  <c:v>4.3793841931802149</c:v>
                </c:pt>
                <c:pt idx="492">
                  <c:v>4.3569769381809786</c:v>
                </c:pt>
                <c:pt idx="493">
                  <c:v>4.0603390998351259</c:v>
                </c:pt>
                <c:pt idx="494">
                  <c:v>4.2991414844180733</c:v>
                </c:pt>
                <c:pt idx="495">
                  <c:v>4.004352281784942</c:v>
                </c:pt>
                <c:pt idx="496">
                  <c:v>3.9853701601715232</c:v>
                </c:pt>
                <c:pt idx="497">
                  <c:v>3.5100569046143448</c:v>
                </c:pt>
                <c:pt idx="498">
                  <c:v>3.1127967123959839</c:v>
                </c:pt>
                <c:pt idx="499">
                  <c:v>2.9694280559754249</c:v>
                </c:pt>
                <c:pt idx="500">
                  <c:v>3.2867662984622061</c:v>
                </c:pt>
                <c:pt idx="501">
                  <c:v>3.7632209431426413</c:v>
                </c:pt>
                <c:pt idx="502">
                  <c:v>4.6807749779690671</c:v>
                </c:pt>
                <c:pt idx="503">
                  <c:v>4.3354062389402896</c:v>
                </c:pt>
                <c:pt idx="504">
                  <c:v>3.5195530726256989</c:v>
                </c:pt>
                <c:pt idx="505">
                  <c:v>3.4086924904881242</c:v>
                </c:pt>
                <c:pt idx="506">
                  <c:v>3.4398786394847503</c:v>
                </c:pt>
                <c:pt idx="507">
                  <c:v>3.4877157142089139</c:v>
                </c:pt>
                <c:pt idx="508">
                  <c:v>3.5504473428910215</c:v>
                </c:pt>
                <c:pt idx="509">
                  <c:v>3.4876974603760651</c:v>
                </c:pt>
                <c:pt idx="510">
                  <c:v>3.2788387282556051</c:v>
                </c:pt>
                <c:pt idx="511">
                  <c:v>3.2519035532994929</c:v>
                </c:pt>
                <c:pt idx="512">
                  <c:v>3.4914950760966872</c:v>
                </c:pt>
                <c:pt idx="513">
                  <c:v>3.698132129873386</c:v>
                </c:pt>
                <c:pt idx="514">
                  <c:v>3.6394215525441482</c:v>
                </c:pt>
                <c:pt idx="515">
                  <c:v>3.427340383862123</c:v>
                </c:pt>
                <c:pt idx="516">
                  <c:v>3.1967525053913484</c:v>
                </c:pt>
                <c:pt idx="517">
                  <c:v>3.1527676391371107</c:v>
                </c:pt>
                <c:pt idx="518">
                  <c:v>3.2047753599256295</c:v>
                </c:pt>
                <c:pt idx="519">
                  <c:v>3.4516948627378072</c:v>
                </c:pt>
                <c:pt idx="520">
                  <c:v>3.3540042950558595</c:v>
                </c:pt>
                <c:pt idx="521">
                  <c:v>3.3877369916895517</c:v>
                </c:pt>
                <c:pt idx="522">
                  <c:v>3.7924370054333951</c:v>
                </c:pt>
                <c:pt idx="523">
                  <c:v>3.964627127436207</c:v>
                </c:pt>
                <c:pt idx="524">
                  <c:v>3.9863747439093626</c:v>
                </c:pt>
                <c:pt idx="525">
                  <c:v>3.7915269734836952</c:v>
                </c:pt>
                <c:pt idx="526">
                  <c:v>3.572060123784262</c:v>
                </c:pt>
                <c:pt idx="527">
                  <c:v>3.5513361462728557</c:v>
                </c:pt>
                <c:pt idx="528">
                  <c:v>3.6859291509994065</c:v>
                </c:pt>
                <c:pt idx="529">
                  <c:v>3.5352171458031574</c:v>
                </c:pt>
                <c:pt idx="530">
                  <c:v>2.3232272946018155</c:v>
                </c:pt>
                <c:pt idx="531">
                  <c:v>4.1544655929721817</c:v>
                </c:pt>
                <c:pt idx="532">
                  <c:v>4.1344753535902061</c:v>
                </c:pt>
                <c:pt idx="533">
                  <c:v>3.8374478319303948</c:v>
                </c:pt>
                <c:pt idx="534">
                  <c:v>3.6587102498658113</c:v>
                </c:pt>
                <c:pt idx="535">
                  <c:v>3.4987310035860704</c:v>
                </c:pt>
                <c:pt idx="536">
                  <c:v>4.0069172044371335</c:v>
                </c:pt>
                <c:pt idx="537">
                  <c:v>4.3180980863836327</c:v>
                </c:pt>
                <c:pt idx="538">
                  <c:v>4.1470332327649535</c:v>
                </c:pt>
                <c:pt idx="539">
                  <c:v>4.2608134280180767</c:v>
                </c:pt>
                <c:pt idx="540">
                  <c:v>4.0874491267988882</c:v>
                </c:pt>
                <c:pt idx="541">
                  <c:v>4.0929851270640594</c:v>
                </c:pt>
                <c:pt idx="542">
                  <c:v>4.2114315333144852</c:v>
                </c:pt>
                <c:pt idx="543">
                  <c:v>4.0138682055100521</c:v>
                </c:pt>
                <c:pt idx="544">
                  <c:v>3.6784081742403876</c:v>
                </c:pt>
                <c:pt idx="545">
                  <c:v>3.3065359030213042</c:v>
                </c:pt>
                <c:pt idx="546">
                  <c:v>3.1378519639425528</c:v>
                </c:pt>
                <c:pt idx="547">
                  <c:v>2.602349733349373</c:v>
                </c:pt>
                <c:pt idx="548">
                  <c:v>2.2251039917231803</c:v>
                </c:pt>
                <c:pt idx="549">
                  <c:v>2.2040258826451069</c:v>
                </c:pt>
                <c:pt idx="550">
                  <c:v>2.1059206986337804</c:v>
                </c:pt>
                <c:pt idx="551">
                  <c:v>2.660797360164449</c:v>
                </c:pt>
                <c:pt idx="552">
                  <c:v>3.1141696494517359</c:v>
                </c:pt>
                <c:pt idx="553">
                  <c:v>2.811747878982831</c:v>
                </c:pt>
                <c:pt idx="554">
                  <c:v>2.3127069770813224</c:v>
                </c:pt>
                <c:pt idx="555">
                  <c:v>2.2454052355827425</c:v>
                </c:pt>
                <c:pt idx="556">
                  <c:v>2.5790439192834791</c:v>
                </c:pt>
                <c:pt idx="557">
                  <c:v>3.2208126156147099</c:v>
                </c:pt>
                <c:pt idx="558">
                  <c:v>2.3987444490021579</c:v>
                </c:pt>
                <c:pt idx="559">
                  <c:v>1.9678713528949905</c:v>
                </c:pt>
                <c:pt idx="560">
                  <c:v>1.3634199310160613</c:v>
                </c:pt>
                <c:pt idx="561">
                  <c:v>1.0894129918294027</c:v>
                </c:pt>
                <c:pt idx="562">
                  <c:v>1.3777508680448292</c:v>
                </c:pt>
                <c:pt idx="563">
                  <c:v>0.92470184518451859</c:v>
                </c:pt>
                <c:pt idx="564">
                  <c:v>0.67321646775931943</c:v>
                </c:pt>
                <c:pt idx="565">
                  <c:v>0.6012829430404204</c:v>
                </c:pt>
                <c:pt idx="566">
                  <c:v>0.60891511499156481</c:v>
                </c:pt>
                <c:pt idx="567">
                  <c:v>0.58728647697768721</c:v>
                </c:pt>
                <c:pt idx="568">
                  <c:v>0.66638575876175099</c:v>
                </c:pt>
                <c:pt idx="569">
                  <c:v>0.76026258003017899</c:v>
                </c:pt>
                <c:pt idx="570">
                  <c:v>0.83928358412433335</c:v>
                </c:pt>
                <c:pt idx="571">
                  <c:v>0.90534593590502355</c:v>
                </c:pt>
                <c:pt idx="572">
                  <c:v>0.85362699932945674</c:v>
                </c:pt>
                <c:pt idx="573">
                  <c:v>0.96835232568487228</c:v>
                </c:pt>
                <c:pt idx="574">
                  <c:v>0.96835232568487228</c:v>
                </c:pt>
                <c:pt idx="575">
                  <c:v>1.1106096675347989</c:v>
                </c:pt>
                <c:pt idx="576">
                  <c:v>1.3172488550309478</c:v>
                </c:pt>
                <c:pt idx="577">
                  <c:v>1.4429442405118487</c:v>
                </c:pt>
                <c:pt idx="578">
                  <c:v>1.4297628976528058</c:v>
                </c:pt>
              </c:numCache>
            </c:numRef>
          </c:xVal>
          <c:yVal>
            <c:numRef>
              <c:f>'SCPT-12'!$AJ$13:$AJ$10000</c:f>
              <c:numCache>
                <c:formatCode>0.0</c:formatCode>
                <c:ptCount val="9988"/>
                <c:pt idx="0">
                  <c:v>-0.59292518400000005</c:v>
                </c:pt>
                <c:pt idx="1">
                  <c:v>3.9249722880000002</c:v>
                </c:pt>
                <c:pt idx="2">
                  <c:v>4.9660991999999995</c:v>
                </c:pt>
                <c:pt idx="3">
                  <c:v>6.3425756159999995</c:v>
                </c:pt>
                <c:pt idx="4">
                  <c:v>7.1062824960000004</c:v>
                </c:pt>
                <c:pt idx="5">
                  <c:v>7.1780428799999996</c:v>
                </c:pt>
                <c:pt idx="6">
                  <c:v>7.1792455679999989</c:v>
                </c:pt>
                <c:pt idx="7">
                  <c:v>7.168822271999999</c:v>
                </c:pt>
                <c:pt idx="8">
                  <c:v>7.0004459519999989</c:v>
                </c:pt>
                <c:pt idx="9">
                  <c:v>6.9697774079999997</c:v>
                </c:pt>
                <c:pt idx="10">
                  <c:v>6.8633395199999994</c:v>
                </c:pt>
                <c:pt idx="11">
                  <c:v>6.7571020800000001</c:v>
                </c:pt>
                <c:pt idx="12">
                  <c:v>6.577099775999999</c:v>
                </c:pt>
                <c:pt idx="13">
                  <c:v>6.2776304639999987</c:v>
                </c:pt>
                <c:pt idx="14">
                  <c:v>6.1278958080000008</c:v>
                </c:pt>
                <c:pt idx="15">
                  <c:v>5.7789158399999998</c:v>
                </c:pt>
                <c:pt idx="16">
                  <c:v>5.5227432959999998</c:v>
                </c:pt>
                <c:pt idx="17">
                  <c:v>5.1044083199999992</c:v>
                </c:pt>
                <c:pt idx="18">
                  <c:v>4.6361617920000002</c:v>
                </c:pt>
                <c:pt idx="19">
                  <c:v>4.5658045439999997</c:v>
                </c:pt>
                <c:pt idx="20">
                  <c:v>4.5850475519999998</c:v>
                </c:pt>
                <c:pt idx="21">
                  <c:v>4.639569407999999</c:v>
                </c:pt>
                <c:pt idx="22">
                  <c:v>4.6706388479999994</c:v>
                </c:pt>
                <c:pt idx="23">
                  <c:v>4.7564305920000001</c:v>
                </c:pt>
                <c:pt idx="24">
                  <c:v>4.9963668479999992</c:v>
                </c:pt>
                <c:pt idx="25">
                  <c:v>5.1188405759999993</c:v>
                </c:pt>
                <c:pt idx="26">
                  <c:v>5.1104217599999995</c:v>
                </c:pt>
                <c:pt idx="27">
                  <c:v>5.1028047359999995</c:v>
                </c:pt>
                <c:pt idx="28">
                  <c:v>4.9755202560000003</c:v>
                </c:pt>
                <c:pt idx="29">
                  <c:v>4.8434250240000001</c:v>
                </c:pt>
                <c:pt idx="30">
                  <c:v>4.7213521919999994</c:v>
                </c:pt>
                <c:pt idx="31">
                  <c:v>4.7319759360000004</c:v>
                </c:pt>
                <c:pt idx="32">
                  <c:v>4.7933130239999997</c:v>
                </c:pt>
                <c:pt idx="33">
                  <c:v>4.9167889919999999</c:v>
                </c:pt>
                <c:pt idx="34">
                  <c:v>5.0045852159999997</c:v>
                </c:pt>
                <c:pt idx="35">
                  <c:v>4.7907071999999991</c:v>
                </c:pt>
                <c:pt idx="36">
                  <c:v>4.7153387520000001</c:v>
                </c:pt>
                <c:pt idx="37">
                  <c:v>4.8708863999999998</c:v>
                </c:pt>
                <c:pt idx="38">
                  <c:v>4.9322234879999991</c:v>
                </c:pt>
                <c:pt idx="39">
                  <c:v>5.0813568</c:v>
                </c:pt>
                <c:pt idx="40">
                  <c:v>5.1064127999999993</c:v>
                </c:pt>
                <c:pt idx="41">
                  <c:v>5.0689290239999991</c:v>
                </c:pt>
                <c:pt idx="42">
                  <c:v>4.994362368</c:v>
                </c:pt>
                <c:pt idx="43">
                  <c:v>4.994362368</c:v>
                </c:pt>
                <c:pt idx="44">
                  <c:v>4.9460544000000004</c:v>
                </c:pt>
                <c:pt idx="45">
                  <c:v>4.9777251839999996</c:v>
                </c:pt>
                <c:pt idx="46">
                  <c:v>4.990553856</c:v>
                </c:pt>
                <c:pt idx="47">
                  <c:v>5.0416680960000004</c:v>
                </c:pt>
                <c:pt idx="48">
                  <c:v>5.0111999999999997</c:v>
                </c:pt>
                <c:pt idx="49">
                  <c:v>4.868080127999999</c:v>
                </c:pt>
                <c:pt idx="50">
                  <c:v>4.5367395839999993</c:v>
                </c:pt>
                <c:pt idx="51">
                  <c:v>4.4493442559999998</c:v>
                </c:pt>
                <c:pt idx="52">
                  <c:v>4.2873822719999994</c:v>
                </c:pt>
                <c:pt idx="53">
                  <c:v>4.1829488640000001</c:v>
                </c:pt>
                <c:pt idx="54">
                  <c:v>4.0712993279999994</c:v>
                </c:pt>
                <c:pt idx="55">
                  <c:v>4.021187327999999</c:v>
                </c:pt>
                <c:pt idx="56">
                  <c:v>3.9592488959999996</c:v>
                </c:pt>
                <c:pt idx="57">
                  <c:v>3.7110942719999995</c:v>
                </c:pt>
                <c:pt idx="58">
                  <c:v>3.5735869439999997</c:v>
                </c:pt>
                <c:pt idx="59">
                  <c:v>3.3178152959999996</c:v>
                </c:pt>
                <c:pt idx="60">
                  <c:v>3.1861209599999998</c:v>
                </c:pt>
                <c:pt idx="61">
                  <c:v>3.080685312</c:v>
                </c:pt>
                <c:pt idx="62">
                  <c:v>2.9748487680000002</c:v>
                </c:pt>
                <c:pt idx="63">
                  <c:v>2.8946695679999999</c:v>
                </c:pt>
                <c:pt idx="64">
                  <c:v>3.2759216639999993</c:v>
                </c:pt>
                <c:pt idx="65">
                  <c:v>3.5234749439999997</c:v>
                </c:pt>
                <c:pt idx="66">
                  <c:v>4.023191808</c:v>
                </c:pt>
                <c:pt idx="67">
                  <c:v>4.0913441280000002</c:v>
                </c:pt>
                <c:pt idx="68">
                  <c:v>4.0089600000000001</c:v>
                </c:pt>
                <c:pt idx="69">
                  <c:v>3.9895165439999998</c:v>
                </c:pt>
                <c:pt idx="70">
                  <c:v>3.8016967679999998</c:v>
                </c:pt>
                <c:pt idx="71">
                  <c:v>3.5643663359999995</c:v>
                </c:pt>
                <c:pt idx="72">
                  <c:v>3.4436966399999998</c:v>
                </c:pt>
                <c:pt idx="73">
                  <c:v>3.1171668479999992</c:v>
                </c:pt>
                <c:pt idx="74">
                  <c:v>2.8100805119999994</c:v>
                </c:pt>
                <c:pt idx="75">
                  <c:v>2.7032417279999996</c:v>
                </c:pt>
                <c:pt idx="76">
                  <c:v>2.9062955519999996</c:v>
                </c:pt>
                <c:pt idx="77">
                  <c:v>3.8584235519999996</c:v>
                </c:pt>
                <c:pt idx="78">
                  <c:v>5.0073914879999997</c:v>
                </c:pt>
                <c:pt idx="79">
                  <c:v>4.9294172159999992</c:v>
                </c:pt>
                <c:pt idx="80">
                  <c:v>5.1837857279999993</c:v>
                </c:pt>
                <c:pt idx="81">
                  <c:v>5.6496268799999987</c:v>
                </c:pt>
                <c:pt idx="82">
                  <c:v>6.0916147199999999</c:v>
                </c:pt>
                <c:pt idx="83">
                  <c:v>5.8348408319999994</c:v>
                </c:pt>
                <c:pt idx="84">
                  <c:v>4.9741171199999998</c:v>
                </c:pt>
                <c:pt idx="85">
                  <c:v>4.5892569600000002</c:v>
                </c:pt>
                <c:pt idx="86">
                  <c:v>5.1328719359999999</c:v>
                </c:pt>
                <c:pt idx="87">
                  <c:v>5.0903769599999995</c:v>
                </c:pt>
                <c:pt idx="88">
                  <c:v>5.3102684159999995</c:v>
                </c:pt>
                <c:pt idx="89">
                  <c:v>5.3285091839999996</c:v>
                </c:pt>
                <c:pt idx="90">
                  <c:v>5.1505113599999994</c:v>
                </c:pt>
                <c:pt idx="91">
                  <c:v>4.5070732799999993</c:v>
                </c:pt>
                <c:pt idx="92">
                  <c:v>3.8744593919999994</c:v>
                </c:pt>
                <c:pt idx="93">
                  <c:v>3.4683517439999996</c:v>
                </c:pt>
                <c:pt idx="94">
                  <c:v>3.5814044160000003</c:v>
                </c:pt>
                <c:pt idx="95">
                  <c:v>4.2182277120000009</c:v>
                </c:pt>
                <c:pt idx="96">
                  <c:v>4.5110822399999995</c:v>
                </c:pt>
                <c:pt idx="97">
                  <c:v>4.9209983999999993</c:v>
                </c:pt>
                <c:pt idx="98">
                  <c:v>5.4235215359999991</c:v>
                </c:pt>
                <c:pt idx="99">
                  <c:v>5.5798709759999996</c:v>
                </c:pt>
                <c:pt idx="100">
                  <c:v>5.8588945919999995</c:v>
                </c:pt>
                <c:pt idx="101">
                  <c:v>5.470426368</c:v>
                </c:pt>
                <c:pt idx="102">
                  <c:v>4.6453823999999999</c:v>
                </c:pt>
                <c:pt idx="103">
                  <c:v>4.1548861439999998</c:v>
                </c:pt>
                <c:pt idx="104">
                  <c:v>3.9426117119999993</c:v>
                </c:pt>
                <c:pt idx="105">
                  <c:v>3.835372032</c:v>
                </c:pt>
                <c:pt idx="106">
                  <c:v>3.8407841279999997</c:v>
                </c:pt>
                <c:pt idx="107">
                  <c:v>3.9837035520000001</c:v>
                </c:pt>
                <c:pt idx="108">
                  <c:v>3.8469980159999997</c:v>
                </c:pt>
                <c:pt idx="109">
                  <c:v>2.9457838079999998</c:v>
                </c:pt>
                <c:pt idx="110">
                  <c:v>2.6485194239999994</c:v>
                </c:pt>
                <c:pt idx="111">
                  <c:v>2.3662886400000001</c:v>
                </c:pt>
                <c:pt idx="112">
                  <c:v>2.5108116480000002</c:v>
                </c:pt>
                <c:pt idx="113">
                  <c:v>2.4306324479999999</c:v>
                </c:pt>
                <c:pt idx="114">
                  <c:v>2.4877601280000001</c:v>
                </c:pt>
                <c:pt idx="115">
                  <c:v>3.3813573119999996</c:v>
                </c:pt>
                <c:pt idx="116">
                  <c:v>4.222036224</c:v>
                </c:pt>
                <c:pt idx="117">
                  <c:v>7.7821931520000005</c:v>
                </c:pt>
                <c:pt idx="118">
                  <c:v>7.9325291520000007</c:v>
                </c:pt>
                <c:pt idx="119">
                  <c:v>6.5440258559999984</c:v>
                </c:pt>
                <c:pt idx="120">
                  <c:v>5.6113413119999986</c:v>
                </c:pt>
                <c:pt idx="121">
                  <c:v>5.5870871040000001</c:v>
                </c:pt>
                <c:pt idx="122">
                  <c:v>5.775307776</c:v>
                </c:pt>
                <c:pt idx="123">
                  <c:v>5.8125911039999991</c:v>
                </c:pt>
                <c:pt idx="124">
                  <c:v>5.8186045440000003</c:v>
                </c:pt>
                <c:pt idx="125">
                  <c:v>5.8440614399999982</c:v>
                </c:pt>
                <c:pt idx="126">
                  <c:v>5.6249717759999998</c:v>
                </c:pt>
                <c:pt idx="127">
                  <c:v>5.5263513599999987</c:v>
                </c:pt>
                <c:pt idx="128">
                  <c:v>5.5269527040000002</c:v>
                </c:pt>
                <c:pt idx="129">
                  <c:v>5.4151027199999993</c:v>
                </c:pt>
                <c:pt idx="130">
                  <c:v>5.3471508479999992</c:v>
                </c:pt>
                <c:pt idx="131">
                  <c:v>5.3347230720000001</c:v>
                </c:pt>
                <c:pt idx="132">
                  <c:v>5.2976401919999994</c:v>
                </c:pt>
                <c:pt idx="133">
                  <c:v>5.1170365439999994</c:v>
                </c:pt>
                <c:pt idx="134">
                  <c:v>4.9795292159999995</c:v>
                </c:pt>
                <c:pt idx="135">
                  <c:v>4.9105751039999994</c:v>
                </c:pt>
                <c:pt idx="136">
                  <c:v>4.6993029119999994</c:v>
                </c:pt>
                <c:pt idx="137">
                  <c:v>4.6501931519999999</c:v>
                </c:pt>
                <c:pt idx="138">
                  <c:v>4.6441797120000006</c:v>
                </c:pt>
                <c:pt idx="139">
                  <c:v>4.7001047040000001</c:v>
                </c:pt>
                <c:pt idx="140">
                  <c:v>4.6564070399999995</c:v>
                </c:pt>
                <c:pt idx="141">
                  <c:v>4.4455357439999998</c:v>
                </c:pt>
                <c:pt idx="142">
                  <c:v>4.4824181759999995</c:v>
                </c:pt>
                <c:pt idx="143">
                  <c:v>4.5886556159999996</c:v>
                </c:pt>
                <c:pt idx="144">
                  <c:v>4.5826421759999993</c:v>
                </c:pt>
                <c:pt idx="145">
                  <c:v>4.2533061119999998</c:v>
                </c:pt>
                <c:pt idx="146">
                  <c:v>4.2238402559999999</c:v>
                </c:pt>
                <c:pt idx="147">
                  <c:v>4.2232389120000002</c:v>
                </c:pt>
                <c:pt idx="148">
                  <c:v>4.4665827839999999</c:v>
                </c:pt>
                <c:pt idx="149">
                  <c:v>12.129108480000001</c:v>
                </c:pt>
                <c:pt idx="150">
                  <c:v>10.199195135999998</c:v>
                </c:pt>
                <c:pt idx="151">
                  <c:v>4.6774540800000004</c:v>
                </c:pt>
                <c:pt idx="152">
                  <c:v>5.2375057919999994</c:v>
                </c:pt>
                <c:pt idx="153">
                  <c:v>5.3461486079999991</c:v>
                </c:pt>
                <c:pt idx="154">
                  <c:v>4.7179445759999989</c:v>
                </c:pt>
                <c:pt idx="155">
                  <c:v>4.1200081919999993</c:v>
                </c:pt>
                <c:pt idx="156">
                  <c:v>4.6568079359999999</c:v>
                </c:pt>
                <c:pt idx="157">
                  <c:v>5.0871697920000001</c:v>
                </c:pt>
                <c:pt idx="158">
                  <c:v>3.2699082239999995</c:v>
                </c:pt>
                <c:pt idx="159">
                  <c:v>3.0642485759999998</c:v>
                </c:pt>
                <c:pt idx="160">
                  <c:v>2.8728207359999995</c:v>
                </c:pt>
                <c:pt idx="161">
                  <c:v>2.9165184000000002</c:v>
                </c:pt>
                <c:pt idx="162">
                  <c:v>2.9109058559999998</c:v>
                </c:pt>
                <c:pt idx="163">
                  <c:v>2.6364925439999998</c:v>
                </c:pt>
                <c:pt idx="164">
                  <c:v>2.4440624639999999</c:v>
                </c:pt>
                <c:pt idx="165">
                  <c:v>2.564130816</c:v>
                </c:pt>
                <c:pt idx="166">
                  <c:v>2.7196784639999998</c:v>
                </c:pt>
                <c:pt idx="167">
                  <c:v>2.5705451519999998</c:v>
                </c:pt>
                <c:pt idx="168">
                  <c:v>2.3899415039999998</c:v>
                </c:pt>
                <c:pt idx="169">
                  <c:v>2.3847298559999994</c:v>
                </c:pt>
                <c:pt idx="170">
                  <c:v>2.6098329599999999</c:v>
                </c:pt>
                <c:pt idx="171">
                  <c:v>2.7731980799999993</c:v>
                </c:pt>
                <c:pt idx="172">
                  <c:v>2.6990323199999997</c:v>
                </c:pt>
                <c:pt idx="173">
                  <c:v>2.5873827839999999</c:v>
                </c:pt>
                <c:pt idx="174">
                  <c:v>2.6645552640000001</c:v>
                </c:pt>
                <c:pt idx="175">
                  <c:v>2.7774074879999997</c:v>
                </c:pt>
                <c:pt idx="176">
                  <c:v>2.8279203839999996</c:v>
                </c:pt>
                <c:pt idx="177">
                  <c:v>2.8213056000000001</c:v>
                </c:pt>
                <c:pt idx="178">
                  <c:v>2.8347356159999992</c:v>
                </c:pt>
                <c:pt idx="179">
                  <c:v>2.7415272959999997</c:v>
                </c:pt>
                <c:pt idx="180">
                  <c:v>2.7924410879999995</c:v>
                </c:pt>
                <c:pt idx="181">
                  <c:v>2.9177210879999995</c:v>
                </c:pt>
                <c:pt idx="182">
                  <c:v>2.9491914239999995</c:v>
                </c:pt>
                <c:pt idx="183">
                  <c:v>3.0311746559999992</c:v>
                </c:pt>
                <c:pt idx="184">
                  <c:v>3.2486607359999997</c:v>
                </c:pt>
                <c:pt idx="185">
                  <c:v>3.3565017599999996</c:v>
                </c:pt>
                <c:pt idx="186">
                  <c:v>5.0781496319999997</c:v>
                </c:pt>
                <c:pt idx="187">
                  <c:v>6.3686338559999998</c:v>
                </c:pt>
                <c:pt idx="188">
                  <c:v>7.3215636479999988</c:v>
                </c:pt>
                <c:pt idx="189">
                  <c:v>7.0792220159999983</c:v>
                </c:pt>
                <c:pt idx="190">
                  <c:v>5.9859786239999995</c:v>
                </c:pt>
                <c:pt idx="191">
                  <c:v>4.4445335039999998</c:v>
                </c:pt>
                <c:pt idx="192">
                  <c:v>3.9005176319999992</c:v>
                </c:pt>
                <c:pt idx="193">
                  <c:v>3.1708869119999998</c:v>
                </c:pt>
                <c:pt idx="194">
                  <c:v>3.0255621119999994</c:v>
                </c:pt>
                <c:pt idx="195">
                  <c:v>3.0518208000000002</c:v>
                </c:pt>
                <c:pt idx="196">
                  <c:v>3.0522216959999997</c:v>
                </c:pt>
                <c:pt idx="197">
                  <c:v>3.2602867199999994</c:v>
                </c:pt>
                <c:pt idx="198">
                  <c:v>3.4541199359999997</c:v>
                </c:pt>
                <c:pt idx="199">
                  <c:v>3.5439206399999996</c:v>
                </c:pt>
                <c:pt idx="200">
                  <c:v>3.9049274879999993</c:v>
                </c:pt>
                <c:pt idx="201">
                  <c:v>4.142658816</c:v>
                </c:pt>
                <c:pt idx="202">
                  <c:v>4.0596733440000001</c:v>
                </c:pt>
                <c:pt idx="203">
                  <c:v>3.6138769919999993</c:v>
                </c:pt>
                <c:pt idx="204">
                  <c:v>3.4350773759999997</c:v>
                </c:pt>
                <c:pt idx="205">
                  <c:v>3.1953415679999999</c:v>
                </c:pt>
                <c:pt idx="206">
                  <c:v>3.002310144</c:v>
                </c:pt>
                <c:pt idx="207">
                  <c:v>2.7535541759999997</c:v>
                </c:pt>
                <c:pt idx="208">
                  <c:v>2.6002114559999998</c:v>
                </c:pt>
                <c:pt idx="209">
                  <c:v>2.5454891519999996</c:v>
                </c:pt>
                <c:pt idx="210">
                  <c:v>2.5216358399999996</c:v>
                </c:pt>
                <c:pt idx="211">
                  <c:v>2.5671375360000002</c:v>
                </c:pt>
                <c:pt idx="212">
                  <c:v>2.7244892159999998</c:v>
                </c:pt>
                <c:pt idx="213">
                  <c:v>2.7760043520000002</c:v>
                </c:pt>
                <c:pt idx="214">
                  <c:v>2.8874534399999994</c:v>
                </c:pt>
                <c:pt idx="215">
                  <c:v>2.9207278080000001</c:v>
                </c:pt>
                <c:pt idx="216">
                  <c:v>2.9592138239999999</c:v>
                </c:pt>
                <c:pt idx="217">
                  <c:v>3.1165655039999995</c:v>
                </c:pt>
                <c:pt idx="218">
                  <c:v>3.2616898559999998</c:v>
                </c:pt>
                <c:pt idx="219">
                  <c:v>3.4928063999999996</c:v>
                </c:pt>
                <c:pt idx="220">
                  <c:v>3.5571502079999999</c:v>
                </c:pt>
                <c:pt idx="221">
                  <c:v>3.5773954559999996</c:v>
                </c:pt>
                <c:pt idx="222">
                  <c:v>3.608865792</c:v>
                </c:pt>
                <c:pt idx="223">
                  <c:v>3.6160819199999996</c:v>
                </c:pt>
                <c:pt idx="224">
                  <c:v>3.5812039679999996</c:v>
                </c:pt>
                <c:pt idx="225">
                  <c:v>3.463540992</c:v>
                </c:pt>
                <c:pt idx="226">
                  <c:v>3.5523394559999999</c:v>
                </c:pt>
                <c:pt idx="227">
                  <c:v>3.5844111359999995</c:v>
                </c:pt>
                <c:pt idx="228">
                  <c:v>3.5994447359999997</c:v>
                </c:pt>
                <c:pt idx="229">
                  <c:v>3.6627863039999995</c:v>
                </c:pt>
                <c:pt idx="230">
                  <c:v>3.6074626559999996</c:v>
                </c:pt>
                <c:pt idx="231">
                  <c:v>3.3284390399999997</c:v>
                </c:pt>
                <c:pt idx="232">
                  <c:v>3.0171432959999995</c:v>
                </c:pt>
                <c:pt idx="233">
                  <c:v>2.8110827519999995</c:v>
                </c:pt>
                <c:pt idx="234">
                  <c:v>2.7365160959999995</c:v>
                </c:pt>
                <c:pt idx="235">
                  <c:v>2.5434846719999995</c:v>
                </c:pt>
                <c:pt idx="236">
                  <c:v>2.4889628159999999</c:v>
                </c:pt>
                <c:pt idx="237">
                  <c:v>2.48956416</c:v>
                </c:pt>
                <c:pt idx="238">
                  <c:v>2.489965056</c:v>
                </c:pt>
                <c:pt idx="239">
                  <c:v>2.3973580799999996</c:v>
                </c:pt>
                <c:pt idx="240">
                  <c:v>2.3985607679999998</c:v>
                </c:pt>
                <c:pt idx="241">
                  <c:v>2.3674913279999994</c:v>
                </c:pt>
                <c:pt idx="242">
                  <c:v>2.3302079999999998</c:v>
                </c:pt>
                <c:pt idx="243">
                  <c:v>2.3055528959999996</c:v>
                </c:pt>
                <c:pt idx="244">
                  <c:v>2.3065551359999996</c:v>
                </c:pt>
                <c:pt idx="245">
                  <c:v>2.3388272639999999</c:v>
                </c:pt>
                <c:pt idx="246">
                  <c:v>2.4083827199999996</c:v>
                </c:pt>
                <c:pt idx="247">
                  <c:v>2.4895641599999996</c:v>
                </c:pt>
                <c:pt idx="248">
                  <c:v>2.4959784959999998</c:v>
                </c:pt>
                <c:pt idx="249">
                  <c:v>2.546892288</c:v>
                </c:pt>
                <c:pt idx="250">
                  <c:v>2.6846000640000001</c:v>
                </c:pt>
                <c:pt idx="251">
                  <c:v>2.7156695040000001</c:v>
                </c:pt>
                <c:pt idx="252">
                  <c:v>2.7731980799999998</c:v>
                </c:pt>
                <c:pt idx="253">
                  <c:v>2.8042675199999998</c:v>
                </c:pt>
                <c:pt idx="254">
                  <c:v>2.7292999679999999</c:v>
                </c:pt>
                <c:pt idx="255">
                  <c:v>2.6240647679999998</c:v>
                </c:pt>
                <c:pt idx="256">
                  <c:v>2.5998105599999999</c:v>
                </c:pt>
                <c:pt idx="257">
                  <c:v>2.5376716799999999</c:v>
                </c:pt>
                <c:pt idx="258">
                  <c:v>2.4328373759999993</c:v>
                </c:pt>
                <c:pt idx="259">
                  <c:v>2.4400535039999998</c:v>
                </c:pt>
                <c:pt idx="260">
                  <c:v>2.4268239359999995</c:v>
                </c:pt>
                <c:pt idx="261">
                  <c:v>2.4406548479999994</c:v>
                </c:pt>
                <c:pt idx="262">
                  <c:v>2.4594969599999996</c:v>
                </c:pt>
                <c:pt idx="263">
                  <c:v>2.4286279679999998</c:v>
                </c:pt>
                <c:pt idx="264">
                  <c:v>2.4546862079999996</c:v>
                </c:pt>
                <c:pt idx="265">
                  <c:v>2.4807444479999994</c:v>
                </c:pt>
                <c:pt idx="266">
                  <c:v>2.4805439999999996</c:v>
                </c:pt>
                <c:pt idx="267">
                  <c:v>2.5625272319999999</c:v>
                </c:pt>
                <c:pt idx="268">
                  <c:v>2.6256683519999995</c:v>
                </c:pt>
                <c:pt idx="269">
                  <c:v>2.6761812479999998</c:v>
                </c:pt>
                <c:pt idx="270">
                  <c:v>2.6769830399999996</c:v>
                </c:pt>
                <c:pt idx="271">
                  <c:v>2.6777848319999995</c:v>
                </c:pt>
                <c:pt idx="272">
                  <c:v>2.6216593919999998</c:v>
                </c:pt>
                <c:pt idx="273">
                  <c:v>2.6100334079999996</c:v>
                </c:pt>
                <c:pt idx="274">
                  <c:v>2.6170490879999995</c:v>
                </c:pt>
                <c:pt idx="275">
                  <c:v>2.4504767999999992</c:v>
                </c:pt>
                <c:pt idx="276">
                  <c:v>2.6751790079999997</c:v>
                </c:pt>
                <c:pt idx="277">
                  <c:v>2.7018385920000001</c:v>
                </c:pt>
                <c:pt idx="278">
                  <c:v>2.7096560639999998</c:v>
                </c:pt>
                <c:pt idx="279">
                  <c:v>2.6912148479999995</c:v>
                </c:pt>
                <c:pt idx="280">
                  <c:v>2.6364925440000002</c:v>
                </c:pt>
                <c:pt idx="281">
                  <c:v>2.6364925440000002</c:v>
                </c:pt>
                <c:pt idx="282">
                  <c:v>2.6745776640000001</c:v>
                </c:pt>
                <c:pt idx="283">
                  <c:v>2.7130636799999999</c:v>
                </c:pt>
                <c:pt idx="284">
                  <c:v>2.7204802559999997</c:v>
                </c:pt>
                <c:pt idx="285">
                  <c:v>2.7327075839999999</c:v>
                </c:pt>
                <c:pt idx="286">
                  <c:v>2.7721958399999997</c:v>
                </c:pt>
                <c:pt idx="287">
                  <c:v>2.7607703039999998</c:v>
                </c:pt>
                <c:pt idx="288">
                  <c:v>2.7297008639999998</c:v>
                </c:pt>
                <c:pt idx="289">
                  <c:v>2.7048453119999998</c:v>
                </c:pt>
                <c:pt idx="290">
                  <c:v>2.7808151039999993</c:v>
                </c:pt>
                <c:pt idx="291">
                  <c:v>2.8433548799999997</c:v>
                </c:pt>
                <c:pt idx="292">
                  <c:v>2.7872294399999999</c:v>
                </c:pt>
                <c:pt idx="293">
                  <c:v>2.5494981120000002</c:v>
                </c:pt>
                <c:pt idx="294">
                  <c:v>2.5314577919999999</c:v>
                </c:pt>
                <c:pt idx="295">
                  <c:v>2.5434846719999999</c:v>
                </c:pt>
                <c:pt idx="296">
                  <c:v>2.5270479359999998</c:v>
                </c:pt>
                <c:pt idx="297">
                  <c:v>2.5332618239999998</c:v>
                </c:pt>
                <c:pt idx="298">
                  <c:v>2.5781621759999998</c:v>
                </c:pt>
                <c:pt idx="299">
                  <c:v>2.5715473919999998</c:v>
                </c:pt>
                <c:pt idx="300">
                  <c:v>2.554108416</c:v>
                </c:pt>
                <c:pt idx="301">
                  <c:v>2.6547333119999998</c:v>
                </c:pt>
                <c:pt idx="302">
                  <c:v>4.2891863039999985</c:v>
                </c:pt>
                <c:pt idx="303">
                  <c:v>4.1647080959999991</c:v>
                </c:pt>
                <c:pt idx="304">
                  <c:v>4.1105871359999995</c:v>
                </c:pt>
                <c:pt idx="305">
                  <c:v>3.3831613439999995</c:v>
                </c:pt>
                <c:pt idx="306">
                  <c:v>3.4366809599999995</c:v>
                </c:pt>
                <c:pt idx="307">
                  <c:v>3.7110942719999995</c:v>
                </c:pt>
                <c:pt idx="308">
                  <c:v>3.8852835839999997</c:v>
                </c:pt>
                <c:pt idx="309">
                  <c:v>3.9662645759999995</c:v>
                </c:pt>
                <c:pt idx="310">
                  <c:v>4.1538839039999997</c:v>
                </c:pt>
                <c:pt idx="311">
                  <c:v>4.2406778879999987</c:v>
                </c:pt>
                <c:pt idx="312">
                  <c:v>4.3244651519999993</c:v>
                </c:pt>
                <c:pt idx="313">
                  <c:v>4.5275189759999996</c:v>
                </c:pt>
                <c:pt idx="314">
                  <c:v>4.6604159999999997</c:v>
                </c:pt>
                <c:pt idx="315">
                  <c:v>4.8474339839999994</c:v>
                </c:pt>
                <c:pt idx="316">
                  <c:v>5.0378595839999996</c:v>
                </c:pt>
                <c:pt idx="317">
                  <c:v>5.2401116159999992</c:v>
                </c:pt>
                <c:pt idx="318">
                  <c:v>5.5506055679999999</c:v>
                </c:pt>
                <c:pt idx="319">
                  <c:v>5.7296056319999993</c:v>
                </c:pt>
                <c:pt idx="320">
                  <c:v>6.0282731520000006</c:v>
                </c:pt>
                <c:pt idx="321">
                  <c:v>6.4834905599999999</c:v>
                </c:pt>
                <c:pt idx="322">
                  <c:v>6.8186396159999987</c:v>
                </c:pt>
                <c:pt idx="323">
                  <c:v>7.4290037759999992</c:v>
                </c:pt>
                <c:pt idx="324">
                  <c:v>7.6905884159999989</c:v>
                </c:pt>
                <c:pt idx="325">
                  <c:v>7.696601856</c:v>
                </c:pt>
                <c:pt idx="326">
                  <c:v>7.8284966399999991</c:v>
                </c:pt>
                <c:pt idx="327">
                  <c:v>7.8164697599999977</c:v>
                </c:pt>
                <c:pt idx="328">
                  <c:v>7.6144181759999983</c:v>
                </c:pt>
                <c:pt idx="329">
                  <c:v>7.2774650879999996</c:v>
                </c:pt>
                <c:pt idx="330">
                  <c:v>7.1822522879999999</c:v>
                </c:pt>
                <c:pt idx="331">
                  <c:v>6.7843630079999997</c:v>
                </c:pt>
                <c:pt idx="332">
                  <c:v>6.6043607039999985</c:v>
                </c:pt>
                <c:pt idx="333">
                  <c:v>6.5049384959999985</c:v>
                </c:pt>
                <c:pt idx="334">
                  <c:v>6.2188991999999992</c:v>
                </c:pt>
                <c:pt idx="335">
                  <c:v>5.9829719040000002</c:v>
                </c:pt>
                <c:pt idx="336">
                  <c:v>6.0100323839999996</c:v>
                </c:pt>
                <c:pt idx="337">
                  <c:v>6.5454289919999997</c:v>
                </c:pt>
                <c:pt idx="338">
                  <c:v>7.2582220799999995</c:v>
                </c:pt>
                <c:pt idx="339">
                  <c:v>7.9030632959999982</c:v>
                </c:pt>
                <c:pt idx="340">
                  <c:v>8.121952512</c:v>
                </c:pt>
                <c:pt idx="341">
                  <c:v>8.2344038399999988</c:v>
                </c:pt>
                <c:pt idx="342">
                  <c:v>8.1796815360000004</c:v>
                </c:pt>
                <c:pt idx="343">
                  <c:v>8.1806837759999986</c:v>
                </c:pt>
                <c:pt idx="344">
                  <c:v>8.1949155840000003</c:v>
                </c:pt>
                <c:pt idx="345">
                  <c:v>8.3031575039999996</c:v>
                </c:pt>
                <c:pt idx="346">
                  <c:v>8.4248294399999999</c:v>
                </c:pt>
                <c:pt idx="347">
                  <c:v>8.519440895999999</c:v>
                </c:pt>
                <c:pt idx="348">
                  <c:v>8.6082393599999989</c:v>
                </c:pt>
                <c:pt idx="349">
                  <c:v>8.8910714879999997</c:v>
                </c:pt>
                <c:pt idx="350">
                  <c:v>9.6223057920000006</c:v>
                </c:pt>
                <c:pt idx="351">
                  <c:v>10.2930048</c:v>
                </c:pt>
                <c:pt idx="352">
                  <c:v>11.848080383999999</c:v>
                </c:pt>
                <c:pt idx="353">
                  <c:v>13.009476095999998</c:v>
                </c:pt>
                <c:pt idx="354">
                  <c:v>13.461285887999997</c:v>
                </c:pt>
                <c:pt idx="355">
                  <c:v>14.45931648</c:v>
                </c:pt>
                <c:pt idx="356">
                  <c:v>14.861214719999998</c:v>
                </c:pt>
                <c:pt idx="357">
                  <c:v>15.248279807999998</c:v>
                </c:pt>
                <c:pt idx="358">
                  <c:v>14.974267391999998</c:v>
                </c:pt>
                <c:pt idx="359">
                  <c:v>14.895691775999998</c:v>
                </c:pt>
                <c:pt idx="360">
                  <c:v>14.382143999999998</c:v>
                </c:pt>
                <c:pt idx="361">
                  <c:v>13.903875071999998</c:v>
                </c:pt>
                <c:pt idx="362">
                  <c:v>13.645898495999997</c:v>
                </c:pt>
                <c:pt idx="363">
                  <c:v>13.057182719999997</c:v>
                </c:pt>
                <c:pt idx="364">
                  <c:v>12.952548863999997</c:v>
                </c:pt>
                <c:pt idx="365">
                  <c:v>13.109098752</c:v>
                </c:pt>
                <c:pt idx="366">
                  <c:v>13.233376512</c:v>
                </c:pt>
                <c:pt idx="367">
                  <c:v>13.416786432</c:v>
                </c:pt>
                <c:pt idx="368">
                  <c:v>13.677970175999999</c:v>
                </c:pt>
                <c:pt idx="369">
                  <c:v>14.140604159999999</c:v>
                </c:pt>
                <c:pt idx="370">
                  <c:v>14.412010751999999</c:v>
                </c:pt>
                <c:pt idx="371">
                  <c:v>14.923153151999998</c:v>
                </c:pt>
                <c:pt idx="372">
                  <c:v>15.443716607999997</c:v>
                </c:pt>
                <c:pt idx="373">
                  <c:v>15.403426559999998</c:v>
                </c:pt>
                <c:pt idx="374">
                  <c:v>15.703497215999999</c:v>
                </c:pt>
                <c:pt idx="375">
                  <c:v>15.815347199999998</c:v>
                </c:pt>
                <c:pt idx="376">
                  <c:v>15.813743615999996</c:v>
                </c:pt>
                <c:pt idx="377">
                  <c:v>15.774255359999998</c:v>
                </c:pt>
                <c:pt idx="378">
                  <c:v>16.221454847999997</c:v>
                </c:pt>
                <c:pt idx="379">
                  <c:v>18.490526207999995</c:v>
                </c:pt>
                <c:pt idx="380">
                  <c:v>21.703106303999999</c:v>
                </c:pt>
                <c:pt idx="381">
                  <c:v>17.433163008000001</c:v>
                </c:pt>
                <c:pt idx="382">
                  <c:v>17.006609663999996</c:v>
                </c:pt>
                <c:pt idx="383">
                  <c:v>17.057323007999997</c:v>
                </c:pt>
                <c:pt idx="384">
                  <c:v>17.506927871999999</c:v>
                </c:pt>
                <c:pt idx="385">
                  <c:v>17.807399423999996</c:v>
                </c:pt>
                <c:pt idx="386">
                  <c:v>22.709154815999998</c:v>
                </c:pt>
                <c:pt idx="387">
                  <c:v>29.296276991999999</c:v>
                </c:pt>
                <c:pt idx="388">
                  <c:v>21.395418624000001</c:v>
                </c:pt>
                <c:pt idx="389">
                  <c:v>25.788036095999999</c:v>
                </c:pt>
                <c:pt idx="390">
                  <c:v>29.175005951999996</c:v>
                </c:pt>
                <c:pt idx="391">
                  <c:v>27.985747967999995</c:v>
                </c:pt>
                <c:pt idx="392">
                  <c:v>23.566671359999997</c:v>
                </c:pt>
                <c:pt idx="393">
                  <c:v>20.277119231999997</c:v>
                </c:pt>
                <c:pt idx="394">
                  <c:v>17.635014143999996</c:v>
                </c:pt>
                <c:pt idx="395">
                  <c:v>17.336747519999999</c:v>
                </c:pt>
                <c:pt idx="396">
                  <c:v>15.978311424000001</c:v>
                </c:pt>
                <c:pt idx="397">
                  <c:v>13.485139199999997</c:v>
                </c:pt>
                <c:pt idx="398">
                  <c:v>14.783440895999998</c:v>
                </c:pt>
                <c:pt idx="399">
                  <c:v>15.694276607999997</c:v>
                </c:pt>
                <c:pt idx="400">
                  <c:v>15.856038143999999</c:v>
                </c:pt>
                <c:pt idx="401">
                  <c:v>15.470376192</c:v>
                </c:pt>
                <c:pt idx="402">
                  <c:v>15.232845312</c:v>
                </c:pt>
                <c:pt idx="403">
                  <c:v>14.510430719999999</c:v>
                </c:pt>
                <c:pt idx="404">
                  <c:v>13.787414783999999</c:v>
                </c:pt>
                <c:pt idx="405">
                  <c:v>13.701623039999998</c:v>
                </c:pt>
                <c:pt idx="406">
                  <c:v>14.499806975999999</c:v>
                </c:pt>
                <c:pt idx="407">
                  <c:v>15.086317823999998</c:v>
                </c:pt>
                <c:pt idx="408">
                  <c:v>15.597059328</c:v>
                </c:pt>
                <c:pt idx="409">
                  <c:v>15.709109759999999</c:v>
                </c:pt>
                <c:pt idx="410">
                  <c:v>16.095974399999999</c:v>
                </c:pt>
                <c:pt idx="411">
                  <c:v>16.121230847999996</c:v>
                </c:pt>
                <c:pt idx="412">
                  <c:v>15.995950847999996</c:v>
                </c:pt>
                <c:pt idx="413">
                  <c:v>15.609887999999996</c:v>
                </c:pt>
                <c:pt idx="414">
                  <c:v>15.485008895999998</c:v>
                </c:pt>
                <c:pt idx="415">
                  <c:v>15.161485823999998</c:v>
                </c:pt>
                <c:pt idx="416">
                  <c:v>15.335875584</c:v>
                </c:pt>
                <c:pt idx="417">
                  <c:v>15.535521791999999</c:v>
                </c:pt>
                <c:pt idx="418">
                  <c:v>16.033635071999999</c:v>
                </c:pt>
                <c:pt idx="419">
                  <c:v>16.432526591999999</c:v>
                </c:pt>
                <c:pt idx="420">
                  <c:v>17.018636544</c:v>
                </c:pt>
                <c:pt idx="421">
                  <c:v>17.442784511999999</c:v>
                </c:pt>
                <c:pt idx="422">
                  <c:v>17.505524735999995</c:v>
                </c:pt>
                <c:pt idx="423">
                  <c:v>17.642230271999999</c:v>
                </c:pt>
                <c:pt idx="424">
                  <c:v>18.166000895999996</c:v>
                </c:pt>
                <c:pt idx="425">
                  <c:v>18.204687359999998</c:v>
                </c:pt>
                <c:pt idx="426">
                  <c:v>18.415959552</c:v>
                </c:pt>
                <c:pt idx="427">
                  <c:v>18.429189119999997</c:v>
                </c:pt>
                <c:pt idx="428">
                  <c:v>19.213943039999997</c:v>
                </c:pt>
                <c:pt idx="429">
                  <c:v>18.528210432000002</c:v>
                </c:pt>
                <c:pt idx="430">
                  <c:v>18.466672895999995</c:v>
                </c:pt>
                <c:pt idx="431">
                  <c:v>18.329165568000001</c:v>
                </c:pt>
                <c:pt idx="432">
                  <c:v>17.968158719999998</c:v>
                </c:pt>
                <c:pt idx="433">
                  <c:v>17.644234751999999</c:v>
                </c:pt>
                <c:pt idx="434">
                  <c:v>17.234118143999996</c:v>
                </c:pt>
                <c:pt idx="435">
                  <c:v>17.733233664</c:v>
                </c:pt>
                <c:pt idx="436">
                  <c:v>17.583899903999999</c:v>
                </c:pt>
                <c:pt idx="437">
                  <c:v>19.303543295999997</c:v>
                </c:pt>
                <c:pt idx="438">
                  <c:v>19.429023743999995</c:v>
                </c:pt>
                <c:pt idx="439">
                  <c:v>17.247949056</c:v>
                </c:pt>
                <c:pt idx="440">
                  <c:v>17.858513663999997</c:v>
                </c:pt>
                <c:pt idx="441">
                  <c:v>18.258407423999998</c:v>
                </c:pt>
                <c:pt idx="442">
                  <c:v>17.871542783999995</c:v>
                </c:pt>
                <c:pt idx="443">
                  <c:v>17.460023039999999</c:v>
                </c:pt>
                <c:pt idx="444">
                  <c:v>17.672898815999996</c:v>
                </c:pt>
                <c:pt idx="445">
                  <c:v>18.046132992</c:v>
                </c:pt>
                <c:pt idx="446">
                  <c:v>17.796575231999999</c:v>
                </c:pt>
                <c:pt idx="447">
                  <c:v>17.722209023999994</c:v>
                </c:pt>
                <c:pt idx="448">
                  <c:v>17.834660351999997</c:v>
                </c:pt>
                <c:pt idx="449">
                  <c:v>17.833858559999999</c:v>
                </c:pt>
                <c:pt idx="450">
                  <c:v>21.796915968</c:v>
                </c:pt>
                <c:pt idx="451">
                  <c:v>19.153006847999997</c:v>
                </c:pt>
                <c:pt idx="452">
                  <c:v>19.377909503999998</c:v>
                </c:pt>
                <c:pt idx="453">
                  <c:v>19.089665279999995</c:v>
                </c:pt>
                <c:pt idx="454">
                  <c:v>17.106833664</c:v>
                </c:pt>
                <c:pt idx="455">
                  <c:v>17.155542527999998</c:v>
                </c:pt>
                <c:pt idx="456">
                  <c:v>15.249482495999999</c:v>
                </c:pt>
                <c:pt idx="457">
                  <c:v>15.299193599999999</c:v>
                </c:pt>
                <c:pt idx="458">
                  <c:v>15.946440191999999</c:v>
                </c:pt>
                <c:pt idx="459">
                  <c:v>15.50264832</c:v>
                </c:pt>
                <c:pt idx="460">
                  <c:v>15.391800575999998</c:v>
                </c:pt>
                <c:pt idx="461">
                  <c:v>15.306008832</c:v>
                </c:pt>
                <c:pt idx="462">
                  <c:v>15.904546559999996</c:v>
                </c:pt>
                <c:pt idx="463">
                  <c:v>16.028423424</c:v>
                </c:pt>
                <c:pt idx="464">
                  <c:v>15.604275456000002</c:v>
                </c:pt>
                <c:pt idx="465">
                  <c:v>15.505454591999998</c:v>
                </c:pt>
                <c:pt idx="466">
                  <c:v>15.941228543999998</c:v>
                </c:pt>
                <c:pt idx="467">
                  <c:v>16.477426943999998</c:v>
                </c:pt>
                <c:pt idx="468">
                  <c:v>17.412717311999998</c:v>
                </c:pt>
                <c:pt idx="469">
                  <c:v>17.400089088000001</c:v>
                </c:pt>
                <c:pt idx="470">
                  <c:v>17.699357951999996</c:v>
                </c:pt>
                <c:pt idx="471">
                  <c:v>17.511337727999997</c:v>
                </c:pt>
                <c:pt idx="472">
                  <c:v>17.151132671999996</c:v>
                </c:pt>
                <c:pt idx="473">
                  <c:v>16.688699135999997</c:v>
                </c:pt>
                <c:pt idx="474">
                  <c:v>16.527538943999996</c:v>
                </c:pt>
                <c:pt idx="475">
                  <c:v>16.016396543999999</c:v>
                </c:pt>
                <c:pt idx="476">
                  <c:v>16.166732543999998</c:v>
                </c:pt>
                <c:pt idx="477">
                  <c:v>16.452571391999999</c:v>
                </c:pt>
                <c:pt idx="478">
                  <c:v>16.565223167999999</c:v>
                </c:pt>
                <c:pt idx="479">
                  <c:v>16.190585856000002</c:v>
                </c:pt>
                <c:pt idx="480">
                  <c:v>17.050708223999997</c:v>
                </c:pt>
                <c:pt idx="481">
                  <c:v>17.998225919999996</c:v>
                </c:pt>
                <c:pt idx="482">
                  <c:v>18.659303424000001</c:v>
                </c:pt>
                <c:pt idx="483">
                  <c:v>16.615335168000001</c:v>
                </c:pt>
                <c:pt idx="484">
                  <c:v>16.216243199999997</c:v>
                </c:pt>
                <c:pt idx="485">
                  <c:v>15.554363903999997</c:v>
                </c:pt>
                <c:pt idx="486">
                  <c:v>15.242667264</c:v>
                </c:pt>
                <c:pt idx="487">
                  <c:v>14.956627967999998</c:v>
                </c:pt>
                <c:pt idx="488">
                  <c:v>14.970258431999998</c:v>
                </c:pt>
                <c:pt idx="489">
                  <c:v>15.518283263999999</c:v>
                </c:pt>
                <c:pt idx="490">
                  <c:v>15.743386367999999</c:v>
                </c:pt>
                <c:pt idx="491">
                  <c:v>15.630734592</c:v>
                </c:pt>
                <c:pt idx="492">
                  <c:v>15.619108607999998</c:v>
                </c:pt>
                <c:pt idx="493">
                  <c:v>16.291210751999998</c:v>
                </c:pt>
                <c:pt idx="494">
                  <c:v>15.269727744000001</c:v>
                </c:pt>
                <c:pt idx="495">
                  <c:v>15.843209472</c:v>
                </c:pt>
                <c:pt idx="496">
                  <c:v>15.893521919999998</c:v>
                </c:pt>
                <c:pt idx="497">
                  <c:v>17.788757759999999</c:v>
                </c:pt>
                <c:pt idx="498">
                  <c:v>19.608224256</c:v>
                </c:pt>
                <c:pt idx="499">
                  <c:v>20.554940159999997</c:v>
                </c:pt>
                <c:pt idx="500">
                  <c:v>18.509368319999993</c:v>
                </c:pt>
                <c:pt idx="501">
                  <c:v>17.151333119999997</c:v>
                </c:pt>
                <c:pt idx="502">
                  <c:v>15.694877951999999</c:v>
                </c:pt>
                <c:pt idx="503">
                  <c:v>15.858643967999999</c:v>
                </c:pt>
                <c:pt idx="504">
                  <c:v>16.146086399999998</c:v>
                </c:pt>
                <c:pt idx="505">
                  <c:v>15.436300032</c:v>
                </c:pt>
                <c:pt idx="506">
                  <c:v>15.063266303999999</c:v>
                </c:pt>
                <c:pt idx="507">
                  <c:v>14.914132991999997</c:v>
                </c:pt>
                <c:pt idx="508">
                  <c:v>14.876448767999998</c:v>
                </c:pt>
                <c:pt idx="509">
                  <c:v>15.201575423999998</c:v>
                </c:pt>
                <c:pt idx="510">
                  <c:v>15.314026751999998</c:v>
                </c:pt>
                <c:pt idx="511">
                  <c:v>15.163490303999998</c:v>
                </c:pt>
                <c:pt idx="512">
                  <c:v>14.553527039999999</c:v>
                </c:pt>
                <c:pt idx="513">
                  <c:v>14.390763263999999</c:v>
                </c:pt>
                <c:pt idx="514">
                  <c:v>14.540297471999999</c:v>
                </c:pt>
                <c:pt idx="515">
                  <c:v>15.352312320000001</c:v>
                </c:pt>
                <c:pt idx="516">
                  <c:v>15.801315840000001</c:v>
                </c:pt>
                <c:pt idx="517">
                  <c:v>15.926395392</c:v>
                </c:pt>
                <c:pt idx="518">
                  <c:v>16.387225344000001</c:v>
                </c:pt>
                <c:pt idx="519">
                  <c:v>16.173146880000001</c:v>
                </c:pt>
                <c:pt idx="520">
                  <c:v>16.614332928</c:v>
                </c:pt>
                <c:pt idx="521">
                  <c:v>16.715158271999996</c:v>
                </c:pt>
                <c:pt idx="522">
                  <c:v>16.490656511999997</c:v>
                </c:pt>
                <c:pt idx="523">
                  <c:v>16.229472768000001</c:v>
                </c:pt>
                <c:pt idx="524">
                  <c:v>16.241499647999998</c:v>
                </c:pt>
                <c:pt idx="525">
                  <c:v>16.441747199999998</c:v>
                </c:pt>
                <c:pt idx="526">
                  <c:v>17.003001599999997</c:v>
                </c:pt>
                <c:pt idx="527">
                  <c:v>17.102223359999996</c:v>
                </c:pt>
                <c:pt idx="528">
                  <c:v>16.205819904000002</c:v>
                </c:pt>
                <c:pt idx="529">
                  <c:v>16.329696767999998</c:v>
                </c:pt>
                <c:pt idx="530">
                  <c:v>24.158393855999996</c:v>
                </c:pt>
                <c:pt idx="531">
                  <c:v>16.428718079999999</c:v>
                </c:pt>
                <c:pt idx="532">
                  <c:v>16.241499647999998</c:v>
                </c:pt>
                <c:pt idx="533">
                  <c:v>17.002400256000001</c:v>
                </c:pt>
                <c:pt idx="534">
                  <c:v>18.298697471999997</c:v>
                </c:pt>
                <c:pt idx="535">
                  <c:v>19.507799808000001</c:v>
                </c:pt>
                <c:pt idx="536">
                  <c:v>19.009686528</c:v>
                </c:pt>
                <c:pt idx="537">
                  <c:v>18.498544128000002</c:v>
                </c:pt>
                <c:pt idx="538">
                  <c:v>17.739046655999996</c:v>
                </c:pt>
                <c:pt idx="539">
                  <c:v>17.077167359999997</c:v>
                </c:pt>
                <c:pt idx="540">
                  <c:v>17.090396928000001</c:v>
                </c:pt>
                <c:pt idx="541">
                  <c:v>17.116254720000001</c:v>
                </c:pt>
                <c:pt idx="542">
                  <c:v>17.015629824000001</c:v>
                </c:pt>
                <c:pt idx="543">
                  <c:v>17.228906496</c:v>
                </c:pt>
                <c:pt idx="544">
                  <c:v>18.636652799999997</c:v>
                </c:pt>
                <c:pt idx="545">
                  <c:v>20.520463103999997</c:v>
                </c:pt>
                <c:pt idx="546">
                  <c:v>21.591657216000002</c:v>
                </c:pt>
                <c:pt idx="547">
                  <c:v>24.994863359999997</c:v>
                </c:pt>
                <c:pt idx="548">
                  <c:v>28.286620415999998</c:v>
                </c:pt>
                <c:pt idx="549">
                  <c:v>29.057342975999994</c:v>
                </c:pt>
                <c:pt idx="550">
                  <c:v>32.409835775999987</c:v>
                </c:pt>
                <c:pt idx="551">
                  <c:v>29.643853823999994</c:v>
                </c:pt>
                <c:pt idx="552">
                  <c:v>28.224681983999997</c:v>
                </c:pt>
                <c:pt idx="553">
                  <c:v>34.896192767999992</c:v>
                </c:pt>
                <c:pt idx="554">
                  <c:v>44.246290176000002</c:v>
                </c:pt>
                <c:pt idx="555">
                  <c:v>43.385366015999999</c:v>
                </c:pt>
                <c:pt idx="556">
                  <c:v>37.151032319999999</c:v>
                </c:pt>
                <c:pt idx="557">
                  <c:v>30.557495807999995</c:v>
                </c:pt>
                <c:pt idx="558">
                  <c:v>44.957279231999998</c:v>
                </c:pt>
                <c:pt idx="559">
                  <c:v>60.505028351999997</c:v>
                </c:pt>
                <c:pt idx="560">
                  <c:v>86.299879680000004</c:v>
                </c:pt>
                <c:pt idx="561">
                  <c:v>103.77393407999999</c:v>
                </c:pt>
                <c:pt idx="562">
                  <c:v>81.110280960000011</c:v>
                </c:pt>
                <c:pt idx="563">
                  <c:v>114.02123673599999</c:v>
                </c:pt>
                <c:pt idx="564">
                  <c:v>122.373904896</c:v>
                </c:pt>
                <c:pt idx="565">
                  <c:v>129.67983359999999</c:v>
                </c:pt>
                <c:pt idx="566">
                  <c:v>134.14441190399998</c:v>
                </c:pt>
                <c:pt idx="567">
                  <c:v>146.76421708800001</c:v>
                </c:pt>
                <c:pt idx="568">
                  <c:v>151.75296691199998</c:v>
                </c:pt>
                <c:pt idx="569">
                  <c:v>155.82085862399998</c:v>
                </c:pt>
                <c:pt idx="570">
                  <c:v>164.67484723199996</c:v>
                </c:pt>
                <c:pt idx="571">
                  <c:v>171.03526271999999</c:v>
                </c:pt>
                <c:pt idx="572">
                  <c:v>175.17511526399997</c:v>
                </c:pt>
                <c:pt idx="573">
                  <c:v>171.188204544</c:v>
                </c:pt>
                <c:pt idx="574">
                  <c:v>171.188204544</c:v>
                </c:pt>
                <c:pt idx="575">
                  <c:v>164.78248780800001</c:v>
                </c:pt>
                <c:pt idx="576">
                  <c:v>159.39985766399997</c:v>
                </c:pt>
                <c:pt idx="577">
                  <c:v>151.696240128</c:v>
                </c:pt>
                <c:pt idx="578">
                  <c:v>153.09476582400001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03-4A55-B9EB-735E5884B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64984"/>
        <c:axId val="2118174248"/>
      </c:scatterChart>
      <c:valAx>
        <c:axId val="2118964984"/>
        <c:scaling>
          <c:orientation val="minMax"/>
          <c:max val="24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74248"/>
        <c:crosses val="autoZero"/>
        <c:crossBetween val="midCat"/>
        <c:majorUnit val="8"/>
        <c:minorUnit val="1"/>
      </c:valAx>
      <c:valAx>
        <c:axId val="211817424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</a:t>
                </a:r>
              </a:p>
              <a:p>
                <a:pPr>
                  <a:defRPr sz="1400"/>
                </a:pPr>
                <a:r>
                  <a:rPr lang="en-US" sz="1400"/>
                  <a:t>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64984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t="-500" r="66400" b="-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Saye et al (2018)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'SCPT-12'!$AP$13:$AP$10000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0.53665612791917583</c:v>
                </c:pt>
                <c:pt idx="2">
                  <c:v>1.7984010075913845</c:v>
                </c:pt>
                <c:pt idx="3">
                  <c:v>2.0730600267163362</c:v>
                </c:pt>
                <c:pt idx="4">
                  <c:v>2.6278307983302547</c:v>
                </c:pt>
                <c:pt idx="5">
                  <c:v>2.7985329382662609</c:v>
                </c:pt>
                <c:pt idx="6">
                  <c:v>2.8272618857645657</c:v>
                </c:pt>
                <c:pt idx="7">
                  <c:v>2.9027200683946544</c:v>
                </c:pt>
                <c:pt idx="8">
                  <c:v>2.9597009809574013</c:v>
                </c:pt>
                <c:pt idx="9">
                  <c:v>2.9452176962937306</c:v>
                </c:pt>
                <c:pt idx="10">
                  <c:v>2.9777607252834399</c:v>
                </c:pt>
                <c:pt idx="11">
                  <c:v>3.0559961928336028</c:v>
                </c:pt>
                <c:pt idx="12">
                  <c:v>3.2181718889757973</c:v>
                </c:pt>
                <c:pt idx="13">
                  <c:v>3.4546120783314906</c:v>
                </c:pt>
                <c:pt idx="14">
                  <c:v>3.7225638975385626</c:v>
                </c:pt>
                <c:pt idx="15">
                  <c:v>4.1085317958160372</c:v>
                </c:pt>
                <c:pt idx="16">
                  <c:v>4.5961224680305026</c:v>
                </c:pt>
                <c:pt idx="17">
                  <c:v>5.1183921081298482</c:v>
                </c:pt>
                <c:pt idx="18">
                  <c:v>5.9076234205897098</c:v>
                </c:pt>
                <c:pt idx="19">
                  <c:v>6.3596736351057181</c:v>
                </c:pt>
                <c:pt idx="20">
                  <c:v>6.4477440612602157</c:v>
                </c:pt>
                <c:pt idx="21">
                  <c:v>6.4409743999143743</c:v>
                </c:pt>
                <c:pt idx="22">
                  <c:v>6.4889152728171657</c:v>
                </c:pt>
                <c:pt idx="23">
                  <c:v>6.246032856965229</c:v>
                </c:pt>
                <c:pt idx="24">
                  <c:v>5.6197074067462776</c:v>
                </c:pt>
                <c:pt idx="25">
                  <c:v>5.3474787242185737</c:v>
                </c:pt>
                <c:pt idx="26">
                  <c:v>5.260087027599389</c:v>
                </c:pt>
                <c:pt idx="27">
                  <c:v>5.2313696111212717</c:v>
                </c:pt>
                <c:pt idx="28">
                  <c:v>5.1658726748954678</c:v>
                </c:pt>
                <c:pt idx="29">
                  <c:v>5.1651919750766488</c:v>
                </c:pt>
                <c:pt idx="30">
                  <c:v>5.1749415457836356</c:v>
                </c:pt>
                <c:pt idx="31">
                  <c:v>5.4043187260155712</c:v>
                </c:pt>
                <c:pt idx="32">
                  <c:v>4.8248841404512337</c:v>
                </c:pt>
                <c:pt idx="33">
                  <c:v>4.496093437434836</c:v>
                </c:pt>
                <c:pt idx="34">
                  <c:v>4.0297086135311986</c:v>
                </c:pt>
                <c:pt idx="35">
                  <c:v>4.023790649916978</c:v>
                </c:pt>
                <c:pt idx="36">
                  <c:v>4.0488195461695131</c:v>
                </c:pt>
                <c:pt idx="37">
                  <c:v>3.6872753056771819</c:v>
                </c:pt>
                <c:pt idx="38">
                  <c:v>3.6634823145008468</c:v>
                </c:pt>
                <c:pt idx="39">
                  <c:v>3.5354302779571309</c:v>
                </c:pt>
                <c:pt idx="40">
                  <c:v>3.6405231774195932</c:v>
                </c:pt>
                <c:pt idx="41">
                  <c:v>3.8326349591670894</c:v>
                </c:pt>
                <c:pt idx="42">
                  <c:v>4.1204374892975189</c:v>
                </c:pt>
                <c:pt idx="43">
                  <c:v>4.1230534886762129</c:v>
                </c:pt>
                <c:pt idx="44">
                  <c:v>4.6254874483994941</c:v>
                </c:pt>
                <c:pt idx="45">
                  <c:v>4.7638630915743052</c:v>
                </c:pt>
                <c:pt idx="46">
                  <c:v>5.0023411736006542</c:v>
                </c:pt>
                <c:pt idx="47">
                  <c:v>5.0965529403136829</c:v>
                </c:pt>
                <c:pt idx="48">
                  <c:v>5.1111094939512656</c:v>
                </c:pt>
                <c:pt idx="49">
                  <c:v>5.3332814650930844</c:v>
                </c:pt>
                <c:pt idx="50">
                  <c:v>5.786009900698601</c:v>
                </c:pt>
                <c:pt idx="51">
                  <c:v>6.0013967882630883</c:v>
                </c:pt>
                <c:pt idx="52">
                  <c:v>6.338556532443171</c:v>
                </c:pt>
                <c:pt idx="53">
                  <c:v>6.5829221596052285</c:v>
                </c:pt>
                <c:pt idx="54">
                  <c:v>6.7506911603137887</c:v>
                </c:pt>
                <c:pt idx="55">
                  <c:v>6.7138235551176333</c:v>
                </c:pt>
                <c:pt idx="56">
                  <c:v>6.6703052952853241</c:v>
                </c:pt>
                <c:pt idx="57">
                  <c:v>6.9175539795037837</c:v>
                </c:pt>
                <c:pt idx="58">
                  <c:v>6.7021384644091837</c:v>
                </c:pt>
                <c:pt idx="59">
                  <c:v>7.031676770703692</c:v>
                </c:pt>
                <c:pt idx="60">
                  <c:v>6.913321254887002</c:v>
                </c:pt>
                <c:pt idx="61">
                  <c:v>7.1380564479829891</c:v>
                </c:pt>
                <c:pt idx="62">
                  <c:v>7.4533894351571579</c:v>
                </c:pt>
                <c:pt idx="63">
                  <c:v>7.5718763821298181</c:v>
                </c:pt>
                <c:pt idx="64">
                  <c:v>5.6649834328611073</c:v>
                </c:pt>
                <c:pt idx="65">
                  <c:v>4.5243124067878968</c:v>
                </c:pt>
                <c:pt idx="66">
                  <c:v>3.8048343129929636</c:v>
                </c:pt>
                <c:pt idx="67">
                  <c:v>3.7411036910099713</c:v>
                </c:pt>
                <c:pt idx="68">
                  <c:v>3.9571760892780645</c:v>
                </c:pt>
                <c:pt idx="69">
                  <c:v>4.2727078821092084</c:v>
                </c:pt>
                <c:pt idx="70">
                  <c:v>4.8635650799497103</c:v>
                </c:pt>
                <c:pt idx="71">
                  <c:v>5.9321526212214692</c:v>
                </c:pt>
                <c:pt idx="72">
                  <c:v>6.5644904813922507</c:v>
                </c:pt>
                <c:pt idx="73">
                  <c:v>7.4860066410662673</c:v>
                </c:pt>
                <c:pt idx="74">
                  <c:v>8.5018702418888061</c:v>
                </c:pt>
                <c:pt idx="75">
                  <c:v>8.7177802168609002</c:v>
                </c:pt>
                <c:pt idx="76">
                  <c:v>7.5776205502240765</c:v>
                </c:pt>
                <c:pt idx="77">
                  <c:v>5.3976776642182891</c:v>
                </c:pt>
                <c:pt idx="78">
                  <c:v>3.9318878409526068</c:v>
                </c:pt>
                <c:pt idx="79">
                  <c:v>3.5721119591594084</c:v>
                </c:pt>
                <c:pt idx="80">
                  <c:v>3.1060782060602756</c:v>
                </c:pt>
                <c:pt idx="81">
                  <c:v>2.3387271011158841</c:v>
                </c:pt>
                <c:pt idx="82">
                  <c:v>2.0255888899515591</c:v>
                </c:pt>
                <c:pt idx="83">
                  <c:v>1.7606308422495336</c:v>
                </c:pt>
                <c:pt idx="84">
                  <c:v>1.8918833177262122</c:v>
                </c:pt>
                <c:pt idx="85">
                  <c:v>1.829878148166509</c:v>
                </c:pt>
                <c:pt idx="86">
                  <c:v>2.3061649431270945</c:v>
                </c:pt>
                <c:pt idx="87">
                  <c:v>2.6189611121688574</c:v>
                </c:pt>
                <c:pt idx="88">
                  <c:v>2.9438744438555684</c:v>
                </c:pt>
                <c:pt idx="89">
                  <c:v>3.173023812276325</c:v>
                </c:pt>
                <c:pt idx="90">
                  <c:v>3.6611736295635593</c:v>
                </c:pt>
                <c:pt idx="91">
                  <c:v>4.4821256166854768</c:v>
                </c:pt>
                <c:pt idx="92">
                  <c:v>6.4201521601088034</c:v>
                </c:pt>
                <c:pt idx="93">
                  <c:v>7.4034637216372392</c:v>
                </c:pt>
                <c:pt idx="94">
                  <c:v>7.5519725237006483</c:v>
                </c:pt>
                <c:pt idx="95">
                  <c:v>6.4092242581609806</c:v>
                </c:pt>
                <c:pt idx="96">
                  <c:v>5.778352531753141</c:v>
                </c:pt>
                <c:pt idx="97">
                  <c:v>4.9227206392604295</c:v>
                </c:pt>
                <c:pt idx="98">
                  <c:v>4.325198956902474</c:v>
                </c:pt>
                <c:pt idx="99">
                  <c:v>4.1995154745953105</c:v>
                </c:pt>
                <c:pt idx="100">
                  <c:v>3.6115215007988937</c:v>
                </c:pt>
                <c:pt idx="101">
                  <c:v>4.0410693051693078</c:v>
                </c:pt>
                <c:pt idx="102">
                  <c:v>4.9989899869528269</c:v>
                </c:pt>
                <c:pt idx="103">
                  <c:v>6.0077424397890615</c:v>
                </c:pt>
                <c:pt idx="104">
                  <c:v>6.3373224375962547</c:v>
                </c:pt>
                <c:pt idx="105">
                  <c:v>6.4222706432447847</c:v>
                </c:pt>
                <c:pt idx="106">
                  <c:v>6.1327746599114974</c:v>
                </c:pt>
                <c:pt idx="107">
                  <c:v>5.7334503512587327</c:v>
                </c:pt>
                <c:pt idx="108">
                  <c:v>5.5336953061201681</c:v>
                </c:pt>
                <c:pt idx="109">
                  <c:v>7.2210067616278213</c:v>
                </c:pt>
                <c:pt idx="110">
                  <c:v>7.5526228925198629</c:v>
                </c:pt>
                <c:pt idx="111">
                  <c:v>7.8250527243240438</c:v>
                </c:pt>
                <c:pt idx="112">
                  <c:v>6.7121051622095802</c:v>
                </c:pt>
                <c:pt idx="113">
                  <c:v>6.1140103058010045</c:v>
                </c:pt>
                <c:pt idx="114">
                  <c:v>5.537003232755553</c:v>
                </c:pt>
                <c:pt idx="115">
                  <c:v>2.9142575635756183</c:v>
                </c:pt>
                <c:pt idx="116">
                  <c:v>2.023158769891801</c:v>
                </c:pt>
                <c:pt idx="117">
                  <c:v>1.1884700595797926</c:v>
                </c:pt>
                <c:pt idx="118">
                  <c:v>1.536139405619138</c:v>
                </c:pt>
                <c:pt idx="119">
                  <c:v>2.3690075532435668</c:v>
                </c:pt>
                <c:pt idx="120">
                  <c:v>4.1497436957922016</c:v>
                </c:pt>
                <c:pt idx="121">
                  <c:v>4.498305399662569</c:v>
                </c:pt>
                <c:pt idx="122">
                  <c:v>4.7153355069825116</c:v>
                </c:pt>
                <c:pt idx="123">
                  <c:v>5.2575269656745132</c:v>
                </c:pt>
                <c:pt idx="124">
                  <c:v>5.4390714307052166</c:v>
                </c:pt>
                <c:pt idx="125">
                  <c:v>5.4902275300729961</c:v>
                </c:pt>
                <c:pt idx="126">
                  <c:v>5.7040473575594692</c:v>
                </c:pt>
                <c:pt idx="127">
                  <c:v>5.6023164911187422</c:v>
                </c:pt>
                <c:pt idx="128">
                  <c:v>5.5854998287400726</c:v>
                </c:pt>
                <c:pt idx="129">
                  <c:v>5.7733934859258023</c:v>
                </c:pt>
                <c:pt idx="130">
                  <c:v>5.8360533000114323</c:v>
                </c:pt>
                <c:pt idx="131">
                  <c:v>5.8137618383140177</c:v>
                </c:pt>
                <c:pt idx="132">
                  <c:v>5.5745901361754786</c:v>
                </c:pt>
                <c:pt idx="133">
                  <c:v>5.7708653779906811</c:v>
                </c:pt>
                <c:pt idx="134">
                  <c:v>6.0144129130671447</c:v>
                </c:pt>
                <c:pt idx="135">
                  <c:v>6.0662242814162068</c:v>
                </c:pt>
                <c:pt idx="136">
                  <c:v>6.346658065267496</c:v>
                </c:pt>
                <c:pt idx="137">
                  <c:v>6.4013138842541517</c:v>
                </c:pt>
                <c:pt idx="138">
                  <c:v>6.3676040426518696</c:v>
                </c:pt>
                <c:pt idx="139">
                  <c:v>6.1011026834138473</c:v>
                </c:pt>
                <c:pt idx="140">
                  <c:v>6.0025931333236189</c:v>
                </c:pt>
                <c:pt idx="141">
                  <c:v>6.1229099763497992</c:v>
                </c:pt>
                <c:pt idx="142">
                  <c:v>5.7991333352187127</c:v>
                </c:pt>
                <c:pt idx="143">
                  <c:v>5.3649027760396928</c:v>
                </c:pt>
                <c:pt idx="144">
                  <c:v>5.2798229320097789</c:v>
                </c:pt>
                <c:pt idx="145">
                  <c:v>5.7410018135947638</c:v>
                </c:pt>
                <c:pt idx="146">
                  <c:v>5.710844805439991</c:v>
                </c:pt>
                <c:pt idx="147">
                  <c:v>5.6632559263951663</c:v>
                </c:pt>
                <c:pt idx="148">
                  <c:v>5.3989099166483259</c:v>
                </c:pt>
                <c:pt idx="149">
                  <c:v>1.898115359314926</c:v>
                </c:pt>
                <c:pt idx="150">
                  <c:v>2.9440683801944498</c:v>
                </c:pt>
                <c:pt idx="151">
                  <c:v>8.1152438927448749</c:v>
                </c:pt>
                <c:pt idx="152">
                  <c:v>6.2215080684300972</c:v>
                </c:pt>
                <c:pt idx="153">
                  <c:v>5.9839491466288655</c:v>
                </c:pt>
                <c:pt idx="154">
                  <c:v>6.9688393798113664</c:v>
                </c:pt>
                <c:pt idx="155">
                  <c:v>8.3391820331989379</c:v>
                </c:pt>
                <c:pt idx="156">
                  <c:v>7.4172397941892703</c:v>
                </c:pt>
                <c:pt idx="157">
                  <c:v>6.031848339444343</c:v>
                </c:pt>
                <c:pt idx="158">
                  <c:v>6.4841245113553869</c:v>
                </c:pt>
                <c:pt idx="159">
                  <c:v>6.7764103138737664</c:v>
                </c:pt>
                <c:pt idx="160">
                  <c:v>7.2462196079099854</c:v>
                </c:pt>
                <c:pt idx="161">
                  <c:v>6.7517978179309308</c:v>
                </c:pt>
                <c:pt idx="162">
                  <c:v>6.3188732818198003</c:v>
                </c:pt>
                <c:pt idx="163">
                  <c:v>7.0468440279730258</c:v>
                </c:pt>
                <c:pt idx="164">
                  <c:v>7.4475075555820229</c:v>
                </c:pt>
                <c:pt idx="165">
                  <c:v>5.7066125057057739</c:v>
                </c:pt>
                <c:pt idx="166">
                  <c:v>4.4951504982440911</c:v>
                </c:pt>
                <c:pt idx="167">
                  <c:v>4.6330304656199566</c:v>
                </c:pt>
                <c:pt idx="168">
                  <c:v>5.1413494358033853</c:v>
                </c:pt>
                <c:pt idx="169">
                  <c:v>4.9490719228761995</c:v>
                </c:pt>
                <c:pt idx="170">
                  <c:v>4.3259773670168054</c:v>
                </c:pt>
                <c:pt idx="171">
                  <c:v>3.481559953108837</c:v>
                </c:pt>
                <c:pt idx="172">
                  <c:v>3.6056102913575416</c:v>
                </c:pt>
                <c:pt idx="173">
                  <c:v>3.9046948367659167</c:v>
                </c:pt>
                <c:pt idx="174">
                  <c:v>3.8629391502287622</c:v>
                </c:pt>
                <c:pt idx="175">
                  <c:v>3.5838178267131413</c:v>
                </c:pt>
                <c:pt idx="176">
                  <c:v>3.6418804449479176</c:v>
                </c:pt>
                <c:pt idx="177">
                  <c:v>4.2753341539164884</c:v>
                </c:pt>
                <c:pt idx="178">
                  <c:v>4.5202905354821645</c:v>
                </c:pt>
                <c:pt idx="179">
                  <c:v>4.995415469700224</c:v>
                </c:pt>
                <c:pt idx="180">
                  <c:v>4.7550972791737642</c:v>
                </c:pt>
                <c:pt idx="181">
                  <c:v>4.5946246217111986</c:v>
                </c:pt>
                <c:pt idx="182">
                  <c:v>4.7091293460675097</c:v>
                </c:pt>
                <c:pt idx="183">
                  <c:v>4.5592487570853439</c:v>
                </c:pt>
                <c:pt idx="184">
                  <c:v>4.1199564274785878</c:v>
                </c:pt>
                <c:pt idx="185">
                  <c:v>3.9655112401732415</c:v>
                </c:pt>
                <c:pt idx="186">
                  <c:v>2.473205088118144</c:v>
                </c:pt>
                <c:pt idx="187">
                  <c:v>1.9576966272377954</c:v>
                </c:pt>
                <c:pt idx="188">
                  <c:v>2.2323835302646295</c:v>
                </c:pt>
                <c:pt idx="189">
                  <c:v>2.4096900647122168</c:v>
                </c:pt>
                <c:pt idx="190">
                  <c:v>3.5133718273646655</c:v>
                </c:pt>
                <c:pt idx="191">
                  <c:v>5.1852167323556628</c:v>
                </c:pt>
                <c:pt idx="192">
                  <c:v>6.6840454175647874</c:v>
                </c:pt>
                <c:pt idx="193">
                  <c:v>8.867859597117457</c:v>
                </c:pt>
                <c:pt idx="194">
                  <c:v>9.2070641263864825</c:v>
                </c:pt>
                <c:pt idx="195">
                  <c:v>7.6835269131245294</c:v>
                </c:pt>
                <c:pt idx="196">
                  <c:v>7.6936867552016857</c:v>
                </c:pt>
                <c:pt idx="197">
                  <c:v>6.3008854746658391</c:v>
                </c:pt>
                <c:pt idx="198">
                  <c:v>5.3109820078987564</c:v>
                </c:pt>
                <c:pt idx="199">
                  <c:v>4.3637775107755594</c:v>
                </c:pt>
                <c:pt idx="200">
                  <c:v>3.6425873453074664</c:v>
                </c:pt>
                <c:pt idx="201">
                  <c:v>3.6851933966377972</c:v>
                </c:pt>
                <c:pt idx="202">
                  <c:v>4.5400214251304032</c:v>
                </c:pt>
                <c:pt idx="203">
                  <c:v>5.9683034600346945</c:v>
                </c:pt>
                <c:pt idx="204">
                  <c:v>7.7595878829691349</c:v>
                </c:pt>
                <c:pt idx="205">
                  <c:v>9.1701990020492889</c:v>
                </c:pt>
                <c:pt idx="206">
                  <c:v>10.875938849427159</c:v>
                </c:pt>
                <c:pt idx="207">
                  <c:v>12.136784827404254</c:v>
                </c:pt>
                <c:pt idx="208">
                  <c:v>11.930601973283702</c:v>
                </c:pt>
                <c:pt idx="209">
                  <c:v>10.489975307336275</c:v>
                </c:pt>
                <c:pt idx="210">
                  <c:v>9.402510752359257</c:v>
                </c:pt>
                <c:pt idx="211">
                  <c:v>6.9754330399124322</c:v>
                </c:pt>
                <c:pt idx="212">
                  <c:v>5.6703150075741915</c:v>
                </c:pt>
                <c:pt idx="213">
                  <c:v>4.7766262875204033</c:v>
                </c:pt>
                <c:pt idx="214">
                  <c:v>3.6345233977926896</c:v>
                </c:pt>
                <c:pt idx="215">
                  <c:v>4.1690949029452673</c:v>
                </c:pt>
                <c:pt idx="216">
                  <c:v>3.9726573612453056</c:v>
                </c:pt>
                <c:pt idx="217">
                  <c:v>3.7207422781054835</c:v>
                </c:pt>
                <c:pt idx="218">
                  <c:v>3.7108530261097261</c:v>
                </c:pt>
                <c:pt idx="219">
                  <c:v>3.4803895165834251</c:v>
                </c:pt>
                <c:pt idx="220">
                  <c:v>3.4414577798803108</c:v>
                </c:pt>
                <c:pt idx="221">
                  <c:v>3.5262696858309237</c:v>
                </c:pt>
                <c:pt idx="222">
                  <c:v>3.6307020752393582</c:v>
                </c:pt>
                <c:pt idx="223">
                  <c:v>4.0751643542444427</c:v>
                </c:pt>
                <c:pt idx="224">
                  <c:v>4.4799498709057595</c:v>
                </c:pt>
                <c:pt idx="225">
                  <c:v>4.7511825445502174</c:v>
                </c:pt>
                <c:pt idx="226">
                  <c:v>4.7852876666819215</c:v>
                </c:pt>
                <c:pt idx="227">
                  <c:v>5.2289267957509367</c:v>
                </c:pt>
                <c:pt idx="228">
                  <c:v>5.1382087350191368</c:v>
                </c:pt>
                <c:pt idx="229">
                  <c:v>4.7594503801027077</c:v>
                </c:pt>
                <c:pt idx="230">
                  <c:v>4.6126567300143853</c:v>
                </c:pt>
                <c:pt idx="231">
                  <c:v>5.1556832775228036</c:v>
                </c:pt>
                <c:pt idx="232">
                  <c:v>5.9149042242654923</c:v>
                </c:pt>
                <c:pt idx="233">
                  <c:v>6.516718418064098</c:v>
                </c:pt>
                <c:pt idx="234">
                  <c:v>6.6220621172319483</c:v>
                </c:pt>
                <c:pt idx="235">
                  <c:v>7.407316627955213</c:v>
                </c:pt>
                <c:pt idx="236">
                  <c:v>7.6565773059288773</c:v>
                </c:pt>
                <c:pt idx="237">
                  <c:v>7.0308204667604635</c:v>
                </c:pt>
                <c:pt idx="238">
                  <c:v>6.461828206907251</c:v>
                </c:pt>
                <c:pt idx="239">
                  <c:v>6.5977450723158029</c:v>
                </c:pt>
                <c:pt idx="240">
                  <c:v>6.0518023205673703</c:v>
                </c:pt>
                <c:pt idx="241">
                  <c:v>5.9946802924214575</c:v>
                </c:pt>
                <c:pt idx="242">
                  <c:v>5.829300655896839</c:v>
                </c:pt>
                <c:pt idx="243">
                  <c:v>5.9378090713039215</c:v>
                </c:pt>
                <c:pt idx="244">
                  <c:v>5.9480667681509773</c:v>
                </c:pt>
                <c:pt idx="245">
                  <c:v>5.643184339548375</c:v>
                </c:pt>
                <c:pt idx="246">
                  <c:v>5.1633970991304405</c:v>
                </c:pt>
                <c:pt idx="247">
                  <c:v>4.8668878210327948</c:v>
                </c:pt>
                <c:pt idx="248">
                  <c:v>4.9181074828177902</c:v>
                </c:pt>
                <c:pt idx="249">
                  <c:v>4.8419810089395181</c:v>
                </c:pt>
                <c:pt idx="250">
                  <c:v>4.4953123082549133</c:v>
                </c:pt>
                <c:pt idx="251">
                  <c:v>4.5886092640074487</c:v>
                </c:pt>
                <c:pt idx="252">
                  <c:v>4.5646048993425978</c:v>
                </c:pt>
                <c:pt idx="253">
                  <c:v>4.754266398905397</c:v>
                </c:pt>
                <c:pt idx="254">
                  <c:v>5.3719337708487114</c:v>
                </c:pt>
                <c:pt idx="255">
                  <c:v>5.8095895468481711</c:v>
                </c:pt>
                <c:pt idx="256">
                  <c:v>5.9580222601103667</c:v>
                </c:pt>
                <c:pt idx="257">
                  <c:v>6.1294882852797254</c:v>
                </c:pt>
                <c:pt idx="258">
                  <c:v>6.3581917380844803</c:v>
                </c:pt>
                <c:pt idx="259">
                  <c:v>6.0926278697403617</c:v>
                </c:pt>
                <c:pt idx="260">
                  <c:v>5.9672153396398544</c:v>
                </c:pt>
                <c:pt idx="261">
                  <c:v>5.4242924785464322</c:v>
                </c:pt>
                <c:pt idx="262">
                  <c:v>5.2478801127963983</c:v>
                </c:pt>
                <c:pt idx="263">
                  <c:v>5.3631887107079361</c:v>
                </c:pt>
                <c:pt idx="264">
                  <c:v>5.2876130862201549</c:v>
                </c:pt>
                <c:pt idx="265">
                  <c:v>5.2762108886152372</c:v>
                </c:pt>
                <c:pt idx="266">
                  <c:v>5.3509518536628473</c:v>
                </c:pt>
                <c:pt idx="267">
                  <c:v>5.102716552074928</c:v>
                </c:pt>
                <c:pt idx="268">
                  <c:v>5.0436653217112157</c:v>
                </c:pt>
                <c:pt idx="269">
                  <c:v>5.0235858317171971</c:v>
                </c:pt>
                <c:pt idx="270">
                  <c:v>5.0314885719986489</c:v>
                </c:pt>
                <c:pt idx="271">
                  <c:v>5.0954097289952633</c:v>
                </c:pt>
                <c:pt idx="272">
                  <c:v>5.32929468143183</c:v>
                </c:pt>
                <c:pt idx="273">
                  <c:v>5.3182370725929697</c:v>
                </c:pt>
                <c:pt idx="274">
                  <c:v>5.3660603121312134</c:v>
                </c:pt>
                <c:pt idx="275">
                  <c:v>6.9918049438222454</c:v>
                </c:pt>
                <c:pt idx="276">
                  <c:v>5.8915114116453413</c:v>
                </c:pt>
                <c:pt idx="277">
                  <c:v>5.3124928491853733</c:v>
                </c:pt>
                <c:pt idx="278">
                  <c:v>4.9653435946586741</c:v>
                </c:pt>
                <c:pt idx="279">
                  <c:v>4.9141162582909956</c:v>
                </c:pt>
                <c:pt idx="280">
                  <c:v>4.7307668682518065</c:v>
                </c:pt>
                <c:pt idx="281">
                  <c:v>4.740773151683757</c:v>
                </c:pt>
                <c:pt idx="282">
                  <c:v>4.0161376191215155</c:v>
                </c:pt>
                <c:pt idx="283">
                  <c:v>3.8813013603240409</c:v>
                </c:pt>
                <c:pt idx="284">
                  <c:v>3.9853153034752822</c:v>
                </c:pt>
                <c:pt idx="285">
                  <c:v>3.7986143661592058</c:v>
                </c:pt>
                <c:pt idx="286">
                  <c:v>3.5598638476406026</c:v>
                </c:pt>
                <c:pt idx="287">
                  <c:v>3.5341569797886643</c:v>
                </c:pt>
                <c:pt idx="288">
                  <c:v>3.6593232795017063</c:v>
                </c:pt>
                <c:pt idx="289">
                  <c:v>3.71881032791556</c:v>
                </c:pt>
                <c:pt idx="290">
                  <c:v>3.5163735881693787</c:v>
                </c:pt>
                <c:pt idx="291">
                  <c:v>3.5660244315191831</c:v>
                </c:pt>
                <c:pt idx="292">
                  <c:v>3.627910344491637</c:v>
                </c:pt>
                <c:pt idx="293">
                  <c:v>4.4348281252867405</c:v>
                </c:pt>
                <c:pt idx="294">
                  <c:v>4.3036964019429531</c:v>
                </c:pt>
                <c:pt idx="295">
                  <c:v>4.1528574670286682</c:v>
                </c:pt>
                <c:pt idx="296">
                  <c:v>3.8183415632616242</c:v>
                </c:pt>
                <c:pt idx="297">
                  <c:v>3.6181330849159252</c:v>
                </c:pt>
                <c:pt idx="298">
                  <c:v>3.146740768674265</c:v>
                </c:pt>
                <c:pt idx="299">
                  <c:v>3.1037572280848789</c:v>
                </c:pt>
                <c:pt idx="300">
                  <c:v>3.081431020698203</c:v>
                </c:pt>
                <c:pt idx="301">
                  <c:v>3.0220539073281301</c:v>
                </c:pt>
                <c:pt idx="302">
                  <c:v>1.6454936328538055</c:v>
                </c:pt>
                <c:pt idx="303">
                  <c:v>1.6804718528800298</c:v>
                </c:pt>
                <c:pt idx="304">
                  <c:v>1.9055233857983991</c:v>
                </c:pt>
                <c:pt idx="305">
                  <c:v>2.5350167398519221</c:v>
                </c:pt>
                <c:pt idx="306">
                  <c:v>2.2345126229748917</c:v>
                </c:pt>
                <c:pt idx="307">
                  <c:v>1.9725917973891984</c:v>
                </c:pt>
                <c:pt idx="308">
                  <c:v>1.7850851608731066</c:v>
                </c:pt>
                <c:pt idx="309">
                  <c:v>1.7040462598025761</c:v>
                </c:pt>
                <c:pt idx="310">
                  <c:v>1.6678540848876537</c:v>
                </c:pt>
                <c:pt idx="311">
                  <c:v>1.8745519659202157</c:v>
                </c:pt>
                <c:pt idx="312">
                  <c:v>2.1336578642126831</c:v>
                </c:pt>
                <c:pt idx="313">
                  <c:v>2.270286511280811</c:v>
                </c:pt>
                <c:pt idx="314">
                  <c:v>2.7710632579276067</c:v>
                </c:pt>
                <c:pt idx="315">
                  <c:v>2.953813022786862</c:v>
                </c:pt>
                <c:pt idx="316">
                  <c:v>3.2678955783985932</c:v>
                </c:pt>
                <c:pt idx="317">
                  <c:v>3.4719882792941683</c:v>
                </c:pt>
                <c:pt idx="318">
                  <c:v>3.4356077537035943</c:v>
                </c:pt>
                <c:pt idx="319">
                  <c:v>3.6715341909246169</c:v>
                </c:pt>
                <c:pt idx="320">
                  <c:v>3.7763742976748103</c:v>
                </c:pt>
                <c:pt idx="321">
                  <c:v>3.5354488694563431</c:v>
                </c:pt>
                <c:pt idx="322">
                  <c:v>3.4535615560257575</c:v>
                </c:pt>
                <c:pt idx="323">
                  <c:v>3.2499300672062046</c:v>
                </c:pt>
                <c:pt idx="324">
                  <c:v>3.3960058001855233</c:v>
                </c:pt>
                <c:pt idx="325">
                  <c:v>3.5160198042637489</c:v>
                </c:pt>
                <c:pt idx="326">
                  <c:v>3.5383198968258327</c:v>
                </c:pt>
                <c:pt idx="327">
                  <c:v>3.7253702923865881</c:v>
                </c:pt>
                <c:pt idx="328">
                  <c:v>3.9812292628849346</c:v>
                </c:pt>
                <c:pt idx="329">
                  <c:v>4.1682111735575358</c:v>
                </c:pt>
                <c:pt idx="330">
                  <c:v>4.1700314159038454</c:v>
                </c:pt>
                <c:pt idx="331">
                  <c:v>4.3236667517674094</c:v>
                </c:pt>
                <c:pt idx="332">
                  <c:v>4.3222361978508808</c:v>
                </c:pt>
                <c:pt idx="333">
                  <c:v>4.2003852510805819</c:v>
                </c:pt>
                <c:pt idx="334">
                  <c:v>4.1442066521729677</c:v>
                </c:pt>
                <c:pt idx="335">
                  <c:v>4.3277276587277607</c:v>
                </c:pt>
                <c:pt idx="336">
                  <c:v>4.3274797747428551</c:v>
                </c:pt>
                <c:pt idx="337">
                  <c:v>3.7178137086827734</c:v>
                </c:pt>
                <c:pt idx="338">
                  <c:v>3.238474749456715</c:v>
                </c:pt>
                <c:pt idx="339">
                  <c:v>2.7836282494085989</c:v>
                </c:pt>
                <c:pt idx="340">
                  <c:v>2.8269822998974781</c:v>
                </c:pt>
                <c:pt idx="341">
                  <c:v>2.8542572772354031</c:v>
                </c:pt>
                <c:pt idx="342">
                  <c:v>3.0061546336663145</c:v>
                </c:pt>
                <c:pt idx="343">
                  <c:v>3.050032025500089</c:v>
                </c:pt>
                <c:pt idx="344">
                  <c:v>3.0312061123483631</c:v>
                </c:pt>
                <c:pt idx="345">
                  <c:v>3.056949587893667</c:v>
                </c:pt>
                <c:pt idx="346">
                  <c:v>2.9934841178931362</c:v>
                </c:pt>
                <c:pt idx="347">
                  <c:v>2.7112218463500635</c:v>
                </c:pt>
                <c:pt idx="348">
                  <c:v>2.5859107464174707</c:v>
                </c:pt>
                <c:pt idx="349">
                  <c:v>2.2717134625216366</c:v>
                </c:pt>
                <c:pt idx="350">
                  <c:v>2.0997879962733155</c:v>
                </c:pt>
                <c:pt idx="351">
                  <c:v>1.8581620885039198</c:v>
                </c:pt>
                <c:pt idx="352">
                  <c:v>1.6160865104371223</c:v>
                </c:pt>
                <c:pt idx="353">
                  <c:v>1.5426107192914955</c:v>
                </c:pt>
                <c:pt idx="354">
                  <c:v>1.6169380920248788</c:v>
                </c:pt>
                <c:pt idx="355">
                  <c:v>1.5637331308674181</c:v>
                </c:pt>
                <c:pt idx="356">
                  <c:v>1.7381815980208857</c:v>
                </c:pt>
                <c:pt idx="357">
                  <c:v>1.976097769501475</c:v>
                </c:pt>
                <c:pt idx="358">
                  <c:v>2.176047140811832</c:v>
                </c:pt>
                <c:pt idx="359">
                  <c:v>2.4453641868310751</c:v>
                </c:pt>
                <c:pt idx="360">
                  <c:v>2.6479013986448523</c:v>
                </c:pt>
                <c:pt idx="361">
                  <c:v>2.9774904662024375</c:v>
                </c:pt>
                <c:pt idx="362">
                  <c:v>3.2740204696075441</c:v>
                </c:pt>
                <c:pt idx="363">
                  <c:v>3.6241573975178394</c:v>
                </c:pt>
                <c:pt idx="364">
                  <c:v>3.9310770411437308</c:v>
                </c:pt>
                <c:pt idx="365">
                  <c:v>4.2010377802509904</c:v>
                </c:pt>
                <c:pt idx="366">
                  <c:v>4.3842801015432862</c:v>
                </c:pt>
                <c:pt idx="367">
                  <c:v>4.7391859846594189</c:v>
                </c:pt>
                <c:pt idx="368">
                  <c:v>4.9955796899289799</c:v>
                </c:pt>
                <c:pt idx="369">
                  <c:v>4.9032718275223024</c:v>
                </c:pt>
                <c:pt idx="370">
                  <c:v>4.8035404290111012</c:v>
                </c:pt>
                <c:pt idx="371">
                  <c:v>4.7205319227614204</c:v>
                </c:pt>
                <c:pt idx="372">
                  <c:v>4.5909413234427916</c:v>
                </c:pt>
                <c:pt idx="373">
                  <c:v>4.6547867957968583</c:v>
                </c:pt>
                <c:pt idx="374">
                  <c:v>4.6008793956291321</c:v>
                </c:pt>
                <c:pt idx="375">
                  <c:v>4.6630885101685946</c:v>
                </c:pt>
                <c:pt idx="376">
                  <c:v>4.8025706595206445</c:v>
                </c:pt>
                <c:pt idx="377">
                  <c:v>4.9757958985715458</c:v>
                </c:pt>
                <c:pt idx="378">
                  <c:v>4.9085899221432303</c:v>
                </c:pt>
                <c:pt idx="379">
                  <c:v>4.3323774143275511</c:v>
                </c:pt>
                <c:pt idx="380">
                  <c:v>3.6123044798312862</c:v>
                </c:pt>
                <c:pt idx="381">
                  <c:v>4.8352684062322346</c:v>
                </c:pt>
                <c:pt idx="382">
                  <c:v>5.1525428956562491</c:v>
                </c:pt>
                <c:pt idx="383">
                  <c:v>5.2070871106145251</c:v>
                </c:pt>
                <c:pt idx="384">
                  <c:v>4.9648965306139363</c:v>
                </c:pt>
                <c:pt idx="385">
                  <c:v>4.918111729839544</c:v>
                </c:pt>
                <c:pt idx="386">
                  <c:v>3.8582339282945535</c:v>
                </c:pt>
                <c:pt idx="387">
                  <c:v>2.7429922458710205</c:v>
                </c:pt>
                <c:pt idx="388">
                  <c:v>4.3016346309108968</c:v>
                </c:pt>
                <c:pt idx="389">
                  <c:v>4.2632344557803066</c:v>
                </c:pt>
                <c:pt idx="390">
                  <c:v>3.8173890472442982</c:v>
                </c:pt>
                <c:pt idx="391">
                  <c:v>4.4317223509377817</c:v>
                </c:pt>
                <c:pt idx="392">
                  <c:v>5.7636398593883813</c:v>
                </c:pt>
                <c:pt idx="393">
                  <c:v>7.029877212231944</c:v>
                </c:pt>
                <c:pt idx="394">
                  <c:v>8.0539996899524589</c:v>
                </c:pt>
                <c:pt idx="395">
                  <c:v>7.6171402070909986</c:v>
                </c:pt>
                <c:pt idx="396">
                  <c:v>7.292031945419601</c:v>
                </c:pt>
                <c:pt idx="397">
                  <c:v>7.5368782409923796</c:v>
                </c:pt>
                <c:pt idx="398">
                  <c:v>7.2805640091193249</c:v>
                </c:pt>
                <c:pt idx="399">
                  <c:v>6.3169335891313407</c:v>
                </c:pt>
                <c:pt idx="400">
                  <c:v>5.460127346566785</c:v>
                </c:pt>
                <c:pt idx="401">
                  <c:v>5.2769462471010691</c:v>
                </c:pt>
                <c:pt idx="402">
                  <c:v>4.8917955082139812</c:v>
                </c:pt>
                <c:pt idx="403">
                  <c:v>4.93325041983329</c:v>
                </c:pt>
                <c:pt idx="404">
                  <c:v>5.0040320679526529</c:v>
                </c:pt>
                <c:pt idx="405">
                  <c:v>4.6094818633274013</c:v>
                </c:pt>
                <c:pt idx="406">
                  <c:v>3.9561750473443951</c:v>
                </c:pt>
                <c:pt idx="407">
                  <c:v>3.4149962900443214</c:v>
                </c:pt>
                <c:pt idx="408">
                  <c:v>3.3002133199336252</c:v>
                </c:pt>
                <c:pt idx="409">
                  <c:v>3.4991891276747698</c:v>
                </c:pt>
                <c:pt idx="410">
                  <c:v>3.5852193051666972</c:v>
                </c:pt>
                <c:pt idx="411">
                  <c:v>3.7296998786328297</c:v>
                </c:pt>
                <c:pt idx="412">
                  <c:v>3.762652314988725</c:v>
                </c:pt>
                <c:pt idx="413">
                  <c:v>4.6700893338448468</c:v>
                </c:pt>
                <c:pt idx="414">
                  <c:v>5.1683482875170288</c:v>
                </c:pt>
                <c:pt idx="415">
                  <c:v>5.6047257947447218</c:v>
                </c:pt>
                <c:pt idx="416">
                  <c:v>5.6007940758608914</c:v>
                </c:pt>
                <c:pt idx="417">
                  <c:v>5.5656477618902294</c:v>
                </c:pt>
                <c:pt idx="418">
                  <c:v>5.4116213984164823</c:v>
                </c:pt>
                <c:pt idx="419">
                  <c:v>5.1355487182010284</c:v>
                </c:pt>
                <c:pt idx="420">
                  <c:v>4.8086874032150586</c:v>
                </c:pt>
                <c:pt idx="421">
                  <c:v>4.6385837074756253</c:v>
                </c:pt>
                <c:pt idx="422">
                  <c:v>4.6714321463659374</c:v>
                </c:pt>
                <c:pt idx="423">
                  <c:v>4.7196800426508165</c:v>
                </c:pt>
                <c:pt idx="424">
                  <c:v>4.6148479773527757</c:v>
                </c:pt>
                <c:pt idx="425">
                  <c:v>4.7726711545348488</c:v>
                </c:pt>
                <c:pt idx="426">
                  <c:v>4.767441081469153</c:v>
                </c:pt>
                <c:pt idx="427">
                  <c:v>4.9418890877347534</c:v>
                </c:pt>
                <c:pt idx="428">
                  <c:v>4.8091668621880235</c:v>
                </c:pt>
                <c:pt idx="429">
                  <c:v>5.0562917479380038</c:v>
                </c:pt>
                <c:pt idx="430">
                  <c:v>5.0580041050210021</c:v>
                </c:pt>
                <c:pt idx="431">
                  <c:v>5.070639402688613</c:v>
                </c:pt>
                <c:pt idx="432">
                  <c:v>5.1159102155256972</c:v>
                </c:pt>
                <c:pt idx="433">
                  <c:v>5.2691668562949197</c:v>
                </c:pt>
                <c:pt idx="434">
                  <c:v>5.3566751125327725</c:v>
                </c:pt>
                <c:pt idx="435">
                  <c:v>5.1008358735045567</c:v>
                </c:pt>
                <c:pt idx="436">
                  <c:v>4.8753600647825346</c:v>
                </c:pt>
                <c:pt idx="437">
                  <c:v>4.2368886666547905</c:v>
                </c:pt>
                <c:pt idx="438">
                  <c:v>3.8448644719639482</c:v>
                </c:pt>
                <c:pt idx="439">
                  <c:v>4.0218600881714268</c:v>
                </c:pt>
                <c:pt idx="440">
                  <c:v>3.6888056813980183</c:v>
                </c:pt>
                <c:pt idx="441">
                  <c:v>3.667371562652836</c:v>
                </c:pt>
                <c:pt idx="442">
                  <c:v>3.8467919072820238</c:v>
                </c:pt>
                <c:pt idx="443">
                  <c:v>3.9783760010685865</c:v>
                </c:pt>
                <c:pt idx="444">
                  <c:v>3.9330663610461558</c:v>
                </c:pt>
                <c:pt idx="445">
                  <c:v>3.7480756030529969</c:v>
                </c:pt>
                <c:pt idx="446">
                  <c:v>3.8864767730967276</c:v>
                </c:pt>
                <c:pt idx="447">
                  <c:v>3.8061858224464515</c:v>
                </c:pt>
                <c:pt idx="448">
                  <c:v>3.7008732552946588</c:v>
                </c:pt>
                <c:pt idx="449">
                  <c:v>3.7018920698757083</c:v>
                </c:pt>
                <c:pt idx="450">
                  <c:v>3.0773070541812366</c:v>
                </c:pt>
                <c:pt idx="451">
                  <c:v>3.8472919069790383</c:v>
                </c:pt>
                <c:pt idx="452">
                  <c:v>4.4627992232163223</c:v>
                </c:pt>
                <c:pt idx="453">
                  <c:v>5.4627799283914227</c:v>
                </c:pt>
                <c:pt idx="454">
                  <c:v>6.2571808570260403</c:v>
                </c:pt>
                <c:pt idx="455">
                  <c:v>7.106556134890897</c:v>
                </c:pt>
                <c:pt idx="456">
                  <c:v>8.1492986180758553</c:v>
                </c:pt>
                <c:pt idx="457">
                  <c:v>7.9030671969785988</c:v>
                </c:pt>
                <c:pt idx="458">
                  <c:v>7.0683380767401269</c:v>
                </c:pt>
                <c:pt idx="459">
                  <c:v>6.6047029434580686</c:v>
                </c:pt>
                <c:pt idx="460">
                  <c:v>7.1890204338998451</c:v>
                </c:pt>
                <c:pt idx="461">
                  <c:v>7.0533430600233844</c:v>
                </c:pt>
                <c:pt idx="462">
                  <c:v>5.7036256714035369</c:v>
                </c:pt>
                <c:pt idx="463">
                  <c:v>5.0593099048002887</c:v>
                </c:pt>
                <c:pt idx="464">
                  <c:v>5.1565550822520043</c:v>
                </c:pt>
                <c:pt idx="465">
                  <c:v>5.1080963045694547</c:v>
                </c:pt>
                <c:pt idx="466">
                  <c:v>4.9122882307290974</c:v>
                </c:pt>
                <c:pt idx="467">
                  <c:v>4.8846637455714044</c:v>
                </c:pt>
                <c:pt idx="468">
                  <c:v>4.6475071929740874</c:v>
                </c:pt>
                <c:pt idx="469">
                  <c:v>4.8871452738665742</c:v>
                </c:pt>
                <c:pt idx="470">
                  <c:v>4.6789695854974633</c:v>
                </c:pt>
                <c:pt idx="471">
                  <c:v>4.7164857068116808</c:v>
                </c:pt>
                <c:pt idx="472">
                  <c:v>4.8398996861844648</c:v>
                </c:pt>
                <c:pt idx="473">
                  <c:v>4.9963036055575634</c:v>
                </c:pt>
                <c:pt idx="474">
                  <c:v>4.9103242200875457</c:v>
                </c:pt>
                <c:pt idx="475">
                  <c:v>5.0860593760041475</c:v>
                </c:pt>
                <c:pt idx="476">
                  <c:v>4.8623097645186117</c:v>
                </c:pt>
                <c:pt idx="477">
                  <c:v>4.7291063844866317</c:v>
                </c:pt>
                <c:pt idx="478">
                  <c:v>4.7348712564690123</c:v>
                </c:pt>
                <c:pt idx="479">
                  <c:v>4.9545027693082853</c:v>
                </c:pt>
                <c:pt idx="480">
                  <c:v>4.6204180556949606</c:v>
                </c:pt>
                <c:pt idx="481">
                  <c:v>4.2922933776800596</c:v>
                </c:pt>
                <c:pt idx="482">
                  <c:v>4.2383318685714944</c:v>
                </c:pt>
                <c:pt idx="483">
                  <c:v>4.8655784765456414</c:v>
                </c:pt>
                <c:pt idx="484">
                  <c:v>4.8969411397333191</c:v>
                </c:pt>
                <c:pt idx="485">
                  <c:v>4.9945179101567225</c:v>
                </c:pt>
                <c:pt idx="486">
                  <c:v>5.0810477626418198</c:v>
                </c:pt>
                <c:pt idx="487">
                  <c:v>5.2371676407872503</c:v>
                </c:pt>
                <c:pt idx="488">
                  <c:v>5.2558708738122162</c:v>
                </c:pt>
                <c:pt idx="489">
                  <c:v>4.9331796663451621</c:v>
                </c:pt>
                <c:pt idx="490">
                  <c:v>4.8554739698283873</c:v>
                </c:pt>
                <c:pt idx="491">
                  <c:v>4.9103729226145951</c:v>
                </c:pt>
                <c:pt idx="492">
                  <c:v>4.8869826706765567</c:v>
                </c:pt>
                <c:pt idx="493">
                  <c:v>4.5326628802380791</c:v>
                </c:pt>
                <c:pt idx="494">
                  <c:v>4.8381972933090909</c:v>
                </c:pt>
                <c:pt idx="495">
                  <c:v>4.4872538085239757</c:v>
                </c:pt>
                <c:pt idx="496">
                  <c:v>4.465438052789116</c:v>
                </c:pt>
                <c:pt idx="497">
                  <c:v>3.8839261000011631</c:v>
                </c:pt>
                <c:pt idx="498">
                  <c:v>3.411345555976987</c:v>
                </c:pt>
                <c:pt idx="499">
                  <c:v>3.2405482151066782</c:v>
                </c:pt>
                <c:pt idx="500">
                  <c:v>3.6242182008055499</c:v>
                </c:pt>
                <c:pt idx="501">
                  <c:v>4.184599869438812</c:v>
                </c:pt>
                <c:pt idx="502">
                  <c:v>5.260934384482284</c:v>
                </c:pt>
                <c:pt idx="503">
                  <c:v>4.8677997047804507</c:v>
                </c:pt>
                <c:pt idx="504">
                  <c:v>3.944146800355544</c:v>
                </c:pt>
                <c:pt idx="505">
                  <c:v>3.8422536327454475</c:v>
                </c:pt>
                <c:pt idx="506">
                  <c:v>3.890734581882306</c:v>
                </c:pt>
                <c:pt idx="507">
                  <c:v>3.9511240952863882</c:v>
                </c:pt>
                <c:pt idx="508">
                  <c:v>4.0246748055471295</c:v>
                </c:pt>
                <c:pt idx="509">
                  <c:v>3.9433620283301862</c:v>
                </c:pt>
                <c:pt idx="510">
                  <c:v>3.704669893513727</c:v>
                </c:pt>
                <c:pt idx="511">
                  <c:v>3.679991704216814</c:v>
                </c:pt>
                <c:pt idx="512">
                  <c:v>3.9741893730815865</c:v>
                </c:pt>
                <c:pt idx="513">
                  <c:v>4.2172170687079662</c:v>
                </c:pt>
                <c:pt idx="514">
                  <c:v>4.1454796148359225</c:v>
                </c:pt>
                <c:pt idx="515">
                  <c:v>3.8764588593555747</c:v>
                </c:pt>
                <c:pt idx="516">
                  <c:v>3.6031884194247326</c:v>
                </c:pt>
                <c:pt idx="517">
                  <c:v>3.5509916866304407</c:v>
                </c:pt>
                <c:pt idx="518">
                  <c:v>3.5977007008642632</c:v>
                </c:pt>
                <c:pt idx="519">
                  <c:v>3.8821874491894413</c:v>
                </c:pt>
                <c:pt idx="520">
                  <c:v>3.7607959205057799</c:v>
                </c:pt>
                <c:pt idx="521">
                  <c:v>3.7967807649325813</c:v>
                </c:pt>
                <c:pt idx="522">
                  <c:v>4.2584116050351035</c:v>
                </c:pt>
                <c:pt idx="523">
                  <c:v>4.4617185839581692</c:v>
                </c:pt>
                <c:pt idx="524">
                  <c:v>4.4869220305813542</c:v>
                </c:pt>
                <c:pt idx="525">
                  <c:v>4.2621654586839863</c:v>
                </c:pt>
                <c:pt idx="526">
                  <c:v>4.0000411946126295</c:v>
                </c:pt>
                <c:pt idx="527">
                  <c:v>3.9750301936272638</c:v>
                </c:pt>
                <c:pt idx="528">
                  <c:v>4.1541523814268171</c:v>
                </c:pt>
                <c:pt idx="529">
                  <c:v>3.9814713105181894</c:v>
                </c:pt>
                <c:pt idx="530">
                  <c:v>2.5140814439594159</c:v>
                </c:pt>
                <c:pt idx="531">
                  <c:v>4.6776924990510471</c:v>
                </c:pt>
                <c:pt idx="532">
                  <c:v>4.6631456911400235</c:v>
                </c:pt>
                <c:pt idx="533">
                  <c:v>4.3045572323173724</c:v>
                </c:pt>
                <c:pt idx="534">
                  <c:v>4.0698875464635869</c:v>
                </c:pt>
                <c:pt idx="535">
                  <c:v>3.8658140960270275</c:v>
                </c:pt>
                <c:pt idx="536">
                  <c:v>4.4404775163801595</c:v>
                </c:pt>
                <c:pt idx="537">
                  <c:v>4.8007422035099161</c:v>
                </c:pt>
                <c:pt idx="538">
                  <c:v>4.6338024386479244</c:v>
                </c:pt>
                <c:pt idx="539">
                  <c:v>4.7838547306809458</c:v>
                </c:pt>
                <c:pt idx="540">
                  <c:v>4.5898838801841491</c:v>
                </c:pt>
                <c:pt idx="541">
                  <c:v>4.5963580307091654</c:v>
                </c:pt>
                <c:pt idx="542">
                  <c:v>4.7339657444805008</c:v>
                </c:pt>
                <c:pt idx="543">
                  <c:v>4.5060520941057041</c:v>
                </c:pt>
                <c:pt idx="544">
                  <c:v>4.0924603287350401</c:v>
                </c:pt>
                <c:pt idx="545">
                  <c:v>3.641824061637617</c:v>
                </c:pt>
                <c:pt idx="546">
                  <c:v>3.4393793707178584</c:v>
                </c:pt>
                <c:pt idx="547">
                  <c:v>2.8160296858355438</c:v>
                </c:pt>
                <c:pt idx="548">
                  <c:v>2.3853516357626554</c:v>
                </c:pt>
                <c:pt idx="549">
                  <c:v>2.3585707825907645</c:v>
                </c:pt>
                <c:pt idx="550">
                  <c:v>2.2376288374561271</c:v>
                </c:pt>
                <c:pt idx="551">
                  <c:v>2.8441816686639765</c:v>
                </c:pt>
                <c:pt idx="552">
                  <c:v>3.3408444235854318</c:v>
                </c:pt>
                <c:pt idx="553">
                  <c:v>2.9753428119053065</c:v>
                </c:pt>
                <c:pt idx="554">
                  <c:v>2.4177529044511878</c:v>
                </c:pt>
                <c:pt idx="555">
                  <c:v>2.3497207350626672</c:v>
                </c:pt>
                <c:pt idx="556">
                  <c:v>2.7203496584353606</c:v>
                </c:pt>
                <c:pt idx="557">
                  <c:v>3.4383675897624513</c:v>
                </c:pt>
                <c:pt idx="558">
                  <c:v>2.5067568453598885</c:v>
                </c:pt>
                <c:pt idx="559">
                  <c:v>2.0330869170984349</c:v>
                </c:pt>
                <c:pt idx="560">
                  <c:v>1.394848708975748</c:v>
                </c:pt>
                <c:pt idx="561">
                  <c:v>1.1102563556130454</c:v>
                </c:pt>
                <c:pt idx="562">
                  <c:v>1.4117233439896426</c:v>
                </c:pt>
                <c:pt idx="563">
                  <c:v>0.94083806426283356</c:v>
                </c:pt>
                <c:pt idx="564">
                  <c:v>0.68417028873465813</c:v>
                </c:pt>
                <c:pt idx="565">
                  <c:v>0.61052432316672456</c:v>
                </c:pt>
                <c:pt idx="566">
                  <c:v>0.61797492534750043</c:v>
                </c:pt>
                <c:pt idx="567">
                  <c:v>0.59527807349399331</c:v>
                </c:pt>
                <c:pt idx="568">
                  <c:v>0.67516829973346881</c:v>
                </c:pt>
                <c:pt idx="569">
                  <c:v>0.77003586735624918</c:v>
                </c:pt>
                <c:pt idx="570">
                  <c:v>0.84950479471380858</c:v>
                </c:pt>
                <c:pt idx="571">
                  <c:v>0.91597682434806649</c:v>
                </c:pt>
                <c:pt idx="572">
                  <c:v>0.86342935825519562</c:v>
                </c:pt>
                <c:pt idx="573">
                  <c:v>0.97975545448744716</c:v>
                </c:pt>
                <c:pt idx="574">
                  <c:v>0.97977679350658253</c:v>
                </c:pt>
                <c:pt idx="575">
                  <c:v>1.124253515643755</c:v>
                </c:pt>
                <c:pt idx="576">
                  <c:v>1.334015890610506</c:v>
                </c:pt>
                <c:pt idx="577">
                  <c:v>1.4622924463161138</c:v>
                </c:pt>
                <c:pt idx="578">
                  <c:v>1.448792234210718</c:v>
                </c:pt>
              </c:numCache>
            </c:numRef>
          </c:xVal>
          <c:yVal>
            <c:numRef>
              <c:f>'SCPT-12'!$AM$13:$AM$10000</c:f>
              <c:numCache>
                <c:formatCode>0.0</c:formatCode>
                <c:ptCount val="9988"/>
                <c:pt idx="0">
                  <c:v>0</c:v>
                </c:pt>
                <c:pt idx="1">
                  <c:v>114.57284179045955</c:v>
                </c:pt>
                <c:pt idx="2">
                  <c:v>172.25120031142919</c:v>
                </c:pt>
                <c:pt idx="3">
                  <c:v>184.88741173876801</c:v>
                </c:pt>
                <c:pt idx="4">
                  <c:v>199.03582833619041</c:v>
                </c:pt>
                <c:pt idx="5">
                  <c:v>188.21383487099061</c:v>
                </c:pt>
                <c:pt idx="6">
                  <c:v>174.99821863300369</c:v>
                </c:pt>
                <c:pt idx="7">
                  <c:v>165.41389251408378</c:v>
                </c:pt>
                <c:pt idx="8">
                  <c:v>154.68582764308007</c:v>
                </c:pt>
                <c:pt idx="9">
                  <c:v>145.94464594993735</c:v>
                </c:pt>
                <c:pt idx="10">
                  <c:v>138.23597042338375</c:v>
                </c:pt>
                <c:pt idx="11">
                  <c:v>132.18740514162994</c:v>
                </c:pt>
                <c:pt idx="12">
                  <c:v>127.03437385130762</c:v>
                </c:pt>
                <c:pt idx="13">
                  <c:v>121.5578224758019</c:v>
                </c:pt>
                <c:pt idx="14">
                  <c:v>118.51622806804957</c:v>
                </c:pt>
                <c:pt idx="15">
                  <c:v>113.93312661333864</c:v>
                </c:pt>
                <c:pt idx="16">
                  <c:v>111.22598987983316</c:v>
                </c:pt>
                <c:pt idx="17">
                  <c:v>105.87776717829207</c:v>
                </c:pt>
                <c:pt idx="18">
                  <c:v>100.88291679612209</c:v>
                </c:pt>
                <c:pt idx="19">
                  <c:v>99.373392746286214</c:v>
                </c:pt>
                <c:pt idx="20">
                  <c:v>97.191022774268276</c:v>
                </c:pt>
                <c:pt idx="21">
                  <c:v>95.190019263932228</c:v>
                </c:pt>
                <c:pt idx="22">
                  <c:v>93.275840224333848</c:v>
                </c:pt>
                <c:pt idx="23">
                  <c:v>90.793519842408585</c:v>
                </c:pt>
                <c:pt idx="24">
                  <c:v>88.458641068751575</c:v>
                </c:pt>
                <c:pt idx="25">
                  <c:v>86.424876206181565</c:v>
                </c:pt>
                <c:pt idx="26">
                  <c:v>83.873554685195444</c:v>
                </c:pt>
                <c:pt idx="27">
                  <c:v>81.777704563245109</c:v>
                </c:pt>
                <c:pt idx="28">
                  <c:v>78.206863544616269</c:v>
                </c:pt>
                <c:pt idx="29">
                  <c:v>75.052268558353518</c:v>
                </c:pt>
                <c:pt idx="30">
                  <c:v>72.183330219800254</c:v>
                </c:pt>
                <c:pt idx="31">
                  <c:v>71.858297394021861</c:v>
                </c:pt>
                <c:pt idx="32">
                  <c:v>68.684227627430374</c:v>
                </c:pt>
                <c:pt idx="33">
                  <c:v>67.255321288010904</c:v>
                </c:pt>
                <c:pt idx="34">
                  <c:v>64.798139112427322</c:v>
                </c:pt>
                <c:pt idx="35">
                  <c:v>61.617030353157432</c:v>
                </c:pt>
                <c:pt idx="36">
                  <c:v>59.977563334836233</c:v>
                </c:pt>
                <c:pt idx="37">
                  <c:v>58.874068659602628</c:v>
                </c:pt>
                <c:pt idx="38">
                  <c:v>58.39086793090727</c:v>
                </c:pt>
                <c:pt idx="39">
                  <c:v>58.224376910462595</c:v>
                </c:pt>
                <c:pt idx="40">
                  <c:v>58.03384700122902</c:v>
                </c:pt>
                <c:pt idx="41">
                  <c:v>57.671388715625547</c:v>
                </c:pt>
                <c:pt idx="42">
                  <c:v>57.326209679984608</c:v>
                </c:pt>
                <c:pt idx="43">
                  <c:v>56.511123564169523</c:v>
                </c:pt>
                <c:pt idx="44">
                  <c:v>57.072589737695523</c:v>
                </c:pt>
                <c:pt idx="45">
                  <c:v>57.006402547985211</c:v>
                </c:pt>
                <c:pt idx="46">
                  <c:v>57.089482241771229</c:v>
                </c:pt>
                <c:pt idx="47">
                  <c:v>57.04363837537052</c:v>
                </c:pt>
                <c:pt idx="48">
                  <c:v>56.049816747240584</c:v>
                </c:pt>
                <c:pt idx="49">
                  <c:v>54.696628222831229</c:v>
                </c:pt>
                <c:pt idx="50">
                  <c:v>52.214425736777152</c:v>
                </c:pt>
                <c:pt idx="51">
                  <c:v>51.243148837041062</c:v>
                </c:pt>
                <c:pt idx="52">
                  <c:v>49.838541764321761</c:v>
                </c:pt>
                <c:pt idx="53">
                  <c:v>48.725565895601214</c:v>
                </c:pt>
                <c:pt idx="54">
                  <c:v>47.38423383109545</c:v>
                </c:pt>
                <c:pt idx="55">
                  <c:v>46.243958698710493</c:v>
                </c:pt>
                <c:pt idx="56">
                  <c:v>45.013558642425139</c:v>
                </c:pt>
                <c:pt idx="57">
                  <c:v>42.599934580115168</c:v>
                </c:pt>
                <c:pt idx="58">
                  <c:v>40.471629714752105</c:v>
                </c:pt>
                <c:pt idx="59">
                  <c:v>38.10426766140602</c:v>
                </c:pt>
                <c:pt idx="60">
                  <c:v>36.255926337155422</c:v>
                </c:pt>
                <c:pt idx="61">
                  <c:v>35.120773235518179</c:v>
                </c:pt>
                <c:pt idx="62">
                  <c:v>34.076355623233049</c:v>
                </c:pt>
                <c:pt idx="63">
                  <c:v>33.039939552182119</c:v>
                </c:pt>
                <c:pt idx="64">
                  <c:v>33.662377864025856</c:v>
                </c:pt>
                <c:pt idx="65">
                  <c:v>33.495258545821663</c:v>
                </c:pt>
                <c:pt idx="66">
                  <c:v>35.440512514242016</c:v>
                </c:pt>
                <c:pt idx="67">
                  <c:v>35.418368534943447</c:v>
                </c:pt>
                <c:pt idx="68">
                  <c:v>34.928135921265387</c:v>
                </c:pt>
                <c:pt idx="69">
                  <c:v>35.039105486847603</c:v>
                </c:pt>
                <c:pt idx="70">
                  <c:v>34.348255843135775</c:v>
                </c:pt>
                <c:pt idx="71">
                  <c:v>33.758320954369161</c:v>
                </c:pt>
                <c:pt idx="72">
                  <c:v>33.245044183533402</c:v>
                </c:pt>
                <c:pt idx="73">
                  <c:v>31.220365378137593</c:v>
                </c:pt>
                <c:pt idx="74">
                  <c:v>29.15735643305127</c:v>
                </c:pt>
                <c:pt idx="75">
                  <c:v>28.066066698648079</c:v>
                </c:pt>
                <c:pt idx="76">
                  <c:v>28.577999278857781</c:v>
                </c:pt>
                <c:pt idx="77">
                  <c:v>33.195501264640036</c:v>
                </c:pt>
                <c:pt idx="78">
                  <c:v>37.969490773112263</c:v>
                </c:pt>
                <c:pt idx="79">
                  <c:v>36.403368600196899</c:v>
                </c:pt>
                <c:pt idx="80">
                  <c:v>36.511271580941553</c:v>
                </c:pt>
                <c:pt idx="81">
                  <c:v>36.656422156362709</c:v>
                </c:pt>
                <c:pt idx="82">
                  <c:v>37.57086303664159</c:v>
                </c:pt>
                <c:pt idx="83">
                  <c:v>35.103663491699272</c:v>
                </c:pt>
                <c:pt idx="84">
                  <c:v>31.071689076371115</c:v>
                </c:pt>
                <c:pt idx="85">
                  <c:v>28.728771436387873</c:v>
                </c:pt>
                <c:pt idx="86">
                  <c:v>32.553050474553729</c:v>
                </c:pt>
                <c:pt idx="87">
                  <c:v>32.872392809225573</c:v>
                </c:pt>
                <c:pt idx="88">
                  <c:v>34.541173531816057</c:v>
                </c:pt>
                <c:pt idx="89">
                  <c:v>34.886095905859612</c:v>
                </c:pt>
                <c:pt idx="90">
                  <c:v>34.643688013961075</c:v>
                </c:pt>
                <c:pt idx="91">
                  <c:v>32.060365229829934</c:v>
                </c:pt>
                <c:pt idx="92">
                  <c:v>30.172514967348853</c:v>
                </c:pt>
                <c:pt idx="93">
                  <c:v>28.040967245545669</c:v>
                </c:pt>
                <c:pt idx="94">
                  <c:v>28.697642524912347</c:v>
                </c:pt>
                <c:pt idx="95">
                  <c:v>31.615581024462532</c:v>
                </c:pt>
                <c:pt idx="96">
                  <c:v>32.482335116743165</c:v>
                </c:pt>
                <c:pt idx="97">
                  <c:v>33.552077482606357</c:v>
                </c:pt>
                <c:pt idx="98">
                  <c:v>35.192018361610067</c:v>
                </c:pt>
                <c:pt idx="99">
                  <c:v>35.562602050857009</c:v>
                </c:pt>
                <c:pt idx="100">
                  <c:v>35.692026845081102</c:v>
                </c:pt>
                <c:pt idx="101">
                  <c:v>34.211029114591078</c:v>
                </c:pt>
                <c:pt idx="102">
                  <c:v>30.854443022774738</c:v>
                </c:pt>
                <c:pt idx="103">
                  <c:v>28.874345377243518</c:v>
                </c:pt>
                <c:pt idx="104">
                  <c:v>27.675538615634544</c:v>
                </c:pt>
                <c:pt idx="105">
                  <c:v>26.880379040416432</c:v>
                </c:pt>
                <c:pt idx="106">
                  <c:v>26.45986547335329</c:v>
                </c:pt>
                <c:pt idx="107">
                  <c:v>26.748870464102414</c:v>
                </c:pt>
                <c:pt idx="108">
                  <c:v>25.574844000051286</c:v>
                </c:pt>
                <c:pt idx="109">
                  <c:v>21.092010537810367</c:v>
                </c:pt>
                <c:pt idx="110">
                  <c:v>18.721019985907422</c:v>
                </c:pt>
                <c:pt idx="111">
                  <c:v>16.259889135496348</c:v>
                </c:pt>
                <c:pt idx="112">
                  <c:v>17.240980941500009</c:v>
                </c:pt>
                <c:pt idx="113">
                  <c:v>16.431221699807811</c:v>
                </c:pt>
                <c:pt idx="114">
                  <c:v>16.522028558199111</c:v>
                </c:pt>
                <c:pt idx="115">
                  <c:v>19.364105241649995</c:v>
                </c:pt>
                <c:pt idx="116">
                  <c:v>21.998944980110785</c:v>
                </c:pt>
                <c:pt idx="117">
                  <c:v>33.631294625627618</c:v>
                </c:pt>
                <c:pt idx="118">
                  <c:v>35.333178557408893</c:v>
                </c:pt>
                <c:pt idx="119">
                  <c:v>32.124572899513367</c:v>
                </c:pt>
                <c:pt idx="120">
                  <c:v>30.919644007407392</c:v>
                </c:pt>
                <c:pt idx="121">
                  <c:v>31.067307801501897</c:v>
                </c:pt>
                <c:pt idx="122">
                  <c:v>32.045709881294037</c:v>
                </c:pt>
                <c:pt idx="123">
                  <c:v>32.681131140571175</c:v>
                </c:pt>
                <c:pt idx="124">
                  <c:v>32.712920431791787</c:v>
                </c:pt>
                <c:pt idx="125">
                  <c:v>32.688388393813341</c:v>
                </c:pt>
                <c:pt idx="126">
                  <c:v>31.646288986139055</c:v>
                </c:pt>
                <c:pt idx="127">
                  <c:v>30.860900254977199</c:v>
                </c:pt>
                <c:pt idx="128">
                  <c:v>30.653719423542071</c:v>
                </c:pt>
                <c:pt idx="129">
                  <c:v>30.105311730336489</c:v>
                </c:pt>
                <c:pt idx="130">
                  <c:v>29.646283368271643</c:v>
                </c:pt>
                <c:pt idx="131">
                  <c:v>29.38106138867402</c:v>
                </c:pt>
                <c:pt idx="132">
                  <c:v>28.799004008978738</c:v>
                </c:pt>
                <c:pt idx="133">
                  <c:v>27.932239209259755</c:v>
                </c:pt>
                <c:pt idx="134">
                  <c:v>27.299871648638646</c:v>
                </c:pt>
                <c:pt idx="135">
                  <c:v>26.837553677924646</c:v>
                </c:pt>
                <c:pt idx="136">
                  <c:v>25.851651565633389</c:v>
                </c:pt>
                <c:pt idx="137">
                  <c:v>25.488664612911791</c:v>
                </c:pt>
                <c:pt idx="138">
                  <c:v>25.277280109250768</c:v>
                </c:pt>
                <c:pt idx="139">
                  <c:v>25.20209337605263</c:v>
                </c:pt>
                <c:pt idx="140">
                  <c:v>24.767635189692601</c:v>
                </c:pt>
                <c:pt idx="141">
                  <c:v>23.688640944557601</c:v>
                </c:pt>
                <c:pt idx="142">
                  <c:v>23.499352889424792</c:v>
                </c:pt>
                <c:pt idx="143">
                  <c:v>23.543444060488682</c:v>
                </c:pt>
                <c:pt idx="144">
                  <c:v>23.313291712443757</c:v>
                </c:pt>
                <c:pt idx="145">
                  <c:v>21.963266926887052</c:v>
                </c:pt>
                <c:pt idx="146">
                  <c:v>21.67380778176944</c:v>
                </c:pt>
                <c:pt idx="147">
                  <c:v>21.511398831517077</c:v>
                </c:pt>
                <c:pt idx="148">
                  <c:v>22.330468554016658</c:v>
                </c:pt>
                <c:pt idx="149">
                  <c:v>44.918836505117341</c:v>
                </c:pt>
                <c:pt idx="150">
                  <c:v>41.38484239951196</c:v>
                </c:pt>
                <c:pt idx="151">
                  <c:v>24.539535551867356</c:v>
                </c:pt>
                <c:pt idx="152">
                  <c:v>25.834481483125419</c:v>
                </c:pt>
                <c:pt idx="153">
                  <c:v>25.999746552379325</c:v>
                </c:pt>
                <c:pt idx="154">
                  <c:v>23.670753757453092</c:v>
                </c:pt>
                <c:pt idx="155">
                  <c:v>20.953579334560601</c:v>
                </c:pt>
                <c:pt idx="156">
                  <c:v>23.365839262102529</c:v>
                </c:pt>
                <c:pt idx="157">
                  <c:v>24.338674248486281</c:v>
                </c:pt>
                <c:pt idx="158">
                  <c:v>15.704887031275547</c:v>
                </c:pt>
                <c:pt idx="159">
                  <c:v>14.435212237205191</c:v>
                </c:pt>
                <c:pt idx="160">
                  <c:v>13.26073867979583</c:v>
                </c:pt>
                <c:pt idx="161">
                  <c:v>13.403340292957697</c:v>
                </c:pt>
                <c:pt idx="162">
                  <c:v>13.27271202389357</c:v>
                </c:pt>
                <c:pt idx="163">
                  <c:v>11.672926204835456</c:v>
                </c:pt>
                <c:pt idx="164">
                  <c:v>10.538491170031255</c:v>
                </c:pt>
                <c:pt idx="165">
                  <c:v>11.106936223980854</c:v>
                </c:pt>
                <c:pt idx="166">
                  <c:v>11.859151424500766</c:v>
                </c:pt>
                <c:pt idx="167">
                  <c:v>10.975207061855022</c:v>
                </c:pt>
                <c:pt idx="168">
                  <c:v>9.9347186784102721</c:v>
                </c:pt>
                <c:pt idx="169">
                  <c:v>9.8321410869786963</c:v>
                </c:pt>
                <c:pt idx="170">
                  <c:v>10.939062144177436</c:v>
                </c:pt>
                <c:pt idx="171">
                  <c:v>11.618265510635798</c:v>
                </c:pt>
                <c:pt idx="172">
                  <c:v>11.242376243642136</c:v>
                </c:pt>
                <c:pt idx="173">
                  <c:v>10.585893735937603</c:v>
                </c:pt>
                <c:pt idx="174">
                  <c:v>10.904794391063847</c:v>
                </c:pt>
                <c:pt idx="175">
                  <c:v>11.401887649843072</c:v>
                </c:pt>
                <c:pt idx="176">
                  <c:v>11.543399867694646</c:v>
                </c:pt>
                <c:pt idx="177">
                  <c:v>11.396253009046523</c:v>
                </c:pt>
                <c:pt idx="178">
                  <c:v>11.351161629361462</c:v>
                </c:pt>
                <c:pt idx="179">
                  <c:v>10.781092806305409</c:v>
                </c:pt>
                <c:pt idx="180">
                  <c:v>10.925008880758542</c:v>
                </c:pt>
                <c:pt idx="181">
                  <c:v>11.4273360778929</c:v>
                </c:pt>
                <c:pt idx="182">
                  <c:v>11.470244362048867</c:v>
                </c:pt>
                <c:pt idx="183">
                  <c:v>11.753618454643345</c:v>
                </c:pt>
                <c:pt idx="184">
                  <c:v>12.674349229672819</c:v>
                </c:pt>
                <c:pt idx="185">
                  <c:v>12.958897498529874</c:v>
                </c:pt>
                <c:pt idx="186">
                  <c:v>18.063747473622648</c:v>
                </c:pt>
                <c:pt idx="187">
                  <c:v>21.489410445920395</c:v>
                </c:pt>
                <c:pt idx="188">
                  <c:v>24.645889597396121</c:v>
                </c:pt>
                <c:pt idx="189">
                  <c:v>24.002459572512119</c:v>
                </c:pt>
                <c:pt idx="190">
                  <c:v>21.493490151812555</c:v>
                </c:pt>
                <c:pt idx="191">
                  <c:v>16.976098107771946</c:v>
                </c:pt>
                <c:pt idx="192">
                  <c:v>14.701712577715327</c:v>
                </c:pt>
                <c:pt idx="193">
                  <c:v>11.350028381298863</c:v>
                </c:pt>
                <c:pt idx="194">
                  <c:v>10.613296425598886</c:v>
                </c:pt>
                <c:pt idx="195">
                  <c:v>10.635332142447426</c:v>
                </c:pt>
                <c:pt idx="196">
                  <c:v>10.545117288479526</c:v>
                </c:pt>
                <c:pt idx="197">
                  <c:v>11.348733228666241</c:v>
                </c:pt>
                <c:pt idx="198">
                  <c:v>12.080249677523765</c:v>
                </c:pt>
                <c:pt idx="199">
                  <c:v>12.360638590240603</c:v>
                </c:pt>
                <c:pt idx="200">
                  <c:v>13.435885772066479</c:v>
                </c:pt>
                <c:pt idx="201">
                  <c:v>14.178684686968074</c:v>
                </c:pt>
                <c:pt idx="202">
                  <c:v>14.169206736747864</c:v>
                </c:pt>
                <c:pt idx="203">
                  <c:v>12.251647421534445</c:v>
                </c:pt>
                <c:pt idx="204">
                  <c:v>11.421723304897275</c:v>
                </c:pt>
                <c:pt idx="205">
                  <c:v>10.355190632232848</c:v>
                </c:pt>
                <c:pt idx="206">
                  <c:v>9.4915790420573014</c:v>
                </c:pt>
                <c:pt idx="207">
                  <c:v>8.4158631392007841</c:v>
                </c:pt>
                <c:pt idx="208">
                  <c:v>7.7346553553750272</c:v>
                </c:pt>
                <c:pt idx="209">
                  <c:v>7.4528912688818654</c:v>
                </c:pt>
                <c:pt idx="210">
                  <c:v>7.2962348513199906</c:v>
                </c:pt>
                <c:pt idx="211">
                  <c:v>7.4126751563976683</c:v>
                </c:pt>
                <c:pt idx="212">
                  <c:v>7.9619608732158484</c:v>
                </c:pt>
                <c:pt idx="213">
                  <c:v>8.0958596573975559</c:v>
                </c:pt>
                <c:pt idx="214">
                  <c:v>8.4578406454923183</c:v>
                </c:pt>
                <c:pt idx="215">
                  <c:v>8.5174268721267499</c:v>
                </c:pt>
                <c:pt idx="216">
                  <c:v>8.595996162827138</c:v>
                </c:pt>
                <c:pt idx="217">
                  <c:v>9.1207884645750088</c:v>
                </c:pt>
                <c:pt idx="218">
                  <c:v>9.593362092434182</c:v>
                </c:pt>
                <c:pt idx="219">
                  <c:v>10.37965822282348</c:v>
                </c:pt>
                <c:pt idx="220">
                  <c:v>10.54040856871611</c:v>
                </c:pt>
                <c:pt idx="221">
                  <c:v>10.537329692197652</c:v>
                </c:pt>
                <c:pt idx="222">
                  <c:v>10.575243297539455</c:v>
                </c:pt>
                <c:pt idx="223">
                  <c:v>10.524740379435789</c:v>
                </c:pt>
                <c:pt idx="224">
                  <c:v>10.323092925499122</c:v>
                </c:pt>
                <c:pt idx="225">
                  <c:v>9.8271742343303412</c:v>
                </c:pt>
                <c:pt idx="226">
                  <c:v>10.072610599813155</c:v>
                </c:pt>
                <c:pt idx="227">
                  <c:v>10.114268220929759</c:v>
                </c:pt>
                <c:pt idx="228">
                  <c:v>10.095451225190441</c:v>
                </c:pt>
                <c:pt idx="229">
                  <c:v>10.245951589536546</c:v>
                </c:pt>
                <c:pt idx="230">
                  <c:v>9.9817310220452189</c:v>
                </c:pt>
                <c:pt idx="231">
                  <c:v>8.9464693948483909</c:v>
                </c:pt>
                <c:pt idx="232">
                  <c:v>7.8119746560378625</c:v>
                </c:pt>
                <c:pt idx="233">
                  <c:v>7.0503580178461256</c:v>
                </c:pt>
                <c:pt idx="234">
                  <c:v>6.7446420998758985</c:v>
                </c:pt>
                <c:pt idx="235">
                  <c:v>6.0416173382168408</c:v>
                </c:pt>
                <c:pt idx="236">
                  <c:v>5.812358862378864</c:v>
                </c:pt>
                <c:pt idx="237">
                  <c:v>5.7700420666110581</c:v>
                </c:pt>
                <c:pt idx="238">
                  <c:v>5.7275248711622924</c:v>
                </c:pt>
                <c:pt idx="239">
                  <c:v>5.3777504713499438</c:v>
                </c:pt>
                <c:pt idx="240">
                  <c:v>5.3404736689399979</c:v>
                </c:pt>
                <c:pt idx="241">
                  <c:v>5.1979842207642815</c:v>
                </c:pt>
                <c:pt idx="242">
                  <c:v>5.0368050334875702</c:v>
                </c:pt>
                <c:pt idx="243">
                  <c:v>4.9182398526212578</c:v>
                </c:pt>
                <c:pt idx="244">
                  <c:v>4.8835645266076702</c:v>
                </c:pt>
                <c:pt idx="245">
                  <c:v>4.9494217733464838</c:v>
                </c:pt>
                <c:pt idx="246">
                  <c:v>5.1333802861838258</c:v>
                </c:pt>
                <c:pt idx="247">
                  <c:v>5.3522564451761818</c:v>
                </c:pt>
                <c:pt idx="248">
                  <c:v>5.3331030315493688</c:v>
                </c:pt>
                <c:pt idx="249">
                  <c:v>5.4537277187358386</c:v>
                </c:pt>
                <c:pt idx="250">
                  <c:v>5.8439399031937445</c:v>
                </c:pt>
                <c:pt idx="251">
                  <c:v>5.8990921849145073</c:v>
                </c:pt>
                <c:pt idx="252">
                  <c:v>6.0353990904198671</c:v>
                </c:pt>
                <c:pt idx="253">
                  <c:v>6.0890152180212116</c:v>
                </c:pt>
                <c:pt idx="254">
                  <c:v>5.8179105017568062</c:v>
                </c:pt>
                <c:pt idx="255">
                  <c:v>5.4574697734475048</c:v>
                </c:pt>
                <c:pt idx="256">
                  <c:v>5.345737043359442</c:v>
                </c:pt>
                <c:pt idx="257">
                  <c:v>5.1210311476777486</c:v>
                </c:pt>
                <c:pt idx="258">
                  <c:v>4.7706191103338815</c:v>
                </c:pt>
                <c:pt idx="259">
                  <c:v>4.7577702583780042</c:v>
                </c:pt>
                <c:pt idx="260">
                  <c:v>4.6843843498344668</c:v>
                </c:pt>
                <c:pt idx="261">
                  <c:v>4.6916133874685748</c:v>
                </c:pt>
                <c:pt idx="262">
                  <c:v>4.7134957759557583</c:v>
                </c:pt>
                <c:pt idx="263">
                  <c:v>4.589814310981672</c:v>
                </c:pt>
                <c:pt idx="264">
                  <c:v>4.6329742123627948</c:v>
                </c:pt>
                <c:pt idx="265">
                  <c:v>4.675719992836834</c:v>
                </c:pt>
                <c:pt idx="266">
                  <c:v>4.6423787466253774</c:v>
                </c:pt>
                <c:pt idx="267">
                  <c:v>4.8450862725891879</c:v>
                </c:pt>
                <c:pt idx="268">
                  <c:v>4.9920861646823598</c:v>
                </c:pt>
                <c:pt idx="269">
                  <c:v>5.1018209350497852</c:v>
                </c:pt>
                <c:pt idx="270">
                  <c:v>5.0699425547501509</c:v>
                </c:pt>
                <c:pt idx="271">
                  <c:v>5.0383614904552969</c:v>
                </c:pt>
                <c:pt idx="272">
                  <c:v>4.8475757468599365</c:v>
                </c:pt>
                <c:pt idx="273">
                  <c:v>4.7826548027151734</c:v>
                </c:pt>
                <c:pt idx="274">
                  <c:v>4.7700805206251751</c:v>
                </c:pt>
                <c:pt idx="275">
                  <c:v>4.2779446903035145</c:v>
                </c:pt>
                <c:pt idx="276">
                  <c:v>4.8665782708983087</c:v>
                </c:pt>
                <c:pt idx="277">
                  <c:v>4.9075840377508069</c:v>
                </c:pt>
                <c:pt idx="278">
                  <c:v>4.8968583070394809</c:v>
                </c:pt>
                <c:pt idx="279">
                  <c:v>4.8149730317649997</c:v>
                </c:pt>
                <c:pt idx="280">
                  <c:v>4.635808404783389</c:v>
                </c:pt>
                <c:pt idx="281">
                  <c:v>4.605412362050143</c:v>
                </c:pt>
                <c:pt idx="282">
                  <c:v>4.6772590650774237</c:v>
                </c:pt>
                <c:pt idx="283">
                  <c:v>4.7495398556237047</c:v>
                </c:pt>
                <c:pt idx="284">
                  <c:v>4.7387279923591379</c:v>
                </c:pt>
                <c:pt idx="285">
                  <c:v>4.7407224407934008</c:v>
                </c:pt>
                <c:pt idx="286">
                  <c:v>4.8144182608077797</c:v>
                </c:pt>
                <c:pt idx="287">
                  <c:v>4.7541104051711223</c:v>
                </c:pt>
                <c:pt idx="288">
                  <c:v>4.64309059847582</c:v>
                </c:pt>
                <c:pt idx="289">
                  <c:v>4.5491627098227383</c:v>
                </c:pt>
                <c:pt idx="290">
                  <c:v>4.7167483656772289</c:v>
                </c:pt>
                <c:pt idx="291">
                  <c:v>4.8483258632943835</c:v>
                </c:pt>
                <c:pt idx="292">
                  <c:v>4.6745539337726818</c:v>
                </c:pt>
                <c:pt idx="293">
                  <c:v>4.0386232293033926</c:v>
                </c:pt>
                <c:pt idx="294">
                  <c:v>3.9665446100780657</c:v>
                </c:pt>
                <c:pt idx="295">
                  <c:v>3.9711864404802486</c:v>
                </c:pt>
                <c:pt idx="296">
                  <c:v>3.9040340798859097</c:v>
                </c:pt>
                <c:pt idx="297">
                  <c:v>3.8943039538884592</c:v>
                </c:pt>
                <c:pt idx="298">
                  <c:v>3.9813732875286885</c:v>
                </c:pt>
                <c:pt idx="299">
                  <c:v>3.9394641425214068</c:v>
                </c:pt>
                <c:pt idx="300">
                  <c:v>3.8710603912665569</c:v>
                </c:pt>
                <c:pt idx="301">
                  <c:v>4.0947616668663294</c:v>
                </c:pt>
                <c:pt idx="302">
                  <c:v>8.0175049707858257</c:v>
                </c:pt>
                <c:pt idx="303">
                  <c:v>7.7245903090813499</c:v>
                </c:pt>
                <c:pt idx="304">
                  <c:v>7.570088403182373</c:v>
                </c:pt>
                <c:pt idx="305">
                  <c:v>5.7634434388441207</c:v>
                </c:pt>
                <c:pt idx="306">
                  <c:v>5.8610846554212124</c:v>
                </c:pt>
                <c:pt idx="307">
                  <c:v>6.4903497960024454</c:v>
                </c:pt>
                <c:pt idx="308">
                  <c:v>6.8740079118485662</c:v>
                </c:pt>
                <c:pt idx="309">
                  <c:v>7.0317531933100659</c:v>
                </c:pt>
                <c:pt idx="310">
                  <c:v>7.4422337186257117</c:v>
                </c:pt>
                <c:pt idx="311">
                  <c:v>7.6102961986930389</c:v>
                </c:pt>
                <c:pt idx="312">
                  <c:v>7.7699377938560321</c:v>
                </c:pt>
                <c:pt idx="313">
                  <c:v>8.209067929970205</c:v>
                </c:pt>
                <c:pt idx="314">
                  <c:v>8.4802906136211238</c:v>
                </c:pt>
                <c:pt idx="315">
                  <c:v>8.8758202524694987</c:v>
                </c:pt>
                <c:pt idx="316">
                  <c:v>9.2762290118036734</c:v>
                </c:pt>
                <c:pt idx="317">
                  <c:v>9.7009728257777166</c:v>
                </c:pt>
                <c:pt idx="318">
                  <c:v>10.372378145977747</c:v>
                </c:pt>
                <c:pt idx="319">
                  <c:v>10.736228371319424</c:v>
                </c:pt>
                <c:pt idx="320">
                  <c:v>11.37150898462872</c:v>
                </c:pt>
                <c:pt idx="321">
                  <c:v>12.359329416839755</c:v>
                </c:pt>
                <c:pt idx="322">
                  <c:v>12.978162107067577</c:v>
                </c:pt>
                <c:pt idx="323">
                  <c:v>14.095013138681107</c:v>
                </c:pt>
                <c:pt idx="324">
                  <c:v>14.610357619327051</c:v>
                </c:pt>
                <c:pt idx="325">
                  <c:v>14.606090855292774</c:v>
                </c:pt>
                <c:pt idx="326">
                  <c:v>14.820718415022139</c:v>
                </c:pt>
                <c:pt idx="327">
                  <c:v>14.799361650360458</c:v>
                </c:pt>
                <c:pt idx="328">
                  <c:v>14.415403946772663</c:v>
                </c:pt>
                <c:pt idx="329">
                  <c:v>13.691336338266035</c:v>
                </c:pt>
                <c:pt idx="330">
                  <c:v>13.423088583861698</c:v>
                </c:pt>
                <c:pt idx="331">
                  <c:v>12.4910737927569</c:v>
                </c:pt>
                <c:pt idx="332">
                  <c:v>12.043318161992996</c:v>
                </c:pt>
                <c:pt idx="333">
                  <c:v>11.774751644008173</c:v>
                </c:pt>
                <c:pt idx="334">
                  <c:v>11.10210441855906</c:v>
                </c:pt>
                <c:pt idx="335">
                  <c:v>10.542924203597003</c:v>
                </c:pt>
                <c:pt idx="336">
                  <c:v>10.555824947513294</c:v>
                </c:pt>
                <c:pt idx="337">
                  <c:v>11.662773034461935</c:v>
                </c:pt>
                <c:pt idx="338">
                  <c:v>13.005506062038242</c:v>
                </c:pt>
                <c:pt idx="339">
                  <c:v>14.042014717334983</c:v>
                </c:pt>
                <c:pt idx="340">
                  <c:v>14.417463750112184</c:v>
                </c:pt>
                <c:pt idx="341">
                  <c:v>14.586555397612456</c:v>
                </c:pt>
                <c:pt idx="342">
                  <c:v>14.48524066837272</c:v>
                </c:pt>
                <c:pt idx="343">
                  <c:v>14.451076123982013</c:v>
                </c:pt>
                <c:pt idx="344">
                  <c:v>14.421415660660598</c:v>
                </c:pt>
                <c:pt idx="345">
                  <c:v>14.580539014236749</c:v>
                </c:pt>
                <c:pt idx="346">
                  <c:v>14.734386369364682</c:v>
                </c:pt>
                <c:pt idx="347">
                  <c:v>14.760712504348881</c:v>
                </c:pt>
                <c:pt idx="348">
                  <c:v>14.826638580148508</c:v>
                </c:pt>
                <c:pt idx="349">
                  <c:v>15.160798469802266</c:v>
                </c:pt>
                <c:pt idx="350">
                  <c:v>16.325804755117755</c:v>
                </c:pt>
                <c:pt idx="351">
                  <c:v>17.312821209644195</c:v>
                </c:pt>
                <c:pt idx="352">
                  <c:v>19.747474333740112</c:v>
                </c:pt>
                <c:pt idx="353">
                  <c:v>21.568585440858609</c:v>
                </c:pt>
                <c:pt idx="354">
                  <c:v>22.317333658830126</c:v>
                </c:pt>
                <c:pt idx="355">
                  <c:v>23.847581639990384</c:v>
                </c:pt>
                <c:pt idx="356">
                  <c:v>24.597017589169315</c:v>
                </c:pt>
                <c:pt idx="357">
                  <c:v>25.366743309280501</c:v>
                </c:pt>
                <c:pt idx="358">
                  <c:v>24.999560167528813</c:v>
                </c:pt>
                <c:pt idx="359">
                  <c:v>24.98857426941213</c:v>
                </c:pt>
                <c:pt idx="360">
                  <c:v>24.186550660397167</c:v>
                </c:pt>
                <c:pt idx="361">
                  <c:v>23.49514315642222</c:v>
                </c:pt>
                <c:pt idx="362">
                  <c:v>23.135731121680902</c:v>
                </c:pt>
                <c:pt idx="363">
                  <c:v>22.213170731544931</c:v>
                </c:pt>
                <c:pt idx="364">
                  <c:v>22.087866208445664</c:v>
                </c:pt>
                <c:pt idx="365">
                  <c:v>22.392914854817278</c:v>
                </c:pt>
                <c:pt idx="366">
                  <c:v>22.60619727828502</c:v>
                </c:pt>
                <c:pt idx="367">
                  <c:v>22.978319455275987</c:v>
                </c:pt>
                <c:pt idx="368">
                  <c:v>23.447201043495689</c:v>
                </c:pt>
                <c:pt idx="369">
                  <c:v>24.146406211310275</c:v>
                </c:pt>
                <c:pt idx="370">
                  <c:v>24.506379222058026</c:v>
                </c:pt>
                <c:pt idx="371">
                  <c:v>25.27837389003253</c:v>
                </c:pt>
                <c:pt idx="372">
                  <c:v>26.039900685910446</c:v>
                </c:pt>
                <c:pt idx="373">
                  <c:v>25.92003000013899</c:v>
                </c:pt>
                <c:pt idx="374">
                  <c:v>26.330331089091828</c:v>
                </c:pt>
                <c:pt idx="375">
                  <c:v>26.466320418532913</c:v>
                </c:pt>
                <c:pt idx="376">
                  <c:v>26.439889667502875</c:v>
                </c:pt>
                <c:pt idx="377">
                  <c:v>26.360249883395817</c:v>
                </c:pt>
                <c:pt idx="378">
                  <c:v>27.009632913021026</c:v>
                </c:pt>
                <c:pt idx="379">
                  <c:v>30.448163736600737</c:v>
                </c:pt>
                <c:pt idx="380">
                  <c:v>35.159550949406039</c:v>
                </c:pt>
                <c:pt idx="381">
                  <c:v>28.759693976869492</c:v>
                </c:pt>
                <c:pt idx="382">
                  <c:v>28.093688881198354</c:v>
                </c:pt>
                <c:pt idx="383">
                  <c:v>28.117603089186666</c:v>
                </c:pt>
                <c:pt idx="384">
                  <c:v>28.689239393740991</c:v>
                </c:pt>
                <c:pt idx="385">
                  <c:v>29.083427252127027</c:v>
                </c:pt>
                <c:pt idx="386">
                  <c:v>36.354773184000912</c:v>
                </c:pt>
                <c:pt idx="387">
                  <c:v>45.520330010039459</c:v>
                </c:pt>
                <c:pt idx="388">
                  <c:v>34.339087641460317</c:v>
                </c:pt>
                <c:pt idx="389">
                  <c:v>41.160465775546939</c:v>
                </c:pt>
                <c:pt idx="390">
                  <c:v>45.996025908186098</c:v>
                </c:pt>
                <c:pt idx="391">
                  <c:v>44.492301932047518</c:v>
                </c:pt>
                <c:pt idx="392">
                  <c:v>38.131796485049186</c:v>
                </c:pt>
                <c:pt idx="393">
                  <c:v>33.181475046724707</c:v>
                </c:pt>
                <c:pt idx="394">
                  <c:v>29.012575647222864</c:v>
                </c:pt>
                <c:pt idx="395">
                  <c:v>28.326440416707801</c:v>
                </c:pt>
                <c:pt idx="396">
                  <c:v>25.918852051288852</c:v>
                </c:pt>
                <c:pt idx="397">
                  <c:v>21.526446122556987</c:v>
                </c:pt>
                <c:pt idx="398">
                  <c:v>23.752210832429462</c:v>
                </c:pt>
                <c:pt idx="399">
                  <c:v>24.996285730489635</c:v>
                </c:pt>
                <c:pt idx="400">
                  <c:v>24.959961963762439</c:v>
                </c:pt>
                <c:pt idx="401">
                  <c:v>24.219839156128934</c:v>
                </c:pt>
                <c:pt idx="402">
                  <c:v>23.663318457510634</c:v>
                </c:pt>
                <c:pt idx="403">
                  <c:v>22.457967861425725</c:v>
                </c:pt>
                <c:pt idx="404">
                  <c:v>21.256902284598038</c:v>
                </c:pt>
                <c:pt idx="405">
                  <c:v>20.957168282237237</c:v>
                </c:pt>
                <c:pt idx="406">
                  <c:v>21.965294850965911</c:v>
                </c:pt>
                <c:pt idx="407">
                  <c:v>22.629673786508135</c:v>
                </c:pt>
                <c:pt idx="408">
                  <c:v>23.307848315597358</c:v>
                </c:pt>
                <c:pt idx="409">
                  <c:v>23.490973741295708</c:v>
                </c:pt>
                <c:pt idx="410">
                  <c:v>24.050220187427968</c:v>
                </c:pt>
                <c:pt idx="411">
                  <c:v>24.075825470506363</c:v>
                </c:pt>
                <c:pt idx="412">
                  <c:v>23.83055275238809</c:v>
                </c:pt>
                <c:pt idx="413">
                  <c:v>23.456070912718506</c:v>
                </c:pt>
                <c:pt idx="414">
                  <c:v>23.330531339735359</c:v>
                </c:pt>
                <c:pt idx="415">
                  <c:v>22.867047008337192</c:v>
                </c:pt>
                <c:pt idx="416">
                  <c:v>23.072287409382366</c:v>
                </c:pt>
                <c:pt idx="417">
                  <c:v>23.308237367115868</c:v>
                </c:pt>
                <c:pt idx="418">
                  <c:v>23.974553188056561</c:v>
                </c:pt>
                <c:pt idx="419">
                  <c:v>24.449150400061956</c:v>
                </c:pt>
                <c:pt idx="420">
                  <c:v>25.184408785245157</c:v>
                </c:pt>
                <c:pt idx="421">
                  <c:v>25.707354097387849</c:v>
                </c:pt>
                <c:pt idx="422">
                  <c:v>25.742536154964906</c:v>
                </c:pt>
                <c:pt idx="423">
                  <c:v>25.893288585530865</c:v>
                </c:pt>
                <c:pt idx="424">
                  <c:v>26.57690178673742</c:v>
                </c:pt>
                <c:pt idx="425">
                  <c:v>26.612254405034914</c:v>
                </c:pt>
                <c:pt idx="426">
                  <c:v>26.855174688263844</c:v>
                </c:pt>
                <c:pt idx="427">
                  <c:v>26.855437235733852</c:v>
                </c:pt>
                <c:pt idx="428">
                  <c:v>27.910058060852982</c:v>
                </c:pt>
                <c:pt idx="429">
                  <c:v>26.893075775313651</c:v>
                </c:pt>
                <c:pt idx="430">
                  <c:v>26.731079320267011</c:v>
                </c:pt>
                <c:pt idx="431">
                  <c:v>26.460239428314278</c:v>
                </c:pt>
                <c:pt idx="432">
                  <c:v>25.868311509717799</c:v>
                </c:pt>
                <c:pt idx="433">
                  <c:v>25.359722182647044</c:v>
                </c:pt>
                <c:pt idx="434">
                  <c:v>24.70642514609569</c:v>
                </c:pt>
                <c:pt idx="435">
                  <c:v>25.313792146591226</c:v>
                </c:pt>
                <c:pt idx="436">
                  <c:v>24.969998491616565</c:v>
                </c:pt>
                <c:pt idx="437">
                  <c:v>27.21989926762566</c:v>
                </c:pt>
                <c:pt idx="438">
                  <c:v>27.200871751825574</c:v>
                </c:pt>
                <c:pt idx="439">
                  <c:v>24.056087030503274</c:v>
                </c:pt>
                <c:pt idx="440">
                  <c:v>24.769548396442218</c:v>
                </c:pt>
                <c:pt idx="441">
                  <c:v>25.270522568717901</c:v>
                </c:pt>
                <c:pt idx="442">
                  <c:v>24.712147242255199</c:v>
                </c:pt>
                <c:pt idx="443">
                  <c:v>24.100998351625481</c:v>
                </c:pt>
                <c:pt idx="444">
                  <c:v>24.330085229691178</c:v>
                </c:pt>
                <c:pt idx="445">
                  <c:v>24.743188083694712</c:v>
                </c:pt>
                <c:pt idx="446">
                  <c:v>24.369072623567646</c:v>
                </c:pt>
                <c:pt idx="447">
                  <c:v>24.179261334040042</c:v>
                </c:pt>
                <c:pt idx="448">
                  <c:v>24.246143007080271</c:v>
                </c:pt>
                <c:pt idx="449">
                  <c:v>24.184824437067363</c:v>
                </c:pt>
                <c:pt idx="450">
                  <c:v>29.405757040008424</c:v>
                </c:pt>
                <c:pt idx="451">
                  <c:v>25.953184737540465</c:v>
                </c:pt>
                <c:pt idx="452">
                  <c:v>26.381247965893682</c:v>
                </c:pt>
                <c:pt idx="453">
                  <c:v>26.155684944916473</c:v>
                </c:pt>
                <c:pt idx="454">
                  <c:v>23.423890224207948</c:v>
                </c:pt>
                <c:pt idx="455">
                  <c:v>23.51348868846264</c:v>
                </c:pt>
                <c:pt idx="456">
                  <c:v>20.581246831393049</c:v>
                </c:pt>
                <c:pt idx="457">
                  <c:v>20.597193526323064</c:v>
                </c:pt>
                <c:pt idx="458">
                  <c:v>21.506875254289294</c:v>
                </c:pt>
                <c:pt idx="459">
                  <c:v>20.784058076692371</c:v>
                </c:pt>
                <c:pt idx="460">
                  <c:v>20.56042234950208</c:v>
                </c:pt>
                <c:pt idx="461">
                  <c:v>20.375121079017262</c:v>
                </c:pt>
                <c:pt idx="462">
                  <c:v>21.154289032262099</c:v>
                </c:pt>
                <c:pt idx="463">
                  <c:v>21.16291198932273</c:v>
                </c:pt>
                <c:pt idx="464">
                  <c:v>20.533939222989922</c:v>
                </c:pt>
                <c:pt idx="465">
                  <c:v>20.334910624362731</c:v>
                </c:pt>
                <c:pt idx="466">
                  <c:v>20.85319979376424</c:v>
                </c:pt>
                <c:pt idx="467">
                  <c:v>21.535486327862237</c:v>
                </c:pt>
                <c:pt idx="468">
                  <c:v>22.720232265795421</c:v>
                </c:pt>
                <c:pt idx="469">
                  <c:v>22.693546762905573</c:v>
                </c:pt>
                <c:pt idx="470">
                  <c:v>23.00489669083208</c:v>
                </c:pt>
                <c:pt idx="471">
                  <c:v>22.699246371583722</c:v>
                </c:pt>
                <c:pt idx="472">
                  <c:v>22.175943796008728</c:v>
                </c:pt>
                <c:pt idx="473">
                  <c:v>21.518658881753758</c:v>
                </c:pt>
                <c:pt idx="474">
                  <c:v>21.230393100843042</c:v>
                </c:pt>
                <c:pt idx="475">
                  <c:v>20.510897825144852</c:v>
                </c:pt>
                <c:pt idx="476">
                  <c:v>20.626736012749458</c:v>
                </c:pt>
                <c:pt idx="477">
                  <c:v>20.939016189008029</c:v>
                </c:pt>
                <c:pt idx="478">
                  <c:v>21.039729814597766</c:v>
                </c:pt>
                <c:pt idx="479">
                  <c:v>20.518967538721245</c:v>
                </c:pt>
                <c:pt idx="480">
                  <c:v>21.566689522037105</c:v>
                </c:pt>
                <c:pt idx="481">
                  <c:v>22.715411898311192</c:v>
                </c:pt>
                <c:pt idx="482">
                  <c:v>23.526321495327807</c:v>
                </c:pt>
                <c:pt idx="483">
                  <c:v>20.868747558126575</c:v>
                </c:pt>
                <c:pt idx="484">
                  <c:v>20.289511849452381</c:v>
                </c:pt>
                <c:pt idx="485">
                  <c:v>19.370290646810098</c:v>
                </c:pt>
                <c:pt idx="486">
                  <c:v>18.91774247765046</c:v>
                </c:pt>
                <c:pt idx="487">
                  <c:v>18.48730830143727</c:v>
                </c:pt>
                <c:pt idx="488">
                  <c:v>18.456970626215085</c:v>
                </c:pt>
                <c:pt idx="489">
                  <c:v>19.120844393497052</c:v>
                </c:pt>
                <c:pt idx="490">
                  <c:v>19.359913720878513</c:v>
                </c:pt>
                <c:pt idx="491">
                  <c:v>19.171048100171383</c:v>
                </c:pt>
                <c:pt idx="492">
                  <c:v>19.105010422710968</c:v>
                </c:pt>
                <c:pt idx="493">
                  <c:v>19.887996809028277</c:v>
                </c:pt>
                <c:pt idx="494">
                  <c:v>18.545736142732814</c:v>
                </c:pt>
                <c:pt idx="495">
                  <c:v>19.200860791780332</c:v>
                </c:pt>
                <c:pt idx="496">
                  <c:v>19.216421168224063</c:v>
                </c:pt>
                <c:pt idx="497">
                  <c:v>21.52420611619862</c:v>
                </c:pt>
                <c:pt idx="498">
                  <c:v>23.703069274398615</c:v>
                </c:pt>
                <c:pt idx="499">
                  <c:v>24.809823536320827</c:v>
                </c:pt>
                <c:pt idx="500">
                  <c:v>22.24510349379775</c:v>
                </c:pt>
                <c:pt idx="501">
                  <c:v>20.55990507832751</c:v>
                </c:pt>
                <c:pt idx="502">
                  <c:v>18.764249266899832</c:v>
                </c:pt>
                <c:pt idx="503">
                  <c:v>18.901145528107559</c:v>
                </c:pt>
                <c:pt idx="504">
                  <c:v>19.096433658251275</c:v>
                </c:pt>
                <c:pt idx="505">
                  <c:v>18.132287683312434</c:v>
                </c:pt>
                <c:pt idx="506">
                  <c:v>17.621222086687933</c:v>
                </c:pt>
                <c:pt idx="507">
                  <c:v>17.397518817282023</c:v>
                </c:pt>
                <c:pt idx="508">
                  <c:v>17.317494483389556</c:v>
                </c:pt>
                <c:pt idx="509">
                  <c:v>17.677291284454938</c:v>
                </c:pt>
                <c:pt idx="510">
                  <c:v>17.744478235347106</c:v>
                </c:pt>
                <c:pt idx="511">
                  <c:v>17.509585649036428</c:v>
                </c:pt>
                <c:pt idx="512">
                  <c:v>16.7381559295094</c:v>
                </c:pt>
                <c:pt idx="513">
                  <c:v>16.521255554401105</c:v>
                </c:pt>
                <c:pt idx="514">
                  <c:v>16.661442618732778</c:v>
                </c:pt>
                <c:pt idx="515">
                  <c:v>17.606961235693046</c:v>
                </c:pt>
                <c:pt idx="516">
                  <c:v>18.088744865210952</c:v>
                </c:pt>
                <c:pt idx="517">
                  <c:v>18.194830374112186</c:v>
                </c:pt>
                <c:pt idx="518">
                  <c:v>18.730660568850563</c:v>
                </c:pt>
                <c:pt idx="519">
                  <c:v>18.461716554087822</c:v>
                </c:pt>
                <c:pt idx="520">
                  <c:v>18.948341925875425</c:v>
                </c:pt>
                <c:pt idx="521">
                  <c:v>19.034300553421996</c:v>
                </c:pt>
                <c:pt idx="522">
                  <c:v>18.773141570640227</c:v>
                </c:pt>
                <c:pt idx="523">
                  <c:v>18.430794635902028</c:v>
                </c:pt>
                <c:pt idx="524">
                  <c:v>18.405495826093826</c:v>
                </c:pt>
                <c:pt idx="525">
                  <c:v>18.583523977743067</c:v>
                </c:pt>
                <c:pt idx="526">
                  <c:v>19.196758913106741</c:v>
                </c:pt>
                <c:pt idx="527">
                  <c:v>19.271176859953833</c:v>
                </c:pt>
                <c:pt idx="528">
                  <c:v>18.154454022450455</c:v>
                </c:pt>
                <c:pt idx="529">
                  <c:v>18.243871920322043</c:v>
                </c:pt>
                <c:pt idx="530">
                  <c:v>27.338623044328813</c:v>
                </c:pt>
                <c:pt idx="531">
                  <c:v>18.35648641345669</c:v>
                </c:pt>
                <c:pt idx="532">
                  <c:v>18.084561337267768</c:v>
                </c:pt>
                <c:pt idx="533">
                  <c:v>18.928759404344596</c:v>
                </c:pt>
                <c:pt idx="534">
                  <c:v>20.422897270271186</c:v>
                </c:pt>
                <c:pt idx="535">
                  <c:v>21.802420090407598</c:v>
                </c:pt>
                <c:pt idx="536">
                  <c:v>21.231754802968371</c:v>
                </c:pt>
                <c:pt idx="537">
                  <c:v>20.611165105703787</c:v>
                </c:pt>
                <c:pt idx="538">
                  <c:v>19.634875106543646</c:v>
                </c:pt>
                <c:pt idx="539">
                  <c:v>18.810793158001797</c:v>
                </c:pt>
                <c:pt idx="540">
                  <c:v>18.765254807192587</c:v>
                </c:pt>
                <c:pt idx="541">
                  <c:v>18.754396327382601</c:v>
                </c:pt>
                <c:pt idx="542">
                  <c:v>18.604786475182888</c:v>
                </c:pt>
                <c:pt idx="543">
                  <c:v>18.795482053081951</c:v>
                </c:pt>
                <c:pt idx="544">
                  <c:v>20.380287000370895</c:v>
                </c:pt>
                <c:pt idx="545">
                  <c:v>22.499122514363631</c:v>
                </c:pt>
                <c:pt idx="546">
                  <c:v>23.677239716449805</c:v>
                </c:pt>
                <c:pt idx="547">
                  <c:v>27.473138581576485</c:v>
                </c:pt>
                <c:pt idx="548">
                  <c:v>31.105925809106793</c:v>
                </c:pt>
                <c:pt idx="549">
                  <c:v>31.923179877664481</c:v>
                </c:pt>
                <c:pt idx="550">
                  <c:v>35.651150360316194</c:v>
                </c:pt>
                <c:pt idx="551">
                  <c:v>32.604195903541978</c:v>
                </c:pt>
                <c:pt idx="552">
                  <c:v>31.025156450427072</c:v>
                </c:pt>
                <c:pt idx="553">
                  <c:v>38.509329653730646</c:v>
                </c:pt>
                <c:pt idx="554">
                  <c:v>48.826464812387307</c:v>
                </c:pt>
                <c:pt idx="555">
                  <c:v>47.746945032968775</c:v>
                </c:pt>
                <c:pt idx="556">
                  <c:v>40.779190237500082</c:v>
                </c:pt>
                <c:pt idx="557">
                  <c:v>33.408470246634664</c:v>
                </c:pt>
                <c:pt idx="558">
                  <c:v>49.331959152210466</c:v>
                </c:pt>
                <c:pt idx="559">
                  <c:v>66.297036234724629</c:v>
                </c:pt>
                <c:pt idx="560">
                  <c:v>93.853146905350897</c:v>
                </c:pt>
                <c:pt idx="561">
                  <c:v>112.15576350761494</c:v>
                </c:pt>
                <c:pt idx="562">
                  <c:v>87.985448281343338</c:v>
                </c:pt>
                <c:pt idx="563">
                  <c:v>122.48456806281276</c:v>
                </c:pt>
                <c:pt idx="564">
                  <c:v>130.48152839430222</c:v>
                </c:pt>
                <c:pt idx="565">
                  <c:v>137.78883955417612</c:v>
                </c:pt>
                <c:pt idx="566">
                  <c:v>142.37506333048725</c:v>
                </c:pt>
                <c:pt idx="567">
                  <c:v>155.39219592614447</c:v>
                </c:pt>
                <c:pt idx="568">
                  <c:v>160.8173889453727</c:v>
                </c:pt>
                <c:pt idx="569">
                  <c:v>165.31061923703072</c:v>
                </c:pt>
                <c:pt idx="570">
                  <c:v>174.75897621509756</c:v>
                </c:pt>
                <c:pt idx="571">
                  <c:v>181.51863935105843</c:v>
                </c:pt>
                <c:pt idx="572">
                  <c:v>185.48025132550032</c:v>
                </c:pt>
                <c:pt idx="573">
                  <c:v>181.52066782037696</c:v>
                </c:pt>
                <c:pt idx="574">
                  <c:v>181.32670758955672</c:v>
                </c:pt>
                <c:pt idx="575">
                  <c:v>174.83261393230958</c:v>
                </c:pt>
                <c:pt idx="576">
                  <c:v>169.4933681128575</c:v>
                </c:pt>
                <c:pt idx="577">
                  <c:v>161.41942624410649</c:v>
                </c:pt>
                <c:pt idx="578">
                  <c:v>162.68200654793449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30-4347-8327-DC6CBE2A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160008"/>
        <c:axId val="2071153240"/>
      </c:scatterChart>
      <c:valAx>
        <c:axId val="20711600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fs/</a:t>
                </a:r>
                <a:r>
                  <a:rPr lang="en-US" sz="1400">
                    <a:latin typeface="Symbol" panose="05050102010706020507" pitchFamily="18" charset="2"/>
                  </a:rPr>
                  <a:t>s</a:t>
                </a:r>
                <a:r>
                  <a:rPr lang="en-US" sz="1400"/>
                  <a:t>eff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50608621867472048"/>
              <c:y val="0.94541434780925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53240"/>
        <c:crosses val="autoZero"/>
        <c:crossBetween val="midCat"/>
      </c:valAx>
      <c:valAx>
        <c:axId val="207115324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Symbol" panose="05050102010706020507" pitchFamily="18" charset="2"/>
                  </a:rPr>
                  <a:t>D</a:t>
                </a:r>
                <a:r>
                  <a:rPr lang="en-US" sz="1400"/>
                  <a:t>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600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500" r="33200" b="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Tip Resistance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'SCPT-12'!$G$9</c:f>
              <c:strCache>
                <c:ptCount val="1"/>
                <c:pt idx="0">
                  <c:v>qt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'SCPT-12'!$G$13:$G$10000</c:f>
              <c:numCache>
                <c:formatCode>0.0</c:formatCode>
                <c:ptCount val="9988"/>
                <c:pt idx="0">
                  <c:v>-0.61763040000000002</c:v>
                </c:pt>
                <c:pt idx="1">
                  <c:v>4.0885128000000002</c:v>
                </c:pt>
                <c:pt idx="2">
                  <c:v>5.1730199999999993</c:v>
                </c:pt>
                <c:pt idx="3">
                  <c:v>6.6068495999999994</c:v>
                </c:pt>
                <c:pt idx="4">
                  <c:v>7.4023776000000003</c:v>
                </c:pt>
                <c:pt idx="5">
                  <c:v>7.4771279999999996</c:v>
                </c:pt>
                <c:pt idx="6">
                  <c:v>7.4783807999999992</c:v>
                </c:pt>
                <c:pt idx="7">
                  <c:v>7.4675231999999996</c:v>
                </c:pt>
                <c:pt idx="8">
                  <c:v>7.2921311999999991</c:v>
                </c:pt>
                <c:pt idx="9">
                  <c:v>7.2601848000000002</c:v>
                </c:pt>
                <c:pt idx="10">
                  <c:v>7.1493119999999992</c:v>
                </c:pt>
                <c:pt idx="11">
                  <c:v>7.0386480000000002</c:v>
                </c:pt>
                <c:pt idx="12">
                  <c:v>6.8511455999999988</c:v>
                </c:pt>
                <c:pt idx="13">
                  <c:v>6.5391983999999992</c:v>
                </c:pt>
                <c:pt idx="14">
                  <c:v>6.3832248000000007</c:v>
                </c:pt>
                <c:pt idx="15">
                  <c:v>6.0197039999999999</c:v>
                </c:pt>
                <c:pt idx="16">
                  <c:v>5.7528576000000005</c:v>
                </c:pt>
                <c:pt idx="17">
                  <c:v>5.3170919999999997</c:v>
                </c:pt>
                <c:pt idx="18">
                  <c:v>4.8293352000000001</c:v>
                </c:pt>
                <c:pt idx="19">
                  <c:v>4.7560463999999998</c:v>
                </c:pt>
                <c:pt idx="20">
                  <c:v>4.7760911999999998</c:v>
                </c:pt>
                <c:pt idx="21">
                  <c:v>4.8328847999999995</c:v>
                </c:pt>
                <c:pt idx="22">
                  <c:v>4.8652487999999998</c:v>
                </c:pt>
                <c:pt idx="23">
                  <c:v>4.9546152000000001</c:v>
                </c:pt>
                <c:pt idx="24">
                  <c:v>5.2045487999999995</c:v>
                </c:pt>
                <c:pt idx="25">
                  <c:v>5.3321255999999995</c:v>
                </c:pt>
                <c:pt idx="26">
                  <c:v>5.3233559999999995</c:v>
                </c:pt>
                <c:pt idx="27">
                  <c:v>5.3154215999999996</c:v>
                </c:pt>
                <c:pt idx="28">
                  <c:v>5.1828336000000004</c:v>
                </c:pt>
                <c:pt idx="29">
                  <c:v>5.0452344</c:v>
                </c:pt>
                <c:pt idx="30">
                  <c:v>4.9180751999999996</c:v>
                </c:pt>
                <c:pt idx="31">
                  <c:v>4.9291416000000003</c:v>
                </c:pt>
                <c:pt idx="32">
                  <c:v>4.9930344</c:v>
                </c:pt>
                <c:pt idx="33">
                  <c:v>5.1216552000000002</c:v>
                </c:pt>
                <c:pt idx="34">
                  <c:v>5.2131096000000001</c:v>
                </c:pt>
                <c:pt idx="35">
                  <c:v>4.9903199999999996</c:v>
                </c:pt>
                <c:pt idx="36">
                  <c:v>4.9118111999999998</c:v>
                </c:pt>
                <c:pt idx="37">
                  <c:v>5.0738399999999997</c:v>
                </c:pt>
                <c:pt idx="38">
                  <c:v>5.1377327999999993</c:v>
                </c:pt>
                <c:pt idx="39">
                  <c:v>5.2930799999999998</c:v>
                </c:pt>
                <c:pt idx="40">
                  <c:v>5.3191799999999994</c:v>
                </c:pt>
                <c:pt idx="41">
                  <c:v>5.2801343999999997</c:v>
                </c:pt>
                <c:pt idx="42">
                  <c:v>5.2024607999999999</c:v>
                </c:pt>
                <c:pt idx="43">
                  <c:v>5.2024607999999999</c:v>
                </c:pt>
                <c:pt idx="44">
                  <c:v>5.1521400000000002</c:v>
                </c:pt>
                <c:pt idx="45">
                  <c:v>5.1851303999999994</c:v>
                </c:pt>
                <c:pt idx="46">
                  <c:v>5.1984935999999999</c:v>
                </c:pt>
                <c:pt idx="47">
                  <c:v>5.2517376000000002</c:v>
                </c:pt>
                <c:pt idx="48">
                  <c:v>5.22</c:v>
                </c:pt>
                <c:pt idx="49">
                  <c:v>5.0709167999999991</c:v>
                </c:pt>
                <c:pt idx="50">
                  <c:v>4.7257703999999991</c:v>
                </c:pt>
                <c:pt idx="51">
                  <c:v>4.6347335999999997</c:v>
                </c:pt>
                <c:pt idx="52">
                  <c:v>4.4660231999999995</c:v>
                </c:pt>
                <c:pt idx="53">
                  <c:v>4.3572384</c:v>
                </c:pt>
                <c:pt idx="54">
                  <c:v>4.2409367999999992</c:v>
                </c:pt>
                <c:pt idx="55">
                  <c:v>4.1887367999999991</c:v>
                </c:pt>
                <c:pt idx="56">
                  <c:v>4.1242175999999997</c:v>
                </c:pt>
                <c:pt idx="57">
                  <c:v>3.8657231999999997</c:v>
                </c:pt>
                <c:pt idx="58">
                  <c:v>3.7224863999999998</c:v>
                </c:pt>
                <c:pt idx="59">
                  <c:v>3.4560575999999998</c:v>
                </c:pt>
                <c:pt idx="60">
                  <c:v>3.3188759999999999</c:v>
                </c:pt>
                <c:pt idx="61">
                  <c:v>3.2090472000000001</c:v>
                </c:pt>
                <c:pt idx="62">
                  <c:v>3.0988008000000002</c:v>
                </c:pt>
                <c:pt idx="63">
                  <c:v>3.0152807999999998</c:v>
                </c:pt>
                <c:pt idx="64">
                  <c:v>3.4124183999999995</c:v>
                </c:pt>
                <c:pt idx="65">
                  <c:v>3.6702863999999997</c:v>
                </c:pt>
                <c:pt idx="66">
                  <c:v>4.1908247999999997</c:v>
                </c:pt>
                <c:pt idx="67">
                  <c:v>4.2618168000000001</c:v>
                </c:pt>
                <c:pt idx="68">
                  <c:v>4.1760000000000002</c:v>
                </c:pt>
                <c:pt idx="69">
                  <c:v>4.1557464</c:v>
                </c:pt>
                <c:pt idx="70">
                  <c:v>3.9601007999999998</c:v>
                </c:pt>
                <c:pt idx="71">
                  <c:v>3.7128815999999998</c:v>
                </c:pt>
                <c:pt idx="72">
                  <c:v>3.5871839999999997</c:v>
                </c:pt>
                <c:pt idx="73">
                  <c:v>3.2470487999999995</c:v>
                </c:pt>
                <c:pt idx="74">
                  <c:v>2.9271671999999995</c:v>
                </c:pt>
                <c:pt idx="75">
                  <c:v>2.8158767999999998</c:v>
                </c:pt>
                <c:pt idx="76">
                  <c:v>3.0273911999999998</c:v>
                </c:pt>
                <c:pt idx="77">
                  <c:v>4.0191911999999999</c:v>
                </c:pt>
                <c:pt idx="78">
                  <c:v>5.2160327999999998</c:v>
                </c:pt>
                <c:pt idx="79">
                  <c:v>5.1348095999999996</c:v>
                </c:pt>
                <c:pt idx="80">
                  <c:v>5.3997767999999997</c:v>
                </c:pt>
                <c:pt idx="81">
                  <c:v>5.8850279999999993</c:v>
                </c:pt>
                <c:pt idx="82">
                  <c:v>6.3454319999999997</c:v>
                </c:pt>
                <c:pt idx="83">
                  <c:v>6.0779591999999996</c:v>
                </c:pt>
                <c:pt idx="84">
                  <c:v>5.1813719999999996</c:v>
                </c:pt>
                <c:pt idx="85">
                  <c:v>4.7804760000000002</c:v>
                </c:pt>
                <c:pt idx="86">
                  <c:v>5.3467415999999997</c:v>
                </c:pt>
                <c:pt idx="87">
                  <c:v>5.3024759999999995</c:v>
                </c:pt>
                <c:pt idx="88">
                  <c:v>5.5315295999999998</c:v>
                </c:pt>
                <c:pt idx="89">
                  <c:v>5.5505303999999995</c:v>
                </c:pt>
                <c:pt idx="90">
                  <c:v>5.3651159999999996</c:v>
                </c:pt>
                <c:pt idx="91">
                  <c:v>4.6948679999999996</c:v>
                </c:pt>
                <c:pt idx="92">
                  <c:v>4.0358951999999997</c:v>
                </c:pt>
                <c:pt idx="93">
                  <c:v>3.6128663999999997</c:v>
                </c:pt>
                <c:pt idx="94">
                  <c:v>3.7306296000000003</c:v>
                </c:pt>
                <c:pt idx="95">
                  <c:v>4.3939872000000006</c:v>
                </c:pt>
                <c:pt idx="96">
                  <c:v>4.6990439999999998</c:v>
                </c:pt>
                <c:pt idx="97">
                  <c:v>5.1260399999999997</c:v>
                </c:pt>
                <c:pt idx="98">
                  <c:v>5.6495015999999989</c:v>
                </c:pt>
                <c:pt idx="99">
                  <c:v>5.8123655999999997</c:v>
                </c:pt>
                <c:pt idx="100">
                  <c:v>6.1030151999999998</c:v>
                </c:pt>
                <c:pt idx="101">
                  <c:v>5.6983608000000006</c:v>
                </c:pt>
                <c:pt idx="102">
                  <c:v>4.83894</c:v>
                </c:pt>
                <c:pt idx="103">
                  <c:v>4.3280063999999996</c:v>
                </c:pt>
                <c:pt idx="104">
                  <c:v>4.1068871999999992</c:v>
                </c:pt>
                <c:pt idx="105">
                  <c:v>3.9951791999999999</c:v>
                </c:pt>
                <c:pt idx="106">
                  <c:v>4.0008168</c:v>
                </c:pt>
                <c:pt idx="107">
                  <c:v>4.1496912000000004</c:v>
                </c:pt>
                <c:pt idx="108">
                  <c:v>4.0072896</c:v>
                </c:pt>
                <c:pt idx="109">
                  <c:v>3.0685248000000001</c:v>
                </c:pt>
                <c:pt idx="110">
                  <c:v>2.7588743999999994</c:v>
                </c:pt>
                <c:pt idx="111">
                  <c:v>2.4648840000000001</c:v>
                </c:pt>
                <c:pt idx="112">
                  <c:v>2.6154288000000001</c:v>
                </c:pt>
                <c:pt idx="113">
                  <c:v>2.5319088000000001</c:v>
                </c:pt>
                <c:pt idx="114">
                  <c:v>2.5914168000000002</c:v>
                </c:pt>
                <c:pt idx="115">
                  <c:v>3.5222471999999998</c:v>
                </c:pt>
                <c:pt idx="116">
                  <c:v>4.3979543999999997</c:v>
                </c:pt>
                <c:pt idx="117">
                  <c:v>8.1064512000000004</c:v>
                </c:pt>
                <c:pt idx="118">
                  <c:v>8.2630512000000014</c:v>
                </c:pt>
                <c:pt idx="119">
                  <c:v>6.8166935999999989</c:v>
                </c:pt>
                <c:pt idx="120">
                  <c:v>5.8451471999999987</c:v>
                </c:pt>
                <c:pt idx="121">
                  <c:v>5.8198824</c:v>
                </c:pt>
                <c:pt idx="122">
                  <c:v>6.0159456000000002</c:v>
                </c:pt>
                <c:pt idx="123">
                  <c:v>6.0547823999999997</c:v>
                </c:pt>
                <c:pt idx="124">
                  <c:v>6.0610464000000004</c:v>
                </c:pt>
                <c:pt idx="125">
                  <c:v>6.0875639999999986</c:v>
                </c:pt>
                <c:pt idx="126">
                  <c:v>5.8593456000000002</c:v>
                </c:pt>
                <c:pt idx="127">
                  <c:v>5.7566159999999993</c:v>
                </c:pt>
                <c:pt idx="128">
                  <c:v>5.7572424</c:v>
                </c:pt>
                <c:pt idx="129">
                  <c:v>5.6407319999999999</c:v>
                </c:pt>
                <c:pt idx="130">
                  <c:v>5.5699487999999997</c:v>
                </c:pt>
                <c:pt idx="131">
                  <c:v>5.5570032000000005</c:v>
                </c:pt>
                <c:pt idx="132">
                  <c:v>5.5183751999999995</c:v>
                </c:pt>
                <c:pt idx="133">
                  <c:v>5.3302463999999992</c:v>
                </c:pt>
                <c:pt idx="134">
                  <c:v>5.1870095999999997</c:v>
                </c:pt>
                <c:pt idx="135">
                  <c:v>5.1151823999999992</c:v>
                </c:pt>
                <c:pt idx="136">
                  <c:v>4.8951072</c:v>
                </c:pt>
                <c:pt idx="137">
                  <c:v>4.8439512000000002</c:v>
                </c:pt>
                <c:pt idx="138">
                  <c:v>4.8376872000000004</c:v>
                </c:pt>
                <c:pt idx="139">
                  <c:v>4.8959424</c:v>
                </c:pt>
                <c:pt idx="140">
                  <c:v>4.8504239999999994</c:v>
                </c:pt>
                <c:pt idx="141">
                  <c:v>4.6307663999999997</c:v>
                </c:pt>
                <c:pt idx="142">
                  <c:v>4.6691855999999996</c:v>
                </c:pt>
                <c:pt idx="143">
                  <c:v>4.7798495999999995</c:v>
                </c:pt>
                <c:pt idx="144">
                  <c:v>4.7735855999999997</c:v>
                </c:pt>
                <c:pt idx="145">
                  <c:v>4.4305272000000002</c:v>
                </c:pt>
                <c:pt idx="146">
                  <c:v>4.3998336</c:v>
                </c:pt>
                <c:pt idx="147">
                  <c:v>4.3992072000000002</c:v>
                </c:pt>
                <c:pt idx="148">
                  <c:v>4.6526904</c:v>
                </c:pt>
                <c:pt idx="149">
                  <c:v>12.634488000000001</c:v>
                </c:pt>
                <c:pt idx="150">
                  <c:v>10.624161599999999</c:v>
                </c:pt>
                <c:pt idx="151">
                  <c:v>4.8723480000000006</c:v>
                </c:pt>
                <c:pt idx="152">
                  <c:v>5.4557351999999995</c:v>
                </c:pt>
                <c:pt idx="153">
                  <c:v>5.5689047999999994</c:v>
                </c:pt>
                <c:pt idx="154">
                  <c:v>4.9145255999999993</c:v>
                </c:pt>
                <c:pt idx="155">
                  <c:v>4.2916751999999994</c:v>
                </c:pt>
                <c:pt idx="156">
                  <c:v>4.8508415999999999</c:v>
                </c:pt>
                <c:pt idx="157">
                  <c:v>5.2991352000000003</c:v>
                </c:pt>
                <c:pt idx="158">
                  <c:v>3.4061543999999997</c:v>
                </c:pt>
                <c:pt idx="159">
                  <c:v>3.1919255999999998</c:v>
                </c:pt>
                <c:pt idx="160">
                  <c:v>2.9925215999999994</c:v>
                </c:pt>
                <c:pt idx="161">
                  <c:v>3.0380400000000001</c:v>
                </c:pt>
                <c:pt idx="162">
                  <c:v>3.0321935999999998</c:v>
                </c:pt>
                <c:pt idx="163">
                  <c:v>2.7463463999999997</c:v>
                </c:pt>
                <c:pt idx="164">
                  <c:v>2.5458984</c:v>
                </c:pt>
                <c:pt idx="165">
                  <c:v>2.6709696000000003</c:v>
                </c:pt>
                <c:pt idx="166">
                  <c:v>2.8329983999999997</c:v>
                </c:pt>
                <c:pt idx="167">
                  <c:v>2.6776511999999997</c:v>
                </c:pt>
                <c:pt idx="168">
                  <c:v>2.4895223999999998</c:v>
                </c:pt>
                <c:pt idx="169">
                  <c:v>2.4840935999999996</c:v>
                </c:pt>
                <c:pt idx="170">
                  <c:v>2.7185760000000001</c:v>
                </c:pt>
                <c:pt idx="171">
                  <c:v>2.8887479999999996</c:v>
                </c:pt>
                <c:pt idx="172">
                  <c:v>2.8114919999999999</c:v>
                </c:pt>
                <c:pt idx="173">
                  <c:v>2.6951904</c:v>
                </c:pt>
                <c:pt idx="174">
                  <c:v>2.7755784000000001</c:v>
                </c:pt>
                <c:pt idx="175">
                  <c:v>2.8931327999999996</c:v>
                </c:pt>
                <c:pt idx="176">
                  <c:v>2.9457503999999997</c:v>
                </c:pt>
                <c:pt idx="177">
                  <c:v>2.93886</c:v>
                </c:pt>
                <c:pt idx="178">
                  <c:v>2.9528495999999995</c:v>
                </c:pt>
                <c:pt idx="179">
                  <c:v>2.8557575999999996</c:v>
                </c:pt>
                <c:pt idx="180">
                  <c:v>2.9087927999999996</c:v>
                </c:pt>
                <c:pt idx="181">
                  <c:v>3.0392927999999997</c:v>
                </c:pt>
                <c:pt idx="182">
                  <c:v>3.0720743999999995</c:v>
                </c:pt>
                <c:pt idx="183">
                  <c:v>3.1574735999999994</c:v>
                </c:pt>
                <c:pt idx="184">
                  <c:v>3.3840215999999996</c:v>
                </c:pt>
                <c:pt idx="185">
                  <c:v>3.4963559999999996</c:v>
                </c:pt>
                <c:pt idx="186">
                  <c:v>5.2897391999999996</c:v>
                </c:pt>
                <c:pt idx="187">
                  <c:v>6.6339936000000002</c:v>
                </c:pt>
                <c:pt idx="188">
                  <c:v>7.6266287999999989</c:v>
                </c:pt>
                <c:pt idx="189">
                  <c:v>7.3741895999999985</c:v>
                </c:pt>
                <c:pt idx="190">
                  <c:v>6.2353943999999997</c:v>
                </c:pt>
                <c:pt idx="191">
                  <c:v>4.6297224000000003</c:v>
                </c:pt>
                <c:pt idx="192">
                  <c:v>4.0630391999999995</c:v>
                </c:pt>
                <c:pt idx="193">
                  <c:v>3.3030072000000001</c:v>
                </c:pt>
                <c:pt idx="194">
                  <c:v>3.1516271999999996</c:v>
                </c:pt>
                <c:pt idx="195">
                  <c:v>3.1789800000000001</c:v>
                </c:pt>
                <c:pt idx="196">
                  <c:v>3.1793975999999997</c:v>
                </c:pt>
                <c:pt idx="197">
                  <c:v>3.3961319999999997</c:v>
                </c:pt>
                <c:pt idx="198">
                  <c:v>3.5980415999999997</c:v>
                </c:pt>
                <c:pt idx="199">
                  <c:v>3.6915839999999998</c:v>
                </c:pt>
                <c:pt idx="200">
                  <c:v>4.0676327999999993</c:v>
                </c:pt>
                <c:pt idx="201">
                  <c:v>4.3152695999999997</c:v>
                </c:pt>
                <c:pt idx="202">
                  <c:v>4.2288264</c:v>
                </c:pt>
                <c:pt idx="203">
                  <c:v>3.7644551999999996</c:v>
                </c:pt>
                <c:pt idx="204">
                  <c:v>3.5782056</c:v>
                </c:pt>
                <c:pt idx="205">
                  <c:v>3.3284807999999999</c:v>
                </c:pt>
                <c:pt idx="206">
                  <c:v>3.1274063999999999</c:v>
                </c:pt>
                <c:pt idx="207">
                  <c:v>2.8682855999999997</c:v>
                </c:pt>
                <c:pt idx="208">
                  <c:v>2.7085536000000001</c:v>
                </c:pt>
                <c:pt idx="209">
                  <c:v>2.6515511999999997</c:v>
                </c:pt>
                <c:pt idx="210">
                  <c:v>2.6267039999999997</c:v>
                </c:pt>
                <c:pt idx="211">
                  <c:v>2.6741016000000002</c:v>
                </c:pt>
                <c:pt idx="212">
                  <c:v>2.8380095999999999</c:v>
                </c:pt>
                <c:pt idx="213">
                  <c:v>2.8916712000000002</c:v>
                </c:pt>
                <c:pt idx="214">
                  <c:v>3.0077639999999994</c:v>
                </c:pt>
                <c:pt idx="215">
                  <c:v>3.0424248</c:v>
                </c:pt>
                <c:pt idx="216">
                  <c:v>3.0825144</c:v>
                </c:pt>
                <c:pt idx="217">
                  <c:v>3.2464223999999997</c:v>
                </c:pt>
                <c:pt idx="218">
                  <c:v>3.3975936</c:v>
                </c:pt>
                <c:pt idx="219">
                  <c:v>3.6383399999999999</c:v>
                </c:pt>
                <c:pt idx="220">
                  <c:v>3.7053647999999999</c:v>
                </c:pt>
                <c:pt idx="221">
                  <c:v>3.7264535999999997</c:v>
                </c:pt>
                <c:pt idx="222">
                  <c:v>3.7592352</c:v>
                </c:pt>
                <c:pt idx="223">
                  <c:v>3.7667519999999999</c:v>
                </c:pt>
                <c:pt idx="224">
                  <c:v>3.7304207999999996</c:v>
                </c:pt>
                <c:pt idx="225">
                  <c:v>3.6078551999999999</c:v>
                </c:pt>
                <c:pt idx="226">
                  <c:v>3.7003536000000001</c:v>
                </c:pt>
                <c:pt idx="227">
                  <c:v>3.7337615999999998</c:v>
                </c:pt>
                <c:pt idx="228">
                  <c:v>3.7494215999999998</c:v>
                </c:pt>
                <c:pt idx="229">
                  <c:v>3.8154023999999995</c:v>
                </c:pt>
                <c:pt idx="230">
                  <c:v>3.7577735999999997</c:v>
                </c:pt>
                <c:pt idx="231">
                  <c:v>3.4671239999999997</c:v>
                </c:pt>
                <c:pt idx="232">
                  <c:v>3.1428575999999997</c:v>
                </c:pt>
                <c:pt idx="233">
                  <c:v>2.9282111999999993</c:v>
                </c:pt>
                <c:pt idx="234">
                  <c:v>2.8505375999999996</c:v>
                </c:pt>
                <c:pt idx="235">
                  <c:v>2.6494631999999996</c:v>
                </c:pt>
                <c:pt idx="236">
                  <c:v>2.5926695999999998</c:v>
                </c:pt>
                <c:pt idx="237">
                  <c:v>2.593296</c:v>
                </c:pt>
                <c:pt idx="238">
                  <c:v>2.5937136000000001</c:v>
                </c:pt>
                <c:pt idx="239">
                  <c:v>2.4972479999999999</c:v>
                </c:pt>
                <c:pt idx="240">
                  <c:v>2.4985008</c:v>
                </c:pt>
                <c:pt idx="241">
                  <c:v>2.4661367999999997</c:v>
                </c:pt>
                <c:pt idx="242">
                  <c:v>2.4272999999999998</c:v>
                </c:pt>
                <c:pt idx="243">
                  <c:v>2.4016175999999998</c:v>
                </c:pt>
                <c:pt idx="244">
                  <c:v>2.4026615999999996</c:v>
                </c:pt>
                <c:pt idx="245">
                  <c:v>2.4362784</c:v>
                </c:pt>
                <c:pt idx="246">
                  <c:v>2.5087319999999997</c:v>
                </c:pt>
                <c:pt idx="247">
                  <c:v>2.5932959999999996</c:v>
                </c:pt>
                <c:pt idx="248">
                  <c:v>2.5999775999999999</c:v>
                </c:pt>
                <c:pt idx="249">
                  <c:v>2.6530127999999999</c:v>
                </c:pt>
                <c:pt idx="250">
                  <c:v>2.7964584000000001</c:v>
                </c:pt>
                <c:pt idx="251">
                  <c:v>2.8288224</c:v>
                </c:pt>
                <c:pt idx="252">
                  <c:v>2.8887480000000001</c:v>
                </c:pt>
                <c:pt idx="253">
                  <c:v>2.9211119999999999</c:v>
                </c:pt>
                <c:pt idx="254">
                  <c:v>2.8430208000000001</c:v>
                </c:pt>
                <c:pt idx="255">
                  <c:v>2.7334008000000001</c:v>
                </c:pt>
                <c:pt idx="256">
                  <c:v>2.7081360000000001</c:v>
                </c:pt>
                <c:pt idx="257">
                  <c:v>2.643408</c:v>
                </c:pt>
                <c:pt idx="258">
                  <c:v>2.5342055999999995</c:v>
                </c:pt>
                <c:pt idx="259">
                  <c:v>2.5417223999999998</c:v>
                </c:pt>
                <c:pt idx="260">
                  <c:v>2.5279415999999997</c:v>
                </c:pt>
                <c:pt idx="261">
                  <c:v>2.5423487999999996</c:v>
                </c:pt>
                <c:pt idx="262">
                  <c:v>2.5619759999999996</c:v>
                </c:pt>
                <c:pt idx="263">
                  <c:v>2.5298208</c:v>
                </c:pt>
                <c:pt idx="264">
                  <c:v>2.5569647999999998</c:v>
                </c:pt>
                <c:pt idx="265">
                  <c:v>2.5841087999999997</c:v>
                </c:pt>
                <c:pt idx="266">
                  <c:v>2.5838999999999999</c:v>
                </c:pt>
                <c:pt idx="267">
                  <c:v>2.6692991999999998</c:v>
                </c:pt>
                <c:pt idx="268">
                  <c:v>2.7350711999999997</c:v>
                </c:pt>
                <c:pt idx="269">
                  <c:v>2.7876887999999997</c:v>
                </c:pt>
                <c:pt idx="270">
                  <c:v>2.7885239999999998</c:v>
                </c:pt>
                <c:pt idx="271">
                  <c:v>2.7893591999999998</c:v>
                </c:pt>
                <c:pt idx="272">
                  <c:v>2.7308952</c:v>
                </c:pt>
                <c:pt idx="273">
                  <c:v>2.7187847999999999</c:v>
                </c:pt>
                <c:pt idx="274">
                  <c:v>2.7260927999999995</c:v>
                </c:pt>
                <c:pt idx="275">
                  <c:v>2.5525799999999994</c:v>
                </c:pt>
                <c:pt idx="276">
                  <c:v>2.7866447999999999</c:v>
                </c:pt>
                <c:pt idx="277">
                  <c:v>2.8144152</c:v>
                </c:pt>
                <c:pt idx="278">
                  <c:v>2.8225584000000001</c:v>
                </c:pt>
                <c:pt idx="279">
                  <c:v>2.8033487999999998</c:v>
                </c:pt>
                <c:pt idx="280">
                  <c:v>2.7463464000000002</c:v>
                </c:pt>
                <c:pt idx="281">
                  <c:v>2.7463464000000002</c:v>
                </c:pt>
                <c:pt idx="282">
                  <c:v>2.7860184000000001</c:v>
                </c:pt>
                <c:pt idx="283">
                  <c:v>2.8261080000000001</c:v>
                </c:pt>
                <c:pt idx="284">
                  <c:v>2.8338335999999997</c:v>
                </c:pt>
                <c:pt idx="285">
                  <c:v>2.8465704000000001</c:v>
                </c:pt>
                <c:pt idx="286">
                  <c:v>2.8877039999999998</c:v>
                </c:pt>
                <c:pt idx="287">
                  <c:v>2.8758024</c:v>
                </c:pt>
                <c:pt idx="288">
                  <c:v>2.8434383999999997</c:v>
                </c:pt>
                <c:pt idx="289">
                  <c:v>2.8175471999999999</c:v>
                </c:pt>
                <c:pt idx="290">
                  <c:v>2.8966823999999995</c:v>
                </c:pt>
                <c:pt idx="291">
                  <c:v>2.9618279999999997</c:v>
                </c:pt>
                <c:pt idx="292">
                  <c:v>2.9033639999999998</c:v>
                </c:pt>
                <c:pt idx="293">
                  <c:v>2.6557272000000003</c:v>
                </c:pt>
                <c:pt idx="294">
                  <c:v>2.6369351999999999</c:v>
                </c:pt>
                <c:pt idx="295">
                  <c:v>2.6494632</c:v>
                </c:pt>
                <c:pt idx="296">
                  <c:v>2.6323415999999997</c:v>
                </c:pt>
                <c:pt idx="297">
                  <c:v>2.6388143999999998</c:v>
                </c:pt>
                <c:pt idx="298">
                  <c:v>2.6855856</c:v>
                </c:pt>
                <c:pt idx="299">
                  <c:v>2.6786951999999999</c:v>
                </c:pt>
                <c:pt idx="300">
                  <c:v>2.6605296000000003</c:v>
                </c:pt>
                <c:pt idx="301">
                  <c:v>2.7653471999999999</c:v>
                </c:pt>
                <c:pt idx="302">
                  <c:v>4.4679023999999989</c:v>
                </c:pt>
                <c:pt idx="303">
                  <c:v>4.3382375999999994</c:v>
                </c:pt>
                <c:pt idx="304">
                  <c:v>4.2818615999999992</c:v>
                </c:pt>
                <c:pt idx="305">
                  <c:v>3.5241263999999997</c:v>
                </c:pt>
                <c:pt idx="306">
                  <c:v>3.5798759999999996</c:v>
                </c:pt>
                <c:pt idx="307">
                  <c:v>3.8657231999999997</c:v>
                </c:pt>
                <c:pt idx="308">
                  <c:v>4.0471703999999997</c:v>
                </c:pt>
                <c:pt idx="309">
                  <c:v>4.1315255999999998</c:v>
                </c:pt>
                <c:pt idx="310">
                  <c:v>4.3269624000000002</c:v>
                </c:pt>
                <c:pt idx="311">
                  <c:v>4.417372799999999</c:v>
                </c:pt>
                <c:pt idx="312">
                  <c:v>4.5046511999999996</c:v>
                </c:pt>
                <c:pt idx="313">
                  <c:v>4.7161656000000001</c:v>
                </c:pt>
                <c:pt idx="314">
                  <c:v>4.8545999999999996</c:v>
                </c:pt>
                <c:pt idx="315">
                  <c:v>5.0494103999999993</c:v>
                </c:pt>
                <c:pt idx="316">
                  <c:v>5.2477703999999994</c:v>
                </c:pt>
                <c:pt idx="317">
                  <c:v>5.4584495999999998</c:v>
                </c:pt>
                <c:pt idx="318">
                  <c:v>5.7818807999999997</c:v>
                </c:pt>
                <c:pt idx="319">
                  <c:v>5.9683391999999991</c:v>
                </c:pt>
                <c:pt idx="320">
                  <c:v>6.2794512000000005</c:v>
                </c:pt>
                <c:pt idx="321">
                  <c:v>6.7536360000000002</c:v>
                </c:pt>
                <c:pt idx="322">
                  <c:v>7.1027495999999992</c:v>
                </c:pt>
                <c:pt idx="323">
                  <c:v>7.7385455999999992</c:v>
                </c:pt>
                <c:pt idx="324">
                  <c:v>8.0110295999999988</c:v>
                </c:pt>
                <c:pt idx="325">
                  <c:v>8.0172936000000004</c:v>
                </c:pt>
                <c:pt idx="326">
                  <c:v>8.1546839999999996</c:v>
                </c:pt>
                <c:pt idx="327">
                  <c:v>8.1421559999999982</c:v>
                </c:pt>
                <c:pt idx="328">
                  <c:v>7.9316855999999989</c:v>
                </c:pt>
                <c:pt idx="329">
                  <c:v>7.5806927999999996</c:v>
                </c:pt>
                <c:pt idx="330">
                  <c:v>7.4815128</c:v>
                </c:pt>
                <c:pt idx="331">
                  <c:v>7.0670447999999997</c:v>
                </c:pt>
                <c:pt idx="332">
                  <c:v>6.8795423999999992</c:v>
                </c:pt>
                <c:pt idx="333">
                  <c:v>6.7759775999999992</c:v>
                </c:pt>
                <c:pt idx="334">
                  <c:v>6.478019999999999</c:v>
                </c:pt>
                <c:pt idx="335">
                  <c:v>6.2322624000000006</c:v>
                </c:pt>
                <c:pt idx="336">
                  <c:v>6.2604503999999999</c:v>
                </c:pt>
                <c:pt idx="337">
                  <c:v>6.8181551999999996</c:v>
                </c:pt>
                <c:pt idx="338">
                  <c:v>7.5606479999999996</c:v>
                </c:pt>
                <c:pt idx="339">
                  <c:v>8.2323575999999985</c:v>
                </c:pt>
                <c:pt idx="340">
                  <c:v>8.4603672000000003</c:v>
                </c:pt>
                <c:pt idx="341">
                  <c:v>8.5775039999999994</c:v>
                </c:pt>
                <c:pt idx="342">
                  <c:v>8.5205016000000011</c:v>
                </c:pt>
                <c:pt idx="343">
                  <c:v>8.5215455999999996</c:v>
                </c:pt>
                <c:pt idx="344">
                  <c:v>8.5363704000000009</c:v>
                </c:pt>
                <c:pt idx="345">
                  <c:v>8.6491223999999995</c:v>
                </c:pt>
                <c:pt idx="346">
                  <c:v>8.7758640000000003</c:v>
                </c:pt>
                <c:pt idx="347">
                  <c:v>8.8744175999999992</c:v>
                </c:pt>
                <c:pt idx="348">
                  <c:v>8.9669159999999994</c:v>
                </c:pt>
                <c:pt idx="349">
                  <c:v>9.2615327999999995</c:v>
                </c:pt>
                <c:pt idx="350">
                  <c:v>10.0232352</c:v>
                </c:pt>
                <c:pt idx="351">
                  <c:v>10.721880000000001</c:v>
                </c:pt>
                <c:pt idx="352">
                  <c:v>12.3417504</c:v>
                </c:pt>
                <c:pt idx="353">
                  <c:v>13.5515376</c:v>
                </c:pt>
                <c:pt idx="354">
                  <c:v>14.022172799999998</c:v>
                </c:pt>
                <c:pt idx="355">
                  <c:v>15.061788</c:v>
                </c:pt>
                <c:pt idx="356">
                  <c:v>15.480431999999999</c:v>
                </c:pt>
                <c:pt idx="357">
                  <c:v>15.883624799999998</c:v>
                </c:pt>
                <c:pt idx="358">
                  <c:v>15.598195199999999</c:v>
                </c:pt>
                <c:pt idx="359">
                  <c:v>15.516345599999998</c:v>
                </c:pt>
                <c:pt idx="360">
                  <c:v>14.981399999999999</c:v>
                </c:pt>
                <c:pt idx="361">
                  <c:v>14.483203199999998</c:v>
                </c:pt>
                <c:pt idx="362">
                  <c:v>14.214477599999999</c:v>
                </c:pt>
                <c:pt idx="363">
                  <c:v>13.601231999999998</c:v>
                </c:pt>
                <c:pt idx="364">
                  <c:v>13.492238399999998</c:v>
                </c:pt>
                <c:pt idx="365">
                  <c:v>13.6553112</c:v>
                </c:pt>
                <c:pt idx="366">
                  <c:v>13.784767199999999</c:v>
                </c:pt>
                <c:pt idx="367">
                  <c:v>13.9758192</c:v>
                </c:pt>
                <c:pt idx="368">
                  <c:v>14.2478856</c:v>
                </c:pt>
                <c:pt idx="369">
                  <c:v>14.729795999999999</c:v>
                </c:pt>
                <c:pt idx="370">
                  <c:v>15.012511199999999</c:v>
                </c:pt>
                <c:pt idx="371">
                  <c:v>15.544951199999998</c:v>
                </c:pt>
                <c:pt idx="372">
                  <c:v>16.087204799999999</c:v>
                </c:pt>
                <c:pt idx="373">
                  <c:v>16.045235999999999</c:v>
                </c:pt>
                <c:pt idx="374">
                  <c:v>16.3578096</c:v>
                </c:pt>
                <c:pt idx="375">
                  <c:v>16.474319999999999</c:v>
                </c:pt>
                <c:pt idx="376">
                  <c:v>16.472649599999997</c:v>
                </c:pt>
                <c:pt idx="377">
                  <c:v>16.431515999999998</c:v>
                </c:pt>
                <c:pt idx="378">
                  <c:v>16.897348799999996</c:v>
                </c:pt>
                <c:pt idx="379">
                  <c:v>19.260964799999996</c:v>
                </c:pt>
                <c:pt idx="380">
                  <c:v>22.607402399999998</c:v>
                </c:pt>
                <c:pt idx="381">
                  <c:v>18.159544800000003</c:v>
                </c:pt>
                <c:pt idx="382">
                  <c:v>17.715218399999998</c:v>
                </c:pt>
                <c:pt idx="383">
                  <c:v>17.768044799999998</c:v>
                </c:pt>
                <c:pt idx="384">
                  <c:v>18.236383199999999</c:v>
                </c:pt>
                <c:pt idx="385">
                  <c:v>18.549374399999998</c:v>
                </c:pt>
                <c:pt idx="386">
                  <c:v>23.6553696</c:v>
                </c:pt>
                <c:pt idx="387">
                  <c:v>30.516955200000002</c:v>
                </c:pt>
                <c:pt idx="388">
                  <c:v>22.286894400000001</c:v>
                </c:pt>
                <c:pt idx="389">
                  <c:v>26.8625376</c:v>
                </c:pt>
                <c:pt idx="390">
                  <c:v>30.390631199999998</c:v>
                </c:pt>
                <c:pt idx="391">
                  <c:v>29.151820799999996</c:v>
                </c:pt>
                <c:pt idx="392">
                  <c:v>24.548615999999999</c:v>
                </c:pt>
                <c:pt idx="393">
                  <c:v>21.121999199999998</c:v>
                </c:pt>
                <c:pt idx="394">
                  <c:v>18.369806399999998</c:v>
                </c:pt>
                <c:pt idx="395">
                  <c:v>18.059111999999999</c:v>
                </c:pt>
                <c:pt idx="396">
                  <c:v>16.644074400000001</c:v>
                </c:pt>
                <c:pt idx="397">
                  <c:v>14.047019999999998</c:v>
                </c:pt>
                <c:pt idx="398">
                  <c:v>15.3994176</c:v>
                </c:pt>
                <c:pt idx="399">
                  <c:v>16.348204799999998</c:v>
                </c:pt>
                <c:pt idx="400">
                  <c:v>16.5167064</c:v>
                </c:pt>
                <c:pt idx="401">
                  <c:v>16.1149752</c:v>
                </c:pt>
                <c:pt idx="402">
                  <c:v>15.867547200000001</c:v>
                </c:pt>
                <c:pt idx="403">
                  <c:v>15.115031999999999</c:v>
                </c:pt>
                <c:pt idx="404">
                  <c:v>14.3618904</c:v>
                </c:pt>
                <c:pt idx="405">
                  <c:v>14.272523999999999</c:v>
                </c:pt>
                <c:pt idx="406">
                  <c:v>15.103965599999999</c:v>
                </c:pt>
                <c:pt idx="407">
                  <c:v>15.714914399999998</c:v>
                </c:pt>
                <c:pt idx="408">
                  <c:v>16.2469368</c:v>
                </c:pt>
                <c:pt idx="409">
                  <c:v>16.363655999999999</c:v>
                </c:pt>
                <c:pt idx="410">
                  <c:v>16.766639999999999</c:v>
                </c:pt>
                <c:pt idx="411">
                  <c:v>16.792948799999998</c:v>
                </c:pt>
                <c:pt idx="412">
                  <c:v>16.662448799999996</c:v>
                </c:pt>
                <c:pt idx="413">
                  <c:v>16.260299999999997</c:v>
                </c:pt>
                <c:pt idx="414">
                  <c:v>16.130217599999998</c:v>
                </c:pt>
                <c:pt idx="415">
                  <c:v>15.793214399999998</c:v>
                </c:pt>
                <c:pt idx="416">
                  <c:v>15.9748704</c:v>
                </c:pt>
                <c:pt idx="417">
                  <c:v>16.1828352</c:v>
                </c:pt>
                <c:pt idx="418">
                  <c:v>16.701703200000001</c:v>
                </c:pt>
                <c:pt idx="419">
                  <c:v>17.1172152</c:v>
                </c:pt>
                <c:pt idx="420">
                  <c:v>17.727746400000001</c:v>
                </c:pt>
                <c:pt idx="421">
                  <c:v>18.169567199999999</c:v>
                </c:pt>
                <c:pt idx="422">
                  <c:v>18.234921599999996</c:v>
                </c:pt>
                <c:pt idx="423">
                  <c:v>18.377323199999999</c:v>
                </c:pt>
                <c:pt idx="424">
                  <c:v>18.922917599999998</c:v>
                </c:pt>
                <c:pt idx="425">
                  <c:v>18.963215999999999</c:v>
                </c:pt>
                <c:pt idx="426">
                  <c:v>19.183291199999999</c:v>
                </c:pt>
                <c:pt idx="427">
                  <c:v>19.197071999999999</c:v>
                </c:pt>
                <c:pt idx="428">
                  <c:v>20.014523999999998</c:v>
                </c:pt>
                <c:pt idx="429">
                  <c:v>19.300219200000001</c:v>
                </c:pt>
                <c:pt idx="430">
                  <c:v>19.236117599999996</c:v>
                </c:pt>
                <c:pt idx="431">
                  <c:v>19.0928808</c:v>
                </c:pt>
                <c:pt idx="432">
                  <c:v>18.716832</c:v>
                </c:pt>
                <c:pt idx="433">
                  <c:v>18.3794112</c:v>
                </c:pt>
                <c:pt idx="434">
                  <c:v>17.952206399999998</c:v>
                </c:pt>
                <c:pt idx="435">
                  <c:v>18.472118399999999</c:v>
                </c:pt>
                <c:pt idx="436">
                  <c:v>18.316562399999999</c:v>
                </c:pt>
                <c:pt idx="437">
                  <c:v>20.107857599999999</c:v>
                </c:pt>
                <c:pt idx="438">
                  <c:v>20.238566399999996</c:v>
                </c:pt>
                <c:pt idx="439">
                  <c:v>17.966613599999999</c:v>
                </c:pt>
                <c:pt idx="440">
                  <c:v>18.602618399999997</c:v>
                </c:pt>
                <c:pt idx="441">
                  <c:v>19.019174399999997</c:v>
                </c:pt>
                <c:pt idx="442">
                  <c:v>18.616190399999997</c:v>
                </c:pt>
                <c:pt idx="443">
                  <c:v>18.187524</c:v>
                </c:pt>
                <c:pt idx="444">
                  <c:v>18.409269599999998</c:v>
                </c:pt>
                <c:pt idx="445">
                  <c:v>18.7980552</c:v>
                </c:pt>
                <c:pt idx="446">
                  <c:v>18.538099199999998</c:v>
                </c:pt>
                <c:pt idx="447">
                  <c:v>18.460634399999996</c:v>
                </c:pt>
                <c:pt idx="448">
                  <c:v>18.577771199999997</c:v>
                </c:pt>
                <c:pt idx="449">
                  <c:v>18.576936</c:v>
                </c:pt>
                <c:pt idx="450">
                  <c:v>22.7051208</c:v>
                </c:pt>
                <c:pt idx="451">
                  <c:v>19.951048799999999</c:v>
                </c:pt>
                <c:pt idx="452">
                  <c:v>20.1853224</c:v>
                </c:pt>
                <c:pt idx="453">
                  <c:v>19.885067999999997</c:v>
                </c:pt>
                <c:pt idx="454">
                  <c:v>17.8196184</c:v>
                </c:pt>
                <c:pt idx="455">
                  <c:v>17.8703568</c:v>
                </c:pt>
                <c:pt idx="456">
                  <c:v>15.884877599999999</c:v>
                </c:pt>
                <c:pt idx="457">
                  <c:v>15.93666</c:v>
                </c:pt>
                <c:pt idx="458">
                  <c:v>16.610875199999999</c:v>
                </c:pt>
                <c:pt idx="459">
                  <c:v>16.148592000000001</c:v>
                </c:pt>
                <c:pt idx="460">
                  <c:v>16.033125599999998</c:v>
                </c:pt>
                <c:pt idx="461">
                  <c:v>15.943759200000001</c:v>
                </c:pt>
                <c:pt idx="462">
                  <c:v>16.567235999999998</c:v>
                </c:pt>
                <c:pt idx="463">
                  <c:v>16.6962744</c:v>
                </c:pt>
                <c:pt idx="464">
                  <c:v>16.254453600000002</c:v>
                </c:pt>
                <c:pt idx="465">
                  <c:v>16.151515199999999</c:v>
                </c:pt>
                <c:pt idx="466">
                  <c:v>16.605446399999998</c:v>
                </c:pt>
                <c:pt idx="467">
                  <c:v>17.163986399999999</c:v>
                </c:pt>
                <c:pt idx="468">
                  <c:v>18.138247199999999</c:v>
                </c:pt>
                <c:pt idx="469">
                  <c:v>18.125092800000001</c:v>
                </c:pt>
                <c:pt idx="470">
                  <c:v>18.436831199999997</c:v>
                </c:pt>
                <c:pt idx="471">
                  <c:v>18.240976799999999</c:v>
                </c:pt>
                <c:pt idx="472">
                  <c:v>17.865763199999996</c:v>
                </c:pt>
                <c:pt idx="473">
                  <c:v>17.384061599999999</c:v>
                </c:pt>
                <c:pt idx="474">
                  <c:v>17.216186399999998</c:v>
                </c:pt>
                <c:pt idx="475">
                  <c:v>16.6837464</c:v>
                </c:pt>
                <c:pt idx="476">
                  <c:v>16.840346399999998</c:v>
                </c:pt>
                <c:pt idx="477">
                  <c:v>17.138095199999999</c:v>
                </c:pt>
                <c:pt idx="478">
                  <c:v>17.255440799999999</c:v>
                </c:pt>
                <c:pt idx="479">
                  <c:v>16.865193600000001</c:v>
                </c:pt>
                <c:pt idx="480">
                  <c:v>17.761154399999999</c:v>
                </c:pt>
                <c:pt idx="481">
                  <c:v>18.748151999999997</c:v>
                </c:pt>
                <c:pt idx="482">
                  <c:v>19.436774400000001</c:v>
                </c:pt>
                <c:pt idx="483">
                  <c:v>17.307640800000001</c:v>
                </c:pt>
                <c:pt idx="484">
                  <c:v>16.891919999999999</c:v>
                </c:pt>
                <c:pt idx="485">
                  <c:v>16.202462399999998</c:v>
                </c:pt>
                <c:pt idx="486">
                  <c:v>15.8777784</c:v>
                </c:pt>
                <c:pt idx="487">
                  <c:v>15.579820799999998</c:v>
                </c:pt>
                <c:pt idx="488">
                  <c:v>15.594019199999998</c:v>
                </c:pt>
                <c:pt idx="489">
                  <c:v>16.164878399999999</c:v>
                </c:pt>
                <c:pt idx="490">
                  <c:v>16.3993608</c:v>
                </c:pt>
                <c:pt idx="491">
                  <c:v>16.2820152</c:v>
                </c:pt>
                <c:pt idx="492">
                  <c:v>16.269904799999999</c:v>
                </c:pt>
                <c:pt idx="493">
                  <c:v>16.970011199999998</c:v>
                </c:pt>
                <c:pt idx="494">
                  <c:v>15.905966400000001</c:v>
                </c:pt>
                <c:pt idx="495">
                  <c:v>16.5033432</c:v>
                </c:pt>
                <c:pt idx="496">
                  <c:v>16.555751999999998</c:v>
                </c:pt>
                <c:pt idx="497">
                  <c:v>18.529955999999999</c:v>
                </c:pt>
                <c:pt idx="498">
                  <c:v>20.425233600000002</c:v>
                </c:pt>
                <c:pt idx="499">
                  <c:v>21.411396</c:v>
                </c:pt>
                <c:pt idx="500">
                  <c:v>19.280591999999995</c:v>
                </c:pt>
                <c:pt idx="501">
                  <c:v>17.865971999999996</c:v>
                </c:pt>
                <c:pt idx="502">
                  <c:v>16.348831199999999</c:v>
                </c:pt>
                <c:pt idx="503">
                  <c:v>16.519420799999999</c:v>
                </c:pt>
                <c:pt idx="504">
                  <c:v>16.818839999999998</c:v>
                </c:pt>
                <c:pt idx="505">
                  <c:v>16.079479200000002</c:v>
                </c:pt>
                <c:pt idx="506">
                  <c:v>15.690902399999999</c:v>
                </c:pt>
                <c:pt idx="507">
                  <c:v>15.535555199999997</c:v>
                </c:pt>
                <c:pt idx="508">
                  <c:v>15.496300799999998</c:v>
                </c:pt>
                <c:pt idx="509">
                  <c:v>15.834974399999998</c:v>
                </c:pt>
                <c:pt idx="510">
                  <c:v>15.952111199999999</c:v>
                </c:pt>
                <c:pt idx="511">
                  <c:v>15.795302399999999</c:v>
                </c:pt>
                <c:pt idx="512">
                  <c:v>15.159924</c:v>
                </c:pt>
                <c:pt idx="513">
                  <c:v>14.990378399999999</c:v>
                </c:pt>
                <c:pt idx="514">
                  <c:v>15.146143199999999</c:v>
                </c:pt>
                <c:pt idx="515">
                  <c:v>15.991992000000002</c:v>
                </c:pt>
                <c:pt idx="516">
                  <c:v>16.459704000000002</c:v>
                </c:pt>
                <c:pt idx="517">
                  <c:v>16.589995200000001</c:v>
                </c:pt>
                <c:pt idx="518">
                  <c:v>17.0700264</c:v>
                </c:pt>
                <c:pt idx="519">
                  <c:v>16.847028000000002</c:v>
                </c:pt>
                <c:pt idx="520">
                  <c:v>17.306596800000001</c:v>
                </c:pt>
                <c:pt idx="521">
                  <c:v>17.411623199999998</c:v>
                </c:pt>
                <c:pt idx="522">
                  <c:v>17.177767199999998</c:v>
                </c:pt>
                <c:pt idx="523">
                  <c:v>16.905700800000002</c:v>
                </c:pt>
                <c:pt idx="524">
                  <c:v>16.918228799999998</c:v>
                </c:pt>
                <c:pt idx="525">
                  <c:v>17.126819999999999</c:v>
                </c:pt>
                <c:pt idx="526">
                  <c:v>17.711459999999999</c:v>
                </c:pt>
                <c:pt idx="527">
                  <c:v>17.814815999999997</c:v>
                </c:pt>
                <c:pt idx="528">
                  <c:v>16.881062400000001</c:v>
                </c:pt>
                <c:pt idx="529">
                  <c:v>17.0101008</c:v>
                </c:pt>
                <c:pt idx="530">
                  <c:v>25.164993599999999</c:v>
                </c:pt>
                <c:pt idx="531">
                  <c:v>17.113247999999999</c:v>
                </c:pt>
                <c:pt idx="532">
                  <c:v>16.918228799999998</c:v>
                </c:pt>
                <c:pt idx="533">
                  <c:v>17.710833600000001</c:v>
                </c:pt>
                <c:pt idx="534">
                  <c:v>19.061143199999997</c:v>
                </c:pt>
                <c:pt idx="535">
                  <c:v>20.320624800000001</c:v>
                </c:pt>
                <c:pt idx="536">
                  <c:v>19.8017568</c:v>
                </c:pt>
                <c:pt idx="537">
                  <c:v>19.269316800000002</c:v>
                </c:pt>
                <c:pt idx="538">
                  <c:v>18.478173599999998</c:v>
                </c:pt>
                <c:pt idx="539">
                  <c:v>17.788715999999997</c:v>
                </c:pt>
                <c:pt idx="540">
                  <c:v>17.8024968</c:v>
                </c:pt>
                <c:pt idx="541">
                  <c:v>17.829432000000001</c:v>
                </c:pt>
                <c:pt idx="542">
                  <c:v>17.7246144</c:v>
                </c:pt>
                <c:pt idx="543">
                  <c:v>17.946777600000001</c:v>
                </c:pt>
                <c:pt idx="544">
                  <c:v>19.413179999999997</c:v>
                </c:pt>
                <c:pt idx="545">
                  <c:v>21.375482399999999</c:v>
                </c:pt>
                <c:pt idx="546">
                  <c:v>22.491309600000001</c:v>
                </c:pt>
                <c:pt idx="547">
                  <c:v>26.036315999999996</c:v>
                </c:pt>
                <c:pt idx="548">
                  <c:v>29.465229600000001</c:v>
                </c:pt>
                <c:pt idx="549">
                  <c:v>30.268065599999996</c:v>
                </c:pt>
                <c:pt idx="550">
                  <c:v>33.76024559999999</c:v>
                </c:pt>
                <c:pt idx="551">
                  <c:v>30.879014399999996</c:v>
                </c:pt>
                <c:pt idx="552">
                  <c:v>29.400710399999998</c:v>
                </c:pt>
                <c:pt idx="553">
                  <c:v>36.350200799999996</c:v>
                </c:pt>
                <c:pt idx="554">
                  <c:v>46.089885600000002</c:v>
                </c:pt>
                <c:pt idx="555">
                  <c:v>45.1930896</c:v>
                </c:pt>
                <c:pt idx="556">
                  <c:v>38.698991999999997</c:v>
                </c:pt>
                <c:pt idx="557">
                  <c:v>31.830724799999995</c:v>
                </c:pt>
                <c:pt idx="558">
                  <c:v>46.830499199999998</c:v>
                </c:pt>
                <c:pt idx="559">
                  <c:v>63.026071199999997</c:v>
                </c:pt>
                <c:pt idx="560">
                  <c:v>89.895708000000013</c:v>
                </c:pt>
                <c:pt idx="561">
                  <c:v>108.097848</c:v>
                </c:pt>
                <c:pt idx="562">
                  <c:v>84.48987600000001</c:v>
                </c:pt>
                <c:pt idx="563">
                  <c:v>118.77212159999999</c:v>
                </c:pt>
                <c:pt idx="564">
                  <c:v>127.4728176</c:v>
                </c:pt>
                <c:pt idx="565">
                  <c:v>135.08315999999999</c:v>
                </c:pt>
                <c:pt idx="566">
                  <c:v>139.73376239999999</c:v>
                </c:pt>
                <c:pt idx="567">
                  <c:v>152.87939280000001</c:v>
                </c:pt>
                <c:pt idx="568">
                  <c:v>158.07600719999999</c:v>
                </c:pt>
                <c:pt idx="569">
                  <c:v>162.31339439999999</c:v>
                </c:pt>
                <c:pt idx="570">
                  <c:v>171.53629919999997</c:v>
                </c:pt>
                <c:pt idx="571">
                  <c:v>178.161732</c:v>
                </c:pt>
                <c:pt idx="572">
                  <c:v>182.47407839999997</c:v>
                </c:pt>
                <c:pt idx="573">
                  <c:v>178.3210464</c:v>
                </c:pt>
                <c:pt idx="574">
                  <c:v>178.3210464</c:v>
                </c:pt>
                <c:pt idx="575">
                  <c:v>171.64842480000002</c:v>
                </c:pt>
                <c:pt idx="576">
                  <c:v>166.04151839999997</c:v>
                </c:pt>
                <c:pt idx="577">
                  <c:v>158.01691680000002</c:v>
                </c:pt>
                <c:pt idx="578">
                  <c:v>159.47371440000001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69-49FD-B91B-0FAC938F4904}"/>
            </c:ext>
          </c:extLst>
        </c:ser>
        <c:ser>
          <c:idx val="6"/>
          <c:order val="1"/>
          <c:tx>
            <c:strRef>
              <c:f>'SCPT-12'!$H$9</c:f>
              <c:strCache>
                <c:ptCount val="1"/>
                <c:pt idx="0">
                  <c:v>AVG qt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'SCPT-12'!$H$13:$H$10000</c:f>
              <c:numCache>
                <c:formatCode>0.0</c:formatCode>
                <c:ptCount val="9988"/>
                <c:pt idx="0">
                  <c:v>3.8126879999999996</c:v>
                </c:pt>
                <c:pt idx="1">
                  <c:v>4.5306259200000003</c:v>
                </c:pt>
                <c:pt idx="2">
                  <c:v>5.0217096000000003</c:v>
                </c:pt>
                <c:pt idx="3">
                  <c:v>5.3726626285714278</c:v>
                </c:pt>
                <c:pt idx="4">
                  <c:v>6.5276845714285718</c:v>
                </c:pt>
                <c:pt idx="5">
                  <c:v>6.9853443428571422</c:v>
                </c:pt>
                <c:pt idx="6">
                  <c:v>7.2835107428571417</c:v>
                </c:pt>
                <c:pt idx="7">
                  <c:v>7.3610053714285701</c:v>
                </c:pt>
                <c:pt idx="8">
                  <c:v>7.3090440000000001</c:v>
                </c:pt>
                <c:pt idx="9">
                  <c:v>7.219617942857143</c:v>
                </c:pt>
                <c:pt idx="10">
                  <c:v>7.0854490285714267</c:v>
                </c:pt>
                <c:pt idx="11">
                  <c:v>6.9305492571428573</c:v>
                </c:pt>
                <c:pt idx="12">
                  <c:v>6.7487739428571425</c:v>
                </c:pt>
                <c:pt idx="13">
                  <c:v>6.5334414857142846</c:v>
                </c:pt>
                <c:pt idx="14">
                  <c:v>6.271695771428571</c:v>
                </c:pt>
                <c:pt idx="15">
                  <c:v>5.9560796571428583</c:v>
                </c:pt>
                <c:pt idx="16">
                  <c:v>5.6567797714285719</c:v>
                </c:pt>
                <c:pt idx="17">
                  <c:v>5.4049073142857145</c:v>
                </c:pt>
                <c:pt idx="18">
                  <c:v>5.1834301714285704</c:v>
                </c:pt>
                <c:pt idx="19">
                  <c:v>5.0185079999999989</c:v>
                </c:pt>
                <c:pt idx="20">
                  <c:v>4.9044733714285718</c:v>
                </c:pt>
                <c:pt idx="21">
                  <c:v>4.8883957714285708</c:v>
                </c:pt>
                <c:pt idx="22">
                  <c:v>4.9602229714285704</c:v>
                </c:pt>
                <c:pt idx="23">
                  <c:v>5.0412671999999992</c:v>
                </c:pt>
                <c:pt idx="24">
                  <c:v>5.1183143999999983</c:v>
                </c:pt>
                <c:pt idx="25">
                  <c:v>5.168307085714285</c:v>
                </c:pt>
                <c:pt idx="26">
                  <c:v>5.1940193142857138</c:v>
                </c:pt>
                <c:pt idx="27">
                  <c:v>5.1887993142857143</c:v>
                </c:pt>
                <c:pt idx="28">
                  <c:v>5.1494554285714278</c:v>
                </c:pt>
                <c:pt idx="29">
                  <c:v>5.1010138285714293</c:v>
                </c:pt>
                <c:pt idx="30">
                  <c:v>5.0721994285714285</c:v>
                </c:pt>
                <c:pt idx="31">
                  <c:v>5.0575834285714283</c:v>
                </c:pt>
                <c:pt idx="32">
                  <c:v>5.0300814857142848</c:v>
                </c:pt>
                <c:pt idx="33">
                  <c:v>5.0110210285714283</c:v>
                </c:pt>
                <c:pt idx="34">
                  <c:v>5.0332731428571424</c:v>
                </c:pt>
                <c:pt idx="35">
                  <c:v>5.0630718857142858</c:v>
                </c:pt>
                <c:pt idx="36">
                  <c:v>5.105935542857142</c:v>
                </c:pt>
                <c:pt idx="37">
                  <c:v>5.1341533714285719</c:v>
                </c:pt>
                <c:pt idx="38">
                  <c:v>5.143728342857143</c:v>
                </c:pt>
                <c:pt idx="39">
                  <c:v>5.1740341714285707</c:v>
                </c:pt>
                <c:pt idx="40">
                  <c:v>5.2155555428571434</c:v>
                </c:pt>
                <c:pt idx="41">
                  <c:v>5.2267412571428569</c:v>
                </c:pt>
                <c:pt idx="42">
                  <c:v>5.233512342857142</c:v>
                </c:pt>
                <c:pt idx="43">
                  <c:v>5.22</c:v>
                </c:pt>
                <c:pt idx="44">
                  <c:v>5.2103653714285709</c:v>
                </c:pt>
                <c:pt idx="45">
                  <c:v>5.2017747428571424</c:v>
                </c:pt>
                <c:pt idx="46">
                  <c:v>5.182982742857142</c:v>
                </c:pt>
                <c:pt idx="47">
                  <c:v>5.1148841142857142</c:v>
                </c:pt>
                <c:pt idx="48">
                  <c:v>5.0409689142857133</c:v>
                </c:pt>
                <c:pt idx="49">
                  <c:v>4.9382393142857142</c:v>
                </c:pt>
                <c:pt idx="50">
                  <c:v>4.81806</c:v>
                </c:pt>
                <c:pt idx="51">
                  <c:v>4.6736598857142848</c:v>
                </c:pt>
                <c:pt idx="52">
                  <c:v>4.5263365714285708</c:v>
                </c:pt>
                <c:pt idx="53">
                  <c:v>4.391093828571428</c:v>
                </c:pt>
                <c:pt idx="54">
                  <c:v>4.2682299428571424</c:v>
                </c:pt>
                <c:pt idx="55">
                  <c:v>4.1379089142857142</c:v>
                </c:pt>
                <c:pt idx="56">
                  <c:v>3.9936281142857148</c:v>
                </c:pt>
                <c:pt idx="57">
                  <c:v>3.8452906285714286</c:v>
                </c:pt>
                <c:pt idx="58">
                  <c:v>3.6978778285714284</c:v>
                </c:pt>
                <c:pt idx="59">
                  <c:v>3.5421726857142852</c:v>
                </c:pt>
                <c:pt idx="60">
                  <c:v>3.3837531428571421</c:v>
                </c:pt>
                <c:pt idx="61">
                  <c:v>3.3189953142857145</c:v>
                </c:pt>
                <c:pt idx="62">
                  <c:v>3.311538171428571</c:v>
                </c:pt>
                <c:pt idx="63">
                  <c:v>3.416504914285714</c:v>
                </c:pt>
                <c:pt idx="64">
                  <c:v>3.5512107428571418</c:v>
                </c:pt>
                <c:pt idx="65">
                  <c:v>3.6893468571428576</c:v>
                </c:pt>
                <c:pt idx="66">
                  <c:v>3.8403390857142861</c:v>
                </c:pt>
                <c:pt idx="67">
                  <c:v>3.9753133714285718</c:v>
                </c:pt>
                <c:pt idx="68">
                  <c:v>4.0182366857142862</c:v>
                </c:pt>
                <c:pt idx="69">
                  <c:v>4.0063649142857143</c:v>
                </c:pt>
                <c:pt idx="70">
                  <c:v>3.8715397714285715</c:v>
                </c:pt>
                <c:pt idx="71">
                  <c:v>3.6808755428571422</c:v>
                </c:pt>
                <c:pt idx="72">
                  <c:v>3.4865722285714278</c:v>
                </c:pt>
                <c:pt idx="73">
                  <c:v>3.325378628571428</c:v>
                </c:pt>
                <c:pt idx="74">
                  <c:v>3.3338201142857145</c:v>
                </c:pt>
                <c:pt idx="75">
                  <c:v>3.548556</c:v>
                </c:pt>
                <c:pt idx="76">
                  <c:v>3.7696453714285711</c:v>
                </c:pt>
                <c:pt idx="77">
                  <c:v>4.0771779428571424</c:v>
                </c:pt>
                <c:pt idx="78">
                  <c:v>4.4997294857142851</c:v>
                </c:pt>
                <c:pt idx="79">
                  <c:v>5.0039516571428573</c:v>
                </c:pt>
                <c:pt idx="80">
                  <c:v>5.439747085714286</c:v>
                </c:pt>
                <c:pt idx="81">
                  <c:v>5.6057729142857147</c:v>
                </c:pt>
                <c:pt idx="82">
                  <c:v>5.5435505142857133</c:v>
                </c:pt>
                <c:pt idx="83">
                  <c:v>5.573826514285714</c:v>
                </c:pt>
                <c:pt idx="84">
                  <c:v>5.5599264000000002</c:v>
                </c:pt>
                <c:pt idx="85">
                  <c:v>5.5094266285714282</c:v>
                </c:pt>
                <c:pt idx="86">
                  <c:v>5.3958692571428566</c:v>
                </c:pt>
                <c:pt idx="87">
                  <c:v>5.2940345142857135</c:v>
                </c:pt>
                <c:pt idx="88">
                  <c:v>5.2245339428571427</c:v>
                </c:pt>
                <c:pt idx="89">
                  <c:v>5.1181652571428566</c:v>
                </c:pt>
                <c:pt idx="90">
                  <c:v>4.8704687999999994</c:v>
                </c:pt>
                <c:pt idx="91">
                  <c:v>4.645919314285714</c:v>
                </c:pt>
                <c:pt idx="92">
                  <c:v>4.4834132571428578</c:v>
                </c:pt>
                <c:pt idx="93">
                  <c:v>4.3617723428571429</c:v>
                </c:pt>
                <c:pt idx="94">
                  <c:v>4.3276186285714289</c:v>
                </c:pt>
                <c:pt idx="95">
                  <c:v>4.4639948571428576</c:v>
                </c:pt>
                <c:pt idx="96">
                  <c:v>4.7177763428571424</c:v>
                </c:pt>
                <c:pt idx="97">
                  <c:v>5.0735118857142867</c:v>
                </c:pt>
                <c:pt idx="98">
                  <c:v>5.3546163428571427</c:v>
                </c:pt>
                <c:pt idx="99">
                  <c:v>5.4181810285714294</c:v>
                </c:pt>
                <c:pt idx="100">
                  <c:v>5.3651756571428564</c:v>
                </c:pt>
                <c:pt idx="101">
                  <c:v>5.2195823999999993</c:v>
                </c:pt>
                <c:pt idx="102">
                  <c:v>4.9832506285714286</c:v>
                </c:pt>
                <c:pt idx="103">
                  <c:v>4.7244579428571427</c:v>
                </c:pt>
                <c:pt idx="104">
                  <c:v>4.4454116571428566</c:v>
                </c:pt>
                <c:pt idx="105">
                  <c:v>4.2038300571428566</c:v>
                </c:pt>
                <c:pt idx="106">
                  <c:v>3.9509135999999994</c:v>
                </c:pt>
                <c:pt idx="107">
                  <c:v>3.7267518857142852</c:v>
                </c:pt>
                <c:pt idx="108">
                  <c:v>3.4921800000000003</c:v>
                </c:pt>
                <c:pt idx="109">
                  <c:v>3.2950728000000002</c:v>
                </c:pt>
                <c:pt idx="110">
                  <c:v>3.0852287999999999</c:v>
                </c:pt>
                <c:pt idx="111">
                  <c:v>2.8626181714285717</c:v>
                </c:pt>
                <c:pt idx="112">
                  <c:v>2.7933264000000002</c:v>
                </c:pt>
                <c:pt idx="113">
                  <c:v>2.9832449142857138</c:v>
                </c:pt>
                <c:pt idx="114">
                  <c:v>3.7471844571428568</c:v>
                </c:pt>
                <c:pt idx="115">
                  <c:v>4.5754940571428566</c:v>
                </c:pt>
                <c:pt idx="116">
                  <c:v>5.1756747428571428</c:v>
                </c:pt>
                <c:pt idx="117">
                  <c:v>5.6489945142857136</c:v>
                </c:pt>
                <c:pt idx="118">
                  <c:v>6.1102038857142853</c:v>
                </c:pt>
                <c:pt idx="119">
                  <c:v>6.4664465142857139</c:v>
                </c:pt>
                <c:pt idx="120">
                  <c:v>6.7031362285714291</c:v>
                </c:pt>
                <c:pt idx="121">
                  <c:v>6.4109355428571435</c:v>
                </c:pt>
                <c:pt idx="122">
                  <c:v>6.1001516571428578</c:v>
                </c:pt>
                <c:pt idx="123">
                  <c:v>5.9633876571428575</c:v>
                </c:pt>
                <c:pt idx="124">
                  <c:v>5.9507403428571433</c:v>
                </c:pt>
                <c:pt idx="125">
                  <c:v>5.9417917714285711</c:v>
                </c:pt>
                <c:pt idx="126">
                  <c:v>5.888189828571428</c:v>
                </c:pt>
                <c:pt idx="127">
                  <c:v>5.8189278857142854</c:v>
                </c:pt>
                <c:pt idx="128">
                  <c:v>5.7469217142857145</c:v>
                </c:pt>
                <c:pt idx="129">
                  <c:v>5.6656090285714287</c:v>
                </c:pt>
                <c:pt idx="130">
                  <c:v>5.5900234285714285</c:v>
                </c:pt>
                <c:pt idx="131">
                  <c:v>5.508651085714285</c:v>
                </c:pt>
                <c:pt idx="132">
                  <c:v>5.4169282285714289</c:v>
                </c:pt>
                <c:pt idx="133">
                  <c:v>5.3104103999999994</c:v>
                </c:pt>
                <c:pt idx="134">
                  <c:v>5.206696457142856</c:v>
                </c:pt>
                <c:pt idx="135">
                  <c:v>5.1039370285714281</c:v>
                </c:pt>
                <c:pt idx="136">
                  <c:v>5.0150180571428562</c:v>
                </c:pt>
                <c:pt idx="137">
                  <c:v>4.946472</c:v>
                </c:pt>
                <c:pt idx="138">
                  <c:v>4.8670086857142865</c:v>
                </c:pt>
                <c:pt idx="139">
                  <c:v>4.8032948571428573</c:v>
                </c:pt>
                <c:pt idx="140">
                  <c:v>4.7868294857142857</c:v>
                </c:pt>
                <c:pt idx="141">
                  <c:v>4.7767772571428564</c:v>
                </c:pt>
                <c:pt idx="142">
                  <c:v>4.7186115428571425</c:v>
                </c:pt>
                <c:pt idx="143">
                  <c:v>4.6477388571428566</c:v>
                </c:pt>
                <c:pt idx="144">
                  <c:v>4.583279314285714</c:v>
                </c:pt>
                <c:pt idx="145">
                  <c:v>4.5864113142857139</c:v>
                </c:pt>
                <c:pt idx="146">
                  <c:v>5.7243116571428567</c:v>
                </c:pt>
                <c:pt idx="147">
                  <c:v>6.5592133714285721</c:v>
                </c:pt>
                <c:pt idx="148">
                  <c:v>6.5733222857142861</c:v>
                </c:pt>
                <c:pt idx="149">
                  <c:v>6.7197805714285721</c:v>
                </c:pt>
                <c:pt idx="150">
                  <c:v>6.8867907428571433</c:v>
                </c:pt>
                <c:pt idx="151">
                  <c:v>6.9604076571428575</c:v>
                </c:pt>
                <c:pt idx="152">
                  <c:v>6.9088340571428564</c:v>
                </c:pt>
                <c:pt idx="153">
                  <c:v>5.7968845714285715</c:v>
                </c:pt>
                <c:pt idx="154">
                  <c:v>5.0361665142857133</c:v>
                </c:pt>
                <c:pt idx="155">
                  <c:v>4.8267102857142845</c:v>
                </c:pt>
                <c:pt idx="156">
                  <c:v>4.5033089142857143</c:v>
                </c:pt>
                <c:pt idx="157">
                  <c:v>4.1352541714285707</c:v>
                </c:pt>
                <c:pt idx="158">
                  <c:v>3.8671848</c:v>
                </c:pt>
                <c:pt idx="159">
                  <c:v>3.6872588571428571</c:v>
                </c:pt>
                <c:pt idx="160">
                  <c:v>3.3866166857142859</c:v>
                </c:pt>
                <c:pt idx="161">
                  <c:v>2.9932971428571422</c:v>
                </c:pt>
                <c:pt idx="162">
                  <c:v>2.8882707428571424</c:v>
                </c:pt>
                <c:pt idx="163">
                  <c:v>2.8369954285714285</c:v>
                </c:pt>
                <c:pt idx="164">
                  <c:v>2.7920139428571429</c:v>
                </c:pt>
                <c:pt idx="165">
                  <c:v>2.7136542857142851</c:v>
                </c:pt>
                <c:pt idx="166">
                  <c:v>2.6353542857142855</c:v>
                </c:pt>
                <c:pt idx="167">
                  <c:v>2.6313870857142851</c:v>
                </c:pt>
                <c:pt idx="168">
                  <c:v>2.6803655999999996</c:v>
                </c:pt>
                <c:pt idx="169">
                  <c:v>2.7004402285714284</c:v>
                </c:pt>
                <c:pt idx="170">
                  <c:v>2.6807533714285716</c:v>
                </c:pt>
                <c:pt idx="171">
                  <c:v>2.6947429714285716</c:v>
                </c:pt>
                <c:pt idx="172">
                  <c:v>2.7524015999999998</c:v>
                </c:pt>
                <c:pt idx="173">
                  <c:v>2.8183525714285715</c:v>
                </c:pt>
                <c:pt idx="174">
                  <c:v>2.8498217142857141</c:v>
                </c:pt>
                <c:pt idx="175">
                  <c:v>2.8589790857142856</c:v>
                </c:pt>
                <c:pt idx="176">
                  <c:v>2.8653027428571427</c:v>
                </c:pt>
                <c:pt idx="177">
                  <c:v>2.8958173714285711</c:v>
                </c:pt>
                <c:pt idx="178">
                  <c:v>2.9334908571428571</c:v>
                </c:pt>
                <c:pt idx="179">
                  <c:v>2.9590539428571425</c:v>
                </c:pt>
                <c:pt idx="180">
                  <c:v>2.9893001142857143</c:v>
                </c:pt>
                <c:pt idx="181">
                  <c:v>3.0528946285714285</c:v>
                </c:pt>
                <c:pt idx="182">
                  <c:v>3.1305383999999994</c:v>
                </c:pt>
                <c:pt idx="183">
                  <c:v>3.4782500571428563</c:v>
                </c:pt>
                <c:pt idx="184">
                  <c:v>4.0104215999999999</c:v>
                </c:pt>
                <c:pt idx="185">
                  <c:v>4.6657553142857138</c:v>
                </c:pt>
                <c:pt idx="186">
                  <c:v>5.280343199999999</c:v>
                </c:pt>
                <c:pt idx="187">
                  <c:v>5.7200461714285709</c:v>
                </c:pt>
                <c:pt idx="188">
                  <c:v>5.8980034285714273</c:v>
                </c:pt>
                <c:pt idx="189">
                  <c:v>5.9789581714285704</c:v>
                </c:pt>
                <c:pt idx="190">
                  <c:v>5.6951393142857141</c:v>
                </c:pt>
                <c:pt idx="191">
                  <c:v>5.1976583999999999</c:v>
                </c:pt>
                <c:pt idx="192">
                  <c:v>4.5622799999999994</c:v>
                </c:pt>
                <c:pt idx="193">
                  <c:v>3.9630239999999994</c:v>
                </c:pt>
                <c:pt idx="194">
                  <c:v>3.5574150857142857</c:v>
                </c:pt>
                <c:pt idx="195">
                  <c:v>3.410032114285714</c:v>
                </c:pt>
                <c:pt idx="196">
                  <c:v>3.356967085714285</c:v>
                </c:pt>
                <c:pt idx="197">
                  <c:v>3.4661993142857135</c:v>
                </c:pt>
                <c:pt idx="198">
                  <c:v>3.6324339428571428</c:v>
                </c:pt>
                <c:pt idx="199">
                  <c:v>3.7824119999999999</c:v>
                </c:pt>
                <c:pt idx="200">
                  <c:v>3.8659916571428568</c:v>
                </c:pt>
                <c:pt idx="201">
                  <c:v>3.8920021714285715</c:v>
                </c:pt>
                <c:pt idx="202">
                  <c:v>3.8534934857142855</c:v>
                </c:pt>
                <c:pt idx="203">
                  <c:v>3.7728966857142856</c:v>
                </c:pt>
                <c:pt idx="204">
                  <c:v>3.6015613714285712</c:v>
                </c:pt>
                <c:pt idx="205">
                  <c:v>3.3720305142857145</c:v>
                </c:pt>
                <c:pt idx="206">
                  <c:v>3.1467054857142855</c:v>
                </c:pt>
                <c:pt idx="207">
                  <c:v>2.9841696</c:v>
                </c:pt>
                <c:pt idx="208">
                  <c:v>2.8550118857142857</c:v>
                </c:pt>
                <c:pt idx="209">
                  <c:v>2.7849445714285714</c:v>
                </c:pt>
                <c:pt idx="210">
                  <c:v>2.7512681142857147</c:v>
                </c:pt>
                <c:pt idx="211">
                  <c:v>2.7711935999999997</c:v>
                </c:pt>
                <c:pt idx="212">
                  <c:v>2.8188894857142857</c:v>
                </c:pt>
                <c:pt idx="213">
                  <c:v>2.8804556571428575</c:v>
                </c:pt>
                <c:pt idx="214">
                  <c:v>2.9689868571428577</c:v>
                </c:pt>
                <c:pt idx="215">
                  <c:v>3.0723428571428575</c:v>
                </c:pt>
                <c:pt idx="216">
                  <c:v>3.1866757714285714</c:v>
                </c:pt>
                <c:pt idx="217">
                  <c:v>3.3029177142857145</c:v>
                </c:pt>
                <c:pt idx="218">
                  <c:v>3.4055876571428567</c:v>
                </c:pt>
                <c:pt idx="219">
                  <c:v>3.5079891428571424</c:v>
                </c:pt>
                <c:pt idx="220">
                  <c:v>3.6057373714285714</c:v>
                </c:pt>
                <c:pt idx="221">
                  <c:v>3.6748800000000004</c:v>
                </c:pt>
                <c:pt idx="222">
                  <c:v>3.7049173714285715</c:v>
                </c:pt>
                <c:pt idx="223">
                  <c:v>3.7137764571428571</c:v>
                </c:pt>
                <c:pt idx="224">
                  <c:v>3.7178331428571427</c:v>
                </c:pt>
                <c:pt idx="225">
                  <c:v>3.721114285714286</c:v>
                </c:pt>
                <c:pt idx="226">
                  <c:v>3.7291381714285707</c:v>
                </c:pt>
                <c:pt idx="227">
                  <c:v>3.7278555428571427</c:v>
                </c:pt>
                <c:pt idx="228">
                  <c:v>3.690241714285714</c:v>
                </c:pt>
                <c:pt idx="229">
                  <c:v>3.6238134857142854</c:v>
                </c:pt>
                <c:pt idx="230">
                  <c:v>3.5135074285714283</c:v>
                </c:pt>
                <c:pt idx="231">
                  <c:v>3.3873325714285714</c:v>
                </c:pt>
                <c:pt idx="232">
                  <c:v>3.2301956571428567</c:v>
                </c:pt>
                <c:pt idx="233">
                  <c:v>3.0555195428571431</c:v>
                </c:pt>
                <c:pt idx="234">
                  <c:v>2.8891655999999992</c:v>
                </c:pt>
                <c:pt idx="235">
                  <c:v>2.7643926857142853</c:v>
                </c:pt>
                <c:pt idx="236">
                  <c:v>2.6721627428571426</c:v>
                </c:pt>
                <c:pt idx="237">
                  <c:v>2.6107755428571422</c:v>
                </c:pt>
                <c:pt idx="238">
                  <c:v>2.5558611428571427</c:v>
                </c:pt>
                <c:pt idx="239">
                  <c:v>2.5241235428571427</c:v>
                </c:pt>
                <c:pt idx="240">
                  <c:v>2.4968303999999995</c:v>
                </c:pt>
                <c:pt idx="241">
                  <c:v>2.4695969142857139</c:v>
                </c:pt>
                <c:pt idx="242">
                  <c:v>2.4471061714285711</c:v>
                </c:pt>
                <c:pt idx="243">
                  <c:v>2.4487467428571428</c:v>
                </c:pt>
                <c:pt idx="244">
                  <c:v>2.4622889142857143</c:v>
                </c:pt>
                <c:pt idx="245">
                  <c:v>2.4814090285714281</c:v>
                </c:pt>
                <c:pt idx="246">
                  <c:v>2.5136537142857138</c:v>
                </c:pt>
                <c:pt idx="247">
                  <c:v>2.570059542857142</c:v>
                </c:pt>
                <c:pt idx="248">
                  <c:v>2.6309396571428567</c:v>
                </c:pt>
                <c:pt idx="249">
                  <c:v>2.6955781714285716</c:v>
                </c:pt>
                <c:pt idx="250">
                  <c:v>2.7544895999999999</c:v>
                </c:pt>
                <c:pt idx="251">
                  <c:v>2.7901645714285719</c:v>
                </c:pt>
                <c:pt idx="252">
                  <c:v>2.8092250285714289</c:v>
                </c:pt>
                <c:pt idx="253">
                  <c:v>2.817099771428571</c:v>
                </c:pt>
                <c:pt idx="254">
                  <c:v>2.7952354285714285</c:v>
                </c:pt>
                <c:pt idx="255">
                  <c:v>2.7531473142857146</c:v>
                </c:pt>
                <c:pt idx="256">
                  <c:v>2.7035722285714288</c:v>
                </c:pt>
                <c:pt idx="257">
                  <c:v>2.6474050285714283</c:v>
                </c:pt>
                <c:pt idx="258">
                  <c:v>2.6044518857142855</c:v>
                </c:pt>
                <c:pt idx="259">
                  <c:v>2.5799626285714288</c:v>
                </c:pt>
                <c:pt idx="260">
                  <c:v>2.5544890285714281</c:v>
                </c:pt>
                <c:pt idx="261">
                  <c:v>2.5421399999999998</c:v>
                </c:pt>
                <c:pt idx="262">
                  <c:v>2.5492690285714281</c:v>
                </c:pt>
                <c:pt idx="263">
                  <c:v>2.5552943999999997</c:v>
                </c:pt>
                <c:pt idx="264">
                  <c:v>2.5754883428571422</c:v>
                </c:pt>
                <c:pt idx="265">
                  <c:v>2.6030201142857137</c:v>
                </c:pt>
                <c:pt idx="266">
                  <c:v>2.6352647999999994</c:v>
                </c:pt>
                <c:pt idx="267">
                  <c:v>2.6722223999999999</c:v>
                </c:pt>
                <c:pt idx="268">
                  <c:v>2.7054215999999998</c:v>
                </c:pt>
                <c:pt idx="269">
                  <c:v>2.7263910857142855</c:v>
                </c:pt>
                <c:pt idx="270">
                  <c:v>2.7456603428571427</c:v>
                </c:pt>
                <c:pt idx="271">
                  <c:v>2.7537737142857144</c:v>
                </c:pt>
                <c:pt idx="272">
                  <c:v>2.7277035428571423</c:v>
                </c:pt>
                <c:pt idx="273">
                  <c:v>2.7275543999999998</c:v>
                </c:pt>
                <c:pt idx="274">
                  <c:v>2.7312531428571427</c:v>
                </c:pt>
                <c:pt idx="275">
                  <c:v>2.7359958857142854</c:v>
                </c:pt>
                <c:pt idx="276">
                  <c:v>2.7463463999999997</c:v>
                </c:pt>
                <c:pt idx="277">
                  <c:v>2.7502837714285713</c:v>
                </c:pt>
                <c:pt idx="278">
                  <c:v>2.753177142857143</c:v>
                </c:pt>
                <c:pt idx="279">
                  <c:v>2.7865254857142858</c:v>
                </c:pt>
                <c:pt idx="280">
                  <c:v>2.7921630857142858</c:v>
                </c:pt>
                <c:pt idx="281">
                  <c:v>2.794937142857143</c:v>
                </c:pt>
                <c:pt idx="282">
                  <c:v>2.7983674285714284</c:v>
                </c:pt>
                <c:pt idx="283">
                  <c:v>2.8104181714285716</c:v>
                </c:pt>
                <c:pt idx="284">
                  <c:v>2.8289118857142861</c:v>
                </c:pt>
                <c:pt idx="285">
                  <c:v>2.8427821714285715</c:v>
                </c:pt>
                <c:pt idx="286">
                  <c:v>2.8472862857142855</c:v>
                </c:pt>
                <c:pt idx="287">
                  <c:v>2.8573683428571424</c:v>
                </c:pt>
                <c:pt idx="288">
                  <c:v>2.8756532571428575</c:v>
                </c:pt>
                <c:pt idx="289">
                  <c:v>2.8837666285714283</c:v>
                </c:pt>
                <c:pt idx="290">
                  <c:v>2.8506270857142857</c:v>
                </c:pt>
                <c:pt idx="291">
                  <c:v>2.8165032000000001</c:v>
                </c:pt>
                <c:pt idx="292">
                  <c:v>2.7887924571428573</c:v>
                </c:pt>
                <c:pt idx="293">
                  <c:v>2.7623345142857145</c:v>
                </c:pt>
                <c:pt idx="294">
                  <c:v>2.7254962285714286</c:v>
                </c:pt>
                <c:pt idx="295">
                  <c:v>2.6860330285714289</c:v>
                </c:pt>
                <c:pt idx="296">
                  <c:v>2.6539374857142852</c:v>
                </c:pt>
                <c:pt idx="297">
                  <c:v>2.6546235428571427</c:v>
                </c:pt>
                <c:pt idx="298">
                  <c:v>2.6729681142857138</c:v>
                </c:pt>
                <c:pt idx="299">
                  <c:v>2.9327451428571427</c:v>
                </c:pt>
                <c:pt idx="300">
                  <c:v>3.1764445714285716</c:v>
                </c:pt>
                <c:pt idx="301">
                  <c:v>3.4111655999999999</c:v>
                </c:pt>
                <c:pt idx="302">
                  <c:v>3.5309571428571429</c:v>
                </c:pt>
                <c:pt idx="303">
                  <c:v>3.6596972571428563</c:v>
                </c:pt>
                <c:pt idx="304">
                  <c:v>3.8318677714285707</c:v>
                </c:pt>
                <c:pt idx="305">
                  <c:v>4.0149853714285708</c:v>
                </c:pt>
                <c:pt idx="306">
                  <c:v>3.9669315428571421</c:v>
                </c:pt>
                <c:pt idx="307">
                  <c:v>3.9653207999999998</c:v>
                </c:pt>
                <c:pt idx="308">
                  <c:v>3.9846795428571427</c:v>
                </c:pt>
                <c:pt idx="309">
                  <c:v>4.1247545142857138</c:v>
                </c:pt>
                <c:pt idx="310">
                  <c:v>4.2870815999999996</c:v>
                </c:pt>
                <c:pt idx="311">
                  <c:v>4.428349714285714</c:v>
                </c:pt>
                <c:pt idx="312">
                  <c:v>4.5715268571428567</c:v>
                </c:pt>
                <c:pt idx="313">
                  <c:v>4.7309903999999987</c:v>
                </c:pt>
                <c:pt idx="314">
                  <c:v>4.8926314285714279</c:v>
                </c:pt>
                <c:pt idx="315">
                  <c:v>5.0875611428571421</c:v>
                </c:pt>
                <c:pt idx="316">
                  <c:v>5.2966594285714281</c:v>
                </c:pt>
                <c:pt idx="317">
                  <c:v>5.5199859428571427</c:v>
                </c:pt>
                <c:pt idx="318">
                  <c:v>5.7912767999999994</c:v>
                </c:pt>
                <c:pt idx="319">
                  <c:v>6.0846109714285701</c:v>
                </c:pt>
                <c:pt idx="320">
                  <c:v>6.440436</c:v>
                </c:pt>
                <c:pt idx="321">
                  <c:v>6.8050902857142859</c:v>
                </c:pt>
                <c:pt idx="322">
                  <c:v>7.1244349714285713</c:v>
                </c:pt>
                <c:pt idx="323">
                  <c:v>7.4367699428571417</c:v>
                </c:pt>
                <c:pt idx="324">
                  <c:v>7.7028706285714277</c:v>
                </c:pt>
                <c:pt idx="325">
                  <c:v>7.8711634285714283</c:v>
                </c:pt>
                <c:pt idx="326">
                  <c:v>7.9394410285714283</c:v>
                </c:pt>
                <c:pt idx="327">
                  <c:v>7.9027220571428574</c:v>
                </c:pt>
                <c:pt idx="328">
                  <c:v>7.7678670857142853</c:v>
                </c:pt>
                <c:pt idx="329">
                  <c:v>7.6053311999999975</c:v>
                </c:pt>
                <c:pt idx="330">
                  <c:v>7.4083731428571422</c:v>
                </c:pt>
                <c:pt idx="331">
                  <c:v>7.1706394285714277</c:v>
                </c:pt>
                <c:pt idx="332">
                  <c:v>6.9278646857142849</c:v>
                </c:pt>
                <c:pt idx="333">
                  <c:v>6.7392586285714282</c:v>
                </c:pt>
                <c:pt idx="334">
                  <c:v>6.6444932571428579</c:v>
                </c:pt>
                <c:pt idx="335">
                  <c:v>6.7150079999999992</c:v>
                </c:pt>
                <c:pt idx="336">
                  <c:v>6.9082673142857143</c:v>
                </c:pt>
                <c:pt idx="337">
                  <c:v>7.1488944000000005</c:v>
                </c:pt>
                <c:pt idx="338">
                  <c:v>7.4488206857142858</c:v>
                </c:pt>
                <c:pt idx="339">
                  <c:v>7.7757119999999995</c:v>
                </c:pt>
                <c:pt idx="340">
                  <c:v>8.0987255999999999</c:v>
                </c:pt>
                <c:pt idx="341">
                  <c:v>8.3441849142857141</c:v>
                </c:pt>
                <c:pt idx="342">
                  <c:v>8.499681257142857</c:v>
                </c:pt>
                <c:pt idx="343">
                  <c:v>8.577325028571428</c:v>
                </c:pt>
                <c:pt idx="344">
                  <c:v>8.6364750857142845</c:v>
                </c:pt>
                <c:pt idx="345">
                  <c:v>8.6921053714285712</c:v>
                </c:pt>
                <c:pt idx="346">
                  <c:v>8.7979669714285702</c:v>
                </c:pt>
                <c:pt idx="347">
                  <c:v>9.012494057142856</c:v>
                </c:pt>
                <c:pt idx="348">
                  <c:v>9.3247097142857154</c:v>
                </c:pt>
                <c:pt idx="349">
                  <c:v>9.8522279999999984</c:v>
                </c:pt>
                <c:pt idx="350">
                  <c:v>10.534467085714285</c:v>
                </c:pt>
                <c:pt idx="351">
                  <c:v>11.269860685714283</c:v>
                </c:pt>
                <c:pt idx="352">
                  <c:v>12.140556685714285</c:v>
                </c:pt>
                <c:pt idx="353">
                  <c:v>13.028970857142856</c:v>
                </c:pt>
                <c:pt idx="354">
                  <c:v>13.866169371428569</c:v>
                </c:pt>
                <c:pt idx="355">
                  <c:v>14.562785828571426</c:v>
                </c:pt>
                <c:pt idx="356">
                  <c:v>15.016299428571427</c:v>
                </c:pt>
                <c:pt idx="357">
                  <c:v>15.220565485714285</c:v>
                </c:pt>
                <c:pt idx="358">
                  <c:v>15.286426971428568</c:v>
                </c:pt>
                <c:pt idx="359">
                  <c:v>15.165382628571423</c:v>
                </c:pt>
                <c:pt idx="360">
                  <c:v>14.896925485714283</c:v>
                </c:pt>
                <c:pt idx="361">
                  <c:v>14.555298857142857</c:v>
                </c:pt>
                <c:pt idx="362">
                  <c:v>14.277743999999997</c:v>
                </c:pt>
                <c:pt idx="363">
                  <c:v>14.030375657142855</c:v>
                </c:pt>
                <c:pt idx="364">
                  <c:v>13.886721257142858</c:v>
                </c:pt>
                <c:pt idx="365">
                  <c:v>13.853104457142859</c:v>
                </c:pt>
                <c:pt idx="366">
                  <c:v>13.92672137142857</c:v>
                </c:pt>
                <c:pt idx="367">
                  <c:v>14.128332685714286</c:v>
                </c:pt>
                <c:pt idx="368">
                  <c:v>14.421577371428569</c:v>
                </c:pt>
                <c:pt idx="369">
                  <c:v>14.768990742857142</c:v>
                </c:pt>
                <c:pt idx="370">
                  <c:v>15.091914857142855</c:v>
                </c:pt>
                <c:pt idx="371">
                  <c:v>15.432199199999999</c:v>
                </c:pt>
                <c:pt idx="372">
                  <c:v>15.750261257142856</c:v>
                </c:pt>
                <c:pt idx="373">
                  <c:v>15.999240342857144</c:v>
                </c:pt>
                <c:pt idx="374">
                  <c:v>16.201955314285716</c:v>
                </c:pt>
                <c:pt idx="375">
                  <c:v>16.395154971428571</c:v>
                </c:pt>
                <c:pt idx="376">
                  <c:v>16.848549257142857</c:v>
                </c:pt>
                <c:pt idx="377">
                  <c:v>17.786001599999999</c:v>
                </c:pt>
                <c:pt idx="378">
                  <c:v>18.043392342857139</c:v>
                </c:pt>
                <c:pt idx="379">
                  <c:v>18.220663542857142</c:v>
                </c:pt>
                <c:pt idx="380">
                  <c:v>18.405719999999999</c:v>
                </c:pt>
                <c:pt idx="381">
                  <c:v>18.663558171428569</c:v>
                </c:pt>
                <c:pt idx="382">
                  <c:v>18.899561828571429</c:v>
                </c:pt>
                <c:pt idx="383">
                  <c:v>19.527333942857144</c:v>
                </c:pt>
                <c:pt idx="384">
                  <c:v>20.65727005714286</c:v>
                </c:pt>
                <c:pt idx="385">
                  <c:v>21.246891428571427</c:v>
                </c:pt>
                <c:pt idx="386">
                  <c:v>22.553651314285712</c:v>
                </c:pt>
                <c:pt idx="387">
                  <c:v>24.356877942857142</c:v>
                </c:pt>
                <c:pt idx="388">
                  <c:v>25.916226171428573</c:v>
                </c:pt>
                <c:pt idx="389">
                  <c:v>26.773260685714288</c:v>
                </c:pt>
                <c:pt idx="390">
                  <c:v>26.41135062857143</c:v>
                </c:pt>
                <c:pt idx="391">
                  <c:v>24.676043657142856</c:v>
                </c:pt>
                <c:pt idx="392">
                  <c:v>24.072074742857136</c:v>
                </c:pt>
                <c:pt idx="393">
                  <c:v>22.612294285714285</c:v>
                </c:pt>
                <c:pt idx="394">
                  <c:v>20.277492685714286</c:v>
                </c:pt>
                <c:pt idx="395">
                  <c:v>18.312863657142856</c:v>
                </c:pt>
                <c:pt idx="396">
                  <c:v>17.141376342857139</c:v>
                </c:pt>
                <c:pt idx="397">
                  <c:v>16.48347737142857</c:v>
                </c:pt>
                <c:pt idx="398">
                  <c:v>16.161358628571428</c:v>
                </c:pt>
                <c:pt idx="399">
                  <c:v>15.848277942857143</c:v>
                </c:pt>
                <c:pt idx="400">
                  <c:v>15.629843314285713</c:v>
                </c:pt>
                <c:pt idx="401">
                  <c:v>15.674824800000001</c:v>
                </c:pt>
                <c:pt idx="402">
                  <c:v>15.51384</c:v>
                </c:pt>
                <c:pt idx="403">
                  <c:v>15.336091542857144</c:v>
                </c:pt>
                <c:pt idx="404">
                  <c:v>15.221549828571428</c:v>
                </c:pt>
                <c:pt idx="405">
                  <c:v>15.240401485714285</c:v>
                </c:pt>
                <c:pt idx="406">
                  <c:v>15.31127417142857</c:v>
                </c:pt>
                <c:pt idx="407">
                  <c:v>15.547218171428568</c:v>
                </c:pt>
                <c:pt idx="408">
                  <c:v>15.894512228571427</c:v>
                </c:pt>
                <c:pt idx="409">
                  <c:v>16.235930057142856</c:v>
                </c:pt>
                <c:pt idx="410">
                  <c:v>16.401120685714286</c:v>
                </c:pt>
                <c:pt idx="411">
                  <c:v>16.460449714285712</c:v>
                </c:pt>
                <c:pt idx="412">
                  <c:v>16.395632228571426</c:v>
                </c:pt>
                <c:pt idx="413">
                  <c:v>16.340091428571426</c:v>
                </c:pt>
                <c:pt idx="414">
                  <c:v>16.256690742857142</c:v>
                </c:pt>
                <c:pt idx="415">
                  <c:v>16.243655657142856</c:v>
                </c:pt>
                <c:pt idx="416">
                  <c:v>16.308622285714286</c:v>
                </c:pt>
                <c:pt idx="417">
                  <c:v>16.518257485714287</c:v>
                </c:pt>
                <c:pt idx="418">
                  <c:v>16.809593142857143</c:v>
                </c:pt>
                <c:pt idx="419">
                  <c:v>16.978989600000002</c:v>
                </c:pt>
                <c:pt idx="420">
                  <c:v>17.3556648</c:v>
                </c:pt>
                <c:pt idx="421">
                  <c:v>17.7214128</c:v>
                </c:pt>
                <c:pt idx="422">
                  <c:v>18.091615200000003</c:v>
                </c:pt>
                <c:pt idx="423">
                  <c:v>18.399282000000003</c:v>
                </c:pt>
                <c:pt idx="424">
                  <c:v>18.641872799999998</c:v>
                </c:pt>
                <c:pt idx="425">
                  <c:v>18.813123599999997</c:v>
                </c:pt>
                <c:pt idx="426">
                  <c:v>19.109724</c:v>
                </c:pt>
                <c:pt idx="427">
                  <c:v>19.263539999999999</c:v>
                </c:pt>
                <c:pt idx="428">
                  <c:v>19.315740000000002</c:v>
                </c:pt>
                <c:pt idx="429">
                  <c:v>19.337350799999999</c:v>
                </c:pt>
                <c:pt idx="430">
                  <c:v>19.259607599999999</c:v>
                </c:pt>
                <c:pt idx="431">
                  <c:v>19.123330800000002</c:v>
                </c:pt>
                <c:pt idx="432">
                  <c:v>18.779611200000002</c:v>
                </c:pt>
                <c:pt idx="433">
                  <c:v>18.641594399999999</c:v>
                </c:pt>
                <c:pt idx="434">
                  <c:v>18.488335199999998</c:v>
                </c:pt>
                <c:pt idx="435">
                  <c:v>18.657498</c:v>
                </c:pt>
                <c:pt idx="436">
                  <c:v>18.911120399999998</c:v>
                </c:pt>
                <c:pt idx="437">
                  <c:v>18.8423208</c:v>
                </c:pt>
                <c:pt idx="438">
                  <c:v>18.950722799999998</c:v>
                </c:pt>
                <c:pt idx="439">
                  <c:v>19.041898799999998</c:v>
                </c:pt>
                <c:pt idx="440">
                  <c:v>19.091836799999999</c:v>
                </c:pt>
                <c:pt idx="441">
                  <c:v>18.771781199999996</c:v>
                </c:pt>
                <c:pt idx="442">
                  <c:v>18.466898399999998</c:v>
                </c:pt>
                <c:pt idx="443">
                  <c:v>18.605471999999995</c:v>
                </c:pt>
                <c:pt idx="444">
                  <c:v>18.594718799999999</c:v>
                </c:pt>
                <c:pt idx="445">
                  <c:v>18.501628800000002</c:v>
                </c:pt>
                <c:pt idx="446">
                  <c:v>18.495225599999998</c:v>
                </c:pt>
                <c:pt idx="447">
                  <c:v>18.560127599999998</c:v>
                </c:pt>
                <c:pt idx="448">
                  <c:v>19.2761028</c:v>
                </c:pt>
                <c:pt idx="449">
                  <c:v>19.468268399999999</c:v>
                </c:pt>
                <c:pt idx="450">
                  <c:v>19.742805600000001</c:v>
                </c:pt>
                <c:pt idx="451">
                  <c:v>19.980211199999999</c:v>
                </c:pt>
                <c:pt idx="452">
                  <c:v>19.853852399999997</c:v>
                </c:pt>
                <c:pt idx="453">
                  <c:v>19.736089199999999</c:v>
                </c:pt>
                <c:pt idx="454">
                  <c:v>18.599381999999999</c:v>
                </c:pt>
                <c:pt idx="455">
                  <c:v>17.930317199999998</c:v>
                </c:pt>
                <c:pt idx="456">
                  <c:v>17.334575999999998</c:v>
                </c:pt>
                <c:pt idx="457">
                  <c:v>16.711830000000003</c:v>
                </c:pt>
                <c:pt idx="458">
                  <c:v>16.414081199999998</c:v>
                </c:pt>
                <c:pt idx="459">
                  <c:v>16.092981599999998</c:v>
                </c:pt>
                <c:pt idx="460">
                  <c:v>16.206707999999999</c:v>
                </c:pt>
                <c:pt idx="461">
                  <c:v>16.333310399999998</c:v>
                </c:pt>
                <c:pt idx="462">
                  <c:v>16.273906800000002</c:v>
                </c:pt>
                <c:pt idx="463">
                  <c:v>16.274394000000001</c:v>
                </c:pt>
                <c:pt idx="464">
                  <c:v>16.369780800000001</c:v>
                </c:pt>
                <c:pt idx="465">
                  <c:v>16.573152000000004</c:v>
                </c:pt>
                <c:pt idx="466">
                  <c:v>16.834987199999997</c:v>
                </c:pt>
                <c:pt idx="467">
                  <c:v>17.073123599999999</c:v>
                </c:pt>
                <c:pt idx="468">
                  <c:v>17.436853199999998</c:v>
                </c:pt>
                <c:pt idx="469">
                  <c:v>17.785096800000002</c:v>
                </c:pt>
                <c:pt idx="470">
                  <c:v>17.995149600000001</c:v>
                </c:pt>
                <c:pt idx="471">
                  <c:v>18.0318288</c:v>
                </c:pt>
                <c:pt idx="472">
                  <c:v>17.878151999999996</c:v>
                </c:pt>
                <c:pt idx="473">
                  <c:v>17.637927600000001</c:v>
                </c:pt>
                <c:pt idx="474">
                  <c:v>17.3718468</c:v>
                </c:pt>
                <c:pt idx="475">
                  <c:v>17.1880332</c:v>
                </c:pt>
                <c:pt idx="476">
                  <c:v>17.086312799999998</c:v>
                </c:pt>
                <c:pt idx="477">
                  <c:v>16.999834799999999</c:v>
                </c:pt>
                <c:pt idx="478">
                  <c:v>17.0906628</c:v>
                </c:pt>
                <c:pt idx="479">
                  <c:v>17.434730399999996</c:v>
                </c:pt>
                <c:pt idx="480">
                  <c:v>17.8674684</c:v>
                </c:pt>
                <c:pt idx="481">
                  <c:v>17.895726</c:v>
                </c:pt>
                <c:pt idx="482">
                  <c:v>17.8351392</c:v>
                </c:pt>
                <c:pt idx="483">
                  <c:v>17.724684</c:v>
                </c:pt>
                <c:pt idx="484">
                  <c:v>17.410788</c:v>
                </c:pt>
                <c:pt idx="485">
                  <c:v>16.882732799999999</c:v>
                </c:pt>
                <c:pt idx="486">
                  <c:v>16.242273600000001</c:v>
                </c:pt>
                <c:pt idx="487">
                  <c:v>16.051813199999998</c:v>
                </c:pt>
                <c:pt idx="488">
                  <c:v>15.969719999999997</c:v>
                </c:pt>
                <c:pt idx="489">
                  <c:v>15.9829788</c:v>
                </c:pt>
                <c:pt idx="490">
                  <c:v>16.048333200000002</c:v>
                </c:pt>
                <c:pt idx="491">
                  <c:v>16.280031599999997</c:v>
                </c:pt>
                <c:pt idx="492">
                  <c:v>16.332022800000001</c:v>
                </c:pt>
                <c:pt idx="493">
                  <c:v>16.388433599999999</c:v>
                </c:pt>
                <c:pt idx="494">
                  <c:v>16.414498800000001</c:v>
                </c:pt>
                <c:pt idx="495">
                  <c:v>16.789155599999997</c:v>
                </c:pt>
                <c:pt idx="496">
                  <c:v>17.481710400000001</c:v>
                </c:pt>
                <c:pt idx="497">
                  <c:v>18.2219412</c:v>
                </c:pt>
                <c:pt idx="498">
                  <c:v>18.784378799999999</c:v>
                </c:pt>
                <c:pt idx="499">
                  <c:v>19.011483599999998</c:v>
                </c:pt>
                <c:pt idx="500">
                  <c:v>18.976996799999998</c:v>
                </c:pt>
                <c:pt idx="501">
                  <c:v>18.6419076</c:v>
                </c:pt>
                <c:pt idx="502">
                  <c:v>18.040841999999998</c:v>
                </c:pt>
                <c:pt idx="503">
                  <c:v>17.152189199999999</c:v>
                </c:pt>
                <c:pt idx="504">
                  <c:v>16.553907599999999</c:v>
                </c:pt>
                <c:pt idx="505">
                  <c:v>16.165504799999997</c:v>
                </c:pt>
                <c:pt idx="506">
                  <c:v>16.023416400000002</c:v>
                </c:pt>
                <c:pt idx="507">
                  <c:v>15.909342000000001</c:v>
                </c:pt>
                <c:pt idx="508">
                  <c:v>15.764887199999999</c:v>
                </c:pt>
                <c:pt idx="509">
                  <c:v>15.7175244</c:v>
                </c:pt>
                <c:pt idx="510">
                  <c:v>15.629028</c:v>
                </c:pt>
                <c:pt idx="511">
                  <c:v>15.5381652</c:v>
                </c:pt>
                <c:pt idx="512">
                  <c:v>15.479805599999999</c:v>
                </c:pt>
                <c:pt idx="513">
                  <c:v>15.5059752</c:v>
                </c:pt>
                <c:pt idx="514">
                  <c:v>15.590573999999998</c:v>
                </c:pt>
                <c:pt idx="515">
                  <c:v>15.723022800000001</c:v>
                </c:pt>
                <c:pt idx="516">
                  <c:v>16.041373199999999</c:v>
                </c:pt>
                <c:pt idx="517">
                  <c:v>16.350814799999998</c:v>
                </c:pt>
                <c:pt idx="518">
                  <c:v>16.7108904</c:v>
                </c:pt>
                <c:pt idx="519">
                  <c:v>16.9474956</c:v>
                </c:pt>
                <c:pt idx="520">
                  <c:v>17.067172799999998</c:v>
                </c:pt>
                <c:pt idx="521">
                  <c:v>17.119790399999999</c:v>
                </c:pt>
                <c:pt idx="522">
                  <c:v>17.094490799999999</c:v>
                </c:pt>
                <c:pt idx="523">
                  <c:v>17.141122799999998</c:v>
                </c:pt>
                <c:pt idx="524">
                  <c:v>17.208600000000001</c:v>
                </c:pt>
                <c:pt idx="525">
                  <c:v>17.275798799999997</c:v>
                </c:pt>
                <c:pt idx="526">
                  <c:v>17.226347999999998</c:v>
                </c:pt>
                <c:pt idx="527">
                  <c:v>17.243748</c:v>
                </c:pt>
                <c:pt idx="528">
                  <c:v>18.618208800000001</c:v>
                </c:pt>
                <c:pt idx="529">
                  <c:v>18.6159468</c:v>
                </c:pt>
                <c:pt idx="530">
                  <c:v>18.483741599999998</c:v>
                </c:pt>
                <c:pt idx="531">
                  <c:v>18.4664112</c:v>
                </c:pt>
                <c:pt idx="532">
                  <c:v>18.829757999999998</c:v>
                </c:pt>
                <c:pt idx="533">
                  <c:v>19.381511999999997</c:v>
                </c:pt>
                <c:pt idx="534">
                  <c:v>18.4876392</c:v>
                </c:pt>
                <c:pt idx="535">
                  <c:v>18.846983999999999</c:v>
                </c:pt>
                <c:pt idx="536">
                  <c:v>19.1069748</c:v>
                </c:pt>
                <c:pt idx="537">
                  <c:v>19.119955199999996</c:v>
                </c:pt>
                <c:pt idx="538">
                  <c:v>18.910180799999996</c:v>
                </c:pt>
                <c:pt idx="539">
                  <c:v>18.494982</c:v>
                </c:pt>
                <c:pt idx="540">
                  <c:v>18.148791599999999</c:v>
                </c:pt>
                <c:pt idx="541">
                  <c:v>17.9283684</c:v>
                </c:pt>
                <c:pt idx="542">
                  <c:v>18.0842028</c:v>
                </c:pt>
                <c:pt idx="543">
                  <c:v>18.681997199999998</c:v>
                </c:pt>
                <c:pt idx="544">
                  <c:v>19.463466</c:v>
                </c:pt>
                <c:pt idx="545">
                  <c:v>20.831279999999996</c:v>
                </c:pt>
                <c:pt idx="546">
                  <c:v>22.7880492</c:v>
                </c:pt>
                <c:pt idx="547">
                  <c:v>24.841597199999995</c:v>
                </c:pt>
                <c:pt idx="548">
                  <c:v>27.232774799999998</c:v>
                </c:pt>
                <c:pt idx="549">
                  <c:v>28.816696799999992</c:v>
                </c:pt>
                <c:pt idx="550">
                  <c:v>29.9682636</c:v>
                </c:pt>
                <c:pt idx="551">
                  <c:v>31.687244399999997</c:v>
                </c:pt>
                <c:pt idx="552">
                  <c:v>34.458020399999995</c:v>
                </c:pt>
                <c:pt idx="553">
                  <c:v>36.945524399999996</c:v>
                </c:pt>
                <c:pt idx="554">
                  <c:v>37.768648800000001</c:v>
                </c:pt>
                <c:pt idx="555">
                  <c:v>37.927267199999996</c:v>
                </c:pt>
                <c:pt idx="556">
                  <c:v>40.832231999999998</c:v>
                </c:pt>
                <c:pt idx="557">
                  <c:v>45.278210399999999</c:v>
                </c:pt>
                <c:pt idx="558">
                  <c:v>52.579180799999996</c:v>
                </c:pt>
                <c:pt idx="559">
                  <c:v>63.063307199999997</c:v>
                </c:pt>
                <c:pt idx="560">
                  <c:v>70.695121200000003</c:v>
                </c:pt>
                <c:pt idx="561">
                  <c:v>85.185354000000004</c:v>
                </c:pt>
                <c:pt idx="562">
                  <c:v>98.625740399999998</c:v>
                </c:pt>
                <c:pt idx="563">
                  <c:v>110.6352552</c:v>
                </c:pt>
                <c:pt idx="564">
                  <c:v>118.94159759999998</c:v>
                </c:pt>
                <c:pt idx="565">
                  <c:v>126.4051884</c:v>
                </c:pt>
                <c:pt idx="566">
                  <c:v>138.6695436</c:v>
                </c:pt>
                <c:pt idx="567">
                  <c:v>145.92642240000001</c:v>
                </c:pt>
                <c:pt idx="568">
                  <c:v>153.27033599999996</c:v>
                </c:pt>
                <c:pt idx="569">
                  <c:v>160.450098</c:v>
                </c:pt>
                <c:pt idx="570">
                  <c:v>167.57348399999998</c:v>
                </c:pt>
                <c:pt idx="571">
                  <c:v>171.8137596</c:v>
                </c:pt>
                <c:pt idx="572">
                  <c:v>175.1879328</c:v>
                </c:pt>
                <c:pt idx="573">
                  <c:v>176.74377119999997</c:v>
                </c:pt>
                <c:pt idx="574">
                  <c:v>175.82797439999999</c:v>
                </c:pt>
                <c:pt idx="575">
                  <c:v>172.47050520000002</c:v>
                </c:pt>
                <c:pt idx="576">
                  <c:v>168.63711120000002</c:v>
                </c:pt>
                <c:pt idx="577">
                  <c:v>166.70032415999998</c:v>
                </c:pt>
                <c:pt idx="578">
                  <c:v>163.79514360000002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69-49FD-B91B-0FAC938F4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Pore Pressure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'SCPT-12'!$L$9</c:f>
              <c:strCache>
                <c:ptCount val="1"/>
                <c:pt idx="0">
                  <c:v>u2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'SCPT-12'!$L$13:$L$10000</c:f>
              <c:numCache>
                <c:formatCode>0.00</c:formatCode>
                <c:ptCount val="9988"/>
                <c:pt idx="0">
                  <c:v>-3.1319999999999998E-3</c:v>
                </c:pt>
                <c:pt idx="1">
                  <c:v>0.34556399999999998</c:v>
                </c:pt>
                <c:pt idx="2">
                  <c:v>0.41237999999999997</c:v>
                </c:pt>
                <c:pt idx="3">
                  <c:v>0.44056800000000002</c:v>
                </c:pt>
                <c:pt idx="4">
                  <c:v>0.48754800000000004</c:v>
                </c:pt>
                <c:pt idx="5">
                  <c:v>0.50634000000000001</c:v>
                </c:pt>
                <c:pt idx="6">
                  <c:v>0.51260399999999995</c:v>
                </c:pt>
                <c:pt idx="7">
                  <c:v>0.52095599999999997</c:v>
                </c:pt>
                <c:pt idx="8">
                  <c:v>0.52095599999999997</c:v>
                </c:pt>
                <c:pt idx="9">
                  <c:v>0.52304399999999995</c:v>
                </c:pt>
                <c:pt idx="10">
                  <c:v>0.52200000000000002</c:v>
                </c:pt>
                <c:pt idx="11">
                  <c:v>0.52200000000000002</c:v>
                </c:pt>
                <c:pt idx="12">
                  <c:v>0.524088</c:v>
                </c:pt>
                <c:pt idx="13">
                  <c:v>0.52513199999999993</c:v>
                </c:pt>
                <c:pt idx="14">
                  <c:v>0.52304399999999995</c:v>
                </c:pt>
                <c:pt idx="15">
                  <c:v>0.52200000000000002</c:v>
                </c:pt>
                <c:pt idx="16">
                  <c:v>0.518868</c:v>
                </c:pt>
                <c:pt idx="17">
                  <c:v>0.51678000000000002</c:v>
                </c:pt>
                <c:pt idx="18">
                  <c:v>0.51051599999999997</c:v>
                </c:pt>
                <c:pt idx="19">
                  <c:v>0.50425199999999992</c:v>
                </c:pt>
                <c:pt idx="20">
                  <c:v>0.50529599999999997</c:v>
                </c:pt>
                <c:pt idx="21">
                  <c:v>0.496944</c:v>
                </c:pt>
                <c:pt idx="22">
                  <c:v>0.496944</c:v>
                </c:pt>
                <c:pt idx="23">
                  <c:v>0.48963599999999996</c:v>
                </c:pt>
                <c:pt idx="24">
                  <c:v>0.47084399999999998</c:v>
                </c:pt>
                <c:pt idx="25">
                  <c:v>0.46144800000000002</c:v>
                </c:pt>
                <c:pt idx="26">
                  <c:v>0.44891999999999999</c:v>
                </c:pt>
                <c:pt idx="27">
                  <c:v>0.44056800000000002</c:v>
                </c:pt>
                <c:pt idx="28">
                  <c:v>0.43012800000000001</c:v>
                </c:pt>
                <c:pt idx="29">
                  <c:v>0.42073199999999994</c:v>
                </c:pt>
                <c:pt idx="30">
                  <c:v>0.40611599999999998</c:v>
                </c:pt>
                <c:pt idx="31">
                  <c:v>0.39358799999999999</c:v>
                </c:pt>
                <c:pt idx="32">
                  <c:v>0.38941199999999998</c:v>
                </c:pt>
                <c:pt idx="33">
                  <c:v>0.38523599999999997</c:v>
                </c:pt>
                <c:pt idx="34">
                  <c:v>0.38314799999999999</c:v>
                </c:pt>
                <c:pt idx="35">
                  <c:v>0.37584000000000001</c:v>
                </c:pt>
                <c:pt idx="36">
                  <c:v>0.37479599999999996</c:v>
                </c:pt>
                <c:pt idx="37">
                  <c:v>0.37062</c:v>
                </c:pt>
                <c:pt idx="38">
                  <c:v>0.37166399999999999</c:v>
                </c:pt>
                <c:pt idx="39">
                  <c:v>0.3654</c:v>
                </c:pt>
                <c:pt idx="40">
                  <c:v>0.3654</c:v>
                </c:pt>
                <c:pt idx="41">
                  <c:v>0.36331199999999997</c:v>
                </c:pt>
                <c:pt idx="42">
                  <c:v>0.36644399999999999</c:v>
                </c:pt>
                <c:pt idx="43">
                  <c:v>0.36644399999999999</c:v>
                </c:pt>
                <c:pt idx="44">
                  <c:v>0.37062</c:v>
                </c:pt>
                <c:pt idx="45">
                  <c:v>0.37375199999999997</c:v>
                </c:pt>
                <c:pt idx="46">
                  <c:v>0.37792800000000004</c:v>
                </c:pt>
                <c:pt idx="47">
                  <c:v>0.38314799999999999</c:v>
                </c:pt>
                <c:pt idx="48">
                  <c:v>0.38628000000000001</c:v>
                </c:pt>
                <c:pt idx="49">
                  <c:v>0.387324</c:v>
                </c:pt>
                <c:pt idx="50">
                  <c:v>0.38419199999999998</c:v>
                </c:pt>
                <c:pt idx="51">
                  <c:v>0.38314799999999999</c:v>
                </c:pt>
                <c:pt idx="52">
                  <c:v>0.38523599999999997</c:v>
                </c:pt>
                <c:pt idx="53">
                  <c:v>0.38941199999999998</c:v>
                </c:pt>
                <c:pt idx="54">
                  <c:v>0.392544</c:v>
                </c:pt>
                <c:pt idx="55">
                  <c:v>0.392544</c:v>
                </c:pt>
                <c:pt idx="56">
                  <c:v>0.39358799999999999</c:v>
                </c:pt>
                <c:pt idx="57">
                  <c:v>0.40089599999999997</c:v>
                </c:pt>
                <c:pt idx="58">
                  <c:v>0.39985199999999993</c:v>
                </c:pt>
                <c:pt idx="59">
                  <c:v>0.398808</c:v>
                </c:pt>
                <c:pt idx="60">
                  <c:v>0.39671999999999996</c:v>
                </c:pt>
                <c:pt idx="61">
                  <c:v>0.39567599999999997</c:v>
                </c:pt>
                <c:pt idx="62">
                  <c:v>0.39776400000000001</c:v>
                </c:pt>
                <c:pt idx="63">
                  <c:v>0.40298400000000001</c:v>
                </c:pt>
                <c:pt idx="64">
                  <c:v>0.40507199999999993</c:v>
                </c:pt>
                <c:pt idx="65">
                  <c:v>0.39985199999999993</c:v>
                </c:pt>
                <c:pt idx="66">
                  <c:v>0.40298400000000001</c:v>
                </c:pt>
                <c:pt idx="67">
                  <c:v>0.40298400000000001</c:v>
                </c:pt>
                <c:pt idx="68">
                  <c:v>0.39671999999999996</c:v>
                </c:pt>
                <c:pt idx="69">
                  <c:v>0.38941199999999998</c:v>
                </c:pt>
                <c:pt idx="70">
                  <c:v>0.387324</c:v>
                </c:pt>
                <c:pt idx="71">
                  <c:v>0.38314799999999999</c:v>
                </c:pt>
                <c:pt idx="72">
                  <c:v>0.37062</c:v>
                </c:pt>
                <c:pt idx="73">
                  <c:v>0.36122399999999999</c:v>
                </c:pt>
                <c:pt idx="74">
                  <c:v>0.34869599999999995</c:v>
                </c:pt>
                <c:pt idx="75">
                  <c:v>0.34556399999999998</c:v>
                </c:pt>
                <c:pt idx="76">
                  <c:v>0.333036</c:v>
                </c:pt>
                <c:pt idx="77">
                  <c:v>0.32259599999999999</c:v>
                </c:pt>
                <c:pt idx="78">
                  <c:v>0.30380400000000002</c:v>
                </c:pt>
                <c:pt idx="79">
                  <c:v>0.283968</c:v>
                </c:pt>
                <c:pt idx="80">
                  <c:v>0.27770400000000001</c:v>
                </c:pt>
                <c:pt idx="81">
                  <c:v>0.27144000000000001</c:v>
                </c:pt>
                <c:pt idx="82">
                  <c:v>0.26622000000000001</c:v>
                </c:pt>
                <c:pt idx="83">
                  <c:v>0.25995599999999996</c:v>
                </c:pt>
                <c:pt idx="84">
                  <c:v>0.26100000000000001</c:v>
                </c:pt>
                <c:pt idx="85">
                  <c:v>0.26622000000000001</c:v>
                </c:pt>
                <c:pt idx="86">
                  <c:v>0.27352799999999999</c:v>
                </c:pt>
                <c:pt idx="87">
                  <c:v>0.28187999999999996</c:v>
                </c:pt>
                <c:pt idx="88">
                  <c:v>0.289188</c:v>
                </c:pt>
                <c:pt idx="89">
                  <c:v>0.28501199999999999</c:v>
                </c:pt>
                <c:pt idx="90">
                  <c:v>0.27144000000000001</c:v>
                </c:pt>
                <c:pt idx="91">
                  <c:v>0.26100000000000001</c:v>
                </c:pt>
                <c:pt idx="92">
                  <c:v>0.24429599999999999</c:v>
                </c:pt>
                <c:pt idx="93">
                  <c:v>0.243252</c:v>
                </c:pt>
                <c:pt idx="94">
                  <c:v>0.24742799999999998</c:v>
                </c:pt>
                <c:pt idx="95">
                  <c:v>0.24951599999999999</c:v>
                </c:pt>
                <c:pt idx="96">
                  <c:v>0.25056</c:v>
                </c:pt>
                <c:pt idx="97">
                  <c:v>0.24012</c:v>
                </c:pt>
                <c:pt idx="98">
                  <c:v>0.23176799999999997</c:v>
                </c:pt>
                <c:pt idx="99">
                  <c:v>0.23176799999999997</c:v>
                </c:pt>
                <c:pt idx="100">
                  <c:v>0.22341599999999998</c:v>
                </c:pt>
                <c:pt idx="101">
                  <c:v>0.24638400000000002</c:v>
                </c:pt>
                <c:pt idx="102">
                  <c:v>0.26622000000000001</c:v>
                </c:pt>
                <c:pt idx="103">
                  <c:v>0.27979199999999999</c:v>
                </c:pt>
                <c:pt idx="104">
                  <c:v>0.27561599999999997</c:v>
                </c:pt>
                <c:pt idx="105">
                  <c:v>0.27039599999999997</c:v>
                </c:pt>
                <c:pt idx="106">
                  <c:v>0.267264</c:v>
                </c:pt>
                <c:pt idx="107">
                  <c:v>0.26517599999999997</c:v>
                </c:pt>
                <c:pt idx="108">
                  <c:v>0.26308799999999999</c:v>
                </c:pt>
                <c:pt idx="109">
                  <c:v>0.27770400000000001</c:v>
                </c:pt>
                <c:pt idx="110">
                  <c:v>0.29023199999999999</c:v>
                </c:pt>
                <c:pt idx="111">
                  <c:v>0.31319999999999998</c:v>
                </c:pt>
                <c:pt idx="112">
                  <c:v>0.31946400000000003</c:v>
                </c:pt>
                <c:pt idx="113">
                  <c:v>0.32468400000000003</c:v>
                </c:pt>
                <c:pt idx="114">
                  <c:v>0.32990400000000003</c:v>
                </c:pt>
                <c:pt idx="115">
                  <c:v>0.33825599999999995</c:v>
                </c:pt>
                <c:pt idx="116">
                  <c:v>0.33721199999999996</c:v>
                </c:pt>
                <c:pt idx="117">
                  <c:v>0.33825599999999995</c:v>
                </c:pt>
                <c:pt idx="118">
                  <c:v>0.34347599999999995</c:v>
                </c:pt>
                <c:pt idx="119">
                  <c:v>0.35182800000000003</c:v>
                </c:pt>
                <c:pt idx="120">
                  <c:v>0.36435599999999996</c:v>
                </c:pt>
                <c:pt idx="121">
                  <c:v>0.36853199999999997</c:v>
                </c:pt>
                <c:pt idx="122">
                  <c:v>0.37270800000000004</c:v>
                </c:pt>
                <c:pt idx="123">
                  <c:v>0.37375199999999997</c:v>
                </c:pt>
                <c:pt idx="124">
                  <c:v>0.37375199999999997</c:v>
                </c:pt>
                <c:pt idx="125">
                  <c:v>0.37584000000000001</c:v>
                </c:pt>
                <c:pt idx="126">
                  <c:v>0.37270800000000004</c:v>
                </c:pt>
                <c:pt idx="127">
                  <c:v>0.37584000000000001</c:v>
                </c:pt>
                <c:pt idx="128">
                  <c:v>0.37897199999999998</c:v>
                </c:pt>
                <c:pt idx="129">
                  <c:v>0.38106000000000001</c:v>
                </c:pt>
                <c:pt idx="130">
                  <c:v>0.382104</c:v>
                </c:pt>
                <c:pt idx="131">
                  <c:v>0.38523599999999997</c:v>
                </c:pt>
                <c:pt idx="132">
                  <c:v>0.38523599999999997</c:v>
                </c:pt>
                <c:pt idx="133">
                  <c:v>0.38419199999999998</c:v>
                </c:pt>
                <c:pt idx="134">
                  <c:v>0.38314799999999999</c:v>
                </c:pt>
                <c:pt idx="135">
                  <c:v>0.38419199999999998</c:v>
                </c:pt>
                <c:pt idx="136">
                  <c:v>0.38523599999999997</c:v>
                </c:pt>
                <c:pt idx="137">
                  <c:v>0.39045599999999997</c:v>
                </c:pt>
                <c:pt idx="138">
                  <c:v>0.39045599999999997</c:v>
                </c:pt>
                <c:pt idx="139">
                  <c:v>0.38941199999999998</c:v>
                </c:pt>
                <c:pt idx="140">
                  <c:v>0.39149999999999996</c:v>
                </c:pt>
                <c:pt idx="141">
                  <c:v>0.39463199999999998</c:v>
                </c:pt>
                <c:pt idx="142">
                  <c:v>0.39358799999999999</c:v>
                </c:pt>
                <c:pt idx="143">
                  <c:v>0.39358799999999999</c:v>
                </c:pt>
                <c:pt idx="144">
                  <c:v>0.39358799999999999</c:v>
                </c:pt>
                <c:pt idx="145">
                  <c:v>0.40089599999999997</c:v>
                </c:pt>
                <c:pt idx="146">
                  <c:v>0.409248</c:v>
                </c:pt>
                <c:pt idx="147">
                  <c:v>0.40611599999999998</c:v>
                </c:pt>
                <c:pt idx="148">
                  <c:v>0.41029199999999993</c:v>
                </c:pt>
                <c:pt idx="149">
                  <c:v>0.38628000000000001</c:v>
                </c:pt>
                <c:pt idx="150">
                  <c:v>0.43012800000000001</c:v>
                </c:pt>
                <c:pt idx="151">
                  <c:v>0.56375999999999993</c:v>
                </c:pt>
                <c:pt idx="152">
                  <c:v>0.59403600000000001</c:v>
                </c:pt>
                <c:pt idx="153">
                  <c:v>0.63788400000000001</c:v>
                </c:pt>
                <c:pt idx="154">
                  <c:v>0.64414800000000005</c:v>
                </c:pt>
                <c:pt idx="155">
                  <c:v>0.64623599999999992</c:v>
                </c:pt>
                <c:pt idx="156">
                  <c:v>0.64936800000000006</c:v>
                </c:pt>
                <c:pt idx="157">
                  <c:v>0.65145599999999992</c:v>
                </c:pt>
                <c:pt idx="158">
                  <c:v>0.666072</c:v>
                </c:pt>
                <c:pt idx="159">
                  <c:v>0.67024799999999995</c:v>
                </c:pt>
                <c:pt idx="160">
                  <c:v>0.67546799999999996</c:v>
                </c:pt>
                <c:pt idx="161">
                  <c:v>0.67859999999999998</c:v>
                </c:pt>
                <c:pt idx="162">
                  <c:v>0.68068799999999996</c:v>
                </c:pt>
                <c:pt idx="163">
                  <c:v>0.68173199999999989</c:v>
                </c:pt>
                <c:pt idx="164">
                  <c:v>0.6869519999999999</c:v>
                </c:pt>
                <c:pt idx="165">
                  <c:v>0.69112799999999996</c:v>
                </c:pt>
                <c:pt idx="166">
                  <c:v>0.6921719999999999</c:v>
                </c:pt>
                <c:pt idx="167">
                  <c:v>0.69321600000000005</c:v>
                </c:pt>
                <c:pt idx="168">
                  <c:v>0.6973919999999999</c:v>
                </c:pt>
                <c:pt idx="169">
                  <c:v>0.70156799999999997</c:v>
                </c:pt>
                <c:pt idx="170">
                  <c:v>0.70469999999999999</c:v>
                </c:pt>
                <c:pt idx="171">
                  <c:v>0.70992</c:v>
                </c:pt>
                <c:pt idx="172">
                  <c:v>0.71514</c:v>
                </c:pt>
                <c:pt idx="173">
                  <c:v>0.71827199999999991</c:v>
                </c:pt>
                <c:pt idx="174">
                  <c:v>0.72871199999999992</c:v>
                </c:pt>
                <c:pt idx="175">
                  <c:v>0.73184399999999994</c:v>
                </c:pt>
                <c:pt idx="176">
                  <c:v>0.73393199999999992</c:v>
                </c:pt>
                <c:pt idx="177">
                  <c:v>0.73602000000000001</c:v>
                </c:pt>
                <c:pt idx="178">
                  <c:v>0.73810799999999999</c:v>
                </c:pt>
                <c:pt idx="179">
                  <c:v>0.74332799999999999</c:v>
                </c:pt>
                <c:pt idx="180">
                  <c:v>0.74750399999999995</c:v>
                </c:pt>
                <c:pt idx="181">
                  <c:v>0.74750399999999995</c:v>
                </c:pt>
                <c:pt idx="182">
                  <c:v>0.74959199999999993</c:v>
                </c:pt>
                <c:pt idx="183">
                  <c:v>0.75376799999999999</c:v>
                </c:pt>
                <c:pt idx="184">
                  <c:v>0.75376799999999999</c:v>
                </c:pt>
                <c:pt idx="185">
                  <c:v>0.76212000000000002</c:v>
                </c:pt>
                <c:pt idx="186">
                  <c:v>0.76629599999999998</c:v>
                </c:pt>
                <c:pt idx="187">
                  <c:v>0.769428</c:v>
                </c:pt>
                <c:pt idx="188">
                  <c:v>0.79970399999999986</c:v>
                </c:pt>
                <c:pt idx="189">
                  <c:v>0.80074800000000002</c:v>
                </c:pt>
                <c:pt idx="190">
                  <c:v>0.82267199999999996</c:v>
                </c:pt>
                <c:pt idx="191">
                  <c:v>0.87487199999999998</c:v>
                </c:pt>
                <c:pt idx="192">
                  <c:v>0.93333600000000005</c:v>
                </c:pt>
                <c:pt idx="193">
                  <c:v>0.99597599999999997</c:v>
                </c:pt>
                <c:pt idx="194">
                  <c:v>1.016856</c:v>
                </c:pt>
                <c:pt idx="195">
                  <c:v>1.02834</c:v>
                </c:pt>
                <c:pt idx="196">
                  <c:v>1.0304279999999999</c:v>
                </c:pt>
                <c:pt idx="197">
                  <c:v>1.03878</c:v>
                </c:pt>
                <c:pt idx="198">
                  <c:v>1.0408679999999999</c:v>
                </c:pt>
                <c:pt idx="199">
                  <c:v>1.05444</c:v>
                </c:pt>
                <c:pt idx="200">
                  <c:v>1.0554839999999999</c:v>
                </c:pt>
                <c:pt idx="201">
                  <c:v>1.0565279999999999</c:v>
                </c:pt>
                <c:pt idx="202">
                  <c:v>1.047132</c:v>
                </c:pt>
                <c:pt idx="203">
                  <c:v>1.032516</c:v>
                </c:pt>
                <c:pt idx="204">
                  <c:v>1.0095479999999999</c:v>
                </c:pt>
                <c:pt idx="205">
                  <c:v>0.99284399999999995</c:v>
                </c:pt>
                <c:pt idx="206">
                  <c:v>0.99493199999999993</c:v>
                </c:pt>
                <c:pt idx="207">
                  <c:v>0.999108</c:v>
                </c:pt>
                <c:pt idx="208">
                  <c:v>1.0095479999999999</c:v>
                </c:pt>
                <c:pt idx="209">
                  <c:v>1.016856</c:v>
                </c:pt>
                <c:pt idx="210">
                  <c:v>1.02312</c:v>
                </c:pt>
                <c:pt idx="211">
                  <c:v>1.0356479999999999</c:v>
                </c:pt>
                <c:pt idx="212">
                  <c:v>1.0408679999999999</c:v>
                </c:pt>
                <c:pt idx="213">
                  <c:v>1.048176</c:v>
                </c:pt>
                <c:pt idx="214">
                  <c:v>1.1431799999999999</c:v>
                </c:pt>
                <c:pt idx="215">
                  <c:v>1.1546639999999999</c:v>
                </c:pt>
                <c:pt idx="216">
                  <c:v>1.161972</c:v>
                </c:pt>
                <c:pt idx="217">
                  <c:v>1.167192</c:v>
                </c:pt>
                <c:pt idx="218">
                  <c:v>1.176588</c:v>
                </c:pt>
                <c:pt idx="219">
                  <c:v>1.1797199999999999</c:v>
                </c:pt>
                <c:pt idx="220">
                  <c:v>1.1912039999999999</c:v>
                </c:pt>
                <c:pt idx="221">
                  <c:v>1.197468</c:v>
                </c:pt>
                <c:pt idx="222">
                  <c:v>1.1995560000000001</c:v>
                </c:pt>
                <c:pt idx="223">
                  <c:v>1.2058199999999999</c:v>
                </c:pt>
                <c:pt idx="224">
                  <c:v>1.2173039999999999</c:v>
                </c:pt>
                <c:pt idx="225">
                  <c:v>1.2204360000000001</c:v>
                </c:pt>
                <c:pt idx="226">
                  <c:v>1.228788</c:v>
                </c:pt>
                <c:pt idx="227">
                  <c:v>1.234008</c:v>
                </c:pt>
                <c:pt idx="228">
                  <c:v>1.249668</c:v>
                </c:pt>
                <c:pt idx="229">
                  <c:v>1.2559319999999998</c:v>
                </c:pt>
                <c:pt idx="230">
                  <c:v>1.260108</c:v>
                </c:pt>
                <c:pt idx="231">
                  <c:v>1.2632399999999999</c:v>
                </c:pt>
                <c:pt idx="232">
                  <c:v>1.265328</c:v>
                </c:pt>
                <c:pt idx="233">
                  <c:v>1.2674160000000001</c:v>
                </c:pt>
                <c:pt idx="234">
                  <c:v>1.265328</c:v>
                </c:pt>
                <c:pt idx="235">
                  <c:v>1.2674160000000001</c:v>
                </c:pt>
                <c:pt idx="236">
                  <c:v>1.275768</c:v>
                </c:pt>
                <c:pt idx="237">
                  <c:v>1.2788999999999999</c:v>
                </c:pt>
                <c:pt idx="238">
                  <c:v>1.280988</c:v>
                </c:pt>
                <c:pt idx="239">
                  <c:v>1.2841199999999999</c:v>
                </c:pt>
                <c:pt idx="240">
                  <c:v>1.290384</c:v>
                </c:pt>
                <c:pt idx="241">
                  <c:v>1.290384</c:v>
                </c:pt>
                <c:pt idx="242">
                  <c:v>1.2945599999999999</c:v>
                </c:pt>
                <c:pt idx="243">
                  <c:v>1.296648</c:v>
                </c:pt>
                <c:pt idx="244">
                  <c:v>1.301868</c:v>
                </c:pt>
                <c:pt idx="245">
                  <c:v>1.3029119999999998</c:v>
                </c:pt>
                <c:pt idx="246">
                  <c:v>1.3102199999999999</c:v>
                </c:pt>
                <c:pt idx="247">
                  <c:v>1.3102199999999999</c:v>
                </c:pt>
                <c:pt idx="248">
                  <c:v>1.312308</c:v>
                </c:pt>
                <c:pt idx="249">
                  <c:v>1.316484</c:v>
                </c:pt>
                <c:pt idx="250">
                  <c:v>1.3185719999999999</c:v>
                </c:pt>
                <c:pt idx="251">
                  <c:v>1.3185719999999999</c:v>
                </c:pt>
                <c:pt idx="252">
                  <c:v>1.3258799999999999</c:v>
                </c:pt>
                <c:pt idx="253">
                  <c:v>1.3258799999999999</c:v>
                </c:pt>
                <c:pt idx="254">
                  <c:v>1.326924</c:v>
                </c:pt>
                <c:pt idx="255">
                  <c:v>1.332144</c:v>
                </c:pt>
                <c:pt idx="256">
                  <c:v>1.33632</c:v>
                </c:pt>
                <c:pt idx="257">
                  <c:v>1.33632</c:v>
                </c:pt>
                <c:pt idx="258">
                  <c:v>1.3384079999999998</c:v>
                </c:pt>
                <c:pt idx="259">
                  <c:v>1.3446720000000001</c:v>
                </c:pt>
                <c:pt idx="260">
                  <c:v>1.3436279999999998</c:v>
                </c:pt>
                <c:pt idx="261">
                  <c:v>1.347804</c:v>
                </c:pt>
                <c:pt idx="262">
                  <c:v>1.35198</c:v>
                </c:pt>
                <c:pt idx="263">
                  <c:v>1.3530239999999998</c:v>
                </c:pt>
                <c:pt idx="264">
                  <c:v>1.3582439999999998</c:v>
                </c:pt>
                <c:pt idx="265">
                  <c:v>1.3634639999999998</c:v>
                </c:pt>
                <c:pt idx="266">
                  <c:v>1.36242</c:v>
                </c:pt>
                <c:pt idx="267">
                  <c:v>1.3665959999999999</c:v>
                </c:pt>
                <c:pt idx="268">
                  <c:v>1.3718159999999999</c:v>
                </c:pt>
                <c:pt idx="269">
                  <c:v>1.3739039999999998</c:v>
                </c:pt>
                <c:pt idx="270">
                  <c:v>1.37808</c:v>
                </c:pt>
                <c:pt idx="271">
                  <c:v>1.3822559999999999</c:v>
                </c:pt>
                <c:pt idx="272">
                  <c:v>1.3822559999999999</c:v>
                </c:pt>
                <c:pt idx="273">
                  <c:v>1.3895639999999998</c:v>
                </c:pt>
                <c:pt idx="274">
                  <c:v>1.3895639999999998</c:v>
                </c:pt>
                <c:pt idx="275">
                  <c:v>1.43028</c:v>
                </c:pt>
                <c:pt idx="276">
                  <c:v>1.4365439999999998</c:v>
                </c:pt>
                <c:pt idx="277">
                  <c:v>1.444896</c:v>
                </c:pt>
                <c:pt idx="278">
                  <c:v>1.4490720000000001</c:v>
                </c:pt>
                <c:pt idx="279">
                  <c:v>1.4522039999999998</c:v>
                </c:pt>
                <c:pt idx="280">
                  <c:v>1.4595120000000001</c:v>
                </c:pt>
                <c:pt idx="281">
                  <c:v>1.4595120000000001</c:v>
                </c:pt>
                <c:pt idx="282">
                  <c:v>1.4647320000000001</c:v>
                </c:pt>
                <c:pt idx="283">
                  <c:v>1.46682</c:v>
                </c:pt>
                <c:pt idx="284">
                  <c:v>1.4741279999999999</c:v>
                </c:pt>
                <c:pt idx="285">
                  <c:v>1.4751720000000001</c:v>
                </c:pt>
                <c:pt idx="286">
                  <c:v>1.48248</c:v>
                </c:pt>
                <c:pt idx="287">
                  <c:v>1.4908320000000002</c:v>
                </c:pt>
                <c:pt idx="288">
                  <c:v>1.4908320000000002</c:v>
                </c:pt>
                <c:pt idx="289">
                  <c:v>1.491876</c:v>
                </c:pt>
                <c:pt idx="290">
                  <c:v>1.4960520000000002</c:v>
                </c:pt>
                <c:pt idx="291">
                  <c:v>1.49814</c:v>
                </c:pt>
                <c:pt idx="292">
                  <c:v>1.49814</c:v>
                </c:pt>
                <c:pt idx="293">
                  <c:v>1.491876</c:v>
                </c:pt>
                <c:pt idx="294">
                  <c:v>1.497096</c:v>
                </c:pt>
                <c:pt idx="295">
                  <c:v>1.497096</c:v>
                </c:pt>
                <c:pt idx="296">
                  <c:v>1.5054479999999999</c:v>
                </c:pt>
                <c:pt idx="297">
                  <c:v>1.5064920000000002</c:v>
                </c:pt>
                <c:pt idx="298">
                  <c:v>1.5106679999999999</c:v>
                </c:pt>
                <c:pt idx="299">
                  <c:v>1.512756</c:v>
                </c:pt>
                <c:pt idx="300">
                  <c:v>1.5158879999999999</c:v>
                </c:pt>
                <c:pt idx="301">
                  <c:v>1.523196</c:v>
                </c:pt>
                <c:pt idx="302">
                  <c:v>1.5273720000000002</c:v>
                </c:pt>
                <c:pt idx="303">
                  <c:v>1.5315479999999999</c:v>
                </c:pt>
                <c:pt idx="304">
                  <c:v>1.5106679999999999</c:v>
                </c:pt>
                <c:pt idx="305">
                  <c:v>1.5169320000000002</c:v>
                </c:pt>
                <c:pt idx="306">
                  <c:v>1.53468</c:v>
                </c:pt>
                <c:pt idx="307">
                  <c:v>1.538856</c:v>
                </c:pt>
                <c:pt idx="308">
                  <c:v>1.537812</c:v>
                </c:pt>
                <c:pt idx="309">
                  <c:v>1.5367679999999999</c:v>
                </c:pt>
                <c:pt idx="310">
                  <c:v>1.537812</c:v>
                </c:pt>
                <c:pt idx="311">
                  <c:v>1.5357239999999999</c:v>
                </c:pt>
                <c:pt idx="312">
                  <c:v>1.517976</c:v>
                </c:pt>
                <c:pt idx="313">
                  <c:v>1.5054479999999999</c:v>
                </c:pt>
                <c:pt idx="314">
                  <c:v>1.48248</c:v>
                </c:pt>
                <c:pt idx="315">
                  <c:v>1.4803920000000002</c:v>
                </c:pt>
                <c:pt idx="316">
                  <c:v>1.4699520000000001</c:v>
                </c:pt>
                <c:pt idx="317">
                  <c:v>1.4480279999999999</c:v>
                </c:pt>
                <c:pt idx="318">
                  <c:v>1.4417639999999998</c:v>
                </c:pt>
                <c:pt idx="319">
                  <c:v>1.434456</c:v>
                </c:pt>
                <c:pt idx="320">
                  <c:v>1.429236</c:v>
                </c:pt>
                <c:pt idx="321">
                  <c:v>1.43028</c:v>
                </c:pt>
                <c:pt idx="322">
                  <c:v>1.4271479999999999</c:v>
                </c:pt>
                <c:pt idx="323">
                  <c:v>1.4219279999999999</c:v>
                </c:pt>
                <c:pt idx="324">
                  <c:v>1.4219279999999999</c:v>
                </c:pt>
                <c:pt idx="325">
                  <c:v>1.4219279999999999</c:v>
                </c:pt>
                <c:pt idx="326">
                  <c:v>1.42506</c:v>
                </c:pt>
                <c:pt idx="327">
                  <c:v>1.43028</c:v>
                </c:pt>
                <c:pt idx="328">
                  <c:v>1.4480279999999999</c:v>
                </c:pt>
                <c:pt idx="329">
                  <c:v>1.4469839999999998</c:v>
                </c:pt>
                <c:pt idx="330">
                  <c:v>1.4365439999999998</c:v>
                </c:pt>
                <c:pt idx="331">
                  <c:v>1.4417639999999998</c:v>
                </c:pt>
                <c:pt idx="332">
                  <c:v>1.4438520000000001</c:v>
                </c:pt>
                <c:pt idx="333">
                  <c:v>1.4480279999999999</c:v>
                </c:pt>
                <c:pt idx="334">
                  <c:v>1.45116</c:v>
                </c:pt>
                <c:pt idx="335">
                  <c:v>1.4542920000000001</c:v>
                </c:pt>
                <c:pt idx="336">
                  <c:v>1.4856120000000002</c:v>
                </c:pt>
                <c:pt idx="337">
                  <c:v>1.497096</c:v>
                </c:pt>
                <c:pt idx="338">
                  <c:v>1.50858</c:v>
                </c:pt>
                <c:pt idx="339">
                  <c:v>1.5211079999999999</c:v>
                </c:pt>
                <c:pt idx="340">
                  <c:v>1.523196</c:v>
                </c:pt>
                <c:pt idx="341">
                  <c:v>1.52424</c:v>
                </c:pt>
                <c:pt idx="342">
                  <c:v>1.5315479999999999</c:v>
                </c:pt>
                <c:pt idx="343">
                  <c:v>1.5367679999999999</c:v>
                </c:pt>
                <c:pt idx="344">
                  <c:v>1.548252</c:v>
                </c:pt>
                <c:pt idx="345">
                  <c:v>1.558692</c:v>
                </c:pt>
                <c:pt idx="346">
                  <c:v>1.5764399999999998</c:v>
                </c:pt>
                <c:pt idx="347">
                  <c:v>1.5837479999999999</c:v>
                </c:pt>
                <c:pt idx="348">
                  <c:v>1.5920999999999998</c:v>
                </c:pt>
                <c:pt idx="349">
                  <c:v>1.6035839999999999</c:v>
                </c:pt>
                <c:pt idx="350">
                  <c:v>1.611936</c:v>
                </c:pt>
                <c:pt idx="351">
                  <c:v>1.6338599999999999</c:v>
                </c:pt>
                <c:pt idx="352">
                  <c:v>1.647432</c:v>
                </c:pt>
                <c:pt idx="353">
                  <c:v>1.6568279999999997</c:v>
                </c:pt>
                <c:pt idx="354">
                  <c:v>1.6714439999999999</c:v>
                </c:pt>
                <c:pt idx="355">
                  <c:v>1.6756199999999999</c:v>
                </c:pt>
                <c:pt idx="356">
                  <c:v>1.6912799999999999</c:v>
                </c:pt>
                <c:pt idx="357">
                  <c:v>1.6975439999999999</c:v>
                </c:pt>
                <c:pt idx="358">
                  <c:v>1.6954560000000001</c:v>
                </c:pt>
                <c:pt idx="359">
                  <c:v>1.6777079999999998</c:v>
                </c:pt>
                <c:pt idx="360">
                  <c:v>1.6651799999999999</c:v>
                </c:pt>
                <c:pt idx="361">
                  <c:v>1.643256</c:v>
                </c:pt>
                <c:pt idx="362">
                  <c:v>1.5941879999999997</c:v>
                </c:pt>
                <c:pt idx="363">
                  <c:v>1.5816599999999998</c:v>
                </c:pt>
                <c:pt idx="364">
                  <c:v>1.558692</c:v>
                </c:pt>
                <c:pt idx="365">
                  <c:v>1.528416</c:v>
                </c:pt>
                <c:pt idx="366">
                  <c:v>1.523196</c:v>
                </c:pt>
                <c:pt idx="367">
                  <c:v>1.507536</c:v>
                </c:pt>
                <c:pt idx="368">
                  <c:v>1.5054479999999999</c:v>
                </c:pt>
                <c:pt idx="369">
                  <c:v>1.50858</c:v>
                </c:pt>
                <c:pt idx="370">
                  <c:v>1.497096</c:v>
                </c:pt>
                <c:pt idx="371">
                  <c:v>1.497096</c:v>
                </c:pt>
                <c:pt idx="372">
                  <c:v>1.4783039999999998</c:v>
                </c:pt>
                <c:pt idx="373">
                  <c:v>1.46682</c:v>
                </c:pt>
                <c:pt idx="374">
                  <c:v>1.4689079999999999</c:v>
                </c:pt>
                <c:pt idx="375">
                  <c:v>1.46682</c:v>
                </c:pt>
                <c:pt idx="376">
                  <c:v>1.4584679999999999</c:v>
                </c:pt>
                <c:pt idx="377">
                  <c:v>1.45116</c:v>
                </c:pt>
                <c:pt idx="378">
                  <c:v>1.4417639999999998</c:v>
                </c:pt>
                <c:pt idx="379">
                  <c:v>1.4417639999999998</c:v>
                </c:pt>
                <c:pt idx="380">
                  <c:v>1.4229720000000001</c:v>
                </c:pt>
                <c:pt idx="381">
                  <c:v>0.73706399999999994</c:v>
                </c:pt>
                <c:pt idx="382">
                  <c:v>0.72349199999999991</c:v>
                </c:pt>
                <c:pt idx="383">
                  <c:v>0.73184399999999994</c:v>
                </c:pt>
                <c:pt idx="384">
                  <c:v>0.73497600000000007</c:v>
                </c:pt>
                <c:pt idx="385">
                  <c:v>0.73915199999999992</c:v>
                </c:pt>
                <c:pt idx="386">
                  <c:v>0.75376799999999999</c:v>
                </c:pt>
                <c:pt idx="387">
                  <c:v>0.71409600000000006</c:v>
                </c:pt>
                <c:pt idx="388">
                  <c:v>0.27457199999999998</c:v>
                </c:pt>
                <c:pt idx="389">
                  <c:v>0.23176799999999997</c:v>
                </c:pt>
                <c:pt idx="390">
                  <c:v>0.20775599999999997</c:v>
                </c:pt>
                <c:pt idx="391">
                  <c:v>0.12110399999999999</c:v>
                </c:pt>
                <c:pt idx="392">
                  <c:v>8.8739999999999999E-2</c:v>
                </c:pt>
                <c:pt idx="393">
                  <c:v>9.8136000000000001E-2</c:v>
                </c:pt>
                <c:pt idx="394">
                  <c:v>0.102312</c:v>
                </c:pt>
                <c:pt idx="395">
                  <c:v>0.10439999999999999</c:v>
                </c:pt>
                <c:pt idx="396">
                  <c:v>0.107532</c:v>
                </c:pt>
                <c:pt idx="397">
                  <c:v>0.10962</c:v>
                </c:pt>
                <c:pt idx="398">
                  <c:v>0.11692799999999999</c:v>
                </c:pt>
                <c:pt idx="399">
                  <c:v>0.12110399999999999</c:v>
                </c:pt>
                <c:pt idx="400">
                  <c:v>0.12319200000000001</c:v>
                </c:pt>
                <c:pt idx="401">
                  <c:v>0.124236</c:v>
                </c:pt>
                <c:pt idx="402">
                  <c:v>0.124236</c:v>
                </c:pt>
                <c:pt idx="403">
                  <c:v>0.12528</c:v>
                </c:pt>
                <c:pt idx="404">
                  <c:v>0.128412</c:v>
                </c:pt>
                <c:pt idx="405">
                  <c:v>0.13572000000000001</c:v>
                </c:pt>
                <c:pt idx="406">
                  <c:v>0.13780799999999999</c:v>
                </c:pt>
                <c:pt idx="407">
                  <c:v>0.138852</c:v>
                </c:pt>
                <c:pt idx="408">
                  <c:v>0.136764</c:v>
                </c:pt>
                <c:pt idx="409">
                  <c:v>0.13572000000000001</c:v>
                </c:pt>
                <c:pt idx="410">
                  <c:v>0.13572000000000001</c:v>
                </c:pt>
                <c:pt idx="411">
                  <c:v>0.136764</c:v>
                </c:pt>
                <c:pt idx="412">
                  <c:v>0.136764</c:v>
                </c:pt>
                <c:pt idx="413">
                  <c:v>0.13572000000000001</c:v>
                </c:pt>
                <c:pt idx="414">
                  <c:v>0.13780799999999999</c:v>
                </c:pt>
                <c:pt idx="415">
                  <c:v>0.138852</c:v>
                </c:pt>
                <c:pt idx="416">
                  <c:v>0.138852</c:v>
                </c:pt>
                <c:pt idx="417">
                  <c:v>0.13989599999999999</c:v>
                </c:pt>
                <c:pt idx="418">
                  <c:v>0.13989599999999999</c:v>
                </c:pt>
                <c:pt idx="419">
                  <c:v>0.13989599999999999</c:v>
                </c:pt>
                <c:pt idx="420">
                  <c:v>0.138852</c:v>
                </c:pt>
                <c:pt idx="421">
                  <c:v>0.13989599999999999</c:v>
                </c:pt>
                <c:pt idx="422">
                  <c:v>0.14302799999999999</c:v>
                </c:pt>
                <c:pt idx="423">
                  <c:v>0.13989599999999999</c:v>
                </c:pt>
                <c:pt idx="424">
                  <c:v>0.14302799999999999</c:v>
                </c:pt>
                <c:pt idx="425">
                  <c:v>0.14615999999999998</c:v>
                </c:pt>
                <c:pt idx="426">
                  <c:v>0.14511599999999999</c:v>
                </c:pt>
                <c:pt idx="427">
                  <c:v>0.14615999999999998</c:v>
                </c:pt>
                <c:pt idx="428">
                  <c:v>0.14615999999999998</c:v>
                </c:pt>
                <c:pt idx="429">
                  <c:v>0.14511599999999999</c:v>
                </c:pt>
                <c:pt idx="430">
                  <c:v>0.14824799999999999</c:v>
                </c:pt>
                <c:pt idx="431">
                  <c:v>0.147204</c:v>
                </c:pt>
                <c:pt idx="432">
                  <c:v>0.15137999999999999</c:v>
                </c:pt>
                <c:pt idx="433">
                  <c:v>0.150336</c:v>
                </c:pt>
                <c:pt idx="434">
                  <c:v>0.15451200000000001</c:v>
                </c:pt>
                <c:pt idx="435">
                  <c:v>0.15973200000000001</c:v>
                </c:pt>
                <c:pt idx="436">
                  <c:v>0.15973200000000001</c:v>
                </c:pt>
                <c:pt idx="437">
                  <c:v>0.158688</c:v>
                </c:pt>
                <c:pt idx="438">
                  <c:v>0.15973200000000001</c:v>
                </c:pt>
                <c:pt idx="439">
                  <c:v>0.163908</c:v>
                </c:pt>
                <c:pt idx="440">
                  <c:v>0.15973200000000001</c:v>
                </c:pt>
                <c:pt idx="441">
                  <c:v>0.16495200000000002</c:v>
                </c:pt>
                <c:pt idx="442">
                  <c:v>0.16495200000000002</c:v>
                </c:pt>
                <c:pt idx="443">
                  <c:v>0.16703999999999999</c:v>
                </c:pt>
                <c:pt idx="444">
                  <c:v>0.16912799999999997</c:v>
                </c:pt>
                <c:pt idx="445">
                  <c:v>0.165996</c:v>
                </c:pt>
                <c:pt idx="446">
                  <c:v>0.165996</c:v>
                </c:pt>
                <c:pt idx="447">
                  <c:v>0.16495200000000002</c:v>
                </c:pt>
                <c:pt idx="448">
                  <c:v>0.165996</c:v>
                </c:pt>
                <c:pt idx="449">
                  <c:v>0.16181999999999999</c:v>
                </c:pt>
                <c:pt idx="450">
                  <c:v>0.15764399999999998</c:v>
                </c:pt>
                <c:pt idx="451">
                  <c:v>0.152424</c:v>
                </c:pt>
                <c:pt idx="452">
                  <c:v>0.15451200000000001</c:v>
                </c:pt>
                <c:pt idx="453">
                  <c:v>0.14615999999999998</c:v>
                </c:pt>
                <c:pt idx="454">
                  <c:v>0.14407200000000001</c:v>
                </c:pt>
                <c:pt idx="455">
                  <c:v>0.136764</c:v>
                </c:pt>
                <c:pt idx="456">
                  <c:v>0.14302799999999999</c:v>
                </c:pt>
                <c:pt idx="457">
                  <c:v>0.14093999999999998</c:v>
                </c:pt>
                <c:pt idx="458">
                  <c:v>0.13989599999999999</c:v>
                </c:pt>
                <c:pt idx="459">
                  <c:v>0.16181999999999999</c:v>
                </c:pt>
                <c:pt idx="460">
                  <c:v>0.16912799999999997</c:v>
                </c:pt>
                <c:pt idx="461">
                  <c:v>0.17643599999999998</c:v>
                </c:pt>
                <c:pt idx="462">
                  <c:v>0.17748</c:v>
                </c:pt>
                <c:pt idx="463">
                  <c:v>0.17539199999999999</c:v>
                </c:pt>
                <c:pt idx="464">
                  <c:v>0.17434799999999998</c:v>
                </c:pt>
                <c:pt idx="465">
                  <c:v>0.17643599999999998</c:v>
                </c:pt>
                <c:pt idx="466">
                  <c:v>0.17539199999999999</c:v>
                </c:pt>
                <c:pt idx="467">
                  <c:v>0.17539199999999999</c:v>
                </c:pt>
                <c:pt idx="468">
                  <c:v>0.17643599999999998</c:v>
                </c:pt>
                <c:pt idx="469">
                  <c:v>0.17852400000000002</c:v>
                </c:pt>
                <c:pt idx="470">
                  <c:v>0.17643599999999998</c:v>
                </c:pt>
                <c:pt idx="471">
                  <c:v>0.17330400000000001</c:v>
                </c:pt>
                <c:pt idx="472">
                  <c:v>0.17643599999999998</c:v>
                </c:pt>
                <c:pt idx="473">
                  <c:v>0.17434799999999998</c:v>
                </c:pt>
                <c:pt idx="474">
                  <c:v>0.17539199999999999</c:v>
                </c:pt>
                <c:pt idx="475">
                  <c:v>0.17539199999999999</c:v>
                </c:pt>
                <c:pt idx="476">
                  <c:v>0.18061199999999999</c:v>
                </c:pt>
                <c:pt idx="477">
                  <c:v>0.17643599999999998</c:v>
                </c:pt>
                <c:pt idx="478">
                  <c:v>0.17852400000000002</c:v>
                </c:pt>
                <c:pt idx="479">
                  <c:v>0.17434799999999998</c:v>
                </c:pt>
                <c:pt idx="480">
                  <c:v>0.17539199999999999</c:v>
                </c:pt>
                <c:pt idx="481">
                  <c:v>0.17748</c:v>
                </c:pt>
                <c:pt idx="482">
                  <c:v>0.17539199999999999</c:v>
                </c:pt>
                <c:pt idx="483">
                  <c:v>0.17852400000000002</c:v>
                </c:pt>
                <c:pt idx="484">
                  <c:v>0.17748</c:v>
                </c:pt>
                <c:pt idx="485">
                  <c:v>0.17539199999999999</c:v>
                </c:pt>
                <c:pt idx="486">
                  <c:v>0.17539199999999999</c:v>
                </c:pt>
                <c:pt idx="487">
                  <c:v>0.17852400000000002</c:v>
                </c:pt>
                <c:pt idx="488">
                  <c:v>0.18165599999999998</c:v>
                </c:pt>
                <c:pt idx="489">
                  <c:v>0.18061199999999999</c:v>
                </c:pt>
                <c:pt idx="490">
                  <c:v>0.18374400000000002</c:v>
                </c:pt>
                <c:pt idx="491">
                  <c:v>0.18165599999999998</c:v>
                </c:pt>
                <c:pt idx="492">
                  <c:v>0.18374400000000002</c:v>
                </c:pt>
                <c:pt idx="493">
                  <c:v>0.18165599999999998</c:v>
                </c:pt>
                <c:pt idx="494">
                  <c:v>0.185832</c:v>
                </c:pt>
                <c:pt idx="495">
                  <c:v>0.18687599999999999</c:v>
                </c:pt>
                <c:pt idx="496">
                  <c:v>0.18792</c:v>
                </c:pt>
                <c:pt idx="497">
                  <c:v>0.18792</c:v>
                </c:pt>
                <c:pt idx="498">
                  <c:v>0.18478799999999998</c:v>
                </c:pt>
                <c:pt idx="499">
                  <c:v>0.1827</c:v>
                </c:pt>
                <c:pt idx="500">
                  <c:v>0.17748</c:v>
                </c:pt>
                <c:pt idx="501">
                  <c:v>0.17748</c:v>
                </c:pt>
                <c:pt idx="502">
                  <c:v>0.19209599999999999</c:v>
                </c:pt>
                <c:pt idx="503">
                  <c:v>0.199404</c:v>
                </c:pt>
                <c:pt idx="504">
                  <c:v>0.20357999999999998</c:v>
                </c:pt>
                <c:pt idx="505">
                  <c:v>0.20775599999999997</c:v>
                </c:pt>
                <c:pt idx="506">
                  <c:v>0.21193200000000001</c:v>
                </c:pt>
                <c:pt idx="507">
                  <c:v>0.21297599999999997</c:v>
                </c:pt>
                <c:pt idx="508">
                  <c:v>0.21506400000000001</c:v>
                </c:pt>
                <c:pt idx="509">
                  <c:v>0.21715200000000001</c:v>
                </c:pt>
                <c:pt idx="510">
                  <c:v>0.21819599999999997</c:v>
                </c:pt>
                <c:pt idx="511">
                  <c:v>0.21715200000000001</c:v>
                </c:pt>
                <c:pt idx="512">
                  <c:v>0.21923999999999999</c:v>
                </c:pt>
                <c:pt idx="513">
                  <c:v>0.21715200000000001</c:v>
                </c:pt>
                <c:pt idx="514">
                  <c:v>0.21819599999999997</c:v>
                </c:pt>
                <c:pt idx="515">
                  <c:v>0.22445999999999999</c:v>
                </c:pt>
                <c:pt idx="516">
                  <c:v>0.22445999999999999</c:v>
                </c:pt>
                <c:pt idx="517">
                  <c:v>0.22863599999999998</c:v>
                </c:pt>
                <c:pt idx="518">
                  <c:v>0.22759199999999999</c:v>
                </c:pt>
                <c:pt idx="519">
                  <c:v>0.24012</c:v>
                </c:pt>
                <c:pt idx="520">
                  <c:v>0.24116400000000002</c:v>
                </c:pt>
                <c:pt idx="521">
                  <c:v>0.24429599999999999</c:v>
                </c:pt>
                <c:pt idx="522">
                  <c:v>0.24429599999999999</c:v>
                </c:pt>
                <c:pt idx="523">
                  <c:v>0.24638400000000002</c:v>
                </c:pt>
                <c:pt idx="524">
                  <c:v>0.24638400000000002</c:v>
                </c:pt>
                <c:pt idx="525">
                  <c:v>0.25056</c:v>
                </c:pt>
                <c:pt idx="526">
                  <c:v>0.25056</c:v>
                </c:pt>
                <c:pt idx="527">
                  <c:v>0.25056</c:v>
                </c:pt>
                <c:pt idx="528">
                  <c:v>0.25369199999999997</c:v>
                </c:pt>
                <c:pt idx="529">
                  <c:v>0.25160399999999999</c:v>
                </c:pt>
                <c:pt idx="530">
                  <c:v>0.24742799999999998</c:v>
                </c:pt>
                <c:pt idx="531">
                  <c:v>0.24534</c:v>
                </c:pt>
                <c:pt idx="532">
                  <c:v>0.24638400000000002</c:v>
                </c:pt>
                <c:pt idx="533">
                  <c:v>0.24742799999999998</c:v>
                </c:pt>
                <c:pt idx="534">
                  <c:v>0.24951599999999999</c:v>
                </c:pt>
                <c:pt idx="535">
                  <c:v>0.24638400000000002</c:v>
                </c:pt>
                <c:pt idx="536">
                  <c:v>0.25160399999999999</c:v>
                </c:pt>
                <c:pt idx="537">
                  <c:v>0.25160399999999999</c:v>
                </c:pt>
                <c:pt idx="538">
                  <c:v>0.25264799999999998</c:v>
                </c:pt>
                <c:pt idx="539">
                  <c:v>0.25056</c:v>
                </c:pt>
                <c:pt idx="540">
                  <c:v>0.25160399999999999</c:v>
                </c:pt>
                <c:pt idx="541">
                  <c:v>0.25578000000000001</c:v>
                </c:pt>
                <c:pt idx="542">
                  <c:v>0.25369199999999997</c:v>
                </c:pt>
                <c:pt idx="543">
                  <c:v>0.25786799999999999</c:v>
                </c:pt>
                <c:pt idx="544">
                  <c:v>0.25578000000000001</c:v>
                </c:pt>
                <c:pt idx="545">
                  <c:v>0.25891199999999998</c:v>
                </c:pt>
                <c:pt idx="546">
                  <c:v>0.25786799999999999</c:v>
                </c:pt>
                <c:pt idx="547">
                  <c:v>0.25578000000000001</c:v>
                </c:pt>
                <c:pt idx="548">
                  <c:v>0.25786799999999999</c:v>
                </c:pt>
                <c:pt idx="549">
                  <c:v>0.24742799999999998</c:v>
                </c:pt>
                <c:pt idx="550">
                  <c:v>0.24220799999999998</c:v>
                </c:pt>
                <c:pt idx="551">
                  <c:v>0.248472</c:v>
                </c:pt>
                <c:pt idx="552">
                  <c:v>0.196272</c:v>
                </c:pt>
                <c:pt idx="553">
                  <c:v>0.204624</c:v>
                </c:pt>
                <c:pt idx="554">
                  <c:v>0.20566799999999999</c:v>
                </c:pt>
                <c:pt idx="555">
                  <c:v>0.20044799999999999</c:v>
                </c:pt>
                <c:pt idx="556">
                  <c:v>0.19835999999999998</c:v>
                </c:pt>
                <c:pt idx="557">
                  <c:v>0.204624</c:v>
                </c:pt>
                <c:pt idx="558">
                  <c:v>0.20775599999999997</c:v>
                </c:pt>
                <c:pt idx="559">
                  <c:v>0.21819599999999997</c:v>
                </c:pt>
                <c:pt idx="560">
                  <c:v>0.22445999999999999</c:v>
                </c:pt>
                <c:pt idx="561">
                  <c:v>0.20357999999999998</c:v>
                </c:pt>
                <c:pt idx="562">
                  <c:v>0.20357999999999998</c:v>
                </c:pt>
                <c:pt idx="563">
                  <c:v>0.20044799999999999</c:v>
                </c:pt>
                <c:pt idx="564">
                  <c:v>0.20044799999999999</c:v>
                </c:pt>
                <c:pt idx="565">
                  <c:v>0.20357999999999998</c:v>
                </c:pt>
                <c:pt idx="566">
                  <c:v>0.21193200000000001</c:v>
                </c:pt>
                <c:pt idx="567">
                  <c:v>0.22550400000000001</c:v>
                </c:pt>
                <c:pt idx="568">
                  <c:v>0.23907599999999998</c:v>
                </c:pt>
                <c:pt idx="569">
                  <c:v>0.25891199999999998</c:v>
                </c:pt>
                <c:pt idx="570">
                  <c:v>0.27039599999999997</c:v>
                </c:pt>
                <c:pt idx="571">
                  <c:v>0.28709999999999997</c:v>
                </c:pt>
                <c:pt idx="572">
                  <c:v>0.29023199999999999</c:v>
                </c:pt>
                <c:pt idx="573">
                  <c:v>0.30067199999999999</c:v>
                </c:pt>
                <c:pt idx="574">
                  <c:v>0.30067199999999999</c:v>
                </c:pt>
                <c:pt idx="575">
                  <c:v>0.31424400000000002</c:v>
                </c:pt>
                <c:pt idx="576">
                  <c:v>0.32677200000000001</c:v>
                </c:pt>
                <c:pt idx="577">
                  <c:v>0.33512399999999998</c:v>
                </c:pt>
                <c:pt idx="578">
                  <c:v>0.34243199999999996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E7-44A4-8A62-8406B591EE8E}"/>
            </c:ext>
          </c:extLst>
        </c:ser>
        <c:ser>
          <c:idx val="6"/>
          <c:order val="1"/>
          <c:tx>
            <c:strRef>
              <c:f>'SCPT-12'!$M$9</c:f>
              <c:strCache>
                <c:ptCount val="1"/>
                <c:pt idx="0">
                  <c:v>uo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'SCPT-12'!$M$13:$M$10000</c:f>
              <c:numCache>
                <c:formatCode>0.0</c:formatCode>
                <c:ptCount val="9988"/>
                <c:pt idx="0">
                  <c:v>0</c:v>
                </c:pt>
                <c:pt idx="1">
                  <c:v>2.0472191999999999E-3</c:v>
                </c:pt>
                <c:pt idx="2">
                  <c:v>4.0944383999999999E-3</c:v>
                </c:pt>
                <c:pt idx="3">
                  <c:v>6.1416575999999994E-3</c:v>
                </c:pt>
                <c:pt idx="4">
                  <c:v>8.1888767999999997E-3</c:v>
                </c:pt>
                <c:pt idx="5">
                  <c:v>1.0236096E-2</c:v>
                </c:pt>
                <c:pt idx="6">
                  <c:v>1.2283315199999999E-2</c:v>
                </c:pt>
                <c:pt idx="7">
                  <c:v>1.4330534400000001E-2</c:v>
                </c:pt>
                <c:pt idx="8">
                  <c:v>1.6377753599999999E-2</c:v>
                </c:pt>
                <c:pt idx="9">
                  <c:v>1.8424972799999998E-2</c:v>
                </c:pt>
                <c:pt idx="10">
                  <c:v>2.0472192E-2</c:v>
                </c:pt>
                <c:pt idx="11">
                  <c:v>2.2519411200000002E-2</c:v>
                </c:pt>
                <c:pt idx="12">
                  <c:v>2.4566630399999997E-2</c:v>
                </c:pt>
                <c:pt idx="13">
                  <c:v>2.6613849600000003E-2</c:v>
                </c:pt>
                <c:pt idx="14">
                  <c:v>2.8661068800000002E-2</c:v>
                </c:pt>
                <c:pt idx="15">
                  <c:v>3.0708288E-2</c:v>
                </c:pt>
                <c:pt idx="16">
                  <c:v>3.2755507199999999E-2</c:v>
                </c:pt>
                <c:pt idx="17">
                  <c:v>3.4802726400000004E-2</c:v>
                </c:pt>
                <c:pt idx="18">
                  <c:v>3.6849945599999996E-2</c:v>
                </c:pt>
                <c:pt idx="19">
                  <c:v>3.8897164800000002E-2</c:v>
                </c:pt>
                <c:pt idx="20">
                  <c:v>4.0944384E-2</c:v>
                </c:pt>
                <c:pt idx="21">
                  <c:v>4.2991603199999999E-2</c:v>
                </c:pt>
                <c:pt idx="22">
                  <c:v>4.5038822400000005E-2</c:v>
                </c:pt>
                <c:pt idx="23">
                  <c:v>4.7086041600000003E-2</c:v>
                </c:pt>
                <c:pt idx="24">
                  <c:v>4.9133260799999995E-2</c:v>
                </c:pt>
                <c:pt idx="25">
                  <c:v>5.118048E-2</c:v>
                </c:pt>
                <c:pt idx="26">
                  <c:v>5.3227699200000006E-2</c:v>
                </c:pt>
                <c:pt idx="27">
                  <c:v>5.5274918399999998E-2</c:v>
                </c:pt>
                <c:pt idx="28">
                  <c:v>5.7322137600000003E-2</c:v>
                </c:pt>
                <c:pt idx="29">
                  <c:v>5.9369356799999995E-2</c:v>
                </c:pt>
                <c:pt idx="30">
                  <c:v>6.1416576000000001E-2</c:v>
                </c:pt>
                <c:pt idx="31">
                  <c:v>6.3463795199999992E-2</c:v>
                </c:pt>
                <c:pt idx="32">
                  <c:v>6.5511014399999998E-2</c:v>
                </c:pt>
                <c:pt idx="33">
                  <c:v>6.7558233600000003E-2</c:v>
                </c:pt>
                <c:pt idx="34">
                  <c:v>6.9605452800000009E-2</c:v>
                </c:pt>
                <c:pt idx="35">
                  <c:v>7.1652672000000001E-2</c:v>
                </c:pt>
                <c:pt idx="36">
                  <c:v>7.3699891199999992E-2</c:v>
                </c:pt>
                <c:pt idx="37">
                  <c:v>7.5747110399999998E-2</c:v>
                </c:pt>
                <c:pt idx="38">
                  <c:v>7.7794329600000003E-2</c:v>
                </c:pt>
                <c:pt idx="39">
                  <c:v>7.9841548800000009E-2</c:v>
                </c:pt>
                <c:pt idx="40">
                  <c:v>8.1888768000000001E-2</c:v>
                </c:pt>
                <c:pt idx="41">
                  <c:v>8.3935987199999992E-2</c:v>
                </c:pt>
                <c:pt idx="42">
                  <c:v>8.5983206399999998E-2</c:v>
                </c:pt>
                <c:pt idx="43">
                  <c:v>8.803042559999999E-2</c:v>
                </c:pt>
                <c:pt idx="44">
                  <c:v>9.0077644800000009E-2</c:v>
                </c:pt>
                <c:pt idx="45">
                  <c:v>9.2124864000000001E-2</c:v>
                </c:pt>
                <c:pt idx="46">
                  <c:v>9.4172083200000006E-2</c:v>
                </c:pt>
                <c:pt idx="47">
                  <c:v>9.6219302399999998E-2</c:v>
                </c:pt>
                <c:pt idx="48">
                  <c:v>9.826652159999999E-2</c:v>
                </c:pt>
                <c:pt idx="49">
                  <c:v>0.10031374080000001</c:v>
                </c:pt>
                <c:pt idx="50">
                  <c:v>0.10236096</c:v>
                </c:pt>
                <c:pt idx="51">
                  <c:v>0.10440817919999999</c:v>
                </c:pt>
                <c:pt idx="52">
                  <c:v>0.10645539840000001</c:v>
                </c:pt>
                <c:pt idx="53">
                  <c:v>0.1085026176</c:v>
                </c:pt>
                <c:pt idx="54">
                  <c:v>0.1105498368</c:v>
                </c:pt>
                <c:pt idx="55">
                  <c:v>0.11259705600000001</c:v>
                </c:pt>
                <c:pt idx="56">
                  <c:v>0.11464427520000001</c:v>
                </c:pt>
                <c:pt idx="57">
                  <c:v>0.11669149439999998</c:v>
                </c:pt>
                <c:pt idx="58">
                  <c:v>0.11873871359999999</c:v>
                </c:pt>
                <c:pt idx="59">
                  <c:v>0.1207859328</c:v>
                </c:pt>
                <c:pt idx="60">
                  <c:v>0.122833152</c:v>
                </c:pt>
                <c:pt idx="61">
                  <c:v>0.12488037120000001</c:v>
                </c:pt>
                <c:pt idx="62">
                  <c:v>0.12692759039999998</c:v>
                </c:pt>
                <c:pt idx="63">
                  <c:v>0.12897480959999999</c:v>
                </c:pt>
                <c:pt idx="64">
                  <c:v>0.1310220288</c:v>
                </c:pt>
                <c:pt idx="65">
                  <c:v>0.133069248</c:v>
                </c:pt>
                <c:pt idx="66">
                  <c:v>0.13511646720000001</c:v>
                </c:pt>
                <c:pt idx="67">
                  <c:v>0.13716368640000001</c:v>
                </c:pt>
                <c:pt idx="68">
                  <c:v>0.13921090560000002</c:v>
                </c:pt>
                <c:pt idx="69">
                  <c:v>0.14125812479999997</c:v>
                </c:pt>
                <c:pt idx="70">
                  <c:v>0.143305344</c:v>
                </c:pt>
                <c:pt idx="71">
                  <c:v>0.14535256320000001</c:v>
                </c:pt>
                <c:pt idx="72">
                  <c:v>0.14739978239999998</c:v>
                </c:pt>
                <c:pt idx="73">
                  <c:v>0.14944700159999999</c:v>
                </c:pt>
                <c:pt idx="74">
                  <c:v>0.1514942208</c:v>
                </c:pt>
                <c:pt idx="75">
                  <c:v>0.15354144</c:v>
                </c:pt>
                <c:pt idx="76">
                  <c:v>0.15558865920000001</c:v>
                </c:pt>
                <c:pt idx="77">
                  <c:v>0.15763587840000001</c:v>
                </c:pt>
                <c:pt idx="78">
                  <c:v>0.15968309760000002</c:v>
                </c:pt>
                <c:pt idx="79">
                  <c:v>0.1617303168</c:v>
                </c:pt>
                <c:pt idx="80">
                  <c:v>0.163777536</c:v>
                </c:pt>
                <c:pt idx="81">
                  <c:v>0.16582475520000003</c:v>
                </c:pt>
                <c:pt idx="82">
                  <c:v>0.16787197439999998</c:v>
                </c:pt>
                <c:pt idx="83">
                  <c:v>0.16991919359999999</c:v>
                </c:pt>
                <c:pt idx="84">
                  <c:v>0.1719664128</c:v>
                </c:pt>
                <c:pt idx="85">
                  <c:v>0.174013632</c:v>
                </c:pt>
                <c:pt idx="86">
                  <c:v>0.17606085119999998</c:v>
                </c:pt>
                <c:pt idx="87">
                  <c:v>0.17810807040000001</c:v>
                </c:pt>
                <c:pt idx="88">
                  <c:v>0.18015528960000002</c:v>
                </c:pt>
                <c:pt idx="89">
                  <c:v>0.1822025088</c:v>
                </c:pt>
                <c:pt idx="90">
                  <c:v>0.184249728</c:v>
                </c:pt>
                <c:pt idx="91">
                  <c:v>0.18629694720000001</c:v>
                </c:pt>
                <c:pt idx="92">
                  <c:v>0.18834416640000001</c:v>
                </c:pt>
                <c:pt idx="93">
                  <c:v>0.19039138560000002</c:v>
                </c:pt>
                <c:pt idx="94">
                  <c:v>0.1924386048</c:v>
                </c:pt>
                <c:pt idx="95">
                  <c:v>0.194485824</c:v>
                </c:pt>
                <c:pt idx="96">
                  <c:v>0.19653304319999998</c:v>
                </c:pt>
                <c:pt idx="97">
                  <c:v>0.19858026239999998</c:v>
                </c:pt>
                <c:pt idx="98">
                  <c:v>0.20062748160000002</c:v>
                </c:pt>
                <c:pt idx="99">
                  <c:v>0.2026747008</c:v>
                </c:pt>
                <c:pt idx="100">
                  <c:v>0.20472192</c:v>
                </c:pt>
                <c:pt idx="101">
                  <c:v>0.20676913920000001</c:v>
                </c:pt>
                <c:pt idx="102">
                  <c:v>0.20881635839999999</c:v>
                </c:pt>
                <c:pt idx="103">
                  <c:v>0.21086357760000002</c:v>
                </c:pt>
                <c:pt idx="104">
                  <c:v>0.21291079680000002</c:v>
                </c:pt>
                <c:pt idx="105">
                  <c:v>0.214958016</c:v>
                </c:pt>
                <c:pt idx="106">
                  <c:v>0.21700523520000001</c:v>
                </c:pt>
                <c:pt idx="107">
                  <c:v>0.21905245440000001</c:v>
                </c:pt>
                <c:pt idx="108">
                  <c:v>0.22109967359999999</c:v>
                </c:pt>
                <c:pt idx="109">
                  <c:v>0.22314689280000002</c:v>
                </c:pt>
                <c:pt idx="110">
                  <c:v>0.22519411200000003</c:v>
                </c:pt>
                <c:pt idx="111">
                  <c:v>0.22724133120000004</c:v>
                </c:pt>
                <c:pt idx="112">
                  <c:v>0.22928855040000001</c:v>
                </c:pt>
                <c:pt idx="113">
                  <c:v>0.23133576959999996</c:v>
                </c:pt>
                <c:pt idx="114">
                  <c:v>0.23338298879999997</c:v>
                </c:pt>
                <c:pt idx="115">
                  <c:v>0.235430208</c:v>
                </c:pt>
                <c:pt idx="116">
                  <c:v>0.23747742719999998</c:v>
                </c:pt>
                <c:pt idx="117">
                  <c:v>0.23952464639999999</c:v>
                </c:pt>
                <c:pt idx="118">
                  <c:v>0.24157186559999999</c:v>
                </c:pt>
                <c:pt idx="119">
                  <c:v>0.24361908479999997</c:v>
                </c:pt>
                <c:pt idx="120">
                  <c:v>0.245666304</c:v>
                </c:pt>
                <c:pt idx="121">
                  <c:v>0.24771352320000001</c:v>
                </c:pt>
                <c:pt idx="122">
                  <c:v>0.24976074240000001</c:v>
                </c:pt>
                <c:pt idx="123">
                  <c:v>0.25180796160000002</c:v>
                </c:pt>
                <c:pt idx="124">
                  <c:v>0.25385518079999997</c:v>
                </c:pt>
                <c:pt idx="125">
                  <c:v>0.25590239999999997</c:v>
                </c:pt>
                <c:pt idx="126">
                  <c:v>0.25794961919999998</c:v>
                </c:pt>
                <c:pt idx="127">
                  <c:v>0.25999683839999999</c:v>
                </c:pt>
                <c:pt idx="128">
                  <c:v>0.26204405759999999</c:v>
                </c:pt>
                <c:pt idx="129">
                  <c:v>0.26409127680000005</c:v>
                </c:pt>
                <c:pt idx="130">
                  <c:v>0.266138496</c:v>
                </c:pt>
                <c:pt idx="131">
                  <c:v>0.26818571520000001</c:v>
                </c:pt>
                <c:pt idx="132">
                  <c:v>0.27023293440000001</c:v>
                </c:pt>
                <c:pt idx="133">
                  <c:v>0.27228015360000002</c:v>
                </c:pt>
                <c:pt idx="134">
                  <c:v>0.27432737280000002</c:v>
                </c:pt>
                <c:pt idx="135">
                  <c:v>0.27637459200000003</c:v>
                </c:pt>
                <c:pt idx="136">
                  <c:v>0.27842181120000004</c:v>
                </c:pt>
                <c:pt idx="137">
                  <c:v>0.28046903039999999</c:v>
                </c:pt>
                <c:pt idx="138">
                  <c:v>0.28251624959999994</c:v>
                </c:pt>
                <c:pt idx="139">
                  <c:v>0.28456346879999994</c:v>
                </c:pt>
                <c:pt idx="140">
                  <c:v>0.286610688</c:v>
                </c:pt>
                <c:pt idx="141">
                  <c:v>0.28865790720000001</c:v>
                </c:pt>
                <c:pt idx="142">
                  <c:v>0.29070512640000001</c:v>
                </c:pt>
                <c:pt idx="143">
                  <c:v>0.29275234560000002</c:v>
                </c:pt>
                <c:pt idx="144">
                  <c:v>0.29479956479999997</c:v>
                </c:pt>
                <c:pt idx="145">
                  <c:v>0.29684678399999997</c:v>
                </c:pt>
                <c:pt idx="146">
                  <c:v>0.29889400319999998</c:v>
                </c:pt>
                <c:pt idx="147">
                  <c:v>0.30094122239999999</c:v>
                </c:pt>
                <c:pt idx="148">
                  <c:v>0.30298844159999999</c:v>
                </c:pt>
                <c:pt idx="149">
                  <c:v>0.3050356608</c:v>
                </c:pt>
                <c:pt idx="150">
                  <c:v>0.30708288</c:v>
                </c:pt>
                <c:pt idx="151">
                  <c:v>0.30913009920000001</c:v>
                </c:pt>
                <c:pt idx="152">
                  <c:v>0.31117731840000001</c:v>
                </c:pt>
                <c:pt idx="153">
                  <c:v>0.31322453760000002</c:v>
                </c:pt>
                <c:pt idx="154">
                  <c:v>0.31527175680000002</c:v>
                </c:pt>
                <c:pt idx="155">
                  <c:v>0.31731897600000003</c:v>
                </c:pt>
                <c:pt idx="156">
                  <c:v>0.31936619520000004</c:v>
                </c:pt>
                <c:pt idx="157">
                  <c:v>0.32141341439999999</c:v>
                </c:pt>
                <c:pt idx="158">
                  <c:v>0.32346063359999999</c:v>
                </c:pt>
                <c:pt idx="159">
                  <c:v>0.3255078528</c:v>
                </c:pt>
                <c:pt idx="160">
                  <c:v>0.327555072</c:v>
                </c:pt>
                <c:pt idx="161">
                  <c:v>0.32960229120000001</c:v>
                </c:pt>
                <c:pt idx="162">
                  <c:v>0.33164951040000007</c:v>
                </c:pt>
                <c:pt idx="163">
                  <c:v>0.33369672960000002</c:v>
                </c:pt>
                <c:pt idx="164">
                  <c:v>0.33574394879999997</c:v>
                </c:pt>
                <c:pt idx="165">
                  <c:v>0.33779116799999998</c:v>
                </c:pt>
                <c:pt idx="166">
                  <c:v>0.33983838719999998</c:v>
                </c:pt>
                <c:pt idx="167">
                  <c:v>0.34188560639999999</c:v>
                </c:pt>
                <c:pt idx="168">
                  <c:v>0.34393282559999999</c:v>
                </c:pt>
                <c:pt idx="169">
                  <c:v>0.3459800448</c:v>
                </c:pt>
                <c:pt idx="170">
                  <c:v>0.348027264</c:v>
                </c:pt>
                <c:pt idx="171">
                  <c:v>0.35007448319999995</c:v>
                </c:pt>
                <c:pt idx="172">
                  <c:v>0.35212170239999996</c:v>
                </c:pt>
                <c:pt idx="173">
                  <c:v>0.35416892160000002</c:v>
                </c:pt>
                <c:pt idx="174">
                  <c:v>0.35621614080000003</c:v>
                </c:pt>
                <c:pt idx="175">
                  <c:v>0.35826336000000003</c:v>
                </c:pt>
                <c:pt idx="176">
                  <c:v>0.36031057920000004</c:v>
                </c:pt>
                <c:pt idx="177">
                  <c:v>0.36235779839999999</c:v>
                </c:pt>
                <c:pt idx="178">
                  <c:v>0.36440501759999999</c:v>
                </c:pt>
                <c:pt idx="179">
                  <c:v>0.3664522368</c:v>
                </c:pt>
                <c:pt idx="180">
                  <c:v>0.368499456</c:v>
                </c:pt>
                <c:pt idx="181">
                  <c:v>0.37054667520000001</c:v>
                </c:pt>
                <c:pt idx="182">
                  <c:v>0.37259389440000001</c:v>
                </c:pt>
                <c:pt idx="183">
                  <c:v>0.37464111359999996</c:v>
                </c:pt>
                <c:pt idx="184">
                  <c:v>0.37668833280000003</c:v>
                </c:pt>
                <c:pt idx="185">
                  <c:v>0.37873555200000003</c:v>
                </c:pt>
                <c:pt idx="186">
                  <c:v>0.38078277120000004</c:v>
                </c:pt>
                <c:pt idx="187">
                  <c:v>0.38282999040000004</c:v>
                </c:pt>
                <c:pt idx="188">
                  <c:v>0.38487720959999999</c:v>
                </c:pt>
                <c:pt idx="189">
                  <c:v>0.3869244288</c:v>
                </c:pt>
                <c:pt idx="190">
                  <c:v>0.388971648</c:v>
                </c:pt>
                <c:pt idx="191">
                  <c:v>0.39101886719999995</c:v>
                </c:pt>
                <c:pt idx="192">
                  <c:v>0.39306608639999996</c:v>
                </c:pt>
                <c:pt idx="193">
                  <c:v>0.39511330559999996</c:v>
                </c:pt>
                <c:pt idx="194">
                  <c:v>0.39716052479999997</c:v>
                </c:pt>
                <c:pt idx="195">
                  <c:v>0.39920774400000003</c:v>
                </c:pt>
                <c:pt idx="196">
                  <c:v>0.40125496320000004</c:v>
                </c:pt>
                <c:pt idx="197">
                  <c:v>0.40330218239999999</c:v>
                </c:pt>
                <c:pt idx="198">
                  <c:v>0.40534940159999999</c:v>
                </c:pt>
                <c:pt idx="199">
                  <c:v>0.4073966208</c:v>
                </c:pt>
                <c:pt idx="200">
                  <c:v>0.40944384</c:v>
                </c:pt>
                <c:pt idx="201">
                  <c:v>0.41149105919999995</c:v>
                </c:pt>
                <c:pt idx="202">
                  <c:v>0.41353827840000001</c:v>
                </c:pt>
                <c:pt idx="203">
                  <c:v>0.41558549759999996</c:v>
                </c:pt>
                <c:pt idx="204">
                  <c:v>0.41763271679999997</c:v>
                </c:pt>
                <c:pt idx="205">
                  <c:v>0.41967993599999992</c:v>
                </c:pt>
                <c:pt idx="206">
                  <c:v>0.42172715520000004</c:v>
                </c:pt>
                <c:pt idx="207">
                  <c:v>0.42377437439999999</c:v>
                </c:pt>
                <c:pt idx="208">
                  <c:v>0.42582159360000005</c:v>
                </c:pt>
                <c:pt idx="209">
                  <c:v>0.4278688128</c:v>
                </c:pt>
                <c:pt idx="210">
                  <c:v>0.429916032</c:v>
                </c:pt>
                <c:pt idx="211">
                  <c:v>0.43196325119999995</c:v>
                </c:pt>
                <c:pt idx="212">
                  <c:v>0.43401047040000001</c:v>
                </c:pt>
                <c:pt idx="213">
                  <c:v>0.43605768959999996</c:v>
                </c:pt>
                <c:pt idx="214">
                  <c:v>0.43810490880000003</c:v>
                </c:pt>
                <c:pt idx="215">
                  <c:v>0.44015212799999998</c:v>
                </c:pt>
                <c:pt idx="216">
                  <c:v>0.44219934719999998</c:v>
                </c:pt>
                <c:pt idx="217">
                  <c:v>0.44424656639999999</c:v>
                </c:pt>
                <c:pt idx="218">
                  <c:v>0.44629378560000005</c:v>
                </c:pt>
                <c:pt idx="219">
                  <c:v>0.4483410048</c:v>
                </c:pt>
                <c:pt idx="220">
                  <c:v>0.45038822400000006</c:v>
                </c:pt>
                <c:pt idx="221">
                  <c:v>0.45243544320000001</c:v>
                </c:pt>
                <c:pt idx="222">
                  <c:v>0.45448266240000007</c:v>
                </c:pt>
                <c:pt idx="223">
                  <c:v>0.45652988160000002</c:v>
                </c:pt>
                <c:pt idx="224">
                  <c:v>0.45857710080000003</c:v>
                </c:pt>
                <c:pt idx="225">
                  <c:v>0.46062431999999998</c:v>
                </c:pt>
                <c:pt idx="226">
                  <c:v>0.46267153919999993</c:v>
                </c:pt>
                <c:pt idx="227">
                  <c:v>0.46471875839999999</c:v>
                </c:pt>
                <c:pt idx="228">
                  <c:v>0.46676597759999994</c:v>
                </c:pt>
                <c:pt idx="229">
                  <c:v>0.46881319680000005</c:v>
                </c:pt>
                <c:pt idx="230">
                  <c:v>0.470860416</c:v>
                </c:pt>
                <c:pt idx="231">
                  <c:v>0.47290763520000001</c:v>
                </c:pt>
                <c:pt idx="232">
                  <c:v>0.47495485439999996</c:v>
                </c:pt>
                <c:pt idx="233">
                  <c:v>0.47700207360000002</c:v>
                </c:pt>
                <c:pt idx="234">
                  <c:v>0.47904929279999997</c:v>
                </c:pt>
                <c:pt idx="235">
                  <c:v>0.48109651200000003</c:v>
                </c:pt>
                <c:pt idx="236">
                  <c:v>0.48314373119999998</c:v>
                </c:pt>
                <c:pt idx="237">
                  <c:v>0.48519095039999999</c:v>
                </c:pt>
                <c:pt idx="238">
                  <c:v>0.48723816959999994</c:v>
                </c:pt>
                <c:pt idx="239">
                  <c:v>0.4892853888</c:v>
                </c:pt>
                <c:pt idx="240">
                  <c:v>0.491332608</c:v>
                </c:pt>
                <c:pt idx="241">
                  <c:v>0.49337982720000007</c:v>
                </c:pt>
                <c:pt idx="242">
                  <c:v>0.49542704640000002</c:v>
                </c:pt>
                <c:pt idx="243">
                  <c:v>0.49747426560000002</c:v>
                </c:pt>
                <c:pt idx="244">
                  <c:v>0.49952148480000003</c:v>
                </c:pt>
                <c:pt idx="245">
                  <c:v>0.50156870400000009</c:v>
                </c:pt>
                <c:pt idx="246">
                  <c:v>0.50361592320000004</c:v>
                </c:pt>
                <c:pt idx="247">
                  <c:v>0.50566314239999999</c:v>
                </c:pt>
                <c:pt idx="248">
                  <c:v>0.50771036159999994</c:v>
                </c:pt>
                <c:pt idx="249">
                  <c:v>0.5097575808</c:v>
                </c:pt>
                <c:pt idx="250">
                  <c:v>0.51180479999999995</c:v>
                </c:pt>
                <c:pt idx="251">
                  <c:v>0.5138520191999999</c:v>
                </c:pt>
                <c:pt idx="252">
                  <c:v>0.51589923839999996</c:v>
                </c:pt>
                <c:pt idx="253">
                  <c:v>0.51794645759999991</c:v>
                </c:pt>
                <c:pt idx="254">
                  <c:v>0.51999367679999997</c:v>
                </c:pt>
                <c:pt idx="255">
                  <c:v>0.52204089599999992</c:v>
                </c:pt>
                <c:pt idx="256">
                  <c:v>0.52408811519999998</c:v>
                </c:pt>
                <c:pt idx="257">
                  <c:v>0.52613533440000004</c:v>
                </c:pt>
                <c:pt idx="258">
                  <c:v>0.5281825536000001</c:v>
                </c:pt>
                <c:pt idx="259">
                  <c:v>0.53022977280000005</c:v>
                </c:pt>
                <c:pt idx="260">
                  <c:v>0.532276992</c:v>
                </c:pt>
                <c:pt idx="261">
                  <c:v>0.53432421119999995</c:v>
                </c:pt>
                <c:pt idx="262">
                  <c:v>0.53637143040000002</c:v>
                </c:pt>
                <c:pt idx="263">
                  <c:v>0.53841864959999997</c:v>
                </c:pt>
                <c:pt idx="264">
                  <c:v>0.54046586880000003</c:v>
                </c:pt>
                <c:pt idx="265">
                  <c:v>0.54251308799999998</c:v>
                </c:pt>
                <c:pt idx="266">
                  <c:v>0.54456030720000004</c:v>
                </c:pt>
                <c:pt idx="267">
                  <c:v>0.54660752639999999</c:v>
                </c:pt>
                <c:pt idx="268">
                  <c:v>0.54865474560000005</c:v>
                </c:pt>
                <c:pt idx="269">
                  <c:v>0.5507019648</c:v>
                </c:pt>
                <c:pt idx="270">
                  <c:v>0.55274918400000006</c:v>
                </c:pt>
                <c:pt idx="271">
                  <c:v>0.55479640320000001</c:v>
                </c:pt>
                <c:pt idx="272">
                  <c:v>0.55684362240000007</c:v>
                </c:pt>
                <c:pt idx="273">
                  <c:v>0.55889084160000002</c:v>
                </c:pt>
                <c:pt idx="274">
                  <c:v>0.56093806079999997</c:v>
                </c:pt>
                <c:pt idx="275">
                  <c:v>0.56298527999999992</c:v>
                </c:pt>
                <c:pt idx="276">
                  <c:v>0.56503249919999987</c:v>
                </c:pt>
                <c:pt idx="277">
                  <c:v>0.56707971839999993</c:v>
                </c:pt>
                <c:pt idx="278">
                  <c:v>0.56912693759999988</c:v>
                </c:pt>
                <c:pt idx="279">
                  <c:v>0.57117415680000005</c:v>
                </c:pt>
                <c:pt idx="280">
                  <c:v>0.573221376</c:v>
                </c:pt>
                <c:pt idx="281">
                  <c:v>0.57526859520000007</c:v>
                </c:pt>
                <c:pt idx="282">
                  <c:v>0.57731581440000002</c:v>
                </c:pt>
                <c:pt idx="283">
                  <c:v>0.57936303360000008</c:v>
                </c:pt>
                <c:pt idx="284">
                  <c:v>0.58141025280000003</c:v>
                </c:pt>
                <c:pt idx="285">
                  <c:v>0.58345747200000009</c:v>
                </c:pt>
                <c:pt idx="286">
                  <c:v>0.58550469120000004</c:v>
                </c:pt>
                <c:pt idx="287">
                  <c:v>0.58755191039999999</c:v>
                </c:pt>
                <c:pt idx="288">
                  <c:v>0.58959912959999994</c:v>
                </c:pt>
                <c:pt idx="289">
                  <c:v>0.5916463488</c:v>
                </c:pt>
                <c:pt idx="290">
                  <c:v>0.59369356799999995</c:v>
                </c:pt>
                <c:pt idx="291">
                  <c:v>0.59574078720000001</c:v>
                </c:pt>
                <c:pt idx="292">
                  <c:v>0.59778800639999996</c:v>
                </c:pt>
                <c:pt idx="293">
                  <c:v>0.59983522560000002</c:v>
                </c:pt>
                <c:pt idx="294">
                  <c:v>0.60188244479999997</c:v>
                </c:pt>
                <c:pt idx="295">
                  <c:v>0.60392966400000003</c:v>
                </c:pt>
                <c:pt idx="296">
                  <c:v>0.60597688319999998</c:v>
                </c:pt>
                <c:pt idx="297">
                  <c:v>0.60802410240000004</c:v>
                </c:pt>
                <c:pt idx="298">
                  <c:v>0.61007132159999999</c:v>
                </c:pt>
                <c:pt idx="299">
                  <c:v>0.61211854079999994</c:v>
                </c:pt>
                <c:pt idx="300">
                  <c:v>0.61416576000000001</c:v>
                </c:pt>
                <c:pt idx="301">
                  <c:v>0.61621297920000007</c:v>
                </c:pt>
                <c:pt idx="302">
                  <c:v>0.61826019840000002</c:v>
                </c:pt>
                <c:pt idx="303">
                  <c:v>0.62030741759999997</c:v>
                </c:pt>
                <c:pt idx="304">
                  <c:v>0.62235463680000003</c:v>
                </c:pt>
                <c:pt idx="305">
                  <c:v>0.62440185599999998</c:v>
                </c:pt>
                <c:pt idx="306">
                  <c:v>0.62644907520000004</c:v>
                </c:pt>
                <c:pt idx="307">
                  <c:v>0.62849629439999999</c:v>
                </c:pt>
                <c:pt idx="308">
                  <c:v>0.63054351360000005</c:v>
                </c:pt>
                <c:pt idx="309">
                  <c:v>0.6325907328</c:v>
                </c:pt>
                <c:pt idx="310">
                  <c:v>0.63463795200000006</c:v>
                </c:pt>
                <c:pt idx="311">
                  <c:v>0.63668517120000001</c:v>
                </c:pt>
                <c:pt idx="312">
                  <c:v>0.63873239040000007</c:v>
                </c:pt>
                <c:pt idx="313">
                  <c:v>0.64077960960000002</c:v>
                </c:pt>
                <c:pt idx="314">
                  <c:v>0.64282682879999997</c:v>
                </c:pt>
                <c:pt idx="315">
                  <c:v>0.64487404799999992</c:v>
                </c:pt>
                <c:pt idx="316">
                  <c:v>0.64692126719999998</c:v>
                </c:pt>
                <c:pt idx="317">
                  <c:v>0.64896848639999993</c:v>
                </c:pt>
                <c:pt idx="318">
                  <c:v>0.65101570559999999</c:v>
                </c:pt>
                <c:pt idx="319">
                  <c:v>0.65306292479999994</c:v>
                </c:pt>
                <c:pt idx="320">
                  <c:v>0.65511014400000001</c:v>
                </c:pt>
                <c:pt idx="321">
                  <c:v>0.65715736319999996</c:v>
                </c:pt>
                <c:pt idx="322">
                  <c:v>0.65920458240000002</c:v>
                </c:pt>
                <c:pt idx="323">
                  <c:v>0.66125180160000008</c:v>
                </c:pt>
                <c:pt idx="324">
                  <c:v>0.66329902080000014</c:v>
                </c:pt>
                <c:pt idx="325">
                  <c:v>0.66534624000000009</c:v>
                </c:pt>
                <c:pt idx="326">
                  <c:v>0.66739345920000004</c:v>
                </c:pt>
                <c:pt idx="327">
                  <c:v>0.66944067839999999</c:v>
                </c:pt>
                <c:pt idx="328">
                  <c:v>0.67148789759999994</c:v>
                </c:pt>
                <c:pt idx="329">
                  <c:v>0.6735351168</c:v>
                </c:pt>
                <c:pt idx="330">
                  <c:v>0.67558233599999995</c:v>
                </c:pt>
                <c:pt idx="331">
                  <c:v>0.67762955520000001</c:v>
                </c:pt>
                <c:pt idx="332">
                  <c:v>0.67967677439999996</c:v>
                </c:pt>
                <c:pt idx="333">
                  <c:v>0.68172399360000002</c:v>
                </c:pt>
                <c:pt idx="334">
                  <c:v>0.68377121279999997</c:v>
                </c:pt>
                <c:pt idx="335">
                  <c:v>0.68581843200000003</c:v>
                </c:pt>
                <c:pt idx="336">
                  <c:v>0.68786565119999998</c:v>
                </c:pt>
                <c:pt idx="337">
                  <c:v>0.68991287040000004</c:v>
                </c:pt>
                <c:pt idx="338">
                  <c:v>0.69196008959999999</c:v>
                </c:pt>
                <c:pt idx="339">
                  <c:v>0.69400730880000006</c:v>
                </c:pt>
                <c:pt idx="340">
                  <c:v>0.69605452800000001</c:v>
                </c:pt>
                <c:pt idx="341">
                  <c:v>0.69810174719999996</c:v>
                </c:pt>
                <c:pt idx="342">
                  <c:v>0.70014896639999991</c:v>
                </c:pt>
                <c:pt idx="343">
                  <c:v>0.70219618559999997</c:v>
                </c:pt>
                <c:pt idx="344">
                  <c:v>0.70424340479999992</c:v>
                </c:pt>
                <c:pt idx="345">
                  <c:v>0.70629062399999998</c:v>
                </c:pt>
                <c:pt idx="346">
                  <c:v>0.70833784320000004</c:v>
                </c:pt>
                <c:pt idx="347">
                  <c:v>0.7103850624000001</c:v>
                </c:pt>
                <c:pt idx="348">
                  <c:v>0.71243228160000005</c:v>
                </c:pt>
                <c:pt idx="349">
                  <c:v>0.71447950080000011</c:v>
                </c:pt>
                <c:pt idx="350">
                  <c:v>0.71652672000000006</c:v>
                </c:pt>
                <c:pt idx="351">
                  <c:v>0.71857393920000001</c:v>
                </c:pt>
                <c:pt idx="352">
                  <c:v>0.72062115840000007</c:v>
                </c:pt>
                <c:pt idx="353">
                  <c:v>0.72266837760000002</c:v>
                </c:pt>
                <c:pt idx="354">
                  <c:v>0.72471559679999997</c:v>
                </c:pt>
                <c:pt idx="355">
                  <c:v>0.72676281599999992</c:v>
                </c:pt>
                <c:pt idx="356">
                  <c:v>0.72881003519999998</c:v>
                </c:pt>
                <c:pt idx="357">
                  <c:v>0.73085725439999993</c:v>
                </c:pt>
                <c:pt idx="358">
                  <c:v>0.73290447359999999</c:v>
                </c:pt>
                <c:pt idx="359">
                  <c:v>0.73495169279999994</c:v>
                </c:pt>
                <c:pt idx="360">
                  <c:v>0.73699891200000001</c:v>
                </c:pt>
                <c:pt idx="361">
                  <c:v>0.73904613119999996</c:v>
                </c:pt>
                <c:pt idx="362">
                  <c:v>0.74109335040000002</c:v>
                </c:pt>
                <c:pt idx="363">
                  <c:v>0.74314056959999997</c:v>
                </c:pt>
                <c:pt idx="364">
                  <c:v>0.74518778880000003</c:v>
                </c:pt>
                <c:pt idx="365">
                  <c:v>0.74723500799999998</c:v>
                </c:pt>
                <c:pt idx="366">
                  <c:v>0.74928222719999993</c:v>
                </c:pt>
                <c:pt idx="367">
                  <c:v>0.75132944639999999</c:v>
                </c:pt>
                <c:pt idx="368">
                  <c:v>0.75337666560000005</c:v>
                </c:pt>
                <c:pt idx="369">
                  <c:v>0.7554238848</c:v>
                </c:pt>
                <c:pt idx="370">
                  <c:v>0.75747110400000006</c:v>
                </c:pt>
                <c:pt idx="371">
                  <c:v>0.75951832320000001</c:v>
                </c:pt>
                <c:pt idx="372">
                  <c:v>0.76156554240000007</c:v>
                </c:pt>
                <c:pt idx="373">
                  <c:v>0.76361276160000002</c:v>
                </c:pt>
                <c:pt idx="374">
                  <c:v>0.76565998080000008</c:v>
                </c:pt>
                <c:pt idx="375">
                  <c:v>0.76770720000000003</c:v>
                </c:pt>
                <c:pt idx="376">
                  <c:v>0.76975441919999998</c:v>
                </c:pt>
                <c:pt idx="377">
                  <c:v>0.77180163840000005</c:v>
                </c:pt>
                <c:pt idx="378">
                  <c:v>0.7738488576</c:v>
                </c:pt>
                <c:pt idx="379">
                  <c:v>0.77589607680000006</c:v>
                </c:pt>
                <c:pt idx="380">
                  <c:v>0.77794329600000001</c:v>
                </c:pt>
                <c:pt idx="381">
                  <c:v>0.77999051519999996</c:v>
                </c:pt>
                <c:pt idx="382">
                  <c:v>0.78203773439999991</c:v>
                </c:pt>
                <c:pt idx="383">
                  <c:v>0.78408495359999997</c:v>
                </c:pt>
                <c:pt idx="384">
                  <c:v>0.78613217279999992</c:v>
                </c:pt>
                <c:pt idx="385">
                  <c:v>0.78817939199999998</c:v>
                </c:pt>
                <c:pt idx="386">
                  <c:v>0.79022661119999993</c:v>
                </c:pt>
                <c:pt idx="387">
                  <c:v>0.79227383039999999</c:v>
                </c:pt>
                <c:pt idx="388">
                  <c:v>0.79432104959999994</c:v>
                </c:pt>
                <c:pt idx="389">
                  <c:v>0.7963682688</c:v>
                </c:pt>
                <c:pt idx="390">
                  <c:v>0.79841548800000006</c:v>
                </c:pt>
                <c:pt idx="391">
                  <c:v>0.80046270720000012</c:v>
                </c:pt>
                <c:pt idx="392">
                  <c:v>0.80250992640000007</c:v>
                </c:pt>
                <c:pt idx="393">
                  <c:v>0.80455714560000002</c:v>
                </c:pt>
                <c:pt idx="394">
                  <c:v>0.80660436479999997</c:v>
                </c:pt>
                <c:pt idx="395">
                  <c:v>0.80865158400000003</c:v>
                </c:pt>
                <c:pt idx="396">
                  <c:v>0.81069880319999998</c:v>
                </c:pt>
                <c:pt idx="397">
                  <c:v>0.81274602240000005</c:v>
                </c:pt>
                <c:pt idx="398">
                  <c:v>0.8147932416</c:v>
                </c:pt>
                <c:pt idx="399">
                  <c:v>0.81684046080000006</c:v>
                </c:pt>
                <c:pt idx="400">
                  <c:v>0.81888768000000001</c:v>
                </c:pt>
                <c:pt idx="401">
                  <c:v>0.82093489919999996</c:v>
                </c:pt>
                <c:pt idx="402">
                  <c:v>0.82298211839999991</c:v>
                </c:pt>
                <c:pt idx="403">
                  <c:v>0.82502933760000008</c:v>
                </c:pt>
                <c:pt idx="404">
                  <c:v>0.82707655680000003</c:v>
                </c:pt>
                <c:pt idx="405">
                  <c:v>0.82912377599999998</c:v>
                </c:pt>
                <c:pt idx="406">
                  <c:v>0.83117099519999993</c:v>
                </c:pt>
                <c:pt idx="407">
                  <c:v>0.83321821439999999</c:v>
                </c:pt>
                <c:pt idx="408">
                  <c:v>0.83526543359999994</c:v>
                </c:pt>
                <c:pt idx="409">
                  <c:v>0.83731265279999989</c:v>
                </c:pt>
                <c:pt idx="410">
                  <c:v>0.83935987199999984</c:v>
                </c:pt>
                <c:pt idx="411">
                  <c:v>0.84140709120000001</c:v>
                </c:pt>
                <c:pt idx="412">
                  <c:v>0.84345431040000007</c:v>
                </c:pt>
                <c:pt idx="413">
                  <c:v>0.84550152960000002</c:v>
                </c:pt>
                <c:pt idx="414">
                  <c:v>0.84754874879999997</c:v>
                </c:pt>
                <c:pt idx="415">
                  <c:v>0.84959596800000015</c:v>
                </c:pt>
                <c:pt idx="416">
                  <c:v>0.8516431872000001</c:v>
                </c:pt>
                <c:pt idx="417">
                  <c:v>0.85369040640000005</c:v>
                </c:pt>
                <c:pt idx="418">
                  <c:v>0.8557376256</c:v>
                </c:pt>
                <c:pt idx="419">
                  <c:v>0.85778484480000006</c:v>
                </c:pt>
                <c:pt idx="420">
                  <c:v>0.85983206400000001</c:v>
                </c:pt>
                <c:pt idx="421">
                  <c:v>0.86187928319999996</c:v>
                </c:pt>
                <c:pt idx="422">
                  <c:v>0.86392650239999991</c:v>
                </c:pt>
                <c:pt idx="423">
                  <c:v>0.86597372160000008</c:v>
                </c:pt>
                <c:pt idx="424">
                  <c:v>0.86802094080000003</c:v>
                </c:pt>
                <c:pt idx="425">
                  <c:v>0.87006815999999998</c:v>
                </c:pt>
                <c:pt idx="426">
                  <c:v>0.87211537919999993</c:v>
                </c:pt>
                <c:pt idx="427">
                  <c:v>0.87416259839999988</c:v>
                </c:pt>
                <c:pt idx="428">
                  <c:v>0.87620981760000005</c:v>
                </c:pt>
                <c:pt idx="429">
                  <c:v>0.8782570368</c:v>
                </c:pt>
                <c:pt idx="430">
                  <c:v>0.88030425599999995</c:v>
                </c:pt>
                <c:pt idx="431">
                  <c:v>0.8823514751999999</c:v>
                </c:pt>
                <c:pt idx="432">
                  <c:v>0.88439869439999996</c:v>
                </c:pt>
                <c:pt idx="433">
                  <c:v>0.88644591359999991</c:v>
                </c:pt>
                <c:pt idx="434">
                  <c:v>0.88849313279999997</c:v>
                </c:pt>
                <c:pt idx="435">
                  <c:v>0.89054035200000004</c:v>
                </c:pt>
                <c:pt idx="436">
                  <c:v>0.8925875712000001</c:v>
                </c:pt>
                <c:pt idx="437">
                  <c:v>0.89463479040000005</c:v>
                </c:pt>
                <c:pt idx="438">
                  <c:v>0.8966820096</c:v>
                </c:pt>
                <c:pt idx="439">
                  <c:v>0.89872922879999995</c:v>
                </c:pt>
                <c:pt idx="440">
                  <c:v>0.90077644800000012</c:v>
                </c:pt>
                <c:pt idx="441">
                  <c:v>0.90282366720000007</c:v>
                </c:pt>
                <c:pt idx="442">
                  <c:v>0.90487088640000002</c:v>
                </c:pt>
                <c:pt idx="443">
                  <c:v>0.90691810559999997</c:v>
                </c:pt>
                <c:pt idx="444">
                  <c:v>0.90896532480000014</c:v>
                </c:pt>
                <c:pt idx="445">
                  <c:v>0.91101254400000009</c:v>
                </c:pt>
                <c:pt idx="446">
                  <c:v>0.91305976320000004</c:v>
                </c:pt>
                <c:pt idx="447">
                  <c:v>0.91510698239999999</c:v>
                </c:pt>
                <c:pt idx="448">
                  <c:v>0.91715420160000005</c:v>
                </c:pt>
                <c:pt idx="449">
                  <c:v>0.9192014208</c:v>
                </c:pt>
                <c:pt idx="450">
                  <c:v>0.92124863999999995</c:v>
                </c:pt>
                <c:pt idx="451">
                  <c:v>0.9232958591999999</c:v>
                </c:pt>
                <c:pt idx="452">
                  <c:v>0.92534307839999985</c:v>
                </c:pt>
                <c:pt idx="453">
                  <c:v>0.92739029760000002</c:v>
                </c:pt>
                <c:pt idx="454">
                  <c:v>0.92943751679999997</c:v>
                </c:pt>
                <c:pt idx="455">
                  <c:v>0.93148473599999992</c:v>
                </c:pt>
                <c:pt idx="456">
                  <c:v>0.93353195519999987</c:v>
                </c:pt>
                <c:pt idx="457">
                  <c:v>0.93557917440000016</c:v>
                </c:pt>
                <c:pt idx="458">
                  <c:v>0.93762639360000011</c:v>
                </c:pt>
                <c:pt idx="459">
                  <c:v>0.93967361280000006</c:v>
                </c:pt>
                <c:pt idx="460">
                  <c:v>0.94172083200000001</c:v>
                </c:pt>
                <c:pt idx="461">
                  <c:v>0.94376805120000007</c:v>
                </c:pt>
                <c:pt idx="462">
                  <c:v>0.94581527040000002</c:v>
                </c:pt>
                <c:pt idx="463">
                  <c:v>0.94786248959999997</c:v>
                </c:pt>
                <c:pt idx="464">
                  <c:v>0.94990970879999992</c:v>
                </c:pt>
                <c:pt idx="465">
                  <c:v>0.95195692800000009</c:v>
                </c:pt>
                <c:pt idx="466">
                  <c:v>0.95400414720000004</c:v>
                </c:pt>
                <c:pt idx="467">
                  <c:v>0.95605136639999999</c:v>
                </c:pt>
                <c:pt idx="468">
                  <c:v>0.95809858559999994</c:v>
                </c:pt>
                <c:pt idx="469">
                  <c:v>0.96014580480000011</c:v>
                </c:pt>
                <c:pt idx="470">
                  <c:v>0.96219302400000006</c:v>
                </c:pt>
                <c:pt idx="471">
                  <c:v>0.96424024320000001</c:v>
                </c:pt>
                <c:pt idx="472">
                  <c:v>0.96628746239999996</c:v>
                </c:pt>
                <c:pt idx="473">
                  <c:v>0.96833468160000002</c:v>
                </c:pt>
                <c:pt idx="474">
                  <c:v>0.97038190079999997</c:v>
                </c:pt>
                <c:pt idx="475">
                  <c:v>0.97242911999999992</c:v>
                </c:pt>
                <c:pt idx="476">
                  <c:v>0.97447633919999987</c:v>
                </c:pt>
                <c:pt idx="477">
                  <c:v>0.97652355839999982</c:v>
                </c:pt>
                <c:pt idx="478">
                  <c:v>0.9785707776</c:v>
                </c:pt>
                <c:pt idx="479">
                  <c:v>0.98061799680000006</c:v>
                </c:pt>
                <c:pt idx="480">
                  <c:v>0.98266521600000001</c:v>
                </c:pt>
                <c:pt idx="481">
                  <c:v>0.98471243519999996</c:v>
                </c:pt>
                <c:pt idx="482">
                  <c:v>0.98675965440000013</c:v>
                </c:pt>
                <c:pt idx="483">
                  <c:v>0.98880687360000008</c:v>
                </c:pt>
                <c:pt idx="484">
                  <c:v>0.99085409280000003</c:v>
                </c:pt>
                <c:pt idx="485">
                  <c:v>0.99290131199999998</c:v>
                </c:pt>
                <c:pt idx="486">
                  <c:v>0.99494853120000004</c:v>
                </c:pt>
                <c:pt idx="487">
                  <c:v>0.99699575039999999</c:v>
                </c:pt>
                <c:pt idx="488">
                  <c:v>0.99904296960000005</c:v>
                </c:pt>
                <c:pt idx="489">
                  <c:v>1.0010901887999999</c:v>
                </c:pt>
                <c:pt idx="490">
                  <c:v>1.0031374080000002</c:v>
                </c:pt>
                <c:pt idx="491">
                  <c:v>1.0051846272000002</c:v>
                </c:pt>
                <c:pt idx="492">
                  <c:v>1.0072318464000001</c:v>
                </c:pt>
                <c:pt idx="493">
                  <c:v>1.0092790656000001</c:v>
                </c:pt>
                <c:pt idx="494">
                  <c:v>1.0113262848</c:v>
                </c:pt>
                <c:pt idx="495">
                  <c:v>1.013373504</c:v>
                </c:pt>
                <c:pt idx="496">
                  <c:v>1.0154207231999999</c:v>
                </c:pt>
                <c:pt idx="497">
                  <c:v>1.0174679423999999</c:v>
                </c:pt>
                <c:pt idx="498">
                  <c:v>1.0195151616</c:v>
                </c:pt>
                <c:pt idx="499">
                  <c:v>1.0215623808000001</c:v>
                </c:pt>
                <c:pt idx="500">
                  <c:v>1.0236095999999999</c:v>
                </c:pt>
                <c:pt idx="501">
                  <c:v>1.0256568192</c:v>
                </c:pt>
                <c:pt idx="502">
                  <c:v>1.0277040383999998</c:v>
                </c:pt>
                <c:pt idx="503">
                  <c:v>1.0297512576000001</c:v>
                </c:pt>
                <c:pt idx="504">
                  <c:v>1.0317984767999999</c:v>
                </c:pt>
                <c:pt idx="505">
                  <c:v>1.033845696</c:v>
                </c:pt>
                <c:pt idx="506">
                  <c:v>1.0358929151999998</c:v>
                </c:pt>
                <c:pt idx="507">
                  <c:v>1.0379401344000001</c:v>
                </c:pt>
                <c:pt idx="508">
                  <c:v>1.0399873535999999</c:v>
                </c:pt>
                <c:pt idx="509">
                  <c:v>1.0420345728</c:v>
                </c:pt>
                <c:pt idx="510">
                  <c:v>1.0440817919999998</c:v>
                </c:pt>
                <c:pt idx="511">
                  <c:v>1.0461290112000001</c:v>
                </c:pt>
                <c:pt idx="512">
                  <c:v>1.0481762304</c:v>
                </c:pt>
                <c:pt idx="513">
                  <c:v>1.0502234496</c:v>
                </c:pt>
                <c:pt idx="514">
                  <c:v>1.0522706688000001</c:v>
                </c:pt>
                <c:pt idx="515">
                  <c:v>1.0543178880000001</c:v>
                </c:pt>
                <c:pt idx="516">
                  <c:v>1.0563651072000002</c:v>
                </c:pt>
                <c:pt idx="517">
                  <c:v>1.0584123264</c:v>
                </c:pt>
                <c:pt idx="518">
                  <c:v>1.0604595456000001</c:v>
                </c:pt>
                <c:pt idx="519">
                  <c:v>1.0625067647999999</c:v>
                </c:pt>
                <c:pt idx="520">
                  <c:v>1.064553984</c:v>
                </c:pt>
                <c:pt idx="521">
                  <c:v>1.0666012031999998</c:v>
                </c:pt>
                <c:pt idx="522">
                  <c:v>1.0686484223999999</c:v>
                </c:pt>
                <c:pt idx="523">
                  <c:v>1.0706956416</c:v>
                </c:pt>
                <c:pt idx="524">
                  <c:v>1.0727428608</c:v>
                </c:pt>
                <c:pt idx="525">
                  <c:v>1.0747900799999999</c:v>
                </c:pt>
                <c:pt idx="526">
                  <c:v>1.0768372991999999</c:v>
                </c:pt>
                <c:pt idx="527">
                  <c:v>1.0788845183999998</c:v>
                </c:pt>
                <c:pt idx="528">
                  <c:v>1.0809317376000001</c:v>
                </c:pt>
                <c:pt idx="529">
                  <c:v>1.0829789567999999</c:v>
                </c:pt>
                <c:pt idx="530">
                  <c:v>1.085026176</c:v>
                </c:pt>
                <c:pt idx="531">
                  <c:v>1.0870733951999998</c:v>
                </c:pt>
                <c:pt idx="532">
                  <c:v>1.0891206144000001</c:v>
                </c:pt>
                <c:pt idx="533">
                  <c:v>1.0911678335999999</c:v>
                </c:pt>
                <c:pt idx="534">
                  <c:v>1.0932150528</c:v>
                </c:pt>
                <c:pt idx="535">
                  <c:v>1.095262272</c:v>
                </c:pt>
                <c:pt idx="536">
                  <c:v>1.0973094912000001</c:v>
                </c:pt>
                <c:pt idx="537">
                  <c:v>1.0993567104000002</c:v>
                </c:pt>
                <c:pt idx="538">
                  <c:v>1.1014039296</c:v>
                </c:pt>
                <c:pt idx="539">
                  <c:v>1.1034511488000001</c:v>
                </c:pt>
                <c:pt idx="540">
                  <c:v>1.1054983680000001</c:v>
                </c:pt>
                <c:pt idx="541">
                  <c:v>1.1075455872000002</c:v>
                </c:pt>
                <c:pt idx="542">
                  <c:v>1.1095928064</c:v>
                </c:pt>
                <c:pt idx="543">
                  <c:v>1.1116400256000001</c:v>
                </c:pt>
                <c:pt idx="544">
                  <c:v>1.1136872448000001</c:v>
                </c:pt>
                <c:pt idx="545">
                  <c:v>1.1157344640000002</c:v>
                </c:pt>
                <c:pt idx="546">
                  <c:v>1.1177816832</c:v>
                </c:pt>
                <c:pt idx="547">
                  <c:v>1.1198289024000001</c:v>
                </c:pt>
                <c:pt idx="548">
                  <c:v>1.1218761215999999</c:v>
                </c:pt>
                <c:pt idx="549">
                  <c:v>1.1239233408</c:v>
                </c:pt>
                <c:pt idx="550">
                  <c:v>1.1259705599999998</c:v>
                </c:pt>
                <c:pt idx="551">
                  <c:v>1.1280177791999999</c:v>
                </c:pt>
                <c:pt idx="552">
                  <c:v>1.1300649983999997</c:v>
                </c:pt>
                <c:pt idx="553">
                  <c:v>1.1321122176</c:v>
                </c:pt>
                <c:pt idx="554">
                  <c:v>1.1341594367999999</c:v>
                </c:pt>
                <c:pt idx="555">
                  <c:v>1.1362066559999999</c:v>
                </c:pt>
                <c:pt idx="556">
                  <c:v>1.1382538751999998</c:v>
                </c:pt>
                <c:pt idx="557">
                  <c:v>1.1403010944</c:v>
                </c:pt>
                <c:pt idx="558">
                  <c:v>1.1423483136000001</c:v>
                </c:pt>
                <c:pt idx="559">
                  <c:v>1.1443955327999999</c:v>
                </c:pt>
                <c:pt idx="560">
                  <c:v>1.146442752</c:v>
                </c:pt>
                <c:pt idx="561">
                  <c:v>1.1484899712000001</c:v>
                </c:pt>
                <c:pt idx="562">
                  <c:v>1.1505371904000001</c:v>
                </c:pt>
                <c:pt idx="563">
                  <c:v>1.1525844096</c:v>
                </c:pt>
                <c:pt idx="564">
                  <c:v>1.1546316288</c:v>
                </c:pt>
                <c:pt idx="565">
                  <c:v>1.1566788480000001</c:v>
                </c:pt>
                <c:pt idx="566">
                  <c:v>1.1587260672000002</c:v>
                </c:pt>
                <c:pt idx="567">
                  <c:v>1.1607732864</c:v>
                </c:pt>
                <c:pt idx="568">
                  <c:v>1.1628205056000001</c:v>
                </c:pt>
                <c:pt idx="569">
                  <c:v>1.1648677248000001</c:v>
                </c:pt>
                <c:pt idx="570">
                  <c:v>1.1669149440000002</c:v>
                </c:pt>
                <c:pt idx="571">
                  <c:v>1.1689621632</c:v>
                </c:pt>
                <c:pt idx="572">
                  <c:v>1.1710093824000001</c:v>
                </c:pt>
                <c:pt idx="573">
                  <c:v>1.1730566015999999</c:v>
                </c:pt>
                <c:pt idx="574">
                  <c:v>1.1751038208</c:v>
                </c:pt>
                <c:pt idx="575">
                  <c:v>1.1771510399999998</c:v>
                </c:pt>
                <c:pt idx="576">
                  <c:v>1.1791982591999999</c:v>
                </c:pt>
                <c:pt idx="577">
                  <c:v>1.1812454783999997</c:v>
                </c:pt>
                <c:pt idx="578">
                  <c:v>1.1832926976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7-44A4-8A62-8406B591E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Sleeve</a:t>
            </a:r>
            <a:r>
              <a:rPr lang="en-US" baseline="0"/>
              <a:t> Friction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'SCPT-12'!$J$9</c:f>
              <c:strCache>
                <c:ptCount val="1"/>
                <c:pt idx="0">
                  <c:v>fs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'SCPT-12'!$J$13:$J$10000</c:f>
              <c:numCache>
                <c:formatCode>0.00</c:formatCode>
                <c:ptCount val="9988"/>
                <c:pt idx="0">
                  <c:v>-1.044E-3</c:v>
                </c:pt>
                <c:pt idx="1">
                  <c:v>2.1923999999999999E-2</c:v>
                </c:pt>
                <c:pt idx="2">
                  <c:v>9.2915999999999999E-2</c:v>
                </c:pt>
                <c:pt idx="3">
                  <c:v>0.136764</c:v>
                </c:pt>
                <c:pt idx="4">
                  <c:v>0.194184</c:v>
                </c:pt>
                <c:pt idx="5">
                  <c:v>0.20879999999999999</c:v>
                </c:pt>
                <c:pt idx="6">
                  <c:v>0.21088799999999999</c:v>
                </c:pt>
                <c:pt idx="7">
                  <c:v>0.21610799999999999</c:v>
                </c:pt>
                <c:pt idx="8">
                  <c:v>0.21506400000000001</c:v>
                </c:pt>
                <c:pt idx="9">
                  <c:v>0.21297599999999997</c:v>
                </c:pt>
                <c:pt idx="10">
                  <c:v>0.21193200000000001</c:v>
                </c:pt>
                <c:pt idx="11">
                  <c:v>0.21401999999999999</c:v>
                </c:pt>
                <c:pt idx="12">
                  <c:v>0.21923999999999999</c:v>
                </c:pt>
                <c:pt idx="13">
                  <c:v>0.22445999999999999</c:v>
                </c:pt>
                <c:pt idx="14">
                  <c:v>0.23594400000000001</c:v>
                </c:pt>
                <c:pt idx="15">
                  <c:v>0.24534</c:v>
                </c:pt>
                <c:pt idx="16">
                  <c:v>0.262044</c:v>
                </c:pt>
                <c:pt idx="17">
                  <c:v>0.26935199999999998</c:v>
                </c:pt>
                <c:pt idx="18">
                  <c:v>0.28187999999999996</c:v>
                </c:pt>
                <c:pt idx="19">
                  <c:v>0.29858400000000002</c:v>
                </c:pt>
                <c:pt idx="20">
                  <c:v>0.30380400000000002</c:v>
                </c:pt>
                <c:pt idx="21">
                  <c:v>0.30693599999999999</c:v>
                </c:pt>
                <c:pt idx="22">
                  <c:v>0.311112</c:v>
                </c:pt>
                <c:pt idx="23">
                  <c:v>0.30484800000000001</c:v>
                </c:pt>
                <c:pt idx="24">
                  <c:v>0.28814400000000001</c:v>
                </c:pt>
                <c:pt idx="25">
                  <c:v>0.28083599999999997</c:v>
                </c:pt>
                <c:pt idx="26">
                  <c:v>0.27561599999999997</c:v>
                </c:pt>
                <c:pt idx="27">
                  <c:v>0.27352799999999999</c:v>
                </c:pt>
                <c:pt idx="28">
                  <c:v>0.26308799999999999</c:v>
                </c:pt>
                <c:pt idx="29">
                  <c:v>0.25578000000000001</c:v>
                </c:pt>
                <c:pt idx="30">
                  <c:v>0.24951599999999999</c:v>
                </c:pt>
                <c:pt idx="31">
                  <c:v>0.26100000000000001</c:v>
                </c:pt>
                <c:pt idx="32">
                  <c:v>0.23594400000000001</c:v>
                </c:pt>
                <c:pt idx="33">
                  <c:v>0.22550400000000001</c:v>
                </c:pt>
                <c:pt idx="34">
                  <c:v>0.20566799999999999</c:v>
                </c:pt>
                <c:pt idx="35">
                  <c:v>0.196272</c:v>
                </c:pt>
                <c:pt idx="36">
                  <c:v>0.194184</c:v>
                </c:pt>
                <c:pt idx="37">
                  <c:v>0.1827</c:v>
                </c:pt>
                <c:pt idx="38">
                  <c:v>0.18374400000000002</c:v>
                </c:pt>
                <c:pt idx="39">
                  <c:v>0.1827</c:v>
                </c:pt>
                <c:pt idx="40">
                  <c:v>0.18896400000000002</c:v>
                </c:pt>
                <c:pt idx="41">
                  <c:v>0.19731599999999999</c:v>
                </c:pt>
                <c:pt idx="42">
                  <c:v>0.20879999999999999</c:v>
                </c:pt>
                <c:pt idx="43">
                  <c:v>0.20879999999999999</c:v>
                </c:pt>
                <c:pt idx="44">
                  <c:v>0.23176799999999997</c:v>
                </c:pt>
                <c:pt idx="45">
                  <c:v>0.24012</c:v>
                </c:pt>
                <c:pt idx="46">
                  <c:v>0.25264799999999998</c:v>
                </c:pt>
                <c:pt idx="47">
                  <c:v>0.25995599999999996</c:v>
                </c:pt>
                <c:pt idx="48">
                  <c:v>0.25891199999999998</c:v>
                </c:pt>
                <c:pt idx="49">
                  <c:v>0.262044</c:v>
                </c:pt>
                <c:pt idx="50">
                  <c:v>0.26413199999999998</c:v>
                </c:pt>
                <c:pt idx="51">
                  <c:v>0.26830799999999999</c:v>
                </c:pt>
                <c:pt idx="52">
                  <c:v>0.272484</c:v>
                </c:pt>
                <c:pt idx="53">
                  <c:v>0.27561599999999997</c:v>
                </c:pt>
                <c:pt idx="54">
                  <c:v>0.27457199999999998</c:v>
                </c:pt>
                <c:pt idx="55">
                  <c:v>0.26935199999999998</c:v>
                </c:pt>
                <c:pt idx="56">
                  <c:v>0.26308799999999999</c:v>
                </c:pt>
                <c:pt idx="57">
                  <c:v>0.25473599999999996</c:v>
                </c:pt>
                <c:pt idx="58">
                  <c:v>0.23698799999999998</c:v>
                </c:pt>
                <c:pt idx="59">
                  <c:v>0.22968</c:v>
                </c:pt>
                <c:pt idx="60">
                  <c:v>0.21610799999999999</c:v>
                </c:pt>
                <c:pt idx="61">
                  <c:v>0.21506400000000001</c:v>
                </c:pt>
                <c:pt idx="62">
                  <c:v>0.21610799999999999</c:v>
                </c:pt>
                <c:pt idx="63">
                  <c:v>0.21297599999999997</c:v>
                </c:pt>
                <c:pt idx="64">
                  <c:v>0.18165599999999998</c:v>
                </c:pt>
                <c:pt idx="65">
                  <c:v>0.15659999999999999</c:v>
                </c:pt>
                <c:pt idx="66">
                  <c:v>0.15137999999999999</c:v>
                </c:pt>
                <c:pt idx="67">
                  <c:v>0.15137999999999999</c:v>
                </c:pt>
                <c:pt idx="68">
                  <c:v>0.15659999999999999</c:v>
                </c:pt>
                <c:pt idx="69">
                  <c:v>0.16808400000000001</c:v>
                </c:pt>
                <c:pt idx="70">
                  <c:v>0.18165599999999998</c:v>
                </c:pt>
                <c:pt idx="71">
                  <c:v>0.20671200000000001</c:v>
                </c:pt>
                <c:pt idx="72">
                  <c:v>0.22028400000000001</c:v>
                </c:pt>
                <c:pt idx="73">
                  <c:v>0.22550400000000001</c:v>
                </c:pt>
                <c:pt idx="74">
                  <c:v>0.22863599999999998</c:v>
                </c:pt>
                <c:pt idx="75">
                  <c:v>0.22445999999999999</c:v>
                </c:pt>
                <c:pt idx="76">
                  <c:v>0.21088799999999999</c:v>
                </c:pt>
                <c:pt idx="77">
                  <c:v>0.20357999999999998</c:v>
                </c:pt>
                <c:pt idx="78">
                  <c:v>0.19522799999999998</c:v>
                </c:pt>
                <c:pt idx="79">
                  <c:v>0.17434799999999998</c:v>
                </c:pt>
                <c:pt idx="80">
                  <c:v>0.15973200000000001</c:v>
                </c:pt>
                <c:pt idx="81">
                  <c:v>0.13154399999999999</c:v>
                </c:pt>
                <c:pt idx="82">
                  <c:v>0.12319200000000001</c:v>
                </c:pt>
                <c:pt idx="83">
                  <c:v>0.102312</c:v>
                </c:pt>
                <c:pt idx="84">
                  <c:v>9.2915999999999999E-2</c:v>
                </c:pt>
                <c:pt idx="85">
                  <c:v>8.2476000000000008E-2</c:v>
                </c:pt>
                <c:pt idx="86">
                  <c:v>0.11692799999999999</c:v>
                </c:pt>
                <c:pt idx="87">
                  <c:v>0.13154399999999999</c:v>
                </c:pt>
                <c:pt idx="88">
                  <c:v>0.15451200000000001</c:v>
                </c:pt>
                <c:pt idx="89">
                  <c:v>0.16703999999999999</c:v>
                </c:pt>
                <c:pt idx="90">
                  <c:v>0.185832</c:v>
                </c:pt>
                <c:pt idx="91">
                  <c:v>0.19731599999999999</c:v>
                </c:pt>
                <c:pt idx="92">
                  <c:v>0.24012</c:v>
                </c:pt>
                <c:pt idx="93">
                  <c:v>0.24534</c:v>
                </c:pt>
                <c:pt idx="94">
                  <c:v>0.25891199999999998</c:v>
                </c:pt>
                <c:pt idx="95">
                  <c:v>0.262044</c:v>
                </c:pt>
                <c:pt idx="96">
                  <c:v>0.25369199999999997</c:v>
                </c:pt>
                <c:pt idx="97">
                  <c:v>0.23698799999999998</c:v>
                </c:pt>
                <c:pt idx="98">
                  <c:v>0.23072400000000001</c:v>
                </c:pt>
                <c:pt idx="99">
                  <c:v>0.23072400000000001</c:v>
                </c:pt>
                <c:pt idx="100">
                  <c:v>0.20879999999999999</c:v>
                </c:pt>
                <c:pt idx="101">
                  <c:v>0.21715200000000001</c:v>
                </c:pt>
                <c:pt idx="102">
                  <c:v>0.22550400000000001</c:v>
                </c:pt>
                <c:pt idx="103">
                  <c:v>0.24012</c:v>
                </c:pt>
                <c:pt idx="104">
                  <c:v>0.23907599999999998</c:v>
                </c:pt>
                <c:pt idx="105">
                  <c:v>0.2349</c:v>
                </c:pt>
                <c:pt idx="106">
                  <c:v>0.22445999999999999</c:v>
                </c:pt>
                <c:pt idx="107">
                  <c:v>0.21819599999999997</c:v>
                </c:pt>
                <c:pt idx="108">
                  <c:v>0.20253599999999997</c:v>
                </c:pt>
                <c:pt idx="109">
                  <c:v>0.196272</c:v>
                </c:pt>
                <c:pt idx="110">
                  <c:v>0.18165599999999998</c:v>
                </c:pt>
                <c:pt idx="111">
                  <c:v>0.16495200000000002</c:v>
                </c:pt>
                <c:pt idx="112">
                  <c:v>0.15137999999999999</c:v>
                </c:pt>
                <c:pt idx="113">
                  <c:v>0.13258799999999998</c:v>
                </c:pt>
                <c:pt idx="114">
                  <c:v>0.12319200000000001</c:v>
                </c:pt>
                <c:pt idx="115">
                  <c:v>9.1872000000000009E-2</c:v>
                </c:pt>
                <c:pt idx="116">
                  <c:v>8.1431999999999991E-2</c:v>
                </c:pt>
                <c:pt idx="117">
                  <c:v>9.1872000000000009E-2</c:v>
                </c:pt>
                <c:pt idx="118">
                  <c:v>0.12110399999999999</c:v>
                </c:pt>
                <c:pt idx="119">
                  <c:v>0.152424</c:v>
                </c:pt>
                <c:pt idx="120">
                  <c:v>0.22654799999999997</c:v>
                </c:pt>
                <c:pt idx="121">
                  <c:v>0.24429599999999999</c:v>
                </c:pt>
                <c:pt idx="122">
                  <c:v>0.26517599999999997</c:v>
                </c:pt>
                <c:pt idx="123">
                  <c:v>0.29753999999999997</c:v>
                </c:pt>
                <c:pt idx="124">
                  <c:v>0.30797999999999998</c:v>
                </c:pt>
                <c:pt idx="125">
                  <c:v>0.31215599999999999</c:v>
                </c:pt>
                <c:pt idx="126">
                  <c:v>0.311112</c:v>
                </c:pt>
                <c:pt idx="127">
                  <c:v>0.29962800000000001</c:v>
                </c:pt>
                <c:pt idx="128">
                  <c:v>0.29858400000000002</c:v>
                </c:pt>
                <c:pt idx="129">
                  <c:v>0.30171599999999998</c:v>
                </c:pt>
                <c:pt idx="130">
                  <c:v>0.30067199999999999</c:v>
                </c:pt>
                <c:pt idx="131">
                  <c:v>0.29858400000000002</c:v>
                </c:pt>
                <c:pt idx="132">
                  <c:v>0.283968</c:v>
                </c:pt>
                <c:pt idx="133">
                  <c:v>0.28292400000000001</c:v>
                </c:pt>
                <c:pt idx="134">
                  <c:v>0.28605599999999998</c:v>
                </c:pt>
                <c:pt idx="135">
                  <c:v>0.283968</c:v>
                </c:pt>
                <c:pt idx="136">
                  <c:v>0.28292400000000001</c:v>
                </c:pt>
                <c:pt idx="137">
                  <c:v>0.28187999999999996</c:v>
                </c:pt>
                <c:pt idx="138">
                  <c:v>0.27979199999999999</c:v>
                </c:pt>
                <c:pt idx="139">
                  <c:v>0.27144000000000001</c:v>
                </c:pt>
                <c:pt idx="140">
                  <c:v>0.26413199999999998</c:v>
                </c:pt>
                <c:pt idx="141">
                  <c:v>0.25578000000000001</c:v>
                </c:pt>
                <c:pt idx="142">
                  <c:v>0.24429599999999999</c:v>
                </c:pt>
                <c:pt idx="143">
                  <c:v>0.23176799999999997</c:v>
                </c:pt>
                <c:pt idx="144">
                  <c:v>0.22759199999999999</c:v>
                </c:pt>
                <c:pt idx="145">
                  <c:v>0.22759199999999999</c:v>
                </c:pt>
                <c:pt idx="146">
                  <c:v>0.22445999999999999</c:v>
                </c:pt>
                <c:pt idx="147">
                  <c:v>0.22237199999999999</c:v>
                </c:pt>
                <c:pt idx="148">
                  <c:v>0.22550400000000001</c:v>
                </c:pt>
                <c:pt idx="149">
                  <c:v>0.23072400000000001</c:v>
                </c:pt>
                <c:pt idx="150">
                  <c:v>0.29858400000000002</c:v>
                </c:pt>
                <c:pt idx="151">
                  <c:v>0.35600399999999999</c:v>
                </c:pt>
                <c:pt idx="152">
                  <c:v>0.30902400000000002</c:v>
                </c:pt>
                <c:pt idx="153">
                  <c:v>0.30380400000000002</c:v>
                </c:pt>
                <c:pt idx="154">
                  <c:v>0.30797999999999998</c:v>
                </c:pt>
                <c:pt idx="155">
                  <c:v>0.316332</c:v>
                </c:pt>
                <c:pt idx="156">
                  <c:v>0.32259599999999999</c:v>
                </c:pt>
                <c:pt idx="157">
                  <c:v>0.289188</c:v>
                </c:pt>
                <c:pt idx="158">
                  <c:v>0.18792</c:v>
                </c:pt>
                <c:pt idx="159">
                  <c:v>0.18165599999999998</c:v>
                </c:pt>
                <c:pt idx="160">
                  <c:v>0.17956799999999998</c:v>
                </c:pt>
                <c:pt idx="161">
                  <c:v>0.17017199999999999</c:v>
                </c:pt>
                <c:pt idx="162">
                  <c:v>0.158688</c:v>
                </c:pt>
                <c:pt idx="163">
                  <c:v>0.15659999999999999</c:v>
                </c:pt>
                <c:pt idx="164">
                  <c:v>0.150336</c:v>
                </c:pt>
                <c:pt idx="165">
                  <c:v>0.12214799999999999</c:v>
                </c:pt>
                <c:pt idx="166">
                  <c:v>0.103356</c:v>
                </c:pt>
                <c:pt idx="167">
                  <c:v>9.917999999999999E-2</c:v>
                </c:pt>
                <c:pt idx="168">
                  <c:v>0.10022399999999999</c:v>
                </c:pt>
                <c:pt idx="169">
                  <c:v>9.6047999999999994E-2</c:v>
                </c:pt>
                <c:pt idx="170">
                  <c:v>9.3960000000000002E-2</c:v>
                </c:pt>
                <c:pt idx="171">
                  <c:v>8.1431999999999991E-2</c:v>
                </c:pt>
                <c:pt idx="172">
                  <c:v>8.1431999999999991E-2</c:v>
                </c:pt>
                <c:pt idx="173">
                  <c:v>8.3519999999999997E-2</c:v>
                </c:pt>
                <c:pt idx="174">
                  <c:v>8.560799999999999E-2</c:v>
                </c:pt>
                <c:pt idx="175">
                  <c:v>8.3519999999999997E-2</c:v>
                </c:pt>
                <c:pt idx="176">
                  <c:v>8.6652000000000007E-2</c:v>
                </c:pt>
                <c:pt idx="177">
                  <c:v>0.10126799999999998</c:v>
                </c:pt>
                <c:pt idx="178">
                  <c:v>0.107532</c:v>
                </c:pt>
                <c:pt idx="179">
                  <c:v>0.11379599999999999</c:v>
                </c:pt>
                <c:pt idx="180">
                  <c:v>0.110664</c:v>
                </c:pt>
                <c:pt idx="181">
                  <c:v>0.112752</c:v>
                </c:pt>
                <c:pt idx="182">
                  <c:v>0.11692799999999999</c:v>
                </c:pt>
                <c:pt idx="183">
                  <c:v>0.11692799999999999</c:v>
                </c:pt>
                <c:pt idx="184">
                  <c:v>0.11484</c:v>
                </c:pt>
                <c:pt idx="185">
                  <c:v>0.11484</c:v>
                </c:pt>
                <c:pt idx="186">
                  <c:v>0.11588399999999999</c:v>
                </c:pt>
                <c:pt idx="187">
                  <c:v>0.11797200000000001</c:v>
                </c:pt>
                <c:pt idx="188">
                  <c:v>0.15659999999999999</c:v>
                </c:pt>
                <c:pt idx="189">
                  <c:v>0.16286399999999998</c:v>
                </c:pt>
                <c:pt idx="190">
                  <c:v>0.19731599999999999</c:v>
                </c:pt>
                <c:pt idx="191">
                  <c:v>0.20775599999999997</c:v>
                </c:pt>
                <c:pt idx="192">
                  <c:v>0.22968</c:v>
                </c:pt>
                <c:pt idx="193">
                  <c:v>0.23698799999999998</c:v>
                </c:pt>
                <c:pt idx="194">
                  <c:v>0.23176799999999997</c:v>
                </c:pt>
                <c:pt idx="195">
                  <c:v>0.19522799999999998</c:v>
                </c:pt>
                <c:pt idx="196">
                  <c:v>0.19522799999999998</c:v>
                </c:pt>
                <c:pt idx="197">
                  <c:v>0.17330400000000001</c:v>
                </c:pt>
                <c:pt idx="198">
                  <c:v>0.15659999999999999</c:v>
                </c:pt>
                <c:pt idx="199">
                  <c:v>0.13258799999999998</c:v>
                </c:pt>
                <c:pt idx="200">
                  <c:v>0.124236</c:v>
                </c:pt>
                <c:pt idx="201">
                  <c:v>0.13467599999999999</c:v>
                </c:pt>
                <c:pt idx="202">
                  <c:v>0.16181999999999999</c:v>
                </c:pt>
                <c:pt idx="203">
                  <c:v>0.18478799999999998</c:v>
                </c:pt>
                <c:pt idx="204">
                  <c:v>0.22550400000000001</c:v>
                </c:pt>
                <c:pt idx="205">
                  <c:v>0.243252</c:v>
                </c:pt>
                <c:pt idx="206">
                  <c:v>0.26622000000000001</c:v>
                </c:pt>
                <c:pt idx="207">
                  <c:v>0.26517599999999997</c:v>
                </c:pt>
                <c:pt idx="208">
                  <c:v>0.24116400000000002</c:v>
                </c:pt>
                <c:pt idx="209">
                  <c:v>0.20566799999999999</c:v>
                </c:pt>
                <c:pt idx="210">
                  <c:v>0.18165599999999998</c:v>
                </c:pt>
                <c:pt idx="211">
                  <c:v>0.13780799999999999</c:v>
                </c:pt>
                <c:pt idx="212">
                  <c:v>0.12110399999999999</c:v>
                </c:pt>
                <c:pt idx="213">
                  <c:v>0.10439999999999999</c:v>
                </c:pt>
                <c:pt idx="214">
                  <c:v>8.3519999999999997E-2</c:v>
                </c:pt>
                <c:pt idx="215">
                  <c:v>9.7091999999999998E-2</c:v>
                </c:pt>
                <c:pt idx="216">
                  <c:v>9.3960000000000002E-2</c:v>
                </c:pt>
                <c:pt idx="217">
                  <c:v>9.3960000000000002E-2</c:v>
                </c:pt>
                <c:pt idx="218">
                  <c:v>9.917999999999999E-2</c:v>
                </c:pt>
                <c:pt idx="219">
                  <c:v>0.10126799999999998</c:v>
                </c:pt>
                <c:pt idx="220">
                  <c:v>0.102312</c:v>
                </c:pt>
                <c:pt idx="221">
                  <c:v>0.105444</c:v>
                </c:pt>
                <c:pt idx="222">
                  <c:v>0.10962</c:v>
                </c:pt>
                <c:pt idx="223">
                  <c:v>0.12319200000000001</c:v>
                </c:pt>
                <c:pt idx="224">
                  <c:v>0.133632</c:v>
                </c:pt>
                <c:pt idx="225">
                  <c:v>0.13572000000000001</c:v>
                </c:pt>
                <c:pt idx="226">
                  <c:v>0.14093999999999998</c:v>
                </c:pt>
                <c:pt idx="227">
                  <c:v>0.155556</c:v>
                </c:pt>
                <c:pt idx="228">
                  <c:v>0.15346799999999999</c:v>
                </c:pt>
                <c:pt idx="229">
                  <c:v>0.14511599999999999</c:v>
                </c:pt>
                <c:pt idx="230">
                  <c:v>0.13780799999999999</c:v>
                </c:pt>
                <c:pt idx="231">
                  <c:v>0.138852</c:v>
                </c:pt>
                <c:pt idx="232">
                  <c:v>0.13989599999999999</c:v>
                </c:pt>
                <c:pt idx="233">
                  <c:v>0.13989599999999999</c:v>
                </c:pt>
                <c:pt idx="234">
                  <c:v>0.136764</c:v>
                </c:pt>
                <c:pt idx="235">
                  <c:v>0.13780799999999999</c:v>
                </c:pt>
                <c:pt idx="236">
                  <c:v>0.13780799999999999</c:v>
                </c:pt>
                <c:pt idx="237">
                  <c:v>0.12632399999999999</c:v>
                </c:pt>
                <c:pt idx="238">
                  <c:v>0.11588399999999999</c:v>
                </c:pt>
                <c:pt idx="239">
                  <c:v>0.11170799999999999</c:v>
                </c:pt>
                <c:pt idx="240">
                  <c:v>0.102312</c:v>
                </c:pt>
                <c:pt idx="241">
                  <c:v>9.917999999999999E-2</c:v>
                </c:pt>
                <c:pt idx="242">
                  <c:v>9.3960000000000002E-2</c:v>
                </c:pt>
                <c:pt idx="243">
                  <c:v>9.3960000000000002E-2</c:v>
                </c:pt>
                <c:pt idx="244">
                  <c:v>9.3960000000000002E-2</c:v>
                </c:pt>
                <c:pt idx="245">
                  <c:v>9.0827999999999992E-2</c:v>
                </c:pt>
                <c:pt idx="246">
                  <c:v>8.6652000000000007E-2</c:v>
                </c:pt>
                <c:pt idx="247">
                  <c:v>8.560799999999999E-2</c:v>
                </c:pt>
                <c:pt idx="248">
                  <c:v>8.6652000000000007E-2</c:v>
                </c:pt>
                <c:pt idx="249">
                  <c:v>8.7695999999999996E-2</c:v>
                </c:pt>
                <c:pt idx="250">
                  <c:v>8.7695999999999996E-2</c:v>
                </c:pt>
                <c:pt idx="251">
                  <c:v>9.0827999999999992E-2</c:v>
                </c:pt>
                <c:pt idx="252">
                  <c:v>9.2915999999999999E-2</c:v>
                </c:pt>
                <c:pt idx="253">
                  <c:v>9.8136000000000001E-2</c:v>
                </c:pt>
                <c:pt idx="254">
                  <c:v>0.10648799999999999</c:v>
                </c:pt>
                <c:pt idx="255">
                  <c:v>0.10857600000000001</c:v>
                </c:pt>
                <c:pt idx="256">
                  <c:v>0.10962</c:v>
                </c:pt>
                <c:pt idx="257">
                  <c:v>0.10857600000000001</c:v>
                </c:pt>
                <c:pt idx="258">
                  <c:v>0.105444</c:v>
                </c:pt>
                <c:pt idx="259">
                  <c:v>0.10126799999999998</c:v>
                </c:pt>
                <c:pt idx="260">
                  <c:v>9.8136000000000001E-2</c:v>
                </c:pt>
                <c:pt idx="261">
                  <c:v>8.9783999999999989E-2</c:v>
                </c:pt>
                <c:pt idx="262">
                  <c:v>8.7695999999999996E-2</c:v>
                </c:pt>
                <c:pt idx="263">
                  <c:v>8.7695999999999996E-2</c:v>
                </c:pt>
                <c:pt idx="264">
                  <c:v>8.7695999999999996E-2</c:v>
                </c:pt>
                <c:pt idx="265">
                  <c:v>8.8739999999999999E-2</c:v>
                </c:pt>
                <c:pt idx="266">
                  <c:v>8.9783999999999989E-2</c:v>
                </c:pt>
                <c:pt idx="267">
                  <c:v>8.9783999999999989E-2</c:v>
                </c:pt>
                <c:pt idx="268">
                  <c:v>9.1872000000000009E-2</c:v>
                </c:pt>
                <c:pt idx="269">
                  <c:v>9.3960000000000002E-2</c:v>
                </c:pt>
                <c:pt idx="270">
                  <c:v>9.3960000000000002E-2</c:v>
                </c:pt>
                <c:pt idx="271">
                  <c:v>9.5003999999999991E-2</c:v>
                </c:pt>
                <c:pt idx="272">
                  <c:v>9.6047999999999994E-2</c:v>
                </c:pt>
                <c:pt idx="273">
                  <c:v>9.5003999999999991E-2</c:v>
                </c:pt>
                <c:pt idx="274">
                  <c:v>9.6047999999999994E-2</c:v>
                </c:pt>
                <c:pt idx="275">
                  <c:v>0.112752</c:v>
                </c:pt>
                <c:pt idx="276">
                  <c:v>0.10857600000000001</c:v>
                </c:pt>
                <c:pt idx="277">
                  <c:v>9.917999999999999E-2</c:v>
                </c:pt>
                <c:pt idx="278">
                  <c:v>9.2915999999999999E-2</c:v>
                </c:pt>
                <c:pt idx="279">
                  <c:v>9.0827999999999992E-2</c:v>
                </c:pt>
                <c:pt idx="280">
                  <c:v>8.4563999999999986E-2</c:v>
                </c:pt>
                <c:pt idx="281">
                  <c:v>8.4563999999999986E-2</c:v>
                </c:pt>
                <c:pt idx="282">
                  <c:v>7.3079999999999992E-2</c:v>
                </c:pt>
                <c:pt idx="283">
                  <c:v>7.2036000000000003E-2</c:v>
                </c:pt>
                <c:pt idx="284">
                  <c:v>7.4123999999999995E-2</c:v>
                </c:pt>
                <c:pt idx="285">
                  <c:v>7.0992E-2</c:v>
                </c:pt>
                <c:pt idx="286">
                  <c:v>6.7860000000000004E-2</c:v>
                </c:pt>
                <c:pt idx="287">
                  <c:v>6.6816E-2</c:v>
                </c:pt>
                <c:pt idx="288">
                  <c:v>6.7860000000000004E-2</c:v>
                </c:pt>
                <c:pt idx="289">
                  <c:v>6.7860000000000004E-2</c:v>
                </c:pt>
                <c:pt idx="290">
                  <c:v>6.6816E-2</c:v>
                </c:pt>
                <c:pt idx="291">
                  <c:v>6.9947999999999996E-2</c:v>
                </c:pt>
                <c:pt idx="292">
                  <c:v>6.8903999999999993E-2</c:v>
                </c:pt>
                <c:pt idx="293">
                  <c:v>7.3079999999999992E-2</c:v>
                </c:pt>
                <c:pt idx="294">
                  <c:v>6.9947999999999996E-2</c:v>
                </c:pt>
                <c:pt idx="295">
                  <c:v>6.7860000000000004E-2</c:v>
                </c:pt>
                <c:pt idx="296">
                  <c:v>6.1596000000000005E-2</c:v>
                </c:pt>
                <c:pt idx="297">
                  <c:v>5.8463999999999995E-2</c:v>
                </c:pt>
                <c:pt idx="298">
                  <c:v>5.2199999999999996E-2</c:v>
                </c:pt>
                <c:pt idx="299">
                  <c:v>5.1156E-2</c:v>
                </c:pt>
                <c:pt idx="300">
                  <c:v>5.0111999999999997E-2</c:v>
                </c:pt>
                <c:pt idx="301">
                  <c:v>5.2199999999999996E-2</c:v>
                </c:pt>
                <c:pt idx="302">
                  <c:v>5.6376000000000002E-2</c:v>
                </c:pt>
                <c:pt idx="303">
                  <c:v>5.5331999999999999E-2</c:v>
                </c:pt>
                <c:pt idx="304">
                  <c:v>6.1596000000000005E-2</c:v>
                </c:pt>
                <c:pt idx="305">
                  <c:v>6.2640000000000001E-2</c:v>
                </c:pt>
                <c:pt idx="306">
                  <c:v>5.6376000000000002E-2</c:v>
                </c:pt>
                <c:pt idx="307">
                  <c:v>5.5331999999999999E-2</c:v>
                </c:pt>
                <c:pt idx="308">
                  <c:v>5.3243999999999993E-2</c:v>
                </c:pt>
                <c:pt idx="309">
                  <c:v>5.2199999999999996E-2</c:v>
                </c:pt>
                <c:pt idx="310">
                  <c:v>5.4288000000000003E-2</c:v>
                </c:pt>
                <c:pt idx="311">
                  <c:v>6.2640000000000001E-2</c:v>
                </c:pt>
                <c:pt idx="312">
                  <c:v>7.3079999999999992E-2</c:v>
                </c:pt>
                <c:pt idx="313">
                  <c:v>8.2476000000000008E-2</c:v>
                </c:pt>
                <c:pt idx="314">
                  <c:v>0.10439999999999999</c:v>
                </c:pt>
                <c:pt idx="315">
                  <c:v>0.11692799999999999</c:v>
                </c:pt>
                <c:pt idx="316">
                  <c:v>0.13572000000000001</c:v>
                </c:pt>
                <c:pt idx="317">
                  <c:v>0.15137999999999999</c:v>
                </c:pt>
                <c:pt idx="318">
                  <c:v>0.160776</c:v>
                </c:pt>
                <c:pt idx="319">
                  <c:v>0.17852400000000002</c:v>
                </c:pt>
                <c:pt idx="320">
                  <c:v>0.19522799999999998</c:v>
                </c:pt>
                <c:pt idx="321">
                  <c:v>0.199404</c:v>
                </c:pt>
                <c:pt idx="322">
                  <c:v>0.20671200000000001</c:v>
                </c:pt>
                <c:pt idx="323">
                  <c:v>0.21506400000000001</c:v>
                </c:pt>
                <c:pt idx="324">
                  <c:v>0.23385599999999998</c:v>
                </c:pt>
                <c:pt idx="325">
                  <c:v>0.24220799999999998</c:v>
                </c:pt>
                <c:pt idx="326">
                  <c:v>0.248472</c:v>
                </c:pt>
                <c:pt idx="327">
                  <c:v>0.26100000000000001</c:v>
                </c:pt>
                <c:pt idx="328">
                  <c:v>0.27039599999999997</c:v>
                </c:pt>
                <c:pt idx="329">
                  <c:v>0.26830799999999999</c:v>
                </c:pt>
                <c:pt idx="330">
                  <c:v>0.26413199999999998</c:v>
                </c:pt>
                <c:pt idx="331">
                  <c:v>0.25578000000000001</c:v>
                </c:pt>
                <c:pt idx="332">
                  <c:v>0.24742799999999998</c:v>
                </c:pt>
                <c:pt idx="333">
                  <c:v>0.23594400000000001</c:v>
                </c:pt>
                <c:pt idx="334">
                  <c:v>0.22028400000000001</c:v>
                </c:pt>
                <c:pt idx="335">
                  <c:v>0.21923999999999999</c:v>
                </c:pt>
                <c:pt idx="336">
                  <c:v>0.22028400000000001</c:v>
                </c:pt>
                <c:pt idx="337">
                  <c:v>0.209844</c:v>
                </c:pt>
                <c:pt idx="338">
                  <c:v>0.20671200000000001</c:v>
                </c:pt>
                <c:pt idx="339">
                  <c:v>0.196272</c:v>
                </c:pt>
                <c:pt idx="340">
                  <c:v>0.20566799999999999</c:v>
                </c:pt>
                <c:pt idx="341">
                  <c:v>0.21088799999999999</c:v>
                </c:pt>
                <c:pt idx="342">
                  <c:v>0.22028400000000001</c:v>
                </c:pt>
                <c:pt idx="343">
                  <c:v>0.22341599999999998</c:v>
                </c:pt>
                <c:pt idx="344">
                  <c:v>0.22237199999999999</c:v>
                </c:pt>
                <c:pt idx="345">
                  <c:v>0.22759199999999999</c:v>
                </c:pt>
                <c:pt idx="346">
                  <c:v>0.22654799999999997</c:v>
                </c:pt>
                <c:pt idx="347">
                  <c:v>0.20775599999999997</c:v>
                </c:pt>
                <c:pt idx="348">
                  <c:v>0.20044799999999999</c:v>
                </c:pt>
                <c:pt idx="349">
                  <c:v>0.1827</c:v>
                </c:pt>
                <c:pt idx="350">
                  <c:v>0.18478799999999998</c:v>
                </c:pt>
                <c:pt idx="351">
                  <c:v>0.17643599999999998</c:v>
                </c:pt>
                <c:pt idx="352">
                  <c:v>0.17956799999999998</c:v>
                </c:pt>
                <c:pt idx="353">
                  <c:v>0.19000799999999998</c:v>
                </c:pt>
                <c:pt idx="354">
                  <c:v>0.20671200000000001</c:v>
                </c:pt>
                <c:pt idx="355">
                  <c:v>0.21610799999999999</c:v>
                </c:pt>
                <c:pt idx="356">
                  <c:v>0.24742799999999998</c:v>
                </c:pt>
                <c:pt idx="357">
                  <c:v>0.289188</c:v>
                </c:pt>
                <c:pt idx="358">
                  <c:v>0.31215599999999999</c:v>
                </c:pt>
                <c:pt idx="359">
                  <c:v>0.34869599999999995</c:v>
                </c:pt>
                <c:pt idx="360">
                  <c:v>0.36331199999999997</c:v>
                </c:pt>
                <c:pt idx="361">
                  <c:v>0.39358799999999999</c:v>
                </c:pt>
                <c:pt idx="362">
                  <c:v>0.42386400000000002</c:v>
                </c:pt>
                <c:pt idx="363">
                  <c:v>0.44683199999999995</c:v>
                </c:pt>
                <c:pt idx="364">
                  <c:v>0.48024</c:v>
                </c:pt>
                <c:pt idx="365">
                  <c:v>0.51991199999999993</c:v>
                </c:pt>
                <c:pt idx="366">
                  <c:v>0.54810000000000003</c:v>
                </c:pt>
                <c:pt idx="367">
                  <c:v>0.60134399999999999</c:v>
                </c:pt>
                <c:pt idx="368">
                  <c:v>0.64727999999999997</c:v>
                </c:pt>
                <c:pt idx="369">
                  <c:v>0.65876400000000002</c:v>
                </c:pt>
                <c:pt idx="370">
                  <c:v>0.65876400000000002</c:v>
                </c:pt>
                <c:pt idx="371">
                  <c:v>0.67233600000000004</c:v>
                </c:pt>
                <c:pt idx="372">
                  <c:v>0.67859999999999998</c:v>
                </c:pt>
                <c:pt idx="373">
                  <c:v>0.68590799999999996</c:v>
                </c:pt>
                <c:pt idx="374">
                  <c:v>0.6921719999999999</c:v>
                </c:pt>
                <c:pt idx="375">
                  <c:v>0.70678799999999997</c:v>
                </c:pt>
                <c:pt idx="376">
                  <c:v>0.72766799999999998</c:v>
                </c:pt>
                <c:pt idx="377">
                  <c:v>0.75168000000000001</c:v>
                </c:pt>
                <c:pt idx="378">
                  <c:v>0.764208</c:v>
                </c:pt>
                <c:pt idx="379">
                  <c:v>0.77673599999999998</c:v>
                </c:pt>
                <c:pt idx="380">
                  <c:v>0.76838399999999996</c:v>
                </c:pt>
                <c:pt idx="381">
                  <c:v>0.813276</c:v>
                </c:pt>
                <c:pt idx="382">
                  <c:v>0.84355199999999997</c:v>
                </c:pt>
                <c:pt idx="383">
                  <c:v>0.85503600000000002</c:v>
                </c:pt>
                <c:pt idx="384">
                  <c:v>0.83833199999999997</c:v>
                </c:pt>
                <c:pt idx="385">
                  <c:v>0.84563999999999995</c:v>
                </c:pt>
                <c:pt idx="386">
                  <c:v>0.86025600000000002</c:v>
                </c:pt>
                <c:pt idx="387">
                  <c:v>0.79970399999999986</c:v>
                </c:pt>
                <c:pt idx="388">
                  <c:v>0.89992799999999995</c:v>
                </c:pt>
                <c:pt idx="389">
                  <c:v>1.0868039999999999</c:v>
                </c:pt>
                <c:pt idx="390">
                  <c:v>1.1076839999999999</c:v>
                </c:pt>
                <c:pt idx="391">
                  <c:v>1.2308760000000001</c:v>
                </c:pt>
                <c:pt idx="392">
                  <c:v>1.3352759999999999</c:v>
                </c:pt>
                <c:pt idx="393">
                  <c:v>1.3874759999999999</c:v>
                </c:pt>
                <c:pt idx="394">
                  <c:v>1.36764</c:v>
                </c:pt>
                <c:pt idx="395">
                  <c:v>1.269504</c:v>
                </c:pt>
                <c:pt idx="396">
                  <c:v>1.1118600000000001</c:v>
                </c:pt>
                <c:pt idx="397">
                  <c:v>0.95317199999999991</c:v>
                </c:pt>
                <c:pt idx="398">
                  <c:v>1.0189439999999998</c:v>
                </c:pt>
                <c:pt idx="399">
                  <c:v>0.94377600000000006</c:v>
                </c:pt>
                <c:pt idx="400">
                  <c:v>0.82475999999999994</c:v>
                </c:pt>
                <c:pt idx="401">
                  <c:v>0.77569199999999994</c:v>
                </c:pt>
                <c:pt idx="402">
                  <c:v>0.70678799999999997</c:v>
                </c:pt>
                <c:pt idx="403">
                  <c:v>0.67546799999999996</c:v>
                </c:pt>
                <c:pt idx="404">
                  <c:v>0.64727999999999997</c:v>
                </c:pt>
                <c:pt idx="405">
                  <c:v>0.59194800000000003</c:v>
                </c:pt>
                <c:pt idx="406">
                  <c:v>0.54079199999999994</c:v>
                </c:pt>
                <c:pt idx="407">
                  <c:v>0.48754800000000004</c:v>
                </c:pt>
                <c:pt idx="408">
                  <c:v>0.48859199999999997</c:v>
                </c:pt>
                <c:pt idx="409">
                  <c:v>0.52200000000000002</c:v>
                </c:pt>
                <c:pt idx="410">
                  <c:v>0.54914399999999997</c:v>
                </c:pt>
                <c:pt idx="411">
                  <c:v>0.57211199999999995</c:v>
                </c:pt>
                <c:pt idx="412">
                  <c:v>0.57211199999999995</c:v>
                </c:pt>
                <c:pt idx="413">
                  <c:v>0.69112799999999996</c:v>
                </c:pt>
                <c:pt idx="414">
                  <c:v>0.75794399999999995</c:v>
                </c:pt>
                <c:pt idx="415">
                  <c:v>0.80283599999999999</c:v>
                </c:pt>
                <c:pt idx="416">
                  <c:v>0.81223199999999995</c:v>
                </c:pt>
                <c:pt idx="417">
                  <c:v>0.818496</c:v>
                </c:pt>
                <c:pt idx="418">
                  <c:v>0.823716</c:v>
                </c:pt>
                <c:pt idx="419">
                  <c:v>0.80283599999999999</c:v>
                </c:pt>
                <c:pt idx="420">
                  <c:v>0.78091199999999994</c:v>
                </c:pt>
                <c:pt idx="421">
                  <c:v>0.77360399999999996</c:v>
                </c:pt>
                <c:pt idx="422">
                  <c:v>0.78195599999999998</c:v>
                </c:pt>
                <c:pt idx="423">
                  <c:v>0.79657199999999995</c:v>
                </c:pt>
                <c:pt idx="424">
                  <c:v>0.80387999999999993</c:v>
                </c:pt>
                <c:pt idx="425">
                  <c:v>0.83311199999999996</c:v>
                </c:pt>
                <c:pt idx="426">
                  <c:v>0.84250800000000003</c:v>
                </c:pt>
                <c:pt idx="427">
                  <c:v>0.87382800000000005</c:v>
                </c:pt>
                <c:pt idx="428">
                  <c:v>0.88948799999999995</c:v>
                </c:pt>
                <c:pt idx="429">
                  <c:v>0.89888399999999991</c:v>
                </c:pt>
                <c:pt idx="430">
                  <c:v>0.89575199999999999</c:v>
                </c:pt>
                <c:pt idx="431">
                  <c:v>0.89053199999999999</c:v>
                </c:pt>
                <c:pt idx="432">
                  <c:v>0.87904800000000005</c:v>
                </c:pt>
                <c:pt idx="433">
                  <c:v>0.88739999999999997</c:v>
                </c:pt>
                <c:pt idx="434">
                  <c:v>0.87904800000000005</c:v>
                </c:pt>
                <c:pt idx="435">
                  <c:v>0.86338800000000004</c:v>
                </c:pt>
                <c:pt idx="436">
                  <c:v>0.81745199999999996</c:v>
                </c:pt>
                <c:pt idx="437">
                  <c:v>0.78613199999999994</c:v>
                </c:pt>
                <c:pt idx="438">
                  <c:v>0.71827199999999991</c:v>
                </c:pt>
                <c:pt idx="439">
                  <c:v>0.65980800000000006</c:v>
                </c:pt>
                <c:pt idx="440">
                  <c:v>0.62848800000000005</c:v>
                </c:pt>
                <c:pt idx="441">
                  <c:v>0.63997199999999999</c:v>
                </c:pt>
                <c:pt idx="442">
                  <c:v>0.65563199999999999</c:v>
                </c:pt>
                <c:pt idx="443">
                  <c:v>0.66085199999999999</c:v>
                </c:pt>
                <c:pt idx="444">
                  <c:v>0.66189599999999993</c:v>
                </c:pt>
                <c:pt idx="445">
                  <c:v>0.64519199999999999</c:v>
                </c:pt>
                <c:pt idx="446">
                  <c:v>0.65876400000000002</c:v>
                </c:pt>
                <c:pt idx="447">
                  <c:v>0.64205999999999996</c:v>
                </c:pt>
                <c:pt idx="448">
                  <c:v>0.62848800000000005</c:v>
                </c:pt>
                <c:pt idx="449">
                  <c:v>0.62848800000000005</c:v>
                </c:pt>
                <c:pt idx="450">
                  <c:v>0.64936800000000006</c:v>
                </c:pt>
                <c:pt idx="451">
                  <c:v>0.70574399999999993</c:v>
                </c:pt>
                <c:pt idx="452">
                  <c:v>0.82893600000000001</c:v>
                </c:pt>
                <c:pt idx="453">
                  <c:v>0.99806399999999995</c:v>
                </c:pt>
                <c:pt idx="454">
                  <c:v>1.0137239999999998</c:v>
                </c:pt>
                <c:pt idx="455">
                  <c:v>1.1546639999999999</c:v>
                </c:pt>
                <c:pt idx="456">
                  <c:v>1.161972</c:v>
                </c:pt>
                <c:pt idx="457">
                  <c:v>1.130652</c:v>
                </c:pt>
                <c:pt idx="458">
                  <c:v>1.058616</c:v>
                </c:pt>
                <c:pt idx="459">
                  <c:v>0.95839199999999991</c:v>
                </c:pt>
                <c:pt idx="460">
                  <c:v>1.0346039999999999</c:v>
                </c:pt>
                <c:pt idx="461">
                  <c:v>1.0085039999999998</c:v>
                </c:pt>
                <c:pt idx="462">
                  <c:v>0.85085999999999995</c:v>
                </c:pt>
                <c:pt idx="463">
                  <c:v>0.76107600000000009</c:v>
                </c:pt>
                <c:pt idx="464">
                  <c:v>0.75272399999999995</c:v>
                </c:pt>
                <c:pt idx="465">
                  <c:v>0.74019600000000008</c:v>
                </c:pt>
                <c:pt idx="466">
                  <c:v>0.73393199999999992</c:v>
                </c:pt>
                <c:pt idx="467">
                  <c:v>0.75690000000000002</c:v>
                </c:pt>
                <c:pt idx="468">
                  <c:v>0.76525199999999993</c:v>
                </c:pt>
                <c:pt idx="469">
                  <c:v>0.80387999999999993</c:v>
                </c:pt>
                <c:pt idx="470">
                  <c:v>0.78404399999999996</c:v>
                </c:pt>
                <c:pt idx="471">
                  <c:v>0.78091199999999994</c:v>
                </c:pt>
                <c:pt idx="472">
                  <c:v>0.78299999999999992</c:v>
                </c:pt>
                <c:pt idx="473">
                  <c:v>0.78404399999999996</c:v>
                </c:pt>
                <c:pt idx="474">
                  <c:v>0.76212000000000002</c:v>
                </c:pt>
                <c:pt idx="475">
                  <c:v>0.76212000000000002</c:v>
                </c:pt>
                <c:pt idx="476">
                  <c:v>0.73602000000000001</c:v>
                </c:pt>
                <c:pt idx="477">
                  <c:v>0.72975600000000007</c:v>
                </c:pt>
                <c:pt idx="478">
                  <c:v>0.73602000000000001</c:v>
                </c:pt>
                <c:pt idx="479">
                  <c:v>0.75063600000000008</c:v>
                </c:pt>
                <c:pt idx="480">
                  <c:v>0.74124000000000001</c:v>
                </c:pt>
                <c:pt idx="481">
                  <c:v>0.73080000000000001</c:v>
                </c:pt>
                <c:pt idx="482">
                  <c:v>0.75063600000000008</c:v>
                </c:pt>
                <c:pt idx="483">
                  <c:v>0.75794399999999995</c:v>
                </c:pt>
                <c:pt idx="484">
                  <c:v>0.74228399999999994</c:v>
                </c:pt>
                <c:pt idx="485">
                  <c:v>0.72244799999999998</c:v>
                </c:pt>
                <c:pt idx="486">
                  <c:v>0.71827199999999991</c:v>
                </c:pt>
                <c:pt idx="487">
                  <c:v>0.72453600000000007</c:v>
                </c:pt>
                <c:pt idx="488">
                  <c:v>0.72766799999999998</c:v>
                </c:pt>
                <c:pt idx="489">
                  <c:v>0.71096399999999993</c:v>
                </c:pt>
                <c:pt idx="490">
                  <c:v>0.71096399999999993</c:v>
                </c:pt>
                <c:pt idx="491">
                  <c:v>0.71305199999999991</c:v>
                </c:pt>
                <c:pt idx="492">
                  <c:v>0.70887600000000006</c:v>
                </c:pt>
                <c:pt idx="493">
                  <c:v>0.68903999999999999</c:v>
                </c:pt>
                <c:pt idx="494">
                  <c:v>0.68381999999999998</c:v>
                </c:pt>
                <c:pt idx="495">
                  <c:v>0.66085199999999999</c:v>
                </c:pt>
                <c:pt idx="496">
                  <c:v>0.65980800000000006</c:v>
                </c:pt>
                <c:pt idx="497">
                  <c:v>0.65041199999999999</c:v>
                </c:pt>
                <c:pt idx="498">
                  <c:v>0.63579599999999992</c:v>
                </c:pt>
                <c:pt idx="499">
                  <c:v>0.63579599999999992</c:v>
                </c:pt>
                <c:pt idx="500">
                  <c:v>0.63370800000000005</c:v>
                </c:pt>
                <c:pt idx="501">
                  <c:v>0.67233600000000004</c:v>
                </c:pt>
                <c:pt idx="502">
                  <c:v>0.76525199999999993</c:v>
                </c:pt>
                <c:pt idx="503">
                  <c:v>0.71618399999999993</c:v>
                </c:pt>
                <c:pt idx="504">
                  <c:v>0.59194800000000003</c:v>
                </c:pt>
                <c:pt idx="505">
                  <c:v>0.54810000000000003</c:v>
                </c:pt>
                <c:pt idx="506">
                  <c:v>0.53974800000000001</c:v>
                </c:pt>
                <c:pt idx="507">
                  <c:v>0.54183599999999998</c:v>
                </c:pt>
                <c:pt idx="508">
                  <c:v>0.55018800000000001</c:v>
                </c:pt>
                <c:pt idx="509">
                  <c:v>0.55227599999999999</c:v>
                </c:pt>
                <c:pt idx="510">
                  <c:v>0.52304399999999995</c:v>
                </c:pt>
                <c:pt idx="511">
                  <c:v>0.51364799999999999</c:v>
                </c:pt>
                <c:pt idx="512">
                  <c:v>0.529308</c:v>
                </c:pt>
                <c:pt idx="513">
                  <c:v>0.55436399999999997</c:v>
                </c:pt>
                <c:pt idx="514">
                  <c:v>0.55123199999999994</c:v>
                </c:pt>
                <c:pt idx="515">
                  <c:v>0.54810000000000003</c:v>
                </c:pt>
                <c:pt idx="516">
                  <c:v>0.52617599999999998</c:v>
                </c:pt>
                <c:pt idx="517">
                  <c:v>0.52304399999999995</c:v>
                </c:pt>
                <c:pt idx="518">
                  <c:v>0.54705599999999999</c:v>
                </c:pt>
                <c:pt idx="519">
                  <c:v>0.58150800000000002</c:v>
                </c:pt>
                <c:pt idx="520">
                  <c:v>0.58046399999999998</c:v>
                </c:pt>
                <c:pt idx="521">
                  <c:v>0.58985999999999994</c:v>
                </c:pt>
                <c:pt idx="522">
                  <c:v>0.65145599999999992</c:v>
                </c:pt>
                <c:pt idx="523">
                  <c:v>0.67024799999999995</c:v>
                </c:pt>
                <c:pt idx="524">
                  <c:v>0.67442399999999991</c:v>
                </c:pt>
                <c:pt idx="525">
                  <c:v>0.64936800000000006</c:v>
                </c:pt>
                <c:pt idx="526">
                  <c:v>0.632664</c:v>
                </c:pt>
                <c:pt idx="527">
                  <c:v>0.632664</c:v>
                </c:pt>
                <c:pt idx="528">
                  <c:v>0.622224</c:v>
                </c:pt>
                <c:pt idx="529">
                  <c:v>0.60134399999999999</c:v>
                </c:pt>
                <c:pt idx="530">
                  <c:v>0.58463999999999994</c:v>
                </c:pt>
                <c:pt idx="531">
                  <c:v>0.71096399999999993</c:v>
                </c:pt>
                <c:pt idx="532">
                  <c:v>0.69947999999999999</c:v>
                </c:pt>
                <c:pt idx="533">
                  <c:v>0.67964399999999991</c:v>
                </c:pt>
                <c:pt idx="534">
                  <c:v>0.6973919999999999</c:v>
                </c:pt>
                <c:pt idx="535">
                  <c:v>0.71096399999999993</c:v>
                </c:pt>
                <c:pt idx="536">
                  <c:v>0.79343999999999992</c:v>
                </c:pt>
                <c:pt idx="537">
                  <c:v>0.83206800000000003</c:v>
                </c:pt>
                <c:pt idx="538">
                  <c:v>0.76629599999999998</c:v>
                </c:pt>
                <c:pt idx="539">
                  <c:v>0.75794399999999995</c:v>
                </c:pt>
                <c:pt idx="540">
                  <c:v>0.72766799999999998</c:v>
                </c:pt>
                <c:pt idx="541">
                  <c:v>0.72975600000000007</c:v>
                </c:pt>
                <c:pt idx="542">
                  <c:v>0.74646000000000001</c:v>
                </c:pt>
                <c:pt idx="543">
                  <c:v>0.72036</c:v>
                </c:pt>
                <c:pt idx="544">
                  <c:v>0.71409600000000006</c:v>
                </c:pt>
                <c:pt idx="545">
                  <c:v>0.70678799999999997</c:v>
                </c:pt>
                <c:pt idx="546">
                  <c:v>0.70574399999999993</c:v>
                </c:pt>
                <c:pt idx="547">
                  <c:v>0.67755600000000005</c:v>
                </c:pt>
                <c:pt idx="548">
                  <c:v>0.65563199999999999</c:v>
                </c:pt>
                <c:pt idx="549">
                  <c:v>0.66711599999999993</c:v>
                </c:pt>
                <c:pt idx="550">
                  <c:v>0.71096399999999993</c:v>
                </c:pt>
                <c:pt idx="551">
                  <c:v>0.82162800000000002</c:v>
                </c:pt>
                <c:pt idx="552">
                  <c:v>0.91558799999999996</c:v>
                </c:pt>
                <c:pt idx="553">
                  <c:v>1.022076</c:v>
                </c:pt>
                <c:pt idx="554">
                  <c:v>1.0659239999999999</c:v>
                </c:pt>
                <c:pt idx="555">
                  <c:v>1.0147679999999999</c:v>
                </c:pt>
                <c:pt idx="556">
                  <c:v>0.99806399999999995</c:v>
                </c:pt>
                <c:pt idx="557">
                  <c:v>1.0252079999999999</c:v>
                </c:pt>
                <c:pt idx="558">
                  <c:v>1.1233439999999999</c:v>
                </c:pt>
                <c:pt idx="559">
                  <c:v>1.2402719999999998</c:v>
                </c:pt>
                <c:pt idx="560">
                  <c:v>1.2256560000000001</c:v>
                </c:pt>
                <c:pt idx="561">
                  <c:v>1.177632</c:v>
                </c:pt>
                <c:pt idx="562">
                  <c:v>1.1640599999999999</c:v>
                </c:pt>
                <c:pt idx="563">
                  <c:v>1.0982879999999999</c:v>
                </c:pt>
                <c:pt idx="564">
                  <c:v>0.85816800000000004</c:v>
                </c:pt>
                <c:pt idx="565">
                  <c:v>0.81223199999999995</c:v>
                </c:pt>
                <c:pt idx="566">
                  <c:v>0.85085999999999995</c:v>
                </c:pt>
                <c:pt idx="567">
                  <c:v>0.89783999999999997</c:v>
                </c:pt>
                <c:pt idx="568">
                  <c:v>1.053396</c:v>
                </c:pt>
                <c:pt idx="569">
                  <c:v>1.234008</c:v>
                </c:pt>
                <c:pt idx="570">
                  <c:v>1.439676</c:v>
                </c:pt>
                <c:pt idx="571">
                  <c:v>1.6129799999999999</c:v>
                </c:pt>
                <c:pt idx="572">
                  <c:v>1.5576479999999999</c:v>
                </c:pt>
                <c:pt idx="573">
                  <c:v>1.7267760000000001</c:v>
                </c:pt>
                <c:pt idx="574">
                  <c:v>1.7267760000000001</c:v>
                </c:pt>
                <c:pt idx="575">
                  <c:v>1.9063439999999998</c:v>
                </c:pt>
                <c:pt idx="576">
                  <c:v>2.1871800000000001</c:v>
                </c:pt>
                <c:pt idx="577">
                  <c:v>2.2800959999999999</c:v>
                </c:pt>
                <c:pt idx="578">
                  <c:v>2.2800959999999999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1-4C5D-9F4A-0BDE405B5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Friction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'SCPT-12'!$AP$9</c:f>
              <c:strCache>
                <c:ptCount val="1"/>
                <c:pt idx="0">
                  <c:v>Fr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'SCPT-12'!$AP$13:$AP$10000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0.53665612791917583</c:v>
                </c:pt>
                <c:pt idx="2">
                  <c:v>1.7984010075913845</c:v>
                </c:pt>
                <c:pt idx="3">
                  <c:v>2.0730600267163362</c:v>
                </c:pt>
                <c:pt idx="4">
                  <c:v>2.6278307983302547</c:v>
                </c:pt>
                <c:pt idx="5">
                  <c:v>2.7985329382662609</c:v>
                </c:pt>
                <c:pt idx="6">
                  <c:v>2.8272618857645657</c:v>
                </c:pt>
                <c:pt idx="7">
                  <c:v>2.9027200683946544</c:v>
                </c:pt>
                <c:pt idx="8">
                  <c:v>2.9597009809574013</c:v>
                </c:pt>
                <c:pt idx="9">
                  <c:v>2.9452176962937306</c:v>
                </c:pt>
                <c:pt idx="10">
                  <c:v>2.9777607252834399</c:v>
                </c:pt>
                <c:pt idx="11">
                  <c:v>3.0559961928336028</c:v>
                </c:pt>
                <c:pt idx="12">
                  <c:v>3.2181718889757973</c:v>
                </c:pt>
                <c:pt idx="13">
                  <c:v>3.4546120783314906</c:v>
                </c:pt>
                <c:pt idx="14">
                  <c:v>3.7225638975385626</c:v>
                </c:pt>
                <c:pt idx="15">
                  <c:v>4.1085317958160372</c:v>
                </c:pt>
                <c:pt idx="16">
                  <c:v>4.5961224680305026</c:v>
                </c:pt>
                <c:pt idx="17">
                  <c:v>5.1183921081298482</c:v>
                </c:pt>
                <c:pt idx="18">
                  <c:v>5.9076234205897098</c:v>
                </c:pt>
                <c:pt idx="19">
                  <c:v>6.3596736351057181</c:v>
                </c:pt>
                <c:pt idx="20">
                  <c:v>6.4477440612602157</c:v>
                </c:pt>
                <c:pt idx="21">
                  <c:v>6.4409743999143743</c:v>
                </c:pt>
                <c:pt idx="22">
                  <c:v>6.4889152728171657</c:v>
                </c:pt>
                <c:pt idx="23">
                  <c:v>6.246032856965229</c:v>
                </c:pt>
                <c:pt idx="24">
                  <c:v>5.6197074067462776</c:v>
                </c:pt>
                <c:pt idx="25">
                  <c:v>5.3474787242185737</c:v>
                </c:pt>
                <c:pt idx="26">
                  <c:v>5.260087027599389</c:v>
                </c:pt>
                <c:pt idx="27">
                  <c:v>5.2313696111212717</c:v>
                </c:pt>
                <c:pt idx="28">
                  <c:v>5.1658726748954678</c:v>
                </c:pt>
                <c:pt idx="29">
                  <c:v>5.1651919750766488</c:v>
                </c:pt>
                <c:pt idx="30">
                  <c:v>5.1749415457836356</c:v>
                </c:pt>
                <c:pt idx="31">
                  <c:v>5.4043187260155712</c:v>
                </c:pt>
                <c:pt idx="32">
                  <c:v>4.8248841404512337</c:v>
                </c:pt>
                <c:pt idx="33">
                  <c:v>4.496093437434836</c:v>
                </c:pt>
                <c:pt idx="34">
                  <c:v>4.0297086135311986</c:v>
                </c:pt>
                <c:pt idx="35">
                  <c:v>4.023790649916978</c:v>
                </c:pt>
                <c:pt idx="36">
                  <c:v>4.0488195461695131</c:v>
                </c:pt>
                <c:pt idx="37">
                  <c:v>3.6872753056771819</c:v>
                </c:pt>
                <c:pt idx="38">
                  <c:v>3.6634823145008468</c:v>
                </c:pt>
                <c:pt idx="39">
                  <c:v>3.5354302779571309</c:v>
                </c:pt>
                <c:pt idx="40">
                  <c:v>3.6405231774195932</c:v>
                </c:pt>
                <c:pt idx="41">
                  <c:v>3.8326349591670894</c:v>
                </c:pt>
                <c:pt idx="42">
                  <c:v>4.1204374892975189</c:v>
                </c:pt>
                <c:pt idx="43">
                  <c:v>4.1230534886762129</c:v>
                </c:pt>
                <c:pt idx="44">
                  <c:v>4.6254874483994941</c:v>
                </c:pt>
                <c:pt idx="45">
                  <c:v>4.7638630915743052</c:v>
                </c:pt>
                <c:pt idx="46">
                  <c:v>5.0023411736006542</c:v>
                </c:pt>
                <c:pt idx="47">
                  <c:v>5.0965529403136829</c:v>
                </c:pt>
                <c:pt idx="48">
                  <c:v>5.1111094939512656</c:v>
                </c:pt>
                <c:pt idx="49">
                  <c:v>5.3332814650930844</c:v>
                </c:pt>
                <c:pt idx="50">
                  <c:v>5.786009900698601</c:v>
                </c:pt>
                <c:pt idx="51">
                  <c:v>6.0013967882630883</c:v>
                </c:pt>
                <c:pt idx="52">
                  <c:v>6.338556532443171</c:v>
                </c:pt>
                <c:pt idx="53">
                  <c:v>6.5829221596052285</c:v>
                </c:pt>
                <c:pt idx="54">
                  <c:v>6.7506911603137887</c:v>
                </c:pt>
                <c:pt idx="55">
                  <c:v>6.7138235551176333</c:v>
                </c:pt>
                <c:pt idx="56">
                  <c:v>6.6703052952853241</c:v>
                </c:pt>
                <c:pt idx="57">
                  <c:v>6.9175539795037837</c:v>
                </c:pt>
                <c:pt idx="58">
                  <c:v>6.7021384644091837</c:v>
                </c:pt>
                <c:pt idx="59">
                  <c:v>7.031676770703692</c:v>
                </c:pt>
                <c:pt idx="60">
                  <c:v>6.913321254887002</c:v>
                </c:pt>
                <c:pt idx="61">
                  <c:v>7.1380564479829891</c:v>
                </c:pt>
                <c:pt idx="62">
                  <c:v>7.4533894351571579</c:v>
                </c:pt>
                <c:pt idx="63">
                  <c:v>7.5718763821298181</c:v>
                </c:pt>
                <c:pt idx="64">
                  <c:v>5.6649834328611073</c:v>
                </c:pt>
                <c:pt idx="65">
                  <c:v>4.5243124067878968</c:v>
                </c:pt>
                <c:pt idx="66">
                  <c:v>3.8048343129929636</c:v>
                </c:pt>
                <c:pt idx="67">
                  <c:v>3.7411036910099713</c:v>
                </c:pt>
                <c:pt idx="68">
                  <c:v>3.9571760892780645</c:v>
                </c:pt>
                <c:pt idx="69">
                  <c:v>4.2727078821092084</c:v>
                </c:pt>
                <c:pt idx="70">
                  <c:v>4.8635650799497103</c:v>
                </c:pt>
                <c:pt idx="71">
                  <c:v>5.9321526212214692</c:v>
                </c:pt>
                <c:pt idx="72">
                  <c:v>6.5644904813922507</c:v>
                </c:pt>
                <c:pt idx="73">
                  <c:v>7.4860066410662673</c:v>
                </c:pt>
                <c:pt idx="74">
                  <c:v>8.5018702418888061</c:v>
                </c:pt>
                <c:pt idx="75">
                  <c:v>8.7177802168609002</c:v>
                </c:pt>
                <c:pt idx="76">
                  <c:v>7.5776205502240765</c:v>
                </c:pt>
                <c:pt idx="77">
                  <c:v>5.3976776642182891</c:v>
                </c:pt>
                <c:pt idx="78">
                  <c:v>3.9318878409526068</c:v>
                </c:pt>
                <c:pt idx="79">
                  <c:v>3.5721119591594084</c:v>
                </c:pt>
                <c:pt idx="80">
                  <c:v>3.1060782060602756</c:v>
                </c:pt>
                <c:pt idx="81">
                  <c:v>2.3387271011158841</c:v>
                </c:pt>
                <c:pt idx="82">
                  <c:v>2.0255888899515591</c:v>
                </c:pt>
                <c:pt idx="83">
                  <c:v>1.7606308422495336</c:v>
                </c:pt>
                <c:pt idx="84">
                  <c:v>1.8918833177262122</c:v>
                </c:pt>
                <c:pt idx="85">
                  <c:v>1.829878148166509</c:v>
                </c:pt>
                <c:pt idx="86">
                  <c:v>2.3061649431270945</c:v>
                </c:pt>
                <c:pt idx="87">
                  <c:v>2.6189611121688574</c:v>
                </c:pt>
                <c:pt idx="88">
                  <c:v>2.9438744438555684</c:v>
                </c:pt>
                <c:pt idx="89">
                  <c:v>3.173023812276325</c:v>
                </c:pt>
                <c:pt idx="90">
                  <c:v>3.6611736295635593</c:v>
                </c:pt>
                <c:pt idx="91">
                  <c:v>4.4821256166854768</c:v>
                </c:pt>
                <c:pt idx="92">
                  <c:v>6.4201521601088034</c:v>
                </c:pt>
                <c:pt idx="93">
                  <c:v>7.4034637216372392</c:v>
                </c:pt>
                <c:pt idx="94">
                  <c:v>7.5519725237006483</c:v>
                </c:pt>
                <c:pt idx="95">
                  <c:v>6.4092242581609806</c:v>
                </c:pt>
                <c:pt idx="96">
                  <c:v>5.778352531753141</c:v>
                </c:pt>
                <c:pt idx="97">
                  <c:v>4.9227206392604295</c:v>
                </c:pt>
                <c:pt idx="98">
                  <c:v>4.325198956902474</c:v>
                </c:pt>
                <c:pt idx="99">
                  <c:v>4.1995154745953105</c:v>
                </c:pt>
                <c:pt idx="100">
                  <c:v>3.6115215007988937</c:v>
                </c:pt>
                <c:pt idx="101">
                  <c:v>4.0410693051693078</c:v>
                </c:pt>
                <c:pt idx="102">
                  <c:v>4.9989899869528269</c:v>
                </c:pt>
                <c:pt idx="103">
                  <c:v>6.0077424397890615</c:v>
                </c:pt>
                <c:pt idx="104">
                  <c:v>6.3373224375962547</c:v>
                </c:pt>
                <c:pt idx="105">
                  <c:v>6.4222706432447847</c:v>
                </c:pt>
                <c:pt idx="106">
                  <c:v>6.1327746599114974</c:v>
                </c:pt>
                <c:pt idx="107">
                  <c:v>5.7334503512587327</c:v>
                </c:pt>
                <c:pt idx="108">
                  <c:v>5.5336953061201681</c:v>
                </c:pt>
                <c:pt idx="109">
                  <c:v>7.2210067616278213</c:v>
                </c:pt>
                <c:pt idx="110">
                  <c:v>7.5526228925198629</c:v>
                </c:pt>
                <c:pt idx="111">
                  <c:v>7.8250527243240438</c:v>
                </c:pt>
                <c:pt idx="112">
                  <c:v>6.7121051622095802</c:v>
                </c:pt>
                <c:pt idx="113">
                  <c:v>6.1140103058010045</c:v>
                </c:pt>
                <c:pt idx="114">
                  <c:v>5.537003232755553</c:v>
                </c:pt>
                <c:pt idx="115">
                  <c:v>2.9142575635756183</c:v>
                </c:pt>
                <c:pt idx="116">
                  <c:v>2.023158769891801</c:v>
                </c:pt>
                <c:pt idx="117">
                  <c:v>1.1884700595797926</c:v>
                </c:pt>
                <c:pt idx="118">
                  <c:v>1.536139405619138</c:v>
                </c:pt>
                <c:pt idx="119">
                  <c:v>2.3690075532435668</c:v>
                </c:pt>
                <c:pt idx="120">
                  <c:v>4.1497436957922016</c:v>
                </c:pt>
                <c:pt idx="121">
                  <c:v>4.498305399662569</c:v>
                </c:pt>
                <c:pt idx="122">
                  <c:v>4.7153355069825116</c:v>
                </c:pt>
                <c:pt idx="123">
                  <c:v>5.2575269656745132</c:v>
                </c:pt>
                <c:pt idx="124">
                  <c:v>5.4390714307052166</c:v>
                </c:pt>
                <c:pt idx="125">
                  <c:v>5.4902275300729961</c:v>
                </c:pt>
                <c:pt idx="126">
                  <c:v>5.7040473575594692</c:v>
                </c:pt>
                <c:pt idx="127">
                  <c:v>5.6023164911187422</c:v>
                </c:pt>
                <c:pt idx="128">
                  <c:v>5.5854998287400726</c:v>
                </c:pt>
                <c:pt idx="129">
                  <c:v>5.7733934859258023</c:v>
                </c:pt>
                <c:pt idx="130">
                  <c:v>5.8360533000114323</c:v>
                </c:pt>
                <c:pt idx="131">
                  <c:v>5.8137618383140177</c:v>
                </c:pt>
                <c:pt idx="132">
                  <c:v>5.5745901361754786</c:v>
                </c:pt>
                <c:pt idx="133">
                  <c:v>5.7708653779906811</c:v>
                </c:pt>
                <c:pt idx="134">
                  <c:v>6.0144129130671447</c:v>
                </c:pt>
                <c:pt idx="135">
                  <c:v>6.0662242814162068</c:v>
                </c:pt>
                <c:pt idx="136">
                  <c:v>6.346658065267496</c:v>
                </c:pt>
                <c:pt idx="137">
                  <c:v>6.4013138842541517</c:v>
                </c:pt>
                <c:pt idx="138">
                  <c:v>6.3676040426518696</c:v>
                </c:pt>
                <c:pt idx="139">
                  <c:v>6.1011026834138473</c:v>
                </c:pt>
                <c:pt idx="140">
                  <c:v>6.0025931333236189</c:v>
                </c:pt>
                <c:pt idx="141">
                  <c:v>6.1229099763497992</c:v>
                </c:pt>
                <c:pt idx="142">
                  <c:v>5.7991333352187127</c:v>
                </c:pt>
                <c:pt idx="143">
                  <c:v>5.3649027760396928</c:v>
                </c:pt>
                <c:pt idx="144">
                  <c:v>5.2798229320097789</c:v>
                </c:pt>
                <c:pt idx="145">
                  <c:v>5.7410018135947638</c:v>
                </c:pt>
                <c:pt idx="146">
                  <c:v>5.710844805439991</c:v>
                </c:pt>
                <c:pt idx="147">
                  <c:v>5.6632559263951663</c:v>
                </c:pt>
                <c:pt idx="148">
                  <c:v>5.3989099166483259</c:v>
                </c:pt>
                <c:pt idx="149">
                  <c:v>1.898115359314926</c:v>
                </c:pt>
                <c:pt idx="150">
                  <c:v>2.9440683801944498</c:v>
                </c:pt>
                <c:pt idx="151">
                  <c:v>8.1152438927448749</c:v>
                </c:pt>
                <c:pt idx="152">
                  <c:v>6.2215080684300972</c:v>
                </c:pt>
                <c:pt idx="153">
                  <c:v>5.9839491466288655</c:v>
                </c:pt>
                <c:pt idx="154">
                  <c:v>6.9688393798113664</c:v>
                </c:pt>
                <c:pt idx="155">
                  <c:v>8.3391820331989379</c:v>
                </c:pt>
                <c:pt idx="156">
                  <c:v>7.4172397941892703</c:v>
                </c:pt>
                <c:pt idx="157">
                  <c:v>6.031848339444343</c:v>
                </c:pt>
                <c:pt idx="158">
                  <c:v>6.4841245113553869</c:v>
                </c:pt>
                <c:pt idx="159">
                  <c:v>6.7764103138737664</c:v>
                </c:pt>
                <c:pt idx="160">
                  <c:v>7.2462196079099854</c:v>
                </c:pt>
                <c:pt idx="161">
                  <c:v>6.7517978179309308</c:v>
                </c:pt>
                <c:pt idx="162">
                  <c:v>6.3188732818198003</c:v>
                </c:pt>
                <c:pt idx="163">
                  <c:v>7.0468440279730258</c:v>
                </c:pt>
                <c:pt idx="164">
                  <c:v>7.4475075555820229</c:v>
                </c:pt>
                <c:pt idx="165">
                  <c:v>5.7066125057057739</c:v>
                </c:pt>
                <c:pt idx="166">
                  <c:v>4.4951504982440911</c:v>
                </c:pt>
                <c:pt idx="167">
                  <c:v>4.6330304656199566</c:v>
                </c:pt>
                <c:pt idx="168">
                  <c:v>5.1413494358033853</c:v>
                </c:pt>
                <c:pt idx="169">
                  <c:v>4.9490719228761995</c:v>
                </c:pt>
                <c:pt idx="170">
                  <c:v>4.3259773670168054</c:v>
                </c:pt>
                <c:pt idx="171">
                  <c:v>3.481559953108837</c:v>
                </c:pt>
                <c:pt idx="172">
                  <c:v>3.6056102913575416</c:v>
                </c:pt>
                <c:pt idx="173">
                  <c:v>3.9046948367659167</c:v>
                </c:pt>
                <c:pt idx="174">
                  <c:v>3.8629391502287622</c:v>
                </c:pt>
                <c:pt idx="175">
                  <c:v>3.5838178267131413</c:v>
                </c:pt>
                <c:pt idx="176">
                  <c:v>3.6418804449479176</c:v>
                </c:pt>
                <c:pt idx="177">
                  <c:v>4.2753341539164884</c:v>
                </c:pt>
                <c:pt idx="178">
                  <c:v>4.5202905354821645</c:v>
                </c:pt>
                <c:pt idx="179">
                  <c:v>4.995415469700224</c:v>
                </c:pt>
                <c:pt idx="180">
                  <c:v>4.7550972791737642</c:v>
                </c:pt>
                <c:pt idx="181">
                  <c:v>4.5946246217111986</c:v>
                </c:pt>
                <c:pt idx="182">
                  <c:v>4.7091293460675097</c:v>
                </c:pt>
                <c:pt idx="183">
                  <c:v>4.5592487570853439</c:v>
                </c:pt>
                <c:pt idx="184">
                  <c:v>4.1199564274785878</c:v>
                </c:pt>
                <c:pt idx="185">
                  <c:v>3.9655112401732415</c:v>
                </c:pt>
                <c:pt idx="186">
                  <c:v>2.473205088118144</c:v>
                </c:pt>
                <c:pt idx="187">
                  <c:v>1.9576966272377954</c:v>
                </c:pt>
                <c:pt idx="188">
                  <c:v>2.2323835302646295</c:v>
                </c:pt>
                <c:pt idx="189">
                  <c:v>2.4096900647122168</c:v>
                </c:pt>
                <c:pt idx="190">
                  <c:v>3.5133718273646655</c:v>
                </c:pt>
                <c:pt idx="191">
                  <c:v>5.1852167323556628</c:v>
                </c:pt>
                <c:pt idx="192">
                  <c:v>6.6840454175647874</c:v>
                </c:pt>
                <c:pt idx="193">
                  <c:v>8.867859597117457</c:v>
                </c:pt>
                <c:pt idx="194">
                  <c:v>9.2070641263864825</c:v>
                </c:pt>
                <c:pt idx="195">
                  <c:v>7.6835269131245294</c:v>
                </c:pt>
                <c:pt idx="196">
                  <c:v>7.6936867552016857</c:v>
                </c:pt>
                <c:pt idx="197">
                  <c:v>6.3008854746658391</c:v>
                </c:pt>
                <c:pt idx="198">
                  <c:v>5.3109820078987564</c:v>
                </c:pt>
                <c:pt idx="199">
                  <c:v>4.3637775107755594</c:v>
                </c:pt>
                <c:pt idx="200">
                  <c:v>3.6425873453074664</c:v>
                </c:pt>
                <c:pt idx="201">
                  <c:v>3.6851933966377972</c:v>
                </c:pt>
                <c:pt idx="202">
                  <c:v>4.5400214251304032</c:v>
                </c:pt>
                <c:pt idx="203">
                  <c:v>5.9683034600346945</c:v>
                </c:pt>
                <c:pt idx="204">
                  <c:v>7.7595878829691349</c:v>
                </c:pt>
                <c:pt idx="205">
                  <c:v>9.1701990020492889</c:v>
                </c:pt>
                <c:pt idx="206">
                  <c:v>10.875938849427159</c:v>
                </c:pt>
                <c:pt idx="207">
                  <c:v>12.136784827404254</c:v>
                </c:pt>
                <c:pt idx="208">
                  <c:v>11.930601973283702</c:v>
                </c:pt>
                <c:pt idx="209">
                  <c:v>10.489975307336275</c:v>
                </c:pt>
                <c:pt idx="210">
                  <c:v>9.402510752359257</c:v>
                </c:pt>
                <c:pt idx="211">
                  <c:v>6.9754330399124322</c:v>
                </c:pt>
                <c:pt idx="212">
                  <c:v>5.6703150075741915</c:v>
                </c:pt>
                <c:pt idx="213">
                  <c:v>4.7766262875204033</c:v>
                </c:pt>
                <c:pt idx="214">
                  <c:v>3.6345233977926896</c:v>
                </c:pt>
                <c:pt idx="215">
                  <c:v>4.1690949029452673</c:v>
                </c:pt>
                <c:pt idx="216">
                  <c:v>3.9726573612453056</c:v>
                </c:pt>
                <c:pt idx="217">
                  <c:v>3.7207422781054835</c:v>
                </c:pt>
                <c:pt idx="218">
                  <c:v>3.7108530261097261</c:v>
                </c:pt>
                <c:pt idx="219">
                  <c:v>3.4803895165834251</c:v>
                </c:pt>
                <c:pt idx="220">
                  <c:v>3.4414577798803108</c:v>
                </c:pt>
                <c:pt idx="221">
                  <c:v>3.5262696858309237</c:v>
                </c:pt>
                <c:pt idx="222">
                  <c:v>3.6307020752393582</c:v>
                </c:pt>
                <c:pt idx="223">
                  <c:v>4.0751643542444427</c:v>
                </c:pt>
                <c:pt idx="224">
                  <c:v>4.4799498709057595</c:v>
                </c:pt>
                <c:pt idx="225">
                  <c:v>4.7511825445502174</c:v>
                </c:pt>
                <c:pt idx="226">
                  <c:v>4.7852876666819215</c:v>
                </c:pt>
                <c:pt idx="227">
                  <c:v>5.2289267957509367</c:v>
                </c:pt>
                <c:pt idx="228">
                  <c:v>5.1382087350191368</c:v>
                </c:pt>
                <c:pt idx="229">
                  <c:v>4.7594503801027077</c:v>
                </c:pt>
                <c:pt idx="230">
                  <c:v>4.6126567300143853</c:v>
                </c:pt>
                <c:pt idx="231">
                  <c:v>5.1556832775228036</c:v>
                </c:pt>
                <c:pt idx="232">
                  <c:v>5.9149042242654923</c:v>
                </c:pt>
                <c:pt idx="233">
                  <c:v>6.516718418064098</c:v>
                </c:pt>
                <c:pt idx="234">
                  <c:v>6.6220621172319483</c:v>
                </c:pt>
                <c:pt idx="235">
                  <c:v>7.407316627955213</c:v>
                </c:pt>
                <c:pt idx="236">
                  <c:v>7.6565773059288773</c:v>
                </c:pt>
                <c:pt idx="237">
                  <c:v>7.0308204667604635</c:v>
                </c:pt>
                <c:pt idx="238">
                  <c:v>6.461828206907251</c:v>
                </c:pt>
                <c:pt idx="239">
                  <c:v>6.5977450723158029</c:v>
                </c:pt>
                <c:pt idx="240">
                  <c:v>6.0518023205673703</c:v>
                </c:pt>
                <c:pt idx="241">
                  <c:v>5.9946802924214575</c:v>
                </c:pt>
                <c:pt idx="242">
                  <c:v>5.829300655896839</c:v>
                </c:pt>
                <c:pt idx="243">
                  <c:v>5.9378090713039215</c:v>
                </c:pt>
                <c:pt idx="244">
                  <c:v>5.9480667681509773</c:v>
                </c:pt>
                <c:pt idx="245">
                  <c:v>5.643184339548375</c:v>
                </c:pt>
                <c:pt idx="246">
                  <c:v>5.1633970991304405</c:v>
                </c:pt>
                <c:pt idx="247">
                  <c:v>4.8668878210327948</c:v>
                </c:pt>
                <c:pt idx="248">
                  <c:v>4.9181074828177902</c:v>
                </c:pt>
                <c:pt idx="249">
                  <c:v>4.8419810089395181</c:v>
                </c:pt>
                <c:pt idx="250">
                  <c:v>4.4953123082549133</c:v>
                </c:pt>
                <c:pt idx="251">
                  <c:v>4.5886092640074487</c:v>
                </c:pt>
                <c:pt idx="252">
                  <c:v>4.5646048993425978</c:v>
                </c:pt>
                <c:pt idx="253">
                  <c:v>4.754266398905397</c:v>
                </c:pt>
                <c:pt idx="254">
                  <c:v>5.3719337708487114</c:v>
                </c:pt>
                <c:pt idx="255">
                  <c:v>5.8095895468481711</c:v>
                </c:pt>
                <c:pt idx="256">
                  <c:v>5.9580222601103667</c:v>
                </c:pt>
                <c:pt idx="257">
                  <c:v>6.1294882852797254</c:v>
                </c:pt>
                <c:pt idx="258">
                  <c:v>6.3581917380844803</c:v>
                </c:pt>
                <c:pt idx="259">
                  <c:v>6.0926278697403617</c:v>
                </c:pt>
                <c:pt idx="260">
                  <c:v>5.9672153396398544</c:v>
                </c:pt>
                <c:pt idx="261">
                  <c:v>5.4242924785464322</c:v>
                </c:pt>
                <c:pt idx="262">
                  <c:v>5.2478801127963983</c:v>
                </c:pt>
                <c:pt idx="263">
                  <c:v>5.3631887107079361</c:v>
                </c:pt>
                <c:pt idx="264">
                  <c:v>5.2876130862201549</c:v>
                </c:pt>
                <c:pt idx="265">
                  <c:v>5.2762108886152372</c:v>
                </c:pt>
                <c:pt idx="266">
                  <c:v>5.3509518536628473</c:v>
                </c:pt>
                <c:pt idx="267">
                  <c:v>5.102716552074928</c:v>
                </c:pt>
                <c:pt idx="268">
                  <c:v>5.0436653217112157</c:v>
                </c:pt>
                <c:pt idx="269">
                  <c:v>5.0235858317171971</c:v>
                </c:pt>
                <c:pt idx="270">
                  <c:v>5.0314885719986489</c:v>
                </c:pt>
                <c:pt idx="271">
                  <c:v>5.0954097289952633</c:v>
                </c:pt>
                <c:pt idx="272">
                  <c:v>5.32929468143183</c:v>
                </c:pt>
                <c:pt idx="273">
                  <c:v>5.3182370725929697</c:v>
                </c:pt>
                <c:pt idx="274">
                  <c:v>5.3660603121312134</c:v>
                </c:pt>
                <c:pt idx="275">
                  <c:v>6.9918049438222454</c:v>
                </c:pt>
                <c:pt idx="276">
                  <c:v>5.8915114116453413</c:v>
                </c:pt>
                <c:pt idx="277">
                  <c:v>5.3124928491853733</c:v>
                </c:pt>
                <c:pt idx="278">
                  <c:v>4.9653435946586741</c:v>
                </c:pt>
                <c:pt idx="279">
                  <c:v>4.9141162582909956</c:v>
                </c:pt>
                <c:pt idx="280">
                  <c:v>4.7307668682518065</c:v>
                </c:pt>
                <c:pt idx="281">
                  <c:v>4.740773151683757</c:v>
                </c:pt>
                <c:pt idx="282">
                  <c:v>4.0161376191215155</c:v>
                </c:pt>
                <c:pt idx="283">
                  <c:v>3.8813013603240409</c:v>
                </c:pt>
                <c:pt idx="284">
                  <c:v>3.9853153034752822</c:v>
                </c:pt>
                <c:pt idx="285">
                  <c:v>3.7986143661592058</c:v>
                </c:pt>
                <c:pt idx="286">
                  <c:v>3.5598638476406026</c:v>
                </c:pt>
                <c:pt idx="287">
                  <c:v>3.5341569797886643</c:v>
                </c:pt>
                <c:pt idx="288">
                  <c:v>3.6593232795017063</c:v>
                </c:pt>
                <c:pt idx="289">
                  <c:v>3.71881032791556</c:v>
                </c:pt>
                <c:pt idx="290">
                  <c:v>3.5163735881693787</c:v>
                </c:pt>
                <c:pt idx="291">
                  <c:v>3.5660244315191831</c:v>
                </c:pt>
                <c:pt idx="292">
                  <c:v>3.627910344491637</c:v>
                </c:pt>
                <c:pt idx="293">
                  <c:v>4.4348281252867405</c:v>
                </c:pt>
                <c:pt idx="294">
                  <c:v>4.3036964019429531</c:v>
                </c:pt>
                <c:pt idx="295">
                  <c:v>4.1528574670286682</c:v>
                </c:pt>
                <c:pt idx="296">
                  <c:v>3.8183415632616242</c:v>
                </c:pt>
                <c:pt idx="297">
                  <c:v>3.6181330849159252</c:v>
                </c:pt>
                <c:pt idx="298">
                  <c:v>3.146740768674265</c:v>
                </c:pt>
                <c:pt idx="299">
                  <c:v>3.1037572280848789</c:v>
                </c:pt>
                <c:pt idx="300">
                  <c:v>3.081431020698203</c:v>
                </c:pt>
                <c:pt idx="301">
                  <c:v>3.0220539073281301</c:v>
                </c:pt>
                <c:pt idx="302">
                  <c:v>1.6454936328538055</c:v>
                </c:pt>
                <c:pt idx="303">
                  <c:v>1.6804718528800298</c:v>
                </c:pt>
                <c:pt idx="304">
                  <c:v>1.9055233857983991</c:v>
                </c:pt>
                <c:pt idx="305">
                  <c:v>2.5350167398519221</c:v>
                </c:pt>
                <c:pt idx="306">
                  <c:v>2.2345126229748917</c:v>
                </c:pt>
                <c:pt idx="307">
                  <c:v>1.9725917973891984</c:v>
                </c:pt>
                <c:pt idx="308">
                  <c:v>1.7850851608731066</c:v>
                </c:pt>
                <c:pt idx="309">
                  <c:v>1.7040462598025761</c:v>
                </c:pt>
                <c:pt idx="310">
                  <c:v>1.6678540848876537</c:v>
                </c:pt>
                <c:pt idx="311">
                  <c:v>1.8745519659202157</c:v>
                </c:pt>
                <c:pt idx="312">
                  <c:v>2.1336578642126831</c:v>
                </c:pt>
                <c:pt idx="313">
                  <c:v>2.270286511280811</c:v>
                </c:pt>
                <c:pt idx="314">
                  <c:v>2.7710632579276067</c:v>
                </c:pt>
                <c:pt idx="315">
                  <c:v>2.953813022786862</c:v>
                </c:pt>
                <c:pt idx="316">
                  <c:v>3.2678955783985932</c:v>
                </c:pt>
                <c:pt idx="317">
                  <c:v>3.4719882792941683</c:v>
                </c:pt>
                <c:pt idx="318">
                  <c:v>3.4356077537035943</c:v>
                </c:pt>
                <c:pt idx="319">
                  <c:v>3.6715341909246169</c:v>
                </c:pt>
                <c:pt idx="320">
                  <c:v>3.7763742976748103</c:v>
                </c:pt>
                <c:pt idx="321">
                  <c:v>3.5354488694563431</c:v>
                </c:pt>
                <c:pt idx="322">
                  <c:v>3.4535615560257575</c:v>
                </c:pt>
                <c:pt idx="323">
                  <c:v>3.2499300672062046</c:v>
                </c:pt>
                <c:pt idx="324">
                  <c:v>3.3960058001855233</c:v>
                </c:pt>
                <c:pt idx="325">
                  <c:v>3.5160198042637489</c:v>
                </c:pt>
                <c:pt idx="326">
                  <c:v>3.5383198968258327</c:v>
                </c:pt>
                <c:pt idx="327">
                  <c:v>3.7253702923865881</c:v>
                </c:pt>
                <c:pt idx="328">
                  <c:v>3.9812292628849346</c:v>
                </c:pt>
                <c:pt idx="329">
                  <c:v>4.1682111735575358</c:v>
                </c:pt>
                <c:pt idx="330">
                  <c:v>4.1700314159038454</c:v>
                </c:pt>
                <c:pt idx="331">
                  <c:v>4.3236667517674094</c:v>
                </c:pt>
                <c:pt idx="332">
                  <c:v>4.3222361978508808</c:v>
                </c:pt>
                <c:pt idx="333">
                  <c:v>4.2003852510805819</c:v>
                </c:pt>
                <c:pt idx="334">
                  <c:v>4.1442066521729677</c:v>
                </c:pt>
                <c:pt idx="335">
                  <c:v>4.3277276587277607</c:v>
                </c:pt>
                <c:pt idx="336">
                  <c:v>4.3274797747428551</c:v>
                </c:pt>
                <c:pt idx="337">
                  <c:v>3.7178137086827734</c:v>
                </c:pt>
                <c:pt idx="338">
                  <c:v>3.238474749456715</c:v>
                </c:pt>
                <c:pt idx="339">
                  <c:v>2.7836282494085989</c:v>
                </c:pt>
                <c:pt idx="340">
                  <c:v>2.8269822998974781</c:v>
                </c:pt>
                <c:pt idx="341">
                  <c:v>2.8542572772354031</c:v>
                </c:pt>
                <c:pt idx="342">
                  <c:v>3.0061546336663145</c:v>
                </c:pt>
                <c:pt idx="343">
                  <c:v>3.050032025500089</c:v>
                </c:pt>
                <c:pt idx="344">
                  <c:v>3.0312061123483631</c:v>
                </c:pt>
                <c:pt idx="345">
                  <c:v>3.056949587893667</c:v>
                </c:pt>
                <c:pt idx="346">
                  <c:v>2.9934841178931362</c:v>
                </c:pt>
                <c:pt idx="347">
                  <c:v>2.7112218463500635</c:v>
                </c:pt>
                <c:pt idx="348">
                  <c:v>2.5859107464174707</c:v>
                </c:pt>
                <c:pt idx="349">
                  <c:v>2.2717134625216366</c:v>
                </c:pt>
                <c:pt idx="350">
                  <c:v>2.0997879962733155</c:v>
                </c:pt>
                <c:pt idx="351">
                  <c:v>1.8581620885039198</c:v>
                </c:pt>
                <c:pt idx="352">
                  <c:v>1.6160865104371223</c:v>
                </c:pt>
                <c:pt idx="353">
                  <c:v>1.5426107192914955</c:v>
                </c:pt>
                <c:pt idx="354">
                  <c:v>1.6169380920248788</c:v>
                </c:pt>
                <c:pt idx="355">
                  <c:v>1.5637331308674181</c:v>
                </c:pt>
                <c:pt idx="356">
                  <c:v>1.7381815980208857</c:v>
                </c:pt>
                <c:pt idx="357">
                  <c:v>1.976097769501475</c:v>
                </c:pt>
                <c:pt idx="358">
                  <c:v>2.176047140811832</c:v>
                </c:pt>
                <c:pt idx="359">
                  <c:v>2.4453641868310751</c:v>
                </c:pt>
                <c:pt idx="360">
                  <c:v>2.6479013986448523</c:v>
                </c:pt>
                <c:pt idx="361">
                  <c:v>2.9774904662024375</c:v>
                </c:pt>
                <c:pt idx="362">
                  <c:v>3.2740204696075441</c:v>
                </c:pt>
                <c:pt idx="363">
                  <c:v>3.6241573975178394</c:v>
                </c:pt>
                <c:pt idx="364">
                  <c:v>3.9310770411437308</c:v>
                </c:pt>
                <c:pt idx="365">
                  <c:v>4.2010377802509904</c:v>
                </c:pt>
                <c:pt idx="366">
                  <c:v>4.3842801015432862</c:v>
                </c:pt>
                <c:pt idx="367">
                  <c:v>4.7391859846594189</c:v>
                </c:pt>
                <c:pt idx="368">
                  <c:v>4.9955796899289799</c:v>
                </c:pt>
                <c:pt idx="369">
                  <c:v>4.9032718275223024</c:v>
                </c:pt>
                <c:pt idx="370">
                  <c:v>4.8035404290111012</c:v>
                </c:pt>
                <c:pt idx="371">
                  <c:v>4.7205319227614204</c:v>
                </c:pt>
                <c:pt idx="372">
                  <c:v>4.5909413234427916</c:v>
                </c:pt>
                <c:pt idx="373">
                  <c:v>4.6547867957968583</c:v>
                </c:pt>
                <c:pt idx="374">
                  <c:v>4.6008793956291321</c:v>
                </c:pt>
                <c:pt idx="375">
                  <c:v>4.6630885101685946</c:v>
                </c:pt>
                <c:pt idx="376">
                  <c:v>4.8025706595206445</c:v>
                </c:pt>
                <c:pt idx="377">
                  <c:v>4.9757958985715458</c:v>
                </c:pt>
                <c:pt idx="378">
                  <c:v>4.9085899221432303</c:v>
                </c:pt>
                <c:pt idx="379">
                  <c:v>4.3323774143275511</c:v>
                </c:pt>
                <c:pt idx="380">
                  <c:v>3.6123044798312862</c:v>
                </c:pt>
                <c:pt idx="381">
                  <c:v>4.8352684062322346</c:v>
                </c:pt>
                <c:pt idx="382">
                  <c:v>5.1525428956562491</c:v>
                </c:pt>
                <c:pt idx="383">
                  <c:v>5.2070871106145251</c:v>
                </c:pt>
                <c:pt idx="384">
                  <c:v>4.9648965306139363</c:v>
                </c:pt>
                <c:pt idx="385">
                  <c:v>4.918111729839544</c:v>
                </c:pt>
                <c:pt idx="386">
                  <c:v>3.8582339282945535</c:v>
                </c:pt>
                <c:pt idx="387">
                  <c:v>2.7429922458710205</c:v>
                </c:pt>
                <c:pt idx="388">
                  <c:v>4.3016346309108968</c:v>
                </c:pt>
                <c:pt idx="389">
                  <c:v>4.2632344557803066</c:v>
                </c:pt>
                <c:pt idx="390">
                  <c:v>3.8173890472442982</c:v>
                </c:pt>
                <c:pt idx="391">
                  <c:v>4.4317223509377817</c:v>
                </c:pt>
                <c:pt idx="392">
                  <c:v>5.7636398593883813</c:v>
                </c:pt>
                <c:pt idx="393">
                  <c:v>7.029877212231944</c:v>
                </c:pt>
                <c:pt idx="394">
                  <c:v>8.0539996899524589</c:v>
                </c:pt>
                <c:pt idx="395">
                  <c:v>7.6171402070909986</c:v>
                </c:pt>
                <c:pt idx="396">
                  <c:v>7.292031945419601</c:v>
                </c:pt>
                <c:pt idx="397">
                  <c:v>7.5368782409923796</c:v>
                </c:pt>
                <c:pt idx="398">
                  <c:v>7.2805640091193249</c:v>
                </c:pt>
                <c:pt idx="399">
                  <c:v>6.3169335891313407</c:v>
                </c:pt>
                <c:pt idx="400">
                  <c:v>5.460127346566785</c:v>
                </c:pt>
                <c:pt idx="401">
                  <c:v>5.2769462471010691</c:v>
                </c:pt>
                <c:pt idx="402">
                  <c:v>4.8917955082139812</c:v>
                </c:pt>
                <c:pt idx="403">
                  <c:v>4.93325041983329</c:v>
                </c:pt>
                <c:pt idx="404">
                  <c:v>5.0040320679526529</c:v>
                </c:pt>
                <c:pt idx="405">
                  <c:v>4.6094818633274013</c:v>
                </c:pt>
                <c:pt idx="406">
                  <c:v>3.9561750473443951</c:v>
                </c:pt>
                <c:pt idx="407">
                  <c:v>3.4149962900443214</c:v>
                </c:pt>
                <c:pt idx="408">
                  <c:v>3.3002133199336252</c:v>
                </c:pt>
                <c:pt idx="409">
                  <c:v>3.4991891276747698</c:v>
                </c:pt>
                <c:pt idx="410">
                  <c:v>3.5852193051666972</c:v>
                </c:pt>
                <c:pt idx="411">
                  <c:v>3.7296998786328297</c:v>
                </c:pt>
                <c:pt idx="412">
                  <c:v>3.762652314988725</c:v>
                </c:pt>
                <c:pt idx="413">
                  <c:v>4.6700893338448468</c:v>
                </c:pt>
                <c:pt idx="414">
                  <c:v>5.1683482875170288</c:v>
                </c:pt>
                <c:pt idx="415">
                  <c:v>5.6047257947447218</c:v>
                </c:pt>
                <c:pt idx="416">
                  <c:v>5.6007940758608914</c:v>
                </c:pt>
                <c:pt idx="417">
                  <c:v>5.5656477618902294</c:v>
                </c:pt>
                <c:pt idx="418">
                  <c:v>5.4116213984164823</c:v>
                </c:pt>
                <c:pt idx="419">
                  <c:v>5.1355487182010284</c:v>
                </c:pt>
                <c:pt idx="420">
                  <c:v>4.8086874032150586</c:v>
                </c:pt>
                <c:pt idx="421">
                  <c:v>4.6385837074756253</c:v>
                </c:pt>
                <c:pt idx="422">
                  <c:v>4.6714321463659374</c:v>
                </c:pt>
                <c:pt idx="423">
                  <c:v>4.7196800426508165</c:v>
                </c:pt>
                <c:pt idx="424">
                  <c:v>4.6148479773527757</c:v>
                </c:pt>
                <c:pt idx="425">
                  <c:v>4.7726711545348488</c:v>
                </c:pt>
                <c:pt idx="426">
                  <c:v>4.767441081469153</c:v>
                </c:pt>
                <c:pt idx="427">
                  <c:v>4.9418890877347534</c:v>
                </c:pt>
                <c:pt idx="428">
                  <c:v>4.8091668621880235</c:v>
                </c:pt>
                <c:pt idx="429">
                  <c:v>5.0562917479380038</c:v>
                </c:pt>
                <c:pt idx="430">
                  <c:v>5.0580041050210021</c:v>
                </c:pt>
                <c:pt idx="431">
                  <c:v>5.070639402688613</c:v>
                </c:pt>
                <c:pt idx="432">
                  <c:v>5.1159102155256972</c:v>
                </c:pt>
                <c:pt idx="433">
                  <c:v>5.2691668562949197</c:v>
                </c:pt>
                <c:pt idx="434">
                  <c:v>5.3566751125327725</c:v>
                </c:pt>
                <c:pt idx="435">
                  <c:v>5.1008358735045567</c:v>
                </c:pt>
                <c:pt idx="436">
                  <c:v>4.8753600647825346</c:v>
                </c:pt>
                <c:pt idx="437">
                  <c:v>4.2368886666547905</c:v>
                </c:pt>
                <c:pt idx="438">
                  <c:v>3.8448644719639482</c:v>
                </c:pt>
                <c:pt idx="439">
                  <c:v>4.0218600881714268</c:v>
                </c:pt>
                <c:pt idx="440">
                  <c:v>3.6888056813980183</c:v>
                </c:pt>
                <c:pt idx="441">
                  <c:v>3.667371562652836</c:v>
                </c:pt>
                <c:pt idx="442">
                  <c:v>3.8467919072820238</c:v>
                </c:pt>
                <c:pt idx="443">
                  <c:v>3.9783760010685865</c:v>
                </c:pt>
                <c:pt idx="444">
                  <c:v>3.9330663610461558</c:v>
                </c:pt>
                <c:pt idx="445">
                  <c:v>3.7480756030529969</c:v>
                </c:pt>
                <c:pt idx="446">
                  <c:v>3.8864767730967276</c:v>
                </c:pt>
                <c:pt idx="447">
                  <c:v>3.8061858224464515</c:v>
                </c:pt>
                <c:pt idx="448">
                  <c:v>3.7008732552946588</c:v>
                </c:pt>
                <c:pt idx="449">
                  <c:v>3.7018920698757083</c:v>
                </c:pt>
                <c:pt idx="450">
                  <c:v>3.0773070541812366</c:v>
                </c:pt>
                <c:pt idx="451">
                  <c:v>3.8472919069790383</c:v>
                </c:pt>
                <c:pt idx="452">
                  <c:v>4.4627992232163223</c:v>
                </c:pt>
                <c:pt idx="453">
                  <c:v>5.4627799283914227</c:v>
                </c:pt>
                <c:pt idx="454">
                  <c:v>6.2571808570260403</c:v>
                </c:pt>
                <c:pt idx="455">
                  <c:v>7.106556134890897</c:v>
                </c:pt>
                <c:pt idx="456">
                  <c:v>8.1492986180758553</c:v>
                </c:pt>
                <c:pt idx="457">
                  <c:v>7.9030671969785988</c:v>
                </c:pt>
                <c:pt idx="458">
                  <c:v>7.0683380767401269</c:v>
                </c:pt>
                <c:pt idx="459">
                  <c:v>6.6047029434580686</c:v>
                </c:pt>
                <c:pt idx="460">
                  <c:v>7.1890204338998451</c:v>
                </c:pt>
                <c:pt idx="461">
                  <c:v>7.0533430600233844</c:v>
                </c:pt>
                <c:pt idx="462">
                  <c:v>5.7036256714035369</c:v>
                </c:pt>
                <c:pt idx="463">
                  <c:v>5.0593099048002887</c:v>
                </c:pt>
                <c:pt idx="464">
                  <c:v>5.1565550822520043</c:v>
                </c:pt>
                <c:pt idx="465">
                  <c:v>5.1080963045694547</c:v>
                </c:pt>
                <c:pt idx="466">
                  <c:v>4.9122882307290974</c:v>
                </c:pt>
                <c:pt idx="467">
                  <c:v>4.8846637455714044</c:v>
                </c:pt>
                <c:pt idx="468">
                  <c:v>4.6475071929740874</c:v>
                </c:pt>
                <c:pt idx="469">
                  <c:v>4.8871452738665742</c:v>
                </c:pt>
                <c:pt idx="470">
                  <c:v>4.6789695854974633</c:v>
                </c:pt>
                <c:pt idx="471">
                  <c:v>4.7164857068116808</c:v>
                </c:pt>
                <c:pt idx="472">
                  <c:v>4.8398996861844648</c:v>
                </c:pt>
                <c:pt idx="473">
                  <c:v>4.9963036055575634</c:v>
                </c:pt>
                <c:pt idx="474">
                  <c:v>4.9103242200875457</c:v>
                </c:pt>
                <c:pt idx="475">
                  <c:v>5.0860593760041475</c:v>
                </c:pt>
                <c:pt idx="476">
                  <c:v>4.8623097645186117</c:v>
                </c:pt>
                <c:pt idx="477">
                  <c:v>4.7291063844866317</c:v>
                </c:pt>
                <c:pt idx="478">
                  <c:v>4.7348712564690123</c:v>
                </c:pt>
                <c:pt idx="479">
                  <c:v>4.9545027693082853</c:v>
                </c:pt>
                <c:pt idx="480">
                  <c:v>4.6204180556949606</c:v>
                </c:pt>
                <c:pt idx="481">
                  <c:v>4.2922933776800596</c:v>
                </c:pt>
                <c:pt idx="482">
                  <c:v>4.2383318685714944</c:v>
                </c:pt>
                <c:pt idx="483">
                  <c:v>4.8655784765456414</c:v>
                </c:pt>
                <c:pt idx="484">
                  <c:v>4.8969411397333191</c:v>
                </c:pt>
                <c:pt idx="485">
                  <c:v>4.9945179101567225</c:v>
                </c:pt>
                <c:pt idx="486">
                  <c:v>5.0810477626418198</c:v>
                </c:pt>
                <c:pt idx="487">
                  <c:v>5.2371676407872503</c:v>
                </c:pt>
                <c:pt idx="488">
                  <c:v>5.2558708738122162</c:v>
                </c:pt>
                <c:pt idx="489">
                  <c:v>4.9331796663451621</c:v>
                </c:pt>
                <c:pt idx="490">
                  <c:v>4.8554739698283873</c:v>
                </c:pt>
                <c:pt idx="491">
                  <c:v>4.9103729226145951</c:v>
                </c:pt>
                <c:pt idx="492">
                  <c:v>4.8869826706765567</c:v>
                </c:pt>
                <c:pt idx="493">
                  <c:v>4.5326628802380791</c:v>
                </c:pt>
                <c:pt idx="494">
                  <c:v>4.8381972933090909</c:v>
                </c:pt>
                <c:pt idx="495">
                  <c:v>4.4872538085239757</c:v>
                </c:pt>
                <c:pt idx="496">
                  <c:v>4.465438052789116</c:v>
                </c:pt>
                <c:pt idx="497">
                  <c:v>3.8839261000011631</c:v>
                </c:pt>
                <c:pt idx="498">
                  <c:v>3.411345555976987</c:v>
                </c:pt>
                <c:pt idx="499">
                  <c:v>3.2405482151066782</c:v>
                </c:pt>
                <c:pt idx="500">
                  <c:v>3.6242182008055499</c:v>
                </c:pt>
                <c:pt idx="501">
                  <c:v>4.184599869438812</c:v>
                </c:pt>
                <c:pt idx="502">
                  <c:v>5.260934384482284</c:v>
                </c:pt>
                <c:pt idx="503">
                  <c:v>4.8677997047804507</c:v>
                </c:pt>
                <c:pt idx="504">
                  <c:v>3.944146800355544</c:v>
                </c:pt>
                <c:pt idx="505">
                  <c:v>3.8422536327454475</c:v>
                </c:pt>
                <c:pt idx="506">
                  <c:v>3.890734581882306</c:v>
                </c:pt>
                <c:pt idx="507">
                  <c:v>3.9511240952863882</c:v>
                </c:pt>
                <c:pt idx="508">
                  <c:v>4.0246748055471295</c:v>
                </c:pt>
                <c:pt idx="509">
                  <c:v>3.9433620283301862</c:v>
                </c:pt>
                <c:pt idx="510">
                  <c:v>3.704669893513727</c:v>
                </c:pt>
                <c:pt idx="511">
                  <c:v>3.679991704216814</c:v>
                </c:pt>
                <c:pt idx="512">
                  <c:v>3.9741893730815865</c:v>
                </c:pt>
                <c:pt idx="513">
                  <c:v>4.2172170687079662</c:v>
                </c:pt>
                <c:pt idx="514">
                  <c:v>4.1454796148359225</c:v>
                </c:pt>
                <c:pt idx="515">
                  <c:v>3.8764588593555747</c:v>
                </c:pt>
                <c:pt idx="516">
                  <c:v>3.6031884194247326</c:v>
                </c:pt>
                <c:pt idx="517">
                  <c:v>3.5509916866304407</c:v>
                </c:pt>
                <c:pt idx="518">
                  <c:v>3.5977007008642632</c:v>
                </c:pt>
                <c:pt idx="519">
                  <c:v>3.8821874491894413</c:v>
                </c:pt>
                <c:pt idx="520">
                  <c:v>3.7607959205057799</c:v>
                </c:pt>
                <c:pt idx="521">
                  <c:v>3.7967807649325813</c:v>
                </c:pt>
                <c:pt idx="522">
                  <c:v>4.2584116050351035</c:v>
                </c:pt>
                <c:pt idx="523">
                  <c:v>4.4617185839581692</c:v>
                </c:pt>
                <c:pt idx="524">
                  <c:v>4.4869220305813542</c:v>
                </c:pt>
                <c:pt idx="525">
                  <c:v>4.2621654586839863</c:v>
                </c:pt>
                <c:pt idx="526">
                  <c:v>4.0000411946126295</c:v>
                </c:pt>
                <c:pt idx="527">
                  <c:v>3.9750301936272638</c:v>
                </c:pt>
                <c:pt idx="528">
                  <c:v>4.1541523814268171</c:v>
                </c:pt>
                <c:pt idx="529">
                  <c:v>3.9814713105181894</c:v>
                </c:pt>
                <c:pt idx="530">
                  <c:v>2.5140814439594159</c:v>
                </c:pt>
                <c:pt idx="531">
                  <c:v>4.6776924990510471</c:v>
                </c:pt>
                <c:pt idx="532">
                  <c:v>4.6631456911400235</c:v>
                </c:pt>
                <c:pt idx="533">
                  <c:v>4.3045572323173724</c:v>
                </c:pt>
                <c:pt idx="534">
                  <c:v>4.0698875464635869</c:v>
                </c:pt>
                <c:pt idx="535">
                  <c:v>3.8658140960270275</c:v>
                </c:pt>
                <c:pt idx="536">
                  <c:v>4.4404775163801595</c:v>
                </c:pt>
                <c:pt idx="537">
                  <c:v>4.8007422035099161</c:v>
                </c:pt>
                <c:pt idx="538">
                  <c:v>4.6338024386479244</c:v>
                </c:pt>
                <c:pt idx="539">
                  <c:v>4.7838547306809458</c:v>
                </c:pt>
                <c:pt idx="540">
                  <c:v>4.5898838801841491</c:v>
                </c:pt>
                <c:pt idx="541">
                  <c:v>4.5963580307091654</c:v>
                </c:pt>
                <c:pt idx="542">
                  <c:v>4.7339657444805008</c:v>
                </c:pt>
                <c:pt idx="543">
                  <c:v>4.5060520941057041</c:v>
                </c:pt>
                <c:pt idx="544">
                  <c:v>4.0924603287350401</c:v>
                </c:pt>
                <c:pt idx="545">
                  <c:v>3.641824061637617</c:v>
                </c:pt>
                <c:pt idx="546">
                  <c:v>3.4393793707178584</c:v>
                </c:pt>
                <c:pt idx="547">
                  <c:v>2.8160296858355438</c:v>
                </c:pt>
                <c:pt idx="548">
                  <c:v>2.3853516357626554</c:v>
                </c:pt>
                <c:pt idx="549">
                  <c:v>2.3585707825907645</c:v>
                </c:pt>
                <c:pt idx="550">
                  <c:v>2.2376288374561271</c:v>
                </c:pt>
                <c:pt idx="551">
                  <c:v>2.8441816686639765</c:v>
                </c:pt>
                <c:pt idx="552">
                  <c:v>3.3408444235854318</c:v>
                </c:pt>
                <c:pt idx="553">
                  <c:v>2.9753428119053065</c:v>
                </c:pt>
                <c:pt idx="554">
                  <c:v>2.4177529044511878</c:v>
                </c:pt>
                <c:pt idx="555">
                  <c:v>2.3497207350626672</c:v>
                </c:pt>
                <c:pt idx="556">
                  <c:v>2.7203496584353606</c:v>
                </c:pt>
                <c:pt idx="557">
                  <c:v>3.4383675897624513</c:v>
                </c:pt>
                <c:pt idx="558">
                  <c:v>2.5067568453598885</c:v>
                </c:pt>
                <c:pt idx="559">
                  <c:v>2.0330869170984349</c:v>
                </c:pt>
                <c:pt idx="560">
                  <c:v>1.394848708975748</c:v>
                </c:pt>
                <c:pt idx="561">
                  <c:v>1.1102563556130454</c:v>
                </c:pt>
                <c:pt idx="562">
                  <c:v>1.4117233439896426</c:v>
                </c:pt>
                <c:pt idx="563">
                  <c:v>0.94083806426283356</c:v>
                </c:pt>
                <c:pt idx="564">
                  <c:v>0.68417028873465813</c:v>
                </c:pt>
                <c:pt idx="565">
                  <c:v>0.61052432316672456</c:v>
                </c:pt>
                <c:pt idx="566">
                  <c:v>0.61797492534750043</c:v>
                </c:pt>
                <c:pt idx="567">
                  <c:v>0.59527807349399331</c:v>
                </c:pt>
                <c:pt idx="568">
                  <c:v>0.67516829973346881</c:v>
                </c:pt>
                <c:pt idx="569">
                  <c:v>0.77003586735624918</c:v>
                </c:pt>
                <c:pt idx="570">
                  <c:v>0.84950479471380858</c:v>
                </c:pt>
                <c:pt idx="571">
                  <c:v>0.91597682434806649</c:v>
                </c:pt>
                <c:pt idx="572">
                  <c:v>0.86342935825519562</c:v>
                </c:pt>
                <c:pt idx="573">
                  <c:v>0.97975545448744716</c:v>
                </c:pt>
                <c:pt idx="574">
                  <c:v>0.97977679350658253</c:v>
                </c:pt>
                <c:pt idx="575">
                  <c:v>1.124253515643755</c:v>
                </c:pt>
                <c:pt idx="576">
                  <c:v>1.334015890610506</c:v>
                </c:pt>
                <c:pt idx="577">
                  <c:v>1.4622924463161138</c:v>
                </c:pt>
                <c:pt idx="578">
                  <c:v>1.448792234210718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57-4C4A-85CE-5D7DB1705839}"/>
            </c:ext>
          </c:extLst>
        </c:ser>
        <c:ser>
          <c:idx val="6"/>
          <c:order val="1"/>
          <c:tx>
            <c:strRef>
              <c:f>'SCPT-12'!$AO$9</c:f>
              <c:strCache>
                <c:ptCount val="1"/>
                <c:pt idx="0">
                  <c:v>Rf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'SCPT-12'!$AO$13:$AO$10000</c:f>
              <c:numCache>
                <c:formatCode>0.0</c:formatCode>
                <c:ptCount val="9988"/>
                <c:pt idx="0">
                  <c:v>0.16903313049357674</c:v>
                </c:pt>
                <c:pt idx="1">
                  <c:v>0.53623410448904552</c:v>
                </c:pt>
                <c:pt idx="2">
                  <c:v>1.7961654894046422</c:v>
                </c:pt>
                <c:pt idx="3">
                  <c:v>2.0700334997787753</c:v>
                </c:pt>
                <c:pt idx="4">
                  <c:v>2.6232652600699535</c:v>
                </c:pt>
                <c:pt idx="5">
                  <c:v>2.7925160569673273</c:v>
                </c:pt>
                <c:pt idx="6">
                  <c:v>2.8199687290596387</c:v>
                </c:pt>
                <c:pt idx="7">
                  <c:v>2.8939715915445698</c:v>
                </c:pt>
                <c:pt idx="8">
                  <c:v>2.949261253006529</c:v>
                </c:pt>
                <c:pt idx="9">
                  <c:v>2.9334790486324804</c:v>
                </c:pt>
                <c:pt idx="10">
                  <c:v>2.9643691588785051</c:v>
                </c:pt>
                <c:pt idx="11">
                  <c:v>3.04064075941857</c:v>
                </c:pt>
                <c:pt idx="12">
                  <c:v>3.2000487626478122</c:v>
                </c:pt>
                <c:pt idx="13">
                  <c:v>3.4325308129510188</c:v>
                </c:pt>
                <c:pt idx="14">
                  <c:v>3.6963134997219584</c:v>
                </c:pt>
                <c:pt idx="15">
                  <c:v>4.0756156781130768</c:v>
                </c:pt>
                <c:pt idx="16">
                  <c:v>4.5550232288037158</c:v>
                </c:pt>
                <c:pt idx="17">
                  <c:v>5.065776556057334</c:v>
                </c:pt>
                <c:pt idx="18">
                  <c:v>5.8368282243071459</c:v>
                </c:pt>
                <c:pt idx="19">
                  <c:v>6.2779875318289591</c:v>
                </c:pt>
                <c:pt idx="20">
                  <c:v>6.3609338113141565</c:v>
                </c:pt>
                <c:pt idx="21">
                  <c:v>6.3509893718137045</c:v>
                </c:pt>
                <c:pt idx="22">
                  <c:v>6.3945753401141587</c:v>
                </c:pt>
                <c:pt idx="23">
                  <c:v>6.1528087993594331</c:v>
                </c:pt>
                <c:pt idx="24">
                  <c:v>5.5363877076145398</c:v>
                </c:pt>
                <c:pt idx="25">
                  <c:v>5.2668676821866311</c:v>
                </c:pt>
                <c:pt idx="26">
                  <c:v>5.1774857815257898</c:v>
                </c:pt>
                <c:pt idx="27">
                  <c:v>5.1459323565227644</c:v>
                </c:pt>
                <c:pt idx="28">
                  <c:v>5.0761421319796947</c:v>
                </c:pt>
                <c:pt idx="29">
                  <c:v>5.0697347183710635</c:v>
                </c:pt>
                <c:pt idx="30">
                  <c:v>5.0734482465823216</c:v>
                </c:pt>
                <c:pt idx="31">
                  <c:v>5.2950396068962595</c:v>
                </c:pt>
                <c:pt idx="32">
                  <c:v>4.7254631372057041</c:v>
                </c:pt>
                <c:pt idx="33">
                  <c:v>4.4029516083003788</c:v>
                </c:pt>
                <c:pt idx="34">
                  <c:v>3.945207674129851</c:v>
                </c:pt>
                <c:pt idx="35">
                  <c:v>3.9330543933054392</c:v>
                </c:pt>
                <c:pt idx="36">
                  <c:v>3.9534092841353514</c:v>
                </c:pt>
                <c:pt idx="37">
                  <c:v>3.6008230452674899</c:v>
                </c:pt>
                <c:pt idx="38">
                  <c:v>3.576363488580022</c:v>
                </c:pt>
                <c:pt idx="39">
                  <c:v>3.4516765285996058</c:v>
                </c:pt>
                <c:pt idx="40">
                  <c:v>3.5525024533856731</c:v>
                </c:pt>
                <c:pt idx="41">
                  <c:v>3.7369503321733633</c:v>
                </c:pt>
                <c:pt idx="42">
                  <c:v>4.0134853106437625</c:v>
                </c:pt>
                <c:pt idx="43">
                  <c:v>4.0134853106437625</c:v>
                </c:pt>
                <c:pt idx="44">
                  <c:v>4.4984802431610937</c:v>
                </c:pt>
                <c:pt idx="45">
                  <c:v>4.6309346434180334</c:v>
                </c:pt>
                <c:pt idx="46">
                  <c:v>4.8600232959794347</c:v>
                </c:pt>
                <c:pt idx="47">
                  <c:v>4.9499045801526709</c:v>
                </c:pt>
                <c:pt idx="48">
                  <c:v>4.96</c:v>
                </c:pt>
                <c:pt idx="49">
                  <c:v>5.1675862636910157</c:v>
                </c:pt>
                <c:pt idx="50">
                  <c:v>5.5891839349622243</c:v>
                </c:pt>
                <c:pt idx="51">
                  <c:v>5.7890705951254677</c:v>
                </c:pt>
                <c:pt idx="52">
                  <c:v>6.1012670064051626</c:v>
                </c:pt>
                <c:pt idx="53">
                  <c:v>6.3254744105807932</c:v>
                </c:pt>
                <c:pt idx="54">
                  <c:v>6.4743242577913458</c:v>
                </c:pt>
                <c:pt idx="55">
                  <c:v>6.4303873186780329</c:v>
                </c:pt>
                <c:pt idx="56">
                  <c:v>6.3791008505467799</c:v>
                </c:pt>
                <c:pt idx="57">
                  <c:v>6.5896078643188929</c:v>
                </c:pt>
                <c:pt idx="58">
                  <c:v>6.3663899483957813</c:v>
                </c:pt>
                <c:pt idx="59">
                  <c:v>6.6457225712904782</c:v>
                </c:pt>
                <c:pt idx="60">
                  <c:v>6.5114815979867888</c:v>
                </c:pt>
                <c:pt idx="61">
                  <c:v>6.7018023293643054</c:v>
                </c:pt>
                <c:pt idx="62">
                  <c:v>6.9739235900545777</c:v>
                </c:pt>
                <c:pt idx="63">
                  <c:v>7.0632227685063356</c:v>
                </c:pt>
                <c:pt idx="64">
                  <c:v>5.3233800403842624</c:v>
                </c:pt>
                <c:pt idx="65">
                  <c:v>4.266697007623165</c:v>
                </c:pt>
                <c:pt idx="66">
                  <c:v>3.6121767724577749</c:v>
                </c:pt>
                <c:pt idx="67">
                  <c:v>3.5520062711283127</c:v>
                </c:pt>
                <c:pt idx="68">
                  <c:v>3.75</c:v>
                </c:pt>
                <c:pt idx="69">
                  <c:v>4.0446163894890219</c:v>
                </c:pt>
                <c:pt idx="70">
                  <c:v>4.5871559633027514</c:v>
                </c:pt>
                <c:pt idx="71">
                  <c:v>5.5674277359127213</c:v>
                </c:pt>
                <c:pt idx="72">
                  <c:v>6.140861466821887</c:v>
                </c:pt>
                <c:pt idx="73">
                  <c:v>6.9448910037939697</c:v>
                </c:pt>
                <c:pt idx="74">
                  <c:v>7.8108281617804423</c:v>
                </c:pt>
                <c:pt idx="75">
                  <c:v>7.9712294231054432</c:v>
                </c:pt>
                <c:pt idx="76">
                  <c:v>6.9659976550106899</c:v>
                </c:pt>
                <c:pt idx="77">
                  <c:v>5.0651981921138765</c:v>
                </c:pt>
                <c:pt idx="78">
                  <c:v>3.742844561867019</c:v>
                </c:pt>
                <c:pt idx="79">
                  <c:v>3.3954131424853609</c:v>
                </c:pt>
                <c:pt idx="80">
                  <c:v>2.9581222690537881</c:v>
                </c:pt>
                <c:pt idx="81">
                  <c:v>2.235231506120277</c:v>
                </c:pt>
                <c:pt idx="82">
                  <c:v>1.9414281013491284</c:v>
                </c:pt>
                <c:pt idx="83">
                  <c:v>1.6833281802878834</c:v>
                </c:pt>
                <c:pt idx="84">
                  <c:v>1.7932701994761233</c:v>
                </c:pt>
                <c:pt idx="85">
                  <c:v>1.7252675256606245</c:v>
                </c:pt>
                <c:pt idx="86">
                  <c:v>2.1869020189791852</c:v>
                </c:pt>
                <c:pt idx="87">
                  <c:v>2.4808033077377436</c:v>
                </c:pt>
                <c:pt idx="88">
                  <c:v>2.7932960893854752</c:v>
                </c:pt>
                <c:pt idx="89">
                  <c:v>3.0094421246661405</c:v>
                </c:pt>
                <c:pt idx="90">
                  <c:v>3.4637088927806965</c:v>
                </c:pt>
                <c:pt idx="91">
                  <c:v>4.2028018679119414</c:v>
                </c:pt>
                <c:pt idx="92">
                  <c:v>5.9496093952092721</c:v>
                </c:pt>
                <c:pt idx="93">
                  <c:v>6.7907299312258003</c:v>
                </c:pt>
                <c:pt idx="94">
                  <c:v>6.9401690266972613</c:v>
                </c:pt>
                <c:pt idx="95">
                  <c:v>5.9636951149971482</c:v>
                </c:pt>
                <c:pt idx="96">
                  <c:v>5.3988002666074202</c:v>
                </c:pt>
                <c:pt idx="97">
                  <c:v>4.6232179226069245</c:v>
                </c:pt>
                <c:pt idx="98">
                  <c:v>4.0839708762981859</c:v>
                </c:pt>
                <c:pt idx="99">
                  <c:v>3.9695369472285096</c:v>
                </c:pt>
                <c:pt idx="100">
                  <c:v>3.4212597078244209</c:v>
                </c:pt>
                <c:pt idx="101">
                  <c:v>3.8107801106591914</c:v>
                </c:pt>
                <c:pt idx="102">
                  <c:v>4.6601941747572813</c:v>
                </c:pt>
                <c:pt idx="103">
                  <c:v>5.548050945580858</c:v>
                </c:pt>
                <c:pt idx="104">
                  <c:v>5.8213432304641826</c:v>
                </c:pt>
                <c:pt idx="105">
                  <c:v>5.8795860771401687</c:v>
                </c:pt>
                <c:pt idx="106">
                  <c:v>5.6103543656385373</c:v>
                </c:pt>
                <c:pt idx="107">
                  <c:v>5.2581261950286802</c:v>
                </c:pt>
                <c:pt idx="108">
                  <c:v>5.0541892455189652</c:v>
                </c:pt>
                <c:pt idx="109">
                  <c:v>6.3962983124659774</c:v>
                </c:pt>
                <c:pt idx="110">
                  <c:v>6.5844244304851296</c:v>
                </c:pt>
                <c:pt idx="111">
                  <c:v>6.6920796272765788</c:v>
                </c:pt>
                <c:pt idx="112">
                  <c:v>5.7879610410346469</c:v>
                </c:pt>
                <c:pt idx="113">
                  <c:v>5.2366815108032316</c:v>
                </c:pt>
                <c:pt idx="114">
                  <c:v>4.7538473934413021</c:v>
                </c:pt>
                <c:pt idx="115">
                  <c:v>2.6083348153417516</c:v>
                </c:pt>
                <c:pt idx="116">
                  <c:v>1.8515880928642643</c:v>
                </c:pt>
                <c:pt idx="117">
                  <c:v>1.1333195961261078</c:v>
                </c:pt>
                <c:pt idx="118">
                  <c:v>1.4656087330065191</c:v>
                </c:pt>
                <c:pt idx="119">
                  <c:v>2.2360400649370544</c:v>
                </c:pt>
                <c:pt idx="120">
                  <c:v>3.8758305351146682</c:v>
                </c:pt>
                <c:pt idx="121">
                  <c:v>4.1976105908944135</c:v>
                </c:pt>
                <c:pt idx="122">
                  <c:v>4.4078856032208797</c:v>
                </c:pt>
                <c:pt idx="123">
                  <c:v>4.9141320091040761</c:v>
                </c:pt>
                <c:pt idx="124">
                  <c:v>5.081300813008129</c:v>
                </c:pt>
                <c:pt idx="125">
                  <c:v>5.1277653918710353</c:v>
                </c:pt>
                <c:pt idx="126">
                  <c:v>5.3096714418074269</c:v>
                </c:pt>
                <c:pt idx="127">
                  <c:v>5.2049328980776215</c:v>
                </c:pt>
                <c:pt idx="128">
                  <c:v>5.1862329090051871</c:v>
                </c:pt>
                <c:pt idx="129">
                  <c:v>5.3488802517120115</c:v>
                </c:pt>
                <c:pt idx="130">
                  <c:v>5.3981106612685563</c:v>
                </c:pt>
                <c:pt idx="131">
                  <c:v>5.3731118959945885</c:v>
                </c:pt>
                <c:pt idx="132">
                  <c:v>5.145862499527035</c:v>
                </c:pt>
                <c:pt idx="133">
                  <c:v>5.307897210905673</c:v>
                </c:pt>
                <c:pt idx="134">
                  <c:v>5.514853876499477</c:v>
                </c:pt>
                <c:pt idx="135">
                  <c:v>5.551473589680791</c:v>
                </c:pt>
                <c:pt idx="136">
                  <c:v>5.7797304214297904</c:v>
                </c:pt>
                <c:pt idx="137">
                  <c:v>5.8192163455321344</c:v>
                </c:pt>
                <c:pt idx="138">
                  <c:v>5.7835901420000857</c:v>
                </c:pt>
                <c:pt idx="139">
                  <c:v>5.5441828727396798</c:v>
                </c:pt>
                <c:pt idx="140">
                  <c:v>5.4455445544554459</c:v>
                </c:pt>
                <c:pt idx="141">
                  <c:v>5.5234917485796737</c:v>
                </c:pt>
                <c:pt idx="142">
                  <c:v>5.2320901529380199</c:v>
                </c:pt>
                <c:pt idx="143">
                  <c:v>4.8488554953695608</c:v>
                </c:pt>
                <c:pt idx="144">
                  <c:v>4.7677368559181179</c:v>
                </c:pt>
                <c:pt idx="145">
                  <c:v>5.1369056034685894</c:v>
                </c:pt>
                <c:pt idx="146">
                  <c:v>5.1015565679574788</c:v>
                </c:pt>
                <c:pt idx="147">
                  <c:v>5.0548198775452082</c:v>
                </c:pt>
                <c:pt idx="148">
                  <c:v>4.8467441547367951</c:v>
                </c:pt>
                <c:pt idx="149">
                  <c:v>1.8261444389357131</c:v>
                </c:pt>
                <c:pt idx="150">
                  <c:v>2.8104241185487995</c:v>
                </c:pt>
                <c:pt idx="151">
                  <c:v>7.3066209556460242</c:v>
                </c:pt>
                <c:pt idx="152">
                  <c:v>5.66420452370929</c:v>
                </c:pt>
                <c:pt idx="153">
                  <c:v>5.4553635034306938</c:v>
                </c:pt>
                <c:pt idx="154">
                  <c:v>6.2667289799039807</c:v>
                </c:pt>
                <c:pt idx="155">
                  <c:v>7.3708280626642031</c:v>
                </c:pt>
                <c:pt idx="156">
                  <c:v>6.6503099173553721</c:v>
                </c:pt>
                <c:pt idx="157">
                  <c:v>5.4572678198510571</c:v>
                </c:pt>
                <c:pt idx="158">
                  <c:v>5.517072273646785</c:v>
                </c:pt>
                <c:pt idx="159">
                  <c:v>5.691110093543533</c:v>
                </c:pt>
                <c:pt idx="160">
                  <c:v>6.0005581914596711</c:v>
                </c:pt>
                <c:pt idx="161">
                  <c:v>5.601374570446735</c:v>
                </c:pt>
                <c:pt idx="162">
                  <c:v>5.2334389202589175</c:v>
                </c:pt>
                <c:pt idx="163">
                  <c:v>5.7021211890823391</c:v>
                </c:pt>
                <c:pt idx="164">
                  <c:v>5.9050274747806117</c:v>
                </c:pt>
                <c:pt idx="165">
                  <c:v>4.5731707317073162</c:v>
                </c:pt>
                <c:pt idx="166">
                  <c:v>3.6482900943396235</c:v>
                </c:pt>
                <c:pt idx="167">
                  <c:v>3.703992514036182</c:v>
                </c:pt>
                <c:pt idx="168">
                  <c:v>4.025832424725321</c:v>
                </c:pt>
                <c:pt idx="169">
                  <c:v>3.8665209716735314</c:v>
                </c:pt>
                <c:pt idx="170">
                  <c:v>3.4562211981566815</c:v>
                </c:pt>
                <c:pt idx="171">
                  <c:v>2.8189374774123599</c:v>
                </c:pt>
                <c:pt idx="172">
                  <c:v>2.8963980690679536</c:v>
                </c:pt>
                <c:pt idx="173">
                  <c:v>3.0988534242330337</c:v>
                </c:pt>
                <c:pt idx="174">
                  <c:v>3.0843300985481075</c:v>
                </c:pt>
                <c:pt idx="175">
                  <c:v>2.8868360277136262</c:v>
                </c:pt>
                <c:pt idx="176">
                  <c:v>2.9415934221718181</c:v>
                </c:pt>
                <c:pt idx="177">
                  <c:v>3.44582593250444</c:v>
                </c:pt>
                <c:pt idx="178">
                  <c:v>3.6416348465563573</c:v>
                </c:pt>
                <c:pt idx="179">
                  <c:v>3.9847919865467576</c:v>
                </c:pt>
                <c:pt idx="180">
                  <c:v>3.8044648625367889</c:v>
                </c:pt>
                <c:pt idx="181">
                  <c:v>3.7098103874690853</c:v>
                </c:pt>
                <c:pt idx="182">
                  <c:v>3.8061578196153065</c:v>
                </c:pt>
                <c:pt idx="183">
                  <c:v>3.7032138606004503</c:v>
                </c:pt>
                <c:pt idx="184">
                  <c:v>3.3935953600296171</c:v>
                </c:pt>
                <c:pt idx="185">
                  <c:v>3.2845625559868621</c:v>
                </c:pt>
                <c:pt idx="186">
                  <c:v>2.1907318228467672</c:v>
                </c:pt>
                <c:pt idx="187">
                  <c:v>1.7782953544001008</c:v>
                </c:pt>
                <c:pt idx="188">
                  <c:v>2.0533318731862238</c:v>
                </c:pt>
                <c:pt idx="189">
                  <c:v>2.2085681116742646</c:v>
                </c:pt>
                <c:pt idx="190">
                  <c:v>3.1644509928674278</c:v>
                </c:pt>
                <c:pt idx="191">
                  <c:v>4.4874396788887374</c:v>
                </c:pt>
                <c:pt idx="192">
                  <c:v>5.6529112492933864</c:v>
                </c:pt>
                <c:pt idx="193">
                  <c:v>7.1749162399645989</c:v>
                </c:pt>
                <c:pt idx="194">
                  <c:v>7.3539154630979198</c:v>
                </c:pt>
                <c:pt idx="195">
                  <c:v>6.1412151067323473</c:v>
                </c:pt>
                <c:pt idx="196">
                  <c:v>6.1404084849280887</c:v>
                </c:pt>
                <c:pt idx="197">
                  <c:v>5.1029818628957893</c:v>
                </c:pt>
                <c:pt idx="198">
                  <c:v>4.3523676880222846</c:v>
                </c:pt>
                <c:pt idx="199">
                  <c:v>3.5916289592760178</c:v>
                </c:pt>
                <c:pt idx="200">
                  <c:v>3.0542579949694582</c:v>
                </c:pt>
                <c:pt idx="201">
                  <c:v>3.120917404557991</c:v>
                </c:pt>
                <c:pt idx="202">
                  <c:v>3.826593591072927</c:v>
                </c:pt>
                <c:pt idx="203">
                  <c:v>4.9087581119307782</c:v>
                </c:pt>
                <c:pt idx="204">
                  <c:v>6.302153235688861</c:v>
                </c:pt>
                <c:pt idx="205">
                  <c:v>7.3081989837525878</c:v>
                </c:pt>
                <c:pt idx="206">
                  <c:v>8.5124849779676861</c:v>
                </c:pt>
                <c:pt idx="207">
                  <c:v>9.2451044624008141</c:v>
                </c:pt>
                <c:pt idx="208">
                  <c:v>8.9037927844588349</c:v>
                </c:pt>
                <c:pt idx="209">
                  <c:v>7.7565162611229237</c:v>
                </c:pt>
                <c:pt idx="210">
                  <c:v>6.9157392686804462</c:v>
                </c:pt>
                <c:pt idx="211">
                  <c:v>5.1534317170297488</c:v>
                </c:pt>
                <c:pt idx="212">
                  <c:v>4.2672160094173037</c:v>
                </c:pt>
                <c:pt idx="213">
                  <c:v>3.6103689797097256</c:v>
                </c:pt>
                <c:pt idx="214">
                  <c:v>2.7768136063866717</c:v>
                </c:pt>
                <c:pt idx="215">
                  <c:v>3.1912703314803377</c:v>
                </c:pt>
                <c:pt idx="216">
                  <c:v>3.0481609428977849</c:v>
                </c:pt>
                <c:pt idx="217">
                  <c:v>2.8942629277077443</c:v>
                </c:pt>
                <c:pt idx="218">
                  <c:v>2.9191248770894784</c:v>
                </c:pt>
                <c:pt idx="219">
                  <c:v>2.7833572453371587</c:v>
                </c:pt>
                <c:pt idx="220">
                  <c:v>2.7611856192944888</c:v>
                </c:pt>
                <c:pt idx="221">
                  <c:v>2.8296072168991988</c:v>
                </c:pt>
                <c:pt idx="222">
                  <c:v>2.91601866251944</c:v>
                </c:pt>
                <c:pt idx="223">
                  <c:v>3.270509977827051</c:v>
                </c:pt>
                <c:pt idx="224">
                  <c:v>3.582223217284227</c:v>
                </c:pt>
                <c:pt idx="225">
                  <c:v>3.7617917703570813</c:v>
                </c:pt>
                <c:pt idx="226">
                  <c:v>3.8088251890305824</c:v>
                </c:pt>
                <c:pt idx="227">
                  <c:v>4.1662006486970142</c:v>
                </c:pt>
                <c:pt idx="228">
                  <c:v>4.0931113214902268</c:v>
                </c:pt>
                <c:pt idx="229">
                  <c:v>3.803425819515132</c:v>
                </c:pt>
                <c:pt idx="230">
                  <c:v>3.6672778796466075</c:v>
                </c:pt>
                <c:pt idx="231">
                  <c:v>4.0048178259560379</c:v>
                </c:pt>
                <c:pt idx="232">
                  <c:v>4.4512357161838958</c:v>
                </c:pt>
                <c:pt idx="233">
                  <c:v>4.7775242441528816</c:v>
                </c:pt>
                <c:pt idx="234">
                  <c:v>4.7978318195136254</c:v>
                </c:pt>
                <c:pt idx="235">
                  <c:v>5.2013555047679096</c:v>
                </c:pt>
                <c:pt idx="236">
                  <c:v>5.3152935491664648</c:v>
                </c:pt>
                <c:pt idx="237">
                  <c:v>4.8711755233494358</c:v>
                </c:pt>
                <c:pt idx="238">
                  <c:v>4.4678795685074855</c:v>
                </c:pt>
                <c:pt idx="239">
                  <c:v>4.4732441471571907</c:v>
                </c:pt>
                <c:pt idx="240">
                  <c:v>4.0949356510111983</c:v>
                </c:pt>
                <c:pt idx="241">
                  <c:v>4.0216747100160868</c:v>
                </c:pt>
                <c:pt idx="242">
                  <c:v>3.870967741935484</c:v>
                </c:pt>
                <c:pt idx="243">
                  <c:v>3.9123630672926448</c:v>
                </c:pt>
                <c:pt idx="244">
                  <c:v>3.9106630746502136</c:v>
                </c:pt>
                <c:pt idx="245">
                  <c:v>3.7281453548165921</c:v>
                </c:pt>
                <c:pt idx="246">
                  <c:v>3.4540158135663761</c:v>
                </c:pt>
                <c:pt idx="247">
                  <c:v>3.3011272141706924</c:v>
                </c:pt>
                <c:pt idx="248">
                  <c:v>3.3327979441053652</c:v>
                </c:pt>
                <c:pt idx="249">
                  <c:v>3.305524948843066</c:v>
                </c:pt>
                <c:pt idx="250">
                  <c:v>3.1359665496901363</c:v>
                </c:pt>
                <c:pt idx="251">
                  <c:v>3.2108060230292295</c:v>
                </c:pt>
                <c:pt idx="252">
                  <c:v>3.2164799421756416</c:v>
                </c:pt>
                <c:pt idx="253">
                  <c:v>3.3595425303788424</c:v>
                </c:pt>
                <c:pt idx="254">
                  <c:v>3.745593419506462</c:v>
                </c:pt>
                <c:pt idx="255">
                  <c:v>3.9721946375372394</c:v>
                </c:pt>
                <c:pt idx="256">
                  <c:v>4.0478026214340783</c:v>
                </c:pt>
                <c:pt idx="257">
                  <c:v>4.1074249605055302</c:v>
                </c:pt>
                <c:pt idx="258">
                  <c:v>4.1608305182499796</c:v>
                </c:pt>
                <c:pt idx="259">
                  <c:v>3.9842273884827071</c:v>
                </c:pt>
                <c:pt idx="260">
                  <c:v>3.8820517056248458</c:v>
                </c:pt>
                <c:pt idx="261">
                  <c:v>3.5315374507227335</c:v>
                </c:pt>
                <c:pt idx="262">
                  <c:v>3.4229828850855752</c:v>
                </c:pt>
                <c:pt idx="263">
                  <c:v>3.4664905909541099</c:v>
                </c:pt>
                <c:pt idx="264">
                  <c:v>3.4296913277805001</c:v>
                </c:pt>
                <c:pt idx="265">
                  <c:v>3.4340659340659343</c:v>
                </c:pt>
                <c:pt idx="266">
                  <c:v>3.474747474747474</c:v>
                </c:pt>
                <c:pt idx="267">
                  <c:v>3.3635794743429286</c:v>
                </c:pt>
                <c:pt idx="268">
                  <c:v>3.3590350408428131</c:v>
                </c:pt>
                <c:pt idx="269">
                  <c:v>3.3705340423938286</c:v>
                </c:pt>
                <c:pt idx="270">
                  <c:v>3.3695245226506931</c:v>
                </c:pt>
                <c:pt idx="271">
                  <c:v>3.4059435586495996</c:v>
                </c:pt>
                <c:pt idx="272">
                  <c:v>3.517088462420674</c:v>
                </c:pt>
                <c:pt idx="273">
                  <c:v>3.4943552722525149</c:v>
                </c:pt>
                <c:pt idx="274">
                  <c:v>3.5232843137254908</c:v>
                </c:pt>
                <c:pt idx="275">
                  <c:v>4.4171779141104306</c:v>
                </c:pt>
                <c:pt idx="276">
                  <c:v>3.8962985164094111</c:v>
                </c:pt>
                <c:pt idx="277">
                  <c:v>3.5240002967579196</c:v>
                </c:pt>
                <c:pt idx="278">
                  <c:v>3.2919070868471665</c:v>
                </c:pt>
                <c:pt idx="279">
                  <c:v>3.2399821242365561</c:v>
                </c:pt>
                <c:pt idx="280">
                  <c:v>3.0791454421044624</c:v>
                </c:pt>
                <c:pt idx="281">
                  <c:v>3.0791454421044624</c:v>
                </c:pt>
                <c:pt idx="282">
                  <c:v>2.6230982537660195</c:v>
                </c:pt>
                <c:pt idx="283">
                  <c:v>2.5489471739933505</c:v>
                </c:pt>
                <c:pt idx="284">
                  <c:v>2.6156793398172709</c:v>
                </c:pt>
                <c:pt idx="285">
                  <c:v>2.4939485072984668</c:v>
                </c:pt>
                <c:pt idx="286">
                  <c:v>2.3499638467100508</c:v>
                </c:pt>
                <c:pt idx="287">
                  <c:v>2.323386335584114</c:v>
                </c:pt>
                <c:pt idx="288">
                  <c:v>2.3865472169187845</c:v>
                </c:pt>
                <c:pt idx="289">
                  <c:v>2.4084778420038537</c:v>
                </c:pt>
                <c:pt idx="290">
                  <c:v>2.3066387947812301</c:v>
                </c:pt>
                <c:pt idx="291">
                  <c:v>2.3616496298907297</c:v>
                </c:pt>
                <c:pt idx="292">
                  <c:v>2.3732470334412081</c:v>
                </c:pt>
                <c:pt idx="293">
                  <c:v>2.7517886626307093</c:v>
                </c:pt>
                <c:pt idx="294">
                  <c:v>2.6526249109193123</c:v>
                </c:pt>
                <c:pt idx="295">
                  <c:v>2.5612735440145009</c:v>
                </c:pt>
                <c:pt idx="296">
                  <c:v>2.3399698580153885</c:v>
                </c:pt>
                <c:pt idx="297">
                  <c:v>2.2155404336129134</c:v>
                </c:pt>
                <c:pt idx="298">
                  <c:v>1.943710153941844</c:v>
                </c:pt>
                <c:pt idx="299">
                  <c:v>1.9097357549302363</c:v>
                </c:pt>
                <c:pt idx="300">
                  <c:v>1.8835347669125722</c:v>
                </c:pt>
                <c:pt idx="301">
                  <c:v>1.8876472364844459</c:v>
                </c:pt>
                <c:pt idx="302">
                  <c:v>1.2618001682400228</c:v>
                </c:pt>
                <c:pt idx="303">
                  <c:v>1.2754488135919528</c:v>
                </c:pt>
                <c:pt idx="304">
                  <c:v>1.438533183790901</c:v>
                </c:pt>
                <c:pt idx="305">
                  <c:v>1.7774617845716318</c:v>
                </c:pt>
                <c:pt idx="306">
                  <c:v>1.5748031496062995</c:v>
                </c:pt>
                <c:pt idx="307">
                  <c:v>1.4313492492168089</c:v>
                </c:pt>
                <c:pt idx="308">
                  <c:v>1.3155858226280761</c:v>
                </c:pt>
                <c:pt idx="309">
                  <c:v>1.2634558043159649</c:v>
                </c:pt>
                <c:pt idx="310">
                  <c:v>1.2546445977898952</c:v>
                </c:pt>
                <c:pt idx="311">
                  <c:v>1.4180374361883157</c:v>
                </c:pt>
                <c:pt idx="312">
                  <c:v>1.6223231667748215</c:v>
                </c:pt>
                <c:pt idx="313">
                  <c:v>1.748793553814141</c:v>
                </c:pt>
                <c:pt idx="314">
                  <c:v>2.1505376344086025</c:v>
                </c:pt>
                <c:pt idx="315">
                  <c:v>2.3156763015341357</c:v>
                </c:pt>
                <c:pt idx="316">
                  <c:v>2.5862411968328494</c:v>
                </c:pt>
                <c:pt idx="317">
                  <c:v>2.7733149720755872</c:v>
                </c:pt>
                <c:pt idx="318">
                  <c:v>2.7806868657686614</c:v>
                </c:pt>
                <c:pt idx="319">
                  <c:v>2.9911838790931995</c:v>
                </c:pt>
                <c:pt idx="320">
                  <c:v>3.1089978054133134</c:v>
                </c:pt>
                <c:pt idx="321">
                  <c:v>2.9525428968928735</c:v>
                </c:pt>
                <c:pt idx="322">
                  <c:v>2.9103095511068</c:v>
                </c:pt>
                <c:pt idx="323">
                  <c:v>2.7791268684906374</c:v>
                </c:pt>
                <c:pt idx="324">
                  <c:v>2.9191753329684369</c:v>
                </c:pt>
                <c:pt idx="325">
                  <c:v>3.0210693543766434</c:v>
                </c:pt>
                <c:pt idx="326">
                  <c:v>3.0469850211240561</c:v>
                </c:pt>
                <c:pt idx="327">
                  <c:v>3.2055391716886787</c:v>
                </c:pt>
                <c:pt idx="328">
                  <c:v>3.4090609945507673</c:v>
                </c:pt>
                <c:pt idx="329">
                  <c:v>3.5393598854183881</c:v>
                </c:pt>
                <c:pt idx="330">
                  <c:v>3.5304624487175902</c:v>
                </c:pt>
                <c:pt idx="331">
                  <c:v>3.6193346333392427</c:v>
                </c:pt>
                <c:pt idx="332">
                  <c:v>3.5965764234551418</c:v>
                </c:pt>
                <c:pt idx="333">
                  <c:v>3.4820658202884269</c:v>
                </c:pt>
                <c:pt idx="334">
                  <c:v>3.4004834810636591</c:v>
                </c:pt>
                <c:pt idx="335">
                  <c:v>3.5178236397748588</c:v>
                </c:pt>
                <c:pt idx="336">
                  <c:v>3.5186605743254518</c:v>
                </c:pt>
                <c:pt idx="337">
                  <c:v>3.0777240154345566</c:v>
                </c:pt>
                <c:pt idx="338">
                  <c:v>2.7340513670256836</c:v>
                </c:pt>
                <c:pt idx="339">
                  <c:v>2.3841529916047386</c:v>
                </c:pt>
                <c:pt idx="340">
                  <c:v>2.4309583158518224</c:v>
                </c:pt>
                <c:pt idx="341">
                  <c:v>2.4586173320350535</c:v>
                </c:pt>
                <c:pt idx="342">
                  <c:v>2.5853407503614574</c:v>
                </c:pt>
                <c:pt idx="343">
                  <c:v>2.6217779084582964</c:v>
                </c:pt>
                <c:pt idx="344">
                  <c:v>2.6049947410904282</c:v>
                </c:pt>
                <c:pt idx="345">
                  <c:v>2.6313883591241578</c:v>
                </c:pt>
                <c:pt idx="346">
                  <c:v>2.5814894123245296</c:v>
                </c:pt>
                <c:pt idx="347">
                  <c:v>2.3410663027622229</c:v>
                </c:pt>
                <c:pt idx="348">
                  <c:v>2.2354173943415998</c:v>
                </c:pt>
                <c:pt idx="349">
                  <c:v>1.9726756244927406</c:v>
                </c:pt>
                <c:pt idx="350">
                  <c:v>1.8435963669694189</c:v>
                </c:pt>
                <c:pt idx="351">
                  <c:v>1.6455696202531642</c:v>
                </c:pt>
                <c:pt idx="352">
                  <c:v>1.4549637950869592</c:v>
                </c:pt>
                <c:pt idx="353">
                  <c:v>1.4021139564266123</c:v>
                </c:pt>
                <c:pt idx="354">
                  <c:v>1.4741795223062721</c:v>
                </c:pt>
                <c:pt idx="355">
                  <c:v>1.4348097317529631</c:v>
                </c:pt>
                <c:pt idx="356">
                  <c:v>1.5983274885352037</c:v>
                </c:pt>
                <c:pt idx="357">
                  <c:v>1.8206675342771885</c:v>
                </c:pt>
                <c:pt idx="358">
                  <c:v>2.0012315270935961</c:v>
                </c:pt>
                <c:pt idx="359">
                  <c:v>2.2472817310797715</c:v>
                </c:pt>
                <c:pt idx="360">
                  <c:v>2.4250871080139369</c:v>
                </c:pt>
                <c:pt idx="361">
                  <c:v>2.717548007612018</c:v>
                </c:pt>
                <c:pt idx="362">
                  <c:v>2.9819175345564588</c:v>
                </c:pt>
                <c:pt idx="363">
                  <c:v>3.2852318084126497</c:v>
                </c:pt>
                <c:pt idx="364">
                  <c:v>3.5593797393915017</c:v>
                </c:pt>
                <c:pt idx="365">
                  <c:v>3.8073976666309877</c:v>
                </c:pt>
                <c:pt idx="366">
                  <c:v>3.9761280843393574</c:v>
                </c:pt>
                <c:pt idx="367">
                  <c:v>4.3027459885857713</c:v>
                </c:pt>
                <c:pt idx="368">
                  <c:v>4.5429898735290237</c:v>
                </c:pt>
                <c:pt idx="369">
                  <c:v>4.4723226309447872</c:v>
                </c:pt>
                <c:pt idx="370">
                  <c:v>4.3880999735740414</c:v>
                </c:pt>
                <c:pt idx="371">
                  <c:v>4.3251084635119357</c:v>
                </c:pt>
                <c:pt idx="372">
                  <c:v>4.2182592217636223</c:v>
                </c:pt>
                <c:pt idx="373">
                  <c:v>4.2748389615459699</c:v>
                </c:pt>
                <c:pt idx="374">
                  <c:v>4.2314467335528825</c:v>
                </c:pt>
                <c:pt idx="375">
                  <c:v>4.2902408111533594</c:v>
                </c:pt>
                <c:pt idx="376">
                  <c:v>4.4174314252395686</c:v>
                </c:pt>
                <c:pt idx="377">
                  <c:v>4.574623546603978</c:v>
                </c:pt>
                <c:pt idx="378">
                  <c:v>4.5226503225168679</c:v>
                </c:pt>
                <c:pt idx="379">
                  <c:v>4.0326951846150516</c:v>
                </c:pt>
                <c:pt idx="380">
                  <c:v>3.3988159559631672</c:v>
                </c:pt>
                <c:pt idx="381">
                  <c:v>4.4785043290292164</c:v>
                </c:pt>
                <c:pt idx="382">
                  <c:v>4.761736383673373</c:v>
                </c:pt>
                <c:pt idx="383">
                  <c:v>4.8122120898749658</c:v>
                </c:pt>
                <c:pt idx="384">
                  <c:v>4.597029963704645</c:v>
                </c:pt>
                <c:pt idx="385">
                  <c:v>4.5588599473198412</c:v>
                </c:pt>
                <c:pt idx="386">
                  <c:v>3.636620414504113</c:v>
                </c:pt>
                <c:pt idx="387">
                  <c:v>2.6205235573436232</c:v>
                </c:pt>
                <c:pt idx="388">
                  <c:v>4.0379246378984055</c:v>
                </c:pt>
                <c:pt idx="389">
                  <c:v>4.0457979666075925</c:v>
                </c:pt>
                <c:pt idx="390">
                  <c:v>3.6448206445939166</c:v>
                </c:pt>
                <c:pt idx="391">
                  <c:v>4.2222954389181764</c:v>
                </c:pt>
                <c:pt idx="392">
                  <c:v>5.439312749851152</c:v>
                </c:pt>
                <c:pt idx="393">
                  <c:v>6.5688668334008842</c:v>
                </c:pt>
                <c:pt idx="394">
                  <c:v>7.4450430789515565</c:v>
                </c:pt>
                <c:pt idx="395">
                  <c:v>7.0297144178517748</c:v>
                </c:pt>
                <c:pt idx="396">
                  <c:v>6.6802152722893373</c:v>
                </c:pt>
                <c:pt idx="397">
                  <c:v>6.7855815681902643</c:v>
                </c:pt>
                <c:pt idx="398">
                  <c:v>6.6167697147196005</c:v>
                </c:pt>
                <c:pt idx="399">
                  <c:v>5.7729641360989081</c:v>
                </c:pt>
                <c:pt idx="400">
                  <c:v>4.993489501030302</c:v>
                </c:pt>
                <c:pt idx="401">
                  <c:v>4.8134855336296143</c:v>
                </c:pt>
                <c:pt idx="402">
                  <c:v>4.4542990236071267</c:v>
                </c:pt>
                <c:pt idx="403">
                  <c:v>4.46884928857577</c:v>
                </c:pt>
                <c:pt idx="404">
                  <c:v>4.5069275838506604</c:v>
                </c:pt>
                <c:pt idx="405">
                  <c:v>4.1474654377880196</c:v>
                </c:pt>
                <c:pt idx="406">
                  <c:v>3.5804636631322837</c:v>
                </c:pt>
                <c:pt idx="407">
                  <c:v>3.1024540610924367</c:v>
                </c:pt>
                <c:pt idx="408">
                  <c:v>3.0072868874580712</c:v>
                </c:pt>
                <c:pt idx="409">
                  <c:v>3.1899961720045935</c:v>
                </c:pt>
                <c:pt idx="410">
                  <c:v>3.2752179327521795</c:v>
                </c:pt>
                <c:pt idx="411">
                  <c:v>3.4068584786014475</c:v>
                </c:pt>
                <c:pt idx="412">
                  <c:v>3.4335409330710145</c:v>
                </c:pt>
                <c:pt idx="413">
                  <c:v>4.2504012841091496</c:v>
                </c:pt>
                <c:pt idx="414">
                  <c:v>4.6989074716512196</c:v>
                </c:pt>
                <c:pt idx="415">
                  <c:v>5.0834236759300886</c:v>
                </c:pt>
                <c:pt idx="416">
                  <c:v>5.084435614576253</c:v>
                </c:pt>
                <c:pt idx="417">
                  <c:v>5.0578034682080926</c:v>
                </c:pt>
                <c:pt idx="418">
                  <c:v>4.9319281401192665</c:v>
                </c:pt>
                <c:pt idx="419">
                  <c:v>4.6902255455665474</c:v>
                </c:pt>
                <c:pt idx="420">
                  <c:v>4.4050269130654973</c:v>
                </c:pt>
                <c:pt idx="421">
                  <c:v>4.2576908491249039</c:v>
                </c:pt>
                <c:pt idx="422">
                  <c:v>4.2882334081436362</c:v>
                </c:pt>
                <c:pt idx="423">
                  <c:v>4.3345376871861294</c:v>
                </c:pt>
                <c:pt idx="424">
                  <c:v>4.2481821090844889</c:v>
                </c:pt>
                <c:pt idx="425">
                  <c:v>4.3933054393305433</c:v>
                </c:pt>
                <c:pt idx="426">
                  <c:v>4.3918845375187763</c:v>
                </c:pt>
                <c:pt idx="427">
                  <c:v>4.5518816619534483</c:v>
                </c:pt>
                <c:pt idx="428">
                  <c:v>4.4442126128005839</c:v>
                </c:pt>
                <c:pt idx="429">
                  <c:v>4.6573771555920978</c:v>
                </c:pt>
                <c:pt idx="430">
                  <c:v>4.6566153244977055</c:v>
                </c:pt>
                <c:pt idx="431">
                  <c:v>4.6642097089926837</c:v>
                </c:pt>
                <c:pt idx="432">
                  <c:v>4.6965640339134325</c:v>
                </c:pt>
                <c:pt idx="433">
                  <c:v>4.8282286649095703</c:v>
                </c:pt>
                <c:pt idx="434">
                  <c:v>4.8966014561864677</c:v>
                </c:pt>
                <c:pt idx="435">
                  <c:v>4.6740064204005973</c:v>
                </c:pt>
                <c:pt idx="436">
                  <c:v>4.4629116651277316</c:v>
                </c:pt>
                <c:pt idx="437">
                  <c:v>3.9095761251064358</c:v>
                </c:pt>
                <c:pt idx="438">
                  <c:v>3.5490260812149224</c:v>
                </c:pt>
                <c:pt idx="439">
                  <c:v>3.6724115890153062</c:v>
                </c:pt>
                <c:pt idx="440">
                  <c:v>3.3784921374294283</c:v>
                </c:pt>
                <c:pt idx="441">
                  <c:v>3.3648779202529426</c:v>
                </c:pt>
                <c:pt idx="442">
                  <c:v>3.521837636555329</c:v>
                </c:pt>
                <c:pt idx="443">
                  <c:v>3.6335457206819353</c:v>
                </c:pt>
                <c:pt idx="444">
                  <c:v>3.5954495446141981</c:v>
                </c:pt>
                <c:pt idx="445">
                  <c:v>3.4322273933954617</c:v>
                </c:pt>
                <c:pt idx="446">
                  <c:v>3.5535682104883768</c:v>
                </c:pt>
                <c:pt idx="447">
                  <c:v>3.4779953174306955</c:v>
                </c:pt>
                <c:pt idx="448">
                  <c:v>3.3830107671904162</c:v>
                </c:pt>
                <c:pt idx="449">
                  <c:v>3.383162863886704</c:v>
                </c:pt>
                <c:pt idx="450">
                  <c:v>2.8600068051608871</c:v>
                </c:pt>
                <c:pt idx="451">
                  <c:v>3.5373779447624827</c:v>
                </c:pt>
                <c:pt idx="452">
                  <c:v>4.1066274968191738</c:v>
                </c:pt>
                <c:pt idx="453">
                  <c:v>5.0191631228014915</c:v>
                </c:pt>
                <c:pt idx="454">
                  <c:v>5.6888086896406262</c:v>
                </c:pt>
                <c:pt idx="455">
                  <c:v>6.461337134578085</c:v>
                </c:pt>
                <c:pt idx="456">
                  <c:v>7.3149572144011996</c:v>
                </c:pt>
                <c:pt idx="457">
                  <c:v>7.0946609891909596</c:v>
                </c:pt>
                <c:pt idx="458">
                  <c:v>6.3730296402443622</c:v>
                </c:pt>
                <c:pt idx="459">
                  <c:v>5.9348332040341347</c:v>
                </c:pt>
                <c:pt idx="460">
                  <c:v>6.452915207001185</c:v>
                </c:pt>
                <c:pt idx="461">
                  <c:v>6.3253840411739271</c:v>
                </c:pt>
                <c:pt idx="462">
                  <c:v>5.1357993572373815</c:v>
                </c:pt>
                <c:pt idx="463">
                  <c:v>4.5583582406863181</c:v>
                </c:pt>
                <c:pt idx="464">
                  <c:v>4.6308785181188732</c:v>
                </c:pt>
                <c:pt idx="465">
                  <c:v>4.5828270031284752</c:v>
                </c:pt>
                <c:pt idx="466">
                  <c:v>4.4198269791771452</c:v>
                </c:pt>
                <c:pt idx="467">
                  <c:v>4.4098147269564372</c:v>
                </c:pt>
                <c:pt idx="468">
                  <c:v>4.2189964198966257</c:v>
                </c:pt>
                <c:pt idx="469">
                  <c:v>4.4351772918922654</c:v>
                </c:pt>
                <c:pt idx="470">
                  <c:v>4.252596292143739</c:v>
                </c:pt>
                <c:pt idx="471">
                  <c:v>4.2810865260241986</c:v>
                </c:pt>
                <c:pt idx="472">
                  <c:v>4.3826843064840357</c:v>
                </c:pt>
                <c:pt idx="473">
                  <c:v>4.510131280252712</c:v>
                </c:pt>
                <c:pt idx="474">
                  <c:v>4.4267643384716147</c:v>
                </c:pt>
                <c:pt idx="475">
                  <c:v>4.5680387469807142</c:v>
                </c:pt>
                <c:pt idx="476">
                  <c:v>4.3705751800924961</c:v>
                </c:pt>
                <c:pt idx="477">
                  <c:v>4.2580928130216016</c:v>
                </c:pt>
                <c:pt idx="478">
                  <c:v>4.2654372526953939</c:v>
                </c:pt>
                <c:pt idx="479">
                  <c:v>4.4507997821027088</c:v>
                </c:pt>
                <c:pt idx="480">
                  <c:v>4.1733773791190059</c:v>
                </c:pt>
                <c:pt idx="481">
                  <c:v>3.8979841853213055</c:v>
                </c:pt>
                <c:pt idx="482">
                  <c:v>3.8619370917841187</c:v>
                </c:pt>
                <c:pt idx="483">
                  <c:v>4.3792450326332162</c:v>
                </c:pt>
                <c:pt idx="484">
                  <c:v>4.3943139678615575</c:v>
                </c:pt>
                <c:pt idx="485">
                  <c:v>4.4588778061290242</c:v>
                </c:pt>
                <c:pt idx="486">
                  <c:v>4.5237562957800188</c:v>
                </c:pt>
                <c:pt idx="487">
                  <c:v>4.6504771094671398</c:v>
                </c:pt>
                <c:pt idx="488">
                  <c:v>4.6663274596968565</c:v>
                </c:pt>
                <c:pt idx="489">
                  <c:v>4.3982019685344493</c:v>
                </c:pt>
                <c:pt idx="490">
                  <c:v>4.3353153130212245</c:v>
                </c:pt>
                <c:pt idx="491">
                  <c:v>4.3793841931802149</c:v>
                </c:pt>
                <c:pt idx="492">
                  <c:v>4.3569769381809786</c:v>
                </c:pt>
                <c:pt idx="493">
                  <c:v>4.0603390998351259</c:v>
                </c:pt>
                <c:pt idx="494">
                  <c:v>4.2991414844180733</c:v>
                </c:pt>
                <c:pt idx="495">
                  <c:v>4.004352281784942</c:v>
                </c:pt>
                <c:pt idx="496">
                  <c:v>3.9853701601715232</c:v>
                </c:pt>
                <c:pt idx="497">
                  <c:v>3.5100569046143448</c:v>
                </c:pt>
                <c:pt idx="498">
                  <c:v>3.1127967123959839</c:v>
                </c:pt>
                <c:pt idx="499">
                  <c:v>2.9694280559754249</c:v>
                </c:pt>
                <c:pt idx="500">
                  <c:v>3.2867662984622061</c:v>
                </c:pt>
                <c:pt idx="501">
                  <c:v>3.7632209431426413</c:v>
                </c:pt>
                <c:pt idx="502">
                  <c:v>4.6807749779690671</c:v>
                </c:pt>
                <c:pt idx="503">
                  <c:v>4.3354062389402896</c:v>
                </c:pt>
                <c:pt idx="504">
                  <c:v>3.5195530726256989</c:v>
                </c:pt>
                <c:pt idx="505">
                  <c:v>3.4086924904881242</c:v>
                </c:pt>
                <c:pt idx="506">
                  <c:v>3.4398786394847503</c:v>
                </c:pt>
                <c:pt idx="507">
                  <c:v>3.4877157142089139</c:v>
                </c:pt>
                <c:pt idx="508">
                  <c:v>3.5504473428910215</c:v>
                </c:pt>
                <c:pt idx="509">
                  <c:v>3.4876974603760651</c:v>
                </c:pt>
                <c:pt idx="510">
                  <c:v>3.2788387282556051</c:v>
                </c:pt>
                <c:pt idx="511">
                  <c:v>3.2519035532994929</c:v>
                </c:pt>
                <c:pt idx="512">
                  <c:v>3.4914950760966872</c:v>
                </c:pt>
                <c:pt idx="513">
                  <c:v>3.698132129873386</c:v>
                </c:pt>
                <c:pt idx="514">
                  <c:v>3.6394215525441482</c:v>
                </c:pt>
                <c:pt idx="515">
                  <c:v>3.427340383862123</c:v>
                </c:pt>
                <c:pt idx="516">
                  <c:v>3.1967525053913484</c:v>
                </c:pt>
                <c:pt idx="517">
                  <c:v>3.1527676391371107</c:v>
                </c:pt>
                <c:pt idx="518">
                  <c:v>3.2047753599256295</c:v>
                </c:pt>
                <c:pt idx="519">
                  <c:v>3.4516948627378072</c:v>
                </c:pt>
                <c:pt idx="520">
                  <c:v>3.3540042950558595</c:v>
                </c:pt>
                <c:pt idx="521">
                  <c:v>3.3877369916895517</c:v>
                </c:pt>
                <c:pt idx="522">
                  <c:v>3.7924370054333951</c:v>
                </c:pt>
                <c:pt idx="523">
                  <c:v>3.964627127436207</c:v>
                </c:pt>
                <c:pt idx="524">
                  <c:v>3.9863747439093626</c:v>
                </c:pt>
                <c:pt idx="525">
                  <c:v>3.7915269734836952</c:v>
                </c:pt>
                <c:pt idx="526">
                  <c:v>3.572060123784262</c:v>
                </c:pt>
                <c:pt idx="527">
                  <c:v>3.5513361462728557</c:v>
                </c:pt>
                <c:pt idx="528">
                  <c:v>3.6859291509994065</c:v>
                </c:pt>
                <c:pt idx="529">
                  <c:v>3.5352171458031574</c:v>
                </c:pt>
                <c:pt idx="530">
                  <c:v>2.3232272946018155</c:v>
                </c:pt>
                <c:pt idx="531">
                  <c:v>4.1544655929721817</c:v>
                </c:pt>
                <c:pt idx="532">
                  <c:v>4.1344753535902061</c:v>
                </c:pt>
                <c:pt idx="533">
                  <c:v>3.8374478319303948</c:v>
                </c:pt>
                <c:pt idx="534">
                  <c:v>3.6587102498658113</c:v>
                </c:pt>
                <c:pt idx="535">
                  <c:v>3.4987310035860704</c:v>
                </c:pt>
                <c:pt idx="536">
                  <c:v>4.0069172044371335</c:v>
                </c:pt>
                <c:pt idx="537">
                  <c:v>4.3180980863836327</c:v>
                </c:pt>
                <c:pt idx="538">
                  <c:v>4.1470332327649535</c:v>
                </c:pt>
                <c:pt idx="539">
                  <c:v>4.2608134280180767</c:v>
                </c:pt>
                <c:pt idx="540">
                  <c:v>4.0874491267988882</c:v>
                </c:pt>
                <c:pt idx="541">
                  <c:v>4.0929851270640594</c:v>
                </c:pt>
                <c:pt idx="542">
                  <c:v>4.2114315333144852</c:v>
                </c:pt>
                <c:pt idx="543">
                  <c:v>4.0138682055100521</c:v>
                </c:pt>
                <c:pt idx="544">
                  <c:v>3.6784081742403876</c:v>
                </c:pt>
                <c:pt idx="545">
                  <c:v>3.3065359030213042</c:v>
                </c:pt>
                <c:pt idx="546">
                  <c:v>3.1378519639425528</c:v>
                </c:pt>
                <c:pt idx="547">
                  <c:v>2.602349733349373</c:v>
                </c:pt>
                <c:pt idx="548">
                  <c:v>2.2251039917231803</c:v>
                </c:pt>
                <c:pt idx="549">
                  <c:v>2.2040258826451069</c:v>
                </c:pt>
                <c:pt idx="550">
                  <c:v>2.1059206986337804</c:v>
                </c:pt>
                <c:pt idx="551">
                  <c:v>2.660797360164449</c:v>
                </c:pt>
                <c:pt idx="552">
                  <c:v>3.1141696494517359</c:v>
                </c:pt>
                <c:pt idx="553">
                  <c:v>2.811747878982831</c:v>
                </c:pt>
                <c:pt idx="554">
                  <c:v>2.3127069770813224</c:v>
                </c:pt>
                <c:pt idx="555">
                  <c:v>2.2454052355827425</c:v>
                </c:pt>
                <c:pt idx="556">
                  <c:v>2.5790439192834791</c:v>
                </c:pt>
                <c:pt idx="557">
                  <c:v>3.2208126156147099</c:v>
                </c:pt>
                <c:pt idx="558">
                  <c:v>2.3987444490021579</c:v>
                </c:pt>
                <c:pt idx="559">
                  <c:v>1.9678713528949905</c:v>
                </c:pt>
                <c:pt idx="560">
                  <c:v>1.3634199310160613</c:v>
                </c:pt>
                <c:pt idx="561">
                  <c:v>1.0894129918294027</c:v>
                </c:pt>
                <c:pt idx="562">
                  <c:v>1.3777508680448292</c:v>
                </c:pt>
                <c:pt idx="563">
                  <c:v>0.92470184518451859</c:v>
                </c:pt>
                <c:pt idx="564">
                  <c:v>0.67321646775931943</c:v>
                </c:pt>
                <c:pt idx="565">
                  <c:v>0.6012829430404204</c:v>
                </c:pt>
                <c:pt idx="566">
                  <c:v>0.60891511499156481</c:v>
                </c:pt>
                <c:pt idx="567">
                  <c:v>0.58728647697768721</c:v>
                </c:pt>
                <c:pt idx="568">
                  <c:v>0.66638575876175099</c:v>
                </c:pt>
                <c:pt idx="569">
                  <c:v>0.76026258003017899</c:v>
                </c:pt>
                <c:pt idx="570">
                  <c:v>0.83928358412433335</c:v>
                </c:pt>
                <c:pt idx="571">
                  <c:v>0.90534593590502355</c:v>
                </c:pt>
                <c:pt idx="572">
                  <c:v>0.85362699932945674</c:v>
                </c:pt>
                <c:pt idx="573">
                  <c:v>0.96835232568487228</c:v>
                </c:pt>
                <c:pt idx="574">
                  <c:v>0.96835232568487228</c:v>
                </c:pt>
                <c:pt idx="575">
                  <c:v>1.1106096675347989</c:v>
                </c:pt>
                <c:pt idx="576">
                  <c:v>1.3172488550309478</c:v>
                </c:pt>
                <c:pt idx="577">
                  <c:v>1.4429442405118487</c:v>
                </c:pt>
                <c:pt idx="578">
                  <c:v>1.4297628976528058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57-4C4A-85CE-5D7DB1705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Normalized Robertson (2009)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'SCPT-12'!$AT$13:$AT$10000</c:f>
              <c:numCache>
                <c:formatCode>0</c:formatCode>
                <c:ptCount val="9988"/>
                <c:pt idx="0">
                  <c:v>0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5</c:v>
                </c:pt>
                <c:pt idx="31">
                  <c:v>9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5</c:v>
                </c:pt>
                <c:pt idx="150">
                  <c:v>5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4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5</c:v>
                </c:pt>
                <c:pt idx="388">
                  <c:v>4</c:v>
                </c:pt>
                <c:pt idx="389">
                  <c:v>4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3</c:v>
                </c:pt>
                <c:pt idx="398">
                  <c:v>3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5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4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5</c:v>
                </c:pt>
                <c:pt idx="559">
                  <c:v>5</c:v>
                </c:pt>
                <c:pt idx="560">
                  <c:v>6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F1-4668-B229-1773EA1A4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Non-Nomarlized Rob (2010)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Non-Normalized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'SCPT-12'!$AV$13:$AV$10000</c:f>
              <c:numCache>
                <c:formatCode>0</c:formatCode>
                <c:ptCount val="9988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2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5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4</c:v>
                </c:pt>
                <c:pt idx="464">
                  <c:v>3</c:v>
                </c:pt>
                <c:pt idx="465">
                  <c:v>3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3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4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3B-4C51-A3FC-B0490DA65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c</a:t>
            </a:r>
            <a:r>
              <a:rPr lang="en-US" sz="1400" b="0" i="0" u="none" strike="noStrike" baseline="0"/>
              <a:t> (Normalized) &amp; </a:t>
            </a: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SBT</a:t>
            </a:r>
            <a:r>
              <a:rPr lang="en-US" sz="1400" b="0" i="0" u="none" strike="noStrike" baseline="0"/>
              <a:t> (Non-Normalized)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7"/>
          <c:order val="0"/>
          <c:tx>
            <c:strRef>
              <c:f>'SCPT-12'!$AQ$9</c:f>
              <c:strCache>
                <c:ptCount val="1"/>
                <c:pt idx="0">
                  <c:v>Ic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'SCPT-12'!$AQ$13:$AQ$10000</c:f>
              <c:numCache>
                <c:formatCode>0.0</c:formatCode>
                <c:ptCount val="9988"/>
                <c:pt idx="0">
                  <c:v>0</c:v>
                </c:pt>
                <c:pt idx="1">
                  <c:v>1.7007684027436871</c:v>
                </c:pt>
                <c:pt idx="2">
                  <c:v>1.9229263828604894</c:v>
                </c:pt>
                <c:pt idx="3">
                  <c:v>1.95156552647174</c:v>
                </c:pt>
                <c:pt idx="4">
                  <c:v>2.0148651619733213</c:v>
                </c:pt>
                <c:pt idx="5">
                  <c:v>2.0512227979660813</c:v>
                </c:pt>
                <c:pt idx="6">
                  <c:v>2.073381516512498</c:v>
                </c:pt>
                <c:pt idx="7">
                  <c:v>2.0971183268183013</c:v>
                </c:pt>
                <c:pt idx="8">
                  <c:v>2.1213500892809027</c:v>
                </c:pt>
                <c:pt idx="9">
                  <c:v>2.135008697321608</c:v>
                </c:pt>
                <c:pt idx="10">
                  <c:v>2.1532559061546364</c:v>
                </c:pt>
                <c:pt idx="11">
                  <c:v>2.1741284021085829</c:v>
                </c:pt>
                <c:pt idx="12">
                  <c:v>2.2024542726516274</c:v>
                </c:pt>
                <c:pt idx="13">
                  <c:v>2.2384803851014095</c:v>
                </c:pt>
                <c:pt idx="14">
                  <c:v>2.2708042670064139</c:v>
                </c:pt>
                <c:pt idx="15">
                  <c:v>2.3151598037825578</c:v>
                </c:pt>
                <c:pt idx="16">
                  <c:v>2.3602090300254561</c:v>
                </c:pt>
                <c:pt idx="17">
                  <c:v>2.410424341672043</c:v>
                </c:pt>
                <c:pt idx="18">
                  <c:v>2.472936654111733</c:v>
                </c:pt>
                <c:pt idx="19">
                  <c:v>2.5026429658782581</c:v>
                </c:pt>
                <c:pt idx="20">
                  <c:v>2.513151050516623</c:v>
                </c:pt>
                <c:pt idx="21">
                  <c:v>2.5181231212879793</c:v>
                </c:pt>
                <c:pt idx="22">
                  <c:v>2.5259485351240887</c:v>
                </c:pt>
                <c:pt idx="23">
                  <c:v>2.5196505072485591</c:v>
                </c:pt>
                <c:pt idx="24">
                  <c:v>2.4899984543384091</c:v>
                </c:pt>
                <c:pt idx="25">
                  <c:v>2.4792098447472348</c:v>
                </c:pt>
                <c:pt idx="26">
                  <c:v>2.4816786738685361</c:v>
                </c:pt>
                <c:pt idx="27">
                  <c:v>2.4866876953260411</c:v>
                </c:pt>
                <c:pt idx="28">
                  <c:v>2.4946345021320862</c:v>
                </c:pt>
                <c:pt idx="29">
                  <c:v>2.505930530820895</c:v>
                </c:pt>
                <c:pt idx="30">
                  <c:v>2.5173648646998483</c:v>
                </c:pt>
                <c:pt idx="31">
                  <c:v>2.5331115163866729</c:v>
                </c:pt>
                <c:pt idx="32">
                  <c:v>2.5080706397446124</c:v>
                </c:pt>
                <c:pt idx="33">
                  <c:v>2.4908982148531846</c:v>
                </c:pt>
                <c:pt idx="34">
                  <c:v>2.4661789681934665</c:v>
                </c:pt>
                <c:pt idx="35">
                  <c:v>2.4804636226805945</c:v>
                </c:pt>
                <c:pt idx="36">
                  <c:v>2.4903877203865394</c:v>
                </c:pt>
                <c:pt idx="37">
                  <c:v>2.46628769839436</c:v>
                </c:pt>
                <c:pt idx="38">
                  <c:v>2.4667222690585344</c:v>
                </c:pt>
                <c:pt idx="39">
                  <c:v>2.4564314687670712</c:v>
                </c:pt>
                <c:pt idx="40">
                  <c:v>2.466590315265639</c:v>
                </c:pt>
                <c:pt idx="41">
                  <c:v>2.4846366734275152</c:v>
                </c:pt>
                <c:pt idx="42">
                  <c:v>2.50933291863389</c:v>
                </c:pt>
                <c:pt idx="43">
                  <c:v>2.5137805108934854</c:v>
                </c:pt>
                <c:pt idx="44">
                  <c:v>2.5475771362809927</c:v>
                </c:pt>
                <c:pt idx="45">
                  <c:v>2.557402428586518</c:v>
                </c:pt>
                <c:pt idx="46">
                  <c:v>2.5727643055185068</c:v>
                </c:pt>
                <c:pt idx="47">
                  <c:v>2.5790464440091752</c:v>
                </c:pt>
                <c:pt idx="48">
                  <c:v>2.5850488609068858</c:v>
                </c:pt>
                <c:pt idx="49">
                  <c:v>2.6059064140034494</c:v>
                </c:pt>
                <c:pt idx="50">
                  <c:v>2.6457636505396711</c:v>
                </c:pt>
                <c:pt idx="51">
                  <c:v>2.6630611157024489</c:v>
                </c:pt>
                <c:pt idx="52">
                  <c:v>2.6888603012434196</c:v>
                </c:pt>
                <c:pt idx="53">
                  <c:v>2.707681918951967</c:v>
                </c:pt>
                <c:pt idx="54">
                  <c:v>2.7238902404761207</c:v>
                </c:pt>
                <c:pt idx="55">
                  <c:v>2.7290863496326669</c:v>
                </c:pt>
                <c:pt idx="56">
                  <c:v>2.734734553975632</c:v>
                </c:pt>
                <c:pt idx="57">
                  <c:v>2.7624590521879173</c:v>
                </c:pt>
                <c:pt idx="58">
                  <c:v>2.7671640361133552</c:v>
                </c:pt>
                <c:pt idx="59">
                  <c:v>2.8002059137727033</c:v>
                </c:pt>
                <c:pt idx="60">
                  <c:v>2.809409554421463</c:v>
                </c:pt>
                <c:pt idx="61">
                  <c:v>2.8289905581311645</c:v>
                </c:pt>
                <c:pt idx="62">
                  <c:v>2.8516718443581253</c:v>
                </c:pt>
                <c:pt idx="63">
                  <c:v>2.8658163355088671</c:v>
                </c:pt>
                <c:pt idx="64">
                  <c:v>2.7691513598013953</c:v>
                </c:pt>
                <c:pt idx="65">
                  <c:v>2.7019969154006116</c:v>
                </c:pt>
                <c:pt idx="66">
                  <c:v>2.6323998718374657</c:v>
                </c:pt>
                <c:pt idx="67">
                  <c:v>2.6275865430028893</c:v>
                </c:pt>
                <c:pt idx="68">
                  <c:v>2.6486869600922853</c:v>
                </c:pt>
                <c:pt idx="69">
                  <c:v>2.6706644211797563</c:v>
                </c:pt>
                <c:pt idx="70">
                  <c:v>2.7161003332114517</c:v>
                </c:pt>
                <c:pt idx="71">
                  <c:v>2.782585184161908</c:v>
                </c:pt>
                <c:pt idx="72">
                  <c:v>2.8188572194424273</c:v>
                </c:pt>
                <c:pt idx="73">
                  <c:v>2.8790153218258521</c:v>
                </c:pt>
                <c:pt idx="74">
                  <c:v>2.9396338998634528</c:v>
                </c:pt>
                <c:pt idx="75">
                  <c:v>2.9589024238796977</c:v>
                </c:pt>
                <c:pt idx="76">
                  <c:v>2.9093136702649831</c:v>
                </c:pt>
                <c:pt idx="77">
                  <c:v>2.7585148402258386</c:v>
                </c:pt>
                <c:pt idx="78">
                  <c:v>2.6204988278449837</c:v>
                </c:pt>
                <c:pt idx="79">
                  <c:v>2.6051878570493852</c:v>
                </c:pt>
                <c:pt idx="80">
                  <c:v>2.5632998585784916</c:v>
                </c:pt>
                <c:pt idx="81">
                  <c:v>2.4813544582221012</c:v>
                </c:pt>
                <c:pt idx="82">
                  <c:v>2.4335052853133932</c:v>
                </c:pt>
                <c:pt idx="83">
                  <c:v>2.4191841189431171</c:v>
                </c:pt>
                <c:pt idx="84">
                  <c:v>2.4802688212308701</c:v>
                </c:pt>
                <c:pt idx="85">
                  <c:v>2.4988885064568924</c:v>
                </c:pt>
                <c:pt idx="86">
                  <c:v>2.5173377200029865</c:v>
                </c:pt>
                <c:pt idx="87">
                  <c:v>2.5491831406598671</c:v>
                </c:pt>
                <c:pt idx="88">
                  <c:v>2.5658858020670632</c:v>
                </c:pt>
                <c:pt idx="89">
                  <c:v>2.5842096114357647</c:v>
                </c:pt>
                <c:pt idx="90">
                  <c:v>2.6282413337245014</c:v>
                </c:pt>
                <c:pt idx="91">
                  <c:v>2.712908461497106</c:v>
                </c:pt>
                <c:pt idx="92">
                  <c:v>2.841229727570532</c:v>
                </c:pt>
                <c:pt idx="93">
                  <c:v>2.9077585202337839</c:v>
                </c:pt>
                <c:pt idx="94">
                  <c:v>2.9069950594383482</c:v>
                </c:pt>
                <c:pt idx="95">
                  <c:v>2.8265225655637463</c:v>
                </c:pt>
                <c:pt idx="96">
                  <c:v>2.7861609344002907</c:v>
                </c:pt>
                <c:pt idx="97">
                  <c:v>2.7270415618433201</c:v>
                </c:pt>
                <c:pt idx="98">
                  <c:v>2.6729806610376619</c:v>
                </c:pt>
                <c:pt idx="99">
                  <c:v>2.6608211271808133</c:v>
                </c:pt>
                <c:pt idx="100">
                  <c:v>2.6147113846515397</c:v>
                </c:pt>
                <c:pt idx="101">
                  <c:v>2.661492338605139</c:v>
                </c:pt>
                <c:pt idx="102">
                  <c:v>2.7577547903791837</c:v>
                </c:pt>
                <c:pt idx="103">
                  <c:v>2.8342350493066459</c:v>
                </c:pt>
                <c:pt idx="104">
                  <c:v>2.8636510581196806</c:v>
                </c:pt>
                <c:pt idx="105">
                  <c:v>2.8767038440416068</c:v>
                </c:pt>
                <c:pt idx="106">
                  <c:v>2.8675048500219944</c:v>
                </c:pt>
                <c:pt idx="107">
                  <c:v>2.8437178350498433</c:v>
                </c:pt>
                <c:pt idx="108">
                  <c:v>2.8471115350448786</c:v>
                </c:pt>
                <c:pt idx="109">
                  <c:v>2.9875371560070141</c:v>
                </c:pt>
                <c:pt idx="110">
                  <c:v>3.0383827897721409</c:v>
                </c:pt>
                <c:pt idx="111">
                  <c:v>3.0934411644069848</c:v>
                </c:pt>
                <c:pt idx="112">
                  <c:v>3.0295009782771425</c:v>
                </c:pt>
                <c:pt idx="113">
                  <c:v>3.017838479239439</c:v>
                </c:pt>
                <c:pt idx="114">
                  <c:v>2.9875853866584121</c:v>
                </c:pt>
                <c:pt idx="115">
                  <c:v>2.757378203381311</c:v>
                </c:pt>
                <c:pt idx="116">
                  <c:v>2.6182897719085569</c:v>
                </c:pt>
                <c:pt idx="117">
                  <c:v>2.3352173447638314</c:v>
                </c:pt>
                <c:pt idx="118">
                  <c:v>2.3814761851131547</c:v>
                </c:pt>
                <c:pt idx="119">
                  <c:v>2.5291598784180191</c:v>
                </c:pt>
                <c:pt idx="120">
                  <c:v>2.7014428917360016</c:v>
                </c:pt>
                <c:pt idx="121">
                  <c:v>2.72389340686804</c:v>
                </c:pt>
                <c:pt idx="122">
                  <c:v>2.7282943137789801</c:v>
                </c:pt>
                <c:pt idx="123">
                  <c:v>2.7552507649315148</c:v>
                </c:pt>
                <c:pt idx="124">
                  <c:v>2.7653570555068421</c:v>
                </c:pt>
                <c:pt idx="125">
                  <c:v>2.7684636639914477</c:v>
                </c:pt>
                <c:pt idx="126">
                  <c:v>2.7901483915639971</c:v>
                </c:pt>
                <c:pt idx="127">
                  <c:v>2.7923490997796399</c:v>
                </c:pt>
                <c:pt idx="128">
                  <c:v>2.7935053362626201</c:v>
                </c:pt>
                <c:pt idx="129">
                  <c:v>2.8091941233904705</c:v>
                </c:pt>
                <c:pt idx="130">
                  <c:v>2.8172313596674119</c:v>
                </c:pt>
                <c:pt idx="131">
                  <c:v>2.8188303136523403</c:v>
                </c:pt>
                <c:pt idx="132">
                  <c:v>2.8122226615911448</c:v>
                </c:pt>
                <c:pt idx="133">
                  <c:v>2.8322188474285355</c:v>
                </c:pt>
                <c:pt idx="134">
                  <c:v>2.8518899519380114</c:v>
                </c:pt>
                <c:pt idx="135">
                  <c:v>2.8597924420424135</c:v>
                </c:pt>
                <c:pt idx="136">
                  <c:v>2.8851417826194328</c:v>
                </c:pt>
                <c:pt idx="137">
                  <c:v>2.8921324177670042</c:v>
                </c:pt>
                <c:pt idx="138">
                  <c:v>2.8931095542341225</c:v>
                </c:pt>
                <c:pt idx="139">
                  <c:v>2.8810791484745648</c:v>
                </c:pt>
                <c:pt idx="140">
                  <c:v>2.8815991708987956</c:v>
                </c:pt>
                <c:pt idx="141">
                  <c:v>2.9015223437791104</c:v>
                </c:pt>
                <c:pt idx="142">
                  <c:v>2.8877838363756987</c:v>
                </c:pt>
                <c:pt idx="143">
                  <c:v>2.8640776791383722</c:v>
                </c:pt>
                <c:pt idx="144">
                  <c:v>2.8624885329778844</c:v>
                </c:pt>
                <c:pt idx="145">
                  <c:v>2.9062116526541324</c:v>
                </c:pt>
                <c:pt idx="146">
                  <c:v>2.9088789597201572</c:v>
                </c:pt>
                <c:pt idx="147">
                  <c:v>2.9088099752846861</c:v>
                </c:pt>
                <c:pt idx="148">
                  <c:v>2.8828065188572984</c:v>
                </c:pt>
                <c:pt idx="149">
                  <c:v>2.3555332277046186</c:v>
                </c:pt>
                <c:pt idx="150">
                  <c:v>2.507337658009523</c:v>
                </c:pt>
                <c:pt idx="151">
                  <c:v>2.9767232407785471</c:v>
                </c:pt>
                <c:pt idx="152">
                  <c:v>2.8792911689950156</c:v>
                </c:pt>
                <c:pt idx="153">
                  <c:v>2.8655038980546426</c:v>
                </c:pt>
                <c:pt idx="154">
                  <c:v>2.9409110895158794</c:v>
                </c:pt>
                <c:pt idx="155">
                  <c:v>3.0333975801486655</c:v>
                </c:pt>
                <c:pt idx="156">
                  <c:v>2.9639624072135424</c:v>
                </c:pt>
                <c:pt idx="157">
                  <c:v>2.8885325669004622</c:v>
                </c:pt>
                <c:pt idx="158">
                  <c:v>3.0494815208402795</c:v>
                </c:pt>
                <c:pt idx="159">
                  <c:v>3.0895574147136462</c:v>
                </c:pt>
                <c:pt idx="160">
                  <c:v>3.1364473760603162</c:v>
                </c:pt>
                <c:pt idx="161">
                  <c:v>3.1126790257375667</c:v>
                </c:pt>
                <c:pt idx="162">
                  <c:v>3.0970280725835457</c:v>
                </c:pt>
                <c:pt idx="163">
                  <c:v>3.1701966992802082</c:v>
                </c:pt>
                <c:pt idx="164">
                  <c:v>3.2195346261113928</c:v>
                </c:pt>
                <c:pt idx="165">
                  <c:v>3.1279089852522324</c:v>
                </c:pt>
                <c:pt idx="166">
                  <c:v>3.0410080661026977</c:v>
                </c:pt>
                <c:pt idx="167">
                  <c:v>3.075610789017925</c:v>
                </c:pt>
                <c:pt idx="168">
                  <c:v>3.1375178737237728</c:v>
                </c:pt>
                <c:pt idx="169">
                  <c:v>3.1309221764601451</c:v>
                </c:pt>
                <c:pt idx="170">
                  <c:v>3.0585791671807376</c:v>
                </c:pt>
                <c:pt idx="171">
                  <c:v>2.9811394765630923</c:v>
                </c:pt>
                <c:pt idx="172">
                  <c:v>3.0016497227781396</c:v>
                </c:pt>
                <c:pt idx="173">
                  <c:v>3.0432228420266161</c:v>
                </c:pt>
                <c:pt idx="174">
                  <c:v>3.0300885952764784</c:v>
                </c:pt>
                <c:pt idx="175">
                  <c:v>2.9951602015281673</c:v>
                </c:pt>
                <c:pt idx="176">
                  <c:v>2.9949921559945123</c:v>
                </c:pt>
                <c:pt idx="177">
                  <c:v>3.0413496058814684</c:v>
                </c:pt>
                <c:pt idx="178">
                  <c:v>3.057495568859018</c:v>
                </c:pt>
                <c:pt idx="179">
                  <c:v>3.1018590782607802</c:v>
                </c:pt>
                <c:pt idx="180">
                  <c:v>3.0841184090986422</c:v>
                </c:pt>
                <c:pt idx="181">
                  <c:v>3.0595546274839034</c:v>
                </c:pt>
                <c:pt idx="182">
                  <c:v>3.0648628192505134</c:v>
                </c:pt>
                <c:pt idx="183">
                  <c:v>3.0478543917761782</c:v>
                </c:pt>
                <c:pt idx="184">
                  <c:v>2.9949744279089283</c:v>
                </c:pt>
                <c:pt idx="185">
                  <c:v>2.9771962151605291</c:v>
                </c:pt>
                <c:pt idx="186">
                  <c:v>2.7387639053867043</c:v>
                </c:pt>
                <c:pt idx="187">
                  <c:v>2.618292996676407</c:v>
                </c:pt>
                <c:pt idx="188">
                  <c:v>2.6038781667398148</c:v>
                </c:pt>
                <c:pt idx="189">
                  <c:v>2.6331180543660029</c:v>
                </c:pt>
                <c:pt idx="190">
                  <c:v>2.7726365170333498</c:v>
                </c:pt>
                <c:pt idx="191">
                  <c:v>2.9600083362437224</c:v>
                </c:pt>
                <c:pt idx="192">
                  <c:v>3.0796591654117296</c:v>
                </c:pt>
                <c:pt idx="193">
                  <c:v>3.2452547095173463</c:v>
                </c:pt>
                <c:pt idx="194">
                  <c:v>3.2778427450596235</c:v>
                </c:pt>
                <c:pt idx="195">
                  <c:v>3.2253450832540609</c:v>
                </c:pt>
                <c:pt idx="196">
                  <c:v>3.2285228685698302</c:v>
                </c:pt>
                <c:pt idx="197">
                  <c:v>3.148088608557055</c:v>
                </c:pt>
                <c:pt idx="198">
                  <c:v>3.0799166510105995</c:v>
                </c:pt>
                <c:pt idx="199">
                  <c:v>3.0189034982036711</c:v>
                </c:pt>
                <c:pt idx="200">
                  <c:v>2.942301514989814</c:v>
                </c:pt>
                <c:pt idx="201">
                  <c:v>2.9268160586146483</c:v>
                </c:pt>
                <c:pt idx="202">
                  <c:v>2.9832037959045392</c:v>
                </c:pt>
                <c:pt idx="203">
                  <c:v>3.1074778018704201</c:v>
                </c:pt>
                <c:pt idx="204">
                  <c:v>3.2047555007866282</c:v>
                </c:pt>
                <c:pt idx="205">
                  <c:v>3.2846652516959369</c:v>
                </c:pt>
                <c:pt idx="206">
                  <c:v>3.3622914411640021</c:v>
                </c:pt>
                <c:pt idx="207">
                  <c:v>3.4329894333820659</c:v>
                </c:pt>
                <c:pt idx="208">
                  <c:v>3.4553010033215785</c:v>
                </c:pt>
                <c:pt idx="209">
                  <c:v>3.4305956812287555</c:v>
                </c:pt>
                <c:pt idx="210">
                  <c:v>3.406795030320946</c:v>
                </c:pt>
                <c:pt idx="211">
                  <c:v>3.3194059942427319</c:v>
                </c:pt>
                <c:pt idx="212">
                  <c:v>3.2395653050280968</c:v>
                </c:pt>
                <c:pt idx="213">
                  <c:v>3.1889117552093085</c:v>
                </c:pt>
                <c:pt idx="214">
                  <c:v>3.1041137944420774</c:v>
                </c:pt>
                <c:pt idx="215">
                  <c:v>3.1362058464258373</c:v>
                </c:pt>
                <c:pt idx="216">
                  <c:v>3.1207130238292016</c:v>
                </c:pt>
                <c:pt idx="217">
                  <c:v>3.083227491087523</c:v>
                </c:pt>
                <c:pt idx="218">
                  <c:v>3.0647194704269083</c:v>
                </c:pt>
                <c:pt idx="219">
                  <c:v>3.020687056845992</c:v>
                </c:pt>
                <c:pt idx="220">
                  <c:v>3.0124160907893818</c:v>
                </c:pt>
                <c:pt idx="221">
                  <c:v>3.0186970418826755</c:v>
                </c:pt>
                <c:pt idx="222">
                  <c:v>3.0248739130003783</c:v>
                </c:pt>
                <c:pt idx="223">
                  <c:v>3.056321361360939</c:v>
                </c:pt>
                <c:pt idx="224">
                  <c:v>3.0878039666550334</c:v>
                </c:pt>
                <c:pt idx="225">
                  <c:v>3.1202910948573157</c:v>
                </c:pt>
                <c:pt idx="226">
                  <c:v>3.1136857213709481</c:v>
                </c:pt>
                <c:pt idx="227">
                  <c:v>3.1359195372443938</c:v>
                </c:pt>
                <c:pt idx="228">
                  <c:v>3.1318636430450839</c:v>
                </c:pt>
                <c:pt idx="229">
                  <c:v>3.1063813052064653</c:v>
                </c:pt>
                <c:pt idx="230">
                  <c:v>3.1071040458087755</c:v>
                </c:pt>
                <c:pt idx="231">
                  <c:v>3.1742413790897284</c:v>
                </c:pt>
                <c:pt idx="232">
                  <c:v>3.257302176378948</c:v>
                </c:pt>
                <c:pt idx="233">
                  <c:v>3.3182902912441268</c:v>
                </c:pt>
                <c:pt idx="234">
                  <c:v>3.3377764292520444</c:v>
                </c:pt>
                <c:pt idx="235">
                  <c:v>3.4053751262151568</c:v>
                </c:pt>
                <c:pt idx="236">
                  <c:v>3.4274612653488994</c:v>
                </c:pt>
                <c:pt idx="237">
                  <c:v>3.4073780477008713</c:v>
                </c:pt>
                <c:pt idx="238">
                  <c:v>3.3878409294218139</c:v>
                </c:pt>
                <c:pt idx="239">
                  <c:v>3.4151783184826932</c:v>
                </c:pt>
                <c:pt idx="240">
                  <c:v>3.3953514044537925</c:v>
                </c:pt>
                <c:pt idx="241">
                  <c:v>3.4024247502405065</c:v>
                </c:pt>
                <c:pt idx="242">
                  <c:v>3.4064112897408387</c:v>
                </c:pt>
                <c:pt idx="243">
                  <c:v>3.4194863441664638</c:v>
                </c:pt>
                <c:pt idx="244">
                  <c:v>3.4224200842429369</c:v>
                </c:pt>
                <c:pt idx="245">
                  <c:v>3.4044097488246261</c:v>
                </c:pt>
                <c:pt idx="246">
                  <c:v>3.3692154772126375</c:v>
                </c:pt>
                <c:pt idx="247">
                  <c:v>3.3396448182487966</c:v>
                </c:pt>
                <c:pt idx="248">
                  <c:v>3.3435206768026879</c:v>
                </c:pt>
                <c:pt idx="249">
                  <c:v>3.3316778999485965</c:v>
                </c:pt>
                <c:pt idx="250">
                  <c:v>3.2886211971269272</c:v>
                </c:pt>
                <c:pt idx="251">
                  <c:v>3.2903623366517545</c:v>
                </c:pt>
                <c:pt idx="252">
                  <c:v>3.2809234392158975</c:v>
                </c:pt>
                <c:pt idx="253">
                  <c:v>3.2879451564433362</c:v>
                </c:pt>
                <c:pt idx="254">
                  <c:v>3.3348605577920667</c:v>
                </c:pt>
                <c:pt idx="255">
                  <c:v>3.3773021049843943</c:v>
                </c:pt>
                <c:pt idx="256">
                  <c:v>3.3910108877099168</c:v>
                </c:pt>
                <c:pt idx="257">
                  <c:v>3.4133413930585985</c:v>
                </c:pt>
                <c:pt idx="258">
                  <c:v>3.4475982802097245</c:v>
                </c:pt>
                <c:pt idx="259">
                  <c:v>3.4377081160362106</c:v>
                </c:pt>
                <c:pt idx="260">
                  <c:v>3.4379428481065375</c:v>
                </c:pt>
                <c:pt idx="261">
                  <c:v>3.4135105509203285</c:v>
                </c:pt>
                <c:pt idx="262">
                  <c:v>3.4036491070584871</c:v>
                </c:pt>
                <c:pt idx="263">
                  <c:v>3.4185179553018403</c:v>
                </c:pt>
                <c:pt idx="264">
                  <c:v>3.4116652732356076</c:v>
                </c:pt>
                <c:pt idx="265">
                  <c:v>3.4078532490442077</c:v>
                </c:pt>
                <c:pt idx="266">
                  <c:v>3.4138902979432739</c:v>
                </c:pt>
                <c:pt idx="267">
                  <c:v>3.3868811707126216</c:v>
                </c:pt>
                <c:pt idx="268">
                  <c:v>3.373332692057752</c:v>
                </c:pt>
                <c:pt idx="269">
                  <c:v>3.3645885528494386</c:v>
                </c:pt>
                <c:pt idx="270">
                  <c:v>3.3672133283755232</c:v>
                </c:pt>
                <c:pt idx="271">
                  <c:v>3.3725719734864823</c:v>
                </c:pt>
                <c:pt idx="272">
                  <c:v>3.3974735154988296</c:v>
                </c:pt>
                <c:pt idx="273">
                  <c:v>3.4017581931041656</c:v>
                </c:pt>
                <c:pt idx="274">
                  <c:v>3.4049207734052818</c:v>
                </c:pt>
                <c:pt idx="275">
                  <c:v>3.5101445526940767</c:v>
                </c:pt>
                <c:pt idx="276">
                  <c:v>3.4212346127001068</c:v>
                </c:pt>
                <c:pt idx="277">
                  <c:v>3.3923092124797933</c:v>
                </c:pt>
                <c:pt idx="278">
                  <c:v>3.3763471744031168</c:v>
                </c:pt>
                <c:pt idx="279">
                  <c:v>3.3798308558940153</c:v>
                </c:pt>
                <c:pt idx="280">
                  <c:v>3.3841509863475734</c:v>
                </c:pt>
                <c:pt idx="281">
                  <c:v>3.3870319869069778</c:v>
                </c:pt>
                <c:pt idx="282">
                  <c:v>3.3416052694656075</c:v>
                </c:pt>
                <c:pt idx="283">
                  <c:v>3.3279415175602298</c:v>
                </c:pt>
                <c:pt idx="284">
                  <c:v>3.335027807880357</c:v>
                </c:pt>
                <c:pt idx="285">
                  <c:v>3.3235456487501858</c:v>
                </c:pt>
                <c:pt idx="286">
                  <c:v>3.3027092237707607</c:v>
                </c:pt>
                <c:pt idx="287">
                  <c:v>3.3056462149881196</c:v>
                </c:pt>
                <c:pt idx="288">
                  <c:v>3.3224100358976911</c:v>
                </c:pt>
                <c:pt idx="289">
                  <c:v>3.3336580507768323</c:v>
                </c:pt>
                <c:pt idx="290">
                  <c:v>3.3073714167963053</c:v>
                </c:pt>
                <c:pt idx="291">
                  <c:v>3.3005402979526401</c:v>
                </c:pt>
                <c:pt idx="292">
                  <c:v>3.3179259348886778</c:v>
                </c:pt>
                <c:pt idx="293">
                  <c:v>3.4185360097311022</c:v>
                </c:pt>
                <c:pt idx="294">
                  <c:v>3.4180029915402863</c:v>
                </c:pt>
                <c:pt idx="295">
                  <c:v>3.4091961754859201</c:v>
                </c:pt>
                <c:pt idx="296">
                  <c:v>3.3959441483156949</c:v>
                </c:pt>
                <c:pt idx="297">
                  <c:v>3.384513484076022</c:v>
                </c:pt>
                <c:pt idx="298">
                  <c:v>3.3448105277038462</c:v>
                </c:pt>
                <c:pt idx="299">
                  <c:v>3.3456944295577316</c:v>
                </c:pt>
                <c:pt idx="300">
                  <c:v>3.3506326496147976</c:v>
                </c:pt>
                <c:pt idx="301">
                  <c:v>3.3253398028102428</c:v>
                </c:pt>
                <c:pt idx="302">
                  <c:v>2.9405954200910918</c:v>
                </c:pt>
                <c:pt idx="303">
                  <c:v>2.9591618143400877</c:v>
                </c:pt>
                <c:pt idx="304">
                  <c:v>2.9937937020611942</c:v>
                </c:pt>
                <c:pt idx="305">
                  <c:v>3.1587525344973506</c:v>
                </c:pt>
                <c:pt idx="306">
                  <c:v>3.1246211959787971</c:v>
                </c:pt>
                <c:pt idx="307">
                  <c:v>3.059228108463643</c:v>
                </c:pt>
                <c:pt idx="308">
                  <c:v>3.0161835278162381</c:v>
                </c:pt>
                <c:pt idx="309">
                  <c:v>2.9977647432691543</c:v>
                </c:pt>
                <c:pt idx="310">
                  <c:v>2.9716940567316406</c:v>
                </c:pt>
                <c:pt idx="311">
                  <c:v>2.9882410848833656</c:v>
                </c:pt>
                <c:pt idx="312">
                  <c:v>3.008992064601812</c:v>
                </c:pt>
                <c:pt idx="313">
                  <c:v>3.0026095654525999</c:v>
                </c:pt>
                <c:pt idx="314">
                  <c:v>3.0371152717537555</c:v>
                </c:pt>
                <c:pt idx="315">
                  <c:v>3.0359227701389342</c:v>
                </c:pt>
                <c:pt idx="316">
                  <c:v>3.0448047043067792</c:v>
                </c:pt>
                <c:pt idx="317">
                  <c:v>3.0439845744555249</c:v>
                </c:pt>
                <c:pt idx="318">
                  <c:v>3.017658308611348</c:v>
                </c:pt>
                <c:pt idx="319">
                  <c:v>3.0224369477174018</c:v>
                </c:pt>
                <c:pt idx="320">
                  <c:v>3.0096100954464879</c:v>
                </c:pt>
                <c:pt idx="321">
                  <c:v>2.9634952983122407</c:v>
                </c:pt>
                <c:pt idx="322">
                  <c:v>2.9403992241596337</c:v>
                </c:pt>
                <c:pt idx="323">
                  <c:v>2.8958806310755119</c:v>
                </c:pt>
                <c:pt idx="324">
                  <c:v>2.8949057036249943</c:v>
                </c:pt>
                <c:pt idx="325">
                  <c:v>2.9041540465554951</c:v>
                </c:pt>
                <c:pt idx="326">
                  <c:v>2.9008008100793004</c:v>
                </c:pt>
                <c:pt idx="327">
                  <c:v>2.9149906216962878</c:v>
                </c:pt>
                <c:pt idx="328">
                  <c:v>2.941765464223745</c:v>
                </c:pt>
                <c:pt idx="329">
                  <c:v>2.9716813369945787</c:v>
                </c:pt>
                <c:pt idx="330">
                  <c:v>2.978551302030088</c:v>
                </c:pt>
                <c:pt idx="331">
                  <c:v>3.0128418594037911</c:v>
                </c:pt>
                <c:pt idx="332">
                  <c:v>3.0252583254660763</c:v>
                </c:pt>
                <c:pt idx="333">
                  <c:v>3.0254168764897185</c:v>
                </c:pt>
                <c:pt idx="334">
                  <c:v>3.0421785505361143</c:v>
                </c:pt>
                <c:pt idx="335">
                  <c:v>3.0714329485104641</c:v>
                </c:pt>
                <c:pt idx="336">
                  <c:v>3.0709948005159822</c:v>
                </c:pt>
                <c:pt idx="337">
                  <c:v>2.9967467779611239</c:v>
                </c:pt>
                <c:pt idx="338">
                  <c:v>2.9230488680682409</c:v>
                </c:pt>
                <c:pt idx="339">
                  <c:v>2.8574927201242635</c:v>
                </c:pt>
                <c:pt idx="340">
                  <c:v>2.8521142215440074</c:v>
                </c:pt>
                <c:pt idx="341">
                  <c:v>2.850461563333079</c:v>
                </c:pt>
                <c:pt idx="342">
                  <c:v>2.8661937274593825</c:v>
                </c:pt>
                <c:pt idx="343">
                  <c:v>2.870751578233699</c:v>
                </c:pt>
                <c:pt idx="344">
                  <c:v>2.8698745116863913</c:v>
                </c:pt>
                <c:pt idx="345">
                  <c:v>2.8682204257439601</c:v>
                </c:pt>
                <c:pt idx="346">
                  <c:v>2.8591417607700564</c:v>
                </c:pt>
                <c:pt idx="347">
                  <c:v>2.8332069846460874</c:v>
                </c:pt>
                <c:pt idx="348">
                  <c:v>2.8196864370780013</c:v>
                </c:pt>
                <c:pt idx="349">
                  <c:v>2.7795114568929837</c:v>
                </c:pt>
                <c:pt idx="350">
                  <c:v>2.7336642429773588</c:v>
                </c:pt>
                <c:pt idx="351">
                  <c:v>2.6828253823990909</c:v>
                </c:pt>
                <c:pt idx="352">
                  <c:v>2.6017131111153704</c:v>
                </c:pt>
                <c:pt idx="353">
                  <c:v>2.5586019267567681</c:v>
                </c:pt>
                <c:pt idx="354">
                  <c:v>2.5576010778031733</c:v>
                </c:pt>
                <c:pt idx="355">
                  <c:v>2.5255979763798884</c:v>
                </c:pt>
                <c:pt idx="356">
                  <c:v>2.5405919822412155</c:v>
                </c:pt>
                <c:pt idx="357">
                  <c:v>2.5622133910294504</c:v>
                </c:pt>
                <c:pt idx="358">
                  <c:v>2.5922567008371522</c:v>
                </c:pt>
                <c:pt idx="359">
                  <c:v>2.6231706671036847</c:v>
                </c:pt>
                <c:pt idx="360">
                  <c:v>2.6556167029940871</c:v>
                </c:pt>
                <c:pt idx="361">
                  <c:v>2.6972248819451821</c:v>
                </c:pt>
                <c:pt idx="362">
                  <c:v>2.7284703688084417</c:v>
                </c:pt>
                <c:pt idx="363">
                  <c:v>2.7702636095815527</c:v>
                </c:pt>
                <c:pt idx="364">
                  <c:v>2.7949372814522526</c:v>
                </c:pt>
                <c:pt idx="365">
                  <c:v>2.8092515825064113</c:v>
                </c:pt>
                <c:pt idx="366">
                  <c:v>2.8183609540023196</c:v>
                </c:pt>
                <c:pt idx="367">
                  <c:v>2.8355301771541956</c:v>
                </c:pt>
                <c:pt idx="368">
                  <c:v>2.8443961749558722</c:v>
                </c:pt>
                <c:pt idx="369">
                  <c:v>2.8295125586280658</c:v>
                </c:pt>
                <c:pt idx="370">
                  <c:v>2.8187470986564618</c:v>
                </c:pt>
                <c:pt idx="371">
                  <c:v>2.8036989537213874</c:v>
                </c:pt>
                <c:pt idx="372">
                  <c:v>2.7860279890836042</c:v>
                </c:pt>
                <c:pt idx="373">
                  <c:v>2.7915588097804629</c:v>
                </c:pt>
                <c:pt idx="374">
                  <c:v>2.7831131774852023</c:v>
                </c:pt>
                <c:pt idx="375">
                  <c:v>2.7854177109138267</c:v>
                </c:pt>
                <c:pt idx="376">
                  <c:v>2.7944307220790403</c:v>
                </c:pt>
                <c:pt idx="377">
                  <c:v>2.8058813095566131</c:v>
                </c:pt>
                <c:pt idx="378">
                  <c:v>2.7941298807614312</c:v>
                </c:pt>
                <c:pt idx="379">
                  <c:v>2.7190755723900062</c:v>
                </c:pt>
                <c:pt idx="380">
                  <c:v>2.6195660903428188</c:v>
                </c:pt>
                <c:pt idx="381">
                  <c:v>2.7698026142935528</c:v>
                </c:pt>
                <c:pt idx="382">
                  <c:v>2.7961992123634594</c:v>
                </c:pt>
                <c:pt idx="383">
                  <c:v>2.7990941953038218</c:v>
                </c:pt>
                <c:pt idx="384">
                  <c:v>2.778486384184272</c:v>
                </c:pt>
                <c:pt idx="385">
                  <c:v>2.7713590767519216</c:v>
                </c:pt>
                <c:pt idx="386">
                  <c:v>2.6284967626016953</c:v>
                </c:pt>
                <c:pt idx="387">
                  <c:v>2.4560758178542854</c:v>
                </c:pt>
                <c:pt idx="388">
                  <c:v>2.6790166810026288</c:v>
                </c:pt>
                <c:pt idx="389">
                  <c:v>2.6200169084913623</c:v>
                </c:pt>
                <c:pt idx="390">
                  <c:v>2.5519839579382038</c:v>
                </c:pt>
                <c:pt idx="391">
                  <c:v>2.6082060991044527</c:v>
                </c:pt>
                <c:pt idx="392">
                  <c:v>2.7368587370346424</c:v>
                </c:pt>
                <c:pt idx="393">
                  <c:v>2.84099992535663</c:v>
                </c:pt>
                <c:pt idx="394">
                  <c:v>2.9239759197861419</c:v>
                </c:pt>
                <c:pt idx="395">
                  <c:v>2.9136023255332968</c:v>
                </c:pt>
                <c:pt idx="396">
                  <c:v>2.9269394025379758</c:v>
                </c:pt>
                <c:pt idx="397">
                  <c:v>2.9941775864214062</c:v>
                </c:pt>
                <c:pt idx="398">
                  <c:v>2.9532163413805708</c:v>
                </c:pt>
                <c:pt idx="399">
                  <c:v>2.894157179206148</c:v>
                </c:pt>
                <c:pt idx="400">
                  <c:v>2.8507824295711597</c:v>
                </c:pt>
                <c:pt idx="401">
                  <c:v>2.8501810456183336</c:v>
                </c:pt>
                <c:pt idx="402">
                  <c:v>2.8353074000859273</c:v>
                </c:pt>
                <c:pt idx="403">
                  <c:v>2.8545874725448646</c:v>
                </c:pt>
                <c:pt idx="404">
                  <c:v>2.8764728293042494</c:v>
                </c:pt>
                <c:pt idx="405">
                  <c:v>2.8574318655448865</c:v>
                </c:pt>
                <c:pt idx="406">
                  <c:v>2.7985698988549488</c:v>
                </c:pt>
                <c:pt idx="407">
                  <c:v>2.7475376689628983</c:v>
                </c:pt>
                <c:pt idx="408">
                  <c:v>2.7281908658286631</c:v>
                </c:pt>
                <c:pt idx="409">
                  <c:v>2.7418602400751153</c:v>
                </c:pt>
                <c:pt idx="410">
                  <c:v>2.7408629403080922</c:v>
                </c:pt>
                <c:pt idx="411">
                  <c:v>2.7516519504297214</c:v>
                </c:pt>
                <c:pt idx="412">
                  <c:v>2.7575145754898931</c:v>
                </c:pt>
                <c:pt idx="413">
                  <c:v>2.8246199063185133</c:v>
                </c:pt>
                <c:pt idx="414">
                  <c:v>2.855970927439281</c:v>
                </c:pt>
                <c:pt idx="415">
                  <c:v>2.8862848741948741</c:v>
                </c:pt>
                <c:pt idx="416">
                  <c:v>2.8832401053296026</c:v>
                </c:pt>
                <c:pt idx="417">
                  <c:v>2.8781449967808785</c:v>
                </c:pt>
                <c:pt idx="418">
                  <c:v>2.8608793810424116</c:v>
                </c:pt>
                <c:pt idx="419">
                  <c:v>2.8391532754159816</c:v>
                </c:pt>
                <c:pt idx="420">
                  <c:v>2.8103239627688961</c:v>
                </c:pt>
                <c:pt idx="421">
                  <c:v>2.7931726530775665</c:v>
                </c:pt>
                <c:pt idx="422">
                  <c:v>2.7948056124763694</c:v>
                </c:pt>
                <c:pt idx="423">
                  <c:v>2.7959584444636443</c:v>
                </c:pt>
                <c:pt idx="424">
                  <c:v>2.7810252700010749</c:v>
                </c:pt>
                <c:pt idx="425">
                  <c:v>2.790517204584992</c:v>
                </c:pt>
                <c:pt idx="426">
                  <c:v>2.7873022782939825</c:v>
                </c:pt>
                <c:pt idx="427">
                  <c:v>2.7979520798820627</c:v>
                </c:pt>
                <c:pt idx="428">
                  <c:v>2.7776634570615815</c:v>
                </c:pt>
                <c:pt idx="429">
                  <c:v>2.804317569986797</c:v>
                </c:pt>
                <c:pt idx="430">
                  <c:v>2.806328113150697</c:v>
                </c:pt>
                <c:pt idx="431">
                  <c:v>2.8102915817847589</c:v>
                </c:pt>
                <c:pt idx="432">
                  <c:v>2.8200969437159982</c:v>
                </c:pt>
                <c:pt idx="433">
                  <c:v>2.8351579828567526</c:v>
                </c:pt>
                <c:pt idx="434">
                  <c:v>2.8483173251890332</c:v>
                </c:pt>
                <c:pt idx="435">
                  <c:v>2.8260951144010824</c:v>
                </c:pt>
                <c:pt idx="436">
                  <c:v>2.8171055283366124</c:v>
                </c:pt>
                <c:pt idx="437">
                  <c:v>2.7483212539623558</c:v>
                </c:pt>
                <c:pt idx="438">
                  <c:v>2.7203894278153915</c:v>
                </c:pt>
                <c:pt idx="439">
                  <c:v>2.773358033911911</c:v>
                </c:pt>
                <c:pt idx="440">
                  <c:v>2.7391744900956043</c:v>
                </c:pt>
                <c:pt idx="441">
                  <c:v>2.7309350793593907</c:v>
                </c:pt>
                <c:pt idx="442">
                  <c:v>2.7518506783439904</c:v>
                </c:pt>
                <c:pt idx="443">
                  <c:v>2.769643839567745</c:v>
                </c:pt>
                <c:pt idx="444">
                  <c:v>2.7632783006678214</c:v>
                </c:pt>
                <c:pt idx="445">
                  <c:v>2.7440453313745929</c:v>
                </c:pt>
                <c:pt idx="446">
                  <c:v>2.759357341280817</c:v>
                </c:pt>
                <c:pt idx="447">
                  <c:v>2.7559905998465113</c:v>
                </c:pt>
                <c:pt idx="448">
                  <c:v>2.7471343578640957</c:v>
                </c:pt>
                <c:pt idx="449">
                  <c:v>2.7480470494086231</c:v>
                </c:pt>
                <c:pt idx="450">
                  <c:v>2.6313723779744236</c:v>
                </c:pt>
                <c:pt idx="451">
                  <c:v>2.7358613133481309</c:v>
                </c:pt>
                <c:pt idx="452">
                  <c:v>2.7735577223098806</c:v>
                </c:pt>
                <c:pt idx="453">
                  <c:v>2.8361864072839529</c:v>
                </c:pt>
                <c:pt idx="454">
                  <c:v>2.9115657830689035</c:v>
                </c:pt>
                <c:pt idx="455">
                  <c:v>2.9489391047864215</c:v>
                </c:pt>
                <c:pt idx="456">
                  <c:v>3.031878598095318</c:v>
                </c:pt>
                <c:pt idx="457">
                  <c:v>3.0222875850270938</c:v>
                </c:pt>
                <c:pt idx="458">
                  <c:v>2.9750041804585035</c:v>
                </c:pt>
                <c:pt idx="459">
                  <c:v>2.9653441790210873</c:v>
                </c:pt>
                <c:pt idx="460">
                  <c:v>2.9941723287717519</c:v>
                </c:pt>
                <c:pt idx="461">
                  <c:v>2.991278298754863</c:v>
                </c:pt>
                <c:pt idx="462">
                  <c:v>2.9162456535520231</c:v>
                </c:pt>
                <c:pt idx="463">
                  <c:v>2.8810907688365597</c:v>
                </c:pt>
                <c:pt idx="464">
                  <c:v>2.8963666474385188</c:v>
                </c:pt>
                <c:pt idx="465">
                  <c:v>2.8967878000390224</c:v>
                </c:pt>
                <c:pt idx="466">
                  <c:v>2.8773362643866012</c:v>
                </c:pt>
                <c:pt idx="467">
                  <c:v>2.8652674768117739</c:v>
                </c:pt>
                <c:pt idx="468">
                  <c:v>2.8335226463297283</c:v>
                </c:pt>
                <c:pt idx="469">
                  <c:v>2.8484909520074058</c:v>
                </c:pt>
                <c:pt idx="470">
                  <c:v>2.8314465496344852</c:v>
                </c:pt>
                <c:pt idx="471">
                  <c:v>2.838087163406255</c:v>
                </c:pt>
                <c:pt idx="472">
                  <c:v>2.8531173058441666</c:v>
                </c:pt>
                <c:pt idx="473">
                  <c:v>2.8720675762415131</c:v>
                </c:pt>
                <c:pt idx="474">
                  <c:v>2.8714057425417363</c:v>
                </c:pt>
                <c:pt idx="475">
                  <c:v>2.8927453323052683</c:v>
                </c:pt>
                <c:pt idx="476">
                  <c:v>2.8779382574772367</c:v>
                </c:pt>
                <c:pt idx="477">
                  <c:v>2.8650613813055643</c:v>
                </c:pt>
                <c:pt idx="478">
                  <c:v>2.8638487457884523</c:v>
                </c:pt>
                <c:pt idx="479">
                  <c:v>2.8850508065311562</c:v>
                </c:pt>
                <c:pt idx="480">
                  <c:v>2.8487619226788534</c:v>
                </c:pt>
                <c:pt idx="481">
                  <c:v>2.810711394586773</c:v>
                </c:pt>
                <c:pt idx="482">
                  <c:v>2.7956403056558035</c:v>
                </c:pt>
                <c:pt idx="483">
                  <c:v>2.8743395287846929</c:v>
                </c:pt>
                <c:pt idx="484">
                  <c:v>2.8853435153326945</c:v>
                </c:pt>
                <c:pt idx="485">
                  <c:v>2.9061163500340554</c:v>
                </c:pt>
                <c:pt idx="486">
                  <c:v>2.9187528592497447</c:v>
                </c:pt>
                <c:pt idx="487">
                  <c:v>2.9349379393592594</c:v>
                </c:pt>
                <c:pt idx="488">
                  <c:v>2.9364963290777784</c:v>
                </c:pt>
                <c:pt idx="489">
                  <c:v>2.9068119955983729</c:v>
                </c:pt>
                <c:pt idx="490">
                  <c:v>2.8982114685656266</c:v>
                </c:pt>
                <c:pt idx="491">
                  <c:v>2.9046302155288957</c:v>
                </c:pt>
                <c:pt idx="492">
                  <c:v>2.9043954632141382</c:v>
                </c:pt>
                <c:pt idx="493">
                  <c:v>2.8697942467637563</c:v>
                </c:pt>
                <c:pt idx="494">
                  <c:v>2.9112795578302002</c:v>
                </c:pt>
                <c:pt idx="495">
                  <c:v>2.8785200820643446</c:v>
                </c:pt>
                <c:pt idx="496">
                  <c:v>2.8768766980605154</c:v>
                </c:pt>
                <c:pt idx="497">
                  <c:v>2.8000967481034302</c:v>
                </c:pt>
                <c:pt idx="498">
                  <c:v>2.7317745848533992</c:v>
                </c:pt>
                <c:pt idx="499">
                  <c:v>2.7022633547925818</c:v>
                </c:pt>
                <c:pt idx="500">
                  <c:v>2.7697901219718637</c:v>
                </c:pt>
                <c:pt idx="501">
                  <c:v>2.8362382087243794</c:v>
                </c:pt>
                <c:pt idx="502">
                  <c:v>2.9313953963306321</c:v>
                </c:pt>
                <c:pt idx="503">
                  <c:v>2.9067872935944359</c:v>
                </c:pt>
                <c:pt idx="504">
                  <c:v>2.8442249430785171</c:v>
                </c:pt>
                <c:pt idx="505">
                  <c:v>2.8543778022247417</c:v>
                </c:pt>
                <c:pt idx="506">
                  <c:v>2.8674431423336291</c:v>
                </c:pt>
                <c:pt idx="507">
                  <c:v>2.8759695419028599</c:v>
                </c:pt>
                <c:pt idx="508">
                  <c:v>2.8825858896034822</c:v>
                </c:pt>
                <c:pt idx="509">
                  <c:v>2.8700614245694949</c:v>
                </c:pt>
                <c:pt idx="510">
                  <c:v>2.8516986079875788</c:v>
                </c:pt>
                <c:pt idx="511">
                  <c:v>2.8543912293941922</c:v>
                </c:pt>
                <c:pt idx="512">
                  <c:v>2.8905872792703766</c:v>
                </c:pt>
                <c:pt idx="513">
                  <c:v>2.911259329904051</c:v>
                </c:pt>
                <c:pt idx="514">
                  <c:v>2.9037006235769218</c:v>
                </c:pt>
                <c:pt idx="515">
                  <c:v>2.8667085045076761</c:v>
                </c:pt>
                <c:pt idx="516">
                  <c:v>2.8376359952204822</c:v>
                </c:pt>
                <c:pt idx="517">
                  <c:v>2.8316899011865941</c:v>
                </c:pt>
                <c:pt idx="518">
                  <c:v>2.8254270147347125</c:v>
                </c:pt>
                <c:pt idx="519">
                  <c:v>2.8511707310443533</c:v>
                </c:pt>
                <c:pt idx="520">
                  <c:v>2.8336854850153186</c:v>
                </c:pt>
                <c:pt idx="521">
                  <c:v>2.8347883006655059</c:v>
                </c:pt>
                <c:pt idx="522">
                  <c:v>2.8712657015489267</c:v>
                </c:pt>
                <c:pt idx="523">
                  <c:v>2.8904436287737134</c:v>
                </c:pt>
                <c:pt idx="524">
                  <c:v>2.8924812368491457</c:v>
                </c:pt>
                <c:pt idx="525">
                  <c:v>2.8748859990714206</c:v>
                </c:pt>
                <c:pt idx="526">
                  <c:v>2.8463821038616244</c:v>
                </c:pt>
                <c:pt idx="527">
                  <c:v>2.8433476078435591</c:v>
                </c:pt>
                <c:pt idx="528">
                  <c:v>2.8755195953908115</c:v>
                </c:pt>
                <c:pt idx="529">
                  <c:v>2.8621185710698591</c:v>
                </c:pt>
                <c:pt idx="530">
                  <c:v>2.5999281641101382</c:v>
                </c:pt>
                <c:pt idx="531">
                  <c:v>2.9050962509551197</c:v>
                </c:pt>
                <c:pt idx="532">
                  <c:v>2.9091432220313269</c:v>
                </c:pt>
                <c:pt idx="533">
                  <c:v>2.8715438518326857</c:v>
                </c:pt>
                <c:pt idx="534">
                  <c:v>2.8306297608610689</c:v>
                </c:pt>
                <c:pt idx="535">
                  <c:v>2.7945289596149974</c:v>
                </c:pt>
                <c:pt idx="536">
                  <c:v>2.8424994402946613</c:v>
                </c:pt>
                <c:pt idx="537">
                  <c:v>2.8745203816293543</c:v>
                </c:pt>
                <c:pt idx="538">
                  <c:v>2.8802719960746939</c:v>
                </c:pt>
                <c:pt idx="539">
                  <c:v>2.9034091225142347</c:v>
                </c:pt>
                <c:pt idx="540">
                  <c:v>2.8924780439189544</c:v>
                </c:pt>
                <c:pt idx="541">
                  <c:v>2.8930672200553329</c:v>
                </c:pt>
                <c:pt idx="542">
                  <c:v>2.9040540156881618</c:v>
                </c:pt>
                <c:pt idx="543">
                  <c:v>2.8867444290350135</c:v>
                </c:pt>
                <c:pt idx="544">
                  <c:v>2.8328747369159117</c:v>
                </c:pt>
                <c:pt idx="545">
                  <c:v>2.7673669559443859</c:v>
                </c:pt>
                <c:pt idx="546">
                  <c:v>2.7344195980367294</c:v>
                </c:pt>
                <c:pt idx="547">
                  <c:v>2.6292626463221311</c:v>
                </c:pt>
                <c:pt idx="548">
                  <c:v>2.5419132523252101</c:v>
                </c:pt>
                <c:pt idx="549">
                  <c:v>2.530072965983055</c:v>
                </c:pt>
                <c:pt idx="550">
                  <c:v>2.4784423331896348</c:v>
                </c:pt>
                <c:pt idx="551">
                  <c:v>2.5750556833043796</c:v>
                </c:pt>
                <c:pt idx="552">
                  <c:v>2.6371670791622406</c:v>
                </c:pt>
                <c:pt idx="553">
                  <c:v>2.5336059805133866</c:v>
                </c:pt>
                <c:pt idx="554">
                  <c:v>2.3966891271699025</c:v>
                </c:pt>
                <c:pt idx="555">
                  <c:v>2.3956645438582957</c:v>
                </c:pt>
                <c:pt idx="556">
                  <c:v>2.489126675016474</c:v>
                </c:pt>
                <c:pt idx="557">
                  <c:v>2.6214972038305073</c:v>
                </c:pt>
                <c:pt idx="558">
                  <c:v>2.4039128854346958</c:v>
                </c:pt>
                <c:pt idx="559">
                  <c:v>2.2478505845685386</c:v>
                </c:pt>
                <c:pt idx="560">
                  <c:v>2.0259796887257968</c:v>
                </c:pt>
                <c:pt idx="561">
                  <c:v>1.9021573924610646</c:v>
                </c:pt>
                <c:pt idx="562">
                  <c:v>2.0502771050596773</c:v>
                </c:pt>
                <c:pt idx="563">
                  <c:v>1.8259728514303843</c:v>
                </c:pt>
                <c:pt idx="564">
                  <c:v>1.7169475608731675</c:v>
                </c:pt>
                <c:pt idx="565">
                  <c:v>1.6680616685398408</c:v>
                </c:pt>
                <c:pt idx="566">
                  <c:v>1.6599422529255747</c:v>
                </c:pt>
                <c:pt idx="567">
                  <c:v>1.6199416446616923</c:v>
                </c:pt>
                <c:pt idx="568">
                  <c:v>1.6425954787508641</c:v>
                </c:pt>
                <c:pt idx="569">
                  <c:v>1.6706637897056535</c:v>
                </c:pt>
                <c:pt idx="570">
                  <c:v>1.6815132816085427</c:v>
                </c:pt>
                <c:pt idx="571">
                  <c:v>1.6922064679935898</c:v>
                </c:pt>
                <c:pt idx="572">
                  <c:v>1.6676177366787663</c:v>
                </c:pt>
                <c:pt idx="573">
                  <c:v>1.7127481125451325</c:v>
                </c:pt>
                <c:pt idx="574">
                  <c:v>1.7130831382951399</c:v>
                </c:pt>
                <c:pt idx="575">
                  <c:v>1.7667913292863666</c:v>
                </c:pt>
                <c:pt idx="576">
                  <c:v>1.8300710699103024</c:v>
                </c:pt>
                <c:pt idx="577">
                  <c:v>1.873786380845254</c:v>
                </c:pt>
                <c:pt idx="578">
                  <c:v>1.868529924051622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18E-A680-28396AA2327F}"/>
            </c:ext>
          </c:extLst>
        </c:ser>
        <c:ser>
          <c:idx val="8"/>
          <c:order val="1"/>
          <c:tx>
            <c:v>1.31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680D-418E-A680-28396AA2327F}"/>
              </c:ext>
            </c:extLst>
          </c:dPt>
          <c:xVal>
            <c:numRef>
              <c:f>'SCPT-12'!$BZ$5:$BZ$6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'SCPT-12'!$BY$5:$BY$6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0D-418E-A680-28396AA2327F}"/>
            </c:ext>
          </c:extLst>
        </c:ser>
        <c:ser>
          <c:idx val="9"/>
          <c:order val="2"/>
          <c:tx>
            <c:v>2.05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'SCPT-12'!$CA$5:$CA$6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'SCPT-12'!$BY$5:$BY$6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0D-418E-A680-28396AA2327F}"/>
            </c:ext>
          </c:extLst>
        </c:ser>
        <c:ser>
          <c:idx val="10"/>
          <c:order val="3"/>
          <c:tx>
            <c:v>2.6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'SCPT-12'!$CB$5:$CB$6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'SCPT-12'!$BY$5:$BY$6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0D-418E-A680-28396AA2327F}"/>
            </c:ext>
          </c:extLst>
        </c:ser>
        <c:ser>
          <c:idx val="11"/>
          <c:order val="4"/>
          <c:tx>
            <c:v>2.95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'SCPT-12'!$CC$5:$CC$6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'SCPT-12'!$BY$5:$BY$6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0D-418E-A680-28396AA2327F}"/>
            </c:ext>
          </c:extLst>
        </c:ser>
        <c:ser>
          <c:idx val="12"/>
          <c:order val="5"/>
          <c:tx>
            <c:v>3.6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680D-418E-A680-28396AA2327F}"/>
              </c:ext>
            </c:extLst>
          </c:dPt>
          <c:xVal>
            <c:numRef>
              <c:f>'SCPT-12'!$CD$5:$CD$6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'SCPT-12'!$BY$5:$BY$6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0D-418E-A680-28396AA2327F}"/>
            </c:ext>
          </c:extLst>
        </c:ser>
        <c:ser>
          <c:idx val="13"/>
          <c:order val="6"/>
          <c:tx>
            <c:strRef>
              <c:f>'SCPT-12'!$AR$9</c:f>
              <c:strCache>
                <c:ptCount val="1"/>
                <c:pt idx="0">
                  <c:v>Isbt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'SCPT-12'!$AR$13:$AR$10000</c:f>
              <c:numCache>
                <c:formatCode>0.0</c:formatCode>
                <c:ptCount val="9988"/>
                <c:pt idx="0">
                  <c:v>0</c:v>
                </c:pt>
                <c:pt idx="1">
                  <c:v>3.0359896456571023</c:v>
                </c:pt>
                <c:pt idx="2">
                  <c:v>3.1481395597262587</c:v>
                </c:pt>
                <c:pt idx="3">
                  <c:v>3.0848853818449249</c:v>
                </c:pt>
                <c:pt idx="4">
                  <c:v>3.0953733967142285</c:v>
                </c:pt>
                <c:pt idx="5">
                  <c:v>3.1061513762531794</c:v>
                </c:pt>
                <c:pt idx="6">
                  <c:v>3.1083708399225145</c:v>
                </c:pt>
                <c:pt idx="7">
                  <c:v>3.1149614675445663</c:v>
                </c:pt>
                <c:pt idx="8">
                  <c:v>3.1280874634309246</c:v>
                </c:pt>
                <c:pt idx="9">
                  <c:v>3.1284348211856394</c:v>
                </c:pt>
                <c:pt idx="10">
                  <c:v>3.1365164869683526</c:v>
                </c:pt>
                <c:pt idx="11">
                  <c:v>3.1481777301166076</c:v>
                </c:pt>
                <c:pt idx="12">
                  <c:v>3.1700682145010224</c:v>
                </c:pt>
                <c:pt idx="13">
                  <c:v>3.2036557504948346</c:v>
                </c:pt>
                <c:pt idx="14">
                  <c:v>3.2301156252531475</c:v>
                </c:pt>
                <c:pt idx="15">
                  <c:v>3.2748741392532885</c:v>
                </c:pt>
                <c:pt idx="16">
                  <c:v>3.3183221297610692</c:v>
                </c:pt>
                <c:pt idx="17">
                  <c:v>3.3727024832568349</c:v>
                </c:pt>
                <c:pt idx="18">
                  <c:v>3.4422336923383425</c:v>
                </c:pt>
                <c:pt idx="19">
                  <c:v>3.4659861945084862</c:v>
                </c:pt>
                <c:pt idx="20">
                  <c:v>3.4678244591790959</c:v>
                </c:pt>
                <c:pt idx="21">
                  <c:v>3.4632596255486621</c:v>
                </c:pt>
                <c:pt idx="22">
                  <c:v>3.4626442025841992</c:v>
                </c:pt>
                <c:pt idx="23">
                  <c:v>3.4464522811231282</c:v>
                </c:pt>
                <c:pt idx="24">
                  <c:v>3.4024506009737152</c:v>
                </c:pt>
                <c:pt idx="25">
                  <c:v>3.381374681124834</c:v>
                </c:pt>
                <c:pt idx="26">
                  <c:v>3.3776979609513762</c:v>
                </c:pt>
                <c:pt idx="27">
                  <c:v>3.376709798220177</c:v>
                </c:pt>
                <c:pt idx="28">
                  <c:v>3.3823346188403351</c:v>
                </c:pt>
                <c:pt idx="29">
                  <c:v>3.3916371913239547</c:v>
                </c:pt>
                <c:pt idx="30">
                  <c:v>3.4009505717164306</c:v>
                </c:pt>
                <c:pt idx="31">
                  <c:v>3.4106931169898749</c:v>
                </c:pt>
                <c:pt idx="32">
                  <c:v>3.3781356075214317</c:v>
                </c:pt>
                <c:pt idx="33">
                  <c:v>3.3518286444654364</c:v>
                </c:pt>
                <c:pt idx="34">
                  <c:v>3.3191196229333082</c:v>
                </c:pt>
                <c:pt idx="35">
                  <c:v>3.334283521185669</c:v>
                </c:pt>
                <c:pt idx="36">
                  <c:v>3.3412815625561145</c:v>
                </c:pt>
                <c:pt idx="37">
                  <c:v>3.3074961596397836</c:v>
                </c:pt>
                <c:pt idx="38">
                  <c:v>3.3013219849196127</c:v>
                </c:pt>
                <c:pt idx="39">
                  <c:v>3.2821368013886172</c:v>
                </c:pt>
                <c:pt idx="40">
                  <c:v>3.2870514495123411</c:v>
                </c:pt>
                <c:pt idx="41">
                  <c:v>3.3016309247508446</c:v>
                </c:pt>
                <c:pt idx="42">
                  <c:v>3.3239452034701515</c:v>
                </c:pt>
                <c:pt idx="43">
                  <c:v>3.3239452034701515</c:v>
                </c:pt>
                <c:pt idx="44">
                  <c:v>3.3548823842769973</c:v>
                </c:pt>
                <c:pt idx="45">
                  <c:v>3.3596403582709997</c:v>
                </c:pt>
                <c:pt idx="46">
                  <c:v>3.3705328604496412</c:v>
                </c:pt>
                <c:pt idx="47">
                  <c:v>3.3713976046643475</c:v>
                </c:pt>
                <c:pt idx="48">
                  <c:v>3.3740670204755676</c:v>
                </c:pt>
                <c:pt idx="49">
                  <c:v>3.394543512281408</c:v>
                </c:pt>
                <c:pt idx="50">
                  <c:v>3.4391219730414981</c:v>
                </c:pt>
                <c:pt idx="51">
                  <c:v>3.4547893300059593</c:v>
                </c:pt>
                <c:pt idx="52">
                  <c:v>3.4810809637805176</c:v>
                </c:pt>
                <c:pt idx="53">
                  <c:v>3.49887029904164</c:v>
                </c:pt>
                <c:pt idx="54">
                  <c:v>3.514296581111608</c:v>
                </c:pt>
                <c:pt idx="55">
                  <c:v>3.5169809614873659</c:v>
                </c:pt>
                <c:pt idx="56">
                  <c:v>3.5204893464994838</c:v>
                </c:pt>
                <c:pt idx="57">
                  <c:v>3.5515981199696487</c:v>
                </c:pt>
                <c:pt idx="58">
                  <c:v>3.5564989344134106</c:v>
                </c:pt>
                <c:pt idx="59">
                  <c:v>3.5936333652647861</c:v>
                </c:pt>
                <c:pt idx="60">
                  <c:v>3.6031100954442978</c:v>
                </c:pt>
                <c:pt idx="61">
                  <c:v>3.6222370482739121</c:v>
                </c:pt>
                <c:pt idx="62">
                  <c:v>3.6445340219506988</c:v>
                </c:pt>
                <c:pt idx="63">
                  <c:v>3.6574440437666254</c:v>
                </c:pt>
                <c:pt idx="64">
                  <c:v>3.544366341629194</c:v>
                </c:pt>
                <c:pt idx="65">
                  <c:v>3.4657309019713884</c:v>
                </c:pt>
                <c:pt idx="66">
                  <c:v>3.378554150288648</c:v>
                </c:pt>
                <c:pt idx="67">
                  <c:v>3.3685126165803925</c:v>
                </c:pt>
                <c:pt idx="68">
                  <c:v>3.388444968429341</c:v>
                </c:pt>
                <c:pt idx="69">
                  <c:v>3.4077316959295376</c:v>
                </c:pt>
                <c:pt idx="70">
                  <c:v>3.4548935658838862</c:v>
                </c:pt>
                <c:pt idx="71">
                  <c:v>3.524613835751663</c:v>
                </c:pt>
                <c:pt idx="72">
                  <c:v>3.5608752056391153</c:v>
                </c:pt>
                <c:pt idx="73">
                  <c:v>3.6267931492573688</c:v>
                </c:pt>
                <c:pt idx="74">
                  <c:v>3.692894769824365</c:v>
                </c:pt>
                <c:pt idx="75">
                  <c:v>3.7117530505785745</c:v>
                </c:pt>
                <c:pt idx="76">
                  <c:v>3.6526054841108104</c:v>
                </c:pt>
                <c:pt idx="77">
                  <c:v>3.4731713517211635</c:v>
                </c:pt>
                <c:pt idx="78">
                  <c:v>3.3064581156661244</c:v>
                </c:pt>
                <c:pt idx="79">
                  <c:v>3.2894730738978923</c:v>
                </c:pt>
                <c:pt idx="80">
                  <c:v>3.2393391330626935</c:v>
                </c:pt>
                <c:pt idx="81">
                  <c:v>3.1450653268472366</c:v>
                </c:pt>
                <c:pt idx="82">
                  <c:v>3.0863963309559144</c:v>
                </c:pt>
                <c:pt idx="83">
                  <c:v>3.0730924484791142</c:v>
                </c:pt>
                <c:pt idx="84">
                  <c:v>3.1471924236504503</c:v>
                </c:pt>
                <c:pt idx="85">
                  <c:v>3.1703873417989885</c:v>
                </c:pt>
                <c:pt idx="86">
                  <c:v>3.1765634922835568</c:v>
                </c:pt>
                <c:pt idx="87">
                  <c:v>3.2069286732877438</c:v>
                </c:pt>
                <c:pt idx="88">
                  <c:v>3.2174501175087276</c:v>
                </c:pt>
                <c:pt idx="89">
                  <c:v>3.2330632856995631</c:v>
                </c:pt>
                <c:pt idx="90">
                  <c:v>3.2779918141841651</c:v>
                </c:pt>
                <c:pt idx="91">
                  <c:v>3.3722126978324725</c:v>
                </c:pt>
                <c:pt idx="92">
                  <c:v>3.510900167877447</c:v>
                </c:pt>
                <c:pt idx="93">
                  <c:v>3.5831546072763172</c:v>
                </c:pt>
                <c:pt idx="94">
                  <c:v>3.5771828991940131</c:v>
                </c:pt>
                <c:pt idx="95">
                  <c:v>3.4811687942148404</c:v>
                </c:pt>
                <c:pt idx="96">
                  <c:v>3.432559816604805</c:v>
                </c:pt>
                <c:pt idx="97">
                  <c:v>3.3633552465778953</c:v>
                </c:pt>
                <c:pt idx="98">
                  <c:v>3.2982624333991746</c:v>
                </c:pt>
                <c:pt idx="99">
                  <c:v>3.2811459287041531</c:v>
                </c:pt>
                <c:pt idx="100">
                  <c:v>3.2279986975676844</c:v>
                </c:pt>
                <c:pt idx="101">
                  <c:v>3.2785389548618991</c:v>
                </c:pt>
                <c:pt idx="102">
                  <c:v>3.3860438056551412</c:v>
                </c:pt>
                <c:pt idx="103">
                  <c:v>3.4686930431754295</c:v>
                </c:pt>
                <c:pt idx="104">
                  <c:v>3.4992925780488346</c:v>
                </c:pt>
                <c:pt idx="105">
                  <c:v>3.5116097460299467</c:v>
                </c:pt>
                <c:pt idx="106">
                  <c:v>3.4996116012554896</c:v>
                </c:pt>
                <c:pt idx="107">
                  <c:v>3.470680513336998</c:v>
                </c:pt>
                <c:pt idx="108">
                  <c:v>3.4737201678331644</c:v>
                </c:pt>
                <c:pt idx="109">
                  <c:v>3.626942881578906</c:v>
                </c:pt>
                <c:pt idx="110">
                  <c:v>3.6723258056638661</c:v>
                </c:pt>
                <c:pt idx="111">
                  <c:v>3.7170002262701085</c:v>
                </c:pt>
                <c:pt idx="112">
                  <c:v>3.6610152432658012</c:v>
                </c:pt>
                <c:pt idx="113">
                  <c:v>3.6495922369441827</c:v>
                </c:pt>
                <c:pt idx="114">
                  <c:v>3.6188504117508575</c:v>
                </c:pt>
                <c:pt idx="115">
                  <c:v>3.3721291285849802</c:v>
                </c:pt>
                <c:pt idx="116">
                  <c:v>3.2166763623412411</c:v>
                </c:pt>
                <c:pt idx="117">
                  <c:v>2.8833708466872499</c:v>
                </c:pt>
                <c:pt idx="118">
                  <c:v>2.9271117093922561</c:v>
                </c:pt>
                <c:pt idx="119">
                  <c:v>3.0899973920429908</c:v>
                </c:pt>
                <c:pt idx="120">
                  <c:v>3.2733701668595563</c:v>
                </c:pt>
                <c:pt idx="121">
                  <c:v>3.2941911768403598</c:v>
                </c:pt>
                <c:pt idx="122">
                  <c:v>3.2942406317344881</c:v>
                </c:pt>
                <c:pt idx="123">
                  <c:v>3.3189038750548678</c:v>
                </c:pt>
                <c:pt idx="124">
                  <c:v>3.3269260130816423</c:v>
                </c:pt>
                <c:pt idx="125">
                  <c:v>3.3276714378490859</c:v>
                </c:pt>
                <c:pt idx="126">
                  <c:v>3.3499714151598887</c:v>
                </c:pt>
                <c:pt idx="127">
                  <c:v>3.3512216820949412</c:v>
                </c:pt>
                <c:pt idx="128">
                  <c:v>3.3502801404890206</c:v>
                </c:pt>
                <c:pt idx="129">
                  <c:v>3.3652788564789113</c:v>
                </c:pt>
                <c:pt idx="130">
                  <c:v>3.3720541098978827</c:v>
                </c:pt>
                <c:pt idx="131">
                  <c:v>3.3717117195565947</c:v>
                </c:pt>
                <c:pt idx="132">
                  <c:v>3.3633708424131687</c:v>
                </c:pt>
                <c:pt idx="133">
                  <c:v>3.3834361463111833</c:v>
                </c:pt>
                <c:pt idx="134">
                  <c:v>3.4026721301674141</c:v>
                </c:pt>
                <c:pt idx="135">
                  <c:v>3.4092776618365392</c:v>
                </c:pt>
                <c:pt idx="136">
                  <c:v>3.4349720353709801</c:v>
                </c:pt>
                <c:pt idx="137">
                  <c:v>3.440404543774763</c:v>
                </c:pt>
                <c:pt idx="138">
                  <c:v>3.4393258100372668</c:v>
                </c:pt>
                <c:pt idx="139">
                  <c:v>3.4245171036938742</c:v>
                </c:pt>
                <c:pt idx="140">
                  <c:v>3.4233806213841995</c:v>
                </c:pt>
                <c:pt idx="141">
                  <c:v>3.4434312387464781</c:v>
                </c:pt>
                <c:pt idx="142">
                  <c:v>3.4271129903967412</c:v>
                </c:pt>
                <c:pt idx="143">
                  <c:v>3.400103911892681</c:v>
                </c:pt>
                <c:pt idx="144">
                  <c:v>3.3964750720992036</c:v>
                </c:pt>
                <c:pt idx="145">
                  <c:v>3.4414470130539221</c:v>
                </c:pt>
                <c:pt idx="146">
                  <c:v>3.4422664069655693</c:v>
                </c:pt>
                <c:pt idx="147">
                  <c:v>3.4400808920800485</c:v>
                </c:pt>
                <c:pt idx="148">
                  <c:v>3.4097025529273455</c:v>
                </c:pt>
                <c:pt idx="149">
                  <c:v>2.8151335417809062</c:v>
                </c:pt>
                <c:pt idx="150">
                  <c:v>2.9800697686384034</c:v>
                </c:pt>
                <c:pt idx="151">
                  <c:v>3.4963281330454485</c:v>
                </c:pt>
                <c:pt idx="152">
                  <c:v>3.3915096742882418</c:v>
                </c:pt>
                <c:pt idx="153">
                  <c:v>3.3747751892292919</c:v>
                </c:pt>
                <c:pt idx="154">
                  <c:v>3.4539664945871227</c:v>
                </c:pt>
                <c:pt idx="155">
                  <c:v>3.5429726764844185</c:v>
                </c:pt>
                <c:pt idx="156">
                  <c:v>3.473676744541073</c:v>
                </c:pt>
                <c:pt idx="157">
                  <c:v>3.3924551881075899</c:v>
                </c:pt>
                <c:pt idx="158">
                  <c:v>3.5535779230736395</c:v>
                </c:pt>
                <c:pt idx="159">
                  <c:v>3.5845499407774875</c:v>
                </c:pt>
                <c:pt idx="160">
                  <c:v>3.6206011356692644</c:v>
                </c:pt>
                <c:pt idx="161">
                  <c:v>3.5986969257363111</c:v>
                </c:pt>
                <c:pt idx="162">
                  <c:v>3.5833466000446514</c:v>
                </c:pt>
                <c:pt idx="163">
                  <c:v>3.6396732401240488</c:v>
                </c:pt>
                <c:pt idx="164">
                  <c:v>3.675562198887071</c:v>
                </c:pt>
                <c:pt idx="165">
                  <c:v>3.598853994948271</c:v>
                </c:pt>
                <c:pt idx="166">
                  <c:v>3.5264789579877531</c:v>
                </c:pt>
                <c:pt idx="167">
                  <c:v>3.5509456699823083</c:v>
                </c:pt>
                <c:pt idx="168">
                  <c:v>3.5965366514839858</c:v>
                </c:pt>
                <c:pt idx="169">
                  <c:v>3.5884902085899824</c:v>
                </c:pt>
                <c:pt idx="170">
                  <c:v>3.5301816265415877</c:v>
                </c:pt>
                <c:pt idx="171">
                  <c:v>3.4638070862956449</c:v>
                </c:pt>
                <c:pt idx="172">
                  <c:v>3.4798004734716845</c:v>
                </c:pt>
                <c:pt idx="173">
                  <c:v>3.5100848537159424</c:v>
                </c:pt>
                <c:pt idx="174">
                  <c:v>3.4979485507012855</c:v>
                </c:pt>
                <c:pt idx="175">
                  <c:v>3.4682265239402059</c:v>
                </c:pt>
                <c:pt idx="176">
                  <c:v>3.4653502851759734</c:v>
                </c:pt>
                <c:pt idx="177">
                  <c:v>3.5002253559364642</c:v>
                </c:pt>
                <c:pt idx="178">
                  <c:v>3.5105601134438884</c:v>
                </c:pt>
                <c:pt idx="179">
                  <c:v>3.5430143703726897</c:v>
                </c:pt>
                <c:pt idx="180">
                  <c:v>3.5258493387593894</c:v>
                </c:pt>
                <c:pt idx="181">
                  <c:v>3.5038745098565731</c:v>
                </c:pt>
                <c:pt idx="182">
                  <c:v>3.5055754885736117</c:v>
                </c:pt>
                <c:pt idx="183">
                  <c:v>3.4892445020476908</c:v>
                </c:pt>
                <c:pt idx="184">
                  <c:v>3.4440109958194913</c:v>
                </c:pt>
                <c:pt idx="185">
                  <c:v>3.4245918571327123</c:v>
                </c:pt>
                <c:pt idx="186">
                  <c:v>3.1809921246361412</c:v>
                </c:pt>
                <c:pt idx="187">
                  <c:v>3.051012697115401</c:v>
                </c:pt>
                <c:pt idx="188">
                  <c:v>3.0292012609853716</c:v>
                </c:pt>
                <c:pt idx="189">
                  <c:v>3.0578881637188817</c:v>
                </c:pt>
                <c:pt idx="190">
                  <c:v>3.2018452726104978</c:v>
                </c:pt>
                <c:pt idx="191">
                  <c:v>3.3929145409568191</c:v>
                </c:pt>
                <c:pt idx="192">
                  <c:v>3.4959232140760919</c:v>
                </c:pt>
                <c:pt idx="193">
                  <c:v>3.6287671096791727</c:v>
                </c:pt>
                <c:pt idx="194">
                  <c:v>3.6516019203024808</c:v>
                </c:pt>
                <c:pt idx="195">
                  <c:v>3.6043366292601404</c:v>
                </c:pt>
                <c:pt idx="196">
                  <c:v>3.6042574733294499</c:v>
                </c:pt>
                <c:pt idx="197">
                  <c:v>3.5360580113640632</c:v>
                </c:pt>
                <c:pt idx="198">
                  <c:v>3.4776415424805571</c:v>
                </c:pt>
                <c:pt idx="199">
                  <c:v>3.424235541938081</c:v>
                </c:pt>
                <c:pt idx="200">
                  <c:v>3.351938609278867</c:v>
                </c:pt>
                <c:pt idx="201">
                  <c:v>3.3346765923653829</c:v>
                </c:pt>
                <c:pt idx="202">
                  <c:v>3.3884785457673896</c:v>
                </c:pt>
                <c:pt idx="203">
                  <c:v>3.4893980184697782</c:v>
                </c:pt>
                <c:pt idx="204">
                  <c:v>3.5681346558588407</c:v>
                </c:pt>
                <c:pt idx="205">
                  <c:v>3.6306129317467186</c:v>
                </c:pt>
                <c:pt idx="206">
                  <c:v>3.6909987303828187</c:v>
                </c:pt>
                <c:pt idx="207">
                  <c:v>3.7424231958577461</c:v>
                </c:pt>
                <c:pt idx="208">
                  <c:v>3.7531828181804228</c:v>
                </c:pt>
                <c:pt idx="209">
                  <c:v>3.7264842388129953</c:v>
                </c:pt>
                <c:pt idx="210">
                  <c:v>3.701899984390701</c:v>
                </c:pt>
                <c:pt idx="211">
                  <c:v>3.6257973155491547</c:v>
                </c:pt>
                <c:pt idx="212">
                  <c:v>3.5606987779857007</c:v>
                </c:pt>
                <c:pt idx="213">
                  <c:v>3.5165036731725912</c:v>
                </c:pt>
                <c:pt idx="214">
                  <c:v>3.4452941070474346</c:v>
                </c:pt>
                <c:pt idx="215">
                  <c:v>3.4705493259708269</c:v>
                </c:pt>
                <c:pt idx="216">
                  <c:v>3.4557474764458793</c:v>
                </c:pt>
                <c:pt idx="217">
                  <c:v>3.4250889333165953</c:v>
                </c:pt>
                <c:pt idx="218">
                  <c:v>3.4097169275824579</c:v>
                </c:pt>
                <c:pt idx="219">
                  <c:v>3.3736491105856126</c:v>
                </c:pt>
                <c:pt idx="220">
                  <c:v>3.3650399560111519</c:v>
                </c:pt>
                <c:pt idx="221">
                  <c:v>3.368160280777468</c:v>
                </c:pt>
                <c:pt idx="222">
                  <c:v>3.3713682053438707</c:v>
                </c:pt>
                <c:pt idx="223">
                  <c:v>3.3957959460929374</c:v>
                </c:pt>
                <c:pt idx="224">
                  <c:v>3.4197588738198266</c:v>
                </c:pt>
                <c:pt idx="225">
                  <c:v>3.4431990760851767</c:v>
                </c:pt>
                <c:pt idx="226">
                  <c:v>3.4366472124579488</c:v>
                </c:pt>
                <c:pt idx="227">
                  <c:v>3.4539114227999321</c:v>
                </c:pt>
                <c:pt idx="228">
                  <c:v>3.4482831828436984</c:v>
                </c:pt>
                <c:pt idx="229">
                  <c:v>3.425005012890435</c:v>
                </c:pt>
                <c:pt idx="230">
                  <c:v>3.422349264728568</c:v>
                </c:pt>
                <c:pt idx="231">
                  <c:v>3.4721494368267116</c:v>
                </c:pt>
                <c:pt idx="232">
                  <c:v>3.5325784874572501</c:v>
                </c:pt>
                <c:pt idx="233">
                  <c:v>3.5749148731215614</c:v>
                </c:pt>
                <c:pt idx="234">
                  <c:v>3.5857882241587324</c:v>
                </c:pt>
                <c:pt idx="235">
                  <c:v>3.6313414079003201</c:v>
                </c:pt>
                <c:pt idx="236">
                  <c:v>3.6443216455831102</c:v>
                </c:pt>
                <c:pt idx="237">
                  <c:v>3.624144589017547</c:v>
                </c:pt>
                <c:pt idx="238">
                  <c:v>3.6044702621265774</c:v>
                </c:pt>
                <c:pt idx="239">
                  <c:v>3.6188212934536765</c:v>
                </c:pt>
                <c:pt idx="240">
                  <c:v>3.5989468613626863</c:v>
                </c:pt>
                <c:pt idx="241">
                  <c:v>3.5998418642392611</c:v>
                </c:pt>
                <c:pt idx="242">
                  <c:v>3.5974221538395175</c:v>
                </c:pt>
                <c:pt idx="243">
                  <c:v>3.603737951255245</c:v>
                </c:pt>
                <c:pt idx="244">
                  <c:v>3.6034798820983363</c:v>
                </c:pt>
                <c:pt idx="245">
                  <c:v>3.5878558603497464</c:v>
                </c:pt>
                <c:pt idx="246">
                  <c:v>3.5603372765815862</c:v>
                </c:pt>
                <c:pt idx="247">
                  <c:v>3.5381215108368527</c:v>
                </c:pt>
                <c:pt idx="248">
                  <c:v>3.5391884133511455</c:v>
                </c:pt>
                <c:pt idx="249">
                  <c:v>3.5297986050803387</c:v>
                </c:pt>
                <c:pt idx="250">
                  <c:v>3.4986407812268063</c:v>
                </c:pt>
                <c:pt idx="251">
                  <c:v>3.4993294996283733</c:v>
                </c:pt>
                <c:pt idx="252">
                  <c:v>3.491793054383292</c:v>
                </c:pt>
                <c:pt idx="253">
                  <c:v>3.4969881035198966</c:v>
                </c:pt>
                <c:pt idx="254">
                  <c:v>3.5309482615651868</c:v>
                </c:pt>
                <c:pt idx="255">
                  <c:v>3.5586404120947517</c:v>
                </c:pt>
                <c:pt idx="256">
                  <c:v>3.5662958418966704</c:v>
                </c:pt>
                <c:pt idx="257">
                  <c:v>3.5785719654549442</c:v>
                </c:pt>
                <c:pt idx="258">
                  <c:v>3.5971840305196752</c:v>
                </c:pt>
                <c:pt idx="259">
                  <c:v>3.5864817332159937</c:v>
                </c:pt>
                <c:pt idx="260">
                  <c:v>3.582806058000398</c:v>
                </c:pt>
                <c:pt idx="261">
                  <c:v>3.5600889287978856</c:v>
                </c:pt>
                <c:pt idx="262">
                  <c:v>3.5504708181889875</c:v>
                </c:pt>
                <c:pt idx="263">
                  <c:v>3.5579507234625272</c:v>
                </c:pt>
                <c:pt idx="264">
                  <c:v>3.5516302433952074</c:v>
                </c:pt>
                <c:pt idx="265">
                  <c:v>3.547918057970846</c:v>
                </c:pt>
                <c:pt idx="266">
                  <c:v>3.5504824564066357</c:v>
                </c:pt>
                <c:pt idx="267">
                  <c:v>3.531220215021265</c:v>
                </c:pt>
                <c:pt idx="268">
                  <c:v>3.5217455622168825</c:v>
                </c:pt>
                <c:pt idx="269">
                  <c:v>3.5152989090439877</c:v>
                </c:pt>
                <c:pt idx="270">
                  <c:v>3.5151213507616585</c:v>
                </c:pt>
                <c:pt idx="271">
                  <c:v>3.5173320539911952</c:v>
                </c:pt>
                <c:pt idx="272">
                  <c:v>3.5322640764283517</c:v>
                </c:pt>
                <c:pt idx="273">
                  <c:v>3.5325291454187684</c:v>
                </c:pt>
                <c:pt idx="274">
                  <c:v>3.5333082797805111</c:v>
                </c:pt>
                <c:pt idx="275">
                  <c:v>3.6078422995255268</c:v>
                </c:pt>
                <c:pt idx="276">
                  <c:v>3.5471579399483408</c:v>
                </c:pt>
                <c:pt idx="277">
                  <c:v>3.5213677202054177</c:v>
                </c:pt>
                <c:pt idx="278">
                  <c:v>3.5055236990723837</c:v>
                </c:pt>
                <c:pt idx="279">
                  <c:v>3.5046852360074845</c:v>
                </c:pt>
                <c:pt idx="280">
                  <c:v>3.5016046362461482</c:v>
                </c:pt>
                <c:pt idx="281">
                  <c:v>3.5016046362461482</c:v>
                </c:pt>
                <c:pt idx="282">
                  <c:v>3.4626834620188554</c:v>
                </c:pt>
                <c:pt idx="283">
                  <c:v>3.4513328657128506</c:v>
                </c:pt>
                <c:pt idx="284">
                  <c:v>3.455591879350655</c:v>
                </c:pt>
                <c:pt idx="285">
                  <c:v>3.4441121397089121</c:v>
                </c:pt>
                <c:pt idx="286">
                  <c:v>3.4265438287717842</c:v>
                </c:pt>
                <c:pt idx="287">
                  <c:v>3.425842641504274</c:v>
                </c:pt>
                <c:pt idx="288">
                  <c:v>3.4356019006577228</c:v>
                </c:pt>
                <c:pt idx="289">
                  <c:v>3.4409667003392341</c:v>
                </c:pt>
                <c:pt idx="290">
                  <c:v>3.4216034530287001</c:v>
                </c:pt>
                <c:pt idx="291">
                  <c:v>3.4178027419352572</c:v>
                </c:pt>
                <c:pt idx="292">
                  <c:v>3.4264552277268812</c:v>
                </c:pt>
                <c:pt idx="293">
                  <c:v>3.4908616446183762</c:v>
                </c:pt>
                <c:pt idx="294">
                  <c:v>3.4860314566142661</c:v>
                </c:pt>
                <c:pt idx="295">
                  <c:v>3.4770622652995478</c:v>
                </c:pt>
                <c:pt idx="296">
                  <c:v>3.4613567445622677</c:v>
                </c:pt>
                <c:pt idx="297">
                  <c:v>3.4495752663867676</c:v>
                </c:pt>
                <c:pt idx="298">
                  <c:v>3.417303250333823</c:v>
                </c:pt>
                <c:pt idx="299">
                  <c:v>3.4149314180421952</c:v>
                </c:pt>
                <c:pt idx="300">
                  <c:v>3.4149553745588133</c:v>
                </c:pt>
                <c:pt idx="301">
                  <c:v>3.4002918417266725</c:v>
                </c:pt>
                <c:pt idx="302">
                  <c:v>3.1369079687189947</c:v>
                </c:pt>
                <c:pt idx="303">
                  <c:v>3.1504767557090996</c:v>
                </c:pt>
                <c:pt idx="304">
                  <c:v>3.1779376379936788</c:v>
                </c:pt>
                <c:pt idx="305">
                  <c:v>3.2943158286219245</c:v>
                </c:pt>
                <c:pt idx="306">
                  <c:v>3.265055455019013</c:v>
                </c:pt>
                <c:pt idx="307">
                  <c:v>3.2170758229021614</c:v>
                </c:pt>
                <c:pt idx="308">
                  <c:v>3.1835005710071949</c:v>
                </c:pt>
                <c:pt idx="309">
                  <c:v>3.1680099792965235</c:v>
                </c:pt>
                <c:pt idx="310">
                  <c:v>3.1485043681947076</c:v>
                </c:pt>
                <c:pt idx="311">
                  <c:v>3.1630421255873928</c:v>
                </c:pt>
                <c:pt idx="312">
                  <c:v>3.1812320692303726</c:v>
                </c:pt>
                <c:pt idx="313">
                  <c:v>3.1783155687353322</c:v>
                </c:pt>
                <c:pt idx="314">
                  <c:v>3.2096323180287842</c:v>
                </c:pt>
                <c:pt idx="315">
                  <c:v>3.210425508456884</c:v>
                </c:pt>
                <c:pt idx="316">
                  <c:v>3.219948839099501</c:v>
                </c:pt>
                <c:pt idx="317">
                  <c:v>3.220781776377831</c:v>
                </c:pt>
                <c:pt idx="318">
                  <c:v>3.1999976864375665</c:v>
                </c:pt>
                <c:pt idx="319">
                  <c:v>3.2048876796768053</c:v>
                </c:pt>
                <c:pt idx="320">
                  <c:v>3.1951447663612034</c:v>
                </c:pt>
                <c:pt idx="321">
                  <c:v>3.1564352405030531</c:v>
                </c:pt>
                <c:pt idx="322">
                  <c:v>3.1346051190657724</c:v>
                </c:pt>
                <c:pt idx="323">
                  <c:v>3.0924419396024314</c:v>
                </c:pt>
                <c:pt idx="324">
                  <c:v>3.0913723962172148</c:v>
                </c:pt>
                <c:pt idx="325">
                  <c:v>3.0992367549826483</c:v>
                </c:pt>
                <c:pt idx="326">
                  <c:v>3.0951101281669038</c:v>
                </c:pt>
                <c:pt idx="327">
                  <c:v>3.1078478537116343</c:v>
                </c:pt>
                <c:pt idx="328">
                  <c:v>3.1321933319981721</c:v>
                </c:pt>
                <c:pt idx="329">
                  <c:v>3.1576006994925869</c:v>
                </c:pt>
                <c:pt idx="330">
                  <c:v>3.1617287111074019</c:v>
                </c:pt>
                <c:pt idx="331">
                  <c:v>3.1882904761923849</c:v>
                </c:pt>
                <c:pt idx="332">
                  <c:v>3.1964665255075961</c:v>
                </c:pt>
                <c:pt idx="333">
                  <c:v>3.1941735520557049</c:v>
                </c:pt>
                <c:pt idx="334">
                  <c:v>3.2048429660332611</c:v>
                </c:pt>
                <c:pt idx="335">
                  <c:v>3.2269628491827236</c:v>
                </c:pt>
                <c:pt idx="336">
                  <c:v>3.2253793986254804</c:v>
                </c:pt>
                <c:pt idx="337">
                  <c:v>3.1626524769816835</c:v>
                </c:pt>
                <c:pt idx="338">
                  <c:v>3.0971555333394769</c:v>
                </c:pt>
                <c:pt idx="339">
                  <c:v>3.0342626111395119</c:v>
                </c:pt>
                <c:pt idx="340">
                  <c:v>3.0286494269973998</c:v>
                </c:pt>
                <c:pt idx="341">
                  <c:v>3.0262001182441756</c:v>
                </c:pt>
                <c:pt idx="342">
                  <c:v>3.0403161301701234</c:v>
                </c:pt>
                <c:pt idx="343">
                  <c:v>3.0435392894693956</c:v>
                </c:pt>
                <c:pt idx="344">
                  <c:v>3.0414021929603341</c:v>
                </c:pt>
                <c:pt idx="345">
                  <c:v>3.0389601202637118</c:v>
                </c:pt>
                <c:pt idx="346">
                  <c:v>3.0291560541153664</c:v>
                </c:pt>
                <c:pt idx="347">
                  <c:v>3.0023808228470967</c:v>
                </c:pt>
                <c:pt idx="348">
                  <c:v>2.9879793218140773</c:v>
                </c:pt>
                <c:pt idx="349">
                  <c:v>2.9477666062080528</c:v>
                </c:pt>
                <c:pt idx="350">
                  <c:v>2.9032266931215043</c:v>
                </c:pt>
                <c:pt idx="351">
                  <c:v>2.8529636473807183</c:v>
                </c:pt>
                <c:pt idx="352">
                  <c:v>2.7732932261139589</c:v>
                </c:pt>
                <c:pt idx="353">
                  <c:v>2.7300852074227646</c:v>
                </c:pt>
                <c:pt idx="354">
                  <c:v>2.7282741811183455</c:v>
                </c:pt>
                <c:pt idx="355">
                  <c:v>2.6955595530336582</c:v>
                </c:pt>
                <c:pt idx="356">
                  <c:v>2.7096604127718185</c:v>
                </c:pt>
                <c:pt idx="357">
                  <c:v>2.7304126708254359</c:v>
                </c:pt>
                <c:pt idx="358">
                  <c:v>2.759459282251004</c:v>
                </c:pt>
                <c:pt idx="359">
                  <c:v>2.7894270557122676</c:v>
                </c:pt>
                <c:pt idx="360">
                  <c:v>2.820710191743784</c:v>
                </c:pt>
                <c:pt idx="361">
                  <c:v>2.8611043673812557</c:v>
                </c:pt>
                <c:pt idx="362">
                  <c:v>2.8911888364007443</c:v>
                </c:pt>
                <c:pt idx="363">
                  <c:v>2.9314533723519807</c:v>
                </c:pt>
                <c:pt idx="364">
                  <c:v>2.9550027813676905</c:v>
                </c:pt>
                <c:pt idx="365">
                  <c:v>2.9684814601271632</c:v>
                </c:pt>
                <c:pt idx="366">
                  <c:v>2.9766980241119834</c:v>
                </c:pt>
                <c:pt idx="367">
                  <c:v>2.9930816121165429</c:v>
                </c:pt>
                <c:pt idx="368">
                  <c:v>3.0012154242511286</c:v>
                </c:pt>
                <c:pt idx="369">
                  <c:v>2.9856877084089528</c:v>
                </c:pt>
                <c:pt idx="370">
                  <c:v>2.9740798284806953</c:v>
                </c:pt>
                <c:pt idx="371">
                  <c:v>2.9583499789547179</c:v>
                </c:pt>
                <c:pt idx="372">
                  <c:v>2.9399384180212715</c:v>
                </c:pt>
                <c:pt idx="373">
                  <c:v>2.9444557456741753</c:v>
                </c:pt>
                <c:pt idx="374">
                  <c:v>2.9351544666511407</c:v>
                </c:pt>
                <c:pt idx="375">
                  <c:v>2.9365359096586179</c:v>
                </c:pt>
                <c:pt idx="376">
                  <c:v>2.9445906226198217</c:v>
                </c:pt>
                <c:pt idx="377">
                  <c:v>2.9550704148028974</c:v>
                </c:pt>
                <c:pt idx="378">
                  <c:v>2.9425495039825988</c:v>
                </c:pt>
                <c:pt idx="379">
                  <c:v>2.8669973744202188</c:v>
                </c:pt>
                <c:pt idx="380">
                  <c:v>2.7660921720728151</c:v>
                </c:pt>
                <c:pt idx="381">
                  <c:v>2.9157731727994411</c:v>
                </c:pt>
                <c:pt idx="382">
                  <c:v>2.9411459771143718</c:v>
                </c:pt>
                <c:pt idx="383">
                  <c:v>2.9431161000109665</c:v>
                </c:pt>
                <c:pt idx="384">
                  <c:v>2.9216634819984266</c:v>
                </c:pt>
                <c:pt idx="385">
                  <c:v>2.9136790452387626</c:v>
                </c:pt>
                <c:pt idx="386">
                  <c:v>2.7696790323111626</c:v>
                </c:pt>
                <c:pt idx="387">
                  <c:v>2.5937405422452602</c:v>
                </c:pt>
                <c:pt idx="388">
                  <c:v>2.8187875879041924</c:v>
                </c:pt>
                <c:pt idx="389">
                  <c:v>2.7580711780051819</c:v>
                </c:pt>
                <c:pt idx="390">
                  <c:v>2.6878974004256637</c:v>
                </c:pt>
                <c:pt idx="391">
                  <c:v>2.7440024127139031</c:v>
                </c:pt>
                <c:pt idx="392">
                  <c:v>2.873386765380205</c:v>
                </c:pt>
                <c:pt idx="393">
                  <c:v>2.9770363034149194</c:v>
                </c:pt>
                <c:pt idx="394">
                  <c:v>3.0584583737393309</c:v>
                </c:pt>
                <c:pt idx="395">
                  <c:v>3.0469006807343773</c:v>
                </c:pt>
                <c:pt idx="396">
                  <c:v>3.0581782507439823</c:v>
                </c:pt>
                <c:pt idx="397">
                  <c:v>3.1178208001818817</c:v>
                </c:pt>
                <c:pt idx="398">
                  <c:v>3.0806142667994143</c:v>
                </c:pt>
                <c:pt idx="399">
                  <c:v>3.0220383913213413</c:v>
                </c:pt>
                <c:pt idx="400">
                  <c:v>2.9777080312072068</c:v>
                </c:pt>
                <c:pt idx="401">
                  <c:v>2.9756756552589958</c:v>
                </c:pt>
                <c:pt idx="402">
                  <c:v>2.959463686981183</c:v>
                </c:pt>
                <c:pt idx="403">
                  <c:v>2.9767448579793134</c:v>
                </c:pt>
                <c:pt idx="404">
                  <c:v>2.9963499767462896</c:v>
                </c:pt>
                <c:pt idx="405">
                  <c:v>2.9760399809553211</c:v>
                </c:pt>
                <c:pt idx="406">
                  <c:v>2.9174838292904504</c:v>
                </c:pt>
                <c:pt idx="407">
                  <c:v>2.8662358485515766</c:v>
                </c:pt>
                <c:pt idx="408">
                  <c:v>2.8465584772111141</c:v>
                </c:pt>
                <c:pt idx="409">
                  <c:v>2.8594326263432701</c:v>
                </c:pt>
                <c:pt idx="410">
                  <c:v>2.857947324675143</c:v>
                </c:pt>
                <c:pt idx="411">
                  <c:v>2.867831430300916</c:v>
                </c:pt>
                <c:pt idx="412">
                  <c:v>2.8725838279665221</c:v>
                </c:pt>
                <c:pt idx="413">
                  <c:v>2.9383939849204581</c:v>
                </c:pt>
                <c:pt idx="414">
                  <c:v>2.968680905774995</c:v>
                </c:pt>
                <c:pt idx="415">
                  <c:v>2.9975874753231349</c:v>
                </c:pt>
                <c:pt idx="416">
                  <c:v>2.9938390840311824</c:v>
                </c:pt>
                <c:pt idx="417">
                  <c:v>2.9880720172336743</c:v>
                </c:pt>
                <c:pt idx="418">
                  <c:v>2.9705377115462621</c:v>
                </c:pt>
                <c:pt idx="419">
                  <c:v>2.9483354750925805</c:v>
                </c:pt>
                <c:pt idx="420">
                  <c:v>2.9192038248385415</c:v>
                </c:pt>
                <c:pt idx="421">
                  <c:v>2.9015457603337045</c:v>
                </c:pt>
                <c:pt idx="422">
                  <c:v>2.9023244943669129</c:v>
                </c:pt>
                <c:pt idx="423">
                  <c:v>2.9027061266623577</c:v>
                </c:pt>
                <c:pt idx="424">
                  <c:v>2.8873497379125777</c:v>
                </c:pt>
                <c:pt idx="425">
                  <c:v>2.8960019652226761</c:v>
                </c:pt>
                <c:pt idx="426">
                  <c:v>2.8920763893314603</c:v>
                </c:pt>
                <c:pt idx="427">
                  <c:v>2.9018716087731913</c:v>
                </c:pt>
                <c:pt idx="428">
                  <c:v>2.8813400753263081</c:v>
                </c:pt>
                <c:pt idx="429">
                  <c:v>2.9065520573073171</c:v>
                </c:pt>
                <c:pt idx="430">
                  <c:v>2.9076045159104669</c:v>
                </c:pt>
                <c:pt idx="431">
                  <c:v>2.9105329962928437</c:v>
                </c:pt>
                <c:pt idx="432">
                  <c:v>2.9190560795574094</c:v>
                </c:pt>
                <c:pt idx="433">
                  <c:v>2.9328577019389472</c:v>
                </c:pt>
                <c:pt idx="434">
                  <c:v>2.9445919549750461</c:v>
                </c:pt>
                <c:pt idx="435">
                  <c:v>2.9220586570363509</c:v>
                </c:pt>
                <c:pt idx="436">
                  <c:v>2.9119338365045131</c:v>
                </c:pt>
                <c:pt idx="437">
                  <c:v>2.8440139240914939</c:v>
                </c:pt>
                <c:pt idx="438">
                  <c:v>2.8152370617581783</c:v>
                </c:pt>
                <c:pt idx="439">
                  <c:v>2.8648583909614951</c:v>
                </c:pt>
                <c:pt idx="440">
                  <c:v>2.8305324263348375</c:v>
                </c:pt>
                <c:pt idx="441">
                  <c:v>2.8218901370646066</c:v>
                </c:pt>
                <c:pt idx="442">
                  <c:v>2.8414689907201627</c:v>
                </c:pt>
                <c:pt idx="443">
                  <c:v>2.8578281527332337</c:v>
                </c:pt>
                <c:pt idx="444">
                  <c:v>2.8508596257429746</c:v>
                </c:pt>
                <c:pt idx="445">
                  <c:v>2.8312091720932466</c:v>
                </c:pt>
                <c:pt idx="446">
                  <c:v>2.8453214752268243</c:v>
                </c:pt>
                <c:pt idx="447">
                  <c:v>2.8409478935249415</c:v>
                </c:pt>
                <c:pt idx="448">
                  <c:v>2.8313474837603847</c:v>
                </c:pt>
                <c:pt idx="449">
                  <c:v>2.8313748996408128</c:v>
                </c:pt>
                <c:pt idx="450">
                  <c:v>2.7177759984726353</c:v>
                </c:pt>
                <c:pt idx="451">
                  <c:v>2.8191758415510404</c:v>
                </c:pt>
                <c:pt idx="452">
                  <c:v>2.8563878979931583</c:v>
                </c:pt>
                <c:pt idx="453">
                  <c:v>2.91798931803585</c:v>
                </c:pt>
                <c:pt idx="454">
                  <c:v>2.9896612052523364</c:v>
                </c:pt>
                <c:pt idx="455">
                  <c:v>3.0255631798779836</c:v>
                </c:pt>
                <c:pt idx="456">
                  <c:v>3.0996535599966735</c:v>
                </c:pt>
                <c:pt idx="457">
                  <c:v>3.0896905258994911</c:v>
                </c:pt>
                <c:pt idx="458">
                  <c:v>3.0451941198894028</c:v>
                </c:pt>
                <c:pt idx="459">
                  <c:v>3.033946214350931</c:v>
                </c:pt>
                <c:pt idx="460">
                  <c:v>3.0602821543732786</c:v>
                </c:pt>
                <c:pt idx="461">
                  <c:v>3.0563597560943037</c:v>
                </c:pt>
                <c:pt idx="462">
                  <c:v>2.9845732477903892</c:v>
                </c:pt>
                <c:pt idx="463">
                  <c:v>2.9487326403599341</c:v>
                </c:pt>
                <c:pt idx="464">
                  <c:v>2.9620779713339491</c:v>
                </c:pt>
                <c:pt idx="465">
                  <c:v>2.9613266696461191</c:v>
                </c:pt>
                <c:pt idx="466">
                  <c:v>2.9420423994590807</c:v>
                </c:pt>
                <c:pt idx="467">
                  <c:v>2.9303194552943119</c:v>
                </c:pt>
                <c:pt idx="468">
                  <c:v>2.899598405245241</c:v>
                </c:pt>
                <c:pt idx="469">
                  <c:v>2.9136987283026463</c:v>
                </c:pt>
                <c:pt idx="470">
                  <c:v>2.8963296922991364</c:v>
                </c:pt>
                <c:pt idx="471">
                  <c:v>2.9017512018445037</c:v>
                </c:pt>
                <c:pt idx="472">
                  <c:v>2.9152016987468188</c:v>
                </c:pt>
                <c:pt idx="473">
                  <c:v>2.9322870637167582</c:v>
                </c:pt>
                <c:pt idx="474">
                  <c:v>2.9303628324441986</c:v>
                </c:pt>
                <c:pt idx="475">
                  <c:v>2.9495709674765425</c:v>
                </c:pt>
                <c:pt idx="476">
                  <c:v>2.9342392457536177</c:v>
                </c:pt>
                <c:pt idx="477">
                  <c:v>2.9211761600435211</c:v>
                </c:pt>
                <c:pt idx="478">
                  <c:v>2.919356867182874</c:v>
                </c:pt>
                <c:pt idx="479">
                  <c:v>2.9387602154079051</c:v>
                </c:pt>
                <c:pt idx="480">
                  <c:v>2.9036473973840042</c:v>
                </c:pt>
                <c:pt idx="481">
                  <c:v>2.8667001469862656</c:v>
                </c:pt>
                <c:pt idx="482">
                  <c:v>2.8520149038842075</c:v>
                </c:pt>
                <c:pt idx="483">
                  <c:v>2.9256047363340811</c:v>
                </c:pt>
                <c:pt idx="484">
                  <c:v>2.9347052180036526</c:v>
                </c:pt>
                <c:pt idx="485">
                  <c:v>2.9527177807012728</c:v>
                </c:pt>
                <c:pt idx="486">
                  <c:v>2.9634948147324516</c:v>
                </c:pt>
                <c:pt idx="487">
                  <c:v>2.9774610078852715</c:v>
                </c:pt>
                <c:pt idx="488">
                  <c:v>2.9780921321114784</c:v>
                </c:pt>
                <c:pt idx="489">
                  <c:v>2.9497362768597055</c:v>
                </c:pt>
                <c:pt idx="490">
                  <c:v>2.9409369354345047</c:v>
                </c:pt>
                <c:pt idx="491">
                  <c:v>2.9461291601346042</c:v>
                </c:pt>
                <c:pt idx="492">
                  <c:v>2.9449727164257622</c:v>
                </c:pt>
                <c:pt idx="493">
                  <c:v>2.9114757458700895</c:v>
                </c:pt>
                <c:pt idx="494">
                  <c:v>2.9489478941635956</c:v>
                </c:pt>
                <c:pt idx="495">
                  <c:v>2.917138285439866</c:v>
                </c:pt>
                <c:pt idx="496">
                  <c:v>2.9147739427353136</c:v>
                </c:pt>
                <c:pt idx="497">
                  <c:v>2.8421444473104578</c:v>
                </c:pt>
                <c:pt idx="498">
                  <c:v>2.776637758742369</c:v>
                </c:pt>
                <c:pt idx="499">
                  <c:v>2.7478897294778508</c:v>
                </c:pt>
                <c:pt idx="500">
                  <c:v>2.8109226065054869</c:v>
                </c:pt>
                <c:pt idx="501">
                  <c:v>2.8733841266705218</c:v>
                </c:pt>
                <c:pt idx="502">
                  <c:v>2.9631064620113978</c:v>
                </c:pt>
                <c:pt idx="503">
                  <c:v>2.9384869041980743</c:v>
                </c:pt>
                <c:pt idx="504">
                  <c:v>2.8759612313186298</c:v>
                </c:pt>
                <c:pt idx="505">
                  <c:v>2.8829221661850757</c:v>
                </c:pt>
                <c:pt idx="506">
                  <c:v>2.8937640531792272</c:v>
                </c:pt>
                <c:pt idx="507">
                  <c:v>2.9008396516589539</c:v>
                </c:pt>
                <c:pt idx="508">
                  <c:v>2.906421504039896</c:v>
                </c:pt>
                <c:pt idx="509">
                  <c:v>2.8942578888234274</c:v>
                </c:pt>
                <c:pt idx="510">
                  <c:v>2.875451956415453</c:v>
                </c:pt>
                <c:pt idx="511">
                  <c:v>2.8767150844295317</c:v>
                </c:pt>
                <c:pt idx="512">
                  <c:v>2.909574436880936</c:v>
                </c:pt>
                <c:pt idx="513">
                  <c:v>2.9286396458539601</c:v>
                </c:pt>
                <c:pt idx="514">
                  <c:v>2.9208421562564468</c:v>
                </c:pt>
                <c:pt idx="515">
                  <c:v>2.8862439255353176</c:v>
                </c:pt>
                <c:pt idx="516">
                  <c:v>2.8579595448265649</c:v>
                </c:pt>
                <c:pt idx="517">
                  <c:v>2.8515992848210376</c:v>
                </c:pt>
                <c:pt idx="518">
                  <c:v>2.8460271829939368</c:v>
                </c:pt>
                <c:pt idx="519">
                  <c:v>2.8702007325312917</c:v>
                </c:pt>
                <c:pt idx="520">
                  <c:v>2.8533255180496635</c:v>
                </c:pt>
                <c:pt idx="521">
                  <c:v>2.8539102270328303</c:v>
                </c:pt>
                <c:pt idx="522">
                  <c:v>2.8888129753874985</c:v>
                </c:pt>
                <c:pt idx="523">
                  <c:v>2.9062665423813465</c:v>
                </c:pt>
                <c:pt idx="524">
                  <c:v>2.907502606494325</c:v>
                </c:pt>
                <c:pt idx="525">
                  <c:v>2.8897575462796317</c:v>
                </c:pt>
                <c:pt idx="526">
                  <c:v>2.8622511045733776</c:v>
                </c:pt>
                <c:pt idx="527">
                  <c:v>2.8587020481928542</c:v>
                </c:pt>
                <c:pt idx="528">
                  <c:v>2.8870656654048164</c:v>
                </c:pt>
                <c:pt idx="529">
                  <c:v>2.8732740934517476</c:v>
                </c:pt>
                <c:pt idx="530">
                  <c:v>2.6272904308379816</c:v>
                </c:pt>
                <c:pt idx="531">
                  <c:v>2.9149033904680914</c:v>
                </c:pt>
                <c:pt idx="532">
                  <c:v>2.917448648845812</c:v>
                </c:pt>
                <c:pt idx="533">
                  <c:v>2.8816451500386884</c:v>
                </c:pt>
                <c:pt idx="534">
                  <c:v>2.8437965823778311</c:v>
                </c:pt>
                <c:pt idx="535">
                  <c:v>2.8099755770382759</c:v>
                </c:pt>
                <c:pt idx="536">
                  <c:v>2.8559567613952241</c:v>
                </c:pt>
                <c:pt idx="537">
                  <c:v>2.8858539930976197</c:v>
                </c:pt>
                <c:pt idx="538">
                  <c:v>2.88862351910476</c:v>
                </c:pt>
                <c:pt idx="539">
                  <c:v>2.9088437003847676</c:v>
                </c:pt>
                <c:pt idx="540">
                  <c:v>2.897146320004206</c:v>
                </c:pt>
                <c:pt idx="541">
                  <c:v>2.8970092833848429</c:v>
                </c:pt>
                <c:pt idx="542">
                  <c:v>2.9068389350166326</c:v>
                </c:pt>
                <c:pt idx="543">
                  <c:v>2.8894454472702638</c:v>
                </c:pt>
                <c:pt idx="544">
                  <c:v>2.8390762103051981</c:v>
                </c:pt>
                <c:pt idx="545">
                  <c:v>2.7774687887525786</c:v>
                </c:pt>
                <c:pt idx="546">
                  <c:v>2.7460014206941925</c:v>
                </c:pt>
                <c:pt idx="547">
                  <c:v>2.6456913010579712</c:v>
                </c:pt>
                <c:pt idx="548">
                  <c:v>2.5614931075051484</c:v>
                </c:pt>
                <c:pt idx="549">
                  <c:v>2.5497325962525847</c:v>
                </c:pt>
                <c:pt idx="550">
                  <c:v>2.5001819757553285</c:v>
                </c:pt>
                <c:pt idx="551">
                  <c:v>2.5939671168851013</c:v>
                </c:pt>
                <c:pt idx="552">
                  <c:v>2.6540648235267157</c:v>
                </c:pt>
                <c:pt idx="553">
                  <c:v>2.5551770021072935</c:v>
                </c:pt>
                <c:pt idx="554">
                  <c:v>2.4216861605467801</c:v>
                </c:pt>
                <c:pt idx="555">
                  <c:v>2.4197991012143687</c:v>
                </c:pt>
                <c:pt idx="556">
                  <c:v>2.5101033991792328</c:v>
                </c:pt>
                <c:pt idx="557">
                  <c:v>2.6373772649423395</c:v>
                </c:pt>
                <c:pt idx="558">
                  <c:v>2.4268828009189609</c:v>
                </c:pt>
                <c:pt idx="559">
                  <c:v>2.273296047530577</c:v>
                </c:pt>
                <c:pt idx="560">
                  <c:v>2.0521817632297852</c:v>
                </c:pt>
                <c:pt idx="561">
                  <c:v>1.9278181114209705</c:v>
                </c:pt>
                <c:pt idx="562">
                  <c:v>2.0754616268620394</c:v>
                </c:pt>
                <c:pt idx="563">
                  <c:v>1.8505890620232108</c:v>
                </c:pt>
                <c:pt idx="564">
                  <c:v>1.740809515833732</c:v>
                </c:pt>
                <c:pt idx="565">
                  <c:v>1.6913241583513423</c:v>
                </c:pt>
                <c:pt idx="566">
                  <c:v>1.6827496714856243</c:v>
                </c:pt>
                <c:pt idx="567">
                  <c:v>1.6420817153749023</c:v>
                </c:pt>
                <c:pt idx="568">
                  <c:v>1.664367683543577</c:v>
                </c:pt>
                <c:pt idx="569">
                  <c:v>1.6921055677754233</c:v>
                </c:pt>
                <c:pt idx="570">
                  <c:v>1.7025045230399041</c:v>
                </c:pt>
                <c:pt idx="571">
                  <c:v>1.7127905424827263</c:v>
                </c:pt>
                <c:pt idx="572">
                  <c:v>1.6877300476745889</c:v>
                </c:pt>
                <c:pt idx="573">
                  <c:v>1.7327173706555921</c:v>
                </c:pt>
                <c:pt idx="574">
                  <c:v>1.7327173706555921</c:v>
                </c:pt>
                <c:pt idx="575">
                  <c:v>1.7863159447554442</c:v>
                </c:pt>
                <c:pt idx="576">
                  <c:v>1.8494762185793068</c:v>
                </c:pt>
                <c:pt idx="577">
                  <c:v>1.8930152654382999</c:v>
                </c:pt>
                <c:pt idx="578">
                  <c:v>1.8873815749281546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0D-418E-A680-28396AA23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unitless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Shear Strength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'SCPT-12'!$AD$9</c:f>
              <c:strCache>
                <c:ptCount val="1"/>
                <c:pt idx="0">
                  <c:v>Su(Nkt)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'SCPT-12'!$AD$13:$AD$10000</c:f>
              <c:numCache>
                <c:formatCode>0</c:formatCode>
                <c:ptCount val="9988"/>
                <c:pt idx="0">
                  <c:v>-72.662400000000005</c:v>
                </c:pt>
                <c:pt idx="1">
                  <c:v>480.62324894117648</c:v>
                </c:pt>
                <c:pt idx="2">
                  <c:v>607.83407435294112</c:v>
                </c:pt>
                <c:pt idx="3">
                  <c:v>776.14165270588228</c:v>
                </c:pt>
                <c:pt idx="4">
                  <c:v>869.3549251764706</c:v>
                </c:pt>
                <c:pt idx="5">
                  <c:v>877.77083294117654</c:v>
                </c:pt>
                <c:pt idx="6">
                  <c:v>877.53996423529406</c:v>
                </c:pt>
                <c:pt idx="7">
                  <c:v>875.88434258823531</c:v>
                </c:pt>
                <c:pt idx="8">
                  <c:v>854.87173270588232</c:v>
                </c:pt>
                <c:pt idx="9">
                  <c:v>850.73507576470593</c:v>
                </c:pt>
                <c:pt idx="10">
                  <c:v>837.31295999999998</c:v>
                </c:pt>
                <c:pt idx="11">
                  <c:v>823.91540894117645</c:v>
                </c:pt>
                <c:pt idx="12">
                  <c:v>801.47804611764684</c:v>
                </c:pt>
                <c:pt idx="13">
                  <c:v>764.40011858823516</c:v>
                </c:pt>
                <c:pt idx="14">
                  <c:v>745.6720263529412</c:v>
                </c:pt>
                <c:pt idx="15">
                  <c:v>702.52661647058824</c:v>
                </c:pt>
                <c:pt idx="16">
                  <c:v>670.75466541176479</c:v>
                </c:pt>
                <c:pt idx="17">
                  <c:v>619.10986729411763</c:v>
                </c:pt>
                <c:pt idx="18">
                  <c:v>561.34845741176468</c:v>
                </c:pt>
                <c:pt idx="19">
                  <c:v>552.34798870588236</c:v>
                </c:pt>
                <c:pt idx="20">
                  <c:v>554.32794352941175</c:v>
                </c:pt>
                <c:pt idx="21">
                  <c:v>560.63128658823518</c:v>
                </c:pt>
                <c:pt idx="22">
                  <c:v>564.0605590588234</c:v>
                </c:pt>
                <c:pt idx="23">
                  <c:v>574.19599623529405</c:v>
                </c:pt>
                <c:pt idx="24">
                  <c:v>603.22169223529409</c:v>
                </c:pt>
                <c:pt idx="25">
                  <c:v>617.85247058823529</c:v>
                </c:pt>
                <c:pt idx="26">
                  <c:v>616.44249600000001</c:v>
                </c:pt>
                <c:pt idx="27">
                  <c:v>615.13078023529408</c:v>
                </c:pt>
                <c:pt idx="28">
                  <c:v>599.15393505882366</c:v>
                </c:pt>
                <c:pt idx="29">
                  <c:v>582.58753694117638</c:v>
                </c:pt>
                <c:pt idx="30">
                  <c:v>567.24937411764699</c:v>
                </c:pt>
                <c:pt idx="31">
                  <c:v>568.17304658823525</c:v>
                </c:pt>
                <c:pt idx="32">
                  <c:v>575.31158964705878</c:v>
                </c:pt>
                <c:pt idx="33">
                  <c:v>590.06519152941178</c:v>
                </c:pt>
                <c:pt idx="34">
                  <c:v>600.44627576470589</c:v>
                </c:pt>
                <c:pt idx="35">
                  <c:v>573.85747764705877</c:v>
                </c:pt>
                <c:pt idx="36">
                  <c:v>564.24289129411761</c:v>
                </c:pt>
                <c:pt idx="37">
                  <c:v>582.92684611764707</c:v>
                </c:pt>
                <c:pt idx="38">
                  <c:v>590.06538917647049</c:v>
                </c:pt>
                <c:pt idx="39">
                  <c:v>607.9632734117647</c:v>
                </c:pt>
                <c:pt idx="40">
                  <c:v>610.6556047058823</c:v>
                </c:pt>
                <c:pt idx="41">
                  <c:v>605.6837477647058</c:v>
                </c:pt>
                <c:pt idx="42">
                  <c:v>596.16742023529412</c:v>
                </c:pt>
                <c:pt idx="43">
                  <c:v>595.78916329411766</c:v>
                </c:pt>
                <c:pt idx="44">
                  <c:v>589.49081223529424</c:v>
                </c:pt>
                <c:pt idx="45">
                  <c:v>592.9937788235294</c:v>
                </c:pt>
                <c:pt idx="46">
                  <c:v>594.18766305882355</c:v>
                </c:pt>
                <c:pt idx="47">
                  <c:v>600.0734061176471</c:v>
                </c:pt>
                <c:pt idx="48">
                  <c:v>595.9613138823529</c:v>
                </c:pt>
                <c:pt idx="49">
                  <c:v>578.04385694117639</c:v>
                </c:pt>
                <c:pt idx="50">
                  <c:v>537.06014117647044</c:v>
                </c:pt>
                <c:pt idx="51">
                  <c:v>525.97167247058815</c:v>
                </c:pt>
                <c:pt idx="52">
                  <c:v>505.74513317647057</c:v>
                </c:pt>
                <c:pt idx="53">
                  <c:v>492.56866447058832</c:v>
                </c:pt>
                <c:pt idx="54">
                  <c:v>478.50786635294111</c:v>
                </c:pt>
                <c:pt idx="55">
                  <c:v>471.98843294117643</c:v>
                </c:pt>
                <c:pt idx="56">
                  <c:v>464.01968188235287</c:v>
                </c:pt>
                <c:pt idx="57">
                  <c:v>433.23031905882351</c:v>
                </c:pt>
                <c:pt idx="58">
                  <c:v>416.00067388235294</c:v>
                </c:pt>
                <c:pt idx="59">
                  <c:v>384.27785223529418</c:v>
                </c:pt>
                <c:pt idx="60">
                  <c:v>367.7605835294118</c:v>
                </c:pt>
                <c:pt idx="61">
                  <c:v>354.4612912941177</c:v>
                </c:pt>
                <c:pt idx="62">
                  <c:v>341.11286964705886</c:v>
                </c:pt>
                <c:pt idx="63">
                  <c:v>330.90873035294118</c:v>
                </c:pt>
                <c:pt idx="64">
                  <c:v>377.252544</c:v>
                </c:pt>
                <c:pt idx="65">
                  <c:v>407.21169882352939</c:v>
                </c:pt>
                <c:pt idx="66">
                  <c:v>468.07325364705878</c:v>
                </c:pt>
                <c:pt idx="67">
                  <c:v>476.04699670588235</c:v>
                </c:pt>
                <c:pt idx="68">
                  <c:v>465.57264564705883</c:v>
                </c:pt>
                <c:pt idx="69">
                  <c:v>462.81161223529415</c:v>
                </c:pt>
                <c:pt idx="70">
                  <c:v>439.41622588235293</c:v>
                </c:pt>
                <c:pt idx="71">
                  <c:v>409.95335717647055</c:v>
                </c:pt>
                <c:pt idx="72">
                  <c:v>394.78714729411763</c:v>
                </c:pt>
                <c:pt idx="73">
                  <c:v>354.3929844705882</c:v>
                </c:pt>
                <c:pt idx="74">
                  <c:v>316.38159811764706</c:v>
                </c:pt>
                <c:pt idx="75">
                  <c:v>302.91035294117643</c:v>
                </c:pt>
                <c:pt idx="76">
                  <c:v>327.41614305882348</c:v>
                </c:pt>
                <c:pt idx="77">
                  <c:v>443.72023905882355</c:v>
                </c:pt>
                <c:pt idx="78">
                  <c:v>584.14687623529403</c:v>
                </c:pt>
                <c:pt idx="79">
                  <c:v>574.21294870588235</c:v>
                </c:pt>
                <c:pt idx="80">
                  <c:v>605.00730352941184</c:v>
                </c:pt>
                <c:pt idx="81">
                  <c:v>661.71742305882344</c:v>
                </c:pt>
                <c:pt idx="82">
                  <c:v>715.50434258823532</c:v>
                </c:pt>
                <c:pt idx="83">
                  <c:v>683.65869741176459</c:v>
                </c:pt>
                <c:pt idx="84">
                  <c:v>577.7995934117647</c:v>
                </c:pt>
                <c:pt idx="85">
                  <c:v>530.25710117647066</c:v>
                </c:pt>
                <c:pt idx="86">
                  <c:v>596.49832658823527</c:v>
                </c:pt>
                <c:pt idx="87">
                  <c:v>590.91235199999994</c:v>
                </c:pt>
                <c:pt idx="88">
                  <c:v>617.48157741176465</c:v>
                </c:pt>
                <c:pt idx="89">
                  <c:v>619.33870870588225</c:v>
                </c:pt>
                <c:pt idx="90">
                  <c:v>597.14699294117645</c:v>
                </c:pt>
                <c:pt idx="91">
                  <c:v>517.9160301176471</c:v>
                </c:pt>
                <c:pt idx="92">
                  <c:v>440.01156141176466</c:v>
                </c:pt>
                <c:pt idx="93">
                  <c:v>389.86521035294112</c:v>
                </c:pt>
                <c:pt idx="94">
                  <c:v>403.34144752941182</c:v>
                </c:pt>
                <c:pt idx="95">
                  <c:v>481.0052611764707</c:v>
                </c:pt>
                <c:pt idx="96">
                  <c:v>516.51603952941173</c:v>
                </c:pt>
                <c:pt idx="97">
                  <c:v>566.37260611764702</c:v>
                </c:pt>
                <c:pt idx="98">
                  <c:v>627.5780668235293</c:v>
                </c:pt>
                <c:pt idx="99">
                  <c:v>646.36028047058812</c:v>
                </c:pt>
                <c:pt idx="100">
                  <c:v>680.17609411764693</c:v>
                </c:pt>
                <c:pt idx="101">
                  <c:v>632.19143717647057</c:v>
                </c:pt>
                <c:pt idx="102">
                  <c:v>530.70485082352945</c:v>
                </c:pt>
                <c:pt idx="103">
                  <c:v>470.21675858823522</c:v>
                </c:pt>
                <c:pt idx="104">
                  <c:v>443.82447811764689</c:v>
                </c:pt>
                <c:pt idx="105">
                  <c:v>430.30410352941175</c:v>
                </c:pt>
                <c:pt idx="106">
                  <c:v>430.5890936470588</c:v>
                </c:pt>
                <c:pt idx="107">
                  <c:v>447.72547200000002</c:v>
                </c:pt>
                <c:pt idx="108">
                  <c:v>430.59408564705876</c:v>
                </c:pt>
                <c:pt idx="109">
                  <c:v>319.77291105882352</c:v>
                </c:pt>
                <c:pt idx="110">
                  <c:v>282.96519529411751</c:v>
                </c:pt>
                <c:pt idx="111">
                  <c:v>247.99983247058819</c:v>
                </c:pt>
                <c:pt idx="112">
                  <c:v>265.33272847058822</c:v>
                </c:pt>
                <c:pt idx="113">
                  <c:v>255.12858917647057</c:v>
                </c:pt>
                <c:pt idx="114">
                  <c:v>261.75127341176471</c:v>
                </c:pt>
                <c:pt idx="115">
                  <c:v>370.88247529411757</c:v>
                </c:pt>
                <c:pt idx="116">
                  <c:v>473.52859482352932</c:v>
                </c:pt>
                <c:pt idx="117">
                  <c:v>909.4440790588236</c:v>
                </c:pt>
                <c:pt idx="118">
                  <c:v>927.48935152941192</c:v>
                </c:pt>
                <c:pt idx="119">
                  <c:v>756.95137694117625</c:v>
                </c:pt>
                <c:pt idx="120">
                  <c:v>642.27354352941154</c:v>
                </c:pt>
                <c:pt idx="121">
                  <c:v>638.9229571764705</c:v>
                </c:pt>
                <c:pt idx="122">
                  <c:v>661.61095905882348</c:v>
                </c:pt>
                <c:pt idx="123">
                  <c:v>665.80173741176463</c:v>
                </c:pt>
                <c:pt idx="124">
                  <c:v>666.1604216470588</c:v>
                </c:pt>
                <c:pt idx="125">
                  <c:v>668.9018823529409</c:v>
                </c:pt>
                <c:pt idx="126">
                  <c:v>641.67440188235287</c:v>
                </c:pt>
                <c:pt idx="127">
                  <c:v>629.21030964705869</c:v>
                </c:pt>
                <c:pt idx="128">
                  <c:v>628.9057468235294</c:v>
                </c:pt>
                <c:pt idx="129">
                  <c:v>614.82038399999988</c:v>
                </c:pt>
                <c:pt idx="130">
                  <c:v>606.11469176470575</c:v>
                </c:pt>
                <c:pt idx="131">
                  <c:v>604.21342305882354</c:v>
                </c:pt>
                <c:pt idx="132">
                  <c:v>599.29069552941166</c:v>
                </c:pt>
                <c:pt idx="133">
                  <c:v>576.77963858823512</c:v>
                </c:pt>
                <c:pt idx="134">
                  <c:v>559.54999341176449</c:v>
                </c:pt>
                <c:pt idx="135">
                  <c:v>550.72147764705858</c:v>
                </c:pt>
                <c:pt idx="136">
                  <c:v>524.45202070588221</c:v>
                </c:pt>
                <c:pt idx="137">
                  <c:v>518.0554108235292</c:v>
                </c:pt>
                <c:pt idx="138">
                  <c:v>516.94021270588235</c:v>
                </c:pt>
                <c:pt idx="139">
                  <c:v>523.4155087058823</c:v>
                </c:pt>
                <c:pt idx="140">
                  <c:v>517.68214588235287</c:v>
                </c:pt>
                <c:pt idx="141">
                  <c:v>491.46181835294107</c:v>
                </c:pt>
                <c:pt idx="142">
                  <c:v>495.60346729411748</c:v>
                </c:pt>
                <c:pt idx="143">
                  <c:v>508.24450447058808</c:v>
                </c:pt>
                <c:pt idx="144">
                  <c:v>507.12930635294106</c:v>
                </c:pt>
                <c:pt idx="145">
                  <c:v>466.39123764705869</c:v>
                </c:pt>
                <c:pt idx="146">
                  <c:v>462.40196894117639</c:v>
                </c:pt>
                <c:pt idx="147">
                  <c:v>461.95001788235288</c:v>
                </c:pt>
                <c:pt idx="148">
                  <c:v>491.39331388235274</c:v>
                </c:pt>
                <c:pt idx="149">
                  <c:v>1430.0500687058825</c:v>
                </c:pt>
                <c:pt idx="150">
                  <c:v>1193.1628235294115</c:v>
                </c:pt>
                <c:pt idx="151">
                  <c:v>516.10061364705882</c:v>
                </c:pt>
                <c:pt idx="152">
                  <c:v>584.35614494117635</c:v>
                </c:pt>
                <c:pt idx="153">
                  <c:v>597.29195858823505</c:v>
                </c:pt>
                <c:pt idx="154">
                  <c:v>519.92791341176451</c:v>
                </c:pt>
                <c:pt idx="155">
                  <c:v>446.27313882352922</c:v>
                </c:pt>
                <c:pt idx="156">
                  <c:v>511.67916423529397</c:v>
                </c:pt>
                <c:pt idx="157">
                  <c:v>564.04133082352928</c:v>
                </c:pt>
                <c:pt idx="158">
                  <c:v>340.95945035294108</c:v>
                </c:pt>
                <c:pt idx="159">
                  <c:v>315.37780517647047</c:v>
                </c:pt>
                <c:pt idx="160">
                  <c:v>291.54025411764684</c:v>
                </c:pt>
                <c:pt idx="161">
                  <c:v>296.51710305882341</c:v>
                </c:pt>
                <c:pt idx="162">
                  <c:v>295.45103435294106</c:v>
                </c:pt>
                <c:pt idx="163">
                  <c:v>261.44369505882338</c:v>
                </c:pt>
                <c:pt idx="164">
                  <c:v>237.4833204705881</c:v>
                </c:pt>
                <c:pt idx="165">
                  <c:v>251.8193223529411</c:v>
                </c:pt>
                <c:pt idx="166">
                  <c:v>270.50327717647042</c:v>
                </c:pt>
                <c:pt idx="167">
                  <c:v>251.8488790588234</c:v>
                </c:pt>
                <c:pt idx="168">
                  <c:v>229.33782211764694</c:v>
                </c:pt>
                <c:pt idx="169">
                  <c:v>228.32088282352927</c:v>
                </c:pt>
                <c:pt idx="170">
                  <c:v>255.52879058823521</c:v>
                </c:pt>
                <c:pt idx="171">
                  <c:v>275.17076894117633</c:v>
                </c:pt>
                <c:pt idx="172">
                  <c:v>265.70357082352933</c:v>
                </c:pt>
                <c:pt idx="173">
                  <c:v>251.64277270588227</c:v>
                </c:pt>
                <c:pt idx="174">
                  <c:v>260.72192752941169</c:v>
                </c:pt>
                <c:pt idx="175">
                  <c:v>274.17359999999985</c:v>
                </c:pt>
                <c:pt idx="176">
                  <c:v>279.92003294117637</c:v>
                </c:pt>
                <c:pt idx="177">
                  <c:v>278.66552470588226</c:v>
                </c:pt>
                <c:pt idx="178">
                  <c:v>279.86748705882337</c:v>
                </c:pt>
                <c:pt idx="179">
                  <c:v>268.00102588235274</c:v>
                </c:pt>
                <c:pt idx="180">
                  <c:v>273.796588235294</c:v>
                </c:pt>
                <c:pt idx="181">
                  <c:v>288.70565647058805</c:v>
                </c:pt>
                <c:pt idx="182">
                  <c:v>292.11844235294097</c:v>
                </c:pt>
                <c:pt idx="183">
                  <c:v>301.72153411764691</c:v>
                </c:pt>
                <c:pt idx="184">
                  <c:v>327.93036705882338</c:v>
                </c:pt>
                <c:pt idx="185">
                  <c:v>340.70230588235273</c:v>
                </c:pt>
                <c:pt idx="186">
                  <c:v>551.24469176470575</c:v>
                </c:pt>
                <c:pt idx="187">
                  <c:v>708.94839529411752</c:v>
                </c:pt>
                <c:pt idx="188">
                  <c:v>825.28513411764675</c:v>
                </c:pt>
                <c:pt idx="189">
                  <c:v>795.1425317647055</c:v>
                </c:pt>
                <c:pt idx="190">
                  <c:v>660.7227529411764</c:v>
                </c:pt>
                <c:pt idx="191">
                  <c:v>471.3762917647058</c:v>
                </c:pt>
                <c:pt idx="192">
                  <c:v>404.26380705882326</c:v>
                </c:pt>
                <c:pt idx="193">
                  <c:v>314.4044047058822</c:v>
                </c:pt>
                <c:pt idx="194">
                  <c:v>296.15111999999976</c:v>
                </c:pt>
                <c:pt idx="195">
                  <c:v>298.9252235294116</c:v>
                </c:pt>
                <c:pt idx="196">
                  <c:v>298.53047999999973</c:v>
                </c:pt>
                <c:pt idx="197">
                  <c:v>323.58477176470564</c:v>
                </c:pt>
                <c:pt idx="198">
                  <c:v>346.89496941176446</c:v>
                </c:pt>
                <c:pt idx="199">
                  <c:v>357.45608470588212</c:v>
                </c:pt>
                <c:pt idx="200">
                  <c:v>401.25324705882326</c:v>
                </c:pt>
                <c:pt idx="201">
                  <c:v>429.94311529411743</c:v>
                </c:pt>
                <c:pt idx="202">
                  <c:v>419.32945411764683</c:v>
                </c:pt>
                <c:pt idx="203">
                  <c:v>364.25367529411739</c:v>
                </c:pt>
                <c:pt idx="204">
                  <c:v>341.89808470588213</c:v>
                </c:pt>
                <c:pt idx="205">
                  <c:v>312.07482352941156</c:v>
                </c:pt>
                <c:pt idx="206">
                  <c:v>287.97513882352916</c:v>
                </c:pt>
                <c:pt idx="207">
                  <c:v>257.04646588235266</c:v>
                </c:pt>
                <c:pt idx="208">
                  <c:v>237.81059294117625</c:v>
                </c:pt>
                <c:pt idx="209">
                  <c:v>230.66055529411739</c:v>
                </c:pt>
                <c:pt idx="210">
                  <c:v>227.29348235294091</c:v>
                </c:pt>
                <c:pt idx="211">
                  <c:v>232.42579764705863</c:v>
                </c:pt>
                <c:pt idx="212">
                  <c:v>251.26521882352912</c:v>
                </c:pt>
                <c:pt idx="213">
                  <c:v>257.13447529411741</c:v>
                </c:pt>
                <c:pt idx="214">
                  <c:v>270.34857882352907</c:v>
                </c:pt>
                <c:pt idx="215">
                  <c:v>273.98244705882325</c:v>
                </c:pt>
                <c:pt idx="216">
                  <c:v>278.25499764705859</c:v>
                </c:pt>
                <c:pt idx="217">
                  <c:v>297.09441882352911</c:v>
                </c:pt>
                <c:pt idx="218">
                  <c:v>314.43539294117619</c:v>
                </c:pt>
                <c:pt idx="219">
                  <c:v>342.31462588235269</c:v>
                </c:pt>
                <c:pt idx="220">
                  <c:v>349.75602352941149</c:v>
                </c:pt>
                <c:pt idx="221">
                  <c:v>351.79318588235265</c:v>
                </c:pt>
                <c:pt idx="222">
                  <c:v>355.20597176470562</c:v>
                </c:pt>
                <c:pt idx="223">
                  <c:v>355.64642823529385</c:v>
                </c:pt>
                <c:pt idx="224">
                  <c:v>350.9282964705879</c:v>
                </c:pt>
                <c:pt idx="225">
                  <c:v>336.06494117647026</c:v>
                </c:pt>
                <c:pt idx="226">
                  <c:v>346.50323294117624</c:v>
                </c:pt>
                <c:pt idx="227">
                  <c:v>349.98971294117615</c:v>
                </c:pt>
                <c:pt idx="228">
                  <c:v>351.38819294117616</c:v>
                </c:pt>
                <c:pt idx="229">
                  <c:v>358.70676705882323</c:v>
                </c:pt>
                <c:pt idx="230">
                  <c:v>351.48303529411731</c:v>
                </c:pt>
                <c:pt idx="231">
                  <c:v>316.84509176470556</c:v>
                </c:pt>
                <c:pt idx="232">
                  <c:v>278.25223058823502</c:v>
                </c:pt>
                <c:pt idx="233">
                  <c:v>252.55583999999962</c:v>
                </c:pt>
                <c:pt idx="234">
                  <c:v>242.9738964705879</c:v>
                </c:pt>
                <c:pt idx="235">
                  <c:v>218.87421176470554</c:v>
                </c:pt>
                <c:pt idx="236">
                  <c:v>211.7487388235291</c:v>
                </c:pt>
                <c:pt idx="237">
                  <c:v>211.37855999999974</c:v>
                </c:pt>
                <c:pt idx="238">
                  <c:v>210.98381647058795</c:v>
                </c:pt>
                <c:pt idx="239">
                  <c:v>199.19104941176442</c:v>
                </c:pt>
                <c:pt idx="240">
                  <c:v>198.89456470588206</c:v>
                </c:pt>
                <c:pt idx="241">
                  <c:v>194.64316235294083</c:v>
                </c:pt>
                <c:pt idx="242">
                  <c:v>189.63025411764673</c:v>
                </c:pt>
                <c:pt idx="243">
                  <c:v>186.16492235294086</c:v>
                </c:pt>
                <c:pt idx="244">
                  <c:v>185.84387294117613</c:v>
                </c:pt>
                <c:pt idx="245">
                  <c:v>189.35491764705853</c:v>
                </c:pt>
                <c:pt idx="246">
                  <c:v>197.43499764705848</c:v>
                </c:pt>
                <c:pt idx="247">
                  <c:v>206.93983058823494</c:v>
                </c:pt>
                <c:pt idx="248">
                  <c:v>207.28202823529384</c:v>
                </c:pt>
                <c:pt idx="249">
                  <c:v>213.07759058823495</c:v>
                </c:pt>
                <c:pt idx="250">
                  <c:v>229.509670588235</c:v>
                </c:pt>
                <c:pt idx="251">
                  <c:v>232.87332705882324</c:v>
                </c:pt>
                <c:pt idx="252">
                  <c:v>239.47952470588206</c:v>
                </c:pt>
                <c:pt idx="253">
                  <c:v>242.8431811764703</c:v>
                </c:pt>
                <c:pt idx="254">
                  <c:v>233.21210823529384</c:v>
                </c:pt>
                <c:pt idx="255">
                  <c:v>219.87176470588204</c:v>
                </c:pt>
                <c:pt idx="256">
                  <c:v>216.45556235294089</c:v>
                </c:pt>
                <c:pt idx="257">
                  <c:v>208.39663058823498</c:v>
                </c:pt>
                <c:pt idx="258">
                  <c:v>195.10541647058787</c:v>
                </c:pt>
                <c:pt idx="259">
                  <c:v>195.54587294117616</c:v>
                </c:pt>
                <c:pt idx="260">
                  <c:v>193.48072941176434</c:v>
                </c:pt>
                <c:pt idx="261">
                  <c:v>194.73182117647025</c:v>
                </c:pt>
                <c:pt idx="262">
                  <c:v>196.59703058823493</c:v>
                </c:pt>
                <c:pt idx="263">
                  <c:v>192.37019294117616</c:v>
                </c:pt>
                <c:pt idx="264">
                  <c:v>195.11973176470553</c:v>
                </c:pt>
                <c:pt idx="265">
                  <c:v>197.86927058823497</c:v>
                </c:pt>
                <c:pt idx="266">
                  <c:v>197.40083294117613</c:v>
                </c:pt>
                <c:pt idx="267">
                  <c:v>207.00392470588201</c:v>
                </c:pt>
                <c:pt idx="268">
                  <c:v>214.29793411764672</c:v>
                </c:pt>
                <c:pt idx="269">
                  <c:v>220.04436705882316</c:v>
                </c:pt>
                <c:pt idx="270">
                  <c:v>219.69875294117614</c:v>
                </c:pt>
                <c:pt idx="271">
                  <c:v>219.35313882352906</c:v>
                </c:pt>
                <c:pt idx="272">
                  <c:v>212.03114823529381</c:v>
                </c:pt>
                <c:pt idx="273">
                  <c:v>210.16252235294087</c:v>
                </c:pt>
                <c:pt idx="274">
                  <c:v>210.57841411764667</c:v>
                </c:pt>
                <c:pt idx="275">
                  <c:v>189.72127058823492</c:v>
                </c:pt>
                <c:pt idx="276">
                  <c:v>216.81443294117616</c:v>
                </c:pt>
                <c:pt idx="277">
                  <c:v>219.63766588235262</c:v>
                </c:pt>
                <c:pt idx="278">
                  <c:v>220.15181647058793</c:v>
                </c:pt>
                <c:pt idx="279">
                  <c:v>217.44799058823497</c:v>
                </c:pt>
                <c:pt idx="280">
                  <c:v>210.29795294117616</c:v>
                </c:pt>
                <c:pt idx="281">
                  <c:v>209.85407999999973</c:v>
                </c:pt>
                <c:pt idx="282">
                  <c:v>214.07750117647029</c:v>
                </c:pt>
                <c:pt idx="283">
                  <c:v>218.35005176470554</c:v>
                </c:pt>
                <c:pt idx="284">
                  <c:v>218.81507294117614</c:v>
                </c:pt>
                <c:pt idx="285">
                  <c:v>219.8696470588232</c:v>
                </c:pt>
                <c:pt idx="286">
                  <c:v>224.26502117647024</c:v>
                </c:pt>
                <c:pt idx="287">
                  <c:v>222.4209599999997</c:v>
                </c:pt>
                <c:pt idx="288">
                  <c:v>218.1695576470585</c:v>
                </c:pt>
                <c:pt idx="289">
                  <c:v>214.67966117647026</c:v>
                </c:pt>
                <c:pt idx="290">
                  <c:v>223.54581176470552</c:v>
                </c:pt>
                <c:pt idx="291">
                  <c:v>230.76612705882317</c:v>
                </c:pt>
                <c:pt idx="292">
                  <c:v>223.44413647058789</c:v>
                </c:pt>
                <c:pt idx="293">
                  <c:v>193.8665223529409</c:v>
                </c:pt>
                <c:pt idx="294">
                  <c:v>191.21182588235266</c:v>
                </c:pt>
                <c:pt idx="295">
                  <c:v>192.24183529411735</c:v>
                </c:pt>
                <c:pt idx="296">
                  <c:v>189.78365647058791</c:v>
                </c:pt>
                <c:pt idx="297">
                  <c:v>190.10128941176438</c:v>
                </c:pt>
                <c:pt idx="298">
                  <c:v>195.15991058823502</c:v>
                </c:pt>
                <c:pt idx="299">
                  <c:v>193.90540235294091</c:v>
                </c:pt>
                <c:pt idx="300">
                  <c:v>191.32439999999977</c:v>
                </c:pt>
                <c:pt idx="301">
                  <c:v>203.21200941176446</c:v>
                </c:pt>
                <c:pt idx="302">
                  <c:v>403.06874823529375</c:v>
                </c:pt>
                <c:pt idx="303">
                  <c:v>387.37019294117613</c:v>
                </c:pt>
                <c:pt idx="304">
                  <c:v>380.29384941176443</c:v>
                </c:pt>
                <c:pt idx="305">
                  <c:v>290.7046588235292</c:v>
                </c:pt>
                <c:pt idx="306">
                  <c:v>296.81956235294092</c:v>
                </c:pt>
                <c:pt idx="307">
                  <c:v>330.00477176470571</c:v>
                </c:pt>
                <c:pt idx="308">
                  <c:v>350.90762823529394</c:v>
                </c:pt>
                <c:pt idx="309">
                  <c:v>360.38789647058803</c:v>
                </c:pt>
                <c:pt idx="310">
                  <c:v>382.93658823529398</c:v>
                </c:pt>
                <c:pt idx="311">
                  <c:v>393.12923294117616</c:v>
                </c:pt>
                <c:pt idx="312">
                  <c:v>402.9534070588233</c:v>
                </c:pt>
                <c:pt idx="313">
                  <c:v>427.39358117647043</c:v>
                </c:pt>
                <c:pt idx="314">
                  <c:v>443.23610823529395</c:v>
                </c:pt>
                <c:pt idx="315">
                  <c:v>465.71110588235274</c:v>
                </c:pt>
                <c:pt idx="316">
                  <c:v>488.60370352941158</c:v>
                </c:pt>
                <c:pt idx="317">
                  <c:v>512.94561882352934</c:v>
                </c:pt>
                <c:pt idx="318">
                  <c:v>550.55247529411747</c:v>
                </c:pt>
                <c:pt idx="319">
                  <c:v>572.04488470588217</c:v>
                </c:pt>
                <c:pt idx="320">
                  <c:v>608.2024235294117</c:v>
                </c:pt>
                <c:pt idx="321">
                  <c:v>663.54499764705872</c:v>
                </c:pt>
                <c:pt idx="322">
                  <c:v>704.17331294117616</c:v>
                </c:pt>
                <c:pt idx="323">
                  <c:v>778.52896941176459</c:v>
                </c:pt>
                <c:pt idx="324">
                  <c:v>810.1420376470586</c:v>
                </c:pt>
                <c:pt idx="325">
                  <c:v>810.43510588235301</c:v>
                </c:pt>
                <c:pt idx="326">
                  <c:v>826.15480941176463</c:v>
                </c:pt>
                <c:pt idx="327">
                  <c:v>824.23705411764684</c:v>
                </c:pt>
                <c:pt idx="328">
                  <c:v>799.03195764705856</c:v>
                </c:pt>
                <c:pt idx="329">
                  <c:v>757.29481411764687</c:v>
                </c:pt>
                <c:pt idx="330">
                  <c:v>745.18270588235293</c:v>
                </c:pt>
                <c:pt idx="331">
                  <c:v>695.97789176470587</c:v>
                </c:pt>
                <c:pt idx="332">
                  <c:v>673.4749129411764</c:v>
                </c:pt>
                <c:pt idx="333">
                  <c:v>660.84694588235288</c:v>
                </c:pt>
                <c:pt idx="334">
                  <c:v>625.34923764705877</c:v>
                </c:pt>
                <c:pt idx="335">
                  <c:v>595.99270588235311</c:v>
                </c:pt>
                <c:pt idx="336">
                  <c:v>598.86506823529407</c:v>
                </c:pt>
                <c:pt idx="337">
                  <c:v>664.03352470588231</c:v>
                </c:pt>
                <c:pt idx="338">
                  <c:v>750.94174588235285</c:v>
                </c:pt>
                <c:pt idx="339">
                  <c:v>829.52253176470572</c:v>
                </c:pt>
                <c:pt idx="340">
                  <c:v>855.903317647059</c:v>
                </c:pt>
                <c:pt idx="341">
                  <c:v>869.24024470588222</c:v>
                </c:pt>
                <c:pt idx="342">
                  <c:v>862.09020705882381</c:v>
                </c:pt>
                <c:pt idx="343">
                  <c:v>861.76915764705882</c:v>
                </c:pt>
                <c:pt idx="344">
                  <c:v>863.06937882352963</c:v>
                </c:pt>
                <c:pt idx="345">
                  <c:v>875.89044705882361</c:v>
                </c:pt>
                <c:pt idx="346">
                  <c:v>890.35735058823536</c:v>
                </c:pt>
                <c:pt idx="347">
                  <c:v>901.50801882352948</c:v>
                </c:pt>
                <c:pt idx="348">
                  <c:v>911.94631058823541</c:v>
                </c:pt>
                <c:pt idx="349">
                  <c:v>946.16323764705885</c:v>
                </c:pt>
                <c:pt idx="350">
                  <c:v>1035.331411764706</c:v>
                </c:pt>
                <c:pt idx="351">
                  <c:v>1117.0810447058825</c:v>
                </c:pt>
                <c:pt idx="352">
                  <c:v>1307.2101600000003</c:v>
                </c:pt>
                <c:pt idx="353">
                  <c:v>1449.0941929411765</c:v>
                </c:pt>
                <c:pt idx="354">
                  <c:v>1504.0191670588235</c:v>
                </c:pt>
                <c:pt idx="355">
                  <c:v>1625.8829647058826</c:v>
                </c:pt>
                <c:pt idx="356">
                  <c:v>1674.6913270588236</c:v>
                </c:pt>
                <c:pt idx="357">
                  <c:v>1721.6819011764705</c:v>
                </c:pt>
                <c:pt idx="358">
                  <c:v>1687.6580752941177</c:v>
                </c:pt>
                <c:pt idx="359">
                  <c:v>1677.5848376470585</c:v>
                </c:pt>
                <c:pt idx="360">
                  <c:v>1614.2061882352943</c:v>
                </c:pt>
                <c:pt idx="361">
                  <c:v>1555.1509270588235</c:v>
                </c:pt>
                <c:pt idx="362">
                  <c:v>1523.0922776470588</c:v>
                </c:pt>
                <c:pt idx="363">
                  <c:v>1450.5018635294118</c:v>
                </c:pt>
                <c:pt idx="364">
                  <c:v>1437.235214117647</c:v>
                </c:pt>
                <c:pt idx="365">
                  <c:v>1455.9763764705883</c:v>
                </c:pt>
                <c:pt idx="366">
                  <c:v>1470.7626211764709</c:v>
                </c:pt>
                <c:pt idx="367">
                  <c:v>1492.7954541176473</c:v>
                </c:pt>
                <c:pt idx="368">
                  <c:v>1524.3593929411766</c:v>
                </c:pt>
                <c:pt idx="369">
                  <c:v>1580.6108611764705</c:v>
                </c:pt>
                <c:pt idx="370">
                  <c:v>1613.4276000000002</c:v>
                </c:pt>
                <c:pt idx="371">
                  <c:v>1675.6237270588235</c:v>
                </c:pt>
                <c:pt idx="372">
                  <c:v>1738.9743952941178</c:v>
                </c:pt>
                <c:pt idx="373">
                  <c:v>1733.5930164705883</c:v>
                </c:pt>
                <c:pt idx="374">
                  <c:v>1769.9225082352946</c:v>
                </c:pt>
                <c:pt idx="375">
                  <c:v>1783.1857411764706</c:v>
                </c:pt>
                <c:pt idx="376">
                  <c:v>1782.5453505882351</c:v>
                </c:pt>
                <c:pt idx="377">
                  <c:v>1777.2622305882355</c:v>
                </c:pt>
                <c:pt idx="378">
                  <c:v>1831.6222164705882</c:v>
                </c:pt>
                <c:pt idx="379">
                  <c:v>2109.2508141176472</c:v>
                </c:pt>
                <c:pt idx="380">
                  <c:v>2502.5054823529408</c:v>
                </c:pt>
                <c:pt idx="381">
                  <c:v>1978.7842447058831</c:v>
                </c:pt>
                <c:pt idx="382">
                  <c:v>1926.0666776470589</c:v>
                </c:pt>
                <c:pt idx="383">
                  <c:v>1931.8376752941176</c:v>
                </c:pt>
                <c:pt idx="384">
                  <c:v>1986.492437647059</c:v>
                </c:pt>
                <c:pt idx="385">
                  <c:v>2022.8710588235297</c:v>
                </c:pt>
                <c:pt idx="386">
                  <c:v>2623.1325035294121</c:v>
                </c:pt>
                <c:pt idx="387">
                  <c:v>3429.9339952941182</c:v>
                </c:pt>
                <c:pt idx="388">
                  <c:v>2461.2476752941184</c:v>
                </c:pt>
                <c:pt idx="389">
                  <c:v>2999.1147670588239</c:v>
                </c:pt>
                <c:pt idx="390">
                  <c:v>3413.7407294117647</c:v>
                </c:pt>
                <c:pt idx="391">
                  <c:v>3267.5544564705883</c:v>
                </c:pt>
                <c:pt idx="392">
                  <c:v>2725.5570776470595</c:v>
                </c:pt>
                <c:pt idx="393">
                  <c:v>2321.9818164705889</c:v>
                </c:pt>
                <c:pt idx="394">
                  <c:v>1997.7505552941177</c:v>
                </c:pt>
                <c:pt idx="395">
                  <c:v>1960.7544</c:v>
                </c:pt>
                <c:pt idx="396">
                  <c:v>1793.8355152941183</c:v>
                </c:pt>
                <c:pt idx="397">
                  <c:v>1487.8558305882354</c:v>
                </c:pt>
                <c:pt idx="398">
                  <c:v>1646.5175576470592</c:v>
                </c:pt>
                <c:pt idx="399">
                  <c:v>1757.6957082352944</c:v>
                </c:pt>
                <c:pt idx="400">
                  <c:v>1777.0755529411772</c:v>
                </c:pt>
                <c:pt idx="401">
                  <c:v>1729.3691858823533</c:v>
                </c:pt>
                <c:pt idx="402">
                  <c:v>1699.8161364705888</c:v>
                </c:pt>
                <c:pt idx="403">
                  <c:v>1610.8410635294122</c:v>
                </c:pt>
                <c:pt idx="404">
                  <c:v>1521.784576941177</c:v>
                </c:pt>
                <c:pt idx="405">
                  <c:v>1510.8192903529416</c:v>
                </c:pt>
                <c:pt idx="406">
                  <c:v>1608.1843567058827</c:v>
                </c:pt>
                <c:pt idx="407">
                  <c:v>1679.6090936470591</c:v>
                </c:pt>
                <c:pt idx="408">
                  <c:v>1741.7483717647065</c:v>
                </c:pt>
                <c:pt idx="409">
                  <c:v>1755.0284498823535</c:v>
                </c:pt>
                <c:pt idx="410">
                  <c:v>1801.9867397647063</c:v>
                </c:pt>
                <c:pt idx="411">
                  <c:v>1804.6303002352945</c:v>
                </c:pt>
                <c:pt idx="412">
                  <c:v>1788.8257665882356</c:v>
                </c:pt>
                <c:pt idx="413">
                  <c:v>1741.0625505882356</c:v>
                </c:pt>
                <c:pt idx="414">
                  <c:v>1725.3071463529416</c:v>
                </c:pt>
                <c:pt idx="415">
                  <c:v>1685.2081185882355</c:v>
                </c:pt>
                <c:pt idx="416">
                  <c:v>1706.1278202352946</c:v>
                </c:pt>
                <c:pt idx="417">
                  <c:v>1730.1426748235299</c:v>
                </c:pt>
                <c:pt idx="418">
                  <c:v>1790.7343764705888</c:v>
                </c:pt>
                <c:pt idx="419">
                  <c:v>1839.1665487058829</c:v>
                </c:pt>
                <c:pt idx="420">
                  <c:v>1910.5421562352949</c:v>
                </c:pt>
                <c:pt idx="421">
                  <c:v>1962.0694814117651</c:v>
                </c:pt>
                <c:pt idx="422">
                  <c:v>1969.306641882353</c:v>
                </c:pt>
                <c:pt idx="423">
                  <c:v>1985.6081788235297</c:v>
                </c:pt>
                <c:pt idx="424">
                  <c:v>2049.3441628235296</c:v>
                </c:pt>
                <c:pt idx="425">
                  <c:v>2053.6335585882357</c:v>
                </c:pt>
                <c:pt idx="426">
                  <c:v>2079.0731661176474</c:v>
                </c:pt>
                <c:pt idx="427">
                  <c:v>2080.2428442352939</c:v>
                </c:pt>
                <c:pt idx="428">
                  <c:v>2175.9620752941178</c:v>
                </c:pt>
                <c:pt idx="429">
                  <c:v>2091.4746240000004</c:v>
                </c:pt>
                <c:pt idx="430">
                  <c:v>2083.4816668235294</c:v>
                </c:pt>
                <c:pt idx="431">
                  <c:v>2066.1786861176474</c:v>
                </c:pt>
                <c:pt idx="432">
                  <c:v>2021.4860583529414</c:v>
                </c:pt>
                <c:pt idx="433">
                  <c:v>1981.337901176471</c:v>
                </c:pt>
                <c:pt idx="434">
                  <c:v>1930.6269204705882</c:v>
                </c:pt>
                <c:pt idx="435">
                  <c:v>1991.3414456470589</c:v>
                </c:pt>
                <c:pt idx="436">
                  <c:v>1972.5891472941178</c:v>
                </c:pt>
                <c:pt idx="437">
                  <c:v>2182.8781665882357</c:v>
                </c:pt>
                <c:pt idx="438">
                  <c:v>2197.8040799999999</c:v>
                </c:pt>
                <c:pt idx="439">
                  <c:v>1930.0639228235295</c:v>
                </c:pt>
                <c:pt idx="440">
                  <c:v>2004.4364244705885</c:v>
                </c:pt>
                <c:pt idx="441">
                  <c:v>2052.9914202352938</c:v>
                </c:pt>
                <c:pt idx="442">
                  <c:v>2005.1299454117645</c:v>
                </c:pt>
                <c:pt idx="443">
                  <c:v>1954.247011764706</c:v>
                </c:pt>
                <c:pt idx="444">
                  <c:v>1979.8831369411764</c:v>
                </c:pt>
                <c:pt idx="445">
                  <c:v>2025.1710268235299</c:v>
                </c:pt>
                <c:pt idx="446">
                  <c:v>1994.1363755294117</c:v>
                </c:pt>
                <c:pt idx="447">
                  <c:v>1984.5712771764704</c:v>
                </c:pt>
                <c:pt idx="448">
                  <c:v>1997.9004847058823</c:v>
                </c:pt>
                <c:pt idx="449">
                  <c:v>1997.3506334117649</c:v>
                </c:pt>
                <c:pt idx="450">
                  <c:v>2482.5678409411767</c:v>
                </c:pt>
                <c:pt idx="451">
                  <c:v>2158.1077778823533</c:v>
                </c:pt>
                <c:pt idx="452">
                  <c:v>2185.2177854117654</c:v>
                </c:pt>
                <c:pt idx="453">
                  <c:v>2149.4421458823526</c:v>
                </c:pt>
                <c:pt idx="454">
                  <c:v>1905.9964828235297</c:v>
                </c:pt>
                <c:pt idx="455">
                  <c:v>1911.5141138823533</c:v>
                </c:pt>
                <c:pt idx="456">
                  <c:v>1677.4767331764708</c:v>
                </c:pt>
                <c:pt idx="457">
                  <c:v>1683.1171877647062</c:v>
                </c:pt>
                <c:pt idx="458">
                  <c:v>1761.9850305882353</c:v>
                </c:pt>
                <c:pt idx="459">
                  <c:v>1707.1471792941179</c:v>
                </c:pt>
                <c:pt idx="460">
                  <c:v>1693.1113044705883</c:v>
                </c:pt>
                <c:pt idx="461">
                  <c:v>1682.1460178823531</c:v>
                </c:pt>
                <c:pt idx="462">
                  <c:v>1755.0446371764706</c:v>
                </c:pt>
                <c:pt idx="463">
                  <c:v>1769.7740329411768</c:v>
                </c:pt>
                <c:pt idx="464">
                  <c:v>1717.3435228235301</c:v>
                </c:pt>
                <c:pt idx="465">
                  <c:v>1704.7815303529412</c:v>
                </c:pt>
                <c:pt idx="466">
                  <c:v>1757.7336084705883</c:v>
                </c:pt>
                <c:pt idx="467">
                  <c:v>1822.9926042352945</c:v>
                </c:pt>
                <c:pt idx="468">
                  <c:v>1937.1599294117648</c:v>
                </c:pt>
                <c:pt idx="469">
                  <c:v>1935.1607604705885</c:v>
                </c:pt>
                <c:pt idx="470">
                  <c:v>1971.3842738823528</c:v>
                </c:pt>
                <c:pt idx="471">
                  <c:v>1947.8909872941174</c:v>
                </c:pt>
                <c:pt idx="472">
                  <c:v>1903.2966183529409</c:v>
                </c:pt>
                <c:pt idx="473">
                  <c:v>1846.1742494117648</c:v>
                </c:pt>
                <c:pt idx="474">
                  <c:v>1825.9726334117645</c:v>
                </c:pt>
                <c:pt idx="475">
                  <c:v>1762.8810409411765</c:v>
                </c:pt>
                <c:pt idx="476">
                  <c:v>1780.8529778823527</c:v>
                </c:pt>
                <c:pt idx="477">
                  <c:v>1815.430656</c:v>
                </c:pt>
                <c:pt idx="478">
                  <c:v>1828.7844282352942</c:v>
                </c:pt>
                <c:pt idx="479">
                  <c:v>1782.4214004705884</c:v>
                </c:pt>
                <c:pt idx="480">
                  <c:v>1887.3769609411765</c:v>
                </c:pt>
                <c:pt idx="481">
                  <c:v>2003.0427331764706</c:v>
                </c:pt>
                <c:pt idx="482">
                  <c:v>2083.6055407058825</c:v>
                </c:pt>
                <c:pt idx="483">
                  <c:v>1832.6676423529416</c:v>
                </c:pt>
                <c:pt idx="484">
                  <c:v>1783.3077204705883</c:v>
                </c:pt>
                <c:pt idx="485">
                  <c:v>1701.7434691764704</c:v>
                </c:pt>
                <c:pt idx="486">
                  <c:v>1663.0937590588237</c:v>
                </c:pt>
                <c:pt idx="487">
                  <c:v>1627.5883312941176</c:v>
                </c:pt>
                <c:pt idx="488">
                  <c:v>1628.8071388235294</c:v>
                </c:pt>
                <c:pt idx="489">
                  <c:v>1695.5154522352943</c:v>
                </c:pt>
                <c:pt idx="490">
                  <c:v>1722.6500244705883</c:v>
                </c:pt>
                <c:pt idx="491">
                  <c:v>1708.3930672941178</c:v>
                </c:pt>
                <c:pt idx="492">
                  <c:v>1706.5167218823528</c:v>
                </c:pt>
                <c:pt idx="493">
                  <c:v>1788.430588235294</c:v>
                </c:pt>
                <c:pt idx="494">
                  <c:v>1662.7972545882353</c:v>
                </c:pt>
                <c:pt idx="495">
                  <c:v>1732.6252856470587</c:v>
                </c:pt>
                <c:pt idx="496">
                  <c:v>1738.339434352941</c:v>
                </c:pt>
                <c:pt idx="497">
                  <c:v>1970.147136</c:v>
                </c:pt>
                <c:pt idx="498">
                  <c:v>2192.6693788235302</c:v>
                </c:pt>
                <c:pt idx="499">
                  <c:v>2308.2368922352944</c:v>
                </c:pt>
                <c:pt idx="500">
                  <c:v>2057.1024762352936</c:v>
                </c:pt>
                <c:pt idx="501">
                  <c:v>1890.2250014117647</c:v>
                </c:pt>
                <c:pt idx="502">
                  <c:v>1711.2862560000001</c:v>
                </c:pt>
                <c:pt idx="503">
                  <c:v>1730.9040282352942</c:v>
                </c:pt>
                <c:pt idx="504">
                  <c:v>1765.678224</c:v>
                </c:pt>
                <c:pt idx="505">
                  <c:v>1678.2430080000001</c:v>
                </c:pt>
                <c:pt idx="506">
                  <c:v>1632.0764978823529</c:v>
                </c:pt>
                <c:pt idx="507">
                  <c:v>1613.3487642352939</c:v>
                </c:pt>
                <c:pt idx="508">
                  <c:v>1608.2790070588235</c:v>
                </c:pt>
                <c:pt idx="509">
                  <c:v>1647.6713675294118</c:v>
                </c:pt>
                <c:pt idx="510">
                  <c:v>1661.0005750588234</c:v>
                </c:pt>
                <c:pt idx="511">
                  <c:v>1642.100888470588</c:v>
                </c:pt>
                <c:pt idx="512">
                  <c:v>1566.8988960000001</c:v>
                </c:pt>
                <c:pt idx="513">
                  <c:v>1546.5007623529409</c:v>
                </c:pt>
                <c:pt idx="514">
                  <c:v>1564.3744404705881</c:v>
                </c:pt>
                <c:pt idx="515">
                  <c:v>1663.4344715294119</c:v>
                </c:pt>
                <c:pt idx="516">
                  <c:v>1718.0078202352943</c:v>
                </c:pt>
                <c:pt idx="517">
                  <c:v>1732.8846042352943</c:v>
                </c:pt>
                <c:pt idx="518">
                  <c:v>1788.9072705882352</c:v>
                </c:pt>
                <c:pt idx="519">
                  <c:v>1762.2205722352942</c:v>
                </c:pt>
                <c:pt idx="520">
                  <c:v>1815.8358974117648</c:v>
                </c:pt>
                <c:pt idx="521">
                  <c:v>1827.7403519999996</c:v>
                </c:pt>
                <c:pt idx="522">
                  <c:v>1799.7762889411763</c:v>
                </c:pt>
                <c:pt idx="523">
                  <c:v>1767.3168847058826</c:v>
                </c:pt>
                <c:pt idx="524">
                  <c:v>1768.339174588235</c:v>
                </c:pt>
                <c:pt idx="525">
                  <c:v>1792.4277232941176</c:v>
                </c:pt>
                <c:pt idx="526">
                  <c:v>1860.7573072941177</c:v>
                </c:pt>
                <c:pt idx="527">
                  <c:v>1872.4652442352938</c:v>
                </c:pt>
                <c:pt idx="528">
                  <c:v>1762.1602870588235</c:v>
                </c:pt>
                <c:pt idx="529">
                  <c:v>1776.8896828235295</c:v>
                </c:pt>
                <c:pt idx="530">
                  <c:v>2735.8372432941173</c:v>
                </c:pt>
                <c:pt idx="531">
                  <c:v>1788.1214625882353</c:v>
                </c:pt>
                <c:pt idx="532">
                  <c:v>1764.726434823529</c:v>
                </c:pt>
                <c:pt idx="533">
                  <c:v>1857.5224658823529</c:v>
                </c:pt>
                <c:pt idx="534">
                  <c:v>2015.9308263529408</c:v>
                </c:pt>
                <c:pt idx="535">
                  <c:v>2163.6535397647058</c:v>
                </c:pt>
                <c:pt idx="536">
                  <c:v>2102.1586531764706</c:v>
                </c:pt>
                <c:pt idx="537">
                  <c:v>2039.0670607058826</c:v>
                </c:pt>
                <c:pt idx="538">
                  <c:v>1945.5397976470588</c:v>
                </c:pt>
                <c:pt idx="539">
                  <c:v>1863.9755463529409</c:v>
                </c:pt>
                <c:pt idx="540">
                  <c:v>1865.1452244705881</c:v>
                </c:pt>
                <c:pt idx="541">
                  <c:v>1867.8624790588235</c:v>
                </c:pt>
                <c:pt idx="542">
                  <c:v>1855.0794042352941</c:v>
                </c:pt>
                <c:pt idx="543">
                  <c:v>1880.7646588235295</c:v>
                </c:pt>
                <c:pt idx="544">
                  <c:v>2052.8309957647052</c:v>
                </c:pt>
                <c:pt idx="545">
                  <c:v>2283.23850917647</c:v>
                </c:pt>
                <c:pt idx="546">
                  <c:v>2414.0607049411765</c:v>
                </c:pt>
                <c:pt idx="547">
                  <c:v>2830.6686889411758</c:v>
                </c:pt>
                <c:pt idx="548">
                  <c:v>3233.6186964705885</c:v>
                </c:pt>
                <c:pt idx="549">
                  <c:v>3327.6183981176464</c:v>
                </c:pt>
                <c:pt idx="550">
                  <c:v>3738.0115115294102</c:v>
                </c:pt>
                <c:pt idx="551">
                  <c:v>3398.5915425882345</c:v>
                </c:pt>
                <c:pt idx="552">
                  <c:v>3224.2218324705877</c:v>
                </c:pt>
                <c:pt idx="553">
                  <c:v>4041.3573458823521</c:v>
                </c:pt>
                <c:pt idx="554">
                  <c:v>5186.7510240000011</c:v>
                </c:pt>
                <c:pt idx="555">
                  <c:v>5080.7940197647058</c:v>
                </c:pt>
                <c:pt idx="556">
                  <c:v>4316.3309449411763</c:v>
                </c:pt>
                <c:pt idx="557">
                  <c:v>3507.8479171764698</c:v>
                </c:pt>
                <c:pt idx="558">
                  <c:v>5272.075665882353</c:v>
                </c:pt>
                <c:pt idx="559">
                  <c:v>7176.9854851764703</c:v>
                </c:pt>
                <c:pt idx="560">
                  <c:v>10337.667633882354</c:v>
                </c:pt>
                <c:pt idx="561">
                  <c:v>12478.644276705882</c:v>
                </c:pt>
                <c:pt idx="562">
                  <c:v>9700.784213647059</c:v>
                </c:pt>
                <c:pt idx="563">
                  <c:v>13733.537985882353</c:v>
                </c:pt>
                <c:pt idx="564">
                  <c:v>14756.697687529411</c:v>
                </c:pt>
                <c:pt idx="565">
                  <c:v>15651.580495058823</c:v>
                </c:pt>
                <c:pt idx="566">
                  <c:v>16198.258596705882</c:v>
                </c:pt>
                <c:pt idx="567">
                  <c:v>17744.351757176471</c:v>
                </c:pt>
                <c:pt idx="568">
                  <c:v>18355.266564705882</c:v>
                </c:pt>
                <c:pt idx="569">
                  <c:v>18853.331113411765</c:v>
                </c:pt>
                <c:pt idx="570">
                  <c:v>19937.927144470585</c:v>
                </c:pt>
                <c:pt idx="571">
                  <c:v>20716.938234352943</c:v>
                </c:pt>
                <c:pt idx="572">
                  <c:v>21223.821512470586</c:v>
                </c:pt>
                <c:pt idx="573">
                  <c:v>20734.777919999997</c:v>
                </c:pt>
                <c:pt idx="574">
                  <c:v>20734.326327529412</c:v>
                </c:pt>
                <c:pt idx="575">
                  <c:v>19948.860429176471</c:v>
                </c:pt>
                <c:pt idx="576">
                  <c:v>19288.772789647057</c:v>
                </c:pt>
                <c:pt idx="577">
                  <c:v>18344.250420705885</c:v>
                </c:pt>
                <c:pt idx="578">
                  <c:v>18515.186781176468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66-4A58-BAFA-332FA399CD81}"/>
            </c:ext>
          </c:extLst>
        </c:ser>
        <c:ser>
          <c:idx val="6"/>
          <c:order val="1"/>
          <c:tx>
            <c:strRef>
              <c:f>'SCPT-12'!$AF$9</c:f>
              <c:strCache>
                <c:ptCount val="1"/>
                <c:pt idx="0">
                  <c:v>Su(Nc)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'SCPT-12'!$AF$13:$AF$10000</c:f>
              <c:numCache>
                <c:formatCode>0</c:formatCode>
                <c:ptCount val="9988"/>
                <c:pt idx="0">
                  <c:v>-61.763040000000004</c:v>
                </c:pt>
                <c:pt idx="1">
                  <c:v>408.85127999999997</c:v>
                </c:pt>
                <c:pt idx="2">
                  <c:v>517.30199999999991</c:v>
                </c:pt>
                <c:pt idx="3">
                  <c:v>660.68495999999993</c:v>
                </c:pt>
                <c:pt idx="4">
                  <c:v>740.23776000000009</c:v>
                </c:pt>
                <c:pt idx="5">
                  <c:v>747.71280000000002</c:v>
                </c:pt>
                <c:pt idx="6">
                  <c:v>747.83807999999988</c:v>
                </c:pt>
                <c:pt idx="7">
                  <c:v>746.75231999999994</c:v>
                </c:pt>
                <c:pt idx="8">
                  <c:v>729.21311999999989</c:v>
                </c:pt>
                <c:pt idx="9">
                  <c:v>726.01847999999995</c:v>
                </c:pt>
                <c:pt idx="10">
                  <c:v>714.93119999999988</c:v>
                </c:pt>
                <c:pt idx="11">
                  <c:v>703.86480000000006</c:v>
                </c:pt>
                <c:pt idx="12">
                  <c:v>685.11455999999987</c:v>
                </c:pt>
                <c:pt idx="13">
                  <c:v>653.91983999999991</c:v>
                </c:pt>
                <c:pt idx="14">
                  <c:v>638.32248000000004</c:v>
                </c:pt>
                <c:pt idx="15">
                  <c:v>601.97039999999993</c:v>
                </c:pt>
                <c:pt idx="16">
                  <c:v>575.28575999999998</c:v>
                </c:pt>
                <c:pt idx="17">
                  <c:v>531.70920000000001</c:v>
                </c:pt>
                <c:pt idx="18">
                  <c:v>482.93352000000004</c:v>
                </c:pt>
                <c:pt idx="19">
                  <c:v>475.60464000000002</c:v>
                </c:pt>
                <c:pt idx="20">
                  <c:v>477.60911999999996</c:v>
                </c:pt>
                <c:pt idx="21">
                  <c:v>483.28847999999999</c:v>
                </c:pt>
                <c:pt idx="22">
                  <c:v>486.52487999999994</c:v>
                </c:pt>
                <c:pt idx="23">
                  <c:v>495.46152000000001</c:v>
                </c:pt>
                <c:pt idx="24">
                  <c:v>520.45488</c:v>
                </c:pt>
                <c:pt idx="25">
                  <c:v>533.21255999999994</c:v>
                </c:pt>
                <c:pt idx="26">
                  <c:v>532.3356</c:v>
                </c:pt>
                <c:pt idx="27">
                  <c:v>531.54215999999997</c:v>
                </c:pt>
                <c:pt idx="28">
                  <c:v>518.28336000000002</c:v>
                </c:pt>
                <c:pt idx="29">
                  <c:v>504.52344000000005</c:v>
                </c:pt>
                <c:pt idx="30">
                  <c:v>491.80751999999995</c:v>
                </c:pt>
                <c:pt idx="31">
                  <c:v>492.91415999999998</c:v>
                </c:pt>
                <c:pt idx="32">
                  <c:v>499.30343999999997</c:v>
                </c:pt>
                <c:pt idx="33">
                  <c:v>512.16552000000001</c:v>
                </c:pt>
                <c:pt idx="34">
                  <c:v>521.31096000000002</c:v>
                </c:pt>
                <c:pt idx="35">
                  <c:v>499.03199999999998</c:v>
                </c:pt>
                <c:pt idx="36">
                  <c:v>491.18112000000002</c:v>
                </c:pt>
                <c:pt idx="37">
                  <c:v>507.3839999999999</c:v>
                </c:pt>
                <c:pt idx="38">
                  <c:v>513.77328</c:v>
                </c:pt>
                <c:pt idx="39">
                  <c:v>529.30799999999999</c:v>
                </c:pt>
                <c:pt idx="40">
                  <c:v>531.91799999999989</c:v>
                </c:pt>
                <c:pt idx="41">
                  <c:v>528.01343999999995</c:v>
                </c:pt>
                <c:pt idx="42">
                  <c:v>520.24608000000001</c:v>
                </c:pt>
                <c:pt idx="43">
                  <c:v>520.24608000000001</c:v>
                </c:pt>
                <c:pt idx="44">
                  <c:v>515.21400000000006</c:v>
                </c:pt>
                <c:pt idx="45">
                  <c:v>518.51303999999993</c:v>
                </c:pt>
                <c:pt idx="46">
                  <c:v>519.84935999999993</c:v>
                </c:pt>
                <c:pt idx="47">
                  <c:v>525.17376000000002</c:v>
                </c:pt>
                <c:pt idx="48">
                  <c:v>522</c:v>
                </c:pt>
                <c:pt idx="49">
                  <c:v>507.09167999999988</c:v>
                </c:pt>
                <c:pt idx="50">
                  <c:v>472.57703999999995</c:v>
                </c:pt>
                <c:pt idx="51">
                  <c:v>463.47335999999996</c:v>
                </c:pt>
                <c:pt idx="52">
                  <c:v>446.60231999999996</c:v>
                </c:pt>
                <c:pt idx="53">
                  <c:v>435.72384</c:v>
                </c:pt>
                <c:pt idx="54">
                  <c:v>424.09367999999995</c:v>
                </c:pt>
                <c:pt idx="55">
                  <c:v>418.87367999999987</c:v>
                </c:pt>
                <c:pt idx="56">
                  <c:v>412.42176000000001</c:v>
                </c:pt>
                <c:pt idx="57">
                  <c:v>386.57231999999999</c:v>
                </c:pt>
                <c:pt idx="58">
                  <c:v>372.24863999999997</c:v>
                </c:pt>
                <c:pt idx="59">
                  <c:v>345.60575999999998</c:v>
                </c:pt>
                <c:pt idx="60">
                  <c:v>331.88759999999996</c:v>
                </c:pt>
                <c:pt idx="61">
                  <c:v>320.90472</c:v>
                </c:pt>
                <c:pt idx="62">
                  <c:v>309.88008000000002</c:v>
                </c:pt>
                <c:pt idx="63">
                  <c:v>301.52807999999993</c:v>
                </c:pt>
                <c:pt idx="64">
                  <c:v>341.24183999999997</c:v>
                </c:pt>
                <c:pt idx="65">
                  <c:v>367.02863999999994</c:v>
                </c:pt>
                <c:pt idx="66">
                  <c:v>419.08247999999992</c:v>
                </c:pt>
                <c:pt idx="67">
                  <c:v>426.18168000000003</c:v>
                </c:pt>
                <c:pt idx="68">
                  <c:v>417.6</c:v>
                </c:pt>
                <c:pt idx="69">
                  <c:v>415.57463999999999</c:v>
                </c:pt>
                <c:pt idx="70">
                  <c:v>396.01007999999996</c:v>
                </c:pt>
                <c:pt idx="71">
                  <c:v>371.28815999999995</c:v>
                </c:pt>
                <c:pt idx="72">
                  <c:v>358.71839999999997</c:v>
                </c:pt>
                <c:pt idx="73">
                  <c:v>324.70487999999995</c:v>
                </c:pt>
                <c:pt idx="74">
                  <c:v>292.71671999999995</c:v>
                </c:pt>
                <c:pt idx="75">
                  <c:v>281.58767999999998</c:v>
                </c:pt>
                <c:pt idx="76">
                  <c:v>302.73912000000001</c:v>
                </c:pt>
                <c:pt idx="77">
                  <c:v>401.91911999999996</c:v>
                </c:pt>
                <c:pt idx="78">
                  <c:v>521.60328000000004</c:v>
                </c:pt>
                <c:pt idx="79">
                  <c:v>513.48095999999998</c:v>
                </c:pt>
                <c:pt idx="80">
                  <c:v>539.97767999999996</c:v>
                </c:pt>
                <c:pt idx="81">
                  <c:v>588.50279999999998</c:v>
                </c:pt>
                <c:pt idx="82">
                  <c:v>634.54319999999996</c:v>
                </c:pt>
                <c:pt idx="83">
                  <c:v>607.79591999999991</c:v>
                </c:pt>
                <c:pt idx="84">
                  <c:v>518.13719999999989</c:v>
                </c:pt>
                <c:pt idx="85">
                  <c:v>478.04760000000005</c:v>
                </c:pt>
                <c:pt idx="86">
                  <c:v>534.67415999999992</c:v>
                </c:pt>
                <c:pt idx="87">
                  <c:v>530.24759999999992</c:v>
                </c:pt>
                <c:pt idx="88">
                  <c:v>553.15296000000001</c:v>
                </c:pt>
                <c:pt idx="89">
                  <c:v>555.05304000000001</c:v>
                </c:pt>
                <c:pt idx="90">
                  <c:v>536.51160000000004</c:v>
                </c:pt>
                <c:pt idx="91">
                  <c:v>469.48679999999996</c:v>
                </c:pt>
                <c:pt idx="92">
                  <c:v>403.58951999999994</c:v>
                </c:pt>
                <c:pt idx="93">
                  <c:v>361.28663999999998</c:v>
                </c:pt>
                <c:pt idx="94">
                  <c:v>373.06296000000003</c:v>
                </c:pt>
                <c:pt idx="95">
                  <c:v>439.39872000000003</c:v>
                </c:pt>
                <c:pt idx="96">
                  <c:v>469.90440000000001</c:v>
                </c:pt>
                <c:pt idx="97">
                  <c:v>512.60400000000004</c:v>
                </c:pt>
                <c:pt idx="98">
                  <c:v>564.95015999999987</c:v>
                </c:pt>
                <c:pt idx="99">
                  <c:v>581.23656000000005</c:v>
                </c:pt>
                <c:pt idx="100">
                  <c:v>610.30151999999998</c:v>
                </c:pt>
                <c:pt idx="101">
                  <c:v>569.83608000000004</c:v>
                </c:pt>
                <c:pt idx="102">
                  <c:v>483.89399999999995</c:v>
                </c:pt>
                <c:pt idx="103">
                  <c:v>432.80063999999993</c:v>
                </c:pt>
                <c:pt idx="104">
                  <c:v>410.68871999999993</c:v>
                </c:pt>
                <c:pt idx="105">
                  <c:v>399.51792</c:v>
                </c:pt>
                <c:pt idx="106">
                  <c:v>400.08168000000001</c:v>
                </c:pt>
                <c:pt idx="107">
                  <c:v>414.96912000000003</c:v>
                </c:pt>
                <c:pt idx="108">
                  <c:v>400.72896000000003</c:v>
                </c:pt>
                <c:pt idx="109">
                  <c:v>306.85248000000001</c:v>
                </c:pt>
                <c:pt idx="110">
                  <c:v>275.88743999999991</c:v>
                </c:pt>
                <c:pt idx="111">
                  <c:v>246.48840000000001</c:v>
                </c:pt>
                <c:pt idx="112">
                  <c:v>261.54288000000003</c:v>
                </c:pt>
                <c:pt idx="113">
                  <c:v>253.19088000000002</c:v>
                </c:pt>
                <c:pt idx="114">
                  <c:v>259.14168000000001</c:v>
                </c:pt>
                <c:pt idx="115">
                  <c:v>352.22471999999999</c:v>
                </c:pt>
                <c:pt idx="116">
                  <c:v>439.79543999999999</c:v>
                </c:pt>
                <c:pt idx="117">
                  <c:v>810.64512000000002</c:v>
                </c:pt>
                <c:pt idx="118">
                  <c:v>826.30512000000022</c:v>
                </c:pt>
                <c:pt idx="119">
                  <c:v>681.66935999999987</c:v>
                </c:pt>
                <c:pt idx="120">
                  <c:v>584.5147199999999</c:v>
                </c:pt>
                <c:pt idx="121">
                  <c:v>581.98824000000002</c:v>
                </c:pt>
                <c:pt idx="122">
                  <c:v>601.59456</c:v>
                </c:pt>
                <c:pt idx="123">
                  <c:v>605.47824000000003</c:v>
                </c:pt>
                <c:pt idx="124">
                  <c:v>606.10464000000002</c:v>
                </c:pt>
                <c:pt idx="125">
                  <c:v>608.75639999999987</c:v>
                </c:pt>
                <c:pt idx="126">
                  <c:v>585.93456000000003</c:v>
                </c:pt>
                <c:pt idx="127">
                  <c:v>575.66159999999991</c:v>
                </c:pt>
                <c:pt idx="128">
                  <c:v>575.72424000000001</c:v>
                </c:pt>
                <c:pt idx="129">
                  <c:v>564.07320000000004</c:v>
                </c:pt>
                <c:pt idx="130">
                  <c:v>556.99487999999997</c:v>
                </c:pt>
                <c:pt idx="131">
                  <c:v>555.70032000000003</c:v>
                </c:pt>
                <c:pt idx="132">
                  <c:v>551.83751999999993</c:v>
                </c:pt>
                <c:pt idx="133">
                  <c:v>533.02463999999986</c:v>
                </c:pt>
                <c:pt idx="134">
                  <c:v>518.7009599999999</c:v>
                </c:pt>
                <c:pt idx="135">
                  <c:v>511.51823999999999</c:v>
                </c:pt>
                <c:pt idx="136">
                  <c:v>489.51072000000005</c:v>
                </c:pt>
                <c:pt idx="137">
                  <c:v>484.39512000000002</c:v>
                </c:pt>
                <c:pt idx="138">
                  <c:v>483.76872000000003</c:v>
                </c:pt>
                <c:pt idx="139">
                  <c:v>489.59424000000001</c:v>
                </c:pt>
                <c:pt idx="140">
                  <c:v>485.04239999999993</c:v>
                </c:pt>
                <c:pt idx="141">
                  <c:v>463.07663999999994</c:v>
                </c:pt>
                <c:pt idx="142">
                  <c:v>466.91855999999996</c:v>
                </c:pt>
                <c:pt idx="143">
                  <c:v>477.98495999999994</c:v>
                </c:pt>
                <c:pt idx="144">
                  <c:v>477.35855999999995</c:v>
                </c:pt>
                <c:pt idx="145">
                  <c:v>443.05272000000002</c:v>
                </c:pt>
                <c:pt idx="146">
                  <c:v>439.98336</c:v>
                </c:pt>
                <c:pt idx="147">
                  <c:v>439.92071999999996</c:v>
                </c:pt>
                <c:pt idx="148">
                  <c:v>465.26904000000002</c:v>
                </c:pt>
                <c:pt idx="149">
                  <c:v>1263.4488000000001</c:v>
                </c:pt>
                <c:pt idx="150">
                  <c:v>1062.41616</c:v>
                </c:pt>
                <c:pt idx="151">
                  <c:v>487.23480000000006</c:v>
                </c:pt>
                <c:pt idx="152">
                  <c:v>545.57351999999992</c:v>
                </c:pt>
                <c:pt idx="153">
                  <c:v>556.89047999999991</c:v>
                </c:pt>
                <c:pt idx="154">
                  <c:v>491.45255999999989</c:v>
                </c:pt>
                <c:pt idx="155">
                  <c:v>429.16751999999997</c:v>
                </c:pt>
                <c:pt idx="156">
                  <c:v>485.08416</c:v>
                </c:pt>
                <c:pt idx="157">
                  <c:v>529.91352000000006</c:v>
                </c:pt>
                <c:pt idx="158">
                  <c:v>340.61543999999998</c:v>
                </c:pt>
                <c:pt idx="159">
                  <c:v>319.19256000000001</c:v>
                </c:pt>
                <c:pt idx="160">
                  <c:v>299.25215999999995</c:v>
                </c:pt>
                <c:pt idx="161">
                  <c:v>303.80399999999997</c:v>
                </c:pt>
                <c:pt idx="162">
                  <c:v>303.21935999999994</c:v>
                </c:pt>
                <c:pt idx="163">
                  <c:v>274.63463999999999</c:v>
                </c:pt>
                <c:pt idx="164">
                  <c:v>254.58984000000001</c:v>
                </c:pt>
                <c:pt idx="165">
                  <c:v>267.09696000000002</c:v>
                </c:pt>
                <c:pt idx="166">
                  <c:v>283.29983999999996</c:v>
                </c:pt>
                <c:pt idx="167">
                  <c:v>267.76511999999997</c:v>
                </c:pt>
                <c:pt idx="168">
                  <c:v>248.95223999999999</c:v>
                </c:pt>
                <c:pt idx="169">
                  <c:v>248.40935999999996</c:v>
                </c:pt>
                <c:pt idx="170">
                  <c:v>271.85759999999999</c:v>
                </c:pt>
                <c:pt idx="171">
                  <c:v>288.87479999999994</c:v>
                </c:pt>
                <c:pt idx="172">
                  <c:v>281.14919999999995</c:v>
                </c:pt>
                <c:pt idx="173">
                  <c:v>269.51904000000002</c:v>
                </c:pt>
                <c:pt idx="174">
                  <c:v>277.55784000000006</c:v>
                </c:pt>
                <c:pt idx="175">
                  <c:v>289.31327999999996</c:v>
                </c:pt>
                <c:pt idx="176">
                  <c:v>294.57503999999994</c:v>
                </c:pt>
                <c:pt idx="177">
                  <c:v>293.88600000000002</c:v>
                </c:pt>
                <c:pt idx="178">
                  <c:v>295.28495999999996</c:v>
                </c:pt>
                <c:pt idx="179">
                  <c:v>285.57575999999995</c:v>
                </c:pt>
                <c:pt idx="180">
                  <c:v>290.87927999999999</c:v>
                </c:pt>
                <c:pt idx="181">
                  <c:v>303.92927999999995</c:v>
                </c:pt>
                <c:pt idx="182">
                  <c:v>307.20743999999996</c:v>
                </c:pt>
                <c:pt idx="183">
                  <c:v>315.74735999999996</c:v>
                </c:pt>
                <c:pt idx="184">
                  <c:v>338.40215999999998</c:v>
                </c:pt>
                <c:pt idx="185">
                  <c:v>349.63559999999995</c:v>
                </c:pt>
                <c:pt idx="186">
                  <c:v>528.97392000000002</c:v>
                </c:pt>
                <c:pt idx="187">
                  <c:v>663.39936</c:v>
                </c:pt>
                <c:pt idx="188">
                  <c:v>762.66287999999986</c:v>
                </c:pt>
                <c:pt idx="189">
                  <c:v>737.41895999999986</c:v>
                </c:pt>
                <c:pt idx="190">
                  <c:v>623.5394399999999</c:v>
                </c:pt>
                <c:pt idx="191">
                  <c:v>462.97224000000006</c:v>
                </c:pt>
                <c:pt idx="192">
                  <c:v>406.30391999999995</c:v>
                </c:pt>
                <c:pt idx="193">
                  <c:v>330.30072000000001</c:v>
                </c:pt>
                <c:pt idx="194">
                  <c:v>315.16271999999992</c:v>
                </c:pt>
                <c:pt idx="195">
                  <c:v>317.89800000000002</c:v>
                </c:pt>
                <c:pt idx="196">
                  <c:v>317.93975999999998</c:v>
                </c:pt>
                <c:pt idx="197">
                  <c:v>339.61319999999995</c:v>
                </c:pt>
                <c:pt idx="198">
                  <c:v>359.80415999999997</c:v>
                </c:pt>
                <c:pt idx="199">
                  <c:v>369.15839999999997</c:v>
                </c:pt>
                <c:pt idx="200">
                  <c:v>406.76327999999995</c:v>
                </c:pt>
                <c:pt idx="201">
                  <c:v>431.52695999999997</c:v>
                </c:pt>
                <c:pt idx="202">
                  <c:v>422.88263999999998</c:v>
                </c:pt>
                <c:pt idx="203">
                  <c:v>376.44551999999993</c:v>
                </c:pt>
                <c:pt idx="204">
                  <c:v>357.82056</c:v>
                </c:pt>
                <c:pt idx="205">
                  <c:v>332.84807999999998</c:v>
                </c:pt>
                <c:pt idx="206">
                  <c:v>312.74063999999998</c:v>
                </c:pt>
                <c:pt idx="207">
                  <c:v>286.82855999999998</c:v>
                </c:pt>
                <c:pt idx="208">
                  <c:v>270.85536000000002</c:v>
                </c:pt>
                <c:pt idx="209">
                  <c:v>265.15512000000001</c:v>
                </c:pt>
                <c:pt idx="210">
                  <c:v>262.67039999999997</c:v>
                </c:pt>
                <c:pt idx="211">
                  <c:v>267.41016000000002</c:v>
                </c:pt>
                <c:pt idx="212">
                  <c:v>283.80095999999998</c:v>
                </c:pt>
                <c:pt idx="213">
                  <c:v>289.16712000000001</c:v>
                </c:pt>
                <c:pt idx="214">
                  <c:v>300.77639999999991</c:v>
                </c:pt>
                <c:pt idx="215">
                  <c:v>304.24248</c:v>
                </c:pt>
                <c:pt idx="216">
                  <c:v>308.25144</c:v>
                </c:pt>
                <c:pt idx="217">
                  <c:v>324.64224000000002</c:v>
                </c:pt>
                <c:pt idx="218">
                  <c:v>339.75936000000002</c:v>
                </c:pt>
                <c:pt idx="219">
                  <c:v>363.83399999999995</c:v>
                </c:pt>
                <c:pt idx="220">
                  <c:v>370.53647999999998</c:v>
                </c:pt>
                <c:pt idx="221">
                  <c:v>372.64535999999998</c:v>
                </c:pt>
                <c:pt idx="222">
                  <c:v>375.92352</c:v>
                </c:pt>
                <c:pt idx="223">
                  <c:v>376.67520000000002</c:v>
                </c:pt>
                <c:pt idx="224">
                  <c:v>373.04208</c:v>
                </c:pt>
                <c:pt idx="225">
                  <c:v>360.78552000000002</c:v>
                </c:pt>
                <c:pt idx="226">
                  <c:v>370.03535999999997</c:v>
                </c:pt>
                <c:pt idx="227">
                  <c:v>373.37615999999997</c:v>
                </c:pt>
                <c:pt idx="228">
                  <c:v>374.94215999999994</c:v>
                </c:pt>
                <c:pt idx="229">
                  <c:v>381.54023999999993</c:v>
                </c:pt>
                <c:pt idx="230">
                  <c:v>375.77735999999993</c:v>
                </c:pt>
                <c:pt idx="231">
                  <c:v>346.7124</c:v>
                </c:pt>
                <c:pt idx="232">
                  <c:v>314.28575999999998</c:v>
                </c:pt>
                <c:pt idx="233">
                  <c:v>292.82111999999995</c:v>
                </c:pt>
                <c:pt idx="234">
                  <c:v>285.05375999999995</c:v>
                </c:pt>
                <c:pt idx="235">
                  <c:v>264.94631999999996</c:v>
                </c:pt>
                <c:pt idx="236">
                  <c:v>259.26695999999998</c:v>
                </c:pt>
                <c:pt idx="237">
                  <c:v>259.32959999999997</c:v>
                </c:pt>
                <c:pt idx="238">
                  <c:v>259.37135999999998</c:v>
                </c:pt>
                <c:pt idx="239">
                  <c:v>249.72480000000002</c:v>
                </c:pt>
                <c:pt idx="240">
                  <c:v>249.85007999999999</c:v>
                </c:pt>
                <c:pt idx="241">
                  <c:v>246.61367999999999</c:v>
                </c:pt>
                <c:pt idx="242">
                  <c:v>242.72999999999996</c:v>
                </c:pt>
                <c:pt idx="243">
                  <c:v>240.16175999999996</c:v>
                </c:pt>
                <c:pt idx="244">
                  <c:v>240.26615999999996</c:v>
                </c:pt>
                <c:pt idx="245">
                  <c:v>243.62784000000002</c:v>
                </c:pt>
                <c:pt idx="246">
                  <c:v>250.87319999999994</c:v>
                </c:pt>
                <c:pt idx="247">
                  <c:v>259.32959999999997</c:v>
                </c:pt>
                <c:pt idx="248">
                  <c:v>259.99775999999997</c:v>
                </c:pt>
                <c:pt idx="249">
                  <c:v>265.30128000000002</c:v>
                </c:pt>
                <c:pt idx="250">
                  <c:v>279.64584000000002</c:v>
                </c:pt>
                <c:pt idx="251">
                  <c:v>282.88224000000002</c:v>
                </c:pt>
                <c:pt idx="252">
                  <c:v>288.87479999999999</c:v>
                </c:pt>
                <c:pt idx="253">
                  <c:v>292.1112</c:v>
                </c:pt>
                <c:pt idx="254">
                  <c:v>284.30208000000005</c:v>
                </c:pt>
                <c:pt idx="255">
                  <c:v>273.34008</c:v>
                </c:pt>
                <c:pt idx="256">
                  <c:v>270.81360000000001</c:v>
                </c:pt>
                <c:pt idx="257">
                  <c:v>264.3408</c:v>
                </c:pt>
                <c:pt idx="258">
                  <c:v>253.42055999999994</c:v>
                </c:pt>
                <c:pt idx="259">
                  <c:v>254.17223999999996</c:v>
                </c:pt>
                <c:pt idx="260">
                  <c:v>252.79415999999998</c:v>
                </c:pt>
                <c:pt idx="261">
                  <c:v>254.23487999999998</c:v>
                </c:pt>
                <c:pt idx="262">
                  <c:v>256.19759999999997</c:v>
                </c:pt>
                <c:pt idx="263">
                  <c:v>252.98208</c:v>
                </c:pt>
                <c:pt idx="264">
                  <c:v>255.69647999999998</c:v>
                </c:pt>
                <c:pt idx="265">
                  <c:v>258.41087999999996</c:v>
                </c:pt>
                <c:pt idx="266">
                  <c:v>258.39</c:v>
                </c:pt>
                <c:pt idx="267">
                  <c:v>266.92991999999998</c:v>
                </c:pt>
                <c:pt idx="268">
                  <c:v>273.50711999999999</c:v>
                </c:pt>
                <c:pt idx="269">
                  <c:v>278.76887999999997</c:v>
                </c:pt>
                <c:pt idx="270">
                  <c:v>278.85239999999999</c:v>
                </c:pt>
                <c:pt idx="271">
                  <c:v>278.93592000000001</c:v>
                </c:pt>
                <c:pt idx="272">
                  <c:v>273.08951999999999</c:v>
                </c:pt>
                <c:pt idx="273">
                  <c:v>271.87847999999997</c:v>
                </c:pt>
                <c:pt idx="274">
                  <c:v>272.60927999999996</c:v>
                </c:pt>
                <c:pt idx="275">
                  <c:v>255.25799999999995</c:v>
                </c:pt>
                <c:pt idx="276">
                  <c:v>278.66448000000003</c:v>
                </c:pt>
                <c:pt idx="277">
                  <c:v>281.44151999999997</c:v>
                </c:pt>
                <c:pt idx="278">
                  <c:v>282.25584000000003</c:v>
                </c:pt>
                <c:pt idx="279">
                  <c:v>280.33488</c:v>
                </c:pt>
                <c:pt idx="280">
                  <c:v>274.63464000000005</c:v>
                </c:pt>
                <c:pt idx="281">
                  <c:v>274.63464000000005</c:v>
                </c:pt>
                <c:pt idx="282">
                  <c:v>278.60183999999998</c:v>
                </c:pt>
                <c:pt idx="283">
                  <c:v>282.61080000000004</c:v>
                </c:pt>
                <c:pt idx="284">
                  <c:v>283.38335999999998</c:v>
                </c:pt>
                <c:pt idx="285">
                  <c:v>284.65703999999999</c:v>
                </c:pt>
                <c:pt idx="286">
                  <c:v>288.7704</c:v>
                </c:pt>
                <c:pt idx="287">
                  <c:v>287.58024</c:v>
                </c:pt>
                <c:pt idx="288">
                  <c:v>284.34383999999994</c:v>
                </c:pt>
                <c:pt idx="289">
                  <c:v>281.75472000000002</c:v>
                </c:pt>
                <c:pt idx="290">
                  <c:v>289.66823999999997</c:v>
                </c:pt>
                <c:pt idx="291">
                  <c:v>296.18279999999993</c:v>
                </c:pt>
                <c:pt idx="292">
                  <c:v>290.33640000000003</c:v>
                </c:pt>
                <c:pt idx="293">
                  <c:v>265.57272</c:v>
                </c:pt>
                <c:pt idx="294">
                  <c:v>263.69351999999998</c:v>
                </c:pt>
                <c:pt idx="295">
                  <c:v>264.94632000000001</c:v>
                </c:pt>
                <c:pt idx="296">
                  <c:v>263.23415999999997</c:v>
                </c:pt>
                <c:pt idx="297">
                  <c:v>263.88144</c:v>
                </c:pt>
                <c:pt idx="298">
                  <c:v>268.55856</c:v>
                </c:pt>
                <c:pt idx="299">
                  <c:v>267.86952000000002</c:v>
                </c:pt>
                <c:pt idx="300">
                  <c:v>266.05296000000004</c:v>
                </c:pt>
                <c:pt idx="301">
                  <c:v>276.53471999999999</c:v>
                </c:pt>
                <c:pt idx="302">
                  <c:v>446.79023999999993</c:v>
                </c:pt>
                <c:pt idx="303">
                  <c:v>433.82375999999994</c:v>
                </c:pt>
                <c:pt idx="304">
                  <c:v>428.18615999999992</c:v>
                </c:pt>
                <c:pt idx="305">
                  <c:v>352.41263999999995</c:v>
                </c:pt>
                <c:pt idx="306">
                  <c:v>357.98759999999999</c:v>
                </c:pt>
                <c:pt idx="307">
                  <c:v>386.57231999999999</c:v>
                </c:pt>
                <c:pt idx="308">
                  <c:v>404.71703999999994</c:v>
                </c:pt>
                <c:pt idx="309">
                  <c:v>413.15255999999999</c:v>
                </c:pt>
                <c:pt idx="310">
                  <c:v>432.69624000000005</c:v>
                </c:pt>
                <c:pt idx="311">
                  <c:v>441.73727999999994</c:v>
                </c:pt>
                <c:pt idx="312">
                  <c:v>450.46511999999996</c:v>
                </c:pt>
                <c:pt idx="313">
                  <c:v>471.61656000000005</c:v>
                </c:pt>
                <c:pt idx="314">
                  <c:v>485.45999999999992</c:v>
                </c:pt>
                <c:pt idx="315">
                  <c:v>504.94103999999987</c:v>
                </c:pt>
                <c:pt idx="316">
                  <c:v>524.77703999999994</c:v>
                </c:pt>
                <c:pt idx="317">
                  <c:v>545.84496000000001</c:v>
                </c:pt>
                <c:pt idx="318">
                  <c:v>578.18808000000001</c:v>
                </c:pt>
                <c:pt idx="319">
                  <c:v>596.83391999999992</c:v>
                </c:pt>
                <c:pt idx="320">
                  <c:v>627.94512000000009</c:v>
                </c:pt>
                <c:pt idx="321">
                  <c:v>675.36360000000002</c:v>
                </c:pt>
                <c:pt idx="322">
                  <c:v>710.27495999999996</c:v>
                </c:pt>
                <c:pt idx="323">
                  <c:v>773.85455999999999</c:v>
                </c:pt>
                <c:pt idx="324">
                  <c:v>801.10295999999994</c:v>
                </c:pt>
                <c:pt idx="325">
                  <c:v>801.72936000000004</c:v>
                </c:pt>
                <c:pt idx="326">
                  <c:v>815.46839999999997</c:v>
                </c:pt>
                <c:pt idx="327">
                  <c:v>814.21559999999977</c:v>
                </c:pt>
                <c:pt idx="328">
                  <c:v>793.16855999999984</c:v>
                </c:pt>
                <c:pt idx="329">
                  <c:v>758.06927999999994</c:v>
                </c:pt>
                <c:pt idx="330">
                  <c:v>748.15127999999993</c:v>
                </c:pt>
                <c:pt idx="331">
                  <c:v>706.70447999999999</c:v>
                </c:pt>
                <c:pt idx="332">
                  <c:v>687.95423999999991</c:v>
                </c:pt>
                <c:pt idx="333">
                  <c:v>677.59775999999988</c:v>
                </c:pt>
                <c:pt idx="334">
                  <c:v>647.80199999999991</c:v>
                </c:pt>
                <c:pt idx="335">
                  <c:v>623.22624000000008</c:v>
                </c:pt>
                <c:pt idx="336">
                  <c:v>626.04503999999997</c:v>
                </c:pt>
                <c:pt idx="337">
                  <c:v>681.81551999999988</c:v>
                </c:pt>
                <c:pt idx="338">
                  <c:v>756.06479999999988</c:v>
                </c:pt>
                <c:pt idx="339">
                  <c:v>823.23575999999991</c:v>
                </c:pt>
                <c:pt idx="340">
                  <c:v>846.03672000000006</c:v>
                </c:pt>
                <c:pt idx="341">
                  <c:v>857.7503999999999</c:v>
                </c:pt>
                <c:pt idx="342">
                  <c:v>852.05016000000012</c:v>
                </c:pt>
                <c:pt idx="343">
                  <c:v>852.15455999999995</c:v>
                </c:pt>
                <c:pt idx="344">
                  <c:v>853.63704000000018</c:v>
                </c:pt>
                <c:pt idx="345">
                  <c:v>864.91224</c:v>
                </c:pt>
                <c:pt idx="346">
                  <c:v>877.58639999999991</c:v>
                </c:pt>
                <c:pt idx="347">
                  <c:v>887.44175999999993</c:v>
                </c:pt>
                <c:pt idx="348">
                  <c:v>896.69159999999988</c:v>
                </c:pt>
                <c:pt idx="349">
                  <c:v>926.15327999999988</c:v>
                </c:pt>
                <c:pt idx="350">
                  <c:v>1002.3235200000001</c:v>
                </c:pt>
                <c:pt idx="351">
                  <c:v>1072.1880000000001</c:v>
                </c:pt>
                <c:pt idx="352">
                  <c:v>1234.1750400000001</c:v>
                </c:pt>
                <c:pt idx="353">
                  <c:v>1355.1537599999999</c:v>
                </c:pt>
                <c:pt idx="354">
                  <c:v>1402.2172799999998</c:v>
                </c:pt>
                <c:pt idx="355">
                  <c:v>1506.1788000000001</c:v>
                </c:pt>
                <c:pt idx="356">
                  <c:v>1548.0431999999998</c:v>
                </c:pt>
                <c:pt idx="357">
                  <c:v>1588.3624799999998</c:v>
                </c:pt>
                <c:pt idx="358">
                  <c:v>1559.81952</c:v>
                </c:pt>
                <c:pt idx="359">
                  <c:v>1551.6345599999997</c:v>
                </c:pt>
                <c:pt idx="360">
                  <c:v>1498.1399999999999</c:v>
                </c:pt>
                <c:pt idx="361">
                  <c:v>1448.3203199999998</c:v>
                </c:pt>
                <c:pt idx="362">
                  <c:v>1421.4477599999998</c:v>
                </c:pt>
                <c:pt idx="363">
                  <c:v>1360.1231999999998</c:v>
                </c:pt>
                <c:pt idx="364">
                  <c:v>1349.2238399999999</c:v>
                </c:pt>
                <c:pt idx="365">
                  <c:v>1365.5311200000001</c:v>
                </c:pt>
                <c:pt idx="366">
                  <c:v>1378.4767199999999</c:v>
                </c:pt>
                <c:pt idx="367">
                  <c:v>1397.5819200000001</c:v>
                </c:pt>
                <c:pt idx="368">
                  <c:v>1424.78856</c:v>
                </c:pt>
                <c:pt idx="369">
                  <c:v>1472.9795999999999</c:v>
                </c:pt>
                <c:pt idx="370">
                  <c:v>1501.2511199999999</c:v>
                </c:pt>
                <c:pt idx="371">
                  <c:v>1554.4951199999998</c:v>
                </c:pt>
                <c:pt idx="372">
                  <c:v>1608.7204799999997</c:v>
                </c:pt>
                <c:pt idx="373">
                  <c:v>1604.5236</c:v>
                </c:pt>
                <c:pt idx="374">
                  <c:v>1635.7809599999998</c:v>
                </c:pt>
                <c:pt idx="375">
                  <c:v>1647.432</c:v>
                </c:pt>
                <c:pt idx="376">
                  <c:v>1647.2649599999997</c:v>
                </c:pt>
                <c:pt idx="377">
                  <c:v>1643.1515999999999</c:v>
                </c:pt>
                <c:pt idx="378">
                  <c:v>1689.7348799999995</c:v>
                </c:pt>
                <c:pt idx="379">
                  <c:v>1926.0964799999997</c:v>
                </c:pt>
                <c:pt idx="380">
                  <c:v>2260.7402400000001</c:v>
                </c:pt>
                <c:pt idx="381">
                  <c:v>1815.9544800000003</c:v>
                </c:pt>
                <c:pt idx="382">
                  <c:v>1771.5218399999999</c:v>
                </c:pt>
                <c:pt idx="383">
                  <c:v>1776.80448</c:v>
                </c:pt>
                <c:pt idx="384">
                  <c:v>1823.63832</c:v>
                </c:pt>
                <c:pt idx="385">
                  <c:v>1854.9374399999997</c:v>
                </c:pt>
                <c:pt idx="386">
                  <c:v>2365.5369600000004</c:v>
                </c:pt>
                <c:pt idx="387">
                  <c:v>3051.6955200000002</c:v>
                </c:pt>
                <c:pt idx="388">
                  <c:v>2228.6894400000001</c:v>
                </c:pt>
                <c:pt idx="389">
                  <c:v>2686.2537600000001</c:v>
                </c:pt>
                <c:pt idx="390">
                  <c:v>3039.0631199999998</c:v>
                </c:pt>
                <c:pt idx="391">
                  <c:v>2915.1820799999996</c:v>
                </c:pt>
                <c:pt idx="392">
                  <c:v>2454.8615999999997</c:v>
                </c:pt>
                <c:pt idx="393">
                  <c:v>2112.19992</c:v>
                </c:pt>
                <c:pt idx="394">
                  <c:v>1836.9806399999998</c:v>
                </c:pt>
                <c:pt idx="395">
                  <c:v>1805.9111999999998</c:v>
                </c:pt>
                <c:pt idx="396">
                  <c:v>1664.4074400000002</c:v>
                </c:pt>
                <c:pt idx="397">
                  <c:v>1404.7019999999998</c:v>
                </c:pt>
                <c:pt idx="398">
                  <c:v>1539.9417599999999</c:v>
                </c:pt>
                <c:pt idx="399">
                  <c:v>1634.8204799999999</c:v>
                </c:pt>
                <c:pt idx="400">
                  <c:v>1651.6706399999998</c:v>
                </c:pt>
                <c:pt idx="401">
                  <c:v>1611.4975200000001</c:v>
                </c:pt>
                <c:pt idx="402">
                  <c:v>1586.7547200000001</c:v>
                </c:pt>
                <c:pt idx="403">
                  <c:v>1511.5031999999999</c:v>
                </c:pt>
                <c:pt idx="404">
                  <c:v>1436.18904</c:v>
                </c:pt>
                <c:pt idx="405">
                  <c:v>1427.2523999999999</c:v>
                </c:pt>
                <c:pt idx="406">
                  <c:v>1510.3965599999999</c:v>
                </c:pt>
                <c:pt idx="407">
                  <c:v>1571.4914399999998</c:v>
                </c:pt>
                <c:pt idx="408">
                  <c:v>1624.6936799999999</c:v>
                </c:pt>
                <c:pt idx="409">
                  <c:v>1636.3655999999999</c:v>
                </c:pt>
                <c:pt idx="410">
                  <c:v>1676.664</c:v>
                </c:pt>
                <c:pt idx="411">
                  <c:v>1679.2948799999999</c:v>
                </c:pt>
                <c:pt idx="412">
                  <c:v>1666.2448799999995</c:v>
                </c:pt>
                <c:pt idx="413">
                  <c:v>1626.0299999999997</c:v>
                </c:pt>
                <c:pt idx="414">
                  <c:v>1613.0217599999999</c:v>
                </c:pt>
                <c:pt idx="415">
                  <c:v>1579.3214399999999</c:v>
                </c:pt>
                <c:pt idx="416">
                  <c:v>1597.48704</c:v>
                </c:pt>
                <c:pt idx="417">
                  <c:v>1618.28352</c:v>
                </c:pt>
                <c:pt idx="418">
                  <c:v>1670.1703199999999</c:v>
                </c:pt>
                <c:pt idx="419">
                  <c:v>1711.7215199999998</c:v>
                </c:pt>
                <c:pt idx="420">
                  <c:v>1772.7746400000001</c:v>
                </c:pt>
                <c:pt idx="421">
                  <c:v>1816.9567199999997</c:v>
                </c:pt>
                <c:pt idx="422">
                  <c:v>1823.4921599999998</c:v>
                </c:pt>
                <c:pt idx="423">
                  <c:v>1837.7323199999998</c:v>
                </c:pt>
                <c:pt idx="424">
                  <c:v>1892.2917599999996</c:v>
                </c:pt>
                <c:pt idx="425">
                  <c:v>1896.3216</c:v>
                </c:pt>
                <c:pt idx="426">
                  <c:v>1918.3291199999999</c:v>
                </c:pt>
                <c:pt idx="427">
                  <c:v>1919.7072000000001</c:v>
                </c:pt>
                <c:pt idx="428">
                  <c:v>2001.4523999999997</c:v>
                </c:pt>
                <c:pt idx="429">
                  <c:v>1930.0219199999999</c:v>
                </c:pt>
                <c:pt idx="430">
                  <c:v>1923.6117599999998</c:v>
                </c:pt>
                <c:pt idx="431">
                  <c:v>1909.2880799999998</c:v>
                </c:pt>
                <c:pt idx="432">
                  <c:v>1871.6831999999999</c:v>
                </c:pt>
                <c:pt idx="433">
                  <c:v>1837.94112</c:v>
                </c:pt>
                <c:pt idx="434">
                  <c:v>1795.22064</c:v>
                </c:pt>
                <c:pt idx="435">
                  <c:v>1847.2118399999999</c:v>
                </c:pt>
                <c:pt idx="436">
                  <c:v>1831.6562399999998</c:v>
                </c:pt>
                <c:pt idx="437">
                  <c:v>2010.78576</c:v>
                </c:pt>
                <c:pt idx="438">
                  <c:v>2023.8566399999995</c:v>
                </c:pt>
                <c:pt idx="439">
                  <c:v>1796.6613599999996</c:v>
                </c:pt>
                <c:pt idx="440">
                  <c:v>1860.2618399999997</c:v>
                </c:pt>
                <c:pt idx="441">
                  <c:v>1901.9174399999997</c:v>
                </c:pt>
                <c:pt idx="442">
                  <c:v>1861.6190399999996</c:v>
                </c:pt>
                <c:pt idx="443">
                  <c:v>1818.7524000000001</c:v>
                </c:pt>
                <c:pt idx="444">
                  <c:v>1840.92696</c:v>
                </c:pt>
                <c:pt idx="445">
                  <c:v>1879.8055199999999</c:v>
                </c:pt>
                <c:pt idx="446">
                  <c:v>1853.8099199999997</c:v>
                </c:pt>
                <c:pt idx="447">
                  <c:v>1846.0634399999994</c:v>
                </c:pt>
                <c:pt idx="448">
                  <c:v>1857.7771199999995</c:v>
                </c:pt>
                <c:pt idx="449">
                  <c:v>1857.6936000000001</c:v>
                </c:pt>
                <c:pt idx="450">
                  <c:v>2270.51208</c:v>
                </c:pt>
                <c:pt idx="451">
                  <c:v>1995.1048800000001</c:v>
                </c:pt>
                <c:pt idx="452">
                  <c:v>2018.53224</c:v>
                </c:pt>
                <c:pt idx="453">
                  <c:v>1988.5067999999997</c:v>
                </c:pt>
                <c:pt idx="454">
                  <c:v>1781.9618399999999</c:v>
                </c:pt>
                <c:pt idx="455">
                  <c:v>1787.0356800000002</c:v>
                </c:pt>
                <c:pt idx="456">
                  <c:v>1588.48776</c:v>
                </c:pt>
                <c:pt idx="457">
                  <c:v>1593.6659999999999</c:v>
                </c:pt>
                <c:pt idx="458">
                  <c:v>1661.0875199999998</c:v>
                </c:pt>
                <c:pt idx="459">
                  <c:v>1614.8592000000001</c:v>
                </c:pt>
                <c:pt idx="460">
                  <c:v>1603.3125599999998</c:v>
                </c:pt>
                <c:pt idx="461">
                  <c:v>1594.37592</c:v>
                </c:pt>
                <c:pt idx="462">
                  <c:v>1656.7235999999998</c:v>
                </c:pt>
                <c:pt idx="463">
                  <c:v>1669.6274399999998</c:v>
                </c:pt>
                <c:pt idx="464">
                  <c:v>1625.4453600000002</c:v>
                </c:pt>
                <c:pt idx="465">
                  <c:v>1615.1515199999999</c:v>
                </c:pt>
                <c:pt idx="466">
                  <c:v>1660.5446399999996</c:v>
                </c:pt>
                <c:pt idx="467">
                  <c:v>1716.3986399999999</c:v>
                </c:pt>
                <c:pt idx="468">
                  <c:v>1813.8247199999998</c:v>
                </c:pt>
                <c:pt idx="469">
                  <c:v>1812.5092800000002</c:v>
                </c:pt>
                <c:pt idx="470">
                  <c:v>1843.6831199999997</c:v>
                </c:pt>
                <c:pt idx="471">
                  <c:v>1824.0976799999996</c:v>
                </c:pt>
                <c:pt idx="472">
                  <c:v>1786.5763199999997</c:v>
                </c:pt>
                <c:pt idx="473">
                  <c:v>1738.4061599999998</c:v>
                </c:pt>
                <c:pt idx="474">
                  <c:v>1721.6186399999999</c:v>
                </c:pt>
                <c:pt idx="475">
                  <c:v>1668.37464</c:v>
                </c:pt>
                <c:pt idx="476">
                  <c:v>1684.0346399999999</c:v>
                </c:pt>
                <c:pt idx="477">
                  <c:v>1713.80952</c:v>
                </c:pt>
                <c:pt idx="478">
                  <c:v>1725.5440800000001</c:v>
                </c:pt>
                <c:pt idx="479">
                  <c:v>1686.5193600000002</c:v>
                </c:pt>
                <c:pt idx="480">
                  <c:v>1776.11544</c:v>
                </c:pt>
                <c:pt idx="481">
                  <c:v>1874.8151999999998</c:v>
                </c:pt>
                <c:pt idx="482">
                  <c:v>1943.6774400000002</c:v>
                </c:pt>
                <c:pt idx="483">
                  <c:v>1730.7640800000001</c:v>
                </c:pt>
                <c:pt idx="484">
                  <c:v>1689.1919999999998</c:v>
                </c:pt>
                <c:pt idx="485">
                  <c:v>1620.2462399999999</c:v>
                </c:pt>
                <c:pt idx="486">
                  <c:v>1587.7778400000002</c:v>
                </c:pt>
                <c:pt idx="487">
                  <c:v>1557.9820799999998</c:v>
                </c:pt>
                <c:pt idx="488">
                  <c:v>1559.4019199999998</c:v>
                </c:pt>
                <c:pt idx="489">
                  <c:v>1616.48784</c:v>
                </c:pt>
                <c:pt idx="490">
                  <c:v>1639.9360799999999</c:v>
                </c:pt>
                <c:pt idx="491">
                  <c:v>1628.2015200000001</c:v>
                </c:pt>
                <c:pt idx="492">
                  <c:v>1626.9904799999999</c:v>
                </c:pt>
                <c:pt idx="493">
                  <c:v>1697.0011199999997</c:v>
                </c:pt>
                <c:pt idx="494">
                  <c:v>1590.5966400000002</c:v>
                </c:pt>
                <c:pt idx="495">
                  <c:v>1650.3343199999999</c:v>
                </c:pt>
                <c:pt idx="496">
                  <c:v>1655.5751999999998</c:v>
                </c:pt>
                <c:pt idx="497">
                  <c:v>1852.9955999999997</c:v>
                </c:pt>
                <c:pt idx="498">
                  <c:v>2042.5233600000004</c:v>
                </c:pt>
                <c:pt idx="499">
                  <c:v>2141.1396</c:v>
                </c:pt>
                <c:pt idx="500">
                  <c:v>1928.0591999999992</c:v>
                </c:pt>
                <c:pt idx="501">
                  <c:v>1786.5971999999995</c:v>
                </c:pt>
                <c:pt idx="502">
                  <c:v>1634.88312</c:v>
                </c:pt>
                <c:pt idx="503">
                  <c:v>1651.94208</c:v>
                </c:pt>
                <c:pt idx="504">
                  <c:v>1681.8839999999996</c:v>
                </c:pt>
                <c:pt idx="505">
                  <c:v>1607.9479200000001</c:v>
                </c:pt>
                <c:pt idx="506">
                  <c:v>1569.09024</c:v>
                </c:pt>
                <c:pt idx="507">
                  <c:v>1553.5555199999997</c:v>
                </c:pt>
                <c:pt idx="508">
                  <c:v>1549.6300799999999</c:v>
                </c:pt>
                <c:pt idx="509">
                  <c:v>1583.4974399999999</c:v>
                </c:pt>
                <c:pt idx="510">
                  <c:v>1595.2111199999999</c:v>
                </c:pt>
                <c:pt idx="511">
                  <c:v>1579.5302399999998</c:v>
                </c:pt>
                <c:pt idx="512">
                  <c:v>1515.9924000000001</c:v>
                </c:pt>
                <c:pt idx="513">
                  <c:v>1499.03784</c:v>
                </c:pt>
                <c:pt idx="514">
                  <c:v>1514.6143199999999</c:v>
                </c:pt>
                <c:pt idx="515">
                  <c:v>1599.1992000000002</c:v>
                </c:pt>
                <c:pt idx="516">
                  <c:v>1645.9704000000002</c:v>
                </c:pt>
                <c:pt idx="517">
                  <c:v>1658.9995200000001</c:v>
                </c:pt>
                <c:pt idx="518">
                  <c:v>1707.0026399999999</c:v>
                </c:pt>
                <c:pt idx="519">
                  <c:v>1684.7028000000003</c:v>
                </c:pt>
                <c:pt idx="520">
                  <c:v>1730.6596800000002</c:v>
                </c:pt>
                <c:pt idx="521">
                  <c:v>1741.1623199999999</c:v>
                </c:pt>
                <c:pt idx="522">
                  <c:v>1717.7767199999998</c:v>
                </c:pt>
                <c:pt idx="523">
                  <c:v>1690.5700800000002</c:v>
                </c:pt>
                <c:pt idx="524">
                  <c:v>1691.8228799999997</c:v>
                </c:pt>
                <c:pt idx="525">
                  <c:v>1712.682</c:v>
                </c:pt>
                <c:pt idx="526">
                  <c:v>1771.146</c:v>
                </c:pt>
                <c:pt idx="527">
                  <c:v>1781.4815999999996</c:v>
                </c:pt>
                <c:pt idx="528">
                  <c:v>1688.1062400000003</c:v>
                </c:pt>
                <c:pt idx="529">
                  <c:v>1701.01008</c:v>
                </c:pt>
                <c:pt idx="530">
                  <c:v>2516.4993599999998</c:v>
                </c:pt>
                <c:pt idx="531">
                  <c:v>1711.3247999999999</c:v>
                </c:pt>
                <c:pt idx="532">
                  <c:v>1691.8228799999997</c:v>
                </c:pt>
                <c:pt idx="533">
                  <c:v>1771.0833600000001</c:v>
                </c:pt>
                <c:pt idx="534">
                  <c:v>1906.1143199999995</c:v>
                </c:pt>
                <c:pt idx="535">
                  <c:v>2032.0624800000001</c:v>
                </c:pt>
                <c:pt idx="536">
                  <c:v>1980.1756799999998</c:v>
                </c:pt>
                <c:pt idx="537">
                  <c:v>1926.9316800000001</c:v>
                </c:pt>
                <c:pt idx="538">
                  <c:v>1847.8173599999998</c:v>
                </c:pt>
                <c:pt idx="539">
                  <c:v>1778.8715999999997</c:v>
                </c:pt>
                <c:pt idx="540">
                  <c:v>1780.2496800000001</c:v>
                </c:pt>
                <c:pt idx="541">
                  <c:v>1782.9432000000002</c:v>
                </c:pt>
                <c:pt idx="542">
                  <c:v>1772.4614399999998</c:v>
                </c:pt>
                <c:pt idx="543">
                  <c:v>1794.67776</c:v>
                </c:pt>
                <c:pt idx="544">
                  <c:v>1941.3179999999998</c:v>
                </c:pt>
                <c:pt idx="545">
                  <c:v>2137.5482400000001</c:v>
                </c:pt>
                <c:pt idx="546">
                  <c:v>2249.13096</c:v>
                </c:pt>
                <c:pt idx="547">
                  <c:v>2603.6315999999997</c:v>
                </c:pt>
                <c:pt idx="548">
                  <c:v>2946.5229600000002</c:v>
                </c:pt>
                <c:pt idx="549">
                  <c:v>3026.80656</c:v>
                </c:pt>
                <c:pt idx="550">
                  <c:v>3376.0245599999989</c:v>
                </c:pt>
                <c:pt idx="551">
                  <c:v>3087.9014399999996</c:v>
                </c:pt>
                <c:pt idx="552">
                  <c:v>2940.0710399999998</c:v>
                </c:pt>
                <c:pt idx="553">
                  <c:v>3635.0200799999998</c:v>
                </c:pt>
                <c:pt idx="554">
                  <c:v>4608.9885599999998</c:v>
                </c:pt>
                <c:pt idx="555">
                  <c:v>4519.3089600000003</c:v>
                </c:pt>
                <c:pt idx="556">
                  <c:v>3869.8991999999998</c:v>
                </c:pt>
                <c:pt idx="557">
                  <c:v>3183.0724799999998</c:v>
                </c:pt>
                <c:pt idx="558">
                  <c:v>4683.0499199999995</c:v>
                </c:pt>
                <c:pt idx="559">
                  <c:v>6302.6071199999997</c:v>
                </c:pt>
                <c:pt idx="560">
                  <c:v>8989.5708000000013</c:v>
                </c:pt>
                <c:pt idx="561">
                  <c:v>10809.784799999999</c:v>
                </c:pt>
                <c:pt idx="562">
                  <c:v>8448.9876000000004</c:v>
                </c:pt>
                <c:pt idx="563">
                  <c:v>11877.212159999999</c:v>
                </c:pt>
                <c:pt idx="564">
                  <c:v>12747.28176</c:v>
                </c:pt>
                <c:pt idx="565">
                  <c:v>13508.316000000001</c:v>
                </c:pt>
                <c:pt idx="566">
                  <c:v>13973.376239999998</c:v>
                </c:pt>
                <c:pt idx="567">
                  <c:v>15287.939280000001</c:v>
                </c:pt>
                <c:pt idx="568">
                  <c:v>15807.600719999999</c:v>
                </c:pt>
                <c:pt idx="569">
                  <c:v>16231.33944</c:v>
                </c:pt>
                <c:pt idx="570">
                  <c:v>17153.629919999999</c:v>
                </c:pt>
                <c:pt idx="571">
                  <c:v>17816.173199999997</c:v>
                </c:pt>
                <c:pt idx="572">
                  <c:v>18247.407839999996</c:v>
                </c:pt>
                <c:pt idx="573">
                  <c:v>17832.104639999998</c:v>
                </c:pt>
                <c:pt idx="574">
                  <c:v>17832.104639999998</c:v>
                </c:pt>
                <c:pt idx="575">
                  <c:v>17164.842479999999</c:v>
                </c:pt>
                <c:pt idx="576">
                  <c:v>16604.151839999999</c:v>
                </c:pt>
                <c:pt idx="577">
                  <c:v>15801.69168</c:v>
                </c:pt>
                <c:pt idx="578">
                  <c:v>15947.371439999999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6-4A58-BAFA-332FA399CD81}"/>
            </c:ext>
          </c:extLst>
        </c:ser>
        <c:ser>
          <c:idx val="1"/>
          <c:order val="2"/>
          <c:tx>
            <c:strRef>
              <c:f>'SCPT-12'!$T$9</c:f>
              <c:strCache>
                <c:ptCount val="1"/>
                <c:pt idx="0">
                  <c:v>c/p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'SCPT-12'!$T$13:$T$10000</c:f>
              <c:numCache>
                <c:formatCode>0</c:formatCode>
                <c:ptCount val="9988"/>
                <c:pt idx="0">
                  <c:v>0</c:v>
                </c:pt>
                <c:pt idx="1">
                  <c:v>0.51390451200000009</c:v>
                </c:pt>
                <c:pt idx="2">
                  <c:v>1.0278090240000002</c:v>
                </c:pt>
                <c:pt idx="3">
                  <c:v>1.5417135359999998</c:v>
                </c:pt>
                <c:pt idx="4">
                  <c:v>2.0556180480000004</c:v>
                </c:pt>
                <c:pt idx="5">
                  <c:v>2.5695225600000002</c:v>
                </c:pt>
                <c:pt idx="6">
                  <c:v>3.0834270719999997</c:v>
                </c:pt>
                <c:pt idx="7">
                  <c:v>3.5973315840000004</c:v>
                </c:pt>
                <c:pt idx="8">
                  <c:v>4.1112360960000007</c:v>
                </c:pt>
                <c:pt idx="9">
                  <c:v>4.6251406079999997</c:v>
                </c:pt>
                <c:pt idx="10">
                  <c:v>5.1390451200000014</c:v>
                </c:pt>
                <c:pt idx="11">
                  <c:v>5.6529496320000021</c:v>
                </c:pt>
                <c:pt idx="12">
                  <c:v>6.1668541440000011</c:v>
                </c:pt>
                <c:pt idx="13">
                  <c:v>6.6807586560000018</c:v>
                </c:pt>
                <c:pt idx="14">
                  <c:v>7.1946631680000017</c:v>
                </c:pt>
                <c:pt idx="15">
                  <c:v>7.7085676799999998</c:v>
                </c:pt>
                <c:pt idx="16">
                  <c:v>8.2224721920000015</c:v>
                </c:pt>
                <c:pt idx="17">
                  <c:v>8.7363767040000013</c:v>
                </c:pt>
                <c:pt idx="18">
                  <c:v>9.2502812159999976</c:v>
                </c:pt>
                <c:pt idx="19">
                  <c:v>9.7641857279999993</c:v>
                </c:pt>
                <c:pt idx="20">
                  <c:v>10.278090239999999</c:v>
                </c:pt>
                <c:pt idx="21">
                  <c:v>10.791994751999997</c:v>
                </c:pt>
                <c:pt idx="22">
                  <c:v>11.305899263999999</c:v>
                </c:pt>
                <c:pt idx="23">
                  <c:v>11.819803775999997</c:v>
                </c:pt>
                <c:pt idx="24">
                  <c:v>12.333708287999995</c:v>
                </c:pt>
                <c:pt idx="25">
                  <c:v>12.847612799999997</c:v>
                </c:pt>
                <c:pt idx="26">
                  <c:v>13.361517311999997</c:v>
                </c:pt>
                <c:pt idx="27">
                  <c:v>13.875421823999996</c:v>
                </c:pt>
                <c:pt idx="28">
                  <c:v>14.389326335999998</c:v>
                </c:pt>
                <c:pt idx="29">
                  <c:v>14.903230847999996</c:v>
                </c:pt>
                <c:pt idx="30">
                  <c:v>15.41713536</c:v>
                </c:pt>
                <c:pt idx="31">
                  <c:v>15.931039871999998</c:v>
                </c:pt>
                <c:pt idx="32">
                  <c:v>16.444944383999999</c:v>
                </c:pt>
                <c:pt idx="33">
                  <c:v>16.958848895999999</c:v>
                </c:pt>
                <c:pt idx="34">
                  <c:v>17.472753407999999</c:v>
                </c:pt>
                <c:pt idx="35">
                  <c:v>17.986657919999995</c:v>
                </c:pt>
                <c:pt idx="36">
                  <c:v>18.500562431999992</c:v>
                </c:pt>
                <c:pt idx="37">
                  <c:v>19.014466943999999</c:v>
                </c:pt>
                <c:pt idx="38">
                  <c:v>19.528371455999995</c:v>
                </c:pt>
                <c:pt idx="39">
                  <c:v>20.042275967999998</c:v>
                </c:pt>
                <c:pt idx="40">
                  <c:v>20.556180479999995</c:v>
                </c:pt>
                <c:pt idx="41">
                  <c:v>21.070084991999991</c:v>
                </c:pt>
                <c:pt idx="42">
                  <c:v>21.583989503999991</c:v>
                </c:pt>
                <c:pt idx="43">
                  <c:v>22.097894015999994</c:v>
                </c:pt>
                <c:pt idx="44">
                  <c:v>22.611798527999994</c:v>
                </c:pt>
                <c:pt idx="45">
                  <c:v>23.125703039999994</c:v>
                </c:pt>
                <c:pt idx="46">
                  <c:v>23.63960755199999</c:v>
                </c:pt>
                <c:pt idx="47">
                  <c:v>24.15351206399999</c:v>
                </c:pt>
                <c:pt idx="48">
                  <c:v>24.667416575999987</c:v>
                </c:pt>
                <c:pt idx="49">
                  <c:v>25.181321087999994</c:v>
                </c:pt>
                <c:pt idx="50">
                  <c:v>25.69522559999999</c:v>
                </c:pt>
                <c:pt idx="51">
                  <c:v>26.20913011199999</c:v>
                </c:pt>
                <c:pt idx="52">
                  <c:v>26.72303462399999</c:v>
                </c:pt>
                <c:pt idx="53">
                  <c:v>27.23693913599999</c:v>
                </c:pt>
                <c:pt idx="54">
                  <c:v>27.750843647999993</c:v>
                </c:pt>
                <c:pt idx="55">
                  <c:v>28.264748159999993</c:v>
                </c:pt>
                <c:pt idx="56">
                  <c:v>28.778652671999996</c:v>
                </c:pt>
                <c:pt idx="57">
                  <c:v>29.292557183999989</c:v>
                </c:pt>
                <c:pt idx="58">
                  <c:v>29.806461695999992</c:v>
                </c:pt>
                <c:pt idx="59">
                  <c:v>30.320366207999992</c:v>
                </c:pt>
                <c:pt idx="60">
                  <c:v>30.834270719999999</c:v>
                </c:pt>
                <c:pt idx="61">
                  <c:v>31.348175232000003</c:v>
                </c:pt>
                <c:pt idx="62">
                  <c:v>31.862079743999995</c:v>
                </c:pt>
                <c:pt idx="63">
                  <c:v>32.375984255999995</c:v>
                </c:pt>
                <c:pt idx="64">
                  <c:v>32.889888767999999</c:v>
                </c:pt>
                <c:pt idx="65">
                  <c:v>33.403793279999995</c:v>
                </c:pt>
                <c:pt idx="66">
                  <c:v>33.917697791999998</c:v>
                </c:pt>
                <c:pt idx="67">
                  <c:v>34.431602303999995</c:v>
                </c:pt>
                <c:pt idx="68">
                  <c:v>34.945506815999998</c:v>
                </c:pt>
                <c:pt idx="69">
                  <c:v>35.459411327999995</c:v>
                </c:pt>
                <c:pt idx="70">
                  <c:v>35.973315839999991</c:v>
                </c:pt>
                <c:pt idx="71">
                  <c:v>36.487220351999994</c:v>
                </c:pt>
                <c:pt idx="72">
                  <c:v>37.001124863999983</c:v>
                </c:pt>
                <c:pt idx="73">
                  <c:v>37.515029375999994</c:v>
                </c:pt>
                <c:pt idx="74">
                  <c:v>38.028933887999997</c:v>
                </c:pt>
                <c:pt idx="75">
                  <c:v>38.542838399999994</c:v>
                </c:pt>
                <c:pt idx="76">
                  <c:v>39.05674291199999</c:v>
                </c:pt>
                <c:pt idx="77">
                  <c:v>39.570647423999986</c:v>
                </c:pt>
                <c:pt idx="78">
                  <c:v>40.084551935999997</c:v>
                </c:pt>
                <c:pt idx="79">
                  <c:v>40.598456447999986</c:v>
                </c:pt>
                <c:pt idx="80">
                  <c:v>41.11236095999999</c:v>
                </c:pt>
                <c:pt idx="81">
                  <c:v>41.626265471999993</c:v>
                </c:pt>
                <c:pt idx="82">
                  <c:v>42.140169983999982</c:v>
                </c:pt>
                <c:pt idx="83">
                  <c:v>42.654074495999986</c:v>
                </c:pt>
                <c:pt idx="84">
                  <c:v>43.167979007999982</c:v>
                </c:pt>
                <c:pt idx="85">
                  <c:v>43.681883519999985</c:v>
                </c:pt>
                <c:pt idx="86">
                  <c:v>44.195788031999989</c:v>
                </c:pt>
                <c:pt idx="87">
                  <c:v>44.709692543999985</c:v>
                </c:pt>
                <c:pt idx="88">
                  <c:v>45.223597055999988</c:v>
                </c:pt>
                <c:pt idx="89">
                  <c:v>45.737501567999978</c:v>
                </c:pt>
                <c:pt idx="90">
                  <c:v>46.251406079999988</c:v>
                </c:pt>
                <c:pt idx="91">
                  <c:v>46.765310591999992</c:v>
                </c:pt>
                <c:pt idx="92">
                  <c:v>47.279215103999981</c:v>
                </c:pt>
                <c:pt idx="93">
                  <c:v>47.793119615999984</c:v>
                </c:pt>
                <c:pt idx="94">
                  <c:v>48.307024127999981</c:v>
                </c:pt>
                <c:pt idx="95">
                  <c:v>48.820928639999984</c:v>
                </c:pt>
                <c:pt idx="96">
                  <c:v>49.334833151999973</c:v>
                </c:pt>
                <c:pt idx="97">
                  <c:v>49.848737663999977</c:v>
                </c:pt>
                <c:pt idx="98">
                  <c:v>50.362642175999987</c:v>
                </c:pt>
                <c:pt idx="99">
                  <c:v>50.876546687999976</c:v>
                </c:pt>
                <c:pt idx="100">
                  <c:v>51.39045119999998</c:v>
                </c:pt>
                <c:pt idx="101">
                  <c:v>51.904355711999976</c:v>
                </c:pt>
                <c:pt idx="102">
                  <c:v>52.41826022399998</c:v>
                </c:pt>
                <c:pt idx="103">
                  <c:v>52.932164735999983</c:v>
                </c:pt>
                <c:pt idx="104">
                  <c:v>53.446069247999979</c:v>
                </c:pt>
                <c:pt idx="105">
                  <c:v>53.959973759999976</c:v>
                </c:pt>
                <c:pt idx="106">
                  <c:v>54.473878271999979</c:v>
                </c:pt>
                <c:pt idx="107">
                  <c:v>54.987782783999982</c:v>
                </c:pt>
                <c:pt idx="108">
                  <c:v>55.501687295999972</c:v>
                </c:pt>
                <c:pt idx="109">
                  <c:v>56.015591807999968</c:v>
                </c:pt>
                <c:pt idx="110">
                  <c:v>56.529496319999978</c:v>
                </c:pt>
                <c:pt idx="111">
                  <c:v>57.043400831999975</c:v>
                </c:pt>
                <c:pt idx="112">
                  <c:v>57.557305343999964</c:v>
                </c:pt>
                <c:pt idx="113">
                  <c:v>58.07120985599996</c:v>
                </c:pt>
                <c:pt idx="114">
                  <c:v>58.585114367999957</c:v>
                </c:pt>
                <c:pt idx="115">
                  <c:v>59.09901887999996</c:v>
                </c:pt>
                <c:pt idx="116">
                  <c:v>59.612923391999949</c:v>
                </c:pt>
                <c:pt idx="117">
                  <c:v>60.126827903999953</c:v>
                </c:pt>
                <c:pt idx="118">
                  <c:v>60.640732415999949</c:v>
                </c:pt>
                <c:pt idx="119">
                  <c:v>61.154636927999938</c:v>
                </c:pt>
                <c:pt idx="120">
                  <c:v>61.668541439999949</c:v>
                </c:pt>
                <c:pt idx="121">
                  <c:v>62.182445951999945</c:v>
                </c:pt>
                <c:pt idx="122">
                  <c:v>62.696350463999948</c:v>
                </c:pt>
                <c:pt idx="123">
                  <c:v>63.210254975999952</c:v>
                </c:pt>
                <c:pt idx="124">
                  <c:v>63.724159487999934</c:v>
                </c:pt>
                <c:pt idx="125">
                  <c:v>64.238063999999937</c:v>
                </c:pt>
                <c:pt idx="126">
                  <c:v>64.751968511999948</c:v>
                </c:pt>
                <c:pt idx="127">
                  <c:v>65.265873023999944</c:v>
                </c:pt>
                <c:pt idx="128">
                  <c:v>65.779777535999955</c:v>
                </c:pt>
                <c:pt idx="129">
                  <c:v>66.293682047999937</c:v>
                </c:pt>
                <c:pt idx="130">
                  <c:v>66.807586559999933</c:v>
                </c:pt>
                <c:pt idx="131">
                  <c:v>67.321491071999944</c:v>
                </c:pt>
                <c:pt idx="132">
                  <c:v>67.83539558399994</c:v>
                </c:pt>
                <c:pt idx="133">
                  <c:v>68.349300095999951</c:v>
                </c:pt>
                <c:pt idx="134">
                  <c:v>68.863204607999933</c:v>
                </c:pt>
                <c:pt idx="135">
                  <c:v>69.377109119999943</c:v>
                </c:pt>
                <c:pt idx="136">
                  <c:v>69.891013631999954</c:v>
                </c:pt>
                <c:pt idx="137">
                  <c:v>70.404918143999936</c:v>
                </c:pt>
                <c:pt idx="138">
                  <c:v>70.918822655999932</c:v>
                </c:pt>
                <c:pt idx="139">
                  <c:v>71.432727167999928</c:v>
                </c:pt>
                <c:pt idx="140">
                  <c:v>71.946631679999925</c:v>
                </c:pt>
                <c:pt idx="141">
                  <c:v>72.460536191999935</c:v>
                </c:pt>
                <c:pt idx="142">
                  <c:v>72.974440703999932</c:v>
                </c:pt>
                <c:pt idx="143">
                  <c:v>73.488345215999942</c:v>
                </c:pt>
                <c:pt idx="144">
                  <c:v>74.002249727999924</c:v>
                </c:pt>
                <c:pt idx="145">
                  <c:v>74.516154239999921</c:v>
                </c:pt>
                <c:pt idx="146">
                  <c:v>75.030058751999931</c:v>
                </c:pt>
                <c:pt idx="147">
                  <c:v>75.543963263999942</c:v>
                </c:pt>
                <c:pt idx="148">
                  <c:v>76.057867775999938</c:v>
                </c:pt>
                <c:pt idx="149">
                  <c:v>76.571772287999934</c:v>
                </c:pt>
                <c:pt idx="150">
                  <c:v>77.085676799999931</c:v>
                </c:pt>
                <c:pt idx="151">
                  <c:v>77.599581311999927</c:v>
                </c:pt>
                <c:pt idx="152">
                  <c:v>78.113485823999937</c:v>
                </c:pt>
                <c:pt idx="153">
                  <c:v>78.627390335999934</c:v>
                </c:pt>
                <c:pt idx="154">
                  <c:v>79.14129484799993</c:v>
                </c:pt>
                <c:pt idx="155">
                  <c:v>79.655199359999941</c:v>
                </c:pt>
                <c:pt idx="156">
                  <c:v>80.169103871999937</c:v>
                </c:pt>
                <c:pt idx="157">
                  <c:v>80.683008383999933</c:v>
                </c:pt>
                <c:pt idx="158">
                  <c:v>81.19691289599993</c:v>
                </c:pt>
                <c:pt idx="159">
                  <c:v>81.710817407999926</c:v>
                </c:pt>
                <c:pt idx="160">
                  <c:v>82.224721919999936</c:v>
                </c:pt>
                <c:pt idx="161">
                  <c:v>82.738626431999933</c:v>
                </c:pt>
                <c:pt idx="162">
                  <c:v>83.252530943999943</c:v>
                </c:pt>
                <c:pt idx="163">
                  <c:v>83.766435455999925</c:v>
                </c:pt>
                <c:pt idx="164">
                  <c:v>84.280339967999907</c:v>
                </c:pt>
                <c:pt idx="165">
                  <c:v>84.794244479999918</c:v>
                </c:pt>
                <c:pt idx="166">
                  <c:v>85.308148991999914</c:v>
                </c:pt>
                <c:pt idx="167">
                  <c:v>85.822053503999925</c:v>
                </c:pt>
                <c:pt idx="168">
                  <c:v>86.335958015999921</c:v>
                </c:pt>
                <c:pt idx="169">
                  <c:v>86.849862527999917</c:v>
                </c:pt>
                <c:pt idx="170">
                  <c:v>87.363767039999928</c:v>
                </c:pt>
                <c:pt idx="171">
                  <c:v>87.877671551999924</c:v>
                </c:pt>
                <c:pt idx="172">
                  <c:v>88.391576063999921</c:v>
                </c:pt>
                <c:pt idx="173">
                  <c:v>88.905480575999917</c:v>
                </c:pt>
                <c:pt idx="174">
                  <c:v>89.419385087999913</c:v>
                </c:pt>
                <c:pt idx="175">
                  <c:v>89.933289599999924</c:v>
                </c:pt>
                <c:pt idx="176">
                  <c:v>90.692597951999929</c:v>
                </c:pt>
                <c:pt idx="177">
                  <c:v>91.451906303999905</c:v>
                </c:pt>
                <c:pt idx="178">
                  <c:v>92.21121465599991</c:v>
                </c:pt>
                <c:pt idx="179">
                  <c:v>92.970523007999915</c:v>
                </c:pt>
                <c:pt idx="180">
                  <c:v>93.72983135999992</c:v>
                </c:pt>
                <c:pt idx="181">
                  <c:v>94.489139711999911</c:v>
                </c:pt>
                <c:pt idx="182">
                  <c:v>95.248448063999916</c:v>
                </c:pt>
                <c:pt idx="183">
                  <c:v>96.007756415999907</c:v>
                </c:pt>
                <c:pt idx="184">
                  <c:v>96.767064767999898</c:v>
                </c:pt>
                <c:pt idx="185">
                  <c:v>97.526373119999917</c:v>
                </c:pt>
                <c:pt idx="186">
                  <c:v>98.285681471999908</c:v>
                </c:pt>
                <c:pt idx="187">
                  <c:v>99.044989823999913</c:v>
                </c:pt>
                <c:pt idx="188">
                  <c:v>99.80429817599989</c:v>
                </c:pt>
                <c:pt idx="189">
                  <c:v>100.56360652799989</c:v>
                </c:pt>
                <c:pt idx="190">
                  <c:v>101.3229148799999</c:v>
                </c:pt>
                <c:pt idx="191">
                  <c:v>102.08222323199988</c:v>
                </c:pt>
                <c:pt idx="192">
                  <c:v>102.84153158399988</c:v>
                </c:pt>
                <c:pt idx="193">
                  <c:v>103.60083993599989</c:v>
                </c:pt>
                <c:pt idx="194">
                  <c:v>104.36014828799989</c:v>
                </c:pt>
                <c:pt idx="195">
                  <c:v>105.11945663999988</c:v>
                </c:pt>
                <c:pt idx="196">
                  <c:v>105.8787649919999</c:v>
                </c:pt>
                <c:pt idx="197">
                  <c:v>106.63807334399986</c:v>
                </c:pt>
                <c:pt idx="198">
                  <c:v>107.39738169599988</c:v>
                </c:pt>
                <c:pt idx="199">
                  <c:v>108.15669004799989</c:v>
                </c:pt>
                <c:pt idx="200">
                  <c:v>108.91599839999988</c:v>
                </c:pt>
                <c:pt idx="201">
                  <c:v>109.67530675199987</c:v>
                </c:pt>
                <c:pt idx="202">
                  <c:v>110.43461510399989</c:v>
                </c:pt>
                <c:pt idx="203">
                  <c:v>111.19392345599987</c:v>
                </c:pt>
                <c:pt idx="204">
                  <c:v>111.95323180799987</c:v>
                </c:pt>
                <c:pt idx="205">
                  <c:v>112.71254015999985</c:v>
                </c:pt>
                <c:pt idx="206">
                  <c:v>113.47184851199987</c:v>
                </c:pt>
                <c:pt idx="207">
                  <c:v>114.23115686399986</c:v>
                </c:pt>
                <c:pt idx="208">
                  <c:v>114.99046521599989</c:v>
                </c:pt>
                <c:pt idx="209">
                  <c:v>115.74977356799987</c:v>
                </c:pt>
                <c:pt idx="210">
                  <c:v>116.50908191999987</c:v>
                </c:pt>
                <c:pt idx="211">
                  <c:v>117.26839027199983</c:v>
                </c:pt>
                <c:pt idx="212">
                  <c:v>118.02769862399988</c:v>
                </c:pt>
                <c:pt idx="213">
                  <c:v>118.78700697599984</c:v>
                </c:pt>
                <c:pt idx="214">
                  <c:v>119.54631532799988</c:v>
                </c:pt>
                <c:pt idx="215">
                  <c:v>120.30562367999987</c:v>
                </c:pt>
                <c:pt idx="216">
                  <c:v>121.06493203199986</c:v>
                </c:pt>
                <c:pt idx="217">
                  <c:v>121.82424038399986</c:v>
                </c:pt>
                <c:pt idx="218">
                  <c:v>122.58354873599987</c:v>
                </c:pt>
                <c:pt idx="219">
                  <c:v>123.34285708799985</c:v>
                </c:pt>
                <c:pt idx="220">
                  <c:v>124.10216543999987</c:v>
                </c:pt>
                <c:pt idx="221">
                  <c:v>124.86147379199986</c:v>
                </c:pt>
                <c:pt idx="222">
                  <c:v>125.62078214399988</c:v>
                </c:pt>
                <c:pt idx="223">
                  <c:v>126.38009049599985</c:v>
                </c:pt>
                <c:pt idx="224">
                  <c:v>127.13939884799986</c:v>
                </c:pt>
                <c:pt idx="225">
                  <c:v>127.89870719999985</c:v>
                </c:pt>
                <c:pt idx="226">
                  <c:v>128.65801555199982</c:v>
                </c:pt>
                <c:pt idx="227">
                  <c:v>129.41732390399986</c:v>
                </c:pt>
                <c:pt idx="228">
                  <c:v>130.17663225599981</c:v>
                </c:pt>
                <c:pt idx="229">
                  <c:v>130.93594060799984</c:v>
                </c:pt>
                <c:pt idx="230">
                  <c:v>131.69524895999984</c:v>
                </c:pt>
                <c:pt idx="231">
                  <c:v>132.45455731199985</c:v>
                </c:pt>
                <c:pt idx="232">
                  <c:v>133.21386566399983</c:v>
                </c:pt>
                <c:pt idx="233">
                  <c:v>133.97317401599983</c:v>
                </c:pt>
                <c:pt idx="234">
                  <c:v>134.73248236799981</c:v>
                </c:pt>
                <c:pt idx="235">
                  <c:v>135.49179071999984</c:v>
                </c:pt>
                <c:pt idx="236">
                  <c:v>136.25109907199985</c:v>
                </c:pt>
                <c:pt idx="237">
                  <c:v>137.01040742399982</c:v>
                </c:pt>
                <c:pt idx="238">
                  <c:v>137.7697157759998</c:v>
                </c:pt>
                <c:pt idx="239">
                  <c:v>138.52902412799983</c:v>
                </c:pt>
                <c:pt idx="240">
                  <c:v>139.28833247999981</c:v>
                </c:pt>
                <c:pt idx="241">
                  <c:v>140.04764083199987</c:v>
                </c:pt>
                <c:pt idx="242">
                  <c:v>140.80694918399982</c:v>
                </c:pt>
                <c:pt idx="243">
                  <c:v>141.56625753599982</c:v>
                </c:pt>
                <c:pt idx="244">
                  <c:v>142.32556588799983</c:v>
                </c:pt>
                <c:pt idx="245">
                  <c:v>143.08487423999986</c:v>
                </c:pt>
                <c:pt idx="246">
                  <c:v>143.84418259199981</c:v>
                </c:pt>
                <c:pt idx="247">
                  <c:v>144.60349094399982</c:v>
                </c:pt>
                <c:pt idx="248">
                  <c:v>145.36279929599979</c:v>
                </c:pt>
                <c:pt idx="249">
                  <c:v>146.12210764799983</c:v>
                </c:pt>
                <c:pt idx="250">
                  <c:v>146.8814159999998</c:v>
                </c:pt>
                <c:pt idx="251">
                  <c:v>147.64072435199978</c:v>
                </c:pt>
                <c:pt idx="252">
                  <c:v>148.40003270399981</c:v>
                </c:pt>
                <c:pt idx="253">
                  <c:v>149.15934105599979</c:v>
                </c:pt>
                <c:pt idx="254">
                  <c:v>149.91864940799982</c:v>
                </c:pt>
                <c:pt idx="255">
                  <c:v>150.6779577599998</c:v>
                </c:pt>
                <c:pt idx="256">
                  <c:v>151.4372661119998</c:v>
                </c:pt>
                <c:pt idx="257">
                  <c:v>152.19657446399981</c:v>
                </c:pt>
                <c:pt idx="258">
                  <c:v>152.95588281599984</c:v>
                </c:pt>
                <c:pt idx="259">
                  <c:v>153.71519116799982</c:v>
                </c:pt>
                <c:pt idx="260">
                  <c:v>154.47449951999977</c:v>
                </c:pt>
                <c:pt idx="261">
                  <c:v>155.23380787199974</c:v>
                </c:pt>
                <c:pt idx="262">
                  <c:v>155.99311622399978</c:v>
                </c:pt>
                <c:pt idx="263">
                  <c:v>156.75242457599978</c:v>
                </c:pt>
                <c:pt idx="264">
                  <c:v>157.51173292799982</c:v>
                </c:pt>
                <c:pt idx="265">
                  <c:v>158.27104127999976</c:v>
                </c:pt>
                <c:pt idx="266">
                  <c:v>159.0303496319998</c:v>
                </c:pt>
                <c:pt idx="267">
                  <c:v>159.78965798399977</c:v>
                </c:pt>
                <c:pt idx="268">
                  <c:v>160.54896633599981</c:v>
                </c:pt>
                <c:pt idx="269">
                  <c:v>161.30827468799978</c:v>
                </c:pt>
                <c:pt idx="270">
                  <c:v>162.06758303999982</c:v>
                </c:pt>
                <c:pt idx="271">
                  <c:v>162.82689139199979</c:v>
                </c:pt>
                <c:pt idx="272">
                  <c:v>163.58619974399983</c:v>
                </c:pt>
                <c:pt idx="273">
                  <c:v>164.3455080959998</c:v>
                </c:pt>
                <c:pt idx="274">
                  <c:v>165.10481644799978</c:v>
                </c:pt>
                <c:pt idx="275">
                  <c:v>165.86412479999976</c:v>
                </c:pt>
                <c:pt idx="276">
                  <c:v>166.62343315199973</c:v>
                </c:pt>
                <c:pt idx="277">
                  <c:v>167.38274150399977</c:v>
                </c:pt>
                <c:pt idx="278">
                  <c:v>168.14204985599977</c:v>
                </c:pt>
                <c:pt idx="279">
                  <c:v>168.90135820799978</c:v>
                </c:pt>
                <c:pt idx="280">
                  <c:v>169.66066655999975</c:v>
                </c:pt>
                <c:pt idx="281">
                  <c:v>170.41997491199979</c:v>
                </c:pt>
                <c:pt idx="282">
                  <c:v>171.17928326399976</c:v>
                </c:pt>
                <c:pt idx="283">
                  <c:v>171.93859161599977</c:v>
                </c:pt>
                <c:pt idx="284">
                  <c:v>172.69789996799975</c:v>
                </c:pt>
                <c:pt idx="285">
                  <c:v>173.45720831999981</c:v>
                </c:pt>
                <c:pt idx="286">
                  <c:v>174.21651667199978</c:v>
                </c:pt>
                <c:pt idx="287">
                  <c:v>174.97582502399976</c:v>
                </c:pt>
                <c:pt idx="288">
                  <c:v>175.73513337599971</c:v>
                </c:pt>
                <c:pt idx="289">
                  <c:v>176.49444172799974</c:v>
                </c:pt>
                <c:pt idx="290">
                  <c:v>177.25375007999975</c:v>
                </c:pt>
                <c:pt idx="291">
                  <c:v>178.01305843199978</c:v>
                </c:pt>
                <c:pt idx="292">
                  <c:v>178.77236678399973</c:v>
                </c:pt>
                <c:pt idx="293">
                  <c:v>179.53167513599976</c:v>
                </c:pt>
                <c:pt idx="294">
                  <c:v>180.29098348799974</c:v>
                </c:pt>
                <c:pt idx="295">
                  <c:v>181.05029183999977</c:v>
                </c:pt>
                <c:pt idx="296">
                  <c:v>181.80960019199978</c:v>
                </c:pt>
                <c:pt idx="297">
                  <c:v>182.56890854399978</c:v>
                </c:pt>
                <c:pt idx="298">
                  <c:v>183.32821689599976</c:v>
                </c:pt>
                <c:pt idx="299">
                  <c:v>184.08752524799974</c:v>
                </c:pt>
                <c:pt idx="300">
                  <c:v>184.84683359999977</c:v>
                </c:pt>
                <c:pt idx="301">
                  <c:v>185.60614195199975</c:v>
                </c:pt>
                <c:pt idx="302">
                  <c:v>186.36545030399972</c:v>
                </c:pt>
                <c:pt idx="303">
                  <c:v>187.1247586559997</c:v>
                </c:pt>
                <c:pt idx="304">
                  <c:v>187.88406700799973</c:v>
                </c:pt>
                <c:pt idx="305">
                  <c:v>188.64337535999971</c:v>
                </c:pt>
                <c:pt idx="306">
                  <c:v>189.40268371199971</c:v>
                </c:pt>
                <c:pt idx="307">
                  <c:v>190.16199206399972</c:v>
                </c:pt>
                <c:pt idx="308">
                  <c:v>190.92130041599975</c:v>
                </c:pt>
                <c:pt idx="309">
                  <c:v>191.68060876799973</c:v>
                </c:pt>
                <c:pt idx="310">
                  <c:v>192.43991711999973</c:v>
                </c:pt>
                <c:pt idx="311">
                  <c:v>193.19922547199971</c:v>
                </c:pt>
                <c:pt idx="312">
                  <c:v>193.95853382399974</c:v>
                </c:pt>
                <c:pt idx="313">
                  <c:v>194.71784217599975</c:v>
                </c:pt>
                <c:pt idx="314">
                  <c:v>195.47715052799973</c:v>
                </c:pt>
                <c:pt idx="315">
                  <c:v>196.23645887999967</c:v>
                </c:pt>
                <c:pt idx="316">
                  <c:v>196.99576723199971</c:v>
                </c:pt>
                <c:pt idx="317">
                  <c:v>197.75507558399971</c:v>
                </c:pt>
                <c:pt idx="318">
                  <c:v>198.51438393599975</c:v>
                </c:pt>
                <c:pt idx="319">
                  <c:v>199.27369228799972</c:v>
                </c:pt>
                <c:pt idx="320">
                  <c:v>200.03300063999973</c:v>
                </c:pt>
                <c:pt idx="321">
                  <c:v>200.7923089919997</c:v>
                </c:pt>
                <c:pt idx="322">
                  <c:v>201.55161734399974</c:v>
                </c:pt>
                <c:pt idx="323">
                  <c:v>202.31092569599974</c:v>
                </c:pt>
                <c:pt idx="324">
                  <c:v>203.07023404799975</c:v>
                </c:pt>
                <c:pt idx="325">
                  <c:v>203.82954239999972</c:v>
                </c:pt>
                <c:pt idx="326">
                  <c:v>204.5888507519997</c:v>
                </c:pt>
                <c:pt idx="327">
                  <c:v>205.34815910399968</c:v>
                </c:pt>
                <c:pt idx="328">
                  <c:v>206.10746745599968</c:v>
                </c:pt>
                <c:pt idx="329">
                  <c:v>206.86677580799969</c:v>
                </c:pt>
                <c:pt idx="330">
                  <c:v>207.62608415999966</c:v>
                </c:pt>
                <c:pt idx="331">
                  <c:v>208.3853925119997</c:v>
                </c:pt>
                <c:pt idx="332">
                  <c:v>209.14470086399967</c:v>
                </c:pt>
                <c:pt idx="333">
                  <c:v>209.90400921599968</c:v>
                </c:pt>
                <c:pt idx="334">
                  <c:v>210.66331756799968</c:v>
                </c:pt>
                <c:pt idx="335">
                  <c:v>211.42262591999972</c:v>
                </c:pt>
                <c:pt idx="336">
                  <c:v>212.18193427199969</c:v>
                </c:pt>
                <c:pt idx="337">
                  <c:v>212.94124262399973</c:v>
                </c:pt>
                <c:pt idx="338">
                  <c:v>213.70055097599968</c:v>
                </c:pt>
                <c:pt idx="339">
                  <c:v>214.45985932799971</c:v>
                </c:pt>
                <c:pt idx="340">
                  <c:v>215.21916767999971</c:v>
                </c:pt>
                <c:pt idx="341">
                  <c:v>215.97847603199969</c:v>
                </c:pt>
                <c:pt idx="342">
                  <c:v>216.73778438399967</c:v>
                </c:pt>
                <c:pt idx="343">
                  <c:v>217.49709273599967</c:v>
                </c:pt>
                <c:pt idx="344">
                  <c:v>218.25640108799968</c:v>
                </c:pt>
                <c:pt idx="345">
                  <c:v>219.01570943999971</c:v>
                </c:pt>
                <c:pt idx="346">
                  <c:v>219.77501779199969</c:v>
                </c:pt>
                <c:pt idx="347">
                  <c:v>220.53432614399969</c:v>
                </c:pt>
                <c:pt idx="348">
                  <c:v>221.2936344959997</c:v>
                </c:pt>
                <c:pt idx="349">
                  <c:v>222.0529428479997</c:v>
                </c:pt>
                <c:pt idx="350">
                  <c:v>222.81225119999971</c:v>
                </c:pt>
                <c:pt idx="351">
                  <c:v>223.57155955199974</c:v>
                </c:pt>
                <c:pt idx="352">
                  <c:v>224.33086790399972</c:v>
                </c:pt>
                <c:pt idx="353">
                  <c:v>225.09017625599972</c:v>
                </c:pt>
                <c:pt idx="354">
                  <c:v>225.84948460799973</c:v>
                </c:pt>
                <c:pt idx="355">
                  <c:v>226.60879295999973</c:v>
                </c:pt>
                <c:pt idx="356">
                  <c:v>227.36810131199971</c:v>
                </c:pt>
                <c:pt idx="357">
                  <c:v>228.12740966399971</c:v>
                </c:pt>
                <c:pt idx="358">
                  <c:v>228.88671801599975</c:v>
                </c:pt>
                <c:pt idx="359">
                  <c:v>229.64602636799975</c:v>
                </c:pt>
                <c:pt idx="360">
                  <c:v>230.40533471999976</c:v>
                </c:pt>
                <c:pt idx="361">
                  <c:v>231.16464307199973</c:v>
                </c:pt>
                <c:pt idx="362">
                  <c:v>231.92395142399974</c:v>
                </c:pt>
                <c:pt idx="363">
                  <c:v>232.68325977599974</c:v>
                </c:pt>
                <c:pt idx="364">
                  <c:v>233.44256812799978</c:v>
                </c:pt>
                <c:pt idx="365">
                  <c:v>234.20187647999975</c:v>
                </c:pt>
                <c:pt idx="366">
                  <c:v>234.96118483199976</c:v>
                </c:pt>
                <c:pt idx="367">
                  <c:v>235.72049318399976</c:v>
                </c:pt>
                <c:pt idx="368">
                  <c:v>236.47980153599977</c:v>
                </c:pt>
                <c:pt idx="369">
                  <c:v>237.23910988799977</c:v>
                </c:pt>
                <c:pt idx="370">
                  <c:v>237.99841823999978</c:v>
                </c:pt>
                <c:pt idx="371">
                  <c:v>238.75772659199978</c:v>
                </c:pt>
                <c:pt idx="372">
                  <c:v>239.51703494399979</c:v>
                </c:pt>
                <c:pt idx="373">
                  <c:v>240.27634329599979</c:v>
                </c:pt>
                <c:pt idx="374">
                  <c:v>241.03565164799977</c:v>
                </c:pt>
                <c:pt idx="375">
                  <c:v>241.79495999999978</c:v>
                </c:pt>
                <c:pt idx="376">
                  <c:v>242.55426835199981</c:v>
                </c:pt>
                <c:pt idx="377">
                  <c:v>243.31357670399981</c:v>
                </c:pt>
                <c:pt idx="378">
                  <c:v>244.07288505599982</c:v>
                </c:pt>
                <c:pt idx="379">
                  <c:v>244.8321934079998</c:v>
                </c:pt>
                <c:pt idx="380">
                  <c:v>245.5915017599998</c:v>
                </c:pt>
                <c:pt idx="381">
                  <c:v>246.35081011199981</c:v>
                </c:pt>
                <c:pt idx="382">
                  <c:v>247.11011846399981</c:v>
                </c:pt>
                <c:pt idx="383">
                  <c:v>247.86942681599982</c:v>
                </c:pt>
                <c:pt idx="384">
                  <c:v>248.62873516799982</c:v>
                </c:pt>
                <c:pt idx="385">
                  <c:v>249.38804351999983</c:v>
                </c:pt>
                <c:pt idx="386">
                  <c:v>250.14735187199983</c:v>
                </c:pt>
                <c:pt idx="387">
                  <c:v>250.90666022399984</c:v>
                </c:pt>
                <c:pt idx="388">
                  <c:v>251.66596857599981</c:v>
                </c:pt>
                <c:pt idx="389">
                  <c:v>252.42527692799982</c:v>
                </c:pt>
                <c:pt idx="390">
                  <c:v>253.18458527999982</c:v>
                </c:pt>
                <c:pt idx="391">
                  <c:v>253.94389363199983</c:v>
                </c:pt>
                <c:pt idx="392">
                  <c:v>254.70320198399986</c:v>
                </c:pt>
                <c:pt idx="393">
                  <c:v>255.46251033599987</c:v>
                </c:pt>
                <c:pt idx="394">
                  <c:v>256.22181868799987</c:v>
                </c:pt>
                <c:pt idx="395">
                  <c:v>256.98112703999988</c:v>
                </c:pt>
                <c:pt idx="396">
                  <c:v>257.74043539199988</c:v>
                </c:pt>
                <c:pt idx="397">
                  <c:v>258.49974374399989</c:v>
                </c:pt>
                <c:pt idx="398">
                  <c:v>259.25905209599989</c:v>
                </c:pt>
                <c:pt idx="399">
                  <c:v>260.01836044799984</c:v>
                </c:pt>
                <c:pt idx="400">
                  <c:v>260.77766879999984</c:v>
                </c:pt>
                <c:pt idx="401">
                  <c:v>261.53697715199985</c:v>
                </c:pt>
                <c:pt idx="402">
                  <c:v>262.29628550399985</c:v>
                </c:pt>
                <c:pt idx="403">
                  <c:v>263.05559385599992</c:v>
                </c:pt>
                <c:pt idx="404">
                  <c:v>263.84377324799993</c:v>
                </c:pt>
                <c:pt idx="405">
                  <c:v>264.63195263999995</c:v>
                </c:pt>
                <c:pt idx="406">
                  <c:v>265.42013203199991</c:v>
                </c:pt>
                <c:pt idx="407">
                  <c:v>266.20831142399999</c:v>
                </c:pt>
                <c:pt idx="408">
                  <c:v>266.99649081599995</c:v>
                </c:pt>
                <c:pt idx="409">
                  <c:v>267.78467020799997</c:v>
                </c:pt>
                <c:pt idx="410">
                  <c:v>268.57284959999998</c:v>
                </c:pt>
                <c:pt idx="411">
                  <c:v>269.36102899200006</c:v>
                </c:pt>
                <c:pt idx="412">
                  <c:v>270.14920838400002</c:v>
                </c:pt>
                <c:pt idx="413">
                  <c:v>270.93738777600004</c:v>
                </c:pt>
                <c:pt idx="414">
                  <c:v>271.725567168</c:v>
                </c:pt>
                <c:pt idx="415">
                  <c:v>272.51374656000007</c:v>
                </c:pt>
                <c:pt idx="416">
                  <c:v>273.30192595200009</c:v>
                </c:pt>
                <c:pt idx="417">
                  <c:v>274.09010534400005</c:v>
                </c:pt>
                <c:pt idx="418">
                  <c:v>274.87828473600007</c:v>
                </c:pt>
                <c:pt idx="419">
                  <c:v>275.66646412800009</c:v>
                </c:pt>
                <c:pt idx="420">
                  <c:v>276.4546435200001</c:v>
                </c:pt>
                <c:pt idx="421">
                  <c:v>277.24282291200007</c:v>
                </c:pt>
                <c:pt idx="422">
                  <c:v>278.03100230400014</c:v>
                </c:pt>
                <c:pt idx="423">
                  <c:v>278.81918169600016</c:v>
                </c:pt>
                <c:pt idx="424">
                  <c:v>279.60736108800018</c:v>
                </c:pt>
                <c:pt idx="425">
                  <c:v>280.39554048000014</c:v>
                </c:pt>
                <c:pt idx="426">
                  <c:v>281.18371987200015</c:v>
                </c:pt>
                <c:pt idx="427">
                  <c:v>281.97189926400017</c:v>
                </c:pt>
                <c:pt idx="428">
                  <c:v>282.76007865600025</c:v>
                </c:pt>
                <c:pt idx="429">
                  <c:v>283.54825804800021</c:v>
                </c:pt>
                <c:pt idx="430">
                  <c:v>284.33643744000022</c:v>
                </c:pt>
                <c:pt idx="431">
                  <c:v>285.12461683200019</c:v>
                </c:pt>
                <c:pt idx="432">
                  <c:v>285.9127962240002</c:v>
                </c:pt>
                <c:pt idx="433">
                  <c:v>286.70097561600022</c:v>
                </c:pt>
                <c:pt idx="434">
                  <c:v>287.4891550080003</c:v>
                </c:pt>
                <c:pt idx="435">
                  <c:v>288.27733440000031</c:v>
                </c:pt>
                <c:pt idx="436">
                  <c:v>289.06551379200033</c:v>
                </c:pt>
                <c:pt idx="437">
                  <c:v>289.85369318400035</c:v>
                </c:pt>
                <c:pt idx="438">
                  <c:v>290.64187257600031</c:v>
                </c:pt>
                <c:pt idx="439">
                  <c:v>291.43005196800033</c:v>
                </c:pt>
                <c:pt idx="440">
                  <c:v>292.2182313600004</c:v>
                </c:pt>
                <c:pt idx="441">
                  <c:v>293.00641075200042</c:v>
                </c:pt>
                <c:pt idx="442">
                  <c:v>293.79459014400038</c:v>
                </c:pt>
                <c:pt idx="443">
                  <c:v>294.5827695360004</c:v>
                </c:pt>
                <c:pt idx="444">
                  <c:v>295.37094892800042</c:v>
                </c:pt>
                <c:pt idx="445">
                  <c:v>296.15912832000043</c:v>
                </c:pt>
                <c:pt idx="446">
                  <c:v>296.94730771200045</c:v>
                </c:pt>
                <c:pt idx="447">
                  <c:v>297.73548710400041</c:v>
                </c:pt>
                <c:pt idx="448">
                  <c:v>298.52366649600049</c:v>
                </c:pt>
                <c:pt idx="449">
                  <c:v>299.31184588800045</c:v>
                </c:pt>
                <c:pt idx="450">
                  <c:v>300.10002528000047</c:v>
                </c:pt>
                <c:pt idx="451">
                  <c:v>300.88820467200043</c:v>
                </c:pt>
                <c:pt idx="452">
                  <c:v>301.6763840640005</c:v>
                </c:pt>
                <c:pt idx="453">
                  <c:v>302.46456345600052</c:v>
                </c:pt>
                <c:pt idx="454">
                  <c:v>303.25274284800054</c:v>
                </c:pt>
                <c:pt idx="455">
                  <c:v>304.0409222400005</c:v>
                </c:pt>
                <c:pt idx="456">
                  <c:v>304.82910163200052</c:v>
                </c:pt>
                <c:pt idx="457">
                  <c:v>305.61728102400053</c:v>
                </c:pt>
                <c:pt idx="458">
                  <c:v>306.40546041600061</c:v>
                </c:pt>
                <c:pt idx="459">
                  <c:v>307.19363980800057</c:v>
                </c:pt>
                <c:pt idx="460">
                  <c:v>307.98181920000059</c:v>
                </c:pt>
                <c:pt idx="461">
                  <c:v>308.7699985920006</c:v>
                </c:pt>
                <c:pt idx="462">
                  <c:v>309.55817798400057</c:v>
                </c:pt>
                <c:pt idx="463">
                  <c:v>310.34635737600064</c:v>
                </c:pt>
                <c:pt idx="464">
                  <c:v>311.1345367680006</c:v>
                </c:pt>
                <c:pt idx="465">
                  <c:v>311.92271616000068</c:v>
                </c:pt>
                <c:pt idx="466">
                  <c:v>312.71089555200064</c:v>
                </c:pt>
                <c:pt idx="467">
                  <c:v>313.49907494400065</c:v>
                </c:pt>
                <c:pt idx="468">
                  <c:v>314.28725433600061</c:v>
                </c:pt>
                <c:pt idx="469">
                  <c:v>315.07543372800069</c:v>
                </c:pt>
                <c:pt idx="470">
                  <c:v>315.86361312000071</c:v>
                </c:pt>
                <c:pt idx="471">
                  <c:v>316.65179251200072</c:v>
                </c:pt>
                <c:pt idx="472">
                  <c:v>317.43997190400069</c:v>
                </c:pt>
                <c:pt idx="473">
                  <c:v>318.22815129600076</c:v>
                </c:pt>
                <c:pt idx="474">
                  <c:v>319.01633068800072</c:v>
                </c:pt>
                <c:pt idx="475">
                  <c:v>319.8045100800008</c:v>
                </c:pt>
                <c:pt idx="476">
                  <c:v>320.59268947200076</c:v>
                </c:pt>
                <c:pt idx="477">
                  <c:v>321.38086886400072</c:v>
                </c:pt>
                <c:pt idx="478">
                  <c:v>322.16904825600079</c:v>
                </c:pt>
                <c:pt idx="479">
                  <c:v>322.95722764800075</c:v>
                </c:pt>
                <c:pt idx="480">
                  <c:v>323.74540704000077</c:v>
                </c:pt>
                <c:pt idx="481">
                  <c:v>324.53358643200079</c:v>
                </c:pt>
                <c:pt idx="482">
                  <c:v>325.32176582400086</c:v>
                </c:pt>
                <c:pt idx="483">
                  <c:v>326.10994521600082</c:v>
                </c:pt>
                <c:pt idx="484">
                  <c:v>326.89812460800084</c:v>
                </c:pt>
                <c:pt idx="485">
                  <c:v>327.6863040000008</c:v>
                </c:pt>
                <c:pt idx="486">
                  <c:v>328.47448339200088</c:v>
                </c:pt>
                <c:pt idx="487">
                  <c:v>329.2626627840009</c:v>
                </c:pt>
                <c:pt idx="488">
                  <c:v>330.05084217600097</c:v>
                </c:pt>
                <c:pt idx="489">
                  <c:v>330.83902156800093</c:v>
                </c:pt>
                <c:pt idx="490">
                  <c:v>331.62720096000101</c:v>
                </c:pt>
                <c:pt idx="491">
                  <c:v>332.41538035200097</c:v>
                </c:pt>
                <c:pt idx="492">
                  <c:v>333.20355974400093</c:v>
                </c:pt>
                <c:pt idx="493">
                  <c:v>333.991739136001</c:v>
                </c:pt>
                <c:pt idx="494">
                  <c:v>334.77991852800096</c:v>
                </c:pt>
                <c:pt idx="495">
                  <c:v>335.56809792000098</c:v>
                </c:pt>
                <c:pt idx="496">
                  <c:v>336.35627731200094</c:v>
                </c:pt>
                <c:pt idx="497">
                  <c:v>337.14445670400096</c:v>
                </c:pt>
                <c:pt idx="498">
                  <c:v>337.93263609600098</c:v>
                </c:pt>
                <c:pt idx="499">
                  <c:v>338.72081548800105</c:v>
                </c:pt>
                <c:pt idx="500">
                  <c:v>339.50899488000101</c:v>
                </c:pt>
                <c:pt idx="501">
                  <c:v>340.29717427200103</c:v>
                </c:pt>
                <c:pt idx="502">
                  <c:v>341.08535366400099</c:v>
                </c:pt>
                <c:pt idx="503">
                  <c:v>341.87353305600107</c:v>
                </c:pt>
                <c:pt idx="504">
                  <c:v>342.66171244800108</c:v>
                </c:pt>
                <c:pt idx="505">
                  <c:v>343.4498918400011</c:v>
                </c:pt>
                <c:pt idx="506">
                  <c:v>344.23807123200106</c:v>
                </c:pt>
                <c:pt idx="507">
                  <c:v>345.02625062400108</c:v>
                </c:pt>
                <c:pt idx="508">
                  <c:v>345.8144300160011</c:v>
                </c:pt>
                <c:pt idx="509">
                  <c:v>346.60260940800106</c:v>
                </c:pt>
                <c:pt idx="510">
                  <c:v>347.39078880000113</c:v>
                </c:pt>
                <c:pt idx="511">
                  <c:v>348.17896819200115</c:v>
                </c:pt>
                <c:pt idx="512">
                  <c:v>348.96714758400117</c:v>
                </c:pt>
                <c:pt idx="513">
                  <c:v>349.75532697600113</c:v>
                </c:pt>
                <c:pt idx="514">
                  <c:v>350.54350636800115</c:v>
                </c:pt>
                <c:pt idx="515">
                  <c:v>351.33168576000116</c:v>
                </c:pt>
                <c:pt idx="516">
                  <c:v>352.11986515200124</c:v>
                </c:pt>
                <c:pt idx="517">
                  <c:v>352.9080445440012</c:v>
                </c:pt>
                <c:pt idx="518">
                  <c:v>353.69622393600122</c:v>
                </c:pt>
                <c:pt idx="519">
                  <c:v>354.48440332800118</c:v>
                </c:pt>
                <c:pt idx="520">
                  <c:v>355.2725827200012</c:v>
                </c:pt>
                <c:pt idx="521">
                  <c:v>356.06076211200121</c:v>
                </c:pt>
                <c:pt idx="522">
                  <c:v>356.84894150400123</c:v>
                </c:pt>
                <c:pt idx="523">
                  <c:v>357.63712089600125</c:v>
                </c:pt>
                <c:pt idx="524">
                  <c:v>358.42530028800121</c:v>
                </c:pt>
                <c:pt idx="525">
                  <c:v>359.21347968000123</c:v>
                </c:pt>
                <c:pt idx="526">
                  <c:v>360.00165907200119</c:v>
                </c:pt>
                <c:pt idx="527">
                  <c:v>360.78983846400126</c:v>
                </c:pt>
                <c:pt idx="528">
                  <c:v>361.57801785600128</c:v>
                </c:pt>
                <c:pt idx="529">
                  <c:v>362.3661972480013</c:v>
                </c:pt>
                <c:pt idx="530">
                  <c:v>363.15437664000126</c:v>
                </c:pt>
                <c:pt idx="531">
                  <c:v>363.94255603200128</c:v>
                </c:pt>
                <c:pt idx="532">
                  <c:v>364.7307354240013</c:v>
                </c:pt>
                <c:pt idx="533">
                  <c:v>365.51891481600137</c:v>
                </c:pt>
                <c:pt idx="534">
                  <c:v>366.30709420800133</c:v>
                </c:pt>
                <c:pt idx="535">
                  <c:v>367.09527360000135</c:v>
                </c:pt>
                <c:pt idx="536">
                  <c:v>367.88345299200137</c:v>
                </c:pt>
                <c:pt idx="537">
                  <c:v>368.67163238400138</c:v>
                </c:pt>
                <c:pt idx="538">
                  <c:v>369.45981177600135</c:v>
                </c:pt>
                <c:pt idx="539">
                  <c:v>370.24799116800136</c:v>
                </c:pt>
                <c:pt idx="540">
                  <c:v>371.03617056000144</c:v>
                </c:pt>
                <c:pt idx="541">
                  <c:v>371.8243499520014</c:v>
                </c:pt>
                <c:pt idx="542">
                  <c:v>372.61252934400142</c:v>
                </c:pt>
                <c:pt idx="543">
                  <c:v>373.40070873600138</c:v>
                </c:pt>
                <c:pt idx="544">
                  <c:v>374.18888812800145</c:v>
                </c:pt>
                <c:pt idx="545">
                  <c:v>374.97706752000147</c:v>
                </c:pt>
                <c:pt idx="546">
                  <c:v>375.76524691200149</c:v>
                </c:pt>
                <c:pt idx="547">
                  <c:v>376.55342630400145</c:v>
                </c:pt>
                <c:pt idx="548">
                  <c:v>377.34160569600147</c:v>
                </c:pt>
                <c:pt idx="549">
                  <c:v>378.12978508800143</c:v>
                </c:pt>
                <c:pt idx="550">
                  <c:v>378.9179644800015</c:v>
                </c:pt>
                <c:pt idx="551">
                  <c:v>379.70614387200146</c:v>
                </c:pt>
                <c:pt idx="552">
                  <c:v>380.49432326400148</c:v>
                </c:pt>
                <c:pt idx="553">
                  <c:v>381.2825026560015</c:v>
                </c:pt>
                <c:pt idx="554">
                  <c:v>382.07068204800146</c:v>
                </c:pt>
                <c:pt idx="555">
                  <c:v>382.85886144000153</c:v>
                </c:pt>
                <c:pt idx="556">
                  <c:v>383.64704083200149</c:v>
                </c:pt>
                <c:pt idx="557">
                  <c:v>384.43522022400157</c:v>
                </c:pt>
                <c:pt idx="558">
                  <c:v>385.22339961600153</c:v>
                </c:pt>
                <c:pt idx="559">
                  <c:v>386.01157900800155</c:v>
                </c:pt>
                <c:pt idx="560">
                  <c:v>386.79975840000151</c:v>
                </c:pt>
                <c:pt idx="561">
                  <c:v>387.58793779200158</c:v>
                </c:pt>
                <c:pt idx="562">
                  <c:v>388.3761171840016</c:v>
                </c:pt>
                <c:pt idx="563">
                  <c:v>389.16429657600162</c:v>
                </c:pt>
                <c:pt idx="564">
                  <c:v>389.95247596800158</c:v>
                </c:pt>
                <c:pt idx="565">
                  <c:v>390.74065536000165</c:v>
                </c:pt>
                <c:pt idx="566">
                  <c:v>391.52883475200161</c:v>
                </c:pt>
                <c:pt idx="567">
                  <c:v>392.31701414400169</c:v>
                </c:pt>
                <c:pt idx="568">
                  <c:v>393.10519353600165</c:v>
                </c:pt>
                <c:pt idx="569">
                  <c:v>393.89337292800167</c:v>
                </c:pt>
                <c:pt idx="570">
                  <c:v>394.68155232000169</c:v>
                </c:pt>
                <c:pt idx="571">
                  <c:v>395.46973171200165</c:v>
                </c:pt>
                <c:pt idx="572">
                  <c:v>396.25791110400166</c:v>
                </c:pt>
                <c:pt idx="573">
                  <c:v>397.04609049600168</c:v>
                </c:pt>
                <c:pt idx="574">
                  <c:v>397.8342698880017</c:v>
                </c:pt>
                <c:pt idx="575">
                  <c:v>398.62244928000166</c:v>
                </c:pt>
                <c:pt idx="576">
                  <c:v>399.41062867200168</c:v>
                </c:pt>
                <c:pt idx="577">
                  <c:v>400.19880806400164</c:v>
                </c:pt>
                <c:pt idx="578">
                  <c:v>400.98698745600177</c:v>
                </c:pt>
              </c:numCache>
            </c:numRef>
          </c:xVal>
          <c:yVal>
            <c:numRef>
              <c:f>'SCPT-12'!$C$13:$C$10000</c:f>
              <c:numCache>
                <c:formatCode>0.00</c:formatCode>
                <c:ptCount val="9988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  <c:pt idx="507">
                  <c:v>-33.267312000000004</c:v>
                </c:pt>
                <c:pt idx="508">
                  <c:v>-33.332928000000003</c:v>
                </c:pt>
                <c:pt idx="509">
                  <c:v>-33.398544000000001</c:v>
                </c:pt>
                <c:pt idx="510">
                  <c:v>-33.46416</c:v>
                </c:pt>
                <c:pt idx="511">
                  <c:v>-33.529776000000005</c:v>
                </c:pt>
                <c:pt idx="512">
                  <c:v>-33.595392000000004</c:v>
                </c:pt>
                <c:pt idx="513">
                  <c:v>-33.661008000000002</c:v>
                </c:pt>
                <c:pt idx="514">
                  <c:v>-33.726624000000001</c:v>
                </c:pt>
                <c:pt idx="515">
                  <c:v>-33.792240000000007</c:v>
                </c:pt>
                <c:pt idx="516">
                  <c:v>-33.857856000000005</c:v>
                </c:pt>
                <c:pt idx="517">
                  <c:v>-33.923472000000004</c:v>
                </c:pt>
                <c:pt idx="518">
                  <c:v>-33.989088000000002</c:v>
                </c:pt>
                <c:pt idx="519">
                  <c:v>-34.054704000000001</c:v>
                </c:pt>
                <c:pt idx="520">
                  <c:v>-34.12032</c:v>
                </c:pt>
                <c:pt idx="521">
                  <c:v>-34.185935999999998</c:v>
                </c:pt>
                <c:pt idx="522">
                  <c:v>-34.251551999999997</c:v>
                </c:pt>
                <c:pt idx="523">
                  <c:v>-34.317168000000002</c:v>
                </c:pt>
                <c:pt idx="524">
                  <c:v>-34.382784000000001</c:v>
                </c:pt>
                <c:pt idx="525">
                  <c:v>-34.448399999999999</c:v>
                </c:pt>
                <c:pt idx="526">
                  <c:v>-34.514015999999998</c:v>
                </c:pt>
                <c:pt idx="527">
                  <c:v>-34.579631999999997</c:v>
                </c:pt>
                <c:pt idx="528">
                  <c:v>-34.645248000000002</c:v>
                </c:pt>
                <c:pt idx="529">
                  <c:v>-34.710864000000001</c:v>
                </c:pt>
                <c:pt idx="530">
                  <c:v>-34.776479999999999</c:v>
                </c:pt>
                <c:pt idx="531">
                  <c:v>-34.842095999999998</c:v>
                </c:pt>
                <c:pt idx="532">
                  <c:v>-34.907712000000004</c:v>
                </c:pt>
                <c:pt idx="533">
                  <c:v>-34.973328000000002</c:v>
                </c:pt>
                <c:pt idx="534">
                  <c:v>-35.038944000000001</c:v>
                </c:pt>
                <c:pt idx="535">
                  <c:v>-35.104559999999999</c:v>
                </c:pt>
                <c:pt idx="536">
                  <c:v>-35.170176000000005</c:v>
                </c:pt>
                <c:pt idx="537">
                  <c:v>-35.235792000000004</c:v>
                </c:pt>
                <c:pt idx="538">
                  <c:v>-35.301408000000002</c:v>
                </c:pt>
                <c:pt idx="539">
                  <c:v>-35.367024000000001</c:v>
                </c:pt>
                <c:pt idx="540">
                  <c:v>-35.432640000000006</c:v>
                </c:pt>
                <c:pt idx="541">
                  <c:v>-35.498256000000005</c:v>
                </c:pt>
                <c:pt idx="542">
                  <c:v>-35.563872000000003</c:v>
                </c:pt>
                <c:pt idx="543">
                  <c:v>-35.629488000000002</c:v>
                </c:pt>
                <c:pt idx="544">
                  <c:v>-35.695104000000008</c:v>
                </c:pt>
                <c:pt idx="545">
                  <c:v>-35.760720000000006</c:v>
                </c:pt>
                <c:pt idx="546">
                  <c:v>-35.826336000000005</c:v>
                </c:pt>
                <c:pt idx="547">
                  <c:v>-35.891952000000003</c:v>
                </c:pt>
                <c:pt idx="548">
                  <c:v>-35.957568000000002</c:v>
                </c:pt>
                <c:pt idx="549">
                  <c:v>-36.023184000000001</c:v>
                </c:pt>
                <c:pt idx="550">
                  <c:v>-36.088799999999999</c:v>
                </c:pt>
                <c:pt idx="551">
                  <c:v>-36.154415999999998</c:v>
                </c:pt>
                <c:pt idx="552">
                  <c:v>-36.220031999999996</c:v>
                </c:pt>
                <c:pt idx="553">
                  <c:v>-36.285648000000002</c:v>
                </c:pt>
                <c:pt idx="554">
                  <c:v>-36.351264</c:v>
                </c:pt>
                <c:pt idx="555">
                  <c:v>-36.416879999999999</c:v>
                </c:pt>
                <c:pt idx="556">
                  <c:v>-36.482495999999998</c:v>
                </c:pt>
                <c:pt idx="557">
                  <c:v>-36.548112000000003</c:v>
                </c:pt>
                <c:pt idx="558">
                  <c:v>-36.613728000000002</c:v>
                </c:pt>
                <c:pt idx="559">
                  <c:v>-36.679344</c:v>
                </c:pt>
                <c:pt idx="560">
                  <c:v>-36.744959999999999</c:v>
                </c:pt>
                <c:pt idx="561">
                  <c:v>-36.810576000000005</c:v>
                </c:pt>
                <c:pt idx="562">
                  <c:v>-36.876192000000003</c:v>
                </c:pt>
                <c:pt idx="563">
                  <c:v>-36.941808000000002</c:v>
                </c:pt>
                <c:pt idx="564">
                  <c:v>-37.007424</c:v>
                </c:pt>
                <c:pt idx="565">
                  <c:v>-37.073040000000006</c:v>
                </c:pt>
                <c:pt idx="566">
                  <c:v>-37.138656000000005</c:v>
                </c:pt>
                <c:pt idx="567">
                  <c:v>-37.204272000000003</c:v>
                </c:pt>
                <c:pt idx="568">
                  <c:v>-37.269888000000002</c:v>
                </c:pt>
                <c:pt idx="569">
                  <c:v>-37.335504000000007</c:v>
                </c:pt>
                <c:pt idx="570">
                  <c:v>-37.401120000000006</c:v>
                </c:pt>
                <c:pt idx="571">
                  <c:v>-37.466736000000004</c:v>
                </c:pt>
                <c:pt idx="572">
                  <c:v>-37.532352000000003</c:v>
                </c:pt>
                <c:pt idx="573">
                  <c:v>-37.597968000000002</c:v>
                </c:pt>
                <c:pt idx="574">
                  <c:v>-37.663584</c:v>
                </c:pt>
                <c:pt idx="575">
                  <c:v>-37.729199999999999</c:v>
                </c:pt>
                <c:pt idx="576">
                  <c:v>-37.794815999999997</c:v>
                </c:pt>
                <c:pt idx="577">
                  <c:v>-37.860431999999996</c:v>
                </c:pt>
                <c:pt idx="578">
                  <c:v>-37.926048000000002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66-4A58-BAFA-332FA399C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out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000"/>
        <c:minorUnit val="500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'SCPT-13'!$AP$13:$AP$9908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2.1320540355616808</c:v>
                </c:pt>
                <c:pt idx="5">
                  <c:v>2.4580063120220839</c:v>
                </c:pt>
                <c:pt idx="6">
                  <c:v>2.6151295161968773</c:v>
                </c:pt>
                <c:pt idx="7">
                  <c:v>2.7018953236682708</c:v>
                </c:pt>
                <c:pt idx="8">
                  <c:v>2.7673485210675053</c:v>
                </c:pt>
                <c:pt idx="9">
                  <c:v>2.971495282161468</c:v>
                </c:pt>
                <c:pt idx="10">
                  <c:v>2.8540301811738984</c:v>
                </c:pt>
                <c:pt idx="11">
                  <c:v>2.6652390688809851</c:v>
                </c:pt>
                <c:pt idx="12">
                  <c:v>2.4967288657530737</c:v>
                </c:pt>
                <c:pt idx="13">
                  <c:v>2.445358805145319</c:v>
                </c:pt>
                <c:pt idx="14">
                  <c:v>2.5187505973080668</c:v>
                </c:pt>
                <c:pt idx="15">
                  <c:v>2.5077862907994399</c:v>
                </c:pt>
                <c:pt idx="16">
                  <c:v>2.5462362973095294</c:v>
                </c:pt>
                <c:pt idx="17">
                  <c:v>2.7101297894175636</c:v>
                </c:pt>
                <c:pt idx="18">
                  <c:v>2.7960964950255516</c:v>
                </c:pt>
                <c:pt idx="19">
                  <c:v>2.7410663056692841</c:v>
                </c:pt>
                <c:pt idx="20">
                  <c:v>2.5741657164730101</c:v>
                </c:pt>
                <c:pt idx="21">
                  <c:v>2.3173793220722549</c:v>
                </c:pt>
                <c:pt idx="22">
                  <c:v>2.3122959408324397</c:v>
                </c:pt>
                <c:pt idx="23">
                  <c:v>2.2141652622411527</c:v>
                </c:pt>
                <c:pt idx="24">
                  <c:v>2.2397309110051422</c:v>
                </c:pt>
                <c:pt idx="25">
                  <c:v>2.467840072616903</c:v>
                </c:pt>
                <c:pt idx="26">
                  <c:v>2.9583245335801056</c:v>
                </c:pt>
                <c:pt idx="27">
                  <c:v>3.3637533781906184</c:v>
                </c:pt>
                <c:pt idx="28">
                  <c:v>3.5888092236982585</c:v>
                </c:pt>
                <c:pt idx="29">
                  <c:v>4.3818350540961886</c:v>
                </c:pt>
                <c:pt idx="30">
                  <c:v>4.2936586116973086</c:v>
                </c:pt>
                <c:pt idx="31">
                  <c:v>3.9961347146870043</c:v>
                </c:pt>
                <c:pt idx="32">
                  <c:v>3.8200175268213532</c:v>
                </c:pt>
                <c:pt idx="33">
                  <c:v>3.4924228005448898</c:v>
                </c:pt>
                <c:pt idx="34">
                  <c:v>3.305062672207753</c:v>
                </c:pt>
                <c:pt idx="35">
                  <c:v>3.2973342757897974</c:v>
                </c:pt>
                <c:pt idx="36">
                  <c:v>3.1987633320244147</c:v>
                </c:pt>
                <c:pt idx="37">
                  <c:v>3.2470926512532596</c:v>
                </c:pt>
                <c:pt idx="38">
                  <c:v>3.2794383689509163</c:v>
                </c:pt>
                <c:pt idx="39">
                  <c:v>3.4253935779631637</c:v>
                </c:pt>
                <c:pt idx="40">
                  <c:v>3.230761629853852</c:v>
                </c:pt>
                <c:pt idx="41">
                  <c:v>3.1485047452399746</c:v>
                </c:pt>
                <c:pt idx="42">
                  <c:v>3.1920711199735323</c:v>
                </c:pt>
                <c:pt idx="43">
                  <c:v>3.0334171871732587</c:v>
                </c:pt>
                <c:pt idx="44">
                  <c:v>3.077526428110811</c:v>
                </c:pt>
                <c:pt idx="45">
                  <c:v>2.9999728450733856</c:v>
                </c:pt>
                <c:pt idx="46">
                  <c:v>2.8386665097605541</c:v>
                </c:pt>
                <c:pt idx="47">
                  <c:v>2.8438459704377852</c:v>
                </c:pt>
                <c:pt idx="48">
                  <c:v>2.8235964758336705</c:v>
                </c:pt>
                <c:pt idx="49">
                  <c:v>2.927110825410832</c:v>
                </c:pt>
                <c:pt idx="50">
                  <c:v>3.2014340742454093</c:v>
                </c:pt>
                <c:pt idx="51">
                  <c:v>3.3589376778469626</c:v>
                </c:pt>
                <c:pt idx="52">
                  <c:v>3.2811800408328096</c:v>
                </c:pt>
                <c:pt idx="53">
                  <c:v>3.4525443869577948</c:v>
                </c:pt>
                <c:pt idx="54">
                  <c:v>3.6689141225667279</c:v>
                </c:pt>
                <c:pt idx="55">
                  <c:v>3.7452818375228869</c:v>
                </c:pt>
                <c:pt idx="56">
                  <c:v>3.7257456227149257</c:v>
                </c:pt>
                <c:pt idx="57">
                  <c:v>3.7122026884830324</c:v>
                </c:pt>
                <c:pt idx="58">
                  <c:v>3.6748766132337121</c:v>
                </c:pt>
                <c:pt idx="59">
                  <c:v>3.5062748844446912</c:v>
                </c:pt>
                <c:pt idx="60">
                  <c:v>3.5358738790365352</c:v>
                </c:pt>
                <c:pt idx="61">
                  <c:v>3.6041319819668085</c:v>
                </c:pt>
                <c:pt idx="62">
                  <c:v>3.5257379772913913</c:v>
                </c:pt>
                <c:pt idx="63">
                  <c:v>3.3041193645900155</c:v>
                </c:pt>
                <c:pt idx="64">
                  <c:v>3.0833013434199366</c:v>
                </c:pt>
                <c:pt idx="65">
                  <c:v>3.0778686119739702</c:v>
                </c:pt>
                <c:pt idx="66">
                  <c:v>2.9547496775422997</c:v>
                </c:pt>
                <c:pt idx="67">
                  <c:v>2.8367909615088691</c:v>
                </c:pt>
                <c:pt idx="68">
                  <c:v>2.8397826787525449</c:v>
                </c:pt>
                <c:pt idx="69">
                  <c:v>2.7326374710153654</c:v>
                </c:pt>
                <c:pt idx="70">
                  <c:v>2.3255596379076908</c:v>
                </c:pt>
                <c:pt idx="71">
                  <c:v>1.8779082177605995</c:v>
                </c:pt>
                <c:pt idx="72">
                  <c:v>2.7124100363671695</c:v>
                </c:pt>
                <c:pt idx="73">
                  <c:v>3.696202646731757</c:v>
                </c:pt>
                <c:pt idx="74">
                  <c:v>3.3386754799060676</c:v>
                </c:pt>
                <c:pt idx="75">
                  <c:v>3.6614347518263228</c:v>
                </c:pt>
                <c:pt idx="76">
                  <c:v>4.1514918781682164</c:v>
                </c:pt>
                <c:pt idx="77">
                  <c:v>4.3713828506400567</c:v>
                </c:pt>
                <c:pt idx="78">
                  <c:v>4.2680663569522226</c:v>
                </c:pt>
                <c:pt idx="79">
                  <c:v>3.2783265513712099</c:v>
                </c:pt>
                <c:pt idx="80">
                  <c:v>2.9594940817540292</c:v>
                </c:pt>
                <c:pt idx="81">
                  <c:v>2.7554835767697092</c:v>
                </c:pt>
                <c:pt idx="82">
                  <c:v>2.4970524496299791</c:v>
                </c:pt>
                <c:pt idx="83">
                  <c:v>1.8694728279084767</c:v>
                </c:pt>
                <c:pt idx="84">
                  <c:v>1.4432758739217899</c:v>
                </c:pt>
                <c:pt idx="85">
                  <c:v>1.7560213112937761</c:v>
                </c:pt>
                <c:pt idx="86">
                  <c:v>1.9572265943856668</c:v>
                </c:pt>
                <c:pt idx="87">
                  <c:v>3.9728852716171952</c:v>
                </c:pt>
                <c:pt idx="88">
                  <c:v>4.2761915091548177</c:v>
                </c:pt>
                <c:pt idx="89">
                  <c:v>5.461854778917651</c:v>
                </c:pt>
                <c:pt idx="90">
                  <c:v>4.602634251983595</c:v>
                </c:pt>
                <c:pt idx="91">
                  <c:v>5.2865571392197639</c:v>
                </c:pt>
                <c:pt idx="92">
                  <c:v>4.9822455988142691</c:v>
                </c:pt>
                <c:pt idx="93">
                  <c:v>4.7594660749610922</c:v>
                </c:pt>
                <c:pt idx="94">
                  <c:v>3.7973798288199951</c:v>
                </c:pt>
                <c:pt idx="95">
                  <c:v>2.747208371139835</c:v>
                </c:pt>
                <c:pt idx="96">
                  <c:v>2.3039694515895941</c:v>
                </c:pt>
                <c:pt idx="97">
                  <c:v>2.1997017002223087</c:v>
                </c:pt>
                <c:pt idx="98">
                  <c:v>2.0781471221149825</c:v>
                </c:pt>
                <c:pt idx="99">
                  <c:v>2.1571344506942669</c:v>
                </c:pt>
                <c:pt idx="100">
                  <c:v>2.1042043155723529</c:v>
                </c:pt>
                <c:pt idx="101">
                  <c:v>1.9285889143775825</c:v>
                </c:pt>
                <c:pt idx="102">
                  <c:v>1.9306175352161528</c:v>
                </c:pt>
                <c:pt idx="103">
                  <c:v>2.3769365536559528</c:v>
                </c:pt>
                <c:pt idx="104">
                  <c:v>2.4452250453810809</c:v>
                </c:pt>
                <c:pt idx="105">
                  <c:v>2.3703308144027573</c:v>
                </c:pt>
                <c:pt idx="106">
                  <c:v>4.3024710920015936</c:v>
                </c:pt>
                <c:pt idx="107">
                  <c:v>3.7817070570748825</c:v>
                </c:pt>
                <c:pt idx="108">
                  <c:v>3.7875111391321261</c:v>
                </c:pt>
                <c:pt idx="109">
                  <c:v>3.0697192733027774</c:v>
                </c:pt>
                <c:pt idx="110">
                  <c:v>2.5130870836499475</c:v>
                </c:pt>
                <c:pt idx="111">
                  <c:v>1.9655986147397553</c:v>
                </c:pt>
                <c:pt idx="112">
                  <c:v>2.02736880567626</c:v>
                </c:pt>
                <c:pt idx="113">
                  <c:v>1.7407353139022446</c:v>
                </c:pt>
                <c:pt idx="114">
                  <c:v>2.0007347174971937</c:v>
                </c:pt>
                <c:pt idx="115">
                  <c:v>1.9518923526915997</c:v>
                </c:pt>
                <c:pt idx="116">
                  <c:v>2.2885753482605584</c:v>
                </c:pt>
                <c:pt idx="117">
                  <c:v>2.5610064107583463</c:v>
                </c:pt>
                <c:pt idx="118">
                  <c:v>2.7425342149468661</c:v>
                </c:pt>
                <c:pt idx="119">
                  <c:v>2.8017573566794924</c:v>
                </c:pt>
                <c:pt idx="120">
                  <c:v>2.8337799600106655</c:v>
                </c:pt>
                <c:pt idx="121">
                  <c:v>2.8669343716981519</c:v>
                </c:pt>
                <c:pt idx="122">
                  <c:v>2.9317631124621641</c:v>
                </c:pt>
                <c:pt idx="123">
                  <c:v>2.7906667859453544</c:v>
                </c:pt>
                <c:pt idx="124">
                  <c:v>2.8373394744520488</c:v>
                </c:pt>
                <c:pt idx="125">
                  <c:v>2.7978031897648719</c:v>
                </c:pt>
                <c:pt idx="126">
                  <c:v>2.9294732045670573</c:v>
                </c:pt>
                <c:pt idx="127">
                  <c:v>2.9723087505754151</c:v>
                </c:pt>
                <c:pt idx="128">
                  <c:v>3.0822328675538606</c:v>
                </c:pt>
                <c:pt idx="129">
                  <c:v>2.9410753983684685</c:v>
                </c:pt>
                <c:pt idx="130">
                  <c:v>3.5645327291550171</c:v>
                </c:pt>
                <c:pt idx="131">
                  <c:v>4.0439962687137978</c:v>
                </c:pt>
                <c:pt idx="132">
                  <c:v>4.4699911418507838</c:v>
                </c:pt>
                <c:pt idx="133">
                  <c:v>4.7340763736461309</c:v>
                </c:pt>
                <c:pt idx="134">
                  <c:v>5.2169649333606731</c:v>
                </c:pt>
                <c:pt idx="135">
                  <c:v>5.7829505012281448</c:v>
                </c:pt>
                <c:pt idx="136">
                  <c:v>5.5427446649345891</c:v>
                </c:pt>
                <c:pt idx="137">
                  <c:v>5.3671587768788491</c:v>
                </c:pt>
                <c:pt idx="138">
                  <c:v>4.7130154295709881</c:v>
                </c:pt>
                <c:pt idx="139">
                  <c:v>4.4423911652926886</c:v>
                </c:pt>
                <c:pt idx="140">
                  <c:v>4.0636705480491049</c:v>
                </c:pt>
                <c:pt idx="141">
                  <c:v>4.0677107525024434</c:v>
                </c:pt>
                <c:pt idx="142">
                  <c:v>3.4957551687882913</c:v>
                </c:pt>
                <c:pt idx="143">
                  <c:v>3.4063645379934768</c:v>
                </c:pt>
                <c:pt idx="144">
                  <c:v>3.3803060408746739</c:v>
                </c:pt>
                <c:pt idx="145">
                  <c:v>3.3732887276432559</c:v>
                </c:pt>
                <c:pt idx="146">
                  <c:v>3.3294713524604029</c:v>
                </c:pt>
                <c:pt idx="147">
                  <c:v>2.8177384059316251</c:v>
                </c:pt>
                <c:pt idx="148">
                  <c:v>2.8195436863129104</c:v>
                </c:pt>
                <c:pt idx="149">
                  <c:v>2.8186993779740566</c:v>
                </c:pt>
                <c:pt idx="150">
                  <c:v>3.8127717894728472</c:v>
                </c:pt>
                <c:pt idx="151">
                  <c:v>4.5428817299970481</c:v>
                </c:pt>
                <c:pt idx="152">
                  <c:v>4.7223923756427251</c:v>
                </c:pt>
                <c:pt idx="153">
                  <c:v>4.9635864658007147</c:v>
                </c:pt>
                <c:pt idx="154">
                  <c:v>4.7981684821457389</c:v>
                </c:pt>
                <c:pt idx="155">
                  <c:v>4.746672330909246</c:v>
                </c:pt>
                <c:pt idx="156">
                  <c:v>4.7703397311695133</c:v>
                </c:pt>
                <c:pt idx="157">
                  <c:v>4.2680583270222607</c:v>
                </c:pt>
                <c:pt idx="158">
                  <c:v>4.2901564772934924</c:v>
                </c:pt>
                <c:pt idx="159">
                  <c:v>4.1572636899641306</c:v>
                </c:pt>
                <c:pt idx="160">
                  <c:v>4.4269439138655367</c:v>
                </c:pt>
                <c:pt idx="161">
                  <c:v>4.4997832645684648</c:v>
                </c:pt>
                <c:pt idx="162">
                  <c:v>4.80474632468768</c:v>
                </c:pt>
                <c:pt idx="163">
                  <c:v>4.5817330444134265</c:v>
                </c:pt>
                <c:pt idx="164">
                  <c:v>4.2302329987329417</c:v>
                </c:pt>
                <c:pt idx="165">
                  <c:v>3.511270497230714</c:v>
                </c:pt>
                <c:pt idx="166">
                  <c:v>2.9137779826510615</c:v>
                </c:pt>
                <c:pt idx="167">
                  <c:v>2.6924838402784594</c:v>
                </c:pt>
                <c:pt idx="168">
                  <c:v>2.8411091857462067</c:v>
                </c:pt>
                <c:pt idx="169">
                  <c:v>2.4288765251605069</c:v>
                </c:pt>
                <c:pt idx="170">
                  <c:v>2.2525347906796345</c:v>
                </c:pt>
                <c:pt idx="171">
                  <c:v>2.2659369089565713</c:v>
                </c:pt>
                <c:pt idx="172">
                  <c:v>2.3293942918862256</c:v>
                </c:pt>
                <c:pt idx="173">
                  <c:v>2.3907710342342261</c:v>
                </c:pt>
                <c:pt idx="174">
                  <c:v>2.5253116746988669</c:v>
                </c:pt>
                <c:pt idx="175">
                  <c:v>2.5210177957362934</c:v>
                </c:pt>
                <c:pt idx="176">
                  <c:v>2.8549792026335887</c:v>
                </c:pt>
                <c:pt idx="177">
                  <c:v>2.9449690397985386</c:v>
                </c:pt>
                <c:pt idx="178">
                  <c:v>2.9697456990665683</c:v>
                </c:pt>
                <c:pt idx="179">
                  <c:v>2.8531762925247595</c:v>
                </c:pt>
                <c:pt idx="180">
                  <c:v>2.6657787930111461</c:v>
                </c:pt>
                <c:pt idx="181">
                  <c:v>2.5767682046978151</c:v>
                </c:pt>
                <c:pt idx="182">
                  <c:v>2.1716599344806098</c:v>
                </c:pt>
                <c:pt idx="183">
                  <c:v>1.5033549276804745</c:v>
                </c:pt>
                <c:pt idx="184">
                  <c:v>1.4954022504213931</c:v>
                </c:pt>
                <c:pt idx="185">
                  <c:v>1.5468277793953762</c:v>
                </c:pt>
                <c:pt idx="186">
                  <c:v>1.8993136150909362</c:v>
                </c:pt>
                <c:pt idx="187">
                  <c:v>1.7400310198122548</c:v>
                </c:pt>
                <c:pt idx="188">
                  <c:v>1.444398351061561</c:v>
                </c:pt>
                <c:pt idx="189">
                  <c:v>1.2873269624466932</c:v>
                </c:pt>
                <c:pt idx="190">
                  <c:v>1.3297198500132448</c:v>
                </c:pt>
                <c:pt idx="191">
                  <c:v>1.5671985210966954</c:v>
                </c:pt>
                <c:pt idx="192">
                  <c:v>1.6971420517995299</c:v>
                </c:pt>
                <c:pt idx="193">
                  <c:v>2.0210001823773887</c:v>
                </c:pt>
                <c:pt idx="194">
                  <c:v>2.2308472731186524</c:v>
                </c:pt>
                <c:pt idx="195">
                  <c:v>2.436770561001846</c:v>
                </c:pt>
                <c:pt idx="196">
                  <c:v>2.6441739504897632</c:v>
                </c:pt>
                <c:pt idx="197">
                  <c:v>2.7305735286222079</c:v>
                </c:pt>
                <c:pt idx="198">
                  <c:v>2.7324858892285824</c:v>
                </c:pt>
                <c:pt idx="199">
                  <c:v>3.0521670948591146</c:v>
                </c:pt>
                <c:pt idx="200">
                  <c:v>3.0711165908326987</c:v>
                </c:pt>
                <c:pt idx="201">
                  <c:v>3.0732754176153385</c:v>
                </c:pt>
                <c:pt idx="202">
                  <c:v>3.075437281606983</c:v>
                </c:pt>
                <c:pt idx="203">
                  <c:v>3.0776021892216239</c:v>
                </c:pt>
                <c:pt idx="204">
                  <c:v>3.0797701468913261</c:v>
                </c:pt>
                <c:pt idx="205">
                  <c:v>3.0819411610662915</c:v>
                </c:pt>
                <c:pt idx="206">
                  <c:v>4.2602878167426628</c:v>
                </c:pt>
                <c:pt idx="207">
                  <c:v>4.2632987790187444</c:v>
                </c:pt>
                <c:pt idx="208">
                  <c:v>4.4895779931787931</c:v>
                </c:pt>
                <c:pt idx="209">
                  <c:v>4.6795988427561452</c:v>
                </c:pt>
                <c:pt idx="210">
                  <c:v>4.6434635959895951</c:v>
                </c:pt>
                <c:pt idx="211">
                  <c:v>5.3671415372723441</c:v>
                </c:pt>
                <c:pt idx="212">
                  <c:v>4.5345187599337882</c:v>
                </c:pt>
                <c:pt idx="213">
                  <c:v>4.3629063324030808</c:v>
                </c:pt>
                <c:pt idx="214">
                  <c:v>4.1368295759391218</c:v>
                </c:pt>
                <c:pt idx="215">
                  <c:v>4.098555973883621</c:v>
                </c:pt>
                <c:pt idx="216">
                  <c:v>4.140241736484807</c:v>
                </c:pt>
                <c:pt idx="217">
                  <c:v>4.3791443080321919</c:v>
                </c:pt>
                <c:pt idx="218">
                  <c:v>4.0819002707054848</c:v>
                </c:pt>
                <c:pt idx="219">
                  <c:v>4.1323240018730436</c:v>
                </c:pt>
                <c:pt idx="220">
                  <c:v>3.9636497754113731</c:v>
                </c:pt>
                <c:pt idx="221">
                  <c:v>3.8591781578027842</c:v>
                </c:pt>
                <c:pt idx="222">
                  <c:v>3.4811049494537101</c:v>
                </c:pt>
                <c:pt idx="223">
                  <c:v>3.489071490283739</c:v>
                </c:pt>
                <c:pt idx="224">
                  <c:v>3.6394152940812869</c:v>
                </c:pt>
                <c:pt idx="225">
                  <c:v>3.5013358780640491</c:v>
                </c:pt>
                <c:pt idx="226">
                  <c:v>3.6567416555997738</c:v>
                </c:pt>
                <c:pt idx="227">
                  <c:v>3.4991803617346351</c:v>
                </c:pt>
                <c:pt idx="228">
                  <c:v>3.3389783233268999</c:v>
                </c:pt>
                <c:pt idx="229">
                  <c:v>3.1811117071303867</c:v>
                </c:pt>
                <c:pt idx="230">
                  <c:v>3.1713014328049907</c:v>
                </c:pt>
                <c:pt idx="231">
                  <c:v>3.0610889070509475</c:v>
                </c:pt>
                <c:pt idx="232">
                  <c:v>3.1779478124917762</c:v>
                </c:pt>
                <c:pt idx="233">
                  <c:v>3.1538971293010825</c:v>
                </c:pt>
                <c:pt idx="234">
                  <c:v>3.1801542735470818</c:v>
                </c:pt>
                <c:pt idx="235">
                  <c:v>3.2748324110312006</c:v>
                </c:pt>
                <c:pt idx="236">
                  <c:v>3.402573696551193</c:v>
                </c:pt>
                <c:pt idx="237">
                  <c:v>3.3930419222165686</c:v>
                </c:pt>
                <c:pt idx="238">
                  <c:v>3.3124367069803173</c:v>
                </c:pt>
                <c:pt idx="239">
                  <c:v>3.1171431979197095</c:v>
                </c:pt>
                <c:pt idx="240">
                  <c:v>3.0139649176729861</c:v>
                </c:pt>
                <c:pt idx="241">
                  <c:v>2.8632249631400932</c:v>
                </c:pt>
                <c:pt idx="242">
                  <c:v>2.8598741895884272</c:v>
                </c:pt>
                <c:pt idx="243">
                  <c:v>2.7777928435785575</c:v>
                </c:pt>
                <c:pt idx="244">
                  <c:v>2.8661253946956373</c:v>
                </c:pt>
                <c:pt idx="245">
                  <c:v>2.8516302487275502</c:v>
                </c:pt>
                <c:pt idx="246">
                  <c:v>2.9622637081981833</c:v>
                </c:pt>
                <c:pt idx="247">
                  <c:v>2.9134500917562907</c:v>
                </c:pt>
                <c:pt idx="248">
                  <c:v>2.9539165135705208</c:v>
                </c:pt>
                <c:pt idx="249">
                  <c:v>3.0477695863428362</c:v>
                </c:pt>
                <c:pt idx="250">
                  <c:v>3.2030475181040039</c:v>
                </c:pt>
                <c:pt idx="251">
                  <c:v>3.2866978828940816</c:v>
                </c:pt>
                <c:pt idx="252">
                  <c:v>3.2006339180275254</c:v>
                </c:pt>
                <c:pt idx="253">
                  <c:v>3.1653494989910076</c:v>
                </c:pt>
                <c:pt idx="254">
                  <c:v>3.103998511152871</c:v>
                </c:pt>
                <c:pt idx="255">
                  <c:v>2.8346649452613515</c:v>
                </c:pt>
                <c:pt idx="256">
                  <c:v>2.7759324485640358</c:v>
                </c:pt>
                <c:pt idx="257">
                  <c:v>2.9058587695232396</c:v>
                </c:pt>
                <c:pt idx="258">
                  <c:v>2.9756357431557534</c:v>
                </c:pt>
                <c:pt idx="259">
                  <c:v>2.9515869192077169</c:v>
                </c:pt>
                <c:pt idx="260">
                  <c:v>3.1733343472176765</c:v>
                </c:pt>
                <c:pt idx="261">
                  <c:v>3.3303460178286741</c:v>
                </c:pt>
                <c:pt idx="262">
                  <c:v>3.3992330153649162</c:v>
                </c:pt>
                <c:pt idx="263">
                  <c:v>3.2100355090541441</c:v>
                </c:pt>
                <c:pt idx="264">
                  <c:v>2.9262084994466986</c:v>
                </c:pt>
                <c:pt idx="265">
                  <c:v>2.9232362931029003</c:v>
                </c:pt>
                <c:pt idx="266">
                  <c:v>2.8882314983016832</c:v>
                </c:pt>
                <c:pt idx="267">
                  <c:v>2.8248352458135373</c:v>
                </c:pt>
                <c:pt idx="268">
                  <c:v>2.9520171091276297</c:v>
                </c:pt>
                <c:pt idx="269">
                  <c:v>3.1107242795353303</c:v>
                </c:pt>
                <c:pt idx="270">
                  <c:v>3.5043615416337852</c:v>
                </c:pt>
                <c:pt idx="271">
                  <c:v>3.9873477474526875</c:v>
                </c:pt>
                <c:pt idx="272">
                  <c:v>4.6780053313975163</c:v>
                </c:pt>
                <c:pt idx="273">
                  <c:v>4.8775862725158543</c:v>
                </c:pt>
                <c:pt idx="274">
                  <c:v>5.0385883604382977</c:v>
                </c:pt>
                <c:pt idx="275">
                  <c:v>4.8138709421629242</c:v>
                </c:pt>
                <c:pt idx="276">
                  <c:v>4.8524099415665942</c:v>
                </c:pt>
                <c:pt idx="277">
                  <c:v>4.7441425794924452</c:v>
                </c:pt>
                <c:pt idx="278">
                  <c:v>4.998068197592163</c:v>
                </c:pt>
                <c:pt idx="279">
                  <c:v>5.1852653771268828</c:v>
                </c:pt>
                <c:pt idx="280">
                  <c:v>5.3576520405457559</c:v>
                </c:pt>
                <c:pt idx="281">
                  <c:v>5.417771904679471</c:v>
                </c:pt>
                <c:pt idx="282">
                  <c:v>5.3158131797616592</c:v>
                </c:pt>
                <c:pt idx="283">
                  <c:v>5.4466530555522343</c:v>
                </c:pt>
                <c:pt idx="284">
                  <c:v>5.134092099716641</c:v>
                </c:pt>
                <c:pt idx="285">
                  <c:v>4.8118510378309676</c:v>
                </c:pt>
                <c:pt idx="286">
                  <c:v>4.5002181377798118</c:v>
                </c:pt>
                <c:pt idx="287">
                  <c:v>4.312539479822953</c:v>
                </c:pt>
                <c:pt idx="288">
                  <c:v>4.2109726357846649</c:v>
                </c:pt>
                <c:pt idx="289">
                  <c:v>3.9597681568441643</c:v>
                </c:pt>
                <c:pt idx="290">
                  <c:v>3.0761657509634577</c:v>
                </c:pt>
                <c:pt idx="291">
                  <c:v>3.9869015343839824</c:v>
                </c:pt>
                <c:pt idx="292">
                  <c:v>4.4695997585339704</c:v>
                </c:pt>
                <c:pt idx="293">
                  <c:v>4.7772453927516567</c:v>
                </c:pt>
                <c:pt idx="294">
                  <c:v>4.7883908956485453</c:v>
                </c:pt>
                <c:pt idx="295">
                  <c:v>4.8727062108092571</c:v>
                </c:pt>
                <c:pt idx="296">
                  <c:v>4.7120145388596715</c:v>
                </c:pt>
                <c:pt idx="297">
                  <c:v>4.5338886637094191</c:v>
                </c:pt>
                <c:pt idx="298">
                  <c:v>4.2962776229705453</c:v>
                </c:pt>
                <c:pt idx="299">
                  <c:v>4.2034658942486525</c:v>
                </c:pt>
                <c:pt idx="300">
                  <c:v>4.2145259894440139</c:v>
                </c:pt>
                <c:pt idx="301">
                  <c:v>4.2294304810820424</c:v>
                </c:pt>
                <c:pt idx="302">
                  <c:v>4.2453116604730372</c:v>
                </c:pt>
                <c:pt idx="303">
                  <c:v>4.291167832369422</c:v>
                </c:pt>
                <c:pt idx="304">
                  <c:v>4.4371040589021868</c:v>
                </c:pt>
                <c:pt idx="305">
                  <c:v>4.5844139288978321</c:v>
                </c:pt>
                <c:pt idx="306">
                  <c:v>4.8628473868733115</c:v>
                </c:pt>
                <c:pt idx="307">
                  <c:v>5.3729130584612568</c:v>
                </c:pt>
                <c:pt idx="308">
                  <c:v>5.2377094897362388</c:v>
                </c:pt>
                <c:pt idx="309">
                  <c:v>5.4282072964053958</c:v>
                </c:pt>
                <c:pt idx="310">
                  <c:v>5.6623209407848201</c:v>
                </c:pt>
                <c:pt idx="311">
                  <c:v>5.2610293510036179</c:v>
                </c:pt>
                <c:pt idx="312">
                  <c:v>4.0357331857987697</c:v>
                </c:pt>
                <c:pt idx="313">
                  <c:v>3.1844102984561107</c:v>
                </c:pt>
                <c:pt idx="314">
                  <c:v>4.1806499834115378</c:v>
                </c:pt>
                <c:pt idx="315">
                  <c:v>4.8401467097883719</c:v>
                </c:pt>
                <c:pt idx="316">
                  <c:v>4.2873580309787949</c:v>
                </c:pt>
                <c:pt idx="317">
                  <c:v>3.6585121517545662</c:v>
                </c:pt>
                <c:pt idx="318">
                  <c:v>3.4292060186329922</c:v>
                </c:pt>
                <c:pt idx="319">
                  <c:v>3.2436946705167573</c:v>
                </c:pt>
                <c:pt idx="320">
                  <c:v>3.4269298237909736</c:v>
                </c:pt>
                <c:pt idx="321">
                  <c:v>3.5958076660746832</c:v>
                </c:pt>
                <c:pt idx="322">
                  <c:v>4.0115445205555265</c:v>
                </c:pt>
                <c:pt idx="323">
                  <c:v>3.8664742284073594</c:v>
                </c:pt>
                <c:pt idx="324">
                  <c:v>3.6210728294288423</c:v>
                </c:pt>
                <c:pt idx="325">
                  <c:v>3.2370408049467545</c:v>
                </c:pt>
                <c:pt idx="326">
                  <c:v>3.2125935386441955</c:v>
                </c:pt>
                <c:pt idx="327">
                  <c:v>2.7700886929300483</c:v>
                </c:pt>
                <c:pt idx="328">
                  <c:v>3.1389752848792085</c:v>
                </c:pt>
                <c:pt idx="329">
                  <c:v>3.2639965604893866</c:v>
                </c:pt>
                <c:pt idx="330">
                  <c:v>4.0297362938874581</c:v>
                </c:pt>
                <c:pt idx="331">
                  <c:v>4.0750512434715027</c:v>
                </c:pt>
                <c:pt idx="332">
                  <c:v>5.3787464568312071</c:v>
                </c:pt>
                <c:pt idx="333">
                  <c:v>5.6280510270353457</c:v>
                </c:pt>
                <c:pt idx="334">
                  <c:v>4.9909044049603963</c:v>
                </c:pt>
                <c:pt idx="335">
                  <c:v>4.3355861301195855</c:v>
                </c:pt>
                <c:pt idx="336">
                  <c:v>4.5995426871628204</c:v>
                </c:pt>
                <c:pt idx="337">
                  <c:v>3.8172508640661977</c:v>
                </c:pt>
                <c:pt idx="338">
                  <c:v>3.6296345563498797</c:v>
                </c:pt>
                <c:pt idx="339">
                  <c:v>3.7294122388897843</c:v>
                </c:pt>
                <c:pt idx="340">
                  <c:v>4.2082994038076258</c:v>
                </c:pt>
                <c:pt idx="341">
                  <c:v>4.5492799698188726</c:v>
                </c:pt>
                <c:pt idx="342">
                  <c:v>5.2079615664601304</c:v>
                </c:pt>
                <c:pt idx="343">
                  <c:v>5.9721500210310614</c:v>
                </c:pt>
                <c:pt idx="344">
                  <c:v>7.1303612230908451</c:v>
                </c:pt>
                <c:pt idx="345">
                  <c:v>6.4617861538556669</c:v>
                </c:pt>
                <c:pt idx="346">
                  <c:v>6.1260853495839722</c:v>
                </c:pt>
                <c:pt idx="347">
                  <c:v>5.5326720746888673</c:v>
                </c:pt>
                <c:pt idx="348">
                  <c:v>5.6433669682435772</c:v>
                </c:pt>
                <c:pt idx="349">
                  <c:v>5.4734971337292322</c:v>
                </c:pt>
                <c:pt idx="350">
                  <c:v>5.0856215778441962</c:v>
                </c:pt>
                <c:pt idx="351">
                  <c:v>5.1573706078608801</c:v>
                </c:pt>
                <c:pt idx="352">
                  <c:v>5.2433818052574708</c:v>
                </c:pt>
                <c:pt idx="353">
                  <c:v>5.188741198408497</c:v>
                </c:pt>
                <c:pt idx="354">
                  <c:v>4.6034232644827862</c:v>
                </c:pt>
                <c:pt idx="355">
                  <c:v>4.1836535916679702</c:v>
                </c:pt>
                <c:pt idx="356">
                  <c:v>3.7617739408348791</c:v>
                </c:pt>
                <c:pt idx="357">
                  <c:v>3.5260001821650295</c:v>
                </c:pt>
                <c:pt idx="358">
                  <c:v>3.2537483151164204</c:v>
                </c:pt>
                <c:pt idx="359">
                  <c:v>3.2935654626598811</c:v>
                </c:pt>
                <c:pt idx="360">
                  <c:v>3.2480519462163295</c:v>
                </c:pt>
                <c:pt idx="361">
                  <c:v>3.206475873641168</c:v>
                </c:pt>
                <c:pt idx="362">
                  <c:v>3.4605324645211732</c:v>
                </c:pt>
                <c:pt idx="363">
                  <c:v>3.3137918450922363</c:v>
                </c:pt>
                <c:pt idx="364">
                  <c:v>2.8063855536759137</c:v>
                </c:pt>
                <c:pt idx="365">
                  <c:v>2.2605875120981453</c:v>
                </c:pt>
                <c:pt idx="366">
                  <c:v>1.8795993873732035</c:v>
                </c:pt>
                <c:pt idx="367">
                  <c:v>1.9026443889001801</c:v>
                </c:pt>
                <c:pt idx="368">
                  <c:v>2.084377198630075</c:v>
                </c:pt>
                <c:pt idx="369">
                  <c:v>2.645246461703187</c:v>
                </c:pt>
                <c:pt idx="370">
                  <c:v>3.3922647266205046</c:v>
                </c:pt>
                <c:pt idx="371">
                  <c:v>3.6923370401065463</c:v>
                </c:pt>
                <c:pt idx="372">
                  <c:v>3.363961446840237</c:v>
                </c:pt>
                <c:pt idx="373">
                  <c:v>3.3297575792782141</c:v>
                </c:pt>
                <c:pt idx="374">
                  <c:v>2.857234624419478</c:v>
                </c:pt>
                <c:pt idx="375">
                  <c:v>2.7470203090275547</c:v>
                </c:pt>
                <c:pt idx="376">
                  <c:v>2.4324889602896116</c:v>
                </c:pt>
                <c:pt idx="377">
                  <c:v>1.9099852797996992</c:v>
                </c:pt>
                <c:pt idx="378">
                  <c:v>1.5914830084843135</c:v>
                </c:pt>
                <c:pt idx="379">
                  <c:v>1.4686266515215174</c:v>
                </c:pt>
                <c:pt idx="380">
                  <c:v>1.6493672685909277</c:v>
                </c:pt>
                <c:pt idx="381">
                  <c:v>1.8827337578583645</c:v>
                </c:pt>
                <c:pt idx="382">
                  <c:v>2.5567461878596665</c:v>
                </c:pt>
                <c:pt idx="383">
                  <c:v>3.1942127924558501</c:v>
                </c:pt>
                <c:pt idx="384">
                  <c:v>3.6065608828273845</c:v>
                </c:pt>
                <c:pt idx="385">
                  <c:v>4.2754874454278653</c:v>
                </c:pt>
                <c:pt idx="386">
                  <c:v>4.3935169681712294</c:v>
                </c:pt>
                <c:pt idx="387">
                  <c:v>4.3103144774515361</c:v>
                </c:pt>
                <c:pt idx="388">
                  <c:v>4.465120423176689</c:v>
                </c:pt>
                <c:pt idx="389">
                  <c:v>4.9555787427696725</c:v>
                </c:pt>
                <c:pt idx="390">
                  <c:v>5.237138001881684</c:v>
                </c:pt>
                <c:pt idx="391">
                  <c:v>5.3464079414464116</c:v>
                </c:pt>
                <c:pt idx="392">
                  <c:v>5.2787688595634492</c:v>
                </c:pt>
                <c:pt idx="393">
                  <c:v>5.797068170725054</c:v>
                </c:pt>
                <c:pt idx="394">
                  <c:v>6.4099552882821014</c:v>
                </c:pt>
                <c:pt idx="395">
                  <c:v>5.9654452887290956</c:v>
                </c:pt>
                <c:pt idx="396">
                  <c:v>5.6981684182935792</c:v>
                </c:pt>
                <c:pt idx="397">
                  <c:v>5.1414204777458892</c:v>
                </c:pt>
                <c:pt idx="398">
                  <c:v>5.0646244420642326</c:v>
                </c:pt>
                <c:pt idx="399">
                  <c:v>5.0037564233817333</c:v>
                </c:pt>
                <c:pt idx="400">
                  <c:v>5.5072199055172515</c:v>
                </c:pt>
                <c:pt idx="401">
                  <c:v>5.445494823429148</c:v>
                </c:pt>
                <c:pt idx="402">
                  <c:v>5.6301123493919931</c:v>
                </c:pt>
                <c:pt idx="403">
                  <c:v>4.8737919289324214</c:v>
                </c:pt>
                <c:pt idx="404">
                  <c:v>4.8830511687969107</c:v>
                </c:pt>
                <c:pt idx="405">
                  <c:v>4.4541960538163403</c:v>
                </c:pt>
                <c:pt idx="406">
                  <c:v>3.8776306547354222</c:v>
                </c:pt>
                <c:pt idx="407">
                  <c:v>3.0198218857079722</c:v>
                </c:pt>
                <c:pt idx="408">
                  <c:v>2.4424523107566691</c:v>
                </c:pt>
                <c:pt idx="409">
                  <c:v>2.1829303777970939</c:v>
                </c:pt>
                <c:pt idx="410">
                  <c:v>2.9598912868514198</c:v>
                </c:pt>
                <c:pt idx="411">
                  <c:v>2.8210883330999894</c:v>
                </c:pt>
                <c:pt idx="412">
                  <c:v>2.2553506279524069</c:v>
                </c:pt>
                <c:pt idx="413">
                  <c:v>2.0695894345841523</c:v>
                </c:pt>
                <c:pt idx="414">
                  <c:v>1.8234515978361912</c:v>
                </c:pt>
                <c:pt idx="415">
                  <c:v>1.9625642457150667</c:v>
                </c:pt>
                <c:pt idx="416">
                  <c:v>1.6722473747832953</c:v>
                </c:pt>
                <c:pt idx="417">
                  <c:v>1.4519230146121693</c:v>
                </c:pt>
                <c:pt idx="418">
                  <c:v>1.5160248306924373</c:v>
                </c:pt>
                <c:pt idx="419">
                  <c:v>1.5889404100742113</c:v>
                </c:pt>
                <c:pt idx="420">
                  <c:v>1.7980543137084575</c:v>
                </c:pt>
                <c:pt idx="421">
                  <c:v>2.1604628673726465</c:v>
                </c:pt>
                <c:pt idx="422">
                  <c:v>2.7764953211933627</c:v>
                </c:pt>
                <c:pt idx="423">
                  <c:v>2.2289937731209704</c:v>
                </c:pt>
                <c:pt idx="424">
                  <c:v>2.4901921756357535</c:v>
                </c:pt>
                <c:pt idx="425">
                  <c:v>2.9950607618757585</c:v>
                </c:pt>
                <c:pt idx="426">
                  <c:v>2.9205194130450147</c:v>
                </c:pt>
                <c:pt idx="427">
                  <c:v>3.5980995048798841</c:v>
                </c:pt>
                <c:pt idx="428">
                  <c:v>4.0975121618474768</c:v>
                </c:pt>
                <c:pt idx="429">
                  <c:v>4.8635290250402443</c:v>
                </c:pt>
                <c:pt idx="430">
                  <c:v>5.6187794026070987</c:v>
                </c:pt>
                <c:pt idx="431">
                  <c:v>5.6039142039575935</c:v>
                </c:pt>
                <c:pt idx="432">
                  <c:v>5.3228657815291296</c:v>
                </c:pt>
                <c:pt idx="433">
                  <c:v>4.6884199507767139</c:v>
                </c:pt>
                <c:pt idx="434">
                  <c:v>4.1575067848414005</c:v>
                </c:pt>
                <c:pt idx="435">
                  <c:v>3.4540849339059827</c:v>
                </c:pt>
                <c:pt idx="436">
                  <c:v>3.1736648432894254</c:v>
                </c:pt>
                <c:pt idx="437">
                  <c:v>2.7127043684007863</c:v>
                </c:pt>
                <c:pt idx="438">
                  <c:v>2.2657738255707276</c:v>
                </c:pt>
                <c:pt idx="439">
                  <c:v>2.1304011478740597</c:v>
                </c:pt>
                <c:pt idx="440">
                  <c:v>2.4154538342287144</c:v>
                </c:pt>
                <c:pt idx="441">
                  <c:v>2.6014153448926916</c:v>
                </c:pt>
                <c:pt idx="442">
                  <c:v>2.8516233924076255</c:v>
                </c:pt>
                <c:pt idx="443">
                  <c:v>2.4828438315761265</c:v>
                </c:pt>
                <c:pt idx="444">
                  <c:v>2.5696579813993656</c:v>
                </c:pt>
                <c:pt idx="445">
                  <c:v>2.6116762707820236</c:v>
                </c:pt>
                <c:pt idx="446">
                  <c:v>2.577562583279605</c:v>
                </c:pt>
                <c:pt idx="447">
                  <c:v>2.8908503643764405</c:v>
                </c:pt>
                <c:pt idx="448">
                  <c:v>2.6092572571192929</c:v>
                </c:pt>
                <c:pt idx="449">
                  <c:v>2.3812950584606343</c:v>
                </c:pt>
                <c:pt idx="450">
                  <c:v>2.766003526845735</c:v>
                </c:pt>
                <c:pt idx="451">
                  <c:v>2.9629541599663121</c:v>
                </c:pt>
                <c:pt idx="452">
                  <c:v>2.7906511063359951</c:v>
                </c:pt>
                <c:pt idx="453">
                  <c:v>2.691317320809075</c:v>
                </c:pt>
                <c:pt idx="454">
                  <c:v>3.372341068895258</c:v>
                </c:pt>
                <c:pt idx="455">
                  <c:v>6.5422314144139042</c:v>
                </c:pt>
                <c:pt idx="456">
                  <c:v>4.8104253695813686</c:v>
                </c:pt>
                <c:pt idx="457">
                  <c:v>4.1672167065634182</c:v>
                </c:pt>
                <c:pt idx="458">
                  <c:v>4.1678372991553934</c:v>
                </c:pt>
                <c:pt idx="459">
                  <c:v>6.616261478111646</c:v>
                </c:pt>
                <c:pt idx="460">
                  <c:v>6.4134153526825637</c:v>
                </c:pt>
                <c:pt idx="461">
                  <c:v>5.9550910851065915</c:v>
                </c:pt>
                <c:pt idx="462">
                  <c:v>4.8955737607691381</c:v>
                </c:pt>
                <c:pt idx="463">
                  <c:v>4.7283827766976865</c:v>
                </c:pt>
                <c:pt idx="464">
                  <c:v>4.2227541510357209</c:v>
                </c:pt>
                <c:pt idx="465">
                  <c:v>3.7251480707927684</c:v>
                </c:pt>
                <c:pt idx="466">
                  <c:v>3.5089004849163095</c:v>
                </c:pt>
                <c:pt idx="467">
                  <c:v>3.5460648130278485</c:v>
                </c:pt>
                <c:pt idx="468">
                  <c:v>3.3737802651341902</c:v>
                </c:pt>
                <c:pt idx="469">
                  <c:v>3.3419204943567538</c:v>
                </c:pt>
                <c:pt idx="470">
                  <c:v>3.0284790474402152</c:v>
                </c:pt>
                <c:pt idx="471">
                  <c:v>2.1642579229613159</c:v>
                </c:pt>
                <c:pt idx="472">
                  <c:v>1.9967243889342221</c:v>
                </c:pt>
                <c:pt idx="473">
                  <c:v>1.4608812827083091</c:v>
                </c:pt>
                <c:pt idx="474">
                  <c:v>1.4040546747508844</c:v>
                </c:pt>
                <c:pt idx="475">
                  <c:v>1.1764638157715228</c:v>
                </c:pt>
                <c:pt idx="476">
                  <c:v>1.4032384412348726</c:v>
                </c:pt>
                <c:pt idx="477">
                  <c:v>1.3707093055835964</c:v>
                </c:pt>
                <c:pt idx="478">
                  <c:v>1.7504328467820005</c:v>
                </c:pt>
                <c:pt idx="479">
                  <c:v>1.6184502811537538</c:v>
                </c:pt>
                <c:pt idx="480">
                  <c:v>1.4059448720129408</c:v>
                </c:pt>
                <c:pt idx="481">
                  <c:v>1.6278981118019773</c:v>
                </c:pt>
                <c:pt idx="482">
                  <c:v>1.8058356768249346</c:v>
                </c:pt>
                <c:pt idx="483">
                  <c:v>1.6446957332489673</c:v>
                </c:pt>
                <c:pt idx="484">
                  <c:v>1.5266856424625501</c:v>
                </c:pt>
                <c:pt idx="485">
                  <c:v>1.9674486905467643</c:v>
                </c:pt>
                <c:pt idx="486">
                  <c:v>1.5848218641955854</c:v>
                </c:pt>
              </c:numCache>
            </c:numRef>
          </c:xVal>
          <c:yVal>
            <c:numRef>
              <c:f>'SCPT-13'!$AM$13:$AM$9908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60.612179023521378</c:v>
                </c:pt>
                <c:pt idx="5">
                  <c:v>64.703007873811572</c:v>
                </c:pt>
                <c:pt idx="6">
                  <c:v>61.573615310259193</c:v>
                </c:pt>
                <c:pt idx="7">
                  <c:v>57.664071329269419</c:v>
                </c:pt>
                <c:pt idx="8">
                  <c:v>54.54653320074555</c:v>
                </c:pt>
                <c:pt idx="9">
                  <c:v>51.944409231906661</c:v>
                </c:pt>
                <c:pt idx="10">
                  <c:v>49.128407347837047</c:v>
                </c:pt>
                <c:pt idx="11">
                  <c:v>47.124788284627051</c:v>
                </c:pt>
                <c:pt idx="12">
                  <c:v>44.622769912981063</c:v>
                </c:pt>
                <c:pt idx="13">
                  <c:v>42.431126184593765</c:v>
                </c:pt>
                <c:pt idx="14">
                  <c:v>40.417543268599808</c:v>
                </c:pt>
                <c:pt idx="15">
                  <c:v>38.371111494243863</c:v>
                </c:pt>
                <c:pt idx="16">
                  <c:v>36.876935455831699</c:v>
                </c:pt>
                <c:pt idx="17">
                  <c:v>36.109263527626098</c:v>
                </c:pt>
                <c:pt idx="18">
                  <c:v>35.177507684350672</c:v>
                </c:pt>
                <c:pt idx="19">
                  <c:v>34.413785790107639</c:v>
                </c:pt>
                <c:pt idx="20">
                  <c:v>33.136923322084833</c:v>
                </c:pt>
                <c:pt idx="21">
                  <c:v>31.854462223539379</c:v>
                </c:pt>
                <c:pt idx="22">
                  <c:v>31.082729854442469</c:v>
                </c:pt>
                <c:pt idx="23">
                  <c:v>30.290469676768531</c:v>
                </c:pt>
                <c:pt idx="24">
                  <c:v>30.029685077070962</c:v>
                </c:pt>
                <c:pt idx="25">
                  <c:v>29.784929682131938</c:v>
                </c:pt>
                <c:pt idx="26">
                  <c:v>29.804259786041769</c:v>
                </c:pt>
                <c:pt idx="27">
                  <c:v>28.875320512428079</c:v>
                </c:pt>
                <c:pt idx="28">
                  <c:v>25.818064977189326</c:v>
                </c:pt>
                <c:pt idx="29">
                  <c:v>29.263376448957821</c:v>
                </c:pt>
                <c:pt idx="30">
                  <c:v>28.901998942890192</c:v>
                </c:pt>
                <c:pt idx="31">
                  <c:v>27.480328379940396</c:v>
                </c:pt>
                <c:pt idx="32">
                  <c:v>26.418821393598403</c:v>
                </c:pt>
                <c:pt idx="33">
                  <c:v>25.128070839248924</c:v>
                </c:pt>
                <c:pt idx="34">
                  <c:v>24.145822114196921</c:v>
                </c:pt>
                <c:pt idx="35">
                  <c:v>23.739549625322326</c:v>
                </c:pt>
                <c:pt idx="36">
                  <c:v>23.658316719315025</c:v>
                </c:pt>
                <c:pt idx="37">
                  <c:v>23.833728872370695</c:v>
                </c:pt>
                <c:pt idx="38">
                  <c:v>23.688821221067411</c:v>
                </c:pt>
                <c:pt idx="39">
                  <c:v>23.515553080314589</c:v>
                </c:pt>
                <c:pt idx="40">
                  <c:v>22.74766834167923</c:v>
                </c:pt>
                <c:pt idx="41">
                  <c:v>23.376971870482841</c:v>
                </c:pt>
                <c:pt idx="42">
                  <c:v>23.211692924622117</c:v>
                </c:pt>
                <c:pt idx="43">
                  <c:v>23.101519390790109</c:v>
                </c:pt>
                <c:pt idx="44">
                  <c:v>22.607269213635881</c:v>
                </c:pt>
                <c:pt idx="45">
                  <c:v>22.570940913728748</c:v>
                </c:pt>
                <c:pt idx="46">
                  <c:v>22.881809353091089</c:v>
                </c:pt>
                <c:pt idx="47">
                  <c:v>22.553507012870526</c:v>
                </c:pt>
                <c:pt idx="48">
                  <c:v>22.671815599794606</c:v>
                </c:pt>
                <c:pt idx="49">
                  <c:v>22.941016088765419</c:v>
                </c:pt>
                <c:pt idx="50">
                  <c:v>22.839053835273468</c:v>
                </c:pt>
                <c:pt idx="51">
                  <c:v>22.574942843305799</c:v>
                </c:pt>
                <c:pt idx="52">
                  <c:v>22.560031081386505</c:v>
                </c:pt>
                <c:pt idx="53">
                  <c:v>22.795001071167917</c:v>
                </c:pt>
                <c:pt idx="54">
                  <c:v>22.850620651570079</c:v>
                </c:pt>
                <c:pt idx="55">
                  <c:v>22.833020132976991</c:v>
                </c:pt>
                <c:pt idx="56">
                  <c:v>22.62204238642061</c:v>
                </c:pt>
                <c:pt idx="57">
                  <c:v>22.15452712943878</c:v>
                </c:pt>
                <c:pt idx="58">
                  <c:v>21.770321452338838</c:v>
                </c:pt>
                <c:pt idx="59">
                  <c:v>21.563897416878749</c:v>
                </c:pt>
                <c:pt idx="60">
                  <c:v>21.228194078458145</c:v>
                </c:pt>
                <c:pt idx="61">
                  <c:v>20.781288803803211</c:v>
                </c:pt>
                <c:pt idx="62">
                  <c:v>20.554777338635414</c:v>
                </c:pt>
                <c:pt idx="63">
                  <c:v>20.555978964915209</c:v>
                </c:pt>
                <c:pt idx="64">
                  <c:v>20.337191693095637</c:v>
                </c:pt>
                <c:pt idx="65">
                  <c:v>20.147565145300117</c:v>
                </c:pt>
                <c:pt idx="66">
                  <c:v>20.392733243453804</c:v>
                </c:pt>
                <c:pt idx="67">
                  <c:v>20.113143435999653</c:v>
                </c:pt>
                <c:pt idx="68">
                  <c:v>19.905241762672247</c:v>
                </c:pt>
                <c:pt idx="69">
                  <c:v>20.13722698709671</c:v>
                </c:pt>
                <c:pt idx="70">
                  <c:v>21.819831670611162</c:v>
                </c:pt>
                <c:pt idx="71">
                  <c:v>25.021266259131284</c:v>
                </c:pt>
                <c:pt idx="72">
                  <c:v>22.994993301194569</c:v>
                </c:pt>
                <c:pt idx="73">
                  <c:v>21.44748894083331</c:v>
                </c:pt>
                <c:pt idx="74">
                  <c:v>21.845956078316597</c:v>
                </c:pt>
                <c:pt idx="75">
                  <c:v>20.962731990302085</c:v>
                </c:pt>
                <c:pt idx="76">
                  <c:v>20.653206929737237</c:v>
                </c:pt>
                <c:pt idx="77">
                  <c:v>19.703434828092309</c:v>
                </c:pt>
                <c:pt idx="78">
                  <c:v>18.892282041558545</c:v>
                </c:pt>
                <c:pt idx="79">
                  <c:v>17.689160093810759</c:v>
                </c:pt>
                <c:pt idx="80">
                  <c:v>17.188799521840544</c:v>
                </c:pt>
                <c:pt idx="81">
                  <c:v>17.01895291206651</c:v>
                </c:pt>
                <c:pt idx="82">
                  <c:v>16.816715064260627</c:v>
                </c:pt>
                <c:pt idx="83">
                  <c:v>19.124111703517752</c:v>
                </c:pt>
                <c:pt idx="84">
                  <c:v>21.738605612607188</c:v>
                </c:pt>
                <c:pt idx="85">
                  <c:v>22.671641690235898</c:v>
                </c:pt>
                <c:pt idx="86">
                  <c:v>22.810003822462775</c:v>
                </c:pt>
                <c:pt idx="87">
                  <c:v>20.438355206149534</c:v>
                </c:pt>
                <c:pt idx="88">
                  <c:v>19.909120765686104</c:v>
                </c:pt>
                <c:pt idx="89">
                  <c:v>21.166883087187795</c:v>
                </c:pt>
                <c:pt idx="90">
                  <c:v>20.266962331753891</c:v>
                </c:pt>
                <c:pt idx="91">
                  <c:v>19.088423331207157</c:v>
                </c:pt>
                <c:pt idx="92">
                  <c:v>18.48122769527847</c:v>
                </c:pt>
                <c:pt idx="93">
                  <c:v>17.379513335428079</c:v>
                </c:pt>
                <c:pt idx="94">
                  <c:v>16.115659084265165</c:v>
                </c:pt>
                <c:pt idx="95">
                  <c:v>15.259028210979521</c:v>
                </c:pt>
                <c:pt idx="96">
                  <c:v>15.072291576739181</c:v>
                </c:pt>
                <c:pt idx="97">
                  <c:v>15.127474060816271</c:v>
                </c:pt>
                <c:pt idx="98">
                  <c:v>14.454644385810944</c:v>
                </c:pt>
                <c:pt idx="99">
                  <c:v>14.030584696256215</c:v>
                </c:pt>
                <c:pt idx="100">
                  <c:v>13.874053787166051</c:v>
                </c:pt>
                <c:pt idx="101">
                  <c:v>14.249056141796279</c:v>
                </c:pt>
                <c:pt idx="102">
                  <c:v>14.99314954449464</c:v>
                </c:pt>
                <c:pt idx="103">
                  <c:v>14.078124387319306</c:v>
                </c:pt>
                <c:pt idx="104">
                  <c:v>14.210006419124459</c:v>
                </c:pt>
                <c:pt idx="105">
                  <c:v>14.622996228937621</c:v>
                </c:pt>
                <c:pt idx="106">
                  <c:v>14.856781564038172</c:v>
                </c:pt>
                <c:pt idx="107">
                  <c:v>15.483566167747387</c:v>
                </c:pt>
                <c:pt idx="108">
                  <c:v>15.36236815660552</c:v>
                </c:pt>
                <c:pt idx="109">
                  <c:v>16.461201620054059</c:v>
                </c:pt>
                <c:pt idx="110">
                  <c:v>17.893320511123619</c:v>
                </c:pt>
                <c:pt idx="111">
                  <c:v>20.240512973518939</c:v>
                </c:pt>
                <c:pt idx="112">
                  <c:v>19.033376494681374</c:v>
                </c:pt>
                <c:pt idx="113">
                  <c:v>17.66394519973424</c:v>
                </c:pt>
                <c:pt idx="114">
                  <c:v>18.01954070238726</c:v>
                </c:pt>
                <c:pt idx="115">
                  <c:v>19.149626578764419</c:v>
                </c:pt>
                <c:pt idx="116">
                  <c:v>19.330973887112144</c:v>
                </c:pt>
                <c:pt idx="117">
                  <c:v>18.863737517350579</c:v>
                </c:pt>
                <c:pt idx="118">
                  <c:v>18.86343849481058</c:v>
                </c:pt>
                <c:pt idx="119">
                  <c:v>18.677314722977552</c:v>
                </c:pt>
                <c:pt idx="120">
                  <c:v>18.434859429790695</c:v>
                </c:pt>
                <c:pt idx="121">
                  <c:v>18.192697148053941</c:v>
                </c:pt>
                <c:pt idx="122">
                  <c:v>18.000292830833981</c:v>
                </c:pt>
                <c:pt idx="123">
                  <c:v>18.118699745993059</c:v>
                </c:pt>
                <c:pt idx="124">
                  <c:v>17.995832873816529</c:v>
                </c:pt>
                <c:pt idx="125">
                  <c:v>18.393140894856749</c:v>
                </c:pt>
                <c:pt idx="126">
                  <c:v>18.576233360621305</c:v>
                </c:pt>
                <c:pt idx="127">
                  <c:v>18.620402923566793</c:v>
                </c:pt>
                <c:pt idx="128">
                  <c:v>19.167900014880829</c:v>
                </c:pt>
                <c:pt idx="129">
                  <c:v>20.264287496236193</c:v>
                </c:pt>
                <c:pt idx="130">
                  <c:v>21.307027981051618</c:v>
                </c:pt>
                <c:pt idx="131">
                  <c:v>21.342793184848446</c:v>
                </c:pt>
                <c:pt idx="132">
                  <c:v>22.095573318944968</c:v>
                </c:pt>
                <c:pt idx="133">
                  <c:v>22.213323024521369</c:v>
                </c:pt>
                <c:pt idx="134">
                  <c:v>21.71656869411461</c:v>
                </c:pt>
                <c:pt idx="135">
                  <c:v>20.395945866129111</c:v>
                </c:pt>
                <c:pt idx="136">
                  <c:v>19.928052870245786</c:v>
                </c:pt>
                <c:pt idx="137">
                  <c:v>19.202471208476773</c:v>
                </c:pt>
                <c:pt idx="138">
                  <c:v>18.709742431771847</c:v>
                </c:pt>
                <c:pt idx="139">
                  <c:v>18.360940405002498</c:v>
                </c:pt>
                <c:pt idx="140">
                  <c:v>18.080452279354002</c:v>
                </c:pt>
                <c:pt idx="141">
                  <c:v>17.971668132257015</c:v>
                </c:pt>
                <c:pt idx="142">
                  <c:v>17.940208562538789</c:v>
                </c:pt>
                <c:pt idx="143">
                  <c:v>18.020551725612361</c:v>
                </c:pt>
                <c:pt idx="144">
                  <c:v>18.01798121225843</c:v>
                </c:pt>
                <c:pt idx="145">
                  <c:v>18.210948904120119</c:v>
                </c:pt>
                <c:pt idx="146">
                  <c:v>18.405288514970135</c:v>
                </c:pt>
                <c:pt idx="147">
                  <c:v>20.583756716865253</c:v>
                </c:pt>
                <c:pt idx="148">
                  <c:v>20.763154171466915</c:v>
                </c:pt>
                <c:pt idx="149">
                  <c:v>20.810565020681643</c:v>
                </c:pt>
                <c:pt idx="150">
                  <c:v>18.580216557864247</c:v>
                </c:pt>
                <c:pt idx="151">
                  <c:v>19.068140534760218</c:v>
                </c:pt>
                <c:pt idx="152">
                  <c:v>18.779172770873604</c:v>
                </c:pt>
                <c:pt idx="153">
                  <c:v>18.446022540606577</c:v>
                </c:pt>
                <c:pt idx="154">
                  <c:v>18.5817286780762</c:v>
                </c:pt>
                <c:pt idx="155">
                  <c:v>18.433633933800703</c:v>
                </c:pt>
                <c:pt idx="156">
                  <c:v>17.908280645995156</c:v>
                </c:pt>
                <c:pt idx="157">
                  <c:v>17.163449605273371</c:v>
                </c:pt>
                <c:pt idx="158">
                  <c:v>16.510784054435582</c:v>
                </c:pt>
                <c:pt idx="159">
                  <c:v>15.942896183181601</c:v>
                </c:pt>
                <c:pt idx="160">
                  <c:v>15.010153833847937</c:v>
                </c:pt>
                <c:pt idx="161">
                  <c:v>14.475592102020055</c:v>
                </c:pt>
                <c:pt idx="162">
                  <c:v>13.436035058590813</c:v>
                </c:pt>
                <c:pt idx="163">
                  <c:v>13.046074571169115</c:v>
                </c:pt>
                <c:pt idx="164">
                  <c:v>13.421305977422142</c:v>
                </c:pt>
                <c:pt idx="165">
                  <c:v>14.079298462982122</c:v>
                </c:pt>
                <c:pt idx="166">
                  <c:v>15.088609033053221</c:v>
                </c:pt>
                <c:pt idx="167">
                  <c:v>14.252825822212779</c:v>
                </c:pt>
                <c:pt idx="168">
                  <c:v>13.11059723259082</c:v>
                </c:pt>
                <c:pt idx="169">
                  <c:v>12.932050884540528</c:v>
                </c:pt>
                <c:pt idx="170">
                  <c:v>13.047712956204551</c:v>
                </c:pt>
                <c:pt idx="171">
                  <c:v>12.937484259992658</c:v>
                </c:pt>
                <c:pt idx="172">
                  <c:v>12.968840147227413</c:v>
                </c:pt>
                <c:pt idx="173">
                  <c:v>13.004692325157679</c:v>
                </c:pt>
                <c:pt idx="174">
                  <c:v>12.928443446889784</c:v>
                </c:pt>
                <c:pt idx="175">
                  <c:v>13.039506978262292</c:v>
                </c:pt>
                <c:pt idx="176">
                  <c:v>12.852828377014927</c:v>
                </c:pt>
                <c:pt idx="177">
                  <c:v>12.49866850392957</c:v>
                </c:pt>
                <c:pt idx="178">
                  <c:v>12.34615510671591</c:v>
                </c:pt>
                <c:pt idx="179">
                  <c:v>12.207964136646396</c:v>
                </c:pt>
                <c:pt idx="180">
                  <c:v>12.29323564604698</c:v>
                </c:pt>
                <c:pt idx="181">
                  <c:v>12.219406095048106</c:v>
                </c:pt>
                <c:pt idx="182">
                  <c:v>12.539247040678102</c:v>
                </c:pt>
                <c:pt idx="183">
                  <c:v>16.573412945252993</c:v>
                </c:pt>
                <c:pt idx="184">
                  <c:v>19.86443190371088</c:v>
                </c:pt>
                <c:pt idx="185">
                  <c:v>20.278253016691931</c:v>
                </c:pt>
                <c:pt idx="186">
                  <c:v>18.123550461863612</c:v>
                </c:pt>
                <c:pt idx="187">
                  <c:v>17.743677422153777</c:v>
                </c:pt>
                <c:pt idx="188">
                  <c:v>17.652523045214018</c:v>
                </c:pt>
                <c:pt idx="189">
                  <c:v>17.689824491601009</c:v>
                </c:pt>
                <c:pt idx="190">
                  <c:v>17.643641193280377</c:v>
                </c:pt>
                <c:pt idx="191">
                  <c:v>18.138885861192257</c:v>
                </c:pt>
                <c:pt idx="192">
                  <c:v>18.302539382970181</c:v>
                </c:pt>
                <c:pt idx="193">
                  <c:v>18.697403650190811</c:v>
                </c:pt>
                <c:pt idx="194">
                  <c:v>19.153335614595793</c:v>
                </c:pt>
                <c:pt idx="195">
                  <c:v>19.306295211174248</c:v>
                </c:pt>
                <c:pt idx="196">
                  <c:v>19.192856691957545</c:v>
                </c:pt>
                <c:pt idx="197">
                  <c:v>19.349728722288596</c:v>
                </c:pt>
                <c:pt idx="198">
                  <c:v>19.238150940455441</c:v>
                </c:pt>
                <c:pt idx="199">
                  <c:v>19.246172092320862</c:v>
                </c:pt>
                <c:pt idx="200">
                  <c:v>19.265025735991856</c:v>
                </c:pt>
                <c:pt idx="201">
                  <c:v>19.154166208684494</c:v>
                </c:pt>
                <c:pt idx="202">
                  <c:v>19.04444846704655</c:v>
                </c:pt>
                <c:pt idx="203">
                  <c:v>18.935853538797268</c:v>
                </c:pt>
                <c:pt idx="204">
                  <c:v>18.828362891144703</c:v>
                </c:pt>
                <c:pt idx="205">
                  <c:v>18.721958417749367</c:v>
                </c:pt>
                <c:pt idx="206">
                  <c:v>19.362981479698099</c:v>
                </c:pt>
                <c:pt idx="207">
                  <c:v>19.250899501317644</c:v>
                </c:pt>
                <c:pt idx="208">
                  <c:v>19.521196469760191</c:v>
                </c:pt>
                <c:pt idx="209">
                  <c:v>19.463200812975177</c:v>
                </c:pt>
                <c:pt idx="210">
                  <c:v>19.743921850707949</c:v>
                </c:pt>
                <c:pt idx="211">
                  <c:v>18.660572425301584</c:v>
                </c:pt>
                <c:pt idx="212">
                  <c:v>20.772463294475099</c:v>
                </c:pt>
                <c:pt idx="213">
                  <c:v>20.97400181144069</c:v>
                </c:pt>
                <c:pt idx="214">
                  <c:v>21.765846624011886</c:v>
                </c:pt>
                <c:pt idx="215">
                  <c:v>21.95095609163246</c:v>
                </c:pt>
                <c:pt idx="216">
                  <c:v>22.041070271689616</c:v>
                </c:pt>
                <c:pt idx="217">
                  <c:v>22.075389127350974</c:v>
                </c:pt>
                <c:pt idx="218">
                  <c:v>22.913995878472939</c:v>
                </c:pt>
                <c:pt idx="219">
                  <c:v>23.442553865179111</c:v>
                </c:pt>
                <c:pt idx="220">
                  <c:v>24.127951815767588</c:v>
                </c:pt>
                <c:pt idx="221">
                  <c:v>24.418066012067161</c:v>
                </c:pt>
                <c:pt idx="222">
                  <c:v>25.90929713041912</c:v>
                </c:pt>
                <c:pt idx="223">
                  <c:v>26.450331526793921</c:v>
                </c:pt>
                <c:pt idx="224">
                  <c:v>26.796106006090906</c:v>
                </c:pt>
                <c:pt idx="225">
                  <c:v>27.144076288036022</c:v>
                </c:pt>
                <c:pt idx="226">
                  <c:v>27.566525673830768</c:v>
                </c:pt>
                <c:pt idx="227">
                  <c:v>28.280361086637242</c:v>
                </c:pt>
                <c:pt idx="228">
                  <c:v>28.998719314788151</c:v>
                </c:pt>
                <c:pt idx="229">
                  <c:v>29.692086286974408</c:v>
                </c:pt>
                <c:pt idx="230">
                  <c:v>30.276843145595681</c:v>
                </c:pt>
                <c:pt idx="231">
                  <c:v>31.283746758387935</c:v>
                </c:pt>
                <c:pt idx="232">
                  <c:v>31.954216027583527</c:v>
                </c:pt>
                <c:pt idx="233">
                  <c:v>32.712580617771273</c:v>
                </c:pt>
                <c:pt idx="234">
                  <c:v>33.465163579949049</c:v>
                </c:pt>
                <c:pt idx="235">
                  <c:v>34.261604695762557</c:v>
                </c:pt>
                <c:pt idx="236">
                  <c:v>34.823767720688721</c:v>
                </c:pt>
                <c:pt idx="237">
                  <c:v>35.548123616658508</c:v>
                </c:pt>
                <c:pt idx="238">
                  <c:v>36.051329499982209</c:v>
                </c:pt>
                <c:pt idx="239">
                  <c:v>38.04548043829233</c:v>
                </c:pt>
                <c:pt idx="240">
                  <c:v>39.026874491347876</c:v>
                </c:pt>
                <c:pt idx="241">
                  <c:v>40.734044742928269</c:v>
                </c:pt>
                <c:pt idx="242">
                  <c:v>41.336499066826214</c:v>
                </c:pt>
                <c:pt idx="243">
                  <c:v>42.669066648060763</c:v>
                </c:pt>
                <c:pt idx="244">
                  <c:v>42.857141401834845</c:v>
                </c:pt>
                <c:pt idx="245">
                  <c:v>43.729711155866937</c:v>
                </c:pt>
                <c:pt idx="246">
                  <c:v>44.681106550969879</c:v>
                </c:pt>
                <c:pt idx="247">
                  <c:v>45.312738340730071</c:v>
                </c:pt>
                <c:pt idx="248">
                  <c:v>45.654394194819837</c:v>
                </c:pt>
                <c:pt idx="249">
                  <c:v>45.949794495034524</c:v>
                </c:pt>
                <c:pt idx="250">
                  <c:v>45.406155794291514</c:v>
                </c:pt>
                <c:pt idx="251">
                  <c:v>45.65024924273709</c:v>
                </c:pt>
                <c:pt idx="252">
                  <c:v>45.864822183038271</c:v>
                </c:pt>
                <c:pt idx="253">
                  <c:v>46.159161457174825</c:v>
                </c:pt>
                <c:pt idx="254">
                  <c:v>47.111108436696775</c:v>
                </c:pt>
                <c:pt idx="255">
                  <c:v>47.924492101378853</c:v>
                </c:pt>
                <c:pt idx="256">
                  <c:v>48.380870160684182</c:v>
                </c:pt>
                <c:pt idx="257">
                  <c:v>48.457089679722372</c:v>
                </c:pt>
                <c:pt idx="258">
                  <c:v>47.989823776464966</c:v>
                </c:pt>
                <c:pt idx="259">
                  <c:v>48.986477141257048</c:v>
                </c:pt>
                <c:pt idx="260">
                  <c:v>49.263489214502833</c:v>
                </c:pt>
                <c:pt idx="261">
                  <c:v>49.675365697566967</c:v>
                </c:pt>
                <c:pt idx="262">
                  <c:v>50.171772765562174</c:v>
                </c:pt>
                <c:pt idx="263">
                  <c:v>50.826326814224835</c:v>
                </c:pt>
                <c:pt idx="264">
                  <c:v>50.262995426993527</c:v>
                </c:pt>
                <c:pt idx="265">
                  <c:v>49.853119443948529</c:v>
                </c:pt>
                <c:pt idx="266">
                  <c:v>49.157972520745886</c:v>
                </c:pt>
                <c:pt idx="267">
                  <c:v>49.125205179092724</c:v>
                </c:pt>
                <c:pt idx="268">
                  <c:v>48.499762320743272</c:v>
                </c:pt>
                <c:pt idx="269">
                  <c:v>48.735038985579322</c:v>
                </c:pt>
                <c:pt idx="270">
                  <c:v>49.355851942543133</c:v>
                </c:pt>
                <c:pt idx="271">
                  <c:v>49.494165354186002</c:v>
                </c:pt>
                <c:pt idx="272">
                  <c:v>49.250998117954879</c:v>
                </c:pt>
                <c:pt idx="273">
                  <c:v>48.392919414620984</c:v>
                </c:pt>
                <c:pt idx="274">
                  <c:v>47.446067495591592</c:v>
                </c:pt>
                <c:pt idx="275">
                  <c:v>46.093868108746193</c:v>
                </c:pt>
                <c:pt idx="276">
                  <c:v>44.62403056904526</c:v>
                </c:pt>
                <c:pt idx="277">
                  <c:v>42.952021160524318</c:v>
                </c:pt>
                <c:pt idx="278">
                  <c:v>40.474251820885598</c:v>
                </c:pt>
                <c:pt idx="279">
                  <c:v>39.097507859283198</c:v>
                </c:pt>
                <c:pt idx="280">
                  <c:v>37.968666925045909</c:v>
                </c:pt>
                <c:pt idx="281">
                  <c:v>37.705560398445371</c:v>
                </c:pt>
                <c:pt idx="282">
                  <c:v>37.894509290972358</c:v>
                </c:pt>
                <c:pt idx="283">
                  <c:v>37.884365832016648</c:v>
                </c:pt>
                <c:pt idx="284">
                  <c:v>39.141042031614695</c:v>
                </c:pt>
                <c:pt idx="285">
                  <c:v>39.080425732028168</c:v>
                </c:pt>
                <c:pt idx="286">
                  <c:v>39.584389218835788</c:v>
                </c:pt>
                <c:pt idx="287">
                  <c:v>39.606658705981729</c:v>
                </c:pt>
                <c:pt idx="288">
                  <c:v>40.426428785634229</c:v>
                </c:pt>
                <c:pt idx="289">
                  <c:v>42.366800024693497</c:v>
                </c:pt>
                <c:pt idx="290">
                  <c:v>51.0179830409555</c:v>
                </c:pt>
                <c:pt idx="291">
                  <c:v>46.101508360224443</c:v>
                </c:pt>
                <c:pt idx="292">
                  <c:v>42.588447673297708</c:v>
                </c:pt>
                <c:pt idx="293">
                  <c:v>40.597000416786116</c:v>
                </c:pt>
                <c:pt idx="294">
                  <c:v>40.645853812025138</c:v>
                </c:pt>
                <c:pt idx="295">
                  <c:v>40.49863465005248</c:v>
                </c:pt>
                <c:pt idx="296">
                  <c:v>41.465620612226239</c:v>
                </c:pt>
                <c:pt idx="297">
                  <c:v>41.918939435738643</c:v>
                </c:pt>
                <c:pt idx="298">
                  <c:v>42.472858947484021</c:v>
                </c:pt>
                <c:pt idx="299">
                  <c:v>42.712100075919608</c:v>
                </c:pt>
                <c:pt idx="300">
                  <c:v>42.582268060902862</c:v>
                </c:pt>
                <c:pt idx="301">
                  <c:v>42.701538234333917</c:v>
                </c:pt>
                <c:pt idx="302">
                  <c:v>42.625478676061256</c:v>
                </c:pt>
                <c:pt idx="303">
                  <c:v>42.309488414884349</c:v>
                </c:pt>
                <c:pt idx="304">
                  <c:v>41.941472121764939</c:v>
                </c:pt>
                <c:pt idx="305">
                  <c:v>41.667603289441374</c:v>
                </c:pt>
                <c:pt idx="306">
                  <c:v>40.092635136443505</c:v>
                </c:pt>
                <c:pt idx="307">
                  <c:v>37.652565947559765</c:v>
                </c:pt>
                <c:pt idx="308">
                  <c:v>37.284563355130324</c:v>
                </c:pt>
                <c:pt idx="309">
                  <c:v>36.585165176396231</c:v>
                </c:pt>
                <c:pt idx="310">
                  <c:v>35.131978235199071</c:v>
                </c:pt>
                <c:pt idx="311">
                  <c:v>35.662822465302867</c:v>
                </c:pt>
                <c:pt idx="312">
                  <c:v>41.05541447581215</c:v>
                </c:pt>
                <c:pt idx="313">
                  <c:v>49.249084779911144</c:v>
                </c:pt>
                <c:pt idx="314">
                  <c:v>43.013872675819378</c:v>
                </c:pt>
                <c:pt idx="315">
                  <c:v>38.895054041486773</c:v>
                </c:pt>
                <c:pt idx="316">
                  <c:v>40.165263789579065</c:v>
                </c:pt>
                <c:pt idx="317">
                  <c:v>44.937121009589013</c:v>
                </c:pt>
                <c:pt idx="318">
                  <c:v>45.497414979390591</c:v>
                </c:pt>
                <c:pt idx="319">
                  <c:v>51.019759288231697</c:v>
                </c:pt>
                <c:pt idx="320">
                  <c:v>47.165688585429152</c:v>
                </c:pt>
                <c:pt idx="321">
                  <c:v>45.970687270949263</c:v>
                </c:pt>
                <c:pt idx="322">
                  <c:v>40.842650443210417</c:v>
                </c:pt>
                <c:pt idx="323">
                  <c:v>41.02776661169375</c:v>
                </c:pt>
                <c:pt idx="324">
                  <c:v>42.277757938993417</c:v>
                </c:pt>
                <c:pt idx="325">
                  <c:v>44.811096866776317</c:v>
                </c:pt>
                <c:pt idx="326">
                  <c:v>46.67556026015756</c:v>
                </c:pt>
                <c:pt idx="327">
                  <c:v>53.78085245196111</c:v>
                </c:pt>
                <c:pt idx="328">
                  <c:v>47.376408289951918</c:v>
                </c:pt>
                <c:pt idx="329">
                  <c:v>47.845341443697741</c:v>
                </c:pt>
                <c:pt idx="330">
                  <c:v>47.230591626679676</c:v>
                </c:pt>
                <c:pt idx="331">
                  <c:v>43.984058338064358</c:v>
                </c:pt>
                <c:pt idx="332">
                  <c:v>33.801717329039256</c:v>
                </c:pt>
                <c:pt idx="333">
                  <c:v>36.077830449787079</c:v>
                </c:pt>
                <c:pt idx="334">
                  <c:v>38.489138171628881</c:v>
                </c:pt>
                <c:pt idx="335">
                  <c:v>42.599193733564732</c:v>
                </c:pt>
                <c:pt idx="336">
                  <c:v>45.253885963033362</c:v>
                </c:pt>
                <c:pt idx="337">
                  <c:v>53.467226777666987</c:v>
                </c:pt>
                <c:pt idx="338">
                  <c:v>59.182656722906849</c:v>
                </c:pt>
                <c:pt idx="339">
                  <c:v>55.375186268269559</c:v>
                </c:pt>
                <c:pt idx="340">
                  <c:v>49.234387866414274</c:v>
                </c:pt>
                <c:pt idx="341">
                  <c:v>47.829769741626976</c:v>
                </c:pt>
                <c:pt idx="342">
                  <c:v>41.951520159469027</c:v>
                </c:pt>
                <c:pt idx="343">
                  <c:v>40.855468088494071</c:v>
                </c:pt>
                <c:pt idx="344">
                  <c:v>33.418566969763269</c:v>
                </c:pt>
                <c:pt idx="345">
                  <c:v>32.261996366076147</c:v>
                </c:pt>
                <c:pt idx="346">
                  <c:v>32.316486663054185</c:v>
                </c:pt>
                <c:pt idx="347">
                  <c:v>31.588254488423853</c:v>
                </c:pt>
                <c:pt idx="348">
                  <c:v>29.974884339945469</c:v>
                </c:pt>
                <c:pt idx="349">
                  <c:v>28.471763016190565</c:v>
                </c:pt>
                <c:pt idx="350">
                  <c:v>27.252396373846551</c:v>
                </c:pt>
                <c:pt idx="351">
                  <c:v>25.41085244436232</c:v>
                </c:pt>
                <c:pt idx="352">
                  <c:v>24.708358128079013</c:v>
                </c:pt>
                <c:pt idx="353">
                  <c:v>24.294848011326948</c:v>
                </c:pt>
                <c:pt idx="354">
                  <c:v>24.159936035941953</c:v>
                </c:pt>
                <c:pt idx="355">
                  <c:v>24.47002872632266</c:v>
                </c:pt>
                <c:pt idx="356">
                  <c:v>23.816910474656659</c:v>
                </c:pt>
                <c:pt idx="357">
                  <c:v>23.461710117403392</c:v>
                </c:pt>
                <c:pt idx="358">
                  <c:v>22.87355489495317</c:v>
                </c:pt>
                <c:pt idx="359">
                  <c:v>22.051099466390276</c:v>
                </c:pt>
                <c:pt idx="360">
                  <c:v>22.199190015406153</c:v>
                </c:pt>
                <c:pt idx="361">
                  <c:v>22.007124167751954</c:v>
                </c:pt>
                <c:pt idx="362">
                  <c:v>21.02042938998764</c:v>
                </c:pt>
                <c:pt idx="363">
                  <c:v>20.554689382993665</c:v>
                </c:pt>
                <c:pt idx="364">
                  <c:v>22.297228650382809</c:v>
                </c:pt>
                <c:pt idx="365">
                  <c:v>23.699838700788277</c:v>
                </c:pt>
                <c:pt idx="366">
                  <c:v>26.398906946262937</c:v>
                </c:pt>
                <c:pt idx="367">
                  <c:v>26.567527473864647</c:v>
                </c:pt>
                <c:pt idx="368">
                  <c:v>26.064105008149156</c:v>
                </c:pt>
                <c:pt idx="369">
                  <c:v>25.081394151515131</c:v>
                </c:pt>
                <c:pt idx="370">
                  <c:v>21.171008498731666</c:v>
                </c:pt>
                <c:pt idx="371">
                  <c:v>20.14562653621044</c:v>
                </c:pt>
                <c:pt idx="372">
                  <c:v>18.287164161825078</c:v>
                </c:pt>
                <c:pt idx="373">
                  <c:v>18.091891884747415</c:v>
                </c:pt>
                <c:pt idx="374">
                  <c:v>17.713261428409513</c:v>
                </c:pt>
                <c:pt idx="375">
                  <c:v>18.698516307053556</c:v>
                </c:pt>
                <c:pt idx="376">
                  <c:v>19.226606178511599</c:v>
                </c:pt>
                <c:pt idx="377">
                  <c:v>21.205698265141812</c:v>
                </c:pt>
                <c:pt idx="378">
                  <c:v>21.914922912537698</c:v>
                </c:pt>
                <c:pt idx="379">
                  <c:v>23.540167513368356</c:v>
                </c:pt>
                <c:pt idx="380">
                  <c:v>24.461171681086874</c:v>
                </c:pt>
                <c:pt idx="381">
                  <c:v>25.181255997918427</c:v>
                </c:pt>
                <c:pt idx="382">
                  <c:v>25.746808015589721</c:v>
                </c:pt>
                <c:pt idx="383">
                  <c:v>26.011043897505086</c:v>
                </c:pt>
                <c:pt idx="384">
                  <c:v>25.392965964668143</c:v>
                </c:pt>
                <c:pt idx="385">
                  <c:v>25.37322070073381</c:v>
                </c:pt>
                <c:pt idx="386">
                  <c:v>25.875777712572734</c:v>
                </c:pt>
                <c:pt idx="387">
                  <c:v>26.806200762531731</c:v>
                </c:pt>
                <c:pt idx="388">
                  <c:v>27.173195026778767</c:v>
                </c:pt>
                <c:pt idx="389">
                  <c:v>25.62578614187353</c:v>
                </c:pt>
                <c:pt idx="390">
                  <c:v>24.9300534472885</c:v>
                </c:pt>
                <c:pt idx="391">
                  <c:v>24.361475565965232</c:v>
                </c:pt>
                <c:pt idx="392">
                  <c:v>24.349611668611761</c:v>
                </c:pt>
                <c:pt idx="393">
                  <c:v>23.017166898320951</c:v>
                </c:pt>
                <c:pt idx="394">
                  <c:v>23.170914203038745</c:v>
                </c:pt>
                <c:pt idx="395">
                  <c:v>22.913738209562663</c:v>
                </c:pt>
                <c:pt idx="396">
                  <c:v>22.659905695987462</c:v>
                </c:pt>
                <c:pt idx="397">
                  <c:v>22.571496146177754</c:v>
                </c:pt>
                <c:pt idx="398">
                  <c:v>22.425822952105214</c:v>
                </c:pt>
                <c:pt idx="399">
                  <c:v>21.861055392272188</c:v>
                </c:pt>
                <c:pt idx="400">
                  <c:v>19.48832082345832</c:v>
                </c:pt>
                <c:pt idx="401">
                  <c:v>18.255728024359374</c:v>
                </c:pt>
                <c:pt idx="402">
                  <c:v>17.108292348774302</c:v>
                </c:pt>
                <c:pt idx="403">
                  <c:v>18.275766407301592</c:v>
                </c:pt>
                <c:pt idx="404">
                  <c:v>16.793296575527918</c:v>
                </c:pt>
                <c:pt idx="405">
                  <c:v>17.333005077561367</c:v>
                </c:pt>
                <c:pt idx="406">
                  <c:v>17.276969892996988</c:v>
                </c:pt>
                <c:pt idx="407">
                  <c:v>20.289964809565028</c:v>
                </c:pt>
                <c:pt idx="408">
                  <c:v>21.180967913952639</c:v>
                </c:pt>
                <c:pt idx="409">
                  <c:v>20.926161681791701</c:v>
                </c:pt>
                <c:pt idx="410">
                  <c:v>18.109592819637481</c:v>
                </c:pt>
                <c:pt idx="411">
                  <c:v>19.007600649938603</c:v>
                </c:pt>
                <c:pt idx="412">
                  <c:v>27.028838247685044</c:v>
                </c:pt>
                <c:pt idx="413">
                  <c:v>31.54082435899981</c:v>
                </c:pt>
                <c:pt idx="414">
                  <c:v>35.037597310817169</c:v>
                </c:pt>
                <c:pt idx="415">
                  <c:v>39.356355386689501</c:v>
                </c:pt>
                <c:pt idx="416">
                  <c:v>42.586700981080739</c:v>
                </c:pt>
                <c:pt idx="417">
                  <c:v>47.499417504042214</c:v>
                </c:pt>
                <c:pt idx="418">
                  <c:v>49.235751073865508</c:v>
                </c:pt>
                <c:pt idx="419">
                  <c:v>50.148222054266398</c:v>
                </c:pt>
                <c:pt idx="420">
                  <c:v>46.852782902555639</c:v>
                </c:pt>
                <c:pt idx="421">
                  <c:v>40.645742168113806</c:v>
                </c:pt>
                <c:pt idx="422">
                  <c:v>33.300515438403835</c:v>
                </c:pt>
                <c:pt idx="423">
                  <c:v>33.168622123496718</c:v>
                </c:pt>
                <c:pt idx="424">
                  <c:v>32.921162295382949</c:v>
                </c:pt>
                <c:pt idx="425">
                  <c:v>32.369106675652873</c:v>
                </c:pt>
                <c:pt idx="426">
                  <c:v>34.351403438715359</c:v>
                </c:pt>
                <c:pt idx="427">
                  <c:v>31.546493941943535</c:v>
                </c:pt>
                <c:pt idx="428">
                  <c:v>29.792117804063363</c:v>
                </c:pt>
                <c:pt idx="429">
                  <c:v>26.189866048452174</c:v>
                </c:pt>
                <c:pt idx="430">
                  <c:v>24.421541484591064</c:v>
                </c:pt>
                <c:pt idx="431">
                  <c:v>22.781755449253986</c:v>
                </c:pt>
                <c:pt idx="432">
                  <c:v>22.160306328648335</c:v>
                </c:pt>
                <c:pt idx="433">
                  <c:v>23.084406385715624</c:v>
                </c:pt>
                <c:pt idx="434">
                  <c:v>24.090279091755992</c:v>
                </c:pt>
                <c:pt idx="435">
                  <c:v>24.532581022719857</c:v>
                </c:pt>
                <c:pt idx="436">
                  <c:v>24.95928644002095</c:v>
                </c:pt>
                <c:pt idx="437">
                  <c:v>25.016462271680581</c:v>
                </c:pt>
                <c:pt idx="438">
                  <c:v>28.104988855579304</c:v>
                </c:pt>
                <c:pt idx="439">
                  <c:v>30.93230743113843</c:v>
                </c:pt>
                <c:pt idx="440">
                  <c:v>31.36785821995317</c:v>
                </c:pt>
                <c:pt idx="441">
                  <c:v>30.299468949580415</c:v>
                </c:pt>
                <c:pt idx="442">
                  <c:v>29.994056572352758</c:v>
                </c:pt>
                <c:pt idx="443">
                  <c:v>34.116740993728946</c:v>
                </c:pt>
                <c:pt idx="444">
                  <c:v>38.701022416619104</c:v>
                </c:pt>
                <c:pt idx="445">
                  <c:v>38.270442930464647</c:v>
                </c:pt>
                <c:pt idx="446">
                  <c:v>39.698355471319275</c:v>
                </c:pt>
                <c:pt idx="447">
                  <c:v>44.434471462256013</c:v>
                </c:pt>
                <c:pt idx="448">
                  <c:v>52.828017202331424</c:v>
                </c:pt>
                <c:pt idx="449">
                  <c:v>52.764001161920383</c:v>
                </c:pt>
                <c:pt idx="450">
                  <c:v>50.552038944363289</c:v>
                </c:pt>
                <c:pt idx="451">
                  <c:v>47.913081615159967</c:v>
                </c:pt>
                <c:pt idx="452">
                  <c:v>49.617338897282551</c:v>
                </c:pt>
                <c:pt idx="453">
                  <c:v>56.814378673686946</c:v>
                </c:pt>
                <c:pt idx="454">
                  <c:v>53.833862592380804</c:v>
                </c:pt>
                <c:pt idx="455">
                  <c:v>31.25850932412261</c:v>
                </c:pt>
                <c:pt idx="456">
                  <c:v>37.157939217559644</c:v>
                </c:pt>
                <c:pt idx="457">
                  <c:v>35.515450569702409</c:v>
                </c:pt>
                <c:pt idx="458">
                  <c:v>35.433922934097026</c:v>
                </c:pt>
                <c:pt idx="459">
                  <c:v>29.397366810474519</c:v>
                </c:pt>
                <c:pt idx="460">
                  <c:v>27.253693794760476</c:v>
                </c:pt>
                <c:pt idx="461">
                  <c:v>25.768220448885078</c:v>
                </c:pt>
                <c:pt idx="462">
                  <c:v>25.014258595031084</c:v>
                </c:pt>
                <c:pt idx="463">
                  <c:v>23.914643868329858</c:v>
                </c:pt>
                <c:pt idx="464">
                  <c:v>23.520431848893029</c:v>
                </c:pt>
                <c:pt idx="465">
                  <c:v>24.918316511271509</c:v>
                </c:pt>
                <c:pt idx="466">
                  <c:v>25.253540282071693</c:v>
                </c:pt>
                <c:pt idx="467">
                  <c:v>25.224858622461227</c:v>
                </c:pt>
                <c:pt idx="468">
                  <c:v>26.419809476991997</c:v>
                </c:pt>
                <c:pt idx="469">
                  <c:v>26.833199344244221</c:v>
                </c:pt>
                <c:pt idx="470">
                  <c:v>28.551867966332118</c:v>
                </c:pt>
                <c:pt idx="471">
                  <c:v>36.770464333004142</c:v>
                </c:pt>
                <c:pt idx="472">
                  <c:v>40.722470579315626</c:v>
                </c:pt>
                <c:pt idx="473">
                  <c:v>61.048823487843762</c:v>
                </c:pt>
                <c:pt idx="474">
                  <c:v>69.749285383877236</c:v>
                </c:pt>
                <c:pt idx="475">
                  <c:v>78.711970602798118</c:v>
                </c:pt>
                <c:pt idx="476">
                  <c:v>73.643613449913531</c:v>
                </c:pt>
                <c:pt idx="477">
                  <c:v>71.671658589179245</c:v>
                </c:pt>
                <c:pt idx="478">
                  <c:v>60.99248940051757</c:v>
                </c:pt>
                <c:pt idx="479">
                  <c:v>64.372537784411804</c:v>
                </c:pt>
                <c:pt idx="480">
                  <c:v>77.093887368737285</c:v>
                </c:pt>
                <c:pt idx="481">
                  <c:v>82.511546021288396</c:v>
                </c:pt>
                <c:pt idx="482">
                  <c:v>85.333945884869735</c:v>
                </c:pt>
                <c:pt idx="483">
                  <c:v>87.793211091277243</c:v>
                </c:pt>
                <c:pt idx="484">
                  <c:v>87.907656506562262</c:v>
                </c:pt>
                <c:pt idx="485">
                  <c:v>67.624770954650799</c:v>
                </c:pt>
                <c:pt idx="486">
                  <c:v>82.399064382694533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12-4B79-B81A-672BAA8E4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E</a:t>
            </a:r>
            <a:r>
              <a:rPr lang="en-US" sz="1800" baseline="0"/>
              <a:t>xtended to F(r) = 100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16557243753701"/>
          <c:y val="0.102339096342529"/>
          <c:w val="0.75699926450399901"/>
          <c:h val="0.80756148220917801"/>
        </c:manualLayout>
      </c:layout>
      <c:scatterChart>
        <c:scatterStyle val="lineMarker"/>
        <c:varyColors val="0"/>
        <c:ser>
          <c:idx val="0"/>
          <c:order val="0"/>
          <c:tx>
            <c:v>Layer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'SCPT-13'!$AP$13:$AP$9908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2.1320540355616808</c:v>
                </c:pt>
                <c:pt idx="5">
                  <c:v>2.4580063120220839</c:v>
                </c:pt>
                <c:pt idx="6">
                  <c:v>2.6151295161968773</c:v>
                </c:pt>
                <c:pt idx="7">
                  <c:v>2.7018953236682708</c:v>
                </c:pt>
                <c:pt idx="8">
                  <c:v>2.7673485210675053</c:v>
                </c:pt>
                <c:pt idx="9">
                  <c:v>2.971495282161468</c:v>
                </c:pt>
                <c:pt idx="10">
                  <c:v>2.8540301811738984</c:v>
                </c:pt>
                <c:pt idx="11">
                  <c:v>2.6652390688809851</c:v>
                </c:pt>
                <c:pt idx="12">
                  <c:v>2.4967288657530737</c:v>
                </c:pt>
                <c:pt idx="13">
                  <c:v>2.445358805145319</c:v>
                </c:pt>
                <c:pt idx="14">
                  <c:v>2.5187505973080668</c:v>
                </c:pt>
                <c:pt idx="15">
                  <c:v>2.5077862907994399</c:v>
                </c:pt>
                <c:pt idx="16">
                  <c:v>2.5462362973095294</c:v>
                </c:pt>
                <c:pt idx="17">
                  <c:v>2.7101297894175636</c:v>
                </c:pt>
                <c:pt idx="18">
                  <c:v>2.7960964950255516</c:v>
                </c:pt>
                <c:pt idx="19">
                  <c:v>2.7410663056692841</c:v>
                </c:pt>
                <c:pt idx="20">
                  <c:v>2.5741657164730101</c:v>
                </c:pt>
                <c:pt idx="21">
                  <c:v>2.3173793220722549</c:v>
                </c:pt>
                <c:pt idx="22">
                  <c:v>2.3122959408324397</c:v>
                </c:pt>
                <c:pt idx="23">
                  <c:v>2.2141652622411527</c:v>
                </c:pt>
                <c:pt idx="24">
                  <c:v>2.2397309110051422</c:v>
                </c:pt>
                <c:pt idx="25">
                  <c:v>2.467840072616903</c:v>
                </c:pt>
                <c:pt idx="26">
                  <c:v>2.9583245335801056</c:v>
                </c:pt>
                <c:pt idx="27">
                  <c:v>3.3637533781906184</c:v>
                </c:pt>
                <c:pt idx="28">
                  <c:v>3.5888092236982585</c:v>
                </c:pt>
                <c:pt idx="29">
                  <c:v>4.3818350540961886</c:v>
                </c:pt>
                <c:pt idx="30">
                  <c:v>4.2936586116973086</c:v>
                </c:pt>
                <c:pt idx="31">
                  <c:v>3.9961347146870043</c:v>
                </c:pt>
                <c:pt idx="32">
                  <c:v>3.8200175268213532</c:v>
                </c:pt>
                <c:pt idx="33">
                  <c:v>3.4924228005448898</c:v>
                </c:pt>
                <c:pt idx="34">
                  <c:v>3.305062672207753</c:v>
                </c:pt>
                <c:pt idx="35">
                  <c:v>3.2973342757897974</c:v>
                </c:pt>
                <c:pt idx="36">
                  <c:v>3.1987633320244147</c:v>
                </c:pt>
                <c:pt idx="37">
                  <c:v>3.2470926512532596</c:v>
                </c:pt>
                <c:pt idx="38">
                  <c:v>3.2794383689509163</c:v>
                </c:pt>
                <c:pt idx="39">
                  <c:v>3.4253935779631637</c:v>
                </c:pt>
                <c:pt idx="40">
                  <c:v>3.230761629853852</c:v>
                </c:pt>
                <c:pt idx="41">
                  <c:v>3.1485047452399746</c:v>
                </c:pt>
                <c:pt idx="42">
                  <c:v>3.1920711199735323</c:v>
                </c:pt>
                <c:pt idx="43">
                  <c:v>3.0334171871732587</c:v>
                </c:pt>
                <c:pt idx="44">
                  <c:v>3.077526428110811</c:v>
                </c:pt>
                <c:pt idx="45">
                  <c:v>2.9999728450733856</c:v>
                </c:pt>
                <c:pt idx="46">
                  <c:v>2.8386665097605541</c:v>
                </c:pt>
                <c:pt idx="47">
                  <c:v>2.8438459704377852</c:v>
                </c:pt>
                <c:pt idx="48">
                  <c:v>2.8235964758336705</c:v>
                </c:pt>
                <c:pt idx="49">
                  <c:v>2.927110825410832</c:v>
                </c:pt>
                <c:pt idx="50">
                  <c:v>3.2014340742454093</c:v>
                </c:pt>
                <c:pt idx="51">
                  <c:v>3.3589376778469626</c:v>
                </c:pt>
                <c:pt idx="52">
                  <c:v>3.2811800408328096</c:v>
                </c:pt>
                <c:pt idx="53">
                  <c:v>3.4525443869577948</c:v>
                </c:pt>
                <c:pt idx="54">
                  <c:v>3.6689141225667279</c:v>
                </c:pt>
                <c:pt idx="55">
                  <c:v>3.7452818375228869</c:v>
                </c:pt>
                <c:pt idx="56">
                  <c:v>3.7257456227149257</c:v>
                </c:pt>
                <c:pt idx="57">
                  <c:v>3.7122026884830324</c:v>
                </c:pt>
                <c:pt idx="58">
                  <c:v>3.6748766132337121</c:v>
                </c:pt>
                <c:pt idx="59">
                  <c:v>3.5062748844446912</c:v>
                </c:pt>
                <c:pt idx="60">
                  <c:v>3.5358738790365352</c:v>
                </c:pt>
                <c:pt idx="61">
                  <c:v>3.6041319819668085</c:v>
                </c:pt>
                <c:pt idx="62">
                  <c:v>3.5257379772913913</c:v>
                </c:pt>
                <c:pt idx="63">
                  <c:v>3.3041193645900155</c:v>
                </c:pt>
                <c:pt idx="64">
                  <c:v>3.0833013434199366</c:v>
                </c:pt>
                <c:pt idx="65">
                  <c:v>3.0778686119739702</c:v>
                </c:pt>
                <c:pt idx="66">
                  <c:v>2.9547496775422997</c:v>
                </c:pt>
                <c:pt idx="67">
                  <c:v>2.8367909615088691</c:v>
                </c:pt>
                <c:pt idx="68">
                  <c:v>2.8397826787525449</c:v>
                </c:pt>
                <c:pt idx="69">
                  <c:v>2.7326374710153654</c:v>
                </c:pt>
                <c:pt idx="70">
                  <c:v>2.3255596379076908</c:v>
                </c:pt>
                <c:pt idx="71">
                  <c:v>1.8779082177605995</c:v>
                </c:pt>
                <c:pt idx="72">
                  <c:v>2.7124100363671695</c:v>
                </c:pt>
                <c:pt idx="73">
                  <c:v>3.696202646731757</c:v>
                </c:pt>
                <c:pt idx="74">
                  <c:v>3.3386754799060676</c:v>
                </c:pt>
                <c:pt idx="75">
                  <c:v>3.6614347518263228</c:v>
                </c:pt>
                <c:pt idx="76">
                  <c:v>4.1514918781682164</c:v>
                </c:pt>
                <c:pt idx="77">
                  <c:v>4.3713828506400567</c:v>
                </c:pt>
                <c:pt idx="78">
                  <c:v>4.2680663569522226</c:v>
                </c:pt>
                <c:pt idx="79">
                  <c:v>3.2783265513712099</c:v>
                </c:pt>
                <c:pt idx="80">
                  <c:v>2.9594940817540292</c:v>
                </c:pt>
                <c:pt idx="81">
                  <c:v>2.7554835767697092</c:v>
                </c:pt>
                <c:pt idx="82">
                  <c:v>2.4970524496299791</c:v>
                </c:pt>
                <c:pt idx="83">
                  <c:v>1.8694728279084767</c:v>
                </c:pt>
                <c:pt idx="84">
                  <c:v>1.4432758739217899</c:v>
                </c:pt>
                <c:pt idx="85">
                  <c:v>1.7560213112937761</c:v>
                </c:pt>
                <c:pt idx="86">
                  <c:v>1.9572265943856668</c:v>
                </c:pt>
                <c:pt idx="87">
                  <c:v>3.9728852716171952</c:v>
                </c:pt>
                <c:pt idx="88">
                  <c:v>4.2761915091548177</c:v>
                </c:pt>
                <c:pt idx="89">
                  <c:v>5.461854778917651</c:v>
                </c:pt>
                <c:pt idx="90">
                  <c:v>4.602634251983595</c:v>
                </c:pt>
                <c:pt idx="91">
                  <c:v>5.2865571392197639</c:v>
                </c:pt>
                <c:pt idx="92">
                  <c:v>4.9822455988142691</c:v>
                </c:pt>
                <c:pt idx="93">
                  <c:v>4.7594660749610922</c:v>
                </c:pt>
                <c:pt idx="94">
                  <c:v>3.7973798288199951</c:v>
                </c:pt>
                <c:pt idx="95">
                  <c:v>2.747208371139835</c:v>
                </c:pt>
                <c:pt idx="96">
                  <c:v>2.3039694515895941</c:v>
                </c:pt>
                <c:pt idx="97">
                  <c:v>2.1997017002223087</c:v>
                </c:pt>
                <c:pt idx="98">
                  <c:v>2.0781471221149825</c:v>
                </c:pt>
                <c:pt idx="99">
                  <c:v>2.1571344506942669</c:v>
                </c:pt>
                <c:pt idx="100">
                  <c:v>2.1042043155723529</c:v>
                </c:pt>
                <c:pt idx="101">
                  <c:v>1.9285889143775825</c:v>
                </c:pt>
                <c:pt idx="102">
                  <c:v>1.9306175352161528</c:v>
                </c:pt>
                <c:pt idx="103">
                  <c:v>2.3769365536559528</c:v>
                </c:pt>
                <c:pt idx="104">
                  <c:v>2.4452250453810809</c:v>
                </c:pt>
                <c:pt idx="105">
                  <c:v>2.3703308144027573</c:v>
                </c:pt>
                <c:pt idx="106">
                  <c:v>4.3024710920015936</c:v>
                </c:pt>
                <c:pt idx="107">
                  <c:v>3.7817070570748825</c:v>
                </c:pt>
                <c:pt idx="108">
                  <c:v>3.7875111391321261</c:v>
                </c:pt>
                <c:pt idx="109">
                  <c:v>3.0697192733027774</c:v>
                </c:pt>
                <c:pt idx="110">
                  <c:v>2.5130870836499475</c:v>
                </c:pt>
                <c:pt idx="111">
                  <c:v>1.9655986147397553</c:v>
                </c:pt>
                <c:pt idx="112">
                  <c:v>2.02736880567626</c:v>
                </c:pt>
                <c:pt idx="113">
                  <c:v>1.7407353139022446</c:v>
                </c:pt>
                <c:pt idx="114">
                  <c:v>2.0007347174971937</c:v>
                </c:pt>
                <c:pt idx="115">
                  <c:v>1.9518923526915997</c:v>
                </c:pt>
                <c:pt idx="116">
                  <c:v>2.2885753482605584</c:v>
                </c:pt>
                <c:pt idx="117">
                  <c:v>2.5610064107583463</c:v>
                </c:pt>
                <c:pt idx="118">
                  <c:v>2.7425342149468661</c:v>
                </c:pt>
                <c:pt idx="119">
                  <c:v>2.8017573566794924</c:v>
                </c:pt>
                <c:pt idx="120">
                  <c:v>2.8337799600106655</c:v>
                </c:pt>
                <c:pt idx="121">
                  <c:v>2.8669343716981519</c:v>
                </c:pt>
                <c:pt idx="122">
                  <c:v>2.9317631124621641</c:v>
                </c:pt>
                <c:pt idx="123">
                  <c:v>2.7906667859453544</c:v>
                </c:pt>
                <c:pt idx="124">
                  <c:v>2.8373394744520488</c:v>
                </c:pt>
                <c:pt idx="125">
                  <c:v>2.7978031897648719</c:v>
                </c:pt>
                <c:pt idx="126">
                  <c:v>2.9294732045670573</c:v>
                </c:pt>
                <c:pt idx="127">
                  <c:v>2.9723087505754151</c:v>
                </c:pt>
                <c:pt idx="128">
                  <c:v>3.0822328675538606</c:v>
                </c:pt>
                <c:pt idx="129">
                  <c:v>2.9410753983684685</c:v>
                </c:pt>
                <c:pt idx="130">
                  <c:v>3.5645327291550171</c:v>
                </c:pt>
                <c:pt idx="131">
                  <c:v>4.0439962687137978</c:v>
                </c:pt>
                <c:pt idx="132">
                  <c:v>4.4699911418507838</c:v>
                </c:pt>
                <c:pt idx="133">
                  <c:v>4.7340763736461309</c:v>
                </c:pt>
                <c:pt idx="134">
                  <c:v>5.2169649333606731</c:v>
                </c:pt>
                <c:pt idx="135">
                  <c:v>5.7829505012281448</c:v>
                </c:pt>
                <c:pt idx="136">
                  <c:v>5.5427446649345891</c:v>
                </c:pt>
                <c:pt idx="137">
                  <c:v>5.3671587768788491</c:v>
                </c:pt>
                <c:pt idx="138">
                  <c:v>4.7130154295709881</c:v>
                </c:pt>
                <c:pt idx="139">
                  <c:v>4.4423911652926886</c:v>
                </c:pt>
                <c:pt idx="140">
                  <c:v>4.0636705480491049</c:v>
                </c:pt>
                <c:pt idx="141">
                  <c:v>4.0677107525024434</c:v>
                </c:pt>
                <c:pt idx="142">
                  <c:v>3.4957551687882913</c:v>
                </c:pt>
                <c:pt idx="143">
                  <c:v>3.4063645379934768</c:v>
                </c:pt>
                <c:pt idx="144">
                  <c:v>3.3803060408746739</c:v>
                </c:pt>
                <c:pt idx="145">
                  <c:v>3.3732887276432559</c:v>
                </c:pt>
                <c:pt idx="146">
                  <c:v>3.3294713524604029</c:v>
                </c:pt>
                <c:pt idx="147">
                  <c:v>2.8177384059316251</c:v>
                </c:pt>
                <c:pt idx="148">
                  <c:v>2.8195436863129104</c:v>
                </c:pt>
                <c:pt idx="149">
                  <c:v>2.8186993779740566</c:v>
                </c:pt>
                <c:pt idx="150">
                  <c:v>3.8127717894728472</c:v>
                </c:pt>
                <c:pt idx="151">
                  <c:v>4.5428817299970481</c:v>
                </c:pt>
                <c:pt idx="152">
                  <c:v>4.7223923756427251</c:v>
                </c:pt>
                <c:pt idx="153">
                  <c:v>4.9635864658007147</c:v>
                </c:pt>
                <c:pt idx="154">
                  <c:v>4.7981684821457389</c:v>
                </c:pt>
                <c:pt idx="155">
                  <c:v>4.746672330909246</c:v>
                </c:pt>
                <c:pt idx="156">
                  <c:v>4.7703397311695133</c:v>
                </c:pt>
                <c:pt idx="157">
                  <c:v>4.2680583270222607</c:v>
                </c:pt>
                <c:pt idx="158">
                  <c:v>4.2901564772934924</c:v>
                </c:pt>
                <c:pt idx="159">
                  <c:v>4.1572636899641306</c:v>
                </c:pt>
                <c:pt idx="160">
                  <c:v>4.4269439138655367</c:v>
                </c:pt>
                <c:pt idx="161">
                  <c:v>4.4997832645684648</c:v>
                </c:pt>
                <c:pt idx="162">
                  <c:v>4.80474632468768</c:v>
                </c:pt>
                <c:pt idx="163">
                  <c:v>4.5817330444134265</c:v>
                </c:pt>
                <c:pt idx="164">
                  <c:v>4.2302329987329417</c:v>
                </c:pt>
                <c:pt idx="165">
                  <c:v>3.511270497230714</c:v>
                </c:pt>
                <c:pt idx="166">
                  <c:v>2.9137779826510615</c:v>
                </c:pt>
                <c:pt idx="167">
                  <c:v>2.6924838402784594</c:v>
                </c:pt>
                <c:pt idx="168">
                  <c:v>2.8411091857462067</c:v>
                </c:pt>
                <c:pt idx="169">
                  <c:v>2.4288765251605069</c:v>
                </c:pt>
                <c:pt idx="170">
                  <c:v>2.2525347906796345</c:v>
                </c:pt>
                <c:pt idx="171">
                  <c:v>2.2659369089565713</c:v>
                </c:pt>
                <c:pt idx="172">
                  <c:v>2.3293942918862256</c:v>
                </c:pt>
                <c:pt idx="173">
                  <c:v>2.3907710342342261</c:v>
                </c:pt>
                <c:pt idx="174">
                  <c:v>2.5253116746988669</c:v>
                </c:pt>
                <c:pt idx="175">
                  <c:v>2.5210177957362934</c:v>
                </c:pt>
                <c:pt idx="176">
                  <c:v>2.8549792026335887</c:v>
                </c:pt>
                <c:pt idx="177">
                  <c:v>2.9449690397985386</c:v>
                </c:pt>
                <c:pt idx="178">
                  <c:v>2.9697456990665683</c:v>
                </c:pt>
                <c:pt idx="179">
                  <c:v>2.8531762925247595</c:v>
                </c:pt>
                <c:pt idx="180">
                  <c:v>2.6657787930111461</c:v>
                </c:pt>
                <c:pt idx="181">
                  <c:v>2.5767682046978151</c:v>
                </c:pt>
                <c:pt idx="182">
                  <c:v>2.1716599344806098</c:v>
                </c:pt>
                <c:pt idx="183">
                  <c:v>1.5033549276804745</c:v>
                </c:pt>
                <c:pt idx="184">
                  <c:v>1.4954022504213931</c:v>
                </c:pt>
                <c:pt idx="185">
                  <c:v>1.5468277793953762</c:v>
                </c:pt>
                <c:pt idx="186">
                  <c:v>1.8993136150909362</c:v>
                </c:pt>
                <c:pt idx="187">
                  <c:v>1.7400310198122548</c:v>
                </c:pt>
                <c:pt idx="188">
                  <c:v>1.444398351061561</c:v>
                </c:pt>
                <c:pt idx="189">
                  <c:v>1.2873269624466932</c:v>
                </c:pt>
                <c:pt idx="190">
                  <c:v>1.3297198500132448</c:v>
                </c:pt>
                <c:pt idx="191">
                  <c:v>1.5671985210966954</c:v>
                </c:pt>
                <c:pt idx="192">
                  <c:v>1.6971420517995299</c:v>
                </c:pt>
                <c:pt idx="193">
                  <c:v>2.0210001823773887</c:v>
                </c:pt>
                <c:pt idx="194">
                  <c:v>2.2308472731186524</c:v>
                </c:pt>
                <c:pt idx="195">
                  <c:v>2.436770561001846</c:v>
                </c:pt>
                <c:pt idx="196">
                  <c:v>2.6441739504897632</c:v>
                </c:pt>
                <c:pt idx="197">
                  <c:v>2.7305735286222079</c:v>
                </c:pt>
                <c:pt idx="198">
                  <c:v>2.7324858892285824</c:v>
                </c:pt>
                <c:pt idx="199">
                  <c:v>3.0521670948591146</c:v>
                </c:pt>
                <c:pt idx="200">
                  <c:v>3.0711165908326987</c:v>
                </c:pt>
                <c:pt idx="201">
                  <c:v>3.0732754176153385</c:v>
                </c:pt>
                <c:pt idx="202">
                  <c:v>3.075437281606983</c:v>
                </c:pt>
                <c:pt idx="203">
                  <c:v>3.0776021892216239</c:v>
                </c:pt>
                <c:pt idx="204">
                  <c:v>3.0797701468913261</c:v>
                </c:pt>
                <c:pt idx="205">
                  <c:v>3.0819411610662915</c:v>
                </c:pt>
                <c:pt idx="206">
                  <c:v>4.2602878167426628</c:v>
                </c:pt>
                <c:pt idx="207">
                  <c:v>4.2632987790187444</c:v>
                </c:pt>
                <c:pt idx="208">
                  <c:v>4.4895779931787931</c:v>
                </c:pt>
                <c:pt idx="209">
                  <c:v>4.6795988427561452</c:v>
                </c:pt>
                <c:pt idx="210">
                  <c:v>4.6434635959895951</c:v>
                </c:pt>
                <c:pt idx="211">
                  <c:v>5.3671415372723441</c:v>
                </c:pt>
                <c:pt idx="212">
                  <c:v>4.5345187599337882</c:v>
                </c:pt>
                <c:pt idx="213">
                  <c:v>4.3629063324030808</c:v>
                </c:pt>
                <c:pt idx="214">
                  <c:v>4.1368295759391218</c:v>
                </c:pt>
                <c:pt idx="215">
                  <c:v>4.098555973883621</c:v>
                </c:pt>
                <c:pt idx="216">
                  <c:v>4.140241736484807</c:v>
                </c:pt>
                <c:pt idx="217">
                  <c:v>4.3791443080321919</c:v>
                </c:pt>
                <c:pt idx="218">
                  <c:v>4.0819002707054848</c:v>
                </c:pt>
                <c:pt idx="219">
                  <c:v>4.1323240018730436</c:v>
                </c:pt>
                <c:pt idx="220">
                  <c:v>3.9636497754113731</c:v>
                </c:pt>
                <c:pt idx="221">
                  <c:v>3.8591781578027842</c:v>
                </c:pt>
                <c:pt idx="222">
                  <c:v>3.4811049494537101</c:v>
                </c:pt>
                <c:pt idx="223">
                  <c:v>3.489071490283739</c:v>
                </c:pt>
                <c:pt idx="224">
                  <c:v>3.6394152940812869</c:v>
                </c:pt>
                <c:pt idx="225">
                  <c:v>3.5013358780640491</c:v>
                </c:pt>
                <c:pt idx="226">
                  <c:v>3.6567416555997738</c:v>
                </c:pt>
                <c:pt idx="227">
                  <c:v>3.4991803617346351</c:v>
                </c:pt>
                <c:pt idx="228">
                  <c:v>3.3389783233268999</c:v>
                </c:pt>
                <c:pt idx="229">
                  <c:v>3.1811117071303867</c:v>
                </c:pt>
                <c:pt idx="230">
                  <c:v>3.1713014328049907</c:v>
                </c:pt>
                <c:pt idx="231">
                  <c:v>3.0610889070509475</c:v>
                </c:pt>
                <c:pt idx="232">
                  <c:v>3.1779478124917762</c:v>
                </c:pt>
                <c:pt idx="233">
                  <c:v>3.1538971293010825</c:v>
                </c:pt>
                <c:pt idx="234">
                  <c:v>3.1801542735470818</c:v>
                </c:pt>
                <c:pt idx="235">
                  <c:v>3.2748324110312006</c:v>
                </c:pt>
                <c:pt idx="236">
                  <c:v>3.402573696551193</c:v>
                </c:pt>
                <c:pt idx="237">
                  <c:v>3.3930419222165686</c:v>
                </c:pt>
                <c:pt idx="238">
                  <c:v>3.3124367069803173</c:v>
                </c:pt>
                <c:pt idx="239">
                  <c:v>3.1171431979197095</c:v>
                </c:pt>
                <c:pt idx="240">
                  <c:v>3.0139649176729861</c:v>
                </c:pt>
                <c:pt idx="241">
                  <c:v>2.8632249631400932</c:v>
                </c:pt>
                <c:pt idx="242">
                  <c:v>2.8598741895884272</c:v>
                </c:pt>
                <c:pt idx="243">
                  <c:v>2.7777928435785575</c:v>
                </c:pt>
                <c:pt idx="244">
                  <c:v>2.8661253946956373</c:v>
                </c:pt>
                <c:pt idx="245">
                  <c:v>2.8516302487275502</c:v>
                </c:pt>
                <c:pt idx="246">
                  <c:v>2.9622637081981833</c:v>
                </c:pt>
                <c:pt idx="247">
                  <c:v>2.9134500917562907</c:v>
                </c:pt>
                <c:pt idx="248">
                  <c:v>2.9539165135705208</c:v>
                </c:pt>
                <c:pt idx="249">
                  <c:v>3.0477695863428362</c:v>
                </c:pt>
                <c:pt idx="250">
                  <c:v>3.2030475181040039</c:v>
                </c:pt>
                <c:pt idx="251">
                  <c:v>3.2866978828940816</c:v>
                </c:pt>
                <c:pt idx="252">
                  <c:v>3.2006339180275254</c:v>
                </c:pt>
                <c:pt idx="253">
                  <c:v>3.1653494989910076</c:v>
                </c:pt>
                <c:pt idx="254">
                  <c:v>3.103998511152871</c:v>
                </c:pt>
                <c:pt idx="255">
                  <c:v>2.8346649452613515</c:v>
                </c:pt>
                <c:pt idx="256">
                  <c:v>2.7759324485640358</c:v>
                </c:pt>
                <c:pt idx="257">
                  <c:v>2.9058587695232396</c:v>
                </c:pt>
                <c:pt idx="258">
                  <c:v>2.9756357431557534</c:v>
                </c:pt>
                <c:pt idx="259">
                  <c:v>2.9515869192077169</c:v>
                </c:pt>
                <c:pt idx="260">
                  <c:v>3.1733343472176765</c:v>
                </c:pt>
                <c:pt idx="261">
                  <c:v>3.3303460178286741</c:v>
                </c:pt>
                <c:pt idx="262">
                  <c:v>3.3992330153649162</c:v>
                </c:pt>
                <c:pt idx="263">
                  <c:v>3.2100355090541441</c:v>
                </c:pt>
                <c:pt idx="264">
                  <c:v>2.9262084994466986</c:v>
                </c:pt>
                <c:pt idx="265">
                  <c:v>2.9232362931029003</c:v>
                </c:pt>
                <c:pt idx="266">
                  <c:v>2.8882314983016832</c:v>
                </c:pt>
                <c:pt idx="267">
                  <c:v>2.8248352458135373</c:v>
                </c:pt>
                <c:pt idx="268">
                  <c:v>2.9520171091276297</c:v>
                </c:pt>
                <c:pt idx="269">
                  <c:v>3.1107242795353303</c:v>
                </c:pt>
                <c:pt idx="270">
                  <c:v>3.5043615416337852</c:v>
                </c:pt>
                <c:pt idx="271">
                  <c:v>3.9873477474526875</c:v>
                </c:pt>
                <c:pt idx="272">
                  <c:v>4.6780053313975163</c:v>
                </c:pt>
                <c:pt idx="273">
                  <c:v>4.8775862725158543</c:v>
                </c:pt>
                <c:pt idx="274">
                  <c:v>5.0385883604382977</c:v>
                </c:pt>
                <c:pt idx="275">
                  <c:v>4.8138709421629242</c:v>
                </c:pt>
                <c:pt idx="276">
                  <c:v>4.8524099415665942</c:v>
                </c:pt>
                <c:pt idx="277">
                  <c:v>4.7441425794924452</c:v>
                </c:pt>
                <c:pt idx="278">
                  <c:v>4.998068197592163</c:v>
                </c:pt>
                <c:pt idx="279">
                  <c:v>5.1852653771268828</c:v>
                </c:pt>
                <c:pt idx="280">
                  <c:v>5.3576520405457559</c:v>
                </c:pt>
                <c:pt idx="281">
                  <c:v>5.417771904679471</c:v>
                </c:pt>
                <c:pt idx="282">
                  <c:v>5.3158131797616592</c:v>
                </c:pt>
                <c:pt idx="283">
                  <c:v>5.4466530555522343</c:v>
                </c:pt>
                <c:pt idx="284">
                  <c:v>5.134092099716641</c:v>
                </c:pt>
                <c:pt idx="285">
                  <c:v>4.8118510378309676</c:v>
                </c:pt>
                <c:pt idx="286">
                  <c:v>4.5002181377798118</c:v>
                </c:pt>
                <c:pt idx="287">
                  <c:v>4.312539479822953</c:v>
                </c:pt>
                <c:pt idx="288">
                  <c:v>4.2109726357846649</c:v>
                </c:pt>
                <c:pt idx="289">
                  <c:v>3.9597681568441643</c:v>
                </c:pt>
                <c:pt idx="290">
                  <c:v>3.0761657509634577</c:v>
                </c:pt>
                <c:pt idx="291">
                  <c:v>3.9869015343839824</c:v>
                </c:pt>
                <c:pt idx="292">
                  <c:v>4.4695997585339704</c:v>
                </c:pt>
                <c:pt idx="293">
                  <c:v>4.7772453927516567</c:v>
                </c:pt>
                <c:pt idx="294">
                  <c:v>4.7883908956485453</c:v>
                </c:pt>
                <c:pt idx="295">
                  <c:v>4.8727062108092571</c:v>
                </c:pt>
                <c:pt idx="296">
                  <c:v>4.7120145388596715</c:v>
                </c:pt>
                <c:pt idx="297">
                  <c:v>4.5338886637094191</c:v>
                </c:pt>
                <c:pt idx="298">
                  <c:v>4.2962776229705453</c:v>
                </c:pt>
                <c:pt idx="299">
                  <c:v>4.2034658942486525</c:v>
                </c:pt>
                <c:pt idx="300">
                  <c:v>4.2145259894440139</c:v>
                </c:pt>
                <c:pt idx="301">
                  <c:v>4.2294304810820424</c:v>
                </c:pt>
                <c:pt idx="302">
                  <c:v>4.2453116604730372</c:v>
                </c:pt>
                <c:pt idx="303">
                  <c:v>4.291167832369422</c:v>
                </c:pt>
                <c:pt idx="304">
                  <c:v>4.4371040589021868</c:v>
                </c:pt>
                <c:pt idx="305">
                  <c:v>4.5844139288978321</c:v>
                </c:pt>
                <c:pt idx="306">
                  <c:v>4.8628473868733115</c:v>
                </c:pt>
                <c:pt idx="307">
                  <c:v>5.3729130584612568</c:v>
                </c:pt>
                <c:pt idx="308">
                  <c:v>5.2377094897362388</c:v>
                </c:pt>
                <c:pt idx="309">
                  <c:v>5.4282072964053958</c:v>
                </c:pt>
                <c:pt idx="310">
                  <c:v>5.6623209407848201</c:v>
                </c:pt>
                <c:pt idx="311">
                  <c:v>5.2610293510036179</c:v>
                </c:pt>
                <c:pt idx="312">
                  <c:v>4.0357331857987697</c:v>
                </c:pt>
                <c:pt idx="313">
                  <c:v>3.1844102984561107</c:v>
                </c:pt>
                <c:pt idx="314">
                  <c:v>4.1806499834115378</c:v>
                </c:pt>
                <c:pt idx="315">
                  <c:v>4.8401467097883719</c:v>
                </c:pt>
                <c:pt idx="316">
                  <c:v>4.2873580309787949</c:v>
                </c:pt>
                <c:pt idx="317">
                  <c:v>3.6585121517545662</c:v>
                </c:pt>
                <c:pt idx="318">
                  <c:v>3.4292060186329922</c:v>
                </c:pt>
                <c:pt idx="319">
                  <c:v>3.2436946705167573</c:v>
                </c:pt>
                <c:pt idx="320">
                  <c:v>3.4269298237909736</c:v>
                </c:pt>
                <c:pt idx="321">
                  <c:v>3.5958076660746832</c:v>
                </c:pt>
                <c:pt idx="322">
                  <c:v>4.0115445205555265</c:v>
                </c:pt>
                <c:pt idx="323">
                  <c:v>3.8664742284073594</c:v>
                </c:pt>
                <c:pt idx="324">
                  <c:v>3.6210728294288423</c:v>
                </c:pt>
                <c:pt idx="325">
                  <c:v>3.2370408049467545</c:v>
                </c:pt>
                <c:pt idx="326">
                  <c:v>3.2125935386441955</c:v>
                </c:pt>
                <c:pt idx="327">
                  <c:v>2.7700886929300483</c:v>
                </c:pt>
                <c:pt idx="328">
                  <c:v>3.1389752848792085</c:v>
                </c:pt>
                <c:pt idx="329">
                  <c:v>3.2639965604893866</c:v>
                </c:pt>
                <c:pt idx="330">
                  <c:v>4.0297362938874581</c:v>
                </c:pt>
                <c:pt idx="331">
                  <c:v>4.0750512434715027</c:v>
                </c:pt>
                <c:pt idx="332">
                  <c:v>5.3787464568312071</c:v>
                </c:pt>
                <c:pt idx="333">
                  <c:v>5.6280510270353457</c:v>
                </c:pt>
                <c:pt idx="334">
                  <c:v>4.9909044049603963</c:v>
                </c:pt>
                <c:pt idx="335">
                  <c:v>4.3355861301195855</c:v>
                </c:pt>
                <c:pt idx="336">
                  <c:v>4.5995426871628204</c:v>
                </c:pt>
                <c:pt idx="337">
                  <c:v>3.8172508640661977</c:v>
                </c:pt>
                <c:pt idx="338">
                  <c:v>3.6296345563498797</c:v>
                </c:pt>
                <c:pt idx="339">
                  <c:v>3.7294122388897843</c:v>
                </c:pt>
                <c:pt idx="340">
                  <c:v>4.2082994038076258</c:v>
                </c:pt>
                <c:pt idx="341">
                  <c:v>4.5492799698188726</c:v>
                </c:pt>
                <c:pt idx="342">
                  <c:v>5.2079615664601304</c:v>
                </c:pt>
                <c:pt idx="343">
                  <c:v>5.9721500210310614</c:v>
                </c:pt>
                <c:pt idx="344">
                  <c:v>7.1303612230908451</c:v>
                </c:pt>
                <c:pt idx="345">
                  <c:v>6.4617861538556669</c:v>
                </c:pt>
                <c:pt idx="346">
                  <c:v>6.1260853495839722</c:v>
                </c:pt>
                <c:pt idx="347">
                  <c:v>5.5326720746888673</c:v>
                </c:pt>
                <c:pt idx="348">
                  <c:v>5.6433669682435772</c:v>
                </c:pt>
                <c:pt idx="349">
                  <c:v>5.4734971337292322</c:v>
                </c:pt>
                <c:pt idx="350">
                  <c:v>5.0856215778441962</c:v>
                </c:pt>
                <c:pt idx="351">
                  <c:v>5.1573706078608801</c:v>
                </c:pt>
                <c:pt idx="352">
                  <c:v>5.2433818052574708</c:v>
                </c:pt>
                <c:pt idx="353">
                  <c:v>5.188741198408497</c:v>
                </c:pt>
                <c:pt idx="354">
                  <c:v>4.6034232644827862</c:v>
                </c:pt>
                <c:pt idx="355">
                  <c:v>4.1836535916679702</c:v>
                </c:pt>
                <c:pt idx="356">
                  <c:v>3.7617739408348791</c:v>
                </c:pt>
                <c:pt idx="357">
                  <c:v>3.5260001821650295</c:v>
                </c:pt>
                <c:pt idx="358">
                  <c:v>3.2537483151164204</c:v>
                </c:pt>
                <c:pt idx="359">
                  <c:v>3.2935654626598811</c:v>
                </c:pt>
                <c:pt idx="360">
                  <c:v>3.2480519462163295</c:v>
                </c:pt>
                <c:pt idx="361">
                  <c:v>3.206475873641168</c:v>
                </c:pt>
                <c:pt idx="362">
                  <c:v>3.4605324645211732</c:v>
                </c:pt>
                <c:pt idx="363">
                  <c:v>3.3137918450922363</c:v>
                </c:pt>
                <c:pt idx="364">
                  <c:v>2.8063855536759137</c:v>
                </c:pt>
                <c:pt idx="365">
                  <c:v>2.2605875120981453</c:v>
                </c:pt>
                <c:pt idx="366">
                  <c:v>1.8795993873732035</c:v>
                </c:pt>
                <c:pt idx="367">
                  <c:v>1.9026443889001801</c:v>
                </c:pt>
                <c:pt idx="368">
                  <c:v>2.084377198630075</c:v>
                </c:pt>
                <c:pt idx="369">
                  <c:v>2.645246461703187</c:v>
                </c:pt>
                <c:pt idx="370">
                  <c:v>3.3922647266205046</c:v>
                </c:pt>
                <c:pt idx="371">
                  <c:v>3.6923370401065463</c:v>
                </c:pt>
                <c:pt idx="372">
                  <c:v>3.363961446840237</c:v>
                </c:pt>
                <c:pt idx="373">
                  <c:v>3.3297575792782141</c:v>
                </c:pt>
                <c:pt idx="374">
                  <c:v>2.857234624419478</c:v>
                </c:pt>
                <c:pt idx="375">
                  <c:v>2.7470203090275547</c:v>
                </c:pt>
                <c:pt idx="376">
                  <c:v>2.4324889602896116</c:v>
                </c:pt>
                <c:pt idx="377">
                  <c:v>1.9099852797996992</c:v>
                </c:pt>
                <c:pt idx="378">
                  <c:v>1.5914830084843135</c:v>
                </c:pt>
                <c:pt idx="379">
                  <c:v>1.4686266515215174</c:v>
                </c:pt>
                <c:pt idx="380">
                  <c:v>1.6493672685909277</c:v>
                </c:pt>
                <c:pt idx="381">
                  <c:v>1.8827337578583645</c:v>
                </c:pt>
                <c:pt idx="382">
                  <c:v>2.5567461878596665</c:v>
                </c:pt>
                <c:pt idx="383">
                  <c:v>3.1942127924558501</c:v>
                </c:pt>
                <c:pt idx="384">
                  <c:v>3.6065608828273845</c:v>
                </c:pt>
                <c:pt idx="385">
                  <c:v>4.2754874454278653</c:v>
                </c:pt>
                <c:pt idx="386">
                  <c:v>4.3935169681712294</c:v>
                </c:pt>
                <c:pt idx="387">
                  <c:v>4.3103144774515361</c:v>
                </c:pt>
                <c:pt idx="388">
                  <c:v>4.465120423176689</c:v>
                </c:pt>
                <c:pt idx="389">
                  <c:v>4.9555787427696725</c:v>
                </c:pt>
                <c:pt idx="390">
                  <c:v>5.237138001881684</c:v>
                </c:pt>
                <c:pt idx="391">
                  <c:v>5.3464079414464116</c:v>
                </c:pt>
                <c:pt idx="392">
                  <c:v>5.2787688595634492</c:v>
                </c:pt>
                <c:pt idx="393">
                  <c:v>5.797068170725054</c:v>
                </c:pt>
                <c:pt idx="394">
                  <c:v>6.4099552882821014</c:v>
                </c:pt>
                <c:pt idx="395">
                  <c:v>5.9654452887290956</c:v>
                </c:pt>
                <c:pt idx="396">
                  <c:v>5.6981684182935792</c:v>
                </c:pt>
                <c:pt idx="397">
                  <c:v>5.1414204777458892</c:v>
                </c:pt>
                <c:pt idx="398">
                  <c:v>5.0646244420642326</c:v>
                </c:pt>
                <c:pt idx="399">
                  <c:v>5.0037564233817333</c:v>
                </c:pt>
                <c:pt idx="400">
                  <c:v>5.5072199055172515</c:v>
                </c:pt>
                <c:pt idx="401">
                  <c:v>5.445494823429148</c:v>
                </c:pt>
                <c:pt idx="402">
                  <c:v>5.6301123493919931</c:v>
                </c:pt>
                <c:pt idx="403">
                  <c:v>4.8737919289324214</c:v>
                </c:pt>
                <c:pt idx="404">
                  <c:v>4.8830511687969107</c:v>
                </c:pt>
                <c:pt idx="405">
                  <c:v>4.4541960538163403</c:v>
                </c:pt>
                <c:pt idx="406">
                  <c:v>3.8776306547354222</c:v>
                </c:pt>
                <c:pt idx="407">
                  <c:v>3.0198218857079722</c:v>
                </c:pt>
                <c:pt idx="408">
                  <c:v>2.4424523107566691</c:v>
                </c:pt>
                <c:pt idx="409">
                  <c:v>2.1829303777970939</c:v>
                </c:pt>
                <c:pt idx="410">
                  <c:v>2.9598912868514198</c:v>
                </c:pt>
                <c:pt idx="411">
                  <c:v>2.8210883330999894</c:v>
                </c:pt>
                <c:pt idx="412">
                  <c:v>2.2553506279524069</c:v>
                </c:pt>
                <c:pt idx="413">
                  <c:v>2.0695894345841523</c:v>
                </c:pt>
                <c:pt idx="414">
                  <c:v>1.8234515978361912</c:v>
                </c:pt>
                <c:pt idx="415">
                  <c:v>1.9625642457150667</c:v>
                </c:pt>
                <c:pt idx="416">
                  <c:v>1.6722473747832953</c:v>
                </c:pt>
                <c:pt idx="417">
                  <c:v>1.4519230146121693</c:v>
                </c:pt>
                <c:pt idx="418">
                  <c:v>1.5160248306924373</c:v>
                </c:pt>
                <c:pt idx="419">
                  <c:v>1.5889404100742113</c:v>
                </c:pt>
                <c:pt idx="420">
                  <c:v>1.7980543137084575</c:v>
                </c:pt>
                <c:pt idx="421">
                  <c:v>2.1604628673726465</c:v>
                </c:pt>
                <c:pt idx="422">
                  <c:v>2.7764953211933627</c:v>
                </c:pt>
                <c:pt idx="423">
                  <c:v>2.2289937731209704</c:v>
                </c:pt>
                <c:pt idx="424">
                  <c:v>2.4901921756357535</c:v>
                </c:pt>
                <c:pt idx="425">
                  <c:v>2.9950607618757585</c:v>
                </c:pt>
                <c:pt idx="426">
                  <c:v>2.9205194130450147</c:v>
                </c:pt>
                <c:pt idx="427">
                  <c:v>3.5980995048798841</c:v>
                </c:pt>
                <c:pt idx="428">
                  <c:v>4.0975121618474768</c:v>
                </c:pt>
                <c:pt idx="429">
                  <c:v>4.8635290250402443</c:v>
                </c:pt>
                <c:pt idx="430">
                  <c:v>5.6187794026070987</c:v>
                </c:pt>
                <c:pt idx="431">
                  <c:v>5.6039142039575935</c:v>
                </c:pt>
                <c:pt idx="432">
                  <c:v>5.3228657815291296</c:v>
                </c:pt>
                <c:pt idx="433">
                  <c:v>4.6884199507767139</c:v>
                </c:pt>
                <c:pt idx="434">
                  <c:v>4.1575067848414005</c:v>
                </c:pt>
                <c:pt idx="435">
                  <c:v>3.4540849339059827</c:v>
                </c:pt>
                <c:pt idx="436">
                  <c:v>3.1736648432894254</c:v>
                </c:pt>
                <c:pt idx="437">
                  <c:v>2.7127043684007863</c:v>
                </c:pt>
                <c:pt idx="438">
                  <c:v>2.2657738255707276</c:v>
                </c:pt>
                <c:pt idx="439">
                  <c:v>2.1304011478740597</c:v>
                </c:pt>
                <c:pt idx="440">
                  <c:v>2.4154538342287144</c:v>
                </c:pt>
                <c:pt idx="441">
                  <c:v>2.6014153448926916</c:v>
                </c:pt>
                <c:pt idx="442">
                  <c:v>2.8516233924076255</c:v>
                </c:pt>
                <c:pt idx="443">
                  <c:v>2.4828438315761265</c:v>
                </c:pt>
                <c:pt idx="444">
                  <c:v>2.5696579813993656</c:v>
                </c:pt>
                <c:pt idx="445">
                  <c:v>2.6116762707820236</c:v>
                </c:pt>
                <c:pt idx="446">
                  <c:v>2.577562583279605</c:v>
                </c:pt>
                <c:pt idx="447">
                  <c:v>2.8908503643764405</c:v>
                </c:pt>
                <c:pt idx="448">
                  <c:v>2.6092572571192929</c:v>
                </c:pt>
                <c:pt idx="449">
                  <c:v>2.3812950584606343</c:v>
                </c:pt>
                <c:pt idx="450">
                  <c:v>2.766003526845735</c:v>
                </c:pt>
                <c:pt idx="451">
                  <c:v>2.9629541599663121</c:v>
                </c:pt>
                <c:pt idx="452">
                  <c:v>2.7906511063359951</c:v>
                </c:pt>
                <c:pt idx="453">
                  <c:v>2.691317320809075</c:v>
                </c:pt>
                <c:pt idx="454">
                  <c:v>3.372341068895258</c:v>
                </c:pt>
                <c:pt idx="455">
                  <c:v>6.5422314144139042</c:v>
                </c:pt>
                <c:pt idx="456">
                  <c:v>4.8104253695813686</c:v>
                </c:pt>
                <c:pt idx="457">
                  <c:v>4.1672167065634182</c:v>
                </c:pt>
                <c:pt idx="458">
                  <c:v>4.1678372991553934</c:v>
                </c:pt>
                <c:pt idx="459">
                  <c:v>6.616261478111646</c:v>
                </c:pt>
                <c:pt idx="460">
                  <c:v>6.4134153526825637</c:v>
                </c:pt>
                <c:pt idx="461">
                  <c:v>5.9550910851065915</c:v>
                </c:pt>
                <c:pt idx="462">
                  <c:v>4.8955737607691381</c:v>
                </c:pt>
                <c:pt idx="463">
                  <c:v>4.7283827766976865</c:v>
                </c:pt>
                <c:pt idx="464">
                  <c:v>4.2227541510357209</c:v>
                </c:pt>
                <c:pt idx="465">
                  <c:v>3.7251480707927684</c:v>
                </c:pt>
                <c:pt idx="466">
                  <c:v>3.5089004849163095</c:v>
                </c:pt>
                <c:pt idx="467">
                  <c:v>3.5460648130278485</c:v>
                </c:pt>
                <c:pt idx="468">
                  <c:v>3.3737802651341902</c:v>
                </c:pt>
                <c:pt idx="469">
                  <c:v>3.3419204943567538</c:v>
                </c:pt>
                <c:pt idx="470">
                  <c:v>3.0284790474402152</c:v>
                </c:pt>
                <c:pt idx="471">
                  <c:v>2.1642579229613159</c:v>
                </c:pt>
                <c:pt idx="472">
                  <c:v>1.9967243889342221</c:v>
                </c:pt>
                <c:pt idx="473">
                  <c:v>1.4608812827083091</c:v>
                </c:pt>
                <c:pt idx="474">
                  <c:v>1.4040546747508844</c:v>
                </c:pt>
                <c:pt idx="475">
                  <c:v>1.1764638157715228</c:v>
                </c:pt>
                <c:pt idx="476">
                  <c:v>1.4032384412348726</c:v>
                </c:pt>
                <c:pt idx="477">
                  <c:v>1.3707093055835964</c:v>
                </c:pt>
                <c:pt idx="478">
                  <c:v>1.7504328467820005</c:v>
                </c:pt>
                <c:pt idx="479">
                  <c:v>1.6184502811537538</c:v>
                </c:pt>
                <c:pt idx="480">
                  <c:v>1.4059448720129408</c:v>
                </c:pt>
                <c:pt idx="481">
                  <c:v>1.6278981118019773</c:v>
                </c:pt>
                <c:pt idx="482">
                  <c:v>1.8058356768249346</c:v>
                </c:pt>
                <c:pt idx="483">
                  <c:v>1.6446957332489673</c:v>
                </c:pt>
                <c:pt idx="484">
                  <c:v>1.5266856424625501</c:v>
                </c:pt>
                <c:pt idx="485">
                  <c:v>1.9674486905467643</c:v>
                </c:pt>
                <c:pt idx="486">
                  <c:v>1.5848218641955854</c:v>
                </c:pt>
              </c:numCache>
            </c:numRef>
          </c:xVal>
          <c:yVal>
            <c:numRef>
              <c:f>'SCPT-13'!$AM$13:$AM$9908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60.612179023521378</c:v>
                </c:pt>
                <c:pt idx="5">
                  <c:v>64.703007873811572</c:v>
                </c:pt>
                <c:pt idx="6">
                  <c:v>61.573615310259193</c:v>
                </c:pt>
                <c:pt idx="7">
                  <c:v>57.664071329269419</c:v>
                </c:pt>
                <c:pt idx="8">
                  <c:v>54.54653320074555</c:v>
                </c:pt>
                <c:pt idx="9">
                  <c:v>51.944409231906661</c:v>
                </c:pt>
                <c:pt idx="10">
                  <c:v>49.128407347837047</c:v>
                </c:pt>
                <c:pt idx="11">
                  <c:v>47.124788284627051</c:v>
                </c:pt>
                <c:pt idx="12">
                  <c:v>44.622769912981063</c:v>
                </c:pt>
                <c:pt idx="13">
                  <c:v>42.431126184593765</c:v>
                </c:pt>
                <c:pt idx="14">
                  <c:v>40.417543268599808</c:v>
                </c:pt>
                <c:pt idx="15">
                  <c:v>38.371111494243863</c:v>
                </c:pt>
                <c:pt idx="16">
                  <c:v>36.876935455831699</c:v>
                </c:pt>
                <c:pt idx="17">
                  <c:v>36.109263527626098</c:v>
                </c:pt>
                <c:pt idx="18">
                  <c:v>35.177507684350672</c:v>
                </c:pt>
                <c:pt idx="19">
                  <c:v>34.413785790107639</c:v>
                </c:pt>
                <c:pt idx="20">
                  <c:v>33.136923322084833</c:v>
                </c:pt>
                <c:pt idx="21">
                  <c:v>31.854462223539379</c:v>
                </c:pt>
                <c:pt idx="22">
                  <c:v>31.082729854442469</c:v>
                </c:pt>
                <c:pt idx="23">
                  <c:v>30.290469676768531</c:v>
                </c:pt>
                <c:pt idx="24">
                  <c:v>30.029685077070962</c:v>
                </c:pt>
                <c:pt idx="25">
                  <c:v>29.784929682131938</c:v>
                </c:pt>
                <c:pt idx="26">
                  <c:v>29.804259786041769</c:v>
                </c:pt>
                <c:pt idx="27">
                  <c:v>28.875320512428079</c:v>
                </c:pt>
                <c:pt idx="28">
                  <c:v>25.818064977189326</c:v>
                </c:pt>
                <c:pt idx="29">
                  <c:v>29.263376448957821</c:v>
                </c:pt>
                <c:pt idx="30">
                  <c:v>28.901998942890192</c:v>
                </c:pt>
                <c:pt idx="31">
                  <c:v>27.480328379940396</c:v>
                </c:pt>
                <c:pt idx="32">
                  <c:v>26.418821393598403</c:v>
                </c:pt>
                <c:pt idx="33">
                  <c:v>25.128070839248924</c:v>
                </c:pt>
                <c:pt idx="34">
                  <c:v>24.145822114196921</c:v>
                </c:pt>
                <c:pt idx="35">
                  <c:v>23.739549625322326</c:v>
                </c:pt>
                <c:pt idx="36">
                  <c:v>23.658316719315025</c:v>
                </c:pt>
                <c:pt idx="37">
                  <c:v>23.833728872370695</c:v>
                </c:pt>
                <c:pt idx="38">
                  <c:v>23.688821221067411</c:v>
                </c:pt>
                <c:pt idx="39">
                  <c:v>23.515553080314589</c:v>
                </c:pt>
                <c:pt idx="40">
                  <c:v>22.74766834167923</c:v>
                </c:pt>
                <c:pt idx="41">
                  <c:v>23.376971870482841</c:v>
                </c:pt>
                <c:pt idx="42">
                  <c:v>23.211692924622117</c:v>
                </c:pt>
                <c:pt idx="43">
                  <c:v>23.101519390790109</c:v>
                </c:pt>
                <c:pt idx="44">
                  <c:v>22.607269213635881</c:v>
                </c:pt>
                <c:pt idx="45">
                  <c:v>22.570940913728748</c:v>
                </c:pt>
                <c:pt idx="46">
                  <c:v>22.881809353091089</c:v>
                </c:pt>
                <c:pt idx="47">
                  <c:v>22.553507012870526</c:v>
                </c:pt>
                <c:pt idx="48">
                  <c:v>22.671815599794606</c:v>
                </c:pt>
                <c:pt idx="49">
                  <c:v>22.941016088765419</c:v>
                </c:pt>
                <c:pt idx="50">
                  <c:v>22.839053835273468</c:v>
                </c:pt>
                <c:pt idx="51">
                  <c:v>22.574942843305799</c:v>
                </c:pt>
                <c:pt idx="52">
                  <c:v>22.560031081386505</c:v>
                </c:pt>
                <c:pt idx="53">
                  <c:v>22.795001071167917</c:v>
                </c:pt>
                <c:pt idx="54">
                  <c:v>22.850620651570079</c:v>
                </c:pt>
                <c:pt idx="55">
                  <c:v>22.833020132976991</c:v>
                </c:pt>
                <c:pt idx="56">
                  <c:v>22.62204238642061</c:v>
                </c:pt>
                <c:pt idx="57">
                  <c:v>22.15452712943878</c:v>
                </c:pt>
                <c:pt idx="58">
                  <c:v>21.770321452338838</c:v>
                </c:pt>
                <c:pt idx="59">
                  <c:v>21.563897416878749</c:v>
                </c:pt>
                <c:pt idx="60">
                  <c:v>21.228194078458145</c:v>
                </c:pt>
                <c:pt idx="61">
                  <c:v>20.781288803803211</c:v>
                </c:pt>
                <c:pt idx="62">
                  <c:v>20.554777338635414</c:v>
                </c:pt>
                <c:pt idx="63">
                  <c:v>20.555978964915209</c:v>
                </c:pt>
                <c:pt idx="64">
                  <c:v>20.337191693095637</c:v>
                </c:pt>
                <c:pt idx="65">
                  <c:v>20.147565145300117</c:v>
                </c:pt>
                <c:pt idx="66">
                  <c:v>20.392733243453804</c:v>
                </c:pt>
                <c:pt idx="67">
                  <c:v>20.113143435999653</c:v>
                </c:pt>
                <c:pt idx="68">
                  <c:v>19.905241762672247</c:v>
                </c:pt>
                <c:pt idx="69">
                  <c:v>20.13722698709671</c:v>
                </c:pt>
                <c:pt idx="70">
                  <c:v>21.819831670611162</c:v>
                </c:pt>
                <c:pt idx="71">
                  <c:v>25.021266259131284</c:v>
                </c:pt>
                <c:pt idx="72">
                  <c:v>22.994993301194569</c:v>
                </c:pt>
                <c:pt idx="73">
                  <c:v>21.44748894083331</c:v>
                </c:pt>
                <c:pt idx="74">
                  <c:v>21.845956078316597</c:v>
                </c:pt>
                <c:pt idx="75">
                  <c:v>20.962731990302085</c:v>
                </c:pt>
                <c:pt idx="76">
                  <c:v>20.653206929737237</c:v>
                </c:pt>
                <c:pt idx="77">
                  <c:v>19.703434828092309</c:v>
                </c:pt>
                <c:pt idx="78">
                  <c:v>18.892282041558545</c:v>
                </c:pt>
                <c:pt idx="79">
                  <c:v>17.689160093810759</c:v>
                </c:pt>
                <c:pt idx="80">
                  <c:v>17.188799521840544</c:v>
                </c:pt>
                <c:pt idx="81">
                  <c:v>17.01895291206651</c:v>
                </c:pt>
                <c:pt idx="82">
                  <c:v>16.816715064260627</c:v>
                </c:pt>
                <c:pt idx="83">
                  <c:v>19.124111703517752</c:v>
                </c:pt>
                <c:pt idx="84">
                  <c:v>21.738605612607188</c:v>
                </c:pt>
                <c:pt idx="85">
                  <c:v>22.671641690235898</c:v>
                </c:pt>
                <c:pt idx="86">
                  <c:v>22.810003822462775</c:v>
                </c:pt>
                <c:pt idx="87">
                  <c:v>20.438355206149534</c:v>
                </c:pt>
                <c:pt idx="88">
                  <c:v>19.909120765686104</c:v>
                </c:pt>
                <c:pt idx="89">
                  <c:v>21.166883087187795</c:v>
                </c:pt>
                <c:pt idx="90">
                  <c:v>20.266962331753891</c:v>
                </c:pt>
                <c:pt idx="91">
                  <c:v>19.088423331207157</c:v>
                </c:pt>
                <c:pt idx="92">
                  <c:v>18.48122769527847</c:v>
                </c:pt>
                <c:pt idx="93">
                  <c:v>17.379513335428079</c:v>
                </c:pt>
                <c:pt idx="94">
                  <c:v>16.115659084265165</c:v>
                </c:pt>
                <c:pt idx="95">
                  <c:v>15.259028210979521</c:v>
                </c:pt>
                <c:pt idx="96">
                  <c:v>15.072291576739181</c:v>
                </c:pt>
                <c:pt idx="97">
                  <c:v>15.127474060816271</c:v>
                </c:pt>
                <c:pt idx="98">
                  <c:v>14.454644385810944</c:v>
                </c:pt>
                <c:pt idx="99">
                  <c:v>14.030584696256215</c:v>
                </c:pt>
                <c:pt idx="100">
                  <c:v>13.874053787166051</c:v>
                </c:pt>
                <c:pt idx="101">
                  <c:v>14.249056141796279</c:v>
                </c:pt>
                <c:pt idx="102">
                  <c:v>14.99314954449464</c:v>
                </c:pt>
                <c:pt idx="103">
                  <c:v>14.078124387319306</c:v>
                </c:pt>
                <c:pt idx="104">
                  <c:v>14.210006419124459</c:v>
                </c:pt>
                <c:pt idx="105">
                  <c:v>14.622996228937621</c:v>
                </c:pt>
                <c:pt idx="106">
                  <c:v>14.856781564038172</c:v>
                </c:pt>
                <c:pt idx="107">
                  <c:v>15.483566167747387</c:v>
                </c:pt>
                <c:pt idx="108">
                  <c:v>15.36236815660552</c:v>
                </c:pt>
                <c:pt idx="109">
                  <c:v>16.461201620054059</c:v>
                </c:pt>
                <c:pt idx="110">
                  <c:v>17.893320511123619</c:v>
                </c:pt>
                <c:pt idx="111">
                  <c:v>20.240512973518939</c:v>
                </c:pt>
                <c:pt idx="112">
                  <c:v>19.033376494681374</c:v>
                </c:pt>
                <c:pt idx="113">
                  <c:v>17.66394519973424</c:v>
                </c:pt>
                <c:pt idx="114">
                  <c:v>18.01954070238726</c:v>
                </c:pt>
                <c:pt idx="115">
                  <c:v>19.149626578764419</c:v>
                </c:pt>
                <c:pt idx="116">
                  <c:v>19.330973887112144</c:v>
                </c:pt>
                <c:pt idx="117">
                  <c:v>18.863737517350579</c:v>
                </c:pt>
                <c:pt idx="118">
                  <c:v>18.86343849481058</c:v>
                </c:pt>
                <c:pt idx="119">
                  <c:v>18.677314722977552</c:v>
                </c:pt>
                <c:pt idx="120">
                  <c:v>18.434859429790695</c:v>
                </c:pt>
                <c:pt idx="121">
                  <c:v>18.192697148053941</c:v>
                </c:pt>
                <c:pt idx="122">
                  <c:v>18.000292830833981</c:v>
                </c:pt>
                <c:pt idx="123">
                  <c:v>18.118699745993059</c:v>
                </c:pt>
                <c:pt idx="124">
                  <c:v>17.995832873816529</c:v>
                </c:pt>
                <c:pt idx="125">
                  <c:v>18.393140894856749</c:v>
                </c:pt>
                <c:pt idx="126">
                  <c:v>18.576233360621305</c:v>
                </c:pt>
                <c:pt idx="127">
                  <c:v>18.620402923566793</c:v>
                </c:pt>
                <c:pt idx="128">
                  <c:v>19.167900014880829</c:v>
                </c:pt>
                <c:pt idx="129">
                  <c:v>20.264287496236193</c:v>
                </c:pt>
                <c:pt idx="130">
                  <c:v>21.307027981051618</c:v>
                </c:pt>
                <c:pt idx="131">
                  <c:v>21.342793184848446</c:v>
                </c:pt>
                <c:pt idx="132">
                  <c:v>22.095573318944968</c:v>
                </c:pt>
                <c:pt idx="133">
                  <c:v>22.213323024521369</c:v>
                </c:pt>
                <c:pt idx="134">
                  <c:v>21.71656869411461</c:v>
                </c:pt>
                <c:pt idx="135">
                  <c:v>20.395945866129111</c:v>
                </c:pt>
                <c:pt idx="136">
                  <c:v>19.928052870245786</c:v>
                </c:pt>
                <c:pt idx="137">
                  <c:v>19.202471208476773</c:v>
                </c:pt>
                <c:pt idx="138">
                  <c:v>18.709742431771847</c:v>
                </c:pt>
                <c:pt idx="139">
                  <c:v>18.360940405002498</c:v>
                </c:pt>
                <c:pt idx="140">
                  <c:v>18.080452279354002</c:v>
                </c:pt>
                <c:pt idx="141">
                  <c:v>17.971668132257015</c:v>
                </c:pt>
                <c:pt idx="142">
                  <c:v>17.940208562538789</c:v>
                </c:pt>
                <c:pt idx="143">
                  <c:v>18.020551725612361</c:v>
                </c:pt>
                <c:pt idx="144">
                  <c:v>18.01798121225843</c:v>
                </c:pt>
                <c:pt idx="145">
                  <c:v>18.210948904120119</c:v>
                </c:pt>
                <c:pt idx="146">
                  <c:v>18.405288514970135</c:v>
                </c:pt>
                <c:pt idx="147">
                  <c:v>20.583756716865253</c:v>
                </c:pt>
                <c:pt idx="148">
                  <c:v>20.763154171466915</c:v>
                </c:pt>
                <c:pt idx="149">
                  <c:v>20.810565020681643</c:v>
                </c:pt>
                <c:pt idx="150">
                  <c:v>18.580216557864247</c:v>
                </c:pt>
                <c:pt idx="151">
                  <c:v>19.068140534760218</c:v>
                </c:pt>
                <c:pt idx="152">
                  <c:v>18.779172770873604</c:v>
                </c:pt>
                <c:pt idx="153">
                  <c:v>18.446022540606577</c:v>
                </c:pt>
                <c:pt idx="154">
                  <c:v>18.5817286780762</c:v>
                </c:pt>
                <c:pt idx="155">
                  <c:v>18.433633933800703</c:v>
                </c:pt>
                <c:pt idx="156">
                  <c:v>17.908280645995156</c:v>
                </c:pt>
                <c:pt idx="157">
                  <c:v>17.163449605273371</c:v>
                </c:pt>
                <c:pt idx="158">
                  <c:v>16.510784054435582</c:v>
                </c:pt>
                <c:pt idx="159">
                  <c:v>15.942896183181601</c:v>
                </c:pt>
                <c:pt idx="160">
                  <c:v>15.010153833847937</c:v>
                </c:pt>
                <c:pt idx="161">
                  <c:v>14.475592102020055</c:v>
                </c:pt>
                <c:pt idx="162">
                  <c:v>13.436035058590813</c:v>
                </c:pt>
                <c:pt idx="163">
                  <c:v>13.046074571169115</c:v>
                </c:pt>
                <c:pt idx="164">
                  <c:v>13.421305977422142</c:v>
                </c:pt>
                <c:pt idx="165">
                  <c:v>14.079298462982122</c:v>
                </c:pt>
                <c:pt idx="166">
                  <c:v>15.088609033053221</c:v>
                </c:pt>
                <c:pt idx="167">
                  <c:v>14.252825822212779</c:v>
                </c:pt>
                <c:pt idx="168">
                  <c:v>13.11059723259082</c:v>
                </c:pt>
                <c:pt idx="169">
                  <c:v>12.932050884540528</c:v>
                </c:pt>
                <c:pt idx="170">
                  <c:v>13.047712956204551</c:v>
                </c:pt>
                <c:pt idx="171">
                  <c:v>12.937484259992658</c:v>
                </c:pt>
                <c:pt idx="172">
                  <c:v>12.968840147227413</c:v>
                </c:pt>
                <c:pt idx="173">
                  <c:v>13.004692325157679</c:v>
                </c:pt>
                <c:pt idx="174">
                  <c:v>12.928443446889784</c:v>
                </c:pt>
                <c:pt idx="175">
                  <c:v>13.039506978262292</c:v>
                </c:pt>
                <c:pt idx="176">
                  <c:v>12.852828377014927</c:v>
                </c:pt>
                <c:pt idx="177">
                  <c:v>12.49866850392957</c:v>
                </c:pt>
                <c:pt idx="178">
                  <c:v>12.34615510671591</c:v>
                </c:pt>
                <c:pt idx="179">
                  <c:v>12.207964136646396</c:v>
                </c:pt>
                <c:pt idx="180">
                  <c:v>12.29323564604698</c:v>
                </c:pt>
                <c:pt idx="181">
                  <c:v>12.219406095048106</c:v>
                </c:pt>
                <c:pt idx="182">
                  <c:v>12.539247040678102</c:v>
                </c:pt>
                <c:pt idx="183">
                  <c:v>16.573412945252993</c:v>
                </c:pt>
                <c:pt idx="184">
                  <c:v>19.86443190371088</c:v>
                </c:pt>
                <c:pt idx="185">
                  <c:v>20.278253016691931</c:v>
                </c:pt>
                <c:pt idx="186">
                  <c:v>18.123550461863612</c:v>
                </c:pt>
                <c:pt idx="187">
                  <c:v>17.743677422153777</c:v>
                </c:pt>
                <c:pt idx="188">
                  <c:v>17.652523045214018</c:v>
                </c:pt>
                <c:pt idx="189">
                  <c:v>17.689824491601009</c:v>
                </c:pt>
                <c:pt idx="190">
                  <c:v>17.643641193280377</c:v>
                </c:pt>
                <c:pt idx="191">
                  <c:v>18.138885861192257</c:v>
                </c:pt>
                <c:pt idx="192">
                  <c:v>18.302539382970181</c:v>
                </c:pt>
                <c:pt idx="193">
                  <c:v>18.697403650190811</c:v>
                </c:pt>
                <c:pt idx="194">
                  <c:v>19.153335614595793</c:v>
                </c:pt>
                <c:pt idx="195">
                  <c:v>19.306295211174248</c:v>
                </c:pt>
                <c:pt idx="196">
                  <c:v>19.192856691957545</c:v>
                </c:pt>
                <c:pt idx="197">
                  <c:v>19.349728722288596</c:v>
                </c:pt>
                <c:pt idx="198">
                  <c:v>19.238150940455441</c:v>
                </c:pt>
                <c:pt idx="199">
                  <c:v>19.246172092320862</c:v>
                </c:pt>
                <c:pt idx="200">
                  <c:v>19.265025735991856</c:v>
                </c:pt>
                <c:pt idx="201">
                  <c:v>19.154166208684494</c:v>
                </c:pt>
                <c:pt idx="202">
                  <c:v>19.04444846704655</c:v>
                </c:pt>
                <c:pt idx="203">
                  <c:v>18.935853538797268</c:v>
                </c:pt>
                <c:pt idx="204">
                  <c:v>18.828362891144703</c:v>
                </c:pt>
                <c:pt idx="205">
                  <c:v>18.721958417749367</c:v>
                </c:pt>
                <c:pt idx="206">
                  <c:v>19.362981479698099</c:v>
                </c:pt>
                <c:pt idx="207">
                  <c:v>19.250899501317644</c:v>
                </c:pt>
                <c:pt idx="208">
                  <c:v>19.521196469760191</c:v>
                </c:pt>
                <c:pt idx="209">
                  <c:v>19.463200812975177</c:v>
                </c:pt>
                <c:pt idx="210">
                  <c:v>19.743921850707949</c:v>
                </c:pt>
                <c:pt idx="211">
                  <c:v>18.660572425301584</c:v>
                </c:pt>
                <c:pt idx="212">
                  <c:v>20.772463294475099</c:v>
                </c:pt>
                <c:pt idx="213">
                  <c:v>20.97400181144069</c:v>
                </c:pt>
                <c:pt idx="214">
                  <c:v>21.765846624011886</c:v>
                </c:pt>
                <c:pt idx="215">
                  <c:v>21.95095609163246</c:v>
                </c:pt>
                <c:pt idx="216">
                  <c:v>22.041070271689616</c:v>
                </c:pt>
                <c:pt idx="217">
                  <c:v>22.075389127350974</c:v>
                </c:pt>
                <c:pt idx="218">
                  <c:v>22.913995878472939</c:v>
                </c:pt>
                <c:pt idx="219">
                  <c:v>23.442553865179111</c:v>
                </c:pt>
                <c:pt idx="220">
                  <c:v>24.127951815767588</c:v>
                </c:pt>
                <c:pt idx="221">
                  <c:v>24.418066012067161</c:v>
                </c:pt>
                <c:pt idx="222">
                  <c:v>25.90929713041912</c:v>
                </c:pt>
                <c:pt idx="223">
                  <c:v>26.450331526793921</c:v>
                </c:pt>
                <c:pt idx="224">
                  <c:v>26.796106006090906</c:v>
                </c:pt>
                <c:pt idx="225">
                  <c:v>27.144076288036022</c:v>
                </c:pt>
                <c:pt idx="226">
                  <c:v>27.566525673830768</c:v>
                </c:pt>
                <c:pt idx="227">
                  <c:v>28.280361086637242</c:v>
                </c:pt>
                <c:pt idx="228">
                  <c:v>28.998719314788151</c:v>
                </c:pt>
                <c:pt idx="229">
                  <c:v>29.692086286974408</c:v>
                </c:pt>
                <c:pt idx="230">
                  <c:v>30.276843145595681</c:v>
                </c:pt>
                <c:pt idx="231">
                  <c:v>31.283746758387935</c:v>
                </c:pt>
                <c:pt idx="232">
                  <c:v>31.954216027583527</c:v>
                </c:pt>
                <c:pt idx="233">
                  <c:v>32.712580617771273</c:v>
                </c:pt>
                <c:pt idx="234">
                  <c:v>33.465163579949049</c:v>
                </c:pt>
                <c:pt idx="235">
                  <c:v>34.261604695762557</c:v>
                </c:pt>
                <c:pt idx="236">
                  <c:v>34.823767720688721</c:v>
                </c:pt>
                <c:pt idx="237">
                  <c:v>35.548123616658508</c:v>
                </c:pt>
                <c:pt idx="238">
                  <c:v>36.051329499982209</c:v>
                </c:pt>
                <c:pt idx="239">
                  <c:v>38.04548043829233</c:v>
                </c:pt>
                <c:pt idx="240">
                  <c:v>39.026874491347876</c:v>
                </c:pt>
                <c:pt idx="241">
                  <c:v>40.734044742928269</c:v>
                </c:pt>
                <c:pt idx="242">
                  <c:v>41.336499066826214</c:v>
                </c:pt>
                <c:pt idx="243">
                  <c:v>42.669066648060763</c:v>
                </c:pt>
                <c:pt idx="244">
                  <c:v>42.857141401834845</c:v>
                </c:pt>
                <c:pt idx="245">
                  <c:v>43.729711155866937</c:v>
                </c:pt>
                <c:pt idx="246">
                  <c:v>44.681106550969879</c:v>
                </c:pt>
                <c:pt idx="247">
                  <c:v>45.312738340730071</c:v>
                </c:pt>
                <c:pt idx="248">
                  <c:v>45.654394194819837</c:v>
                </c:pt>
                <c:pt idx="249">
                  <c:v>45.949794495034524</c:v>
                </c:pt>
                <c:pt idx="250">
                  <c:v>45.406155794291514</c:v>
                </c:pt>
                <c:pt idx="251">
                  <c:v>45.65024924273709</c:v>
                </c:pt>
                <c:pt idx="252">
                  <c:v>45.864822183038271</c:v>
                </c:pt>
                <c:pt idx="253">
                  <c:v>46.159161457174825</c:v>
                </c:pt>
                <c:pt idx="254">
                  <c:v>47.111108436696775</c:v>
                </c:pt>
                <c:pt idx="255">
                  <c:v>47.924492101378853</c:v>
                </c:pt>
                <c:pt idx="256">
                  <c:v>48.380870160684182</c:v>
                </c:pt>
                <c:pt idx="257">
                  <c:v>48.457089679722372</c:v>
                </c:pt>
                <c:pt idx="258">
                  <c:v>47.989823776464966</c:v>
                </c:pt>
                <c:pt idx="259">
                  <c:v>48.986477141257048</c:v>
                </c:pt>
                <c:pt idx="260">
                  <c:v>49.263489214502833</c:v>
                </c:pt>
                <c:pt idx="261">
                  <c:v>49.675365697566967</c:v>
                </c:pt>
                <c:pt idx="262">
                  <c:v>50.171772765562174</c:v>
                </c:pt>
                <c:pt idx="263">
                  <c:v>50.826326814224835</c:v>
                </c:pt>
                <c:pt idx="264">
                  <c:v>50.262995426993527</c:v>
                </c:pt>
                <c:pt idx="265">
                  <c:v>49.853119443948529</c:v>
                </c:pt>
                <c:pt idx="266">
                  <c:v>49.157972520745886</c:v>
                </c:pt>
                <c:pt idx="267">
                  <c:v>49.125205179092724</c:v>
                </c:pt>
                <c:pt idx="268">
                  <c:v>48.499762320743272</c:v>
                </c:pt>
                <c:pt idx="269">
                  <c:v>48.735038985579322</c:v>
                </c:pt>
                <c:pt idx="270">
                  <c:v>49.355851942543133</c:v>
                </c:pt>
                <c:pt idx="271">
                  <c:v>49.494165354186002</c:v>
                </c:pt>
                <c:pt idx="272">
                  <c:v>49.250998117954879</c:v>
                </c:pt>
                <c:pt idx="273">
                  <c:v>48.392919414620984</c:v>
                </c:pt>
                <c:pt idx="274">
                  <c:v>47.446067495591592</c:v>
                </c:pt>
                <c:pt idx="275">
                  <c:v>46.093868108746193</c:v>
                </c:pt>
                <c:pt idx="276">
                  <c:v>44.62403056904526</c:v>
                </c:pt>
                <c:pt idx="277">
                  <c:v>42.952021160524318</c:v>
                </c:pt>
                <c:pt idx="278">
                  <c:v>40.474251820885598</c:v>
                </c:pt>
                <c:pt idx="279">
                  <c:v>39.097507859283198</c:v>
                </c:pt>
                <c:pt idx="280">
                  <c:v>37.968666925045909</c:v>
                </c:pt>
                <c:pt idx="281">
                  <c:v>37.705560398445371</c:v>
                </c:pt>
                <c:pt idx="282">
                  <c:v>37.894509290972358</c:v>
                </c:pt>
                <c:pt idx="283">
                  <c:v>37.884365832016648</c:v>
                </c:pt>
                <c:pt idx="284">
                  <c:v>39.141042031614695</c:v>
                </c:pt>
                <c:pt idx="285">
                  <c:v>39.080425732028168</c:v>
                </c:pt>
                <c:pt idx="286">
                  <c:v>39.584389218835788</c:v>
                </c:pt>
                <c:pt idx="287">
                  <c:v>39.606658705981729</c:v>
                </c:pt>
                <c:pt idx="288">
                  <c:v>40.426428785634229</c:v>
                </c:pt>
                <c:pt idx="289">
                  <c:v>42.366800024693497</c:v>
                </c:pt>
                <c:pt idx="290">
                  <c:v>51.0179830409555</c:v>
                </c:pt>
                <c:pt idx="291">
                  <c:v>46.101508360224443</c:v>
                </c:pt>
                <c:pt idx="292">
                  <c:v>42.588447673297708</c:v>
                </c:pt>
                <c:pt idx="293">
                  <c:v>40.597000416786116</c:v>
                </c:pt>
                <c:pt idx="294">
                  <c:v>40.645853812025138</c:v>
                </c:pt>
                <c:pt idx="295">
                  <c:v>40.49863465005248</c:v>
                </c:pt>
                <c:pt idx="296">
                  <c:v>41.465620612226239</c:v>
                </c:pt>
                <c:pt idx="297">
                  <c:v>41.918939435738643</c:v>
                </c:pt>
                <c:pt idx="298">
                  <c:v>42.472858947484021</c:v>
                </c:pt>
                <c:pt idx="299">
                  <c:v>42.712100075919608</c:v>
                </c:pt>
                <c:pt idx="300">
                  <c:v>42.582268060902862</c:v>
                </c:pt>
                <c:pt idx="301">
                  <c:v>42.701538234333917</c:v>
                </c:pt>
                <c:pt idx="302">
                  <c:v>42.625478676061256</c:v>
                </c:pt>
                <c:pt idx="303">
                  <c:v>42.309488414884349</c:v>
                </c:pt>
                <c:pt idx="304">
                  <c:v>41.941472121764939</c:v>
                </c:pt>
                <c:pt idx="305">
                  <c:v>41.667603289441374</c:v>
                </c:pt>
                <c:pt idx="306">
                  <c:v>40.092635136443505</c:v>
                </c:pt>
                <c:pt idx="307">
                  <c:v>37.652565947559765</c:v>
                </c:pt>
                <c:pt idx="308">
                  <c:v>37.284563355130324</c:v>
                </c:pt>
                <c:pt idx="309">
                  <c:v>36.585165176396231</c:v>
                </c:pt>
                <c:pt idx="310">
                  <c:v>35.131978235199071</c:v>
                </c:pt>
                <c:pt idx="311">
                  <c:v>35.662822465302867</c:v>
                </c:pt>
                <c:pt idx="312">
                  <c:v>41.05541447581215</c:v>
                </c:pt>
                <c:pt idx="313">
                  <c:v>49.249084779911144</c:v>
                </c:pt>
                <c:pt idx="314">
                  <c:v>43.013872675819378</c:v>
                </c:pt>
                <c:pt idx="315">
                  <c:v>38.895054041486773</c:v>
                </c:pt>
                <c:pt idx="316">
                  <c:v>40.165263789579065</c:v>
                </c:pt>
                <c:pt idx="317">
                  <c:v>44.937121009589013</c:v>
                </c:pt>
                <c:pt idx="318">
                  <c:v>45.497414979390591</c:v>
                </c:pt>
                <c:pt idx="319">
                  <c:v>51.019759288231697</c:v>
                </c:pt>
                <c:pt idx="320">
                  <c:v>47.165688585429152</c:v>
                </c:pt>
                <c:pt idx="321">
                  <c:v>45.970687270949263</c:v>
                </c:pt>
                <c:pt idx="322">
                  <c:v>40.842650443210417</c:v>
                </c:pt>
                <c:pt idx="323">
                  <c:v>41.02776661169375</c:v>
                </c:pt>
                <c:pt idx="324">
                  <c:v>42.277757938993417</c:v>
                </c:pt>
                <c:pt idx="325">
                  <c:v>44.811096866776317</c:v>
                </c:pt>
                <c:pt idx="326">
                  <c:v>46.67556026015756</c:v>
                </c:pt>
                <c:pt idx="327">
                  <c:v>53.78085245196111</c:v>
                </c:pt>
                <c:pt idx="328">
                  <c:v>47.376408289951918</c:v>
                </c:pt>
                <c:pt idx="329">
                  <c:v>47.845341443697741</c:v>
                </c:pt>
                <c:pt idx="330">
                  <c:v>47.230591626679676</c:v>
                </c:pt>
                <c:pt idx="331">
                  <c:v>43.984058338064358</c:v>
                </c:pt>
                <c:pt idx="332">
                  <c:v>33.801717329039256</c:v>
                </c:pt>
                <c:pt idx="333">
                  <c:v>36.077830449787079</c:v>
                </c:pt>
                <c:pt idx="334">
                  <c:v>38.489138171628881</c:v>
                </c:pt>
                <c:pt idx="335">
                  <c:v>42.599193733564732</c:v>
                </c:pt>
                <c:pt idx="336">
                  <c:v>45.253885963033362</c:v>
                </c:pt>
                <c:pt idx="337">
                  <c:v>53.467226777666987</c:v>
                </c:pt>
                <c:pt idx="338">
                  <c:v>59.182656722906849</c:v>
                </c:pt>
                <c:pt idx="339">
                  <c:v>55.375186268269559</c:v>
                </c:pt>
                <c:pt idx="340">
                  <c:v>49.234387866414274</c:v>
                </c:pt>
                <c:pt idx="341">
                  <c:v>47.829769741626976</c:v>
                </c:pt>
                <c:pt idx="342">
                  <c:v>41.951520159469027</c:v>
                </c:pt>
                <c:pt idx="343">
                  <c:v>40.855468088494071</c:v>
                </c:pt>
                <c:pt idx="344">
                  <c:v>33.418566969763269</c:v>
                </c:pt>
                <c:pt idx="345">
                  <c:v>32.261996366076147</c:v>
                </c:pt>
                <c:pt idx="346">
                  <c:v>32.316486663054185</c:v>
                </c:pt>
                <c:pt idx="347">
                  <c:v>31.588254488423853</c:v>
                </c:pt>
                <c:pt idx="348">
                  <c:v>29.974884339945469</c:v>
                </c:pt>
                <c:pt idx="349">
                  <c:v>28.471763016190565</c:v>
                </c:pt>
                <c:pt idx="350">
                  <c:v>27.252396373846551</c:v>
                </c:pt>
                <c:pt idx="351">
                  <c:v>25.41085244436232</c:v>
                </c:pt>
                <c:pt idx="352">
                  <c:v>24.708358128079013</c:v>
                </c:pt>
                <c:pt idx="353">
                  <c:v>24.294848011326948</c:v>
                </c:pt>
                <c:pt idx="354">
                  <c:v>24.159936035941953</c:v>
                </c:pt>
                <c:pt idx="355">
                  <c:v>24.47002872632266</c:v>
                </c:pt>
                <c:pt idx="356">
                  <c:v>23.816910474656659</c:v>
                </c:pt>
                <c:pt idx="357">
                  <c:v>23.461710117403392</c:v>
                </c:pt>
                <c:pt idx="358">
                  <c:v>22.87355489495317</c:v>
                </c:pt>
                <c:pt idx="359">
                  <c:v>22.051099466390276</c:v>
                </c:pt>
                <c:pt idx="360">
                  <c:v>22.199190015406153</c:v>
                </c:pt>
                <c:pt idx="361">
                  <c:v>22.007124167751954</c:v>
                </c:pt>
                <c:pt idx="362">
                  <c:v>21.02042938998764</c:v>
                </c:pt>
                <c:pt idx="363">
                  <c:v>20.554689382993665</c:v>
                </c:pt>
                <c:pt idx="364">
                  <c:v>22.297228650382809</c:v>
                </c:pt>
                <c:pt idx="365">
                  <c:v>23.699838700788277</c:v>
                </c:pt>
                <c:pt idx="366">
                  <c:v>26.398906946262937</c:v>
                </c:pt>
                <c:pt idx="367">
                  <c:v>26.567527473864647</c:v>
                </c:pt>
                <c:pt idx="368">
                  <c:v>26.064105008149156</c:v>
                </c:pt>
                <c:pt idx="369">
                  <c:v>25.081394151515131</c:v>
                </c:pt>
                <c:pt idx="370">
                  <c:v>21.171008498731666</c:v>
                </c:pt>
                <c:pt idx="371">
                  <c:v>20.14562653621044</c:v>
                </c:pt>
                <c:pt idx="372">
                  <c:v>18.287164161825078</c:v>
                </c:pt>
                <c:pt idx="373">
                  <c:v>18.091891884747415</c:v>
                </c:pt>
                <c:pt idx="374">
                  <c:v>17.713261428409513</c:v>
                </c:pt>
                <c:pt idx="375">
                  <c:v>18.698516307053556</c:v>
                </c:pt>
                <c:pt idx="376">
                  <c:v>19.226606178511599</c:v>
                </c:pt>
                <c:pt idx="377">
                  <c:v>21.205698265141812</c:v>
                </c:pt>
                <c:pt idx="378">
                  <c:v>21.914922912537698</c:v>
                </c:pt>
                <c:pt idx="379">
                  <c:v>23.540167513368356</c:v>
                </c:pt>
                <c:pt idx="380">
                  <c:v>24.461171681086874</c:v>
                </c:pt>
                <c:pt idx="381">
                  <c:v>25.181255997918427</c:v>
                </c:pt>
                <c:pt idx="382">
                  <c:v>25.746808015589721</c:v>
                </c:pt>
                <c:pt idx="383">
                  <c:v>26.011043897505086</c:v>
                </c:pt>
                <c:pt idx="384">
                  <c:v>25.392965964668143</c:v>
                </c:pt>
                <c:pt idx="385">
                  <c:v>25.37322070073381</c:v>
                </c:pt>
                <c:pt idx="386">
                  <c:v>25.875777712572734</c:v>
                </c:pt>
                <c:pt idx="387">
                  <c:v>26.806200762531731</c:v>
                </c:pt>
                <c:pt idx="388">
                  <c:v>27.173195026778767</c:v>
                </c:pt>
                <c:pt idx="389">
                  <c:v>25.62578614187353</c:v>
                </c:pt>
                <c:pt idx="390">
                  <c:v>24.9300534472885</c:v>
                </c:pt>
                <c:pt idx="391">
                  <c:v>24.361475565965232</c:v>
                </c:pt>
                <c:pt idx="392">
                  <c:v>24.349611668611761</c:v>
                </c:pt>
                <c:pt idx="393">
                  <c:v>23.017166898320951</c:v>
                </c:pt>
                <c:pt idx="394">
                  <c:v>23.170914203038745</c:v>
                </c:pt>
                <c:pt idx="395">
                  <c:v>22.913738209562663</c:v>
                </c:pt>
                <c:pt idx="396">
                  <c:v>22.659905695987462</c:v>
                </c:pt>
                <c:pt idx="397">
                  <c:v>22.571496146177754</c:v>
                </c:pt>
                <c:pt idx="398">
                  <c:v>22.425822952105214</c:v>
                </c:pt>
                <c:pt idx="399">
                  <c:v>21.861055392272188</c:v>
                </c:pt>
                <c:pt idx="400">
                  <c:v>19.48832082345832</c:v>
                </c:pt>
                <c:pt idx="401">
                  <c:v>18.255728024359374</c:v>
                </c:pt>
                <c:pt idx="402">
                  <c:v>17.108292348774302</c:v>
                </c:pt>
                <c:pt idx="403">
                  <c:v>18.275766407301592</c:v>
                </c:pt>
                <c:pt idx="404">
                  <c:v>16.793296575527918</c:v>
                </c:pt>
                <c:pt idx="405">
                  <c:v>17.333005077561367</c:v>
                </c:pt>
                <c:pt idx="406">
                  <c:v>17.276969892996988</c:v>
                </c:pt>
                <c:pt idx="407">
                  <c:v>20.289964809565028</c:v>
                </c:pt>
                <c:pt idx="408">
                  <c:v>21.180967913952639</c:v>
                </c:pt>
                <c:pt idx="409">
                  <c:v>20.926161681791701</c:v>
                </c:pt>
                <c:pt idx="410">
                  <c:v>18.109592819637481</c:v>
                </c:pt>
                <c:pt idx="411">
                  <c:v>19.007600649938603</c:v>
                </c:pt>
                <c:pt idx="412">
                  <c:v>27.028838247685044</c:v>
                </c:pt>
                <c:pt idx="413">
                  <c:v>31.54082435899981</c:v>
                </c:pt>
                <c:pt idx="414">
                  <c:v>35.037597310817169</c:v>
                </c:pt>
                <c:pt idx="415">
                  <c:v>39.356355386689501</c:v>
                </c:pt>
                <c:pt idx="416">
                  <c:v>42.586700981080739</c:v>
                </c:pt>
                <c:pt idx="417">
                  <c:v>47.499417504042214</c:v>
                </c:pt>
                <c:pt idx="418">
                  <c:v>49.235751073865508</c:v>
                </c:pt>
                <c:pt idx="419">
                  <c:v>50.148222054266398</c:v>
                </c:pt>
                <c:pt idx="420">
                  <c:v>46.852782902555639</c:v>
                </c:pt>
                <c:pt idx="421">
                  <c:v>40.645742168113806</c:v>
                </c:pt>
                <c:pt idx="422">
                  <c:v>33.300515438403835</c:v>
                </c:pt>
                <c:pt idx="423">
                  <c:v>33.168622123496718</c:v>
                </c:pt>
                <c:pt idx="424">
                  <c:v>32.921162295382949</c:v>
                </c:pt>
                <c:pt idx="425">
                  <c:v>32.369106675652873</c:v>
                </c:pt>
                <c:pt idx="426">
                  <c:v>34.351403438715359</c:v>
                </c:pt>
                <c:pt idx="427">
                  <c:v>31.546493941943535</c:v>
                </c:pt>
                <c:pt idx="428">
                  <c:v>29.792117804063363</c:v>
                </c:pt>
                <c:pt idx="429">
                  <c:v>26.189866048452174</c:v>
                </c:pt>
                <c:pt idx="430">
                  <c:v>24.421541484591064</c:v>
                </c:pt>
                <c:pt idx="431">
                  <c:v>22.781755449253986</c:v>
                </c:pt>
                <c:pt idx="432">
                  <c:v>22.160306328648335</c:v>
                </c:pt>
                <c:pt idx="433">
                  <c:v>23.084406385715624</c:v>
                </c:pt>
                <c:pt idx="434">
                  <c:v>24.090279091755992</c:v>
                </c:pt>
                <c:pt idx="435">
                  <c:v>24.532581022719857</c:v>
                </c:pt>
                <c:pt idx="436">
                  <c:v>24.95928644002095</c:v>
                </c:pt>
                <c:pt idx="437">
                  <c:v>25.016462271680581</c:v>
                </c:pt>
                <c:pt idx="438">
                  <c:v>28.104988855579304</c:v>
                </c:pt>
                <c:pt idx="439">
                  <c:v>30.93230743113843</c:v>
                </c:pt>
                <c:pt idx="440">
                  <c:v>31.36785821995317</c:v>
                </c:pt>
                <c:pt idx="441">
                  <c:v>30.299468949580415</c:v>
                </c:pt>
                <c:pt idx="442">
                  <c:v>29.994056572352758</c:v>
                </c:pt>
                <c:pt idx="443">
                  <c:v>34.116740993728946</c:v>
                </c:pt>
                <c:pt idx="444">
                  <c:v>38.701022416619104</c:v>
                </c:pt>
                <c:pt idx="445">
                  <c:v>38.270442930464647</c:v>
                </c:pt>
                <c:pt idx="446">
                  <c:v>39.698355471319275</c:v>
                </c:pt>
                <c:pt idx="447">
                  <c:v>44.434471462256013</c:v>
                </c:pt>
                <c:pt idx="448">
                  <c:v>52.828017202331424</c:v>
                </c:pt>
                <c:pt idx="449">
                  <c:v>52.764001161920383</c:v>
                </c:pt>
                <c:pt idx="450">
                  <c:v>50.552038944363289</c:v>
                </c:pt>
                <c:pt idx="451">
                  <c:v>47.913081615159967</c:v>
                </c:pt>
                <c:pt idx="452">
                  <c:v>49.617338897282551</c:v>
                </c:pt>
                <c:pt idx="453">
                  <c:v>56.814378673686946</c:v>
                </c:pt>
                <c:pt idx="454">
                  <c:v>53.833862592380804</c:v>
                </c:pt>
                <c:pt idx="455">
                  <c:v>31.25850932412261</c:v>
                </c:pt>
                <c:pt idx="456">
                  <c:v>37.157939217559644</c:v>
                </c:pt>
                <c:pt idx="457">
                  <c:v>35.515450569702409</c:v>
                </c:pt>
                <c:pt idx="458">
                  <c:v>35.433922934097026</c:v>
                </c:pt>
                <c:pt idx="459">
                  <c:v>29.397366810474519</c:v>
                </c:pt>
                <c:pt idx="460">
                  <c:v>27.253693794760476</c:v>
                </c:pt>
                <c:pt idx="461">
                  <c:v>25.768220448885078</c:v>
                </c:pt>
                <c:pt idx="462">
                  <c:v>25.014258595031084</c:v>
                </c:pt>
                <c:pt idx="463">
                  <c:v>23.914643868329858</c:v>
                </c:pt>
                <c:pt idx="464">
                  <c:v>23.520431848893029</c:v>
                </c:pt>
                <c:pt idx="465">
                  <c:v>24.918316511271509</c:v>
                </c:pt>
                <c:pt idx="466">
                  <c:v>25.253540282071693</c:v>
                </c:pt>
                <c:pt idx="467">
                  <c:v>25.224858622461227</c:v>
                </c:pt>
                <c:pt idx="468">
                  <c:v>26.419809476991997</c:v>
                </c:pt>
                <c:pt idx="469">
                  <c:v>26.833199344244221</c:v>
                </c:pt>
                <c:pt idx="470">
                  <c:v>28.551867966332118</c:v>
                </c:pt>
                <c:pt idx="471">
                  <c:v>36.770464333004142</c:v>
                </c:pt>
                <c:pt idx="472">
                  <c:v>40.722470579315626</c:v>
                </c:pt>
                <c:pt idx="473">
                  <c:v>61.048823487843762</c:v>
                </c:pt>
                <c:pt idx="474">
                  <c:v>69.749285383877236</c:v>
                </c:pt>
                <c:pt idx="475">
                  <c:v>78.711970602798118</c:v>
                </c:pt>
                <c:pt idx="476">
                  <c:v>73.643613449913531</c:v>
                </c:pt>
                <c:pt idx="477">
                  <c:v>71.671658589179245</c:v>
                </c:pt>
                <c:pt idx="478">
                  <c:v>60.99248940051757</c:v>
                </c:pt>
                <c:pt idx="479">
                  <c:v>64.372537784411804</c:v>
                </c:pt>
                <c:pt idx="480">
                  <c:v>77.093887368737285</c:v>
                </c:pt>
                <c:pt idx="481">
                  <c:v>82.511546021288396</c:v>
                </c:pt>
                <c:pt idx="482">
                  <c:v>85.333945884869735</c:v>
                </c:pt>
                <c:pt idx="483">
                  <c:v>87.793211091277243</c:v>
                </c:pt>
                <c:pt idx="484">
                  <c:v>87.907656506562262</c:v>
                </c:pt>
                <c:pt idx="485">
                  <c:v>67.624770954650799</c:v>
                </c:pt>
                <c:pt idx="486">
                  <c:v>82.399064382694533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8-444C-B3C1-78A2AA911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80776"/>
        <c:axId val="2118989608"/>
      </c:scatterChart>
      <c:valAx>
        <c:axId val="2118980776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9608"/>
        <c:crosses val="autoZero"/>
        <c:crossBetween val="midCat"/>
      </c:valAx>
      <c:valAx>
        <c:axId val="21189896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0776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9000" t="-9000" r="-9000" b="-86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Non-Nomarlized</a:t>
            </a:r>
            <a:r>
              <a:rPr lang="en-US" sz="1800" baseline="0"/>
              <a:t> </a:t>
            </a:r>
            <a:r>
              <a:rPr lang="en-US" sz="1800"/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'SCPT-13'!$AO$13:$AO$9908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2.1107322617308006</c:v>
                </c:pt>
                <c:pt idx="5">
                  <c:v>2.4324324324324325</c:v>
                </c:pt>
                <c:pt idx="6">
                  <c:v>2.5831235925288119</c:v>
                </c:pt>
                <c:pt idx="7">
                  <c:v>2.6631158455392807</c:v>
                </c:pt>
                <c:pt idx="8">
                  <c:v>2.7220820608152967</c:v>
                </c:pt>
                <c:pt idx="9">
                  <c:v>2.9156495796040143</c:v>
                </c:pt>
                <c:pt idx="10">
                  <c:v>2.7955271565495208</c:v>
                </c:pt>
                <c:pt idx="11">
                  <c:v>2.6078107111054569</c:v>
                </c:pt>
                <c:pt idx="12">
                  <c:v>2.4390243902439024</c:v>
                </c:pt>
                <c:pt idx="13">
                  <c:v>2.3839397741530739</c:v>
                </c:pt>
                <c:pt idx="14">
                  <c:v>2.4487691712849595</c:v>
                </c:pt>
                <c:pt idx="15">
                  <c:v>2.4316508937960042</c:v>
                </c:pt>
                <c:pt idx="16">
                  <c:v>2.4627263045793399</c:v>
                </c:pt>
                <c:pt idx="17">
                  <c:v>2.6149926243797772</c:v>
                </c:pt>
                <c:pt idx="18">
                  <c:v>2.6917900403768504</c:v>
                </c:pt>
                <c:pt idx="19">
                  <c:v>2.6353933324548691</c:v>
                </c:pt>
                <c:pt idx="20">
                  <c:v>2.4710625568994669</c:v>
                </c:pt>
                <c:pt idx="21">
                  <c:v>2.2222222222222223</c:v>
                </c:pt>
                <c:pt idx="22">
                  <c:v>2.2132287846212217</c:v>
                </c:pt>
                <c:pt idx="23">
                  <c:v>2.1165338645418328</c:v>
                </c:pt>
                <c:pt idx="24">
                  <c:v>2.1385799828913603</c:v>
                </c:pt>
                <c:pt idx="25">
                  <c:v>2.3503216229589308</c:v>
                </c:pt>
                <c:pt idx="26">
                  <c:v>2.8071966313640426</c:v>
                </c:pt>
                <c:pt idx="27">
                  <c:v>3.1748176168603086</c:v>
                </c:pt>
                <c:pt idx="28">
                  <c:v>3.3478667081905944</c:v>
                </c:pt>
                <c:pt idx="29">
                  <c:v>4.113533525298231</c:v>
                </c:pt>
                <c:pt idx="30">
                  <c:v>4.0273862263391065</c:v>
                </c:pt>
                <c:pt idx="31">
                  <c:v>3.7369207772795212</c:v>
                </c:pt>
                <c:pt idx="32">
                  <c:v>3.5621317988765582</c:v>
                </c:pt>
                <c:pt idx="33">
                  <c:v>3.2472018792317261</c:v>
                </c:pt>
                <c:pt idx="34">
                  <c:v>3.0640668523676884</c:v>
                </c:pt>
                <c:pt idx="35">
                  <c:v>3.0508944667868545</c:v>
                </c:pt>
                <c:pt idx="36">
                  <c:v>2.9601722282023686</c:v>
                </c:pt>
                <c:pt idx="37">
                  <c:v>3.0053573761923431</c:v>
                </c:pt>
                <c:pt idx="38">
                  <c:v>3.0318668558895627</c:v>
                </c:pt>
                <c:pt idx="39">
                  <c:v>3.1600670708112988</c:v>
                </c:pt>
                <c:pt idx="40">
                  <c:v>2.9734970911441496</c:v>
                </c:pt>
                <c:pt idx="41">
                  <c:v>2.9076811243033678</c:v>
                </c:pt>
                <c:pt idx="42">
                  <c:v>2.9440038452295121</c:v>
                </c:pt>
                <c:pt idx="43">
                  <c:v>2.7991602519244223</c:v>
                </c:pt>
                <c:pt idx="44">
                  <c:v>2.8315243039169422</c:v>
                </c:pt>
                <c:pt idx="45">
                  <c:v>2.7608420568273324</c:v>
                </c:pt>
                <c:pt idx="46">
                  <c:v>2.6192295099858129</c:v>
                </c:pt>
                <c:pt idx="47">
                  <c:v>2.6192295099858129</c:v>
                </c:pt>
                <c:pt idx="48">
                  <c:v>2.6019541206457095</c:v>
                </c:pt>
                <c:pt idx="49">
                  <c:v>2.6979350420255273</c:v>
                </c:pt>
                <c:pt idx="50">
                  <c:v>2.9424127784783525</c:v>
                </c:pt>
                <c:pt idx="51">
                  <c:v>3.0788831086102553</c:v>
                </c:pt>
                <c:pt idx="52">
                  <c:v>3.0086108517481067</c:v>
                </c:pt>
                <c:pt idx="53">
                  <c:v>3.1648800408371618</c:v>
                </c:pt>
                <c:pt idx="54">
                  <c:v>3.3584368003256664</c:v>
                </c:pt>
                <c:pt idx="55">
                  <c:v>3.4256926952141056</c:v>
                </c:pt>
                <c:pt idx="56">
                  <c:v>3.4040849018822588</c:v>
                </c:pt>
                <c:pt idx="57">
                  <c:v>3.3831549181983442</c:v>
                </c:pt>
                <c:pt idx="58">
                  <c:v>3.3424491036159214</c:v>
                </c:pt>
                <c:pt idx="59">
                  <c:v>3.1888390632785257</c:v>
                </c:pt>
                <c:pt idx="60">
                  <c:v>3.2083416883898139</c:v>
                </c:pt>
                <c:pt idx="61">
                  <c:v>3.2593196170299454</c:v>
                </c:pt>
                <c:pt idx="62">
                  <c:v>3.1853574678936196</c:v>
                </c:pt>
                <c:pt idx="63">
                  <c:v>2.9899029506911083</c:v>
                </c:pt>
                <c:pt idx="64">
                  <c:v>2.7908767202386682</c:v>
                </c:pt>
                <c:pt idx="65">
                  <c:v>2.7823083565192364</c:v>
                </c:pt>
                <c:pt idx="66">
                  <c:v>2.6774997691810536</c:v>
                </c:pt>
                <c:pt idx="67">
                  <c:v>2.5683360851219961</c:v>
                </c:pt>
                <c:pt idx="68">
                  <c:v>2.5671587054185383</c:v>
                </c:pt>
                <c:pt idx="69">
                  <c:v>2.4759041471394467</c:v>
                </c:pt>
                <c:pt idx="70">
                  <c:v>2.134471718249733</c:v>
                </c:pt>
                <c:pt idx="71">
                  <c:v>1.753749395258829</c:v>
                </c:pt>
                <c:pt idx="72">
                  <c:v>2.4949378073474113</c:v>
                </c:pt>
                <c:pt idx="73">
                  <c:v>3.3484011384563876</c:v>
                </c:pt>
                <c:pt idx="74">
                  <c:v>3.0384342198721495</c:v>
                </c:pt>
                <c:pt idx="75">
                  <c:v>3.3073767060202637</c:v>
                </c:pt>
                <c:pt idx="76">
                  <c:v>3.7300485773768211</c:v>
                </c:pt>
                <c:pt idx="77">
                  <c:v>3.8962229556288968</c:v>
                </c:pt>
                <c:pt idx="78">
                  <c:v>3.7832214130331976</c:v>
                </c:pt>
                <c:pt idx="79">
                  <c:v>2.8992395437262357</c:v>
                </c:pt>
                <c:pt idx="80">
                  <c:v>2.6130748764728242</c:v>
                </c:pt>
                <c:pt idx="81">
                  <c:v>2.4337732846578675</c:v>
                </c:pt>
                <c:pt idx="82">
                  <c:v>2.207099503402612</c:v>
                </c:pt>
                <c:pt idx="83">
                  <c:v>1.6935424490096458</c:v>
                </c:pt>
                <c:pt idx="84">
                  <c:v>1.3327015340875437</c:v>
                </c:pt>
                <c:pt idx="85">
                  <c:v>1.6228121015416714</c:v>
                </c:pt>
                <c:pt idx="86">
                  <c:v>1.8062110353667771</c:v>
                </c:pt>
                <c:pt idx="87">
                  <c:v>3.5648574057037719</c:v>
                </c:pt>
                <c:pt idx="88">
                  <c:v>3.815580286168522</c:v>
                </c:pt>
                <c:pt idx="89">
                  <c:v>4.8818287485470746</c:v>
                </c:pt>
                <c:pt idx="90">
                  <c:v>4.1082086659948844</c:v>
                </c:pt>
                <c:pt idx="91">
                  <c:v>4.659042778483693</c:v>
                </c:pt>
                <c:pt idx="92">
                  <c:v>4.3765553934609116</c:v>
                </c:pt>
                <c:pt idx="93">
                  <c:v>4.1452644858970888</c:v>
                </c:pt>
                <c:pt idx="94">
                  <c:v>3.2882549092256395</c:v>
                </c:pt>
                <c:pt idx="95">
                  <c:v>2.3794271071657365</c:v>
                </c:pt>
                <c:pt idx="96">
                  <c:v>2.0010672358591246</c:v>
                </c:pt>
                <c:pt idx="97">
                  <c:v>1.9138755980861251</c:v>
                </c:pt>
                <c:pt idx="98">
                  <c:v>1.7964609718853857</c:v>
                </c:pt>
                <c:pt idx="99">
                  <c:v>1.8525379770285293</c:v>
                </c:pt>
                <c:pt idx="100">
                  <c:v>1.8043860460812438</c:v>
                </c:pt>
                <c:pt idx="101">
                  <c:v>1.6656439028666605</c:v>
                </c:pt>
                <c:pt idx="102">
                  <c:v>1.6818442858314873</c:v>
                </c:pt>
                <c:pt idx="103">
                  <c:v>2.0358306188925082</c:v>
                </c:pt>
                <c:pt idx="104">
                  <c:v>2.0959686050660009</c:v>
                </c:pt>
                <c:pt idx="105">
                  <c:v>2.0439448134900355</c:v>
                </c:pt>
                <c:pt idx="106">
                  <c:v>3.6530102654212526</c:v>
                </c:pt>
                <c:pt idx="107">
                  <c:v>3.2489740082079348</c:v>
                </c:pt>
                <c:pt idx="108">
                  <c:v>3.2489740082079348</c:v>
                </c:pt>
                <c:pt idx="109">
                  <c:v>2.6806614815374155</c:v>
                </c:pt>
                <c:pt idx="110">
                  <c:v>2.2334625238126518</c:v>
                </c:pt>
                <c:pt idx="111">
                  <c:v>1.7839766461239055</c:v>
                </c:pt>
                <c:pt idx="112">
                  <c:v>1.824817518248175</c:v>
                </c:pt>
                <c:pt idx="113">
                  <c:v>1.5559216547684422</c:v>
                </c:pt>
                <c:pt idx="114">
                  <c:v>1.7878787878787883</c:v>
                </c:pt>
                <c:pt idx="115">
                  <c:v>1.7588921771176504</c:v>
                </c:pt>
                <c:pt idx="116">
                  <c:v>2.058077248378912</c:v>
                </c:pt>
                <c:pt idx="117">
                  <c:v>2.2900763358778624</c:v>
                </c:pt>
                <c:pt idx="118">
                  <c:v>2.4485220366983307</c:v>
                </c:pt>
                <c:pt idx="119">
                  <c:v>2.4965820602746245</c:v>
                </c:pt>
                <c:pt idx="120">
                  <c:v>2.5196472493850859</c:v>
                </c:pt>
                <c:pt idx="121">
                  <c:v>2.5434506146672318</c:v>
                </c:pt>
                <c:pt idx="122">
                  <c:v>2.5954198473282446</c:v>
                </c:pt>
                <c:pt idx="123">
                  <c:v>2.4753951685058158</c:v>
                </c:pt>
                <c:pt idx="124">
                  <c:v>2.5131641933939681</c:v>
                </c:pt>
                <c:pt idx="125">
                  <c:v>2.4864114721868851</c:v>
                </c:pt>
                <c:pt idx="126">
                  <c:v>2.604166666666667</c:v>
                </c:pt>
                <c:pt idx="127">
                  <c:v>2.6420454545454546</c:v>
                </c:pt>
                <c:pt idx="128">
                  <c:v>2.7483097894794697</c:v>
                </c:pt>
                <c:pt idx="129">
                  <c:v>2.6440229826613115</c:v>
                </c:pt>
                <c:pt idx="130">
                  <c:v>3.2119385284380098</c:v>
                </c:pt>
                <c:pt idx="131">
                  <c:v>3.634996239659062</c:v>
                </c:pt>
                <c:pt idx="132">
                  <c:v>4.0265508321538386</c:v>
                </c:pt>
                <c:pt idx="133">
                  <c:v>4.261847937265598</c:v>
                </c:pt>
                <c:pt idx="134">
                  <c:v>4.6731332727089026</c:v>
                </c:pt>
                <c:pt idx="135">
                  <c:v>5.1241299939716116</c:v>
                </c:pt>
                <c:pt idx="136">
                  <c:v>4.9000609047118093</c:v>
                </c:pt>
                <c:pt idx="137">
                  <c:v>4.7228860817116196</c:v>
                </c:pt>
                <c:pt idx="138">
                  <c:v>4.1444305665947549</c:v>
                </c:pt>
                <c:pt idx="139">
                  <c:v>3.9009111617312078</c:v>
                </c:pt>
                <c:pt idx="140">
                  <c:v>3.5675859335183189</c:v>
                </c:pt>
                <c:pt idx="141">
                  <c:v>3.5675859335183189</c:v>
                </c:pt>
                <c:pt idx="142">
                  <c:v>3.0759090409755028</c:v>
                </c:pt>
                <c:pt idx="143">
                  <c:v>3.0008110300081099</c:v>
                </c:pt>
                <c:pt idx="144">
                  <c:v>2.9781068898905345</c:v>
                </c:pt>
                <c:pt idx="145">
                  <c:v>2.9765040564745551</c:v>
                </c:pt>
                <c:pt idx="146">
                  <c:v>2.9429987608426273</c:v>
                </c:pt>
                <c:pt idx="147">
                  <c:v>2.5363917071018967</c:v>
                </c:pt>
                <c:pt idx="148">
                  <c:v>2.5404959395492246</c:v>
                </c:pt>
                <c:pt idx="149">
                  <c:v>2.5402566089727028</c:v>
                </c:pt>
                <c:pt idx="150">
                  <c:v>3.3639143730886856</c:v>
                </c:pt>
                <c:pt idx="151">
                  <c:v>4.0071011919857975</c:v>
                </c:pt>
                <c:pt idx="152">
                  <c:v>4.1522669830298664</c:v>
                </c:pt>
                <c:pt idx="153">
                  <c:v>4.3473678663645465</c:v>
                </c:pt>
                <c:pt idx="154">
                  <c:v>4.2103631761120006</c:v>
                </c:pt>
                <c:pt idx="155">
                  <c:v>4.1610668872118266</c:v>
                </c:pt>
                <c:pt idx="156">
                  <c:v>4.1626895747163006</c:v>
                </c:pt>
                <c:pt idx="157">
                  <c:v>3.7093193263659501</c:v>
                </c:pt>
                <c:pt idx="158">
                  <c:v>3.704327327832968</c:v>
                </c:pt>
                <c:pt idx="159">
                  <c:v>3.5710171639212072</c:v>
                </c:pt>
                <c:pt idx="160">
                  <c:v>3.7554638921381516</c:v>
                </c:pt>
                <c:pt idx="161">
                  <c:v>3.7893262004840151</c:v>
                </c:pt>
                <c:pt idx="162">
                  <c:v>3.9877300613496933</c:v>
                </c:pt>
                <c:pt idx="163">
                  <c:v>3.7834085387018392</c:v>
                </c:pt>
                <c:pt idx="164">
                  <c:v>3.5149973219068027</c:v>
                </c:pt>
                <c:pt idx="165">
                  <c:v>2.9609524397014373</c:v>
                </c:pt>
                <c:pt idx="166">
                  <c:v>2.5</c:v>
                </c:pt>
                <c:pt idx="167">
                  <c:v>2.2909175269690296</c:v>
                </c:pt>
                <c:pt idx="168">
                  <c:v>2.3755226149752944</c:v>
                </c:pt>
                <c:pt idx="169">
                  <c:v>2.0334104986548205</c:v>
                </c:pt>
                <c:pt idx="170">
                  <c:v>1.8925518925518925</c:v>
                </c:pt>
                <c:pt idx="171">
                  <c:v>1.9002084099546401</c:v>
                </c:pt>
                <c:pt idx="172">
                  <c:v>1.9528866105211768</c:v>
                </c:pt>
                <c:pt idx="173">
                  <c:v>2.0040080160320639</c:v>
                </c:pt>
                <c:pt idx="174">
                  <c:v>2.1112539012300351</c:v>
                </c:pt>
                <c:pt idx="175">
                  <c:v>2.1112317529255642</c:v>
                </c:pt>
                <c:pt idx="176">
                  <c:v>2.3768366464995685</c:v>
                </c:pt>
                <c:pt idx="177">
                  <c:v>2.4360921285750443</c:v>
                </c:pt>
                <c:pt idx="178">
                  <c:v>2.4502004709476233</c:v>
                </c:pt>
                <c:pt idx="179">
                  <c:v>2.3514458214172231</c:v>
                </c:pt>
                <c:pt idx="180">
                  <c:v>2.204695068935536</c:v>
                </c:pt>
                <c:pt idx="181">
                  <c:v>2.1306818181818183</c:v>
                </c:pt>
                <c:pt idx="182">
                  <c:v>1.8132896583996256</c:v>
                </c:pt>
                <c:pt idx="183">
                  <c:v>1.3264248704663215</c:v>
                </c:pt>
                <c:pt idx="184">
                  <c:v>1.3510774842937241</c:v>
                </c:pt>
                <c:pt idx="185">
                  <c:v>1.4002833514546476</c:v>
                </c:pt>
                <c:pt idx="186">
                  <c:v>1.6905367929187403</c:v>
                </c:pt>
                <c:pt idx="187">
                  <c:v>1.5465689082369112</c:v>
                </c:pt>
                <c:pt idx="188">
                  <c:v>1.286593324631736</c:v>
                </c:pt>
                <c:pt idx="189">
                  <c:v>1.1489222015537806</c:v>
                </c:pt>
                <c:pt idx="190">
                  <c:v>1.1858284379902946</c:v>
                </c:pt>
                <c:pt idx="191">
                  <c:v>1.3994043560945852</c:v>
                </c:pt>
                <c:pt idx="192">
                  <c:v>1.5154756810726004</c:v>
                </c:pt>
                <c:pt idx="193">
                  <c:v>1.8049902672093432</c:v>
                </c:pt>
                <c:pt idx="194">
                  <c:v>1.9956269739353765</c:v>
                </c:pt>
                <c:pt idx="195">
                  <c:v>2.1791767554479415</c:v>
                </c:pt>
                <c:pt idx="196">
                  <c:v>2.3599748269351792</c:v>
                </c:pt>
                <c:pt idx="197">
                  <c:v>2.4385182110615338</c:v>
                </c:pt>
                <c:pt idx="198">
                  <c:v>2.4385182110615338</c:v>
                </c:pt>
                <c:pt idx="199">
                  <c:v>2.7192860131083534</c:v>
                </c:pt>
                <c:pt idx="200">
                  <c:v>2.7364045722202985</c:v>
                </c:pt>
                <c:pt idx="201">
                  <c:v>2.7364045722202985</c:v>
                </c:pt>
                <c:pt idx="202">
                  <c:v>2.7364045722202985</c:v>
                </c:pt>
                <c:pt idx="203">
                  <c:v>2.7364045722202985</c:v>
                </c:pt>
                <c:pt idx="204">
                  <c:v>2.7364045722202985</c:v>
                </c:pt>
                <c:pt idx="205">
                  <c:v>2.7364045722202985</c:v>
                </c:pt>
                <c:pt idx="206">
                  <c:v>3.7794729542302363</c:v>
                </c:pt>
                <c:pt idx="207">
                  <c:v>3.7794729542302363</c:v>
                </c:pt>
                <c:pt idx="208">
                  <c:v>3.9842681258549937</c:v>
                </c:pt>
                <c:pt idx="209">
                  <c:v>4.1486662552286901</c:v>
                </c:pt>
                <c:pt idx="210">
                  <c:v>4.1253018513549771</c:v>
                </c:pt>
                <c:pt idx="211">
                  <c:v>4.7202104277015096</c:v>
                </c:pt>
                <c:pt idx="212">
                  <c:v>4.0567633606916855</c:v>
                </c:pt>
                <c:pt idx="213">
                  <c:v>3.9104431835608038</c:v>
                </c:pt>
                <c:pt idx="214">
                  <c:v>3.7273230249555924</c:v>
                </c:pt>
                <c:pt idx="215">
                  <c:v>3.6971225495815654</c:v>
                </c:pt>
                <c:pt idx="216">
                  <c:v>3.7361138733414774</c:v>
                </c:pt>
                <c:pt idx="217">
                  <c:v>3.9494246341809918</c:v>
                </c:pt>
                <c:pt idx="218">
                  <c:v>3.7005140350405039</c:v>
                </c:pt>
                <c:pt idx="219">
                  <c:v>3.7549717395855144</c:v>
                </c:pt>
                <c:pt idx="220">
                  <c:v>3.6146392891209405</c:v>
                </c:pt>
                <c:pt idx="221">
                  <c:v>3.5249324490297234</c:v>
                </c:pt>
                <c:pt idx="222">
                  <c:v>3.2019370021723392</c:v>
                </c:pt>
                <c:pt idx="223">
                  <c:v>3.2153632699803993</c:v>
                </c:pt>
                <c:pt idx="224">
                  <c:v>3.3563607924921794</c:v>
                </c:pt>
                <c:pt idx="225">
                  <c:v>3.2341526520051747</c:v>
                </c:pt>
                <c:pt idx="226">
                  <c:v>3.3807754914645849</c:v>
                </c:pt>
                <c:pt idx="227">
                  <c:v>3.2437535149031889</c:v>
                </c:pt>
                <c:pt idx="228">
                  <c:v>3.1031882600877787</c:v>
                </c:pt>
                <c:pt idx="229">
                  <c:v>2.9634875962201552</c:v>
                </c:pt>
                <c:pt idx="230">
                  <c:v>2.9589558334997368</c:v>
                </c:pt>
                <c:pt idx="231">
                  <c:v>2.8641358121126905</c:v>
                </c:pt>
                <c:pt idx="232">
                  <c:v>2.9771497396054216</c:v>
                </c:pt>
                <c:pt idx="233">
                  <c:v>2.959796102935131</c:v>
                </c:pt>
                <c:pt idx="234">
                  <c:v>2.9889871010021896</c:v>
                </c:pt>
                <c:pt idx="235">
                  <c:v>3.0821917808219177</c:v>
                </c:pt>
                <c:pt idx="236">
                  <c:v>3.2049320768571783</c:v>
                </c:pt>
                <c:pt idx="237">
                  <c:v>3.2003572491813035</c:v>
                </c:pt>
                <c:pt idx="238">
                  <c:v>3.1277276694791967</c:v>
                </c:pt>
                <c:pt idx="239">
                  <c:v>2.9544499708620759</c:v>
                </c:pt>
                <c:pt idx="240">
                  <c:v>2.8615855013001266</c:v>
                </c:pt>
                <c:pt idx="241">
                  <c:v>2.725938351855735</c:v>
                </c:pt>
                <c:pt idx="242">
                  <c:v>2.7249108815177334</c:v>
                </c:pt>
                <c:pt idx="243">
                  <c:v>2.6515984854625243</c:v>
                </c:pt>
                <c:pt idx="244">
                  <c:v>2.7359859917517224</c:v>
                </c:pt>
                <c:pt idx="245">
                  <c:v>2.7250095319263457</c:v>
                </c:pt>
                <c:pt idx="246">
                  <c:v>2.8331250958988186</c:v>
                </c:pt>
                <c:pt idx="247">
                  <c:v>2.7885925115565713</c:v>
                </c:pt>
                <c:pt idx="248">
                  <c:v>2.8280963144545965</c:v>
                </c:pt>
                <c:pt idx="249">
                  <c:v>2.9183084346488548</c:v>
                </c:pt>
                <c:pt idx="250">
                  <c:v>3.0643022161375888</c:v>
                </c:pt>
                <c:pt idx="251">
                  <c:v>3.1446540880503147</c:v>
                </c:pt>
                <c:pt idx="252">
                  <c:v>3.0634297824125563</c:v>
                </c:pt>
                <c:pt idx="253">
                  <c:v>3.030742609650714</c:v>
                </c:pt>
                <c:pt idx="254">
                  <c:v>2.9751716638811145</c:v>
                </c:pt>
                <c:pt idx="255">
                  <c:v>2.7204329332982939</c:v>
                </c:pt>
                <c:pt idx="256">
                  <c:v>2.6654543714408772</c:v>
                </c:pt>
                <c:pt idx="257">
                  <c:v>2.7897139466556928</c:v>
                </c:pt>
                <c:pt idx="258">
                  <c:v>2.8550448787934415</c:v>
                </c:pt>
                <c:pt idx="259">
                  <c:v>2.8346856460544747</c:v>
                </c:pt>
                <c:pt idx="260">
                  <c:v>3.0472630975969355</c:v>
                </c:pt>
                <c:pt idx="261">
                  <c:v>3.1984035956397276</c:v>
                </c:pt>
                <c:pt idx="262">
                  <c:v>3.2656257196812684</c:v>
                </c:pt>
                <c:pt idx="263">
                  <c:v>3.0864474854662918</c:v>
                </c:pt>
                <c:pt idx="264">
                  <c:v>2.8133931851373997</c:v>
                </c:pt>
                <c:pt idx="265">
                  <c:v>2.8094946511544134</c:v>
                </c:pt>
                <c:pt idx="266">
                  <c:v>2.7742404948153538</c:v>
                </c:pt>
                <c:pt idx="267">
                  <c:v>2.7135078420376635</c:v>
                </c:pt>
                <c:pt idx="268">
                  <c:v>2.833394562821455</c:v>
                </c:pt>
                <c:pt idx="269">
                  <c:v>2.9855667081837498</c:v>
                </c:pt>
                <c:pt idx="270">
                  <c:v>3.3632696274391694</c:v>
                </c:pt>
                <c:pt idx="271">
                  <c:v>3.8247694092089022</c:v>
                </c:pt>
                <c:pt idx="272">
                  <c:v>4.4824929050688818</c:v>
                </c:pt>
                <c:pt idx="273">
                  <c:v>4.6687757645479824</c:v>
                </c:pt>
                <c:pt idx="274">
                  <c:v>4.8173896014882995</c:v>
                </c:pt>
                <c:pt idx="275">
                  <c:v>4.5970686809064087</c:v>
                </c:pt>
                <c:pt idx="276">
                  <c:v>4.6259486808818213</c:v>
                </c:pt>
                <c:pt idx="277">
                  <c:v>4.5141300283134793</c:v>
                </c:pt>
                <c:pt idx="278">
                  <c:v>4.738390657786697</c:v>
                </c:pt>
                <c:pt idx="279">
                  <c:v>4.9046289284361988</c:v>
                </c:pt>
                <c:pt idx="280">
                  <c:v>5.0574684594548422</c:v>
                </c:pt>
                <c:pt idx="281">
                  <c:v>5.1116096054131583</c:v>
                </c:pt>
                <c:pt idx="282">
                  <c:v>5.017634439879286</c:v>
                </c:pt>
                <c:pt idx="283">
                  <c:v>5.1402208660273176</c:v>
                </c:pt>
                <c:pt idx="284">
                  <c:v>4.856841837148183</c:v>
                </c:pt>
                <c:pt idx="285">
                  <c:v>4.5534311307878479</c:v>
                </c:pt>
                <c:pt idx="286">
                  <c:v>4.2635095061714576</c:v>
                </c:pt>
                <c:pt idx="287">
                  <c:v>4.0868610467244109</c:v>
                </c:pt>
                <c:pt idx="288">
                  <c:v>3.9958585433720524</c:v>
                </c:pt>
                <c:pt idx="289">
                  <c:v>3.7685251962985165</c:v>
                </c:pt>
                <c:pt idx="290">
                  <c:v>2.9575279591440946</c:v>
                </c:pt>
                <c:pt idx="291">
                  <c:v>3.8106661745709536</c:v>
                </c:pt>
                <c:pt idx="292">
                  <c:v>4.2520019842675927</c:v>
                </c:pt>
                <c:pt idx="293">
                  <c:v>4.5308342505423109</c:v>
                </c:pt>
                <c:pt idx="294">
                  <c:v>4.5416352013954633</c:v>
                </c:pt>
                <c:pt idx="295">
                  <c:v>4.620156030182887</c:v>
                </c:pt>
                <c:pt idx="296">
                  <c:v>4.4746077621800158</c:v>
                </c:pt>
                <c:pt idx="297">
                  <c:v>4.3089480293271754</c:v>
                </c:pt>
                <c:pt idx="298">
                  <c:v>4.0872069433036113</c:v>
                </c:pt>
                <c:pt idx="299">
                  <c:v>4.0005477522594788</c:v>
                </c:pt>
                <c:pt idx="300">
                  <c:v>4.0103290426073013</c:v>
                </c:pt>
                <c:pt idx="301">
                  <c:v>4.0250055902855424</c:v>
                </c:pt>
                <c:pt idx="302">
                  <c:v>4.0396193435618573</c:v>
                </c:pt>
                <c:pt idx="303">
                  <c:v>4.0813536815177169</c:v>
                </c:pt>
                <c:pt idx="304">
                  <c:v>4.2173720254224758</c:v>
                </c:pt>
                <c:pt idx="305">
                  <c:v>4.3550291161969383</c:v>
                </c:pt>
                <c:pt idx="306">
                  <c:v>4.6079608996396484</c:v>
                </c:pt>
                <c:pt idx="307">
                  <c:v>5.0691654517733724</c:v>
                </c:pt>
                <c:pt idx="308">
                  <c:v>4.9393201171132928</c:v>
                </c:pt>
                <c:pt idx="309">
                  <c:v>5.1116936403008886</c:v>
                </c:pt>
                <c:pt idx="310">
                  <c:v>5.3165550626211697</c:v>
                </c:pt>
                <c:pt idx="311">
                  <c:v>4.9469964664310959</c:v>
                </c:pt>
                <c:pt idx="312">
                  <c:v>3.8329997473815123</c:v>
                </c:pt>
                <c:pt idx="313">
                  <c:v>3.0553081094597343</c:v>
                </c:pt>
                <c:pt idx="314">
                  <c:v>3.9798930086699866</c:v>
                </c:pt>
                <c:pt idx="315">
                  <c:v>4.5782234007292022</c:v>
                </c:pt>
                <c:pt idx="316">
                  <c:v>4.0655621231707446</c:v>
                </c:pt>
                <c:pt idx="317">
                  <c:v>3.4927388930041854</c:v>
                </c:pt>
                <c:pt idx="318">
                  <c:v>3.2767276525489399</c:v>
                </c:pt>
                <c:pt idx="319">
                  <c:v>3.1165101008979401</c:v>
                </c:pt>
                <c:pt idx="320">
                  <c:v>3.2801418439716312</c:v>
                </c:pt>
                <c:pt idx="321">
                  <c:v>3.4368107722667198</c:v>
                </c:pt>
                <c:pt idx="322">
                  <c:v>3.8086777367192446</c:v>
                </c:pt>
                <c:pt idx="323">
                  <c:v>3.6724853287481776</c:v>
                </c:pt>
                <c:pt idx="324">
                  <c:v>3.4460168890723564</c:v>
                </c:pt>
                <c:pt idx="325">
                  <c:v>3.0912544994000801</c:v>
                </c:pt>
                <c:pt idx="326">
                  <c:v>3.0740231128361346</c:v>
                </c:pt>
                <c:pt idx="327">
                  <c:v>2.6685175576325668</c:v>
                </c:pt>
                <c:pt idx="328">
                  <c:v>3.0058719358747323</c:v>
                </c:pt>
                <c:pt idx="329">
                  <c:v>3.126490178283007</c:v>
                </c:pt>
                <c:pt idx="330">
                  <c:v>3.8542896302575604</c:v>
                </c:pt>
                <c:pt idx="331">
                  <c:v>3.8836935970156881</c:v>
                </c:pt>
                <c:pt idx="332">
                  <c:v>5.0387906902343449</c:v>
                </c:pt>
                <c:pt idx="333">
                  <c:v>5.29400440632286</c:v>
                </c:pt>
                <c:pt idx="334">
                  <c:v>4.7167018610250446</c:v>
                </c:pt>
                <c:pt idx="335">
                  <c:v>4.1237744562127743</c:v>
                </c:pt>
                <c:pt idx="336">
                  <c:v>4.3873729266987693</c:v>
                </c:pt>
                <c:pt idx="337">
                  <c:v>3.6717340891522801</c:v>
                </c:pt>
                <c:pt idx="338">
                  <c:v>3.5057895437331363</c:v>
                </c:pt>
                <c:pt idx="339">
                  <c:v>3.5925736185776271</c:v>
                </c:pt>
                <c:pt idx="340">
                  <c:v>4.031751428296908</c:v>
                </c:pt>
                <c:pt idx="341">
                  <c:v>4.3511841491484988</c:v>
                </c:pt>
                <c:pt idx="342">
                  <c:v>4.945025807820123</c:v>
                </c:pt>
                <c:pt idx="343">
                  <c:v>5.6585446314844177</c:v>
                </c:pt>
                <c:pt idx="344">
                  <c:v>6.6634773100054669</c:v>
                </c:pt>
                <c:pt idx="345">
                  <c:v>6.0269784592405893</c:v>
                </c:pt>
                <c:pt idx="346">
                  <c:v>5.7164325761516688</c:v>
                </c:pt>
                <c:pt idx="347">
                  <c:v>5.1572312334085675</c:v>
                </c:pt>
                <c:pt idx="348">
                  <c:v>5.2389219271352765</c:v>
                </c:pt>
                <c:pt idx="349">
                  <c:v>5.0613813380100066</c:v>
                </c:pt>
                <c:pt idx="350">
                  <c:v>4.687813021702838</c:v>
                </c:pt>
                <c:pt idx="351">
                  <c:v>4.7242631293061548</c:v>
                </c:pt>
                <c:pt idx="352">
                  <c:v>4.7900589771426887</c:v>
                </c:pt>
                <c:pt idx="353">
                  <c:v>4.7329628198650697</c:v>
                </c:pt>
                <c:pt idx="354">
                  <c:v>4.2004399757865674</c:v>
                </c:pt>
                <c:pt idx="355">
                  <c:v>3.8245608971120961</c:v>
                </c:pt>
                <c:pt idx="356">
                  <c:v>3.432594983130409</c:v>
                </c:pt>
                <c:pt idx="357">
                  <c:v>3.2142223798545846</c:v>
                </c:pt>
                <c:pt idx="358">
                  <c:v>2.9603137632049528</c:v>
                </c:pt>
                <c:pt idx="359">
                  <c:v>2.985306693617352</c:v>
                </c:pt>
                <c:pt idx="360">
                  <c:v>2.9463351590867126</c:v>
                </c:pt>
                <c:pt idx="361">
                  <c:v>2.9063026574118447</c:v>
                </c:pt>
                <c:pt idx="362">
                  <c:v>3.1198846047876048</c:v>
                </c:pt>
                <c:pt idx="363">
                  <c:v>2.9812887073395711</c:v>
                </c:pt>
                <c:pt idx="364">
                  <c:v>2.5492607143928261</c:v>
                </c:pt>
                <c:pt idx="365">
                  <c:v>2.0682953914491953</c:v>
                </c:pt>
                <c:pt idx="366">
                  <c:v>1.7377314928525813</c:v>
                </c:pt>
                <c:pt idx="367">
                  <c:v>1.7598129361474102</c:v>
                </c:pt>
                <c:pt idx="368">
                  <c:v>1.9239150737812092</c:v>
                </c:pt>
                <c:pt idx="369">
                  <c:v>2.4303644891648979</c:v>
                </c:pt>
                <c:pt idx="370">
                  <c:v>3.0611283790147872</c:v>
                </c:pt>
                <c:pt idx="371">
                  <c:v>3.3119693415705842</c:v>
                </c:pt>
                <c:pt idx="372">
                  <c:v>2.9855578137083869</c:v>
                </c:pt>
                <c:pt idx="373">
                  <c:v>2.9515617926663649</c:v>
                </c:pt>
                <c:pt idx="374">
                  <c:v>2.5290336717551676</c:v>
                </c:pt>
                <c:pt idx="375">
                  <c:v>2.4482336511439455</c:v>
                </c:pt>
                <c:pt idx="376">
                  <c:v>2.17676675362656</c:v>
                </c:pt>
                <c:pt idx="377">
                  <c:v>1.7300267300267302</c:v>
                </c:pt>
                <c:pt idx="378">
                  <c:v>1.4477531438953075</c:v>
                </c:pt>
                <c:pt idx="379">
                  <c:v>1.3456034867540105</c:v>
                </c:pt>
                <c:pt idx="380">
                  <c:v>1.515516607271943</c:v>
                </c:pt>
                <c:pt idx="381">
                  <c:v>1.7331666192109136</c:v>
                </c:pt>
                <c:pt idx="382">
                  <c:v>2.3544599495911962</c:v>
                </c:pt>
                <c:pt idx="383">
                  <c:v>2.9405974703479498</c:v>
                </c:pt>
                <c:pt idx="384">
                  <c:v>3.3110486464585067</c:v>
                </c:pt>
                <c:pt idx="385">
                  <c:v>3.9211178378930693</c:v>
                </c:pt>
                <c:pt idx="386">
                  <c:v>4.0357397604835379</c:v>
                </c:pt>
                <c:pt idx="387">
                  <c:v>3.9717882675781717</c:v>
                </c:pt>
                <c:pt idx="388">
                  <c:v>4.1183521843882414</c:v>
                </c:pt>
                <c:pt idx="389">
                  <c:v>4.545052836239222</c:v>
                </c:pt>
                <c:pt idx="390">
                  <c:v>4.7898439731041815</c:v>
                </c:pt>
                <c:pt idx="391">
                  <c:v>4.8787601585597047</c:v>
                </c:pt>
                <c:pt idx="392">
                  <c:v>4.8172230592340028</c:v>
                </c:pt>
                <c:pt idx="393">
                  <c:v>5.2585144521622231</c:v>
                </c:pt>
                <c:pt idx="394">
                  <c:v>5.8146839967052459</c:v>
                </c:pt>
                <c:pt idx="395">
                  <c:v>5.4079802734812814</c:v>
                </c:pt>
                <c:pt idx="396">
                  <c:v>5.1614629543566126</c:v>
                </c:pt>
                <c:pt idx="397">
                  <c:v>4.6583633383302745</c:v>
                </c:pt>
                <c:pt idx="398">
                  <c:v>4.5862538804062307</c:v>
                </c:pt>
                <c:pt idx="399">
                  <c:v>4.5196929478441783</c:v>
                </c:pt>
                <c:pt idx="400">
                  <c:v>4.9089711246444807</c:v>
                </c:pt>
                <c:pt idx="401">
                  <c:v>4.8171852658813918</c:v>
                </c:pt>
                <c:pt idx="402">
                  <c:v>4.9423985909670929</c:v>
                </c:pt>
                <c:pt idx="403">
                  <c:v>4.3150581229076588</c:v>
                </c:pt>
                <c:pt idx="404">
                  <c:v>4.2770745173534808</c:v>
                </c:pt>
                <c:pt idx="405">
                  <c:v>3.9201274041406347</c:v>
                </c:pt>
                <c:pt idx="406">
                  <c:v>3.4147189156312452</c:v>
                </c:pt>
                <c:pt idx="407">
                  <c:v>2.7146001467351435</c:v>
                </c:pt>
                <c:pt idx="408">
                  <c:v>2.2081799875008681</c:v>
                </c:pt>
                <c:pt idx="409">
                  <c:v>1.9722353859448611</c:v>
                </c:pt>
                <c:pt idx="410">
                  <c:v>2.6266720713417109</c:v>
                </c:pt>
                <c:pt idx="411">
                  <c:v>2.5185618780615551</c:v>
                </c:pt>
                <c:pt idx="412">
                  <c:v>2.0856687074243339</c:v>
                </c:pt>
                <c:pt idx="413">
                  <c:v>1.9366504208313831</c:v>
                </c:pt>
                <c:pt idx="414">
                  <c:v>1.7187333753468161</c:v>
                </c:pt>
                <c:pt idx="415">
                  <c:v>1.8619463351357655</c:v>
                </c:pt>
                <c:pt idx="416">
                  <c:v>1.5937554067902631</c:v>
                </c:pt>
                <c:pt idx="417">
                  <c:v>1.3913863750257938</c:v>
                </c:pt>
                <c:pt idx="418">
                  <c:v>1.4549339880536283</c:v>
                </c:pt>
                <c:pt idx="419">
                  <c:v>1.5259211319154637</c:v>
                </c:pt>
                <c:pt idx="420">
                  <c:v>1.7210721708937564</c:v>
                </c:pt>
                <c:pt idx="421">
                  <c:v>2.0525049651738514</c:v>
                </c:pt>
                <c:pt idx="422">
                  <c:v>2.6046616099659623</c:v>
                </c:pt>
                <c:pt idx="423">
                  <c:v>2.0920144088027173</c:v>
                </c:pt>
                <c:pt idx="424">
                  <c:v>2.3351149395464685</c:v>
                </c:pt>
                <c:pt idx="425">
                  <c:v>2.8035396348755013</c:v>
                </c:pt>
                <c:pt idx="426">
                  <c:v>2.7447164208897874</c:v>
                </c:pt>
                <c:pt idx="427">
                  <c:v>3.3597487492239702</c:v>
                </c:pt>
                <c:pt idx="428">
                  <c:v>3.8083132810680742</c:v>
                </c:pt>
                <c:pt idx="429">
                  <c:v>4.4705673798154164</c:v>
                </c:pt>
                <c:pt idx="430">
                  <c:v>5.1293355097761193</c:v>
                </c:pt>
                <c:pt idx="431">
                  <c:v>5.0820755196422231</c:v>
                </c:pt>
                <c:pt idx="432">
                  <c:v>4.8152426441003549</c:v>
                </c:pt>
                <c:pt idx="433">
                  <c:v>4.2612406456800054</c:v>
                </c:pt>
                <c:pt idx="434">
                  <c:v>3.7961273615443472</c:v>
                </c:pt>
                <c:pt idx="435">
                  <c:v>3.1616982836495033</c:v>
                </c:pt>
                <c:pt idx="436">
                  <c:v>2.9105169659117567</c:v>
                </c:pt>
                <c:pt idx="437">
                  <c:v>2.4898693784711869</c:v>
                </c:pt>
                <c:pt idx="438">
                  <c:v>2.1010246760717175</c:v>
                </c:pt>
                <c:pt idx="439">
                  <c:v>1.9898521950143393</c:v>
                </c:pt>
                <c:pt idx="440">
                  <c:v>2.2573659115915961</c:v>
                </c:pt>
                <c:pt idx="441">
                  <c:v>2.424593337796515</c:v>
                </c:pt>
                <c:pt idx="442">
                  <c:v>2.6549968872450287</c:v>
                </c:pt>
                <c:pt idx="443">
                  <c:v>2.3330696645013869</c:v>
                </c:pt>
                <c:pt idx="444">
                  <c:v>2.4327216910056184</c:v>
                </c:pt>
                <c:pt idx="445">
                  <c:v>2.470794849370392</c:v>
                </c:pt>
                <c:pt idx="446">
                  <c:v>2.4435756175582015</c:v>
                </c:pt>
                <c:pt idx="447">
                  <c:v>2.7558838119384887</c:v>
                </c:pt>
                <c:pt idx="448">
                  <c:v>2.5074303690161273</c:v>
                </c:pt>
                <c:pt idx="449">
                  <c:v>2.2886259607910873</c:v>
                </c:pt>
                <c:pt idx="450">
                  <c:v>2.65275326461947</c:v>
                </c:pt>
                <c:pt idx="451">
                  <c:v>2.8344415642961791</c:v>
                </c:pt>
                <c:pt idx="452">
                  <c:v>2.6741007388962568</c:v>
                </c:pt>
                <c:pt idx="453">
                  <c:v>2.593439045953013</c:v>
                </c:pt>
                <c:pt idx="454">
                  <c:v>3.2413692906561398</c:v>
                </c:pt>
                <c:pt idx="455">
                  <c:v>6.0917798630124853</c:v>
                </c:pt>
                <c:pt idx="456">
                  <c:v>4.5350307235468801</c:v>
                </c:pt>
                <c:pt idx="457">
                  <c:v>3.9193729003359463</c:v>
                </c:pt>
                <c:pt idx="458">
                  <c:v>3.9193729003359463</c:v>
                </c:pt>
                <c:pt idx="459">
                  <c:v>6.132567849686847</c:v>
                </c:pt>
                <c:pt idx="460">
                  <c:v>5.9096222437581796</c:v>
                </c:pt>
                <c:pt idx="461">
                  <c:v>5.4629911187073361</c:v>
                </c:pt>
                <c:pt idx="462">
                  <c:v>4.4828211888014859</c:v>
                </c:pt>
                <c:pt idx="463">
                  <c:v>4.3127851600226466</c:v>
                </c:pt>
                <c:pt idx="464">
                  <c:v>3.8474031428859448</c:v>
                </c:pt>
                <c:pt idx="465">
                  <c:v>3.413453952558775</c:v>
                </c:pt>
                <c:pt idx="466">
                  <c:v>3.2197380797337387</c:v>
                </c:pt>
                <c:pt idx="467">
                  <c:v>3.2533928239449712</c:v>
                </c:pt>
                <c:pt idx="468">
                  <c:v>3.1080031080031087</c:v>
                </c:pt>
                <c:pt idx="469">
                  <c:v>3.0826617189462908</c:v>
                </c:pt>
                <c:pt idx="470">
                  <c:v>2.8080996264910967</c:v>
                </c:pt>
                <c:pt idx="471">
                  <c:v>2.0429718987130667</c:v>
                </c:pt>
                <c:pt idx="472">
                  <c:v>1.8959033495333646</c:v>
                </c:pt>
                <c:pt idx="473">
                  <c:v>1.4123598914389264</c:v>
                </c:pt>
                <c:pt idx="474">
                  <c:v>1.3633654426119513</c:v>
                </c:pt>
                <c:pt idx="475">
                  <c:v>1.1465127555409567</c:v>
                </c:pt>
                <c:pt idx="476">
                  <c:v>1.364717919032346</c:v>
                </c:pt>
                <c:pt idx="477">
                  <c:v>1.3320404029249677</c:v>
                </c:pt>
                <c:pt idx="478">
                  <c:v>1.6916869764679376</c:v>
                </c:pt>
                <c:pt idx="479">
                  <c:v>1.5671500642685927</c:v>
                </c:pt>
                <c:pt idx="480">
                  <c:v>1.3690193162562267</c:v>
                </c:pt>
                <c:pt idx="481">
                  <c:v>1.5877477305074814</c:v>
                </c:pt>
                <c:pt idx="482">
                  <c:v>1.7625930539060914</c:v>
                </c:pt>
                <c:pt idx="483">
                  <c:v>1.6065560923181992</c:v>
                </c:pt>
                <c:pt idx="484">
                  <c:v>1.4914118606197708</c:v>
                </c:pt>
                <c:pt idx="485">
                  <c:v>1.9075025994757113</c:v>
                </c:pt>
                <c:pt idx="486">
                  <c:v>1.5456088096735532</c:v>
                </c:pt>
              </c:numCache>
            </c:numRef>
          </c:xVal>
          <c:yVal>
            <c:numRef>
              <c:f>'SCPT-13'!$AN$13:$AN$9908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1.21320679245283</c:v>
                </c:pt>
                <c:pt idx="5">
                  <c:v>1.4576603773584904</c:v>
                </c:pt>
                <c:pt idx="6">
                  <c:v>1.4870105660377355</c:v>
                </c:pt>
                <c:pt idx="7">
                  <c:v>1.4793283018867922</c:v>
                </c:pt>
                <c:pt idx="8">
                  <c:v>1.4834649056603773</c:v>
                </c:pt>
                <c:pt idx="9">
                  <c:v>1.4525388679245281</c:v>
                </c:pt>
                <c:pt idx="10">
                  <c:v>1.4797222641509433</c:v>
                </c:pt>
                <c:pt idx="11">
                  <c:v>1.5484686792452829</c:v>
                </c:pt>
                <c:pt idx="12">
                  <c:v>1.5748641509433963</c:v>
                </c:pt>
                <c:pt idx="13">
                  <c:v>1.5699396226415094</c:v>
                </c:pt>
                <c:pt idx="14">
                  <c:v>1.5283766037735849</c:v>
                </c:pt>
                <c:pt idx="15">
                  <c:v>1.4986324528301884</c:v>
                </c:pt>
                <c:pt idx="16">
                  <c:v>1.4797222641509433</c:v>
                </c:pt>
                <c:pt idx="17">
                  <c:v>1.4688883018867922</c:v>
                </c:pt>
                <c:pt idx="18">
                  <c:v>1.4635698113207545</c:v>
                </c:pt>
                <c:pt idx="19">
                  <c:v>1.4948898113207547</c:v>
                </c:pt>
                <c:pt idx="20">
                  <c:v>1.5145879245283018</c:v>
                </c:pt>
                <c:pt idx="21">
                  <c:v>1.5512264150943393</c:v>
                </c:pt>
                <c:pt idx="22">
                  <c:v>1.5575298113207545</c:v>
                </c:pt>
                <c:pt idx="23">
                  <c:v>1.5821524528301885</c:v>
                </c:pt>
                <c:pt idx="24">
                  <c:v>1.6118966037735847</c:v>
                </c:pt>
                <c:pt idx="25">
                  <c:v>1.5923954716981132</c:v>
                </c:pt>
                <c:pt idx="26">
                  <c:v>1.5437411320754717</c:v>
                </c:pt>
                <c:pt idx="27">
                  <c:v>1.4580543396226413</c:v>
                </c:pt>
                <c:pt idx="28">
                  <c:v>1.2650128301886792</c:v>
                </c:pt>
                <c:pt idx="29">
                  <c:v>1.436583396226415</c:v>
                </c:pt>
                <c:pt idx="30">
                  <c:v>1.4673124528301884</c:v>
                </c:pt>
                <c:pt idx="31">
                  <c:v>1.4495841509433962</c:v>
                </c:pt>
                <c:pt idx="32">
                  <c:v>1.4377652830188679</c:v>
                </c:pt>
                <c:pt idx="33">
                  <c:v>1.4255524528301886</c:v>
                </c:pt>
                <c:pt idx="34">
                  <c:v>1.4143245283018866</c:v>
                </c:pt>
                <c:pt idx="35">
                  <c:v>1.4204309433962261</c:v>
                </c:pt>
                <c:pt idx="36">
                  <c:v>1.4639637735849056</c:v>
                </c:pt>
                <c:pt idx="37">
                  <c:v>1.5074966037735846</c:v>
                </c:pt>
                <c:pt idx="38">
                  <c:v>1.5268007547169808</c:v>
                </c:pt>
                <c:pt idx="39">
                  <c:v>1.527194716981132</c:v>
                </c:pt>
                <c:pt idx="40">
                  <c:v>1.5236490566037735</c:v>
                </c:pt>
                <c:pt idx="41">
                  <c:v>1.6258822641509434</c:v>
                </c:pt>
                <c:pt idx="42">
                  <c:v>1.6392769811320755</c:v>
                </c:pt>
                <c:pt idx="43">
                  <c:v>1.6889162264150943</c:v>
                </c:pt>
                <c:pt idx="44">
                  <c:v>1.6696120754716977</c:v>
                </c:pt>
                <c:pt idx="45">
                  <c:v>1.7123569811320751</c:v>
                </c:pt>
                <c:pt idx="46">
                  <c:v>1.8049381132075468</c:v>
                </c:pt>
                <c:pt idx="47">
                  <c:v>1.8049381132075468</c:v>
                </c:pt>
                <c:pt idx="48">
                  <c:v>1.8547743396226413</c:v>
                </c:pt>
                <c:pt idx="49">
                  <c:v>1.8983071698113203</c:v>
                </c:pt>
                <c:pt idx="50">
                  <c:v>1.8744724528301884</c:v>
                </c:pt>
                <c:pt idx="51">
                  <c:v>1.8553652830188678</c:v>
                </c:pt>
                <c:pt idx="52">
                  <c:v>1.8987011320754714</c:v>
                </c:pt>
                <c:pt idx="53">
                  <c:v>1.9294301886792451</c:v>
                </c:pt>
                <c:pt idx="54">
                  <c:v>1.9355366037735846</c:v>
                </c:pt>
                <c:pt idx="55">
                  <c:v>1.9550377358490565</c:v>
                </c:pt>
                <c:pt idx="56">
                  <c:v>1.9674475471698112</c:v>
                </c:pt>
                <c:pt idx="57">
                  <c:v>1.9505071698113203</c:v>
                </c:pt>
                <c:pt idx="58">
                  <c:v>1.9447947169811319</c:v>
                </c:pt>
                <c:pt idx="59">
                  <c:v>1.9767056603773581</c:v>
                </c:pt>
                <c:pt idx="60">
                  <c:v>1.9646898113207545</c:v>
                </c:pt>
                <c:pt idx="61">
                  <c:v>1.9339607547169808</c:v>
                </c:pt>
                <c:pt idx="62">
                  <c:v>1.9479464150943393</c:v>
                </c:pt>
                <c:pt idx="63">
                  <c:v>2.0094045283018866</c:v>
                </c:pt>
                <c:pt idx="64">
                  <c:v>2.046830943396226</c:v>
                </c:pt>
                <c:pt idx="65">
                  <c:v>2.0531343396226411</c:v>
                </c:pt>
                <c:pt idx="66">
                  <c:v>2.133502641509434</c:v>
                </c:pt>
                <c:pt idx="67">
                  <c:v>2.1474883018867921</c:v>
                </c:pt>
                <c:pt idx="68">
                  <c:v>2.1484732075471697</c:v>
                </c:pt>
                <c:pt idx="69">
                  <c:v>2.2276596226415091</c:v>
                </c:pt>
                <c:pt idx="70">
                  <c:v>2.5839984905660378</c:v>
                </c:pt>
                <c:pt idx="71">
                  <c:v>3.2572799999999997</c:v>
                </c:pt>
                <c:pt idx="72">
                  <c:v>2.7238550943396223</c:v>
                </c:pt>
                <c:pt idx="73">
                  <c:v>2.3531366037735846</c:v>
                </c:pt>
                <c:pt idx="74">
                  <c:v>2.4959479245283016</c:v>
                </c:pt>
                <c:pt idx="75">
                  <c:v>2.3525456603773578</c:v>
                </c:pt>
                <c:pt idx="76">
                  <c:v>2.2707984905660377</c:v>
                </c:pt>
                <c:pt idx="77">
                  <c:v>2.1486701886792452</c:v>
                </c:pt>
                <c:pt idx="78">
                  <c:v>2.0826815094339621</c:v>
                </c:pt>
                <c:pt idx="79">
                  <c:v>2.0722415094339621</c:v>
                </c:pt>
                <c:pt idx="80">
                  <c:v>2.0730294339622639</c:v>
                </c:pt>
                <c:pt idx="81">
                  <c:v>2.1043494339622644</c:v>
                </c:pt>
                <c:pt idx="82">
                  <c:v>2.1419728301886791</c:v>
                </c:pt>
                <c:pt idx="83">
                  <c:v>2.6752007547169812</c:v>
                </c:pt>
                <c:pt idx="84">
                  <c:v>3.3256324528301886</c:v>
                </c:pt>
                <c:pt idx="85">
                  <c:v>3.3987124528301882</c:v>
                </c:pt>
                <c:pt idx="86">
                  <c:v>3.3807871698113203</c:v>
                </c:pt>
                <c:pt idx="87">
                  <c:v>2.5694218867924525</c:v>
                </c:pt>
                <c:pt idx="88">
                  <c:v>2.4780226415094337</c:v>
                </c:pt>
                <c:pt idx="89">
                  <c:v>2.5420415094339619</c:v>
                </c:pt>
                <c:pt idx="90">
                  <c:v>2.5412535849056601</c:v>
                </c:pt>
                <c:pt idx="91">
                  <c:v>2.3253622641509435</c:v>
                </c:pt>
                <c:pt idx="92">
                  <c:v>2.2954211320754712</c:v>
                </c:pt>
                <c:pt idx="93">
                  <c:v>2.1858996226415091</c:v>
                </c:pt>
                <c:pt idx="94">
                  <c:v>2.1266083018867921</c:v>
                </c:pt>
                <c:pt idx="95">
                  <c:v>2.1524128301886791</c:v>
                </c:pt>
                <c:pt idx="96">
                  <c:v>2.2148558490566037</c:v>
                </c:pt>
                <c:pt idx="97">
                  <c:v>2.2642981132075466</c:v>
                </c:pt>
                <c:pt idx="98">
                  <c:v>2.192990943396226</c:v>
                </c:pt>
                <c:pt idx="99">
                  <c:v>2.1266083018867921</c:v>
                </c:pt>
                <c:pt idx="100">
                  <c:v>2.128775094339622</c:v>
                </c:pt>
                <c:pt idx="101">
                  <c:v>2.2469637735849055</c:v>
                </c:pt>
                <c:pt idx="102">
                  <c:v>2.4010030188679239</c:v>
                </c:pt>
                <c:pt idx="103">
                  <c:v>2.1770354716981131</c:v>
                </c:pt>
                <c:pt idx="104">
                  <c:v>2.2085524528301885</c:v>
                </c:pt>
                <c:pt idx="105">
                  <c:v>2.3129524528301881</c:v>
                </c:pt>
                <c:pt idx="106">
                  <c:v>2.1299569811320755</c:v>
                </c:pt>
                <c:pt idx="107">
                  <c:v>2.3038913207547167</c:v>
                </c:pt>
                <c:pt idx="108">
                  <c:v>2.3038913207547167</c:v>
                </c:pt>
                <c:pt idx="109">
                  <c:v>2.6086211320754717</c:v>
                </c:pt>
                <c:pt idx="110">
                  <c:v>2.9986437735849054</c:v>
                </c:pt>
                <c:pt idx="111">
                  <c:v>3.6437569811320749</c:v>
                </c:pt>
                <c:pt idx="112">
                  <c:v>3.4002883018867922</c:v>
                </c:pt>
                <c:pt idx="113">
                  <c:v>3.2283237735849051</c:v>
                </c:pt>
                <c:pt idx="114">
                  <c:v>3.2501886792452828</c:v>
                </c:pt>
                <c:pt idx="115">
                  <c:v>3.5277350943396222</c:v>
                </c:pt>
                <c:pt idx="116">
                  <c:v>3.49346037735849</c:v>
                </c:pt>
                <c:pt idx="117">
                  <c:v>3.3545886792452824</c:v>
                </c:pt>
                <c:pt idx="118">
                  <c:v>3.3386332075471694</c:v>
                </c:pt>
                <c:pt idx="119">
                  <c:v>3.3138135849056596</c:v>
                </c:pt>
                <c:pt idx="120">
                  <c:v>3.2834784905660372</c:v>
                </c:pt>
                <c:pt idx="121">
                  <c:v>3.2527494339622636</c:v>
                </c:pt>
                <c:pt idx="122">
                  <c:v>3.2255660377358488</c:v>
                </c:pt>
                <c:pt idx="123">
                  <c:v>3.3023886792452828</c:v>
                </c:pt>
                <c:pt idx="124">
                  <c:v>3.2919486792452828</c:v>
                </c:pt>
                <c:pt idx="125">
                  <c:v>3.4065916981132074</c:v>
                </c:pt>
                <c:pt idx="126">
                  <c:v>3.4416543396226409</c:v>
                </c:pt>
                <c:pt idx="127">
                  <c:v>3.4668679245283016</c:v>
                </c:pt>
                <c:pt idx="128">
                  <c:v>3.5836777358490566</c:v>
                </c:pt>
                <c:pt idx="129">
                  <c:v>3.8740279245283014</c:v>
                </c:pt>
                <c:pt idx="130">
                  <c:v>3.9863071698113206</c:v>
                </c:pt>
                <c:pt idx="131">
                  <c:v>3.9287886792452826</c:v>
                </c:pt>
                <c:pt idx="132">
                  <c:v>4.0359464150943394</c:v>
                </c:pt>
                <c:pt idx="133">
                  <c:v>4.0442196226415099</c:v>
                </c:pt>
                <c:pt idx="134">
                  <c:v>3.8990445283018862</c:v>
                </c:pt>
                <c:pt idx="135">
                  <c:v>3.594314716981132</c:v>
                </c:pt>
                <c:pt idx="136">
                  <c:v>3.5576762264150941</c:v>
                </c:pt>
                <c:pt idx="137">
                  <c:v>3.4617464150943396</c:v>
                </c:pt>
                <c:pt idx="138">
                  <c:v>3.4696256603773579</c:v>
                </c:pt>
                <c:pt idx="139">
                  <c:v>3.4589886792452824</c:v>
                </c:pt>
                <c:pt idx="140">
                  <c:v>3.4784898113207547</c:v>
                </c:pt>
                <c:pt idx="141">
                  <c:v>3.4784898113207547</c:v>
                </c:pt>
                <c:pt idx="142">
                  <c:v>3.5862384905660374</c:v>
                </c:pt>
                <c:pt idx="143">
                  <c:v>3.6431660377358486</c:v>
                </c:pt>
                <c:pt idx="144">
                  <c:v>3.6709403773584897</c:v>
                </c:pt>
                <c:pt idx="145">
                  <c:v>3.739095849056604</c:v>
                </c:pt>
                <c:pt idx="146">
                  <c:v>3.8151305660377353</c:v>
                </c:pt>
                <c:pt idx="147">
                  <c:v>4.4655622641509432</c:v>
                </c:pt>
                <c:pt idx="148">
                  <c:v>4.535884528301886</c:v>
                </c:pt>
                <c:pt idx="149">
                  <c:v>4.5750837735849057</c:v>
                </c:pt>
                <c:pt idx="150">
                  <c:v>3.864769811320754</c:v>
                </c:pt>
                <c:pt idx="151">
                  <c:v>3.8834830188679246</c:v>
                </c:pt>
                <c:pt idx="152">
                  <c:v>3.8188732075471692</c:v>
                </c:pt>
                <c:pt idx="153">
                  <c:v>3.7381109433962258</c:v>
                </c:pt>
                <c:pt idx="154">
                  <c:v>3.8129637735849053</c:v>
                </c:pt>
                <c:pt idx="155">
                  <c:v>3.8107969811320754</c:v>
                </c:pt>
                <c:pt idx="156">
                  <c:v>3.7146701886792446</c:v>
                </c:pt>
                <c:pt idx="157">
                  <c:v>3.6376505660377356</c:v>
                </c:pt>
                <c:pt idx="158">
                  <c:v>3.5096128301886789</c:v>
                </c:pt>
                <c:pt idx="159">
                  <c:v>3.4199864150943391</c:v>
                </c:pt>
                <c:pt idx="160">
                  <c:v>3.1995645283018868</c:v>
                </c:pt>
                <c:pt idx="161">
                  <c:v>3.0929977358490564</c:v>
                </c:pt>
                <c:pt idx="162">
                  <c:v>2.8897132075471696</c:v>
                </c:pt>
                <c:pt idx="163">
                  <c:v>2.8375132075471696</c:v>
                </c:pt>
                <c:pt idx="164">
                  <c:v>2.9421101886792447</c:v>
                </c:pt>
                <c:pt idx="165">
                  <c:v>3.1932611320754711</c:v>
                </c:pt>
                <c:pt idx="166">
                  <c:v>3.5456603773584905</c:v>
                </c:pt>
                <c:pt idx="167">
                  <c:v>3.3963486792452828</c:v>
                </c:pt>
                <c:pt idx="168">
                  <c:v>3.1095441509433961</c:v>
                </c:pt>
                <c:pt idx="169">
                  <c:v>3.1483494339622644</c:v>
                </c:pt>
                <c:pt idx="170">
                  <c:v>3.2265509433962265</c:v>
                </c:pt>
                <c:pt idx="171">
                  <c:v>3.2135501886792448</c:v>
                </c:pt>
                <c:pt idx="172">
                  <c:v>3.2277328301886787</c:v>
                </c:pt>
                <c:pt idx="173">
                  <c:v>3.2436883018867921</c:v>
                </c:pt>
                <c:pt idx="174">
                  <c:v>3.2188686792452823</c:v>
                </c:pt>
                <c:pt idx="175">
                  <c:v>3.2655532075471694</c:v>
                </c:pt>
                <c:pt idx="176">
                  <c:v>3.1907003773584899</c:v>
                </c:pt>
                <c:pt idx="177">
                  <c:v>3.1130898113207546</c:v>
                </c:pt>
                <c:pt idx="178">
                  <c:v>3.0951645283018863</c:v>
                </c:pt>
                <c:pt idx="179">
                  <c:v>3.099498113207547</c:v>
                </c:pt>
                <c:pt idx="180">
                  <c:v>3.1717901886792448</c:v>
                </c:pt>
                <c:pt idx="181">
                  <c:v>3.1895184905660372</c:v>
                </c:pt>
                <c:pt idx="182">
                  <c:v>3.3675894339622636</c:v>
                </c:pt>
                <c:pt idx="183">
                  <c:v>4.752169811320754</c:v>
                </c:pt>
                <c:pt idx="184">
                  <c:v>5.8318233962264152</c:v>
                </c:pt>
                <c:pt idx="185">
                  <c:v>5.9785743396226403</c:v>
                </c:pt>
                <c:pt idx="186">
                  <c:v>5.1851343396226408</c:v>
                </c:pt>
                <c:pt idx="187">
                  <c:v>5.1583449056603765</c:v>
                </c:pt>
                <c:pt idx="188">
                  <c:v>5.282049056603773</c:v>
                </c:pt>
                <c:pt idx="189">
                  <c:v>5.400631698113207</c:v>
                </c:pt>
                <c:pt idx="190">
                  <c:v>5.3986618867924525</c:v>
                </c:pt>
                <c:pt idx="191">
                  <c:v>5.4896671698113204</c:v>
                </c:pt>
                <c:pt idx="192">
                  <c:v>5.5241388679245276</c:v>
                </c:pt>
                <c:pt idx="193">
                  <c:v>5.5657018867924526</c:v>
                </c:pt>
                <c:pt idx="194">
                  <c:v>5.6756173584905651</c:v>
                </c:pt>
                <c:pt idx="195">
                  <c:v>5.6947245283018875</c:v>
                </c:pt>
                <c:pt idx="196">
                  <c:v>5.6340543396226401</c:v>
                </c:pt>
                <c:pt idx="197">
                  <c:v>5.6949215094339616</c:v>
                </c:pt>
                <c:pt idx="198">
                  <c:v>5.6949215094339616</c:v>
                </c:pt>
                <c:pt idx="199">
                  <c:v>5.6502067924528294</c:v>
                </c:pt>
                <c:pt idx="200">
                  <c:v>5.6868452830188669</c:v>
                </c:pt>
                <c:pt idx="201">
                  <c:v>5.6868452830188669</c:v>
                </c:pt>
                <c:pt idx="202">
                  <c:v>5.6868452830188669</c:v>
                </c:pt>
                <c:pt idx="203">
                  <c:v>5.6868452830188669</c:v>
                </c:pt>
                <c:pt idx="204">
                  <c:v>5.6868452830188669</c:v>
                </c:pt>
                <c:pt idx="205">
                  <c:v>5.6868452830188669</c:v>
                </c:pt>
                <c:pt idx="206">
                  <c:v>5.6809358490566035</c:v>
                </c:pt>
                <c:pt idx="207">
                  <c:v>5.6809358490566035</c:v>
                </c:pt>
                <c:pt idx="208">
                  <c:v>5.759728301886792</c:v>
                </c:pt>
                <c:pt idx="209">
                  <c:v>5.7451516981132071</c:v>
                </c:pt>
                <c:pt idx="210">
                  <c:v>5.8731894339622643</c:v>
                </c:pt>
                <c:pt idx="211">
                  <c:v>5.4668173584905659</c:v>
                </c:pt>
                <c:pt idx="212">
                  <c:v>6.2880316981132074</c:v>
                </c:pt>
                <c:pt idx="213">
                  <c:v>6.4225698113207539</c:v>
                </c:pt>
                <c:pt idx="214">
                  <c:v>6.7645290566037737</c:v>
                </c:pt>
                <c:pt idx="215">
                  <c:v>6.8730656603773577</c:v>
                </c:pt>
                <c:pt idx="216">
                  <c:v>6.9331449056603773</c:v>
                </c:pt>
                <c:pt idx="217">
                  <c:v>6.9327509433962256</c:v>
                </c:pt>
                <c:pt idx="218">
                  <c:v>7.3192279245283016</c:v>
                </c:pt>
                <c:pt idx="219">
                  <c:v>7.5278309433962258</c:v>
                </c:pt>
                <c:pt idx="220">
                  <c:v>7.8473343396226394</c:v>
                </c:pt>
                <c:pt idx="221">
                  <c:v>8.0191018867924519</c:v>
                </c:pt>
                <c:pt idx="222">
                  <c:v>8.7049901886792433</c:v>
                </c:pt>
                <c:pt idx="223">
                  <c:v>8.9443222641509426</c:v>
                </c:pt>
                <c:pt idx="224">
                  <c:v>9.0674354716981114</c:v>
                </c:pt>
                <c:pt idx="225">
                  <c:v>9.2882513207547159</c:v>
                </c:pt>
                <c:pt idx="226">
                  <c:v>9.4389418867924526</c:v>
                </c:pt>
                <c:pt idx="227">
                  <c:v>9.8072966037735849</c:v>
                </c:pt>
                <c:pt idx="228">
                  <c:v>10.188061132075472</c:v>
                </c:pt>
                <c:pt idx="229">
                  <c:v>10.568628679245283</c:v>
                </c:pt>
                <c:pt idx="230">
                  <c:v>10.851099622641508</c:v>
                </c:pt>
                <c:pt idx="231">
                  <c:v>11.347886037735849</c:v>
                </c:pt>
                <c:pt idx="232">
                  <c:v>11.61184075471698</c:v>
                </c:pt>
                <c:pt idx="233">
                  <c:v>11.979407547169812</c:v>
                </c:pt>
                <c:pt idx="234">
                  <c:v>12.323730566037735</c:v>
                </c:pt>
                <c:pt idx="235">
                  <c:v>12.654067924528302</c:v>
                </c:pt>
                <c:pt idx="236">
                  <c:v>12.876262641509433</c:v>
                </c:pt>
                <c:pt idx="237">
                  <c:v>13.233192452830188</c:v>
                </c:pt>
                <c:pt idx="238">
                  <c:v>13.540483018867924</c:v>
                </c:pt>
                <c:pt idx="239">
                  <c:v>14.534646792452829</c:v>
                </c:pt>
                <c:pt idx="240">
                  <c:v>15.075163018867924</c:v>
                </c:pt>
                <c:pt idx="241">
                  <c:v>15.969851320754715</c:v>
                </c:pt>
                <c:pt idx="242">
                  <c:v>16.301173584905658</c:v>
                </c:pt>
                <c:pt idx="243">
                  <c:v>17.011881509433962</c:v>
                </c:pt>
                <c:pt idx="244">
                  <c:v>17.099144150943392</c:v>
                </c:pt>
                <c:pt idx="245">
                  <c:v>17.565595471698114</c:v>
                </c:pt>
                <c:pt idx="246">
                  <c:v>17.972952452830185</c:v>
                </c:pt>
                <c:pt idx="247">
                  <c:v>18.365929811320754</c:v>
                </c:pt>
                <c:pt idx="248">
                  <c:v>18.562123018867922</c:v>
                </c:pt>
                <c:pt idx="249">
                  <c:v>18.697055094339621</c:v>
                </c:pt>
                <c:pt idx="250">
                  <c:v>18.416947924528301</c:v>
                </c:pt>
                <c:pt idx="251">
                  <c:v>18.541439999999998</c:v>
                </c:pt>
                <c:pt idx="252">
                  <c:v>18.775847547169811</c:v>
                </c:pt>
                <c:pt idx="253">
                  <c:v>19.010846037735845</c:v>
                </c:pt>
                <c:pt idx="254">
                  <c:v>19.564559999999997</c:v>
                </c:pt>
                <c:pt idx="255">
                  <c:v>20.238038490566037</c:v>
                </c:pt>
                <c:pt idx="256">
                  <c:v>20.581573584905655</c:v>
                </c:pt>
                <c:pt idx="257">
                  <c:v>20.58275547169811</c:v>
                </c:pt>
                <c:pt idx="258">
                  <c:v>20.387744150943394</c:v>
                </c:pt>
                <c:pt idx="259">
                  <c:v>20.951110188679245</c:v>
                </c:pt>
                <c:pt idx="260">
                  <c:v>20.976323773584902</c:v>
                </c:pt>
                <c:pt idx="261">
                  <c:v>21.124453584905655</c:v>
                </c:pt>
                <c:pt idx="262">
                  <c:v>21.383286792452825</c:v>
                </c:pt>
                <c:pt idx="263">
                  <c:v>21.922621132075466</c:v>
                </c:pt>
                <c:pt idx="264">
                  <c:v>21.984867169811317</c:v>
                </c:pt>
                <c:pt idx="265">
                  <c:v>21.875148679245282</c:v>
                </c:pt>
                <c:pt idx="266">
                  <c:v>21.656105660377353</c:v>
                </c:pt>
                <c:pt idx="267">
                  <c:v>21.777839999999998</c:v>
                </c:pt>
                <c:pt idx="268">
                  <c:v>21.447305660377356</c:v>
                </c:pt>
                <c:pt idx="269">
                  <c:v>21.508763773584903</c:v>
                </c:pt>
                <c:pt idx="270">
                  <c:v>21.58243471698113</c:v>
                </c:pt>
                <c:pt idx="271">
                  <c:v>21.398848301886794</c:v>
                </c:pt>
                <c:pt idx="272">
                  <c:v>20.961550188679244</c:v>
                </c:pt>
                <c:pt idx="273">
                  <c:v>20.547101886792451</c:v>
                </c:pt>
                <c:pt idx="274">
                  <c:v>20.117683018867922</c:v>
                </c:pt>
                <c:pt idx="275">
                  <c:v>19.689249056603774</c:v>
                </c:pt>
                <c:pt idx="276">
                  <c:v>19.076637735849058</c:v>
                </c:pt>
                <c:pt idx="277">
                  <c:v>18.43644905660377</c:v>
                </c:pt>
                <c:pt idx="278">
                  <c:v>17.272881509433962</c:v>
                </c:pt>
                <c:pt idx="279">
                  <c:v>16.647269433962261</c:v>
                </c:pt>
                <c:pt idx="280">
                  <c:v>16.144179622641509</c:v>
                </c:pt>
                <c:pt idx="281">
                  <c:v>16.069523773584905</c:v>
                </c:pt>
                <c:pt idx="282">
                  <c:v>16.252716226415092</c:v>
                </c:pt>
                <c:pt idx="283">
                  <c:v>16.267489811320754</c:v>
                </c:pt>
                <c:pt idx="284">
                  <c:v>17.013851320754718</c:v>
                </c:pt>
                <c:pt idx="285">
                  <c:v>17.174193962264145</c:v>
                </c:pt>
                <c:pt idx="286">
                  <c:v>17.602824905660377</c:v>
                </c:pt>
                <c:pt idx="287">
                  <c:v>17.761197735849059</c:v>
                </c:pt>
                <c:pt idx="288">
                  <c:v>18.264287547169808</c:v>
                </c:pt>
                <c:pt idx="289">
                  <c:v>19.392201509433956</c:v>
                </c:pt>
                <c:pt idx="290">
                  <c:v>24.376809056603772</c:v>
                </c:pt>
                <c:pt idx="291">
                  <c:v>21.348815094339621</c:v>
                </c:pt>
                <c:pt idx="292">
                  <c:v>19.457205283018865</c:v>
                </c:pt>
                <c:pt idx="293">
                  <c:v>18.433691320754715</c:v>
                </c:pt>
                <c:pt idx="294">
                  <c:v>18.519969056603774</c:v>
                </c:pt>
                <c:pt idx="295">
                  <c:v>18.482345660377359</c:v>
                </c:pt>
                <c:pt idx="296">
                  <c:v>19.083532075471698</c:v>
                </c:pt>
                <c:pt idx="297">
                  <c:v>19.45149283018868</c:v>
                </c:pt>
                <c:pt idx="298">
                  <c:v>19.904352452830185</c:v>
                </c:pt>
                <c:pt idx="299">
                  <c:v>20.13856301886792</c:v>
                </c:pt>
                <c:pt idx="300">
                  <c:v>20.13856301886792</c:v>
                </c:pt>
                <c:pt idx="301">
                  <c:v>20.260888301886791</c:v>
                </c:pt>
                <c:pt idx="302">
                  <c:v>20.285116981132074</c:v>
                </c:pt>
                <c:pt idx="303">
                  <c:v>20.174216603773584</c:v>
                </c:pt>
                <c:pt idx="304">
                  <c:v>19.990630188679244</c:v>
                </c:pt>
                <c:pt idx="305">
                  <c:v>19.856289056603774</c:v>
                </c:pt>
                <c:pt idx="306">
                  <c:v>19.022861886792448</c:v>
                </c:pt>
                <c:pt idx="307">
                  <c:v>17.700133584905661</c:v>
                </c:pt>
                <c:pt idx="308">
                  <c:v>17.627053584905656</c:v>
                </c:pt>
                <c:pt idx="309">
                  <c:v>17.283124528301887</c:v>
                </c:pt>
                <c:pt idx="310">
                  <c:v>16.561582641509428</c:v>
                </c:pt>
                <c:pt idx="311">
                  <c:v>17.002426415094337</c:v>
                </c:pt>
                <c:pt idx="312">
                  <c:v>20.273692075471697</c:v>
                </c:pt>
                <c:pt idx="313">
                  <c:v>25.20846339622641</c:v>
                </c:pt>
                <c:pt idx="314">
                  <c:v>21.356694339622642</c:v>
                </c:pt>
                <c:pt idx="315">
                  <c:v>19.017346415094334</c:v>
                </c:pt>
                <c:pt idx="316">
                  <c:v>19.961870943396221</c:v>
                </c:pt>
                <c:pt idx="317">
                  <c:v>22.869115471698116</c:v>
                </c:pt>
                <c:pt idx="318">
                  <c:v>23.384812075471697</c:v>
                </c:pt>
                <c:pt idx="319">
                  <c:v>26.609590188679242</c:v>
                </c:pt>
                <c:pt idx="320">
                  <c:v>24.441418867924529</c:v>
                </c:pt>
                <c:pt idx="321">
                  <c:v>23.757106415094338</c:v>
                </c:pt>
                <c:pt idx="322">
                  <c:v>20.842770566037736</c:v>
                </c:pt>
                <c:pt idx="323">
                  <c:v>21.079344905660374</c:v>
                </c:pt>
                <c:pt idx="324">
                  <c:v>21.950198490566041</c:v>
                </c:pt>
                <c:pt idx="325">
                  <c:v>23.640887547169807</c:v>
                </c:pt>
                <c:pt idx="326">
                  <c:v>24.766634716981127</c:v>
                </c:pt>
                <c:pt idx="327">
                  <c:v>29.23140905660377</c:v>
                </c:pt>
                <c:pt idx="328">
                  <c:v>25.360926792452826</c:v>
                </c:pt>
                <c:pt idx="329">
                  <c:v>25.611092830188674</c:v>
                </c:pt>
                <c:pt idx="330">
                  <c:v>24.863549433962259</c:v>
                </c:pt>
                <c:pt idx="331">
                  <c:v>23.12834264150943</c:v>
                </c:pt>
                <c:pt idx="332">
                  <c:v>17.239985660377354</c:v>
                </c:pt>
                <c:pt idx="333">
                  <c:v>18.418129811320753</c:v>
                </c:pt>
                <c:pt idx="334">
                  <c:v>19.962461886792447</c:v>
                </c:pt>
                <c:pt idx="335">
                  <c:v>22.522231698113202</c:v>
                </c:pt>
                <c:pt idx="336">
                  <c:v>23.930252830188675</c:v>
                </c:pt>
                <c:pt idx="337">
                  <c:v>29.050383396226415</c:v>
                </c:pt>
                <c:pt idx="338">
                  <c:v>32.560587169811321</c:v>
                </c:pt>
                <c:pt idx="339">
                  <c:v>30.375869433962258</c:v>
                </c:pt>
                <c:pt idx="340">
                  <c:v>26.65174415094339</c:v>
                </c:pt>
                <c:pt idx="341">
                  <c:v>25.759025660377358</c:v>
                </c:pt>
                <c:pt idx="342">
                  <c:v>22.287233207547171</c:v>
                </c:pt>
                <c:pt idx="343">
                  <c:v>21.495959999999997</c:v>
                </c:pt>
                <c:pt idx="344">
                  <c:v>17.293367547169812</c:v>
                </c:pt>
                <c:pt idx="345">
                  <c:v>16.88088905660377</c:v>
                </c:pt>
                <c:pt idx="346">
                  <c:v>17.039852830188675</c:v>
                </c:pt>
                <c:pt idx="347">
                  <c:v>16.844053584905659</c:v>
                </c:pt>
                <c:pt idx="348">
                  <c:v>15.998610566037733</c:v>
                </c:pt>
                <c:pt idx="349">
                  <c:v>15.275492830188677</c:v>
                </c:pt>
                <c:pt idx="350">
                  <c:v>14.748962264150943</c:v>
                </c:pt>
                <c:pt idx="351">
                  <c:v>13.780406037735847</c:v>
                </c:pt>
                <c:pt idx="352">
                  <c:v>13.426627924528301</c:v>
                </c:pt>
                <c:pt idx="353">
                  <c:v>13.25564830188679</c:v>
                </c:pt>
                <c:pt idx="354">
                  <c:v>13.341729056603773</c:v>
                </c:pt>
                <c:pt idx="355">
                  <c:v>13.648625660377355</c:v>
                </c:pt>
                <c:pt idx="356">
                  <c:v>13.428203773584904</c:v>
                </c:pt>
                <c:pt idx="357">
                  <c:v>13.329319245283017</c:v>
                </c:pt>
                <c:pt idx="358">
                  <c:v>13.108503396226412</c:v>
                </c:pt>
                <c:pt idx="359">
                  <c:v>12.668841509433962</c:v>
                </c:pt>
                <c:pt idx="360">
                  <c:v>12.802985660377358</c:v>
                </c:pt>
                <c:pt idx="361">
                  <c:v>12.742118490566037</c:v>
                </c:pt>
                <c:pt idx="362">
                  <c:v>12.153932830188678</c:v>
                </c:pt>
                <c:pt idx="363">
                  <c:v>11.959118490566038</c:v>
                </c:pt>
                <c:pt idx="364">
                  <c:v>13.135883773584904</c:v>
                </c:pt>
                <c:pt idx="365">
                  <c:v>14.19052075471698</c:v>
                </c:pt>
                <c:pt idx="366">
                  <c:v>16.039779622641507</c:v>
                </c:pt>
                <c:pt idx="367">
                  <c:v>16.174317735849055</c:v>
                </c:pt>
                <c:pt idx="368">
                  <c:v>15.818569811320753</c:v>
                </c:pt>
                <c:pt idx="369">
                  <c:v>15.034781886792453</c:v>
                </c:pt>
                <c:pt idx="370">
                  <c:v>12.548092075471697</c:v>
                </c:pt>
                <c:pt idx="371">
                  <c:v>11.924843773584904</c:v>
                </c:pt>
                <c:pt idx="372">
                  <c:v>10.952347924528301</c:v>
                </c:pt>
                <c:pt idx="373">
                  <c:v>10.878283018867924</c:v>
                </c:pt>
                <c:pt idx="374">
                  <c:v>10.78747471698113</c:v>
                </c:pt>
                <c:pt idx="375">
                  <c:v>11.425102641509433</c:v>
                </c:pt>
                <c:pt idx="376">
                  <c:v>11.854521509433962</c:v>
                </c:pt>
                <c:pt idx="377">
                  <c:v>13.264709433962262</c:v>
                </c:pt>
                <c:pt idx="378">
                  <c:v>13.87810867924528</c:v>
                </c:pt>
                <c:pt idx="379">
                  <c:v>15.00484075471698</c:v>
                </c:pt>
                <c:pt idx="380">
                  <c:v>15.532159245283021</c:v>
                </c:pt>
                <c:pt idx="381">
                  <c:v>15.911544905660378</c:v>
                </c:pt>
                <c:pt idx="382">
                  <c:v>16.02146037735849</c:v>
                </c:pt>
                <c:pt idx="383">
                  <c:v>16.009838490566036</c:v>
                </c:pt>
                <c:pt idx="384">
                  <c:v>15.557175849056604</c:v>
                </c:pt>
                <c:pt idx="385">
                  <c:v>15.422440754716979</c:v>
                </c:pt>
                <c:pt idx="386">
                  <c:v>15.740959245283017</c:v>
                </c:pt>
                <c:pt idx="387">
                  <c:v>16.366374339622642</c:v>
                </c:pt>
                <c:pt idx="388">
                  <c:v>16.597039245283018</c:v>
                </c:pt>
                <c:pt idx="389">
                  <c:v>15.602284528301885</c:v>
                </c:pt>
                <c:pt idx="390">
                  <c:v>15.175032452830187</c:v>
                </c:pt>
                <c:pt idx="391">
                  <c:v>14.858089811320754</c:v>
                </c:pt>
                <c:pt idx="392">
                  <c:v>14.904774339622641</c:v>
                </c:pt>
                <c:pt idx="393">
                  <c:v>14.06602867924528</c:v>
                </c:pt>
                <c:pt idx="394">
                  <c:v>14.109561509433961</c:v>
                </c:pt>
                <c:pt idx="395">
                  <c:v>14.059725283018869</c:v>
                </c:pt>
                <c:pt idx="396">
                  <c:v>13.987039245283016</c:v>
                </c:pt>
                <c:pt idx="397">
                  <c:v>14.059922264150943</c:v>
                </c:pt>
                <c:pt idx="398">
                  <c:v>14.023283773584906</c:v>
                </c:pt>
                <c:pt idx="399">
                  <c:v>13.728599999999998</c:v>
                </c:pt>
                <c:pt idx="400">
                  <c:v>12.25872679245283</c:v>
                </c:pt>
                <c:pt idx="401">
                  <c:v>11.572247547169809</c:v>
                </c:pt>
                <c:pt idx="402">
                  <c:v>10.960227169811319</c:v>
                </c:pt>
                <c:pt idx="403">
                  <c:v>11.709149433962262</c:v>
                </c:pt>
                <c:pt idx="404">
                  <c:v>10.845978113207547</c:v>
                </c:pt>
                <c:pt idx="405">
                  <c:v>11.255698867924528</c:v>
                </c:pt>
                <c:pt idx="406">
                  <c:v>11.335279245283017</c:v>
                </c:pt>
                <c:pt idx="407">
                  <c:v>13.424264150943394</c:v>
                </c:pt>
                <c:pt idx="408">
                  <c:v>14.18362641509434</c:v>
                </c:pt>
                <c:pt idx="409">
                  <c:v>14.132608301886791</c:v>
                </c:pt>
                <c:pt idx="410">
                  <c:v>12.148811320754714</c:v>
                </c:pt>
                <c:pt idx="411">
                  <c:v>12.787621132075468</c:v>
                </c:pt>
                <c:pt idx="412">
                  <c:v>18.275121509433962</c:v>
                </c:pt>
                <c:pt idx="413">
                  <c:v>21.461291320754714</c:v>
                </c:pt>
                <c:pt idx="414">
                  <c:v>24.067745660377351</c:v>
                </c:pt>
                <c:pt idx="415">
                  <c:v>27.030144905660375</c:v>
                </c:pt>
                <c:pt idx="416">
                  <c:v>29.601142641509433</c:v>
                </c:pt>
                <c:pt idx="417">
                  <c:v>33.410954716981131</c:v>
                </c:pt>
                <c:pt idx="418">
                  <c:v>34.659421132075465</c:v>
                </c:pt>
                <c:pt idx="419">
                  <c:v>35.306110188679234</c:v>
                </c:pt>
                <c:pt idx="420">
                  <c:v>32.790661132075464</c:v>
                </c:pt>
                <c:pt idx="421">
                  <c:v>28.167513962264145</c:v>
                </c:pt>
                <c:pt idx="422">
                  <c:v>22.801353962264148</c:v>
                </c:pt>
                <c:pt idx="423">
                  <c:v>23.021775849056603</c:v>
                </c:pt>
                <c:pt idx="424">
                  <c:v>22.776140377358487</c:v>
                </c:pt>
                <c:pt idx="425">
                  <c:v>22.237790943396224</c:v>
                </c:pt>
                <c:pt idx="426">
                  <c:v>23.683238490566033</c:v>
                </c:pt>
                <c:pt idx="427">
                  <c:v>21.575737358490567</c:v>
                </c:pt>
                <c:pt idx="428">
                  <c:v>20.301663396226409</c:v>
                </c:pt>
                <c:pt idx="429">
                  <c:v>17.778926037735847</c:v>
                </c:pt>
                <c:pt idx="430">
                  <c:v>16.532429433962264</c:v>
                </c:pt>
                <c:pt idx="431">
                  <c:v>15.503990943396223</c:v>
                </c:pt>
                <c:pt idx="432">
                  <c:v>15.176805283018865</c:v>
                </c:pt>
                <c:pt idx="433">
                  <c:v>15.924939622641508</c:v>
                </c:pt>
                <c:pt idx="434">
                  <c:v>16.734532075471694</c:v>
                </c:pt>
                <c:pt idx="435">
                  <c:v>17.226590943396225</c:v>
                </c:pt>
                <c:pt idx="436">
                  <c:v>17.630402264150945</c:v>
                </c:pt>
                <c:pt idx="437">
                  <c:v>17.839990188679241</c:v>
                </c:pt>
                <c:pt idx="438">
                  <c:v>20.204157735849058</c:v>
                </c:pt>
                <c:pt idx="439">
                  <c:v>22.322886792452827</c:v>
                </c:pt>
                <c:pt idx="440">
                  <c:v>22.557097358490562</c:v>
                </c:pt>
                <c:pt idx="441">
                  <c:v>21.773112452830187</c:v>
                </c:pt>
                <c:pt idx="442">
                  <c:v>21.515855094339621</c:v>
                </c:pt>
                <c:pt idx="443">
                  <c:v>24.653567547169807</c:v>
                </c:pt>
                <c:pt idx="444">
                  <c:v>27.97565433962264</c:v>
                </c:pt>
                <c:pt idx="445">
                  <c:v>27.704017358490564</c:v>
                </c:pt>
                <c:pt idx="446">
                  <c:v>28.818733584905655</c:v>
                </c:pt>
                <c:pt idx="447">
                  <c:v>32.164458113207544</c:v>
                </c:pt>
                <c:pt idx="448">
                  <c:v>38.572451320754709</c:v>
                </c:pt>
                <c:pt idx="449">
                  <c:v>38.774356981132065</c:v>
                </c:pt>
                <c:pt idx="450">
                  <c:v>36.942038490566034</c:v>
                </c:pt>
                <c:pt idx="451">
                  <c:v>34.956271698113206</c:v>
                </c:pt>
                <c:pt idx="452">
                  <c:v>36.389309433962261</c:v>
                </c:pt>
                <c:pt idx="453">
                  <c:v>41.888431698113195</c:v>
                </c:pt>
                <c:pt idx="454">
                  <c:v>39.318812830188676</c:v>
                </c:pt>
                <c:pt idx="455">
                  <c:v>22.230699622641506</c:v>
                </c:pt>
                <c:pt idx="456">
                  <c:v>26.79967698113207</c:v>
                </c:pt>
                <c:pt idx="457">
                  <c:v>25.857910188679245</c:v>
                </c:pt>
                <c:pt idx="458">
                  <c:v>25.857910188679245</c:v>
                </c:pt>
                <c:pt idx="459">
                  <c:v>21.135287547169806</c:v>
                </c:pt>
                <c:pt idx="460">
                  <c:v>19.716038490566035</c:v>
                </c:pt>
                <c:pt idx="461">
                  <c:v>18.785893584905661</c:v>
                </c:pt>
                <c:pt idx="462">
                  <c:v>18.455359245283017</c:v>
                </c:pt>
                <c:pt idx="463">
                  <c:v>17.744257358490565</c:v>
                </c:pt>
                <c:pt idx="464">
                  <c:v>17.586672452830186</c:v>
                </c:pt>
                <c:pt idx="465">
                  <c:v>18.726011320754719</c:v>
                </c:pt>
                <c:pt idx="466">
                  <c:v>19.057333584905656</c:v>
                </c:pt>
                <c:pt idx="467">
                  <c:v>19.072107169811318</c:v>
                </c:pt>
                <c:pt idx="468">
                  <c:v>20.02766264150943</c:v>
                </c:pt>
                <c:pt idx="469">
                  <c:v>20.384001509433958</c:v>
                </c:pt>
                <c:pt idx="470">
                  <c:v>21.780794716981131</c:v>
                </c:pt>
                <c:pt idx="471">
                  <c:v>28.347160754716977</c:v>
                </c:pt>
                <c:pt idx="472">
                  <c:v>31.533133584905656</c:v>
                </c:pt>
                <c:pt idx="473">
                  <c:v>48.047243773584903</c:v>
                </c:pt>
                <c:pt idx="474">
                  <c:v>55.191946415094336</c:v>
                </c:pt>
                <c:pt idx="475">
                  <c:v>62.967973584905664</c:v>
                </c:pt>
                <c:pt idx="476">
                  <c:v>58.529200754716975</c:v>
                </c:pt>
                <c:pt idx="477">
                  <c:v>57.081389433962251</c:v>
                </c:pt>
                <c:pt idx="478">
                  <c:v>48.089988679245273</c:v>
                </c:pt>
                <c:pt idx="479">
                  <c:v>51.031704905660369</c:v>
                </c:pt>
                <c:pt idx="480">
                  <c:v>61.72659849056604</c:v>
                </c:pt>
                <c:pt idx="481">
                  <c:v>65.877581886792441</c:v>
                </c:pt>
                <c:pt idx="482">
                  <c:v>68.003796226415091</c:v>
                </c:pt>
                <c:pt idx="483">
                  <c:v>70.37860075471697</c:v>
                </c:pt>
                <c:pt idx="484">
                  <c:v>70.793246037735841</c:v>
                </c:pt>
                <c:pt idx="485">
                  <c:v>53.801850566037736</c:v>
                </c:pt>
                <c:pt idx="486">
                  <c:v>66.399187924528306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92-42C3-AB1A-5ABF5075C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q(t)/p(a)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Non-Normalized</a:t>
            </a:r>
            <a:r>
              <a:rPr lang="en-US" sz="1800" baseline="0"/>
              <a:t> </a:t>
            </a:r>
            <a:r>
              <a:rPr lang="en-US" sz="1800"/>
              <a:t>Robertson (1986)</a:t>
            </a:r>
            <a:r>
              <a:rPr lang="en-US" sz="1800" baseline="0"/>
              <a:t> SBT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201269855827002E-2"/>
          <c:y val="0.102124059928918"/>
          <c:w val="0.90224276546796001"/>
          <c:h val="0.8021926286645589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'SCPT-13'!$AO$13:$AO$9908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2.1107322617308006</c:v>
                </c:pt>
                <c:pt idx="5">
                  <c:v>2.4324324324324325</c:v>
                </c:pt>
                <c:pt idx="6">
                  <c:v>2.5831235925288119</c:v>
                </c:pt>
                <c:pt idx="7">
                  <c:v>2.6631158455392807</c:v>
                </c:pt>
                <c:pt idx="8">
                  <c:v>2.7220820608152967</c:v>
                </c:pt>
                <c:pt idx="9">
                  <c:v>2.9156495796040143</c:v>
                </c:pt>
                <c:pt idx="10">
                  <c:v>2.7955271565495208</c:v>
                </c:pt>
                <c:pt idx="11">
                  <c:v>2.6078107111054569</c:v>
                </c:pt>
                <c:pt idx="12">
                  <c:v>2.4390243902439024</c:v>
                </c:pt>
                <c:pt idx="13">
                  <c:v>2.3839397741530739</c:v>
                </c:pt>
                <c:pt idx="14">
                  <c:v>2.4487691712849595</c:v>
                </c:pt>
                <c:pt idx="15">
                  <c:v>2.4316508937960042</c:v>
                </c:pt>
                <c:pt idx="16">
                  <c:v>2.4627263045793399</c:v>
                </c:pt>
                <c:pt idx="17">
                  <c:v>2.6149926243797772</c:v>
                </c:pt>
                <c:pt idx="18">
                  <c:v>2.6917900403768504</c:v>
                </c:pt>
                <c:pt idx="19">
                  <c:v>2.6353933324548691</c:v>
                </c:pt>
                <c:pt idx="20">
                  <c:v>2.4710625568994669</c:v>
                </c:pt>
                <c:pt idx="21">
                  <c:v>2.2222222222222223</c:v>
                </c:pt>
                <c:pt idx="22">
                  <c:v>2.2132287846212217</c:v>
                </c:pt>
                <c:pt idx="23">
                  <c:v>2.1165338645418328</c:v>
                </c:pt>
                <c:pt idx="24">
                  <c:v>2.1385799828913603</c:v>
                </c:pt>
                <c:pt idx="25">
                  <c:v>2.3503216229589308</c:v>
                </c:pt>
                <c:pt idx="26">
                  <c:v>2.8071966313640426</c:v>
                </c:pt>
                <c:pt idx="27">
                  <c:v>3.1748176168603086</c:v>
                </c:pt>
                <c:pt idx="28">
                  <c:v>3.3478667081905944</c:v>
                </c:pt>
                <c:pt idx="29">
                  <c:v>4.113533525298231</c:v>
                </c:pt>
                <c:pt idx="30">
                  <c:v>4.0273862263391065</c:v>
                </c:pt>
                <c:pt idx="31">
                  <c:v>3.7369207772795212</c:v>
                </c:pt>
                <c:pt idx="32">
                  <c:v>3.5621317988765582</c:v>
                </c:pt>
                <c:pt idx="33">
                  <c:v>3.2472018792317261</c:v>
                </c:pt>
                <c:pt idx="34">
                  <c:v>3.0640668523676884</c:v>
                </c:pt>
                <c:pt idx="35">
                  <c:v>3.0508944667868545</c:v>
                </c:pt>
                <c:pt idx="36">
                  <c:v>2.9601722282023686</c:v>
                </c:pt>
                <c:pt idx="37">
                  <c:v>3.0053573761923431</c:v>
                </c:pt>
                <c:pt idx="38">
                  <c:v>3.0318668558895627</c:v>
                </c:pt>
                <c:pt idx="39">
                  <c:v>3.1600670708112988</c:v>
                </c:pt>
                <c:pt idx="40">
                  <c:v>2.9734970911441496</c:v>
                </c:pt>
                <c:pt idx="41">
                  <c:v>2.9076811243033678</c:v>
                </c:pt>
                <c:pt idx="42">
                  <c:v>2.9440038452295121</c:v>
                </c:pt>
                <c:pt idx="43">
                  <c:v>2.7991602519244223</c:v>
                </c:pt>
                <c:pt idx="44">
                  <c:v>2.8315243039169422</c:v>
                </c:pt>
                <c:pt idx="45">
                  <c:v>2.7608420568273324</c:v>
                </c:pt>
                <c:pt idx="46">
                  <c:v>2.6192295099858129</c:v>
                </c:pt>
                <c:pt idx="47">
                  <c:v>2.6192295099858129</c:v>
                </c:pt>
                <c:pt idx="48">
                  <c:v>2.6019541206457095</c:v>
                </c:pt>
                <c:pt idx="49">
                  <c:v>2.6979350420255273</c:v>
                </c:pt>
                <c:pt idx="50">
                  <c:v>2.9424127784783525</c:v>
                </c:pt>
                <c:pt idx="51">
                  <c:v>3.0788831086102553</c:v>
                </c:pt>
                <c:pt idx="52">
                  <c:v>3.0086108517481067</c:v>
                </c:pt>
                <c:pt idx="53">
                  <c:v>3.1648800408371618</c:v>
                </c:pt>
                <c:pt idx="54">
                  <c:v>3.3584368003256664</c:v>
                </c:pt>
                <c:pt idx="55">
                  <c:v>3.4256926952141056</c:v>
                </c:pt>
                <c:pt idx="56">
                  <c:v>3.4040849018822588</c:v>
                </c:pt>
                <c:pt idx="57">
                  <c:v>3.3831549181983442</c:v>
                </c:pt>
                <c:pt idx="58">
                  <c:v>3.3424491036159214</c:v>
                </c:pt>
                <c:pt idx="59">
                  <c:v>3.1888390632785257</c:v>
                </c:pt>
                <c:pt idx="60">
                  <c:v>3.2083416883898139</c:v>
                </c:pt>
                <c:pt idx="61">
                  <c:v>3.2593196170299454</c:v>
                </c:pt>
                <c:pt idx="62">
                  <c:v>3.1853574678936196</c:v>
                </c:pt>
                <c:pt idx="63">
                  <c:v>2.9899029506911083</c:v>
                </c:pt>
                <c:pt idx="64">
                  <c:v>2.7908767202386682</c:v>
                </c:pt>
                <c:pt idx="65">
                  <c:v>2.7823083565192364</c:v>
                </c:pt>
                <c:pt idx="66">
                  <c:v>2.6774997691810536</c:v>
                </c:pt>
                <c:pt idx="67">
                  <c:v>2.5683360851219961</c:v>
                </c:pt>
                <c:pt idx="68">
                  <c:v>2.5671587054185383</c:v>
                </c:pt>
                <c:pt idx="69">
                  <c:v>2.4759041471394467</c:v>
                </c:pt>
                <c:pt idx="70">
                  <c:v>2.134471718249733</c:v>
                </c:pt>
                <c:pt idx="71">
                  <c:v>1.753749395258829</c:v>
                </c:pt>
                <c:pt idx="72">
                  <c:v>2.4949378073474113</c:v>
                </c:pt>
                <c:pt idx="73">
                  <c:v>3.3484011384563876</c:v>
                </c:pt>
                <c:pt idx="74">
                  <c:v>3.0384342198721495</c:v>
                </c:pt>
                <c:pt idx="75">
                  <c:v>3.3073767060202637</c:v>
                </c:pt>
                <c:pt idx="76">
                  <c:v>3.7300485773768211</c:v>
                </c:pt>
                <c:pt idx="77">
                  <c:v>3.8962229556288968</c:v>
                </c:pt>
                <c:pt idx="78">
                  <c:v>3.7832214130331976</c:v>
                </c:pt>
                <c:pt idx="79">
                  <c:v>2.8992395437262357</c:v>
                </c:pt>
                <c:pt idx="80">
                  <c:v>2.6130748764728242</c:v>
                </c:pt>
                <c:pt idx="81">
                  <c:v>2.4337732846578675</c:v>
                </c:pt>
                <c:pt idx="82">
                  <c:v>2.207099503402612</c:v>
                </c:pt>
                <c:pt idx="83">
                  <c:v>1.6935424490096458</c:v>
                </c:pt>
                <c:pt idx="84">
                  <c:v>1.3327015340875437</c:v>
                </c:pt>
                <c:pt idx="85">
                  <c:v>1.6228121015416714</c:v>
                </c:pt>
                <c:pt idx="86">
                  <c:v>1.8062110353667771</c:v>
                </c:pt>
                <c:pt idx="87">
                  <c:v>3.5648574057037719</c:v>
                </c:pt>
                <c:pt idx="88">
                  <c:v>3.815580286168522</c:v>
                </c:pt>
                <c:pt idx="89">
                  <c:v>4.8818287485470746</c:v>
                </c:pt>
                <c:pt idx="90">
                  <c:v>4.1082086659948844</c:v>
                </c:pt>
                <c:pt idx="91">
                  <c:v>4.659042778483693</c:v>
                </c:pt>
                <c:pt idx="92">
                  <c:v>4.3765553934609116</c:v>
                </c:pt>
                <c:pt idx="93">
                  <c:v>4.1452644858970888</c:v>
                </c:pt>
                <c:pt idx="94">
                  <c:v>3.2882549092256395</c:v>
                </c:pt>
                <c:pt idx="95">
                  <c:v>2.3794271071657365</c:v>
                </c:pt>
                <c:pt idx="96">
                  <c:v>2.0010672358591246</c:v>
                </c:pt>
                <c:pt idx="97">
                  <c:v>1.9138755980861251</c:v>
                </c:pt>
                <c:pt idx="98">
                  <c:v>1.7964609718853857</c:v>
                </c:pt>
                <c:pt idx="99">
                  <c:v>1.8525379770285293</c:v>
                </c:pt>
                <c:pt idx="100">
                  <c:v>1.8043860460812438</c:v>
                </c:pt>
                <c:pt idx="101">
                  <c:v>1.6656439028666605</c:v>
                </c:pt>
                <c:pt idx="102">
                  <c:v>1.6818442858314873</c:v>
                </c:pt>
                <c:pt idx="103">
                  <c:v>2.0358306188925082</c:v>
                </c:pt>
                <c:pt idx="104">
                  <c:v>2.0959686050660009</c:v>
                </c:pt>
                <c:pt idx="105">
                  <c:v>2.0439448134900355</c:v>
                </c:pt>
                <c:pt idx="106">
                  <c:v>3.6530102654212526</c:v>
                </c:pt>
                <c:pt idx="107">
                  <c:v>3.2489740082079348</c:v>
                </c:pt>
                <c:pt idx="108">
                  <c:v>3.2489740082079348</c:v>
                </c:pt>
                <c:pt idx="109">
                  <c:v>2.6806614815374155</c:v>
                </c:pt>
                <c:pt idx="110">
                  <c:v>2.2334625238126518</c:v>
                </c:pt>
                <c:pt idx="111">
                  <c:v>1.7839766461239055</c:v>
                </c:pt>
                <c:pt idx="112">
                  <c:v>1.824817518248175</c:v>
                </c:pt>
                <c:pt idx="113">
                  <c:v>1.5559216547684422</c:v>
                </c:pt>
                <c:pt idx="114">
                  <c:v>1.7878787878787883</c:v>
                </c:pt>
                <c:pt idx="115">
                  <c:v>1.7588921771176504</c:v>
                </c:pt>
                <c:pt idx="116">
                  <c:v>2.058077248378912</c:v>
                </c:pt>
                <c:pt idx="117">
                  <c:v>2.2900763358778624</c:v>
                </c:pt>
                <c:pt idx="118">
                  <c:v>2.4485220366983307</c:v>
                </c:pt>
                <c:pt idx="119">
                  <c:v>2.4965820602746245</c:v>
                </c:pt>
                <c:pt idx="120">
                  <c:v>2.5196472493850859</c:v>
                </c:pt>
                <c:pt idx="121">
                  <c:v>2.5434506146672318</c:v>
                </c:pt>
                <c:pt idx="122">
                  <c:v>2.5954198473282446</c:v>
                </c:pt>
                <c:pt idx="123">
                  <c:v>2.4753951685058158</c:v>
                </c:pt>
                <c:pt idx="124">
                  <c:v>2.5131641933939681</c:v>
                </c:pt>
                <c:pt idx="125">
                  <c:v>2.4864114721868851</c:v>
                </c:pt>
                <c:pt idx="126">
                  <c:v>2.604166666666667</c:v>
                </c:pt>
                <c:pt idx="127">
                  <c:v>2.6420454545454546</c:v>
                </c:pt>
                <c:pt idx="128">
                  <c:v>2.7483097894794697</c:v>
                </c:pt>
                <c:pt idx="129">
                  <c:v>2.6440229826613115</c:v>
                </c:pt>
                <c:pt idx="130">
                  <c:v>3.2119385284380098</c:v>
                </c:pt>
                <c:pt idx="131">
                  <c:v>3.634996239659062</c:v>
                </c:pt>
                <c:pt idx="132">
                  <c:v>4.0265508321538386</c:v>
                </c:pt>
                <c:pt idx="133">
                  <c:v>4.261847937265598</c:v>
                </c:pt>
                <c:pt idx="134">
                  <c:v>4.6731332727089026</c:v>
                </c:pt>
                <c:pt idx="135">
                  <c:v>5.1241299939716116</c:v>
                </c:pt>
                <c:pt idx="136">
                  <c:v>4.9000609047118093</c:v>
                </c:pt>
                <c:pt idx="137">
                  <c:v>4.7228860817116196</c:v>
                </c:pt>
                <c:pt idx="138">
                  <c:v>4.1444305665947549</c:v>
                </c:pt>
                <c:pt idx="139">
                  <c:v>3.9009111617312078</c:v>
                </c:pt>
                <c:pt idx="140">
                  <c:v>3.5675859335183189</c:v>
                </c:pt>
                <c:pt idx="141">
                  <c:v>3.5675859335183189</c:v>
                </c:pt>
                <c:pt idx="142">
                  <c:v>3.0759090409755028</c:v>
                </c:pt>
                <c:pt idx="143">
                  <c:v>3.0008110300081099</c:v>
                </c:pt>
                <c:pt idx="144">
                  <c:v>2.9781068898905345</c:v>
                </c:pt>
                <c:pt idx="145">
                  <c:v>2.9765040564745551</c:v>
                </c:pt>
                <c:pt idx="146">
                  <c:v>2.9429987608426273</c:v>
                </c:pt>
                <c:pt idx="147">
                  <c:v>2.5363917071018967</c:v>
                </c:pt>
                <c:pt idx="148">
                  <c:v>2.5404959395492246</c:v>
                </c:pt>
                <c:pt idx="149">
                  <c:v>2.5402566089727028</c:v>
                </c:pt>
                <c:pt idx="150">
                  <c:v>3.3639143730886856</c:v>
                </c:pt>
                <c:pt idx="151">
                  <c:v>4.0071011919857975</c:v>
                </c:pt>
                <c:pt idx="152">
                  <c:v>4.1522669830298664</c:v>
                </c:pt>
                <c:pt idx="153">
                  <c:v>4.3473678663645465</c:v>
                </c:pt>
                <c:pt idx="154">
                  <c:v>4.2103631761120006</c:v>
                </c:pt>
                <c:pt idx="155">
                  <c:v>4.1610668872118266</c:v>
                </c:pt>
                <c:pt idx="156">
                  <c:v>4.1626895747163006</c:v>
                </c:pt>
                <c:pt idx="157">
                  <c:v>3.7093193263659501</c:v>
                </c:pt>
                <c:pt idx="158">
                  <c:v>3.704327327832968</c:v>
                </c:pt>
                <c:pt idx="159">
                  <c:v>3.5710171639212072</c:v>
                </c:pt>
                <c:pt idx="160">
                  <c:v>3.7554638921381516</c:v>
                </c:pt>
                <c:pt idx="161">
                  <c:v>3.7893262004840151</c:v>
                </c:pt>
                <c:pt idx="162">
                  <c:v>3.9877300613496933</c:v>
                </c:pt>
                <c:pt idx="163">
                  <c:v>3.7834085387018392</c:v>
                </c:pt>
                <c:pt idx="164">
                  <c:v>3.5149973219068027</c:v>
                </c:pt>
                <c:pt idx="165">
                  <c:v>2.9609524397014373</c:v>
                </c:pt>
                <c:pt idx="166">
                  <c:v>2.5</c:v>
                </c:pt>
                <c:pt idx="167">
                  <c:v>2.2909175269690296</c:v>
                </c:pt>
                <c:pt idx="168">
                  <c:v>2.3755226149752944</c:v>
                </c:pt>
                <c:pt idx="169">
                  <c:v>2.0334104986548205</c:v>
                </c:pt>
                <c:pt idx="170">
                  <c:v>1.8925518925518925</c:v>
                </c:pt>
                <c:pt idx="171">
                  <c:v>1.9002084099546401</c:v>
                </c:pt>
                <c:pt idx="172">
                  <c:v>1.9528866105211768</c:v>
                </c:pt>
                <c:pt idx="173">
                  <c:v>2.0040080160320639</c:v>
                </c:pt>
                <c:pt idx="174">
                  <c:v>2.1112539012300351</c:v>
                </c:pt>
                <c:pt idx="175">
                  <c:v>2.1112317529255642</c:v>
                </c:pt>
                <c:pt idx="176">
                  <c:v>2.3768366464995685</c:v>
                </c:pt>
                <c:pt idx="177">
                  <c:v>2.4360921285750443</c:v>
                </c:pt>
                <c:pt idx="178">
                  <c:v>2.4502004709476233</c:v>
                </c:pt>
                <c:pt idx="179">
                  <c:v>2.3514458214172231</c:v>
                </c:pt>
                <c:pt idx="180">
                  <c:v>2.204695068935536</c:v>
                </c:pt>
                <c:pt idx="181">
                  <c:v>2.1306818181818183</c:v>
                </c:pt>
                <c:pt idx="182">
                  <c:v>1.8132896583996256</c:v>
                </c:pt>
                <c:pt idx="183">
                  <c:v>1.3264248704663215</c:v>
                </c:pt>
                <c:pt idx="184">
                  <c:v>1.3510774842937241</c:v>
                </c:pt>
                <c:pt idx="185">
                  <c:v>1.4002833514546476</c:v>
                </c:pt>
                <c:pt idx="186">
                  <c:v>1.6905367929187403</c:v>
                </c:pt>
                <c:pt idx="187">
                  <c:v>1.5465689082369112</c:v>
                </c:pt>
                <c:pt idx="188">
                  <c:v>1.286593324631736</c:v>
                </c:pt>
                <c:pt idx="189">
                  <c:v>1.1489222015537806</c:v>
                </c:pt>
                <c:pt idx="190">
                  <c:v>1.1858284379902946</c:v>
                </c:pt>
                <c:pt idx="191">
                  <c:v>1.3994043560945852</c:v>
                </c:pt>
                <c:pt idx="192">
                  <c:v>1.5154756810726004</c:v>
                </c:pt>
                <c:pt idx="193">
                  <c:v>1.8049902672093432</c:v>
                </c:pt>
                <c:pt idx="194">
                  <c:v>1.9956269739353765</c:v>
                </c:pt>
                <c:pt idx="195">
                  <c:v>2.1791767554479415</c:v>
                </c:pt>
                <c:pt idx="196">
                  <c:v>2.3599748269351792</c:v>
                </c:pt>
                <c:pt idx="197">
                  <c:v>2.4385182110615338</c:v>
                </c:pt>
                <c:pt idx="198">
                  <c:v>2.4385182110615338</c:v>
                </c:pt>
                <c:pt idx="199">
                  <c:v>2.7192860131083534</c:v>
                </c:pt>
                <c:pt idx="200">
                  <c:v>2.7364045722202985</c:v>
                </c:pt>
                <c:pt idx="201">
                  <c:v>2.7364045722202985</c:v>
                </c:pt>
                <c:pt idx="202">
                  <c:v>2.7364045722202985</c:v>
                </c:pt>
                <c:pt idx="203">
                  <c:v>2.7364045722202985</c:v>
                </c:pt>
                <c:pt idx="204">
                  <c:v>2.7364045722202985</c:v>
                </c:pt>
                <c:pt idx="205">
                  <c:v>2.7364045722202985</c:v>
                </c:pt>
                <c:pt idx="206">
                  <c:v>3.7794729542302363</c:v>
                </c:pt>
                <c:pt idx="207">
                  <c:v>3.7794729542302363</c:v>
                </c:pt>
                <c:pt idx="208">
                  <c:v>3.9842681258549937</c:v>
                </c:pt>
                <c:pt idx="209">
                  <c:v>4.1486662552286901</c:v>
                </c:pt>
                <c:pt idx="210">
                  <c:v>4.1253018513549771</c:v>
                </c:pt>
                <c:pt idx="211">
                  <c:v>4.7202104277015096</c:v>
                </c:pt>
                <c:pt idx="212">
                  <c:v>4.0567633606916855</c:v>
                </c:pt>
                <c:pt idx="213">
                  <c:v>3.9104431835608038</c:v>
                </c:pt>
                <c:pt idx="214">
                  <c:v>3.7273230249555924</c:v>
                </c:pt>
                <c:pt idx="215">
                  <c:v>3.6971225495815654</c:v>
                </c:pt>
                <c:pt idx="216">
                  <c:v>3.7361138733414774</c:v>
                </c:pt>
                <c:pt idx="217">
                  <c:v>3.9494246341809918</c:v>
                </c:pt>
                <c:pt idx="218">
                  <c:v>3.7005140350405039</c:v>
                </c:pt>
                <c:pt idx="219">
                  <c:v>3.7549717395855144</c:v>
                </c:pt>
                <c:pt idx="220">
                  <c:v>3.6146392891209405</c:v>
                </c:pt>
                <c:pt idx="221">
                  <c:v>3.5249324490297234</c:v>
                </c:pt>
                <c:pt idx="222">
                  <c:v>3.2019370021723392</c:v>
                </c:pt>
                <c:pt idx="223">
                  <c:v>3.2153632699803993</c:v>
                </c:pt>
                <c:pt idx="224">
                  <c:v>3.3563607924921794</c:v>
                </c:pt>
                <c:pt idx="225">
                  <c:v>3.2341526520051747</c:v>
                </c:pt>
                <c:pt idx="226">
                  <c:v>3.3807754914645849</c:v>
                </c:pt>
                <c:pt idx="227">
                  <c:v>3.2437535149031889</c:v>
                </c:pt>
                <c:pt idx="228">
                  <c:v>3.1031882600877787</c:v>
                </c:pt>
                <c:pt idx="229">
                  <c:v>2.9634875962201552</c:v>
                </c:pt>
                <c:pt idx="230">
                  <c:v>2.9589558334997368</c:v>
                </c:pt>
                <c:pt idx="231">
                  <c:v>2.8641358121126905</c:v>
                </c:pt>
                <c:pt idx="232">
                  <c:v>2.9771497396054216</c:v>
                </c:pt>
                <c:pt idx="233">
                  <c:v>2.959796102935131</c:v>
                </c:pt>
                <c:pt idx="234">
                  <c:v>2.9889871010021896</c:v>
                </c:pt>
                <c:pt idx="235">
                  <c:v>3.0821917808219177</c:v>
                </c:pt>
                <c:pt idx="236">
                  <c:v>3.2049320768571783</c:v>
                </c:pt>
                <c:pt idx="237">
                  <c:v>3.2003572491813035</c:v>
                </c:pt>
                <c:pt idx="238">
                  <c:v>3.1277276694791967</c:v>
                </c:pt>
                <c:pt idx="239">
                  <c:v>2.9544499708620759</c:v>
                </c:pt>
                <c:pt idx="240">
                  <c:v>2.8615855013001266</c:v>
                </c:pt>
                <c:pt idx="241">
                  <c:v>2.725938351855735</c:v>
                </c:pt>
                <c:pt idx="242">
                  <c:v>2.7249108815177334</c:v>
                </c:pt>
                <c:pt idx="243">
                  <c:v>2.6515984854625243</c:v>
                </c:pt>
                <c:pt idx="244">
                  <c:v>2.7359859917517224</c:v>
                </c:pt>
                <c:pt idx="245">
                  <c:v>2.7250095319263457</c:v>
                </c:pt>
                <c:pt idx="246">
                  <c:v>2.8331250958988186</c:v>
                </c:pt>
                <c:pt idx="247">
                  <c:v>2.7885925115565713</c:v>
                </c:pt>
                <c:pt idx="248">
                  <c:v>2.8280963144545965</c:v>
                </c:pt>
                <c:pt idx="249">
                  <c:v>2.9183084346488548</c:v>
                </c:pt>
                <c:pt idx="250">
                  <c:v>3.0643022161375888</c:v>
                </c:pt>
                <c:pt idx="251">
                  <c:v>3.1446540880503147</c:v>
                </c:pt>
                <c:pt idx="252">
                  <c:v>3.0634297824125563</c:v>
                </c:pt>
                <c:pt idx="253">
                  <c:v>3.030742609650714</c:v>
                </c:pt>
                <c:pt idx="254">
                  <c:v>2.9751716638811145</c:v>
                </c:pt>
                <c:pt idx="255">
                  <c:v>2.7204329332982939</c:v>
                </c:pt>
                <c:pt idx="256">
                  <c:v>2.6654543714408772</c:v>
                </c:pt>
                <c:pt idx="257">
                  <c:v>2.7897139466556928</c:v>
                </c:pt>
                <c:pt idx="258">
                  <c:v>2.8550448787934415</c:v>
                </c:pt>
                <c:pt idx="259">
                  <c:v>2.8346856460544747</c:v>
                </c:pt>
                <c:pt idx="260">
                  <c:v>3.0472630975969355</c:v>
                </c:pt>
                <c:pt idx="261">
                  <c:v>3.1984035956397276</c:v>
                </c:pt>
                <c:pt idx="262">
                  <c:v>3.2656257196812684</c:v>
                </c:pt>
                <c:pt idx="263">
                  <c:v>3.0864474854662918</c:v>
                </c:pt>
                <c:pt idx="264">
                  <c:v>2.8133931851373997</c:v>
                </c:pt>
                <c:pt idx="265">
                  <c:v>2.8094946511544134</c:v>
                </c:pt>
                <c:pt idx="266">
                  <c:v>2.7742404948153538</c:v>
                </c:pt>
                <c:pt idx="267">
                  <c:v>2.7135078420376635</c:v>
                </c:pt>
                <c:pt idx="268">
                  <c:v>2.833394562821455</c:v>
                </c:pt>
                <c:pt idx="269">
                  <c:v>2.9855667081837498</c:v>
                </c:pt>
                <c:pt idx="270">
                  <c:v>3.3632696274391694</c:v>
                </c:pt>
                <c:pt idx="271">
                  <c:v>3.8247694092089022</c:v>
                </c:pt>
                <c:pt idx="272">
                  <c:v>4.4824929050688818</c:v>
                </c:pt>
                <c:pt idx="273">
                  <c:v>4.6687757645479824</c:v>
                </c:pt>
                <c:pt idx="274">
                  <c:v>4.8173896014882995</c:v>
                </c:pt>
                <c:pt idx="275">
                  <c:v>4.5970686809064087</c:v>
                </c:pt>
                <c:pt idx="276">
                  <c:v>4.6259486808818213</c:v>
                </c:pt>
                <c:pt idx="277">
                  <c:v>4.5141300283134793</c:v>
                </c:pt>
                <c:pt idx="278">
                  <c:v>4.738390657786697</c:v>
                </c:pt>
                <c:pt idx="279">
                  <c:v>4.9046289284361988</c:v>
                </c:pt>
                <c:pt idx="280">
                  <c:v>5.0574684594548422</c:v>
                </c:pt>
                <c:pt idx="281">
                  <c:v>5.1116096054131583</c:v>
                </c:pt>
                <c:pt idx="282">
                  <c:v>5.017634439879286</c:v>
                </c:pt>
                <c:pt idx="283">
                  <c:v>5.1402208660273176</c:v>
                </c:pt>
                <c:pt idx="284">
                  <c:v>4.856841837148183</c:v>
                </c:pt>
                <c:pt idx="285">
                  <c:v>4.5534311307878479</c:v>
                </c:pt>
                <c:pt idx="286">
                  <c:v>4.2635095061714576</c:v>
                </c:pt>
                <c:pt idx="287">
                  <c:v>4.0868610467244109</c:v>
                </c:pt>
                <c:pt idx="288">
                  <c:v>3.9958585433720524</c:v>
                </c:pt>
                <c:pt idx="289">
                  <c:v>3.7685251962985165</c:v>
                </c:pt>
                <c:pt idx="290">
                  <c:v>2.9575279591440946</c:v>
                </c:pt>
                <c:pt idx="291">
                  <c:v>3.8106661745709536</c:v>
                </c:pt>
                <c:pt idx="292">
                  <c:v>4.2520019842675927</c:v>
                </c:pt>
                <c:pt idx="293">
                  <c:v>4.5308342505423109</c:v>
                </c:pt>
                <c:pt idx="294">
                  <c:v>4.5416352013954633</c:v>
                </c:pt>
                <c:pt idx="295">
                  <c:v>4.620156030182887</c:v>
                </c:pt>
                <c:pt idx="296">
                  <c:v>4.4746077621800158</c:v>
                </c:pt>
                <c:pt idx="297">
                  <c:v>4.3089480293271754</c:v>
                </c:pt>
                <c:pt idx="298">
                  <c:v>4.0872069433036113</c:v>
                </c:pt>
                <c:pt idx="299">
                  <c:v>4.0005477522594788</c:v>
                </c:pt>
                <c:pt idx="300">
                  <c:v>4.0103290426073013</c:v>
                </c:pt>
                <c:pt idx="301">
                  <c:v>4.0250055902855424</c:v>
                </c:pt>
                <c:pt idx="302">
                  <c:v>4.0396193435618573</c:v>
                </c:pt>
                <c:pt idx="303">
                  <c:v>4.0813536815177169</c:v>
                </c:pt>
                <c:pt idx="304">
                  <c:v>4.2173720254224758</c:v>
                </c:pt>
                <c:pt idx="305">
                  <c:v>4.3550291161969383</c:v>
                </c:pt>
                <c:pt idx="306">
                  <c:v>4.6079608996396484</c:v>
                </c:pt>
                <c:pt idx="307">
                  <c:v>5.0691654517733724</c:v>
                </c:pt>
                <c:pt idx="308">
                  <c:v>4.9393201171132928</c:v>
                </c:pt>
                <c:pt idx="309">
                  <c:v>5.1116936403008886</c:v>
                </c:pt>
                <c:pt idx="310">
                  <c:v>5.3165550626211697</c:v>
                </c:pt>
                <c:pt idx="311">
                  <c:v>4.9469964664310959</c:v>
                </c:pt>
                <c:pt idx="312">
                  <c:v>3.8329997473815123</c:v>
                </c:pt>
                <c:pt idx="313">
                  <c:v>3.0553081094597343</c:v>
                </c:pt>
                <c:pt idx="314">
                  <c:v>3.9798930086699866</c:v>
                </c:pt>
                <c:pt idx="315">
                  <c:v>4.5782234007292022</c:v>
                </c:pt>
                <c:pt idx="316">
                  <c:v>4.0655621231707446</c:v>
                </c:pt>
                <c:pt idx="317">
                  <c:v>3.4927388930041854</c:v>
                </c:pt>
                <c:pt idx="318">
                  <c:v>3.2767276525489399</c:v>
                </c:pt>
                <c:pt idx="319">
                  <c:v>3.1165101008979401</c:v>
                </c:pt>
                <c:pt idx="320">
                  <c:v>3.2801418439716312</c:v>
                </c:pt>
                <c:pt idx="321">
                  <c:v>3.4368107722667198</c:v>
                </c:pt>
                <c:pt idx="322">
                  <c:v>3.8086777367192446</c:v>
                </c:pt>
                <c:pt idx="323">
                  <c:v>3.6724853287481776</c:v>
                </c:pt>
                <c:pt idx="324">
                  <c:v>3.4460168890723564</c:v>
                </c:pt>
                <c:pt idx="325">
                  <c:v>3.0912544994000801</c:v>
                </c:pt>
                <c:pt idx="326">
                  <c:v>3.0740231128361346</c:v>
                </c:pt>
                <c:pt idx="327">
                  <c:v>2.6685175576325668</c:v>
                </c:pt>
                <c:pt idx="328">
                  <c:v>3.0058719358747323</c:v>
                </c:pt>
                <c:pt idx="329">
                  <c:v>3.126490178283007</c:v>
                </c:pt>
                <c:pt idx="330">
                  <c:v>3.8542896302575604</c:v>
                </c:pt>
                <c:pt idx="331">
                  <c:v>3.8836935970156881</c:v>
                </c:pt>
                <c:pt idx="332">
                  <c:v>5.0387906902343449</c:v>
                </c:pt>
                <c:pt idx="333">
                  <c:v>5.29400440632286</c:v>
                </c:pt>
                <c:pt idx="334">
                  <c:v>4.7167018610250446</c:v>
                </c:pt>
                <c:pt idx="335">
                  <c:v>4.1237744562127743</c:v>
                </c:pt>
                <c:pt idx="336">
                  <c:v>4.3873729266987693</c:v>
                </c:pt>
                <c:pt idx="337">
                  <c:v>3.6717340891522801</c:v>
                </c:pt>
                <c:pt idx="338">
                  <c:v>3.5057895437331363</c:v>
                </c:pt>
                <c:pt idx="339">
                  <c:v>3.5925736185776271</c:v>
                </c:pt>
                <c:pt idx="340">
                  <c:v>4.031751428296908</c:v>
                </c:pt>
                <c:pt idx="341">
                  <c:v>4.3511841491484988</c:v>
                </c:pt>
                <c:pt idx="342">
                  <c:v>4.945025807820123</c:v>
                </c:pt>
                <c:pt idx="343">
                  <c:v>5.6585446314844177</c:v>
                </c:pt>
                <c:pt idx="344">
                  <c:v>6.6634773100054669</c:v>
                </c:pt>
                <c:pt idx="345">
                  <c:v>6.0269784592405893</c:v>
                </c:pt>
                <c:pt idx="346">
                  <c:v>5.7164325761516688</c:v>
                </c:pt>
                <c:pt idx="347">
                  <c:v>5.1572312334085675</c:v>
                </c:pt>
                <c:pt idx="348">
                  <c:v>5.2389219271352765</c:v>
                </c:pt>
                <c:pt idx="349">
                  <c:v>5.0613813380100066</c:v>
                </c:pt>
                <c:pt idx="350">
                  <c:v>4.687813021702838</c:v>
                </c:pt>
                <c:pt idx="351">
                  <c:v>4.7242631293061548</c:v>
                </c:pt>
                <c:pt idx="352">
                  <c:v>4.7900589771426887</c:v>
                </c:pt>
                <c:pt idx="353">
                  <c:v>4.7329628198650697</c:v>
                </c:pt>
                <c:pt idx="354">
                  <c:v>4.2004399757865674</c:v>
                </c:pt>
                <c:pt idx="355">
                  <c:v>3.8245608971120961</c:v>
                </c:pt>
                <c:pt idx="356">
                  <c:v>3.432594983130409</c:v>
                </c:pt>
                <c:pt idx="357">
                  <c:v>3.2142223798545846</c:v>
                </c:pt>
                <c:pt idx="358">
                  <c:v>2.9603137632049528</c:v>
                </c:pt>
                <c:pt idx="359">
                  <c:v>2.985306693617352</c:v>
                </c:pt>
                <c:pt idx="360">
                  <c:v>2.9463351590867126</c:v>
                </c:pt>
                <c:pt idx="361">
                  <c:v>2.9063026574118447</c:v>
                </c:pt>
                <c:pt idx="362">
                  <c:v>3.1198846047876048</c:v>
                </c:pt>
                <c:pt idx="363">
                  <c:v>2.9812887073395711</c:v>
                </c:pt>
                <c:pt idx="364">
                  <c:v>2.5492607143928261</c:v>
                </c:pt>
                <c:pt idx="365">
                  <c:v>2.0682953914491953</c:v>
                </c:pt>
                <c:pt idx="366">
                  <c:v>1.7377314928525813</c:v>
                </c:pt>
                <c:pt idx="367">
                  <c:v>1.7598129361474102</c:v>
                </c:pt>
                <c:pt idx="368">
                  <c:v>1.9239150737812092</c:v>
                </c:pt>
                <c:pt idx="369">
                  <c:v>2.4303644891648979</c:v>
                </c:pt>
                <c:pt idx="370">
                  <c:v>3.0611283790147872</c:v>
                </c:pt>
                <c:pt idx="371">
                  <c:v>3.3119693415705842</c:v>
                </c:pt>
                <c:pt idx="372">
                  <c:v>2.9855578137083869</c:v>
                </c:pt>
                <c:pt idx="373">
                  <c:v>2.9515617926663649</c:v>
                </c:pt>
                <c:pt idx="374">
                  <c:v>2.5290336717551676</c:v>
                </c:pt>
                <c:pt idx="375">
                  <c:v>2.4482336511439455</c:v>
                </c:pt>
                <c:pt idx="376">
                  <c:v>2.17676675362656</c:v>
                </c:pt>
                <c:pt idx="377">
                  <c:v>1.7300267300267302</c:v>
                </c:pt>
                <c:pt idx="378">
                  <c:v>1.4477531438953075</c:v>
                </c:pt>
                <c:pt idx="379">
                  <c:v>1.3456034867540105</c:v>
                </c:pt>
                <c:pt idx="380">
                  <c:v>1.515516607271943</c:v>
                </c:pt>
                <c:pt idx="381">
                  <c:v>1.7331666192109136</c:v>
                </c:pt>
                <c:pt idx="382">
                  <c:v>2.3544599495911962</c:v>
                </c:pt>
                <c:pt idx="383">
                  <c:v>2.9405974703479498</c:v>
                </c:pt>
                <c:pt idx="384">
                  <c:v>3.3110486464585067</c:v>
                </c:pt>
                <c:pt idx="385">
                  <c:v>3.9211178378930693</c:v>
                </c:pt>
                <c:pt idx="386">
                  <c:v>4.0357397604835379</c:v>
                </c:pt>
                <c:pt idx="387">
                  <c:v>3.9717882675781717</c:v>
                </c:pt>
                <c:pt idx="388">
                  <c:v>4.1183521843882414</c:v>
                </c:pt>
                <c:pt idx="389">
                  <c:v>4.545052836239222</c:v>
                </c:pt>
                <c:pt idx="390">
                  <c:v>4.7898439731041815</c:v>
                </c:pt>
                <c:pt idx="391">
                  <c:v>4.8787601585597047</c:v>
                </c:pt>
                <c:pt idx="392">
                  <c:v>4.8172230592340028</c:v>
                </c:pt>
                <c:pt idx="393">
                  <c:v>5.2585144521622231</c:v>
                </c:pt>
                <c:pt idx="394">
                  <c:v>5.8146839967052459</c:v>
                </c:pt>
                <c:pt idx="395">
                  <c:v>5.4079802734812814</c:v>
                </c:pt>
                <c:pt idx="396">
                  <c:v>5.1614629543566126</c:v>
                </c:pt>
                <c:pt idx="397">
                  <c:v>4.6583633383302745</c:v>
                </c:pt>
                <c:pt idx="398">
                  <c:v>4.5862538804062307</c:v>
                </c:pt>
                <c:pt idx="399">
                  <c:v>4.5196929478441783</c:v>
                </c:pt>
                <c:pt idx="400">
                  <c:v>4.9089711246444807</c:v>
                </c:pt>
                <c:pt idx="401">
                  <c:v>4.8171852658813918</c:v>
                </c:pt>
                <c:pt idx="402">
                  <c:v>4.9423985909670929</c:v>
                </c:pt>
                <c:pt idx="403">
                  <c:v>4.3150581229076588</c:v>
                </c:pt>
                <c:pt idx="404">
                  <c:v>4.2770745173534808</c:v>
                </c:pt>
                <c:pt idx="405">
                  <c:v>3.9201274041406347</c:v>
                </c:pt>
                <c:pt idx="406">
                  <c:v>3.4147189156312452</c:v>
                </c:pt>
                <c:pt idx="407">
                  <c:v>2.7146001467351435</c:v>
                </c:pt>
                <c:pt idx="408">
                  <c:v>2.2081799875008681</c:v>
                </c:pt>
                <c:pt idx="409">
                  <c:v>1.9722353859448611</c:v>
                </c:pt>
                <c:pt idx="410">
                  <c:v>2.6266720713417109</c:v>
                </c:pt>
                <c:pt idx="411">
                  <c:v>2.5185618780615551</c:v>
                </c:pt>
                <c:pt idx="412">
                  <c:v>2.0856687074243339</c:v>
                </c:pt>
                <c:pt idx="413">
                  <c:v>1.9366504208313831</c:v>
                </c:pt>
                <c:pt idx="414">
                  <c:v>1.7187333753468161</c:v>
                </c:pt>
                <c:pt idx="415">
                  <c:v>1.8619463351357655</c:v>
                </c:pt>
                <c:pt idx="416">
                  <c:v>1.5937554067902631</c:v>
                </c:pt>
                <c:pt idx="417">
                  <c:v>1.3913863750257938</c:v>
                </c:pt>
                <c:pt idx="418">
                  <c:v>1.4549339880536283</c:v>
                </c:pt>
                <c:pt idx="419">
                  <c:v>1.5259211319154637</c:v>
                </c:pt>
                <c:pt idx="420">
                  <c:v>1.7210721708937564</c:v>
                </c:pt>
                <c:pt idx="421">
                  <c:v>2.0525049651738514</c:v>
                </c:pt>
                <c:pt idx="422">
                  <c:v>2.6046616099659623</c:v>
                </c:pt>
                <c:pt idx="423">
                  <c:v>2.0920144088027173</c:v>
                </c:pt>
                <c:pt idx="424">
                  <c:v>2.3351149395464685</c:v>
                </c:pt>
                <c:pt idx="425">
                  <c:v>2.8035396348755013</c:v>
                </c:pt>
                <c:pt idx="426">
                  <c:v>2.7447164208897874</c:v>
                </c:pt>
                <c:pt idx="427">
                  <c:v>3.3597487492239702</c:v>
                </c:pt>
                <c:pt idx="428">
                  <c:v>3.8083132810680742</c:v>
                </c:pt>
                <c:pt idx="429">
                  <c:v>4.4705673798154164</c:v>
                </c:pt>
                <c:pt idx="430">
                  <c:v>5.1293355097761193</c:v>
                </c:pt>
                <c:pt idx="431">
                  <c:v>5.0820755196422231</c:v>
                </c:pt>
                <c:pt idx="432">
                  <c:v>4.8152426441003549</c:v>
                </c:pt>
                <c:pt idx="433">
                  <c:v>4.2612406456800054</c:v>
                </c:pt>
                <c:pt idx="434">
                  <c:v>3.7961273615443472</c:v>
                </c:pt>
                <c:pt idx="435">
                  <c:v>3.1616982836495033</c:v>
                </c:pt>
                <c:pt idx="436">
                  <c:v>2.9105169659117567</c:v>
                </c:pt>
                <c:pt idx="437">
                  <c:v>2.4898693784711869</c:v>
                </c:pt>
                <c:pt idx="438">
                  <c:v>2.1010246760717175</c:v>
                </c:pt>
                <c:pt idx="439">
                  <c:v>1.9898521950143393</c:v>
                </c:pt>
                <c:pt idx="440">
                  <c:v>2.2573659115915961</c:v>
                </c:pt>
                <c:pt idx="441">
                  <c:v>2.424593337796515</c:v>
                </c:pt>
                <c:pt idx="442">
                  <c:v>2.6549968872450287</c:v>
                </c:pt>
                <c:pt idx="443">
                  <c:v>2.3330696645013869</c:v>
                </c:pt>
                <c:pt idx="444">
                  <c:v>2.4327216910056184</c:v>
                </c:pt>
                <c:pt idx="445">
                  <c:v>2.470794849370392</c:v>
                </c:pt>
                <c:pt idx="446">
                  <c:v>2.4435756175582015</c:v>
                </c:pt>
                <c:pt idx="447">
                  <c:v>2.7558838119384887</c:v>
                </c:pt>
                <c:pt idx="448">
                  <c:v>2.5074303690161273</c:v>
                </c:pt>
                <c:pt idx="449">
                  <c:v>2.2886259607910873</c:v>
                </c:pt>
                <c:pt idx="450">
                  <c:v>2.65275326461947</c:v>
                </c:pt>
                <c:pt idx="451">
                  <c:v>2.8344415642961791</c:v>
                </c:pt>
                <c:pt idx="452">
                  <c:v>2.6741007388962568</c:v>
                </c:pt>
                <c:pt idx="453">
                  <c:v>2.593439045953013</c:v>
                </c:pt>
                <c:pt idx="454">
                  <c:v>3.2413692906561398</c:v>
                </c:pt>
                <c:pt idx="455">
                  <c:v>6.0917798630124853</c:v>
                </c:pt>
                <c:pt idx="456">
                  <c:v>4.5350307235468801</c:v>
                </c:pt>
                <c:pt idx="457">
                  <c:v>3.9193729003359463</c:v>
                </c:pt>
                <c:pt idx="458">
                  <c:v>3.9193729003359463</c:v>
                </c:pt>
                <c:pt idx="459">
                  <c:v>6.132567849686847</c:v>
                </c:pt>
                <c:pt idx="460">
                  <c:v>5.9096222437581796</c:v>
                </c:pt>
                <c:pt idx="461">
                  <c:v>5.4629911187073361</c:v>
                </c:pt>
                <c:pt idx="462">
                  <c:v>4.4828211888014859</c:v>
                </c:pt>
                <c:pt idx="463">
                  <c:v>4.3127851600226466</c:v>
                </c:pt>
                <c:pt idx="464">
                  <c:v>3.8474031428859448</c:v>
                </c:pt>
                <c:pt idx="465">
                  <c:v>3.413453952558775</c:v>
                </c:pt>
                <c:pt idx="466">
                  <c:v>3.2197380797337387</c:v>
                </c:pt>
                <c:pt idx="467">
                  <c:v>3.2533928239449712</c:v>
                </c:pt>
                <c:pt idx="468">
                  <c:v>3.1080031080031087</c:v>
                </c:pt>
                <c:pt idx="469">
                  <c:v>3.0826617189462908</c:v>
                </c:pt>
                <c:pt idx="470">
                  <c:v>2.8080996264910967</c:v>
                </c:pt>
                <c:pt idx="471">
                  <c:v>2.0429718987130667</c:v>
                </c:pt>
                <c:pt idx="472">
                  <c:v>1.8959033495333646</c:v>
                </c:pt>
                <c:pt idx="473">
                  <c:v>1.4123598914389264</c:v>
                </c:pt>
                <c:pt idx="474">
                  <c:v>1.3633654426119513</c:v>
                </c:pt>
                <c:pt idx="475">
                  <c:v>1.1465127555409567</c:v>
                </c:pt>
                <c:pt idx="476">
                  <c:v>1.364717919032346</c:v>
                </c:pt>
                <c:pt idx="477">
                  <c:v>1.3320404029249677</c:v>
                </c:pt>
                <c:pt idx="478">
                  <c:v>1.6916869764679376</c:v>
                </c:pt>
                <c:pt idx="479">
                  <c:v>1.5671500642685927</c:v>
                </c:pt>
                <c:pt idx="480">
                  <c:v>1.3690193162562267</c:v>
                </c:pt>
                <c:pt idx="481">
                  <c:v>1.5877477305074814</c:v>
                </c:pt>
                <c:pt idx="482">
                  <c:v>1.7625930539060914</c:v>
                </c:pt>
                <c:pt idx="483">
                  <c:v>1.6065560923181992</c:v>
                </c:pt>
                <c:pt idx="484">
                  <c:v>1.4914118606197708</c:v>
                </c:pt>
                <c:pt idx="485">
                  <c:v>1.9075025994757113</c:v>
                </c:pt>
                <c:pt idx="486">
                  <c:v>1.5456088096735532</c:v>
                </c:pt>
              </c:numCache>
            </c:numRef>
          </c:xVal>
          <c:yVal>
            <c:numRef>
              <c:f>'SCPT-13'!$AJ$13:$AJ$9908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1.2345592320000001</c:v>
                </c:pt>
                <c:pt idx="5">
                  <c:v>1.4833151999999998</c:v>
                </c:pt>
                <c:pt idx="6">
                  <c:v>1.5131819519999998</c:v>
                </c:pt>
                <c:pt idx="7">
                  <c:v>1.5053644799999999</c:v>
                </c:pt>
                <c:pt idx="8">
                  <c:v>1.5095738879999998</c:v>
                </c:pt>
                <c:pt idx="9">
                  <c:v>1.4781035519999999</c:v>
                </c:pt>
                <c:pt idx="10">
                  <c:v>1.5057653759999998</c:v>
                </c:pt>
                <c:pt idx="11">
                  <c:v>1.575721728</c:v>
                </c:pt>
                <c:pt idx="12">
                  <c:v>1.6025817600000001</c:v>
                </c:pt>
                <c:pt idx="13">
                  <c:v>1.5975705600000001</c:v>
                </c:pt>
                <c:pt idx="14">
                  <c:v>1.5552760319999999</c:v>
                </c:pt>
                <c:pt idx="15">
                  <c:v>1.5250083839999999</c:v>
                </c:pt>
                <c:pt idx="16">
                  <c:v>1.5057653759999998</c:v>
                </c:pt>
                <c:pt idx="17">
                  <c:v>1.4947407359999998</c:v>
                </c:pt>
                <c:pt idx="18">
                  <c:v>1.4893286399999999</c:v>
                </c:pt>
                <c:pt idx="19">
                  <c:v>1.521199872</c:v>
                </c:pt>
                <c:pt idx="20">
                  <c:v>1.5412446719999999</c:v>
                </c:pt>
                <c:pt idx="21">
                  <c:v>1.5785279999999997</c:v>
                </c:pt>
                <c:pt idx="22">
                  <c:v>1.5849423359999999</c:v>
                </c:pt>
                <c:pt idx="23">
                  <c:v>1.6099983359999999</c:v>
                </c:pt>
                <c:pt idx="24">
                  <c:v>1.6402659839999998</c:v>
                </c:pt>
                <c:pt idx="25">
                  <c:v>1.6204216320000002</c:v>
                </c:pt>
                <c:pt idx="26">
                  <c:v>1.570910976</c:v>
                </c:pt>
                <c:pt idx="27">
                  <c:v>1.4837160959999998</c:v>
                </c:pt>
                <c:pt idx="28">
                  <c:v>1.287277056</c:v>
                </c:pt>
                <c:pt idx="29">
                  <c:v>1.4618672639999999</c:v>
                </c:pt>
                <c:pt idx="30">
                  <c:v>1.4931371519999999</c:v>
                </c:pt>
                <c:pt idx="31">
                  <c:v>1.475096832</c:v>
                </c:pt>
                <c:pt idx="32">
                  <c:v>1.4630699519999999</c:v>
                </c:pt>
                <c:pt idx="33">
                  <c:v>1.4506421759999999</c:v>
                </c:pt>
                <c:pt idx="34">
                  <c:v>1.4392166399999997</c:v>
                </c:pt>
                <c:pt idx="35">
                  <c:v>1.4454305279999997</c:v>
                </c:pt>
                <c:pt idx="36">
                  <c:v>1.4897295359999998</c:v>
                </c:pt>
                <c:pt idx="37">
                  <c:v>1.5340285439999999</c:v>
                </c:pt>
                <c:pt idx="38">
                  <c:v>1.5536724479999999</c:v>
                </c:pt>
                <c:pt idx="39">
                  <c:v>1.5540733439999999</c:v>
                </c:pt>
                <c:pt idx="40">
                  <c:v>1.5504652799999998</c:v>
                </c:pt>
                <c:pt idx="41">
                  <c:v>1.6544977920000001</c:v>
                </c:pt>
                <c:pt idx="42">
                  <c:v>1.6681282560000001</c:v>
                </c:pt>
                <c:pt idx="43">
                  <c:v>1.718641152</c:v>
                </c:pt>
                <c:pt idx="44">
                  <c:v>1.6989972479999997</c:v>
                </c:pt>
                <c:pt idx="45">
                  <c:v>1.7424944639999995</c:v>
                </c:pt>
                <c:pt idx="46">
                  <c:v>1.8367050239999996</c:v>
                </c:pt>
                <c:pt idx="47">
                  <c:v>1.8367050239999996</c:v>
                </c:pt>
                <c:pt idx="48">
                  <c:v>1.8874183679999998</c:v>
                </c:pt>
                <c:pt idx="49">
                  <c:v>1.9317173759999997</c:v>
                </c:pt>
                <c:pt idx="50">
                  <c:v>1.9074631679999996</c:v>
                </c:pt>
                <c:pt idx="51">
                  <c:v>1.888019712</c:v>
                </c:pt>
                <c:pt idx="52">
                  <c:v>1.9321182719999996</c:v>
                </c:pt>
                <c:pt idx="53">
                  <c:v>1.9633881599999998</c:v>
                </c:pt>
                <c:pt idx="54">
                  <c:v>1.9696020479999998</c:v>
                </c:pt>
                <c:pt idx="55">
                  <c:v>1.9894464000000001</c:v>
                </c:pt>
                <c:pt idx="56">
                  <c:v>2.002074624</c:v>
                </c:pt>
                <c:pt idx="57">
                  <c:v>1.9848360959999996</c:v>
                </c:pt>
                <c:pt idx="58">
                  <c:v>1.9790231039999999</c:v>
                </c:pt>
                <c:pt idx="59">
                  <c:v>2.0114956799999995</c:v>
                </c:pt>
                <c:pt idx="60">
                  <c:v>1.9992683519999999</c:v>
                </c:pt>
                <c:pt idx="61">
                  <c:v>1.9679984639999997</c:v>
                </c:pt>
                <c:pt idx="62">
                  <c:v>1.9822302719999998</c:v>
                </c:pt>
                <c:pt idx="63">
                  <c:v>2.0447700479999997</c:v>
                </c:pt>
                <c:pt idx="64">
                  <c:v>2.0828551679999996</c:v>
                </c:pt>
                <c:pt idx="65">
                  <c:v>2.0892695039999998</c:v>
                </c:pt>
                <c:pt idx="66">
                  <c:v>2.1710522880000003</c:v>
                </c:pt>
                <c:pt idx="67">
                  <c:v>2.1852840959999997</c:v>
                </c:pt>
                <c:pt idx="68">
                  <c:v>2.1862863359999998</c:v>
                </c:pt>
                <c:pt idx="69">
                  <c:v>2.2668664319999996</c:v>
                </c:pt>
                <c:pt idx="70">
                  <c:v>2.6294768639999999</c:v>
                </c:pt>
                <c:pt idx="71">
                  <c:v>3.3146081279999997</c:v>
                </c:pt>
                <c:pt idx="72">
                  <c:v>2.7717949439999998</c:v>
                </c:pt>
                <c:pt idx="73">
                  <c:v>2.3945518079999997</c:v>
                </c:pt>
                <c:pt idx="74">
                  <c:v>2.5398766079999997</c:v>
                </c:pt>
                <c:pt idx="75">
                  <c:v>2.3939504639999996</c:v>
                </c:pt>
                <c:pt idx="76">
                  <c:v>2.310764544</c:v>
                </c:pt>
                <c:pt idx="77">
                  <c:v>2.1864867839999995</c:v>
                </c:pt>
                <c:pt idx="78">
                  <c:v>2.1193367040000002</c:v>
                </c:pt>
                <c:pt idx="79">
                  <c:v>2.1087129599999996</c:v>
                </c:pt>
                <c:pt idx="80">
                  <c:v>2.1095147519999999</c:v>
                </c:pt>
                <c:pt idx="81">
                  <c:v>2.1413859840000002</c:v>
                </c:pt>
                <c:pt idx="82">
                  <c:v>2.1796715519999998</c:v>
                </c:pt>
                <c:pt idx="83">
                  <c:v>2.722284288</c:v>
                </c:pt>
                <c:pt idx="84">
                  <c:v>3.3841635839999999</c:v>
                </c:pt>
                <c:pt idx="85">
                  <c:v>3.4585297919999993</c:v>
                </c:pt>
                <c:pt idx="86">
                  <c:v>3.4402890239999997</c:v>
                </c:pt>
                <c:pt idx="87">
                  <c:v>2.6146437119999999</c:v>
                </c:pt>
                <c:pt idx="88">
                  <c:v>2.5216358399999996</c:v>
                </c:pt>
                <c:pt idx="89">
                  <c:v>2.5867814399999998</c:v>
                </c:pt>
                <c:pt idx="90">
                  <c:v>2.5859796479999995</c:v>
                </c:pt>
                <c:pt idx="91">
                  <c:v>2.3662886400000001</c:v>
                </c:pt>
                <c:pt idx="92">
                  <c:v>2.3358205439999997</c:v>
                </c:pt>
                <c:pt idx="93">
                  <c:v>2.2243714559999996</c:v>
                </c:pt>
                <c:pt idx="94">
                  <c:v>2.1640366079999995</c:v>
                </c:pt>
                <c:pt idx="95">
                  <c:v>2.1902952959999999</c:v>
                </c:pt>
                <c:pt idx="96">
                  <c:v>2.2538373119999999</c:v>
                </c:pt>
                <c:pt idx="97">
                  <c:v>2.3041497599999996</c:v>
                </c:pt>
                <c:pt idx="98">
                  <c:v>2.2315875839999997</c:v>
                </c:pt>
                <c:pt idx="99">
                  <c:v>2.1640366079999995</c:v>
                </c:pt>
                <c:pt idx="100">
                  <c:v>2.1662415359999994</c:v>
                </c:pt>
                <c:pt idx="101">
                  <c:v>2.2865103360000001</c:v>
                </c:pt>
                <c:pt idx="102">
                  <c:v>2.4432606719999996</c:v>
                </c:pt>
                <c:pt idx="103">
                  <c:v>2.2153512959999997</c:v>
                </c:pt>
                <c:pt idx="104">
                  <c:v>2.2474229759999997</c:v>
                </c:pt>
                <c:pt idx="105">
                  <c:v>2.3536604159999999</c:v>
                </c:pt>
                <c:pt idx="106">
                  <c:v>2.167444224</c:v>
                </c:pt>
                <c:pt idx="107">
                  <c:v>2.3444398079999997</c:v>
                </c:pt>
                <c:pt idx="108">
                  <c:v>2.3444398079999997</c:v>
                </c:pt>
                <c:pt idx="109">
                  <c:v>2.6545328640000001</c:v>
                </c:pt>
                <c:pt idx="110">
                  <c:v>3.0514199039999998</c:v>
                </c:pt>
                <c:pt idx="111">
                  <c:v>3.7078871039999992</c:v>
                </c:pt>
                <c:pt idx="112">
                  <c:v>3.4601333759999999</c:v>
                </c:pt>
                <c:pt idx="113">
                  <c:v>3.2851422719999994</c:v>
                </c:pt>
                <c:pt idx="114">
                  <c:v>3.3073919999999997</c:v>
                </c:pt>
                <c:pt idx="115">
                  <c:v>3.5898232319999996</c:v>
                </c:pt>
                <c:pt idx="116">
                  <c:v>3.5549452799999997</c:v>
                </c:pt>
                <c:pt idx="117">
                  <c:v>3.4136294399999998</c:v>
                </c:pt>
                <c:pt idx="118">
                  <c:v>3.3973931519999994</c:v>
                </c:pt>
                <c:pt idx="119">
                  <c:v>3.3721367039999994</c:v>
                </c:pt>
                <c:pt idx="120">
                  <c:v>3.3412677119999996</c:v>
                </c:pt>
                <c:pt idx="121">
                  <c:v>3.3099978239999994</c:v>
                </c:pt>
                <c:pt idx="122">
                  <c:v>3.2823359999999995</c:v>
                </c:pt>
                <c:pt idx="123">
                  <c:v>3.3605107199999997</c:v>
                </c:pt>
                <c:pt idx="124">
                  <c:v>3.3498869759999996</c:v>
                </c:pt>
                <c:pt idx="125">
                  <c:v>3.4665477119999997</c:v>
                </c:pt>
                <c:pt idx="126">
                  <c:v>3.5022274559999995</c:v>
                </c:pt>
                <c:pt idx="127">
                  <c:v>3.5278847999999998</c:v>
                </c:pt>
                <c:pt idx="128">
                  <c:v>3.6467504640000001</c:v>
                </c:pt>
                <c:pt idx="129">
                  <c:v>3.9422108159999993</c:v>
                </c:pt>
                <c:pt idx="130">
                  <c:v>4.0564661759999998</c:v>
                </c:pt>
                <c:pt idx="131">
                  <c:v>3.9979353599999996</c:v>
                </c:pt>
                <c:pt idx="132">
                  <c:v>4.1069790720000006</c:v>
                </c:pt>
                <c:pt idx="133">
                  <c:v>4.1153978880000004</c:v>
                </c:pt>
                <c:pt idx="134">
                  <c:v>3.9676677119999995</c:v>
                </c:pt>
                <c:pt idx="135">
                  <c:v>3.657574656</c:v>
                </c:pt>
                <c:pt idx="136">
                  <c:v>3.6202913279999995</c:v>
                </c:pt>
                <c:pt idx="137">
                  <c:v>3.5226731519999999</c:v>
                </c:pt>
                <c:pt idx="138">
                  <c:v>3.5306910719999993</c:v>
                </c:pt>
                <c:pt idx="139">
                  <c:v>3.5198668799999995</c:v>
                </c:pt>
                <c:pt idx="140">
                  <c:v>3.5397112320000002</c:v>
                </c:pt>
                <c:pt idx="141">
                  <c:v>3.5397112320000002</c:v>
                </c:pt>
                <c:pt idx="142">
                  <c:v>3.6493562879999994</c:v>
                </c:pt>
                <c:pt idx="143">
                  <c:v>3.7072857599999995</c:v>
                </c:pt>
                <c:pt idx="144">
                  <c:v>3.7355489279999992</c:v>
                </c:pt>
                <c:pt idx="145">
                  <c:v>3.8049039360000001</c:v>
                </c:pt>
                <c:pt idx="146">
                  <c:v>3.8822768639999996</c:v>
                </c:pt>
                <c:pt idx="147">
                  <c:v>4.5441561599999991</c:v>
                </c:pt>
                <c:pt idx="148">
                  <c:v>4.615716095999999</c:v>
                </c:pt>
                <c:pt idx="149">
                  <c:v>4.6556052479999996</c:v>
                </c:pt>
                <c:pt idx="150">
                  <c:v>3.9327897599999995</c:v>
                </c:pt>
                <c:pt idx="151">
                  <c:v>3.9518323199999998</c:v>
                </c:pt>
                <c:pt idx="152">
                  <c:v>3.8860853759999996</c:v>
                </c:pt>
                <c:pt idx="153">
                  <c:v>3.8039016959999996</c:v>
                </c:pt>
                <c:pt idx="154">
                  <c:v>3.8800719359999998</c:v>
                </c:pt>
                <c:pt idx="155">
                  <c:v>3.8778670079999999</c:v>
                </c:pt>
                <c:pt idx="156">
                  <c:v>3.7800483839999997</c:v>
                </c:pt>
                <c:pt idx="157">
                  <c:v>3.7016732159999997</c:v>
                </c:pt>
                <c:pt idx="158">
                  <c:v>3.5713820159999998</c:v>
                </c:pt>
                <c:pt idx="159">
                  <c:v>3.4801781759999995</c:v>
                </c:pt>
                <c:pt idx="160">
                  <c:v>3.2558768639999998</c:v>
                </c:pt>
                <c:pt idx="161">
                  <c:v>3.1474344959999998</c:v>
                </c:pt>
                <c:pt idx="162">
                  <c:v>2.9405721599999999</c:v>
                </c:pt>
                <c:pt idx="163">
                  <c:v>2.8874534399999998</c:v>
                </c:pt>
                <c:pt idx="164">
                  <c:v>2.9938913279999992</c:v>
                </c:pt>
                <c:pt idx="165">
                  <c:v>3.2494625279999996</c:v>
                </c:pt>
                <c:pt idx="166">
                  <c:v>3.6080639999999997</c:v>
                </c:pt>
                <c:pt idx="167">
                  <c:v>3.4561244159999998</c:v>
                </c:pt>
                <c:pt idx="168">
                  <c:v>3.1642721279999999</c:v>
                </c:pt>
                <c:pt idx="169">
                  <c:v>3.2037603840000002</c:v>
                </c:pt>
                <c:pt idx="170">
                  <c:v>3.28333824</c:v>
                </c:pt>
                <c:pt idx="171">
                  <c:v>3.2701086719999992</c:v>
                </c:pt>
                <c:pt idx="172">
                  <c:v>3.2845409279999997</c:v>
                </c:pt>
                <c:pt idx="173">
                  <c:v>3.3007772159999997</c:v>
                </c:pt>
                <c:pt idx="174">
                  <c:v>3.2755207679999994</c:v>
                </c:pt>
                <c:pt idx="175">
                  <c:v>3.3230269439999995</c:v>
                </c:pt>
                <c:pt idx="176">
                  <c:v>3.2468567039999994</c:v>
                </c:pt>
                <c:pt idx="177">
                  <c:v>3.1678801920000002</c:v>
                </c:pt>
                <c:pt idx="178">
                  <c:v>3.1496394239999996</c:v>
                </c:pt>
                <c:pt idx="179">
                  <c:v>3.1540492799999997</c:v>
                </c:pt>
                <c:pt idx="180">
                  <c:v>3.2276136959999997</c:v>
                </c:pt>
                <c:pt idx="181">
                  <c:v>3.2456540159999996</c:v>
                </c:pt>
                <c:pt idx="182">
                  <c:v>3.4268590079999997</c:v>
                </c:pt>
                <c:pt idx="183">
                  <c:v>4.8358079999999992</c:v>
                </c:pt>
                <c:pt idx="184">
                  <c:v>5.9344634880000005</c:v>
                </c:pt>
                <c:pt idx="185">
                  <c:v>6.0837972479999989</c:v>
                </c:pt>
                <c:pt idx="186">
                  <c:v>5.276392704</c:v>
                </c:pt>
                <c:pt idx="187">
                  <c:v>5.2491317759999996</c:v>
                </c:pt>
                <c:pt idx="188">
                  <c:v>5.3750131199999993</c:v>
                </c:pt>
                <c:pt idx="189">
                  <c:v>5.4956828159999995</c:v>
                </c:pt>
                <c:pt idx="190">
                  <c:v>5.4936783359999994</c:v>
                </c:pt>
                <c:pt idx="191">
                  <c:v>5.5862853119999993</c:v>
                </c:pt>
                <c:pt idx="192">
                  <c:v>5.6213637119999991</c:v>
                </c:pt>
                <c:pt idx="193">
                  <c:v>5.6636582400000002</c:v>
                </c:pt>
                <c:pt idx="194">
                  <c:v>5.7755082239999993</c:v>
                </c:pt>
                <c:pt idx="195">
                  <c:v>5.7949516800000005</c:v>
                </c:pt>
                <c:pt idx="196">
                  <c:v>5.7332136959999982</c:v>
                </c:pt>
                <c:pt idx="197">
                  <c:v>5.7951521279999998</c:v>
                </c:pt>
                <c:pt idx="198">
                  <c:v>5.7951521279999998</c:v>
                </c:pt>
                <c:pt idx="199">
                  <c:v>5.7496504319999993</c:v>
                </c:pt>
                <c:pt idx="200">
                  <c:v>5.7869337599999993</c:v>
                </c:pt>
                <c:pt idx="201">
                  <c:v>5.7869337599999993</c:v>
                </c:pt>
                <c:pt idx="202">
                  <c:v>5.7869337599999993</c:v>
                </c:pt>
                <c:pt idx="203">
                  <c:v>5.7869337599999993</c:v>
                </c:pt>
                <c:pt idx="204">
                  <c:v>5.7869337599999993</c:v>
                </c:pt>
                <c:pt idx="205">
                  <c:v>5.7869337599999993</c:v>
                </c:pt>
                <c:pt idx="206">
                  <c:v>5.780920319999999</c:v>
                </c:pt>
                <c:pt idx="207">
                  <c:v>5.780920319999999</c:v>
                </c:pt>
                <c:pt idx="208">
                  <c:v>5.8610995199999998</c:v>
                </c:pt>
                <c:pt idx="209">
                  <c:v>5.8462663680000002</c:v>
                </c:pt>
                <c:pt idx="210">
                  <c:v>5.9765575680000005</c:v>
                </c:pt>
                <c:pt idx="211">
                  <c:v>5.5630333439999999</c:v>
                </c:pt>
                <c:pt idx="212">
                  <c:v>6.3987010560000002</c:v>
                </c:pt>
                <c:pt idx="213">
                  <c:v>6.5356070399999995</c:v>
                </c:pt>
                <c:pt idx="214">
                  <c:v>6.8835847680000004</c:v>
                </c:pt>
                <c:pt idx="215">
                  <c:v>6.9940316159999991</c:v>
                </c:pt>
                <c:pt idx="216">
                  <c:v>7.055168256</c:v>
                </c:pt>
                <c:pt idx="217">
                  <c:v>7.0547673599999996</c:v>
                </c:pt>
                <c:pt idx="218">
                  <c:v>7.448046336</c:v>
                </c:pt>
                <c:pt idx="219">
                  <c:v>7.6603207679999992</c:v>
                </c:pt>
                <c:pt idx="220">
                  <c:v>7.9854474239999984</c:v>
                </c:pt>
                <c:pt idx="221">
                  <c:v>8.1602380799999992</c:v>
                </c:pt>
                <c:pt idx="222">
                  <c:v>8.8581980159999993</c:v>
                </c:pt>
                <c:pt idx="223">
                  <c:v>9.1017423359999992</c:v>
                </c:pt>
                <c:pt idx="224">
                  <c:v>9.2270223359999992</c:v>
                </c:pt>
                <c:pt idx="225">
                  <c:v>9.4517245439999993</c:v>
                </c:pt>
                <c:pt idx="226">
                  <c:v>9.6050672639999988</c:v>
                </c:pt>
                <c:pt idx="227">
                  <c:v>9.9799050240000007</c:v>
                </c:pt>
                <c:pt idx="228">
                  <c:v>10.367371007999999</c:v>
                </c:pt>
                <c:pt idx="229">
                  <c:v>10.754636544</c:v>
                </c:pt>
                <c:pt idx="230">
                  <c:v>11.042078975999999</c:v>
                </c:pt>
                <c:pt idx="231">
                  <c:v>11.547608832</c:v>
                </c:pt>
                <c:pt idx="232">
                  <c:v>11.816209151999997</c:v>
                </c:pt>
                <c:pt idx="233">
                  <c:v>12.19024512</c:v>
                </c:pt>
                <c:pt idx="234">
                  <c:v>12.540628223999999</c:v>
                </c:pt>
                <c:pt idx="235">
                  <c:v>12.876779520000001</c:v>
                </c:pt>
                <c:pt idx="236">
                  <c:v>13.102884863999998</c:v>
                </c:pt>
                <c:pt idx="237">
                  <c:v>13.46609664</c:v>
                </c:pt>
                <c:pt idx="238">
                  <c:v>13.778795519999999</c:v>
                </c:pt>
                <c:pt idx="239">
                  <c:v>14.790456575999999</c:v>
                </c:pt>
                <c:pt idx="240">
                  <c:v>15.340485887999998</c:v>
                </c:pt>
                <c:pt idx="241">
                  <c:v>16.250920703999999</c:v>
                </c:pt>
                <c:pt idx="242">
                  <c:v>16.588074239999997</c:v>
                </c:pt>
                <c:pt idx="243">
                  <c:v>17.311290624000002</c:v>
                </c:pt>
                <c:pt idx="244">
                  <c:v>17.400089087999998</c:v>
                </c:pt>
                <c:pt idx="245">
                  <c:v>17.874749951999998</c:v>
                </c:pt>
                <c:pt idx="246">
                  <c:v>18.289276416</c:v>
                </c:pt>
                <c:pt idx="247">
                  <c:v>18.689170175999998</c:v>
                </c:pt>
                <c:pt idx="248">
                  <c:v>18.888816383999998</c:v>
                </c:pt>
                <c:pt idx="249">
                  <c:v>19.026123263999999</c:v>
                </c:pt>
                <c:pt idx="250">
                  <c:v>18.741086207999999</c:v>
                </c:pt>
                <c:pt idx="251">
                  <c:v>18.867769343999999</c:v>
                </c:pt>
                <c:pt idx="252">
                  <c:v>19.106302463999999</c:v>
                </c:pt>
                <c:pt idx="253">
                  <c:v>19.345436927999994</c:v>
                </c:pt>
                <c:pt idx="254">
                  <c:v>19.908896255999995</c:v>
                </c:pt>
                <c:pt idx="255">
                  <c:v>20.594227967999998</c:v>
                </c:pt>
                <c:pt idx="256">
                  <c:v>20.943809279999996</c:v>
                </c:pt>
                <c:pt idx="257">
                  <c:v>20.945011967999996</c:v>
                </c:pt>
                <c:pt idx="258">
                  <c:v>20.746568448000001</c:v>
                </c:pt>
                <c:pt idx="259">
                  <c:v>21.319849728000001</c:v>
                </c:pt>
                <c:pt idx="260">
                  <c:v>21.345507071999997</c:v>
                </c:pt>
                <c:pt idx="261">
                  <c:v>21.496243967999998</c:v>
                </c:pt>
                <c:pt idx="262">
                  <c:v>21.759632639999996</c:v>
                </c:pt>
                <c:pt idx="263">
                  <c:v>22.308459263999996</c:v>
                </c:pt>
                <c:pt idx="264">
                  <c:v>22.371800831999998</c:v>
                </c:pt>
                <c:pt idx="265">
                  <c:v>22.260151296</c:v>
                </c:pt>
                <c:pt idx="266">
                  <c:v>22.037253119999995</c:v>
                </c:pt>
                <c:pt idx="267">
                  <c:v>22.161129983999999</c:v>
                </c:pt>
                <c:pt idx="268">
                  <c:v>21.824778240000001</c:v>
                </c:pt>
                <c:pt idx="269">
                  <c:v>21.887318015999998</c:v>
                </c:pt>
                <c:pt idx="270">
                  <c:v>21.962285567999995</c:v>
                </c:pt>
                <c:pt idx="271">
                  <c:v>21.775468032000003</c:v>
                </c:pt>
                <c:pt idx="272">
                  <c:v>21.330473472000001</c:v>
                </c:pt>
                <c:pt idx="273">
                  <c:v>20.908730879999997</c:v>
                </c:pt>
                <c:pt idx="274">
                  <c:v>20.471754239999999</c:v>
                </c:pt>
                <c:pt idx="275">
                  <c:v>20.03577984</c:v>
                </c:pt>
                <c:pt idx="276">
                  <c:v>19.412386560000002</c:v>
                </c:pt>
                <c:pt idx="277">
                  <c:v>18.760930559999998</c:v>
                </c:pt>
                <c:pt idx="278">
                  <c:v>17.576884224000001</c:v>
                </c:pt>
                <c:pt idx="279">
                  <c:v>16.940261375999999</c:v>
                </c:pt>
                <c:pt idx="280">
                  <c:v>16.428317184000001</c:v>
                </c:pt>
                <c:pt idx="281">
                  <c:v>16.352347391999999</c:v>
                </c:pt>
                <c:pt idx="282">
                  <c:v>16.538764032</c:v>
                </c:pt>
                <c:pt idx="283">
                  <c:v>16.553797631999998</c:v>
                </c:pt>
                <c:pt idx="284">
                  <c:v>17.313295104000002</c:v>
                </c:pt>
                <c:pt idx="285">
                  <c:v>17.476459775999995</c:v>
                </c:pt>
                <c:pt idx="286">
                  <c:v>17.912634623999999</c:v>
                </c:pt>
                <c:pt idx="287">
                  <c:v>18.073794815999999</c:v>
                </c:pt>
                <c:pt idx="288">
                  <c:v>18.585739007999997</c:v>
                </c:pt>
                <c:pt idx="289">
                  <c:v>19.733504255999996</c:v>
                </c:pt>
                <c:pt idx="290">
                  <c:v>24.805840895999999</c:v>
                </c:pt>
                <c:pt idx="291">
                  <c:v>21.724554239999996</c:v>
                </c:pt>
                <c:pt idx="292">
                  <c:v>19.799652095999999</c:v>
                </c:pt>
                <c:pt idx="293">
                  <c:v>18.758124288000001</c:v>
                </c:pt>
                <c:pt idx="294">
                  <c:v>18.845920511999999</c:v>
                </c:pt>
                <c:pt idx="295">
                  <c:v>18.807634944</c:v>
                </c:pt>
                <c:pt idx="296">
                  <c:v>19.41940224</c:v>
                </c:pt>
                <c:pt idx="297">
                  <c:v>19.793839104</c:v>
                </c:pt>
                <c:pt idx="298">
                  <c:v>20.254669055999997</c:v>
                </c:pt>
                <c:pt idx="299">
                  <c:v>20.493001727999996</c:v>
                </c:pt>
                <c:pt idx="300">
                  <c:v>20.493001727999996</c:v>
                </c:pt>
                <c:pt idx="301">
                  <c:v>20.617479935999995</c:v>
                </c:pt>
                <c:pt idx="302">
                  <c:v>20.642135039999996</c:v>
                </c:pt>
                <c:pt idx="303">
                  <c:v>20.529282815999998</c:v>
                </c:pt>
                <c:pt idx="304">
                  <c:v>20.342465279999999</c:v>
                </c:pt>
                <c:pt idx="305">
                  <c:v>20.205759744000002</c:v>
                </c:pt>
                <c:pt idx="306">
                  <c:v>19.357664255999996</c:v>
                </c:pt>
                <c:pt idx="307">
                  <c:v>18.011655936</c:v>
                </c:pt>
                <c:pt idx="308">
                  <c:v>17.937289727999996</c:v>
                </c:pt>
                <c:pt idx="309">
                  <c:v>17.58730752</c:v>
                </c:pt>
                <c:pt idx="310">
                  <c:v>16.853066495999997</c:v>
                </c:pt>
                <c:pt idx="311">
                  <c:v>17.30166912</c:v>
                </c:pt>
                <c:pt idx="312">
                  <c:v>20.630509056000001</c:v>
                </c:pt>
                <c:pt idx="313">
                  <c:v>25.652132351999995</c:v>
                </c:pt>
                <c:pt idx="314">
                  <c:v>21.73257216</c:v>
                </c:pt>
                <c:pt idx="315">
                  <c:v>19.352051711999994</c:v>
                </c:pt>
                <c:pt idx="316">
                  <c:v>20.313199871999995</c:v>
                </c:pt>
                <c:pt idx="317">
                  <c:v>23.271611904000004</c:v>
                </c:pt>
                <c:pt idx="318">
                  <c:v>23.796384767999999</c:v>
                </c:pt>
                <c:pt idx="319">
                  <c:v>27.077918975999996</c:v>
                </c:pt>
                <c:pt idx="320">
                  <c:v>24.87158784</c:v>
                </c:pt>
                <c:pt idx="321">
                  <c:v>24.175231488000001</c:v>
                </c:pt>
                <c:pt idx="322">
                  <c:v>21.209603328</c:v>
                </c:pt>
                <c:pt idx="323">
                  <c:v>21.450341375999997</c:v>
                </c:pt>
                <c:pt idx="324">
                  <c:v>22.336521984000001</c:v>
                </c:pt>
                <c:pt idx="325">
                  <c:v>24.056967167999996</c:v>
                </c:pt>
                <c:pt idx="326">
                  <c:v>25.202527487999998</c:v>
                </c:pt>
                <c:pt idx="327">
                  <c:v>29.745881855999997</c:v>
                </c:pt>
                <c:pt idx="328">
                  <c:v>25.807279103999996</c:v>
                </c:pt>
                <c:pt idx="329">
                  <c:v>26.061848063999996</c:v>
                </c:pt>
                <c:pt idx="330">
                  <c:v>25.301147903999997</c:v>
                </c:pt>
                <c:pt idx="331">
                  <c:v>23.535401471999997</c:v>
                </c:pt>
                <c:pt idx="332">
                  <c:v>17.543409407999995</c:v>
                </c:pt>
                <c:pt idx="333">
                  <c:v>18.742288895999998</c:v>
                </c:pt>
                <c:pt idx="334">
                  <c:v>20.313801215999995</c:v>
                </c:pt>
                <c:pt idx="335">
                  <c:v>22.918622975999995</c:v>
                </c:pt>
                <c:pt idx="336">
                  <c:v>24.351425279999994</c:v>
                </c:pt>
                <c:pt idx="337">
                  <c:v>29.561670144000001</c:v>
                </c:pt>
                <c:pt idx="338">
                  <c:v>33.133653504000002</c:v>
                </c:pt>
                <c:pt idx="339">
                  <c:v>30.910484735999994</c:v>
                </c:pt>
                <c:pt idx="340">
                  <c:v>27.120814847999995</c:v>
                </c:pt>
                <c:pt idx="341">
                  <c:v>26.212384512</c:v>
                </c:pt>
                <c:pt idx="342">
                  <c:v>22.679488511999999</c:v>
                </c:pt>
                <c:pt idx="343">
                  <c:v>21.874288895999996</c:v>
                </c:pt>
                <c:pt idx="344">
                  <c:v>17.597730815999999</c:v>
                </c:pt>
                <c:pt idx="345">
                  <c:v>17.177992703999998</c:v>
                </c:pt>
                <c:pt idx="346">
                  <c:v>17.339754239999994</c:v>
                </c:pt>
                <c:pt idx="347">
                  <c:v>17.140508927999999</c:v>
                </c:pt>
                <c:pt idx="348">
                  <c:v>16.280186111999999</c:v>
                </c:pt>
                <c:pt idx="349">
                  <c:v>15.544341503999998</c:v>
                </c:pt>
                <c:pt idx="350">
                  <c:v>15.008544000000001</c:v>
                </c:pt>
                <c:pt idx="351">
                  <c:v>14.022941183999999</c:v>
                </c:pt>
                <c:pt idx="352">
                  <c:v>13.662936576</c:v>
                </c:pt>
                <c:pt idx="353">
                  <c:v>13.488947711999998</c:v>
                </c:pt>
                <c:pt idx="354">
                  <c:v>13.576543488</c:v>
                </c:pt>
                <c:pt idx="355">
                  <c:v>13.888841471999998</c:v>
                </c:pt>
                <c:pt idx="356">
                  <c:v>13.66454016</c:v>
                </c:pt>
                <c:pt idx="357">
                  <c:v>13.563915263999998</c:v>
                </c:pt>
                <c:pt idx="358">
                  <c:v>13.339213055999998</c:v>
                </c:pt>
                <c:pt idx="359">
                  <c:v>12.89181312</c:v>
                </c:pt>
                <c:pt idx="360">
                  <c:v>13.028318208</c:v>
                </c:pt>
                <c:pt idx="361">
                  <c:v>12.966379776</c:v>
                </c:pt>
                <c:pt idx="362">
                  <c:v>12.367842048</c:v>
                </c:pt>
                <c:pt idx="363">
                  <c:v>12.169598976</c:v>
                </c:pt>
                <c:pt idx="364">
                  <c:v>13.367075327999999</c:v>
                </c:pt>
                <c:pt idx="365">
                  <c:v>14.440273919999997</c:v>
                </c:pt>
                <c:pt idx="366">
                  <c:v>16.322079744</c:v>
                </c:pt>
                <c:pt idx="367">
                  <c:v>16.458985727999998</c:v>
                </c:pt>
                <c:pt idx="368">
                  <c:v>16.096976639999998</c:v>
                </c:pt>
                <c:pt idx="369">
                  <c:v>15.299394048</c:v>
                </c:pt>
                <c:pt idx="370">
                  <c:v>12.768938495999999</c:v>
                </c:pt>
                <c:pt idx="371">
                  <c:v>12.134721023999997</c:v>
                </c:pt>
                <c:pt idx="372">
                  <c:v>11.145109247999999</c:v>
                </c:pt>
                <c:pt idx="373">
                  <c:v>11.0697408</c:v>
                </c:pt>
                <c:pt idx="374">
                  <c:v>10.977334271999998</c:v>
                </c:pt>
                <c:pt idx="375">
                  <c:v>11.626184448</c:v>
                </c:pt>
                <c:pt idx="376">
                  <c:v>12.063161087999999</c:v>
                </c:pt>
                <c:pt idx="377">
                  <c:v>13.498168319999998</c:v>
                </c:pt>
                <c:pt idx="378">
                  <c:v>14.122363391999997</c:v>
                </c:pt>
                <c:pt idx="379">
                  <c:v>15.268925951999998</c:v>
                </c:pt>
                <c:pt idx="380">
                  <c:v>15.805525248000002</c:v>
                </c:pt>
                <c:pt idx="381">
                  <c:v>16.191588096</c:v>
                </c:pt>
                <c:pt idx="382">
                  <c:v>16.303438079999999</c:v>
                </c:pt>
                <c:pt idx="383">
                  <c:v>16.291611648</c:v>
                </c:pt>
                <c:pt idx="384">
                  <c:v>15.830982144</c:v>
                </c:pt>
                <c:pt idx="385">
                  <c:v>15.693875711999999</c:v>
                </c:pt>
                <c:pt idx="386">
                  <c:v>16.018000127999997</c:v>
                </c:pt>
                <c:pt idx="387">
                  <c:v>16.654422528000001</c:v>
                </c:pt>
                <c:pt idx="388">
                  <c:v>16.889147135999998</c:v>
                </c:pt>
                <c:pt idx="389">
                  <c:v>15.876884735999999</c:v>
                </c:pt>
                <c:pt idx="390">
                  <c:v>15.442113023999999</c:v>
                </c:pt>
                <c:pt idx="391">
                  <c:v>15.119592192000001</c:v>
                </c:pt>
                <c:pt idx="392">
                  <c:v>15.167098368</c:v>
                </c:pt>
                <c:pt idx="393">
                  <c:v>14.313590783999997</c:v>
                </c:pt>
                <c:pt idx="394">
                  <c:v>14.357889791999998</c:v>
                </c:pt>
                <c:pt idx="395">
                  <c:v>14.307176448000002</c:v>
                </c:pt>
                <c:pt idx="396">
                  <c:v>14.233211135999998</c:v>
                </c:pt>
                <c:pt idx="397">
                  <c:v>14.307376896000001</c:v>
                </c:pt>
                <c:pt idx="398">
                  <c:v>14.270093568</c:v>
                </c:pt>
                <c:pt idx="399">
                  <c:v>13.970223359999999</c:v>
                </c:pt>
                <c:pt idx="400">
                  <c:v>12.474480384</c:v>
                </c:pt>
                <c:pt idx="401">
                  <c:v>11.775919103999998</c:v>
                </c:pt>
                <c:pt idx="402">
                  <c:v>11.153127167999997</c:v>
                </c:pt>
                <c:pt idx="403">
                  <c:v>11.915230463999999</c:v>
                </c:pt>
                <c:pt idx="404">
                  <c:v>11.036867328</c:v>
                </c:pt>
                <c:pt idx="405">
                  <c:v>11.453799168</c:v>
                </c:pt>
                <c:pt idx="406">
                  <c:v>11.534780159999999</c:v>
                </c:pt>
                <c:pt idx="407">
                  <c:v>13.660531199999998</c:v>
                </c:pt>
                <c:pt idx="408">
                  <c:v>14.433258239999999</c:v>
                </c:pt>
                <c:pt idx="409">
                  <c:v>14.381342207999998</c:v>
                </c:pt>
                <c:pt idx="410">
                  <c:v>12.362630399999997</c:v>
                </c:pt>
                <c:pt idx="411">
                  <c:v>13.012683263999998</c:v>
                </c:pt>
                <c:pt idx="412">
                  <c:v>18.596763648</c:v>
                </c:pt>
                <c:pt idx="413">
                  <c:v>21.839010047999999</c:v>
                </c:pt>
                <c:pt idx="414">
                  <c:v>24.491337983999994</c:v>
                </c:pt>
                <c:pt idx="415">
                  <c:v>27.505875455999998</c:v>
                </c:pt>
                <c:pt idx="416">
                  <c:v>30.122122751999999</c:v>
                </c:pt>
                <c:pt idx="417">
                  <c:v>33.99898752</c:v>
                </c:pt>
                <c:pt idx="418">
                  <c:v>35.269426943999996</c:v>
                </c:pt>
                <c:pt idx="419">
                  <c:v>35.927497727999992</c:v>
                </c:pt>
                <c:pt idx="420">
                  <c:v>33.367776767999992</c:v>
                </c:pt>
                <c:pt idx="421">
                  <c:v>28.663262207999995</c:v>
                </c:pt>
                <c:pt idx="422">
                  <c:v>23.202657791999997</c:v>
                </c:pt>
                <c:pt idx="423">
                  <c:v>23.426959103999998</c:v>
                </c:pt>
                <c:pt idx="424">
                  <c:v>23.177000447999998</c:v>
                </c:pt>
                <c:pt idx="425">
                  <c:v>22.629176063999999</c:v>
                </c:pt>
                <c:pt idx="426">
                  <c:v>24.100063487999996</c:v>
                </c:pt>
                <c:pt idx="427">
                  <c:v>21.955470336000001</c:v>
                </c:pt>
                <c:pt idx="428">
                  <c:v>20.658972671999997</c:v>
                </c:pt>
                <c:pt idx="429">
                  <c:v>18.091835136</c:v>
                </c:pt>
                <c:pt idx="430">
                  <c:v>16.823400192000001</c:v>
                </c:pt>
                <c:pt idx="431">
                  <c:v>15.776861183999996</c:v>
                </c:pt>
                <c:pt idx="432">
                  <c:v>15.443917055999997</c:v>
                </c:pt>
                <c:pt idx="433">
                  <c:v>16.205218559999999</c:v>
                </c:pt>
                <c:pt idx="434">
                  <c:v>17.029059839999999</c:v>
                </c:pt>
                <c:pt idx="435">
                  <c:v>17.529778943999997</c:v>
                </c:pt>
                <c:pt idx="436">
                  <c:v>17.940697344</c:v>
                </c:pt>
                <c:pt idx="437">
                  <c:v>18.153974015999999</c:v>
                </c:pt>
                <c:pt idx="438">
                  <c:v>20.559750912000002</c:v>
                </c:pt>
                <c:pt idx="439">
                  <c:v>22.715769599999998</c:v>
                </c:pt>
                <c:pt idx="440">
                  <c:v>22.954102271999997</c:v>
                </c:pt>
                <c:pt idx="441">
                  <c:v>22.156319232000001</c:v>
                </c:pt>
                <c:pt idx="442">
                  <c:v>21.894534143999998</c:v>
                </c:pt>
                <c:pt idx="443">
                  <c:v>25.087470335999996</c:v>
                </c:pt>
                <c:pt idx="444">
                  <c:v>28.468025855999997</c:v>
                </c:pt>
                <c:pt idx="445">
                  <c:v>28.191608063999997</c:v>
                </c:pt>
                <c:pt idx="446">
                  <c:v>29.325943295999995</c:v>
                </c:pt>
                <c:pt idx="447">
                  <c:v>32.730552575999994</c:v>
                </c:pt>
                <c:pt idx="448">
                  <c:v>39.251326463999995</c:v>
                </c:pt>
                <c:pt idx="449">
                  <c:v>39.456785663999995</c:v>
                </c:pt>
                <c:pt idx="450">
                  <c:v>37.592218367999997</c:v>
                </c:pt>
                <c:pt idx="451">
                  <c:v>35.571502080000002</c:v>
                </c:pt>
                <c:pt idx="452">
                  <c:v>37.029761279999995</c:v>
                </c:pt>
                <c:pt idx="453">
                  <c:v>42.625668095999991</c:v>
                </c:pt>
                <c:pt idx="454">
                  <c:v>40.010823935999994</c:v>
                </c:pt>
                <c:pt idx="455">
                  <c:v>22.621959935999996</c:v>
                </c:pt>
                <c:pt idx="456">
                  <c:v>27.271351295999995</c:v>
                </c:pt>
                <c:pt idx="457">
                  <c:v>26.313009407999999</c:v>
                </c:pt>
                <c:pt idx="458">
                  <c:v>26.313009407999999</c:v>
                </c:pt>
                <c:pt idx="459">
                  <c:v>21.507268607999997</c:v>
                </c:pt>
                <c:pt idx="460">
                  <c:v>20.063040768</c:v>
                </c:pt>
                <c:pt idx="461">
                  <c:v>19.116525312</c:v>
                </c:pt>
                <c:pt idx="462">
                  <c:v>18.780173567999999</c:v>
                </c:pt>
                <c:pt idx="463">
                  <c:v>18.056556287999996</c:v>
                </c:pt>
                <c:pt idx="464">
                  <c:v>17.896197887999996</c:v>
                </c:pt>
                <c:pt idx="465">
                  <c:v>19.05558912</c:v>
                </c:pt>
                <c:pt idx="466">
                  <c:v>19.392742655999996</c:v>
                </c:pt>
                <c:pt idx="467">
                  <c:v>19.407776255999998</c:v>
                </c:pt>
                <c:pt idx="468">
                  <c:v>20.380149503999998</c:v>
                </c:pt>
                <c:pt idx="469">
                  <c:v>20.742759935999995</c:v>
                </c:pt>
                <c:pt idx="470">
                  <c:v>22.164136704000001</c:v>
                </c:pt>
                <c:pt idx="471">
                  <c:v>28.846070783999995</c:v>
                </c:pt>
                <c:pt idx="472">
                  <c:v>32.088116735999996</c:v>
                </c:pt>
                <c:pt idx="473">
                  <c:v>48.892875263999997</c:v>
                </c:pt>
                <c:pt idx="474">
                  <c:v>56.163324671999995</c:v>
                </c:pt>
                <c:pt idx="475">
                  <c:v>64.076209919999997</c:v>
                </c:pt>
                <c:pt idx="476">
                  <c:v>59.559314688000001</c:v>
                </c:pt>
                <c:pt idx="477">
                  <c:v>58.086021887999991</c:v>
                </c:pt>
                <c:pt idx="478">
                  <c:v>48.936372479999996</c:v>
                </c:pt>
                <c:pt idx="479">
                  <c:v>51.92986291199999</c:v>
                </c:pt>
                <c:pt idx="480">
                  <c:v>62.812986624000004</c:v>
                </c:pt>
                <c:pt idx="481">
                  <c:v>67.037027327999994</c:v>
                </c:pt>
                <c:pt idx="482">
                  <c:v>69.200663039999995</c:v>
                </c:pt>
                <c:pt idx="483">
                  <c:v>71.617264127999988</c:v>
                </c:pt>
                <c:pt idx="484">
                  <c:v>72.03920716799999</c:v>
                </c:pt>
                <c:pt idx="485">
                  <c:v>54.748763136000001</c:v>
                </c:pt>
                <c:pt idx="486">
                  <c:v>67.567813631999996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A4-4434-99F7-DFC836FAC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64984"/>
        <c:axId val="2118174248"/>
      </c:scatterChart>
      <c:valAx>
        <c:axId val="2118964984"/>
        <c:scaling>
          <c:orientation val="minMax"/>
          <c:max val="24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74248"/>
        <c:crosses val="autoZero"/>
        <c:crossBetween val="midCat"/>
        <c:majorUnit val="8"/>
        <c:minorUnit val="1"/>
      </c:valAx>
      <c:valAx>
        <c:axId val="211817424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</a:t>
                </a:r>
              </a:p>
              <a:p>
                <a:pPr>
                  <a:defRPr sz="1400"/>
                </a:pPr>
                <a:r>
                  <a:rPr lang="en-US" sz="1400"/>
                  <a:t>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64984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t="-500" r="66400" b="-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Saye et al (2018)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'SCPT-13'!$AP$13:$AP$9908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2.1320540355616808</c:v>
                </c:pt>
                <c:pt idx="5">
                  <c:v>2.4580063120220839</c:v>
                </c:pt>
                <c:pt idx="6">
                  <c:v>2.6151295161968773</c:v>
                </c:pt>
                <c:pt idx="7">
                  <c:v>2.7018953236682708</c:v>
                </c:pt>
                <c:pt idx="8">
                  <c:v>2.7673485210675053</c:v>
                </c:pt>
                <c:pt idx="9">
                  <c:v>2.971495282161468</c:v>
                </c:pt>
                <c:pt idx="10">
                  <c:v>2.8540301811738984</c:v>
                </c:pt>
                <c:pt idx="11">
                  <c:v>2.6652390688809851</c:v>
                </c:pt>
                <c:pt idx="12">
                  <c:v>2.4967288657530737</c:v>
                </c:pt>
                <c:pt idx="13">
                  <c:v>2.445358805145319</c:v>
                </c:pt>
                <c:pt idx="14">
                  <c:v>2.5187505973080668</c:v>
                </c:pt>
                <c:pt idx="15">
                  <c:v>2.5077862907994399</c:v>
                </c:pt>
                <c:pt idx="16">
                  <c:v>2.5462362973095294</c:v>
                </c:pt>
                <c:pt idx="17">
                  <c:v>2.7101297894175636</c:v>
                </c:pt>
                <c:pt idx="18">
                  <c:v>2.7960964950255516</c:v>
                </c:pt>
                <c:pt idx="19">
                  <c:v>2.7410663056692841</c:v>
                </c:pt>
                <c:pt idx="20">
                  <c:v>2.5741657164730101</c:v>
                </c:pt>
                <c:pt idx="21">
                  <c:v>2.3173793220722549</c:v>
                </c:pt>
                <c:pt idx="22">
                  <c:v>2.3122959408324397</c:v>
                </c:pt>
                <c:pt idx="23">
                  <c:v>2.2141652622411527</c:v>
                </c:pt>
                <c:pt idx="24">
                  <c:v>2.2397309110051422</c:v>
                </c:pt>
                <c:pt idx="25">
                  <c:v>2.467840072616903</c:v>
                </c:pt>
                <c:pt idx="26">
                  <c:v>2.9583245335801056</c:v>
                </c:pt>
                <c:pt idx="27">
                  <c:v>3.3637533781906184</c:v>
                </c:pt>
                <c:pt idx="28">
                  <c:v>3.5888092236982585</c:v>
                </c:pt>
                <c:pt idx="29">
                  <c:v>4.3818350540961886</c:v>
                </c:pt>
                <c:pt idx="30">
                  <c:v>4.2936586116973086</c:v>
                </c:pt>
                <c:pt idx="31">
                  <c:v>3.9961347146870043</c:v>
                </c:pt>
                <c:pt idx="32">
                  <c:v>3.8200175268213532</c:v>
                </c:pt>
                <c:pt idx="33">
                  <c:v>3.4924228005448898</c:v>
                </c:pt>
                <c:pt idx="34">
                  <c:v>3.305062672207753</c:v>
                </c:pt>
                <c:pt idx="35">
                  <c:v>3.2973342757897974</c:v>
                </c:pt>
                <c:pt idx="36">
                  <c:v>3.1987633320244147</c:v>
                </c:pt>
                <c:pt idx="37">
                  <c:v>3.2470926512532596</c:v>
                </c:pt>
                <c:pt idx="38">
                  <c:v>3.2794383689509163</c:v>
                </c:pt>
                <c:pt idx="39">
                  <c:v>3.4253935779631637</c:v>
                </c:pt>
                <c:pt idx="40">
                  <c:v>3.230761629853852</c:v>
                </c:pt>
                <c:pt idx="41">
                  <c:v>3.1485047452399746</c:v>
                </c:pt>
                <c:pt idx="42">
                  <c:v>3.1920711199735323</c:v>
                </c:pt>
                <c:pt idx="43">
                  <c:v>3.0334171871732587</c:v>
                </c:pt>
                <c:pt idx="44">
                  <c:v>3.077526428110811</c:v>
                </c:pt>
                <c:pt idx="45">
                  <c:v>2.9999728450733856</c:v>
                </c:pt>
                <c:pt idx="46">
                  <c:v>2.8386665097605541</c:v>
                </c:pt>
                <c:pt idx="47">
                  <c:v>2.8438459704377852</c:v>
                </c:pt>
                <c:pt idx="48">
                  <c:v>2.8235964758336705</c:v>
                </c:pt>
                <c:pt idx="49">
                  <c:v>2.927110825410832</c:v>
                </c:pt>
                <c:pt idx="50">
                  <c:v>3.2014340742454093</c:v>
                </c:pt>
                <c:pt idx="51">
                  <c:v>3.3589376778469626</c:v>
                </c:pt>
                <c:pt idx="52">
                  <c:v>3.2811800408328096</c:v>
                </c:pt>
                <c:pt idx="53">
                  <c:v>3.4525443869577948</c:v>
                </c:pt>
                <c:pt idx="54">
                  <c:v>3.6689141225667279</c:v>
                </c:pt>
                <c:pt idx="55">
                  <c:v>3.7452818375228869</c:v>
                </c:pt>
                <c:pt idx="56">
                  <c:v>3.7257456227149257</c:v>
                </c:pt>
                <c:pt idx="57">
                  <c:v>3.7122026884830324</c:v>
                </c:pt>
                <c:pt idx="58">
                  <c:v>3.6748766132337121</c:v>
                </c:pt>
                <c:pt idx="59">
                  <c:v>3.5062748844446912</c:v>
                </c:pt>
                <c:pt idx="60">
                  <c:v>3.5358738790365352</c:v>
                </c:pt>
                <c:pt idx="61">
                  <c:v>3.6041319819668085</c:v>
                </c:pt>
                <c:pt idx="62">
                  <c:v>3.5257379772913913</c:v>
                </c:pt>
                <c:pt idx="63">
                  <c:v>3.3041193645900155</c:v>
                </c:pt>
                <c:pt idx="64">
                  <c:v>3.0833013434199366</c:v>
                </c:pt>
                <c:pt idx="65">
                  <c:v>3.0778686119739702</c:v>
                </c:pt>
                <c:pt idx="66">
                  <c:v>2.9547496775422997</c:v>
                </c:pt>
                <c:pt idx="67">
                  <c:v>2.8367909615088691</c:v>
                </c:pt>
                <c:pt idx="68">
                  <c:v>2.8397826787525449</c:v>
                </c:pt>
                <c:pt idx="69">
                  <c:v>2.7326374710153654</c:v>
                </c:pt>
                <c:pt idx="70">
                  <c:v>2.3255596379076908</c:v>
                </c:pt>
                <c:pt idx="71">
                  <c:v>1.8779082177605995</c:v>
                </c:pt>
                <c:pt idx="72">
                  <c:v>2.7124100363671695</c:v>
                </c:pt>
                <c:pt idx="73">
                  <c:v>3.696202646731757</c:v>
                </c:pt>
                <c:pt idx="74">
                  <c:v>3.3386754799060676</c:v>
                </c:pt>
                <c:pt idx="75">
                  <c:v>3.6614347518263228</c:v>
                </c:pt>
                <c:pt idx="76">
                  <c:v>4.1514918781682164</c:v>
                </c:pt>
                <c:pt idx="77">
                  <c:v>4.3713828506400567</c:v>
                </c:pt>
                <c:pt idx="78">
                  <c:v>4.2680663569522226</c:v>
                </c:pt>
                <c:pt idx="79">
                  <c:v>3.2783265513712099</c:v>
                </c:pt>
                <c:pt idx="80">
                  <c:v>2.9594940817540292</c:v>
                </c:pt>
                <c:pt idx="81">
                  <c:v>2.7554835767697092</c:v>
                </c:pt>
                <c:pt idx="82">
                  <c:v>2.4970524496299791</c:v>
                </c:pt>
                <c:pt idx="83">
                  <c:v>1.8694728279084767</c:v>
                </c:pt>
                <c:pt idx="84">
                  <c:v>1.4432758739217899</c:v>
                </c:pt>
                <c:pt idx="85">
                  <c:v>1.7560213112937761</c:v>
                </c:pt>
                <c:pt idx="86">
                  <c:v>1.9572265943856668</c:v>
                </c:pt>
                <c:pt idx="87">
                  <c:v>3.9728852716171952</c:v>
                </c:pt>
                <c:pt idx="88">
                  <c:v>4.2761915091548177</c:v>
                </c:pt>
                <c:pt idx="89">
                  <c:v>5.461854778917651</c:v>
                </c:pt>
                <c:pt idx="90">
                  <c:v>4.602634251983595</c:v>
                </c:pt>
                <c:pt idx="91">
                  <c:v>5.2865571392197639</c:v>
                </c:pt>
                <c:pt idx="92">
                  <c:v>4.9822455988142691</c:v>
                </c:pt>
                <c:pt idx="93">
                  <c:v>4.7594660749610922</c:v>
                </c:pt>
                <c:pt idx="94">
                  <c:v>3.7973798288199951</c:v>
                </c:pt>
                <c:pt idx="95">
                  <c:v>2.747208371139835</c:v>
                </c:pt>
                <c:pt idx="96">
                  <c:v>2.3039694515895941</c:v>
                </c:pt>
                <c:pt idx="97">
                  <c:v>2.1997017002223087</c:v>
                </c:pt>
                <c:pt idx="98">
                  <c:v>2.0781471221149825</c:v>
                </c:pt>
                <c:pt idx="99">
                  <c:v>2.1571344506942669</c:v>
                </c:pt>
                <c:pt idx="100">
                  <c:v>2.1042043155723529</c:v>
                </c:pt>
                <c:pt idx="101">
                  <c:v>1.9285889143775825</c:v>
                </c:pt>
                <c:pt idx="102">
                  <c:v>1.9306175352161528</c:v>
                </c:pt>
                <c:pt idx="103">
                  <c:v>2.3769365536559528</c:v>
                </c:pt>
                <c:pt idx="104">
                  <c:v>2.4452250453810809</c:v>
                </c:pt>
                <c:pt idx="105">
                  <c:v>2.3703308144027573</c:v>
                </c:pt>
                <c:pt idx="106">
                  <c:v>4.3024710920015936</c:v>
                </c:pt>
                <c:pt idx="107">
                  <c:v>3.7817070570748825</c:v>
                </c:pt>
                <c:pt idx="108">
                  <c:v>3.7875111391321261</c:v>
                </c:pt>
                <c:pt idx="109">
                  <c:v>3.0697192733027774</c:v>
                </c:pt>
                <c:pt idx="110">
                  <c:v>2.5130870836499475</c:v>
                </c:pt>
                <c:pt idx="111">
                  <c:v>1.9655986147397553</c:v>
                </c:pt>
                <c:pt idx="112">
                  <c:v>2.02736880567626</c:v>
                </c:pt>
                <c:pt idx="113">
                  <c:v>1.7407353139022446</c:v>
                </c:pt>
                <c:pt idx="114">
                  <c:v>2.0007347174971937</c:v>
                </c:pt>
                <c:pt idx="115">
                  <c:v>1.9518923526915997</c:v>
                </c:pt>
                <c:pt idx="116">
                  <c:v>2.2885753482605584</c:v>
                </c:pt>
                <c:pt idx="117">
                  <c:v>2.5610064107583463</c:v>
                </c:pt>
                <c:pt idx="118">
                  <c:v>2.7425342149468661</c:v>
                </c:pt>
                <c:pt idx="119">
                  <c:v>2.8017573566794924</c:v>
                </c:pt>
                <c:pt idx="120">
                  <c:v>2.8337799600106655</c:v>
                </c:pt>
                <c:pt idx="121">
                  <c:v>2.8669343716981519</c:v>
                </c:pt>
                <c:pt idx="122">
                  <c:v>2.9317631124621641</c:v>
                </c:pt>
                <c:pt idx="123">
                  <c:v>2.7906667859453544</c:v>
                </c:pt>
                <c:pt idx="124">
                  <c:v>2.8373394744520488</c:v>
                </c:pt>
                <c:pt idx="125">
                  <c:v>2.7978031897648719</c:v>
                </c:pt>
                <c:pt idx="126">
                  <c:v>2.9294732045670573</c:v>
                </c:pt>
                <c:pt idx="127">
                  <c:v>2.9723087505754151</c:v>
                </c:pt>
                <c:pt idx="128">
                  <c:v>3.0822328675538606</c:v>
                </c:pt>
                <c:pt idx="129">
                  <c:v>2.9410753983684685</c:v>
                </c:pt>
                <c:pt idx="130">
                  <c:v>3.5645327291550171</c:v>
                </c:pt>
                <c:pt idx="131">
                  <c:v>4.0439962687137978</c:v>
                </c:pt>
                <c:pt idx="132">
                  <c:v>4.4699911418507838</c:v>
                </c:pt>
                <c:pt idx="133">
                  <c:v>4.7340763736461309</c:v>
                </c:pt>
                <c:pt idx="134">
                  <c:v>5.2169649333606731</c:v>
                </c:pt>
                <c:pt idx="135">
                  <c:v>5.7829505012281448</c:v>
                </c:pt>
                <c:pt idx="136">
                  <c:v>5.5427446649345891</c:v>
                </c:pt>
                <c:pt idx="137">
                  <c:v>5.3671587768788491</c:v>
                </c:pt>
                <c:pt idx="138">
                  <c:v>4.7130154295709881</c:v>
                </c:pt>
                <c:pt idx="139">
                  <c:v>4.4423911652926886</c:v>
                </c:pt>
                <c:pt idx="140">
                  <c:v>4.0636705480491049</c:v>
                </c:pt>
                <c:pt idx="141">
                  <c:v>4.0677107525024434</c:v>
                </c:pt>
                <c:pt idx="142">
                  <c:v>3.4957551687882913</c:v>
                </c:pt>
                <c:pt idx="143">
                  <c:v>3.4063645379934768</c:v>
                </c:pt>
                <c:pt idx="144">
                  <c:v>3.3803060408746739</c:v>
                </c:pt>
                <c:pt idx="145">
                  <c:v>3.3732887276432559</c:v>
                </c:pt>
                <c:pt idx="146">
                  <c:v>3.3294713524604029</c:v>
                </c:pt>
                <c:pt idx="147">
                  <c:v>2.8177384059316251</c:v>
                </c:pt>
                <c:pt idx="148">
                  <c:v>2.8195436863129104</c:v>
                </c:pt>
                <c:pt idx="149">
                  <c:v>2.8186993779740566</c:v>
                </c:pt>
                <c:pt idx="150">
                  <c:v>3.8127717894728472</c:v>
                </c:pt>
                <c:pt idx="151">
                  <c:v>4.5428817299970481</c:v>
                </c:pt>
                <c:pt idx="152">
                  <c:v>4.7223923756427251</c:v>
                </c:pt>
                <c:pt idx="153">
                  <c:v>4.9635864658007147</c:v>
                </c:pt>
                <c:pt idx="154">
                  <c:v>4.7981684821457389</c:v>
                </c:pt>
                <c:pt idx="155">
                  <c:v>4.746672330909246</c:v>
                </c:pt>
                <c:pt idx="156">
                  <c:v>4.7703397311695133</c:v>
                </c:pt>
                <c:pt idx="157">
                  <c:v>4.2680583270222607</c:v>
                </c:pt>
                <c:pt idx="158">
                  <c:v>4.2901564772934924</c:v>
                </c:pt>
                <c:pt idx="159">
                  <c:v>4.1572636899641306</c:v>
                </c:pt>
                <c:pt idx="160">
                  <c:v>4.4269439138655367</c:v>
                </c:pt>
                <c:pt idx="161">
                  <c:v>4.4997832645684648</c:v>
                </c:pt>
                <c:pt idx="162">
                  <c:v>4.80474632468768</c:v>
                </c:pt>
                <c:pt idx="163">
                  <c:v>4.5817330444134265</c:v>
                </c:pt>
                <c:pt idx="164">
                  <c:v>4.2302329987329417</c:v>
                </c:pt>
                <c:pt idx="165">
                  <c:v>3.511270497230714</c:v>
                </c:pt>
                <c:pt idx="166">
                  <c:v>2.9137779826510615</c:v>
                </c:pt>
                <c:pt idx="167">
                  <c:v>2.6924838402784594</c:v>
                </c:pt>
                <c:pt idx="168">
                  <c:v>2.8411091857462067</c:v>
                </c:pt>
                <c:pt idx="169">
                  <c:v>2.4288765251605069</c:v>
                </c:pt>
                <c:pt idx="170">
                  <c:v>2.2525347906796345</c:v>
                </c:pt>
                <c:pt idx="171">
                  <c:v>2.2659369089565713</c:v>
                </c:pt>
                <c:pt idx="172">
                  <c:v>2.3293942918862256</c:v>
                </c:pt>
                <c:pt idx="173">
                  <c:v>2.3907710342342261</c:v>
                </c:pt>
                <c:pt idx="174">
                  <c:v>2.5253116746988669</c:v>
                </c:pt>
                <c:pt idx="175">
                  <c:v>2.5210177957362934</c:v>
                </c:pt>
                <c:pt idx="176">
                  <c:v>2.8549792026335887</c:v>
                </c:pt>
                <c:pt idx="177">
                  <c:v>2.9449690397985386</c:v>
                </c:pt>
                <c:pt idx="178">
                  <c:v>2.9697456990665683</c:v>
                </c:pt>
                <c:pt idx="179">
                  <c:v>2.8531762925247595</c:v>
                </c:pt>
                <c:pt idx="180">
                  <c:v>2.6657787930111461</c:v>
                </c:pt>
                <c:pt idx="181">
                  <c:v>2.5767682046978151</c:v>
                </c:pt>
                <c:pt idx="182">
                  <c:v>2.1716599344806098</c:v>
                </c:pt>
                <c:pt idx="183">
                  <c:v>1.5033549276804745</c:v>
                </c:pt>
                <c:pt idx="184">
                  <c:v>1.4954022504213931</c:v>
                </c:pt>
                <c:pt idx="185">
                  <c:v>1.5468277793953762</c:v>
                </c:pt>
                <c:pt idx="186">
                  <c:v>1.8993136150909362</c:v>
                </c:pt>
                <c:pt idx="187">
                  <c:v>1.7400310198122548</c:v>
                </c:pt>
                <c:pt idx="188">
                  <c:v>1.444398351061561</c:v>
                </c:pt>
                <c:pt idx="189">
                  <c:v>1.2873269624466932</c:v>
                </c:pt>
                <c:pt idx="190">
                  <c:v>1.3297198500132448</c:v>
                </c:pt>
                <c:pt idx="191">
                  <c:v>1.5671985210966954</c:v>
                </c:pt>
                <c:pt idx="192">
                  <c:v>1.6971420517995299</c:v>
                </c:pt>
                <c:pt idx="193">
                  <c:v>2.0210001823773887</c:v>
                </c:pt>
                <c:pt idx="194">
                  <c:v>2.2308472731186524</c:v>
                </c:pt>
                <c:pt idx="195">
                  <c:v>2.436770561001846</c:v>
                </c:pt>
                <c:pt idx="196">
                  <c:v>2.6441739504897632</c:v>
                </c:pt>
                <c:pt idx="197">
                  <c:v>2.7305735286222079</c:v>
                </c:pt>
                <c:pt idx="198">
                  <c:v>2.7324858892285824</c:v>
                </c:pt>
                <c:pt idx="199">
                  <c:v>3.0521670948591146</c:v>
                </c:pt>
                <c:pt idx="200">
                  <c:v>3.0711165908326987</c:v>
                </c:pt>
                <c:pt idx="201">
                  <c:v>3.0732754176153385</c:v>
                </c:pt>
                <c:pt idx="202">
                  <c:v>3.075437281606983</c:v>
                </c:pt>
                <c:pt idx="203">
                  <c:v>3.0776021892216239</c:v>
                </c:pt>
                <c:pt idx="204">
                  <c:v>3.0797701468913261</c:v>
                </c:pt>
                <c:pt idx="205">
                  <c:v>3.0819411610662915</c:v>
                </c:pt>
                <c:pt idx="206">
                  <c:v>4.2602878167426628</c:v>
                </c:pt>
                <c:pt idx="207">
                  <c:v>4.2632987790187444</c:v>
                </c:pt>
                <c:pt idx="208">
                  <c:v>4.4895779931787931</c:v>
                </c:pt>
                <c:pt idx="209">
                  <c:v>4.6795988427561452</c:v>
                </c:pt>
                <c:pt idx="210">
                  <c:v>4.6434635959895951</c:v>
                </c:pt>
                <c:pt idx="211">
                  <c:v>5.3671415372723441</c:v>
                </c:pt>
                <c:pt idx="212">
                  <c:v>4.5345187599337882</c:v>
                </c:pt>
                <c:pt idx="213">
                  <c:v>4.3629063324030808</c:v>
                </c:pt>
                <c:pt idx="214">
                  <c:v>4.1368295759391218</c:v>
                </c:pt>
                <c:pt idx="215">
                  <c:v>4.098555973883621</c:v>
                </c:pt>
                <c:pt idx="216">
                  <c:v>4.140241736484807</c:v>
                </c:pt>
                <c:pt idx="217">
                  <c:v>4.3791443080321919</c:v>
                </c:pt>
                <c:pt idx="218">
                  <c:v>4.0819002707054848</c:v>
                </c:pt>
                <c:pt idx="219">
                  <c:v>4.1323240018730436</c:v>
                </c:pt>
                <c:pt idx="220">
                  <c:v>3.9636497754113731</c:v>
                </c:pt>
                <c:pt idx="221">
                  <c:v>3.8591781578027842</c:v>
                </c:pt>
                <c:pt idx="222">
                  <c:v>3.4811049494537101</c:v>
                </c:pt>
                <c:pt idx="223">
                  <c:v>3.489071490283739</c:v>
                </c:pt>
                <c:pt idx="224">
                  <c:v>3.6394152940812869</c:v>
                </c:pt>
                <c:pt idx="225">
                  <c:v>3.5013358780640491</c:v>
                </c:pt>
                <c:pt idx="226">
                  <c:v>3.6567416555997738</c:v>
                </c:pt>
                <c:pt idx="227">
                  <c:v>3.4991803617346351</c:v>
                </c:pt>
                <c:pt idx="228">
                  <c:v>3.3389783233268999</c:v>
                </c:pt>
                <c:pt idx="229">
                  <c:v>3.1811117071303867</c:v>
                </c:pt>
                <c:pt idx="230">
                  <c:v>3.1713014328049907</c:v>
                </c:pt>
                <c:pt idx="231">
                  <c:v>3.0610889070509475</c:v>
                </c:pt>
                <c:pt idx="232">
                  <c:v>3.1779478124917762</c:v>
                </c:pt>
                <c:pt idx="233">
                  <c:v>3.1538971293010825</c:v>
                </c:pt>
                <c:pt idx="234">
                  <c:v>3.1801542735470818</c:v>
                </c:pt>
                <c:pt idx="235">
                  <c:v>3.2748324110312006</c:v>
                </c:pt>
                <c:pt idx="236">
                  <c:v>3.402573696551193</c:v>
                </c:pt>
                <c:pt idx="237">
                  <c:v>3.3930419222165686</c:v>
                </c:pt>
                <c:pt idx="238">
                  <c:v>3.3124367069803173</c:v>
                </c:pt>
                <c:pt idx="239">
                  <c:v>3.1171431979197095</c:v>
                </c:pt>
                <c:pt idx="240">
                  <c:v>3.0139649176729861</c:v>
                </c:pt>
                <c:pt idx="241">
                  <c:v>2.8632249631400932</c:v>
                </c:pt>
                <c:pt idx="242">
                  <c:v>2.8598741895884272</c:v>
                </c:pt>
                <c:pt idx="243">
                  <c:v>2.7777928435785575</c:v>
                </c:pt>
                <c:pt idx="244">
                  <c:v>2.8661253946956373</c:v>
                </c:pt>
                <c:pt idx="245">
                  <c:v>2.8516302487275502</c:v>
                </c:pt>
                <c:pt idx="246">
                  <c:v>2.9622637081981833</c:v>
                </c:pt>
                <c:pt idx="247">
                  <c:v>2.9134500917562907</c:v>
                </c:pt>
                <c:pt idx="248">
                  <c:v>2.9539165135705208</c:v>
                </c:pt>
                <c:pt idx="249">
                  <c:v>3.0477695863428362</c:v>
                </c:pt>
                <c:pt idx="250">
                  <c:v>3.2030475181040039</c:v>
                </c:pt>
                <c:pt idx="251">
                  <c:v>3.2866978828940816</c:v>
                </c:pt>
                <c:pt idx="252">
                  <c:v>3.2006339180275254</c:v>
                </c:pt>
                <c:pt idx="253">
                  <c:v>3.1653494989910076</c:v>
                </c:pt>
                <c:pt idx="254">
                  <c:v>3.103998511152871</c:v>
                </c:pt>
                <c:pt idx="255">
                  <c:v>2.8346649452613515</c:v>
                </c:pt>
                <c:pt idx="256">
                  <c:v>2.7759324485640358</c:v>
                </c:pt>
                <c:pt idx="257">
                  <c:v>2.9058587695232396</c:v>
                </c:pt>
                <c:pt idx="258">
                  <c:v>2.9756357431557534</c:v>
                </c:pt>
                <c:pt idx="259">
                  <c:v>2.9515869192077169</c:v>
                </c:pt>
                <c:pt idx="260">
                  <c:v>3.1733343472176765</c:v>
                </c:pt>
                <c:pt idx="261">
                  <c:v>3.3303460178286741</c:v>
                </c:pt>
                <c:pt idx="262">
                  <c:v>3.3992330153649162</c:v>
                </c:pt>
                <c:pt idx="263">
                  <c:v>3.2100355090541441</c:v>
                </c:pt>
                <c:pt idx="264">
                  <c:v>2.9262084994466986</c:v>
                </c:pt>
                <c:pt idx="265">
                  <c:v>2.9232362931029003</c:v>
                </c:pt>
                <c:pt idx="266">
                  <c:v>2.8882314983016832</c:v>
                </c:pt>
                <c:pt idx="267">
                  <c:v>2.8248352458135373</c:v>
                </c:pt>
                <c:pt idx="268">
                  <c:v>2.9520171091276297</c:v>
                </c:pt>
                <c:pt idx="269">
                  <c:v>3.1107242795353303</c:v>
                </c:pt>
                <c:pt idx="270">
                  <c:v>3.5043615416337852</c:v>
                </c:pt>
                <c:pt idx="271">
                  <c:v>3.9873477474526875</c:v>
                </c:pt>
                <c:pt idx="272">
                  <c:v>4.6780053313975163</c:v>
                </c:pt>
                <c:pt idx="273">
                  <c:v>4.8775862725158543</c:v>
                </c:pt>
                <c:pt idx="274">
                  <c:v>5.0385883604382977</c:v>
                </c:pt>
                <c:pt idx="275">
                  <c:v>4.8138709421629242</c:v>
                </c:pt>
                <c:pt idx="276">
                  <c:v>4.8524099415665942</c:v>
                </c:pt>
                <c:pt idx="277">
                  <c:v>4.7441425794924452</c:v>
                </c:pt>
                <c:pt idx="278">
                  <c:v>4.998068197592163</c:v>
                </c:pt>
                <c:pt idx="279">
                  <c:v>5.1852653771268828</c:v>
                </c:pt>
                <c:pt idx="280">
                  <c:v>5.3576520405457559</c:v>
                </c:pt>
                <c:pt idx="281">
                  <c:v>5.417771904679471</c:v>
                </c:pt>
                <c:pt idx="282">
                  <c:v>5.3158131797616592</c:v>
                </c:pt>
                <c:pt idx="283">
                  <c:v>5.4466530555522343</c:v>
                </c:pt>
                <c:pt idx="284">
                  <c:v>5.134092099716641</c:v>
                </c:pt>
                <c:pt idx="285">
                  <c:v>4.8118510378309676</c:v>
                </c:pt>
                <c:pt idx="286">
                  <c:v>4.5002181377798118</c:v>
                </c:pt>
                <c:pt idx="287">
                  <c:v>4.312539479822953</c:v>
                </c:pt>
                <c:pt idx="288">
                  <c:v>4.2109726357846649</c:v>
                </c:pt>
                <c:pt idx="289">
                  <c:v>3.9597681568441643</c:v>
                </c:pt>
                <c:pt idx="290">
                  <c:v>3.0761657509634577</c:v>
                </c:pt>
                <c:pt idx="291">
                  <c:v>3.9869015343839824</c:v>
                </c:pt>
                <c:pt idx="292">
                  <c:v>4.4695997585339704</c:v>
                </c:pt>
                <c:pt idx="293">
                  <c:v>4.7772453927516567</c:v>
                </c:pt>
                <c:pt idx="294">
                  <c:v>4.7883908956485453</c:v>
                </c:pt>
                <c:pt idx="295">
                  <c:v>4.8727062108092571</c:v>
                </c:pt>
                <c:pt idx="296">
                  <c:v>4.7120145388596715</c:v>
                </c:pt>
                <c:pt idx="297">
                  <c:v>4.5338886637094191</c:v>
                </c:pt>
                <c:pt idx="298">
                  <c:v>4.2962776229705453</c:v>
                </c:pt>
                <c:pt idx="299">
                  <c:v>4.2034658942486525</c:v>
                </c:pt>
                <c:pt idx="300">
                  <c:v>4.2145259894440139</c:v>
                </c:pt>
                <c:pt idx="301">
                  <c:v>4.2294304810820424</c:v>
                </c:pt>
                <c:pt idx="302">
                  <c:v>4.2453116604730372</c:v>
                </c:pt>
                <c:pt idx="303">
                  <c:v>4.291167832369422</c:v>
                </c:pt>
                <c:pt idx="304">
                  <c:v>4.4371040589021868</c:v>
                </c:pt>
                <c:pt idx="305">
                  <c:v>4.5844139288978321</c:v>
                </c:pt>
                <c:pt idx="306">
                  <c:v>4.8628473868733115</c:v>
                </c:pt>
                <c:pt idx="307">
                  <c:v>5.3729130584612568</c:v>
                </c:pt>
                <c:pt idx="308">
                  <c:v>5.2377094897362388</c:v>
                </c:pt>
                <c:pt idx="309">
                  <c:v>5.4282072964053958</c:v>
                </c:pt>
                <c:pt idx="310">
                  <c:v>5.6623209407848201</c:v>
                </c:pt>
                <c:pt idx="311">
                  <c:v>5.2610293510036179</c:v>
                </c:pt>
                <c:pt idx="312">
                  <c:v>4.0357331857987697</c:v>
                </c:pt>
                <c:pt idx="313">
                  <c:v>3.1844102984561107</c:v>
                </c:pt>
                <c:pt idx="314">
                  <c:v>4.1806499834115378</c:v>
                </c:pt>
                <c:pt idx="315">
                  <c:v>4.8401467097883719</c:v>
                </c:pt>
                <c:pt idx="316">
                  <c:v>4.2873580309787949</c:v>
                </c:pt>
                <c:pt idx="317">
                  <c:v>3.6585121517545662</c:v>
                </c:pt>
                <c:pt idx="318">
                  <c:v>3.4292060186329922</c:v>
                </c:pt>
                <c:pt idx="319">
                  <c:v>3.2436946705167573</c:v>
                </c:pt>
                <c:pt idx="320">
                  <c:v>3.4269298237909736</c:v>
                </c:pt>
                <c:pt idx="321">
                  <c:v>3.5958076660746832</c:v>
                </c:pt>
                <c:pt idx="322">
                  <c:v>4.0115445205555265</c:v>
                </c:pt>
                <c:pt idx="323">
                  <c:v>3.8664742284073594</c:v>
                </c:pt>
                <c:pt idx="324">
                  <c:v>3.6210728294288423</c:v>
                </c:pt>
                <c:pt idx="325">
                  <c:v>3.2370408049467545</c:v>
                </c:pt>
                <c:pt idx="326">
                  <c:v>3.2125935386441955</c:v>
                </c:pt>
                <c:pt idx="327">
                  <c:v>2.7700886929300483</c:v>
                </c:pt>
                <c:pt idx="328">
                  <c:v>3.1389752848792085</c:v>
                </c:pt>
                <c:pt idx="329">
                  <c:v>3.2639965604893866</c:v>
                </c:pt>
                <c:pt idx="330">
                  <c:v>4.0297362938874581</c:v>
                </c:pt>
                <c:pt idx="331">
                  <c:v>4.0750512434715027</c:v>
                </c:pt>
                <c:pt idx="332">
                  <c:v>5.3787464568312071</c:v>
                </c:pt>
                <c:pt idx="333">
                  <c:v>5.6280510270353457</c:v>
                </c:pt>
                <c:pt idx="334">
                  <c:v>4.9909044049603963</c:v>
                </c:pt>
                <c:pt idx="335">
                  <c:v>4.3355861301195855</c:v>
                </c:pt>
                <c:pt idx="336">
                  <c:v>4.5995426871628204</c:v>
                </c:pt>
                <c:pt idx="337">
                  <c:v>3.8172508640661977</c:v>
                </c:pt>
                <c:pt idx="338">
                  <c:v>3.6296345563498797</c:v>
                </c:pt>
                <c:pt idx="339">
                  <c:v>3.7294122388897843</c:v>
                </c:pt>
                <c:pt idx="340">
                  <c:v>4.2082994038076258</c:v>
                </c:pt>
                <c:pt idx="341">
                  <c:v>4.5492799698188726</c:v>
                </c:pt>
                <c:pt idx="342">
                  <c:v>5.2079615664601304</c:v>
                </c:pt>
                <c:pt idx="343">
                  <c:v>5.9721500210310614</c:v>
                </c:pt>
                <c:pt idx="344">
                  <c:v>7.1303612230908451</c:v>
                </c:pt>
                <c:pt idx="345">
                  <c:v>6.4617861538556669</c:v>
                </c:pt>
                <c:pt idx="346">
                  <c:v>6.1260853495839722</c:v>
                </c:pt>
                <c:pt idx="347">
                  <c:v>5.5326720746888673</c:v>
                </c:pt>
                <c:pt idx="348">
                  <c:v>5.6433669682435772</c:v>
                </c:pt>
                <c:pt idx="349">
                  <c:v>5.4734971337292322</c:v>
                </c:pt>
                <c:pt idx="350">
                  <c:v>5.0856215778441962</c:v>
                </c:pt>
                <c:pt idx="351">
                  <c:v>5.1573706078608801</c:v>
                </c:pt>
                <c:pt idx="352">
                  <c:v>5.2433818052574708</c:v>
                </c:pt>
                <c:pt idx="353">
                  <c:v>5.188741198408497</c:v>
                </c:pt>
                <c:pt idx="354">
                  <c:v>4.6034232644827862</c:v>
                </c:pt>
                <c:pt idx="355">
                  <c:v>4.1836535916679702</c:v>
                </c:pt>
                <c:pt idx="356">
                  <c:v>3.7617739408348791</c:v>
                </c:pt>
                <c:pt idx="357">
                  <c:v>3.5260001821650295</c:v>
                </c:pt>
                <c:pt idx="358">
                  <c:v>3.2537483151164204</c:v>
                </c:pt>
                <c:pt idx="359">
                  <c:v>3.2935654626598811</c:v>
                </c:pt>
                <c:pt idx="360">
                  <c:v>3.2480519462163295</c:v>
                </c:pt>
                <c:pt idx="361">
                  <c:v>3.206475873641168</c:v>
                </c:pt>
                <c:pt idx="362">
                  <c:v>3.4605324645211732</c:v>
                </c:pt>
                <c:pt idx="363">
                  <c:v>3.3137918450922363</c:v>
                </c:pt>
                <c:pt idx="364">
                  <c:v>2.8063855536759137</c:v>
                </c:pt>
                <c:pt idx="365">
                  <c:v>2.2605875120981453</c:v>
                </c:pt>
                <c:pt idx="366">
                  <c:v>1.8795993873732035</c:v>
                </c:pt>
                <c:pt idx="367">
                  <c:v>1.9026443889001801</c:v>
                </c:pt>
                <c:pt idx="368">
                  <c:v>2.084377198630075</c:v>
                </c:pt>
                <c:pt idx="369">
                  <c:v>2.645246461703187</c:v>
                </c:pt>
                <c:pt idx="370">
                  <c:v>3.3922647266205046</c:v>
                </c:pt>
                <c:pt idx="371">
                  <c:v>3.6923370401065463</c:v>
                </c:pt>
                <c:pt idx="372">
                  <c:v>3.363961446840237</c:v>
                </c:pt>
                <c:pt idx="373">
                  <c:v>3.3297575792782141</c:v>
                </c:pt>
                <c:pt idx="374">
                  <c:v>2.857234624419478</c:v>
                </c:pt>
                <c:pt idx="375">
                  <c:v>2.7470203090275547</c:v>
                </c:pt>
                <c:pt idx="376">
                  <c:v>2.4324889602896116</c:v>
                </c:pt>
                <c:pt idx="377">
                  <c:v>1.9099852797996992</c:v>
                </c:pt>
                <c:pt idx="378">
                  <c:v>1.5914830084843135</c:v>
                </c:pt>
                <c:pt idx="379">
                  <c:v>1.4686266515215174</c:v>
                </c:pt>
                <c:pt idx="380">
                  <c:v>1.6493672685909277</c:v>
                </c:pt>
                <c:pt idx="381">
                  <c:v>1.8827337578583645</c:v>
                </c:pt>
                <c:pt idx="382">
                  <c:v>2.5567461878596665</c:v>
                </c:pt>
                <c:pt idx="383">
                  <c:v>3.1942127924558501</c:v>
                </c:pt>
                <c:pt idx="384">
                  <c:v>3.6065608828273845</c:v>
                </c:pt>
                <c:pt idx="385">
                  <c:v>4.2754874454278653</c:v>
                </c:pt>
                <c:pt idx="386">
                  <c:v>4.3935169681712294</c:v>
                </c:pt>
                <c:pt idx="387">
                  <c:v>4.3103144774515361</c:v>
                </c:pt>
                <c:pt idx="388">
                  <c:v>4.465120423176689</c:v>
                </c:pt>
                <c:pt idx="389">
                  <c:v>4.9555787427696725</c:v>
                </c:pt>
                <c:pt idx="390">
                  <c:v>5.237138001881684</c:v>
                </c:pt>
                <c:pt idx="391">
                  <c:v>5.3464079414464116</c:v>
                </c:pt>
                <c:pt idx="392">
                  <c:v>5.2787688595634492</c:v>
                </c:pt>
                <c:pt idx="393">
                  <c:v>5.797068170725054</c:v>
                </c:pt>
                <c:pt idx="394">
                  <c:v>6.4099552882821014</c:v>
                </c:pt>
                <c:pt idx="395">
                  <c:v>5.9654452887290956</c:v>
                </c:pt>
                <c:pt idx="396">
                  <c:v>5.6981684182935792</c:v>
                </c:pt>
                <c:pt idx="397">
                  <c:v>5.1414204777458892</c:v>
                </c:pt>
                <c:pt idx="398">
                  <c:v>5.0646244420642326</c:v>
                </c:pt>
                <c:pt idx="399">
                  <c:v>5.0037564233817333</c:v>
                </c:pt>
                <c:pt idx="400">
                  <c:v>5.5072199055172515</c:v>
                </c:pt>
                <c:pt idx="401">
                  <c:v>5.445494823429148</c:v>
                </c:pt>
                <c:pt idx="402">
                  <c:v>5.6301123493919931</c:v>
                </c:pt>
                <c:pt idx="403">
                  <c:v>4.8737919289324214</c:v>
                </c:pt>
                <c:pt idx="404">
                  <c:v>4.8830511687969107</c:v>
                </c:pt>
                <c:pt idx="405">
                  <c:v>4.4541960538163403</c:v>
                </c:pt>
                <c:pt idx="406">
                  <c:v>3.8776306547354222</c:v>
                </c:pt>
                <c:pt idx="407">
                  <c:v>3.0198218857079722</c:v>
                </c:pt>
                <c:pt idx="408">
                  <c:v>2.4424523107566691</c:v>
                </c:pt>
                <c:pt idx="409">
                  <c:v>2.1829303777970939</c:v>
                </c:pt>
                <c:pt idx="410">
                  <c:v>2.9598912868514198</c:v>
                </c:pt>
                <c:pt idx="411">
                  <c:v>2.8210883330999894</c:v>
                </c:pt>
                <c:pt idx="412">
                  <c:v>2.2553506279524069</c:v>
                </c:pt>
                <c:pt idx="413">
                  <c:v>2.0695894345841523</c:v>
                </c:pt>
                <c:pt idx="414">
                  <c:v>1.8234515978361912</c:v>
                </c:pt>
                <c:pt idx="415">
                  <c:v>1.9625642457150667</c:v>
                </c:pt>
                <c:pt idx="416">
                  <c:v>1.6722473747832953</c:v>
                </c:pt>
                <c:pt idx="417">
                  <c:v>1.4519230146121693</c:v>
                </c:pt>
                <c:pt idx="418">
                  <c:v>1.5160248306924373</c:v>
                </c:pt>
                <c:pt idx="419">
                  <c:v>1.5889404100742113</c:v>
                </c:pt>
                <c:pt idx="420">
                  <c:v>1.7980543137084575</c:v>
                </c:pt>
                <c:pt idx="421">
                  <c:v>2.1604628673726465</c:v>
                </c:pt>
                <c:pt idx="422">
                  <c:v>2.7764953211933627</c:v>
                </c:pt>
                <c:pt idx="423">
                  <c:v>2.2289937731209704</c:v>
                </c:pt>
                <c:pt idx="424">
                  <c:v>2.4901921756357535</c:v>
                </c:pt>
                <c:pt idx="425">
                  <c:v>2.9950607618757585</c:v>
                </c:pt>
                <c:pt idx="426">
                  <c:v>2.9205194130450147</c:v>
                </c:pt>
                <c:pt idx="427">
                  <c:v>3.5980995048798841</c:v>
                </c:pt>
                <c:pt idx="428">
                  <c:v>4.0975121618474768</c:v>
                </c:pt>
                <c:pt idx="429">
                  <c:v>4.8635290250402443</c:v>
                </c:pt>
                <c:pt idx="430">
                  <c:v>5.6187794026070987</c:v>
                </c:pt>
                <c:pt idx="431">
                  <c:v>5.6039142039575935</c:v>
                </c:pt>
                <c:pt idx="432">
                  <c:v>5.3228657815291296</c:v>
                </c:pt>
                <c:pt idx="433">
                  <c:v>4.6884199507767139</c:v>
                </c:pt>
                <c:pt idx="434">
                  <c:v>4.1575067848414005</c:v>
                </c:pt>
                <c:pt idx="435">
                  <c:v>3.4540849339059827</c:v>
                </c:pt>
                <c:pt idx="436">
                  <c:v>3.1736648432894254</c:v>
                </c:pt>
                <c:pt idx="437">
                  <c:v>2.7127043684007863</c:v>
                </c:pt>
                <c:pt idx="438">
                  <c:v>2.2657738255707276</c:v>
                </c:pt>
                <c:pt idx="439">
                  <c:v>2.1304011478740597</c:v>
                </c:pt>
                <c:pt idx="440">
                  <c:v>2.4154538342287144</c:v>
                </c:pt>
                <c:pt idx="441">
                  <c:v>2.6014153448926916</c:v>
                </c:pt>
                <c:pt idx="442">
                  <c:v>2.8516233924076255</c:v>
                </c:pt>
                <c:pt idx="443">
                  <c:v>2.4828438315761265</c:v>
                </c:pt>
                <c:pt idx="444">
                  <c:v>2.5696579813993656</c:v>
                </c:pt>
                <c:pt idx="445">
                  <c:v>2.6116762707820236</c:v>
                </c:pt>
                <c:pt idx="446">
                  <c:v>2.577562583279605</c:v>
                </c:pt>
                <c:pt idx="447">
                  <c:v>2.8908503643764405</c:v>
                </c:pt>
                <c:pt idx="448">
                  <c:v>2.6092572571192929</c:v>
                </c:pt>
                <c:pt idx="449">
                  <c:v>2.3812950584606343</c:v>
                </c:pt>
                <c:pt idx="450">
                  <c:v>2.766003526845735</c:v>
                </c:pt>
                <c:pt idx="451">
                  <c:v>2.9629541599663121</c:v>
                </c:pt>
                <c:pt idx="452">
                  <c:v>2.7906511063359951</c:v>
                </c:pt>
                <c:pt idx="453">
                  <c:v>2.691317320809075</c:v>
                </c:pt>
                <c:pt idx="454">
                  <c:v>3.372341068895258</c:v>
                </c:pt>
                <c:pt idx="455">
                  <c:v>6.5422314144139042</c:v>
                </c:pt>
                <c:pt idx="456">
                  <c:v>4.8104253695813686</c:v>
                </c:pt>
                <c:pt idx="457">
                  <c:v>4.1672167065634182</c:v>
                </c:pt>
                <c:pt idx="458">
                  <c:v>4.1678372991553934</c:v>
                </c:pt>
                <c:pt idx="459">
                  <c:v>6.616261478111646</c:v>
                </c:pt>
                <c:pt idx="460">
                  <c:v>6.4134153526825637</c:v>
                </c:pt>
                <c:pt idx="461">
                  <c:v>5.9550910851065915</c:v>
                </c:pt>
                <c:pt idx="462">
                  <c:v>4.8955737607691381</c:v>
                </c:pt>
                <c:pt idx="463">
                  <c:v>4.7283827766976865</c:v>
                </c:pt>
                <c:pt idx="464">
                  <c:v>4.2227541510357209</c:v>
                </c:pt>
                <c:pt idx="465">
                  <c:v>3.7251480707927684</c:v>
                </c:pt>
                <c:pt idx="466">
                  <c:v>3.5089004849163095</c:v>
                </c:pt>
                <c:pt idx="467">
                  <c:v>3.5460648130278485</c:v>
                </c:pt>
                <c:pt idx="468">
                  <c:v>3.3737802651341902</c:v>
                </c:pt>
                <c:pt idx="469">
                  <c:v>3.3419204943567538</c:v>
                </c:pt>
                <c:pt idx="470">
                  <c:v>3.0284790474402152</c:v>
                </c:pt>
                <c:pt idx="471">
                  <c:v>2.1642579229613159</c:v>
                </c:pt>
                <c:pt idx="472">
                  <c:v>1.9967243889342221</c:v>
                </c:pt>
                <c:pt idx="473">
                  <c:v>1.4608812827083091</c:v>
                </c:pt>
                <c:pt idx="474">
                  <c:v>1.4040546747508844</c:v>
                </c:pt>
                <c:pt idx="475">
                  <c:v>1.1764638157715228</c:v>
                </c:pt>
                <c:pt idx="476">
                  <c:v>1.4032384412348726</c:v>
                </c:pt>
                <c:pt idx="477">
                  <c:v>1.3707093055835964</c:v>
                </c:pt>
                <c:pt idx="478">
                  <c:v>1.7504328467820005</c:v>
                </c:pt>
                <c:pt idx="479">
                  <c:v>1.6184502811537538</c:v>
                </c:pt>
                <c:pt idx="480">
                  <c:v>1.4059448720129408</c:v>
                </c:pt>
                <c:pt idx="481">
                  <c:v>1.6278981118019773</c:v>
                </c:pt>
                <c:pt idx="482">
                  <c:v>1.8058356768249346</c:v>
                </c:pt>
                <c:pt idx="483">
                  <c:v>1.6446957332489673</c:v>
                </c:pt>
                <c:pt idx="484">
                  <c:v>1.5266856424625501</c:v>
                </c:pt>
                <c:pt idx="485">
                  <c:v>1.9674486905467643</c:v>
                </c:pt>
                <c:pt idx="486">
                  <c:v>1.5848218641955854</c:v>
                </c:pt>
              </c:numCache>
            </c:numRef>
          </c:xVal>
          <c:yVal>
            <c:numRef>
              <c:f>'SCPT-13'!$AM$13:$AM$9908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60.612179023521378</c:v>
                </c:pt>
                <c:pt idx="5">
                  <c:v>64.703007873811572</c:v>
                </c:pt>
                <c:pt idx="6">
                  <c:v>61.573615310259193</c:v>
                </c:pt>
                <c:pt idx="7">
                  <c:v>57.664071329269419</c:v>
                </c:pt>
                <c:pt idx="8">
                  <c:v>54.54653320074555</c:v>
                </c:pt>
                <c:pt idx="9">
                  <c:v>51.944409231906661</c:v>
                </c:pt>
                <c:pt idx="10">
                  <c:v>49.128407347837047</c:v>
                </c:pt>
                <c:pt idx="11">
                  <c:v>47.124788284627051</c:v>
                </c:pt>
                <c:pt idx="12">
                  <c:v>44.622769912981063</c:v>
                </c:pt>
                <c:pt idx="13">
                  <c:v>42.431126184593765</c:v>
                </c:pt>
                <c:pt idx="14">
                  <c:v>40.417543268599808</c:v>
                </c:pt>
                <c:pt idx="15">
                  <c:v>38.371111494243863</c:v>
                </c:pt>
                <c:pt idx="16">
                  <c:v>36.876935455831699</c:v>
                </c:pt>
                <c:pt idx="17">
                  <c:v>36.109263527626098</c:v>
                </c:pt>
                <c:pt idx="18">
                  <c:v>35.177507684350672</c:v>
                </c:pt>
                <c:pt idx="19">
                  <c:v>34.413785790107639</c:v>
                </c:pt>
                <c:pt idx="20">
                  <c:v>33.136923322084833</c:v>
                </c:pt>
                <c:pt idx="21">
                  <c:v>31.854462223539379</c:v>
                </c:pt>
                <c:pt idx="22">
                  <c:v>31.082729854442469</c:v>
                </c:pt>
                <c:pt idx="23">
                  <c:v>30.290469676768531</c:v>
                </c:pt>
                <c:pt idx="24">
                  <c:v>30.029685077070962</c:v>
                </c:pt>
                <c:pt idx="25">
                  <c:v>29.784929682131938</c:v>
                </c:pt>
                <c:pt idx="26">
                  <c:v>29.804259786041769</c:v>
                </c:pt>
                <c:pt idx="27">
                  <c:v>28.875320512428079</c:v>
                </c:pt>
                <c:pt idx="28">
                  <c:v>25.818064977189326</c:v>
                </c:pt>
                <c:pt idx="29">
                  <c:v>29.263376448957821</c:v>
                </c:pt>
                <c:pt idx="30">
                  <c:v>28.901998942890192</c:v>
                </c:pt>
                <c:pt idx="31">
                  <c:v>27.480328379940396</c:v>
                </c:pt>
                <c:pt idx="32">
                  <c:v>26.418821393598403</c:v>
                </c:pt>
                <c:pt idx="33">
                  <c:v>25.128070839248924</c:v>
                </c:pt>
                <c:pt idx="34">
                  <c:v>24.145822114196921</c:v>
                </c:pt>
                <c:pt idx="35">
                  <c:v>23.739549625322326</c:v>
                </c:pt>
                <c:pt idx="36">
                  <c:v>23.658316719315025</c:v>
                </c:pt>
                <c:pt idx="37">
                  <c:v>23.833728872370695</c:v>
                </c:pt>
                <c:pt idx="38">
                  <c:v>23.688821221067411</c:v>
                </c:pt>
                <c:pt idx="39">
                  <c:v>23.515553080314589</c:v>
                </c:pt>
                <c:pt idx="40">
                  <c:v>22.74766834167923</c:v>
                </c:pt>
                <c:pt idx="41">
                  <c:v>23.376971870482841</c:v>
                </c:pt>
                <c:pt idx="42">
                  <c:v>23.211692924622117</c:v>
                </c:pt>
                <c:pt idx="43">
                  <c:v>23.101519390790109</c:v>
                </c:pt>
                <c:pt idx="44">
                  <c:v>22.607269213635881</c:v>
                </c:pt>
                <c:pt idx="45">
                  <c:v>22.570940913728748</c:v>
                </c:pt>
                <c:pt idx="46">
                  <c:v>22.881809353091089</c:v>
                </c:pt>
                <c:pt idx="47">
                  <c:v>22.553507012870526</c:v>
                </c:pt>
                <c:pt idx="48">
                  <c:v>22.671815599794606</c:v>
                </c:pt>
                <c:pt idx="49">
                  <c:v>22.941016088765419</c:v>
                </c:pt>
                <c:pt idx="50">
                  <c:v>22.839053835273468</c:v>
                </c:pt>
                <c:pt idx="51">
                  <c:v>22.574942843305799</c:v>
                </c:pt>
                <c:pt idx="52">
                  <c:v>22.560031081386505</c:v>
                </c:pt>
                <c:pt idx="53">
                  <c:v>22.795001071167917</c:v>
                </c:pt>
                <c:pt idx="54">
                  <c:v>22.850620651570079</c:v>
                </c:pt>
                <c:pt idx="55">
                  <c:v>22.833020132976991</c:v>
                </c:pt>
                <c:pt idx="56">
                  <c:v>22.62204238642061</c:v>
                </c:pt>
                <c:pt idx="57">
                  <c:v>22.15452712943878</c:v>
                </c:pt>
                <c:pt idx="58">
                  <c:v>21.770321452338838</c:v>
                </c:pt>
                <c:pt idx="59">
                  <c:v>21.563897416878749</c:v>
                </c:pt>
                <c:pt idx="60">
                  <c:v>21.228194078458145</c:v>
                </c:pt>
                <c:pt idx="61">
                  <c:v>20.781288803803211</c:v>
                </c:pt>
                <c:pt idx="62">
                  <c:v>20.554777338635414</c:v>
                </c:pt>
                <c:pt idx="63">
                  <c:v>20.555978964915209</c:v>
                </c:pt>
                <c:pt idx="64">
                  <c:v>20.337191693095637</c:v>
                </c:pt>
                <c:pt idx="65">
                  <c:v>20.147565145300117</c:v>
                </c:pt>
                <c:pt idx="66">
                  <c:v>20.392733243453804</c:v>
                </c:pt>
                <c:pt idx="67">
                  <c:v>20.113143435999653</c:v>
                </c:pt>
                <c:pt idx="68">
                  <c:v>19.905241762672247</c:v>
                </c:pt>
                <c:pt idx="69">
                  <c:v>20.13722698709671</c:v>
                </c:pt>
                <c:pt idx="70">
                  <c:v>21.819831670611162</c:v>
                </c:pt>
                <c:pt idx="71">
                  <c:v>25.021266259131284</c:v>
                </c:pt>
                <c:pt idx="72">
                  <c:v>22.994993301194569</c:v>
                </c:pt>
                <c:pt idx="73">
                  <c:v>21.44748894083331</c:v>
                </c:pt>
                <c:pt idx="74">
                  <c:v>21.845956078316597</c:v>
                </c:pt>
                <c:pt idx="75">
                  <c:v>20.962731990302085</c:v>
                </c:pt>
                <c:pt idx="76">
                  <c:v>20.653206929737237</c:v>
                </c:pt>
                <c:pt idx="77">
                  <c:v>19.703434828092309</c:v>
                </c:pt>
                <c:pt idx="78">
                  <c:v>18.892282041558545</c:v>
                </c:pt>
                <c:pt idx="79">
                  <c:v>17.689160093810759</c:v>
                </c:pt>
                <c:pt idx="80">
                  <c:v>17.188799521840544</c:v>
                </c:pt>
                <c:pt idx="81">
                  <c:v>17.01895291206651</c:v>
                </c:pt>
                <c:pt idx="82">
                  <c:v>16.816715064260627</c:v>
                </c:pt>
                <c:pt idx="83">
                  <c:v>19.124111703517752</c:v>
                </c:pt>
                <c:pt idx="84">
                  <c:v>21.738605612607188</c:v>
                </c:pt>
                <c:pt idx="85">
                  <c:v>22.671641690235898</c:v>
                </c:pt>
                <c:pt idx="86">
                  <c:v>22.810003822462775</c:v>
                </c:pt>
                <c:pt idx="87">
                  <c:v>20.438355206149534</c:v>
                </c:pt>
                <c:pt idx="88">
                  <c:v>19.909120765686104</c:v>
                </c:pt>
                <c:pt idx="89">
                  <c:v>21.166883087187795</c:v>
                </c:pt>
                <c:pt idx="90">
                  <c:v>20.266962331753891</c:v>
                </c:pt>
                <c:pt idx="91">
                  <c:v>19.088423331207157</c:v>
                </c:pt>
                <c:pt idx="92">
                  <c:v>18.48122769527847</c:v>
                </c:pt>
                <c:pt idx="93">
                  <c:v>17.379513335428079</c:v>
                </c:pt>
                <c:pt idx="94">
                  <c:v>16.115659084265165</c:v>
                </c:pt>
                <c:pt idx="95">
                  <c:v>15.259028210979521</c:v>
                </c:pt>
                <c:pt idx="96">
                  <c:v>15.072291576739181</c:v>
                </c:pt>
                <c:pt idx="97">
                  <c:v>15.127474060816271</c:v>
                </c:pt>
                <c:pt idx="98">
                  <c:v>14.454644385810944</c:v>
                </c:pt>
                <c:pt idx="99">
                  <c:v>14.030584696256215</c:v>
                </c:pt>
                <c:pt idx="100">
                  <c:v>13.874053787166051</c:v>
                </c:pt>
                <c:pt idx="101">
                  <c:v>14.249056141796279</c:v>
                </c:pt>
                <c:pt idx="102">
                  <c:v>14.99314954449464</c:v>
                </c:pt>
                <c:pt idx="103">
                  <c:v>14.078124387319306</c:v>
                </c:pt>
                <c:pt idx="104">
                  <c:v>14.210006419124459</c:v>
                </c:pt>
                <c:pt idx="105">
                  <c:v>14.622996228937621</c:v>
                </c:pt>
                <c:pt idx="106">
                  <c:v>14.856781564038172</c:v>
                </c:pt>
                <c:pt idx="107">
                  <c:v>15.483566167747387</c:v>
                </c:pt>
                <c:pt idx="108">
                  <c:v>15.36236815660552</c:v>
                </c:pt>
                <c:pt idx="109">
                  <c:v>16.461201620054059</c:v>
                </c:pt>
                <c:pt idx="110">
                  <c:v>17.893320511123619</c:v>
                </c:pt>
                <c:pt idx="111">
                  <c:v>20.240512973518939</c:v>
                </c:pt>
                <c:pt idx="112">
                  <c:v>19.033376494681374</c:v>
                </c:pt>
                <c:pt idx="113">
                  <c:v>17.66394519973424</c:v>
                </c:pt>
                <c:pt idx="114">
                  <c:v>18.01954070238726</c:v>
                </c:pt>
                <c:pt idx="115">
                  <c:v>19.149626578764419</c:v>
                </c:pt>
                <c:pt idx="116">
                  <c:v>19.330973887112144</c:v>
                </c:pt>
                <c:pt idx="117">
                  <c:v>18.863737517350579</c:v>
                </c:pt>
                <c:pt idx="118">
                  <c:v>18.86343849481058</c:v>
                </c:pt>
                <c:pt idx="119">
                  <c:v>18.677314722977552</c:v>
                </c:pt>
                <c:pt idx="120">
                  <c:v>18.434859429790695</c:v>
                </c:pt>
                <c:pt idx="121">
                  <c:v>18.192697148053941</c:v>
                </c:pt>
                <c:pt idx="122">
                  <c:v>18.000292830833981</c:v>
                </c:pt>
                <c:pt idx="123">
                  <c:v>18.118699745993059</c:v>
                </c:pt>
                <c:pt idx="124">
                  <c:v>17.995832873816529</c:v>
                </c:pt>
                <c:pt idx="125">
                  <c:v>18.393140894856749</c:v>
                </c:pt>
                <c:pt idx="126">
                  <c:v>18.576233360621305</c:v>
                </c:pt>
                <c:pt idx="127">
                  <c:v>18.620402923566793</c:v>
                </c:pt>
                <c:pt idx="128">
                  <c:v>19.167900014880829</c:v>
                </c:pt>
                <c:pt idx="129">
                  <c:v>20.264287496236193</c:v>
                </c:pt>
                <c:pt idx="130">
                  <c:v>21.307027981051618</c:v>
                </c:pt>
                <c:pt idx="131">
                  <c:v>21.342793184848446</c:v>
                </c:pt>
                <c:pt idx="132">
                  <c:v>22.095573318944968</c:v>
                </c:pt>
                <c:pt idx="133">
                  <c:v>22.213323024521369</c:v>
                </c:pt>
                <c:pt idx="134">
                  <c:v>21.71656869411461</c:v>
                </c:pt>
                <c:pt idx="135">
                  <c:v>20.395945866129111</c:v>
                </c:pt>
                <c:pt idx="136">
                  <c:v>19.928052870245786</c:v>
                </c:pt>
                <c:pt idx="137">
                  <c:v>19.202471208476773</c:v>
                </c:pt>
                <c:pt idx="138">
                  <c:v>18.709742431771847</c:v>
                </c:pt>
                <c:pt idx="139">
                  <c:v>18.360940405002498</c:v>
                </c:pt>
                <c:pt idx="140">
                  <c:v>18.080452279354002</c:v>
                </c:pt>
                <c:pt idx="141">
                  <c:v>17.971668132257015</c:v>
                </c:pt>
                <c:pt idx="142">
                  <c:v>17.940208562538789</c:v>
                </c:pt>
                <c:pt idx="143">
                  <c:v>18.020551725612361</c:v>
                </c:pt>
                <c:pt idx="144">
                  <c:v>18.01798121225843</c:v>
                </c:pt>
                <c:pt idx="145">
                  <c:v>18.210948904120119</c:v>
                </c:pt>
                <c:pt idx="146">
                  <c:v>18.405288514970135</c:v>
                </c:pt>
                <c:pt idx="147">
                  <c:v>20.583756716865253</c:v>
                </c:pt>
                <c:pt idx="148">
                  <c:v>20.763154171466915</c:v>
                </c:pt>
                <c:pt idx="149">
                  <c:v>20.810565020681643</c:v>
                </c:pt>
                <c:pt idx="150">
                  <c:v>18.580216557864247</c:v>
                </c:pt>
                <c:pt idx="151">
                  <c:v>19.068140534760218</c:v>
                </c:pt>
                <c:pt idx="152">
                  <c:v>18.779172770873604</c:v>
                </c:pt>
                <c:pt idx="153">
                  <c:v>18.446022540606577</c:v>
                </c:pt>
                <c:pt idx="154">
                  <c:v>18.5817286780762</c:v>
                </c:pt>
                <c:pt idx="155">
                  <c:v>18.433633933800703</c:v>
                </c:pt>
                <c:pt idx="156">
                  <c:v>17.908280645995156</c:v>
                </c:pt>
                <c:pt idx="157">
                  <c:v>17.163449605273371</c:v>
                </c:pt>
                <c:pt idx="158">
                  <c:v>16.510784054435582</c:v>
                </c:pt>
                <c:pt idx="159">
                  <c:v>15.942896183181601</c:v>
                </c:pt>
                <c:pt idx="160">
                  <c:v>15.010153833847937</c:v>
                </c:pt>
                <c:pt idx="161">
                  <c:v>14.475592102020055</c:v>
                </c:pt>
                <c:pt idx="162">
                  <c:v>13.436035058590813</c:v>
                </c:pt>
                <c:pt idx="163">
                  <c:v>13.046074571169115</c:v>
                </c:pt>
                <c:pt idx="164">
                  <c:v>13.421305977422142</c:v>
                </c:pt>
                <c:pt idx="165">
                  <c:v>14.079298462982122</c:v>
                </c:pt>
                <c:pt idx="166">
                  <c:v>15.088609033053221</c:v>
                </c:pt>
                <c:pt idx="167">
                  <c:v>14.252825822212779</c:v>
                </c:pt>
                <c:pt idx="168">
                  <c:v>13.11059723259082</c:v>
                </c:pt>
                <c:pt idx="169">
                  <c:v>12.932050884540528</c:v>
                </c:pt>
                <c:pt idx="170">
                  <c:v>13.047712956204551</c:v>
                </c:pt>
                <c:pt idx="171">
                  <c:v>12.937484259992658</c:v>
                </c:pt>
                <c:pt idx="172">
                  <c:v>12.968840147227413</c:v>
                </c:pt>
                <c:pt idx="173">
                  <c:v>13.004692325157679</c:v>
                </c:pt>
                <c:pt idx="174">
                  <c:v>12.928443446889784</c:v>
                </c:pt>
                <c:pt idx="175">
                  <c:v>13.039506978262292</c:v>
                </c:pt>
                <c:pt idx="176">
                  <c:v>12.852828377014927</c:v>
                </c:pt>
                <c:pt idx="177">
                  <c:v>12.49866850392957</c:v>
                </c:pt>
                <c:pt idx="178">
                  <c:v>12.34615510671591</c:v>
                </c:pt>
                <c:pt idx="179">
                  <c:v>12.207964136646396</c:v>
                </c:pt>
                <c:pt idx="180">
                  <c:v>12.29323564604698</c:v>
                </c:pt>
                <c:pt idx="181">
                  <c:v>12.219406095048106</c:v>
                </c:pt>
                <c:pt idx="182">
                  <c:v>12.539247040678102</c:v>
                </c:pt>
                <c:pt idx="183">
                  <c:v>16.573412945252993</c:v>
                </c:pt>
                <c:pt idx="184">
                  <c:v>19.86443190371088</c:v>
                </c:pt>
                <c:pt idx="185">
                  <c:v>20.278253016691931</c:v>
                </c:pt>
                <c:pt idx="186">
                  <c:v>18.123550461863612</c:v>
                </c:pt>
                <c:pt idx="187">
                  <c:v>17.743677422153777</c:v>
                </c:pt>
                <c:pt idx="188">
                  <c:v>17.652523045214018</c:v>
                </c:pt>
                <c:pt idx="189">
                  <c:v>17.689824491601009</c:v>
                </c:pt>
                <c:pt idx="190">
                  <c:v>17.643641193280377</c:v>
                </c:pt>
                <c:pt idx="191">
                  <c:v>18.138885861192257</c:v>
                </c:pt>
                <c:pt idx="192">
                  <c:v>18.302539382970181</c:v>
                </c:pt>
                <c:pt idx="193">
                  <c:v>18.697403650190811</c:v>
                </c:pt>
                <c:pt idx="194">
                  <c:v>19.153335614595793</c:v>
                </c:pt>
                <c:pt idx="195">
                  <c:v>19.306295211174248</c:v>
                </c:pt>
                <c:pt idx="196">
                  <c:v>19.192856691957545</c:v>
                </c:pt>
                <c:pt idx="197">
                  <c:v>19.349728722288596</c:v>
                </c:pt>
                <c:pt idx="198">
                  <c:v>19.238150940455441</c:v>
                </c:pt>
                <c:pt idx="199">
                  <c:v>19.246172092320862</c:v>
                </c:pt>
                <c:pt idx="200">
                  <c:v>19.265025735991856</c:v>
                </c:pt>
                <c:pt idx="201">
                  <c:v>19.154166208684494</c:v>
                </c:pt>
                <c:pt idx="202">
                  <c:v>19.04444846704655</c:v>
                </c:pt>
                <c:pt idx="203">
                  <c:v>18.935853538797268</c:v>
                </c:pt>
                <c:pt idx="204">
                  <c:v>18.828362891144703</c:v>
                </c:pt>
                <c:pt idx="205">
                  <c:v>18.721958417749367</c:v>
                </c:pt>
                <c:pt idx="206">
                  <c:v>19.362981479698099</c:v>
                </c:pt>
                <c:pt idx="207">
                  <c:v>19.250899501317644</c:v>
                </c:pt>
                <c:pt idx="208">
                  <c:v>19.521196469760191</c:v>
                </c:pt>
                <c:pt idx="209">
                  <c:v>19.463200812975177</c:v>
                </c:pt>
                <c:pt idx="210">
                  <c:v>19.743921850707949</c:v>
                </c:pt>
                <c:pt idx="211">
                  <c:v>18.660572425301584</c:v>
                </c:pt>
                <c:pt idx="212">
                  <c:v>20.772463294475099</c:v>
                </c:pt>
                <c:pt idx="213">
                  <c:v>20.97400181144069</c:v>
                </c:pt>
                <c:pt idx="214">
                  <c:v>21.765846624011886</c:v>
                </c:pt>
                <c:pt idx="215">
                  <c:v>21.95095609163246</c:v>
                </c:pt>
                <c:pt idx="216">
                  <c:v>22.041070271689616</c:v>
                </c:pt>
                <c:pt idx="217">
                  <c:v>22.075389127350974</c:v>
                </c:pt>
                <c:pt idx="218">
                  <c:v>22.913995878472939</c:v>
                </c:pt>
                <c:pt idx="219">
                  <c:v>23.442553865179111</c:v>
                </c:pt>
                <c:pt idx="220">
                  <c:v>24.127951815767588</c:v>
                </c:pt>
                <c:pt idx="221">
                  <c:v>24.418066012067161</c:v>
                </c:pt>
                <c:pt idx="222">
                  <c:v>25.90929713041912</c:v>
                </c:pt>
                <c:pt idx="223">
                  <c:v>26.450331526793921</c:v>
                </c:pt>
                <c:pt idx="224">
                  <c:v>26.796106006090906</c:v>
                </c:pt>
                <c:pt idx="225">
                  <c:v>27.144076288036022</c:v>
                </c:pt>
                <c:pt idx="226">
                  <c:v>27.566525673830768</c:v>
                </c:pt>
                <c:pt idx="227">
                  <c:v>28.280361086637242</c:v>
                </c:pt>
                <c:pt idx="228">
                  <c:v>28.998719314788151</c:v>
                </c:pt>
                <c:pt idx="229">
                  <c:v>29.692086286974408</c:v>
                </c:pt>
                <c:pt idx="230">
                  <c:v>30.276843145595681</c:v>
                </c:pt>
                <c:pt idx="231">
                  <c:v>31.283746758387935</c:v>
                </c:pt>
                <c:pt idx="232">
                  <c:v>31.954216027583527</c:v>
                </c:pt>
                <c:pt idx="233">
                  <c:v>32.712580617771273</c:v>
                </c:pt>
                <c:pt idx="234">
                  <c:v>33.465163579949049</c:v>
                </c:pt>
                <c:pt idx="235">
                  <c:v>34.261604695762557</c:v>
                </c:pt>
                <c:pt idx="236">
                  <c:v>34.823767720688721</c:v>
                </c:pt>
                <c:pt idx="237">
                  <c:v>35.548123616658508</c:v>
                </c:pt>
                <c:pt idx="238">
                  <c:v>36.051329499982209</c:v>
                </c:pt>
                <c:pt idx="239">
                  <c:v>38.04548043829233</c:v>
                </c:pt>
                <c:pt idx="240">
                  <c:v>39.026874491347876</c:v>
                </c:pt>
                <c:pt idx="241">
                  <c:v>40.734044742928269</c:v>
                </c:pt>
                <c:pt idx="242">
                  <c:v>41.336499066826214</c:v>
                </c:pt>
                <c:pt idx="243">
                  <c:v>42.669066648060763</c:v>
                </c:pt>
                <c:pt idx="244">
                  <c:v>42.857141401834845</c:v>
                </c:pt>
                <c:pt idx="245">
                  <c:v>43.729711155866937</c:v>
                </c:pt>
                <c:pt idx="246">
                  <c:v>44.681106550969879</c:v>
                </c:pt>
                <c:pt idx="247">
                  <c:v>45.312738340730071</c:v>
                </c:pt>
                <c:pt idx="248">
                  <c:v>45.654394194819837</c:v>
                </c:pt>
                <c:pt idx="249">
                  <c:v>45.949794495034524</c:v>
                </c:pt>
                <c:pt idx="250">
                  <c:v>45.406155794291514</c:v>
                </c:pt>
                <c:pt idx="251">
                  <c:v>45.65024924273709</c:v>
                </c:pt>
                <c:pt idx="252">
                  <c:v>45.864822183038271</c:v>
                </c:pt>
                <c:pt idx="253">
                  <c:v>46.159161457174825</c:v>
                </c:pt>
                <c:pt idx="254">
                  <c:v>47.111108436696775</c:v>
                </c:pt>
                <c:pt idx="255">
                  <c:v>47.924492101378853</c:v>
                </c:pt>
                <c:pt idx="256">
                  <c:v>48.380870160684182</c:v>
                </c:pt>
                <c:pt idx="257">
                  <c:v>48.457089679722372</c:v>
                </c:pt>
                <c:pt idx="258">
                  <c:v>47.989823776464966</c:v>
                </c:pt>
                <c:pt idx="259">
                  <c:v>48.986477141257048</c:v>
                </c:pt>
                <c:pt idx="260">
                  <c:v>49.263489214502833</c:v>
                </c:pt>
                <c:pt idx="261">
                  <c:v>49.675365697566967</c:v>
                </c:pt>
                <c:pt idx="262">
                  <c:v>50.171772765562174</c:v>
                </c:pt>
                <c:pt idx="263">
                  <c:v>50.826326814224835</c:v>
                </c:pt>
                <c:pt idx="264">
                  <c:v>50.262995426993527</c:v>
                </c:pt>
                <c:pt idx="265">
                  <c:v>49.853119443948529</c:v>
                </c:pt>
                <c:pt idx="266">
                  <c:v>49.157972520745886</c:v>
                </c:pt>
                <c:pt idx="267">
                  <c:v>49.125205179092724</c:v>
                </c:pt>
                <c:pt idx="268">
                  <c:v>48.499762320743272</c:v>
                </c:pt>
                <c:pt idx="269">
                  <c:v>48.735038985579322</c:v>
                </c:pt>
                <c:pt idx="270">
                  <c:v>49.355851942543133</c:v>
                </c:pt>
                <c:pt idx="271">
                  <c:v>49.494165354186002</c:v>
                </c:pt>
                <c:pt idx="272">
                  <c:v>49.250998117954879</c:v>
                </c:pt>
                <c:pt idx="273">
                  <c:v>48.392919414620984</c:v>
                </c:pt>
                <c:pt idx="274">
                  <c:v>47.446067495591592</c:v>
                </c:pt>
                <c:pt idx="275">
                  <c:v>46.093868108746193</c:v>
                </c:pt>
                <c:pt idx="276">
                  <c:v>44.62403056904526</c:v>
                </c:pt>
                <c:pt idx="277">
                  <c:v>42.952021160524318</c:v>
                </c:pt>
                <c:pt idx="278">
                  <c:v>40.474251820885598</c:v>
                </c:pt>
                <c:pt idx="279">
                  <c:v>39.097507859283198</c:v>
                </c:pt>
                <c:pt idx="280">
                  <c:v>37.968666925045909</c:v>
                </c:pt>
                <c:pt idx="281">
                  <c:v>37.705560398445371</c:v>
                </c:pt>
                <c:pt idx="282">
                  <c:v>37.894509290972358</c:v>
                </c:pt>
                <c:pt idx="283">
                  <c:v>37.884365832016648</c:v>
                </c:pt>
                <c:pt idx="284">
                  <c:v>39.141042031614695</c:v>
                </c:pt>
                <c:pt idx="285">
                  <c:v>39.080425732028168</c:v>
                </c:pt>
                <c:pt idx="286">
                  <c:v>39.584389218835788</c:v>
                </c:pt>
                <c:pt idx="287">
                  <c:v>39.606658705981729</c:v>
                </c:pt>
                <c:pt idx="288">
                  <c:v>40.426428785634229</c:v>
                </c:pt>
                <c:pt idx="289">
                  <c:v>42.366800024693497</c:v>
                </c:pt>
                <c:pt idx="290">
                  <c:v>51.0179830409555</c:v>
                </c:pt>
                <c:pt idx="291">
                  <c:v>46.101508360224443</c:v>
                </c:pt>
                <c:pt idx="292">
                  <c:v>42.588447673297708</c:v>
                </c:pt>
                <c:pt idx="293">
                  <c:v>40.597000416786116</c:v>
                </c:pt>
                <c:pt idx="294">
                  <c:v>40.645853812025138</c:v>
                </c:pt>
                <c:pt idx="295">
                  <c:v>40.49863465005248</c:v>
                </c:pt>
                <c:pt idx="296">
                  <c:v>41.465620612226239</c:v>
                </c:pt>
                <c:pt idx="297">
                  <c:v>41.918939435738643</c:v>
                </c:pt>
                <c:pt idx="298">
                  <c:v>42.472858947484021</c:v>
                </c:pt>
                <c:pt idx="299">
                  <c:v>42.712100075919608</c:v>
                </c:pt>
                <c:pt idx="300">
                  <c:v>42.582268060902862</c:v>
                </c:pt>
                <c:pt idx="301">
                  <c:v>42.701538234333917</c:v>
                </c:pt>
                <c:pt idx="302">
                  <c:v>42.625478676061256</c:v>
                </c:pt>
                <c:pt idx="303">
                  <c:v>42.309488414884349</c:v>
                </c:pt>
                <c:pt idx="304">
                  <c:v>41.941472121764939</c:v>
                </c:pt>
                <c:pt idx="305">
                  <c:v>41.667603289441374</c:v>
                </c:pt>
                <c:pt idx="306">
                  <c:v>40.092635136443505</c:v>
                </c:pt>
                <c:pt idx="307">
                  <c:v>37.652565947559765</c:v>
                </c:pt>
                <c:pt idx="308">
                  <c:v>37.284563355130324</c:v>
                </c:pt>
                <c:pt idx="309">
                  <c:v>36.585165176396231</c:v>
                </c:pt>
                <c:pt idx="310">
                  <c:v>35.131978235199071</c:v>
                </c:pt>
                <c:pt idx="311">
                  <c:v>35.662822465302867</c:v>
                </c:pt>
                <c:pt idx="312">
                  <c:v>41.05541447581215</c:v>
                </c:pt>
                <c:pt idx="313">
                  <c:v>49.249084779911144</c:v>
                </c:pt>
                <c:pt idx="314">
                  <c:v>43.013872675819378</c:v>
                </c:pt>
                <c:pt idx="315">
                  <c:v>38.895054041486773</c:v>
                </c:pt>
                <c:pt idx="316">
                  <c:v>40.165263789579065</c:v>
                </c:pt>
                <c:pt idx="317">
                  <c:v>44.937121009589013</c:v>
                </c:pt>
                <c:pt idx="318">
                  <c:v>45.497414979390591</c:v>
                </c:pt>
                <c:pt idx="319">
                  <c:v>51.019759288231697</c:v>
                </c:pt>
                <c:pt idx="320">
                  <c:v>47.165688585429152</c:v>
                </c:pt>
                <c:pt idx="321">
                  <c:v>45.970687270949263</c:v>
                </c:pt>
                <c:pt idx="322">
                  <c:v>40.842650443210417</c:v>
                </c:pt>
                <c:pt idx="323">
                  <c:v>41.02776661169375</c:v>
                </c:pt>
                <c:pt idx="324">
                  <c:v>42.277757938993417</c:v>
                </c:pt>
                <c:pt idx="325">
                  <c:v>44.811096866776317</c:v>
                </c:pt>
                <c:pt idx="326">
                  <c:v>46.67556026015756</c:v>
                </c:pt>
                <c:pt idx="327">
                  <c:v>53.78085245196111</c:v>
                </c:pt>
                <c:pt idx="328">
                  <c:v>47.376408289951918</c:v>
                </c:pt>
                <c:pt idx="329">
                  <c:v>47.845341443697741</c:v>
                </c:pt>
                <c:pt idx="330">
                  <c:v>47.230591626679676</c:v>
                </c:pt>
                <c:pt idx="331">
                  <c:v>43.984058338064358</c:v>
                </c:pt>
                <c:pt idx="332">
                  <c:v>33.801717329039256</c:v>
                </c:pt>
                <c:pt idx="333">
                  <c:v>36.077830449787079</c:v>
                </c:pt>
                <c:pt idx="334">
                  <c:v>38.489138171628881</c:v>
                </c:pt>
                <c:pt idx="335">
                  <c:v>42.599193733564732</c:v>
                </c:pt>
                <c:pt idx="336">
                  <c:v>45.253885963033362</c:v>
                </c:pt>
                <c:pt idx="337">
                  <c:v>53.467226777666987</c:v>
                </c:pt>
                <c:pt idx="338">
                  <c:v>59.182656722906849</c:v>
                </c:pt>
                <c:pt idx="339">
                  <c:v>55.375186268269559</c:v>
                </c:pt>
                <c:pt idx="340">
                  <c:v>49.234387866414274</c:v>
                </c:pt>
                <c:pt idx="341">
                  <c:v>47.829769741626976</c:v>
                </c:pt>
                <c:pt idx="342">
                  <c:v>41.951520159469027</c:v>
                </c:pt>
                <c:pt idx="343">
                  <c:v>40.855468088494071</c:v>
                </c:pt>
                <c:pt idx="344">
                  <c:v>33.418566969763269</c:v>
                </c:pt>
                <c:pt idx="345">
                  <c:v>32.261996366076147</c:v>
                </c:pt>
                <c:pt idx="346">
                  <c:v>32.316486663054185</c:v>
                </c:pt>
                <c:pt idx="347">
                  <c:v>31.588254488423853</c:v>
                </c:pt>
                <c:pt idx="348">
                  <c:v>29.974884339945469</c:v>
                </c:pt>
                <c:pt idx="349">
                  <c:v>28.471763016190565</c:v>
                </c:pt>
                <c:pt idx="350">
                  <c:v>27.252396373846551</c:v>
                </c:pt>
                <c:pt idx="351">
                  <c:v>25.41085244436232</c:v>
                </c:pt>
                <c:pt idx="352">
                  <c:v>24.708358128079013</c:v>
                </c:pt>
                <c:pt idx="353">
                  <c:v>24.294848011326948</c:v>
                </c:pt>
                <c:pt idx="354">
                  <c:v>24.159936035941953</c:v>
                </c:pt>
                <c:pt idx="355">
                  <c:v>24.47002872632266</c:v>
                </c:pt>
                <c:pt idx="356">
                  <c:v>23.816910474656659</c:v>
                </c:pt>
                <c:pt idx="357">
                  <c:v>23.461710117403392</c:v>
                </c:pt>
                <c:pt idx="358">
                  <c:v>22.87355489495317</c:v>
                </c:pt>
                <c:pt idx="359">
                  <c:v>22.051099466390276</c:v>
                </c:pt>
                <c:pt idx="360">
                  <c:v>22.199190015406153</c:v>
                </c:pt>
                <c:pt idx="361">
                  <c:v>22.007124167751954</c:v>
                </c:pt>
                <c:pt idx="362">
                  <c:v>21.02042938998764</c:v>
                </c:pt>
                <c:pt idx="363">
                  <c:v>20.554689382993665</c:v>
                </c:pt>
                <c:pt idx="364">
                  <c:v>22.297228650382809</c:v>
                </c:pt>
                <c:pt idx="365">
                  <c:v>23.699838700788277</c:v>
                </c:pt>
                <c:pt idx="366">
                  <c:v>26.398906946262937</c:v>
                </c:pt>
                <c:pt idx="367">
                  <c:v>26.567527473864647</c:v>
                </c:pt>
                <c:pt idx="368">
                  <c:v>26.064105008149156</c:v>
                </c:pt>
                <c:pt idx="369">
                  <c:v>25.081394151515131</c:v>
                </c:pt>
                <c:pt idx="370">
                  <c:v>21.171008498731666</c:v>
                </c:pt>
                <c:pt idx="371">
                  <c:v>20.14562653621044</c:v>
                </c:pt>
                <c:pt idx="372">
                  <c:v>18.287164161825078</c:v>
                </c:pt>
                <c:pt idx="373">
                  <c:v>18.091891884747415</c:v>
                </c:pt>
                <c:pt idx="374">
                  <c:v>17.713261428409513</c:v>
                </c:pt>
                <c:pt idx="375">
                  <c:v>18.698516307053556</c:v>
                </c:pt>
                <c:pt idx="376">
                  <c:v>19.226606178511599</c:v>
                </c:pt>
                <c:pt idx="377">
                  <c:v>21.205698265141812</c:v>
                </c:pt>
                <c:pt idx="378">
                  <c:v>21.914922912537698</c:v>
                </c:pt>
                <c:pt idx="379">
                  <c:v>23.540167513368356</c:v>
                </c:pt>
                <c:pt idx="380">
                  <c:v>24.461171681086874</c:v>
                </c:pt>
                <c:pt idx="381">
                  <c:v>25.181255997918427</c:v>
                </c:pt>
                <c:pt idx="382">
                  <c:v>25.746808015589721</c:v>
                </c:pt>
                <c:pt idx="383">
                  <c:v>26.011043897505086</c:v>
                </c:pt>
                <c:pt idx="384">
                  <c:v>25.392965964668143</c:v>
                </c:pt>
                <c:pt idx="385">
                  <c:v>25.37322070073381</c:v>
                </c:pt>
                <c:pt idx="386">
                  <c:v>25.875777712572734</c:v>
                </c:pt>
                <c:pt idx="387">
                  <c:v>26.806200762531731</c:v>
                </c:pt>
                <c:pt idx="388">
                  <c:v>27.173195026778767</c:v>
                </c:pt>
                <c:pt idx="389">
                  <c:v>25.62578614187353</c:v>
                </c:pt>
                <c:pt idx="390">
                  <c:v>24.9300534472885</c:v>
                </c:pt>
                <c:pt idx="391">
                  <c:v>24.361475565965232</c:v>
                </c:pt>
                <c:pt idx="392">
                  <c:v>24.349611668611761</c:v>
                </c:pt>
                <c:pt idx="393">
                  <c:v>23.017166898320951</c:v>
                </c:pt>
                <c:pt idx="394">
                  <c:v>23.170914203038745</c:v>
                </c:pt>
                <c:pt idx="395">
                  <c:v>22.913738209562663</c:v>
                </c:pt>
                <c:pt idx="396">
                  <c:v>22.659905695987462</c:v>
                </c:pt>
                <c:pt idx="397">
                  <c:v>22.571496146177754</c:v>
                </c:pt>
                <c:pt idx="398">
                  <c:v>22.425822952105214</c:v>
                </c:pt>
                <c:pt idx="399">
                  <c:v>21.861055392272188</c:v>
                </c:pt>
                <c:pt idx="400">
                  <c:v>19.48832082345832</c:v>
                </c:pt>
                <c:pt idx="401">
                  <c:v>18.255728024359374</c:v>
                </c:pt>
                <c:pt idx="402">
                  <c:v>17.108292348774302</c:v>
                </c:pt>
                <c:pt idx="403">
                  <c:v>18.275766407301592</c:v>
                </c:pt>
                <c:pt idx="404">
                  <c:v>16.793296575527918</c:v>
                </c:pt>
                <c:pt idx="405">
                  <c:v>17.333005077561367</c:v>
                </c:pt>
                <c:pt idx="406">
                  <c:v>17.276969892996988</c:v>
                </c:pt>
                <c:pt idx="407">
                  <c:v>20.289964809565028</c:v>
                </c:pt>
                <c:pt idx="408">
                  <c:v>21.180967913952639</c:v>
                </c:pt>
                <c:pt idx="409">
                  <c:v>20.926161681791701</c:v>
                </c:pt>
                <c:pt idx="410">
                  <c:v>18.109592819637481</c:v>
                </c:pt>
                <c:pt idx="411">
                  <c:v>19.007600649938603</c:v>
                </c:pt>
                <c:pt idx="412">
                  <c:v>27.028838247685044</c:v>
                </c:pt>
                <c:pt idx="413">
                  <c:v>31.54082435899981</c:v>
                </c:pt>
                <c:pt idx="414">
                  <c:v>35.037597310817169</c:v>
                </c:pt>
                <c:pt idx="415">
                  <c:v>39.356355386689501</c:v>
                </c:pt>
                <c:pt idx="416">
                  <c:v>42.586700981080739</c:v>
                </c:pt>
                <c:pt idx="417">
                  <c:v>47.499417504042214</c:v>
                </c:pt>
                <c:pt idx="418">
                  <c:v>49.235751073865508</c:v>
                </c:pt>
                <c:pt idx="419">
                  <c:v>50.148222054266398</c:v>
                </c:pt>
                <c:pt idx="420">
                  <c:v>46.852782902555639</c:v>
                </c:pt>
                <c:pt idx="421">
                  <c:v>40.645742168113806</c:v>
                </c:pt>
                <c:pt idx="422">
                  <c:v>33.300515438403835</c:v>
                </c:pt>
                <c:pt idx="423">
                  <c:v>33.168622123496718</c:v>
                </c:pt>
                <c:pt idx="424">
                  <c:v>32.921162295382949</c:v>
                </c:pt>
                <c:pt idx="425">
                  <c:v>32.369106675652873</c:v>
                </c:pt>
                <c:pt idx="426">
                  <c:v>34.351403438715359</c:v>
                </c:pt>
                <c:pt idx="427">
                  <c:v>31.546493941943535</c:v>
                </c:pt>
                <c:pt idx="428">
                  <c:v>29.792117804063363</c:v>
                </c:pt>
                <c:pt idx="429">
                  <c:v>26.189866048452174</c:v>
                </c:pt>
                <c:pt idx="430">
                  <c:v>24.421541484591064</c:v>
                </c:pt>
                <c:pt idx="431">
                  <c:v>22.781755449253986</c:v>
                </c:pt>
                <c:pt idx="432">
                  <c:v>22.160306328648335</c:v>
                </c:pt>
                <c:pt idx="433">
                  <c:v>23.084406385715624</c:v>
                </c:pt>
                <c:pt idx="434">
                  <c:v>24.090279091755992</c:v>
                </c:pt>
                <c:pt idx="435">
                  <c:v>24.532581022719857</c:v>
                </c:pt>
                <c:pt idx="436">
                  <c:v>24.95928644002095</c:v>
                </c:pt>
                <c:pt idx="437">
                  <c:v>25.016462271680581</c:v>
                </c:pt>
                <c:pt idx="438">
                  <c:v>28.104988855579304</c:v>
                </c:pt>
                <c:pt idx="439">
                  <c:v>30.93230743113843</c:v>
                </c:pt>
                <c:pt idx="440">
                  <c:v>31.36785821995317</c:v>
                </c:pt>
                <c:pt idx="441">
                  <c:v>30.299468949580415</c:v>
                </c:pt>
                <c:pt idx="442">
                  <c:v>29.994056572352758</c:v>
                </c:pt>
                <c:pt idx="443">
                  <c:v>34.116740993728946</c:v>
                </c:pt>
                <c:pt idx="444">
                  <c:v>38.701022416619104</c:v>
                </c:pt>
                <c:pt idx="445">
                  <c:v>38.270442930464647</c:v>
                </c:pt>
                <c:pt idx="446">
                  <c:v>39.698355471319275</c:v>
                </c:pt>
                <c:pt idx="447">
                  <c:v>44.434471462256013</c:v>
                </c:pt>
                <c:pt idx="448">
                  <c:v>52.828017202331424</c:v>
                </c:pt>
                <c:pt idx="449">
                  <c:v>52.764001161920383</c:v>
                </c:pt>
                <c:pt idx="450">
                  <c:v>50.552038944363289</c:v>
                </c:pt>
                <c:pt idx="451">
                  <c:v>47.913081615159967</c:v>
                </c:pt>
                <c:pt idx="452">
                  <c:v>49.617338897282551</c:v>
                </c:pt>
                <c:pt idx="453">
                  <c:v>56.814378673686946</c:v>
                </c:pt>
                <c:pt idx="454">
                  <c:v>53.833862592380804</c:v>
                </c:pt>
                <c:pt idx="455">
                  <c:v>31.25850932412261</c:v>
                </c:pt>
                <c:pt idx="456">
                  <c:v>37.157939217559644</c:v>
                </c:pt>
                <c:pt idx="457">
                  <c:v>35.515450569702409</c:v>
                </c:pt>
                <c:pt idx="458">
                  <c:v>35.433922934097026</c:v>
                </c:pt>
                <c:pt idx="459">
                  <c:v>29.397366810474519</c:v>
                </c:pt>
                <c:pt idx="460">
                  <c:v>27.253693794760476</c:v>
                </c:pt>
                <c:pt idx="461">
                  <c:v>25.768220448885078</c:v>
                </c:pt>
                <c:pt idx="462">
                  <c:v>25.014258595031084</c:v>
                </c:pt>
                <c:pt idx="463">
                  <c:v>23.914643868329858</c:v>
                </c:pt>
                <c:pt idx="464">
                  <c:v>23.520431848893029</c:v>
                </c:pt>
                <c:pt idx="465">
                  <c:v>24.918316511271509</c:v>
                </c:pt>
                <c:pt idx="466">
                  <c:v>25.253540282071693</c:v>
                </c:pt>
                <c:pt idx="467">
                  <c:v>25.224858622461227</c:v>
                </c:pt>
                <c:pt idx="468">
                  <c:v>26.419809476991997</c:v>
                </c:pt>
                <c:pt idx="469">
                  <c:v>26.833199344244221</c:v>
                </c:pt>
                <c:pt idx="470">
                  <c:v>28.551867966332118</c:v>
                </c:pt>
                <c:pt idx="471">
                  <c:v>36.770464333004142</c:v>
                </c:pt>
                <c:pt idx="472">
                  <c:v>40.722470579315626</c:v>
                </c:pt>
                <c:pt idx="473">
                  <c:v>61.048823487843762</c:v>
                </c:pt>
                <c:pt idx="474">
                  <c:v>69.749285383877236</c:v>
                </c:pt>
                <c:pt idx="475">
                  <c:v>78.711970602798118</c:v>
                </c:pt>
                <c:pt idx="476">
                  <c:v>73.643613449913531</c:v>
                </c:pt>
                <c:pt idx="477">
                  <c:v>71.671658589179245</c:v>
                </c:pt>
                <c:pt idx="478">
                  <c:v>60.99248940051757</c:v>
                </c:pt>
                <c:pt idx="479">
                  <c:v>64.372537784411804</c:v>
                </c:pt>
                <c:pt idx="480">
                  <c:v>77.093887368737285</c:v>
                </c:pt>
                <c:pt idx="481">
                  <c:v>82.511546021288396</c:v>
                </c:pt>
                <c:pt idx="482">
                  <c:v>85.333945884869735</c:v>
                </c:pt>
                <c:pt idx="483">
                  <c:v>87.793211091277243</c:v>
                </c:pt>
                <c:pt idx="484">
                  <c:v>87.907656506562262</c:v>
                </c:pt>
                <c:pt idx="485">
                  <c:v>67.624770954650799</c:v>
                </c:pt>
                <c:pt idx="486">
                  <c:v>82.399064382694533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B3-42CF-8B39-1CE10F74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160008"/>
        <c:axId val="2071153240"/>
      </c:scatterChart>
      <c:valAx>
        <c:axId val="20711600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fs/</a:t>
                </a:r>
                <a:r>
                  <a:rPr lang="en-US" sz="1400">
                    <a:latin typeface="Symbol" panose="05050102010706020507" pitchFamily="18" charset="2"/>
                  </a:rPr>
                  <a:t>s</a:t>
                </a:r>
                <a:r>
                  <a:rPr lang="en-US" sz="1400"/>
                  <a:t>eff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50608621867472048"/>
              <c:y val="0.94541434780925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53240"/>
        <c:crosses val="autoZero"/>
        <c:crossBetween val="midCat"/>
      </c:valAx>
      <c:valAx>
        <c:axId val="207115324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Symbol" panose="05050102010706020507" pitchFamily="18" charset="2"/>
                  </a:rPr>
                  <a:t>D</a:t>
                </a:r>
                <a:r>
                  <a:rPr lang="en-US" sz="1400"/>
                  <a:t>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600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500" r="33200" b="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Tip Resistance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'SCPT-13'!$G$9</c:f>
              <c:strCache>
                <c:ptCount val="1"/>
                <c:pt idx="0">
                  <c:v>qt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'SCPT-13'!$G$13:$G$9908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1.2859992</c:v>
                </c:pt>
                <c:pt idx="5">
                  <c:v>1.5451199999999998</c:v>
                </c:pt>
                <c:pt idx="6">
                  <c:v>1.5762311999999998</c:v>
                </c:pt>
                <c:pt idx="7">
                  <c:v>1.5680879999999999</c:v>
                </c:pt>
                <c:pt idx="8">
                  <c:v>1.5724727999999999</c:v>
                </c:pt>
                <c:pt idx="9">
                  <c:v>1.5396911999999998</c:v>
                </c:pt>
                <c:pt idx="10">
                  <c:v>1.5685055999999999</c:v>
                </c:pt>
                <c:pt idx="11">
                  <c:v>1.6413768</c:v>
                </c:pt>
                <c:pt idx="12">
                  <c:v>1.6693560000000001</c:v>
                </c:pt>
                <c:pt idx="13">
                  <c:v>1.6641360000000001</c:v>
                </c:pt>
                <c:pt idx="14">
                  <c:v>1.6200791999999999</c:v>
                </c:pt>
                <c:pt idx="15">
                  <c:v>1.5885503999999999</c:v>
                </c:pt>
                <c:pt idx="16">
                  <c:v>1.5685055999999999</c:v>
                </c:pt>
                <c:pt idx="17">
                  <c:v>1.5570215999999999</c:v>
                </c:pt>
                <c:pt idx="18">
                  <c:v>1.5513839999999999</c:v>
                </c:pt>
                <c:pt idx="19">
                  <c:v>1.5845832</c:v>
                </c:pt>
                <c:pt idx="20">
                  <c:v>1.6054632</c:v>
                </c:pt>
                <c:pt idx="21">
                  <c:v>1.6442999999999999</c:v>
                </c:pt>
                <c:pt idx="22">
                  <c:v>1.6509815999999999</c:v>
                </c:pt>
                <c:pt idx="23">
                  <c:v>1.6770816</c:v>
                </c:pt>
                <c:pt idx="24">
                  <c:v>1.7086103999999998</c:v>
                </c:pt>
                <c:pt idx="25">
                  <c:v>1.6879392000000002</c:v>
                </c:pt>
                <c:pt idx="26">
                  <c:v>1.6363656</c:v>
                </c:pt>
                <c:pt idx="27">
                  <c:v>1.5455375999999998</c:v>
                </c:pt>
                <c:pt idx="28">
                  <c:v>1.3409135999999999</c:v>
                </c:pt>
                <c:pt idx="29">
                  <c:v>1.5227784</c:v>
                </c:pt>
                <c:pt idx="30">
                  <c:v>1.5553511999999998</c:v>
                </c:pt>
                <c:pt idx="31">
                  <c:v>1.5365592000000001</c:v>
                </c:pt>
                <c:pt idx="32">
                  <c:v>1.5240312</c:v>
                </c:pt>
                <c:pt idx="33">
                  <c:v>1.5110855999999999</c:v>
                </c:pt>
                <c:pt idx="34">
                  <c:v>1.4991839999999999</c:v>
                </c:pt>
                <c:pt idx="35">
                  <c:v>1.5056567999999997</c:v>
                </c:pt>
                <c:pt idx="36">
                  <c:v>1.5518015999999999</c:v>
                </c:pt>
                <c:pt idx="37">
                  <c:v>1.5979463999999999</c:v>
                </c:pt>
                <c:pt idx="38">
                  <c:v>1.6184087999999999</c:v>
                </c:pt>
                <c:pt idx="39">
                  <c:v>1.6188263999999999</c:v>
                </c:pt>
                <c:pt idx="40">
                  <c:v>1.6150679999999999</c:v>
                </c:pt>
                <c:pt idx="41">
                  <c:v>1.7234352000000002</c:v>
                </c:pt>
                <c:pt idx="42">
                  <c:v>1.7376336000000001</c:v>
                </c:pt>
                <c:pt idx="43">
                  <c:v>1.7902512000000002</c:v>
                </c:pt>
                <c:pt idx="44">
                  <c:v>1.7697887999999997</c:v>
                </c:pt>
                <c:pt idx="45">
                  <c:v>1.8150983999999997</c:v>
                </c:pt>
                <c:pt idx="46">
                  <c:v>1.9132343999999997</c:v>
                </c:pt>
                <c:pt idx="47">
                  <c:v>1.9132343999999997</c:v>
                </c:pt>
                <c:pt idx="48">
                  <c:v>1.9660607999999999</c:v>
                </c:pt>
                <c:pt idx="49">
                  <c:v>2.0122055999999997</c:v>
                </c:pt>
                <c:pt idx="50">
                  <c:v>1.9869407999999997</c:v>
                </c:pt>
                <c:pt idx="51">
                  <c:v>1.9666872</c:v>
                </c:pt>
                <c:pt idx="52">
                  <c:v>2.0126231999999997</c:v>
                </c:pt>
                <c:pt idx="53">
                  <c:v>2.0451959999999998</c:v>
                </c:pt>
                <c:pt idx="54">
                  <c:v>2.0516687999999998</c:v>
                </c:pt>
                <c:pt idx="55">
                  <c:v>2.0723400000000001</c:v>
                </c:pt>
                <c:pt idx="56">
                  <c:v>2.0854944</c:v>
                </c:pt>
                <c:pt idx="57">
                  <c:v>2.0675375999999996</c:v>
                </c:pt>
                <c:pt idx="58">
                  <c:v>2.0614824</c:v>
                </c:pt>
                <c:pt idx="59">
                  <c:v>2.0953079999999997</c:v>
                </c:pt>
                <c:pt idx="60">
                  <c:v>2.0825711999999998</c:v>
                </c:pt>
                <c:pt idx="61">
                  <c:v>2.0499983999999998</c:v>
                </c:pt>
                <c:pt idx="62">
                  <c:v>2.0648231999999997</c:v>
                </c:pt>
                <c:pt idx="63">
                  <c:v>2.1299687999999999</c:v>
                </c:pt>
                <c:pt idx="64">
                  <c:v>2.1696407999999998</c:v>
                </c:pt>
                <c:pt idx="65">
                  <c:v>2.1763223999999997</c:v>
                </c:pt>
                <c:pt idx="66">
                  <c:v>2.2615128000000002</c:v>
                </c:pt>
                <c:pt idx="67">
                  <c:v>2.2763375999999997</c:v>
                </c:pt>
                <c:pt idx="68">
                  <c:v>2.2773816</c:v>
                </c:pt>
                <c:pt idx="69">
                  <c:v>2.3613191999999996</c:v>
                </c:pt>
                <c:pt idx="70">
                  <c:v>2.7390384000000001</c:v>
                </c:pt>
                <c:pt idx="71">
                  <c:v>3.4527167999999997</c:v>
                </c:pt>
                <c:pt idx="72">
                  <c:v>2.8872863999999998</c:v>
                </c:pt>
                <c:pt idx="73">
                  <c:v>2.4943247999999998</c:v>
                </c:pt>
                <c:pt idx="74">
                  <c:v>2.6457047999999999</c:v>
                </c:pt>
                <c:pt idx="75">
                  <c:v>2.4936983999999995</c:v>
                </c:pt>
                <c:pt idx="76">
                  <c:v>2.4070464</c:v>
                </c:pt>
                <c:pt idx="77">
                  <c:v>2.2775903999999998</c:v>
                </c:pt>
                <c:pt idx="78">
                  <c:v>2.2076424000000001</c:v>
                </c:pt>
                <c:pt idx="79">
                  <c:v>2.1965759999999999</c:v>
                </c:pt>
                <c:pt idx="80">
                  <c:v>2.1974111999999999</c:v>
                </c:pt>
                <c:pt idx="81">
                  <c:v>2.2306104000000002</c:v>
                </c:pt>
                <c:pt idx="82">
                  <c:v>2.2704911999999999</c:v>
                </c:pt>
                <c:pt idx="83">
                  <c:v>2.8357128</c:v>
                </c:pt>
                <c:pt idx="84">
                  <c:v>3.5251703999999999</c:v>
                </c:pt>
                <c:pt idx="85">
                  <c:v>3.6026351999999995</c:v>
                </c:pt>
                <c:pt idx="86">
                  <c:v>3.5836343999999998</c:v>
                </c:pt>
                <c:pt idx="87">
                  <c:v>2.7235871999999999</c:v>
                </c:pt>
                <c:pt idx="88">
                  <c:v>2.6267039999999997</c:v>
                </c:pt>
                <c:pt idx="89">
                  <c:v>2.6945639999999997</c:v>
                </c:pt>
                <c:pt idx="90">
                  <c:v>2.6937287999999997</c:v>
                </c:pt>
                <c:pt idx="91">
                  <c:v>2.4648840000000001</c:v>
                </c:pt>
                <c:pt idx="92">
                  <c:v>2.4331463999999996</c:v>
                </c:pt>
                <c:pt idx="93">
                  <c:v>2.3170535999999999</c:v>
                </c:pt>
                <c:pt idx="94">
                  <c:v>2.2542047999999997</c:v>
                </c:pt>
                <c:pt idx="95">
                  <c:v>2.2815576000000002</c:v>
                </c:pt>
                <c:pt idx="96">
                  <c:v>2.3477472000000001</c:v>
                </c:pt>
                <c:pt idx="97">
                  <c:v>2.4001559999999995</c:v>
                </c:pt>
                <c:pt idx="98">
                  <c:v>2.3245703999999998</c:v>
                </c:pt>
                <c:pt idx="99">
                  <c:v>2.2542047999999997</c:v>
                </c:pt>
                <c:pt idx="100">
                  <c:v>2.2565015999999996</c:v>
                </c:pt>
                <c:pt idx="101">
                  <c:v>2.3817816000000001</c:v>
                </c:pt>
                <c:pt idx="102">
                  <c:v>2.5450631999999995</c:v>
                </c:pt>
                <c:pt idx="103">
                  <c:v>2.3076575999999998</c:v>
                </c:pt>
                <c:pt idx="104">
                  <c:v>2.3410655999999999</c:v>
                </c:pt>
                <c:pt idx="105">
                  <c:v>2.4517295999999997</c:v>
                </c:pt>
                <c:pt idx="106">
                  <c:v>2.2577544000000001</c:v>
                </c:pt>
                <c:pt idx="107">
                  <c:v>2.4421247999999998</c:v>
                </c:pt>
                <c:pt idx="108">
                  <c:v>2.4421247999999998</c:v>
                </c:pt>
                <c:pt idx="109">
                  <c:v>2.7651384000000001</c:v>
                </c:pt>
                <c:pt idx="110">
                  <c:v>3.1785624000000001</c:v>
                </c:pt>
                <c:pt idx="111">
                  <c:v>3.8623823999999995</c:v>
                </c:pt>
                <c:pt idx="112">
                  <c:v>3.6043056</c:v>
                </c:pt>
                <c:pt idx="113">
                  <c:v>3.4220231999999995</c:v>
                </c:pt>
                <c:pt idx="114">
                  <c:v>3.4451999999999998</c:v>
                </c:pt>
                <c:pt idx="115">
                  <c:v>3.7393991999999998</c:v>
                </c:pt>
                <c:pt idx="116">
                  <c:v>3.7030679999999996</c:v>
                </c:pt>
                <c:pt idx="117">
                  <c:v>3.5558639999999997</c:v>
                </c:pt>
                <c:pt idx="118">
                  <c:v>3.5389511999999996</c:v>
                </c:pt>
                <c:pt idx="119">
                  <c:v>3.5126423999999994</c:v>
                </c:pt>
                <c:pt idx="120">
                  <c:v>3.4804871999999998</c:v>
                </c:pt>
                <c:pt idx="121">
                  <c:v>3.4479143999999997</c:v>
                </c:pt>
                <c:pt idx="122">
                  <c:v>3.4190999999999998</c:v>
                </c:pt>
                <c:pt idx="123">
                  <c:v>3.5005319999999998</c:v>
                </c:pt>
                <c:pt idx="124">
                  <c:v>3.4894655999999999</c:v>
                </c:pt>
                <c:pt idx="125">
                  <c:v>3.6109871999999998</c:v>
                </c:pt>
                <c:pt idx="126">
                  <c:v>3.6481535999999997</c:v>
                </c:pt>
                <c:pt idx="127">
                  <c:v>3.6748799999999999</c:v>
                </c:pt>
                <c:pt idx="128">
                  <c:v>3.7986984000000001</c:v>
                </c:pt>
                <c:pt idx="129">
                  <c:v>4.1064695999999996</c:v>
                </c:pt>
                <c:pt idx="130">
                  <c:v>4.2254855999999998</c:v>
                </c:pt>
                <c:pt idx="131">
                  <c:v>4.1645159999999999</c:v>
                </c:pt>
                <c:pt idx="132">
                  <c:v>4.2781032000000003</c:v>
                </c:pt>
                <c:pt idx="133">
                  <c:v>4.2868728000000003</c:v>
                </c:pt>
                <c:pt idx="134">
                  <c:v>4.1329871999999996</c:v>
                </c:pt>
                <c:pt idx="135">
                  <c:v>3.8099736000000002</c:v>
                </c:pt>
                <c:pt idx="136">
                  <c:v>3.7711367999999998</c:v>
                </c:pt>
                <c:pt idx="137">
                  <c:v>3.6694512000000001</c:v>
                </c:pt>
                <c:pt idx="138">
                  <c:v>3.6778031999999996</c:v>
                </c:pt>
                <c:pt idx="139">
                  <c:v>3.6665279999999996</c:v>
                </c:pt>
                <c:pt idx="140">
                  <c:v>3.6871992000000002</c:v>
                </c:pt>
                <c:pt idx="141">
                  <c:v>3.6871992000000002</c:v>
                </c:pt>
                <c:pt idx="142">
                  <c:v>3.8014127999999996</c:v>
                </c:pt>
                <c:pt idx="143">
                  <c:v>3.8617559999999997</c:v>
                </c:pt>
                <c:pt idx="144">
                  <c:v>3.8911967999999995</c:v>
                </c:pt>
                <c:pt idx="145">
                  <c:v>3.9634416000000003</c:v>
                </c:pt>
                <c:pt idx="146">
                  <c:v>4.0440383999999998</c:v>
                </c:pt>
                <c:pt idx="147">
                  <c:v>4.7334959999999997</c:v>
                </c:pt>
                <c:pt idx="148">
                  <c:v>4.8080375999999996</c:v>
                </c:pt>
                <c:pt idx="149">
                  <c:v>4.8495888000000003</c:v>
                </c:pt>
                <c:pt idx="150">
                  <c:v>4.0966559999999994</c:v>
                </c:pt>
                <c:pt idx="151">
                  <c:v>4.116492</c:v>
                </c:pt>
                <c:pt idx="152">
                  <c:v>4.0480055999999998</c:v>
                </c:pt>
                <c:pt idx="153">
                  <c:v>3.9623975999999996</c:v>
                </c:pt>
                <c:pt idx="154">
                  <c:v>4.0417415999999999</c:v>
                </c:pt>
                <c:pt idx="155">
                  <c:v>4.0394448000000001</c:v>
                </c:pt>
                <c:pt idx="156">
                  <c:v>3.9375503999999997</c:v>
                </c:pt>
                <c:pt idx="157">
                  <c:v>3.8559095999999999</c:v>
                </c:pt>
                <c:pt idx="158">
                  <c:v>3.7201895999999999</c:v>
                </c:pt>
                <c:pt idx="159">
                  <c:v>3.6251855999999996</c:v>
                </c:pt>
                <c:pt idx="160">
                  <c:v>3.3915384</c:v>
                </c:pt>
                <c:pt idx="161">
                  <c:v>3.2785775999999998</c:v>
                </c:pt>
                <c:pt idx="162">
                  <c:v>3.0630959999999998</c:v>
                </c:pt>
                <c:pt idx="163">
                  <c:v>3.0077639999999999</c:v>
                </c:pt>
                <c:pt idx="164">
                  <c:v>3.1186367999999995</c:v>
                </c:pt>
                <c:pt idx="165">
                  <c:v>3.3848567999999997</c:v>
                </c:pt>
                <c:pt idx="166">
                  <c:v>3.7584</c:v>
                </c:pt>
                <c:pt idx="167">
                  <c:v>3.6001295999999998</c:v>
                </c:pt>
                <c:pt idx="168">
                  <c:v>3.2961168000000001</c:v>
                </c:pt>
                <c:pt idx="169">
                  <c:v>3.3372504000000003</c:v>
                </c:pt>
                <c:pt idx="170">
                  <c:v>3.4201440000000001</c:v>
                </c:pt>
                <c:pt idx="171">
                  <c:v>3.4063631999999995</c:v>
                </c:pt>
                <c:pt idx="172">
                  <c:v>3.4213967999999997</c:v>
                </c:pt>
                <c:pt idx="173">
                  <c:v>3.4383095999999997</c:v>
                </c:pt>
                <c:pt idx="174">
                  <c:v>3.4120007999999995</c:v>
                </c:pt>
                <c:pt idx="175">
                  <c:v>3.4614863999999996</c:v>
                </c:pt>
                <c:pt idx="176">
                  <c:v>3.3821423999999993</c:v>
                </c:pt>
                <c:pt idx="177">
                  <c:v>3.2998752000000002</c:v>
                </c:pt>
                <c:pt idx="178">
                  <c:v>3.2808743999999996</c:v>
                </c:pt>
                <c:pt idx="179">
                  <c:v>3.2854679999999998</c:v>
                </c:pt>
                <c:pt idx="180">
                  <c:v>3.3620975999999998</c:v>
                </c:pt>
                <c:pt idx="181">
                  <c:v>3.3808895999999997</c:v>
                </c:pt>
                <c:pt idx="182">
                  <c:v>3.5696447999999998</c:v>
                </c:pt>
                <c:pt idx="183">
                  <c:v>5.0372999999999992</c:v>
                </c:pt>
                <c:pt idx="184">
                  <c:v>6.1817328000000007</c:v>
                </c:pt>
                <c:pt idx="185">
                  <c:v>6.3372887999999987</c:v>
                </c:pt>
                <c:pt idx="186">
                  <c:v>5.4962423999999999</c:v>
                </c:pt>
                <c:pt idx="187">
                  <c:v>5.4678455999999995</c:v>
                </c:pt>
                <c:pt idx="188">
                  <c:v>5.5989719999999998</c:v>
                </c:pt>
                <c:pt idx="189">
                  <c:v>5.7246695999999995</c:v>
                </c:pt>
                <c:pt idx="190">
                  <c:v>5.7225815999999998</c:v>
                </c:pt>
                <c:pt idx="191">
                  <c:v>5.8190472</c:v>
                </c:pt>
                <c:pt idx="192">
                  <c:v>5.8555871999999995</c:v>
                </c:pt>
                <c:pt idx="193">
                  <c:v>5.8996440000000003</c:v>
                </c:pt>
                <c:pt idx="194">
                  <c:v>6.0161543999999996</c:v>
                </c:pt>
                <c:pt idx="195">
                  <c:v>6.0364080000000007</c:v>
                </c:pt>
                <c:pt idx="196">
                  <c:v>5.9720975999999988</c:v>
                </c:pt>
                <c:pt idx="197">
                  <c:v>6.0366168</c:v>
                </c:pt>
                <c:pt idx="198">
                  <c:v>6.0366168</c:v>
                </c:pt>
                <c:pt idx="199">
                  <c:v>5.9892191999999991</c:v>
                </c:pt>
                <c:pt idx="200">
                  <c:v>6.0280559999999994</c:v>
                </c:pt>
                <c:pt idx="201">
                  <c:v>6.0280559999999994</c:v>
                </c:pt>
                <c:pt idx="202">
                  <c:v>6.0280559999999994</c:v>
                </c:pt>
                <c:pt idx="203">
                  <c:v>6.0280559999999994</c:v>
                </c:pt>
                <c:pt idx="204">
                  <c:v>6.0280559999999994</c:v>
                </c:pt>
                <c:pt idx="205">
                  <c:v>6.0280559999999994</c:v>
                </c:pt>
                <c:pt idx="206">
                  <c:v>6.0217919999999996</c:v>
                </c:pt>
                <c:pt idx="207">
                  <c:v>6.0217919999999996</c:v>
                </c:pt>
                <c:pt idx="208">
                  <c:v>6.1053119999999996</c:v>
                </c:pt>
                <c:pt idx="209">
                  <c:v>6.0898608000000003</c:v>
                </c:pt>
                <c:pt idx="210">
                  <c:v>6.2255808000000004</c:v>
                </c:pt>
                <c:pt idx="211">
                  <c:v>5.7948263999999998</c:v>
                </c:pt>
                <c:pt idx="212">
                  <c:v>6.6653136000000002</c:v>
                </c:pt>
                <c:pt idx="213">
                  <c:v>6.8079239999999999</c:v>
                </c:pt>
                <c:pt idx="214">
                  <c:v>7.1704008000000004</c:v>
                </c:pt>
                <c:pt idx="215">
                  <c:v>7.2854495999999997</c:v>
                </c:pt>
                <c:pt idx="216">
                  <c:v>7.3491336</c:v>
                </c:pt>
                <c:pt idx="217">
                  <c:v>7.3487159999999996</c:v>
                </c:pt>
                <c:pt idx="218">
                  <c:v>7.7583815999999999</c:v>
                </c:pt>
                <c:pt idx="219">
                  <c:v>7.9795007999999994</c:v>
                </c:pt>
                <c:pt idx="220">
                  <c:v>8.3181743999999984</c:v>
                </c:pt>
                <c:pt idx="221">
                  <c:v>8.5002479999999991</c:v>
                </c:pt>
                <c:pt idx="222">
                  <c:v>9.2272895999999989</c:v>
                </c:pt>
                <c:pt idx="223">
                  <c:v>9.4809815999999998</c:v>
                </c:pt>
                <c:pt idx="224">
                  <c:v>9.6114815999999994</c:v>
                </c:pt>
                <c:pt idx="225">
                  <c:v>9.8455463999999999</c:v>
                </c:pt>
                <c:pt idx="226">
                  <c:v>10.0052784</c:v>
                </c:pt>
                <c:pt idx="227">
                  <c:v>10.3957344</c:v>
                </c:pt>
                <c:pt idx="228">
                  <c:v>10.7993448</c:v>
                </c:pt>
                <c:pt idx="229">
                  <c:v>11.202746400000001</c:v>
                </c:pt>
                <c:pt idx="230">
                  <c:v>11.5021656</c:v>
                </c:pt>
                <c:pt idx="231">
                  <c:v>12.0287592</c:v>
                </c:pt>
                <c:pt idx="232">
                  <c:v>12.308551199999998</c:v>
                </c:pt>
                <c:pt idx="233">
                  <c:v>12.698172000000001</c:v>
                </c:pt>
                <c:pt idx="234">
                  <c:v>13.0631544</c:v>
                </c:pt>
                <c:pt idx="235">
                  <c:v>13.413312000000001</c:v>
                </c:pt>
                <c:pt idx="236">
                  <c:v>13.648838399999999</c:v>
                </c:pt>
                <c:pt idx="237">
                  <c:v>14.027184</c:v>
                </c:pt>
                <c:pt idx="238">
                  <c:v>14.352912</c:v>
                </c:pt>
                <c:pt idx="239">
                  <c:v>15.4067256</c:v>
                </c:pt>
                <c:pt idx="240">
                  <c:v>15.979672799999999</c:v>
                </c:pt>
                <c:pt idx="241">
                  <c:v>16.928042399999999</c:v>
                </c:pt>
                <c:pt idx="242">
                  <c:v>17.279243999999998</c:v>
                </c:pt>
                <c:pt idx="243">
                  <c:v>18.032594400000001</c:v>
                </c:pt>
                <c:pt idx="244">
                  <c:v>18.125092799999997</c:v>
                </c:pt>
                <c:pt idx="245">
                  <c:v>18.619531200000001</c:v>
                </c:pt>
                <c:pt idx="246">
                  <c:v>19.051329599999999</c:v>
                </c:pt>
                <c:pt idx="247">
                  <c:v>19.467885599999999</c:v>
                </c:pt>
                <c:pt idx="248">
                  <c:v>19.675850399999998</c:v>
                </c:pt>
                <c:pt idx="249">
                  <c:v>19.818878399999999</c:v>
                </c:pt>
                <c:pt idx="250">
                  <c:v>19.521964799999999</c:v>
                </c:pt>
                <c:pt idx="251">
                  <c:v>19.6539264</c:v>
                </c:pt>
                <c:pt idx="252">
                  <c:v>19.902398399999999</c:v>
                </c:pt>
                <c:pt idx="253">
                  <c:v>20.151496799999997</c:v>
                </c:pt>
                <c:pt idx="254">
                  <c:v>20.738433599999997</c:v>
                </c:pt>
                <c:pt idx="255">
                  <c:v>21.452320799999999</c:v>
                </c:pt>
                <c:pt idx="256">
                  <c:v>21.816467999999997</c:v>
                </c:pt>
                <c:pt idx="257">
                  <c:v>21.817720799999996</c:v>
                </c:pt>
                <c:pt idx="258">
                  <c:v>21.6110088</c:v>
                </c:pt>
                <c:pt idx="259">
                  <c:v>22.2081768</c:v>
                </c:pt>
                <c:pt idx="260">
                  <c:v>22.234903199999998</c:v>
                </c:pt>
                <c:pt idx="261">
                  <c:v>22.391920799999998</c:v>
                </c:pt>
                <c:pt idx="262">
                  <c:v>22.666283999999997</c:v>
                </c:pt>
                <c:pt idx="263">
                  <c:v>23.237978399999996</c:v>
                </c:pt>
                <c:pt idx="264">
                  <c:v>23.303959199999998</c:v>
                </c:pt>
                <c:pt idx="265">
                  <c:v>23.187657600000001</c:v>
                </c:pt>
                <c:pt idx="266">
                  <c:v>22.955471999999997</c:v>
                </c:pt>
                <c:pt idx="267">
                  <c:v>23.084510399999999</c:v>
                </c:pt>
                <c:pt idx="268">
                  <c:v>22.734144000000001</c:v>
                </c:pt>
                <c:pt idx="269">
                  <c:v>22.799289599999998</c:v>
                </c:pt>
                <c:pt idx="270">
                  <c:v>22.877380799999997</c:v>
                </c:pt>
                <c:pt idx="271">
                  <c:v>22.682779200000002</c:v>
                </c:pt>
                <c:pt idx="272">
                  <c:v>22.219243200000001</c:v>
                </c:pt>
                <c:pt idx="273">
                  <c:v>21.779927999999998</c:v>
                </c:pt>
                <c:pt idx="274">
                  <c:v>21.324743999999999</c:v>
                </c:pt>
                <c:pt idx="275">
                  <c:v>20.870604</c:v>
                </c:pt>
                <c:pt idx="276">
                  <c:v>20.221236000000001</c:v>
                </c:pt>
                <c:pt idx="277">
                  <c:v>19.542635999999998</c:v>
                </c:pt>
                <c:pt idx="278">
                  <c:v>18.3092544</c:v>
                </c:pt>
                <c:pt idx="279">
                  <c:v>17.646105599999999</c:v>
                </c:pt>
                <c:pt idx="280">
                  <c:v>17.1128304</c:v>
                </c:pt>
                <c:pt idx="281">
                  <c:v>17.0336952</c:v>
                </c:pt>
                <c:pt idx="282">
                  <c:v>17.2278792</c:v>
                </c:pt>
                <c:pt idx="283">
                  <c:v>17.243539200000001</c:v>
                </c:pt>
                <c:pt idx="284">
                  <c:v>18.034682400000001</c:v>
                </c:pt>
                <c:pt idx="285">
                  <c:v>18.204645599999996</c:v>
                </c:pt>
                <c:pt idx="286">
                  <c:v>18.658994400000001</c:v>
                </c:pt>
                <c:pt idx="287">
                  <c:v>18.826869600000002</c:v>
                </c:pt>
                <c:pt idx="288">
                  <c:v>19.360144799999997</c:v>
                </c:pt>
                <c:pt idx="289">
                  <c:v>20.555733599999996</c:v>
                </c:pt>
                <c:pt idx="290">
                  <c:v>25.839417600000001</c:v>
                </c:pt>
                <c:pt idx="291">
                  <c:v>22.629743999999999</c:v>
                </c:pt>
                <c:pt idx="292">
                  <c:v>20.6246376</c:v>
                </c:pt>
                <c:pt idx="293">
                  <c:v>19.5397128</c:v>
                </c:pt>
                <c:pt idx="294">
                  <c:v>19.6311672</c:v>
                </c:pt>
                <c:pt idx="295">
                  <c:v>19.591286400000001</c:v>
                </c:pt>
                <c:pt idx="296">
                  <c:v>20.228543999999999</c:v>
                </c:pt>
                <c:pt idx="297">
                  <c:v>20.618582400000001</c:v>
                </c:pt>
                <c:pt idx="298">
                  <c:v>21.098613599999997</c:v>
                </c:pt>
                <c:pt idx="299">
                  <c:v>21.346876799999997</c:v>
                </c:pt>
                <c:pt idx="300">
                  <c:v>21.346876799999997</c:v>
                </c:pt>
                <c:pt idx="301">
                  <c:v>21.476541599999997</c:v>
                </c:pt>
                <c:pt idx="302">
                  <c:v>21.502223999999998</c:v>
                </c:pt>
                <c:pt idx="303">
                  <c:v>21.384669599999999</c:v>
                </c:pt>
                <c:pt idx="304">
                  <c:v>21.190068</c:v>
                </c:pt>
                <c:pt idx="305">
                  <c:v>21.047666400000001</c:v>
                </c:pt>
                <c:pt idx="306">
                  <c:v>20.164233599999996</c:v>
                </c:pt>
                <c:pt idx="307">
                  <c:v>18.7621416</c:v>
                </c:pt>
                <c:pt idx="308">
                  <c:v>18.684676799999998</c:v>
                </c:pt>
                <c:pt idx="309">
                  <c:v>18.320112000000002</c:v>
                </c:pt>
                <c:pt idx="310">
                  <c:v>17.555277599999997</c:v>
                </c:pt>
                <c:pt idx="311">
                  <c:v>18.022572</c:v>
                </c:pt>
                <c:pt idx="312">
                  <c:v>21.490113600000001</c:v>
                </c:pt>
                <c:pt idx="313">
                  <c:v>26.720971199999997</c:v>
                </c:pt>
                <c:pt idx="314">
                  <c:v>22.638096000000001</c:v>
                </c:pt>
                <c:pt idx="315">
                  <c:v>20.158387199999996</c:v>
                </c:pt>
                <c:pt idx="316">
                  <c:v>21.159583199999997</c:v>
                </c:pt>
                <c:pt idx="317">
                  <c:v>24.241262400000004</c:v>
                </c:pt>
                <c:pt idx="318">
                  <c:v>24.787900799999999</c:v>
                </c:pt>
                <c:pt idx="319">
                  <c:v>28.206165599999999</c:v>
                </c:pt>
                <c:pt idx="320">
                  <c:v>25.907904000000002</c:v>
                </c:pt>
                <c:pt idx="321">
                  <c:v>25.182532800000001</c:v>
                </c:pt>
                <c:pt idx="322">
                  <c:v>22.093336799999999</c:v>
                </c:pt>
                <c:pt idx="323">
                  <c:v>22.344105599999999</c:v>
                </c:pt>
                <c:pt idx="324">
                  <c:v>23.267210400000003</c:v>
                </c:pt>
                <c:pt idx="325">
                  <c:v>25.059340799999998</c:v>
                </c:pt>
                <c:pt idx="326">
                  <c:v>26.252632799999997</c:v>
                </c:pt>
                <c:pt idx="327">
                  <c:v>30.985293599999999</c:v>
                </c:pt>
                <c:pt idx="328">
                  <c:v>26.882582399999997</c:v>
                </c:pt>
                <c:pt idx="329">
                  <c:v>27.147758399999997</c:v>
                </c:pt>
                <c:pt idx="330">
                  <c:v>26.355362399999997</c:v>
                </c:pt>
                <c:pt idx="331">
                  <c:v>24.516043199999999</c:v>
                </c:pt>
                <c:pt idx="332">
                  <c:v>18.274384799999996</c:v>
                </c:pt>
                <c:pt idx="333">
                  <c:v>19.523217599999999</c:v>
                </c:pt>
                <c:pt idx="334">
                  <c:v>21.160209599999995</c:v>
                </c:pt>
                <c:pt idx="335">
                  <c:v>23.873565599999996</c:v>
                </c:pt>
                <c:pt idx="336">
                  <c:v>25.366067999999995</c:v>
                </c:pt>
                <c:pt idx="337">
                  <c:v>30.793406400000002</c:v>
                </c:pt>
                <c:pt idx="338">
                  <c:v>34.514222400000001</c:v>
                </c:pt>
                <c:pt idx="339">
                  <c:v>32.198421599999996</c:v>
                </c:pt>
                <c:pt idx="340">
                  <c:v>28.250848799999996</c:v>
                </c:pt>
                <c:pt idx="341">
                  <c:v>27.304567200000001</c:v>
                </c:pt>
                <c:pt idx="342">
                  <c:v>23.624467200000002</c:v>
                </c:pt>
                <c:pt idx="343">
                  <c:v>22.785717599999998</c:v>
                </c:pt>
                <c:pt idx="344">
                  <c:v>18.3309696</c:v>
                </c:pt>
                <c:pt idx="345">
                  <c:v>17.893742399999997</c:v>
                </c:pt>
                <c:pt idx="346">
                  <c:v>18.062243999999996</c:v>
                </c:pt>
                <c:pt idx="347">
                  <c:v>17.854696799999999</c:v>
                </c:pt>
                <c:pt idx="348">
                  <c:v>16.958527199999999</c:v>
                </c:pt>
                <c:pt idx="349">
                  <c:v>16.192022399999999</c:v>
                </c:pt>
                <c:pt idx="350">
                  <c:v>15.633900000000001</c:v>
                </c:pt>
                <c:pt idx="351">
                  <c:v>14.607230399999999</c:v>
                </c:pt>
                <c:pt idx="352">
                  <c:v>14.2322256</c:v>
                </c:pt>
                <c:pt idx="353">
                  <c:v>14.050987199999998</c:v>
                </c:pt>
                <c:pt idx="354">
                  <c:v>14.1422328</c:v>
                </c:pt>
                <c:pt idx="355">
                  <c:v>14.467543199999998</c:v>
                </c:pt>
                <c:pt idx="356">
                  <c:v>14.233896</c:v>
                </c:pt>
                <c:pt idx="357">
                  <c:v>14.129078399999999</c:v>
                </c:pt>
                <c:pt idx="358">
                  <c:v>13.895013599999999</c:v>
                </c:pt>
                <c:pt idx="359">
                  <c:v>13.428972</c:v>
                </c:pt>
                <c:pt idx="360">
                  <c:v>13.5711648</c:v>
                </c:pt>
                <c:pt idx="361">
                  <c:v>13.506645600000001</c:v>
                </c:pt>
                <c:pt idx="362">
                  <c:v>12.8831688</c:v>
                </c:pt>
                <c:pt idx="363">
                  <c:v>12.6766656</c:v>
                </c:pt>
                <c:pt idx="364">
                  <c:v>13.9240368</c:v>
                </c:pt>
                <c:pt idx="365">
                  <c:v>15.041951999999998</c:v>
                </c:pt>
                <c:pt idx="366">
                  <c:v>17.0021664</c:v>
                </c:pt>
                <c:pt idx="367">
                  <c:v>17.144776799999999</c:v>
                </c:pt>
                <c:pt idx="368">
                  <c:v>16.767683999999999</c:v>
                </c:pt>
                <c:pt idx="369">
                  <c:v>15.936868800000001</c:v>
                </c:pt>
                <c:pt idx="370">
                  <c:v>13.3009776</c:v>
                </c:pt>
                <c:pt idx="371">
                  <c:v>12.640334399999999</c:v>
                </c:pt>
                <c:pt idx="372">
                  <c:v>11.609488799999999</c:v>
                </c:pt>
                <c:pt idx="373">
                  <c:v>11.53098</c:v>
                </c:pt>
                <c:pt idx="374">
                  <c:v>11.434723199999999</c:v>
                </c:pt>
                <c:pt idx="375">
                  <c:v>12.1106088</c:v>
                </c:pt>
                <c:pt idx="376">
                  <c:v>12.565792800000001</c:v>
                </c:pt>
                <c:pt idx="377">
                  <c:v>14.060591999999998</c:v>
                </c:pt>
                <c:pt idx="378">
                  <c:v>14.710795199999998</c:v>
                </c:pt>
                <c:pt idx="379">
                  <c:v>15.9051312</c:v>
                </c:pt>
                <c:pt idx="380">
                  <c:v>16.464088800000003</c:v>
                </c:pt>
                <c:pt idx="381">
                  <c:v>16.866237600000002</c:v>
                </c:pt>
                <c:pt idx="382">
                  <c:v>16.982748000000001</c:v>
                </c:pt>
                <c:pt idx="383">
                  <c:v>16.970428800000001</c:v>
                </c:pt>
                <c:pt idx="384">
                  <c:v>16.490606400000001</c:v>
                </c:pt>
                <c:pt idx="385">
                  <c:v>16.347787199999999</c:v>
                </c:pt>
                <c:pt idx="386">
                  <c:v>16.685416799999999</c:v>
                </c:pt>
                <c:pt idx="387">
                  <c:v>17.348356800000001</c:v>
                </c:pt>
                <c:pt idx="388">
                  <c:v>17.592861599999999</c:v>
                </c:pt>
                <c:pt idx="389">
                  <c:v>16.5384216</c:v>
                </c:pt>
                <c:pt idx="390">
                  <c:v>16.0855344</c:v>
                </c:pt>
                <c:pt idx="391">
                  <c:v>15.749575200000001</c:v>
                </c:pt>
                <c:pt idx="392">
                  <c:v>15.799060799999999</c:v>
                </c:pt>
                <c:pt idx="393">
                  <c:v>14.909990399999998</c:v>
                </c:pt>
                <c:pt idx="394">
                  <c:v>14.956135199999999</c:v>
                </c:pt>
                <c:pt idx="395">
                  <c:v>14.903308800000001</c:v>
                </c:pt>
                <c:pt idx="396">
                  <c:v>14.826261599999999</c:v>
                </c:pt>
                <c:pt idx="397">
                  <c:v>14.903517600000001</c:v>
                </c:pt>
                <c:pt idx="398">
                  <c:v>14.8646808</c:v>
                </c:pt>
                <c:pt idx="399">
                  <c:v>14.552315999999999</c:v>
                </c:pt>
                <c:pt idx="400">
                  <c:v>12.9942504</c:v>
                </c:pt>
                <c:pt idx="401">
                  <c:v>12.266582399999999</c:v>
                </c:pt>
                <c:pt idx="402">
                  <c:v>11.617840799999998</c:v>
                </c:pt>
                <c:pt idx="403">
                  <c:v>12.411698399999999</c:v>
                </c:pt>
                <c:pt idx="404">
                  <c:v>11.496736800000001</c:v>
                </c:pt>
                <c:pt idx="405">
                  <c:v>11.9310408</c:v>
                </c:pt>
                <c:pt idx="406">
                  <c:v>12.015395999999999</c:v>
                </c:pt>
                <c:pt idx="407">
                  <c:v>14.229719999999999</c:v>
                </c:pt>
                <c:pt idx="408">
                  <c:v>15.034644</c:v>
                </c:pt>
                <c:pt idx="409">
                  <c:v>14.980564799999998</c:v>
                </c:pt>
                <c:pt idx="410">
                  <c:v>12.877739999999998</c:v>
                </c:pt>
                <c:pt idx="411">
                  <c:v>13.554878399999998</c:v>
                </c:pt>
                <c:pt idx="412">
                  <c:v>19.3716288</c:v>
                </c:pt>
                <c:pt idx="413">
                  <c:v>22.7489688</c:v>
                </c:pt>
                <c:pt idx="414">
                  <c:v>25.511810399999995</c:v>
                </c:pt>
                <c:pt idx="415">
                  <c:v>28.651953599999999</c:v>
                </c:pt>
                <c:pt idx="416">
                  <c:v>31.377211200000001</c:v>
                </c:pt>
                <c:pt idx="417">
                  <c:v>35.415612000000003</c:v>
                </c:pt>
                <c:pt idx="418">
                  <c:v>36.738986399999995</c:v>
                </c:pt>
                <c:pt idx="419">
                  <c:v>37.424476799999994</c:v>
                </c:pt>
                <c:pt idx="420">
                  <c:v>34.758100799999994</c:v>
                </c:pt>
                <c:pt idx="421">
                  <c:v>29.857564799999995</c:v>
                </c:pt>
                <c:pt idx="422">
                  <c:v>24.169435199999999</c:v>
                </c:pt>
                <c:pt idx="423">
                  <c:v>24.403082399999999</c:v>
                </c:pt>
                <c:pt idx="424">
                  <c:v>24.142708799999998</c:v>
                </c:pt>
                <c:pt idx="425">
                  <c:v>23.5720584</c:v>
                </c:pt>
                <c:pt idx="426">
                  <c:v>25.104232799999998</c:v>
                </c:pt>
                <c:pt idx="427">
                  <c:v>22.870281600000002</c:v>
                </c:pt>
                <c:pt idx="428">
                  <c:v>21.519763199999996</c:v>
                </c:pt>
                <c:pt idx="429">
                  <c:v>18.8456616</c:v>
                </c:pt>
                <c:pt idx="430">
                  <c:v>17.524375200000001</c:v>
                </c:pt>
                <c:pt idx="431">
                  <c:v>16.434230399999997</c:v>
                </c:pt>
                <c:pt idx="432">
                  <c:v>16.087413599999998</c:v>
                </c:pt>
                <c:pt idx="433">
                  <c:v>16.880436</c:v>
                </c:pt>
                <c:pt idx="434">
                  <c:v>17.738603999999999</c:v>
                </c:pt>
                <c:pt idx="435">
                  <c:v>18.260186399999998</c:v>
                </c:pt>
                <c:pt idx="436">
                  <c:v>18.688226400000001</c:v>
                </c:pt>
                <c:pt idx="437">
                  <c:v>18.910389599999998</c:v>
                </c:pt>
                <c:pt idx="438">
                  <c:v>21.416407200000002</c:v>
                </c:pt>
                <c:pt idx="439">
                  <c:v>23.66226</c:v>
                </c:pt>
                <c:pt idx="440">
                  <c:v>23.910523199999997</c:v>
                </c:pt>
                <c:pt idx="441">
                  <c:v>23.079499200000001</c:v>
                </c:pt>
                <c:pt idx="442">
                  <c:v>22.806806399999999</c:v>
                </c:pt>
                <c:pt idx="443">
                  <c:v>26.132781599999998</c:v>
                </c:pt>
                <c:pt idx="444">
                  <c:v>29.654193599999999</c:v>
                </c:pt>
                <c:pt idx="445">
                  <c:v>29.3662584</c:v>
                </c:pt>
                <c:pt idx="446">
                  <c:v>30.547857599999997</c:v>
                </c:pt>
                <c:pt idx="447">
                  <c:v>34.094325599999998</c:v>
                </c:pt>
                <c:pt idx="448">
                  <c:v>40.886798399999996</c:v>
                </c:pt>
                <c:pt idx="449">
                  <c:v>41.100818399999994</c:v>
                </c:pt>
                <c:pt idx="450">
                  <c:v>39.158560799999997</c:v>
                </c:pt>
                <c:pt idx="451">
                  <c:v>37.053648000000003</c:v>
                </c:pt>
                <c:pt idx="452">
                  <c:v>38.572668</c:v>
                </c:pt>
                <c:pt idx="453">
                  <c:v>44.40173759999999</c:v>
                </c:pt>
                <c:pt idx="454">
                  <c:v>41.677941599999997</c:v>
                </c:pt>
                <c:pt idx="455">
                  <c:v>23.564541599999998</c:v>
                </c:pt>
                <c:pt idx="456">
                  <c:v>28.407657599999997</c:v>
                </c:pt>
                <c:pt idx="457">
                  <c:v>27.409384800000002</c:v>
                </c:pt>
                <c:pt idx="458">
                  <c:v>27.409384800000002</c:v>
                </c:pt>
                <c:pt idx="459">
                  <c:v>22.403404799999997</c:v>
                </c:pt>
                <c:pt idx="460">
                  <c:v>20.8990008</c:v>
                </c:pt>
                <c:pt idx="461">
                  <c:v>19.913047200000001</c:v>
                </c:pt>
                <c:pt idx="462">
                  <c:v>19.562680799999999</c:v>
                </c:pt>
                <c:pt idx="463">
                  <c:v>18.808912799999998</c:v>
                </c:pt>
                <c:pt idx="464">
                  <c:v>18.641872799999998</c:v>
                </c:pt>
                <c:pt idx="465">
                  <c:v>19.849572000000002</c:v>
                </c:pt>
                <c:pt idx="466">
                  <c:v>20.200773599999998</c:v>
                </c:pt>
                <c:pt idx="467">
                  <c:v>20.216433599999998</c:v>
                </c:pt>
                <c:pt idx="468">
                  <c:v>21.229322399999997</c:v>
                </c:pt>
                <c:pt idx="469">
                  <c:v>21.607041599999995</c:v>
                </c:pt>
                <c:pt idx="470">
                  <c:v>23.0876424</c:v>
                </c:pt>
                <c:pt idx="471">
                  <c:v>30.047990399999996</c:v>
                </c:pt>
                <c:pt idx="472">
                  <c:v>33.425121599999997</c:v>
                </c:pt>
                <c:pt idx="473">
                  <c:v>50.930078399999999</c:v>
                </c:pt>
                <c:pt idx="474">
                  <c:v>58.503463199999999</c:v>
                </c:pt>
                <c:pt idx="475">
                  <c:v>66.746052000000006</c:v>
                </c:pt>
                <c:pt idx="476">
                  <c:v>62.040952799999999</c:v>
                </c:pt>
                <c:pt idx="477">
                  <c:v>60.506272799999991</c:v>
                </c:pt>
                <c:pt idx="478">
                  <c:v>50.975387999999995</c:v>
                </c:pt>
                <c:pt idx="479">
                  <c:v>54.093607199999994</c:v>
                </c:pt>
                <c:pt idx="480">
                  <c:v>65.430194400000005</c:v>
                </c:pt>
                <c:pt idx="481">
                  <c:v>69.830236799999994</c:v>
                </c:pt>
                <c:pt idx="482">
                  <c:v>72.084023999999999</c:v>
                </c:pt>
                <c:pt idx="483">
                  <c:v>74.601316799999992</c:v>
                </c:pt>
                <c:pt idx="484">
                  <c:v>75.040840799999998</c:v>
                </c:pt>
                <c:pt idx="485">
                  <c:v>57.0299616</c:v>
                </c:pt>
                <c:pt idx="486">
                  <c:v>70.383139200000002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EA-4619-8A91-B926A1A82B80}"/>
            </c:ext>
          </c:extLst>
        </c:ser>
        <c:ser>
          <c:idx val="6"/>
          <c:order val="1"/>
          <c:tx>
            <c:strRef>
              <c:f>'SCPT-13'!$H$9</c:f>
              <c:strCache>
                <c:ptCount val="1"/>
                <c:pt idx="0">
                  <c:v>AVG qt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'SCPT-13'!$H$13:$H$9908</c:f>
              <c:numCache>
                <c:formatCode>0.0</c:formatCode>
                <c:ptCount val="9896"/>
                <c:pt idx="0">
                  <c:v>0</c:v>
                </c:pt>
                <c:pt idx="1">
                  <c:v>0.25719984000000001</c:v>
                </c:pt>
                <c:pt idx="2">
                  <c:v>0.47185319999999997</c:v>
                </c:pt>
                <c:pt idx="3">
                  <c:v>0.62962148571428567</c:v>
                </c:pt>
                <c:pt idx="4">
                  <c:v>0.85363405714285712</c:v>
                </c:pt>
                <c:pt idx="5">
                  <c:v>1.0782730285714286</c:v>
                </c:pt>
                <c:pt idx="6">
                  <c:v>1.2982289142857142</c:v>
                </c:pt>
                <c:pt idx="7">
                  <c:v>1.5223011428571429</c:v>
                </c:pt>
                <c:pt idx="8">
                  <c:v>1.5730693714285713</c:v>
                </c:pt>
                <c:pt idx="9">
                  <c:v>1.5908173714285714</c:v>
                </c:pt>
                <c:pt idx="10">
                  <c:v>1.6033752000000001</c:v>
                </c:pt>
                <c:pt idx="11">
                  <c:v>1.6108025142857143</c:v>
                </c:pt>
                <c:pt idx="12">
                  <c:v>1.6130993142857142</c:v>
                </c:pt>
                <c:pt idx="13">
                  <c:v>1.6172156571428571</c:v>
                </c:pt>
                <c:pt idx="14">
                  <c:v>1.6155750857142859</c:v>
                </c:pt>
                <c:pt idx="15">
                  <c:v>1.6027189714285714</c:v>
                </c:pt>
                <c:pt idx="16">
                  <c:v>1.5906085714285716</c:v>
                </c:pt>
                <c:pt idx="17">
                  <c:v>1.5822267428571426</c:v>
                </c:pt>
                <c:pt idx="18">
                  <c:v>1.5856868571428568</c:v>
                </c:pt>
                <c:pt idx="19">
                  <c:v>1.5946055999999997</c:v>
                </c:pt>
                <c:pt idx="20">
                  <c:v>1.610116457142857</c:v>
                </c:pt>
                <c:pt idx="21">
                  <c:v>1.6317719999999998</c:v>
                </c:pt>
                <c:pt idx="22">
                  <c:v>1.6512798857142854</c:v>
                </c:pt>
                <c:pt idx="23">
                  <c:v>1.6586773714285716</c:v>
                </c:pt>
                <c:pt idx="24">
                  <c:v>1.6501165714285713</c:v>
                </c:pt>
                <c:pt idx="25">
                  <c:v>1.6067756571428569</c:v>
                </c:pt>
                <c:pt idx="26">
                  <c:v>1.588460914285714</c:v>
                </c:pt>
                <c:pt idx="27">
                  <c:v>1.5710708571428571</c:v>
                </c:pt>
                <c:pt idx="28">
                  <c:v>1.5464921142857142</c:v>
                </c:pt>
                <c:pt idx="29">
                  <c:v>1.5230766857142854</c:v>
                </c:pt>
                <c:pt idx="30">
                  <c:v>1.5051795428571426</c:v>
                </c:pt>
                <c:pt idx="31">
                  <c:v>1.4985575999999998</c:v>
                </c:pt>
                <c:pt idx="32">
                  <c:v>1.5220923428571425</c:v>
                </c:pt>
                <c:pt idx="33">
                  <c:v>1.5262385142857138</c:v>
                </c:pt>
                <c:pt idx="34">
                  <c:v>1.5323235428571427</c:v>
                </c:pt>
                <c:pt idx="35">
                  <c:v>1.5440163428571427</c:v>
                </c:pt>
                <c:pt idx="36">
                  <c:v>1.5575585142857142</c:v>
                </c:pt>
                <c:pt idx="37">
                  <c:v>1.5724131428571428</c:v>
                </c:pt>
                <c:pt idx="38">
                  <c:v>1.6044490285714286</c:v>
                </c:pt>
                <c:pt idx="39">
                  <c:v>1.6375885714285716</c:v>
                </c:pt>
                <c:pt idx="40">
                  <c:v>1.6716528000000002</c:v>
                </c:pt>
                <c:pt idx="41">
                  <c:v>1.696201714285714</c:v>
                </c:pt>
                <c:pt idx="42">
                  <c:v>1.7243002285714286</c:v>
                </c:pt>
                <c:pt idx="43">
                  <c:v>1.7663585142857146</c:v>
                </c:pt>
                <c:pt idx="44">
                  <c:v>1.8089537142857144</c:v>
                </c:pt>
                <c:pt idx="45">
                  <c:v>1.8436145142857143</c:v>
                </c:pt>
                <c:pt idx="46">
                  <c:v>1.8828390857142854</c:v>
                </c:pt>
                <c:pt idx="47">
                  <c:v>1.9109375999999998</c:v>
                </c:pt>
                <c:pt idx="48">
                  <c:v>1.9390659428571426</c:v>
                </c:pt>
                <c:pt idx="49">
                  <c:v>1.9672837714285711</c:v>
                </c:pt>
                <c:pt idx="50">
                  <c:v>1.9861354285714283</c:v>
                </c:pt>
                <c:pt idx="51">
                  <c:v>2.005911771428571</c:v>
                </c:pt>
                <c:pt idx="52">
                  <c:v>2.0210945142857146</c:v>
                </c:pt>
                <c:pt idx="53">
                  <c:v>2.0315643428571426</c:v>
                </c:pt>
                <c:pt idx="54">
                  <c:v>2.0430781714285713</c:v>
                </c:pt>
                <c:pt idx="55">
                  <c:v>2.0566203428571428</c:v>
                </c:pt>
                <c:pt idx="56">
                  <c:v>2.068432457142857</c:v>
                </c:pt>
                <c:pt idx="57">
                  <c:v>2.0737717714285715</c:v>
                </c:pt>
                <c:pt idx="58">
                  <c:v>2.0735331428571429</c:v>
                </c:pt>
                <c:pt idx="59">
                  <c:v>2.0724593142857142</c:v>
                </c:pt>
                <c:pt idx="60">
                  <c:v>2.0788128000000001</c:v>
                </c:pt>
                <c:pt idx="61">
                  <c:v>2.0933989714285715</c:v>
                </c:pt>
                <c:pt idx="62">
                  <c:v>2.1098046857142854</c:v>
                </c:pt>
                <c:pt idx="63">
                  <c:v>2.1335482285714287</c:v>
                </c:pt>
                <c:pt idx="64">
                  <c:v>2.1612291428571426</c:v>
                </c:pt>
                <c:pt idx="65">
                  <c:v>2.193712457142857</c:v>
                </c:pt>
                <c:pt idx="66">
                  <c:v>2.2360690285714284</c:v>
                </c:pt>
                <c:pt idx="67">
                  <c:v>2.3230789714285711</c:v>
                </c:pt>
                <c:pt idx="68">
                  <c:v>2.5063755428571426</c:v>
                </c:pt>
                <c:pt idx="69">
                  <c:v>2.6079418285714282</c:v>
                </c:pt>
                <c:pt idx="70">
                  <c:v>2.6412006857142853</c:v>
                </c:pt>
                <c:pt idx="71">
                  <c:v>2.6939674285714288</c:v>
                </c:pt>
                <c:pt idx="72">
                  <c:v>2.7248698285714283</c:v>
                </c:pt>
                <c:pt idx="73">
                  <c:v>2.7314022857142852</c:v>
                </c:pt>
                <c:pt idx="74">
                  <c:v>2.6654811428571428</c:v>
                </c:pt>
                <c:pt idx="75">
                  <c:v>2.4876133714285715</c:v>
                </c:pt>
                <c:pt idx="76">
                  <c:v>2.3889404571428572</c:v>
                </c:pt>
                <c:pt idx="77">
                  <c:v>2.3465242285714285</c:v>
                </c:pt>
                <c:pt idx="78">
                  <c:v>2.2872250285714286</c:v>
                </c:pt>
                <c:pt idx="79">
                  <c:v>2.2553382857142856</c:v>
                </c:pt>
                <c:pt idx="80">
                  <c:v>2.3165763428571431</c:v>
                </c:pt>
                <c:pt idx="81">
                  <c:v>2.4948020571428566</c:v>
                </c:pt>
                <c:pt idx="82">
                  <c:v>2.6940867428571424</c:v>
                </c:pt>
                <c:pt idx="83">
                  <c:v>2.8922379428571428</c:v>
                </c:pt>
                <c:pt idx="84">
                  <c:v>2.9674059428571433</c:v>
                </c:pt>
                <c:pt idx="85">
                  <c:v>3.0239907428571429</c:v>
                </c:pt>
                <c:pt idx="86">
                  <c:v>3.0845725714285712</c:v>
                </c:pt>
                <c:pt idx="87">
                  <c:v>3.0642891428571426</c:v>
                </c:pt>
                <c:pt idx="88">
                  <c:v>2.9128196571428573</c:v>
                </c:pt>
                <c:pt idx="89">
                  <c:v>2.7457498285714288</c:v>
                </c:pt>
                <c:pt idx="90">
                  <c:v>2.5648097142857145</c:v>
                </c:pt>
                <c:pt idx="91">
                  <c:v>2.4977550857142852</c:v>
                </c:pt>
                <c:pt idx="92">
                  <c:v>2.4484484571428569</c:v>
                </c:pt>
                <c:pt idx="93">
                  <c:v>2.3989031999999999</c:v>
                </c:pt>
                <c:pt idx="94">
                  <c:v>2.3569642285714285</c:v>
                </c:pt>
                <c:pt idx="95">
                  <c:v>2.3369194285714281</c:v>
                </c:pt>
                <c:pt idx="96">
                  <c:v>2.3113563428571426</c:v>
                </c:pt>
                <c:pt idx="97">
                  <c:v>2.3027060571428568</c:v>
                </c:pt>
                <c:pt idx="98">
                  <c:v>2.3209313142857142</c:v>
                </c:pt>
                <c:pt idx="99">
                  <c:v>2.3585749714285709</c:v>
                </c:pt>
                <c:pt idx="100">
                  <c:v>2.3528478857142856</c:v>
                </c:pt>
                <c:pt idx="101">
                  <c:v>2.3444064</c:v>
                </c:pt>
                <c:pt idx="102">
                  <c:v>2.3625719999999997</c:v>
                </c:pt>
                <c:pt idx="103">
                  <c:v>2.3630790857142858</c:v>
                </c:pt>
                <c:pt idx="104">
                  <c:v>2.3895966857142854</c:v>
                </c:pt>
                <c:pt idx="105">
                  <c:v>2.3982171428571424</c:v>
                </c:pt>
                <c:pt idx="106">
                  <c:v>2.4296564571428574</c:v>
                </c:pt>
                <c:pt idx="107">
                  <c:v>2.5540714285714285</c:v>
                </c:pt>
                <c:pt idx="108">
                  <c:v>2.7714023999999999</c:v>
                </c:pt>
                <c:pt idx="109">
                  <c:v>2.9360561142857144</c:v>
                </c:pt>
                <c:pt idx="110">
                  <c:v>3.1023802285714281</c:v>
                </c:pt>
                <c:pt idx="111">
                  <c:v>3.2456766857142858</c:v>
                </c:pt>
                <c:pt idx="112">
                  <c:v>3.4310015999999997</c:v>
                </c:pt>
                <c:pt idx="113">
                  <c:v>3.5649915428571428</c:v>
                </c:pt>
                <c:pt idx="114">
                  <c:v>3.6188917714285713</c:v>
                </c:pt>
                <c:pt idx="115">
                  <c:v>3.5726873142857136</c:v>
                </c:pt>
                <c:pt idx="116">
                  <c:v>3.5595925714285714</c:v>
                </c:pt>
                <c:pt idx="117">
                  <c:v>3.5679445714285714</c:v>
                </c:pt>
                <c:pt idx="118">
                  <c:v>3.5683323428571425</c:v>
                </c:pt>
                <c:pt idx="119">
                  <c:v>3.5225753142857137</c:v>
                </c:pt>
                <c:pt idx="120">
                  <c:v>3.4936415999999997</c:v>
                </c:pt>
                <c:pt idx="121">
                  <c:v>3.4841561142857138</c:v>
                </c:pt>
                <c:pt idx="122">
                  <c:v>3.4944469714285709</c:v>
                </c:pt>
                <c:pt idx="123">
                  <c:v>3.5138057142857142</c:v>
                </c:pt>
                <c:pt idx="124">
                  <c:v>3.5415761142857138</c:v>
                </c:pt>
                <c:pt idx="125">
                  <c:v>3.5916881142857142</c:v>
                </c:pt>
                <c:pt idx="126">
                  <c:v>3.6898837714285717</c:v>
                </c:pt>
                <c:pt idx="127">
                  <c:v>3.7934485714285713</c:v>
                </c:pt>
                <c:pt idx="128">
                  <c:v>3.8898843428571426</c:v>
                </c:pt>
                <c:pt idx="129">
                  <c:v>3.9851866285714279</c:v>
                </c:pt>
                <c:pt idx="130">
                  <c:v>4.076432228571429</c:v>
                </c:pt>
                <c:pt idx="131">
                  <c:v>4.1418761142857141</c:v>
                </c:pt>
                <c:pt idx="132">
                  <c:v>4.1434868571428565</c:v>
                </c:pt>
                <c:pt idx="133">
                  <c:v>4.0955821714285712</c:v>
                </c:pt>
                <c:pt idx="134">
                  <c:v>4.0161486857142856</c:v>
                </c:pt>
                <c:pt idx="135">
                  <c:v>3.946618285714286</c:v>
                </c:pt>
                <c:pt idx="136">
                  <c:v>3.8592504000000001</c:v>
                </c:pt>
                <c:pt idx="137">
                  <c:v>3.7735827428571431</c:v>
                </c:pt>
                <c:pt idx="138">
                  <c:v>3.7098987428571428</c:v>
                </c:pt>
                <c:pt idx="139">
                  <c:v>3.7086757714285716</c:v>
                </c:pt>
                <c:pt idx="140">
                  <c:v>3.7216213714285717</c:v>
                </c:pt>
                <c:pt idx="141">
                  <c:v>3.7532993142857136</c:v>
                </c:pt>
                <c:pt idx="142">
                  <c:v>3.7941047999999995</c:v>
                </c:pt>
                <c:pt idx="143">
                  <c:v>3.8480348571428573</c:v>
                </c:pt>
                <c:pt idx="144">
                  <c:v>3.9975058285714282</c:v>
                </c:pt>
                <c:pt idx="145">
                  <c:v>4.1576255999999994</c:v>
                </c:pt>
                <c:pt idx="146">
                  <c:v>4.3073650285714278</c:v>
                </c:pt>
                <c:pt idx="147">
                  <c:v>4.3409221714285708</c:v>
                </c:pt>
                <c:pt idx="148">
                  <c:v>4.3731071999999998</c:v>
                </c:pt>
                <c:pt idx="149">
                  <c:v>4.385187771428571</c:v>
                </c:pt>
                <c:pt idx="150">
                  <c:v>4.3735248000000002</c:v>
                </c:pt>
                <c:pt idx="151">
                  <c:v>4.2747027428571425</c:v>
                </c:pt>
                <c:pt idx="152">
                  <c:v>4.1649037714285706</c:v>
                </c:pt>
                <c:pt idx="153">
                  <c:v>4.0346125714285703</c:v>
                </c:pt>
                <c:pt idx="154">
                  <c:v>4.0002202285714281</c:v>
                </c:pt>
                <c:pt idx="155">
                  <c:v>3.9436056000000002</c:v>
                </c:pt>
                <c:pt idx="156">
                  <c:v>3.8832027428571427</c:v>
                </c:pt>
                <c:pt idx="157">
                  <c:v>3.8016514285714282</c:v>
                </c:pt>
                <c:pt idx="158">
                  <c:v>3.6926279999999991</c:v>
                </c:pt>
                <c:pt idx="159">
                  <c:v>3.5531495999999998</c:v>
                </c:pt>
                <c:pt idx="160">
                  <c:v>3.4203229714285714</c:v>
                </c:pt>
                <c:pt idx="161">
                  <c:v>3.3149982857142861</c:v>
                </c:pt>
                <c:pt idx="162">
                  <c:v>3.2670935999999995</c:v>
                </c:pt>
                <c:pt idx="163">
                  <c:v>3.2861242285714281</c:v>
                </c:pt>
                <c:pt idx="164">
                  <c:v>3.315922971428571</c:v>
                </c:pt>
                <c:pt idx="165">
                  <c:v>3.3184285714285706</c:v>
                </c:pt>
                <c:pt idx="166">
                  <c:v>3.3575934857142857</c:v>
                </c:pt>
                <c:pt idx="167">
                  <c:v>3.416504914285714</c:v>
                </c:pt>
                <c:pt idx="168">
                  <c:v>3.4576086857142863</c:v>
                </c:pt>
                <c:pt idx="169">
                  <c:v>3.4628286857142858</c:v>
                </c:pt>
                <c:pt idx="170">
                  <c:v>3.4171014857142858</c:v>
                </c:pt>
                <c:pt idx="171">
                  <c:v>3.3902259428571426</c:v>
                </c:pt>
                <c:pt idx="172">
                  <c:v>3.4138501714285709</c:v>
                </c:pt>
                <c:pt idx="173">
                  <c:v>3.4202633142857137</c:v>
                </c:pt>
                <c:pt idx="174">
                  <c:v>3.4030820571428566</c:v>
                </c:pt>
                <c:pt idx="175">
                  <c:v>3.3851550857142851</c:v>
                </c:pt>
                <c:pt idx="176">
                  <c:v>3.365736685714285</c:v>
                </c:pt>
                <c:pt idx="177">
                  <c:v>3.3548492571428565</c:v>
                </c:pt>
                <c:pt idx="178">
                  <c:v>3.3504047999999997</c:v>
                </c:pt>
                <c:pt idx="179">
                  <c:v>3.365856</c:v>
                </c:pt>
                <c:pt idx="180">
                  <c:v>3.6023070857142856</c:v>
                </c:pt>
                <c:pt idx="181">
                  <c:v>4.0140010285714283</c:v>
                </c:pt>
                <c:pt idx="182">
                  <c:v>4.4506316571428561</c:v>
                </c:pt>
                <c:pt idx="183">
                  <c:v>4.7664565714285709</c:v>
                </c:pt>
                <c:pt idx="184">
                  <c:v>5.0672777142857139</c:v>
                </c:pt>
                <c:pt idx="185">
                  <c:v>5.384146628571429</c:v>
                </c:pt>
                <c:pt idx="186">
                  <c:v>5.6920073142857133</c:v>
                </c:pt>
                <c:pt idx="187">
                  <c:v>5.7899046857142853</c:v>
                </c:pt>
                <c:pt idx="188">
                  <c:v>5.7380924571428569</c:v>
                </c:pt>
                <c:pt idx="189">
                  <c:v>5.6692779428571427</c:v>
                </c:pt>
                <c:pt idx="190">
                  <c:v>5.7269067428571434</c:v>
                </c:pt>
                <c:pt idx="191">
                  <c:v>5.805236571428571</c:v>
                </c:pt>
                <c:pt idx="192">
                  <c:v>5.8677274285714285</c:v>
                </c:pt>
                <c:pt idx="193">
                  <c:v>5.9030742857142853</c:v>
                </c:pt>
                <c:pt idx="194">
                  <c:v>5.9479364571428563</c:v>
                </c:pt>
                <c:pt idx="195">
                  <c:v>5.9790178285714282</c:v>
                </c:pt>
                <c:pt idx="196">
                  <c:v>5.9981081142857144</c:v>
                </c:pt>
                <c:pt idx="197">
                  <c:v>6.0164526857142855</c:v>
                </c:pt>
                <c:pt idx="198">
                  <c:v>6.0181529142857144</c:v>
                </c:pt>
                <c:pt idx="199">
                  <c:v>6.0169597714285716</c:v>
                </c:pt>
                <c:pt idx="200">
                  <c:v>6.0249538285714275</c:v>
                </c:pt>
                <c:pt idx="201">
                  <c:v>6.0237308571428567</c:v>
                </c:pt>
                <c:pt idx="202">
                  <c:v>6.0225078857142851</c:v>
                </c:pt>
                <c:pt idx="203">
                  <c:v>6.0271611428571417</c:v>
                </c:pt>
                <c:pt idx="204">
                  <c:v>6.0262662857142848</c:v>
                </c:pt>
                <c:pt idx="205">
                  <c:v>6.0373028571428557</c:v>
                </c:pt>
                <c:pt idx="206">
                  <c:v>6.0461321142857134</c:v>
                </c:pt>
                <c:pt idx="207">
                  <c:v>6.0743499428571415</c:v>
                </c:pt>
                <c:pt idx="208">
                  <c:v>6.0410314285714284</c:v>
                </c:pt>
                <c:pt idx="209">
                  <c:v>6.1320682285714279</c:v>
                </c:pt>
                <c:pt idx="210">
                  <c:v>6.2443727999999998</c:v>
                </c:pt>
                <c:pt idx="211">
                  <c:v>6.4084597714285731</c:v>
                </c:pt>
                <c:pt idx="212">
                  <c:v>6.577050857142857</c:v>
                </c:pt>
                <c:pt idx="213">
                  <c:v>6.7569469714285715</c:v>
                </c:pt>
                <c:pt idx="214">
                  <c:v>6.917394857142857</c:v>
                </c:pt>
                <c:pt idx="215">
                  <c:v>7.1979027428571438</c:v>
                </c:pt>
                <c:pt idx="216">
                  <c:v>7.3856437714285708</c:v>
                </c:pt>
                <c:pt idx="217">
                  <c:v>7.6013938285714264</c:v>
                </c:pt>
                <c:pt idx="218">
                  <c:v>7.7913719999999982</c:v>
                </c:pt>
                <c:pt idx="219">
                  <c:v>8.068777714285714</c:v>
                </c:pt>
                <c:pt idx="220">
                  <c:v>8.373327428571427</c:v>
                </c:pt>
                <c:pt idx="221">
                  <c:v>8.6965796571428573</c:v>
                </c:pt>
                <c:pt idx="222">
                  <c:v>8.9947460571428568</c:v>
                </c:pt>
                <c:pt idx="223">
                  <c:v>9.2841428571428555</c:v>
                </c:pt>
                <c:pt idx="224">
                  <c:v>9.5809371428571417</c:v>
                </c:pt>
                <c:pt idx="225">
                  <c:v>9.9093795428571418</c:v>
                </c:pt>
                <c:pt idx="226">
                  <c:v>10.191587657142858</c:v>
                </c:pt>
                <c:pt idx="227">
                  <c:v>10.480328228571429</c:v>
                </c:pt>
                <c:pt idx="228">
                  <c:v>10.825653599999999</c:v>
                </c:pt>
                <c:pt idx="229">
                  <c:v>11.177511428571426</c:v>
                </c:pt>
                <c:pt idx="230">
                  <c:v>11.562210514285713</c:v>
                </c:pt>
                <c:pt idx="231">
                  <c:v>11.943270514285715</c:v>
                </c:pt>
                <c:pt idx="232">
                  <c:v>12.316694400000001</c:v>
                </c:pt>
                <c:pt idx="233">
                  <c:v>12.666136114285715</c:v>
                </c:pt>
                <c:pt idx="234">
                  <c:v>13.026853028571429</c:v>
                </c:pt>
                <c:pt idx="235">
                  <c:v>13.35887485714286</c:v>
                </c:pt>
                <c:pt idx="236">
                  <c:v>13.801471200000003</c:v>
                </c:pt>
                <c:pt idx="237">
                  <c:v>14.270257028571427</c:v>
                </c:pt>
                <c:pt idx="238">
                  <c:v>14.822383885714286</c:v>
                </c:pt>
                <c:pt idx="239">
                  <c:v>15.374659885714285</c:v>
                </c:pt>
                <c:pt idx="240">
                  <c:v>16.00091074285714</c:v>
                </c:pt>
                <c:pt idx="241">
                  <c:v>16.586326285714282</c:v>
                </c:pt>
                <c:pt idx="242">
                  <c:v>17.195843314285714</c:v>
                </c:pt>
                <c:pt idx="243">
                  <c:v>17.716501028571425</c:v>
                </c:pt>
                <c:pt idx="244">
                  <c:v>18.214817142857143</c:v>
                </c:pt>
                <c:pt idx="245">
                  <c:v>18.607361142857144</c:v>
                </c:pt>
                <c:pt idx="246">
                  <c:v>18.970166057142855</c:v>
                </c:pt>
                <c:pt idx="247">
                  <c:v>19.182933257142857</c:v>
                </c:pt>
                <c:pt idx="248">
                  <c:v>19.401338057142855</c:v>
                </c:pt>
                <c:pt idx="249">
                  <c:v>19.584604799999997</c:v>
                </c:pt>
                <c:pt idx="250">
                  <c:v>19.741771542857141</c:v>
                </c:pt>
                <c:pt idx="251">
                  <c:v>19.923278399999997</c:v>
                </c:pt>
                <c:pt idx="252">
                  <c:v>20.177059885714282</c:v>
                </c:pt>
                <c:pt idx="253">
                  <c:v>20.462429828571427</c:v>
                </c:pt>
                <c:pt idx="254">
                  <c:v>20.790394971428572</c:v>
                </c:pt>
                <c:pt idx="255">
                  <c:v>21.06997817142857</c:v>
                </c:pt>
                <c:pt idx="256">
                  <c:v>21.399375085714286</c:v>
                </c:pt>
                <c:pt idx="257">
                  <c:v>21.697004571428568</c:v>
                </c:pt>
                <c:pt idx="258">
                  <c:v>21.933217028571431</c:v>
                </c:pt>
                <c:pt idx="259">
                  <c:v>22.106640342857141</c:v>
                </c:pt>
                <c:pt idx="260">
                  <c:v>22.309713257142857</c:v>
                </c:pt>
                <c:pt idx="261">
                  <c:v>22.522033028571428</c:v>
                </c:pt>
                <c:pt idx="262">
                  <c:v>22.74726857142857</c:v>
                </c:pt>
                <c:pt idx="263">
                  <c:v>22.854025028571424</c:v>
                </c:pt>
                <c:pt idx="264">
                  <c:v>22.975397485714286</c:v>
                </c:pt>
                <c:pt idx="265">
                  <c:v>23.024286514285716</c:v>
                </c:pt>
                <c:pt idx="266">
                  <c:v>23.043287314285717</c:v>
                </c:pt>
                <c:pt idx="267">
                  <c:v>22.991773371428572</c:v>
                </c:pt>
                <c:pt idx="268">
                  <c:v>22.90303337142857</c:v>
                </c:pt>
                <c:pt idx="269">
                  <c:v>22.764688457142856</c:v>
                </c:pt>
                <c:pt idx="270">
                  <c:v>22.5967536</c:v>
                </c:pt>
                <c:pt idx="271">
                  <c:v>22.345358400000002</c:v>
                </c:pt>
                <c:pt idx="272">
                  <c:v>22.079138400000001</c:v>
                </c:pt>
                <c:pt idx="273">
                  <c:v>21.710845028571431</c:v>
                </c:pt>
                <c:pt idx="274">
                  <c:v>21.234452914285715</c:v>
                </c:pt>
                <c:pt idx="275">
                  <c:v>20.609663657142857</c:v>
                </c:pt>
                <c:pt idx="276">
                  <c:v>19.956358285714284</c:v>
                </c:pt>
                <c:pt idx="277">
                  <c:v>19.289630057142858</c:v>
                </c:pt>
                <c:pt idx="278">
                  <c:v>18.676623085714287</c:v>
                </c:pt>
                <c:pt idx="279">
                  <c:v>18.15623382857143</c:v>
                </c:pt>
                <c:pt idx="280">
                  <c:v>17.730848571428574</c:v>
                </c:pt>
                <c:pt idx="281">
                  <c:v>17.515426628571429</c:v>
                </c:pt>
                <c:pt idx="282">
                  <c:v>17.500482514285714</c:v>
                </c:pt>
                <c:pt idx="283">
                  <c:v>17.645180914285714</c:v>
                </c:pt>
                <c:pt idx="284">
                  <c:v>17.890043657142854</c:v>
                </c:pt>
                <c:pt idx="285">
                  <c:v>18.2223936</c:v>
                </c:pt>
                <c:pt idx="286">
                  <c:v>18.697801371428572</c:v>
                </c:pt>
                <c:pt idx="287">
                  <c:v>19.925783999999997</c:v>
                </c:pt>
                <c:pt idx="288">
                  <c:v>20.58222137142857</c:v>
                </c:pt>
                <c:pt idx="289">
                  <c:v>20.927934514285717</c:v>
                </c:pt>
                <c:pt idx="290">
                  <c:v>21.053751428571427</c:v>
                </c:pt>
                <c:pt idx="291">
                  <c:v>21.168651085714284</c:v>
                </c:pt>
                <c:pt idx="292">
                  <c:v>21.201671314285715</c:v>
                </c:pt>
                <c:pt idx="293">
                  <c:v>21.154929942857144</c:v>
                </c:pt>
                <c:pt idx="294">
                  <c:v>20.409096342857143</c:v>
                </c:pt>
                <c:pt idx="295">
                  <c:v>20.19036342857143</c:v>
                </c:pt>
                <c:pt idx="296">
                  <c:v>20.293540457142853</c:v>
                </c:pt>
                <c:pt idx="297">
                  <c:v>20.551706742857139</c:v>
                </c:pt>
                <c:pt idx="298">
                  <c:v>20.815331657142853</c:v>
                </c:pt>
                <c:pt idx="299">
                  <c:v>21.088322742857137</c:v>
                </c:pt>
                <c:pt idx="300">
                  <c:v>21.253483542857143</c:v>
                </c:pt>
                <c:pt idx="301">
                  <c:v>21.335124342857142</c:v>
                </c:pt>
                <c:pt idx="302">
                  <c:v>21.327846171428572</c:v>
                </c:pt>
                <c:pt idx="303">
                  <c:v>21.158897142857139</c:v>
                </c:pt>
                <c:pt idx="304">
                  <c:v>20.789649257142855</c:v>
                </c:pt>
                <c:pt idx="305">
                  <c:v>20.390811428571428</c:v>
                </c:pt>
                <c:pt idx="306">
                  <c:v>19.936224000000003</c:v>
                </c:pt>
                <c:pt idx="307">
                  <c:v>19.389168000000002</c:v>
                </c:pt>
                <c:pt idx="308">
                  <c:v>18.936668571428573</c:v>
                </c:pt>
                <c:pt idx="309">
                  <c:v>18.99987531428571</c:v>
                </c:pt>
                <c:pt idx="310">
                  <c:v>19.936552114285714</c:v>
                </c:pt>
                <c:pt idx="311">
                  <c:v>20.490259885714284</c:v>
                </c:pt>
                <c:pt idx="312">
                  <c:v>20.700789942857142</c:v>
                </c:pt>
                <c:pt idx="313">
                  <c:v>21.106428685714285</c:v>
                </c:pt>
                <c:pt idx="314">
                  <c:v>22.061569371428568</c:v>
                </c:pt>
                <c:pt idx="315">
                  <c:v>23.028044914285712</c:v>
                </c:pt>
                <c:pt idx="316">
                  <c:v>23.987480914285708</c:v>
                </c:pt>
                <c:pt idx="317">
                  <c:v>23.871328457142859</c:v>
                </c:pt>
                <c:pt idx="318">
                  <c:v>24.234819428571427</c:v>
                </c:pt>
                <c:pt idx="319">
                  <c:v>24.511240799999999</c:v>
                </c:pt>
                <c:pt idx="320">
                  <c:v>24.680458285714284</c:v>
                </c:pt>
                <c:pt idx="321">
                  <c:v>24.541308000000004</c:v>
                </c:pt>
                <c:pt idx="322">
                  <c:v>24.580085142857143</c:v>
                </c:pt>
                <c:pt idx="323">
                  <c:v>24.301009028571428</c:v>
                </c:pt>
                <c:pt idx="324">
                  <c:v>25.026350400000002</c:v>
                </c:pt>
                <c:pt idx="325">
                  <c:v>25.269214628571426</c:v>
                </c:pt>
                <c:pt idx="326">
                  <c:v>25.991274857142855</c:v>
                </c:pt>
                <c:pt idx="327">
                  <c:v>26.564311542857137</c:v>
                </c:pt>
                <c:pt idx="328">
                  <c:v>26.742716228571421</c:v>
                </c:pt>
                <c:pt idx="329">
                  <c:v>25.773436799999995</c:v>
                </c:pt>
                <c:pt idx="330">
                  <c:v>24.812091771428577</c:v>
                </c:pt>
                <c:pt idx="331">
                  <c:v>23.408508342857143</c:v>
                </c:pt>
                <c:pt idx="332">
                  <c:v>22.978648799999998</c:v>
                </c:pt>
                <c:pt idx="333">
                  <c:v>22.724121599999997</c:v>
                </c:pt>
                <c:pt idx="334">
                  <c:v>23.358127885714282</c:v>
                </c:pt>
                <c:pt idx="335">
                  <c:v>24.786439199999997</c:v>
                </c:pt>
                <c:pt idx="336">
                  <c:v>26.775587314285708</c:v>
                </c:pt>
                <c:pt idx="337">
                  <c:v>28.02239177142857</c:v>
                </c:pt>
                <c:pt idx="338">
                  <c:v>28.900157142857143</c:v>
                </c:pt>
                <c:pt idx="339">
                  <c:v>28.864571657142854</c:v>
                </c:pt>
                <c:pt idx="340">
                  <c:v>28.495950171428571</c:v>
                </c:pt>
                <c:pt idx="341">
                  <c:v>26.715602057142856</c:v>
                </c:pt>
                <c:pt idx="342">
                  <c:v>24.341247771428574</c:v>
                </c:pt>
                <c:pt idx="343">
                  <c:v>22.321793828571426</c:v>
                </c:pt>
                <c:pt idx="344">
                  <c:v>20.836629257142857</c:v>
                </c:pt>
                <c:pt idx="345">
                  <c:v>19.358623542857142</c:v>
                </c:pt>
                <c:pt idx="346">
                  <c:v>18.296845714285716</c:v>
                </c:pt>
                <c:pt idx="347">
                  <c:v>17.275157485714285</c:v>
                </c:pt>
                <c:pt idx="348">
                  <c:v>16.743194742857138</c:v>
                </c:pt>
                <c:pt idx="349">
                  <c:v>16.220120914285712</c:v>
                </c:pt>
                <c:pt idx="350">
                  <c:v>15.647084228571428</c:v>
                </c:pt>
                <c:pt idx="351">
                  <c:v>15.116732228571427</c:v>
                </c:pt>
                <c:pt idx="352">
                  <c:v>14.760877371428572</c:v>
                </c:pt>
                <c:pt idx="353">
                  <c:v>14.481145028571428</c:v>
                </c:pt>
                <c:pt idx="354">
                  <c:v>14.266170514285713</c:v>
                </c:pt>
                <c:pt idx="355">
                  <c:v>14.164425257142856</c:v>
                </c:pt>
                <c:pt idx="356">
                  <c:v>14.049674742857141</c:v>
                </c:pt>
                <c:pt idx="357">
                  <c:v>13.981128685714285</c:v>
                </c:pt>
                <c:pt idx="358">
                  <c:v>13.890330514285713</c:v>
                </c:pt>
                <c:pt idx="359">
                  <c:v>13.663991314285713</c:v>
                </c:pt>
                <c:pt idx="360">
                  <c:v>13.441529828571431</c:v>
                </c:pt>
                <c:pt idx="361">
                  <c:v>13.412238171428569</c:v>
                </c:pt>
                <c:pt idx="362">
                  <c:v>13.576086514285711</c:v>
                </c:pt>
                <c:pt idx="363">
                  <c:v>14.086542857142856</c:v>
                </c:pt>
                <c:pt idx="364">
                  <c:v>14.597058857142857</c:v>
                </c:pt>
                <c:pt idx="365">
                  <c:v>15.062921485714284</c:v>
                </c:pt>
                <c:pt idx="366">
                  <c:v>15.499164342857142</c:v>
                </c:pt>
                <c:pt idx="367">
                  <c:v>15.588351771428572</c:v>
                </c:pt>
                <c:pt idx="368">
                  <c:v>15.404965714285714</c:v>
                </c:pt>
                <c:pt idx="369">
                  <c:v>14.914613828571428</c:v>
                </c:pt>
                <c:pt idx="370">
                  <c:v>14.133015771428571</c:v>
                </c:pt>
                <c:pt idx="371">
                  <c:v>13.317293828571426</c:v>
                </c:pt>
                <c:pt idx="372">
                  <c:v>12.651997371428569</c:v>
                </c:pt>
                <c:pt idx="373">
                  <c:v>12.170415085714284</c:v>
                </c:pt>
                <c:pt idx="374">
                  <c:v>12.278931428571427</c:v>
                </c:pt>
                <c:pt idx="375">
                  <c:v>12.574711542857143</c:v>
                </c:pt>
                <c:pt idx="376">
                  <c:v>13.188374742857141</c:v>
                </c:pt>
                <c:pt idx="377">
                  <c:v>13.893104571428569</c:v>
                </c:pt>
                <c:pt idx="378">
                  <c:v>14.6690352</c:v>
                </c:pt>
                <c:pt idx="379">
                  <c:v>15.365055085714287</c:v>
                </c:pt>
                <c:pt idx="380">
                  <c:v>15.994288800000001</c:v>
                </c:pt>
                <c:pt idx="381">
                  <c:v>16.341433714285717</c:v>
                </c:pt>
                <c:pt idx="382">
                  <c:v>16.575289714285717</c:v>
                </c:pt>
                <c:pt idx="383">
                  <c:v>16.686759085714289</c:v>
                </c:pt>
                <c:pt idx="384">
                  <c:v>16.813083085714286</c:v>
                </c:pt>
                <c:pt idx="385">
                  <c:v>16.916886514285714</c:v>
                </c:pt>
                <c:pt idx="386">
                  <c:v>16.853411314285715</c:v>
                </c:pt>
                <c:pt idx="387">
                  <c:v>16.726997828571427</c:v>
                </c:pt>
                <c:pt idx="388">
                  <c:v>16.621136228571427</c:v>
                </c:pt>
                <c:pt idx="389">
                  <c:v>16.54274674285714</c:v>
                </c:pt>
                <c:pt idx="390">
                  <c:v>16.289114399999995</c:v>
                </c:pt>
                <c:pt idx="391">
                  <c:v>15.947368457142858</c:v>
                </c:pt>
                <c:pt idx="392">
                  <c:v>15.563146628571431</c:v>
                </c:pt>
                <c:pt idx="393">
                  <c:v>15.318552342857142</c:v>
                </c:pt>
                <c:pt idx="394">
                  <c:v>15.149692799999999</c:v>
                </c:pt>
                <c:pt idx="395">
                  <c:v>15.023279314285714</c:v>
                </c:pt>
                <c:pt idx="396">
                  <c:v>14.845172914285714</c:v>
                </c:pt>
                <c:pt idx="397">
                  <c:v>14.571495771428571</c:v>
                </c:pt>
                <c:pt idx="398">
                  <c:v>14.187273942857145</c:v>
                </c:pt>
                <c:pt idx="399">
                  <c:v>13.717921371428572</c:v>
                </c:pt>
                <c:pt idx="400">
                  <c:v>13.37298377142857</c:v>
                </c:pt>
                <c:pt idx="401">
                  <c:v>12.886300799999999</c:v>
                </c:pt>
                <c:pt idx="402">
                  <c:v>12.46720937142857</c:v>
                </c:pt>
                <c:pt idx="403">
                  <c:v>12.104792228571428</c:v>
                </c:pt>
                <c:pt idx="404">
                  <c:v>12.281287885714283</c:v>
                </c:pt>
                <c:pt idx="405">
                  <c:v>12.676725257142857</c:v>
                </c:pt>
                <c:pt idx="406">
                  <c:v>13.157114399999999</c:v>
                </c:pt>
                <c:pt idx="407">
                  <c:v>13.223691771428571</c:v>
                </c:pt>
                <c:pt idx="408">
                  <c:v>13.517712</c:v>
                </c:pt>
                <c:pt idx="409">
                  <c:v>14.580653142857141</c:v>
                </c:pt>
                <c:pt idx="410">
                  <c:v>16.114020685714284</c:v>
                </c:pt>
                <c:pt idx="411">
                  <c:v>17.725747885714281</c:v>
                </c:pt>
                <c:pt idx="412">
                  <c:v>19.671077828571431</c:v>
                </c:pt>
                <c:pt idx="413">
                  <c:v>22.013455885714283</c:v>
                </c:pt>
                <c:pt idx="414">
                  <c:v>25.233151885714285</c:v>
                </c:pt>
                <c:pt idx="415">
                  <c:v>28.545167314285713</c:v>
                </c:pt>
                <c:pt idx="416">
                  <c:v>31.124145599999995</c:v>
                </c:pt>
                <c:pt idx="417">
                  <c:v>32.839735885714283</c:v>
                </c:pt>
                <c:pt idx="418">
                  <c:v>33.460557942857136</c:v>
                </c:pt>
                <c:pt idx="419">
                  <c:v>34.261991999999999</c:v>
                </c:pt>
                <c:pt idx="420">
                  <c:v>33.060696</c:v>
                </c:pt>
                <c:pt idx="421">
                  <c:v>31.2252744</c:v>
                </c:pt>
                <c:pt idx="422">
                  <c:v>29.125894799999998</c:v>
                </c:pt>
                <c:pt idx="423">
                  <c:v>26.817158399999997</c:v>
                </c:pt>
                <c:pt idx="424">
                  <c:v>25.2081804</c:v>
                </c:pt>
                <c:pt idx="425">
                  <c:v>24.043633199999999</c:v>
                </c:pt>
                <c:pt idx="426">
                  <c:v>23.602021199999999</c:v>
                </c:pt>
                <c:pt idx="427">
                  <c:v>22.675784399999998</c:v>
                </c:pt>
                <c:pt idx="428">
                  <c:v>21.572728799999997</c:v>
                </c:pt>
                <c:pt idx="429">
                  <c:v>20.383090800000002</c:v>
                </c:pt>
                <c:pt idx="430">
                  <c:v>18.880287599999999</c:v>
                </c:pt>
                <c:pt idx="431">
                  <c:v>17.881979999999999</c:v>
                </c:pt>
                <c:pt idx="432">
                  <c:v>17.251786799999998</c:v>
                </c:pt>
                <c:pt idx="433">
                  <c:v>17.154207599999996</c:v>
                </c:pt>
                <c:pt idx="434">
                  <c:v>17.3481828</c:v>
                </c:pt>
                <c:pt idx="435">
                  <c:v>17.760876</c:v>
                </c:pt>
                <c:pt idx="436">
                  <c:v>18.6490416</c:v>
                </c:pt>
                <c:pt idx="437">
                  <c:v>19.779345599999999</c:v>
                </c:pt>
                <c:pt idx="438">
                  <c:v>20.807998800000004</c:v>
                </c:pt>
                <c:pt idx="439">
                  <c:v>21.611217600000003</c:v>
                </c:pt>
                <c:pt idx="440">
                  <c:v>22.297647600000001</c:v>
                </c:pt>
                <c:pt idx="441">
                  <c:v>23.501379599999996</c:v>
                </c:pt>
                <c:pt idx="442">
                  <c:v>24.874343999999997</c:v>
                </c:pt>
                <c:pt idx="443">
                  <c:v>25.8250104</c:v>
                </c:pt>
                <c:pt idx="444">
                  <c:v>26.9312328</c:v>
                </c:pt>
                <c:pt idx="445">
                  <c:v>28.767037199999994</c:v>
                </c:pt>
                <c:pt idx="446">
                  <c:v>31.780369199999999</c:v>
                </c:pt>
                <c:pt idx="447">
                  <c:v>34.275041999999992</c:v>
                </c:pt>
                <c:pt idx="448">
                  <c:v>35.8591032</c:v>
                </c:pt>
                <c:pt idx="449">
                  <c:v>37.140334799999998</c:v>
                </c:pt>
                <c:pt idx="450">
                  <c:v>38.477803199999997</c:v>
                </c:pt>
                <c:pt idx="451">
                  <c:v>40.195705199999999</c:v>
                </c:pt>
                <c:pt idx="452">
                  <c:v>40.327562399999998</c:v>
                </c:pt>
                <c:pt idx="453">
                  <c:v>37.404849599999999</c:v>
                </c:pt>
                <c:pt idx="454">
                  <c:v>35.613032400000002</c:v>
                </c:pt>
                <c:pt idx="455">
                  <c:v>34.0056552</c:v>
                </c:pt>
                <c:pt idx="456">
                  <c:v>32.145108</c:v>
                </c:pt>
                <c:pt idx="457">
                  <c:v>28.4787192</c:v>
                </c:pt>
                <c:pt idx="458">
                  <c:v>25.015562399999997</c:v>
                </c:pt>
                <c:pt idx="459">
                  <c:v>24.406980000000001</c:v>
                </c:pt>
                <c:pt idx="460">
                  <c:v>22.932817200000002</c:v>
                </c:pt>
                <c:pt idx="461">
                  <c:v>21.499405199999998</c:v>
                </c:pt>
                <c:pt idx="462">
                  <c:v>20.0381532</c:v>
                </c:pt>
                <c:pt idx="463">
                  <c:v>19.612514399999998</c:v>
                </c:pt>
                <c:pt idx="464">
                  <c:v>19.496143200000002</c:v>
                </c:pt>
                <c:pt idx="465">
                  <c:v>19.546707599999998</c:v>
                </c:pt>
                <c:pt idx="466">
                  <c:v>19.824481200000001</c:v>
                </c:pt>
                <c:pt idx="467">
                  <c:v>20.290835999999999</c:v>
                </c:pt>
                <c:pt idx="468">
                  <c:v>21.031797600000001</c:v>
                </c:pt>
                <c:pt idx="469">
                  <c:v>22.731533999999996</c:v>
                </c:pt>
                <c:pt idx="470">
                  <c:v>24.935591999999996</c:v>
                </c:pt>
                <c:pt idx="471">
                  <c:v>30.054532800000004</c:v>
                </c:pt>
                <c:pt idx="472">
                  <c:v>36.266889599999999</c:v>
                </c:pt>
                <c:pt idx="473">
                  <c:v>43.790057999999995</c:v>
                </c:pt>
                <c:pt idx="474">
                  <c:v>50.282276400000001</c:v>
                </c:pt>
                <c:pt idx="475">
                  <c:v>55.358656799999999</c:v>
                </c:pt>
                <c:pt idx="476">
                  <c:v>58.283701199999996</c:v>
                </c:pt>
                <c:pt idx="477">
                  <c:v>58.810956000000004</c:v>
                </c:pt>
                <c:pt idx="478">
                  <c:v>59.965411200000005</c:v>
                </c:pt>
                <c:pt idx="479">
                  <c:v>60.479442000000006</c:v>
                </c:pt>
                <c:pt idx="480">
                  <c:v>62.153287200000001</c:v>
                </c:pt>
                <c:pt idx="481">
                  <c:v>64.502461199999999</c:v>
                </c:pt>
                <c:pt idx="482">
                  <c:v>68.513369999999995</c:v>
                </c:pt>
                <c:pt idx="483">
                  <c:v>69.002762399999995</c:v>
                </c:pt>
                <c:pt idx="484">
                  <c:v>69.828253199999992</c:v>
                </c:pt>
                <c:pt idx="485">
                  <c:v>69.827856480000008</c:v>
                </c:pt>
                <c:pt idx="486">
                  <c:v>69.263814600000003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EA-4619-8A91-B926A1A82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Pore Pressure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'SCPT-13'!$L$9</c:f>
              <c:strCache>
                <c:ptCount val="1"/>
                <c:pt idx="0">
                  <c:v>u2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'SCPT-13'!$L$13:$L$9908</c:f>
              <c:numCache>
                <c:formatCode>0.00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0.62013599999999991</c:v>
                </c:pt>
                <c:pt idx="5">
                  <c:v>0.61595999999999995</c:v>
                </c:pt>
                <c:pt idx="6">
                  <c:v>0.60969600000000002</c:v>
                </c:pt>
                <c:pt idx="7">
                  <c:v>0.60029999999999994</c:v>
                </c:pt>
                <c:pt idx="8">
                  <c:v>0.59090399999999998</c:v>
                </c:pt>
                <c:pt idx="9">
                  <c:v>0.58881600000000001</c:v>
                </c:pt>
                <c:pt idx="10">
                  <c:v>0.63370800000000005</c:v>
                </c:pt>
                <c:pt idx="11">
                  <c:v>0.64310400000000001</c:v>
                </c:pt>
                <c:pt idx="12">
                  <c:v>0.65249999999999997</c:v>
                </c:pt>
                <c:pt idx="13">
                  <c:v>0.65771999999999997</c:v>
                </c:pt>
                <c:pt idx="14">
                  <c:v>0.66711599999999993</c:v>
                </c:pt>
                <c:pt idx="15">
                  <c:v>0.671292</c:v>
                </c:pt>
                <c:pt idx="16">
                  <c:v>0.67024799999999995</c:v>
                </c:pt>
                <c:pt idx="17">
                  <c:v>0.67546799999999996</c:v>
                </c:pt>
                <c:pt idx="18">
                  <c:v>0.67859999999999998</c:v>
                </c:pt>
                <c:pt idx="19">
                  <c:v>0.68277600000000005</c:v>
                </c:pt>
                <c:pt idx="20">
                  <c:v>0.68799600000000005</c:v>
                </c:pt>
                <c:pt idx="21">
                  <c:v>0.68903999999999999</c:v>
                </c:pt>
                <c:pt idx="22">
                  <c:v>0.69112799999999996</c:v>
                </c:pt>
                <c:pt idx="23">
                  <c:v>0.69112799999999996</c:v>
                </c:pt>
                <c:pt idx="24">
                  <c:v>0.6869519999999999</c:v>
                </c:pt>
                <c:pt idx="25">
                  <c:v>0.68277600000000005</c:v>
                </c:pt>
                <c:pt idx="26">
                  <c:v>0.68068799999999996</c:v>
                </c:pt>
                <c:pt idx="27">
                  <c:v>0.68068799999999996</c:v>
                </c:pt>
                <c:pt idx="28">
                  <c:v>0.69634799999999997</c:v>
                </c:pt>
                <c:pt idx="29">
                  <c:v>0.6973919999999999</c:v>
                </c:pt>
                <c:pt idx="30">
                  <c:v>0.69843600000000006</c:v>
                </c:pt>
                <c:pt idx="31">
                  <c:v>0.70365600000000006</c:v>
                </c:pt>
                <c:pt idx="32">
                  <c:v>0.70365600000000006</c:v>
                </c:pt>
                <c:pt idx="33">
                  <c:v>0.70678799999999997</c:v>
                </c:pt>
                <c:pt idx="34">
                  <c:v>0.70992</c:v>
                </c:pt>
                <c:pt idx="35">
                  <c:v>0.71096399999999993</c:v>
                </c:pt>
                <c:pt idx="36">
                  <c:v>0.71200799999999997</c:v>
                </c:pt>
                <c:pt idx="37">
                  <c:v>0.71827199999999991</c:v>
                </c:pt>
                <c:pt idx="38">
                  <c:v>0.72140399999999993</c:v>
                </c:pt>
                <c:pt idx="39">
                  <c:v>0.72349199999999991</c:v>
                </c:pt>
                <c:pt idx="40">
                  <c:v>0.73602000000000001</c:v>
                </c:pt>
                <c:pt idx="41">
                  <c:v>0.72975600000000007</c:v>
                </c:pt>
                <c:pt idx="42">
                  <c:v>0.73288799999999998</c:v>
                </c:pt>
                <c:pt idx="43">
                  <c:v>0.73497600000000007</c:v>
                </c:pt>
                <c:pt idx="44">
                  <c:v>0.73184399999999994</c:v>
                </c:pt>
                <c:pt idx="45">
                  <c:v>0.73393199999999992</c:v>
                </c:pt>
                <c:pt idx="46">
                  <c:v>0.73393199999999992</c:v>
                </c:pt>
                <c:pt idx="47">
                  <c:v>0.73393199999999992</c:v>
                </c:pt>
                <c:pt idx="48">
                  <c:v>0.74228399999999994</c:v>
                </c:pt>
                <c:pt idx="49">
                  <c:v>0.74332799999999999</c:v>
                </c:pt>
                <c:pt idx="50">
                  <c:v>0.74750399999999995</c:v>
                </c:pt>
                <c:pt idx="51">
                  <c:v>0.74541600000000008</c:v>
                </c:pt>
                <c:pt idx="52">
                  <c:v>0.74541600000000008</c:v>
                </c:pt>
                <c:pt idx="53">
                  <c:v>0.74646000000000001</c:v>
                </c:pt>
                <c:pt idx="54">
                  <c:v>0.74750399999999995</c:v>
                </c:pt>
                <c:pt idx="55">
                  <c:v>0.75168000000000001</c:v>
                </c:pt>
                <c:pt idx="56">
                  <c:v>0.75481199999999993</c:v>
                </c:pt>
                <c:pt idx="57">
                  <c:v>0.758988</c:v>
                </c:pt>
                <c:pt idx="58">
                  <c:v>0.76003199999999993</c:v>
                </c:pt>
                <c:pt idx="59">
                  <c:v>0.76734000000000002</c:v>
                </c:pt>
                <c:pt idx="60">
                  <c:v>0.77151599999999998</c:v>
                </c:pt>
                <c:pt idx="61">
                  <c:v>0.77047199999999993</c:v>
                </c:pt>
                <c:pt idx="62">
                  <c:v>0.77673599999999998</c:v>
                </c:pt>
                <c:pt idx="63">
                  <c:v>0.77882399999999996</c:v>
                </c:pt>
                <c:pt idx="64">
                  <c:v>0.78404399999999996</c:v>
                </c:pt>
                <c:pt idx="65">
                  <c:v>0.78613199999999994</c:v>
                </c:pt>
                <c:pt idx="66">
                  <c:v>0.78926399999999997</c:v>
                </c:pt>
                <c:pt idx="67">
                  <c:v>0.79552800000000001</c:v>
                </c:pt>
                <c:pt idx="68">
                  <c:v>0.80074800000000002</c:v>
                </c:pt>
                <c:pt idx="69">
                  <c:v>0.80283599999999999</c:v>
                </c:pt>
                <c:pt idx="70">
                  <c:v>0.80701199999999995</c:v>
                </c:pt>
                <c:pt idx="71">
                  <c:v>0.83624399999999988</c:v>
                </c:pt>
                <c:pt idx="72">
                  <c:v>0.86443199999999998</c:v>
                </c:pt>
                <c:pt idx="73">
                  <c:v>0.91454399999999991</c:v>
                </c:pt>
                <c:pt idx="74">
                  <c:v>0.92498399999999992</c:v>
                </c:pt>
                <c:pt idx="75">
                  <c:v>0.9427319999999999</c:v>
                </c:pt>
                <c:pt idx="76">
                  <c:v>0.96361199999999991</c:v>
                </c:pt>
                <c:pt idx="77">
                  <c:v>0.96883199999999992</c:v>
                </c:pt>
                <c:pt idx="78">
                  <c:v>0.97405199999999992</c:v>
                </c:pt>
                <c:pt idx="79">
                  <c:v>0.98136000000000001</c:v>
                </c:pt>
                <c:pt idx="80">
                  <c:v>0.98553600000000008</c:v>
                </c:pt>
                <c:pt idx="81">
                  <c:v>0.98971199999999993</c:v>
                </c:pt>
                <c:pt idx="82">
                  <c:v>0.99597599999999997</c:v>
                </c:pt>
                <c:pt idx="83">
                  <c:v>0.99806399999999995</c:v>
                </c:pt>
                <c:pt idx="84">
                  <c:v>1.0053719999999999</c:v>
                </c:pt>
                <c:pt idx="85">
                  <c:v>1.032516</c:v>
                </c:pt>
                <c:pt idx="86">
                  <c:v>1.0366919999999999</c:v>
                </c:pt>
                <c:pt idx="87">
                  <c:v>1.084716</c:v>
                </c:pt>
                <c:pt idx="88">
                  <c:v>1.0909800000000001</c:v>
                </c:pt>
                <c:pt idx="89">
                  <c:v>1.2319199999999999</c:v>
                </c:pt>
                <c:pt idx="90">
                  <c:v>1.2277439999999999</c:v>
                </c:pt>
                <c:pt idx="91">
                  <c:v>1.2527999999999999</c:v>
                </c:pt>
                <c:pt idx="92">
                  <c:v>1.2559319999999998</c:v>
                </c:pt>
                <c:pt idx="93">
                  <c:v>1.260108</c:v>
                </c:pt>
                <c:pt idx="94">
                  <c:v>1.269504</c:v>
                </c:pt>
                <c:pt idx="95">
                  <c:v>1.280988</c:v>
                </c:pt>
                <c:pt idx="96">
                  <c:v>1.2830760000000001</c:v>
                </c:pt>
                <c:pt idx="97">
                  <c:v>1.2893399999999999</c:v>
                </c:pt>
                <c:pt idx="98">
                  <c:v>1.2976919999999998</c:v>
                </c:pt>
                <c:pt idx="99">
                  <c:v>1.306044</c:v>
                </c:pt>
                <c:pt idx="100">
                  <c:v>1.317528</c:v>
                </c:pt>
                <c:pt idx="101">
                  <c:v>1.322748</c:v>
                </c:pt>
                <c:pt idx="102">
                  <c:v>1.3300559999999999</c:v>
                </c:pt>
                <c:pt idx="103">
                  <c:v>1.3436279999999998</c:v>
                </c:pt>
                <c:pt idx="104">
                  <c:v>1.3488479999999998</c:v>
                </c:pt>
                <c:pt idx="105">
                  <c:v>1.3488479999999998</c:v>
                </c:pt>
                <c:pt idx="106">
                  <c:v>1.4542920000000001</c:v>
                </c:pt>
                <c:pt idx="107">
                  <c:v>1.4626439999999998</c:v>
                </c:pt>
                <c:pt idx="108">
                  <c:v>1.4626439999999998</c:v>
                </c:pt>
                <c:pt idx="109">
                  <c:v>1.4908320000000002</c:v>
                </c:pt>
                <c:pt idx="110">
                  <c:v>1.5117120000000002</c:v>
                </c:pt>
                <c:pt idx="111">
                  <c:v>1.5221520000000002</c:v>
                </c:pt>
                <c:pt idx="112">
                  <c:v>1.5315479999999999</c:v>
                </c:pt>
                <c:pt idx="113">
                  <c:v>1.528416</c:v>
                </c:pt>
                <c:pt idx="114">
                  <c:v>1.54512</c:v>
                </c:pt>
                <c:pt idx="115">
                  <c:v>1.554516</c:v>
                </c:pt>
                <c:pt idx="116">
                  <c:v>1.53468</c:v>
                </c:pt>
                <c:pt idx="117">
                  <c:v>1.54512</c:v>
                </c:pt>
                <c:pt idx="118">
                  <c:v>1.559736</c:v>
                </c:pt>
                <c:pt idx="119">
                  <c:v>1.558692</c:v>
                </c:pt>
                <c:pt idx="120">
                  <c:v>1.559736</c:v>
                </c:pt>
                <c:pt idx="121">
                  <c:v>1.558692</c:v>
                </c:pt>
                <c:pt idx="122">
                  <c:v>1.54512</c:v>
                </c:pt>
                <c:pt idx="123">
                  <c:v>1.52946</c:v>
                </c:pt>
                <c:pt idx="124">
                  <c:v>1.5054479999999999</c:v>
                </c:pt>
                <c:pt idx="125">
                  <c:v>1.497096</c:v>
                </c:pt>
                <c:pt idx="126">
                  <c:v>1.4897879999999999</c:v>
                </c:pt>
                <c:pt idx="127">
                  <c:v>1.49292</c:v>
                </c:pt>
                <c:pt idx="128">
                  <c:v>1.4960520000000002</c:v>
                </c:pt>
                <c:pt idx="129">
                  <c:v>1.4741279999999999</c:v>
                </c:pt>
                <c:pt idx="130">
                  <c:v>1.3540679999999998</c:v>
                </c:pt>
                <c:pt idx="131">
                  <c:v>1.34154</c:v>
                </c:pt>
                <c:pt idx="132">
                  <c:v>1.3248359999999999</c:v>
                </c:pt>
                <c:pt idx="133">
                  <c:v>1.306044</c:v>
                </c:pt>
                <c:pt idx="134">
                  <c:v>1.3143960000000001</c:v>
                </c:pt>
                <c:pt idx="135">
                  <c:v>1.322748</c:v>
                </c:pt>
                <c:pt idx="136">
                  <c:v>1.326924</c:v>
                </c:pt>
                <c:pt idx="137">
                  <c:v>1.3352759999999999</c:v>
                </c:pt>
                <c:pt idx="138">
                  <c:v>1.3457159999999999</c:v>
                </c:pt>
                <c:pt idx="139">
                  <c:v>1.35198</c:v>
                </c:pt>
                <c:pt idx="140">
                  <c:v>1.3613759999999999</c:v>
                </c:pt>
                <c:pt idx="141">
                  <c:v>1.3613759999999999</c:v>
                </c:pt>
                <c:pt idx="142">
                  <c:v>1.3791239999999998</c:v>
                </c:pt>
                <c:pt idx="143">
                  <c:v>1.38852</c:v>
                </c:pt>
                <c:pt idx="144">
                  <c:v>1.4052239999999998</c:v>
                </c:pt>
                <c:pt idx="145">
                  <c:v>1.4114879999999999</c:v>
                </c:pt>
                <c:pt idx="146">
                  <c:v>1.4229720000000001</c:v>
                </c:pt>
                <c:pt idx="147">
                  <c:v>1.43028</c:v>
                </c:pt>
                <c:pt idx="148">
                  <c:v>1.4428079999999999</c:v>
                </c:pt>
                <c:pt idx="149">
                  <c:v>1.4261039999999998</c:v>
                </c:pt>
                <c:pt idx="150">
                  <c:v>1.38852</c:v>
                </c:pt>
                <c:pt idx="151">
                  <c:v>1.2997799999999999</c:v>
                </c:pt>
                <c:pt idx="152">
                  <c:v>1.312308</c:v>
                </c:pt>
                <c:pt idx="153">
                  <c:v>1.3384079999999998</c:v>
                </c:pt>
                <c:pt idx="154">
                  <c:v>1.3488479999999998</c:v>
                </c:pt>
                <c:pt idx="155">
                  <c:v>1.3686839999999998</c:v>
                </c:pt>
                <c:pt idx="156">
                  <c:v>1.3759920000000001</c:v>
                </c:pt>
                <c:pt idx="157">
                  <c:v>1.3906079999999998</c:v>
                </c:pt>
                <c:pt idx="158">
                  <c:v>1.3958279999999998</c:v>
                </c:pt>
                <c:pt idx="159">
                  <c:v>1.4062679999999999</c:v>
                </c:pt>
                <c:pt idx="160">
                  <c:v>1.4073120000000001</c:v>
                </c:pt>
                <c:pt idx="161">
                  <c:v>1.3958279999999998</c:v>
                </c:pt>
                <c:pt idx="162">
                  <c:v>1.38852</c:v>
                </c:pt>
                <c:pt idx="163">
                  <c:v>1.37286</c:v>
                </c:pt>
                <c:pt idx="164">
                  <c:v>1.3739039999999998</c:v>
                </c:pt>
                <c:pt idx="165">
                  <c:v>1.3739039999999998</c:v>
                </c:pt>
                <c:pt idx="166">
                  <c:v>1.3572</c:v>
                </c:pt>
                <c:pt idx="167">
                  <c:v>1.249668</c:v>
                </c:pt>
                <c:pt idx="168">
                  <c:v>1.2225239999999999</c:v>
                </c:pt>
                <c:pt idx="169">
                  <c:v>1.198512</c:v>
                </c:pt>
                <c:pt idx="170">
                  <c:v>1.1901599999999999</c:v>
                </c:pt>
                <c:pt idx="171">
                  <c:v>1.157796</c:v>
                </c:pt>
                <c:pt idx="172">
                  <c:v>1.1337839999999999</c:v>
                </c:pt>
                <c:pt idx="173">
                  <c:v>1.1191679999999999</c:v>
                </c:pt>
                <c:pt idx="174">
                  <c:v>1.0868039999999999</c:v>
                </c:pt>
                <c:pt idx="175">
                  <c:v>1.073232</c:v>
                </c:pt>
                <c:pt idx="176">
                  <c:v>1.0366919999999999</c:v>
                </c:pt>
                <c:pt idx="177">
                  <c:v>1.011636</c:v>
                </c:pt>
                <c:pt idx="178">
                  <c:v>0.98449199999999992</c:v>
                </c:pt>
                <c:pt idx="179">
                  <c:v>0.97614000000000001</c:v>
                </c:pt>
                <c:pt idx="180">
                  <c:v>0.96778799999999998</c:v>
                </c:pt>
                <c:pt idx="181">
                  <c:v>0.96256799999999998</c:v>
                </c:pt>
                <c:pt idx="182">
                  <c:v>0.96674399999999994</c:v>
                </c:pt>
                <c:pt idx="183">
                  <c:v>0.9657</c:v>
                </c:pt>
                <c:pt idx="184">
                  <c:v>0.94064399999999992</c:v>
                </c:pt>
                <c:pt idx="185">
                  <c:v>0.8780039999999999</c:v>
                </c:pt>
                <c:pt idx="186">
                  <c:v>0.79657199999999995</c:v>
                </c:pt>
                <c:pt idx="187">
                  <c:v>0.78508800000000001</c:v>
                </c:pt>
                <c:pt idx="188">
                  <c:v>0.78821999999999992</c:v>
                </c:pt>
                <c:pt idx="189">
                  <c:v>0.769428</c:v>
                </c:pt>
                <c:pt idx="190">
                  <c:v>0.758988</c:v>
                </c:pt>
                <c:pt idx="191">
                  <c:v>0.75063600000000008</c:v>
                </c:pt>
                <c:pt idx="192">
                  <c:v>0.74019600000000008</c:v>
                </c:pt>
                <c:pt idx="193">
                  <c:v>0.73602000000000001</c:v>
                </c:pt>
                <c:pt idx="194">
                  <c:v>0.73393199999999992</c:v>
                </c:pt>
                <c:pt idx="195">
                  <c:v>0.73602000000000001</c:v>
                </c:pt>
                <c:pt idx="196">
                  <c:v>0.73810799999999999</c:v>
                </c:pt>
                <c:pt idx="197">
                  <c:v>0.73706399999999994</c:v>
                </c:pt>
                <c:pt idx="198">
                  <c:v>0.73706399999999994</c:v>
                </c:pt>
                <c:pt idx="199">
                  <c:v>0.72975600000000007</c:v>
                </c:pt>
                <c:pt idx="200">
                  <c:v>0.72558</c:v>
                </c:pt>
                <c:pt idx="201">
                  <c:v>0.72558</c:v>
                </c:pt>
                <c:pt idx="202">
                  <c:v>0.72558</c:v>
                </c:pt>
                <c:pt idx="203">
                  <c:v>0.72558</c:v>
                </c:pt>
                <c:pt idx="204">
                  <c:v>0.72558</c:v>
                </c:pt>
                <c:pt idx="205">
                  <c:v>0.72558</c:v>
                </c:pt>
                <c:pt idx="206">
                  <c:v>0.69425999999999999</c:v>
                </c:pt>
                <c:pt idx="207">
                  <c:v>0.69425999999999999</c:v>
                </c:pt>
                <c:pt idx="208">
                  <c:v>0.68903999999999999</c:v>
                </c:pt>
                <c:pt idx="209">
                  <c:v>0.67964399999999991</c:v>
                </c:pt>
                <c:pt idx="210">
                  <c:v>0.67442399999999991</c:v>
                </c:pt>
                <c:pt idx="211">
                  <c:v>0.666072</c:v>
                </c:pt>
                <c:pt idx="212">
                  <c:v>0.66502799999999995</c:v>
                </c:pt>
                <c:pt idx="213">
                  <c:v>0.66293999999999997</c:v>
                </c:pt>
                <c:pt idx="214">
                  <c:v>0.65876400000000002</c:v>
                </c:pt>
                <c:pt idx="215">
                  <c:v>0.64936800000000006</c:v>
                </c:pt>
                <c:pt idx="216">
                  <c:v>0.64414800000000005</c:v>
                </c:pt>
                <c:pt idx="217">
                  <c:v>0.64205999999999996</c:v>
                </c:pt>
                <c:pt idx="218">
                  <c:v>0.64414800000000005</c:v>
                </c:pt>
                <c:pt idx="219">
                  <c:v>0.64832400000000001</c:v>
                </c:pt>
                <c:pt idx="220">
                  <c:v>0.65041199999999999</c:v>
                </c:pt>
                <c:pt idx="221">
                  <c:v>0.65249999999999997</c:v>
                </c:pt>
                <c:pt idx="222">
                  <c:v>0.65458800000000006</c:v>
                </c:pt>
                <c:pt idx="223">
                  <c:v>0.65458800000000006</c:v>
                </c:pt>
                <c:pt idx="224">
                  <c:v>0.65980800000000006</c:v>
                </c:pt>
                <c:pt idx="225">
                  <c:v>0.66085199999999999</c:v>
                </c:pt>
                <c:pt idx="226">
                  <c:v>0.67651199999999989</c:v>
                </c:pt>
                <c:pt idx="227">
                  <c:v>0.68173199999999989</c:v>
                </c:pt>
                <c:pt idx="228">
                  <c:v>0.69008399999999992</c:v>
                </c:pt>
                <c:pt idx="229">
                  <c:v>0.6921719999999999</c:v>
                </c:pt>
                <c:pt idx="230">
                  <c:v>0.69634799999999997</c:v>
                </c:pt>
                <c:pt idx="231">
                  <c:v>0.69843600000000006</c:v>
                </c:pt>
                <c:pt idx="232">
                  <c:v>0.70365600000000006</c:v>
                </c:pt>
                <c:pt idx="233">
                  <c:v>0.70469999999999999</c:v>
                </c:pt>
                <c:pt idx="234">
                  <c:v>0.70783199999999991</c:v>
                </c:pt>
                <c:pt idx="235">
                  <c:v>0.70992</c:v>
                </c:pt>
                <c:pt idx="236">
                  <c:v>0.71827199999999991</c:v>
                </c:pt>
                <c:pt idx="237">
                  <c:v>0.72558</c:v>
                </c:pt>
                <c:pt idx="238">
                  <c:v>0.73080000000000001</c:v>
                </c:pt>
                <c:pt idx="239">
                  <c:v>0.73810799999999999</c:v>
                </c:pt>
                <c:pt idx="240">
                  <c:v>0.74750399999999995</c:v>
                </c:pt>
                <c:pt idx="241">
                  <c:v>0.74959199999999993</c:v>
                </c:pt>
                <c:pt idx="242">
                  <c:v>0.75168000000000001</c:v>
                </c:pt>
                <c:pt idx="243">
                  <c:v>0.75481199999999993</c:v>
                </c:pt>
                <c:pt idx="244">
                  <c:v>0.76316399999999995</c:v>
                </c:pt>
                <c:pt idx="245">
                  <c:v>0.76629599999999998</c:v>
                </c:pt>
                <c:pt idx="246">
                  <c:v>0.78508800000000001</c:v>
                </c:pt>
                <c:pt idx="247">
                  <c:v>0.78508800000000001</c:v>
                </c:pt>
                <c:pt idx="248">
                  <c:v>0.78613199999999994</c:v>
                </c:pt>
                <c:pt idx="249">
                  <c:v>0.79135199999999994</c:v>
                </c:pt>
                <c:pt idx="250">
                  <c:v>0.79970399999999986</c:v>
                </c:pt>
                <c:pt idx="251">
                  <c:v>0.80701199999999995</c:v>
                </c:pt>
                <c:pt idx="252">
                  <c:v>0.81745199999999996</c:v>
                </c:pt>
                <c:pt idx="253">
                  <c:v>0.83102399999999987</c:v>
                </c:pt>
                <c:pt idx="254">
                  <c:v>0.84250800000000003</c:v>
                </c:pt>
                <c:pt idx="255">
                  <c:v>0.84146399999999988</c:v>
                </c:pt>
                <c:pt idx="256">
                  <c:v>0.84041999999999994</c:v>
                </c:pt>
                <c:pt idx="257">
                  <c:v>0.84668399999999988</c:v>
                </c:pt>
                <c:pt idx="258">
                  <c:v>0.85190399999999988</c:v>
                </c:pt>
                <c:pt idx="259">
                  <c:v>0.85190399999999988</c:v>
                </c:pt>
                <c:pt idx="260">
                  <c:v>0.85503600000000002</c:v>
                </c:pt>
                <c:pt idx="261">
                  <c:v>0.86234399999999989</c:v>
                </c:pt>
                <c:pt idx="262">
                  <c:v>0.87173999999999996</c:v>
                </c:pt>
                <c:pt idx="263">
                  <c:v>0.87487199999999998</c:v>
                </c:pt>
                <c:pt idx="264">
                  <c:v>0.87591600000000003</c:v>
                </c:pt>
                <c:pt idx="265">
                  <c:v>0.87904800000000005</c:v>
                </c:pt>
                <c:pt idx="266">
                  <c:v>0.88739999999999997</c:v>
                </c:pt>
                <c:pt idx="267">
                  <c:v>0.88531199999999999</c:v>
                </c:pt>
                <c:pt idx="268">
                  <c:v>0.88739999999999997</c:v>
                </c:pt>
                <c:pt idx="269">
                  <c:v>0.88948799999999995</c:v>
                </c:pt>
                <c:pt idx="270">
                  <c:v>0.8884439999999999</c:v>
                </c:pt>
                <c:pt idx="271">
                  <c:v>0.89157600000000004</c:v>
                </c:pt>
                <c:pt idx="272">
                  <c:v>0.90723600000000004</c:v>
                </c:pt>
                <c:pt idx="273">
                  <c:v>0.91871999999999998</c:v>
                </c:pt>
                <c:pt idx="274">
                  <c:v>0.91871999999999998</c:v>
                </c:pt>
                <c:pt idx="275">
                  <c:v>0.91871999999999998</c:v>
                </c:pt>
                <c:pt idx="276">
                  <c:v>0.91871999999999998</c:v>
                </c:pt>
                <c:pt idx="277">
                  <c:v>0.90305999999999997</c:v>
                </c:pt>
                <c:pt idx="278">
                  <c:v>0.90097199999999988</c:v>
                </c:pt>
                <c:pt idx="279">
                  <c:v>0.89992799999999995</c:v>
                </c:pt>
                <c:pt idx="280">
                  <c:v>0.89575199999999999</c:v>
                </c:pt>
                <c:pt idx="281">
                  <c:v>0.88635600000000003</c:v>
                </c:pt>
                <c:pt idx="282">
                  <c:v>0.88635600000000003</c:v>
                </c:pt>
                <c:pt idx="283">
                  <c:v>0.89679600000000004</c:v>
                </c:pt>
                <c:pt idx="284">
                  <c:v>0.89575199999999999</c:v>
                </c:pt>
                <c:pt idx="285">
                  <c:v>0.89992799999999995</c:v>
                </c:pt>
                <c:pt idx="286">
                  <c:v>0.90097199999999988</c:v>
                </c:pt>
                <c:pt idx="287">
                  <c:v>0.89470799999999995</c:v>
                </c:pt>
                <c:pt idx="288">
                  <c:v>0.89888399999999991</c:v>
                </c:pt>
                <c:pt idx="289">
                  <c:v>0.89992799999999995</c:v>
                </c:pt>
                <c:pt idx="290">
                  <c:v>0.89470799999999995</c:v>
                </c:pt>
                <c:pt idx="291">
                  <c:v>0.81953999999999994</c:v>
                </c:pt>
                <c:pt idx="292">
                  <c:v>0.66502799999999995</c:v>
                </c:pt>
                <c:pt idx="293">
                  <c:v>0.69008399999999992</c:v>
                </c:pt>
                <c:pt idx="294">
                  <c:v>0.69321600000000005</c:v>
                </c:pt>
                <c:pt idx="295">
                  <c:v>0.6921719999999999</c:v>
                </c:pt>
                <c:pt idx="296">
                  <c:v>0.69425999999999999</c:v>
                </c:pt>
                <c:pt idx="297">
                  <c:v>0.6973919999999999</c:v>
                </c:pt>
                <c:pt idx="298">
                  <c:v>0.69634799999999997</c:v>
                </c:pt>
                <c:pt idx="299">
                  <c:v>0.70052399999999992</c:v>
                </c:pt>
                <c:pt idx="300">
                  <c:v>0.70052399999999992</c:v>
                </c:pt>
                <c:pt idx="301">
                  <c:v>0.70156799999999997</c:v>
                </c:pt>
                <c:pt idx="302">
                  <c:v>0.69947999999999999</c:v>
                </c:pt>
                <c:pt idx="303">
                  <c:v>0.69634799999999997</c:v>
                </c:pt>
                <c:pt idx="304">
                  <c:v>0.69947999999999999</c:v>
                </c:pt>
                <c:pt idx="305">
                  <c:v>0.6973919999999999</c:v>
                </c:pt>
                <c:pt idx="306">
                  <c:v>0.69634799999999997</c:v>
                </c:pt>
                <c:pt idx="307">
                  <c:v>0.70156799999999997</c:v>
                </c:pt>
                <c:pt idx="308">
                  <c:v>0.70052399999999992</c:v>
                </c:pt>
                <c:pt idx="309">
                  <c:v>0.69947999999999999</c:v>
                </c:pt>
                <c:pt idx="310">
                  <c:v>0.70678799999999997</c:v>
                </c:pt>
                <c:pt idx="311">
                  <c:v>0.70469999999999999</c:v>
                </c:pt>
                <c:pt idx="312">
                  <c:v>0.70678799999999997</c:v>
                </c:pt>
                <c:pt idx="313">
                  <c:v>0.69321600000000005</c:v>
                </c:pt>
                <c:pt idx="314">
                  <c:v>0.66815999999999998</c:v>
                </c:pt>
                <c:pt idx="315">
                  <c:v>0.66711599999999993</c:v>
                </c:pt>
                <c:pt idx="316">
                  <c:v>0.67755600000000005</c:v>
                </c:pt>
                <c:pt idx="317">
                  <c:v>0.6973919999999999</c:v>
                </c:pt>
                <c:pt idx="318">
                  <c:v>0.70052399999999992</c:v>
                </c:pt>
                <c:pt idx="319">
                  <c:v>0.71722799999999998</c:v>
                </c:pt>
                <c:pt idx="320">
                  <c:v>0.71514</c:v>
                </c:pt>
                <c:pt idx="321">
                  <c:v>0.72662399999999994</c:v>
                </c:pt>
                <c:pt idx="322">
                  <c:v>0.73184399999999994</c:v>
                </c:pt>
                <c:pt idx="323">
                  <c:v>0.75376799999999999</c:v>
                </c:pt>
                <c:pt idx="324">
                  <c:v>0.76003199999999993</c:v>
                </c:pt>
                <c:pt idx="325">
                  <c:v>0.75794399999999995</c:v>
                </c:pt>
                <c:pt idx="326">
                  <c:v>0.75272399999999995</c:v>
                </c:pt>
                <c:pt idx="327">
                  <c:v>0.71722799999999998</c:v>
                </c:pt>
                <c:pt idx="328">
                  <c:v>0.71827199999999991</c:v>
                </c:pt>
                <c:pt idx="329">
                  <c:v>0.68173199999999989</c:v>
                </c:pt>
                <c:pt idx="330">
                  <c:v>0.35809199999999997</c:v>
                </c:pt>
                <c:pt idx="331">
                  <c:v>0.31737599999999999</c:v>
                </c:pt>
                <c:pt idx="332">
                  <c:v>0.34034399999999998</c:v>
                </c:pt>
                <c:pt idx="333">
                  <c:v>0.35182800000000003</c:v>
                </c:pt>
                <c:pt idx="334">
                  <c:v>0.35182800000000003</c:v>
                </c:pt>
                <c:pt idx="335">
                  <c:v>0.35182800000000003</c:v>
                </c:pt>
                <c:pt idx="336">
                  <c:v>0.34451999999999999</c:v>
                </c:pt>
                <c:pt idx="337">
                  <c:v>0.34243199999999996</c:v>
                </c:pt>
                <c:pt idx="338">
                  <c:v>0.311112</c:v>
                </c:pt>
                <c:pt idx="339">
                  <c:v>0.289188</c:v>
                </c:pt>
                <c:pt idx="340">
                  <c:v>0.28814400000000001</c:v>
                </c:pt>
                <c:pt idx="341">
                  <c:v>0.29649599999999998</c:v>
                </c:pt>
                <c:pt idx="342">
                  <c:v>0.27561599999999997</c:v>
                </c:pt>
                <c:pt idx="343">
                  <c:v>0.29962800000000001</c:v>
                </c:pt>
                <c:pt idx="344">
                  <c:v>0.29962800000000001</c:v>
                </c:pt>
                <c:pt idx="345">
                  <c:v>0.316332</c:v>
                </c:pt>
                <c:pt idx="346">
                  <c:v>0.31841999999999998</c:v>
                </c:pt>
                <c:pt idx="347">
                  <c:v>0.31946400000000003</c:v>
                </c:pt>
                <c:pt idx="348">
                  <c:v>0.31737599999999999</c:v>
                </c:pt>
                <c:pt idx="349">
                  <c:v>0.316332</c:v>
                </c:pt>
                <c:pt idx="350">
                  <c:v>0.31841999999999998</c:v>
                </c:pt>
                <c:pt idx="351">
                  <c:v>0.316332</c:v>
                </c:pt>
                <c:pt idx="352">
                  <c:v>0.32050799999999996</c:v>
                </c:pt>
                <c:pt idx="353">
                  <c:v>0.32259599999999999</c:v>
                </c:pt>
                <c:pt idx="354">
                  <c:v>0.32468400000000003</c:v>
                </c:pt>
                <c:pt idx="355">
                  <c:v>0.327816</c:v>
                </c:pt>
                <c:pt idx="356">
                  <c:v>0.32885999999999999</c:v>
                </c:pt>
                <c:pt idx="357">
                  <c:v>0.32677200000000001</c:v>
                </c:pt>
                <c:pt idx="358">
                  <c:v>0.32572799999999996</c:v>
                </c:pt>
                <c:pt idx="359">
                  <c:v>0.32885999999999999</c:v>
                </c:pt>
                <c:pt idx="360">
                  <c:v>0.32990400000000003</c:v>
                </c:pt>
                <c:pt idx="361">
                  <c:v>0.33094799999999996</c:v>
                </c:pt>
                <c:pt idx="362">
                  <c:v>0.32990400000000003</c:v>
                </c:pt>
                <c:pt idx="363">
                  <c:v>0.33616800000000002</c:v>
                </c:pt>
                <c:pt idx="364">
                  <c:v>0.34034399999999998</c:v>
                </c:pt>
                <c:pt idx="365">
                  <c:v>0.34451999999999999</c:v>
                </c:pt>
                <c:pt idx="366">
                  <c:v>0.34243199999999996</c:v>
                </c:pt>
                <c:pt idx="367">
                  <c:v>0.34034399999999998</c:v>
                </c:pt>
                <c:pt idx="368">
                  <c:v>0.33929999999999999</c:v>
                </c:pt>
                <c:pt idx="369">
                  <c:v>0.34034399999999998</c:v>
                </c:pt>
                <c:pt idx="370">
                  <c:v>0.34138800000000002</c:v>
                </c:pt>
                <c:pt idx="371">
                  <c:v>0.34765199999999996</c:v>
                </c:pt>
                <c:pt idx="372">
                  <c:v>0.35600399999999999</c:v>
                </c:pt>
                <c:pt idx="373">
                  <c:v>0.35496</c:v>
                </c:pt>
                <c:pt idx="374">
                  <c:v>0.35913599999999996</c:v>
                </c:pt>
                <c:pt idx="375">
                  <c:v>0.36122399999999999</c:v>
                </c:pt>
                <c:pt idx="376">
                  <c:v>0.36644399999999999</c:v>
                </c:pt>
                <c:pt idx="377">
                  <c:v>0.37062</c:v>
                </c:pt>
                <c:pt idx="378">
                  <c:v>0.37479599999999996</c:v>
                </c:pt>
                <c:pt idx="379">
                  <c:v>0.37479599999999996</c:v>
                </c:pt>
                <c:pt idx="380">
                  <c:v>0.376884</c:v>
                </c:pt>
                <c:pt idx="381">
                  <c:v>0.37792800000000004</c:v>
                </c:pt>
                <c:pt idx="382">
                  <c:v>0.37584000000000001</c:v>
                </c:pt>
                <c:pt idx="383">
                  <c:v>0.376884</c:v>
                </c:pt>
                <c:pt idx="384">
                  <c:v>0.37897199999999998</c:v>
                </c:pt>
                <c:pt idx="385">
                  <c:v>0.38001599999999996</c:v>
                </c:pt>
                <c:pt idx="386">
                  <c:v>0.382104</c:v>
                </c:pt>
                <c:pt idx="387">
                  <c:v>0.382104</c:v>
                </c:pt>
                <c:pt idx="388">
                  <c:v>0.37270800000000004</c:v>
                </c:pt>
                <c:pt idx="389">
                  <c:v>0.36226800000000003</c:v>
                </c:pt>
                <c:pt idx="390">
                  <c:v>0.36853199999999997</c:v>
                </c:pt>
                <c:pt idx="391">
                  <c:v>0.37479599999999996</c:v>
                </c:pt>
                <c:pt idx="392">
                  <c:v>0.36644399999999999</c:v>
                </c:pt>
                <c:pt idx="393">
                  <c:v>0.37375199999999997</c:v>
                </c:pt>
                <c:pt idx="394">
                  <c:v>0.36957599999999996</c:v>
                </c:pt>
                <c:pt idx="395">
                  <c:v>0.36644399999999999</c:v>
                </c:pt>
                <c:pt idx="396">
                  <c:v>0.36748800000000004</c:v>
                </c:pt>
                <c:pt idx="397">
                  <c:v>0.36748800000000004</c:v>
                </c:pt>
                <c:pt idx="398">
                  <c:v>0.36644399999999999</c:v>
                </c:pt>
                <c:pt idx="399">
                  <c:v>0.3654</c:v>
                </c:pt>
                <c:pt idx="400">
                  <c:v>0.36331199999999997</c:v>
                </c:pt>
                <c:pt idx="401">
                  <c:v>0.36331199999999997</c:v>
                </c:pt>
                <c:pt idx="402">
                  <c:v>0.36644399999999999</c:v>
                </c:pt>
                <c:pt idx="403">
                  <c:v>0.37375199999999997</c:v>
                </c:pt>
                <c:pt idx="404">
                  <c:v>0.376884</c:v>
                </c:pt>
                <c:pt idx="405">
                  <c:v>0.37166399999999999</c:v>
                </c:pt>
                <c:pt idx="406">
                  <c:v>0.37584000000000001</c:v>
                </c:pt>
                <c:pt idx="407">
                  <c:v>0.37584000000000001</c:v>
                </c:pt>
                <c:pt idx="408">
                  <c:v>0.37062</c:v>
                </c:pt>
                <c:pt idx="409">
                  <c:v>0.36122399999999999</c:v>
                </c:pt>
                <c:pt idx="410">
                  <c:v>0.3654</c:v>
                </c:pt>
                <c:pt idx="411">
                  <c:v>0.37375199999999997</c:v>
                </c:pt>
                <c:pt idx="412">
                  <c:v>0.37166399999999999</c:v>
                </c:pt>
                <c:pt idx="413">
                  <c:v>0.376884</c:v>
                </c:pt>
                <c:pt idx="414">
                  <c:v>0.35809199999999997</c:v>
                </c:pt>
                <c:pt idx="415">
                  <c:v>0.34660800000000003</c:v>
                </c:pt>
                <c:pt idx="416">
                  <c:v>0.33825599999999995</c:v>
                </c:pt>
                <c:pt idx="417">
                  <c:v>0.33929999999999999</c:v>
                </c:pt>
                <c:pt idx="418">
                  <c:v>0.33199200000000001</c:v>
                </c:pt>
                <c:pt idx="419">
                  <c:v>0.31946400000000003</c:v>
                </c:pt>
                <c:pt idx="420">
                  <c:v>0.29336400000000001</c:v>
                </c:pt>
                <c:pt idx="421">
                  <c:v>0.272484</c:v>
                </c:pt>
                <c:pt idx="422">
                  <c:v>0.27039599999999997</c:v>
                </c:pt>
                <c:pt idx="423">
                  <c:v>0.26935199999999998</c:v>
                </c:pt>
                <c:pt idx="424">
                  <c:v>0.267264</c:v>
                </c:pt>
                <c:pt idx="425">
                  <c:v>0.26935199999999998</c:v>
                </c:pt>
                <c:pt idx="426">
                  <c:v>0.272484</c:v>
                </c:pt>
                <c:pt idx="427">
                  <c:v>0.26830799999999999</c:v>
                </c:pt>
                <c:pt idx="428">
                  <c:v>0.27039599999999997</c:v>
                </c:pt>
                <c:pt idx="429">
                  <c:v>0.27352799999999999</c:v>
                </c:pt>
                <c:pt idx="430">
                  <c:v>0.29127599999999998</c:v>
                </c:pt>
                <c:pt idx="431">
                  <c:v>0.29545199999999999</c:v>
                </c:pt>
                <c:pt idx="432">
                  <c:v>0.31006799999999995</c:v>
                </c:pt>
                <c:pt idx="433">
                  <c:v>0.31841999999999998</c:v>
                </c:pt>
                <c:pt idx="434">
                  <c:v>0.32363999999999998</c:v>
                </c:pt>
                <c:pt idx="435">
                  <c:v>0.33199200000000001</c:v>
                </c:pt>
                <c:pt idx="436">
                  <c:v>0.33199200000000001</c:v>
                </c:pt>
                <c:pt idx="437">
                  <c:v>0.33616800000000002</c:v>
                </c:pt>
                <c:pt idx="438">
                  <c:v>0.33825599999999995</c:v>
                </c:pt>
                <c:pt idx="439">
                  <c:v>0.33407999999999999</c:v>
                </c:pt>
                <c:pt idx="440">
                  <c:v>0.33825599999999995</c:v>
                </c:pt>
                <c:pt idx="441">
                  <c:v>0.33825599999999995</c:v>
                </c:pt>
                <c:pt idx="442">
                  <c:v>0.34243199999999996</c:v>
                </c:pt>
                <c:pt idx="443">
                  <c:v>0.34660800000000003</c:v>
                </c:pt>
                <c:pt idx="444">
                  <c:v>0.35704800000000003</c:v>
                </c:pt>
                <c:pt idx="445">
                  <c:v>0.34765199999999996</c:v>
                </c:pt>
                <c:pt idx="446">
                  <c:v>0.34660800000000003</c:v>
                </c:pt>
                <c:pt idx="447">
                  <c:v>0.35182800000000003</c:v>
                </c:pt>
                <c:pt idx="448">
                  <c:v>0.35809199999999997</c:v>
                </c:pt>
                <c:pt idx="449">
                  <c:v>0.321552</c:v>
                </c:pt>
                <c:pt idx="450">
                  <c:v>0.28814400000000001</c:v>
                </c:pt>
                <c:pt idx="451">
                  <c:v>0.28187999999999996</c:v>
                </c:pt>
                <c:pt idx="452">
                  <c:v>0.27666000000000002</c:v>
                </c:pt>
                <c:pt idx="453">
                  <c:v>0.26830799999999999</c:v>
                </c:pt>
                <c:pt idx="454">
                  <c:v>0.289188</c:v>
                </c:pt>
                <c:pt idx="455">
                  <c:v>0.29962800000000001</c:v>
                </c:pt>
                <c:pt idx="456">
                  <c:v>0.294408</c:v>
                </c:pt>
                <c:pt idx="457">
                  <c:v>0.30380400000000002</c:v>
                </c:pt>
                <c:pt idx="458">
                  <c:v>0.30380400000000002</c:v>
                </c:pt>
                <c:pt idx="459">
                  <c:v>0.33512399999999998</c:v>
                </c:pt>
                <c:pt idx="460">
                  <c:v>0.34556399999999998</c:v>
                </c:pt>
                <c:pt idx="461">
                  <c:v>0.34869599999999995</c:v>
                </c:pt>
                <c:pt idx="462">
                  <c:v>0.35078399999999998</c:v>
                </c:pt>
                <c:pt idx="463">
                  <c:v>0.35078399999999998</c:v>
                </c:pt>
                <c:pt idx="464">
                  <c:v>0.35600399999999999</c:v>
                </c:pt>
                <c:pt idx="465">
                  <c:v>0.36018</c:v>
                </c:pt>
                <c:pt idx="466">
                  <c:v>0.36226800000000003</c:v>
                </c:pt>
                <c:pt idx="467">
                  <c:v>0.37270800000000004</c:v>
                </c:pt>
                <c:pt idx="468">
                  <c:v>0.37375199999999997</c:v>
                </c:pt>
                <c:pt idx="469">
                  <c:v>0.37792800000000004</c:v>
                </c:pt>
                <c:pt idx="470">
                  <c:v>0.37897199999999998</c:v>
                </c:pt>
                <c:pt idx="471">
                  <c:v>0.37897199999999998</c:v>
                </c:pt>
                <c:pt idx="472">
                  <c:v>0.38314799999999999</c:v>
                </c:pt>
                <c:pt idx="473">
                  <c:v>0.38419199999999998</c:v>
                </c:pt>
                <c:pt idx="474">
                  <c:v>0.39567599999999997</c:v>
                </c:pt>
                <c:pt idx="475">
                  <c:v>0.37584000000000001</c:v>
                </c:pt>
                <c:pt idx="476">
                  <c:v>0.35600399999999999</c:v>
                </c:pt>
                <c:pt idx="477">
                  <c:v>0.34556399999999998</c:v>
                </c:pt>
                <c:pt idx="478">
                  <c:v>0.34974</c:v>
                </c:pt>
                <c:pt idx="479">
                  <c:v>0.35391599999999995</c:v>
                </c:pt>
                <c:pt idx="480">
                  <c:v>0.35287199999999996</c:v>
                </c:pt>
                <c:pt idx="481">
                  <c:v>0.34556399999999998</c:v>
                </c:pt>
                <c:pt idx="482">
                  <c:v>0.31319999999999998</c:v>
                </c:pt>
                <c:pt idx="483">
                  <c:v>0.30380400000000002</c:v>
                </c:pt>
                <c:pt idx="484">
                  <c:v>0.29336400000000001</c:v>
                </c:pt>
                <c:pt idx="485">
                  <c:v>0.62326800000000004</c:v>
                </c:pt>
                <c:pt idx="486">
                  <c:v>0.64101599999999992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E0-4EE0-AEDF-8BC13DAC930F}"/>
            </c:ext>
          </c:extLst>
        </c:ser>
        <c:ser>
          <c:idx val="6"/>
          <c:order val="1"/>
          <c:tx>
            <c:strRef>
              <c:f>'SCPT-13'!$M$9</c:f>
              <c:strCache>
                <c:ptCount val="1"/>
                <c:pt idx="0">
                  <c:v>uo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'SCPT-13'!$M$13:$M$9908</c:f>
              <c:numCache>
                <c:formatCode>0.0</c:formatCode>
                <c:ptCount val="9896"/>
                <c:pt idx="0">
                  <c:v>0</c:v>
                </c:pt>
                <c:pt idx="1">
                  <c:v>2.0472191999999999E-3</c:v>
                </c:pt>
                <c:pt idx="2">
                  <c:v>4.0944383999999999E-3</c:v>
                </c:pt>
                <c:pt idx="3">
                  <c:v>6.1416575999999994E-3</c:v>
                </c:pt>
                <c:pt idx="4">
                  <c:v>8.1888767999999997E-3</c:v>
                </c:pt>
                <c:pt idx="5">
                  <c:v>1.0236096E-2</c:v>
                </c:pt>
                <c:pt idx="6">
                  <c:v>1.2283315199999999E-2</c:v>
                </c:pt>
                <c:pt idx="7">
                  <c:v>1.4330534400000001E-2</c:v>
                </c:pt>
                <c:pt idx="8">
                  <c:v>1.6377753599999999E-2</c:v>
                </c:pt>
                <c:pt idx="9">
                  <c:v>1.8424972799999998E-2</c:v>
                </c:pt>
                <c:pt idx="10">
                  <c:v>2.0472192E-2</c:v>
                </c:pt>
                <c:pt idx="11">
                  <c:v>2.2519411200000002E-2</c:v>
                </c:pt>
                <c:pt idx="12">
                  <c:v>2.4566630399999997E-2</c:v>
                </c:pt>
                <c:pt idx="13">
                  <c:v>2.6613849600000003E-2</c:v>
                </c:pt>
                <c:pt idx="14">
                  <c:v>2.8661068800000002E-2</c:v>
                </c:pt>
                <c:pt idx="15">
                  <c:v>3.0708288E-2</c:v>
                </c:pt>
                <c:pt idx="16">
                  <c:v>3.2755507199999999E-2</c:v>
                </c:pt>
                <c:pt idx="17">
                  <c:v>3.4802726400000004E-2</c:v>
                </c:pt>
                <c:pt idx="18">
                  <c:v>3.6849945599999996E-2</c:v>
                </c:pt>
                <c:pt idx="19">
                  <c:v>3.8897164800000002E-2</c:v>
                </c:pt>
                <c:pt idx="20">
                  <c:v>4.0944384E-2</c:v>
                </c:pt>
                <c:pt idx="21">
                  <c:v>4.2991603199999999E-2</c:v>
                </c:pt>
                <c:pt idx="22">
                  <c:v>4.5038822400000005E-2</c:v>
                </c:pt>
                <c:pt idx="23">
                  <c:v>4.7086041600000003E-2</c:v>
                </c:pt>
                <c:pt idx="24">
                  <c:v>4.9133260799999995E-2</c:v>
                </c:pt>
                <c:pt idx="25">
                  <c:v>5.118048E-2</c:v>
                </c:pt>
                <c:pt idx="26">
                  <c:v>5.3227699200000006E-2</c:v>
                </c:pt>
                <c:pt idx="27">
                  <c:v>5.5274918399999998E-2</c:v>
                </c:pt>
                <c:pt idx="28">
                  <c:v>5.7322137600000003E-2</c:v>
                </c:pt>
                <c:pt idx="29">
                  <c:v>5.9369356799999995E-2</c:v>
                </c:pt>
                <c:pt idx="30">
                  <c:v>6.1416576000000001E-2</c:v>
                </c:pt>
                <c:pt idx="31">
                  <c:v>6.3463795199999992E-2</c:v>
                </c:pt>
                <c:pt idx="32">
                  <c:v>6.5511014399999998E-2</c:v>
                </c:pt>
                <c:pt idx="33">
                  <c:v>6.7558233600000003E-2</c:v>
                </c:pt>
                <c:pt idx="34">
                  <c:v>6.9605452800000009E-2</c:v>
                </c:pt>
                <c:pt idx="35">
                  <c:v>7.1652672000000001E-2</c:v>
                </c:pt>
                <c:pt idx="36">
                  <c:v>7.3699891199999992E-2</c:v>
                </c:pt>
                <c:pt idx="37">
                  <c:v>7.5747110399999998E-2</c:v>
                </c:pt>
                <c:pt idx="38">
                  <c:v>7.7794329600000003E-2</c:v>
                </c:pt>
                <c:pt idx="39">
                  <c:v>7.9841548800000009E-2</c:v>
                </c:pt>
                <c:pt idx="40">
                  <c:v>8.1888768000000001E-2</c:v>
                </c:pt>
                <c:pt idx="41">
                  <c:v>8.3935987199999992E-2</c:v>
                </c:pt>
                <c:pt idx="42">
                  <c:v>8.5983206399999998E-2</c:v>
                </c:pt>
                <c:pt idx="43">
                  <c:v>8.803042559999999E-2</c:v>
                </c:pt>
                <c:pt idx="44">
                  <c:v>9.0077644800000009E-2</c:v>
                </c:pt>
                <c:pt idx="45">
                  <c:v>9.2124864000000001E-2</c:v>
                </c:pt>
                <c:pt idx="46">
                  <c:v>9.4172083200000006E-2</c:v>
                </c:pt>
                <c:pt idx="47">
                  <c:v>9.6219302399999998E-2</c:v>
                </c:pt>
                <c:pt idx="48">
                  <c:v>9.826652159999999E-2</c:v>
                </c:pt>
                <c:pt idx="49">
                  <c:v>0.10031374080000001</c:v>
                </c:pt>
                <c:pt idx="50">
                  <c:v>0.10236096</c:v>
                </c:pt>
                <c:pt idx="51">
                  <c:v>0.10440817919999999</c:v>
                </c:pt>
                <c:pt idx="52">
                  <c:v>0.10645539840000001</c:v>
                </c:pt>
                <c:pt idx="53">
                  <c:v>0.1085026176</c:v>
                </c:pt>
                <c:pt idx="54">
                  <c:v>0.1105498368</c:v>
                </c:pt>
                <c:pt idx="55">
                  <c:v>0.11259705600000001</c:v>
                </c:pt>
                <c:pt idx="56">
                  <c:v>0.11464427520000001</c:v>
                </c:pt>
                <c:pt idx="57">
                  <c:v>0.11669149439999998</c:v>
                </c:pt>
                <c:pt idx="58">
                  <c:v>0.11873871359999999</c:v>
                </c:pt>
                <c:pt idx="59">
                  <c:v>0.1207859328</c:v>
                </c:pt>
                <c:pt idx="60">
                  <c:v>0.122833152</c:v>
                </c:pt>
                <c:pt idx="61">
                  <c:v>0.12488037120000001</c:v>
                </c:pt>
                <c:pt idx="62">
                  <c:v>0.12692759039999998</c:v>
                </c:pt>
                <c:pt idx="63">
                  <c:v>0.12897480959999999</c:v>
                </c:pt>
                <c:pt idx="64">
                  <c:v>0.1310220288</c:v>
                </c:pt>
                <c:pt idx="65">
                  <c:v>0.133069248</c:v>
                </c:pt>
                <c:pt idx="66">
                  <c:v>0.13511646720000001</c:v>
                </c:pt>
                <c:pt idx="67">
                  <c:v>0.13716368640000001</c:v>
                </c:pt>
                <c:pt idx="68">
                  <c:v>0.13921090560000002</c:v>
                </c:pt>
                <c:pt idx="69">
                  <c:v>0.14125812479999997</c:v>
                </c:pt>
                <c:pt idx="70">
                  <c:v>0.143305344</c:v>
                </c:pt>
                <c:pt idx="71">
                  <c:v>0.14535256320000001</c:v>
                </c:pt>
                <c:pt idx="72">
                  <c:v>0.14739978239999998</c:v>
                </c:pt>
                <c:pt idx="73">
                  <c:v>0.14944700159999999</c:v>
                </c:pt>
                <c:pt idx="74">
                  <c:v>0.1514942208</c:v>
                </c:pt>
                <c:pt idx="75">
                  <c:v>0.15354144</c:v>
                </c:pt>
                <c:pt idx="76">
                  <c:v>0.15558865920000001</c:v>
                </c:pt>
                <c:pt idx="77">
                  <c:v>0.15763587840000001</c:v>
                </c:pt>
                <c:pt idx="78">
                  <c:v>0.15968309760000002</c:v>
                </c:pt>
                <c:pt idx="79">
                  <c:v>0.1617303168</c:v>
                </c:pt>
                <c:pt idx="80">
                  <c:v>0.163777536</c:v>
                </c:pt>
                <c:pt idx="81">
                  <c:v>0.16582475520000003</c:v>
                </c:pt>
                <c:pt idx="82">
                  <c:v>0.16787197439999998</c:v>
                </c:pt>
                <c:pt idx="83">
                  <c:v>0.16991919359999999</c:v>
                </c:pt>
                <c:pt idx="84">
                  <c:v>0.1719664128</c:v>
                </c:pt>
                <c:pt idx="85">
                  <c:v>0.174013632</c:v>
                </c:pt>
                <c:pt idx="86">
                  <c:v>0.17606085119999998</c:v>
                </c:pt>
                <c:pt idx="87">
                  <c:v>0.17810807040000001</c:v>
                </c:pt>
                <c:pt idx="88">
                  <c:v>0.18015528960000002</c:v>
                </c:pt>
                <c:pt idx="89">
                  <c:v>0.1822025088</c:v>
                </c:pt>
                <c:pt idx="90">
                  <c:v>0.184249728</c:v>
                </c:pt>
                <c:pt idx="91">
                  <c:v>0.18629694720000001</c:v>
                </c:pt>
                <c:pt idx="92">
                  <c:v>0.18834416640000001</c:v>
                </c:pt>
                <c:pt idx="93">
                  <c:v>0.19039138560000002</c:v>
                </c:pt>
                <c:pt idx="94">
                  <c:v>0.1924386048</c:v>
                </c:pt>
                <c:pt idx="95">
                  <c:v>0.194485824</c:v>
                </c:pt>
                <c:pt idx="96">
                  <c:v>0.19653304319999998</c:v>
                </c:pt>
                <c:pt idx="97">
                  <c:v>0.19858026239999998</c:v>
                </c:pt>
                <c:pt idx="98">
                  <c:v>0.20062748160000002</c:v>
                </c:pt>
                <c:pt idx="99">
                  <c:v>0.2026747008</c:v>
                </c:pt>
                <c:pt idx="100">
                  <c:v>0.20472192</c:v>
                </c:pt>
                <c:pt idx="101">
                  <c:v>0.20676913920000001</c:v>
                </c:pt>
                <c:pt idx="102">
                  <c:v>0.20881635839999999</c:v>
                </c:pt>
                <c:pt idx="103">
                  <c:v>0.21086357760000002</c:v>
                </c:pt>
                <c:pt idx="104">
                  <c:v>0.21291079680000002</c:v>
                </c:pt>
                <c:pt idx="105">
                  <c:v>0.214958016</c:v>
                </c:pt>
                <c:pt idx="106">
                  <c:v>0.21700523520000001</c:v>
                </c:pt>
                <c:pt idx="107">
                  <c:v>0.21905245440000001</c:v>
                </c:pt>
                <c:pt idx="108">
                  <c:v>0.22109967359999999</c:v>
                </c:pt>
                <c:pt idx="109">
                  <c:v>0.22314689280000002</c:v>
                </c:pt>
                <c:pt idx="110">
                  <c:v>0.22519411200000003</c:v>
                </c:pt>
                <c:pt idx="111">
                  <c:v>0.22724133120000004</c:v>
                </c:pt>
                <c:pt idx="112">
                  <c:v>0.22928855040000001</c:v>
                </c:pt>
                <c:pt idx="113">
                  <c:v>0.23133576959999996</c:v>
                </c:pt>
                <c:pt idx="114">
                  <c:v>0.23338298879999997</c:v>
                </c:pt>
                <c:pt idx="115">
                  <c:v>0.235430208</c:v>
                </c:pt>
                <c:pt idx="116">
                  <c:v>0.23747742719999998</c:v>
                </c:pt>
                <c:pt idx="117">
                  <c:v>0.23952464639999999</c:v>
                </c:pt>
                <c:pt idx="118">
                  <c:v>0.24157186559999999</c:v>
                </c:pt>
                <c:pt idx="119">
                  <c:v>0.24361908479999997</c:v>
                </c:pt>
                <c:pt idx="120">
                  <c:v>0.245666304</c:v>
                </c:pt>
                <c:pt idx="121">
                  <c:v>0.24771352320000001</c:v>
                </c:pt>
                <c:pt idx="122">
                  <c:v>0.24976074240000001</c:v>
                </c:pt>
                <c:pt idx="123">
                  <c:v>0.25180796160000002</c:v>
                </c:pt>
                <c:pt idx="124">
                  <c:v>0.25385518079999997</c:v>
                </c:pt>
                <c:pt idx="125">
                  <c:v>0.25590239999999997</c:v>
                </c:pt>
                <c:pt idx="126">
                  <c:v>0.25794961919999998</c:v>
                </c:pt>
                <c:pt idx="127">
                  <c:v>0.25999683839999999</c:v>
                </c:pt>
                <c:pt idx="128">
                  <c:v>0.26204405759999999</c:v>
                </c:pt>
                <c:pt idx="129">
                  <c:v>0.26409127680000005</c:v>
                </c:pt>
                <c:pt idx="130">
                  <c:v>0.266138496</c:v>
                </c:pt>
                <c:pt idx="131">
                  <c:v>0.26818571520000001</c:v>
                </c:pt>
                <c:pt idx="132">
                  <c:v>0.27023293440000001</c:v>
                </c:pt>
                <c:pt idx="133">
                  <c:v>0.27228015360000002</c:v>
                </c:pt>
                <c:pt idx="134">
                  <c:v>0.27432737280000002</c:v>
                </c:pt>
                <c:pt idx="135">
                  <c:v>0.27637459200000003</c:v>
                </c:pt>
                <c:pt idx="136">
                  <c:v>0.27842181120000004</c:v>
                </c:pt>
                <c:pt idx="137">
                  <c:v>0.28046903039999999</c:v>
                </c:pt>
                <c:pt idx="138">
                  <c:v>0.28251624959999994</c:v>
                </c:pt>
                <c:pt idx="139">
                  <c:v>0.28456346879999994</c:v>
                </c:pt>
                <c:pt idx="140">
                  <c:v>0.286610688</c:v>
                </c:pt>
                <c:pt idx="141">
                  <c:v>0.28865790720000001</c:v>
                </c:pt>
                <c:pt idx="142">
                  <c:v>0.29070512640000001</c:v>
                </c:pt>
                <c:pt idx="143">
                  <c:v>0.29275234560000002</c:v>
                </c:pt>
                <c:pt idx="144">
                  <c:v>0.29479956479999997</c:v>
                </c:pt>
                <c:pt idx="145">
                  <c:v>0.29684678399999997</c:v>
                </c:pt>
                <c:pt idx="146">
                  <c:v>0.29889400319999998</c:v>
                </c:pt>
                <c:pt idx="147">
                  <c:v>0.30094122239999999</c:v>
                </c:pt>
                <c:pt idx="148">
                  <c:v>0.30298844159999999</c:v>
                </c:pt>
                <c:pt idx="149">
                  <c:v>0.3050356608</c:v>
                </c:pt>
                <c:pt idx="150">
                  <c:v>0.30708288</c:v>
                </c:pt>
                <c:pt idx="151">
                  <c:v>0.30913009920000001</c:v>
                </c:pt>
                <c:pt idx="152">
                  <c:v>0.31117731840000001</c:v>
                </c:pt>
                <c:pt idx="153">
                  <c:v>0.31322453760000002</c:v>
                </c:pt>
                <c:pt idx="154">
                  <c:v>0.31527175680000002</c:v>
                </c:pt>
                <c:pt idx="155">
                  <c:v>0.31731897600000003</c:v>
                </c:pt>
                <c:pt idx="156">
                  <c:v>0.31936619520000004</c:v>
                </c:pt>
                <c:pt idx="157">
                  <c:v>0.32141341439999999</c:v>
                </c:pt>
                <c:pt idx="158">
                  <c:v>0.32346063359999999</c:v>
                </c:pt>
                <c:pt idx="159">
                  <c:v>0.3255078528</c:v>
                </c:pt>
                <c:pt idx="160">
                  <c:v>0.327555072</c:v>
                </c:pt>
                <c:pt idx="161">
                  <c:v>0.32960229120000001</c:v>
                </c:pt>
                <c:pt idx="162">
                  <c:v>0.33164951040000007</c:v>
                </c:pt>
                <c:pt idx="163">
                  <c:v>0.33369672960000002</c:v>
                </c:pt>
                <c:pt idx="164">
                  <c:v>0.33574394879999997</c:v>
                </c:pt>
                <c:pt idx="165">
                  <c:v>0.33779116799999998</c:v>
                </c:pt>
                <c:pt idx="166">
                  <c:v>0.33983838719999998</c:v>
                </c:pt>
                <c:pt idx="167">
                  <c:v>0.34188560639999999</c:v>
                </c:pt>
                <c:pt idx="168">
                  <c:v>0.34393282559999999</c:v>
                </c:pt>
                <c:pt idx="169">
                  <c:v>0.3459800448</c:v>
                </c:pt>
                <c:pt idx="170">
                  <c:v>0.348027264</c:v>
                </c:pt>
                <c:pt idx="171">
                  <c:v>0.35007448319999995</c:v>
                </c:pt>
                <c:pt idx="172">
                  <c:v>0.35212170239999996</c:v>
                </c:pt>
                <c:pt idx="173">
                  <c:v>0.35416892160000002</c:v>
                </c:pt>
                <c:pt idx="174">
                  <c:v>0.35621614080000003</c:v>
                </c:pt>
                <c:pt idx="175">
                  <c:v>0.35826336000000003</c:v>
                </c:pt>
                <c:pt idx="176">
                  <c:v>0.36031057920000004</c:v>
                </c:pt>
                <c:pt idx="177">
                  <c:v>0.36235779839999999</c:v>
                </c:pt>
                <c:pt idx="178">
                  <c:v>0.36440501759999999</c:v>
                </c:pt>
                <c:pt idx="179">
                  <c:v>0.3664522368</c:v>
                </c:pt>
                <c:pt idx="180">
                  <c:v>0.368499456</c:v>
                </c:pt>
                <c:pt idx="181">
                  <c:v>0.37054667520000001</c:v>
                </c:pt>
                <c:pt idx="182">
                  <c:v>0.37259389440000001</c:v>
                </c:pt>
                <c:pt idx="183">
                  <c:v>0.37464111359999996</c:v>
                </c:pt>
                <c:pt idx="184">
                  <c:v>0.37668833280000003</c:v>
                </c:pt>
                <c:pt idx="185">
                  <c:v>0.37873555200000003</c:v>
                </c:pt>
                <c:pt idx="186">
                  <c:v>0.38078277120000004</c:v>
                </c:pt>
                <c:pt idx="187">
                  <c:v>0.38282999040000004</c:v>
                </c:pt>
                <c:pt idx="188">
                  <c:v>0.38487720959999999</c:v>
                </c:pt>
                <c:pt idx="189">
                  <c:v>0.3869244288</c:v>
                </c:pt>
                <c:pt idx="190">
                  <c:v>0.388971648</c:v>
                </c:pt>
                <c:pt idx="191">
                  <c:v>0.39101886719999995</c:v>
                </c:pt>
                <c:pt idx="192">
                  <c:v>0.39306608639999996</c:v>
                </c:pt>
                <c:pt idx="193">
                  <c:v>0.39511330559999996</c:v>
                </c:pt>
                <c:pt idx="194">
                  <c:v>0.39716052479999997</c:v>
                </c:pt>
                <c:pt idx="195">
                  <c:v>0.39920774400000003</c:v>
                </c:pt>
                <c:pt idx="196">
                  <c:v>0.40125496320000004</c:v>
                </c:pt>
                <c:pt idx="197">
                  <c:v>0.40330218239999999</c:v>
                </c:pt>
                <c:pt idx="198">
                  <c:v>0.40534940159999999</c:v>
                </c:pt>
                <c:pt idx="199">
                  <c:v>0.4073966208</c:v>
                </c:pt>
                <c:pt idx="200">
                  <c:v>0.40944384</c:v>
                </c:pt>
                <c:pt idx="201">
                  <c:v>0.41149105919999995</c:v>
                </c:pt>
                <c:pt idx="202">
                  <c:v>0.41353827840000001</c:v>
                </c:pt>
                <c:pt idx="203">
                  <c:v>0.41558549759999996</c:v>
                </c:pt>
                <c:pt idx="204">
                  <c:v>0.41763271679999997</c:v>
                </c:pt>
                <c:pt idx="205">
                  <c:v>0.41967993599999992</c:v>
                </c:pt>
                <c:pt idx="206">
                  <c:v>0.42172715520000004</c:v>
                </c:pt>
                <c:pt idx="207">
                  <c:v>0.42377437439999999</c:v>
                </c:pt>
                <c:pt idx="208">
                  <c:v>0.42582159360000005</c:v>
                </c:pt>
                <c:pt idx="209">
                  <c:v>0.4278688128</c:v>
                </c:pt>
                <c:pt idx="210">
                  <c:v>0.429916032</c:v>
                </c:pt>
                <c:pt idx="211">
                  <c:v>0.43196325119999995</c:v>
                </c:pt>
                <c:pt idx="212">
                  <c:v>0.43401047040000001</c:v>
                </c:pt>
                <c:pt idx="213">
                  <c:v>0.43605768959999996</c:v>
                </c:pt>
                <c:pt idx="214">
                  <c:v>0.43810490880000003</c:v>
                </c:pt>
                <c:pt idx="215">
                  <c:v>0.44015212799999998</c:v>
                </c:pt>
                <c:pt idx="216">
                  <c:v>0.44219934719999998</c:v>
                </c:pt>
                <c:pt idx="217">
                  <c:v>0.44424656639999999</c:v>
                </c:pt>
                <c:pt idx="218">
                  <c:v>0.44629378560000005</c:v>
                </c:pt>
                <c:pt idx="219">
                  <c:v>0.4483410048</c:v>
                </c:pt>
                <c:pt idx="220">
                  <c:v>0.45038822400000006</c:v>
                </c:pt>
                <c:pt idx="221">
                  <c:v>0.45243544320000001</c:v>
                </c:pt>
                <c:pt idx="222">
                  <c:v>0.45448266240000007</c:v>
                </c:pt>
                <c:pt idx="223">
                  <c:v>0.45652988160000002</c:v>
                </c:pt>
                <c:pt idx="224">
                  <c:v>0.45857710080000003</c:v>
                </c:pt>
                <c:pt idx="225">
                  <c:v>0.46062431999999998</c:v>
                </c:pt>
                <c:pt idx="226">
                  <c:v>0.46267153919999993</c:v>
                </c:pt>
                <c:pt idx="227">
                  <c:v>0.46471875839999999</c:v>
                </c:pt>
                <c:pt idx="228">
                  <c:v>0.46676597759999994</c:v>
                </c:pt>
                <c:pt idx="229">
                  <c:v>0.46881319680000005</c:v>
                </c:pt>
                <c:pt idx="230">
                  <c:v>0.470860416</c:v>
                </c:pt>
                <c:pt idx="231">
                  <c:v>0.47290763520000001</c:v>
                </c:pt>
                <c:pt idx="232">
                  <c:v>0.47495485439999996</c:v>
                </c:pt>
                <c:pt idx="233">
                  <c:v>0.47700207360000002</c:v>
                </c:pt>
                <c:pt idx="234">
                  <c:v>0.47904929279999997</c:v>
                </c:pt>
                <c:pt idx="235">
                  <c:v>0.48109651200000003</c:v>
                </c:pt>
                <c:pt idx="236">
                  <c:v>0.48314373119999998</c:v>
                </c:pt>
                <c:pt idx="237">
                  <c:v>0.48519095039999999</c:v>
                </c:pt>
                <c:pt idx="238">
                  <c:v>0.48723816959999994</c:v>
                </c:pt>
                <c:pt idx="239">
                  <c:v>0.4892853888</c:v>
                </c:pt>
                <c:pt idx="240">
                  <c:v>0.491332608</c:v>
                </c:pt>
                <c:pt idx="241">
                  <c:v>0.49337982720000007</c:v>
                </c:pt>
                <c:pt idx="242">
                  <c:v>0.49542704640000002</c:v>
                </c:pt>
                <c:pt idx="243">
                  <c:v>0.49747426560000002</c:v>
                </c:pt>
                <c:pt idx="244">
                  <c:v>0.49952148480000003</c:v>
                </c:pt>
                <c:pt idx="245">
                  <c:v>0.50156870400000009</c:v>
                </c:pt>
                <c:pt idx="246">
                  <c:v>0.50361592320000004</c:v>
                </c:pt>
                <c:pt idx="247">
                  <c:v>0.50566314239999999</c:v>
                </c:pt>
                <c:pt idx="248">
                  <c:v>0.50771036159999994</c:v>
                </c:pt>
                <c:pt idx="249">
                  <c:v>0.5097575808</c:v>
                </c:pt>
                <c:pt idx="250">
                  <c:v>0.51180479999999995</c:v>
                </c:pt>
                <c:pt idx="251">
                  <c:v>0.5138520191999999</c:v>
                </c:pt>
                <c:pt idx="252">
                  <c:v>0.51589923839999996</c:v>
                </c:pt>
                <c:pt idx="253">
                  <c:v>0.51794645759999991</c:v>
                </c:pt>
                <c:pt idx="254">
                  <c:v>0.51999367679999997</c:v>
                </c:pt>
                <c:pt idx="255">
                  <c:v>0.52204089599999992</c:v>
                </c:pt>
                <c:pt idx="256">
                  <c:v>0.52408811519999998</c:v>
                </c:pt>
                <c:pt idx="257">
                  <c:v>0.52613533440000004</c:v>
                </c:pt>
                <c:pt idx="258">
                  <c:v>0.5281825536000001</c:v>
                </c:pt>
                <c:pt idx="259">
                  <c:v>0.53022977280000005</c:v>
                </c:pt>
                <c:pt idx="260">
                  <c:v>0.532276992</c:v>
                </c:pt>
                <c:pt idx="261">
                  <c:v>0.53432421119999995</c:v>
                </c:pt>
                <c:pt idx="262">
                  <c:v>0.53637143040000002</c:v>
                </c:pt>
                <c:pt idx="263">
                  <c:v>0.53841864959999997</c:v>
                </c:pt>
                <c:pt idx="264">
                  <c:v>0.54046586880000003</c:v>
                </c:pt>
                <c:pt idx="265">
                  <c:v>0.54251308799999998</c:v>
                </c:pt>
                <c:pt idx="266">
                  <c:v>0.54456030720000004</c:v>
                </c:pt>
                <c:pt idx="267">
                  <c:v>0.54660752639999999</c:v>
                </c:pt>
                <c:pt idx="268">
                  <c:v>0.54865474560000005</c:v>
                </c:pt>
                <c:pt idx="269">
                  <c:v>0.5507019648</c:v>
                </c:pt>
                <c:pt idx="270">
                  <c:v>0.55274918400000006</c:v>
                </c:pt>
                <c:pt idx="271">
                  <c:v>0.55479640320000001</c:v>
                </c:pt>
                <c:pt idx="272">
                  <c:v>0.55684362240000007</c:v>
                </c:pt>
                <c:pt idx="273">
                  <c:v>0.55889084160000002</c:v>
                </c:pt>
                <c:pt idx="274">
                  <c:v>0.56093806079999997</c:v>
                </c:pt>
                <c:pt idx="275">
                  <c:v>0.56298527999999992</c:v>
                </c:pt>
                <c:pt idx="276">
                  <c:v>0.56503249919999987</c:v>
                </c:pt>
                <c:pt idx="277">
                  <c:v>0.56707971839999993</c:v>
                </c:pt>
                <c:pt idx="278">
                  <c:v>0.56912693759999988</c:v>
                </c:pt>
                <c:pt idx="279">
                  <c:v>0.57117415680000005</c:v>
                </c:pt>
                <c:pt idx="280">
                  <c:v>0.573221376</c:v>
                </c:pt>
                <c:pt idx="281">
                  <c:v>0.57526859520000007</c:v>
                </c:pt>
                <c:pt idx="282">
                  <c:v>0.57731581440000002</c:v>
                </c:pt>
                <c:pt idx="283">
                  <c:v>0.57936303360000008</c:v>
                </c:pt>
                <c:pt idx="284">
                  <c:v>0.58141025280000003</c:v>
                </c:pt>
                <c:pt idx="285">
                  <c:v>0.58345747200000009</c:v>
                </c:pt>
                <c:pt idx="286">
                  <c:v>0.58550469120000004</c:v>
                </c:pt>
                <c:pt idx="287">
                  <c:v>0.58755191039999999</c:v>
                </c:pt>
                <c:pt idx="288">
                  <c:v>0.58959912959999994</c:v>
                </c:pt>
                <c:pt idx="289">
                  <c:v>0.5916463488</c:v>
                </c:pt>
                <c:pt idx="290">
                  <c:v>0.59369356799999995</c:v>
                </c:pt>
                <c:pt idx="291">
                  <c:v>0.59574078720000001</c:v>
                </c:pt>
                <c:pt idx="292">
                  <c:v>0.59778800639999996</c:v>
                </c:pt>
                <c:pt idx="293">
                  <c:v>0.59983522560000002</c:v>
                </c:pt>
                <c:pt idx="294">
                  <c:v>0.60188244479999997</c:v>
                </c:pt>
                <c:pt idx="295">
                  <c:v>0.60392966400000003</c:v>
                </c:pt>
                <c:pt idx="296">
                  <c:v>0.60597688319999998</c:v>
                </c:pt>
                <c:pt idx="297">
                  <c:v>0.60802410240000004</c:v>
                </c:pt>
                <c:pt idx="298">
                  <c:v>0.61007132159999999</c:v>
                </c:pt>
                <c:pt idx="299">
                  <c:v>0.61211854079999994</c:v>
                </c:pt>
                <c:pt idx="300">
                  <c:v>0.61416576000000001</c:v>
                </c:pt>
                <c:pt idx="301">
                  <c:v>0.61621297920000007</c:v>
                </c:pt>
                <c:pt idx="302">
                  <c:v>0.61826019840000002</c:v>
                </c:pt>
                <c:pt idx="303">
                  <c:v>0.62030741759999997</c:v>
                </c:pt>
                <c:pt idx="304">
                  <c:v>0.62235463680000003</c:v>
                </c:pt>
                <c:pt idx="305">
                  <c:v>0.62440185599999998</c:v>
                </c:pt>
                <c:pt idx="306">
                  <c:v>0.62644907520000004</c:v>
                </c:pt>
                <c:pt idx="307">
                  <c:v>0.62849629439999999</c:v>
                </c:pt>
                <c:pt idx="308">
                  <c:v>0.63054351360000005</c:v>
                </c:pt>
                <c:pt idx="309">
                  <c:v>0.6325907328</c:v>
                </c:pt>
                <c:pt idx="310">
                  <c:v>0.63463795200000006</c:v>
                </c:pt>
                <c:pt idx="311">
                  <c:v>0.63668517120000001</c:v>
                </c:pt>
                <c:pt idx="312">
                  <c:v>0.63873239040000007</c:v>
                </c:pt>
                <c:pt idx="313">
                  <c:v>0.64077960960000002</c:v>
                </c:pt>
                <c:pt idx="314">
                  <c:v>0.64282682879999997</c:v>
                </c:pt>
                <c:pt idx="315">
                  <c:v>0.64487404799999992</c:v>
                </c:pt>
                <c:pt idx="316">
                  <c:v>0.64692126719999998</c:v>
                </c:pt>
                <c:pt idx="317">
                  <c:v>0.64896848639999993</c:v>
                </c:pt>
                <c:pt idx="318">
                  <c:v>0.65101570559999999</c:v>
                </c:pt>
                <c:pt idx="319">
                  <c:v>0.65306292479999994</c:v>
                </c:pt>
                <c:pt idx="320">
                  <c:v>0.65511014400000001</c:v>
                </c:pt>
                <c:pt idx="321">
                  <c:v>0.65715736319999996</c:v>
                </c:pt>
                <c:pt idx="322">
                  <c:v>0.65920458240000002</c:v>
                </c:pt>
                <c:pt idx="323">
                  <c:v>0.66125180160000008</c:v>
                </c:pt>
                <c:pt idx="324">
                  <c:v>0.66329902080000014</c:v>
                </c:pt>
                <c:pt idx="325">
                  <c:v>0.66534624000000009</c:v>
                </c:pt>
                <c:pt idx="326">
                  <c:v>0.66739345920000004</c:v>
                </c:pt>
                <c:pt idx="327">
                  <c:v>0.66944067839999999</c:v>
                </c:pt>
                <c:pt idx="328">
                  <c:v>0.67148789759999994</c:v>
                </c:pt>
                <c:pt idx="329">
                  <c:v>0.6735351168</c:v>
                </c:pt>
                <c:pt idx="330">
                  <c:v>0.67558233599999995</c:v>
                </c:pt>
                <c:pt idx="331">
                  <c:v>0.67762955520000001</c:v>
                </c:pt>
                <c:pt idx="332">
                  <c:v>0.67967677439999996</c:v>
                </c:pt>
                <c:pt idx="333">
                  <c:v>0.68172399360000002</c:v>
                </c:pt>
                <c:pt idx="334">
                  <c:v>0.68377121279999997</c:v>
                </c:pt>
                <c:pt idx="335">
                  <c:v>0.68581843200000003</c:v>
                </c:pt>
                <c:pt idx="336">
                  <c:v>0.68786565119999998</c:v>
                </c:pt>
                <c:pt idx="337">
                  <c:v>0.68991287040000004</c:v>
                </c:pt>
                <c:pt idx="338">
                  <c:v>0.69196008959999999</c:v>
                </c:pt>
                <c:pt idx="339">
                  <c:v>0.69400730880000006</c:v>
                </c:pt>
                <c:pt idx="340">
                  <c:v>0.69605452800000001</c:v>
                </c:pt>
                <c:pt idx="341">
                  <c:v>0.69810174719999996</c:v>
                </c:pt>
                <c:pt idx="342">
                  <c:v>0.70014896639999991</c:v>
                </c:pt>
                <c:pt idx="343">
                  <c:v>0.70219618559999997</c:v>
                </c:pt>
                <c:pt idx="344">
                  <c:v>0.70424340479999992</c:v>
                </c:pt>
                <c:pt idx="345">
                  <c:v>0.70629062399999998</c:v>
                </c:pt>
                <c:pt idx="346">
                  <c:v>0.70833784320000004</c:v>
                </c:pt>
                <c:pt idx="347">
                  <c:v>0.7103850624000001</c:v>
                </c:pt>
                <c:pt idx="348">
                  <c:v>0.71243228160000005</c:v>
                </c:pt>
                <c:pt idx="349">
                  <c:v>0.71447950080000011</c:v>
                </c:pt>
                <c:pt idx="350">
                  <c:v>0.71652672000000006</c:v>
                </c:pt>
                <c:pt idx="351">
                  <c:v>0.71857393920000001</c:v>
                </c:pt>
                <c:pt idx="352">
                  <c:v>0.72062115840000007</c:v>
                </c:pt>
                <c:pt idx="353">
                  <c:v>0.72266837760000002</c:v>
                </c:pt>
                <c:pt idx="354">
                  <c:v>0.72471559679999997</c:v>
                </c:pt>
                <c:pt idx="355">
                  <c:v>0.72676281599999992</c:v>
                </c:pt>
                <c:pt idx="356">
                  <c:v>0.72881003519999998</c:v>
                </c:pt>
                <c:pt idx="357">
                  <c:v>0.73085725439999993</c:v>
                </c:pt>
                <c:pt idx="358">
                  <c:v>0.73290447359999999</c:v>
                </c:pt>
                <c:pt idx="359">
                  <c:v>0.73495169279999994</c:v>
                </c:pt>
                <c:pt idx="360">
                  <c:v>0.73699891200000001</c:v>
                </c:pt>
                <c:pt idx="361">
                  <c:v>0.73904613119999996</c:v>
                </c:pt>
                <c:pt idx="362">
                  <c:v>0.74109335040000002</c:v>
                </c:pt>
                <c:pt idx="363">
                  <c:v>0.74314056959999997</c:v>
                </c:pt>
                <c:pt idx="364">
                  <c:v>0.74518778880000003</c:v>
                </c:pt>
                <c:pt idx="365">
                  <c:v>0.74723500799999998</c:v>
                </c:pt>
                <c:pt idx="366">
                  <c:v>0.74928222719999993</c:v>
                </c:pt>
                <c:pt idx="367">
                  <c:v>0.75132944639999999</c:v>
                </c:pt>
                <c:pt idx="368">
                  <c:v>0.75337666560000005</c:v>
                </c:pt>
                <c:pt idx="369">
                  <c:v>0.7554238848</c:v>
                </c:pt>
                <c:pt idx="370">
                  <c:v>0.75747110400000006</c:v>
                </c:pt>
                <c:pt idx="371">
                  <c:v>0.75951832320000001</c:v>
                </c:pt>
                <c:pt idx="372">
                  <c:v>0.76156554240000007</c:v>
                </c:pt>
                <c:pt idx="373">
                  <c:v>0.76361276160000002</c:v>
                </c:pt>
                <c:pt idx="374">
                  <c:v>0.76565998080000008</c:v>
                </c:pt>
                <c:pt idx="375">
                  <c:v>0.76770720000000003</c:v>
                </c:pt>
                <c:pt idx="376">
                  <c:v>0.76975441919999998</c:v>
                </c:pt>
                <c:pt idx="377">
                  <c:v>0.77180163840000005</c:v>
                </c:pt>
                <c:pt idx="378">
                  <c:v>0.7738488576</c:v>
                </c:pt>
                <c:pt idx="379">
                  <c:v>0.77589607680000006</c:v>
                </c:pt>
                <c:pt idx="380">
                  <c:v>0.77794329600000001</c:v>
                </c:pt>
                <c:pt idx="381">
                  <c:v>0.77999051519999996</c:v>
                </c:pt>
                <c:pt idx="382">
                  <c:v>0.78203773439999991</c:v>
                </c:pt>
                <c:pt idx="383">
                  <c:v>0.78408495359999997</c:v>
                </c:pt>
                <c:pt idx="384">
                  <c:v>0.78613217279999992</c:v>
                </c:pt>
                <c:pt idx="385">
                  <c:v>0.78817939199999998</c:v>
                </c:pt>
                <c:pt idx="386">
                  <c:v>0.79022661119999993</c:v>
                </c:pt>
                <c:pt idx="387">
                  <c:v>0.79227383039999999</c:v>
                </c:pt>
                <c:pt idx="388">
                  <c:v>0.79432104959999994</c:v>
                </c:pt>
                <c:pt idx="389">
                  <c:v>0.7963682688</c:v>
                </c:pt>
                <c:pt idx="390">
                  <c:v>0.79841548800000006</c:v>
                </c:pt>
                <c:pt idx="391">
                  <c:v>0.80046270720000012</c:v>
                </c:pt>
                <c:pt idx="392">
                  <c:v>0.80250992640000007</c:v>
                </c:pt>
                <c:pt idx="393">
                  <c:v>0.80455714560000002</c:v>
                </c:pt>
                <c:pt idx="394">
                  <c:v>0.80660436479999997</c:v>
                </c:pt>
                <c:pt idx="395">
                  <c:v>0.80865158400000003</c:v>
                </c:pt>
                <c:pt idx="396">
                  <c:v>0.81069880319999998</c:v>
                </c:pt>
                <c:pt idx="397">
                  <c:v>0.81274602240000005</c:v>
                </c:pt>
                <c:pt idx="398">
                  <c:v>0.8147932416</c:v>
                </c:pt>
                <c:pt idx="399">
                  <c:v>0.81684046080000006</c:v>
                </c:pt>
                <c:pt idx="400">
                  <c:v>0.81888768000000001</c:v>
                </c:pt>
                <c:pt idx="401">
                  <c:v>0.82093489919999996</c:v>
                </c:pt>
                <c:pt idx="402">
                  <c:v>0.82298211839999991</c:v>
                </c:pt>
                <c:pt idx="403">
                  <c:v>0.82502933760000008</c:v>
                </c:pt>
                <c:pt idx="404">
                  <c:v>0.82707655680000003</c:v>
                </c:pt>
                <c:pt idx="405">
                  <c:v>0.82912377599999998</c:v>
                </c:pt>
                <c:pt idx="406">
                  <c:v>0.83117099519999993</c:v>
                </c:pt>
                <c:pt idx="407">
                  <c:v>0.83321821439999999</c:v>
                </c:pt>
                <c:pt idx="408">
                  <c:v>0.83526543359999994</c:v>
                </c:pt>
                <c:pt idx="409">
                  <c:v>0.83731265279999989</c:v>
                </c:pt>
                <c:pt idx="410">
                  <c:v>0.83935987199999984</c:v>
                </c:pt>
                <c:pt idx="411">
                  <c:v>0.84140709120000001</c:v>
                </c:pt>
                <c:pt idx="412">
                  <c:v>0.84345431040000007</c:v>
                </c:pt>
                <c:pt idx="413">
                  <c:v>0.84550152960000002</c:v>
                </c:pt>
                <c:pt idx="414">
                  <c:v>0.84754874879999997</c:v>
                </c:pt>
                <c:pt idx="415">
                  <c:v>0.84959596800000015</c:v>
                </c:pt>
                <c:pt idx="416">
                  <c:v>0.8516431872000001</c:v>
                </c:pt>
                <c:pt idx="417">
                  <c:v>0.85369040640000005</c:v>
                </c:pt>
                <c:pt idx="418">
                  <c:v>0.8557376256</c:v>
                </c:pt>
                <c:pt idx="419">
                  <c:v>0.85778484480000006</c:v>
                </c:pt>
                <c:pt idx="420">
                  <c:v>0.85983206400000001</c:v>
                </c:pt>
                <c:pt idx="421">
                  <c:v>0.86187928319999996</c:v>
                </c:pt>
                <c:pt idx="422">
                  <c:v>0.86392650239999991</c:v>
                </c:pt>
                <c:pt idx="423">
                  <c:v>0.86597372160000008</c:v>
                </c:pt>
                <c:pt idx="424">
                  <c:v>0.86802094080000003</c:v>
                </c:pt>
                <c:pt idx="425">
                  <c:v>0.87006815999999998</c:v>
                </c:pt>
                <c:pt idx="426">
                  <c:v>0.87211537919999993</c:v>
                </c:pt>
                <c:pt idx="427">
                  <c:v>0.87416259839999988</c:v>
                </c:pt>
                <c:pt idx="428">
                  <c:v>0.87620981760000005</c:v>
                </c:pt>
                <c:pt idx="429">
                  <c:v>0.8782570368</c:v>
                </c:pt>
                <c:pt idx="430">
                  <c:v>0.88030425599999995</c:v>
                </c:pt>
                <c:pt idx="431">
                  <c:v>0.8823514751999999</c:v>
                </c:pt>
                <c:pt idx="432">
                  <c:v>0.88439869439999996</c:v>
                </c:pt>
                <c:pt idx="433">
                  <c:v>0.88644591359999991</c:v>
                </c:pt>
                <c:pt idx="434">
                  <c:v>0.88849313279999997</c:v>
                </c:pt>
                <c:pt idx="435">
                  <c:v>0.89054035200000004</c:v>
                </c:pt>
                <c:pt idx="436">
                  <c:v>0.8925875712000001</c:v>
                </c:pt>
                <c:pt idx="437">
                  <c:v>0.89463479040000005</c:v>
                </c:pt>
                <c:pt idx="438">
                  <c:v>0.8966820096</c:v>
                </c:pt>
                <c:pt idx="439">
                  <c:v>0.89872922879999995</c:v>
                </c:pt>
                <c:pt idx="440">
                  <c:v>0.90077644800000012</c:v>
                </c:pt>
                <c:pt idx="441">
                  <c:v>0.90282366720000007</c:v>
                </c:pt>
                <c:pt idx="442">
                  <c:v>0.90487088640000002</c:v>
                </c:pt>
                <c:pt idx="443">
                  <c:v>0.90691810559999997</c:v>
                </c:pt>
                <c:pt idx="444">
                  <c:v>0.90896532480000014</c:v>
                </c:pt>
                <c:pt idx="445">
                  <c:v>0.91101254400000009</c:v>
                </c:pt>
                <c:pt idx="446">
                  <c:v>0.91305976320000004</c:v>
                </c:pt>
                <c:pt idx="447">
                  <c:v>0.91510698239999999</c:v>
                </c:pt>
                <c:pt idx="448">
                  <c:v>0.91715420160000005</c:v>
                </c:pt>
                <c:pt idx="449">
                  <c:v>0.9192014208</c:v>
                </c:pt>
                <c:pt idx="450">
                  <c:v>0.92124863999999995</c:v>
                </c:pt>
                <c:pt idx="451">
                  <c:v>0.9232958591999999</c:v>
                </c:pt>
                <c:pt idx="452">
                  <c:v>0.92534307839999985</c:v>
                </c:pt>
                <c:pt idx="453">
                  <c:v>0.92739029760000002</c:v>
                </c:pt>
                <c:pt idx="454">
                  <c:v>0.92943751679999997</c:v>
                </c:pt>
                <c:pt idx="455">
                  <c:v>0.93148473599999992</c:v>
                </c:pt>
                <c:pt idx="456">
                  <c:v>0.93353195519999987</c:v>
                </c:pt>
                <c:pt idx="457">
                  <c:v>0.93557917440000016</c:v>
                </c:pt>
                <c:pt idx="458">
                  <c:v>0.93762639360000011</c:v>
                </c:pt>
                <c:pt idx="459">
                  <c:v>0.93967361280000006</c:v>
                </c:pt>
                <c:pt idx="460">
                  <c:v>0.94172083200000001</c:v>
                </c:pt>
                <c:pt idx="461">
                  <c:v>0.94376805120000007</c:v>
                </c:pt>
                <c:pt idx="462">
                  <c:v>0.94581527040000002</c:v>
                </c:pt>
                <c:pt idx="463">
                  <c:v>0.94786248959999997</c:v>
                </c:pt>
                <c:pt idx="464">
                  <c:v>0.94990970879999992</c:v>
                </c:pt>
                <c:pt idx="465">
                  <c:v>0.95195692800000009</c:v>
                </c:pt>
                <c:pt idx="466">
                  <c:v>0.95400414720000004</c:v>
                </c:pt>
                <c:pt idx="467">
                  <c:v>0.95605136639999999</c:v>
                </c:pt>
                <c:pt idx="468">
                  <c:v>0.95809858559999994</c:v>
                </c:pt>
                <c:pt idx="469">
                  <c:v>0.96014580480000011</c:v>
                </c:pt>
                <c:pt idx="470">
                  <c:v>0.96219302400000006</c:v>
                </c:pt>
                <c:pt idx="471">
                  <c:v>0.96424024320000001</c:v>
                </c:pt>
                <c:pt idx="472">
                  <c:v>0.96628746239999996</c:v>
                </c:pt>
                <c:pt idx="473">
                  <c:v>0.96833468160000002</c:v>
                </c:pt>
                <c:pt idx="474">
                  <c:v>0.97038190079999997</c:v>
                </c:pt>
                <c:pt idx="475">
                  <c:v>0.97242911999999992</c:v>
                </c:pt>
                <c:pt idx="476">
                  <c:v>0.97447633919999987</c:v>
                </c:pt>
                <c:pt idx="477">
                  <c:v>0.97652355839999982</c:v>
                </c:pt>
                <c:pt idx="478">
                  <c:v>0.9785707776</c:v>
                </c:pt>
                <c:pt idx="479">
                  <c:v>0.98061799680000006</c:v>
                </c:pt>
                <c:pt idx="480">
                  <c:v>0.98266521600000001</c:v>
                </c:pt>
                <c:pt idx="481">
                  <c:v>0.98471243519999996</c:v>
                </c:pt>
                <c:pt idx="482">
                  <c:v>0.98675965440000013</c:v>
                </c:pt>
                <c:pt idx="483">
                  <c:v>0.98880687360000008</c:v>
                </c:pt>
                <c:pt idx="484">
                  <c:v>0.99085409280000003</c:v>
                </c:pt>
                <c:pt idx="485">
                  <c:v>0.99290131199999998</c:v>
                </c:pt>
                <c:pt idx="486">
                  <c:v>0.99494853120000004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E0-4EE0-AEDF-8BC13DAC9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Sleeve</a:t>
            </a:r>
            <a:r>
              <a:rPr lang="en-US" baseline="0"/>
              <a:t> Friction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'SCPT-13'!$J$9</c:f>
              <c:strCache>
                <c:ptCount val="1"/>
                <c:pt idx="0">
                  <c:v>fs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'SCPT-13'!$J$13:$J$9908</c:f>
              <c:numCache>
                <c:formatCode>0.00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2.7144000000000001E-2</c:v>
                </c:pt>
                <c:pt idx="5">
                  <c:v>3.7583999999999999E-2</c:v>
                </c:pt>
                <c:pt idx="6">
                  <c:v>4.0715999999999995E-2</c:v>
                </c:pt>
                <c:pt idx="7">
                  <c:v>4.1759999999999999E-2</c:v>
                </c:pt>
                <c:pt idx="8">
                  <c:v>4.2803999999999995E-2</c:v>
                </c:pt>
                <c:pt idx="9">
                  <c:v>4.4891999999999994E-2</c:v>
                </c:pt>
                <c:pt idx="10">
                  <c:v>4.3847999999999998E-2</c:v>
                </c:pt>
                <c:pt idx="11">
                  <c:v>4.2803999999999995E-2</c:v>
                </c:pt>
                <c:pt idx="12">
                  <c:v>4.0715999999999995E-2</c:v>
                </c:pt>
                <c:pt idx="13">
                  <c:v>3.9671999999999999E-2</c:v>
                </c:pt>
                <c:pt idx="14">
                  <c:v>3.9671999999999999E-2</c:v>
                </c:pt>
                <c:pt idx="15">
                  <c:v>3.8628000000000003E-2</c:v>
                </c:pt>
                <c:pt idx="16">
                  <c:v>3.8628000000000003E-2</c:v>
                </c:pt>
                <c:pt idx="17">
                  <c:v>4.0715999999999995E-2</c:v>
                </c:pt>
                <c:pt idx="18">
                  <c:v>4.1759999999999999E-2</c:v>
                </c:pt>
                <c:pt idx="19">
                  <c:v>4.1759999999999999E-2</c:v>
                </c:pt>
                <c:pt idx="20">
                  <c:v>3.9671999999999999E-2</c:v>
                </c:pt>
                <c:pt idx="21">
                  <c:v>3.6539999999999996E-2</c:v>
                </c:pt>
                <c:pt idx="22">
                  <c:v>3.6539999999999996E-2</c:v>
                </c:pt>
                <c:pt idx="23">
                  <c:v>3.5496E-2</c:v>
                </c:pt>
                <c:pt idx="24">
                  <c:v>3.6539999999999996E-2</c:v>
                </c:pt>
                <c:pt idx="25">
                  <c:v>3.9671999999999999E-2</c:v>
                </c:pt>
                <c:pt idx="26">
                  <c:v>4.5936000000000005E-2</c:v>
                </c:pt>
                <c:pt idx="27">
                  <c:v>4.9068000000000001E-2</c:v>
                </c:pt>
                <c:pt idx="28">
                  <c:v>4.4891999999999994E-2</c:v>
                </c:pt>
                <c:pt idx="29">
                  <c:v>6.2640000000000001E-2</c:v>
                </c:pt>
                <c:pt idx="30">
                  <c:v>6.2640000000000001E-2</c:v>
                </c:pt>
                <c:pt idx="31">
                  <c:v>5.7419999999999999E-2</c:v>
                </c:pt>
                <c:pt idx="32">
                  <c:v>5.4288000000000003E-2</c:v>
                </c:pt>
                <c:pt idx="33">
                  <c:v>4.9068000000000001E-2</c:v>
                </c:pt>
                <c:pt idx="34">
                  <c:v>4.5936000000000005E-2</c:v>
                </c:pt>
                <c:pt idx="35">
                  <c:v>4.5936000000000005E-2</c:v>
                </c:pt>
                <c:pt idx="36">
                  <c:v>4.5936000000000005E-2</c:v>
                </c:pt>
                <c:pt idx="37">
                  <c:v>4.8023999999999997E-2</c:v>
                </c:pt>
                <c:pt idx="38">
                  <c:v>4.9068000000000001E-2</c:v>
                </c:pt>
                <c:pt idx="39">
                  <c:v>5.1156E-2</c:v>
                </c:pt>
                <c:pt idx="40">
                  <c:v>4.8023999999999997E-2</c:v>
                </c:pt>
                <c:pt idx="41">
                  <c:v>5.0111999999999997E-2</c:v>
                </c:pt>
                <c:pt idx="42">
                  <c:v>5.1156E-2</c:v>
                </c:pt>
                <c:pt idx="43">
                  <c:v>5.0111999999999997E-2</c:v>
                </c:pt>
                <c:pt idx="44">
                  <c:v>5.0111999999999997E-2</c:v>
                </c:pt>
                <c:pt idx="45">
                  <c:v>5.0111999999999997E-2</c:v>
                </c:pt>
                <c:pt idx="46">
                  <c:v>5.0111999999999997E-2</c:v>
                </c:pt>
                <c:pt idx="47">
                  <c:v>5.0111999999999997E-2</c:v>
                </c:pt>
                <c:pt idx="48">
                  <c:v>5.1156E-2</c:v>
                </c:pt>
                <c:pt idx="49">
                  <c:v>5.4288000000000003E-2</c:v>
                </c:pt>
                <c:pt idx="50">
                  <c:v>5.8463999999999995E-2</c:v>
                </c:pt>
                <c:pt idx="51">
                  <c:v>6.0551999999999995E-2</c:v>
                </c:pt>
                <c:pt idx="52">
                  <c:v>6.0551999999999995E-2</c:v>
                </c:pt>
                <c:pt idx="53">
                  <c:v>6.4727999999999994E-2</c:v>
                </c:pt>
                <c:pt idx="54">
                  <c:v>6.8903999999999993E-2</c:v>
                </c:pt>
                <c:pt idx="55">
                  <c:v>7.0992E-2</c:v>
                </c:pt>
                <c:pt idx="56">
                  <c:v>7.0992E-2</c:v>
                </c:pt>
                <c:pt idx="57">
                  <c:v>6.9947999999999996E-2</c:v>
                </c:pt>
                <c:pt idx="58">
                  <c:v>6.8903999999999993E-2</c:v>
                </c:pt>
                <c:pt idx="59">
                  <c:v>6.6816E-2</c:v>
                </c:pt>
                <c:pt idx="60">
                  <c:v>6.6816E-2</c:v>
                </c:pt>
                <c:pt idx="61">
                  <c:v>6.6816E-2</c:v>
                </c:pt>
                <c:pt idx="62">
                  <c:v>6.5771999999999997E-2</c:v>
                </c:pt>
                <c:pt idx="63">
                  <c:v>6.3683999999999991E-2</c:v>
                </c:pt>
                <c:pt idx="64">
                  <c:v>6.0551999999999995E-2</c:v>
                </c:pt>
                <c:pt idx="65">
                  <c:v>6.0551999999999995E-2</c:v>
                </c:pt>
                <c:pt idx="66">
                  <c:v>6.0551999999999995E-2</c:v>
                </c:pt>
                <c:pt idx="67">
                  <c:v>5.8463999999999995E-2</c:v>
                </c:pt>
                <c:pt idx="68">
                  <c:v>5.8463999999999995E-2</c:v>
                </c:pt>
                <c:pt idx="69">
                  <c:v>5.8463999999999995E-2</c:v>
                </c:pt>
                <c:pt idx="70">
                  <c:v>5.8463999999999995E-2</c:v>
                </c:pt>
                <c:pt idx="71">
                  <c:v>6.0551999999999995E-2</c:v>
                </c:pt>
                <c:pt idx="72">
                  <c:v>7.2036000000000003E-2</c:v>
                </c:pt>
                <c:pt idx="73">
                  <c:v>8.3519999999999997E-2</c:v>
                </c:pt>
                <c:pt idx="74">
                  <c:v>8.0388000000000001E-2</c:v>
                </c:pt>
                <c:pt idx="75">
                  <c:v>8.2476000000000008E-2</c:v>
                </c:pt>
                <c:pt idx="76">
                  <c:v>8.9783999999999989E-2</c:v>
                </c:pt>
                <c:pt idx="77">
                  <c:v>8.8739999999999999E-2</c:v>
                </c:pt>
                <c:pt idx="78">
                  <c:v>8.3519999999999997E-2</c:v>
                </c:pt>
                <c:pt idx="79">
                  <c:v>6.3683999999999991E-2</c:v>
                </c:pt>
                <c:pt idx="80">
                  <c:v>5.7419999999999999E-2</c:v>
                </c:pt>
                <c:pt idx="81">
                  <c:v>5.4288000000000003E-2</c:v>
                </c:pt>
                <c:pt idx="82">
                  <c:v>5.0111999999999997E-2</c:v>
                </c:pt>
                <c:pt idx="83">
                  <c:v>4.8023999999999997E-2</c:v>
                </c:pt>
                <c:pt idx="84">
                  <c:v>4.6980000000000001E-2</c:v>
                </c:pt>
                <c:pt idx="85">
                  <c:v>5.8463999999999995E-2</c:v>
                </c:pt>
                <c:pt idx="86">
                  <c:v>6.4727999999999994E-2</c:v>
                </c:pt>
                <c:pt idx="87">
                  <c:v>9.7091999999999998E-2</c:v>
                </c:pt>
                <c:pt idx="88">
                  <c:v>0.10022399999999999</c:v>
                </c:pt>
                <c:pt idx="89">
                  <c:v>0.13154399999999999</c:v>
                </c:pt>
                <c:pt idx="90">
                  <c:v>0.110664</c:v>
                </c:pt>
                <c:pt idx="91">
                  <c:v>0.11484</c:v>
                </c:pt>
                <c:pt idx="92">
                  <c:v>0.10648799999999999</c:v>
                </c:pt>
                <c:pt idx="93">
                  <c:v>9.6047999999999994E-2</c:v>
                </c:pt>
                <c:pt idx="94">
                  <c:v>7.4123999999999995E-2</c:v>
                </c:pt>
                <c:pt idx="95">
                  <c:v>5.4288000000000003E-2</c:v>
                </c:pt>
                <c:pt idx="96">
                  <c:v>4.6980000000000001E-2</c:v>
                </c:pt>
                <c:pt idx="97">
                  <c:v>4.5936000000000005E-2</c:v>
                </c:pt>
                <c:pt idx="98">
                  <c:v>4.1759999999999999E-2</c:v>
                </c:pt>
                <c:pt idx="99">
                  <c:v>4.1759999999999999E-2</c:v>
                </c:pt>
                <c:pt idx="100">
                  <c:v>4.0715999999999995E-2</c:v>
                </c:pt>
                <c:pt idx="101">
                  <c:v>3.9671999999999999E-2</c:v>
                </c:pt>
                <c:pt idx="102">
                  <c:v>4.2803999999999995E-2</c:v>
                </c:pt>
                <c:pt idx="103">
                  <c:v>4.6980000000000001E-2</c:v>
                </c:pt>
                <c:pt idx="104">
                  <c:v>4.9068000000000001E-2</c:v>
                </c:pt>
                <c:pt idx="105">
                  <c:v>5.0111999999999997E-2</c:v>
                </c:pt>
                <c:pt idx="106">
                  <c:v>8.2476000000000008E-2</c:v>
                </c:pt>
                <c:pt idx="107">
                  <c:v>7.9343999999999998E-2</c:v>
                </c:pt>
                <c:pt idx="108">
                  <c:v>7.9343999999999998E-2</c:v>
                </c:pt>
                <c:pt idx="109">
                  <c:v>7.4123999999999995E-2</c:v>
                </c:pt>
                <c:pt idx="110">
                  <c:v>7.0992E-2</c:v>
                </c:pt>
                <c:pt idx="111">
                  <c:v>6.8903999999999993E-2</c:v>
                </c:pt>
                <c:pt idx="112">
                  <c:v>6.5771999999999997E-2</c:v>
                </c:pt>
                <c:pt idx="113">
                  <c:v>5.3243999999999993E-2</c:v>
                </c:pt>
                <c:pt idx="114">
                  <c:v>6.1596000000000005E-2</c:v>
                </c:pt>
                <c:pt idx="115">
                  <c:v>6.5771999999999997E-2</c:v>
                </c:pt>
                <c:pt idx="116">
                  <c:v>7.6212000000000002E-2</c:v>
                </c:pt>
                <c:pt idx="117">
                  <c:v>8.1431999999999991E-2</c:v>
                </c:pt>
                <c:pt idx="118">
                  <c:v>8.6652000000000007E-2</c:v>
                </c:pt>
                <c:pt idx="119">
                  <c:v>8.7695999999999996E-2</c:v>
                </c:pt>
                <c:pt idx="120">
                  <c:v>8.7695999999999996E-2</c:v>
                </c:pt>
                <c:pt idx="121">
                  <c:v>8.7695999999999996E-2</c:v>
                </c:pt>
                <c:pt idx="122">
                  <c:v>8.8739999999999999E-2</c:v>
                </c:pt>
                <c:pt idx="123">
                  <c:v>8.6652000000000007E-2</c:v>
                </c:pt>
                <c:pt idx="124">
                  <c:v>8.7695999999999996E-2</c:v>
                </c:pt>
                <c:pt idx="125">
                  <c:v>8.9783999999999989E-2</c:v>
                </c:pt>
                <c:pt idx="126">
                  <c:v>9.5003999999999991E-2</c:v>
                </c:pt>
                <c:pt idx="127">
                  <c:v>9.7091999999999998E-2</c:v>
                </c:pt>
                <c:pt idx="128">
                  <c:v>0.10439999999999999</c:v>
                </c:pt>
                <c:pt idx="129">
                  <c:v>0.10857600000000001</c:v>
                </c:pt>
                <c:pt idx="130">
                  <c:v>0.13572000000000001</c:v>
                </c:pt>
                <c:pt idx="131">
                  <c:v>0.15137999999999999</c:v>
                </c:pt>
                <c:pt idx="132">
                  <c:v>0.17226</c:v>
                </c:pt>
                <c:pt idx="133">
                  <c:v>0.1827</c:v>
                </c:pt>
                <c:pt idx="134">
                  <c:v>0.19314000000000001</c:v>
                </c:pt>
                <c:pt idx="135">
                  <c:v>0.19522799999999998</c:v>
                </c:pt>
                <c:pt idx="136">
                  <c:v>0.18478799999999998</c:v>
                </c:pt>
                <c:pt idx="137">
                  <c:v>0.17330400000000001</c:v>
                </c:pt>
                <c:pt idx="138">
                  <c:v>0.152424</c:v>
                </c:pt>
                <c:pt idx="139">
                  <c:v>0.14302799999999999</c:v>
                </c:pt>
                <c:pt idx="140">
                  <c:v>0.13154399999999999</c:v>
                </c:pt>
                <c:pt idx="141">
                  <c:v>0.13154399999999999</c:v>
                </c:pt>
                <c:pt idx="142">
                  <c:v>0.11692799999999999</c:v>
                </c:pt>
                <c:pt idx="143">
                  <c:v>0.11588399999999999</c:v>
                </c:pt>
                <c:pt idx="144">
                  <c:v>0.11588399999999999</c:v>
                </c:pt>
                <c:pt idx="145">
                  <c:v>0.11797200000000001</c:v>
                </c:pt>
                <c:pt idx="146">
                  <c:v>0.119016</c:v>
                </c:pt>
                <c:pt idx="147">
                  <c:v>0.12006</c:v>
                </c:pt>
                <c:pt idx="148">
                  <c:v>0.12214799999999999</c:v>
                </c:pt>
                <c:pt idx="149">
                  <c:v>0.12319200000000001</c:v>
                </c:pt>
                <c:pt idx="150">
                  <c:v>0.13780799999999999</c:v>
                </c:pt>
                <c:pt idx="151">
                  <c:v>0.16495200000000002</c:v>
                </c:pt>
                <c:pt idx="152">
                  <c:v>0.16808400000000001</c:v>
                </c:pt>
                <c:pt idx="153">
                  <c:v>0.17226</c:v>
                </c:pt>
                <c:pt idx="154">
                  <c:v>0.17017199999999999</c:v>
                </c:pt>
                <c:pt idx="155">
                  <c:v>0.16808400000000001</c:v>
                </c:pt>
                <c:pt idx="156">
                  <c:v>0.163908</c:v>
                </c:pt>
                <c:pt idx="157">
                  <c:v>0.14302799999999999</c:v>
                </c:pt>
                <c:pt idx="158">
                  <c:v>0.13780799999999999</c:v>
                </c:pt>
                <c:pt idx="159">
                  <c:v>0.12945599999999999</c:v>
                </c:pt>
                <c:pt idx="160">
                  <c:v>0.12736799999999998</c:v>
                </c:pt>
                <c:pt idx="161">
                  <c:v>0.124236</c:v>
                </c:pt>
                <c:pt idx="162">
                  <c:v>0.12214799999999999</c:v>
                </c:pt>
                <c:pt idx="163">
                  <c:v>0.11379599999999999</c:v>
                </c:pt>
                <c:pt idx="164">
                  <c:v>0.10962</c:v>
                </c:pt>
                <c:pt idx="165">
                  <c:v>0.10022399999999999</c:v>
                </c:pt>
                <c:pt idx="166">
                  <c:v>9.3960000000000002E-2</c:v>
                </c:pt>
                <c:pt idx="167">
                  <c:v>8.2476000000000008E-2</c:v>
                </c:pt>
                <c:pt idx="168">
                  <c:v>7.8299999999999995E-2</c:v>
                </c:pt>
                <c:pt idx="169">
                  <c:v>6.7860000000000004E-2</c:v>
                </c:pt>
                <c:pt idx="170">
                  <c:v>6.4727999999999994E-2</c:v>
                </c:pt>
                <c:pt idx="171">
                  <c:v>6.4727999999999994E-2</c:v>
                </c:pt>
                <c:pt idx="172">
                  <c:v>6.6816E-2</c:v>
                </c:pt>
                <c:pt idx="173">
                  <c:v>6.8903999999999993E-2</c:v>
                </c:pt>
                <c:pt idx="174">
                  <c:v>7.2036000000000003E-2</c:v>
                </c:pt>
                <c:pt idx="175">
                  <c:v>7.3079999999999992E-2</c:v>
                </c:pt>
                <c:pt idx="176">
                  <c:v>8.0388000000000001E-2</c:v>
                </c:pt>
                <c:pt idx="177">
                  <c:v>8.0388000000000001E-2</c:v>
                </c:pt>
                <c:pt idx="178">
                  <c:v>8.0388000000000001E-2</c:v>
                </c:pt>
                <c:pt idx="179">
                  <c:v>7.7256000000000005E-2</c:v>
                </c:pt>
                <c:pt idx="180">
                  <c:v>7.4123999999999995E-2</c:v>
                </c:pt>
                <c:pt idx="181">
                  <c:v>7.2036000000000003E-2</c:v>
                </c:pt>
                <c:pt idx="182">
                  <c:v>6.4727999999999994E-2</c:v>
                </c:pt>
                <c:pt idx="183">
                  <c:v>6.6816E-2</c:v>
                </c:pt>
                <c:pt idx="184">
                  <c:v>8.3519999999999997E-2</c:v>
                </c:pt>
                <c:pt idx="185">
                  <c:v>8.8739999999999999E-2</c:v>
                </c:pt>
                <c:pt idx="186">
                  <c:v>9.2915999999999999E-2</c:v>
                </c:pt>
                <c:pt idx="187">
                  <c:v>8.4563999999999986E-2</c:v>
                </c:pt>
                <c:pt idx="188">
                  <c:v>7.2036000000000003E-2</c:v>
                </c:pt>
                <c:pt idx="189">
                  <c:v>6.5771999999999997E-2</c:v>
                </c:pt>
                <c:pt idx="190">
                  <c:v>6.7860000000000004E-2</c:v>
                </c:pt>
                <c:pt idx="191">
                  <c:v>8.1431999999999991E-2</c:v>
                </c:pt>
                <c:pt idx="192">
                  <c:v>8.8739999999999999E-2</c:v>
                </c:pt>
                <c:pt idx="193">
                  <c:v>0.10648799999999999</c:v>
                </c:pt>
                <c:pt idx="194">
                  <c:v>0.12006</c:v>
                </c:pt>
                <c:pt idx="195">
                  <c:v>0.13154399999999999</c:v>
                </c:pt>
                <c:pt idx="196">
                  <c:v>0.14093999999999998</c:v>
                </c:pt>
                <c:pt idx="197">
                  <c:v>0.147204</c:v>
                </c:pt>
                <c:pt idx="198">
                  <c:v>0.147204</c:v>
                </c:pt>
                <c:pt idx="199">
                  <c:v>0.16286399999999998</c:v>
                </c:pt>
                <c:pt idx="200">
                  <c:v>0.16495200000000002</c:v>
                </c:pt>
                <c:pt idx="201">
                  <c:v>0.16495200000000002</c:v>
                </c:pt>
                <c:pt idx="202">
                  <c:v>0.16495200000000002</c:v>
                </c:pt>
                <c:pt idx="203">
                  <c:v>0.16495200000000002</c:v>
                </c:pt>
                <c:pt idx="204">
                  <c:v>0.16495200000000002</c:v>
                </c:pt>
                <c:pt idx="205">
                  <c:v>0.16495200000000002</c:v>
                </c:pt>
                <c:pt idx="206">
                  <c:v>0.22759199999999999</c:v>
                </c:pt>
                <c:pt idx="207">
                  <c:v>0.22759199999999999</c:v>
                </c:pt>
                <c:pt idx="208">
                  <c:v>0.243252</c:v>
                </c:pt>
                <c:pt idx="209">
                  <c:v>0.25264799999999998</c:v>
                </c:pt>
                <c:pt idx="210">
                  <c:v>0.256824</c:v>
                </c:pt>
                <c:pt idx="211">
                  <c:v>0.27352799999999999</c:v>
                </c:pt>
                <c:pt idx="212">
                  <c:v>0.27039599999999997</c:v>
                </c:pt>
                <c:pt idx="213">
                  <c:v>0.26622000000000001</c:v>
                </c:pt>
                <c:pt idx="214">
                  <c:v>0.267264</c:v>
                </c:pt>
                <c:pt idx="215">
                  <c:v>0.26935199999999998</c:v>
                </c:pt>
                <c:pt idx="216">
                  <c:v>0.27457199999999998</c:v>
                </c:pt>
                <c:pt idx="217">
                  <c:v>0.29023199999999999</c:v>
                </c:pt>
                <c:pt idx="218">
                  <c:v>0.28709999999999997</c:v>
                </c:pt>
                <c:pt idx="219">
                  <c:v>0.29962800000000001</c:v>
                </c:pt>
                <c:pt idx="220">
                  <c:v>0.30067199999999999</c:v>
                </c:pt>
                <c:pt idx="221">
                  <c:v>0.29962800000000001</c:v>
                </c:pt>
                <c:pt idx="222">
                  <c:v>0.29545199999999999</c:v>
                </c:pt>
                <c:pt idx="223">
                  <c:v>0.30484800000000001</c:v>
                </c:pt>
                <c:pt idx="224">
                  <c:v>0.32259599999999999</c:v>
                </c:pt>
                <c:pt idx="225">
                  <c:v>0.31841999999999998</c:v>
                </c:pt>
                <c:pt idx="226">
                  <c:v>0.33825599999999995</c:v>
                </c:pt>
                <c:pt idx="227">
                  <c:v>0.33721199999999996</c:v>
                </c:pt>
                <c:pt idx="228">
                  <c:v>0.33512399999999998</c:v>
                </c:pt>
                <c:pt idx="229">
                  <c:v>0.33199200000000001</c:v>
                </c:pt>
                <c:pt idx="230">
                  <c:v>0.34034399999999998</c:v>
                </c:pt>
                <c:pt idx="231">
                  <c:v>0.34451999999999999</c:v>
                </c:pt>
                <c:pt idx="232">
                  <c:v>0.36644399999999999</c:v>
                </c:pt>
                <c:pt idx="233">
                  <c:v>0.37584000000000001</c:v>
                </c:pt>
                <c:pt idx="234">
                  <c:v>0.39045599999999997</c:v>
                </c:pt>
                <c:pt idx="235">
                  <c:v>0.41342400000000001</c:v>
                </c:pt>
                <c:pt idx="236">
                  <c:v>0.43743599999999999</c:v>
                </c:pt>
                <c:pt idx="237">
                  <c:v>0.44891999999999999</c:v>
                </c:pt>
                <c:pt idx="238">
                  <c:v>0.44891999999999999</c:v>
                </c:pt>
                <c:pt idx="239">
                  <c:v>0.45518399999999998</c:v>
                </c:pt>
                <c:pt idx="240">
                  <c:v>0.45727199999999996</c:v>
                </c:pt>
                <c:pt idx="241">
                  <c:v>0.46144800000000002</c:v>
                </c:pt>
                <c:pt idx="242">
                  <c:v>0.47084399999999998</c:v>
                </c:pt>
                <c:pt idx="243">
                  <c:v>0.47815199999999997</c:v>
                </c:pt>
                <c:pt idx="244">
                  <c:v>0.49590000000000001</c:v>
                </c:pt>
                <c:pt idx="245">
                  <c:v>0.50738399999999995</c:v>
                </c:pt>
                <c:pt idx="246">
                  <c:v>0.53974800000000001</c:v>
                </c:pt>
                <c:pt idx="247">
                  <c:v>0.54288000000000003</c:v>
                </c:pt>
                <c:pt idx="248">
                  <c:v>0.55645199999999995</c:v>
                </c:pt>
                <c:pt idx="249">
                  <c:v>0.578376</c:v>
                </c:pt>
                <c:pt idx="250">
                  <c:v>0.59821199999999997</c:v>
                </c:pt>
                <c:pt idx="251">
                  <c:v>0.61804800000000004</c:v>
                </c:pt>
                <c:pt idx="252">
                  <c:v>0.60969600000000002</c:v>
                </c:pt>
                <c:pt idx="253">
                  <c:v>0.61073999999999995</c:v>
                </c:pt>
                <c:pt idx="254">
                  <c:v>0.617004</c:v>
                </c:pt>
                <c:pt idx="255">
                  <c:v>0.583596</c:v>
                </c:pt>
                <c:pt idx="256">
                  <c:v>0.58150800000000002</c:v>
                </c:pt>
                <c:pt idx="257">
                  <c:v>0.60865199999999997</c:v>
                </c:pt>
                <c:pt idx="258">
                  <c:v>0.617004</c:v>
                </c:pt>
                <c:pt idx="259">
                  <c:v>0.62953199999999998</c:v>
                </c:pt>
                <c:pt idx="260">
                  <c:v>0.67755600000000005</c:v>
                </c:pt>
                <c:pt idx="261">
                  <c:v>0.71618399999999993</c:v>
                </c:pt>
                <c:pt idx="262">
                  <c:v>0.74019600000000008</c:v>
                </c:pt>
                <c:pt idx="263">
                  <c:v>0.71722799999999998</c:v>
                </c:pt>
                <c:pt idx="264">
                  <c:v>0.65563199999999999</c:v>
                </c:pt>
                <c:pt idx="265">
                  <c:v>0.65145599999999992</c:v>
                </c:pt>
                <c:pt idx="266">
                  <c:v>0.63683999999999996</c:v>
                </c:pt>
                <c:pt idx="267">
                  <c:v>0.62639999999999996</c:v>
                </c:pt>
                <c:pt idx="268">
                  <c:v>0.64414800000000005</c:v>
                </c:pt>
                <c:pt idx="269">
                  <c:v>0.68068799999999996</c:v>
                </c:pt>
                <c:pt idx="270">
                  <c:v>0.769428</c:v>
                </c:pt>
                <c:pt idx="271">
                  <c:v>0.86756399999999989</c:v>
                </c:pt>
                <c:pt idx="272">
                  <c:v>0.99597599999999997</c:v>
                </c:pt>
                <c:pt idx="273">
                  <c:v>1.016856</c:v>
                </c:pt>
                <c:pt idx="274">
                  <c:v>1.027296</c:v>
                </c:pt>
                <c:pt idx="275">
                  <c:v>0.95943600000000007</c:v>
                </c:pt>
                <c:pt idx="276">
                  <c:v>0.93542399999999992</c:v>
                </c:pt>
                <c:pt idx="277">
                  <c:v>0.88217999999999996</c:v>
                </c:pt>
                <c:pt idx="278">
                  <c:v>0.86756399999999989</c:v>
                </c:pt>
                <c:pt idx="279">
                  <c:v>0.86547600000000002</c:v>
                </c:pt>
                <c:pt idx="280">
                  <c:v>0.86547600000000002</c:v>
                </c:pt>
                <c:pt idx="281">
                  <c:v>0.87069600000000003</c:v>
                </c:pt>
                <c:pt idx="282">
                  <c:v>0.86443199999999998</c:v>
                </c:pt>
                <c:pt idx="283">
                  <c:v>0.88635600000000003</c:v>
                </c:pt>
                <c:pt idx="284">
                  <c:v>0.87591600000000003</c:v>
                </c:pt>
                <c:pt idx="285">
                  <c:v>0.82893600000000001</c:v>
                </c:pt>
                <c:pt idx="286">
                  <c:v>0.79552800000000001</c:v>
                </c:pt>
                <c:pt idx="287">
                  <c:v>0.769428</c:v>
                </c:pt>
                <c:pt idx="288">
                  <c:v>0.77360399999999996</c:v>
                </c:pt>
                <c:pt idx="289">
                  <c:v>0.774648</c:v>
                </c:pt>
                <c:pt idx="290">
                  <c:v>0.764208</c:v>
                </c:pt>
                <c:pt idx="291">
                  <c:v>0.86234399999999989</c:v>
                </c:pt>
                <c:pt idx="292">
                  <c:v>0.87695999999999996</c:v>
                </c:pt>
                <c:pt idx="293">
                  <c:v>0.88531199999999999</c:v>
                </c:pt>
                <c:pt idx="294">
                  <c:v>0.89157600000000004</c:v>
                </c:pt>
                <c:pt idx="295">
                  <c:v>0.90514799999999995</c:v>
                </c:pt>
                <c:pt idx="296">
                  <c:v>0.90514799999999995</c:v>
                </c:pt>
                <c:pt idx="297">
                  <c:v>0.8884439999999999</c:v>
                </c:pt>
                <c:pt idx="298">
                  <c:v>0.86234399999999989</c:v>
                </c:pt>
                <c:pt idx="299">
                  <c:v>0.85399199999999997</c:v>
                </c:pt>
                <c:pt idx="300">
                  <c:v>0.85607999999999995</c:v>
                </c:pt>
                <c:pt idx="301">
                  <c:v>0.86443199999999998</c:v>
                </c:pt>
                <c:pt idx="302">
                  <c:v>0.86860800000000005</c:v>
                </c:pt>
                <c:pt idx="303">
                  <c:v>0.87278399999999989</c:v>
                </c:pt>
                <c:pt idx="304">
                  <c:v>0.8936639999999999</c:v>
                </c:pt>
                <c:pt idx="305">
                  <c:v>0.91663199999999989</c:v>
                </c:pt>
                <c:pt idx="306">
                  <c:v>0.92915999999999999</c:v>
                </c:pt>
                <c:pt idx="307">
                  <c:v>0.95108399999999993</c:v>
                </c:pt>
                <c:pt idx="308">
                  <c:v>0.92289600000000005</c:v>
                </c:pt>
                <c:pt idx="309">
                  <c:v>0.93646799999999997</c:v>
                </c:pt>
                <c:pt idx="310">
                  <c:v>0.93333600000000005</c:v>
                </c:pt>
                <c:pt idx="311">
                  <c:v>0.89157600000000004</c:v>
                </c:pt>
                <c:pt idx="312">
                  <c:v>0.823716</c:v>
                </c:pt>
                <c:pt idx="313">
                  <c:v>0.81640800000000002</c:v>
                </c:pt>
                <c:pt idx="314">
                  <c:v>0.90097199999999988</c:v>
                </c:pt>
                <c:pt idx="315">
                  <c:v>0.92289600000000005</c:v>
                </c:pt>
                <c:pt idx="316">
                  <c:v>0.86025600000000002</c:v>
                </c:pt>
                <c:pt idx="317">
                  <c:v>0.84668399999999988</c:v>
                </c:pt>
                <c:pt idx="318">
                  <c:v>0.81223199999999995</c:v>
                </c:pt>
                <c:pt idx="319">
                  <c:v>0.87904800000000005</c:v>
                </c:pt>
                <c:pt idx="320">
                  <c:v>0.84981600000000002</c:v>
                </c:pt>
                <c:pt idx="321">
                  <c:v>0.86547600000000002</c:v>
                </c:pt>
                <c:pt idx="322">
                  <c:v>0.84146399999999988</c:v>
                </c:pt>
                <c:pt idx="323">
                  <c:v>0.82058399999999987</c:v>
                </c:pt>
                <c:pt idx="324">
                  <c:v>0.80179199999999995</c:v>
                </c:pt>
                <c:pt idx="325">
                  <c:v>0.774648</c:v>
                </c:pt>
                <c:pt idx="326">
                  <c:v>0.80701199999999995</c:v>
                </c:pt>
                <c:pt idx="327">
                  <c:v>0.82684800000000003</c:v>
                </c:pt>
                <c:pt idx="328">
                  <c:v>0.808056</c:v>
                </c:pt>
                <c:pt idx="329">
                  <c:v>0.84877199999999997</c:v>
                </c:pt>
                <c:pt idx="330">
                  <c:v>1.0158119999999999</c:v>
                </c:pt>
                <c:pt idx="331">
                  <c:v>0.95212799999999997</c:v>
                </c:pt>
                <c:pt idx="332">
                  <c:v>0.92080799999999996</c:v>
                </c:pt>
                <c:pt idx="333">
                  <c:v>1.03356</c:v>
                </c:pt>
                <c:pt idx="334">
                  <c:v>0.99806399999999995</c:v>
                </c:pt>
                <c:pt idx="335">
                  <c:v>0.98449199999999992</c:v>
                </c:pt>
                <c:pt idx="336">
                  <c:v>1.1129039999999999</c:v>
                </c:pt>
                <c:pt idx="337">
                  <c:v>1.130652</c:v>
                </c:pt>
                <c:pt idx="338">
                  <c:v>1.2099960000000001</c:v>
                </c:pt>
                <c:pt idx="339">
                  <c:v>1.156752</c:v>
                </c:pt>
                <c:pt idx="340">
                  <c:v>1.1390039999999999</c:v>
                </c:pt>
                <c:pt idx="341">
                  <c:v>1.188072</c:v>
                </c:pt>
                <c:pt idx="342">
                  <c:v>1.1682360000000001</c:v>
                </c:pt>
                <c:pt idx="343">
                  <c:v>1.2893399999999999</c:v>
                </c:pt>
                <c:pt idx="344">
                  <c:v>1.2214799999999999</c:v>
                </c:pt>
                <c:pt idx="345">
                  <c:v>1.078452</c:v>
                </c:pt>
                <c:pt idx="346">
                  <c:v>1.032516</c:v>
                </c:pt>
                <c:pt idx="347">
                  <c:v>0.92080799999999996</c:v>
                </c:pt>
                <c:pt idx="348">
                  <c:v>0.8884439999999999</c:v>
                </c:pt>
                <c:pt idx="349">
                  <c:v>0.81953999999999994</c:v>
                </c:pt>
                <c:pt idx="350">
                  <c:v>0.73288799999999998</c:v>
                </c:pt>
                <c:pt idx="351">
                  <c:v>0.69008399999999992</c:v>
                </c:pt>
                <c:pt idx="352">
                  <c:v>0.68173199999999989</c:v>
                </c:pt>
                <c:pt idx="353">
                  <c:v>0.66502799999999995</c:v>
                </c:pt>
                <c:pt idx="354">
                  <c:v>0.59403600000000001</c:v>
                </c:pt>
                <c:pt idx="355">
                  <c:v>0.55332000000000003</c:v>
                </c:pt>
                <c:pt idx="356">
                  <c:v>0.48859199999999997</c:v>
                </c:pt>
                <c:pt idx="357">
                  <c:v>0.45413999999999999</c:v>
                </c:pt>
                <c:pt idx="358">
                  <c:v>0.41133599999999998</c:v>
                </c:pt>
                <c:pt idx="359">
                  <c:v>0.40089599999999997</c:v>
                </c:pt>
                <c:pt idx="360">
                  <c:v>0.39985199999999993</c:v>
                </c:pt>
                <c:pt idx="361">
                  <c:v>0.392544</c:v>
                </c:pt>
                <c:pt idx="362">
                  <c:v>0.40193999999999996</c:v>
                </c:pt>
                <c:pt idx="363">
                  <c:v>0.37792800000000004</c:v>
                </c:pt>
                <c:pt idx="364">
                  <c:v>0.35496</c:v>
                </c:pt>
                <c:pt idx="365">
                  <c:v>0.311112</c:v>
                </c:pt>
                <c:pt idx="366">
                  <c:v>0.29545199999999999</c:v>
                </c:pt>
                <c:pt idx="367">
                  <c:v>0.30171599999999998</c:v>
                </c:pt>
                <c:pt idx="368">
                  <c:v>0.32259599999999999</c:v>
                </c:pt>
                <c:pt idx="369">
                  <c:v>0.387324</c:v>
                </c:pt>
                <c:pt idx="370">
                  <c:v>0.40715999999999997</c:v>
                </c:pt>
                <c:pt idx="371">
                  <c:v>0.41864400000000002</c:v>
                </c:pt>
                <c:pt idx="372">
                  <c:v>0.34660800000000003</c:v>
                </c:pt>
                <c:pt idx="373">
                  <c:v>0.34034399999999998</c:v>
                </c:pt>
                <c:pt idx="374">
                  <c:v>0.289188</c:v>
                </c:pt>
                <c:pt idx="375">
                  <c:v>0.29649599999999998</c:v>
                </c:pt>
                <c:pt idx="376">
                  <c:v>0.27352799999999999</c:v>
                </c:pt>
                <c:pt idx="377">
                  <c:v>0.243252</c:v>
                </c:pt>
                <c:pt idx="378">
                  <c:v>0.21297599999999997</c:v>
                </c:pt>
                <c:pt idx="379">
                  <c:v>0.21401999999999999</c:v>
                </c:pt>
                <c:pt idx="380">
                  <c:v>0.24951599999999999</c:v>
                </c:pt>
                <c:pt idx="381">
                  <c:v>0.29231999999999997</c:v>
                </c:pt>
                <c:pt idx="382">
                  <c:v>0.39985199999999993</c:v>
                </c:pt>
                <c:pt idx="383">
                  <c:v>0.49903199999999998</c:v>
                </c:pt>
                <c:pt idx="384">
                  <c:v>0.54601199999999994</c:v>
                </c:pt>
                <c:pt idx="385">
                  <c:v>0.64101599999999992</c:v>
                </c:pt>
                <c:pt idx="386">
                  <c:v>0.67337999999999998</c:v>
                </c:pt>
                <c:pt idx="387">
                  <c:v>0.68903999999999999</c:v>
                </c:pt>
                <c:pt idx="388">
                  <c:v>0.72453600000000007</c:v>
                </c:pt>
                <c:pt idx="389">
                  <c:v>0.75168000000000001</c:v>
                </c:pt>
                <c:pt idx="390">
                  <c:v>0.77047199999999993</c:v>
                </c:pt>
                <c:pt idx="391">
                  <c:v>0.76838399999999996</c:v>
                </c:pt>
                <c:pt idx="392">
                  <c:v>0.76107600000000009</c:v>
                </c:pt>
                <c:pt idx="393">
                  <c:v>0.78404399999999996</c:v>
                </c:pt>
                <c:pt idx="394">
                  <c:v>0.86965199999999998</c:v>
                </c:pt>
                <c:pt idx="395">
                  <c:v>0.80596800000000002</c:v>
                </c:pt>
                <c:pt idx="396">
                  <c:v>0.76525199999999993</c:v>
                </c:pt>
                <c:pt idx="397">
                  <c:v>0.69425999999999999</c:v>
                </c:pt>
                <c:pt idx="398">
                  <c:v>0.68173199999999989</c:v>
                </c:pt>
                <c:pt idx="399">
                  <c:v>0.65771999999999997</c:v>
                </c:pt>
                <c:pt idx="400">
                  <c:v>0.63788400000000001</c:v>
                </c:pt>
                <c:pt idx="401">
                  <c:v>0.59090399999999998</c:v>
                </c:pt>
                <c:pt idx="402">
                  <c:v>0.57419999999999993</c:v>
                </c:pt>
                <c:pt idx="403">
                  <c:v>0.53557199999999994</c:v>
                </c:pt>
                <c:pt idx="404">
                  <c:v>0.49172399999999999</c:v>
                </c:pt>
                <c:pt idx="405">
                  <c:v>0.46771199999999996</c:v>
                </c:pt>
                <c:pt idx="406">
                  <c:v>0.41029199999999993</c:v>
                </c:pt>
                <c:pt idx="407">
                  <c:v>0.38628000000000001</c:v>
                </c:pt>
                <c:pt idx="408">
                  <c:v>0.33199200000000001</c:v>
                </c:pt>
                <c:pt idx="409">
                  <c:v>0.29545199999999999</c:v>
                </c:pt>
                <c:pt idx="410">
                  <c:v>0.33825599999999995</c:v>
                </c:pt>
                <c:pt idx="411">
                  <c:v>0.34138800000000002</c:v>
                </c:pt>
                <c:pt idx="412">
                  <c:v>0.404028</c:v>
                </c:pt>
                <c:pt idx="413">
                  <c:v>0.44056800000000002</c:v>
                </c:pt>
                <c:pt idx="414">
                  <c:v>0.43847999999999998</c:v>
                </c:pt>
                <c:pt idx="415">
                  <c:v>0.53348399999999996</c:v>
                </c:pt>
                <c:pt idx="416">
                  <c:v>0.50007599999999996</c:v>
                </c:pt>
                <c:pt idx="417">
                  <c:v>0.49276800000000004</c:v>
                </c:pt>
                <c:pt idx="418">
                  <c:v>0.534528</c:v>
                </c:pt>
                <c:pt idx="419">
                  <c:v>0.57106800000000002</c:v>
                </c:pt>
                <c:pt idx="420">
                  <c:v>0.59821199999999997</c:v>
                </c:pt>
                <c:pt idx="421">
                  <c:v>0.61282800000000004</c:v>
                </c:pt>
                <c:pt idx="422">
                  <c:v>0.62953199999999998</c:v>
                </c:pt>
                <c:pt idx="423">
                  <c:v>0.51051599999999997</c:v>
                </c:pt>
                <c:pt idx="424">
                  <c:v>0.56375999999999993</c:v>
                </c:pt>
                <c:pt idx="425">
                  <c:v>0.66085199999999999</c:v>
                </c:pt>
                <c:pt idx="426">
                  <c:v>0.68903999999999999</c:v>
                </c:pt>
                <c:pt idx="427">
                  <c:v>0.76838399999999996</c:v>
                </c:pt>
                <c:pt idx="428">
                  <c:v>0.81953999999999994</c:v>
                </c:pt>
                <c:pt idx="429">
                  <c:v>0.84250800000000003</c:v>
                </c:pt>
                <c:pt idx="430">
                  <c:v>0.89888399999999991</c:v>
                </c:pt>
                <c:pt idx="431">
                  <c:v>0.83519999999999994</c:v>
                </c:pt>
                <c:pt idx="432">
                  <c:v>0.774648</c:v>
                </c:pt>
                <c:pt idx="433">
                  <c:v>0.71931600000000007</c:v>
                </c:pt>
                <c:pt idx="434">
                  <c:v>0.67337999999999998</c:v>
                </c:pt>
                <c:pt idx="435">
                  <c:v>0.57733199999999996</c:v>
                </c:pt>
                <c:pt idx="436">
                  <c:v>0.54392399999999996</c:v>
                </c:pt>
                <c:pt idx="437">
                  <c:v>0.47084399999999998</c:v>
                </c:pt>
                <c:pt idx="438">
                  <c:v>0.44996399999999998</c:v>
                </c:pt>
                <c:pt idx="439">
                  <c:v>0.47084399999999998</c:v>
                </c:pt>
                <c:pt idx="440">
                  <c:v>0.53974800000000001</c:v>
                </c:pt>
                <c:pt idx="441">
                  <c:v>0.55958399999999997</c:v>
                </c:pt>
                <c:pt idx="442">
                  <c:v>0.60551999999999995</c:v>
                </c:pt>
                <c:pt idx="443">
                  <c:v>0.60969600000000002</c:v>
                </c:pt>
                <c:pt idx="444">
                  <c:v>0.72140399999999993</c:v>
                </c:pt>
                <c:pt idx="445">
                  <c:v>0.72558</c:v>
                </c:pt>
                <c:pt idx="446">
                  <c:v>0.74646000000000001</c:v>
                </c:pt>
                <c:pt idx="447">
                  <c:v>0.93959999999999999</c:v>
                </c:pt>
                <c:pt idx="448">
                  <c:v>1.0252079999999999</c:v>
                </c:pt>
                <c:pt idx="449">
                  <c:v>0.94064399999999992</c:v>
                </c:pt>
                <c:pt idx="450">
                  <c:v>1.03878</c:v>
                </c:pt>
                <c:pt idx="451">
                  <c:v>1.0502639999999999</c:v>
                </c:pt>
                <c:pt idx="452">
                  <c:v>1.0314719999999999</c:v>
                </c:pt>
                <c:pt idx="453">
                  <c:v>1.151532</c:v>
                </c:pt>
                <c:pt idx="454">
                  <c:v>1.3509359999999999</c:v>
                </c:pt>
                <c:pt idx="455">
                  <c:v>1.4355</c:v>
                </c:pt>
                <c:pt idx="456">
                  <c:v>1.2882960000000001</c:v>
                </c:pt>
                <c:pt idx="457">
                  <c:v>1.074276</c:v>
                </c:pt>
                <c:pt idx="458">
                  <c:v>1.074276</c:v>
                </c:pt>
                <c:pt idx="459">
                  <c:v>1.3739039999999998</c:v>
                </c:pt>
                <c:pt idx="460">
                  <c:v>1.2350519999999998</c:v>
                </c:pt>
                <c:pt idx="461">
                  <c:v>1.0878479999999999</c:v>
                </c:pt>
                <c:pt idx="462">
                  <c:v>0.87695999999999996</c:v>
                </c:pt>
                <c:pt idx="463">
                  <c:v>0.81118800000000002</c:v>
                </c:pt>
                <c:pt idx="464">
                  <c:v>0.71722799999999998</c:v>
                </c:pt>
                <c:pt idx="465">
                  <c:v>0.67755600000000005</c:v>
                </c:pt>
                <c:pt idx="466">
                  <c:v>0.65041199999999999</c:v>
                </c:pt>
                <c:pt idx="467">
                  <c:v>0.65771999999999997</c:v>
                </c:pt>
                <c:pt idx="468">
                  <c:v>0.65980800000000006</c:v>
                </c:pt>
                <c:pt idx="469">
                  <c:v>0.666072</c:v>
                </c:pt>
                <c:pt idx="470">
                  <c:v>0.64832400000000001</c:v>
                </c:pt>
                <c:pt idx="471">
                  <c:v>0.61387199999999997</c:v>
                </c:pt>
                <c:pt idx="472">
                  <c:v>0.63370800000000005</c:v>
                </c:pt>
                <c:pt idx="473">
                  <c:v>0.71931600000000007</c:v>
                </c:pt>
                <c:pt idx="474">
                  <c:v>0.79761599999999999</c:v>
                </c:pt>
                <c:pt idx="475">
                  <c:v>0.76525199999999993</c:v>
                </c:pt>
                <c:pt idx="476">
                  <c:v>0.84668399999999988</c:v>
                </c:pt>
                <c:pt idx="477">
                  <c:v>0.80596800000000002</c:v>
                </c:pt>
                <c:pt idx="478">
                  <c:v>0.86234399999999989</c:v>
                </c:pt>
                <c:pt idx="479">
                  <c:v>0.84772800000000004</c:v>
                </c:pt>
                <c:pt idx="480">
                  <c:v>0.89575199999999999</c:v>
                </c:pt>
                <c:pt idx="481">
                  <c:v>1.1087279999999999</c:v>
                </c:pt>
                <c:pt idx="482">
                  <c:v>1.270548</c:v>
                </c:pt>
                <c:pt idx="483">
                  <c:v>1.198512</c:v>
                </c:pt>
                <c:pt idx="484">
                  <c:v>1.1191679999999999</c:v>
                </c:pt>
                <c:pt idx="485">
                  <c:v>1.0878479999999999</c:v>
                </c:pt>
                <c:pt idx="486">
                  <c:v>1.0878479999999999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82-4B14-8805-E0CB78781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Friction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'SCPT-13'!$AP$9</c:f>
              <c:strCache>
                <c:ptCount val="1"/>
                <c:pt idx="0">
                  <c:v>Fr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'SCPT-13'!$AP$13:$AP$9908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2.1320540355616808</c:v>
                </c:pt>
                <c:pt idx="5">
                  <c:v>2.4580063120220839</c:v>
                </c:pt>
                <c:pt idx="6">
                  <c:v>2.6151295161968773</c:v>
                </c:pt>
                <c:pt idx="7">
                  <c:v>2.7018953236682708</c:v>
                </c:pt>
                <c:pt idx="8">
                  <c:v>2.7673485210675053</c:v>
                </c:pt>
                <c:pt idx="9">
                  <c:v>2.971495282161468</c:v>
                </c:pt>
                <c:pt idx="10">
                  <c:v>2.8540301811738984</c:v>
                </c:pt>
                <c:pt idx="11">
                  <c:v>2.6652390688809851</c:v>
                </c:pt>
                <c:pt idx="12">
                  <c:v>2.4967288657530737</c:v>
                </c:pt>
                <c:pt idx="13">
                  <c:v>2.445358805145319</c:v>
                </c:pt>
                <c:pt idx="14">
                  <c:v>2.5187505973080668</c:v>
                </c:pt>
                <c:pt idx="15">
                  <c:v>2.5077862907994399</c:v>
                </c:pt>
                <c:pt idx="16">
                  <c:v>2.5462362973095294</c:v>
                </c:pt>
                <c:pt idx="17">
                  <c:v>2.7101297894175636</c:v>
                </c:pt>
                <c:pt idx="18">
                  <c:v>2.7960964950255516</c:v>
                </c:pt>
                <c:pt idx="19">
                  <c:v>2.7410663056692841</c:v>
                </c:pt>
                <c:pt idx="20">
                  <c:v>2.5741657164730101</c:v>
                </c:pt>
                <c:pt idx="21">
                  <c:v>2.3173793220722549</c:v>
                </c:pt>
                <c:pt idx="22">
                  <c:v>2.3122959408324397</c:v>
                </c:pt>
                <c:pt idx="23">
                  <c:v>2.2141652622411527</c:v>
                </c:pt>
                <c:pt idx="24">
                  <c:v>2.2397309110051422</c:v>
                </c:pt>
                <c:pt idx="25">
                  <c:v>2.467840072616903</c:v>
                </c:pt>
                <c:pt idx="26">
                  <c:v>2.9583245335801056</c:v>
                </c:pt>
                <c:pt idx="27">
                  <c:v>3.3637533781906184</c:v>
                </c:pt>
                <c:pt idx="28">
                  <c:v>3.5888092236982585</c:v>
                </c:pt>
                <c:pt idx="29">
                  <c:v>4.3818350540961886</c:v>
                </c:pt>
                <c:pt idx="30">
                  <c:v>4.2936586116973086</c:v>
                </c:pt>
                <c:pt idx="31">
                  <c:v>3.9961347146870043</c:v>
                </c:pt>
                <c:pt idx="32">
                  <c:v>3.8200175268213532</c:v>
                </c:pt>
                <c:pt idx="33">
                  <c:v>3.4924228005448898</c:v>
                </c:pt>
                <c:pt idx="34">
                  <c:v>3.305062672207753</c:v>
                </c:pt>
                <c:pt idx="35">
                  <c:v>3.2973342757897974</c:v>
                </c:pt>
                <c:pt idx="36">
                  <c:v>3.1987633320244147</c:v>
                </c:pt>
                <c:pt idx="37">
                  <c:v>3.2470926512532596</c:v>
                </c:pt>
                <c:pt idx="38">
                  <c:v>3.2794383689509163</c:v>
                </c:pt>
                <c:pt idx="39">
                  <c:v>3.4253935779631637</c:v>
                </c:pt>
                <c:pt idx="40">
                  <c:v>3.230761629853852</c:v>
                </c:pt>
                <c:pt idx="41">
                  <c:v>3.1485047452399746</c:v>
                </c:pt>
                <c:pt idx="42">
                  <c:v>3.1920711199735323</c:v>
                </c:pt>
                <c:pt idx="43">
                  <c:v>3.0334171871732587</c:v>
                </c:pt>
                <c:pt idx="44">
                  <c:v>3.077526428110811</c:v>
                </c:pt>
                <c:pt idx="45">
                  <c:v>2.9999728450733856</c:v>
                </c:pt>
                <c:pt idx="46">
                  <c:v>2.8386665097605541</c:v>
                </c:pt>
                <c:pt idx="47">
                  <c:v>2.8438459704377852</c:v>
                </c:pt>
                <c:pt idx="48">
                  <c:v>2.8235964758336705</c:v>
                </c:pt>
                <c:pt idx="49">
                  <c:v>2.927110825410832</c:v>
                </c:pt>
                <c:pt idx="50">
                  <c:v>3.2014340742454093</c:v>
                </c:pt>
                <c:pt idx="51">
                  <c:v>3.3589376778469626</c:v>
                </c:pt>
                <c:pt idx="52">
                  <c:v>3.2811800408328096</c:v>
                </c:pt>
                <c:pt idx="53">
                  <c:v>3.4525443869577948</c:v>
                </c:pt>
                <c:pt idx="54">
                  <c:v>3.6689141225667279</c:v>
                </c:pt>
                <c:pt idx="55">
                  <c:v>3.7452818375228869</c:v>
                </c:pt>
                <c:pt idx="56">
                  <c:v>3.7257456227149257</c:v>
                </c:pt>
                <c:pt idx="57">
                  <c:v>3.7122026884830324</c:v>
                </c:pt>
                <c:pt idx="58">
                  <c:v>3.6748766132337121</c:v>
                </c:pt>
                <c:pt idx="59">
                  <c:v>3.5062748844446912</c:v>
                </c:pt>
                <c:pt idx="60">
                  <c:v>3.5358738790365352</c:v>
                </c:pt>
                <c:pt idx="61">
                  <c:v>3.6041319819668085</c:v>
                </c:pt>
                <c:pt idx="62">
                  <c:v>3.5257379772913913</c:v>
                </c:pt>
                <c:pt idx="63">
                  <c:v>3.3041193645900155</c:v>
                </c:pt>
                <c:pt idx="64">
                  <c:v>3.0833013434199366</c:v>
                </c:pt>
                <c:pt idx="65">
                  <c:v>3.0778686119739702</c:v>
                </c:pt>
                <c:pt idx="66">
                  <c:v>2.9547496775422997</c:v>
                </c:pt>
                <c:pt idx="67">
                  <c:v>2.8367909615088691</c:v>
                </c:pt>
                <c:pt idx="68">
                  <c:v>2.8397826787525449</c:v>
                </c:pt>
                <c:pt idx="69">
                  <c:v>2.7326374710153654</c:v>
                </c:pt>
                <c:pt idx="70">
                  <c:v>2.3255596379076908</c:v>
                </c:pt>
                <c:pt idx="71">
                  <c:v>1.8779082177605995</c:v>
                </c:pt>
                <c:pt idx="72">
                  <c:v>2.7124100363671695</c:v>
                </c:pt>
                <c:pt idx="73">
                  <c:v>3.696202646731757</c:v>
                </c:pt>
                <c:pt idx="74">
                  <c:v>3.3386754799060676</c:v>
                </c:pt>
                <c:pt idx="75">
                  <c:v>3.6614347518263228</c:v>
                </c:pt>
                <c:pt idx="76">
                  <c:v>4.1514918781682164</c:v>
                </c:pt>
                <c:pt idx="77">
                  <c:v>4.3713828506400567</c:v>
                </c:pt>
                <c:pt idx="78">
                  <c:v>4.2680663569522226</c:v>
                </c:pt>
                <c:pt idx="79">
                  <c:v>3.2783265513712099</c:v>
                </c:pt>
                <c:pt idx="80">
                  <c:v>2.9594940817540292</c:v>
                </c:pt>
                <c:pt idx="81">
                  <c:v>2.7554835767697092</c:v>
                </c:pt>
                <c:pt idx="82">
                  <c:v>2.4970524496299791</c:v>
                </c:pt>
                <c:pt idx="83">
                  <c:v>1.8694728279084767</c:v>
                </c:pt>
                <c:pt idx="84">
                  <c:v>1.4432758739217899</c:v>
                </c:pt>
                <c:pt idx="85">
                  <c:v>1.7560213112937761</c:v>
                </c:pt>
                <c:pt idx="86">
                  <c:v>1.9572265943856668</c:v>
                </c:pt>
                <c:pt idx="87">
                  <c:v>3.9728852716171952</c:v>
                </c:pt>
                <c:pt idx="88">
                  <c:v>4.2761915091548177</c:v>
                </c:pt>
                <c:pt idx="89">
                  <c:v>5.461854778917651</c:v>
                </c:pt>
                <c:pt idx="90">
                  <c:v>4.602634251983595</c:v>
                </c:pt>
                <c:pt idx="91">
                  <c:v>5.2865571392197639</c:v>
                </c:pt>
                <c:pt idx="92">
                  <c:v>4.9822455988142691</c:v>
                </c:pt>
                <c:pt idx="93">
                  <c:v>4.7594660749610922</c:v>
                </c:pt>
                <c:pt idx="94">
                  <c:v>3.7973798288199951</c:v>
                </c:pt>
                <c:pt idx="95">
                  <c:v>2.747208371139835</c:v>
                </c:pt>
                <c:pt idx="96">
                  <c:v>2.3039694515895941</c:v>
                </c:pt>
                <c:pt idx="97">
                  <c:v>2.1997017002223087</c:v>
                </c:pt>
                <c:pt idx="98">
                  <c:v>2.0781471221149825</c:v>
                </c:pt>
                <c:pt idx="99">
                  <c:v>2.1571344506942669</c:v>
                </c:pt>
                <c:pt idx="100">
                  <c:v>2.1042043155723529</c:v>
                </c:pt>
                <c:pt idx="101">
                  <c:v>1.9285889143775825</c:v>
                </c:pt>
                <c:pt idx="102">
                  <c:v>1.9306175352161528</c:v>
                </c:pt>
                <c:pt idx="103">
                  <c:v>2.3769365536559528</c:v>
                </c:pt>
                <c:pt idx="104">
                  <c:v>2.4452250453810809</c:v>
                </c:pt>
                <c:pt idx="105">
                  <c:v>2.3703308144027573</c:v>
                </c:pt>
                <c:pt idx="106">
                  <c:v>4.3024710920015936</c:v>
                </c:pt>
                <c:pt idx="107">
                  <c:v>3.7817070570748825</c:v>
                </c:pt>
                <c:pt idx="108">
                  <c:v>3.7875111391321261</c:v>
                </c:pt>
                <c:pt idx="109">
                  <c:v>3.0697192733027774</c:v>
                </c:pt>
                <c:pt idx="110">
                  <c:v>2.5130870836499475</c:v>
                </c:pt>
                <c:pt idx="111">
                  <c:v>1.9655986147397553</c:v>
                </c:pt>
                <c:pt idx="112">
                  <c:v>2.02736880567626</c:v>
                </c:pt>
                <c:pt idx="113">
                  <c:v>1.7407353139022446</c:v>
                </c:pt>
                <c:pt idx="114">
                  <c:v>2.0007347174971937</c:v>
                </c:pt>
                <c:pt idx="115">
                  <c:v>1.9518923526915997</c:v>
                </c:pt>
                <c:pt idx="116">
                  <c:v>2.2885753482605584</c:v>
                </c:pt>
                <c:pt idx="117">
                  <c:v>2.5610064107583463</c:v>
                </c:pt>
                <c:pt idx="118">
                  <c:v>2.7425342149468661</c:v>
                </c:pt>
                <c:pt idx="119">
                  <c:v>2.8017573566794924</c:v>
                </c:pt>
                <c:pt idx="120">
                  <c:v>2.8337799600106655</c:v>
                </c:pt>
                <c:pt idx="121">
                  <c:v>2.8669343716981519</c:v>
                </c:pt>
                <c:pt idx="122">
                  <c:v>2.9317631124621641</c:v>
                </c:pt>
                <c:pt idx="123">
                  <c:v>2.7906667859453544</c:v>
                </c:pt>
                <c:pt idx="124">
                  <c:v>2.8373394744520488</c:v>
                </c:pt>
                <c:pt idx="125">
                  <c:v>2.7978031897648719</c:v>
                </c:pt>
                <c:pt idx="126">
                  <c:v>2.9294732045670573</c:v>
                </c:pt>
                <c:pt idx="127">
                  <c:v>2.9723087505754151</c:v>
                </c:pt>
                <c:pt idx="128">
                  <c:v>3.0822328675538606</c:v>
                </c:pt>
                <c:pt idx="129">
                  <c:v>2.9410753983684685</c:v>
                </c:pt>
                <c:pt idx="130">
                  <c:v>3.5645327291550171</c:v>
                </c:pt>
                <c:pt idx="131">
                  <c:v>4.0439962687137978</c:v>
                </c:pt>
                <c:pt idx="132">
                  <c:v>4.4699911418507838</c:v>
                </c:pt>
                <c:pt idx="133">
                  <c:v>4.7340763736461309</c:v>
                </c:pt>
                <c:pt idx="134">
                  <c:v>5.2169649333606731</c:v>
                </c:pt>
                <c:pt idx="135">
                  <c:v>5.7829505012281448</c:v>
                </c:pt>
                <c:pt idx="136">
                  <c:v>5.5427446649345891</c:v>
                </c:pt>
                <c:pt idx="137">
                  <c:v>5.3671587768788491</c:v>
                </c:pt>
                <c:pt idx="138">
                  <c:v>4.7130154295709881</c:v>
                </c:pt>
                <c:pt idx="139">
                  <c:v>4.4423911652926886</c:v>
                </c:pt>
                <c:pt idx="140">
                  <c:v>4.0636705480491049</c:v>
                </c:pt>
                <c:pt idx="141">
                  <c:v>4.0677107525024434</c:v>
                </c:pt>
                <c:pt idx="142">
                  <c:v>3.4957551687882913</c:v>
                </c:pt>
                <c:pt idx="143">
                  <c:v>3.4063645379934768</c:v>
                </c:pt>
                <c:pt idx="144">
                  <c:v>3.3803060408746739</c:v>
                </c:pt>
                <c:pt idx="145">
                  <c:v>3.3732887276432559</c:v>
                </c:pt>
                <c:pt idx="146">
                  <c:v>3.3294713524604029</c:v>
                </c:pt>
                <c:pt idx="147">
                  <c:v>2.8177384059316251</c:v>
                </c:pt>
                <c:pt idx="148">
                  <c:v>2.8195436863129104</c:v>
                </c:pt>
                <c:pt idx="149">
                  <c:v>2.8186993779740566</c:v>
                </c:pt>
                <c:pt idx="150">
                  <c:v>3.8127717894728472</c:v>
                </c:pt>
                <c:pt idx="151">
                  <c:v>4.5428817299970481</c:v>
                </c:pt>
                <c:pt idx="152">
                  <c:v>4.7223923756427251</c:v>
                </c:pt>
                <c:pt idx="153">
                  <c:v>4.9635864658007147</c:v>
                </c:pt>
                <c:pt idx="154">
                  <c:v>4.7981684821457389</c:v>
                </c:pt>
                <c:pt idx="155">
                  <c:v>4.746672330909246</c:v>
                </c:pt>
                <c:pt idx="156">
                  <c:v>4.7703397311695133</c:v>
                </c:pt>
                <c:pt idx="157">
                  <c:v>4.2680583270222607</c:v>
                </c:pt>
                <c:pt idx="158">
                  <c:v>4.2901564772934924</c:v>
                </c:pt>
                <c:pt idx="159">
                  <c:v>4.1572636899641306</c:v>
                </c:pt>
                <c:pt idx="160">
                  <c:v>4.4269439138655367</c:v>
                </c:pt>
                <c:pt idx="161">
                  <c:v>4.4997832645684648</c:v>
                </c:pt>
                <c:pt idx="162">
                  <c:v>4.80474632468768</c:v>
                </c:pt>
                <c:pt idx="163">
                  <c:v>4.5817330444134265</c:v>
                </c:pt>
                <c:pt idx="164">
                  <c:v>4.2302329987329417</c:v>
                </c:pt>
                <c:pt idx="165">
                  <c:v>3.511270497230714</c:v>
                </c:pt>
                <c:pt idx="166">
                  <c:v>2.9137779826510615</c:v>
                </c:pt>
                <c:pt idx="167">
                  <c:v>2.6924838402784594</c:v>
                </c:pt>
                <c:pt idx="168">
                  <c:v>2.8411091857462067</c:v>
                </c:pt>
                <c:pt idx="169">
                  <c:v>2.4288765251605069</c:v>
                </c:pt>
                <c:pt idx="170">
                  <c:v>2.2525347906796345</c:v>
                </c:pt>
                <c:pt idx="171">
                  <c:v>2.2659369089565713</c:v>
                </c:pt>
                <c:pt idx="172">
                  <c:v>2.3293942918862256</c:v>
                </c:pt>
                <c:pt idx="173">
                  <c:v>2.3907710342342261</c:v>
                </c:pt>
                <c:pt idx="174">
                  <c:v>2.5253116746988669</c:v>
                </c:pt>
                <c:pt idx="175">
                  <c:v>2.5210177957362934</c:v>
                </c:pt>
                <c:pt idx="176">
                  <c:v>2.8549792026335887</c:v>
                </c:pt>
                <c:pt idx="177">
                  <c:v>2.9449690397985386</c:v>
                </c:pt>
                <c:pt idx="178">
                  <c:v>2.9697456990665683</c:v>
                </c:pt>
                <c:pt idx="179">
                  <c:v>2.8531762925247595</c:v>
                </c:pt>
                <c:pt idx="180">
                  <c:v>2.6657787930111461</c:v>
                </c:pt>
                <c:pt idx="181">
                  <c:v>2.5767682046978151</c:v>
                </c:pt>
                <c:pt idx="182">
                  <c:v>2.1716599344806098</c:v>
                </c:pt>
                <c:pt idx="183">
                  <c:v>1.5033549276804745</c:v>
                </c:pt>
                <c:pt idx="184">
                  <c:v>1.4954022504213931</c:v>
                </c:pt>
                <c:pt idx="185">
                  <c:v>1.5468277793953762</c:v>
                </c:pt>
                <c:pt idx="186">
                  <c:v>1.8993136150909362</c:v>
                </c:pt>
                <c:pt idx="187">
                  <c:v>1.7400310198122548</c:v>
                </c:pt>
                <c:pt idx="188">
                  <c:v>1.444398351061561</c:v>
                </c:pt>
                <c:pt idx="189">
                  <c:v>1.2873269624466932</c:v>
                </c:pt>
                <c:pt idx="190">
                  <c:v>1.3297198500132448</c:v>
                </c:pt>
                <c:pt idx="191">
                  <c:v>1.5671985210966954</c:v>
                </c:pt>
                <c:pt idx="192">
                  <c:v>1.6971420517995299</c:v>
                </c:pt>
                <c:pt idx="193">
                  <c:v>2.0210001823773887</c:v>
                </c:pt>
                <c:pt idx="194">
                  <c:v>2.2308472731186524</c:v>
                </c:pt>
                <c:pt idx="195">
                  <c:v>2.436770561001846</c:v>
                </c:pt>
                <c:pt idx="196">
                  <c:v>2.6441739504897632</c:v>
                </c:pt>
                <c:pt idx="197">
                  <c:v>2.7305735286222079</c:v>
                </c:pt>
                <c:pt idx="198">
                  <c:v>2.7324858892285824</c:v>
                </c:pt>
                <c:pt idx="199">
                  <c:v>3.0521670948591146</c:v>
                </c:pt>
                <c:pt idx="200">
                  <c:v>3.0711165908326987</c:v>
                </c:pt>
                <c:pt idx="201">
                  <c:v>3.0732754176153385</c:v>
                </c:pt>
                <c:pt idx="202">
                  <c:v>3.075437281606983</c:v>
                </c:pt>
                <c:pt idx="203">
                  <c:v>3.0776021892216239</c:v>
                </c:pt>
                <c:pt idx="204">
                  <c:v>3.0797701468913261</c:v>
                </c:pt>
                <c:pt idx="205">
                  <c:v>3.0819411610662915</c:v>
                </c:pt>
                <c:pt idx="206">
                  <c:v>4.2602878167426628</c:v>
                </c:pt>
                <c:pt idx="207">
                  <c:v>4.2632987790187444</c:v>
                </c:pt>
                <c:pt idx="208">
                  <c:v>4.4895779931787931</c:v>
                </c:pt>
                <c:pt idx="209">
                  <c:v>4.6795988427561452</c:v>
                </c:pt>
                <c:pt idx="210">
                  <c:v>4.6434635959895951</c:v>
                </c:pt>
                <c:pt idx="211">
                  <c:v>5.3671415372723441</c:v>
                </c:pt>
                <c:pt idx="212">
                  <c:v>4.5345187599337882</c:v>
                </c:pt>
                <c:pt idx="213">
                  <c:v>4.3629063324030808</c:v>
                </c:pt>
                <c:pt idx="214">
                  <c:v>4.1368295759391218</c:v>
                </c:pt>
                <c:pt idx="215">
                  <c:v>4.098555973883621</c:v>
                </c:pt>
                <c:pt idx="216">
                  <c:v>4.140241736484807</c:v>
                </c:pt>
                <c:pt idx="217">
                  <c:v>4.3791443080321919</c:v>
                </c:pt>
                <c:pt idx="218">
                  <c:v>4.0819002707054848</c:v>
                </c:pt>
                <c:pt idx="219">
                  <c:v>4.1323240018730436</c:v>
                </c:pt>
                <c:pt idx="220">
                  <c:v>3.9636497754113731</c:v>
                </c:pt>
                <c:pt idx="221">
                  <c:v>3.8591781578027842</c:v>
                </c:pt>
                <c:pt idx="222">
                  <c:v>3.4811049494537101</c:v>
                </c:pt>
                <c:pt idx="223">
                  <c:v>3.489071490283739</c:v>
                </c:pt>
                <c:pt idx="224">
                  <c:v>3.6394152940812869</c:v>
                </c:pt>
                <c:pt idx="225">
                  <c:v>3.5013358780640491</c:v>
                </c:pt>
                <c:pt idx="226">
                  <c:v>3.6567416555997738</c:v>
                </c:pt>
                <c:pt idx="227">
                  <c:v>3.4991803617346351</c:v>
                </c:pt>
                <c:pt idx="228">
                  <c:v>3.3389783233268999</c:v>
                </c:pt>
                <c:pt idx="229">
                  <c:v>3.1811117071303867</c:v>
                </c:pt>
                <c:pt idx="230">
                  <c:v>3.1713014328049907</c:v>
                </c:pt>
                <c:pt idx="231">
                  <c:v>3.0610889070509475</c:v>
                </c:pt>
                <c:pt idx="232">
                  <c:v>3.1779478124917762</c:v>
                </c:pt>
                <c:pt idx="233">
                  <c:v>3.1538971293010825</c:v>
                </c:pt>
                <c:pt idx="234">
                  <c:v>3.1801542735470818</c:v>
                </c:pt>
                <c:pt idx="235">
                  <c:v>3.2748324110312006</c:v>
                </c:pt>
                <c:pt idx="236">
                  <c:v>3.402573696551193</c:v>
                </c:pt>
                <c:pt idx="237">
                  <c:v>3.3930419222165686</c:v>
                </c:pt>
                <c:pt idx="238">
                  <c:v>3.3124367069803173</c:v>
                </c:pt>
                <c:pt idx="239">
                  <c:v>3.1171431979197095</c:v>
                </c:pt>
                <c:pt idx="240">
                  <c:v>3.0139649176729861</c:v>
                </c:pt>
                <c:pt idx="241">
                  <c:v>2.8632249631400932</c:v>
                </c:pt>
                <c:pt idx="242">
                  <c:v>2.8598741895884272</c:v>
                </c:pt>
                <c:pt idx="243">
                  <c:v>2.7777928435785575</c:v>
                </c:pt>
                <c:pt idx="244">
                  <c:v>2.8661253946956373</c:v>
                </c:pt>
                <c:pt idx="245">
                  <c:v>2.8516302487275502</c:v>
                </c:pt>
                <c:pt idx="246">
                  <c:v>2.9622637081981833</c:v>
                </c:pt>
                <c:pt idx="247">
                  <c:v>2.9134500917562907</c:v>
                </c:pt>
                <c:pt idx="248">
                  <c:v>2.9539165135705208</c:v>
                </c:pt>
                <c:pt idx="249">
                  <c:v>3.0477695863428362</c:v>
                </c:pt>
                <c:pt idx="250">
                  <c:v>3.2030475181040039</c:v>
                </c:pt>
                <c:pt idx="251">
                  <c:v>3.2866978828940816</c:v>
                </c:pt>
                <c:pt idx="252">
                  <c:v>3.2006339180275254</c:v>
                </c:pt>
                <c:pt idx="253">
                  <c:v>3.1653494989910076</c:v>
                </c:pt>
                <c:pt idx="254">
                  <c:v>3.103998511152871</c:v>
                </c:pt>
                <c:pt idx="255">
                  <c:v>2.8346649452613515</c:v>
                </c:pt>
                <c:pt idx="256">
                  <c:v>2.7759324485640358</c:v>
                </c:pt>
                <c:pt idx="257">
                  <c:v>2.9058587695232396</c:v>
                </c:pt>
                <c:pt idx="258">
                  <c:v>2.9756357431557534</c:v>
                </c:pt>
                <c:pt idx="259">
                  <c:v>2.9515869192077169</c:v>
                </c:pt>
                <c:pt idx="260">
                  <c:v>3.1733343472176765</c:v>
                </c:pt>
                <c:pt idx="261">
                  <c:v>3.3303460178286741</c:v>
                </c:pt>
                <c:pt idx="262">
                  <c:v>3.3992330153649162</c:v>
                </c:pt>
                <c:pt idx="263">
                  <c:v>3.2100355090541441</c:v>
                </c:pt>
                <c:pt idx="264">
                  <c:v>2.9262084994466986</c:v>
                </c:pt>
                <c:pt idx="265">
                  <c:v>2.9232362931029003</c:v>
                </c:pt>
                <c:pt idx="266">
                  <c:v>2.8882314983016832</c:v>
                </c:pt>
                <c:pt idx="267">
                  <c:v>2.8248352458135373</c:v>
                </c:pt>
                <c:pt idx="268">
                  <c:v>2.9520171091276297</c:v>
                </c:pt>
                <c:pt idx="269">
                  <c:v>3.1107242795353303</c:v>
                </c:pt>
                <c:pt idx="270">
                  <c:v>3.5043615416337852</c:v>
                </c:pt>
                <c:pt idx="271">
                  <c:v>3.9873477474526875</c:v>
                </c:pt>
                <c:pt idx="272">
                  <c:v>4.6780053313975163</c:v>
                </c:pt>
                <c:pt idx="273">
                  <c:v>4.8775862725158543</c:v>
                </c:pt>
                <c:pt idx="274">
                  <c:v>5.0385883604382977</c:v>
                </c:pt>
                <c:pt idx="275">
                  <c:v>4.8138709421629242</c:v>
                </c:pt>
                <c:pt idx="276">
                  <c:v>4.8524099415665942</c:v>
                </c:pt>
                <c:pt idx="277">
                  <c:v>4.7441425794924452</c:v>
                </c:pt>
                <c:pt idx="278">
                  <c:v>4.998068197592163</c:v>
                </c:pt>
                <c:pt idx="279">
                  <c:v>5.1852653771268828</c:v>
                </c:pt>
                <c:pt idx="280">
                  <c:v>5.3576520405457559</c:v>
                </c:pt>
                <c:pt idx="281">
                  <c:v>5.417771904679471</c:v>
                </c:pt>
                <c:pt idx="282">
                  <c:v>5.3158131797616592</c:v>
                </c:pt>
                <c:pt idx="283">
                  <c:v>5.4466530555522343</c:v>
                </c:pt>
                <c:pt idx="284">
                  <c:v>5.134092099716641</c:v>
                </c:pt>
                <c:pt idx="285">
                  <c:v>4.8118510378309676</c:v>
                </c:pt>
                <c:pt idx="286">
                  <c:v>4.5002181377798118</c:v>
                </c:pt>
                <c:pt idx="287">
                  <c:v>4.312539479822953</c:v>
                </c:pt>
                <c:pt idx="288">
                  <c:v>4.2109726357846649</c:v>
                </c:pt>
                <c:pt idx="289">
                  <c:v>3.9597681568441643</c:v>
                </c:pt>
                <c:pt idx="290">
                  <c:v>3.0761657509634577</c:v>
                </c:pt>
                <c:pt idx="291">
                  <c:v>3.9869015343839824</c:v>
                </c:pt>
                <c:pt idx="292">
                  <c:v>4.4695997585339704</c:v>
                </c:pt>
                <c:pt idx="293">
                  <c:v>4.7772453927516567</c:v>
                </c:pt>
                <c:pt idx="294">
                  <c:v>4.7883908956485453</c:v>
                </c:pt>
                <c:pt idx="295">
                  <c:v>4.8727062108092571</c:v>
                </c:pt>
                <c:pt idx="296">
                  <c:v>4.7120145388596715</c:v>
                </c:pt>
                <c:pt idx="297">
                  <c:v>4.5338886637094191</c:v>
                </c:pt>
                <c:pt idx="298">
                  <c:v>4.2962776229705453</c:v>
                </c:pt>
                <c:pt idx="299">
                  <c:v>4.2034658942486525</c:v>
                </c:pt>
                <c:pt idx="300">
                  <c:v>4.2145259894440139</c:v>
                </c:pt>
                <c:pt idx="301">
                  <c:v>4.2294304810820424</c:v>
                </c:pt>
                <c:pt idx="302">
                  <c:v>4.2453116604730372</c:v>
                </c:pt>
                <c:pt idx="303">
                  <c:v>4.291167832369422</c:v>
                </c:pt>
                <c:pt idx="304">
                  <c:v>4.4371040589021868</c:v>
                </c:pt>
                <c:pt idx="305">
                  <c:v>4.5844139288978321</c:v>
                </c:pt>
                <c:pt idx="306">
                  <c:v>4.8628473868733115</c:v>
                </c:pt>
                <c:pt idx="307">
                  <c:v>5.3729130584612568</c:v>
                </c:pt>
                <c:pt idx="308">
                  <c:v>5.2377094897362388</c:v>
                </c:pt>
                <c:pt idx="309">
                  <c:v>5.4282072964053958</c:v>
                </c:pt>
                <c:pt idx="310">
                  <c:v>5.6623209407848201</c:v>
                </c:pt>
                <c:pt idx="311">
                  <c:v>5.2610293510036179</c:v>
                </c:pt>
                <c:pt idx="312">
                  <c:v>4.0357331857987697</c:v>
                </c:pt>
                <c:pt idx="313">
                  <c:v>3.1844102984561107</c:v>
                </c:pt>
                <c:pt idx="314">
                  <c:v>4.1806499834115378</c:v>
                </c:pt>
                <c:pt idx="315">
                  <c:v>4.8401467097883719</c:v>
                </c:pt>
                <c:pt idx="316">
                  <c:v>4.2873580309787949</c:v>
                </c:pt>
                <c:pt idx="317">
                  <c:v>3.6585121517545662</c:v>
                </c:pt>
                <c:pt idx="318">
                  <c:v>3.4292060186329922</c:v>
                </c:pt>
                <c:pt idx="319">
                  <c:v>3.2436946705167573</c:v>
                </c:pt>
                <c:pt idx="320">
                  <c:v>3.4269298237909736</c:v>
                </c:pt>
                <c:pt idx="321">
                  <c:v>3.5958076660746832</c:v>
                </c:pt>
                <c:pt idx="322">
                  <c:v>4.0115445205555265</c:v>
                </c:pt>
                <c:pt idx="323">
                  <c:v>3.8664742284073594</c:v>
                </c:pt>
                <c:pt idx="324">
                  <c:v>3.6210728294288423</c:v>
                </c:pt>
                <c:pt idx="325">
                  <c:v>3.2370408049467545</c:v>
                </c:pt>
                <c:pt idx="326">
                  <c:v>3.2125935386441955</c:v>
                </c:pt>
                <c:pt idx="327">
                  <c:v>2.7700886929300483</c:v>
                </c:pt>
                <c:pt idx="328">
                  <c:v>3.1389752848792085</c:v>
                </c:pt>
                <c:pt idx="329">
                  <c:v>3.2639965604893866</c:v>
                </c:pt>
                <c:pt idx="330">
                  <c:v>4.0297362938874581</c:v>
                </c:pt>
                <c:pt idx="331">
                  <c:v>4.0750512434715027</c:v>
                </c:pt>
                <c:pt idx="332">
                  <c:v>5.3787464568312071</c:v>
                </c:pt>
                <c:pt idx="333">
                  <c:v>5.6280510270353457</c:v>
                </c:pt>
                <c:pt idx="334">
                  <c:v>4.9909044049603963</c:v>
                </c:pt>
                <c:pt idx="335">
                  <c:v>4.3355861301195855</c:v>
                </c:pt>
                <c:pt idx="336">
                  <c:v>4.5995426871628204</c:v>
                </c:pt>
                <c:pt idx="337">
                  <c:v>3.8172508640661977</c:v>
                </c:pt>
                <c:pt idx="338">
                  <c:v>3.6296345563498797</c:v>
                </c:pt>
                <c:pt idx="339">
                  <c:v>3.7294122388897843</c:v>
                </c:pt>
                <c:pt idx="340">
                  <c:v>4.2082994038076258</c:v>
                </c:pt>
                <c:pt idx="341">
                  <c:v>4.5492799698188726</c:v>
                </c:pt>
                <c:pt idx="342">
                  <c:v>5.2079615664601304</c:v>
                </c:pt>
                <c:pt idx="343">
                  <c:v>5.9721500210310614</c:v>
                </c:pt>
                <c:pt idx="344">
                  <c:v>7.1303612230908451</c:v>
                </c:pt>
                <c:pt idx="345">
                  <c:v>6.4617861538556669</c:v>
                </c:pt>
                <c:pt idx="346">
                  <c:v>6.1260853495839722</c:v>
                </c:pt>
                <c:pt idx="347">
                  <c:v>5.5326720746888673</c:v>
                </c:pt>
                <c:pt idx="348">
                  <c:v>5.6433669682435772</c:v>
                </c:pt>
                <c:pt idx="349">
                  <c:v>5.4734971337292322</c:v>
                </c:pt>
                <c:pt idx="350">
                  <c:v>5.0856215778441962</c:v>
                </c:pt>
                <c:pt idx="351">
                  <c:v>5.1573706078608801</c:v>
                </c:pt>
                <c:pt idx="352">
                  <c:v>5.2433818052574708</c:v>
                </c:pt>
                <c:pt idx="353">
                  <c:v>5.188741198408497</c:v>
                </c:pt>
                <c:pt idx="354">
                  <c:v>4.6034232644827862</c:v>
                </c:pt>
                <c:pt idx="355">
                  <c:v>4.1836535916679702</c:v>
                </c:pt>
                <c:pt idx="356">
                  <c:v>3.7617739408348791</c:v>
                </c:pt>
                <c:pt idx="357">
                  <c:v>3.5260001821650295</c:v>
                </c:pt>
                <c:pt idx="358">
                  <c:v>3.2537483151164204</c:v>
                </c:pt>
                <c:pt idx="359">
                  <c:v>3.2935654626598811</c:v>
                </c:pt>
                <c:pt idx="360">
                  <c:v>3.2480519462163295</c:v>
                </c:pt>
                <c:pt idx="361">
                  <c:v>3.206475873641168</c:v>
                </c:pt>
                <c:pt idx="362">
                  <c:v>3.4605324645211732</c:v>
                </c:pt>
                <c:pt idx="363">
                  <c:v>3.3137918450922363</c:v>
                </c:pt>
                <c:pt idx="364">
                  <c:v>2.8063855536759137</c:v>
                </c:pt>
                <c:pt idx="365">
                  <c:v>2.2605875120981453</c:v>
                </c:pt>
                <c:pt idx="366">
                  <c:v>1.8795993873732035</c:v>
                </c:pt>
                <c:pt idx="367">
                  <c:v>1.9026443889001801</c:v>
                </c:pt>
                <c:pt idx="368">
                  <c:v>2.084377198630075</c:v>
                </c:pt>
                <c:pt idx="369">
                  <c:v>2.645246461703187</c:v>
                </c:pt>
                <c:pt idx="370">
                  <c:v>3.3922647266205046</c:v>
                </c:pt>
                <c:pt idx="371">
                  <c:v>3.6923370401065463</c:v>
                </c:pt>
                <c:pt idx="372">
                  <c:v>3.363961446840237</c:v>
                </c:pt>
                <c:pt idx="373">
                  <c:v>3.3297575792782141</c:v>
                </c:pt>
                <c:pt idx="374">
                  <c:v>2.857234624419478</c:v>
                </c:pt>
                <c:pt idx="375">
                  <c:v>2.7470203090275547</c:v>
                </c:pt>
                <c:pt idx="376">
                  <c:v>2.4324889602896116</c:v>
                </c:pt>
                <c:pt idx="377">
                  <c:v>1.9099852797996992</c:v>
                </c:pt>
                <c:pt idx="378">
                  <c:v>1.5914830084843135</c:v>
                </c:pt>
                <c:pt idx="379">
                  <c:v>1.4686266515215174</c:v>
                </c:pt>
                <c:pt idx="380">
                  <c:v>1.6493672685909277</c:v>
                </c:pt>
                <c:pt idx="381">
                  <c:v>1.8827337578583645</c:v>
                </c:pt>
                <c:pt idx="382">
                  <c:v>2.5567461878596665</c:v>
                </c:pt>
                <c:pt idx="383">
                  <c:v>3.1942127924558501</c:v>
                </c:pt>
                <c:pt idx="384">
                  <c:v>3.6065608828273845</c:v>
                </c:pt>
                <c:pt idx="385">
                  <c:v>4.2754874454278653</c:v>
                </c:pt>
                <c:pt idx="386">
                  <c:v>4.3935169681712294</c:v>
                </c:pt>
                <c:pt idx="387">
                  <c:v>4.3103144774515361</c:v>
                </c:pt>
                <c:pt idx="388">
                  <c:v>4.465120423176689</c:v>
                </c:pt>
                <c:pt idx="389">
                  <c:v>4.9555787427696725</c:v>
                </c:pt>
                <c:pt idx="390">
                  <c:v>5.237138001881684</c:v>
                </c:pt>
                <c:pt idx="391">
                  <c:v>5.3464079414464116</c:v>
                </c:pt>
                <c:pt idx="392">
                  <c:v>5.2787688595634492</c:v>
                </c:pt>
                <c:pt idx="393">
                  <c:v>5.797068170725054</c:v>
                </c:pt>
                <c:pt idx="394">
                  <c:v>6.4099552882821014</c:v>
                </c:pt>
                <c:pt idx="395">
                  <c:v>5.9654452887290956</c:v>
                </c:pt>
                <c:pt idx="396">
                  <c:v>5.6981684182935792</c:v>
                </c:pt>
                <c:pt idx="397">
                  <c:v>5.1414204777458892</c:v>
                </c:pt>
                <c:pt idx="398">
                  <c:v>5.0646244420642326</c:v>
                </c:pt>
                <c:pt idx="399">
                  <c:v>5.0037564233817333</c:v>
                </c:pt>
                <c:pt idx="400">
                  <c:v>5.5072199055172515</c:v>
                </c:pt>
                <c:pt idx="401">
                  <c:v>5.445494823429148</c:v>
                </c:pt>
                <c:pt idx="402">
                  <c:v>5.6301123493919931</c:v>
                </c:pt>
                <c:pt idx="403">
                  <c:v>4.8737919289324214</c:v>
                </c:pt>
                <c:pt idx="404">
                  <c:v>4.8830511687969107</c:v>
                </c:pt>
                <c:pt idx="405">
                  <c:v>4.4541960538163403</c:v>
                </c:pt>
                <c:pt idx="406">
                  <c:v>3.8776306547354222</c:v>
                </c:pt>
                <c:pt idx="407">
                  <c:v>3.0198218857079722</c:v>
                </c:pt>
                <c:pt idx="408">
                  <c:v>2.4424523107566691</c:v>
                </c:pt>
                <c:pt idx="409">
                  <c:v>2.1829303777970939</c:v>
                </c:pt>
                <c:pt idx="410">
                  <c:v>2.9598912868514198</c:v>
                </c:pt>
                <c:pt idx="411">
                  <c:v>2.8210883330999894</c:v>
                </c:pt>
                <c:pt idx="412">
                  <c:v>2.2553506279524069</c:v>
                </c:pt>
                <c:pt idx="413">
                  <c:v>2.0695894345841523</c:v>
                </c:pt>
                <c:pt idx="414">
                  <c:v>1.8234515978361912</c:v>
                </c:pt>
                <c:pt idx="415">
                  <c:v>1.9625642457150667</c:v>
                </c:pt>
                <c:pt idx="416">
                  <c:v>1.6722473747832953</c:v>
                </c:pt>
                <c:pt idx="417">
                  <c:v>1.4519230146121693</c:v>
                </c:pt>
                <c:pt idx="418">
                  <c:v>1.5160248306924373</c:v>
                </c:pt>
                <c:pt idx="419">
                  <c:v>1.5889404100742113</c:v>
                </c:pt>
                <c:pt idx="420">
                  <c:v>1.7980543137084575</c:v>
                </c:pt>
                <c:pt idx="421">
                  <c:v>2.1604628673726465</c:v>
                </c:pt>
                <c:pt idx="422">
                  <c:v>2.7764953211933627</c:v>
                </c:pt>
                <c:pt idx="423">
                  <c:v>2.2289937731209704</c:v>
                </c:pt>
                <c:pt idx="424">
                  <c:v>2.4901921756357535</c:v>
                </c:pt>
                <c:pt idx="425">
                  <c:v>2.9950607618757585</c:v>
                </c:pt>
                <c:pt idx="426">
                  <c:v>2.9205194130450147</c:v>
                </c:pt>
                <c:pt idx="427">
                  <c:v>3.5980995048798841</c:v>
                </c:pt>
                <c:pt idx="428">
                  <c:v>4.0975121618474768</c:v>
                </c:pt>
                <c:pt idx="429">
                  <c:v>4.8635290250402443</c:v>
                </c:pt>
                <c:pt idx="430">
                  <c:v>5.6187794026070987</c:v>
                </c:pt>
                <c:pt idx="431">
                  <c:v>5.6039142039575935</c:v>
                </c:pt>
                <c:pt idx="432">
                  <c:v>5.3228657815291296</c:v>
                </c:pt>
                <c:pt idx="433">
                  <c:v>4.6884199507767139</c:v>
                </c:pt>
                <c:pt idx="434">
                  <c:v>4.1575067848414005</c:v>
                </c:pt>
                <c:pt idx="435">
                  <c:v>3.4540849339059827</c:v>
                </c:pt>
                <c:pt idx="436">
                  <c:v>3.1736648432894254</c:v>
                </c:pt>
                <c:pt idx="437">
                  <c:v>2.7127043684007863</c:v>
                </c:pt>
                <c:pt idx="438">
                  <c:v>2.2657738255707276</c:v>
                </c:pt>
                <c:pt idx="439">
                  <c:v>2.1304011478740597</c:v>
                </c:pt>
                <c:pt idx="440">
                  <c:v>2.4154538342287144</c:v>
                </c:pt>
                <c:pt idx="441">
                  <c:v>2.6014153448926916</c:v>
                </c:pt>
                <c:pt idx="442">
                  <c:v>2.8516233924076255</c:v>
                </c:pt>
                <c:pt idx="443">
                  <c:v>2.4828438315761265</c:v>
                </c:pt>
                <c:pt idx="444">
                  <c:v>2.5696579813993656</c:v>
                </c:pt>
                <c:pt idx="445">
                  <c:v>2.6116762707820236</c:v>
                </c:pt>
                <c:pt idx="446">
                  <c:v>2.577562583279605</c:v>
                </c:pt>
                <c:pt idx="447">
                  <c:v>2.8908503643764405</c:v>
                </c:pt>
                <c:pt idx="448">
                  <c:v>2.6092572571192929</c:v>
                </c:pt>
                <c:pt idx="449">
                  <c:v>2.3812950584606343</c:v>
                </c:pt>
                <c:pt idx="450">
                  <c:v>2.766003526845735</c:v>
                </c:pt>
                <c:pt idx="451">
                  <c:v>2.9629541599663121</c:v>
                </c:pt>
                <c:pt idx="452">
                  <c:v>2.7906511063359951</c:v>
                </c:pt>
                <c:pt idx="453">
                  <c:v>2.691317320809075</c:v>
                </c:pt>
                <c:pt idx="454">
                  <c:v>3.372341068895258</c:v>
                </c:pt>
                <c:pt idx="455">
                  <c:v>6.5422314144139042</c:v>
                </c:pt>
                <c:pt idx="456">
                  <c:v>4.8104253695813686</c:v>
                </c:pt>
                <c:pt idx="457">
                  <c:v>4.1672167065634182</c:v>
                </c:pt>
                <c:pt idx="458">
                  <c:v>4.1678372991553934</c:v>
                </c:pt>
                <c:pt idx="459">
                  <c:v>6.616261478111646</c:v>
                </c:pt>
                <c:pt idx="460">
                  <c:v>6.4134153526825637</c:v>
                </c:pt>
                <c:pt idx="461">
                  <c:v>5.9550910851065915</c:v>
                </c:pt>
                <c:pt idx="462">
                  <c:v>4.8955737607691381</c:v>
                </c:pt>
                <c:pt idx="463">
                  <c:v>4.7283827766976865</c:v>
                </c:pt>
                <c:pt idx="464">
                  <c:v>4.2227541510357209</c:v>
                </c:pt>
                <c:pt idx="465">
                  <c:v>3.7251480707927684</c:v>
                </c:pt>
                <c:pt idx="466">
                  <c:v>3.5089004849163095</c:v>
                </c:pt>
                <c:pt idx="467">
                  <c:v>3.5460648130278485</c:v>
                </c:pt>
                <c:pt idx="468">
                  <c:v>3.3737802651341902</c:v>
                </c:pt>
                <c:pt idx="469">
                  <c:v>3.3419204943567538</c:v>
                </c:pt>
                <c:pt idx="470">
                  <c:v>3.0284790474402152</c:v>
                </c:pt>
                <c:pt idx="471">
                  <c:v>2.1642579229613159</c:v>
                </c:pt>
                <c:pt idx="472">
                  <c:v>1.9967243889342221</c:v>
                </c:pt>
                <c:pt idx="473">
                  <c:v>1.4608812827083091</c:v>
                </c:pt>
                <c:pt idx="474">
                  <c:v>1.4040546747508844</c:v>
                </c:pt>
                <c:pt idx="475">
                  <c:v>1.1764638157715228</c:v>
                </c:pt>
                <c:pt idx="476">
                  <c:v>1.4032384412348726</c:v>
                </c:pt>
                <c:pt idx="477">
                  <c:v>1.3707093055835964</c:v>
                </c:pt>
                <c:pt idx="478">
                  <c:v>1.7504328467820005</c:v>
                </c:pt>
                <c:pt idx="479">
                  <c:v>1.6184502811537538</c:v>
                </c:pt>
                <c:pt idx="480">
                  <c:v>1.4059448720129408</c:v>
                </c:pt>
                <c:pt idx="481">
                  <c:v>1.6278981118019773</c:v>
                </c:pt>
                <c:pt idx="482">
                  <c:v>1.8058356768249346</c:v>
                </c:pt>
                <c:pt idx="483">
                  <c:v>1.6446957332489673</c:v>
                </c:pt>
                <c:pt idx="484">
                  <c:v>1.5266856424625501</c:v>
                </c:pt>
                <c:pt idx="485">
                  <c:v>1.9674486905467643</c:v>
                </c:pt>
                <c:pt idx="486">
                  <c:v>1.5848218641955854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A9-4686-BCEB-C4CA02C45376}"/>
            </c:ext>
          </c:extLst>
        </c:ser>
        <c:ser>
          <c:idx val="6"/>
          <c:order val="1"/>
          <c:tx>
            <c:strRef>
              <c:f>'SCPT-13'!$AO$9</c:f>
              <c:strCache>
                <c:ptCount val="1"/>
                <c:pt idx="0">
                  <c:v>Rf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'SCPT-13'!$AO$13:$AO$9908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2.1107322617308006</c:v>
                </c:pt>
                <c:pt idx="5">
                  <c:v>2.4324324324324325</c:v>
                </c:pt>
                <c:pt idx="6">
                  <c:v>2.5831235925288119</c:v>
                </c:pt>
                <c:pt idx="7">
                  <c:v>2.6631158455392807</c:v>
                </c:pt>
                <c:pt idx="8">
                  <c:v>2.7220820608152967</c:v>
                </c:pt>
                <c:pt idx="9">
                  <c:v>2.9156495796040143</c:v>
                </c:pt>
                <c:pt idx="10">
                  <c:v>2.7955271565495208</c:v>
                </c:pt>
                <c:pt idx="11">
                  <c:v>2.6078107111054569</c:v>
                </c:pt>
                <c:pt idx="12">
                  <c:v>2.4390243902439024</c:v>
                </c:pt>
                <c:pt idx="13">
                  <c:v>2.3839397741530739</c:v>
                </c:pt>
                <c:pt idx="14">
                  <c:v>2.4487691712849595</c:v>
                </c:pt>
                <c:pt idx="15">
                  <c:v>2.4316508937960042</c:v>
                </c:pt>
                <c:pt idx="16">
                  <c:v>2.4627263045793399</c:v>
                </c:pt>
                <c:pt idx="17">
                  <c:v>2.6149926243797772</c:v>
                </c:pt>
                <c:pt idx="18">
                  <c:v>2.6917900403768504</c:v>
                </c:pt>
                <c:pt idx="19">
                  <c:v>2.6353933324548691</c:v>
                </c:pt>
                <c:pt idx="20">
                  <c:v>2.4710625568994669</c:v>
                </c:pt>
                <c:pt idx="21">
                  <c:v>2.2222222222222223</c:v>
                </c:pt>
                <c:pt idx="22">
                  <c:v>2.2132287846212217</c:v>
                </c:pt>
                <c:pt idx="23">
                  <c:v>2.1165338645418328</c:v>
                </c:pt>
                <c:pt idx="24">
                  <c:v>2.1385799828913603</c:v>
                </c:pt>
                <c:pt idx="25">
                  <c:v>2.3503216229589308</c:v>
                </c:pt>
                <c:pt idx="26">
                  <c:v>2.8071966313640426</c:v>
                </c:pt>
                <c:pt idx="27">
                  <c:v>3.1748176168603086</c:v>
                </c:pt>
                <c:pt idx="28">
                  <c:v>3.3478667081905944</c:v>
                </c:pt>
                <c:pt idx="29">
                  <c:v>4.113533525298231</c:v>
                </c:pt>
                <c:pt idx="30">
                  <c:v>4.0273862263391065</c:v>
                </c:pt>
                <c:pt idx="31">
                  <c:v>3.7369207772795212</c:v>
                </c:pt>
                <c:pt idx="32">
                  <c:v>3.5621317988765582</c:v>
                </c:pt>
                <c:pt idx="33">
                  <c:v>3.2472018792317261</c:v>
                </c:pt>
                <c:pt idx="34">
                  <c:v>3.0640668523676884</c:v>
                </c:pt>
                <c:pt idx="35">
                  <c:v>3.0508944667868545</c:v>
                </c:pt>
                <c:pt idx="36">
                  <c:v>2.9601722282023686</c:v>
                </c:pt>
                <c:pt idx="37">
                  <c:v>3.0053573761923431</c:v>
                </c:pt>
                <c:pt idx="38">
                  <c:v>3.0318668558895627</c:v>
                </c:pt>
                <c:pt idx="39">
                  <c:v>3.1600670708112988</c:v>
                </c:pt>
                <c:pt idx="40">
                  <c:v>2.9734970911441496</c:v>
                </c:pt>
                <c:pt idx="41">
                  <c:v>2.9076811243033678</c:v>
                </c:pt>
                <c:pt idx="42">
                  <c:v>2.9440038452295121</c:v>
                </c:pt>
                <c:pt idx="43">
                  <c:v>2.7991602519244223</c:v>
                </c:pt>
                <c:pt idx="44">
                  <c:v>2.8315243039169422</c:v>
                </c:pt>
                <c:pt idx="45">
                  <c:v>2.7608420568273324</c:v>
                </c:pt>
                <c:pt idx="46">
                  <c:v>2.6192295099858129</c:v>
                </c:pt>
                <c:pt idx="47">
                  <c:v>2.6192295099858129</c:v>
                </c:pt>
                <c:pt idx="48">
                  <c:v>2.6019541206457095</c:v>
                </c:pt>
                <c:pt idx="49">
                  <c:v>2.6979350420255273</c:v>
                </c:pt>
                <c:pt idx="50">
                  <c:v>2.9424127784783525</c:v>
                </c:pt>
                <c:pt idx="51">
                  <c:v>3.0788831086102553</c:v>
                </c:pt>
                <c:pt idx="52">
                  <c:v>3.0086108517481067</c:v>
                </c:pt>
                <c:pt idx="53">
                  <c:v>3.1648800408371618</c:v>
                </c:pt>
                <c:pt idx="54">
                  <c:v>3.3584368003256664</c:v>
                </c:pt>
                <c:pt idx="55">
                  <c:v>3.4256926952141056</c:v>
                </c:pt>
                <c:pt idx="56">
                  <c:v>3.4040849018822588</c:v>
                </c:pt>
                <c:pt idx="57">
                  <c:v>3.3831549181983442</c:v>
                </c:pt>
                <c:pt idx="58">
                  <c:v>3.3424491036159214</c:v>
                </c:pt>
                <c:pt idx="59">
                  <c:v>3.1888390632785257</c:v>
                </c:pt>
                <c:pt idx="60">
                  <c:v>3.2083416883898139</c:v>
                </c:pt>
                <c:pt idx="61">
                  <c:v>3.2593196170299454</c:v>
                </c:pt>
                <c:pt idx="62">
                  <c:v>3.1853574678936196</c:v>
                </c:pt>
                <c:pt idx="63">
                  <c:v>2.9899029506911083</c:v>
                </c:pt>
                <c:pt idx="64">
                  <c:v>2.7908767202386682</c:v>
                </c:pt>
                <c:pt idx="65">
                  <c:v>2.7823083565192364</c:v>
                </c:pt>
                <c:pt idx="66">
                  <c:v>2.6774997691810536</c:v>
                </c:pt>
                <c:pt idx="67">
                  <c:v>2.5683360851219961</c:v>
                </c:pt>
                <c:pt idx="68">
                  <c:v>2.5671587054185383</c:v>
                </c:pt>
                <c:pt idx="69">
                  <c:v>2.4759041471394467</c:v>
                </c:pt>
                <c:pt idx="70">
                  <c:v>2.134471718249733</c:v>
                </c:pt>
                <c:pt idx="71">
                  <c:v>1.753749395258829</c:v>
                </c:pt>
                <c:pt idx="72">
                  <c:v>2.4949378073474113</c:v>
                </c:pt>
                <c:pt idx="73">
                  <c:v>3.3484011384563876</c:v>
                </c:pt>
                <c:pt idx="74">
                  <c:v>3.0384342198721495</c:v>
                </c:pt>
                <c:pt idx="75">
                  <c:v>3.3073767060202637</c:v>
                </c:pt>
                <c:pt idx="76">
                  <c:v>3.7300485773768211</c:v>
                </c:pt>
                <c:pt idx="77">
                  <c:v>3.8962229556288968</c:v>
                </c:pt>
                <c:pt idx="78">
                  <c:v>3.7832214130331976</c:v>
                </c:pt>
                <c:pt idx="79">
                  <c:v>2.8992395437262357</c:v>
                </c:pt>
                <c:pt idx="80">
                  <c:v>2.6130748764728242</c:v>
                </c:pt>
                <c:pt idx="81">
                  <c:v>2.4337732846578675</c:v>
                </c:pt>
                <c:pt idx="82">
                  <c:v>2.207099503402612</c:v>
                </c:pt>
                <c:pt idx="83">
                  <c:v>1.6935424490096458</c:v>
                </c:pt>
                <c:pt idx="84">
                  <c:v>1.3327015340875437</c:v>
                </c:pt>
                <c:pt idx="85">
                  <c:v>1.6228121015416714</c:v>
                </c:pt>
                <c:pt idx="86">
                  <c:v>1.8062110353667771</c:v>
                </c:pt>
                <c:pt idx="87">
                  <c:v>3.5648574057037719</c:v>
                </c:pt>
                <c:pt idx="88">
                  <c:v>3.815580286168522</c:v>
                </c:pt>
                <c:pt idx="89">
                  <c:v>4.8818287485470746</c:v>
                </c:pt>
                <c:pt idx="90">
                  <c:v>4.1082086659948844</c:v>
                </c:pt>
                <c:pt idx="91">
                  <c:v>4.659042778483693</c:v>
                </c:pt>
                <c:pt idx="92">
                  <c:v>4.3765553934609116</c:v>
                </c:pt>
                <c:pt idx="93">
                  <c:v>4.1452644858970888</c:v>
                </c:pt>
                <c:pt idx="94">
                  <c:v>3.2882549092256395</c:v>
                </c:pt>
                <c:pt idx="95">
                  <c:v>2.3794271071657365</c:v>
                </c:pt>
                <c:pt idx="96">
                  <c:v>2.0010672358591246</c:v>
                </c:pt>
                <c:pt idx="97">
                  <c:v>1.9138755980861251</c:v>
                </c:pt>
                <c:pt idx="98">
                  <c:v>1.7964609718853857</c:v>
                </c:pt>
                <c:pt idx="99">
                  <c:v>1.8525379770285293</c:v>
                </c:pt>
                <c:pt idx="100">
                  <c:v>1.8043860460812438</c:v>
                </c:pt>
                <c:pt idx="101">
                  <c:v>1.6656439028666605</c:v>
                </c:pt>
                <c:pt idx="102">
                  <c:v>1.6818442858314873</c:v>
                </c:pt>
                <c:pt idx="103">
                  <c:v>2.0358306188925082</c:v>
                </c:pt>
                <c:pt idx="104">
                  <c:v>2.0959686050660009</c:v>
                </c:pt>
                <c:pt idx="105">
                  <c:v>2.0439448134900355</c:v>
                </c:pt>
                <c:pt idx="106">
                  <c:v>3.6530102654212526</c:v>
                </c:pt>
                <c:pt idx="107">
                  <c:v>3.2489740082079348</c:v>
                </c:pt>
                <c:pt idx="108">
                  <c:v>3.2489740082079348</c:v>
                </c:pt>
                <c:pt idx="109">
                  <c:v>2.6806614815374155</c:v>
                </c:pt>
                <c:pt idx="110">
                  <c:v>2.2334625238126518</c:v>
                </c:pt>
                <c:pt idx="111">
                  <c:v>1.7839766461239055</c:v>
                </c:pt>
                <c:pt idx="112">
                  <c:v>1.824817518248175</c:v>
                </c:pt>
                <c:pt idx="113">
                  <c:v>1.5559216547684422</c:v>
                </c:pt>
                <c:pt idx="114">
                  <c:v>1.7878787878787883</c:v>
                </c:pt>
                <c:pt idx="115">
                  <c:v>1.7588921771176504</c:v>
                </c:pt>
                <c:pt idx="116">
                  <c:v>2.058077248378912</c:v>
                </c:pt>
                <c:pt idx="117">
                  <c:v>2.2900763358778624</c:v>
                </c:pt>
                <c:pt idx="118">
                  <c:v>2.4485220366983307</c:v>
                </c:pt>
                <c:pt idx="119">
                  <c:v>2.4965820602746245</c:v>
                </c:pt>
                <c:pt idx="120">
                  <c:v>2.5196472493850859</c:v>
                </c:pt>
                <c:pt idx="121">
                  <c:v>2.5434506146672318</c:v>
                </c:pt>
                <c:pt idx="122">
                  <c:v>2.5954198473282446</c:v>
                </c:pt>
                <c:pt idx="123">
                  <c:v>2.4753951685058158</c:v>
                </c:pt>
                <c:pt idx="124">
                  <c:v>2.5131641933939681</c:v>
                </c:pt>
                <c:pt idx="125">
                  <c:v>2.4864114721868851</c:v>
                </c:pt>
                <c:pt idx="126">
                  <c:v>2.604166666666667</c:v>
                </c:pt>
                <c:pt idx="127">
                  <c:v>2.6420454545454546</c:v>
                </c:pt>
                <c:pt idx="128">
                  <c:v>2.7483097894794697</c:v>
                </c:pt>
                <c:pt idx="129">
                  <c:v>2.6440229826613115</c:v>
                </c:pt>
                <c:pt idx="130">
                  <c:v>3.2119385284380098</c:v>
                </c:pt>
                <c:pt idx="131">
                  <c:v>3.634996239659062</c:v>
                </c:pt>
                <c:pt idx="132">
                  <c:v>4.0265508321538386</c:v>
                </c:pt>
                <c:pt idx="133">
                  <c:v>4.261847937265598</c:v>
                </c:pt>
                <c:pt idx="134">
                  <c:v>4.6731332727089026</c:v>
                </c:pt>
                <c:pt idx="135">
                  <c:v>5.1241299939716116</c:v>
                </c:pt>
                <c:pt idx="136">
                  <c:v>4.9000609047118093</c:v>
                </c:pt>
                <c:pt idx="137">
                  <c:v>4.7228860817116196</c:v>
                </c:pt>
                <c:pt idx="138">
                  <c:v>4.1444305665947549</c:v>
                </c:pt>
                <c:pt idx="139">
                  <c:v>3.9009111617312078</c:v>
                </c:pt>
                <c:pt idx="140">
                  <c:v>3.5675859335183189</c:v>
                </c:pt>
                <c:pt idx="141">
                  <c:v>3.5675859335183189</c:v>
                </c:pt>
                <c:pt idx="142">
                  <c:v>3.0759090409755028</c:v>
                </c:pt>
                <c:pt idx="143">
                  <c:v>3.0008110300081099</c:v>
                </c:pt>
                <c:pt idx="144">
                  <c:v>2.9781068898905345</c:v>
                </c:pt>
                <c:pt idx="145">
                  <c:v>2.9765040564745551</c:v>
                </c:pt>
                <c:pt idx="146">
                  <c:v>2.9429987608426273</c:v>
                </c:pt>
                <c:pt idx="147">
                  <c:v>2.5363917071018967</c:v>
                </c:pt>
                <c:pt idx="148">
                  <c:v>2.5404959395492246</c:v>
                </c:pt>
                <c:pt idx="149">
                  <c:v>2.5402566089727028</c:v>
                </c:pt>
                <c:pt idx="150">
                  <c:v>3.3639143730886856</c:v>
                </c:pt>
                <c:pt idx="151">
                  <c:v>4.0071011919857975</c:v>
                </c:pt>
                <c:pt idx="152">
                  <c:v>4.1522669830298664</c:v>
                </c:pt>
                <c:pt idx="153">
                  <c:v>4.3473678663645465</c:v>
                </c:pt>
                <c:pt idx="154">
                  <c:v>4.2103631761120006</c:v>
                </c:pt>
                <c:pt idx="155">
                  <c:v>4.1610668872118266</c:v>
                </c:pt>
                <c:pt idx="156">
                  <c:v>4.1626895747163006</c:v>
                </c:pt>
                <c:pt idx="157">
                  <c:v>3.7093193263659501</c:v>
                </c:pt>
                <c:pt idx="158">
                  <c:v>3.704327327832968</c:v>
                </c:pt>
                <c:pt idx="159">
                  <c:v>3.5710171639212072</c:v>
                </c:pt>
                <c:pt idx="160">
                  <c:v>3.7554638921381516</c:v>
                </c:pt>
                <c:pt idx="161">
                  <c:v>3.7893262004840151</c:v>
                </c:pt>
                <c:pt idx="162">
                  <c:v>3.9877300613496933</c:v>
                </c:pt>
                <c:pt idx="163">
                  <c:v>3.7834085387018392</c:v>
                </c:pt>
                <c:pt idx="164">
                  <c:v>3.5149973219068027</c:v>
                </c:pt>
                <c:pt idx="165">
                  <c:v>2.9609524397014373</c:v>
                </c:pt>
                <c:pt idx="166">
                  <c:v>2.5</c:v>
                </c:pt>
                <c:pt idx="167">
                  <c:v>2.2909175269690296</c:v>
                </c:pt>
                <c:pt idx="168">
                  <c:v>2.3755226149752944</c:v>
                </c:pt>
                <c:pt idx="169">
                  <c:v>2.0334104986548205</c:v>
                </c:pt>
                <c:pt idx="170">
                  <c:v>1.8925518925518925</c:v>
                </c:pt>
                <c:pt idx="171">
                  <c:v>1.9002084099546401</c:v>
                </c:pt>
                <c:pt idx="172">
                  <c:v>1.9528866105211768</c:v>
                </c:pt>
                <c:pt idx="173">
                  <c:v>2.0040080160320639</c:v>
                </c:pt>
                <c:pt idx="174">
                  <c:v>2.1112539012300351</c:v>
                </c:pt>
                <c:pt idx="175">
                  <c:v>2.1112317529255642</c:v>
                </c:pt>
                <c:pt idx="176">
                  <c:v>2.3768366464995685</c:v>
                </c:pt>
                <c:pt idx="177">
                  <c:v>2.4360921285750443</c:v>
                </c:pt>
                <c:pt idx="178">
                  <c:v>2.4502004709476233</c:v>
                </c:pt>
                <c:pt idx="179">
                  <c:v>2.3514458214172231</c:v>
                </c:pt>
                <c:pt idx="180">
                  <c:v>2.204695068935536</c:v>
                </c:pt>
                <c:pt idx="181">
                  <c:v>2.1306818181818183</c:v>
                </c:pt>
                <c:pt idx="182">
                  <c:v>1.8132896583996256</c:v>
                </c:pt>
                <c:pt idx="183">
                  <c:v>1.3264248704663215</c:v>
                </c:pt>
                <c:pt idx="184">
                  <c:v>1.3510774842937241</c:v>
                </c:pt>
                <c:pt idx="185">
                  <c:v>1.4002833514546476</c:v>
                </c:pt>
                <c:pt idx="186">
                  <c:v>1.6905367929187403</c:v>
                </c:pt>
                <c:pt idx="187">
                  <c:v>1.5465689082369112</c:v>
                </c:pt>
                <c:pt idx="188">
                  <c:v>1.286593324631736</c:v>
                </c:pt>
                <c:pt idx="189">
                  <c:v>1.1489222015537806</c:v>
                </c:pt>
                <c:pt idx="190">
                  <c:v>1.1858284379902946</c:v>
                </c:pt>
                <c:pt idx="191">
                  <c:v>1.3994043560945852</c:v>
                </c:pt>
                <c:pt idx="192">
                  <c:v>1.5154756810726004</c:v>
                </c:pt>
                <c:pt idx="193">
                  <c:v>1.8049902672093432</c:v>
                </c:pt>
                <c:pt idx="194">
                  <c:v>1.9956269739353765</c:v>
                </c:pt>
                <c:pt idx="195">
                  <c:v>2.1791767554479415</c:v>
                </c:pt>
                <c:pt idx="196">
                  <c:v>2.3599748269351792</c:v>
                </c:pt>
                <c:pt idx="197">
                  <c:v>2.4385182110615338</c:v>
                </c:pt>
                <c:pt idx="198">
                  <c:v>2.4385182110615338</c:v>
                </c:pt>
                <c:pt idx="199">
                  <c:v>2.7192860131083534</c:v>
                </c:pt>
                <c:pt idx="200">
                  <c:v>2.7364045722202985</c:v>
                </c:pt>
                <c:pt idx="201">
                  <c:v>2.7364045722202985</c:v>
                </c:pt>
                <c:pt idx="202">
                  <c:v>2.7364045722202985</c:v>
                </c:pt>
                <c:pt idx="203">
                  <c:v>2.7364045722202985</c:v>
                </c:pt>
                <c:pt idx="204">
                  <c:v>2.7364045722202985</c:v>
                </c:pt>
                <c:pt idx="205">
                  <c:v>2.7364045722202985</c:v>
                </c:pt>
                <c:pt idx="206">
                  <c:v>3.7794729542302363</c:v>
                </c:pt>
                <c:pt idx="207">
                  <c:v>3.7794729542302363</c:v>
                </c:pt>
                <c:pt idx="208">
                  <c:v>3.9842681258549937</c:v>
                </c:pt>
                <c:pt idx="209">
                  <c:v>4.1486662552286901</c:v>
                </c:pt>
                <c:pt idx="210">
                  <c:v>4.1253018513549771</c:v>
                </c:pt>
                <c:pt idx="211">
                  <c:v>4.7202104277015096</c:v>
                </c:pt>
                <c:pt idx="212">
                  <c:v>4.0567633606916855</c:v>
                </c:pt>
                <c:pt idx="213">
                  <c:v>3.9104431835608038</c:v>
                </c:pt>
                <c:pt idx="214">
                  <c:v>3.7273230249555924</c:v>
                </c:pt>
                <c:pt idx="215">
                  <c:v>3.6971225495815654</c:v>
                </c:pt>
                <c:pt idx="216">
                  <c:v>3.7361138733414774</c:v>
                </c:pt>
                <c:pt idx="217">
                  <c:v>3.9494246341809918</c:v>
                </c:pt>
                <c:pt idx="218">
                  <c:v>3.7005140350405039</c:v>
                </c:pt>
                <c:pt idx="219">
                  <c:v>3.7549717395855144</c:v>
                </c:pt>
                <c:pt idx="220">
                  <c:v>3.6146392891209405</c:v>
                </c:pt>
                <c:pt idx="221">
                  <c:v>3.5249324490297234</c:v>
                </c:pt>
                <c:pt idx="222">
                  <c:v>3.2019370021723392</c:v>
                </c:pt>
                <c:pt idx="223">
                  <c:v>3.2153632699803993</c:v>
                </c:pt>
                <c:pt idx="224">
                  <c:v>3.3563607924921794</c:v>
                </c:pt>
                <c:pt idx="225">
                  <c:v>3.2341526520051747</c:v>
                </c:pt>
                <c:pt idx="226">
                  <c:v>3.3807754914645849</c:v>
                </c:pt>
                <c:pt idx="227">
                  <c:v>3.2437535149031889</c:v>
                </c:pt>
                <c:pt idx="228">
                  <c:v>3.1031882600877787</c:v>
                </c:pt>
                <c:pt idx="229">
                  <c:v>2.9634875962201552</c:v>
                </c:pt>
                <c:pt idx="230">
                  <c:v>2.9589558334997368</c:v>
                </c:pt>
                <c:pt idx="231">
                  <c:v>2.8641358121126905</c:v>
                </c:pt>
                <c:pt idx="232">
                  <c:v>2.9771497396054216</c:v>
                </c:pt>
                <c:pt idx="233">
                  <c:v>2.959796102935131</c:v>
                </c:pt>
                <c:pt idx="234">
                  <c:v>2.9889871010021896</c:v>
                </c:pt>
                <c:pt idx="235">
                  <c:v>3.0821917808219177</c:v>
                </c:pt>
                <c:pt idx="236">
                  <c:v>3.2049320768571783</c:v>
                </c:pt>
                <c:pt idx="237">
                  <c:v>3.2003572491813035</c:v>
                </c:pt>
                <c:pt idx="238">
                  <c:v>3.1277276694791967</c:v>
                </c:pt>
                <c:pt idx="239">
                  <c:v>2.9544499708620759</c:v>
                </c:pt>
                <c:pt idx="240">
                  <c:v>2.8615855013001266</c:v>
                </c:pt>
                <c:pt idx="241">
                  <c:v>2.725938351855735</c:v>
                </c:pt>
                <c:pt idx="242">
                  <c:v>2.7249108815177334</c:v>
                </c:pt>
                <c:pt idx="243">
                  <c:v>2.6515984854625243</c:v>
                </c:pt>
                <c:pt idx="244">
                  <c:v>2.7359859917517224</c:v>
                </c:pt>
                <c:pt idx="245">
                  <c:v>2.7250095319263457</c:v>
                </c:pt>
                <c:pt idx="246">
                  <c:v>2.8331250958988186</c:v>
                </c:pt>
                <c:pt idx="247">
                  <c:v>2.7885925115565713</c:v>
                </c:pt>
                <c:pt idx="248">
                  <c:v>2.8280963144545965</c:v>
                </c:pt>
                <c:pt idx="249">
                  <c:v>2.9183084346488548</c:v>
                </c:pt>
                <c:pt idx="250">
                  <c:v>3.0643022161375888</c:v>
                </c:pt>
                <c:pt idx="251">
                  <c:v>3.1446540880503147</c:v>
                </c:pt>
                <c:pt idx="252">
                  <c:v>3.0634297824125563</c:v>
                </c:pt>
                <c:pt idx="253">
                  <c:v>3.030742609650714</c:v>
                </c:pt>
                <c:pt idx="254">
                  <c:v>2.9751716638811145</c:v>
                </c:pt>
                <c:pt idx="255">
                  <c:v>2.7204329332982939</c:v>
                </c:pt>
                <c:pt idx="256">
                  <c:v>2.6654543714408772</c:v>
                </c:pt>
                <c:pt idx="257">
                  <c:v>2.7897139466556928</c:v>
                </c:pt>
                <c:pt idx="258">
                  <c:v>2.8550448787934415</c:v>
                </c:pt>
                <c:pt idx="259">
                  <c:v>2.8346856460544747</c:v>
                </c:pt>
                <c:pt idx="260">
                  <c:v>3.0472630975969355</c:v>
                </c:pt>
                <c:pt idx="261">
                  <c:v>3.1984035956397276</c:v>
                </c:pt>
                <c:pt idx="262">
                  <c:v>3.2656257196812684</c:v>
                </c:pt>
                <c:pt idx="263">
                  <c:v>3.0864474854662918</c:v>
                </c:pt>
                <c:pt idx="264">
                  <c:v>2.8133931851373997</c:v>
                </c:pt>
                <c:pt idx="265">
                  <c:v>2.8094946511544134</c:v>
                </c:pt>
                <c:pt idx="266">
                  <c:v>2.7742404948153538</c:v>
                </c:pt>
                <c:pt idx="267">
                  <c:v>2.7135078420376635</c:v>
                </c:pt>
                <c:pt idx="268">
                  <c:v>2.833394562821455</c:v>
                </c:pt>
                <c:pt idx="269">
                  <c:v>2.9855667081837498</c:v>
                </c:pt>
                <c:pt idx="270">
                  <c:v>3.3632696274391694</c:v>
                </c:pt>
                <c:pt idx="271">
                  <c:v>3.8247694092089022</c:v>
                </c:pt>
                <c:pt idx="272">
                  <c:v>4.4824929050688818</c:v>
                </c:pt>
                <c:pt idx="273">
                  <c:v>4.6687757645479824</c:v>
                </c:pt>
                <c:pt idx="274">
                  <c:v>4.8173896014882995</c:v>
                </c:pt>
                <c:pt idx="275">
                  <c:v>4.5970686809064087</c:v>
                </c:pt>
                <c:pt idx="276">
                  <c:v>4.6259486808818213</c:v>
                </c:pt>
                <c:pt idx="277">
                  <c:v>4.5141300283134793</c:v>
                </c:pt>
                <c:pt idx="278">
                  <c:v>4.738390657786697</c:v>
                </c:pt>
                <c:pt idx="279">
                  <c:v>4.9046289284361988</c:v>
                </c:pt>
                <c:pt idx="280">
                  <c:v>5.0574684594548422</c:v>
                </c:pt>
                <c:pt idx="281">
                  <c:v>5.1116096054131583</c:v>
                </c:pt>
                <c:pt idx="282">
                  <c:v>5.017634439879286</c:v>
                </c:pt>
                <c:pt idx="283">
                  <c:v>5.1402208660273176</c:v>
                </c:pt>
                <c:pt idx="284">
                  <c:v>4.856841837148183</c:v>
                </c:pt>
                <c:pt idx="285">
                  <c:v>4.5534311307878479</c:v>
                </c:pt>
                <c:pt idx="286">
                  <c:v>4.2635095061714576</c:v>
                </c:pt>
                <c:pt idx="287">
                  <c:v>4.0868610467244109</c:v>
                </c:pt>
                <c:pt idx="288">
                  <c:v>3.9958585433720524</c:v>
                </c:pt>
                <c:pt idx="289">
                  <c:v>3.7685251962985165</c:v>
                </c:pt>
                <c:pt idx="290">
                  <c:v>2.9575279591440946</c:v>
                </c:pt>
                <c:pt idx="291">
                  <c:v>3.8106661745709536</c:v>
                </c:pt>
                <c:pt idx="292">
                  <c:v>4.2520019842675927</c:v>
                </c:pt>
                <c:pt idx="293">
                  <c:v>4.5308342505423109</c:v>
                </c:pt>
                <c:pt idx="294">
                  <c:v>4.5416352013954633</c:v>
                </c:pt>
                <c:pt idx="295">
                  <c:v>4.620156030182887</c:v>
                </c:pt>
                <c:pt idx="296">
                  <c:v>4.4746077621800158</c:v>
                </c:pt>
                <c:pt idx="297">
                  <c:v>4.3089480293271754</c:v>
                </c:pt>
                <c:pt idx="298">
                  <c:v>4.0872069433036113</c:v>
                </c:pt>
                <c:pt idx="299">
                  <c:v>4.0005477522594788</c:v>
                </c:pt>
                <c:pt idx="300">
                  <c:v>4.0103290426073013</c:v>
                </c:pt>
                <c:pt idx="301">
                  <c:v>4.0250055902855424</c:v>
                </c:pt>
                <c:pt idx="302">
                  <c:v>4.0396193435618573</c:v>
                </c:pt>
                <c:pt idx="303">
                  <c:v>4.0813536815177169</c:v>
                </c:pt>
                <c:pt idx="304">
                  <c:v>4.2173720254224758</c:v>
                </c:pt>
                <c:pt idx="305">
                  <c:v>4.3550291161969383</c:v>
                </c:pt>
                <c:pt idx="306">
                  <c:v>4.6079608996396484</c:v>
                </c:pt>
                <c:pt idx="307">
                  <c:v>5.0691654517733724</c:v>
                </c:pt>
                <c:pt idx="308">
                  <c:v>4.9393201171132928</c:v>
                </c:pt>
                <c:pt idx="309">
                  <c:v>5.1116936403008886</c:v>
                </c:pt>
                <c:pt idx="310">
                  <c:v>5.3165550626211697</c:v>
                </c:pt>
                <c:pt idx="311">
                  <c:v>4.9469964664310959</c:v>
                </c:pt>
                <c:pt idx="312">
                  <c:v>3.8329997473815123</c:v>
                </c:pt>
                <c:pt idx="313">
                  <c:v>3.0553081094597343</c:v>
                </c:pt>
                <c:pt idx="314">
                  <c:v>3.9798930086699866</c:v>
                </c:pt>
                <c:pt idx="315">
                  <c:v>4.5782234007292022</c:v>
                </c:pt>
                <c:pt idx="316">
                  <c:v>4.0655621231707446</c:v>
                </c:pt>
                <c:pt idx="317">
                  <c:v>3.4927388930041854</c:v>
                </c:pt>
                <c:pt idx="318">
                  <c:v>3.2767276525489399</c:v>
                </c:pt>
                <c:pt idx="319">
                  <c:v>3.1165101008979401</c:v>
                </c:pt>
                <c:pt idx="320">
                  <c:v>3.2801418439716312</c:v>
                </c:pt>
                <c:pt idx="321">
                  <c:v>3.4368107722667198</c:v>
                </c:pt>
                <c:pt idx="322">
                  <c:v>3.8086777367192446</c:v>
                </c:pt>
                <c:pt idx="323">
                  <c:v>3.6724853287481776</c:v>
                </c:pt>
                <c:pt idx="324">
                  <c:v>3.4460168890723564</c:v>
                </c:pt>
                <c:pt idx="325">
                  <c:v>3.0912544994000801</c:v>
                </c:pt>
                <c:pt idx="326">
                  <c:v>3.0740231128361346</c:v>
                </c:pt>
                <c:pt idx="327">
                  <c:v>2.6685175576325668</c:v>
                </c:pt>
                <c:pt idx="328">
                  <c:v>3.0058719358747323</c:v>
                </c:pt>
                <c:pt idx="329">
                  <c:v>3.126490178283007</c:v>
                </c:pt>
                <c:pt idx="330">
                  <c:v>3.8542896302575604</c:v>
                </c:pt>
                <c:pt idx="331">
                  <c:v>3.8836935970156881</c:v>
                </c:pt>
                <c:pt idx="332">
                  <c:v>5.0387906902343449</c:v>
                </c:pt>
                <c:pt idx="333">
                  <c:v>5.29400440632286</c:v>
                </c:pt>
                <c:pt idx="334">
                  <c:v>4.7167018610250446</c:v>
                </c:pt>
                <c:pt idx="335">
                  <c:v>4.1237744562127743</c:v>
                </c:pt>
                <c:pt idx="336">
                  <c:v>4.3873729266987693</c:v>
                </c:pt>
                <c:pt idx="337">
                  <c:v>3.6717340891522801</c:v>
                </c:pt>
                <c:pt idx="338">
                  <c:v>3.5057895437331363</c:v>
                </c:pt>
                <c:pt idx="339">
                  <c:v>3.5925736185776271</c:v>
                </c:pt>
                <c:pt idx="340">
                  <c:v>4.031751428296908</c:v>
                </c:pt>
                <c:pt idx="341">
                  <c:v>4.3511841491484988</c:v>
                </c:pt>
                <c:pt idx="342">
                  <c:v>4.945025807820123</c:v>
                </c:pt>
                <c:pt idx="343">
                  <c:v>5.6585446314844177</c:v>
                </c:pt>
                <c:pt idx="344">
                  <c:v>6.6634773100054669</c:v>
                </c:pt>
                <c:pt idx="345">
                  <c:v>6.0269784592405893</c:v>
                </c:pt>
                <c:pt idx="346">
                  <c:v>5.7164325761516688</c:v>
                </c:pt>
                <c:pt idx="347">
                  <c:v>5.1572312334085675</c:v>
                </c:pt>
                <c:pt idx="348">
                  <c:v>5.2389219271352765</c:v>
                </c:pt>
                <c:pt idx="349">
                  <c:v>5.0613813380100066</c:v>
                </c:pt>
                <c:pt idx="350">
                  <c:v>4.687813021702838</c:v>
                </c:pt>
                <c:pt idx="351">
                  <c:v>4.7242631293061548</c:v>
                </c:pt>
                <c:pt idx="352">
                  <c:v>4.7900589771426887</c:v>
                </c:pt>
                <c:pt idx="353">
                  <c:v>4.7329628198650697</c:v>
                </c:pt>
                <c:pt idx="354">
                  <c:v>4.2004399757865674</c:v>
                </c:pt>
                <c:pt idx="355">
                  <c:v>3.8245608971120961</c:v>
                </c:pt>
                <c:pt idx="356">
                  <c:v>3.432594983130409</c:v>
                </c:pt>
                <c:pt idx="357">
                  <c:v>3.2142223798545846</c:v>
                </c:pt>
                <c:pt idx="358">
                  <c:v>2.9603137632049528</c:v>
                </c:pt>
                <c:pt idx="359">
                  <c:v>2.985306693617352</c:v>
                </c:pt>
                <c:pt idx="360">
                  <c:v>2.9463351590867126</c:v>
                </c:pt>
                <c:pt idx="361">
                  <c:v>2.9063026574118447</c:v>
                </c:pt>
                <c:pt idx="362">
                  <c:v>3.1198846047876048</c:v>
                </c:pt>
                <c:pt idx="363">
                  <c:v>2.9812887073395711</c:v>
                </c:pt>
                <c:pt idx="364">
                  <c:v>2.5492607143928261</c:v>
                </c:pt>
                <c:pt idx="365">
                  <c:v>2.0682953914491953</c:v>
                </c:pt>
                <c:pt idx="366">
                  <c:v>1.7377314928525813</c:v>
                </c:pt>
                <c:pt idx="367">
                  <c:v>1.7598129361474102</c:v>
                </c:pt>
                <c:pt idx="368">
                  <c:v>1.9239150737812092</c:v>
                </c:pt>
                <c:pt idx="369">
                  <c:v>2.4303644891648979</c:v>
                </c:pt>
                <c:pt idx="370">
                  <c:v>3.0611283790147872</c:v>
                </c:pt>
                <c:pt idx="371">
                  <c:v>3.3119693415705842</c:v>
                </c:pt>
                <c:pt idx="372">
                  <c:v>2.9855578137083869</c:v>
                </c:pt>
                <c:pt idx="373">
                  <c:v>2.9515617926663649</c:v>
                </c:pt>
                <c:pt idx="374">
                  <c:v>2.5290336717551676</c:v>
                </c:pt>
                <c:pt idx="375">
                  <c:v>2.4482336511439455</c:v>
                </c:pt>
                <c:pt idx="376">
                  <c:v>2.17676675362656</c:v>
                </c:pt>
                <c:pt idx="377">
                  <c:v>1.7300267300267302</c:v>
                </c:pt>
                <c:pt idx="378">
                  <c:v>1.4477531438953075</c:v>
                </c:pt>
                <c:pt idx="379">
                  <c:v>1.3456034867540105</c:v>
                </c:pt>
                <c:pt idx="380">
                  <c:v>1.515516607271943</c:v>
                </c:pt>
                <c:pt idx="381">
                  <c:v>1.7331666192109136</c:v>
                </c:pt>
                <c:pt idx="382">
                  <c:v>2.3544599495911962</c:v>
                </c:pt>
                <c:pt idx="383">
                  <c:v>2.9405974703479498</c:v>
                </c:pt>
                <c:pt idx="384">
                  <c:v>3.3110486464585067</c:v>
                </c:pt>
                <c:pt idx="385">
                  <c:v>3.9211178378930693</c:v>
                </c:pt>
                <c:pt idx="386">
                  <c:v>4.0357397604835379</c:v>
                </c:pt>
                <c:pt idx="387">
                  <c:v>3.9717882675781717</c:v>
                </c:pt>
                <c:pt idx="388">
                  <c:v>4.1183521843882414</c:v>
                </c:pt>
                <c:pt idx="389">
                  <c:v>4.545052836239222</c:v>
                </c:pt>
                <c:pt idx="390">
                  <c:v>4.7898439731041815</c:v>
                </c:pt>
                <c:pt idx="391">
                  <c:v>4.8787601585597047</c:v>
                </c:pt>
                <c:pt idx="392">
                  <c:v>4.8172230592340028</c:v>
                </c:pt>
                <c:pt idx="393">
                  <c:v>5.2585144521622231</c:v>
                </c:pt>
                <c:pt idx="394">
                  <c:v>5.8146839967052459</c:v>
                </c:pt>
                <c:pt idx="395">
                  <c:v>5.4079802734812814</c:v>
                </c:pt>
                <c:pt idx="396">
                  <c:v>5.1614629543566126</c:v>
                </c:pt>
                <c:pt idx="397">
                  <c:v>4.6583633383302745</c:v>
                </c:pt>
                <c:pt idx="398">
                  <c:v>4.5862538804062307</c:v>
                </c:pt>
                <c:pt idx="399">
                  <c:v>4.5196929478441783</c:v>
                </c:pt>
                <c:pt idx="400">
                  <c:v>4.9089711246444807</c:v>
                </c:pt>
                <c:pt idx="401">
                  <c:v>4.8171852658813918</c:v>
                </c:pt>
                <c:pt idx="402">
                  <c:v>4.9423985909670929</c:v>
                </c:pt>
                <c:pt idx="403">
                  <c:v>4.3150581229076588</c:v>
                </c:pt>
                <c:pt idx="404">
                  <c:v>4.2770745173534808</c:v>
                </c:pt>
                <c:pt idx="405">
                  <c:v>3.9201274041406347</c:v>
                </c:pt>
                <c:pt idx="406">
                  <c:v>3.4147189156312452</c:v>
                </c:pt>
                <c:pt idx="407">
                  <c:v>2.7146001467351435</c:v>
                </c:pt>
                <c:pt idx="408">
                  <c:v>2.2081799875008681</c:v>
                </c:pt>
                <c:pt idx="409">
                  <c:v>1.9722353859448611</c:v>
                </c:pt>
                <c:pt idx="410">
                  <c:v>2.6266720713417109</c:v>
                </c:pt>
                <c:pt idx="411">
                  <c:v>2.5185618780615551</c:v>
                </c:pt>
                <c:pt idx="412">
                  <c:v>2.0856687074243339</c:v>
                </c:pt>
                <c:pt idx="413">
                  <c:v>1.9366504208313831</c:v>
                </c:pt>
                <c:pt idx="414">
                  <c:v>1.7187333753468161</c:v>
                </c:pt>
                <c:pt idx="415">
                  <c:v>1.8619463351357655</c:v>
                </c:pt>
                <c:pt idx="416">
                  <c:v>1.5937554067902631</c:v>
                </c:pt>
                <c:pt idx="417">
                  <c:v>1.3913863750257938</c:v>
                </c:pt>
                <c:pt idx="418">
                  <c:v>1.4549339880536283</c:v>
                </c:pt>
                <c:pt idx="419">
                  <c:v>1.5259211319154637</c:v>
                </c:pt>
                <c:pt idx="420">
                  <c:v>1.7210721708937564</c:v>
                </c:pt>
                <c:pt idx="421">
                  <c:v>2.0525049651738514</c:v>
                </c:pt>
                <c:pt idx="422">
                  <c:v>2.6046616099659623</c:v>
                </c:pt>
                <c:pt idx="423">
                  <c:v>2.0920144088027173</c:v>
                </c:pt>
                <c:pt idx="424">
                  <c:v>2.3351149395464685</c:v>
                </c:pt>
                <c:pt idx="425">
                  <c:v>2.8035396348755013</c:v>
                </c:pt>
                <c:pt idx="426">
                  <c:v>2.7447164208897874</c:v>
                </c:pt>
                <c:pt idx="427">
                  <c:v>3.3597487492239702</c:v>
                </c:pt>
                <c:pt idx="428">
                  <c:v>3.8083132810680742</c:v>
                </c:pt>
                <c:pt idx="429">
                  <c:v>4.4705673798154164</c:v>
                </c:pt>
                <c:pt idx="430">
                  <c:v>5.1293355097761193</c:v>
                </c:pt>
                <c:pt idx="431">
                  <c:v>5.0820755196422231</c:v>
                </c:pt>
                <c:pt idx="432">
                  <c:v>4.8152426441003549</c:v>
                </c:pt>
                <c:pt idx="433">
                  <c:v>4.2612406456800054</c:v>
                </c:pt>
                <c:pt idx="434">
                  <c:v>3.7961273615443472</c:v>
                </c:pt>
                <c:pt idx="435">
                  <c:v>3.1616982836495033</c:v>
                </c:pt>
                <c:pt idx="436">
                  <c:v>2.9105169659117567</c:v>
                </c:pt>
                <c:pt idx="437">
                  <c:v>2.4898693784711869</c:v>
                </c:pt>
                <c:pt idx="438">
                  <c:v>2.1010246760717175</c:v>
                </c:pt>
                <c:pt idx="439">
                  <c:v>1.9898521950143393</c:v>
                </c:pt>
                <c:pt idx="440">
                  <c:v>2.2573659115915961</c:v>
                </c:pt>
                <c:pt idx="441">
                  <c:v>2.424593337796515</c:v>
                </c:pt>
                <c:pt idx="442">
                  <c:v>2.6549968872450287</c:v>
                </c:pt>
                <c:pt idx="443">
                  <c:v>2.3330696645013869</c:v>
                </c:pt>
                <c:pt idx="444">
                  <c:v>2.4327216910056184</c:v>
                </c:pt>
                <c:pt idx="445">
                  <c:v>2.470794849370392</c:v>
                </c:pt>
                <c:pt idx="446">
                  <c:v>2.4435756175582015</c:v>
                </c:pt>
                <c:pt idx="447">
                  <c:v>2.7558838119384887</c:v>
                </c:pt>
                <c:pt idx="448">
                  <c:v>2.5074303690161273</c:v>
                </c:pt>
                <c:pt idx="449">
                  <c:v>2.2886259607910873</c:v>
                </c:pt>
                <c:pt idx="450">
                  <c:v>2.65275326461947</c:v>
                </c:pt>
                <c:pt idx="451">
                  <c:v>2.8344415642961791</c:v>
                </c:pt>
                <c:pt idx="452">
                  <c:v>2.6741007388962568</c:v>
                </c:pt>
                <c:pt idx="453">
                  <c:v>2.593439045953013</c:v>
                </c:pt>
                <c:pt idx="454">
                  <c:v>3.2413692906561398</c:v>
                </c:pt>
                <c:pt idx="455">
                  <c:v>6.0917798630124853</c:v>
                </c:pt>
                <c:pt idx="456">
                  <c:v>4.5350307235468801</c:v>
                </c:pt>
                <c:pt idx="457">
                  <c:v>3.9193729003359463</c:v>
                </c:pt>
                <c:pt idx="458">
                  <c:v>3.9193729003359463</c:v>
                </c:pt>
                <c:pt idx="459">
                  <c:v>6.132567849686847</c:v>
                </c:pt>
                <c:pt idx="460">
                  <c:v>5.9096222437581796</c:v>
                </c:pt>
                <c:pt idx="461">
                  <c:v>5.4629911187073361</c:v>
                </c:pt>
                <c:pt idx="462">
                  <c:v>4.4828211888014859</c:v>
                </c:pt>
                <c:pt idx="463">
                  <c:v>4.3127851600226466</c:v>
                </c:pt>
                <c:pt idx="464">
                  <c:v>3.8474031428859448</c:v>
                </c:pt>
                <c:pt idx="465">
                  <c:v>3.413453952558775</c:v>
                </c:pt>
                <c:pt idx="466">
                  <c:v>3.2197380797337387</c:v>
                </c:pt>
                <c:pt idx="467">
                  <c:v>3.2533928239449712</c:v>
                </c:pt>
                <c:pt idx="468">
                  <c:v>3.1080031080031087</c:v>
                </c:pt>
                <c:pt idx="469">
                  <c:v>3.0826617189462908</c:v>
                </c:pt>
                <c:pt idx="470">
                  <c:v>2.8080996264910967</c:v>
                </c:pt>
                <c:pt idx="471">
                  <c:v>2.0429718987130667</c:v>
                </c:pt>
                <c:pt idx="472">
                  <c:v>1.8959033495333646</c:v>
                </c:pt>
                <c:pt idx="473">
                  <c:v>1.4123598914389264</c:v>
                </c:pt>
                <c:pt idx="474">
                  <c:v>1.3633654426119513</c:v>
                </c:pt>
                <c:pt idx="475">
                  <c:v>1.1465127555409567</c:v>
                </c:pt>
                <c:pt idx="476">
                  <c:v>1.364717919032346</c:v>
                </c:pt>
                <c:pt idx="477">
                  <c:v>1.3320404029249677</c:v>
                </c:pt>
                <c:pt idx="478">
                  <c:v>1.6916869764679376</c:v>
                </c:pt>
                <c:pt idx="479">
                  <c:v>1.5671500642685927</c:v>
                </c:pt>
                <c:pt idx="480">
                  <c:v>1.3690193162562267</c:v>
                </c:pt>
                <c:pt idx="481">
                  <c:v>1.5877477305074814</c:v>
                </c:pt>
                <c:pt idx="482">
                  <c:v>1.7625930539060914</c:v>
                </c:pt>
                <c:pt idx="483">
                  <c:v>1.6065560923181992</c:v>
                </c:pt>
                <c:pt idx="484">
                  <c:v>1.4914118606197708</c:v>
                </c:pt>
                <c:pt idx="485">
                  <c:v>1.9075025994757113</c:v>
                </c:pt>
                <c:pt idx="486">
                  <c:v>1.5456088096735532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A9-4686-BCEB-C4CA02C45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Normalized Robertson (2009)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'SCPT-13'!$AT$13:$AT$9908</c:f>
              <c:numCache>
                <c:formatCode>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5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4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4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64-4BC0-9382-D7A892DFB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Non-Nomarlized Rob (2010)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Non-Normalized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'SCPT-13'!$AV$13:$AV$9908</c:f>
              <c:numCache>
                <c:formatCode>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3</c:v>
                </c:pt>
                <c:pt idx="310">
                  <c:v>3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5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E5-4CAA-9CD1-972D448AF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c</a:t>
            </a:r>
            <a:r>
              <a:rPr lang="en-US" sz="1400" b="0" i="0" u="none" strike="noStrike" baseline="0"/>
              <a:t> (Normalized) &amp; </a:t>
            </a: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SBT</a:t>
            </a:r>
            <a:r>
              <a:rPr lang="en-US" sz="1400" b="0" i="0" u="none" strike="noStrike" baseline="0"/>
              <a:t> (Non-Normalized)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7"/>
          <c:order val="0"/>
          <c:tx>
            <c:strRef>
              <c:f>'SCPT-13'!$AQ$9</c:f>
              <c:strCache>
                <c:ptCount val="1"/>
                <c:pt idx="0">
                  <c:v>Ic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'SCPT-13'!$AQ$13:$AQ$9908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2.2904650155636714</c:v>
                </c:pt>
                <c:pt idx="5">
                  <c:v>2.3122519743691985</c:v>
                </c:pt>
                <c:pt idx="6">
                  <c:v>2.3464480213779124</c:v>
                </c:pt>
                <c:pt idx="7">
                  <c:v>2.376765361777907</c:v>
                </c:pt>
                <c:pt idx="8">
                  <c:v>2.4013646886261668</c:v>
                </c:pt>
                <c:pt idx="9">
                  <c:v>2.4380932233284014</c:v>
                </c:pt>
                <c:pt idx="10">
                  <c:v>2.4435258965966402</c:v>
                </c:pt>
                <c:pt idx="11">
                  <c:v>2.4365467816446249</c:v>
                </c:pt>
                <c:pt idx="12">
                  <c:v>2.4351395511382155</c:v>
                </c:pt>
                <c:pt idx="13">
                  <c:v>2.4455862441448386</c:v>
                </c:pt>
                <c:pt idx="14">
                  <c:v>2.4699419096755717</c:v>
                </c:pt>
                <c:pt idx="15">
                  <c:v>2.4857757905969593</c:v>
                </c:pt>
                <c:pt idx="16">
                  <c:v>2.5031757432311217</c:v>
                </c:pt>
                <c:pt idx="17">
                  <c:v>2.5277616063904662</c:v>
                </c:pt>
                <c:pt idx="18">
                  <c:v>2.5452214402173992</c:v>
                </c:pt>
                <c:pt idx="19">
                  <c:v>2.546805964443458</c:v>
                </c:pt>
                <c:pt idx="20">
                  <c:v>2.5417037565156901</c:v>
                </c:pt>
                <c:pt idx="21">
                  <c:v>2.5259918944758639</c:v>
                </c:pt>
                <c:pt idx="22">
                  <c:v>2.5336977015704925</c:v>
                </c:pt>
                <c:pt idx="23">
                  <c:v>2.5307679156868641</c:v>
                </c:pt>
                <c:pt idx="24">
                  <c:v>2.536802887734535</c:v>
                </c:pt>
                <c:pt idx="25">
                  <c:v>2.5658518669807844</c:v>
                </c:pt>
                <c:pt idx="26">
                  <c:v>2.6158250882422061</c:v>
                </c:pt>
                <c:pt idx="27">
                  <c:v>2.662588418700254</c:v>
                </c:pt>
                <c:pt idx="28">
                  <c:v>2.7177429835360085</c:v>
                </c:pt>
                <c:pt idx="29">
                  <c:v>2.7350464218615231</c:v>
                </c:pt>
                <c:pt idx="30">
                  <c:v>2.7330094337110467</c:v>
                </c:pt>
                <c:pt idx="31">
                  <c:v>2.7282310564770746</c:v>
                </c:pt>
                <c:pt idx="32">
                  <c:v>2.7280209140960601</c:v>
                </c:pt>
                <c:pt idx="33">
                  <c:v>2.7189809339354429</c:v>
                </c:pt>
                <c:pt idx="34">
                  <c:v>2.7167949051142002</c:v>
                </c:pt>
                <c:pt idx="35">
                  <c:v>2.7218111774932967</c:v>
                </c:pt>
                <c:pt idx="36">
                  <c:v>2.7145620296866633</c:v>
                </c:pt>
                <c:pt idx="37">
                  <c:v>2.716232533694837</c:v>
                </c:pt>
                <c:pt idx="38">
                  <c:v>2.7210178176300635</c:v>
                </c:pt>
                <c:pt idx="39">
                  <c:v>2.7355655488166257</c:v>
                </c:pt>
                <c:pt idx="40">
                  <c:v>2.7304818641396373</c:v>
                </c:pt>
                <c:pt idx="41">
                  <c:v>2.7142168972731069</c:v>
                </c:pt>
                <c:pt idx="42">
                  <c:v>2.7203815891626233</c:v>
                </c:pt>
                <c:pt idx="43">
                  <c:v>2.7080109260820837</c:v>
                </c:pt>
                <c:pt idx="44">
                  <c:v>2.7192571478112804</c:v>
                </c:pt>
                <c:pt idx="45">
                  <c:v>2.7128526011295322</c:v>
                </c:pt>
                <c:pt idx="46">
                  <c:v>2.6932438874422879</c:v>
                </c:pt>
                <c:pt idx="47">
                  <c:v>2.6986559895283748</c:v>
                </c:pt>
                <c:pt idx="48">
                  <c:v>2.694948908102222</c:v>
                </c:pt>
                <c:pt idx="49">
                  <c:v>2.7006651133963051</c:v>
                </c:pt>
                <c:pt idx="50">
                  <c:v>2.7266268523301478</c:v>
                </c:pt>
                <c:pt idx="51">
                  <c:v>2.743767000463373</c:v>
                </c:pt>
                <c:pt idx="52">
                  <c:v>2.7375264794253207</c:v>
                </c:pt>
                <c:pt idx="53">
                  <c:v>2.748140312820416</c:v>
                </c:pt>
                <c:pt idx="54">
                  <c:v>2.7642948299246672</c:v>
                </c:pt>
                <c:pt idx="55">
                  <c:v>2.7703341593299982</c:v>
                </c:pt>
                <c:pt idx="56">
                  <c:v>2.7719398230860648</c:v>
                </c:pt>
                <c:pt idx="57">
                  <c:v>2.7778483052333316</c:v>
                </c:pt>
                <c:pt idx="58">
                  <c:v>2.7808437662155718</c:v>
                </c:pt>
                <c:pt idx="59">
                  <c:v>2.7709822261027677</c:v>
                </c:pt>
                <c:pt idx="60">
                  <c:v>2.778561226238895</c:v>
                </c:pt>
                <c:pt idx="61">
                  <c:v>2.7909737442589329</c:v>
                </c:pt>
                <c:pt idx="62">
                  <c:v>2.7885835061427828</c:v>
                </c:pt>
                <c:pt idx="63">
                  <c:v>2.7707815842674428</c:v>
                </c:pt>
                <c:pt idx="64">
                  <c:v>2.7556707841651096</c:v>
                </c:pt>
                <c:pt idx="65">
                  <c:v>2.7583890600483718</c:v>
                </c:pt>
                <c:pt idx="66">
                  <c:v>2.7433057792320885</c:v>
                </c:pt>
                <c:pt idx="67">
                  <c:v>2.7371811074278014</c:v>
                </c:pt>
                <c:pt idx="68">
                  <c:v>2.7410336279223024</c:v>
                </c:pt>
                <c:pt idx="69">
                  <c:v>2.7268702638244302</c:v>
                </c:pt>
                <c:pt idx="70">
                  <c:v>2.6568522393264522</c:v>
                </c:pt>
                <c:pt idx="71">
                  <c:v>2.554009694991461</c:v>
                </c:pt>
                <c:pt idx="72">
                  <c:v>2.6793271700116028</c:v>
                </c:pt>
                <c:pt idx="73">
                  <c:v>2.7874327586501497</c:v>
                </c:pt>
                <c:pt idx="74">
                  <c:v>2.7531129133466958</c:v>
                </c:pt>
                <c:pt idx="75">
                  <c:v>2.7924340926050806</c:v>
                </c:pt>
                <c:pt idx="76">
                  <c:v>2.8325030528814872</c:v>
                </c:pt>
                <c:pt idx="77">
                  <c:v>2.8626072462852776</c:v>
                </c:pt>
                <c:pt idx="78">
                  <c:v>2.8697984946585491</c:v>
                </c:pt>
                <c:pt idx="79">
                  <c:v>2.8197648539071092</c:v>
                </c:pt>
                <c:pt idx="80">
                  <c:v>2.8025602614131992</c:v>
                </c:pt>
                <c:pt idx="81">
                  <c:v>2.7874143190864542</c:v>
                </c:pt>
                <c:pt idx="82">
                  <c:v>2.7663640334426889</c:v>
                </c:pt>
                <c:pt idx="83">
                  <c:v>2.6484717431487543</c:v>
                </c:pt>
                <c:pt idx="84">
                  <c:v>2.5399419927241715</c:v>
                </c:pt>
                <c:pt idx="85">
                  <c:v>2.572164410865271</c:v>
                </c:pt>
                <c:pt idx="86">
                  <c:v>2.5971279027770096</c:v>
                </c:pt>
                <c:pt idx="87">
                  <c:v>2.8236183262305072</c:v>
                </c:pt>
                <c:pt idx="88">
                  <c:v>2.8529681785850345</c:v>
                </c:pt>
                <c:pt idx="89">
                  <c:v>2.9033407897512591</c:v>
                </c:pt>
                <c:pt idx="90">
                  <c:v>2.8679603636884865</c:v>
                </c:pt>
                <c:pt idx="91">
                  <c:v>2.9272254401370748</c:v>
                </c:pt>
                <c:pt idx="92">
                  <c:v>2.9207728818079017</c:v>
                </c:pt>
                <c:pt idx="93">
                  <c:v>2.9280470476600082</c:v>
                </c:pt>
                <c:pt idx="94">
                  <c:v>2.8910532849778545</c:v>
                </c:pt>
                <c:pt idx="95">
                  <c:v>2.8248682609042191</c:v>
                </c:pt>
                <c:pt idx="96">
                  <c:v>2.7850807418194434</c:v>
                </c:pt>
                <c:pt idx="97">
                  <c:v>2.7723907514838966</c:v>
                </c:pt>
                <c:pt idx="98">
                  <c:v>2.7749800236567017</c:v>
                </c:pt>
                <c:pt idx="99">
                  <c:v>2.7947292137540738</c:v>
                </c:pt>
                <c:pt idx="100">
                  <c:v>2.7928045798758645</c:v>
                </c:pt>
                <c:pt idx="101">
                  <c:v>2.7623528547222405</c:v>
                </c:pt>
                <c:pt idx="102">
                  <c:v>2.7440934200275562</c:v>
                </c:pt>
                <c:pt idx="103">
                  <c:v>2.8171663778334239</c:v>
                </c:pt>
                <c:pt idx="104">
                  <c:v>2.8208259029542266</c:v>
                </c:pt>
                <c:pt idx="105">
                  <c:v>2.8029043814248586</c:v>
                </c:pt>
                <c:pt idx="106">
                  <c:v>2.9525277625278346</c:v>
                </c:pt>
                <c:pt idx="107">
                  <c:v>2.9035616078492814</c:v>
                </c:pt>
                <c:pt idx="108">
                  <c:v>2.906654453578823</c:v>
                </c:pt>
                <c:pt idx="109">
                  <c:v>2.8271224689944181</c:v>
                </c:pt>
                <c:pt idx="110">
                  <c:v>2.7461849771034781</c:v>
                </c:pt>
                <c:pt idx="111">
                  <c:v>2.6405688695606968</c:v>
                </c:pt>
                <c:pt idx="112">
                  <c:v>2.6701581443085844</c:v>
                </c:pt>
                <c:pt idx="113">
                  <c:v>2.6599021019648554</c:v>
                </c:pt>
                <c:pt idx="114">
                  <c:v>2.6864378657068206</c:v>
                </c:pt>
                <c:pt idx="115">
                  <c:v>2.6585935047988021</c:v>
                </c:pt>
                <c:pt idx="116">
                  <c:v>2.6951389618588699</c:v>
                </c:pt>
                <c:pt idx="117">
                  <c:v>2.7325795305083536</c:v>
                </c:pt>
                <c:pt idx="118">
                  <c:v>2.750412340716101</c:v>
                </c:pt>
                <c:pt idx="119">
                  <c:v>2.759446094305408</c:v>
                </c:pt>
                <c:pt idx="120">
                  <c:v>2.7669499837579443</c:v>
                </c:pt>
                <c:pt idx="121">
                  <c:v>2.7745783798528199</c:v>
                </c:pt>
                <c:pt idx="122">
                  <c:v>2.7841318982207062</c:v>
                </c:pt>
                <c:pt idx="123">
                  <c:v>2.7689285165860635</c:v>
                </c:pt>
                <c:pt idx="124">
                  <c:v>2.7756252455866064</c:v>
                </c:pt>
                <c:pt idx="125">
                  <c:v>2.7643845712847748</c:v>
                </c:pt>
                <c:pt idx="126">
                  <c:v>2.7730572134039253</c:v>
                </c:pt>
                <c:pt idx="127">
                  <c:v>2.7760790866002432</c:v>
                </c:pt>
                <c:pt idx="128">
                  <c:v>2.7757974134254364</c:v>
                </c:pt>
                <c:pt idx="129">
                  <c:v>2.7442274595041631</c:v>
                </c:pt>
                <c:pt idx="130">
                  <c:v>2.7795534731185616</c:v>
                </c:pt>
                <c:pt idx="131">
                  <c:v>2.8142570400248754</c:v>
                </c:pt>
                <c:pt idx="132">
                  <c:v>2.8313645255571838</c:v>
                </c:pt>
                <c:pt idx="133">
                  <c:v>2.8461705470196015</c:v>
                </c:pt>
                <c:pt idx="134">
                  <c:v>2.881695324952291</c:v>
                </c:pt>
                <c:pt idx="135">
                  <c:v>2.9319766906781761</c:v>
                </c:pt>
                <c:pt idx="136">
                  <c:v>2.9270186436083558</c:v>
                </c:pt>
                <c:pt idx="137">
                  <c:v>2.9296604695952966</c:v>
                </c:pt>
                <c:pt idx="138">
                  <c:v>2.9009457934020113</c:v>
                </c:pt>
                <c:pt idx="139">
                  <c:v>2.8904830252382894</c:v>
                </c:pt>
                <c:pt idx="140">
                  <c:v>2.8707813525190007</c:v>
                </c:pt>
                <c:pt idx="141">
                  <c:v>2.8730767924522245</c:v>
                </c:pt>
                <c:pt idx="142">
                  <c:v>2.832224830992073</c:v>
                </c:pt>
                <c:pt idx="143">
                  <c:v>2.8237115928872538</c:v>
                </c:pt>
                <c:pt idx="144">
                  <c:v>2.821691781388429</c:v>
                </c:pt>
                <c:pt idx="145">
                  <c:v>2.8175026560599807</c:v>
                </c:pt>
                <c:pt idx="146">
                  <c:v>2.8103646794234622</c:v>
                </c:pt>
                <c:pt idx="147">
                  <c:v>2.7274446337025111</c:v>
                </c:pt>
                <c:pt idx="148">
                  <c:v>2.7246363665700564</c:v>
                </c:pt>
                <c:pt idx="149">
                  <c:v>2.7237740648098838</c:v>
                </c:pt>
                <c:pt idx="150">
                  <c:v>2.8440544945651056</c:v>
                </c:pt>
                <c:pt idx="151">
                  <c:v>2.8842889674741752</c:v>
                </c:pt>
                <c:pt idx="152">
                  <c:v>2.9002908555882736</c:v>
                </c:pt>
                <c:pt idx="153">
                  <c:v>2.9203283210569286</c:v>
                </c:pt>
                <c:pt idx="154">
                  <c:v>2.9082829924724862</c:v>
                </c:pt>
                <c:pt idx="155">
                  <c:v>2.9078554371547649</c:v>
                </c:pt>
                <c:pt idx="156">
                  <c:v>2.9187907645922064</c:v>
                </c:pt>
                <c:pt idx="157">
                  <c:v>2.9017830759701373</c:v>
                </c:pt>
                <c:pt idx="158">
                  <c:v>2.9161973617997559</c:v>
                </c:pt>
                <c:pt idx="159">
                  <c:v>2.9193260708389195</c:v>
                </c:pt>
                <c:pt idx="160">
                  <c:v>2.9568586919447366</c:v>
                </c:pt>
                <c:pt idx="161">
                  <c:v>2.973551291687452</c:v>
                </c:pt>
                <c:pt idx="162">
                  <c:v>3.0166280279444848</c:v>
                </c:pt>
                <c:pt idx="163">
                  <c:v>3.013642006589758</c:v>
                </c:pt>
                <c:pt idx="164">
                  <c:v>2.982446376900818</c:v>
                </c:pt>
                <c:pt idx="165">
                  <c:v>2.9164790847429316</c:v>
                </c:pt>
                <c:pt idx="166">
                  <c:v>2.843885022296341</c:v>
                </c:pt>
                <c:pt idx="167">
                  <c:v>2.8438213642593078</c:v>
                </c:pt>
                <c:pt idx="168">
                  <c:v>2.8869087012458508</c:v>
                </c:pt>
                <c:pt idx="169">
                  <c:v>2.8529036521328148</c:v>
                </c:pt>
                <c:pt idx="170">
                  <c:v>2.8313961151381113</c:v>
                </c:pt>
                <c:pt idx="171">
                  <c:v>2.8358910200146226</c:v>
                </c:pt>
                <c:pt idx="172">
                  <c:v>2.8416993880329411</c:v>
                </c:pt>
                <c:pt idx="173">
                  <c:v>2.8470314567109223</c:v>
                </c:pt>
                <c:pt idx="174">
                  <c:v>2.8625530656014644</c:v>
                </c:pt>
                <c:pt idx="175">
                  <c:v>2.8590738690357438</c:v>
                </c:pt>
                <c:pt idx="176">
                  <c:v>2.8951636121407835</c:v>
                </c:pt>
                <c:pt idx="177">
                  <c:v>2.9128627476954461</c:v>
                </c:pt>
                <c:pt idx="178">
                  <c:v>2.9193166695806121</c:v>
                </c:pt>
                <c:pt idx="179">
                  <c:v>2.9132654124205231</c:v>
                </c:pt>
                <c:pt idx="180">
                  <c:v>2.8939118792512861</c:v>
                </c:pt>
                <c:pt idx="181">
                  <c:v>2.8877079217816317</c:v>
                </c:pt>
                <c:pt idx="182">
                  <c:v>2.8370225662631769</c:v>
                </c:pt>
                <c:pt idx="183">
                  <c:v>2.6489483706326409</c:v>
                </c:pt>
                <c:pt idx="184">
                  <c:v>2.5812018857576771</c:v>
                </c:pt>
                <c:pt idx="185">
                  <c:v>2.5816590678072568</c:v>
                </c:pt>
                <c:pt idx="186">
                  <c:v>2.671639907645424</c:v>
                </c:pt>
                <c:pt idx="187">
                  <c:v>2.6581711579289449</c:v>
                </c:pt>
                <c:pt idx="188">
                  <c:v>2.6165099341374187</c:v>
                </c:pt>
                <c:pt idx="189">
                  <c:v>2.5897075537930347</c:v>
                </c:pt>
                <c:pt idx="190">
                  <c:v>2.5979321202890437</c:v>
                </c:pt>
                <c:pt idx="191">
                  <c:v>2.6254178744726198</c:v>
                </c:pt>
                <c:pt idx="192">
                  <c:v>2.640963646727895</c:v>
                </c:pt>
                <c:pt idx="193">
                  <c:v>2.6757275893198935</c:v>
                </c:pt>
                <c:pt idx="194">
                  <c:v>2.6919086387203643</c:v>
                </c:pt>
                <c:pt idx="195">
                  <c:v>2.7116460672337181</c:v>
                </c:pt>
                <c:pt idx="196">
                  <c:v>2.7348628552172727</c:v>
                </c:pt>
                <c:pt idx="197">
                  <c:v>2.740453516698067</c:v>
                </c:pt>
                <c:pt idx="198">
                  <c:v>2.7426385335728414</c:v>
                </c:pt>
                <c:pt idx="199">
                  <c:v>2.7717828256347721</c:v>
                </c:pt>
                <c:pt idx="200">
                  <c:v>2.7731016208607988</c:v>
                </c:pt>
                <c:pt idx="201">
                  <c:v>2.7752648345544966</c:v>
                </c:pt>
                <c:pt idx="202">
                  <c:v>2.7774197297045031</c:v>
                </c:pt>
                <c:pt idx="203">
                  <c:v>2.7795664151639063</c:v>
                </c:pt>
                <c:pt idx="204">
                  <c:v>2.7817049977162718</c:v>
                </c:pt>
                <c:pt idx="205">
                  <c:v>2.7838355821289418</c:v>
                </c:pt>
                <c:pt idx="206">
                  <c:v>2.8611247155231516</c:v>
                </c:pt>
                <c:pt idx="207">
                  <c:v>2.8632470600908024</c:v>
                </c:pt>
                <c:pt idx="208">
                  <c:v>2.8732117433919027</c:v>
                </c:pt>
                <c:pt idx="209">
                  <c:v>2.8859513291173067</c:v>
                </c:pt>
                <c:pt idx="210">
                  <c:v>2.8790471860333291</c:v>
                </c:pt>
                <c:pt idx="211">
                  <c:v>2.9389503189853285</c:v>
                </c:pt>
                <c:pt idx="212">
                  <c:v>2.8556395544402382</c:v>
                </c:pt>
                <c:pt idx="213">
                  <c:v>2.8414854547753281</c:v>
                </c:pt>
                <c:pt idx="214">
                  <c:v>2.8142013121493026</c:v>
                </c:pt>
                <c:pt idx="215">
                  <c:v>2.8087802266455717</c:v>
                </c:pt>
                <c:pt idx="216">
                  <c:v>2.810302947329697</c:v>
                </c:pt>
                <c:pt idx="217">
                  <c:v>2.8257805284087021</c:v>
                </c:pt>
                <c:pt idx="218">
                  <c:v>2.7935159915823209</c:v>
                </c:pt>
                <c:pt idx="219">
                  <c:v>2.7895499769844543</c:v>
                </c:pt>
                <c:pt idx="220">
                  <c:v>2.7682198732939334</c:v>
                </c:pt>
                <c:pt idx="221">
                  <c:v>2.7566918482550227</c:v>
                </c:pt>
                <c:pt idx="222">
                  <c:v>2.7079553058910446</c:v>
                </c:pt>
                <c:pt idx="223">
                  <c:v>2.7017928118714791</c:v>
                </c:pt>
                <c:pt idx="224">
                  <c:v>2.7095285293019353</c:v>
                </c:pt>
                <c:pt idx="225">
                  <c:v>2.6942791320133757</c:v>
                </c:pt>
                <c:pt idx="226">
                  <c:v>2.7016243812863281</c:v>
                </c:pt>
                <c:pt idx="227">
                  <c:v>2.6806678670518571</c:v>
                </c:pt>
                <c:pt idx="228">
                  <c:v>2.6590846533675125</c:v>
                </c:pt>
                <c:pt idx="229">
                  <c:v>2.6375599050945722</c:v>
                </c:pt>
                <c:pt idx="230">
                  <c:v>2.6302736919943883</c:v>
                </c:pt>
                <c:pt idx="231">
                  <c:v>2.6094786314430904</c:v>
                </c:pt>
                <c:pt idx="232">
                  <c:v>2.6132104762497055</c:v>
                </c:pt>
                <c:pt idx="233">
                  <c:v>2.6033779979712701</c:v>
                </c:pt>
                <c:pt idx="234">
                  <c:v>2.5983526212537891</c:v>
                </c:pt>
                <c:pt idx="235">
                  <c:v>2.5992018739026927</c:v>
                </c:pt>
                <c:pt idx="236">
                  <c:v>2.6050897784211897</c:v>
                </c:pt>
                <c:pt idx="237">
                  <c:v>2.5976580309347437</c:v>
                </c:pt>
                <c:pt idx="238">
                  <c:v>2.5861136477619318</c:v>
                </c:pt>
                <c:pt idx="239">
                  <c:v>2.5510618745533278</c:v>
                </c:pt>
                <c:pt idx="240">
                  <c:v>2.5330504686135331</c:v>
                </c:pt>
                <c:pt idx="241">
                  <c:v>2.5043167213590198</c:v>
                </c:pt>
                <c:pt idx="242">
                  <c:v>2.4992434466309641</c:v>
                </c:pt>
                <c:pt idx="243">
                  <c:v>2.48054043560589</c:v>
                </c:pt>
                <c:pt idx="244">
                  <c:v>2.4882680446903862</c:v>
                </c:pt>
                <c:pt idx="245">
                  <c:v>2.4803216498788148</c:v>
                </c:pt>
                <c:pt idx="246">
                  <c:v>2.484660892178824</c:v>
                </c:pt>
                <c:pt idx="247">
                  <c:v>2.4752829485667562</c:v>
                </c:pt>
                <c:pt idx="248">
                  <c:v>2.4769778851325879</c:v>
                </c:pt>
                <c:pt idx="249">
                  <c:v>2.4842290114867129</c:v>
                </c:pt>
                <c:pt idx="250">
                  <c:v>2.5028227999970407</c:v>
                </c:pt>
                <c:pt idx="251">
                  <c:v>2.5088743784879814</c:v>
                </c:pt>
                <c:pt idx="252">
                  <c:v>2.4994369148869886</c:v>
                </c:pt>
                <c:pt idx="253">
                  <c:v>2.4941040902515939</c:v>
                </c:pt>
                <c:pt idx="254">
                  <c:v>2.4818221191182759</c:v>
                </c:pt>
                <c:pt idx="255">
                  <c:v>2.4493604144789103</c:v>
                </c:pt>
                <c:pt idx="256">
                  <c:v>2.4401473793859636</c:v>
                </c:pt>
                <c:pt idx="257">
                  <c:v>2.4532351135854538</c:v>
                </c:pt>
                <c:pt idx="258">
                  <c:v>2.4633716267643941</c:v>
                </c:pt>
                <c:pt idx="259">
                  <c:v>2.4544686914781302</c:v>
                </c:pt>
                <c:pt idx="260">
                  <c:v>2.4744764168299316</c:v>
                </c:pt>
                <c:pt idx="261">
                  <c:v>2.4865326575580009</c:v>
                </c:pt>
                <c:pt idx="262">
                  <c:v>2.4897005751320593</c:v>
                </c:pt>
                <c:pt idx="263">
                  <c:v>2.4682421281119353</c:v>
                </c:pt>
                <c:pt idx="264">
                  <c:v>2.4437896379914887</c:v>
                </c:pt>
                <c:pt idx="265">
                  <c:v>2.4460604265886534</c:v>
                </c:pt>
                <c:pt idx="266">
                  <c:v>2.4468861750537347</c:v>
                </c:pt>
                <c:pt idx="267">
                  <c:v>2.4404868646422702</c:v>
                </c:pt>
                <c:pt idx="268">
                  <c:v>2.4576588318445314</c:v>
                </c:pt>
                <c:pt idx="269">
                  <c:v>2.4718382130519099</c:v>
                </c:pt>
                <c:pt idx="270">
                  <c:v>2.504070712325019</c:v>
                </c:pt>
                <c:pt idx="271">
                  <c:v>2.5430491780433058</c:v>
                </c:pt>
                <c:pt idx="272">
                  <c:v>2.5946363521303857</c:v>
                </c:pt>
                <c:pt idx="273">
                  <c:v>2.6130920590111648</c:v>
                </c:pt>
                <c:pt idx="274">
                  <c:v>2.6292563718536099</c:v>
                </c:pt>
                <c:pt idx="275">
                  <c:v>2.6234348014032136</c:v>
                </c:pt>
                <c:pt idx="276">
                  <c:v>2.6356486306794857</c:v>
                </c:pt>
                <c:pt idx="277">
                  <c:v>2.6400839727720493</c:v>
                </c:pt>
                <c:pt idx="278">
                  <c:v>2.6743044910068212</c:v>
                </c:pt>
                <c:pt idx="279">
                  <c:v>2.6962312346199893</c:v>
                </c:pt>
                <c:pt idx="280">
                  <c:v>2.7152852756749652</c:v>
                </c:pt>
                <c:pt idx="281">
                  <c:v>2.7208667557791628</c:v>
                </c:pt>
                <c:pt idx="282">
                  <c:v>2.7134341994336642</c:v>
                </c:pt>
                <c:pt idx="283">
                  <c:v>2.7210966429407213</c:v>
                </c:pt>
                <c:pt idx="284">
                  <c:v>2.6928050600519029</c:v>
                </c:pt>
                <c:pt idx="285">
                  <c:v>2.6731682571801891</c:v>
                </c:pt>
                <c:pt idx="286">
                  <c:v>2.6486167250444628</c:v>
                </c:pt>
                <c:pt idx="287">
                  <c:v>2.635391185939131</c:v>
                </c:pt>
                <c:pt idx="288">
                  <c:v>2.6217861128925248</c:v>
                </c:pt>
                <c:pt idx="289">
                  <c:v>2.5885281067888459</c:v>
                </c:pt>
                <c:pt idx="290">
                  <c:v>2.4541630887949331</c:v>
                </c:pt>
                <c:pt idx="291">
                  <c:v>2.5646400670552589</c:v>
                </c:pt>
                <c:pt idx="292">
                  <c:v>2.6241401268496647</c:v>
                </c:pt>
                <c:pt idx="293">
                  <c:v>2.6593382928887856</c:v>
                </c:pt>
                <c:pt idx="294">
                  <c:v>2.6596956624590757</c:v>
                </c:pt>
                <c:pt idx="295">
                  <c:v>2.6662174651248356</c:v>
                </c:pt>
                <c:pt idx="296">
                  <c:v>2.6486393542802884</c:v>
                </c:pt>
                <c:pt idx="297">
                  <c:v>2.6333876671467085</c:v>
                </c:pt>
                <c:pt idx="298">
                  <c:v>2.612758020692425</c:v>
                </c:pt>
                <c:pt idx="299">
                  <c:v>2.6043159592038609</c:v>
                </c:pt>
                <c:pt idx="300">
                  <c:v>2.6060576642357582</c:v>
                </c:pt>
                <c:pt idx="301">
                  <c:v>2.6062856451659751</c:v>
                </c:pt>
                <c:pt idx="302">
                  <c:v>2.6079852395468057</c:v>
                </c:pt>
                <c:pt idx="303">
                  <c:v>2.6135718215204324</c:v>
                </c:pt>
                <c:pt idx="304">
                  <c:v>2.6265540882788749</c:v>
                </c:pt>
                <c:pt idx="305">
                  <c:v>2.6386500977340952</c:v>
                </c:pt>
                <c:pt idx="306">
                  <c:v>2.668647540364995</c:v>
                </c:pt>
                <c:pt idx="307">
                  <c:v>2.7187005161377655</c:v>
                </c:pt>
                <c:pt idx="308">
                  <c:v>2.7137540970828211</c:v>
                </c:pt>
                <c:pt idx="309">
                  <c:v>2.7305983746967897</c:v>
                </c:pt>
                <c:pt idx="310">
                  <c:v>2.7560166343123447</c:v>
                </c:pt>
                <c:pt idx="311">
                  <c:v>2.7286722293387045</c:v>
                </c:pt>
                <c:pt idx="312">
                  <c:v>2.6040480215553887</c:v>
                </c:pt>
                <c:pt idx="313">
                  <c:v>2.4756205867625778</c:v>
                </c:pt>
                <c:pt idx="314">
                  <c:v>2.600483097038937</c:v>
                </c:pt>
                <c:pt idx="315">
                  <c:v>2.6764310468121435</c:v>
                </c:pt>
                <c:pt idx="316">
                  <c:v>2.6292813416786913</c:v>
                </c:pt>
                <c:pt idx="317">
                  <c:v>2.54619297029133</c:v>
                </c:pt>
                <c:pt idx="318">
                  <c:v>2.5227161181995803</c:v>
                </c:pt>
                <c:pt idx="319">
                  <c:v>2.4702358787145631</c:v>
                </c:pt>
                <c:pt idx="320">
                  <c:v>2.5113046816249378</c:v>
                </c:pt>
                <c:pt idx="321">
                  <c:v>2.5338859472445177</c:v>
                </c:pt>
                <c:pt idx="322">
                  <c:v>2.6038284733228263</c:v>
                </c:pt>
                <c:pt idx="323">
                  <c:v>2.59124443375915</c:v>
                </c:pt>
                <c:pt idx="324">
                  <c:v>2.5620665770728501</c:v>
                </c:pt>
                <c:pt idx="325">
                  <c:v>2.5101336881825742</c:v>
                </c:pt>
                <c:pt idx="326">
                  <c:v>2.4950569886450293</c:v>
                </c:pt>
                <c:pt idx="327">
                  <c:v>2.4060966895745186</c:v>
                </c:pt>
                <c:pt idx="328">
                  <c:v>2.4834185994063844</c:v>
                </c:pt>
                <c:pt idx="329">
                  <c:v>2.4920999268211288</c:v>
                </c:pt>
                <c:pt idx="330">
                  <c:v>2.5605562701822149</c:v>
                </c:pt>
                <c:pt idx="331">
                  <c:v>2.5857759253570198</c:v>
                </c:pt>
                <c:pt idx="332">
                  <c:v>2.7518857832965211</c:v>
                </c:pt>
                <c:pt idx="333">
                  <c:v>2.7460808416170543</c:v>
                </c:pt>
                <c:pt idx="334">
                  <c:v>2.6891191478776904</c:v>
                </c:pt>
                <c:pt idx="335">
                  <c:v>2.6146567425968681</c:v>
                </c:pt>
                <c:pt idx="336">
                  <c:v>2.6146623223990022</c:v>
                </c:pt>
                <c:pt idx="337">
                  <c:v>2.5061053842097167</c:v>
                </c:pt>
                <c:pt idx="338">
                  <c:v>2.4597673891730789</c:v>
                </c:pt>
                <c:pt idx="339">
                  <c:v>2.4882555518851608</c:v>
                </c:pt>
                <c:pt idx="340">
                  <c:v>2.5614563043820127</c:v>
                </c:pt>
                <c:pt idx="341">
                  <c:v>2.5945806722276061</c:v>
                </c:pt>
                <c:pt idx="342">
                  <c:v>2.676382465922547</c:v>
                </c:pt>
                <c:pt idx="343">
                  <c:v>2.7275426046186975</c:v>
                </c:pt>
                <c:pt idx="344">
                  <c:v>2.8433703269994948</c:v>
                </c:pt>
                <c:pt idx="345">
                  <c:v>2.8229530043709015</c:v>
                </c:pt>
                <c:pt idx="346">
                  <c:v>2.8058227800238273</c:v>
                </c:pt>
                <c:pt idx="347">
                  <c:v>2.7813454998317835</c:v>
                </c:pt>
                <c:pt idx="348">
                  <c:v>2.8035653793122202</c:v>
                </c:pt>
                <c:pt idx="349">
                  <c:v>2.8102289711774229</c:v>
                </c:pt>
                <c:pt idx="350">
                  <c:v>2.801852853372095</c:v>
                </c:pt>
                <c:pt idx="351">
                  <c:v>2.8281486621308032</c:v>
                </c:pt>
                <c:pt idx="352">
                  <c:v>2.8419483140473139</c:v>
                </c:pt>
                <c:pt idx="353">
                  <c:v>2.8442127361070835</c:v>
                </c:pt>
                <c:pt idx="354">
                  <c:v>2.8109007327995652</c:v>
                </c:pt>
                <c:pt idx="355">
                  <c:v>2.7791023536685491</c:v>
                </c:pt>
                <c:pt idx="356">
                  <c:v>2.7576373132977006</c:v>
                </c:pt>
                <c:pt idx="357">
                  <c:v>2.7444082009892647</c:v>
                </c:pt>
                <c:pt idx="358">
                  <c:v>2.7305798919468351</c:v>
                </c:pt>
                <c:pt idx="359">
                  <c:v>2.7462307038564071</c:v>
                </c:pt>
                <c:pt idx="360">
                  <c:v>2.7401573109760342</c:v>
                </c:pt>
                <c:pt idx="361">
                  <c:v>2.7395546197412659</c:v>
                </c:pt>
                <c:pt idx="362">
                  <c:v>2.7759200296005688</c:v>
                </c:pt>
                <c:pt idx="363">
                  <c:v>2.7715997537492911</c:v>
                </c:pt>
                <c:pt idx="364">
                  <c:v>2.6989877420368438</c:v>
                </c:pt>
                <c:pt idx="365">
                  <c:v>2.620737426202346</c:v>
                </c:pt>
                <c:pt idx="366">
                  <c:v>2.5353956782272236</c:v>
                </c:pt>
                <c:pt idx="367">
                  <c:v>2.5362871587754028</c:v>
                </c:pt>
                <c:pt idx="368">
                  <c:v>2.566551812269902</c:v>
                </c:pt>
                <c:pt idx="369">
                  <c:v>2.6429679380716156</c:v>
                </c:pt>
                <c:pt idx="370">
                  <c:v>2.7680423828189782</c:v>
                </c:pt>
                <c:pt idx="371">
                  <c:v>2.8080632059772421</c:v>
                </c:pt>
                <c:pt idx="372">
                  <c:v>2.8153341064184638</c:v>
                </c:pt>
                <c:pt idx="373">
                  <c:v>2.8162437477810469</c:v>
                </c:pt>
                <c:pt idx="374">
                  <c:v>2.7829394685172524</c:v>
                </c:pt>
                <c:pt idx="375">
                  <c:v>2.7538835344915165</c:v>
                </c:pt>
                <c:pt idx="376">
                  <c:v>2.7126409881610019</c:v>
                </c:pt>
                <c:pt idx="377">
                  <c:v>2.6168467042775911</c:v>
                </c:pt>
                <c:pt idx="378">
                  <c:v>2.5603260176797864</c:v>
                </c:pt>
                <c:pt idx="379">
                  <c:v>2.5151394423711038</c:v>
                </c:pt>
                <c:pt idx="380">
                  <c:v>2.5295490037105437</c:v>
                </c:pt>
                <c:pt idx="381">
                  <c:v>2.5524174145715652</c:v>
                </c:pt>
                <c:pt idx="382">
                  <c:v>2.6248784954989355</c:v>
                </c:pt>
                <c:pt idx="383">
                  <c:v>2.6825001788459404</c:v>
                </c:pt>
                <c:pt idx="384">
                  <c:v>2.7246043927428425</c:v>
                </c:pt>
                <c:pt idx="385">
                  <c:v>2.7736171323577596</c:v>
                </c:pt>
                <c:pt idx="386">
                  <c:v>2.7752039944408522</c:v>
                </c:pt>
                <c:pt idx="387">
                  <c:v>2.7582615361122174</c:v>
                </c:pt>
                <c:pt idx="388">
                  <c:v>2.7642357302806468</c:v>
                </c:pt>
                <c:pt idx="389">
                  <c:v>2.8136521081625445</c:v>
                </c:pt>
                <c:pt idx="390">
                  <c:v>2.8387606909111138</c:v>
                </c:pt>
                <c:pt idx="391">
                  <c:v>2.8522043846226977</c:v>
                </c:pt>
                <c:pt idx="392">
                  <c:v>2.8485853511533268</c:v>
                </c:pt>
                <c:pt idx="393">
                  <c:v>2.894228898993652</c:v>
                </c:pt>
                <c:pt idx="394">
                  <c:v>2.9222261125671776</c:v>
                </c:pt>
                <c:pt idx="395">
                  <c:v>2.9041841480222215</c:v>
                </c:pt>
                <c:pt idx="396">
                  <c:v>2.8940738092722942</c:v>
                </c:pt>
                <c:pt idx="397">
                  <c:v>2.865030337016139</c:v>
                </c:pt>
                <c:pt idx="398">
                  <c:v>2.8627101659788465</c:v>
                </c:pt>
                <c:pt idx="399">
                  <c:v>2.8674028090278489</c:v>
                </c:pt>
                <c:pt idx="400">
                  <c:v>2.9323436918089558</c:v>
                </c:pt>
                <c:pt idx="401">
                  <c:v>2.9502541918687895</c:v>
                </c:pt>
                <c:pt idx="402">
                  <c:v>2.9809699632375972</c:v>
                </c:pt>
                <c:pt idx="403">
                  <c:v>2.9181791930785237</c:v>
                </c:pt>
                <c:pt idx="404">
                  <c:v>2.9466110961342529</c:v>
                </c:pt>
                <c:pt idx="405">
                  <c:v>2.9103646915831085</c:v>
                </c:pt>
                <c:pt idx="406">
                  <c:v>2.8731713471924172</c:v>
                </c:pt>
                <c:pt idx="407">
                  <c:v>2.750870538324075</c:v>
                </c:pt>
                <c:pt idx="408">
                  <c:v>2.679939019319391</c:v>
                </c:pt>
                <c:pt idx="409">
                  <c:v>2.6552100968343257</c:v>
                </c:pt>
                <c:pt idx="410">
                  <c:v>2.7845577171726581</c:v>
                </c:pt>
                <c:pt idx="411">
                  <c:v>2.7551935472432478</c:v>
                </c:pt>
                <c:pt idx="412">
                  <c:v>2.5747136032708133</c:v>
                </c:pt>
                <c:pt idx="413">
                  <c:v>2.4988560911102673</c:v>
                </c:pt>
                <c:pt idx="414">
                  <c:v>2.4290874512923137</c:v>
                </c:pt>
                <c:pt idx="415">
                  <c:v>2.4091918404044153</c:v>
                </c:pt>
                <c:pt idx="416">
                  <c:v>2.3390999577595846</c:v>
                </c:pt>
                <c:pt idx="417">
                  <c:v>2.2640086120852865</c:v>
                </c:pt>
                <c:pt idx="418">
                  <c:v>2.2632420465043555</c:v>
                </c:pt>
                <c:pt idx="419">
                  <c:v>2.2697009258117049</c:v>
                </c:pt>
                <c:pt idx="420">
                  <c:v>2.3264557696791401</c:v>
                </c:pt>
                <c:pt idx="421">
                  <c:v>2.4248465369401511</c:v>
                </c:pt>
                <c:pt idx="422">
                  <c:v>2.5612827585056719</c:v>
                </c:pt>
                <c:pt idx="423">
                  <c:v>2.5017251910686662</c:v>
                </c:pt>
                <c:pt idx="424">
                  <c:v>2.5346719557151465</c:v>
                </c:pt>
                <c:pt idx="425">
                  <c:v>2.5920801888845162</c:v>
                </c:pt>
                <c:pt idx="426">
                  <c:v>2.5654135095454649</c:v>
                </c:pt>
                <c:pt idx="427">
                  <c:v>2.6531998932373928</c:v>
                </c:pt>
                <c:pt idx="428">
                  <c:v>2.7095648702800301</c:v>
                </c:pt>
                <c:pt idx="429">
                  <c:v>2.8011820928898969</c:v>
                </c:pt>
                <c:pt idx="430">
                  <c:v>2.8662097814499519</c:v>
                </c:pt>
                <c:pt idx="431">
                  <c:v>2.8874290633350617</c:v>
                </c:pt>
                <c:pt idx="432">
                  <c:v>2.8810867256518842</c:v>
                </c:pt>
                <c:pt idx="433">
                  <c:v>2.8309163351485354</c:v>
                </c:pt>
                <c:pt idx="434">
                  <c:v>2.7823930736225542</c:v>
                </c:pt>
                <c:pt idx="435">
                  <c:v>2.7238214262998603</c:v>
                </c:pt>
                <c:pt idx="436">
                  <c:v>2.6944645077676381</c:v>
                </c:pt>
                <c:pt idx="437">
                  <c:v>2.6506579683941029</c:v>
                </c:pt>
                <c:pt idx="438">
                  <c:v>2.5625424231330287</c:v>
                </c:pt>
                <c:pt idx="439">
                  <c:v>2.5132648207963242</c:v>
                </c:pt>
                <c:pt idx="440">
                  <c:v>2.5425119365901629</c:v>
                </c:pt>
                <c:pt idx="441">
                  <c:v>2.5745487852719071</c:v>
                </c:pt>
                <c:pt idx="442">
                  <c:v>2.6034289778187909</c:v>
                </c:pt>
                <c:pt idx="443">
                  <c:v>2.5219350375693059</c:v>
                </c:pt>
                <c:pt idx="444">
                  <c:v>2.4898719620180088</c:v>
                </c:pt>
                <c:pt idx="445">
                  <c:v>2.4981571504753362</c:v>
                </c:pt>
                <c:pt idx="446">
                  <c:v>2.4824052472208975</c:v>
                </c:pt>
                <c:pt idx="447">
                  <c:v>2.4792239591734329</c:v>
                </c:pt>
                <c:pt idx="448">
                  <c:v>2.3938819271936573</c:v>
                </c:pt>
                <c:pt idx="449">
                  <c:v>2.3673056141187816</c:v>
                </c:pt>
                <c:pt idx="450">
                  <c:v>2.4251667068516154</c:v>
                </c:pt>
                <c:pt idx="451">
                  <c:v>2.4626018274614427</c:v>
                </c:pt>
                <c:pt idx="452">
                  <c:v>2.4337114755503353</c:v>
                </c:pt>
                <c:pt idx="453">
                  <c:v>2.3802242854001605</c:v>
                </c:pt>
                <c:pt idx="454">
                  <c:v>2.4656018186335666</c:v>
                </c:pt>
                <c:pt idx="455">
                  <c:v>2.8363586355734651</c:v>
                </c:pt>
                <c:pt idx="456">
                  <c:v>2.6885136866136268</c:v>
                </c:pt>
                <c:pt idx="457">
                  <c:v>2.6589154274248563</c:v>
                </c:pt>
                <c:pt idx="458">
                  <c:v>2.6596808198661179</c:v>
                </c:pt>
                <c:pt idx="459">
                  <c:v>2.8584732228406966</c:v>
                </c:pt>
                <c:pt idx="460">
                  <c:v>2.8720350308510167</c:v>
                </c:pt>
                <c:pt idx="461">
                  <c:v>2.8668297993234644</c:v>
                </c:pt>
                <c:pt idx="462">
                  <c:v>2.8177573102125897</c:v>
                </c:pt>
                <c:pt idx="463">
                  <c:v>2.821989111681491</c:v>
                </c:pt>
                <c:pt idx="464">
                  <c:v>2.7946655815820902</c:v>
                </c:pt>
                <c:pt idx="465">
                  <c:v>2.739985381646548</c:v>
                </c:pt>
                <c:pt idx="466">
                  <c:v>2.7186614417738908</c:v>
                </c:pt>
                <c:pt idx="467">
                  <c:v>2.7220094838500368</c:v>
                </c:pt>
                <c:pt idx="468">
                  <c:v>2.6926760580371889</c:v>
                </c:pt>
                <c:pt idx="469">
                  <c:v>2.6848725448361832</c:v>
                </c:pt>
                <c:pt idx="470">
                  <c:v>2.6366329492856915</c:v>
                </c:pt>
                <c:pt idx="471">
                  <c:v>2.4588838443017975</c:v>
                </c:pt>
                <c:pt idx="472">
                  <c:v>2.4024121839975541</c:v>
                </c:pt>
                <c:pt idx="473">
                  <c:v>2.180390206311746</c:v>
                </c:pt>
                <c:pt idx="474">
                  <c:v>2.1248792817773081</c:v>
                </c:pt>
                <c:pt idx="475">
                  <c:v>2.0354214958038446</c:v>
                </c:pt>
                <c:pt idx="476">
                  <c:v>2.106709373979665</c:v>
                </c:pt>
                <c:pt idx="477">
                  <c:v>2.1091238832427979</c:v>
                </c:pt>
                <c:pt idx="478">
                  <c:v>2.2313870944987784</c:v>
                </c:pt>
                <c:pt idx="479">
                  <c:v>2.1914015108183107</c:v>
                </c:pt>
                <c:pt idx="480">
                  <c:v>2.0921670828498256</c:v>
                </c:pt>
                <c:pt idx="481">
                  <c:v>2.1125513002913117</c:v>
                </c:pt>
                <c:pt idx="482">
                  <c:v>2.1327739260385914</c:v>
                </c:pt>
                <c:pt idx="483">
                  <c:v>2.0958681429137602</c:v>
                </c:pt>
                <c:pt idx="484">
                  <c:v>2.0734289242683608</c:v>
                </c:pt>
                <c:pt idx="485">
                  <c:v>2.2318504685717091</c:v>
                </c:pt>
                <c:pt idx="486">
                  <c:v>2.1051133101225283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32-484D-A0CE-47D0F12B635C}"/>
            </c:ext>
          </c:extLst>
        </c:ser>
        <c:ser>
          <c:idx val="8"/>
          <c:order val="1"/>
          <c:tx>
            <c:v>1.31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9732-484D-A0CE-47D0F12B635C}"/>
              </c:ext>
            </c:extLst>
          </c:dPt>
          <c:xVal>
            <c:numRef>
              <c:f>'SCPT-13'!$BZ$5:$BZ$6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'SCPT-13'!$BY$5:$BY$6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32-484D-A0CE-47D0F12B635C}"/>
            </c:ext>
          </c:extLst>
        </c:ser>
        <c:ser>
          <c:idx val="9"/>
          <c:order val="2"/>
          <c:tx>
            <c:v>2.05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'SCPT-13'!$CA$5:$CA$6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'SCPT-13'!$BY$5:$BY$6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32-484D-A0CE-47D0F12B635C}"/>
            </c:ext>
          </c:extLst>
        </c:ser>
        <c:ser>
          <c:idx val="10"/>
          <c:order val="3"/>
          <c:tx>
            <c:v>2.6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'SCPT-13'!$CB$5:$CB$6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'SCPT-13'!$BY$5:$BY$6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32-484D-A0CE-47D0F12B635C}"/>
            </c:ext>
          </c:extLst>
        </c:ser>
        <c:ser>
          <c:idx val="11"/>
          <c:order val="4"/>
          <c:tx>
            <c:v>2.95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'SCPT-13'!$CC$5:$CC$6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'SCPT-13'!$BY$5:$BY$6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32-484D-A0CE-47D0F12B635C}"/>
            </c:ext>
          </c:extLst>
        </c:ser>
        <c:ser>
          <c:idx val="12"/>
          <c:order val="5"/>
          <c:tx>
            <c:v>3.6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9732-484D-A0CE-47D0F12B635C}"/>
              </c:ext>
            </c:extLst>
          </c:dPt>
          <c:xVal>
            <c:numRef>
              <c:f>'SCPT-13'!$CD$5:$CD$6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'SCPT-13'!$BY$5:$BY$6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32-484D-A0CE-47D0F12B635C}"/>
            </c:ext>
          </c:extLst>
        </c:ser>
        <c:ser>
          <c:idx val="13"/>
          <c:order val="6"/>
          <c:tx>
            <c:strRef>
              <c:f>'SCPT-13'!$AR$9</c:f>
              <c:strCache>
                <c:ptCount val="1"/>
                <c:pt idx="0">
                  <c:v>Isbt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'SCPT-13'!$AR$13:$AR$9908</c:f>
              <c:numCache>
                <c:formatCode>0.0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3.7216543449689743</c:v>
                </c:pt>
                <c:pt idx="5">
                  <c:v>3.6757686739148214</c:v>
                </c:pt>
                <c:pt idx="6">
                  <c:v>3.6794878045344648</c:v>
                </c:pt>
                <c:pt idx="7">
                  <c:v>3.6873950579298946</c:v>
                </c:pt>
                <c:pt idx="8">
                  <c:v>3.6905649475016289</c:v>
                </c:pt>
                <c:pt idx="9">
                  <c:v>3.7121896316808156</c:v>
                </c:pt>
                <c:pt idx="10">
                  <c:v>3.696743428010322</c:v>
                </c:pt>
                <c:pt idx="11">
                  <c:v>3.6655749152697452</c:v>
                </c:pt>
                <c:pt idx="12">
                  <c:v>3.6461049733089168</c:v>
                </c:pt>
                <c:pt idx="13">
                  <c:v>3.6429650923625974</c:v>
                </c:pt>
                <c:pt idx="14">
                  <c:v>3.6585509659774562</c:v>
                </c:pt>
                <c:pt idx="15">
                  <c:v>3.6648824400709037</c:v>
                </c:pt>
                <c:pt idx="16">
                  <c:v>3.6722571619189543</c:v>
                </c:pt>
                <c:pt idx="17">
                  <c:v>3.686623483043165</c:v>
                </c:pt>
                <c:pt idx="18">
                  <c:v>3.6936334706941487</c:v>
                </c:pt>
                <c:pt idx="19">
                  <c:v>3.6813006412614553</c:v>
                </c:pt>
                <c:pt idx="20">
                  <c:v>3.6638171763394731</c:v>
                </c:pt>
                <c:pt idx="21">
                  <c:v>3.6343904889893235</c:v>
                </c:pt>
                <c:pt idx="22">
                  <c:v>3.6320422235089045</c:v>
                </c:pt>
                <c:pt idx="23">
                  <c:v>3.6175646255180043</c:v>
                </c:pt>
                <c:pt idx="24">
                  <c:v>3.6121818522141695</c:v>
                </c:pt>
                <c:pt idx="25">
                  <c:v>3.6347183069657261</c:v>
                </c:pt>
                <c:pt idx="26">
                  <c:v>3.6811530421181509</c:v>
                </c:pt>
                <c:pt idx="27">
                  <c:v>3.7276598348643244</c:v>
                </c:pt>
                <c:pt idx="28">
                  <c:v>3.7930199691142934</c:v>
                </c:pt>
                <c:pt idx="29">
                  <c:v>3.7865712410313983</c:v>
                </c:pt>
                <c:pt idx="30">
                  <c:v>3.774079077657682</c:v>
                </c:pt>
                <c:pt idx="31">
                  <c:v>3.7631072367690956</c:v>
                </c:pt>
                <c:pt idx="32">
                  <c:v>3.7563768583754427</c:v>
                </c:pt>
                <c:pt idx="33">
                  <c:v>3.7408677906059982</c:v>
                </c:pt>
                <c:pt idx="34">
                  <c:v>3.7323194031156688</c:v>
                </c:pt>
                <c:pt idx="35">
                  <c:v>3.7298000294039566</c:v>
                </c:pt>
                <c:pt idx="36">
                  <c:v>3.7121520612572243</c:v>
                </c:pt>
                <c:pt idx="37">
                  <c:v>3.7038395687209209</c:v>
                </c:pt>
                <c:pt idx="38">
                  <c:v>3.7006815168483111</c:v>
                </c:pt>
                <c:pt idx="39">
                  <c:v>3.7088873391187249</c:v>
                </c:pt>
                <c:pt idx="40">
                  <c:v>3.6976046649756742</c:v>
                </c:pt>
                <c:pt idx="41">
                  <c:v>3.6680826117644094</c:v>
                </c:pt>
                <c:pt idx="42">
                  <c:v>3.6673970621608709</c:v>
                </c:pt>
                <c:pt idx="43">
                  <c:v>3.6458314196928581</c:v>
                </c:pt>
                <c:pt idx="44">
                  <c:v>3.6525549212188526</c:v>
                </c:pt>
                <c:pt idx="45">
                  <c:v>3.6377714152648726</c:v>
                </c:pt>
                <c:pt idx="46">
                  <c:v>3.6069983428946473</c:v>
                </c:pt>
                <c:pt idx="47">
                  <c:v>3.6069983428946473</c:v>
                </c:pt>
                <c:pt idx="48">
                  <c:v>3.5951557560329959</c:v>
                </c:pt>
                <c:pt idx="49">
                  <c:v>3.5933869054462932</c:v>
                </c:pt>
                <c:pt idx="50">
                  <c:v>3.615702162964276</c:v>
                </c:pt>
                <c:pt idx="51">
                  <c:v>3.6288650387922585</c:v>
                </c:pt>
                <c:pt idx="52">
                  <c:v>3.6153003117749214</c:v>
                </c:pt>
                <c:pt idx="53">
                  <c:v>3.619547083783945</c:v>
                </c:pt>
                <c:pt idx="54">
                  <c:v>3.630667769101307</c:v>
                </c:pt>
                <c:pt idx="55">
                  <c:v>3.6310048978592193</c:v>
                </c:pt>
                <c:pt idx="56">
                  <c:v>3.6272712144154062</c:v>
                </c:pt>
                <c:pt idx="57">
                  <c:v>3.6292683359747038</c:v>
                </c:pt>
                <c:pt idx="58">
                  <c:v>3.6278542077550209</c:v>
                </c:pt>
                <c:pt idx="59">
                  <c:v>3.6118628842913547</c:v>
                </c:pt>
                <c:pt idx="60">
                  <c:v>3.615453749534693</c:v>
                </c:pt>
                <c:pt idx="61">
                  <c:v>3.6247392386834334</c:v>
                </c:pt>
                <c:pt idx="62">
                  <c:v>3.6172316104514199</c:v>
                </c:pt>
                <c:pt idx="63">
                  <c:v>3.5923133512918111</c:v>
                </c:pt>
                <c:pt idx="64">
                  <c:v>3.5711979809316201</c:v>
                </c:pt>
                <c:pt idx="65">
                  <c:v>3.5693939198751496</c:v>
                </c:pt>
                <c:pt idx="66">
                  <c:v>3.5468729798782537</c:v>
                </c:pt>
                <c:pt idx="67">
                  <c:v>3.5359925658415334</c:v>
                </c:pt>
                <c:pt idx="68">
                  <c:v>3.5357240645308705</c:v>
                </c:pt>
                <c:pt idx="69">
                  <c:v>3.5145362103757729</c:v>
                </c:pt>
                <c:pt idx="70">
                  <c:v>3.4278094183170236</c:v>
                </c:pt>
                <c:pt idx="71">
                  <c:v>3.2996828551068287</c:v>
                </c:pt>
                <c:pt idx="72">
                  <c:v>3.4387483632689242</c:v>
                </c:pt>
                <c:pt idx="73">
                  <c:v>3.5558751782263922</c:v>
                </c:pt>
                <c:pt idx="74">
                  <c:v>3.5129614319707487</c:v>
                </c:pt>
                <c:pt idx="75">
                  <c:v>3.5533462820431962</c:v>
                </c:pt>
                <c:pt idx="76">
                  <c:v>3.5925095039929746</c:v>
                </c:pt>
                <c:pt idx="77">
                  <c:v>3.6227627025259039</c:v>
                </c:pt>
                <c:pt idx="78">
                  <c:v>3.6281517023693257</c:v>
                </c:pt>
                <c:pt idx="79">
                  <c:v>3.5742157375483097</c:v>
                </c:pt>
                <c:pt idx="80">
                  <c:v>3.5530498541176563</c:v>
                </c:pt>
                <c:pt idx="81">
                  <c:v>3.5331293553433745</c:v>
                </c:pt>
                <c:pt idx="82">
                  <c:v>3.5071395728853125</c:v>
                </c:pt>
                <c:pt idx="83">
                  <c:v>3.3699688885694346</c:v>
                </c:pt>
                <c:pt idx="84">
                  <c:v>3.2403320827582531</c:v>
                </c:pt>
                <c:pt idx="85">
                  <c:v>3.2682625588281993</c:v>
                </c:pt>
                <c:pt idx="86">
                  <c:v>3.2909301560770445</c:v>
                </c:pt>
                <c:pt idx="87">
                  <c:v>3.5362042769291144</c:v>
                </c:pt>
                <c:pt idx="88">
                  <c:v>3.5646527139381399</c:v>
                </c:pt>
                <c:pt idx="89">
                  <c:v>3.6105114287223095</c:v>
                </c:pt>
                <c:pt idx="90">
                  <c:v>3.5715839911799447</c:v>
                </c:pt>
                <c:pt idx="91">
                  <c:v>3.6328273959473094</c:v>
                </c:pt>
                <c:pt idx="92">
                  <c:v>3.6236101733813686</c:v>
                </c:pt>
                <c:pt idx="93">
                  <c:v>3.6298503062374672</c:v>
                </c:pt>
                <c:pt idx="94">
                  <c:v>3.5904285100013231</c:v>
                </c:pt>
                <c:pt idx="95">
                  <c:v>3.519937514432363</c:v>
                </c:pt>
                <c:pt idx="96">
                  <c:v>3.4752989884980696</c:v>
                </c:pt>
                <c:pt idx="97">
                  <c:v>3.4582341484098409</c:v>
                </c:pt>
                <c:pt idx="98">
                  <c:v>3.4589475679380257</c:v>
                </c:pt>
                <c:pt idx="99">
                  <c:v>3.4767195485464129</c:v>
                </c:pt>
                <c:pt idx="100">
                  <c:v>3.4714402126674408</c:v>
                </c:pt>
                <c:pt idx="101">
                  <c:v>3.4354915498563567</c:v>
                </c:pt>
                <c:pt idx="102">
                  <c:v>3.4111537291205933</c:v>
                </c:pt>
                <c:pt idx="103">
                  <c:v>3.4853002023362785</c:v>
                </c:pt>
                <c:pt idx="104">
                  <c:v>3.4852646351042216</c:v>
                </c:pt>
                <c:pt idx="105">
                  <c:v>3.4624465804878208</c:v>
                </c:pt>
                <c:pt idx="106">
                  <c:v>3.6121569780248968</c:v>
                </c:pt>
                <c:pt idx="107">
                  <c:v>3.557490340278878</c:v>
                </c:pt>
                <c:pt idx="108">
                  <c:v>3.557490340278878</c:v>
                </c:pt>
                <c:pt idx="109">
                  <c:v>3.4700298754078185</c:v>
                </c:pt>
                <c:pt idx="110">
                  <c:v>3.3793775700716693</c:v>
                </c:pt>
                <c:pt idx="111">
                  <c:v>3.2594586885780847</c:v>
                </c:pt>
                <c:pt idx="112">
                  <c:v>3.2906991312363809</c:v>
                </c:pt>
                <c:pt idx="113">
                  <c:v>3.2804521096057728</c:v>
                </c:pt>
                <c:pt idx="114">
                  <c:v>3.3042524550047077</c:v>
                </c:pt>
                <c:pt idx="115">
                  <c:v>3.2692439180251975</c:v>
                </c:pt>
                <c:pt idx="116">
                  <c:v>3.3041392498823212</c:v>
                </c:pt>
                <c:pt idx="117">
                  <c:v>3.3414347158270319</c:v>
                </c:pt>
                <c:pt idx="118">
                  <c:v>3.357086458525528</c:v>
                </c:pt>
                <c:pt idx="119">
                  <c:v>3.3639815776764772</c:v>
                </c:pt>
                <c:pt idx="120">
                  <c:v>3.3694041560443719</c:v>
                </c:pt>
                <c:pt idx="121">
                  <c:v>3.374949242479091</c:v>
                </c:pt>
                <c:pt idx="122">
                  <c:v>3.3823792427594515</c:v>
                </c:pt>
                <c:pt idx="123">
                  <c:v>3.3635195508457612</c:v>
                </c:pt>
                <c:pt idx="124">
                  <c:v>3.3678849598198624</c:v>
                </c:pt>
                <c:pt idx="125">
                  <c:v>3.3526168006452632</c:v>
                </c:pt>
                <c:pt idx="126">
                  <c:v>3.3584619558248732</c:v>
                </c:pt>
                <c:pt idx="127">
                  <c:v>3.3587550288718608</c:v>
                </c:pt>
                <c:pt idx="128">
                  <c:v>3.3546440387370655</c:v>
                </c:pt>
                <c:pt idx="129">
                  <c:v>3.3169294574484649</c:v>
                </c:pt>
                <c:pt idx="130">
                  <c:v>3.348932547581343</c:v>
                </c:pt>
                <c:pt idx="131">
                  <c:v>3.3823191114094611</c:v>
                </c:pt>
                <c:pt idx="132">
                  <c:v>3.3960550546374666</c:v>
                </c:pt>
                <c:pt idx="133">
                  <c:v>3.4086255189272952</c:v>
                </c:pt>
                <c:pt idx="134">
                  <c:v>3.4437625845933226</c:v>
                </c:pt>
                <c:pt idx="135">
                  <c:v>3.4952921752298955</c:v>
                </c:pt>
                <c:pt idx="136">
                  <c:v>3.4883318570194053</c:v>
                </c:pt>
                <c:pt idx="137">
                  <c:v>3.4895633345200152</c:v>
                </c:pt>
                <c:pt idx="138">
                  <c:v>3.4582540482068995</c:v>
                </c:pt>
                <c:pt idx="139">
                  <c:v>3.4454871407096808</c:v>
                </c:pt>
                <c:pt idx="140">
                  <c:v>3.4231656970141784</c:v>
                </c:pt>
                <c:pt idx="141">
                  <c:v>3.4231656970141784</c:v>
                </c:pt>
                <c:pt idx="142">
                  <c:v>3.3788314876156211</c:v>
                </c:pt>
                <c:pt idx="143">
                  <c:v>3.3675085210218181</c:v>
                </c:pt>
                <c:pt idx="144">
                  <c:v>3.3629975370433853</c:v>
                </c:pt>
                <c:pt idx="145">
                  <c:v>3.3559801878320021</c:v>
                </c:pt>
                <c:pt idx="146">
                  <c:v>3.3459512617872109</c:v>
                </c:pt>
                <c:pt idx="147">
                  <c:v>3.2544088868600412</c:v>
                </c:pt>
                <c:pt idx="148">
                  <c:v>3.2488814854684462</c:v>
                </c:pt>
                <c:pt idx="149">
                  <c:v>3.2456254676429941</c:v>
                </c:pt>
                <c:pt idx="150">
                  <c:v>3.3708223582289114</c:v>
                </c:pt>
                <c:pt idx="151">
                  <c:v>3.4090461452566156</c:v>
                </c:pt>
                <c:pt idx="152">
                  <c:v>3.4234793406317161</c:v>
                </c:pt>
                <c:pt idx="153">
                  <c:v>3.4420385923907455</c:v>
                </c:pt>
                <c:pt idx="154">
                  <c:v>3.4272901749855231</c:v>
                </c:pt>
                <c:pt idx="155">
                  <c:v>3.4247486846220321</c:v>
                </c:pt>
                <c:pt idx="156">
                  <c:v>3.4342043184356341</c:v>
                </c:pt>
                <c:pt idx="157">
                  <c:v>3.4153911041836222</c:v>
                </c:pt>
                <c:pt idx="158">
                  <c:v>3.4283508940583514</c:v>
                </c:pt>
                <c:pt idx="159">
                  <c:v>3.4296857129654783</c:v>
                </c:pt>
                <c:pt idx="160">
                  <c:v>3.4657616093633603</c:v>
                </c:pt>
                <c:pt idx="161">
                  <c:v>3.4803682215033658</c:v>
                </c:pt>
                <c:pt idx="162">
                  <c:v>3.5171007155241862</c:v>
                </c:pt>
                <c:pt idx="163">
                  <c:v>3.5121286862670678</c:v>
                </c:pt>
                <c:pt idx="164">
                  <c:v>3.4823180921079744</c:v>
                </c:pt>
                <c:pt idx="165">
                  <c:v>3.4141918041017929</c:v>
                </c:pt>
                <c:pt idx="166">
                  <c:v>3.3385473936794465</c:v>
                </c:pt>
                <c:pt idx="167">
                  <c:v>3.3367767014906913</c:v>
                </c:pt>
                <c:pt idx="168">
                  <c:v>3.3779849174477015</c:v>
                </c:pt>
                <c:pt idx="169">
                  <c:v>3.3418203001373352</c:v>
                </c:pt>
                <c:pt idx="170">
                  <c:v>3.3181653996193647</c:v>
                </c:pt>
                <c:pt idx="171">
                  <c:v>3.3205214227690747</c:v>
                </c:pt>
                <c:pt idx="172">
                  <c:v>3.3241950343620092</c:v>
                </c:pt>
                <c:pt idx="173">
                  <c:v>3.3274055164280556</c:v>
                </c:pt>
                <c:pt idx="174">
                  <c:v>3.3407794344531552</c:v>
                </c:pt>
                <c:pt idx="175">
                  <c:v>3.3352335428400095</c:v>
                </c:pt>
                <c:pt idx="176">
                  <c:v>3.3682407867256012</c:v>
                </c:pt>
                <c:pt idx="177">
                  <c:v>3.3827285769204991</c:v>
                </c:pt>
                <c:pt idx="178">
                  <c:v>3.3861268774604323</c:v>
                </c:pt>
                <c:pt idx="179">
                  <c:v>3.3771366678387156</c:v>
                </c:pt>
                <c:pt idx="180">
                  <c:v>3.3551768789498384</c:v>
                </c:pt>
                <c:pt idx="181">
                  <c:v>3.3461465139666746</c:v>
                </c:pt>
                <c:pt idx="182">
                  <c:v>3.2932105718353495</c:v>
                </c:pt>
                <c:pt idx="183">
                  <c:v>3.0990723270801999</c:v>
                </c:pt>
                <c:pt idx="184">
                  <c:v>3.0227489465448327</c:v>
                </c:pt>
                <c:pt idx="185">
                  <c:v>3.0200930881361532</c:v>
                </c:pt>
                <c:pt idx="186">
                  <c:v>3.1125749320885223</c:v>
                </c:pt>
                <c:pt idx="187">
                  <c:v>3.0967839402742046</c:v>
                </c:pt>
                <c:pt idx="188">
                  <c:v>3.051967994622971</c:v>
                </c:pt>
                <c:pt idx="189">
                  <c:v>3.022143917339192</c:v>
                </c:pt>
                <c:pt idx="190">
                  <c:v>3.0281297557155424</c:v>
                </c:pt>
                <c:pt idx="191">
                  <c:v>3.053060734812945</c:v>
                </c:pt>
                <c:pt idx="192">
                  <c:v>3.0662807931526292</c:v>
                </c:pt>
                <c:pt idx="193">
                  <c:v>3.0988335900659143</c:v>
                </c:pt>
                <c:pt idx="194">
                  <c:v>3.1124308945244166</c:v>
                </c:pt>
                <c:pt idx="195">
                  <c:v>3.1300053887894426</c:v>
                </c:pt>
                <c:pt idx="196">
                  <c:v>3.1513946364212058</c:v>
                </c:pt>
                <c:pt idx="197">
                  <c:v>3.1545888456502986</c:v>
                </c:pt>
                <c:pt idx="198">
                  <c:v>3.1545888456502986</c:v>
                </c:pt>
                <c:pt idx="199">
                  <c:v>3.1818854811946737</c:v>
                </c:pt>
                <c:pt idx="200">
                  <c:v>3.1809070743269885</c:v>
                </c:pt>
                <c:pt idx="201">
                  <c:v>3.1809070743269885</c:v>
                </c:pt>
                <c:pt idx="202">
                  <c:v>3.1809070743269885</c:v>
                </c:pt>
                <c:pt idx="203">
                  <c:v>3.1809070743269885</c:v>
                </c:pt>
                <c:pt idx="204">
                  <c:v>3.1809070743269885</c:v>
                </c:pt>
                <c:pt idx="205">
                  <c:v>3.1809070743269885</c:v>
                </c:pt>
                <c:pt idx="206">
                  <c:v>3.2565525375317343</c:v>
                </c:pt>
                <c:pt idx="207">
                  <c:v>3.2565525375317343</c:v>
                </c:pt>
                <c:pt idx="208">
                  <c:v>3.2642901533422863</c:v>
                </c:pt>
                <c:pt idx="209">
                  <c:v>3.2750258022248966</c:v>
                </c:pt>
                <c:pt idx="210">
                  <c:v>3.2657279989739525</c:v>
                </c:pt>
                <c:pt idx="211">
                  <c:v>3.3245095941817979</c:v>
                </c:pt>
                <c:pt idx="212">
                  <c:v>3.2371398662230386</c:v>
                </c:pt>
                <c:pt idx="213">
                  <c:v>3.2205523218932175</c:v>
                </c:pt>
                <c:pt idx="214">
                  <c:v>3.1902114399230328</c:v>
                </c:pt>
                <c:pt idx="215">
                  <c:v>3.182507448664369</c:v>
                </c:pt>
                <c:pt idx="216">
                  <c:v>3.1819455430227648</c:v>
                </c:pt>
                <c:pt idx="217">
                  <c:v>3.1956114484679592</c:v>
                </c:pt>
                <c:pt idx="218">
                  <c:v>3.1601728435625569</c:v>
                </c:pt>
                <c:pt idx="219">
                  <c:v>3.1537238843729409</c:v>
                </c:pt>
                <c:pt idx="220">
                  <c:v>3.1294681642710542</c:v>
                </c:pt>
                <c:pt idx="221">
                  <c:v>3.1155308869189979</c:v>
                </c:pt>
                <c:pt idx="222">
                  <c:v>3.0625351913604986</c:v>
                </c:pt>
                <c:pt idx="223">
                  <c:v>3.0538380667344005</c:v>
                </c:pt>
                <c:pt idx="224">
                  <c:v>3.0595410727322001</c:v>
                </c:pt>
                <c:pt idx="225">
                  <c:v>3.0417767697445957</c:v>
                </c:pt>
                <c:pt idx="226">
                  <c:v>3.0470421403494616</c:v>
                </c:pt>
                <c:pt idx="227">
                  <c:v>3.0231183350085273</c:v>
                </c:pt>
                <c:pt idx="228">
                  <c:v>2.9985463655625439</c:v>
                </c:pt>
                <c:pt idx="229">
                  <c:v>2.9740582696977138</c:v>
                </c:pt>
                <c:pt idx="230">
                  <c:v>2.9642650735709966</c:v>
                </c:pt>
                <c:pt idx="231">
                  <c:v>2.9402284405734886</c:v>
                </c:pt>
                <c:pt idx="232">
                  <c:v>2.941676664050124</c:v>
                </c:pt>
                <c:pt idx="233">
                  <c:v>2.9291548231875209</c:v>
                </c:pt>
                <c:pt idx="234">
                  <c:v>2.921586808032393</c:v>
                </c:pt>
                <c:pt idx="235">
                  <c:v>2.9200231744962868</c:v>
                </c:pt>
                <c:pt idx="236">
                  <c:v>2.9238746033576235</c:v>
                </c:pt>
                <c:pt idx="237">
                  <c:v>2.9139301200449212</c:v>
                </c:pt>
                <c:pt idx="238">
                  <c:v>2.8999939837687587</c:v>
                </c:pt>
                <c:pt idx="239">
                  <c:v>2.8605433651760062</c:v>
                </c:pt>
                <c:pt idx="240">
                  <c:v>2.839555088031561</c:v>
                </c:pt>
                <c:pt idx="241">
                  <c:v>2.8068947714625554</c:v>
                </c:pt>
                <c:pt idx="242">
                  <c:v>2.7996011982616702</c:v>
                </c:pt>
                <c:pt idx="243">
                  <c:v>2.7776514912181169</c:v>
                </c:pt>
                <c:pt idx="244">
                  <c:v>2.7839378638404484</c:v>
                </c:pt>
                <c:pt idx="245">
                  <c:v>2.7735119635724947</c:v>
                </c:pt>
                <c:pt idx="246">
                  <c:v>2.7756771845196053</c:v>
                </c:pt>
                <c:pt idx="247">
                  <c:v>2.7640344396170105</c:v>
                </c:pt>
                <c:pt idx="248">
                  <c:v>2.7640428876995657</c:v>
                </c:pt>
                <c:pt idx="249">
                  <c:v>2.7698137408184973</c:v>
                </c:pt>
                <c:pt idx="250">
                  <c:v>2.7879441671897855</c:v>
                </c:pt>
                <c:pt idx="251">
                  <c:v>2.7925308987415889</c:v>
                </c:pt>
                <c:pt idx="252">
                  <c:v>2.7812444043255637</c:v>
                </c:pt>
                <c:pt idx="253">
                  <c:v>2.7741203750893102</c:v>
                </c:pt>
                <c:pt idx="254">
                  <c:v>2.7593433244500369</c:v>
                </c:pt>
                <c:pt idx="255">
                  <c:v>2.7239666126386375</c:v>
                </c:pt>
                <c:pt idx="256">
                  <c:v>2.7127749016612004</c:v>
                </c:pt>
                <c:pt idx="257">
                  <c:v>2.7248057028201784</c:v>
                </c:pt>
                <c:pt idx="258">
                  <c:v>2.7342282795781956</c:v>
                </c:pt>
                <c:pt idx="259">
                  <c:v>2.722973344838469</c:v>
                </c:pt>
                <c:pt idx="260">
                  <c:v>2.7419656803057975</c:v>
                </c:pt>
                <c:pt idx="261">
                  <c:v>2.7526968754212158</c:v>
                </c:pt>
                <c:pt idx="262">
                  <c:v>2.754255038491316</c:v>
                </c:pt>
                <c:pt idx="263">
                  <c:v>2.7304484140896896</c:v>
                </c:pt>
                <c:pt idx="264">
                  <c:v>2.7044753944111841</c:v>
                </c:pt>
                <c:pt idx="265">
                  <c:v>2.705813886217058</c:v>
                </c:pt>
                <c:pt idx="266">
                  <c:v>2.7058816515304347</c:v>
                </c:pt>
                <c:pt idx="267">
                  <c:v>2.6980596578265539</c:v>
                </c:pt>
                <c:pt idx="268">
                  <c:v>2.7148365405585522</c:v>
                </c:pt>
                <c:pt idx="269">
                  <c:v>2.7279165122697213</c:v>
                </c:pt>
                <c:pt idx="270">
                  <c:v>2.7592106358879289</c:v>
                </c:pt>
                <c:pt idx="271">
                  <c:v>2.7977338961410632</c:v>
                </c:pt>
                <c:pt idx="272">
                  <c:v>2.849380120568636</c:v>
                </c:pt>
                <c:pt idx="273">
                  <c:v>2.8675447893465589</c:v>
                </c:pt>
                <c:pt idx="274">
                  <c:v>2.883414137182386</c:v>
                </c:pt>
                <c:pt idx="275">
                  <c:v>2.8771015739182526</c:v>
                </c:pt>
                <c:pt idx="276">
                  <c:v>2.8892705517437416</c:v>
                </c:pt>
                <c:pt idx="277">
                  <c:v>2.8936251636957713</c:v>
                </c:pt>
                <c:pt idx="278">
                  <c:v>2.928835320417551</c:v>
                </c:pt>
                <c:pt idx="279">
                  <c:v>2.9507412875249273</c:v>
                </c:pt>
                <c:pt idx="280">
                  <c:v>2.9695269985496044</c:v>
                </c:pt>
                <c:pt idx="281">
                  <c:v>2.9740573468580647</c:v>
                </c:pt>
                <c:pt idx="282">
                  <c:v>2.9650855009751265</c:v>
                </c:pt>
                <c:pt idx="283">
                  <c:v>2.9715860282555351</c:v>
                </c:pt>
                <c:pt idx="284">
                  <c:v>2.9407805547710453</c:v>
                </c:pt>
                <c:pt idx="285">
                  <c:v>2.9195777459444443</c:v>
                </c:pt>
                <c:pt idx="286">
                  <c:v>2.8930386486830471</c:v>
                </c:pt>
                <c:pt idx="287">
                  <c:v>2.8783210999930016</c:v>
                </c:pt>
                <c:pt idx="288">
                  <c:v>2.8627402697806725</c:v>
                </c:pt>
                <c:pt idx="289">
                  <c:v>2.8264789384371896</c:v>
                </c:pt>
                <c:pt idx="290">
                  <c:v>2.6829509549136943</c:v>
                </c:pt>
                <c:pt idx="291">
                  <c:v>2.7974783094280977</c:v>
                </c:pt>
                <c:pt idx="292">
                  <c:v>2.8589697114063002</c:v>
                </c:pt>
                <c:pt idx="293">
                  <c:v>2.8947140840191206</c:v>
                </c:pt>
                <c:pt idx="294">
                  <c:v>2.8938407455288329</c:v>
                </c:pt>
                <c:pt idx="295">
                  <c:v>2.8993464761623353</c:v>
                </c:pt>
                <c:pt idx="296">
                  <c:v>2.8797463834026771</c:v>
                </c:pt>
                <c:pt idx="297">
                  <c:v>2.8628061485845446</c:v>
                </c:pt>
                <c:pt idx="298">
                  <c:v>2.8403503388001856</c:v>
                </c:pt>
                <c:pt idx="299">
                  <c:v>2.830468504380808</c:v>
                </c:pt>
                <c:pt idx="300">
                  <c:v>2.8311513509430766</c:v>
                </c:pt>
                <c:pt idx="301">
                  <c:v>2.8301624083354993</c:v>
                </c:pt>
                <c:pt idx="302">
                  <c:v>2.8307809009388993</c:v>
                </c:pt>
                <c:pt idx="303">
                  <c:v>2.8354804801779321</c:v>
                </c:pt>
                <c:pt idx="304">
                  <c:v>2.8477172258180921</c:v>
                </c:pt>
                <c:pt idx="305">
                  <c:v>2.8589988623511422</c:v>
                </c:pt>
                <c:pt idx="306">
                  <c:v>2.8890963335731428</c:v>
                </c:pt>
                <c:pt idx="307">
                  <c:v>2.9398586085440339</c:v>
                </c:pt>
                <c:pt idx="308">
                  <c:v>2.9338538934815999</c:v>
                </c:pt>
                <c:pt idx="309">
                  <c:v>2.950063157371857</c:v>
                </c:pt>
                <c:pt idx="310">
                  <c:v>2.975234422963442</c:v>
                </c:pt>
                <c:pt idx="311">
                  <c:v>2.9461865476352909</c:v>
                </c:pt>
                <c:pt idx="312">
                  <c:v>2.8163117160777014</c:v>
                </c:pt>
                <c:pt idx="313">
                  <c:v>2.680618025904022</c:v>
                </c:pt>
                <c:pt idx="314">
                  <c:v>2.809542037793733</c:v>
                </c:pt>
                <c:pt idx="315">
                  <c:v>2.8873595580599107</c:v>
                </c:pt>
                <c:pt idx="316">
                  <c:v>2.8379057100369844</c:v>
                </c:pt>
                <c:pt idx="317">
                  <c:v>2.7502768953052397</c:v>
                </c:pt>
                <c:pt idx="318">
                  <c:v>2.7251113772145135</c:v>
                </c:pt>
                <c:pt idx="319">
                  <c:v>2.6680570985868979</c:v>
                </c:pt>
                <c:pt idx="320">
                  <c:v>2.7106310763614121</c:v>
                </c:pt>
                <c:pt idx="321">
                  <c:v>2.7330904210006643</c:v>
                </c:pt>
                <c:pt idx="322">
                  <c:v>2.8053129028304631</c:v>
                </c:pt>
                <c:pt idx="323">
                  <c:v>2.7914175170054527</c:v>
                </c:pt>
                <c:pt idx="324">
                  <c:v>2.7602425100702801</c:v>
                </c:pt>
                <c:pt idx="325">
                  <c:v>2.705399501288035</c:v>
                </c:pt>
                <c:pt idx="326">
                  <c:v>2.6882321096875095</c:v>
                </c:pt>
                <c:pt idx="327">
                  <c:v>2.5936120273999874</c:v>
                </c:pt>
                <c:pt idx="328">
                  <c:v>2.6740937678480869</c:v>
                </c:pt>
                <c:pt idx="329">
                  <c:v>2.6816971129018787</c:v>
                </c:pt>
                <c:pt idx="330">
                  <c:v>2.7504042107532909</c:v>
                </c:pt>
                <c:pt idx="331">
                  <c:v>2.7763275482613929</c:v>
                </c:pt>
                <c:pt idx="332">
                  <c:v>2.9468111394938621</c:v>
                </c:pt>
                <c:pt idx="333">
                  <c:v>2.9392583543781847</c:v>
                </c:pt>
                <c:pt idx="334">
                  <c:v>2.8799023141868436</c:v>
                </c:pt>
                <c:pt idx="335">
                  <c:v>2.8020781173242901</c:v>
                </c:pt>
                <c:pt idx="336">
                  <c:v>2.8000548633845606</c:v>
                </c:pt>
                <c:pt idx="337">
                  <c:v>2.6857409966206682</c:v>
                </c:pt>
                <c:pt idx="338">
                  <c:v>2.6354359753819767</c:v>
                </c:pt>
                <c:pt idx="339">
                  <c:v>2.6649779389382378</c:v>
                </c:pt>
                <c:pt idx="340">
                  <c:v>2.740708868708281</c:v>
                </c:pt>
                <c:pt idx="341">
                  <c:v>2.7738408947374289</c:v>
                </c:pt>
                <c:pt idx="342">
                  <c:v>2.8577415832561557</c:v>
                </c:pt>
                <c:pt idx="343">
                  <c:v>2.9087939546590658</c:v>
                </c:pt>
                <c:pt idx="344">
                  <c:v>3.0263963833369982</c:v>
                </c:pt>
                <c:pt idx="345">
                  <c:v>3.0049416529007718</c:v>
                </c:pt>
                <c:pt idx="346">
                  <c:v>2.9866467469661382</c:v>
                </c:pt>
                <c:pt idx="347">
                  <c:v>2.9610413246759379</c:v>
                </c:pt>
                <c:pt idx="348">
                  <c:v>2.9824557702923253</c:v>
                </c:pt>
                <c:pt idx="349">
                  <c:v>2.9880811934132963</c:v>
                </c:pt>
                <c:pt idx="350">
                  <c:v>2.9785008647514961</c:v>
                </c:pt>
                <c:pt idx="351">
                  <c:v>3.003471518134031</c:v>
                </c:pt>
                <c:pt idx="352">
                  <c:v>3.0160262225558845</c:v>
                </c:pt>
                <c:pt idx="353">
                  <c:v>3.0170765041199656</c:v>
                </c:pt>
                <c:pt idx="354">
                  <c:v>2.9825770525657327</c:v>
                </c:pt>
                <c:pt idx="355">
                  <c:v>2.9497644132353358</c:v>
                </c:pt>
                <c:pt idx="356">
                  <c:v>2.9269592812080769</c:v>
                </c:pt>
                <c:pt idx="357">
                  <c:v>2.9125104110854476</c:v>
                </c:pt>
                <c:pt idx="358">
                  <c:v>2.8973487417360215</c:v>
                </c:pt>
                <c:pt idx="359">
                  <c:v>2.9115154347669994</c:v>
                </c:pt>
                <c:pt idx="360">
                  <c:v>2.9044745244310928</c:v>
                </c:pt>
                <c:pt idx="361">
                  <c:v>2.9027088184401313</c:v>
                </c:pt>
                <c:pt idx="362">
                  <c:v>2.9373196448332286</c:v>
                </c:pt>
                <c:pt idx="363">
                  <c:v>2.9315709612007641</c:v>
                </c:pt>
                <c:pt idx="364">
                  <c:v>2.8591899203217572</c:v>
                </c:pt>
                <c:pt idx="365">
                  <c:v>2.7805103263169859</c:v>
                </c:pt>
                <c:pt idx="366">
                  <c:v>2.69460121410077</c:v>
                </c:pt>
                <c:pt idx="367">
                  <c:v>2.6945315125395544</c:v>
                </c:pt>
                <c:pt idx="368">
                  <c:v>2.723831262922904</c:v>
                </c:pt>
                <c:pt idx="369">
                  <c:v>2.7992113606715501</c:v>
                </c:pt>
                <c:pt idx="370">
                  <c:v>2.9212455530053916</c:v>
                </c:pt>
                <c:pt idx="371">
                  <c:v>2.9592176407813024</c:v>
                </c:pt>
                <c:pt idx="372">
                  <c:v>2.9631750696706671</c:v>
                </c:pt>
                <c:pt idx="373">
                  <c:v>2.9627527519602226</c:v>
                </c:pt>
                <c:pt idx="374">
                  <c:v>2.928026915378577</c:v>
                </c:pt>
                <c:pt idx="375">
                  <c:v>2.8994527728419732</c:v>
                </c:pt>
                <c:pt idx="376">
                  <c:v>2.85799748931358</c:v>
                </c:pt>
                <c:pt idx="377">
                  <c:v>2.7632853455544342</c:v>
                </c:pt>
                <c:pt idx="378">
                  <c:v>2.7063561581369435</c:v>
                </c:pt>
                <c:pt idx="379">
                  <c:v>2.6610057846960888</c:v>
                </c:pt>
                <c:pt idx="380">
                  <c:v>2.6747625363156025</c:v>
                </c:pt>
                <c:pt idx="381">
                  <c:v>2.6969137798446066</c:v>
                </c:pt>
                <c:pt idx="382">
                  <c:v>2.7686987033047816</c:v>
                </c:pt>
                <c:pt idx="383">
                  <c:v>2.8255649336896744</c:v>
                </c:pt>
                <c:pt idx="384">
                  <c:v>2.8665448913499145</c:v>
                </c:pt>
                <c:pt idx="385">
                  <c:v>2.9146664766825059</c:v>
                </c:pt>
                <c:pt idx="386">
                  <c:v>2.9155415540605527</c:v>
                </c:pt>
                <c:pt idx="387">
                  <c:v>2.8980098000938512</c:v>
                </c:pt>
                <c:pt idx="388">
                  <c:v>2.9032003833011055</c:v>
                </c:pt>
                <c:pt idx="389">
                  <c:v>2.9511056333287313</c:v>
                </c:pt>
                <c:pt idx="390">
                  <c:v>2.9749199777848672</c:v>
                </c:pt>
                <c:pt idx="391">
                  <c:v>2.9870753550951745</c:v>
                </c:pt>
                <c:pt idx="392">
                  <c:v>2.9825072827293093</c:v>
                </c:pt>
                <c:pt idx="393">
                  <c:v>3.0261918402072512</c:v>
                </c:pt>
                <c:pt idx="394">
                  <c:v>3.0533590402537532</c:v>
                </c:pt>
                <c:pt idx="395">
                  <c:v>3.0341617748584979</c:v>
                </c:pt>
                <c:pt idx="396">
                  <c:v>3.0228895679711929</c:v>
                </c:pt>
                <c:pt idx="397">
                  <c:v>2.9928562512701258</c:v>
                </c:pt>
                <c:pt idx="398">
                  <c:v>2.9894668027623172</c:v>
                </c:pt>
                <c:pt idx="399">
                  <c:v>2.9926578165915645</c:v>
                </c:pt>
                <c:pt idx="400">
                  <c:v>3.0534713162706275</c:v>
                </c:pt>
                <c:pt idx="401">
                  <c:v>3.0679408115930977</c:v>
                </c:pt>
                <c:pt idx="402">
                  <c:v>3.0933694845761326</c:v>
                </c:pt>
                <c:pt idx="403">
                  <c:v>3.0344778748470396</c:v>
                </c:pt>
                <c:pt idx="404">
                  <c:v>3.0585390180887435</c:v>
                </c:pt>
                <c:pt idx="405">
                  <c:v>3.0228821842157494</c:v>
                </c:pt>
                <c:pt idx="406">
                  <c:v>2.9848318712928363</c:v>
                </c:pt>
                <c:pt idx="407">
                  <c:v>2.8670926143109701</c:v>
                </c:pt>
                <c:pt idx="408">
                  <c:v>2.7964824368647161</c:v>
                </c:pt>
                <c:pt idx="409">
                  <c:v>2.7706440547748041</c:v>
                </c:pt>
                <c:pt idx="410">
                  <c:v>2.8944948806685296</c:v>
                </c:pt>
                <c:pt idx="411">
                  <c:v>2.8658154983061666</c:v>
                </c:pt>
                <c:pt idx="412">
                  <c:v>2.6916829724428029</c:v>
                </c:pt>
                <c:pt idx="413">
                  <c:v>2.6160502916061534</c:v>
                </c:pt>
                <c:pt idx="414">
                  <c:v>2.5455321332390319</c:v>
                </c:pt>
                <c:pt idx="415">
                  <c:v>2.5246909093382932</c:v>
                </c:pt>
                <c:pt idx="416">
                  <c:v>2.4531716653713787</c:v>
                </c:pt>
                <c:pt idx="417">
                  <c:v>2.3762024799559018</c:v>
                </c:pt>
                <c:pt idx="418">
                  <c:v>2.374414739982984</c:v>
                </c:pt>
                <c:pt idx="419">
                  <c:v>2.380034334616512</c:v>
                </c:pt>
                <c:pt idx="420">
                  <c:v>2.4368921506550234</c:v>
                </c:pt>
                <c:pt idx="421">
                  <c:v>2.5356085993790431</c:v>
                </c:pt>
                <c:pt idx="422">
                  <c:v>2.6714027434868433</c:v>
                </c:pt>
                <c:pt idx="423">
                  <c:v>2.6108271211090917</c:v>
                </c:pt>
                <c:pt idx="424">
                  <c:v>2.6430027116578927</c:v>
                </c:pt>
                <c:pt idx="425">
                  <c:v>2.6996269242006075</c:v>
                </c:pt>
                <c:pt idx="426">
                  <c:v>2.6724485112509959</c:v>
                </c:pt>
                <c:pt idx="427">
                  <c:v>2.7590270388282812</c:v>
                </c:pt>
                <c:pt idx="428">
                  <c:v>2.8140553692575452</c:v>
                </c:pt>
                <c:pt idx="429">
                  <c:v>2.9029426293364402</c:v>
                </c:pt>
                <c:pt idx="430">
                  <c:v>2.9656573629890612</c:v>
                </c:pt>
                <c:pt idx="431">
                  <c:v>2.9842942521715718</c:v>
                </c:pt>
                <c:pt idx="432">
                  <c:v>2.9763486455381303</c:v>
                </c:pt>
                <c:pt idx="433">
                  <c:v>2.9264748027168217</c:v>
                </c:pt>
                <c:pt idx="434">
                  <c:v>2.8781728929621995</c:v>
                </c:pt>
                <c:pt idx="435">
                  <c:v>2.8192182686296601</c:v>
                </c:pt>
                <c:pt idx="436">
                  <c:v>2.789402287914259</c:v>
                </c:pt>
                <c:pt idx="437">
                  <c:v>2.7448563819503113</c:v>
                </c:pt>
                <c:pt idx="438">
                  <c:v>2.6578958984555925</c:v>
                </c:pt>
                <c:pt idx="439">
                  <c:v>2.6089301883052518</c:v>
                </c:pt>
                <c:pt idx="440">
                  <c:v>2.6375581677897539</c:v>
                </c:pt>
                <c:pt idx="441">
                  <c:v>2.6684506649393049</c:v>
                </c:pt>
                <c:pt idx="442">
                  <c:v>2.6964323180019285</c:v>
                </c:pt>
                <c:pt idx="443">
                  <c:v>2.6153581164405417</c:v>
                </c:pt>
                <c:pt idx="444">
                  <c:v>2.5832055723558591</c:v>
                </c:pt>
                <c:pt idx="445">
                  <c:v>2.5907190272055516</c:v>
                </c:pt>
                <c:pt idx="446">
                  <c:v>2.574325923018006</c:v>
                </c:pt>
                <c:pt idx="447">
                  <c:v>2.5706727320924134</c:v>
                </c:pt>
                <c:pt idx="448">
                  <c:v>2.484011595956916</c:v>
                </c:pt>
                <c:pt idx="449">
                  <c:v>2.4566096592103892</c:v>
                </c:pt>
                <c:pt idx="450">
                  <c:v>2.5141929622589942</c:v>
                </c:pt>
                <c:pt idx="451">
                  <c:v>2.551167003774208</c:v>
                </c:pt>
                <c:pt idx="452">
                  <c:v>2.5214233212849857</c:v>
                </c:pt>
                <c:pt idx="453">
                  <c:v>2.466638835261763</c:v>
                </c:pt>
                <c:pt idx="454">
                  <c:v>2.551968820185468</c:v>
                </c:pt>
                <c:pt idx="455">
                  <c:v>2.9199875549342829</c:v>
                </c:pt>
                <c:pt idx="456">
                  <c:v>2.7732270496933316</c:v>
                </c:pt>
                <c:pt idx="457">
                  <c:v>2.742385131614784</c:v>
                </c:pt>
                <c:pt idx="458">
                  <c:v>2.742385131614784</c:v>
                </c:pt>
                <c:pt idx="459">
                  <c:v>2.9379615115466651</c:v>
                </c:pt>
                <c:pt idx="460">
                  <c:v>2.9491896589100817</c:v>
                </c:pt>
                <c:pt idx="461">
                  <c:v>2.9418852202476522</c:v>
                </c:pt>
                <c:pt idx="462">
                  <c:v>2.8913285393967212</c:v>
                </c:pt>
                <c:pt idx="463">
                  <c:v>2.8935636712897259</c:v>
                </c:pt>
                <c:pt idx="464">
                  <c:v>2.8650371879593846</c:v>
                </c:pt>
                <c:pt idx="465">
                  <c:v>2.8112161269477447</c:v>
                </c:pt>
                <c:pt idx="466">
                  <c:v>2.789478747051326</c:v>
                </c:pt>
                <c:pt idx="467">
                  <c:v>2.7920142750034573</c:v>
                </c:pt>
                <c:pt idx="468">
                  <c:v>2.7630454204295618</c:v>
                </c:pt>
                <c:pt idx="469">
                  <c:v>2.7548317078764755</c:v>
                </c:pt>
                <c:pt idx="470">
                  <c:v>2.7071590209809613</c:v>
                </c:pt>
                <c:pt idx="471">
                  <c:v>2.5321869283558112</c:v>
                </c:pt>
                <c:pt idx="472">
                  <c:v>2.4757246163193867</c:v>
                </c:pt>
                <c:pt idx="473">
                  <c:v>2.2527494224239768</c:v>
                </c:pt>
                <c:pt idx="474">
                  <c:v>2.1957659243154679</c:v>
                </c:pt>
                <c:pt idx="475">
                  <c:v>2.1044360921098968</c:v>
                </c:pt>
                <c:pt idx="476">
                  <c:v>2.176024202380348</c:v>
                </c:pt>
                <c:pt idx="477">
                  <c:v>2.1780330596364261</c:v>
                </c:pt>
                <c:pt idx="478">
                  <c:v>2.3009518302682936</c:v>
                </c:pt>
                <c:pt idx="479">
                  <c:v>2.2600322030151352</c:v>
                </c:pt>
                <c:pt idx="480">
                  <c:v>2.1588561972038343</c:v>
                </c:pt>
                <c:pt idx="481">
                  <c:v>2.1783680641064551</c:v>
                </c:pt>
                <c:pt idx="482">
                  <c:v>2.1979307330303057</c:v>
                </c:pt>
                <c:pt idx="483">
                  <c:v>2.160064354176503</c:v>
                </c:pt>
                <c:pt idx="484">
                  <c:v>2.1369465910677889</c:v>
                </c:pt>
                <c:pt idx="485">
                  <c:v>2.2970028217108065</c:v>
                </c:pt>
                <c:pt idx="486">
                  <c:v>2.1681626282378943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32-484D-A0CE-47D0F12B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unitless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Shear Strength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'SCPT-13'!$AD$9</c:f>
              <c:strCache>
                <c:ptCount val="1"/>
                <c:pt idx="0">
                  <c:v>Su(Nkt)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'SCPT-13'!$AD$13:$AD$9908</c:f>
              <c:numCache>
                <c:formatCode>0</c:formatCode>
                <c:ptCount val="9896"/>
                <c:pt idx="0">
                  <c:v>0</c:v>
                </c:pt>
                <c:pt idx="1">
                  <c:v>-0.37825694117647068</c:v>
                </c:pt>
                <c:pt idx="2">
                  <c:v>-0.75651388235294137</c:v>
                </c:pt>
                <c:pt idx="3">
                  <c:v>-1.1347708235294118</c:v>
                </c:pt>
                <c:pt idx="4">
                  <c:v>149.78099576470589</c:v>
                </c:pt>
                <c:pt idx="5">
                  <c:v>179.88753882352941</c:v>
                </c:pt>
                <c:pt idx="6">
                  <c:v>183.16942305882353</c:v>
                </c:pt>
                <c:pt idx="7">
                  <c:v>181.83314258823529</c:v>
                </c:pt>
                <c:pt idx="8">
                  <c:v>181.97074447058822</c:v>
                </c:pt>
                <c:pt idx="9">
                  <c:v>177.73582870588234</c:v>
                </c:pt>
                <c:pt idx="10">
                  <c:v>180.74750117647059</c:v>
                </c:pt>
                <c:pt idx="11">
                  <c:v>188.94232658823532</c:v>
                </c:pt>
                <c:pt idx="12">
                  <c:v>191.85574023529412</c:v>
                </c:pt>
                <c:pt idx="13">
                  <c:v>190.86336564705883</c:v>
                </c:pt>
                <c:pt idx="14">
                  <c:v>185.30195576470589</c:v>
                </c:pt>
                <c:pt idx="15">
                  <c:v>181.21442823529409</c:v>
                </c:pt>
                <c:pt idx="16">
                  <c:v>178.47795952941178</c:v>
                </c:pt>
                <c:pt idx="17">
                  <c:v>176.74864376470586</c:v>
                </c:pt>
                <c:pt idx="18">
                  <c:v>175.70713976470589</c:v>
                </c:pt>
                <c:pt idx="19">
                  <c:v>179.23467105882352</c:v>
                </c:pt>
                <c:pt idx="20">
                  <c:v>181.31288470588234</c:v>
                </c:pt>
                <c:pt idx="21">
                  <c:v>185.50366305882352</c:v>
                </c:pt>
                <c:pt idx="22">
                  <c:v>185.91147670588234</c:v>
                </c:pt>
                <c:pt idx="23">
                  <c:v>188.60380800000001</c:v>
                </c:pt>
                <c:pt idx="24">
                  <c:v>191.93482164705878</c:v>
                </c:pt>
                <c:pt idx="25">
                  <c:v>189.12465882352942</c:v>
                </c:pt>
                <c:pt idx="26">
                  <c:v>182.67891952941176</c:v>
                </c:pt>
                <c:pt idx="27">
                  <c:v>171.61501552941175</c:v>
                </c:pt>
                <c:pt idx="28">
                  <c:v>147.16334682352939</c:v>
                </c:pt>
                <c:pt idx="29">
                  <c:v>168.18094870588234</c:v>
                </c:pt>
                <c:pt idx="30">
                  <c:v>171.63478588235293</c:v>
                </c:pt>
                <c:pt idx="31">
                  <c:v>169.04570541176471</c:v>
                </c:pt>
                <c:pt idx="32">
                  <c:v>167.19356611764704</c:v>
                </c:pt>
                <c:pt idx="33">
                  <c:v>165.29229741176471</c:v>
                </c:pt>
                <c:pt idx="34">
                  <c:v>163.51385223529411</c:v>
                </c:pt>
                <c:pt idx="35">
                  <c:v>163.89710117647056</c:v>
                </c:pt>
                <c:pt idx="36">
                  <c:v>168.94764423529409</c:v>
                </c:pt>
                <c:pt idx="37">
                  <c:v>173.99818729411763</c:v>
                </c:pt>
                <c:pt idx="38">
                  <c:v>176.02727152941173</c:v>
                </c:pt>
                <c:pt idx="39">
                  <c:v>175.69814399999998</c:v>
                </c:pt>
                <c:pt idx="40">
                  <c:v>174.87772235294119</c:v>
                </c:pt>
                <c:pt idx="41">
                  <c:v>187.24854776470588</c:v>
                </c:pt>
                <c:pt idx="42">
                  <c:v>188.54069082352942</c:v>
                </c:pt>
                <c:pt idx="43">
                  <c:v>194.35273976470592</c:v>
                </c:pt>
                <c:pt idx="44">
                  <c:v>191.56714164705878</c:v>
                </c:pt>
                <c:pt idx="45">
                  <c:v>196.51942588235289</c:v>
                </c:pt>
                <c:pt idx="46">
                  <c:v>207.68658070588231</c:v>
                </c:pt>
                <c:pt idx="47">
                  <c:v>207.30832376470585</c:v>
                </c:pt>
                <c:pt idx="48">
                  <c:v>213.14493741176469</c:v>
                </c:pt>
                <c:pt idx="49">
                  <c:v>218.19548047058819</c:v>
                </c:pt>
                <c:pt idx="50">
                  <c:v>214.84489411764702</c:v>
                </c:pt>
                <c:pt idx="51">
                  <c:v>212.08386070588239</c:v>
                </c:pt>
                <c:pt idx="52">
                  <c:v>217.1098390588235</c:v>
                </c:pt>
                <c:pt idx="53">
                  <c:v>220.56367623529411</c:v>
                </c:pt>
                <c:pt idx="54">
                  <c:v>220.94692517647059</c:v>
                </c:pt>
                <c:pt idx="55">
                  <c:v>223.00057411764709</c:v>
                </c:pt>
                <c:pt idx="56">
                  <c:v>224.16989364705884</c:v>
                </c:pt>
                <c:pt idx="57">
                  <c:v>221.67907199999996</c:v>
                </c:pt>
                <c:pt idx="58">
                  <c:v>220.58843858823531</c:v>
                </c:pt>
                <c:pt idx="59">
                  <c:v>224.18966399999996</c:v>
                </c:pt>
                <c:pt idx="60">
                  <c:v>222.31296</c:v>
                </c:pt>
                <c:pt idx="61">
                  <c:v>218.10260894117644</c:v>
                </c:pt>
                <c:pt idx="62">
                  <c:v>219.46844611764706</c:v>
                </c:pt>
                <c:pt idx="63">
                  <c:v>226.75437741176469</c:v>
                </c:pt>
                <c:pt idx="64">
                  <c:v>231.04341458823529</c:v>
                </c:pt>
                <c:pt idx="65">
                  <c:v>231.45122823529411</c:v>
                </c:pt>
                <c:pt idx="66">
                  <c:v>241.09537129411765</c:v>
                </c:pt>
                <c:pt idx="67">
                  <c:v>242.46120847058822</c:v>
                </c:pt>
                <c:pt idx="68">
                  <c:v>242.20577505882358</c:v>
                </c:pt>
                <c:pt idx="69">
                  <c:v>251.70252988235291</c:v>
                </c:pt>
                <c:pt idx="70">
                  <c:v>295.76182588235298</c:v>
                </c:pt>
                <c:pt idx="71">
                  <c:v>379.34573364705875</c:v>
                </c:pt>
                <c:pt idx="72">
                  <c:v>312.44625317647063</c:v>
                </c:pt>
                <c:pt idx="73">
                  <c:v>265.83721976470588</c:v>
                </c:pt>
                <c:pt idx="74">
                  <c:v>283.2683745882353</c:v>
                </c:pt>
                <c:pt idx="75">
                  <c:v>265.00701176470585</c:v>
                </c:pt>
                <c:pt idx="76">
                  <c:v>254.43440188235292</c:v>
                </c:pt>
                <c:pt idx="77">
                  <c:v>238.82602729411769</c:v>
                </c:pt>
                <c:pt idx="78">
                  <c:v>230.21859388235299</c:v>
                </c:pt>
                <c:pt idx="79">
                  <c:v>228.53840752941176</c:v>
                </c:pt>
                <c:pt idx="80">
                  <c:v>228.25840941176472</c:v>
                </c:pt>
                <c:pt idx="81">
                  <c:v>231.78594070588238</c:v>
                </c:pt>
                <c:pt idx="82">
                  <c:v>236.09954258823535</c:v>
                </c:pt>
                <c:pt idx="83">
                  <c:v>302.21794447058829</c:v>
                </c:pt>
                <c:pt idx="84">
                  <c:v>382.95234635294116</c:v>
                </c:pt>
                <c:pt idx="85">
                  <c:v>391.68759529411761</c:v>
                </c:pt>
                <c:pt idx="86">
                  <c:v>389.07395011764703</c:v>
                </c:pt>
                <c:pt idx="87">
                  <c:v>287.5136696470588</c:v>
                </c:pt>
                <c:pt idx="88">
                  <c:v>275.73738917647057</c:v>
                </c:pt>
                <c:pt idx="89">
                  <c:v>283.34266164705883</c:v>
                </c:pt>
                <c:pt idx="90">
                  <c:v>282.86614588235295</c:v>
                </c:pt>
                <c:pt idx="91">
                  <c:v>255.56497129411764</c:v>
                </c:pt>
                <c:pt idx="92">
                  <c:v>251.45287905882347</c:v>
                </c:pt>
                <c:pt idx="93">
                  <c:v>237.41664564705877</c:v>
                </c:pt>
                <c:pt idx="94">
                  <c:v>229.64441223529406</c:v>
                </c:pt>
                <c:pt idx="95">
                  <c:v>232.48413176470589</c:v>
                </c:pt>
                <c:pt idx="96">
                  <c:v>239.89288658823531</c:v>
                </c:pt>
                <c:pt idx="97">
                  <c:v>245.68037082352936</c:v>
                </c:pt>
                <c:pt idx="98">
                  <c:v>236.40969035294111</c:v>
                </c:pt>
                <c:pt idx="99">
                  <c:v>227.7531275294117</c:v>
                </c:pt>
                <c:pt idx="100">
                  <c:v>227.6450823529411</c:v>
                </c:pt>
                <c:pt idx="101">
                  <c:v>242.0056489411765</c:v>
                </c:pt>
                <c:pt idx="102">
                  <c:v>260.83699199999995</c:v>
                </c:pt>
                <c:pt idx="103">
                  <c:v>232.52866447058818</c:v>
                </c:pt>
                <c:pt idx="104">
                  <c:v>236.08076047058816</c:v>
                </c:pt>
                <c:pt idx="105">
                  <c:v>248.72179764705876</c:v>
                </c:pt>
                <c:pt idx="106">
                  <c:v>225.52292894117645</c:v>
                </c:pt>
                <c:pt idx="107">
                  <c:v>246.8353072941176</c:v>
                </c:pt>
                <c:pt idx="108">
                  <c:v>246.45705035294111</c:v>
                </c:pt>
                <c:pt idx="109">
                  <c:v>284.08039341176465</c:v>
                </c:pt>
                <c:pt idx="110">
                  <c:v>332.34025411764702</c:v>
                </c:pt>
                <c:pt idx="111">
                  <c:v>412.41140894117638</c:v>
                </c:pt>
                <c:pt idx="112">
                  <c:v>381.67117552941176</c:v>
                </c:pt>
                <c:pt idx="113">
                  <c:v>359.84793035294109</c:v>
                </c:pt>
                <c:pt idx="114">
                  <c:v>362.1963557647058</c:v>
                </c:pt>
                <c:pt idx="115">
                  <c:v>396.4297694117646</c:v>
                </c:pt>
                <c:pt idx="116">
                  <c:v>391.77725364705873</c:v>
                </c:pt>
                <c:pt idx="117">
                  <c:v>374.08087905882348</c:v>
                </c:pt>
                <c:pt idx="118">
                  <c:v>371.71288094117642</c:v>
                </c:pt>
                <c:pt idx="119">
                  <c:v>368.23947105882343</c:v>
                </c:pt>
                <c:pt idx="120">
                  <c:v>364.0782494117646</c:v>
                </c:pt>
                <c:pt idx="121">
                  <c:v>359.8678983529411</c:v>
                </c:pt>
                <c:pt idx="122">
                  <c:v>356.0997119999999</c:v>
                </c:pt>
                <c:pt idx="123">
                  <c:v>365.30169035294102</c:v>
                </c:pt>
                <c:pt idx="124">
                  <c:v>363.62150399999996</c:v>
                </c:pt>
                <c:pt idx="125">
                  <c:v>377.53990588235285</c:v>
                </c:pt>
                <c:pt idx="126">
                  <c:v>381.53416658823517</c:v>
                </c:pt>
                <c:pt idx="127">
                  <c:v>384.30019199999992</c:v>
                </c:pt>
                <c:pt idx="128">
                  <c:v>398.48880564705871</c:v>
                </c:pt>
                <c:pt idx="129">
                  <c:v>434.31892517647049</c:v>
                </c:pt>
                <c:pt idx="130">
                  <c:v>447.94255058823518</c:v>
                </c:pt>
                <c:pt idx="131">
                  <c:v>440.39139952941167</c:v>
                </c:pt>
                <c:pt idx="132">
                  <c:v>453.37634258823522</c:v>
                </c:pt>
                <c:pt idx="133">
                  <c:v>454.02980329411758</c:v>
                </c:pt>
                <c:pt idx="134">
                  <c:v>435.54735811764692</c:v>
                </c:pt>
                <c:pt idx="135">
                  <c:v>397.16750117647052</c:v>
                </c:pt>
                <c:pt idx="136">
                  <c:v>392.22020894117634</c:v>
                </c:pt>
                <c:pt idx="137">
                  <c:v>379.87894023529407</c:v>
                </c:pt>
                <c:pt idx="138">
                  <c:v>380.48327152941164</c:v>
                </c:pt>
                <c:pt idx="139">
                  <c:v>378.77852047058815</c:v>
                </c:pt>
                <c:pt idx="140">
                  <c:v>380.83216941176465</c:v>
                </c:pt>
                <c:pt idx="141">
                  <c:v>380.45391247058819</c:v>
                </c:pt>
                <c:pt idx="142">
                  <c:v>393.51254964705868</c:v>
                </c:pt>
                <c:pt idx="143">
                  <c:v>400.23349270588221</c:v>
                </c:pt>
                <c:pt idx="144">
                  <c:v>403.31885929411743</c:v>
                </c:pt>
                <c:pt idx="145">
                  <c:v>411.43999058823516</c:v>
                </c:pt>
                <c:pt idx="146">
                  <c:v>420.54371011764698</c:v>
                </c:pt>
                <c:pt idx="147">
                  <c:v>501.27811199999985</c:v>
                </c:pt>
                <c:pt idx="148">
                  <c:v>509.66945505882336</c:v>
                </c:pt>
                <c:pt idx="149">
                  <c:v>514.17957458823525</c:v>
                </c:pt>
                <c:pt idx="150">
                  <c:v>425.22098823529393</c:v>
                </c:pt>
                <c:pt idx="151">
                  <c:v>427.17637835294107</c:v>
                </c:pt>
                <c:pt idx="152">
                  <c:v>418.74089788235278</c:v>
                </c:pt>
                <c:pt idx="153">
                  <c:v>408.29111152941158</c:v>
                </c:pt>
                <c:pt idx="154">
                  <c:v>417.2474428235293</c:v>
                </c:pt>
                <c:pt idx="155">
                  <c:v>416.59897411764689</c:v>
                </c:pt>
                <c:pt idx="156">
                  <c:v>404.23314070588219</c:v>
                </c:pt>
                <c:pt idx="157">
                  <c:v>394.25008376470578</c:v>
                </c:pt>
                <c:pt idx="158">
                  <c:v>377.90476799999988</c:v>
                </c:pt>
                <c:pt idx="159">
                  <c:v>366.3495698823528</c:v>
                </c:pt>
                <c:pt idx="160">
                  <c:v>338.48340705882339</c:v>
                </c:pt>
                <c:pt idx="161">
                  <c:v>324.81564423529397</c:v>
                </c:pt>
                <c:pt idx="162">
                  <c:v>299.08661082352927</c:v>
                </c:pt>
                <c:pt idx="163">
                  <c:v>292.19870682352928</c:v>
                </c:pt>
                <c:pt idx="164">
                  <c:v>304.86430870588219</c:v>
                </c:pt>
                <c:pt idx="165">
                  <c:v>335.80605176470573</c:v>
                </c:pt>
                <c:pt idx="166">
                  <c:v>379.37405364705876</c:v>
                </c:pt>
                <c:pt idx="167">
                  <c:v>360.37574964705868</c:v>
                </c:pt>
                <c:pt idx="168">
                  <c:v>324.23128094117641</c:v>
                </c:pt>
                <c:pt idx="169">
                  <c:v>328.69227105882351</c:v>
                </c:pt>
                <c:pt idx="170">
                  <c:v>338.0662023529411</c:v>
                </c:pt>
                <c:pt idx="171">
                  <c:v>336.0666748235293</c:v>
                </c:pt>
                <c:pt idx="172">
                  <c:v>337.45707670588223</c:v>
                </c:pt>
                <c:pt idx="173">
                  <c:v>339.06856094117637</c:v>
                </c:pt>
                <c:pt idx="174">
                  <c:v>335.59515105882338</c:v>
                </c:pt>
                <c:pt idx="175">
                  <c:v>341.03872941176456</c:v>
                </c:pt>
                <c:pt idx="176">
                  <c:v>331.26026823529401</c:v>
                </c:pt>
                <c:pt idx="177">
                  <c:v>321.13790117647051</c:v>
                </c:pt>
                <c:pt idx="178">
                  <c:v>318.45863999999989</c:v>
                </c:pt>
                <c:pt idx="179">
                  <c:v>318.55519058823518</c:v>
                </c:pt>
                <c:pt idx="180">
                  <c:v>327.12656470588217</c:v>
                </c:pt>
                <c:pt idx="181">
                  <c:v>328.89351529411749</c:v>
                </c:pt>
                <c:pt idx="182">
                  <c:v>350.65613647058808</c:v>
                </c:pt>
                <c:pt idx="183">
                  <c:v>522.87758117647047</c:v>
                </c:pt>
                <c:pt idx="184">
                  <c:v>657.07286117647061</c:v>
                </c:pt>
                <c:pt idx="185">
                  <c:v>674.9296941176467</c:v>
                </c:pt>
                <c:pt idx="186">
                  <c:v>575.53918588235285</c:v>
                </c:pt>
                <c:pt idx="187">
                  <c:v>571.75451294117636</c:v>
                </c:pt>
                <c:pt idx="188">
                  <c:v>586.73727529411747</c:v>
                </c:pt>
                <c:pt idx="189">
                  <c:v>601.08135529411732</c:v>
                </c:pt>
                <c:pt idx="190">
                  <c:v>600.39183529411741</c:v>
                </c:pt>
                <c:pt idx="191">
                  <c:v>611.29685647058807</c:v>
                </c:pt>
                <c:pt idx="192">
                  <c:v>615.15180705882335</c:v>
                </c:pt>
                <c:pt idx="193">
                  <c:v>619.89108705882336</c:v>
                </c:pt>
                <c:pt idx="194">
                  <c:v>633.15431999999976</c:v>
                </c:pt>
                <c:pt idx="195">
                  <c:v>635.09322352941172</c:v>
                </c:pt>
                <c:pt idx="196">
                  <c:v>627.08342117647021</c:v>
                </c:pt>
                <c:pt idx="197">
                  <c:v>634.23004235294104</c:v>
                </c:pt>
                <c:pt idx="198">
                  <c:v>633.7861694117646</c:v>
                </c:pt>
                <c:pt idx="199">
                  <c:v>627.76610823529381</c:v>
                </c:pt>
                <c:pt idx="200">
                  <c:v>631.89127058823487</c:v>
                </c:pt>
                <c:pt idx="201">
                  <c:v>631.44739764705855</c:v>
                </c:pt>
                <c:pt idx="202">
                  <c:v>631.003524705882</c:v>
                </c:pt>
                <c:pt idx="203">
                  <c:v>630.55965176470545</c:v>
                </c:pt>
                <c:pt idx="204">
                  <c:v>630.11577882352913</c:v>
                </c:pt>
                <c:pt idx="205">
                  <c:v>629.67190588235269</c:v>
                </c:pt>
                <c:pt idx="206">
                  <c:v>628.49109176470563</c:v>
                </c:pt>
                <c:pt idx="207">
                  <c:v>628.04721882352919</c:v>
                </c:pt>
                <c:pt idx="208">
                  <c:v>637.42922823529386</c:v>
                </c:pt>
                <c:pt idx="209">
                  <c:v>635.16756705882335</c:v>
                </c:pt>
                <c:pt idx="210">
                  <c:v>650.69075294117636</c:v>
                </c:pt>
                <c:pt idx="211">
                  <c:v>599.56989176470563</c:v>
                </c:pt>
                <c:pt idx="212">
                  <c:v>701.53627764705857</c:v>
                </c:pt>
                <c:pt idx="213">
                  <c:v>717.87009882352913</c:v>
                </c:pt>
                <c:pt idx="214">
                  <c:v>760.07055529411741</c:v>
                </c:pt>
                <c:pt idx="215">
                  <c:v>773.1618352941174</c:v>
                </c:pt>
                <c:pt idx="216">
                  <c:v>780.21019764705852</c:v>
                </c:pt>
                <c:pt idx="217">
                  <c:v>779.71719529411735</c:v>
                </c:pt>
                <c:pt idx="218">
                  <c:v>827.46927529411744</c:v>
                </c:pt>
                <c:pt idx="219">
                  <c:v>853.03942588235259</c:v>
                </c:pt>
                <c:pt idx="220">
                  <c:v>892.43950588235259</c:v>
                </c:pt>
                <c:pt idx="221">
                  <c:v>913.41605647058793</c:v>
                </c:pt>
                <c:pt idx="222">
                  <c:v>998.50648941176428</c:v>
                </c:pt>
                <c:pt idx="223">
                  <c:v>1027.9087341176469</c:v>
                </c:pt>
                <c:pt idx="224">
                  <c:v>1042.8178023529408</c:v>
                </c:pt>
                <c:pt idx="225">
                  <c:v>1069.910964705882</c:v>
                </c:pt>
                <c:pt idx="226">
                  <c:v>1088.2590917647055</c:v>
                </c:pt>
                <c:pt idx="227">
                  <c:v>1133.7512188235289</c:v>
                </c:pt>
                <c:pt idx="228">
                  <c:v>1180.7909223529409</c:v>
                </c:pt>
                <c:pt idx="229">
                  <c:v>1227.8060611764704</c:v>
                </c:pt>
                <c:pt idx="230">
                  <c:v>1262.5879764705878</c:v>
                </c:pt>
                <c:pt idx="231">
                  <c:v>1324.0962917647057</c:v>
                </c:pt>
                <c:pt idx="232">
                  <c:v>1356.5691247058819</c:v>
                </c:pt>
                <c:pt idx="233">
                  <c:v>1401.9629929411765</c:v>
                </c:pt>
                <c:pt idx="234">
                  <c:v>1444.4582258823525</c:v>
                </c:pt>
                <c:pt idx="235">
                  <c:v>1485.2093647058823</c:v>
                </c:pt>
                <c:pt idx="236">
                  <c:v>1512.4744799999994</c:v>
                </c:pt>
                <c:pt idx="237">
                  <c:v>1556.5418541176468</c:v>
                </c:pt>
                <c:pt idx="238">
                  <c:v>1594.4189223529411</c:v>
                </c:pt>
                <c:pt idx="239">
                  <c:v>1717.9531199999997</c:v>
                </c:pt>
                <c:pt idx="240">
                  <c:v>1784.9147999999998</c:v>
                </c:pt>
                <c:pt idx="241">
                  <c:v>1896.0438211764699</c:v>
                </c:pt>
                <c:pt idx="242">
                  <c:v>1936.9177835294113</c:v>
                </c:pt>
                <c:pt idx="243">
                  <c:v>2025.1033694117646</c:v>
                </c:pt>
                <c:pt idx="244">
                  <c:v>2035.5416611764701</c:v>
                </c:pt>
                <c:pt idx="245">
                  <c:v>2093.2670117647058</c:v>
                </c:pt>
                <c:pt idx="246">
                  <c:v>2143.6229505882347</c:v>
                </c:pt>
                <c:pt idx="247">
                  <c:v>2192.1856658823522</c:v>
                </c:pt>
                <c:pt idx="248">
                  <c:v>2216.2082399999995</c:v>
                </c:pt>
                <c:pt idx="249">
                  <c:v>2232.5911905882349</c:v>
                </c:pt>
                <c:pt idx="250">
                  <c:v>2197.216305882353</c:v>
                </c:pt>
                <c:pt idx="251">
                  <c:v>2212.2973270588232</c:v>
                </c:pt>
                <c:pt idx="252">
                  <c:v>2241.0854541176468</c:v>
                </c:pt>
                <c:pt idx="253">
                  <c:v>2269.9472752941169</c:v>
                </c:pt>
                <c:pt idx="254">
                  <c:v>2338.5547905882345</c:v>
                </c:pt>
                <c:pt idx="255">
                  <c:v>2422.0976470588234</c:v>
                </c:pt>
                <c:pt idx="256">
                  <c:v>2464.49462117647</c:v>
                </c:pt>
                <c:pt idx="257">
                  <c:v>2464.198136470588</c:v>
                </c:pt>
                <c:pt idx="258">
                  <c:v>2439.4352047058819</c:v>
                </c:pt>
                <c:pt idx="259">
                  <c:v>2509.246390588235</c:v>
                </c:pt>
                <c:pt idx="260">
                  <c:v>2511.9467999999997</c:v>
                </c:pt>
                <c:pt idx="261">
                  <c:v>2529.9755858823523</c:v>
                </c:pt>
                <c:pt idx="262">
                  <c:v>2561.8097364705877</c:v>
                </c:pt>
                <c:pt idx="263">
                  <c:v>2628.6240282352933</c:v>
                </c:pt>
                <c:pt idx="264">
                  <c:v>2635.9426023529404</c:v>
                </c:pt>
                <c:pt idx="265">
                  <c:v>2621.8161882352938</c:v>
                </c:pt>
                <c:pt idx="266">
                  <c:v>2594.0563623529406</c:v>
                </c:pt>
                <c:pt idx="267">
                  <c:v>2608.7934776470584</c:v>
                </c:pt>
                <c:pt idx="268">
                  <c:v>2567.130028235294</c:v>
                </c:pt>
                <c:pt idx="269">
                  <c:v>2574.3503435294115</c:v>
                </c:pt>
                <c:pt idx="270">
                  <c:v>2583.0936705882345</c:v>
                </c:pt>
                <c:pt idx="271">
                  <c:v>2559.7554917647058</c:v>
                </c:pt>
                <c:pt idx="272">
                  <c:v>2504.7779717647059</c:v>
                </c:pt>
                <c:pt idx="273">
                  <c:v>2452.6499576470583</c:v>
                </c:pt>
                <c:pt idx="274">
                  <c:v>2398.6550258823527</c:v>
                </c:pt>
                <c:pt idx="275">
                  <c:v>2344.7829176470586</c:v>
                </c:pt>
                <c:pt idx="276">
                  <c:v>2267.9428094117648</c:v>
                </c:pt>
                <c:pt idx="277">
                  <c:v>2187.6636423529403</c:v>
                </c:pt>
                <c:pt idx="278">
                  <c:v>2042.1160517647056</c:v>
                </c:pt>
                <c:pt idx="279">
                  <c:v>1963.6546729411759</c:v>
                </c:pt>
                <c:pt idx="280">
                  <c:v>1900.4725411764705</c:v>
                </c:pt>
                <c:pt idx="281">
                  <c:v>1890.7186447058823</c:v>
                </c:pt>
                <c:pt idx="282">
                  <c:v>1913.1199482352938</c:v>
                </c:pt>
                <c:pt idx="283">
                  <c:v>1914.5184282352939</c:v>
                </c:pt>
                <c:pt idx="284">
                  <c:v>2007.150225882353</c:v>
                </c:pt>
                <c:pt idx="285">
                  <c:v>2026.7020235294108</c:v>
                </c:pt>
                <c:pt idx="286">
                  <c:v>2079.7109505882354</c:v>
                </c:pt>
                <c:pt idx="287">
                  <c:v>2099.017101176471</c:v>
                </c:pt>
                <c:pt idx="288">
                  <c:v>2161.3114870588224</c:v>
                </c:pt>
                <c:pt idx="289">
                  <c:v>2301.5251199999993</c:v>
                </c:pt>
                <c:pt idx="290">
                  <c:v>2922.6911294117645</c:v>
                </c:pt>
                <c:pt idx="291">
                  <c:v>2544.6385976470588</c:v>
                </c:pt>
                <c:pt idx="292">
                  <c:v>2308.2998541176466</c:v>
                </c:pt>
                <c:pt idx="293">
                  <c:v>2180.2177694117645</c:v>
                </c:pt>
                <c:pt idx="294">
                  <c:v>2190.5332376470583</c:v>
                </c:pt>
                <c:pt idx="295">
                  <c:v>2185.3975058823526</c:v>
                </c:pt>
                <c:pt idx="296">
                  <c:v>2259.9251152941174</c:v>
                </c:pt>
                <c:pt idx="297">
                  <c:v>2305.3681129411762</c:v>
                </c:pt>
                <c:pt idx="298">
                  <c:v>2361.3984988235288</c:v>
                </c:pt>
                <c:pt idx="299">
                  <c:v>2390.1620611764702</c:v>
                </c:pt>
                <c:pt idx="300">
                  <c:v>2389.7181882352929</c:v>
                </c:pt>
                <c:pt idx="301">
                  <c:v>2404.5289976470581</c:v>
                </c:pt>
                <c:pt idx="302">
                  <c:v>2407.1065835294112</c:v>
                </c:pt>
                <c:pt idx="303">
                  <c:v>2392.8327811764702</c:v>
                </c:pt>
                <c:pt idx="304">
                  <c:v>2369.494602352941</c:v>
                </c:pt>
                <c:pt idx="305">
                  <c:v>2352.2976000000003</c:v>
                </c:pt>
                <c:pt idx="306">
                  <c:v>2247.9204564705879</c:v>
                </c:pt>
                <c:pt idx="307">
                  <c:v>2082.5245835294113</c:v>
                </c:pt>
                <c:pt idx="308">
                  <c:v>2072.9672047058816</c:v>
                </c:pt>
                <c:pt idx="309">
                  <c:v>2029.6333552941176</c:v>
                </c:pt>
                <c:pt idx="310">
                  <c:v>1939.208964705882</c:v>
                </c:pt>
                <c:pt idx="311">
                  <c:v>1993.7409035294118</c:v>
                </c:pt>
                <c:pt idx="312">
                  <c:v>2401.2431011764706</c:v>
                </c:pt>
                <c:pt idx="313">
                  <c:v>3016.1942399999994</c:v>
                </c:pt>
                <c:pt idx="314">
                  <c:v>2535.412108235294</c:v>
                </c:pt>
                <c:pt idx="315">
                  <c:v>2243.2377882352935</c:v>
                </c:pt>
                <c:pt idx="316">
                  <c:v>2360.5816799999993</c:v>
                </c:pt>
                <c:pt idx="317">
                  <c:v>2722.6883011764708</c:v>
                </c:pt>
                <c:pt idx="318">
                  <c:v>2786.5548282352938</c:v>
                </c:pt>
                <c:pt idx="319">
                  <c:v>3188.2597552941179</c:v>
                </c:pt>
                <c:pt idx="320">
                  <c:v>2917.4321647058823</c:v>
                </c:pt>
                <c:pt idx="321">
                  <c:v>2831.6505035294117</c:v>
                </c:pt>
                <c:pt idx="322">
                  <c:v>2467.7718070588235</c:v>
                </c:pt>
                <c:pt idx="323">
                  <c:v>2496.8301458823526</c:v>
                </c:pt>
                <c:pt idx="324">
                  <c:v>2604.986837647059</c:v>
                </c:pt>
                <c:pt idx="325">
                  <c:v>2815.3818352941175</c:v>
                </c:pt>
                <c:pt idx="326">
                  <c:v>2955.3252564705876</c:v>
                </c:pt>
                <c:pt idx="327">
                  <c:v>3511.665007058823</c:v>
                </c:pt>
                <c:pt idx="328">
                  <c:v>3028.5492282352934</c:v>
                </c:pt>
                <c:pt idx="329">
                  <c:v>3059.3025317647057</c:v>
                </c:pt>
                <c:pt idx="330">
                  <c:v>2965.6355999999996</c:v>
                </c:pt>
                <c:pt idx="331">
                  <c:v>2748.8012329411763</c:v>
                </c:pt>
                <c:pt idx="332">
                  <c:v>2014.0446070588232</c:v>
                </c:pt>
                <c:pt idx="333">
                  <c:v>2160.5222400000002</c:v>
                </c:pt>
                <c:pt idx="334">
                  <c:v>2352.6656611764697</c:v>
                </c:pt>
                <c:pt idx="335">
                  <c:v>2671.4401411764702</c:v>
                </c:pt>
                <c:pt idx="336">
                  <c:v>2846.5847858823522</c:v>
                </c:pt>
                <c:pt idx="337">
                  <c:v>3484.6513129411769</c:v>
                </c:pt>
                <c:pt idx="338">
                  <c:v>3921.9504988235294</c:v>
                </c:pt>
                <c:pt idx="339">
                  <c:v>3649.0594729411764</c:v>
                </c:pt>
                <c:pt idx="340">
                  <c:v>3184.1952705882345</c:v>
                </c:pt>
                <c:pt idx="341">
                  <c:v>3072.4241505882351</c:v>
                </c:pt>
                <c:pt idx="342">
                  <c:v>2639.0273364705886</c:v>
                </c:pt>
                <c:pt idx="343">
                  <c:v>2539.9070400000001</c:v>
                </c:pt>
                <c:pt idx="344">
                  <c:v>2015.3751670588235</c:v>
                </c:pt>
                <c:pt idx="345">
                  <c:v>1963.4928</c:v>
                </c:pt>
                <c:pt idx="346">
                  <c:v>1982.8726447058823</c:v>
                </c:pt>
                <c:pt idx="347">
                  <c:v>1958.011454117647</c:v>
                </c:pt>
                <c:pt idx="348">
                  <c:v>1852.1358635294116</c:v>
                </c:pt>
                <c:pt idx="349">
                  <c:v>1761.5149552941175</c:v>
                </c:pt>
                <c:pt idx="350">
                  <c:v>1695.4096235294119</c:v>
                </c:pt>
                <c:pt idx="351">
                  <c:v>1574.181091764706</c:v>
                </c:pt>
                <c:pt idx="352">
                  <c:v>1529.6190070588236</c:v>
                </c:pt>
                <c:pt idx="353">
                  <c:v>1507.8529694117647</c:v>
                </c:pt>
                <c:pt idx="354">
                  <c:v>1518.1438729411766</c:v>
                </c:pt>
                <c:pt idx="355">
                  <c:v>1555.9718117647058</c:v>
                </c:pt>
                <c:pt idx="356">
                  <c:v>1528.0400329411766</c:v>
                </c:pt>
                <c:pt idx="357">
                  <c:v>1515.264677647059</c:v>
                </c:pt>
                <c:pt idx="358">
                  <c:v>1487.2837694117648</c:v>
                </c:pt>
                <c:pt idx="359">
                  <c:v>1432.0114729411766</c:v>
                </c:pt>
                <c:pt idx="360">
                  <c:v>1448.2961647058826</c:v>
                </c:pt>
                <c:pt idx="361">
                  <c:v>1440.2617976470592</c:v>
                </c:pt>
                <c:pt idx="362">
                  <c:v>1366.4677129411766</c:v>
                </c:pt>
                <c:pt idx="363">
                  <c:v>1341.7293458823533</c:v>
                </c:pt>
                <c:pt idx="364">
                  <c:v>1488.0350258823532</c:v>
                </c:pt>
                <c:pt idx="365">
                  <c:v>1619.1105882352942</c:v>
                </c:pt>
                <c:pt idx="366">
                  <c:v>1849.2801741176472</c:v>
                </c:pt>
                <c:pt idx="367">
                  <c:v>1865.6139952941178</c:v>
                </c:pt>
                <c:pt idx="368">
                  <c:v>1820.8062635294118</c:v>
                </c:pt>
                <c:pt idx="369">
                  <c:v>1722.6194258823534</c:v>
                </c:pt>
                <c:pt idx="370">
                  <c:v>1412.0707058823532</c:v>
                </c:pt>
                <c:pt idx="371">
                  <c:v>1333.9041035294122</c:v>
                </c:pt>
                <c:pt idx="372">
                  <c:v>1212.1842776470589</c:v>
                </c:pt>
                <c:pt idx="373">
                  <c:v>1202.5040752941179</c:v>
                </c:pt>
                <c:pt idx="374">
                  <c:v>1190.7358729411767</c:v>
                </c:pt>
                <c:pt idx="375">
                  <c:v>1269.8079529411766</c:v>
                </c:pt>
                <c:pt idx="376">
                  <c:v>1322.9151388235298</c:v>
                </c:pt>
                <c:pt idx="377">
                  <c:v>1498.3299952941179</c:v>
                </c:pt>
                <c:pt idx="378">
                  <c:v>1574.3806164705882</c:v>
                </c:pt>
                <c:pt idx="379">
                  <c:v>1714.4468611764707</c:v>
                </c:pt>
                <c:pt idx="380">
                  <c:v>1779.7627058823537</c:v>
                </c:pt>
                <c:pt idx="381">
                  <c:v>1826.6304564705888</c:v>
                </c:pt>
                <c:pt idx="382">
                  <c:v>1839.8936894117651</c:v>
                </c:pt>
                <c:pt idx="383">
                  <c:v>1838.0004988235298</c:v>
                </c:pt>
                <c:pt idx="384">
                  <c:v>1781.1069317647066</c:v>
                </c:pt>
                <c:pt idx="385">
                  <c:v>1763.8608000000004</c:v>
                </c:pt>
                <c:pt idx="386">
                  <c:v>1803.1380564705885</c:v>
                </c:pt>
                <c:pt idx="387">
                  <c:v>1880.6871247058828</c:v>
                </c:pt>
                <c:pt idx="388">
                  <c:v>1909.0085223529413</c:v>
                </c:pt>
                <c:pt idx="389">
                  <c:v>1784.5128847058827</c:v>
                </c:pt>
                <c:pt idx="390">
                  <c:v>1730.788164705883</c:v>
                </c:pt>
                <c:pt idx="391">
                  <c:v>1690.8196800000003</c:v>
                </c:pt>
                <c:pt idx="392">
                  <c:v>1696.1976423529416</c:v>
                </c:pt>
                <c:pt idx="393">
                  <c:v>1591.157251764706</c:v>
                </c:pt>
                <c:pt idx="394">
                  <c:v>1596.1421788235298</c:v>
                </c:pt>
                <c:pt idx="395">
                  <c:v>1589.4834352941182</c:v>
                </c:pt>
                <c:pt idx="396">
                  <c:v>1579.9751858823531</c:v>
                </c:pt>
                <c:pt idx="397">
                  <c:v>1588.6202541176478</c:v>
                </c:pt>
                <c:pt idx="398">
                  <c:v>1583.6073458823535</c:v>
                </c:pt>
                <c:pt idx="399">
                  <c:v>1546.4146729411768</c:v>
                </c:pt>
                <c:pt idx="400">
                  <c:v>1362.6689647058829</c:v>
                </c:pt>
                <c:pt idx="401">
                  <c:v>1276.6170917647064</c:v>
                </c:pt>
                <c:pt idx="402">
                  <c:v>1199.850677647059</c:v>
                </c:pt>
                <c:pt idx="403">
                  <c:v>1292.8018164705886</c:v>
                </c:pt>
                <c:pt idx="404">
                  <c:v>1184.7076828235301</c:v>
                </c:pt>
                <c:pt idx="405">
                  <c:v>1235.350678588236</c:v>
                </c:pt>
                <c:pt idx="406">
                  <c:v>1244.8232272941182</c:v>
                </c:pt>
                <c:pt idx="407">
                  <c:v>1504.8803407058826</c:v>
                </c:pt>
                <c:pt idx="408">
                  <c:v>1599.1256894117653</c:v>
                </c:pt>
                <c:pt idx="409">
                  <c:v>1592.3118381176475</c:v>
                </c:pt>
                <c:pt idx="410">
                  <c:v>1344.4690927058825</c:v>
                </c:pt>
                <c:pt idx="411">
                  <c:v>1423.6808414117647</c:v>
                </c:pt>
                <c:pt idx="412">
                  <c:v>2107.5528254117653</c:v>
                </c:pt>
                <c:pt idx="413">
                  <c:v>2504.4353505882359</c:v>
                </c:pt>
                <c:pt idx="414">
                  <c:v>2829.023946352941</c:v>
                </c:pt>
                <c:pt idx="415">
                  <c:v>3198.0009656470593</c:v>
                </c:pt>
                <c:pt idx="416">
                  <c:v>3518.1679143529423</c:v>
                </c:pt>
                <c:pt idx="417">
                  <c:v>3992.8222983529422</c:v>
                </c:pt>
                <c:pt idx="418">
                  <c:v>4148.0618117647055</c:v>
                </c:pt>
                <c:pt idx="419">
                  <c:v>4228.256148705882</c:v>
                </c:pt>
                <c:pt idx="420">
                  <c:v>3914.1132621176471</c:v>
                </c:pt>
                <c:pt idx="421">
                  <c:v>3337.1280225882351</c:v>
                </c:pt>
                <c:pt idx="422">
                  <c:v>2667.4847124705884</c:v>
                </c:pt>
                <c:pt idx="423">
                  <c:v>2694.5210258823531</c:v>
                </c:pt>
                <c:pt idx="424">
                  <c:v>2663.4372451764702</c:v>
                </c:pt>
                <c:pt idx="425">
                  <c:v>2595.8503115294116</c:v>
                </c:pt>
                <c:pt idx="426">
                  <c:v>2775.6545308235295</c:v>
                </c:pt>
                <c:pt idx="427">
                  <c:v>2512.3851501176478</c:v>
                </c:pt>
                <c:pt idx="428">
                  <c:v>2353.0490399999999</c:v>
                </c:pt>
                <c:pt idx="429">
                  <c:v>2037.9972592941176</c:v>
                </c:pt>
                <c:pt idx="430">
                  <c:v>1882.1002080000007</c:v>
                </c:pt>
                <c:pt idx="431">
                  <c:v>1753.3962861176472</c:v>
                </c:pt>
                <c:pt idx="432">
                  <c:v>1712.1427171764706</c:v>
                </c:pt>
                <c:pt idx="433">
                  <c:v>1804.9878776470591</c:v>
                </c:pt>
                <c:pt idx="434">
                  <c:v>1905.4972263529412</c:v>
                </c:pt>
                <c:pt idx="435">
                  <c:v>1966.4082691764706</c:v>
                </c:pt>
                <c:pt idx="436">
                  <c:v>2016.3143237647066</c:v>
                </c:pt>
                <c:pt idx="437">
                  <c:v>2041.9995783529414</c:v>
                </c:pt>
                <c:pt idx="438">
                  <c:v>2336.3735858823534</c:v>
                </c:pt>
                <c:pt idx="439">
                  <c:v>2600.1399698823534</c:v>
                </c:pt>
                <c:pt idx="440">
                  <c:v>2628.8958127058822</c:v>
                </c:pt>
                <c:pt idx="441">
                  <c:v>2530.67669082353</c:v>
                </c:pt>
                <c:pt idx="442">
                  <c:v>2498.1435924705884</c:v>
                </c:pt>
                <c:pt idx="443">
                  <c:v>2888.9832000000001</c:v>
                </c:pt>
                <c:pt idx="444">
                  <c:v>3302.8153722352945</c:v>
                </c:pt>
                <c:pt idx="445">
                  <c:v>3268.4890503529418</c:v>
                </c:pt>
                <c:pt idx="446">
                  <c:v>3407.0491284705886</c:v>
                </c:pt>
                <c:pt idx="447">
                  <c:v>3823.8290654117641</c:v>
                </c:pt>
                <c:pt idx="448">
                  <c:v>4622.4919200000004</c:v>
                </c:pt>
                <c:pt idx="449">
                  <c:v>4647.2191510588236</c:v>
                </c:pt>
                <c:pt idx="450">
                  <c:v>4418.2666644705878</c:v>
                </c:pt>
                <c:pt idx="451">
                  <c:v>4170.1782720000001</c:v>
                </c:pt>
                <c:pt idx="452">
                  <c:v>4348.4349148235297</c:v>
                </c:pt>
                <c:pt idx="453">
                  <c:v>5033.7562164705869</c:v>
                </c:pt>
                <c:pt idx="454">
                  <c:v>4712.8580357647061</c:v>
                </c:pt>
                <c:pt idx="455">
                  <c:v>2581.418208</c:v>
                </c:pt>
                <c:pt idx="456">
                  <c:v>3150.7449684705884</c:v>
                </c:pt>
                <c:pt idx="457">
                  <c:v>3032.8495171764712</c:v>
                </c:pt>
                <c:pt idx="458">
                  <c:v>3032.3979247058833</c:v>
                </c:pt>
                <c:pt idx="459">
                  <c:v>2443.0075087058826</c:v>
                </c:pt>
                <c:pt idx="460">
                  <c:v>2265.5672103529414</c:v>
                </c:pt>
                <c:pt idx="461">
                  <c:v>2149.1210767058828</c:v>
                </c:pt>
                <c:pt idx="462">
                  <c:v>2107.449907764706</c:v>
                </c:pt>
                <c:pt idx="463">
                  <c:v>2018.3197270588237</c:v>
                </c:pt>
                <c:pt idx="464">
                  <c:v>1998.2163698823526</c:v>
                </c:pt>
                <c:pt idx="465">
                  <c:v>2139.8470362352941</c:v>
                </c:pt>
                <c:pt idx="466">
                  <c:v>2180.7132790588234</c:v>
                </c:pt>
                <c:pt idx="467">
                  <c:v>2182.1040395294117</c:v>
                </c:pt>
                <c:pt idx="468">
                  <c:v>2300.8158352941173</c:v>
                </c:pt>
                <c:pt idx="469">
                  <c:v>2344.8017957647057</c:v>
                </c:pt>
                <c:pt idx="470">
                  <c:v>2518.5385327058825</c:v>
                </c:pt>
                <c:pt idx="471">
                  <c:v>3336.9514108235289</c:v>
                </c:pt>
                <c:pt idx="472">
                  <c:v>3733.8093712941172</c:v>
                </c:pt>
                <c:pt idx="473">
                  <c:v>5792.7644611764708</c:v>
                </c:pt>
                <c:pt idx="474">
                  <c:v>6683.299315764707</c:v>
                </c:pt>
                <c:pt idx="475">
                  <c:v>7652.564052705884</c:v>
                </c:pt>
                <c:pt idx="476">
                  <c:v>7098.5713778823529</c:v>
                </c:pt>
                <c:pt idx="477">
                  <c:v>6917.5691971764691</c:v>
                </c:pt>
                <c:pt idx="478">
                  <c:v>5795.8370400000003</c:v>
                </c:pt>
                <c:pt idx="479">
                  <c:v>6162.2347651764703</c:v>
                </c:pt>
                <c:pt idx="480">
                  <c:v>7495.4993138823547</c:v>
                </c:pt>
                <c:pt idx="481">
                  <c:v>8012.6997684705884</c:v>
                </c:pt>
                <c:pt idx="482">
                  <c:v>8277.3996112941168</c:v>
                </c:pt>
                <c:pt idx="483">
                  <c:v>8573.1001129411743</c:v>
                </c:pt>
                <c:pt idx="484">
                  <c:v>8624.3572263529422</c:v>
                </c:pt>
                <c:pt idx="485">
                  <c:v>6504.9786691764702</c:v>
                </c:pt>
                <c:pt idx="486">
                  <c:v>8075.4891472941172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5E-40F1-942B-6F2868A4932E}"/>
            </c:ext>
          </c:extLst>
        </c:ser>
        <c:ser>
          <c:idx val="6"/>
          <c:order val="1"/>
          <c:tx>
            <c:strRef>
              <c:f>'SCPT-13'!$AF$9</c:f>
              <c:strCache>
                <c:ptCount val="1"/>
                <c:pt idx="0">
                  <c:v>Su(Nc)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'SCPT-13'!$AF$13:$AF$9908</c:f>
              <c:numCache>
                <c:formatCode>0</c:formatCode>
                <c:ptCount val="9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128.59992</c:v>
                </c:pt>
                <c:pt idx="5">
                  <c:v>154.512</c:v>
                </c:pt>
                <c:pt idx="6">
                  <c:v>157.62312</c:v>
                </c:pt>
                <c:pt idx="7">
                  <c:v>156.80879999999999</c:v>
                </c:pt>
                <c:pt idx="8">
                  <c:v>157.24727999999999</c:v>
                </c:pt>
                <c:pt idx="9">
                  <c:v>153.96911999999998</c:v>
                </c:pt>
                <c:pt idx="10">
                  <c:v>156.85056</c:v>
                </c:pt>
                <c:pt idx="11">
                  <c:v>164.13767999999999</c:v>
                </c:pt>
                <c:pt idx="12">
                  <c:v>166.93559999999999</c:v>
                </c:pt>
                <c:pt idx="13">
                  <c:v>166.4136</c:v>
                </c:pt>
                <c:pt idx="14">
                  <c:v>162.00791999999998</c:v>
                </c:pt>
                <c:pt idx="15">
                  <c:v>158.85503999999997</c:v>
                </c:pt>
                <c:pt idx="16">
                  <c:v>156.85056</c:v>
                </c:pt>
                <c:pt idx="17">
                  <c:v>155.70215999999999</c:v>
                </c:pt>
                <c:pt idx="18">
                  <c:v>155.13839999999999</c:v>
                </c:pt>
                <c:pt idx="19">
                  <c:v>158.45832000000001</c:v>
                </c:pt>
                <c:pt idx="20">
                  <c:v>160.54631999999998</c:v>
                </c:pt>
                <c:pt idx="21">
                  <c:v>164.43</c:v>
                </c:pt>
                <c:pt idx="22">
                  <c:v>165.09815999999998</c:v>
                </c:pt>
                <c:pt idx="23">
                  <c:v>167.70815999999999</c:v>
                </c:pt>
                <c:pt idx="24">
                  <c:v>170.86103999999997</c:v>
                </c:pt>
                <c:pt idx="25">
                  <c:v>168.79392000000001</c:v>
                </c:pt>
                <c:pt idx="26">
                  <c:v>163.63656</c:v>
                </c:pt>
                <c:pt idx="27">
                  <c:v>154.55375999999998</c:v>
                </c:pt>
                <c:pt idx="28">
                  <c:v>134.09135999999998</c:v>
                </c:pt>
                <c:pt idx="29">
                  <c:v>152.27784</c:v>
                </c:pt>
                <c:pt idx="30">
                  <c:v>155.53511999999998</c:v>
                </c:pt>
                <c:pt idx="31">
                  <c:v>153.65592000000001</c:v>
                </c:pt>
                <c:pt idx="32">
                  <c:v>152.40312</c:v>
                </c:pt>
                <c:pt idx="33">
                  <c:v>151.10855999999998</c:v>
                </c:pt>
                <c:pt idx="34">
                  <c:v>149.91839999999996</c:v>
                </c:pt>
                <c:pt idx="35">
                  <c:v>150.56567999999999</c:v>
                </c:pt>
                <c:pt idx="36">
                  <c:v>155.18015999999997</c:v>
                </c:pt>
                <c:pt idx="37">
                  <c:v>159.79463999999999</c:v>
                </c:pt>
                <c:pt idx="38">
                  <c:v>161.84088</c:v>
                </c:pt>
                <c:pt idx="39">
                  <c:v>161.88263999999998</c:v>
                </c:pt>
                <c:pt idx="40">
                  <c:v>161.5068</c:v>
                </c:pt>
                <c:pt idx="41">
                  <c:v>172.34352000000001</c:v>
                </c:pt>
                <c:pt idx="42">
                  <c:v>173.76336000000001</c:v>
                </c:pt>
                <c:pt idx="43">
                  <c:v>179.02512000000002</c:v>
                </c:pt>
                <c:pt idx="44">
                  <c:v>176.97887999999998</c:v>
                </c:pt>
                <c:pt idx="45">
                  <c:v>181.50983999999997</c:v>
                </c:pt>
                <c:pt idx="46">
                  <c:v>191.32343999999995</c:v>
                </c:pt>
                <c:pt idx="47">
                  <c:v>191.32343999999995</c:v>
                </c:pt>
                <c:pt idx="48">
                  <c:v>196.60607999999999</c:v>
                </c:pt>
                <c:pt idx="49">
                  <c:v>201.22055999999998</c:v>
                </c:pt>
                <c:pt idx="50">
                  <c:v>198.69407999999996</c:v>
                </c:pt>
                <c:pt idx="51">
                  <c:v>196.66872000000001</c:v>
                </c:pt>
                <c:pt idx="52">
                  <c:v>201.26231999999999</c:v>
                </c:pt>
                <c:pt idx="53">
                  <c:v>204.51959999999997</c:v>
                </c:pt>
                <c:pt idx="54">
                  <c:v>205.16687999999999</c:v>
                </c:pt>
                <c:pt idx="55">
                  <c:v>207.23400000000001</c:v>
                </c:pt>
                <c:pt idx="56">
                  <c:v>208.54944</c:v>
                </c:pt>
                <c:pt idx="57">
                  <c:v>206.75375999999997</c:v>
                </c:pt>
                <c:pt idx="58">
                  <c:v>206.14823999999999</c:v>
                </c:pt>
                <c:pt idx="59">
                  <c:v>209.53079999999994</c:v>
                </c:pt>
                <c:pt idx="60">
                  <c:v>208.25711999999999</c:v>
                </c:pt>
                <c:pt idx="61">
                  <c:v>204.99984000000001</c:v>
                </c:pt>
                <c:pt idx="62">
                  <c:v>206.48231999999999</c:v>
                </c:pt>
                <c:pt idx="63">
                  <c:v>212.99688</c:v>
                </c:pt>
                <c:pt idx="64">
                  <c:v>216.96407999999997</c:v>
                </c:pt>
                <c:pt idx="65">
                  <c:v>217.63223999999997</c:v>
                </c:pt>
                <c:pt idx="66">
                  <c:v>226.15128000000004</c:v>
                </c:pt>
                <c:pt idx="67">
                  <c:v>227.63376</c:v>
                </c:pt>
                <c:pt idx="68">
                  <c:v>227.73816000000002</c:v>
                </c:pt>
                <c:pt idx="69">
                  <c:v>236.13191999999995</c:v>
                </c:pt>
                <c:pt idx="70">
                  <c:v>273.90384</c:v>
                </c:pt>
                <c:pt idx="71">
                  <c:v>345.27167999999995</c:v>
                </c:pt>
                <c:pt idx="72">
                  <c:v>288.72863999999998</c:v>
                </c:pt>
                <c:pt idx="73">
                  <c:v>249.43248</c:v>
                </c:pt>
                <c:pt idx="74">
                  <c:v>264.57047999999998</c:v>
                </c:pt>
                <c:pt idx="75">
                  <c:v>249.36983999999993</c:v>
                </c:pt>
                <c:pt idx="76">
                  <c:v>240.70464000000001</c:v>
                </c:pt>
                <c:pt idx="77">
                  <c:v>227.75903999999997</c:v>
                </c:pt>
                <c:pt idx="78">
                  <c:v>220.76424000000003</c:v>
                </c:pt>
                <c:pt idx="79">
                  <c:v>219.6576</c:v>
                </c:pt>
                <c:pt idx="80">
                  <c:v>219.74112</c:v>
                </c:pt>
                <c:pt idx="81">
                  <c:v>223.06103999999999</c:v>
                </c:pt>
                <c:pt idx="82">
                  <c:v>227.04911999999999</c:v>
                </c:pt>
                <c:pt idx="83">
                  <c:v>283.57128</c:v>
                </c:pt>
                <c:pt idx="84">
                  <c:v>352.51704000000001</c:v>
                </c:pt>
                <c:pt idx="85">
                  <c:v>360.26351999999991</c:v>
                </c:pt>
                <c:pt idx="86">
                  <c:v>358.36343999999997</c:v>
                </c:pt>
                <c:pt idx="87">
                  <c:v>272.35872000000001</c:v>
                </c:pt>
                <c:pt idx="88">
                  <c:v>262.67039999999997</c:v>
                </c:pt>
                <c:pt idx="89">
                  <c:v>269.45639999999997</c:v>
                </c:pt>
                <c:pt idx="90">
                  <c:v>269.37288000000001</c:v>
                </c:pt>
                <c:pt idx="91">
                  <c:v>246.48840000000001</c:v>
                </c:pt>
                <c:pt idx="92">
                  <c:v>243.31463999999997</c:v>
                </c:pt>
                <c:pt idx="93">
                  <c:v>231.70535999999998</c:v>
                </c:pt>
                <c:pt idx="94">
                  <c:v>225.42047999999994</c:v>
                </c:pt>
                <c:pt idx="95">
                  <c:v>228.15576000000001</c:v>
                </c:pt>
                <c:pt idx="96">
                  <c:v>234.77472000000003</c:v>
                </c:pt>
                <c:pt idx="97">
                  <c:v>240.01559999999995</c:v>
                </c:pt>
                <c:pt idx="98">
                  <c:v>232.45703999999995</c:v>
                </c:pt>
                <c:pt idx="99">
                  <c:v>225.42047999999994</c:v>
                </c:pt>
                <c:pt idx="100">
                  <c:v>225.65015999999997</c:v>
                </c:pt>
                <c:pt idx="101">
                  <c:v>238.17816000000002</c:v>
                </c:pt>
                <c:pt idx="102">
                  <c:v>254.50631999999996</c:v>
                </c:pt>
                <c:pt idx="103">
                  <c:v>230.76575999999994</c:v>
                </c:pt>
                <c:pt idx="104">
                  <c:v>234.10656</c:v>
                </c:pt>
                <c:pt idx="105">
                  <c:v>245.17295999999996</c:v>
                </c:pt>
                <c:pt idx="106">
                  <c:v>225.77544000000003</c:v>
                </c:pt>
                <c:pt idx="107">
                  <c:v>244.21247999999997</c:v>
                </c:pt>
                <c:pt idx="108">
                  <c:v>244.21247999999997</c:v>
                </c:pt>
                <c:pt idx="109">
                  <c:v>276.51384000000002</c:v>
                </c:pt>
                <c:pt idx="110">
                  <c:v>317.85624000000001</c:v>
                </c:pt>
                <c:pt idx="111">
                  <c:v>386.23823999999996</c:v>
                </c:pt>
                <c:pt idx="112">
                  <c:v>360.43056000000001</c:v>
                </c:pt>
                <c:pt idx="113">
                  <c:v>342.20231999999999</c:v>
                </c:pt>
                <c:pt idx="114">
                  <c:v>344.52</c:v>
                </c:pt>
                <c:pt idx="115">
                  <c:v>373.93991999999997</c:v>
                </c:pt>
                <c:pt idx="116">
                  <c:v>370.30679999999995</c:v>
                </c:pt>
                <c:pt idx="117">
                  <c:v>355.58639999999997</c:v>
                </c:pt>
                <c:pt idx="118">
                  <c:v>353.89511999999996</c:v>
                </c:pt>
                <c:pt idx="119">
                  <c:v>351.26423999999992</c:v>
                </c:pt>
                <c:pt idx="120">
                  <c:v>348.04871999999995</c:v>
                </c:pt>
                <c:pt idx="121">
                  <c:v>344.79143999999997</c:v>
                </c:pt>
                <c:pt idx="122">
                  <c:v>341.90999999999997</c:v>
                </c:pt>
                <c:pt idx="123">
                  <c:v>350.05319999999995</c:v>
                </c:pt>
                <c:pt idx="124">
                  <c:v>348.94655999999998</c:v>
                </c:pt>
                <c:pt idx="125">
                  <c:v>361.09872000000001</c:v>
                </c:pt>
                <c:pt idx="126">
                  <c:v>364.81535999999994</c:v>
                </c:pt>
                <c:pt idx="127">
                  <c:v>367.488</c:v>
                </c:pt>
                <c:pt idx="128">
                  <c:v>379.86984000000001</c:v>
                </c:pt>
                <c:pt idx="129">
                  <c:v>410.64695999999992</c:v>
                </c:pt>
                <c:pt idx="130">
                  <c:v>422.54856000000001</c:v>
                </c:pt>
                <c:pt idx="131">
                  <c:v>416.45159999999998</c:v>
                </c:pt>
                <c:pt idx="132">
                  <c:v>427.81032000000005</c:v>
                </c:pt>
                <c:pt idx="133">
                  <c:v>428.68727999999999</c:v>
                </c:pt>
                <c:pt idx="134">
                  <c:v>413.29871999999995</c:v>
                </c:pt>
                <c:pt idx="135">
                  <c:v>380.99736000000001</c:v>
                </c:pt>
                <c:pt idx="136">
                  <c:v>377.11367999999999</c:v>
                </c:pt>
                <c:pt idx="137">
                  <c:v>366.94511999999997</c:v>
                </c:pt>
                <c:pt idx="138">
                  <c:v>367.78031999999996</c:v>
                </c:pt>
                <c:pt idx="139">
                  <c:v>366.65279999999996</c:v>
                </c:pt>
                <c:pt idx="140">
                  <c:v>368.71992</c:v>
                </c:pt>
                <c:pt idx="141">
                  <c:v>368.71992</c:v>
                </c:pt>
                <c:pt idx="142">
                  <c:v>380.14127999999994</c:v>
                </c:pt>
                <c:pt idx="143">
                  <c:v>386.17559999999997</c:v>
                </c:pt>
                <c:pt idx="144">
                  <c:v>389.1196799999999</c:v>
                </c:pt>
                <c:pt idx="145">
                  <c:v>396.34416000000004</c:v>
                </c:pt>
                <c:pt idx="146">
                  <c:v>404.40384</c:v>
                </c:pt>
                <c:pt idx="147">
                  <c:v>473.34960000000001</c:v>
                </c:pt>
                <c:pt idx="148">
                  <c:v>480.80375999999995</c:v>
                </c:pt>
                <c:pt idx="149">
                  <c:v>484.95888000000002</c:v>
                </c:pt>
                <c:pt idx="150">
                  <c:v>409.66559999999993</c:v>
                </c:pt>
                <c:pt idx="151">
                  <c:v>411.64920000000001</c:v>
                </c:pt>
                <c:pt idx="152">
                  <c:v>404.80056000000002</c:v>
                </c:pt>
                <c:pt idx="153">
                  <c:v>396.23975999999999</c:v>
                </c:pt>
                <c:pt idx="154">
                  <c:v>404.17415999999997</c:v>
                </c:pt>
                <c:pt idx="155">
                  <c:v>403.94448</c:v>
                </c:pt>
                <c:pt idx="156">
                  <c:v>393.75503999999995</c:v>
                </c:pt>
                <c:pt idx="157">
                  <c:v>385.59096</c:v>
                </c:pt>
                <c:pt idx="158">
                  <c:v>372.01895999999999</c:v>
                </c:pt>
                <c:pt idx="159">
                  <c:v>362.51855999999992</c:v>
                </c:pt>
                <c:pt idx="160">
                  <c:v>339.15384</c:v>
                </c:pt>
                <c:pt idx="161">
                  <c:v>327.85775999999998</c:v>
                </c:pt>
                <c:pt idx="162">
                  <c:v>306.30959999999999</c:v>
                </c:pt>
                <c:pt idx="163">
                  <c:v>300.77639999999997</c:v>
                </c:pt>
                <c:pt idx="164">
                  <c:v>311.86367999999999</c:v>
                </c:pt>
                <c:pt idx="165">
                  <c:v>338.48567999999995</c:v>
                </c:pt>
                <c:pt idx="166">
                  <c:v>375.84000000000003</c:v>
                </c:pt>
                <c:pt idx="167">
                  <c:v>360.01295999999996</c:v>
                </c:pt>
                <c:pt idx="168">
                  <c:v>329.61168000000004</c:v>
                </c:pt>
                <c:pt idx="169">
                  <c:v>333.72504000000004</c:v>
                </c:pt>
                <c:pt idx="170">
                  <c:v>342.01440000000002</c:v>
                </c:pt>
                <c:pt idx="171">
                  <c:v>340.63631999999996</c:v>
                </c:pt>
                <c:pt idx="172">
                  <c:v>342.13967999999994</c:v>
                </c:pt>
                <c:pt idx="173">
                  <c:v>343.83095999999995</c:v>
                </c:pt>
                <c:pt idx="174">
                  <c:v>341.20007999999996</c:v>
                </c:pt>
                <c:pt idx="175">
                  <c:v>346.14864</c:v>
                </c:pt>
                <c:pt idx="176">
                  <c:v>338.2142399999999</c:v>
                </c:pt>
                <c:pt idx="177">
                  <c:v>329.98752000000002</c:v>
                </c:pt>
                <c:pt idx="178">
                  <c:v>328.08743999999996</c:v>
                </c:pt>
                <c:pt idx="179">
                  <c:v>328.54679999999996</c:v>
                </c:pt>
                <c:pt idx="180">
                  <c:v>336.20975999999996</c:v>
                </c:pt>
                <c:pt idx="181">
                  <c:v>338.08895999999993</c:v>
                </c:pt>
                <c:pt idx="182">
                  <c:v>356.96447999999998</c:v>
                </c:pt>
                <c:pt idx="183">
                  <c:v>503.7299999999999</c:v>
                </c:pt>
                <c:pt idx="184">
                  <c:v>618.17328000000009</c:v>
                </c:pt>
                <c:pt idx="185">
                  <c:v>633.72887999999989</c:v>
                </c:pt>
                <c:pt idx="186">
                  <c:v>549.62423999999999</c:v>
                </c:pt>
                <c:pt idx="187">
                  <c:v>546.78455999999994</c:v>
                </c:pt>
                <c:pt idx="188">
                  <c:v>559.8972</c:v>
                </c:pt>
                <c:pt idx="189">
                  <c:v>572.46695999999997</c:v>
                </c:pt>
                <c:pt idx="190">
                  <c:v>572.25815999999998</c:v>
                </c:pt>
                <c:pt idx="191">
                  <c:v>581.90472</c:v>
                </c:pt>
                <c:pt idx="192">
                  <c:v>585.55871999999999</c:v>
                </c:pt>
                <c:pt idx="193">
                  <c:v>589.96440000000007</c:v>
                </c:pt>
                <c:pt idx="194">
                  <c:v>601.61543999999992</c:v>
                </c:pt>
                <c:pt idx="195">
                  <c:v>603.64080000000001</c:v>
                </c:pt>
                <c:pt idx="196">
                  <c:v>597.20975999999996</c:v>
                </c:pt>
                <c:pt idx="197">
                  <c:v>603.66167999999993</c:v>
                </c:pt>
                <c:pt idx="198">
                  <c:v>603.66167999999993</c:v>
                </c:pt>
                <c:pt idx="199">
                  <c:v>598.92191999999989</c:v>
                </c:pt>
                <c:pt idx="200">
                  <c:v>602.80559999999991</c:v>
                </c:pt>
                <c:pt idx="201">
                  <c:v>602.80559999999991</c:v>
                </c:pt>
                <c:pt idx="202">
                  <c:v>602.80559999999991</c:v>
                </c:pt>
                <c:pt idx="203">
                  <c:v>602.80559999999991</c:v>
                </c:pt>
                <c:pt idx="204">
                  <c:v>602.80559999999991</c:v>
                </c:pt>
                <c:pt idx="205">
                  <c:v>602.80559999999991</c:v>
                </c:pt>
                <c:pt idx="206">
                  <c:v>602.17919999999992</c:v>
                </c:pt>
                <c:pt idx="207">
                  <c:v>602.17919999999992</c:v>
                </c:pt>
                <c:pt idx="208">
                  <c:v>610.53120000000001</c:v>
                </c:pt>
                <c:pt idx="209">
                  <c:v>608.98608000000002</c:v>
                </c:pt>
                <c:pt idx="210">
                  <c:v>622.55808000000002</c:v>
                </c:pt>
                <c:pt idx="211">
                  <c:v>579.48263999999995</c:v>
                </c:pt>
                <c:pt idx="212">
                  <c:v>666.53136000000006</c:v>
                </c:pt>
                <c:pt idx="213">
                  <c:v>680.79240000000004</c:v>
                </c:pt>
                <c:pt idx="214">
                  <c:v>717.04007999999999</c:v>
                </c:pt>
                <c:pt idx="215">
                  <c:v>728.54495999999995</c:v>
                </c:pt>
                <c:pt idx="216">
                  <c:v>734.91336000000001</c:v>
                </c:pt>
                <c:pt idx="217">
                  <c:v>734.87159999999994</c:v>
                </c:pt>
                <c:pt idx="218">
                  <c:v>775.83816000000002</c:v>
                </c:pt>
                <c:pt idx="219">
                  <c:v>797.95007999999996</c:v>
                </c:pt>
                <c:pt idx="220">
                  <c:v>831.81743999999981</c:v>
                </c:pt>
                <c:pt idx="221">
                  <c:v>850.02479999999991</c:v>
                </c:pt>
                <c:pt idx="222">
                  <c:v>922.7289599999998</c:v>
                </c:pt>
                <c:pt idx="223">
                  <c:v>948.09815999999989</c:v>
                </c:pt>
                <c:pt idx="224">
                  <c:v>961.14815999999996</c:v>
                </c:pt>
                <c:pt idx="225">
                  <c:v>984.55463999999995</c:v>
                </c:pt>
                <c:pt idx="226">
                  <c:v>1000.52784</c:v>
                </c:pt>
                <c:pt idx="227">
                  <c:v>1039.5734399999999</c:v>
                </c:pt>
                <c:pt idx="228">
                  <c:v>1079.9344800000001</c:v>
                </c:pt>
                <c:pt idx="229">
                  <c:v>1120.2746400000001</c:v>
                </c:pt>
                <c:pt idx="230">
                  <c:v>1150.2165600000001</c:v>
                </c:pt>
                <c:pt idx="231">
                  <c:v>1202.87592</c:v>
                </c:pt>
                <c:pt idx="232">
                  <c:v>1230.8551199999997</c:v>
                </c:pt>
                <c:pt idx="233">
                  <c:v>1269.8172</c:v>
                </c:pt>
                <c:pt idx="234">
                  <c:v>1306.3154399999999</c:v>
                </c:pt>
                <c:pt idx="235">
                  <c:v>1341.3312000000001</c:v>
                </c:pt>
                <c:pt idx="236">
                  <c:v>1364.88384</c:v>
                </c:pt>
                <c:pt idx="237">
                  <c:v>1402.7184</c:v>
                </c:pt>
                <c:pt idx="238">
                  <c:v>1435.2912000000001</c:v>
                </c:pt>
                <c:pt idx="239">
                  <c:v>1540.67256</c:v>
                </c:pt>
                <c:pt idx="240">
                  <c:v>1597.9672800000001</c:v>
                </c:pt>
                <c:pt idx="241">
                  <c:v>1692.8042399999999</c:v>
                </c:pt>
                <c:pt idx="242">
                  <c:v>1727.9243999999999</c:v>
                </c:pt>
                <c:pt idx="243">
                  <c:v>1803.2594400000003</c:v>
                </c:pt>
                <c:pt idx="244">
                  <c:v>1812.5092799999998</c:v>
                </c:pt>
                <c:pt idx="245">
                  <c:v>1861.9531200000001</c:v>
                </c:pt>
                <c:pt idx="246">
                  <c:v>1905.1329599999997</c:v>
                </c:pt>
                <c:pt idx="247">
                  <c:v>1946.7885599999997</c:v>
                </c:pt>
                <c:pt idx="248">
                  <c:v>1967.5850399999999</c:v>
                </c:pt>
                <c:pt idx="249">
                  <c:v>1981.8878399999999</c:v>
                </c:pt>
                <c:pt idx="250">
                  <c:v>1952.1964799999998</c:v>
                </c:pt>
                <c:pt idx="251">
                  <c:v>1965.39264</c:v>
                </c:pt>
                <c:pt idx="252">
                  <c:v>1990.2398399999997</c:v>
                </c:pt>
                <c:pt idx="253">
                  <c:v>2015.1496799999998</c:v>
                </c:pt>
                <c:pt idx="254">
                  <c:v>2073.8433599999998</c:v>
                </c:pt>
                <c:pt idx="255">
                  <c:v>2145.2320799999998</c:v>
                </c:pt>
                <c:pt idx="256">
                  <c:v>2181.6467999999995</c:v>
                </c:pt>
                <c:pt idx="257">
                  <c:v>2181.7720799999997</c:v>
                </c:pt>
                <c:pt idx="258">
                  <c:v>2161.10088</c:v>
                </c:pt>
                <c:pt idx="259">
                  <c:v>2220.8176800000001</c:v>
                </c:pt>
                <c:pt idx="260">
                  <c:v>2223.4903199999999</c:v>
                </c:pt>
                <c:pt idx="261">
                  <c:v>2239.1920799999998</c:v>
                </c:pt>
                <c:pt idx="262">
                  <c:v>2266.6283999999996</c:v>
                </c:pt>
                <c:pt idx="263">
                  <c:v>2323.7978399999997</c:v>
                </c:pt>
                <c:pt idx="264">
                  <c:v>2330.3959199999999</c:v>
                </c:pt>
                <c:pt idx="265">
                  <c:v>2318.7657600000002</c:v>
                </c:pt>
                <c:pt idx="266">
                  <c:v>2295.5472</c:v>
                </c:pt>
                <c:pt idx="267">
                  <c:v>2308.4510399999999</c:v>
                </c:pt>
                <c:pt idx="268">
                  <c:v>2273.4144000000001</c:v>
                </c:pt>
                <c:pt idx="269">
                  <c:v>2279.9289599999997</c:v>
                </c:pt>
                <c:pt idx="270">
                  <c:v>2287.7380800000001</c:v>
                </c:pt>
                <c:pt idx="271">
                  <c:v>2268.27792</c:v>
                </c:pt>
                <c:pt idx="272">
                  <c:v>2221.9243200000001</c:v>
                </c:pt>
                <c:pt idx="273">
                  <c:v>2177.9928</c:v>
                </c:pt>
                <c:pt idx="274">
                  <c:v>2132.4744000000001</c:v>
                </c:pt>
                <c:pt idx="275">
                  <c:v>2087.0603999999998</c:v>
                </c:pt>
                <c:pt idx="276">
                  <c:v>2022.1236000000001</c:v>
                </c:pt>
                <c:pt idx="277">
                  <c:v>1954.2635999999998</c:v>
                </c:pt>
                <c:pt idx="278">
                  <c:v>1830.9254400000002</c:v>
                </c:pt>
                <c:pt idx="279">
                  <c:v>1764.6105599999999</c:v>
                </c:pt>
                <c:pt idx="280">
                  <c:v>1711.2830399999998</c:v>
                </c:pt>
                <c:pt idx="281">
                  <c:v>1703.3695200000002</c:v>
                </c:pt>
                <c:pt idx="282">
                  <c:v>1722.78792</c:v>
                </c:pt>
                <c:pt idx="283">
                  <c:v>1724.35392</c:v>
                </c:pt>
                <c:pt idx="284">
                  <c:v>1803.4682400000002</c:v>
                </c:pt>
                <c:pt idx="285">
                  <c:v>1820.4645599999997</c:v>
                </c:pt>
                <c:pt idx="286">
                  <c:v>1865.8994399999999</c:v>
                </c:pt>
                <c:pt idx="287">
                  <c:v>1882.6869600000002</c:v>
                </c:pt>
                <c:pt idx="288">
                  <c:v>1936.0144799999998</c:v>
                </c:pt>
                <c:pt idx="289">
                  <c:v>2055.5733599999994</c:v>
                </c:pt>
                <c:pt idx="290">
                  <c:v>2583.9417600000002</c:v>
                </c:pt>
                <c:pt idx="291">
                  <c:v>2262.9744000000001</c:v>
                </c:pt>
                <c:pt idx="292">
                  <c:v>2062.4637599999996</c:v>
                </c:pt>
                <c:pt idx="293">
                  <c:v>1953.9712800000002</c:v>
                </c:pt>
                <c:pt idx="294">
                  <c:v>1963.11672</c:v>
                </c:pt>
                <c:pt idx="295">
                  <c:v>1959.1286400000001</c:v>
                </c:pt>
                <c:pt idx="296">
                  <c:v>2022.8543999999997</c:v>
                </c:pt>
                <c:pt idx="297">
                  <c:v>2061.85824</c:v>
                </c:pt>
                <c:pt idx="298">
                  <c:v>2109.8613599999999</c:v>
                </c:pt>
                <c:pt idx="299">
                  <c:v>2134.68768</c:v>
                </c:pt>
                <c:pt idx="300">
                  <c:v>2134.68768</c:v>
                </c:pt>
                <c:pt idx="301">
                  <c:v>2147.6541599999996</c:v>
                </c:pt>
                <c:pt idx="302">
                  <c:v>2150.2223999999997</c:v>
                </c:pt>
                <c:pt idx="303">
                  <c:v>2138.4669599999997</c:v>
                </c:pt>
                <c:pt idx="304">
                  <c:v>2119.0068000000001</c:v>
                </c:pt>
                <c:pt idx="305">
                  <c:v>2104.7666400000003</c:v>
                </c:pt>
                <c:pt idx="306">
                  <c:v>2016.4233599999995</c:v>
                </c:pt>
                <c:pt idx="307">
                  <c:v>1876.21416</c:v>
                </c:pt>
                <c:pt idx="308">
                  <c:v>1868.4676799999997</c:v>
                </c:pt>
                <c:pt idx="309">
                  <c:v>1832.0112000000001</c:v>
                </c:pt>
                <c:pt idx="310">
                  <c:v>1755.5277599999997</c:v>
                </c:pt>
                <c:pt idx="311">
                  <c:v>1802.2572</c:v>
                </c:pt>
                <c:pt idx="312">
                  <c:v>2149.01136</c:v>
                </c:pt>
                <c:pt idx="313">
                  <c:v>2672.0971199999994</c:v>
                </c:pt>
                <c:pt idx="314">
                  <c:v>2263.8096</c:v>
                </c:pt>
                <c:pt idx="315">
                  <c:v>2015.8387199999997</c:v>
                </c:pt>
                <c:pt idx="316">
                  <c:v>2115.9583199999997</c:v>
                </c:pt>
                <c:pt idx="317">
                  <c:v>2424.1262400000005</c:v>
                </c:pt>
                <c:pt idx="318">
                  <c:v>2478.7900799999998</c:v>
                </c:pt>
                <c:pt idx="319">
                  <c:v>2820.6165599999999</c:v>
                </c:pt>
                <c:pt idx="320">
                  <c:v>2590.7904000000003</c:v>
                </c:pt>
                <c:pt idx="321">
                  <c:v>2518.2532799999999</c:v>
                </c:pt>
                <c:pt idx="322">
                  <c:v>2209.3336800000002</c:v>
                </c:pt>
                <c:pt idx="323">
                  <c:v>2234.4105599999998</c:v>
                </c:pt>
                <c:pt idx="324">
                  <c:v>2326.7210400000004</c:v>
                </c:pt>
                <c:pt idx="325">
                  <c:v>2505.93408</c:v>
                </c:pt>
                <c:pt idx="326">
                  <c:v>2625.2632799999997</c:v>
                </c:pt>
                <c:pt idx="327">
                  <c:v>3098.5293599999995</c:v>
                </c:pt>
                <c:pt idx="328">
                  <c:v>2688.2582399999997</c:v>
                </c:pt>
                <c:pt idx="329">
                  <c:v>2714.7758399999998</c:v>
                </c:pt>
                <c:pt idx="330">
                  <c:v>2635.5362399999999</c:v>
                </c:pt>
                <c:pt idx="331">
                  <c:v>2451.6043199999999</c:v>
                </c:pt>
                <c:pt idx="332">
                  <c:v>1827.4384799999996</c:v>
                </c:pt>
                <c:pt idx="333">
                  <c:v>1952.32176</c:v>
                </c:pt>
                <c:pt idx="334">
                  <c:v>2116.0209599999994</c:v>
                </c:pt>
                <c:pt idx="335">
                  <c:v>2387.3565599999993</c:v>
                </c:pt>
                <c:pt idx="336">
                  <c:v>2536.6067999999996</c:v>
                </c:pt>
                <c:pt idx="337">
                  <c:v>3079.3406400000003</c:v>
                </c:pt>
                <c:pt idx="338">
                  <c:v>3451.4222399999999</c:v>
                </c:pt>
                <c:pt idx="339">
                  <c:v>3219.8421599999997</c:v>
                </c:pt>
                <c:pt idx="340">
                  <c:v>2825.0848799999994</c:v>
                </c:pt>
                <c:pt idx="341">
                  <c:v>2730.4567200000001</c:v>
                </c:pt>
                <c:pt idx="342">
                  <c:v>2362.4467200000004</c:v>
                </c:pt>
                <c:pt idx="343">
                  <c:v>2278.5717599999998</c:v>
                </c:pt>
                <c:pt idx="344">
                  <c:v>1833.0969600000001</c:v>
                </c:pt>
                <c:pt idx="345">
                  <c:v>1789.3742399999996</c:v>
                </c:pt>
                <c:pt idx="346">
                  <c:v>1806.2243999999996</c:v>
                </c:pt>
                <c:pt idx="347">
                  <c:v>1785.4696799999997</c:v>
                </c:pt>
                <c:pt idx="348">
                  <c:v>1695.8527200000001</c:v>
                </c:pt>
                <c:pt idx="349">
                  <c:v>1619.2022400000001</c:v>
                </c:pt>
                <c:pt idx="350">
                  <c:v>1563.39</c:v>
                </c:pt>
                <c:pt idx="351">
                  <c:v>1460.7230399999999</c:v>
                </c:pt>
                <c:pt idx="352">
                  <c:v>1423.2225599999999</c:v>
                </c:pt>
                <c:pt idx="353">
                  <c:v>1405.0987199999997</c:v>
                </c:pt>
                <c:pt idx="354">
                  <c:v>1414.2232799999999</c:v>
                </c:pt>
                <c:pt idx="355">
                  <c:v>1446.7543199999998</c:v>
                </c:pt>
                <c:pt idx="356">
                  <c:v>1423.3896</c:v>
                </c:pt>
                <c:pt idx="357">
                  <c:v>1412.9078399999999</c:v>
                </c:pt>
                <c:pt idx="358">
                  <c:v>1389.5013599999997</c:v>
                </c:pt>
                <c:pt idx="359">
                  <c:v>1342.8971999999999</c:v>
                </c:pt>
                <c:pt idx="360">
                  <c:v>1357.1164800000001</c:v>
                </c:pt>
                <c:pt idx="361">
                  <c:v>1350.6645599999999</c:v>
                </c:pt>
                <c:pt idx="362">
                  <c:v>1288.3168799999999</c:v>
                </c:pt>
                <c:pt idx="363">
                  <c:v>1267.6665600000001</c:v>
                </c:pt>
                <c:pt idx="364">
                  <c:v>1392.4036799999999</c:v>
                </c:pt>
                <c:pt idx="365">
                  <c:v>1504.1951999999999</c:v>
                </c:pt>
                <c:pt idx="366">
                  <c:v>1700.2166400000001</c:v>
                </c:pt>
                <c:pt idx="367">
                  <c:v>1714.47768</c:v>
                </c:pt>
                <c:pt idx="368">
                  <c:v>1676.7683999999997</c:v>
                </c:pt>
                <c:pt idx="369">
                  <c:v>1593.68688</c:v>
                </c:pt>
                <c:pt idx="370">
                  <c:v>1330.0977600000001</c:v>
                </c:pt>
                <c:pt idx="371">
                  <c:v>1264.0334399999997</c:v>
                </c:pt>
                <c:pt idx="372">
                  <c:v>1160.9488799999999</c:v>
                </c:pt>
                <c:pt idx="373">
                  <c:v>1153.098</c:v>
                </c:pt>
                <c:pt idx="374">
                  <c:v>1143.4723199999999</c:v>
                </c:pt>
                <c:pt idx="375">
                  <c:v>1211.06088</c:v>
                </c:pt>
                <c:pt idx="376">
                  <c:v>1256.5792800000002</c:v>
                </c:pt>
                <c:pt idx="377">
                  <c:v>1406.0591999999999</c:v>
                </c:pt>
                <c:pt idx="378">
                  <c:v>1471.0795199999998</c:v>
                </c:pt>
                <c:pt idx="379">
                  <c:v>1590.5131200000001</c:v>
                </c:pt>
                <c:pt idx="380">
                  <c:v>1646.4088800000002</c:v>
                </c:pt>
                <c:pt idx="381">
                  <c:v>1686.6237599999999</c:v>
                </c:pt>
                <c:pt idx="382">
                  <c:v>1698.2747999999999</c:v>
                </c:pt>
                <c:pt idx="383">
                  <c:v>1697.0428800000002</c:v>
                </c:pt>
                <c:pt idx="384">
                  <c:v>1649.0606400000001</c:v>
                </c:pt>
                <c:pt idx="385">
                  <c:v>1634.7787199999998</c:v>
                </c:pt>
                <c:pt idx="386">
                  <c:v>1668.5416799999998</c:v>
                </c:pt>
                <c:pt idx="387">
                  <c:v>1734.8356800000001</c:v>
                </c:pt>
                <c:pt idx="388">
                  <c:v>1759.2861600000001</c:v>
                </c:pt>
                <c:pt idx="389">
                  <c:v>1653.8421599999997</c:v>
                </c:pt>
                <c:pt idx="390">
                  <c:v>1608.5534400000001</c:v>
                </c:pt>
                <c:pt idx="391">
                  <c:v>1574.9575200000002</c:v>
                </c:pt>
                <c:pt idx="392">
                  <c:v>1579.90608</c:v>
                </c:pt>
                <c:pt idx="393">
                  <c:v>1490.9990399999999</c:v>
                </c:pt>
                <c:pt idx="394">
                  <c:v>1495.6135199999999</c:v>
                </c:pt>
                <c:pt idx="395">
                  <c:v>1490.33088</c:v>
                </c:pt>
                <c:pt idx="396">
                  <c:v>1482.6261599999998</c:v>
                </c:pt>
                <c:pt idx="397">
                  <c:v>1490.35176</c:v>
                </c:pt>
                <c:pt idx="398">
                  <c:v>1486.4680800000001</c:v>
                </c:pt>
                <c:pt idx="399">
                  <c:v>1455.2315999999998</c:v>
                </c:pt>
                <c:pt idx="400">
                  <c:v>1299.4250400000001</c:v>
                </c:pt>
                <c:pt idx="401">
                  <c:v>1226.65824</c:v>
                </c:pt>
                <c:pt idx="402">
                  <c:v>1161.7840799999999</c:v>
                </c:pt>
                <c:pt idx="403">
                  <c:v>1241.16984</c:v>
                </c:pt>
                <c:pt idx="404">
                  <c:v>1149.6736800000001</c:v>
                </c:pt>
                <c:pt idx="405">
                  <c:v>1193.1040800000001</c:v>
                </c:pt>
                <c:pt idx="406">
                  <c:v>1201.5395999999998</c:v>
                </c:pt>
                <c:pt idx="407">
                  <c:v>1422.972</c:v>
                </c:pt>
                <c:pt idx="408">
                  <c:v>1503.4644000000001</c:v>
                </c:pt>
                <c:pt idx="409">
                  <c:v>1498.0564799999997</c:v>
                </c:pt>
                <c:pt idx="410">
                  <c:v>1287.7739999999999</c:v>
                </c:pt>
                <c:pt idx="411">
                  <c:v>1355.4878399999998</c:v>
                </c:pt>
                <c:pt idx="412">
                  <c:v>1937.1628799999999</c:v>
                </c:pt>
                <c:pt idx="413">
                  <c:v>2274.8968799999998</c:v>
                </c:pt>
                <c:pt idx="414">
                  <c:v>2551.1810399999995</c:v>
                </c:pt>
                <c:pt idx="415">
                  <c:v>2865.1953599999997</c:v>
                </c:pt>
                <c:pt idx="416">
                  <c:v>3137.7211200000002</c:v>
                </c:pt>
                <c:pt idx="417">
                  <c:v>3541.5612000000001</c:v>
                </c:pt>
                <c:pt idx="418">
                  <c:v>3673.8986399999994</c:v>
                </c:pt>
                <c:pt idx="419">
                  <c:v>3742.4476799999998</c:v>
                </c:pt>
                <c:pt idx="420">
                  <c:v>3475.8100799999993</c:v>
                </c:pt>
                <c:pt idx="421">
                  <c:v>2985.7564799999996</c:v>
                </c:pt>
                <c:pt idx="422">
                  <c:v>2416.9435199999998</c:v>
                </c:pt>
                <c:pt idx="423">
                  <c:v>2440.3082399999998</c:v>
                </c:pt>
                <c:pt idx="424">
                  <c:v>2414.2708799999996</c:v>
                </c:pt>
                <c:pt idx="425">
                  <c:v>2357.2058399999996</c:v>
                </c:pt>
                <c:pt idx="426">
                  <c:v>2510.42328</c:v>
                </c:pt>
                <c:pt idx="427">
                  <c:v>2287.0281600000003</c:v>
                </c:pt>
                <c:pt idx="428">
                  <c:v>2151.9763199999998</c:v>
                </c:pt>
                <c:pt idx="429">
                  <c:v>1884.5661599999999</c:v>
                </c:pt>
                <c:pt idx="430">
                  <c:v>1752.4375200000002</c:v>
                </c:pt>
                <c:pt idx="431">
                  <c:v>1643.4230399999997</c:v>
                </c:pt>
                <c:pt idx="432">
                  <c:v>1608.7413599999998</c:v>
                </c:pt>
                <c:pt idx="433">
                  <c:v>1688.0435999999997</c:v>
                </c:pt>
                <c:pt idx="434">
                  <c:v>1773.8604</c:v>
                </c:pt>
                <c:pt idx="435">
                  <c:v>1826.0186399999998</c:v>
                </c:pt>
                <c:pt idx="436">
                  <c:v>1868.8226399999999</c:v>
                </c:pt>
                <c:pt idx="437">
                  <c:v>1891.0389599999999</c:v>
                </c:pt>
                <c:pt idx="438">
                  <c:v>2141.6407200000003</c:v>
                </c:pt>
                <c:pt idx="439">
                  <c:v>2366.2259999999997</c:v>
                </c:pt>
                <c:pt idx="440">
                  <c:v>2391.0523199999998</c:v>
                </c:pt>
                <c:pt idx="441">
                  <c:v>2307.94992</c:v>
                </c:pt>
                <c:pt idx="442">
                  <c:v>2280.6806399999996</c:v>
                </c:pt>
                <c:pt idx="443">
                  <c:v>2613.2781599999998</c:v>
                </c:pt>
                <c:pt idx="444">
                  <c:v>2965.4193599999999</c:v>
                </c:pt>
                <c:pt idx="445">
                  <c:v>2936.6258399999997</c:v>
                </c:pt>
                <c:pt idx="446">
                  <c:v>3054.7857599999998</c:v>
                </c:pt>
                <c:pt idx="447">
                  <c:v>3409.4325599999997</c:v>
                </c:pt>
                <c:pt idx="448">
                  <c:v>4088.6798399999998</c:v>
                </c:pt>
                <c:pt idx="449">
                  <c:v>4110.0818399999998</c:v>
                </c:pt>
                <c:pt idx="450">
                  <c:v>3915.85608</c:v>
                </c:pt>
                <c:pt idx="451">
                  <c:v>3705.3648000000003</c:v>
                </c:pt>
                <c:pt idx="452">
                  <c:v>3857.2667999999999</c:v>
                </c:pt>
                <c:pt idx="453">
                  <c:v>4440.1737599999997</c:v>
                </c:pt>
                <c:pt idx="454">
                  <c:v>4167.7941599999995</c:v>
                </c:pt>
                <c:pt idx="455">
                  <c:v>2356.4541599999998</c:v>
                </c:pt>
                <c:pt idx="456">
                  <c:v>2840.7657599999993</c:v>
                </c:pt>
                <c:pt idx="457">
                  <c:v>2740.9384799999998</c:v>
                </c:pt>
                <c:pt idx="458">
                  <c:v>2740.9384799999998</c:v>
                </c:pt>
                <c:pt idx="459">
                  <c:v>2240.3404799999998</c:v>
                </c:pt>
                <c:pt idx="460">
                  <c:v>2089.9000799999999</c:v>
                </c:pt>
                <c:pt idx="461">
                  <c:v>1991.3047200000001</c:v>
                </c:pt>
                <c:pt idx="462">
                  <c:v>1956.2680799999998</c:v>
                </c:pt>
                <c:pt idx="463">
                  <c:v>1880.8912799999998</c:v>
                </c:pt>
                <c:pt idx="464">
                  <c:v>1864.1872799999996</c:v>
                </c:pt>
                <c:pt idx="465">
                  <c:v>1984.9572000000003</c:v>
                </c:pt>
                <c:pt idx="466">
                  <c:v>2020.0773599999998</c:v>
                </c:pt>
                <c:pt idx="467">
                  <c:v>2021.6433599999996</c:v>
                </c:pt>
                <c:pt idx="468">
                  <c:v>2122.9322399999996</c:v>
                </c:pt>
                <c:pt idx="469">
                  <c:v>2160.7041599999998</c:v>
                </c:pt>
                <c:pt idx="470">
                  <c:v>2308.76424</c:v>
                </c:pt>
                <c:pt idx="471">
                  <c:v>3004.7990399999994</c:v>
                </c:pt>
                <c:pt idx="472">
                  <c:v>3342.5121599999998</c:v>
                </c:pt>
                <c:pt idx="473">
                  <c:v>5093.0078400000002</c:v>
                </c:pt>
                <c:pt idx="474">
                  <c:v>5850.3463199999997</c:v>
                </c:pt>
                <c:pt idx="475">
                  <c:v>6674.6052000000009</c:v>
                </c:pt>
                <c:pt idx="476">
                  <c:v>6204.0952799999995</c:v>
                </c:pt>
                <c:pt idx="477">
                  <c:v>6050.6272799999988</c:v>
                </c:pt>
                <c:pt idx="478">
                  <c:v>5097.5387999999994</c:v>
                </c:pt>
                <c:pt idx="479">
                  <c:v>5409.3607199999988</c:v>
                </c:pt>
                <c:pt idx="480">
                  <c:v>6543.0194400000009</c:v>
                </c:pt>
                <c:pt idx="481">
                  <c:v>6983.0236800000002</c:v>
                </c:pt>
                <c:pt idx="482">
                  <c:v>7208.4024000000009</c:v>
                </c:pt>
                <c:pt idx="483">
                  <c:v>7460.1316799999986</c:v>
                </c:pt>
                <c:pt idx="484">
                  <c:v>7504.0840799999987</c:v>
                </c:pt>
                <c:pt idx="485">
                  <c:v>5702.9961600000006</c:v>
                </c:pt>
                <c:pt idx="486">
                  <c:v>7038.3139200000005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5E-40F1-942B-6F2868A4932E}"/>
            </c:ext>
          </c:extLst>
        </c:ser>
        <c:ser>
          <c:idx val="1"/>
          <c:order val="2"/>
          <c:tx>
            <c:strRef>
              <c:f>'SCPT-13'!$T$9</c:f>
              <c:strCache>
                <c:ptCount val="1"/>
                <c:pt idx="0">
                  <c:v>c/p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'SCPT-13'!$T$13:$T$9908</c:f>
              <c:numCache>
                <c:formatCode>0</c:formatCode>
                <c:ptCount val="9896"/>
                <c:pt idx="0">
                  <c:v>0</c:v>
                </c:pt>
                <c:pt idx="1">
                  <c:v>0.51390451200000009</c:v>
                </c:pt>
                <c:pt idx="2">
                  <c:v>1.0278090240000002</c:v>
                </c:pt>
                <c:pt idx="3">
                  <c:v>1.5417135359999998</c:v>
                </c:pt>
                <c:pt idx="4">
                  <c:v>2.0556180480000004</c:v>
                </c:pt>
                <c:pt idx="5">
                  <c:v>2.5695225600000002</c:v>
                </c:pt>
                <c:pt idx="6">
                  <c:v>3.0834270719999997</c:v>
                </c:pt>
                <c:pt idx="7">
                  <c:v>3.5973315840000004</c:v>
                </c:pt>
                <c:pt idx="8">
                  <c:v>4.1112360960000007</c:v>
                </c:pt>
                <c:pt idx="9">
                  <c:v>4.6251406079999997</c:v>
                </c:pt>
                <c:pt idx="10">
                  <c:v>5.1390451200000014</c:v>
                </c:pt>
                <c:pt idx="11">
                  <c:v>5.6529496320000021</c:v>
                </c:pt>
                <c:pt idx="12">
                  <c:v>6.1668541440000011</c:v>
                </c:pt>
                <c:pt idx="13">
                  <c:v>6.6807586560000018</c:v>
                </c:pt>
                <c:pt idx="14">
                  <c:v>7.1946631680000017</c:v>
                </c:pt>
                <c:pt idx="15">
                  <c:v>7.7085676799999998</c:v>
                </c:pt>
                <c:pt idx="16">
                  <c:v>8.2224721920000015</c:v>
                </c:pt>
                <c:pt idx="17">
                  <c:v>8.7363767040000013</c:v>
                </c:pt>
                <c:pt idx="18">
                  <c:v>9.2502812159999976</c:v>
                </c:pt>
                <c:pt idx="19">
                  <c:v>9.7641857279999993</c:v>
                </c:pt>
                <c:pt idx="20">
                  <c:v>10.278090239999999</c:v>
                </c:pt>
                <c:pt idx="21">
                  <c:v>10.791994751999997</c:v>
                </c:pt>
                <c:pt idx="22">
                  <c:v>11.305899263999999</c:v>
                </c:pt>
                <c:pt idx="23">
                  <c:v>11.819803775999997</c:v>
                </c:pt>
                <c:pt idx="24">
                  <c:v>12.333708287999995</c:v>
                </c:pt>
                <c:pt idx="25">
                  <c:v>12.847612799999997</c:v>
                </c:pt>
                <c:pt idx="26">
                  <c:v>13.361517311999997</c:v>
                </c:pt>
                <c:pt idx="27">
                  <c:v>13.875421823999996</c:v>
                </c:pt>
                <c:pt idx="28">
                  <c:v>14.389326335999998</c:v>
                </c:pt>
                <c:pt idx="29">
                  <c:v>14.903230847999996</c:v>
                </c:pt>
                <c:pt idx="30">
                  <c:v>15.41713536</c:v>
                </c:pt>
                <c:pt idx="31">
                  <c:v>15.931039871999998</c:v>
                </c:pt>
                <c:pt idx="32">
                  <c:v>16.444944383999999</c:v>
                </c:pt>
                <c:pt idx="33">
                  <c:v>16.958848895999999</c:v>
                </c:pt>
                <c:pt idx="34">
                  <c:v>17.472753407999999</c:v>
                </c:pt>
                <c:pt idx="35">
                  <c:v>17.986657919999995</c:v>
                </c:pt>
                <c:pt idx="36">
                  <c:v>18.500562431999992</c:v>
                </c:pt>
                <c:pt idx="37">
                  <c:v>19.014466943999999</c:v>
                </c:pt>
                <c:pt idx="38">
                  <c:v>19.528371455999995</c:v>
                </c:pt>
                <c:pt idx="39">
                  <c:v>20.042275967999998</c:v>
                </c:pt>
                <c:pt idx="40">
                  <c:v>20.556180479999995</c:v>
                </c:pt>
                <c:pt idx="41">
                  <c:v>21.070084991999991</c:v>
                </c:pt>
                <c:pt idx="42">
                  <c:v>21.583989503999991</c:v>
                </c:pt>
                <c:pt idx="43">
                  <c:v>22.097894015999994</c:v>
                </c:pt>
                <c:pt idx="44">
                  <c:v>22.611798527999994</c:v>
                </c:pt>
                <c:pt idx="45">
                  <c:v>23.125703039999994</c:v>
                </c:pt>
                <c:pt idx="46">
                  <c:v>23.63960755199999</c:v>
                </c:pt>
                <c:pt idx="47">
                  <c:v>24.15351206399999</c:v>
                </c:pt>
                <c:pt idx="48">
                  <c:v>24.667416575999987</c:v>
                </c:pt>
                <c:pt idx="49">
                  <c:v>25.181321087999994</c:v>
                </c:pt>
                <c:pt idx="50">
                  <c:v>25.69522559999999</c:v>
                </c:pt>
                <c:pt idx="51">
                  <c:v>26.20913011199999</c:v>
                </c:pt>
                <c:pt idx="52">
                  <c:v>26.72303462399999</c:v>
                </c:pt>
                <c:pt idx="53">
                  <c:v>27.23693913599999</c:v>
                </c:pt>
                <c:pt idx="54">
                  <c:v>27.750843647999993</c:v>
                </c:pt>
                <c:pt idx="55">
                  <c:v>28.264748159999993</c:v>
                </c:pt>
                <c:pt idx="56">
                  <c:v>28.778652671999996</c:v>
                </c:pt>
                <c:pt idx="57">
                  <c:v>29.292557183999989</c:v>
                </c:pt>
                <c:pt idx="58">
                  <c:v>29.806461695999992</c:v>
                </c:pt>
                <c:pt idx="59">
                  <c:v>30.320366207999992</c:v>
                </c:pt>
                <c:pt idx="60">
                  <c:v>30.834270719999999</c:v>
                </c:pt>
                <c:pt idx="61">
                  <c:v>31.348175232000003</c:v>
                </c:pt>
                <c:pt idx="62">
                  <c:v>31.862079743999995</c:v>
                </c:pt>
                <c:pt idx="63">
                  <c:v>32.375984255999995</c:v>
                </c:pt>
                <c:pt idx="64">
                  <c:v>32.889888767999999</c:v>
                </c:pt>
                <c:pt idx="65">
                  <c:v>33.403793279999995</c:v>
                </c:pt>
                <c:pt idx="66">
                  <c:v>33.917697791999998</c:v>
                </c:pt>
                <c:pt idx="67">
                  <c:v>34.431602303999995</c:v>
                </c:pt>
                <c:pt idx="68">
                  <c:v>34.945506815999998</c:v>
                </c:pt>
                <c:pt idx="69">
                  <c:v>35.459411327999995</c:v>
                </c:pt>
                <c:pt idx="70">
                  <c:v>35.973315839999991</c:v>
                </c:pt>
                <c:pt idx="71">
                  <c:v>36.487220351999994</c:v>
                </c:pt>
                <c:pt idx="72">
                  <c:v>37.001124863999983</c:v>
                </c:pt>
                <c:pt idx="73">
                  <c:v>37.515029375999994</c:v>
                </c:pt>
                <c:pt idx="74">
                  <c:v>38.028933887999997</c:v>
                </c:pt>
                <c:pt idx="75">
                  <c:v>38.542838399999994</c:v>
                </c:pt>
                <c:pt idx="76">
                  <c:v>39.05674291199999</c:v>
                </c:pt>
                <c:pt idx="77">
                  <c:v>39.570647423999986</c:v>
                </c:pt>
                <c:pt idx="78">
                  <c:v>40.084551935999997</c:v>
                </c:pt>
                <c:pt idx="79">
                  <c:v>40.598456447999986</c:v>
                </c:pt>
                <c:pt idx="80">
                  <c:v>41.11236095999999</c:v>
                </c:pt>
                <c:pt idx="81">
                  <c:v>41.626265471999993</c:v>
                </c:pt>
                <c:pt idx="82">
                  <c:v>42.140169983999982</c:v>
                </c:pt>
                <c:pt idx="83">
                  <c:v>42.654074495999986</c:v>
                </c:pt>
                <c:pt idx="84">
                  <c:v>43.167979007999982</c:v>
                </c:pt>
                <c:pt idx="85">
                  <c:v>43.681883519999985</c:v>
                </c:pt>
                <c:pt idx="86">
                  <c:v>44.195788031999989</c:v>
                </c:pt>
                <c:pt idx="87">
                  <c:v>44.709692543999985</c:v>
                </c:pt>
                <c:pt idx="88">
                  <c:v>45.223597055999988</c:v>
                </c:pt>
                <c:pt idx="89">
                  <c:v>45.737501567999978</c:v>
                </c:pt>
                <c:pt idx="90">
                  <c:v>46.251406079999988</c:v>
                </c:pt>
                <c:pt idx="91">
                  <c:v>46.765310591999992</c:v>
                </c:pt>
                <c:pt idx="92">
                  <c:v>47.279215103999981</c:v>
                </c:pt>
                <c:pt idx="93">
                  <c:v>47.793119615999984</c:v>
                </c:pt>
                <c:pt idx="94">
                  <c:v>48.307024127999981</c:v>
                </c:pt>
                <c:pt idx="95">
                  <c:v>48.820928639999984</c:v>
                </c:pt>
                <c:pt idx="96">
                  <c:v>49.334833151999973</c:v>
                </c:pt>
                <c:pt idx="97">
                  <c:v>49.848737663999977</c:v>
                </c:pt>
                <c:pt idx="98">
                  <c:v>50.362642175999987</c:v>
                </c:pt>
                <c:pt idx="99">
                  <c:v>50.876546687999976</c:v>
                </c:pt>
                <c:pt idx="100">
                  <c:v>51.39045119999998</c:v>
                </c:pt>
                <c:pt idx="101">
                  <c:v>51.904355711999976</c:v>
                </c:pt>
                <c:pt idx="102">
                  <c:v>52.41826022399998</c:v>
                </c:pt>
                <c:pt idx="103">
                  <c:v>52.932164735999983</c:v>
                </c:pt>
                <c:pt idx="104">
                  <c:v>53.446069247999979</c:v>
                </c:pt>
                <c:pt idx="105">
                  <c:v>53.959973759999976</c:v>
                </c:pt>
                <c:pt idx="106">
                  <c:v>54.473878271999979</c:v>
                </c:pt>
                <c:pt idx="107">
                  <c:v>54.987782783999982</c:v>
                </c:pt>
                <c:pt idx="108">
                  <c:v>55.501687295999972</c:v>
                </c:pt>
                <c:pt idx="109">
                  <c:v>56.015591807999968</c:v>
                </c:pt>
                <c:pt idx="110">
                  <c:v>56.529496319999978</c:v>
                </c:pt>
                <c:pt idx="111">
                  <c:v>57.043400831999975</c:v>
                </c:pt>
                <c:pt idx="112">
                  <c:v>57.557305343999964</c:v>
                </c:pt>
                <c:pt idx="113">
                  <c:v>58.07120985599996</c:v>
                </c:pt>
                <c:pt idx="114">
                  <c:v>58.585114367999957</c:v>
                </c:pt>
                <c:pt idx="115">
                  <c:v>59.09901887999996</c:v>
                </c:pt>
                <c:pt idx="116">
                  <c:v>59.612923391999949</c:v>
                </c:pt>
                <c:pt idx="117">
                  <c:v>60.126827903999953</c:v>
                </c:pt>
                <c:pt idx="118">
                  <c:v>60.640732415999949</c:v>
                </c:pt>
                <c:pt idx="119">
                  <c:v>61.154636927999938</c:v>
                </c:pt>
                <c:pt idx="120">
                  <c:v>61.668541439999949</c:v>
                </c:pt>
                <c:pt idx="121">
                  <c:v>62.182445951999945</c:v>
                </c:pt>
                <c:pt idx="122">
                  <c:v>62.696350463999948</c:v>
                </c:pt>
                <c:pt idx="123">
                  <c:v>63.210254975999952</c:v>
                </c:pt>
                <c:pt idx="124">
                  <c:v>63.724159487999934</c:v>
                </c:pt>
                <c:pt idx="125">
                  <c:v>64.238063999999937</c:v>
                </c:pt>
                <c:pt idx="126">
                  <c:v>64.751968511999948</c:v>
                </c:pt>
                <c:pt idx="127">
                  <c:v>65.265873023999944</c:v>
                </c:pt>
                <c:pt idx="128">
                  <c:v>65.779777535999955</c:v>
                </c:pt>
                <c:pt idx="129">
                  <c:v>66.293682047999937</c:v>
                </c:pt>
                <c:pt idx="130">
                  <c:v>66.807586559999933</c:v>
                </c:pt>
                <c:pt idx="131">
                  <c:v>67.321491071999944</c:v>
                </c:pt>
                <c:pt idx="132">
                  <c:v>67.83539558399994</c:v>
                </c:pt>
                <c:pt idx="133">
                  <c:v>68.349300095999951</c:v>
                </c:pt>
                <c:pt idx="134">
                  <c:v>68.863204607999933</c:v>
                </c:pt>
                <c:pt idx="135">
                  <c:v>69.377109119999943</c:v>
                </c:pt>
                <c:pt idx="136">
                  <c:v>69.891013631999954</c:v>
                </c:pt>
                <c:pt idx="137">
                  <c:v>70.404918143999936</c:v>
                </c:pt>
                <c:pt idx="138">
                  <c:v>70.918822655999932</c:v>
                </c:pt>
                <c:pt idx="139">
                  <c:v>71.432727167999928</c:v>
                </c:pt>
                <c:pt idx="140">
                  <c:v>71.946631679999925</c:v>
                </c:pt>
                <c:pt idx="141">
                  <c:v>72.460536191999935</c:v>
                </c:pt>
                <c:pt idx="142">
                  <c:v>72.974440703999932</c:v>
                </c:pt>
                <c:pt idx="143">
                  <c:v>73.488345215999942</c:v>
                </c:pt>
                <c:pt idx="144">
                  <c:v>74.002249727999924</c:v>
                </c:pt>
                <c:pt idx="145">
                  <c:v>74.516154239999921</c:v>
                </c:pt>
                <c:pt idx="146">
                  <c:v>75.030058751999931</c:v>
                </c:pt>
                <c:pt idx="147">
                  <c:v>75.543963263999942</c:v>
                </c:pt>
                <c:pt idx="148">
                  <c:v>76.057867775999938</c:v>
                </c:pt>
                <c:pt idx="149">
                  <c:v>76.571772287999934</c:v>
                </c:pt>
                <c:pt idx="150">
                  <c:v>77.085676799999931</c:v>
                </c:pt>
                <c:pt idx="151">
                  <c:v>77.599581311999927</c:v>
                </c:pt>
                <c:pt idx="152">
                  <c:v>78.113485823999937</c:v>
                </c:pt>
                <c:pt idx="153">
                  <c:v>78.627390335999934</c:v>
                </c:pt>
                <c:pt idx="154">
                  <c:v>79.14129484799993</c:v>
                </c:pt>
                <c:pt idx="155">
                  <c:v>79.655199359999941</c:v>
                </c:pt>
                <c:pt idx="156">
                  <c:v>80.169103871999937</c:v>
                </c:pt>
                <c:pt idx="157">
                  <c:v>80.683008383999933</c:v>
                </c:pt>
                <c:pt idx="158">
                  <c:v>81.19691289599993</c:v>
                </c:pt>
                <c:pt idx="159">
                  <c:v>81.710817407999926</c:v>
                </c:pt>
                <c:pt idx="160">
                  <c:v>82.224721919999936</c:v>
                </c:pt>
                <c:pt idx="161">
                  <c:v>82.738626431999933</c:v>
                </c:pt>
                <c:pt idx="162">
                  <c:v>83.252530943999943</c:v>
                </c:pt>
                <c:pt idx="163">
                  <c:v>83.766435455999925</c:v>
                </c:pt>
                <c:pt idx="164">
                  <c:v>84.280339967999907</c:v>
                </c:pt>
                <c:pt idx="165">
                  <c:v>84.794244479999918</c:v>
                </c:pt>
                <c:pt idx="166">
                  <c:v>85.308148991999914</c:v>
                </c:pt>
                <c:pt idx="167">
                  <c:v>85.822053503999925</c:v>
                </c:pt>
                <c:pt idx="168">
                  <c:v>86.335958015999921</c:v>
                </c:pt>
                <c:pt idx="169">
                  <c:v>86.849862527999917</c:v>
                </c:pt>
                <c:pt idx="170">
                  <c:v>87.363767039999928</c:v>
                </c:pt>
                <c:pt idx="171">
                  <c:v>87.877671551999924</c:v>
                </c:pt>
                <c:pt idx="172">
                  <c:v>88.391576063999921</c:v>
                </c:pt>
                <c:pt idx="173">
                  <c:v>88.905480575999917</c:v>
                </c:pt>
                <c:pt idx="174">
                  <c:v>89.419385087999913</c:v>
                </c:pt>
                <c:pt idx="175">
                  <c:v>89.933289599999924</c:v>
                </c:pt>
                <c:pt idx="176">
                  <c:v>90.692597951999929</c:v>
                </c:pt>
                <c:pt idx="177">
                  <c:v>91.451906303999905</c:v>
                </c:pt>
                <c:pt idx="178">
                  <c:v>92.21121465599991</c:v>
                </c:pt>
                <c:pt idx="179">
                  <c:v>92.970523007999915</c:v>
                </c:pt>
                <c:pt idx="180">
                  <c:v>93.72983135999992</c:v>
                </c:pt>
                <c:pt idx="181">
                  <c:v>94.489139711999911</c:v>
                </c:pt>
                <c:pt idx="182">
                  <c:v>95.248448063999916</c:v>
                </c:pt>
                <c:pt idx="183">
                  <c:v>96.007756415999907</c:v>
                </c:pt>
                <c:pt idx="184">
                  <c:v>96.767064767999898</c:v>
                </c:pt>
                <c:pt idx="185">
                  <c:v>97.526373119999917</c:v>
                </c:pt>
                <c:pt idx="186">
                  <c:v>98.285681471999908</c:v>
                </c:pt>
                <c:pt idx="187">
                  <c:v>99.044989823999913</c:v>
                </c:pt>
                <c:pt idx="188">
                  <c:v>99.80429817599989</c:v>
                </c:pt>
                <c:pt idx="189">
                  <c:v>100.56360652799989</c:v>
                </c:pt>
                <c:pt idx="190">
                  <c:v>101.3229148799999</c:v>
                </c:pt>
                <c:pt idx="191">
                  <c:v>102.08222323199988</c:v>
                </c:pt>
                <c:pt idx="192">
                  <c:v>102.84153158399988</c:v>
                </c:pt>
                <c:pt idx="193">
                  <c:v>103.60083993599989</c:v>
                </c:pt>
                <c:pt idx="194">
                  <c:v>104.36014828799989</c:v>
                </c:pt>
                <c:pt idx="195">
                  <c:v>105.11945663999988</c:v>
                </c:pt>
                <c:pt idx="196">
                  <c:v>105.8787649919999</c:v>
                </c:pt>
                <c:pt idx="197">
                  <c:v>106.63807334399986</c:v>
                </c:pt>
                <c:pt idx="198">
                  <c:v>107.39738169599988</c:v>
                </c:pt>
                <c:pt idx="199">
                  <c:v>108.15669004799989</c:v>
                </c:pt>
                <c:pt idx="200">
                  <c:v>108.91599839999988</c:v>
                </c:pt>
                <c:pt idx="201">
                  <c:v>109.67530675199987</c:v>
                </c:pt>
                <c:pt idx="202">
                  <c:v>110.43461510399989</c:v>
                </c:pt>
                <c:pt idx="203">
                  <c:v>111.19392345599987</c:v>
                </c:pt>
                <c:pt idx="204">
                  <c:v>111.95323180799987</c:v>
                </c:pt>
                <c:pt idx="205">
                  <c:v>112.71254015999985</c:v>
                </c:pt>
                <c:pt idx="206">
                  <c:v>113.47184851199987</c:v>
                </c:pt>
                <c:pt idx="207">
                  <c:v>114.23115686399986</c:v>
                </c:pt>
                <c:pt idx="208">
                  <c:v>114.99046521599989</c:v>
                </c:pt>
                <c:pt idx="209">
                  <c:v>115.74977356799987</c:v>
                </c:pt>
                <c:pt idx="210">
                  <c:v>116.50908191999987</c:v>
                </c:pt>
                <c:pt idx="211">
                  <c:v>117.26839027199983</c:v>
                </c:pt>
                <c:pt idx="212">
                  <c:v>118.02769862399988</c:v>
                </c:pt>
                <c:pt idx="213">
                  <c:v>118.78700697599984</c:v>
                </c:pt>
                <c:pt idx="214">
                  <c:v>119.54631532799988</c:v>
                </c:pt>
                <c:pt idx="215">
                  <c:v>120.30562367999987</c:v>
                </c:pt>
                <c:pt idx="216">
                  <c:v>121.06493203199986</c:v>
                </c:pt>
                <c:pt idx="217">
                  <c:v>121.82424038399986</c:v>
                </c:pt>
                <c:pt idx="218">
                  <c:v>122.58354873599987</c:v>
                </c:pt>
                <c:pt idx="219">
                  <c:v>123.34285708799985</c:v>
                </c:pt>
                <c:pt idx="220">
                  <c:v>124.10216543999987</c:v>
                </c:pt>
                <c:pt idx="221">
                  <c:v>124.86147379199986</c:v>
                </c:pt>
                <c:pt idx="222">
                  <c:v>125.62078214399988</c:v>
                </c:pt>
                <c:pt idx="223">
                  <c:v>126.38009049599985</c:v>
                </c:pt>
                <c:pt idx="224">
                  <c:v>127.13939884799986</c:v>
                </c:pt>
                <c:pt idx="225">
                  <c:v>127.89870719999985</c:v>
                </c:pt>
                <c:pt idx="226">
                  <c:v>128.65801555199982</c:v>
                </c:pt>
                <c:pt idx="227">
                  <c:v>129.41732390399986</c:v>
                </c:pt>
                <c:pt idx="228">
                  <c:v>130.17663225599981</c:v>
                </c:pt>
                <c:pt idx="229">
                  <c:v>130.93594060799984</c:v>
                </c:pt>
                <c:pt idx="230">
                  <c:v>131.69524895999984</c:v>
                </c:pt>
                <c:pt idx="231">
                  <c:v>132.45455731199985</c:v>
                </c:pt>
                <c:pt idx="232">
                  <c:v>133.21386566399983</c:v>
                </c:pt>
                <c:pt idx="233">
                  <c:v>133.97317401599983</c:v>
                </c:pt>
                <c:pt idx="234">
                  <c:v>134.73248236799981</c:v>
                </c:pt>
                <c:pt idx="235">
                  <c:v>135.49179071999984</c:v>
                </c:pt>
                <c:pt idx="236">
                  <c:v>136.25109907199985</c:v>
                </c:pt>
                <c:pt idx="237">
                  <c:v>137.01040742399982</c:v>
                </c:pt>
                <c:pt idx="238">
                  <c:v>137.7697157759998</c:v>
                </c:pt>
                <c:pt idx="239">
                  <c:v>138.52902412799983</c:v>
                </c:pt>
                <c:pt idx="240">
                  <c:v>139.28833247999981</c:v>
                </c:pt>
                <c:pt idx="241">
                  <c:v>140.04764083199987</c:v>
                </c:pt>
                <c:pt idx="242">
                  <c:v>140.80694918399982</c:v>
                </c:pt>
                <c:pt idx="243">
                  <c:v>141.56625753599982</c:v>
                </c:pt>
                <c:pt idx="244">
                  <c:v>142.32556588799983</c:v>
                </c:pt>
                <c:pt idx="245">
                  <c:v>143.08487423999986</c:v>
                </c:pt>
                <c:pt idx="246">
                  <c:v>143.84418259199981</c:v>
                </c:pt>
                <c:pt idx="247">
                  <c:v>144.60349094399982</c:v>
                </c:pt>
                <c:pt idx="248">
                  <c:v>145.36279929599979</c:v>
                </c:pt>
                <c:pt idx="249">
                  <c:v>146.12210764799983</c:v>
                </c:pt>
                <c:pt idx="250">
                  <c:v>146.8814159999998</c:v>
                </c:pt>
                <c:pt idx="251">
                  <c:v>147.64072435199978</c:v>
                </c:pt>
                <c:pt idx="252">
                  <c:v>148.40003270399981</c:v>
                </c:pt>
                <c:pt idx="253">
                  <c:v>149.15934105599979</c:v>
                </c:pt>
                <c:pt idx="254">
                  <c:v>149.91864940799982</c:v>
                </c:pt>
                <c:pt idx="255">
                  <c:v>150.6779577599998</c:v>
                </c:pt>
                <c:pt idx="256">
                  <c:v>151.4372661119998</c:v>
                </c:pt>
                <c:pt idx="257">
                  <c:v>152.19657446399981</c:v>
                </c:pt>
                <c:pt idx="258">
                  <c:v>152.95588281599984</c:v>
                </c:pt>
                <c:pt idx="259">
                  <c:v>153.71519116799982</c:v>
                </c:pt>
                <c:pt idx="260">
                  <c:v>154.47449951999977</c:v>
                </c:pt>
                <c:pt idx="261">
                  <c:v>155.23380787199974</c:v>
                </c:pt>
                <c:pt idx="262">
                  <c:v>155.99311622399978</c:v>
                </c:pt>
                <c:pt idx="263">
                  <c:v>156.75242457599978</c:v>
                </c:pt>
                <c:pt idx="264">
                  <c:v>157.51173292799982</c:v>
                </c:pt>
                <c:pt idx="265">
                  <c:v>158.27104127999976</c:v>
                </c:pt>
                <c:pt idx="266">
                  <c:v>159.0303496319998</c:v>
                </c:pt>
                <c:pt idx="267">
                  <c:v>159.78965798399977</c:v>
                </c:pt>
                <c:pt idx="268">
                  <c:v>160.54896633599981</c:v>
                </c:pt>
                <c:pt idx="269">
                  <c:v>161.30827468799978</c:v>
                </c:pt>
                <c:pt idx="270">
                  <c:v>162.06758303999982</c:v>
                </c:pt>
                <c:pt idx="271">
                  <c:v>162.82689139199979</c:v>
                </c:pt>
                <c:pt idx="272">
                  <c:v>163.58619974399983</c:v>
                </c:pt>
                <c:pt idx="273">
                  <c:v>164.3455080959998</c:v>
                </c:pt>
                <c:pt idx="274">
                  <c:v>165.10481644799978</c:v>
                </c:pt>
                <c:pt idx="275">
                  <c:v>165.86412479999976</c:v>
                </c:pt>
                <c:pt idx="276">
                  <c:v>166.62343315199973</c:v>
                </c:pt>
                <c:pt idx="277">
                  <c:v>167.38274150399977</c:v>
                </c:pt>
                <c:pt idx="278">
                  <c:v>168.14204985599977</c:v>
                </c:pt>
                <c:pt idx="279">
                  <c:v>168.90135820799978</c:v>
                </c:pt>
                <c:pt idx="280">
                  <c:v>169.66066655999975</c:v>
                </c:pt>
                <c:pt idx="281">
                  <c:v>170.41997491199979</c:v>
                </c:pt>
                <c:pt idx="282">
                  <c:v>171.17928326399976</c:v>
                </c:pt>
                <c:pt idx="283">
                  <c:v>171.93859161599977</c:v>
                </c:pt>
                <c:pt idx="284">
                  <c:v>172.69789996799975</c:v>
                </c:pt>
                <c:pt idx="285">
                  <c:v>173.45720831999981</c:v>
                </c:pt>
                <c:pt idx="286">
                  <c:v>174.21651667199978</c:v>
                </c:pt>
                <c:pt idx="287">
                  <c:v>174.97582502399976</c:v>
                </c:pt>
                <c:pt idx="288">
                  <c:v>175.73513337599971</c:v>
                </c:pt>
                <c:pt idx="289">
                  <c:v>176.49444172799974</c:v>
                </c:pt>
                <c:pt idx="290">
                  <c:v>177.25375007999975</c:v>
                </c:pt>
                <c:pt idx="291">
                  <c:v>178.01305843199978</c:v>
                </c:pt>
                <c:pt idx="292">
                  <c:v>178.77236678399973</c:v>
                </c:pt>
                <c:pt idx="293">
                  <c:v>179.53167513599976</c:v>
                </c:pt>
                <c:pt idx="294">
                  <c:v>180.29098348799974</c:v>
                </c:pt>
                <c:pt idx="295">
                  <c:v>181.05029183999977</c:v>
                </c:pt>
                <c:pt idx="296">
                  <c:v>181.80960019199978</c:v>
                </c:pt>
                <c:pt idx="297">
                  <c:v>182.56890854399978</c:v>
                </c:pt>
                <c:pt idx="298">
                  <c:v>183.32821689599976</c:v>
                </c:pt>
                <c:pt idx="299">
                  <c:v>184.08752524799974</c:v>
                </c:pt>
                <c:pt idx="300">
                  <c:v>184.84683359999977</c:v>
                </c:pt>
                <c:pt idx="301">
                  <c:v>185.60614195199975</c:v>
                </c:pt>
                <c:pt idx="302">
                  <c:v>186.36545030399972</c:v>
                </c:pt>
                <c:pt idx="303">
                  <c:v>187.1247586559997</c:v>
                </c:pt>
                <c:pt idx="304">
                  <c:v>187.88406700799973</c:v>
                </c:pt>
                <c:pt idx="305">
                  <c:v>188.64337535999971</c:v>
                </c:pt>
                <c:pt idx="306">
                  <c:v>189.40268371199971</c:v>
                </c:pt>
                <c:pt idx="307">
                  <c:v>190.16199206399972</c:v>
                </c:pt>
                <c:pt idx="308">
                  <c:v>190.92130041599975</c:v>
                </c:pt>
                <c:pt idx="309">
                  <c:v>191.68060876799973</c:v>
                </c:pt>
                <c:pt idx="310">
                  <c:v>192.43991711999973</c:v>
                </c:pt>
                <c:pt idx="311">
                  <c:v>193.19922547199971</c:v>
                </c:pt>
                <c:pt idx="312">
                  <c:v>193.95853382399974</c:v>
                </c:pt>
                <c:pt idx="313">
                  <c:v>194.71784217599975</c:v>
                </c:pt>
                <c:pt idx="314">
                  <c:v>195.47715052799973</c:v>
                </c:pt>
                <c:pt idx="315">
                  <c:v>196.23645887999967</c:v>
                </c:pt>
                <c:pt idx="316">
                  <c:v>196.99576723199971</c:v>
                </c:pt>
                <c:pt idx="317">
                  <c:v>197.75507558399971</c:v>
                </c:pt>
                <c:pt idx="318">
                  <c:v>198.51438393599975</c:v>
                </c:pt>
                <c:pt idx="319">
                  <c:v>199.27369228799972</c:v>
                </c:pt>
                <c:pt idx="320">
                  <c:v>200.03300063999973</c:v>
                </c:pt>
                <c:pt idx="321">
                  <c:v>200.7923089919997</c:v>
                </c:pt>
                <c:pt idx="322">
                  <c:v>201.55161734399974</c:v>
                </c:pt>
                <c:pt idx="323">
                  <c:v>202.31092569599974</c:v>
                </c:pt>
                <c:pt idx="324">
                  <c:v>203.07023404799975</c:v>
                </c:pt>
                <c:pt idx="325">
                  <c:v>203.82954239999972</c:v>
                </c:pt>
                <c:pt idx="326">
                  <c:v>204.5888507519997</c:v>
                </c:pt>
                <c:pt idx="327">
                  <c:v>205.34815910399968</c:v>
                </c:pt>
                <c:pt idx="328">
                  <c:v>206.10746745599968</c:v>
                </c:pt>
                <c:pt idx="329">
                  <c:v>206.86677580799969</c:v>
                </c:pt>
                <c:pt idx="330">
                  <c:v>207.62608415999966</c:v>
                </c:pt>
                <c:pt idx="331">
                  <c:v>208.3853925119997</c:v>
                </c:pt>
                <c:pt idx="332">
                  <c:v>209.14470086399967</c:v>
                </c:pt>
                <c:pt idx="333">
                  <c:v>209.90400921599968</c:v>
                </c:pt>
                <c:pt idx="334">
                  <c:v>210.66331756799968</c:v>
                </c:pt>
                <c:pt idx="335">
                  <c:v>211.42262591999972</c:v>
                </c:pt>
                <c:pt idx="336">
                  <c:v>212.18193427199969</c:v>
                </c:pt>
                <c:pt idx="337">
                  <c:v>212.94124262399973</c:v>
                </c:pt>
                <c:pt idx="338">
                  <c:v>213.70055097599968</c:v>
                </c:pt>
                <c:pt idx="339">
                  <c:v>214.45985932799971</c:v>
                </c:pt>
                <c:pt idx="340">
                  <c:v>215.21916767999971</c:v>
                </c:pt>
                <c:pt idx="341">
                  <c:v>215.97847603199969</c:v>
                </c:pt>
                <c:pt idx="342">
                  <c:v>216.73778438399967</c:v>
                </c:pt>
                <c:pt idx="343">
                  <c:v>217.49709273599967</c:v>
                </c:pt>
                <c:pt idx="344">
                  <c:v>218.25640108799968</c:v>
                </c:pt>
                <c:pt idx="345">
                  <c:v>219.01570943999971</c:v>
                </c:pt>
                <c:pt idx="346">
                  <c:v>219.77501779199969</c:v>
                </c:pt>
                <c:pt idx="347">
                  <c:v>220.53432614399969</c:v>
                </c:pt>
                <c:pt idx="348">
                  <c:v>221.2936344959997</c:v>
                </c:pt>
                <c:pt idx="349">
                  <c:v>222.0529428479997</c:v>
                </c:pt>
                <c:pt idx="350">
                  <c:v>222.81225119999971</c:v>
                </c:pt>
                <c:pt idx="351">
                  <c:v>223.57155955199974</c:v>
                </c:pt>
                <c:pt idx="352">
                  <c:v>224.33086790399972</c:v>
                </c:pt>
                <c:pt idx="353">
                  <c:v>225.09017625599972</c:v>
                </c:pt>
                <c:pt idx="354">
                  <c:v>225.84948460799973</c:v>
                </c:pt>
                <c:pt idx="355">
                  <c:v>226.60879295999973</c:v>
                </c:pt>
                <c:pt idx="356">
                  <c:v>227.36810131199971</c:v>
                </c:pt>
                <c:pt idx="357">
                  <c:v>228.12740966399971</c:v>
                </c:pt>
                <c:pt idx="358">
                  <c:v>228.88671801599975</c:v>
                </c:pt>
                <c:pt idx="359">
                  <c:v>229.64602636799975</c:v>
                </c:pt>
                <c:pt idx="360">
                  <c:v>230.40533471999976</c:v>
                </c:pt>
                <c:pt idx="361">
                  <c:v>231.16464307199973</c:v>
                </c:pt>
                <c:pt idx="362">
                  <c:v>231.92395142399974</c:v>
                </c:pt>
                <c:pt idx="363">
                  <c:v>232.68325977599974</c:v>
                </c:pt>
                <c:pt idx="364">
                  <c:v>233.44256812799978</c:v>
                </c:pt>
                <c:pt idx="365">
                  <c:v>234.20187647999975</c:v>
                </c:pt>
                <c:pt idx="366">
                  <c:v>234.96118483199976</c:v>
                </c:pt>
                <c:pt idx="367">
                  <c:v>235.72049318399976</c:v>
                </c:pt>
                <c:pt idx="368">
                  <c:v>236.47980153599977</c:v>
                </c:pt>
                <c:pt idx="369">
                  <c:v>237.23910988799977</c:v>
                </c:pt>
                <c:pt idx="370">
                  <c:v>237.99841823999978</c:v>
                </c:pt>
                <c:pt idx="371">
                  <c:v>238.75772659199978</c:v>
                </c:pt>
                <c:pt idx="372">
                  <c:v>239.51703494399979</c:v>
                </c:pt>
                <c:pt idx="373">
                  <c:v>240.27634329599979</c:v>
                </c:pt>
                <c:pt idx="374">
                  <c:v>241.03565164799977</c:v>
                </c:pt>
                <c:pt idx="375">
                  <c:v>241.79495999999978</c:v>
                </c:pt>
                <c:pt idx="376">
                  <c:v>242.55426835199981</c:v>
                </c:pt>
                <c:pt idx="377">
                  <c:v>243.31357670399981</c:v>
                </c:pt>
                <c:pt idx="378">
                  <c:v>244.07288505599982</c:v>
                </c:pt>
                <c:pt idx="379">
                  <c:v>244.8321934079998</c:v>
                </c:pt>
                <c:pt idx="380">
                  <c:v>245.5915017599998</c:v>
                </c:pt>
                <c:pt idx="381">
                  <c:v>246.35081011199981</c:v>
                </c:pt>
                <c:pt idx="382">
                  <c:v>247.11011846399981</c:v>
                </c:pt>
                <c:pt idx="383">
                  <c:v>247.86942681599982</c:v>
                </c:pt>
                <c:pt idx="384">
                  <c:v>248.62873516799982</c:v>
                </c:pt>
                <c:pt idx="385">
                  <c:v>249.38804351999983</c:v>
                </c:pt>
                <c:pt idx="386">
                  <c:v>250.14735187199983</c:v>
                </c:pt>
                <c:pt idx="387">
                  <c:v>250.90666022399984</c:v>
                </c:pt>
                <c:pt idx="388">
                  <c:v>251.66596857599981</c:v>
                </c:pt>
                <c:pt idx="389">
                  <c:v>252.42527692799982</c:v>
                </c:pt>
                <c:pt idx="390">
                  <c:v>253.18458527999982</c:v>
                </c:pt>
                <c:pt idx="391">
                  <c:v>253.94389363199983</c:v>
                </c:pt>
                <c:pt idx="392">
                  <c:v>254.70320198399986</c:v>
                </c:pt>
                <c:pt idx="393">
                  <c:v>255.46251033599987</c:v>
                </c:pt>
                <c:pt idx="394">
                  <c:v>256.22181868799987</c:v>
                </c:pt>
                <c:pt idx="395">
                  <c:v>256.98112703999988</c:v>
                </c:pt>
                <c:pt idx="396">
                  <c:v>257.74043539199988</c:v>
                </c:pt>
                <c:pt idx="397">
                  <c:v>258.49974374399989</c:v>
                </c:pt>
                <c:pt idx="398">
                  <c:v>259.25905209599989</c:v>
                </c:pt>
                <c:pt idx="399">
                  <c:v>260.01836044799984</c:v>
                </c:pt>
                <c:pt idx="400">
                  <c:v>260.77766879999984</c:v>
                </c:pt>
                <c:pt idx="401">
                  <c:v>261.53697715199985</c:v>
                </c:pt>
                <c:pt idx="402">
                  <c:v>262.29628550399985</c:v>
                </c:pt>
                <c:pt idx="403">
                  <c:v>263.05559385599992</c:v>
                </c:pt>
                <c:pt idx="404">
                  <c:v>263.84377324799993</c:v>
                </c:pt>
                <c:pt idx="405">
                  <c:v>264.63195263999995</c:v>
                </c:pt>
                <c:pt idx="406">
                  <c:v>265.42013203199991</c:v>
                </c:pt>
                <c:pt idx="407">
                  <c:v>266.20831142399999</c:v>
                </c:pt>
                <c:pt idx="408">
                  <c:v>266.99649081599995</c:v>
                </c:pt>
                <c:pt idx="409">
                  <c:v>267.78467020799997</c:v>
                </c:pt>
                <c:pt idx="410">
                  <c:v>268.57284959999998</c:v>
                </c:pt>
                <c:pt idx="411">
                  <c:v>269.36102899200006</c:v>
                </c:pt>
                <c:pt idx="412">
                  <c:v>270.14920838400002</c:v>
                </c:pt>
                <c:pt idx="413">
                  <c:v>270.93738777600004</c:v>
                </c:pt>
                <c:pt idx="414">
                  <c:v>271.725567168</c:v>
                </c:pt>
                <c:pt idx="415">
                  <c:v>272.51374656000007</c:v>
                </c:pt>
                <c:pt idx="416">
                  <c:v>273.30192595200009</c:v>
                </c:pt>
                <c:pt idx="417">
                  <c:v>274.09010534400005</c:v>
                </c:pt>
                <c:pt idx="418">
                  <c:v>274.87828473600007</c:v>
                </c:pt>
                <c:pt idx="419">
                  <c:v>275.66646412800009</c:v>
                </c:pt>
                <c:pt idx="420">
                  <c:v>276.4546435200001</c:v>
                </c:pt>
                <c:pt idx="421">
                  <c:v>277.24282291200007</c:v>
                </c:pt>
                <c:pt idx="422">
                  <c:v>278.03100230400014</c:v>
                </c:pt>
                <c:pt idx="423">
                  <c:v>278.81918169600016</c:v>
                </c:pt>
                <c:pt idx="424">
                  <c:v>279.60736108800018</c:v>
                </c:pt>
                <c:pt idx="425">
                  <c:v>280.39554048000014</c:v>
                </c:pt>
                <c:pt idx="426">
                  <c:v>281.18371987200015</c:v>
                </c:pt>
                <c:pt idx="427">
                  <c:v>281.97189926400017</c:v>
                </c:pt>
                <c:pt idx="428">
                  <c:v>282.76007865600025</c:v>
                </c:pt>
                <c:pt idx="429">
                  <c:v>283.54825804800021</c:v>
                </c:pt>
                <c:pt idx="430">
                  <c:v>284.33643744000022</c:v>
                </c:pt>
                <c:pt idx="431">
                  <c:v>285.12461683200019</c:v>
                </c:pt>
                <c:pt idx="432">
                  <c:v>285.9127962240002</c:v>
                </c:pt>
                <c:pt idx="433">
                  <c:v>286.70097561600022</c:v>
                </c:pt>
                <c:pt idx="434">
                  <c:v>287.4891550080003</c:v>
                </c:pt>
                <c:pt idx="435">
                  <c:v>288.27733440000031</c:v>
                </c:pt>
                <c:pt idx="436">
                  <c:v>289.06551379200033</c:v>
                </c:pt>
                <c:pt idx="437">
                  <c:v>289.85369318400035</c:v>
                </c:pt>
                <c:pt idx="438">
                  <c:v>290.64187257600031</c:v>
                </c:pt>
                <c:pt idx="439">
                  <c:v>291.43005196800033</c:v>
                </c:pt>
                <c:pt idx="440">
                  <c:v>292.2182313600004</c:v>
                </c:pt>
                <c:pt idx="441">
                  <c:v>293.00641075200042</c:v>
                </c:pt>
                <c:pt idx="442">
                  <c:v>293.79459014400038</c:v>
                </c:pt>
                <c:pt idx="443">
                  <c:v>294.5827695360004</c:v>
                </c:pt>
                <c:pt idx="444">
                  <c:v>295.37094892800042</c:v>
                </c:pt>
                <c:pt idx="445">
                  <c:v>296.15912832000043</c:v>
                </c:pt>
                <c:pt idx="446">
                  <c:v>296.94730771200045</c:v>
                </c:pt>
                <c:pt idx="447">
                  <c:v>297.73548710400041</c:v>
                </c:pt>
                <c:pt idx="448">
                  <c:v>298.52366649600049</c:v>
                </c:pt>
                <c:pt idx="449">
                  <c:v>299.31184588800045</c:v>
                </c:pt>
                <c:pt idx="450">
                  <c:v>300.10002528000047</c:v>
                </c:pt>
                <c:pt idx="451">
                  <c:v>300.88820467200043</c:v>
                </c:pt>
                <c:pt idx="452">
                  <c:v>301.6763840640005</c:v>
                </c:pt>
                <c:pt idx="453">
                  <c:v>302.46456345600052</c:v>
                </c:pt>
                <c:pt idx="454">
                  <c:v>303.25274284800054</c:v>
                </c:pt>
                <c:pt idx="455">
                  <c:v>304.0409222400005</c:v>
                </c:pt>
                <c:pt idx="456">
                  <c:v>304.82910163200052</c:v>
                </c:pt>
                <c:pt idx="457">
                  <c:v>305.61728102400053</c:v>
                </c:pt>
                <c:pt idx="458">
                  <c:v>306.40546041600061</c:v>
                </c:pt>
                <c:pt idx="459">
                  <c:v>307.19363980800057</c:v>
                </c:pt>
                <c:pt idx="460">
                  <c:v>307.98181920000059</c:v>
                </c:pt>
                <c:pt idx="461">
                  <c:v>308.7699985920006</c:v>
                </c:pt>
                <c:pt idx="462">
                  <c:v>309.55817798400057</c:v>
                </c:pt>
                <c:pt idx="463">
                  <c:v>310.34635737600064</c:v>
                </c:pt>
                <c:pt idx="464">
                  <c:v>311.1345367680006</c:v>
                </c:pt>
                <c:pt idx="465">
                  <c:v>311.92271616000068</c:v>
                </c:pt>
                <c:pt idx="466">
                  <c:v>312.71089555200064</c:v>
                </c:pt>
                <c:pt idx="467">
                  <c:v>313.49907494400065</c:v>
                </c:pt>
                <c:pt idx="468">
                  <c:v>314.28725433600061</c:v>
                </c:pt>
                <c:pt idx="469">
                  <c:v>315.07543372800069</c:v>
                </c:pt>
                <c:pt idx="470">
                  <c:v>315.86361312000071</c:v>
                </c:pt>
                <c:pt idx="471">
                  <c:v>316.65179251200072</c:v>
                </c:pt>
                <c:pt idx="472">
                  <c:v>317.43997190400069</c:v>
                </c:pt>
                <c:pt idx="473">
                  <c:v>318.22815129600076</c:v>
                </c:pt>
                <c:pt idx="474">
                  <c:v>319.01633068800072</c:v>
                </c:pt>
                <c:pt idx="475">
                  <c:v>319.8045100800008</c:v>
                </c:pt>
                <c:pt idx="476">
                  <c:v>320.59268947200076</c:v>
                </c:pt>
                <c:pt idx="477">
                  <c:v>321.38086886400072</c:v>
                </c:pt>
                <c:pt idx="478">
                  <c:v>322.16904825600079</c:v>
                </c:pt>
                <c:pt idx="479">
                  <c:v>322.95722764800075</c:v>
                </c:pt>
                <c:pt idx="480">
                  <c:v>323.74540704000077</c:v>
                </c:pt>
                <c:pt idx="481">
                  <c:v>324.53358643200079</c:v>
                </c:pt>
                <c:pt idx="482">
                  <c:v>325.32176582400086</c:v>
                </c:pt>
                <c:pt idx="483">
                  <c:v>326.10994521600082</c:v>
                </c:pt>
                <c:pt idx="484">
                  <c:v>326.89812460800084</c:v>
                </c:pt>
                <c:pt idx="485">
                  <c:v>327.6863040000008</c:v>
                </c:pt>
                <c:pt idx="486">
                  <c:v>328.47448339200088</c:v>
                </c:pt>
              </c:numCache>
            </c:numRef>
          </c:xVal>
          <c:yVal>
            <c:numRef>
              <c:f>'SCPT-13'!$C$13:$C$9908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5E-40F1-942B-6F2868A49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out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000"/>
        <c:minorUnit val="500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'SCPT-14'!$AP$13:$AP$9908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2.8117866476498157</c:v>
                </c:pt>
                <c:pt idx="2">
                  <c:v>2.8346003115815832</c:v>
                </c:pt>
                <c:pt idx="3">
                  <c:v>2.8380413013300134</c:v>
                </c:pt>
                <c:pt idx="4">
                  <c:v>2.1044960272685156</c:v>
                </c:pt>
                <c:pt idx="5">
                  <c:v>2.0784961008728691</c:v>
                </c:pt>
                <c:pt idx="6">
                  <c:v>2.1289179610631108</c:v>
                </c:pt>
                <c:pt idx="7">
                  <c:v>2.1292547611832169</c:v>
                </c:pt>
                <c:pt idx="8">
                  <c:v>2.2074704697088854</c:v>
                </c:pt>
                <c:pt idx="9">
                  <c:v>2.2568881959098577</c:v>
                </c:pt>
                <c:pt idx="10">
                  <c:v>2.2586520989683416</c:v>
                </c:pt>
                <c:pt idx="11">
                  <c:v>2.2604187613904756</c:v>
                </c:pt>
                <c:pt idx="12">
                  <c:v>2.2621881896562486</c:v>
                </c:pt>
                <c:pt idx="13">
                  <c:v>2.2639603902659542</c:v>
                </c:pt>
                <c:pt idx="14">
                  <c:v>2.2657353697402725</c:v>
                </c:pt>
                <c:pt idx="15">
                  <c:v>3.1417819075648614</c:v>
                </c:pt>
                <c:pt idx="16">
                  <c:v>3.1442353435322512</c:v>
                </c:pt>
                <c:pt idx="17">
                  <c:v>3.1466926142994089</c:v>
                </c:pt>
                <c:pt idx="18">
                  <c:v>3.1491537288642388</c:v>
                </c:pt>
                <c:pt idx="19">
                  <c:v>3.1516186962528212</c:v>
                </c:pt>
                <c:pt idx="20">
                  <c:v>3.1540875255195147</c:v>
                </c:pt>
                <c:pt idx="21">
                  <c:v>3.2818091228445341</c:v>
                </c:pt>
                <c:pt idx="22">
                  <c:v>3.4110314029110849</c:v>
                </c:pt>
                <c:pt idx="23">
                  <c:v>3.5926331804800413</c:v>
                </c:pt>
                <c:pt idx="24">
                  <c:v>3.6435595740216993</c:v>
                </c:pt>
                <c:pt idx="25">
                  <c:v>3.8581828613073044</c:v>
                </c:pt>
                <c:pt idx="26">
                  <c:v>3.8728733492543514</c:v>
                </c:pt>
                <c:pt idx="27">
                  <c:v>3.9226139000509477</c:v>
                </c:pt>
                <c:pt idx="28">
                  <c:v>3.9260015874713274</c:v>
                </c:pt>
                <c:pt idx="29">
                  <c:v>3.9036831250284649</c:v>
                </c:pt>
                <c:pt idx="30">
                  <c:v>3.9071369443573776</c:v>
                </c:pt>
                <c:pt idx="31">
                  <c:v>3.6979332591054703</c:v>
                </c:pt>
                <c:pt idx="32">
                  <c:v>3.5721166546664658</c:v>
                </c:pt>
                <c:pt idx="33">
                  <c:v>3.509055529454117</c:v>
                </c:pt>
                <c:pt idx="34">
                  <c:v>3.803395055389283</c:v>
                </c:pt>
                <c:pt idx="35">
                  <c:v>3.8544600408819139</c:v>
                </c:pt>
                <c:pt idx="36">
                  <c:v>4.3322162756060223</c:v>
                </c:pt>
                <c:pt idx="37">
                  <c:v>4.562376052189995</c:v>
                </c:pt>
                <c:pt idx="38">
                  <c:v>4.8916174781947284</c:v>
                </c:pt>
                <c:pt idx="39">
                  <c:v>5.1819779278845388</c:v>
                </c:pt>
                <c:pt idx="40">
                  <c:v>5.4535410604812942</c:v>
                </c:pt>
                <c:pt idx="41">
                  <c:v>5.4929438058442805</c:v>
                </c:pt>
                <c:pt idx="42">
                  <c:v>5.5018095671667551</c:v>
                </c:pt>
                <c:pt idx="43">
                  <c:v>5.3163856936357456</c:v>
                </c:pt>
                <c:pt idx="44">
                  <c:v>5.1324452502413447</c:v>
                </c:pt>
                <c:pt idx="45">
                  <c:v>4.9856636822040095</c:v>
                </c:pt>
                <c:pt idx="46">
                  <c:v>5.1380561727711695</c:v>
                </c:pt>
                <c:pt idx="47">
                  <c:v>5.1532378047827709</c:v>
                </c:pt>
                <c:pt idx="48">
                  <c:v>5.0579819495164493</c:v>
                </c:pt>
                <c:pt idx="49">
                  <c:v>4.9955676760940957</c:v>
                </c:pt>
                <c:pt idx="50">
                  <c:v>5.0063651182126936</c:v>
                </c:pt>
                <c:pt idx="51">
                  <c:v>5.3490070559220282</c:v>
                </c:pt>
                <c:pt idx="52">
                  <c:v>5.5238392992179914</c:v>
                </c:pt>
                <c:pt idx="53">
                  <c:v>5.7644783766035568</c:v>
                </c:pt>
                <c:pt idx="54">
                  <c:v>5.797929570718785</c:v>
                </c:pt>
                <c:pt idx="55">
                  <c:v>5.7775755638806592</c:v>
                </c:pt>
                <c:pt idx="56">
                  <c:v>6.4395342066182844</c:v>
                </c:pt>
                <c:pt idx="57">
                  <c:v>6.5706329837915511</c:v>
                </c:pt>
                <c:pt idx="58">
                  <c:v>5.8936609370088622</c:v>
                </c:pt>
                <c:pt idx="59">
                  <c:v>5.83450863724656</c:v>
                </c:pt>
                <c:pt idx="60">
                  <c:v>5.5865604591564635</c:v>
                </c:pt>
                <c:pt idx="61">
                  <c:v>5.646274975589809</c:v>
                </c:pt>
                <c:pt idx="62">
                  <c:v>5.5916705809620968</c:v>
                </c:pt>
                <c:pt idx="63">
                  <c:v>5.5968246116786222</c:v>
                </c:pt>
                <c:pt idx="64">
                  <c:v>5.916417737909005</c:v>
                </c:pt>
                <c:pt idx="65">
                  <c:v>6.1913291057666342</c:v>
                </c:pt>
                <c:pt idx="66">
                  <c:v>6.0961407116703565</c:v>
                </c:pt>
                <c:pt idx="67">
                  <c:v>5.7300341518354916</c:v>
                </c:pt>
                <c:pt idx="68">
                  <c:v>5.3618790828335223</c:v>
                </c:pt>
                <c:pt idx="69">
                  <c:v>5.4158688232542938</c:v>
                </c:pt>
                <c:pt idx="70">
                  <c:v>5.1082481700805786</c:v>
                </c:pt>
                <c:pt idx="71">
                  <c:v>5.572072516360759</c:v>
                </c:pt>
                <c:pt idx="72">
                  <c:v>5.7667292674009625</c:v>
                </c:pt>
                <c:pt idx="73">
                  <c:v>6.1971995591806914</c:v>
                </c:pt>
                <c:pt idx="74">
                  <c:v>5.792896070403061</c:v>
                </c:pt>
                <c:pt idx="75">
                  <c:v>5.5181247657755597</c:v>
                </c:pt>
                <c:pt idx="76">
                  <c:v>5.452519419116574</c:v>
                </c:pt>
                <c:pt idx="77">
                  <c:v>5.2302193418148892</c:v>
                </c:pt>
                <c:pt idx="78">
                  <c:v>5.909443747464417</c:v>
                </c:pt>
                <c:pt idx="79">
                  <c:v>5.9428375354608924</c:v>
                </c:pt>
                <c:pt idx="80">
                  <c:v>6.4664012526484571</c:v>
                </c:pt>
                <c:pt idx="81">
                  <c:v>6.9032693746982039</c:v>
                </c:pt>
                <c:pt idx="82">
                  <c:v>7.1112399336237297</c:v>
                </c:pt>
                <c:pt idx="83">
                  <c:v>8.0027695963098857</c:v>
                </c:pt>
                <c:pt idx="84">
                  <c:v>7.0727207540262338</c:v>
                </c:pt>
                <c:pt idx="85">
                  <c:v>6.6517114555148247</c:v>
                </c:pt>
                <c:pt idx="86">
                  <c:v>6.3513777987072135</c:v>
                </c:pt>
                <c:pt idx="87">
                  <c:v>6.6629611251286569</c:v>
                </c:pt>
                <c:pt idx="88">
                  <c:v>6.2457240431471561</c:v>
                </c:pt>
                <c:pt idx="89">
                  <c:v>5.6979859349317499</c:v>
                </c:pt>
                <c:pt idx="90">
                  <c:v>5.7072481644512685</c:v>
                </c:pt>
                <c:pt idx="91">
                  <c:v>4.8819635317755834</c:v>
                </c:pt>
                <c:pt idx="92">
                  <c:v>4.8309648452854175</c:v>
                </c:pt>
                <c:pt idx="93">
                  <c:v>4.6351457900888775</c:v>
                </c:pt>
                <c:pt idx="94">
                  <c:v>4.8536779926506242</c:v>
                </c:pt>
                <c:pt idx="95">
                  <c:v>5.4892532789953092</c:v>
                </c:pt>
                <c:pt idx="96">
                  <c:v>5.9957781050643399</c:v>
                </c:pt>
                <c:pt idx="97">
                  <c:v>6.0059686700387021</c:v>
                </c:pt>
                <c:pt idx="98">
                  <c:v>6.188061572402594</c:v>
                </c:pt>
                <c:pt idx="99">
                  <c:v>6.6744951305241331</c:v>
                </c:pt>
                <c:pt idx="100">
                  <c:v>6.4411113925951611</c:v>
                </c:pt>
                <c:pt idx="101">
                  <c:v>5.6382889911214775</c:v>
                </c:pt>
                <c:pt idx="102">
                  <c:v>5.1388452429676921</c:v>
                </c:pt>
                <c:pt idx="103">
                  <c:v>4.2331030783916725</c:v>
                </c:pt>
                <c:pt idx="104">
                  <c:v>3.7963763482375388</c:v>
                </c:pt>
                <c:pt idx="105">
                  <c:v>3.68067394927249</c:v>
                </c:pt>
                <c:pt idx="106">
                  <c:v>3.4028866223441332</c:v>
                </c:pt>
                <c:pt idx="107">
                  <c:v>3.4216674513086178</c:v>
                </c:pt>
                <c:pt idx="108">
                  <c:v>3.2415648075097709</c:v>
                </c:pt>
                <c:pt idx="109">
                  <c:v>2.9030522400313998</c:v>
                </c:pt>
                <c:pt idx="110">
                  <c:v>2.5766482998960001</c:v>
                </c:pt>
                <c:pt idx="111">
                  <c:v>3.0488092675802934</c:v>
                </c:pt>
                <c:pt idx="112">
                  <c:v>3.9606366473649195</c:v>
                </c:pt>
                <c:pt idx="113">
                  <c:v>3.7746679182979901</c:v>
                </c:pt>
                <c:pt idx="114">
                  <c:v>3.6099856620524977</c:v>
                </c:pt>
                <c:pt idx="115">
                  <c:v>3.1101339251639946</c:v>
                </c:pt>
                <c:pt idx="116">
                  <c:v>3.0133224910956753</c:v>
                </c:pt>
                <c:pt idx="117">
                  <c:v>3.2057035438714196</c:v>
                </c:pt>
                <c:pt idx="118">
                  <c:v>3.5407690650761809</c:v>
                </c:pt>
                <c:pt idx="119">
                  <c:v>3.1710296123137729</c:v>
                </c:pt>
                <c:pt idx="120">
                  <c:v>2.8770147370443042</c:v>
                </c:pt>
                <c:pt idx="121">
                  <c:v>3.1022017443806607</c:v>
                </c:pt>
                <c:pt idx="122">
                  <c:v>3.5263941310703713</c:v>
                </c:pt>
                <c:pt idx="123">
                  <c:v>4.0281978013193536</c:v>
                </c:pt>
                <c:pt idx="124">
                  <c:v>4.2337231925259644</c:v>
                </c:pt>
                <c:pt idx="125">
                  <c:v>4.3319803591190844</c:v>
                </c:pt>
                <c:pt idx="126">
                  <c:v>4.5228396202670256</c:v>
                </c:pt>
                <c:pt idx="127">
                  <c:v>4.577164431401604</c:v>
                </c:pt>
                <c:pt idx="128">
                  <c:v>4.6071136718216437</c:v>
                </c:pt>
                <c:pt idx="129">
                  <c:v>5.3339210402004378</c:v>
                </c:pt>
                <c:pt idx="130">
                  <c:v>4.3629448573918825</c:v>
                </c:pt>
                <c:pt idx="131">
                  <c:v>3.8585260605123057</c:v>
                </c:pt>
                <c:pt idx="132">
                  <c:v>4.4328550899442964</c:v>
                </c:pt>
                <c:pt idx="133">
                  <c:v>3.6748545671103914</c:v>
                </c:pt>
                <c:pt idx="134">
                  <c:v>2.8335261166628301</c:v>
                </c:pt>
                <c:pt idx="135">
                  <c:v>4.1100161566152389</c:v>
                </c:pt>
                <c:pt idx="136">
                  <c:v>4.22769208741411</c:v>
                </c:pt>
                <c:pt idx="137">
                  <c:v>4.2319305061183847</c:v>
                </c:pt>
                <c:pt idx="138">
                  <c:v>4.0362897949474164</c:v>
                </c:pt>
                <c:pt idx="139">
                  <c:v>3.288646931002944</c:v>
                </c:pt>
                <c:pt idx="140">
                  <c:v>3.1689156659458066</c:v>
                </c:pt>
                <c:pt idx="141">
                  <c:v>3.3053541830928226</c:v>
                </c:pt>
                <c:pt idx="142">
                  <c:v>3.1104320415822175</c:v>
                </c:pt>
                <c:pt idx="143">
                  <c:v>3.6593413052166528</c:v>
                </c:pt>
                <c:pt idx="144">
                  <c:v>3.9274504452179513</c:v>
                </c:pt>
                <c:pt idx="145">
                  <c:v>4.2823018264463375</c:v>
                </c:pt>
                <c:pt idx="146">
                  <c:v>4.2261810698878017</c:v>
                </c:pt>
                <c:pt idx="147">
                  <c:v>4.6174115037645782</c:v>
                </c:pt>
                <c:pt idx="148">
                  <c:v>4.2375759792502317</c:v>
                </c:pt>
                <c:pt idx="149">
                  <c:v>3.7900413333893677</c:v>
                </c:pt>
                <c:pt idx="150">
                  <c:v>2.9385153281802712</c:v>
                </c:pt>
                <c:pt idx="151">
                  <c:v>3.1235937686673947</c:v>
                </c:pt>
                <c:pt idx="152">
                  <c:v>2.8647750998526176</c:v>
                </c:pt>
                <c:pt idx="153">
                  <c:v>2.5978465021314978</c:v>
                </c:pt>
                <c:pt idx="154">
                  <c:v>2.936333274411663</c:v>
                </c:pt>
                <c:pt idx="155">
                  <c:v>3.3213592560545164</c:v>
                </c:pt>
                <c:pt idx="156">
                  <c:v>4.5188286294415994</c:v>
                </c:pt>
                <c:pt idx="157">
                  <c:v>6.010591236398457</c:v>
                </c:pt>
                <c:pt idx="158">
                  <c:v>6.9295562846005119</c:v>
                </c:pt>
                <c:pt idx="159">
                  <c:v>8.5443094518880951</c:v>
                </c:pt>
                <c:pt idx="160">
                  <c:v>9.8816527953246958</c:v>
                </c:pt>
                <c:pt idx="161">
                  <c:v>10.704506959667581</c:v>
                </c:pt>
                <c:pt idx="162">
                  <c:v>10.189373456785807</c:v>
                </c:pt>
                <c:pt idx="163">
                  <c:v>9.791019256923752</c:v>
                </c:pt>
                <c:pt idx="164">
                  <c:v>7.7819966797567446</c:v>
                </c:pt>
                <c:pt idx="165">
                  <c:v>6.0506520167340021</c:v>
                </c:pt>
                <c:pt idx="166">
                  <c:v>4.9315146325274712</c:v>
                </c:pt>
                <c:pt idx="167">
                  <c:v>4.0432790502261708</c:v>
                </c:pt>
                <c:pt idx="168">
                  <c:v>3.6591191752791872</c:v>
                </c:pt>
                <c:pt idx="169">
                  <c:v>2.8579647443730454</c:v>
                </c:pt>
                <c:pt idx="170">
                  <c:v>3.0332456456023102</c:v>
                </c:pt>
                <c:pt idx="171">
                  <c:v>3.1130208365927179</c:v>
                </c:pt>
                <c:pt idx="172">
                  <c:v>3.2195587734796702</c:v>
                </c:pt>
                <c:pt idx="173">
                  <c:v>3.2934931753580923</c:v>
                </c:pt>
                <c:pt idx="174">
                  <c:v>3.9951702830356197</c:v>
                </c:pt>
                <c:pt idx="175">
                  <c:v>4.4227960122680532</c:v>
                </c:pt>
                <c:pt idx="176">
                  <c:v>4.9330803506328165</c:v>
                </c:pt>
                <c:pt idx="177">
                  <c:v>4.8021109473976624</c:v>
                </c:pt>
                <c:pt idx="178">
                  <c:v>5.3243500119596039</c:v>
                </c:pt>
                <c:pt idx="179">
                  <c:v>5.3778378725759381</c:v>
                </c:pt>
                <c:pt idx="180">
                  <c:v>4.8198707117148816</c:v>
                </c:pt>
                <c:pt idx="181">
                  <c:v>4.5209370977416006</c:v>
                </c:pt>
                <c:pt idx="182">
                  <c:v>4.0582920654519041</c:v>
                </c:pt>
                <c:pt idx="183">
                  <c:v>3.679860967899379</c:v>
                </c:pt>
                <c:pt idx="184">
                  <c:v>3.2331188767689563</c:v>
                </c:pt>
                <c:pt idx="185">
                  <c:v>3.0680824762933576</c:v>
                </c:pt>
                <c:pt idx="186">
                  <c:v>3.0999914820053895</c:v>
                </c:pt>
                <c:pt idx="187">
                  <c:v>3.0712408925448704</c:v>
                </c:pt>
                <c:pt idx="188">
                  <c:v>3.3638843334759083</c:v>
                </c:pt>
                <c:pt idx="189">
                  <c:v>3.4828798686677045</c:v>
                </c:pt>
                <c:pt idx="190">
                  <c:v>3.5825887392516713</c:v>
                </c:pt>
                <c:pt idx="191">
                  <c:v>3.6519695611081731</c:v>
                </c:pt>
                <c:pt idx="192">
                  <c:v>3.9258385335401713</c:v>
                </c:pt>
                <c:pt idx="193">
                  <c:v>3.8603615303255583</c:v>
                </c:pt>
                <c:pt idx="194">
                  <c:v>4.1468672331668666</c:v>
                </c:pt>
                <c:pt idx="195">
                  <c:v>4.1855510288238742</c:v>
                </c:pt>
                <c:pt idx="196">
                  <c:v>4.7128066808272262</c:v>
                </c:pt>
                <c:pt idx="197">
                  <c:v>5.0954335237472028</c:v>
                </c:pt>
                <c:pt idx="198">
                  <c:v>5.2243067768307121</c:v>
                </c:pt>
                <c:pt idx="199">
                  <c:v>4.7131114446938795</c:v>
                </c:pt>
                <c:pt idx="200">
                  <c:v>4.3777561902898308</c:v>
                </c:pt>
                <c:pt idx="201">
                  <c:v>4.086228351370333</c:v>
                </c:pt>
                <c:pt idx="202">
                  <c:v>3.3052704526111643</c:v>
                </c:pt>
                <c:pt idx="203">
                  <c:v>2.836194876327137</c:v>
                </c:pt>
                <c:pt idx="204">
                  <c:v>2.6437499532785598</c:v>
                </c:pt>
                <c:pt idx="205">
                  <c:v>2.3840252576649363</c:v>
                </c:pt>
                <c:pt idx="206">
                  <c:v>2.4071863643683313</c:v>
                </c:pt>
                <c:pt idx="207">
                  <c:v>2.6642119679195981</c:v>
                </c:pt>
                <c:pt idx="208">
                  <c:v>3.2295984137315665</c:v>
                </c:pt>
                <c:pt idx="209">
                  <c:v>3.5411589443654705</c:v>
                </c:pt>
                <c:pt idx="210">
                  <c:v>4.3075955820754164</c:v>
                </c:pt>
                <c:pt idx="211">
                  <c:v>4.9020496295900529</c:v>
                </c:pt>
                <c:pt idx="212">
                  <c:v>5.3625104754590796</c:v>
                </c:pt>
                <c:pt idx="213">
                  <c:v>5.6768085581449261</c:v>
                </c:pt>
                <c:pt idx="214">
                  <c:v>6.1251411858925877</c:v>
                </c:pt>
                <c:pt idx="215">
                  <c:v>6.3961082834106637</c:v>
                </c:pt>
                <c:pt idx="216">
                  <c:v>6.7795450102990191</c:v>
                </c:pt>
                <c:pt idx="217">
                  <c:v>6.9808123890257976</c:v>
                </c:pt>
                <c:pt idx="218">
                  <c:v>7.611507467523591</c:v>
                </c:pt>
                <c:pt idx="219">
                  <c:v>7.5804979802142842</c:v>
                </c:pt>
                <c:pt idx="220">
                  <c:v>7.4518508601986557</c:v>
                </c:pt>
                <c:pt idx="221">
                  <c:v>7.2782749955889319</c:v>
                </c:pt>
                <c:pt idx="222">
                  <c:v>7.2537004181008973</c:v>
                </c:pt>
                <c:pt idx="223">
                  <c:v>7.1857423010322083</c:v>
                </c:pt>
                <c:pt idx="224">
                  <c:v>6.784498590461939</c:v>
                </c:pt>
                <c:pt idx="225">
                  <c:v>6.3466511688415981</c:v>
                </c:pt>
                <c:pt idx="226">
                  <c:v>5.7754042825191023</c:v>
                </c:pt>
                <c:pt idx="227">
                  <c:v>5.0888680661649168</c:v>
                </c:pt>
                <c:pt idx="228">
                  <c:v>4.5984330635121502</c:v>
                </c:pt>
                <c:pt idx="229">
                  <c:v>4.1771640062640625</c:v>
                </c:pt>
                <c:pt idx="230">
                  <c:v>3.9366218957624781</c:v>
                </c:pt>
                <c:pt idx="231">
                  <c:v>3.9689123399196258</c:v>
                </c:pt>
                <c:pt idx="232">
                  <c:v>3.9734717506985024</c:v>
                </c:pt>
                <c:pt idx="233">
                  <c:v>4.1173885592802142</c:v>
                </c:pt>
                <c:pt idx="234">
                  <c:v>4.2394797900726582</c:v>
                </c:pt>
                <c:pt idx="235">
                  <c:v>4.1629048474389512</c:v>
                </c:pt>
                <c:pt idx="236">
                  <c:v>4.3742321525671866</c:v>
                </c:pt>
                <c:pt idx="237">
                  <c:v>4.1192418436364129</c:v>
                </c:pt>
                <c:pt idx="238">
                  <c:v>3.5194350274045281</c:v>
                </c:pt>
                <c:pt idx="239">
                  <c:v>3.3304072155229334</c:v>
                </c:pt>
                <c:pt idx="240">
                  <c:v>2.9352989068458495</c:v>
                </c:pt>
                <c:pt idx="241">
                  <c:v>2.7778010808945517</c:v>
                </c:pt>
                <c:pt idx="242">
                  <c:v>2.7801077208781075</c:v>
                </c:pt>
                <c:pt idx="243">
                  <c:v>2.8242210463719264</c:v>
                </c:pt>
                <c:pt idx="244">
                  <c:v>2.8123142886350707</c:v>
                </c:pt>
                <c:pt idx="245">
                  <c:v>2.9897358918504824</c:v>
                </c:pt>
                <c:pt idx="246">
                  <c:v>3.2836774793843877</c:v>
                </c:pt>
                <c:pt idx="247">
                  <c:v>3.3610139570873718</c:v>
                </c:pt>
                <c:pt idx="248">
                  <c:v>3.4610055296977209</c:v>
                </c:pt>
                <c:pt idx="249">
                  <c:v>3.4684441028012913</c:v>
                </c:pt>
                <c:pt idx="250">
                  <c:v>3.4110026300259437</c:v>
                </c:pt>
                <c:pt idx="251">
                  <c:v>3.4701233759568288</c:v>
                </c:pt>
                <c:pt idx="252">
                  <c:v>3.6925004723993218</c:v>
                </c:pt>
                <c:pt idx="253">
                  <c:v>3.256976023661514</c:v>
                </c:pt>
                <c:pt idx="254">
                  <c:v>3.2612166049219447</c:v>
                </c:pt>
                <c:pt idx="255">
                  <c:v>3.0409742451417525</c:v>
                </c:pt>
                <c:pt idx="256">
                  <c:v>3.0146550858352308</c:v>
                </c:pt>
                <c:pt idx="257">
                  <c:v>3.0428033346436307</c:v>
                </c:pt>
                <c:pt idx="258">
                  <c:v>3.1127929708633468</c:v>
                </c:pt>
                <c:pt idx="259">
                  <c:v>3.1623686416917605</c:v>
                </c:pt>
                <c:pt idx="260">
                  <c:v>3.1984383338957838</c:v>
                </c:pt>
                <c:pt idx="261">
                  <c:v>3.266561004149255</c:v>
                </c:pt>
                <c:pt idx="262">
                  <c:v>3.4008699151724451</c:v>
                </c:pt>
                <c:pt idx="263">
                  <c:v>3.5307332168771639</c:v>
                </c:pt>
                <c:pt idx="264">
                  <c:v>3.8016241988919646</c:v>
                </c:pt>
                <c:pt idx="265">
                  <c:v>4.0111090620132526</c:v>
                </c:pt>
                <c:pt idx="266">
                  <c:v>3.7967511811114698</c:v>
                </c:pt>
                <c:pt idx="267">
                  <c:v>3.4007766661412564</c:v>
                </c:pt>
                <c:pt idx="268">
                  <c:v>2.7373341280022574</c:v>
                </c:pt>
                <c:pt idx="269">
                  <c:v>2.5296701899767529</c:v>
                </c:pt>
                <c:pt idx="270">
                  <c:v>2.260015423955839</c:v>
                </c:pt>
                <c:pt idx="271">
                  <c:v>2.1040817701306018</c:v>
                </c:pt>
                <c:pt idx="272">
                  <c:v>1.8848255169755941</c:v>
                </c:pt>
                <c:pt idx="273">
                  <c:v>1.7648611320716929</c:v>
                </c:pt>
                <c:pt idx="274">
                  <c:v>1.892686336170283</c:v>
                </c:pt>
                <c:pt idx="275">
                  <c:v>1.9975214203176308</c:v>
                </c:pt>
                <c:pt idx="276">
                  <c:v>2.2331456095240907</c:v>
                </c:pt>
                <c:pt idx="277">
                  <c:v>2.4181994311704282</c:v>
                </c:pt>
                <c:pt idx="278">
                  <c:v>2.5108865561997216</c:v>
                </c:pt>
                <c:pt idx="279">
                  <c:v>2.6900767296098222</c:v>
                </c:pt>
                <c:pt idx="280">
                  <c:v>2.8592977324511026</c:v>
                </c:pt>
                <c:pt idx="281">
                  <c:v>3.11910029667539</c:v>
                </c:pt>
                <c:pt idx="282">
                  <c:v>3.1812425186845723</c:v>
                </c:pt>
                <c:pt idx="283">
                  <c:v>3.391706583999881</c:v>
                </c:pt>
                <c:pt idx="284">
                  <c:v>3.1863216680860749</c:v>
                </c:pt>
                <c:pt idx="285">
                  <c:v>3.112140651048132</c:v>
                </c:pt>
                <c:pt idx="286">
                  <c:v>3.303968728112594</c:v>
                </c:pt>
                <c:pt idx="287">
                  <c:v>3.415046570502335</c:v>
                </c:pt>
                <c:pt idx="288">
                  <c:v>3.2544704564066156</c:v>
                </c:pt>
                <c:pt idx="289">
                  <c:v>2.733178518888804</c:v>
                </c:pt>
                <c:pt idx="290">
                  <c:v>2.5814489151213511</c:v>
                </c:pt>
                <c:pt idx="291">
                  <c:v>2.3478133980129159</c:v>
                </c:pt>
                <c:pt idx="292">
                  <c:v>2.2657413929777581</c:v>
                </c:pt>
                <c:pt idx="293">
                  <c:v>2.2077403064716061</c:v>
                </c:pt>
                <c:pt idx="294">
                  <c:v>2.2468558476369567</c:v>
                </c:pt>
                <c:pt idx="295">
                  <c:v>2.3243527616735462</c:v>
                </c:pt>
                <c:pt idx="296">
                  <c:v>2.6113721044364291</c:v>
                </c:pt>
                <c:pt idx="297">
                  <c:v>2.8965534740219163</c:v>
                </c:pt>
                <c:pt idx="298">
                  <c:v>3.3831124512810318</c:v>
                </c:pt>
                <c:pt idx="299">
                  <c:v>3.8252518026365436</c:v>
                </c:pt>
                <c:pt idx="300">
                  <c:v>4.030363586272081</c:v>
                </c:pt>
                <c:pt idx="301">
                  <c:v>4.366148362007773</c:v>
                </c:pt>
                <c:pt idx="302">
                  <c:v>4.9359776221588412</c:v>
                </c:pt>
                <c:pt idx="303">
                  <c:v>5.4856277407038876</c:v>
                </c:pt>
                <c:pt idx="304">
                  <c:v>5.8016526626657203</c:v>
                </c:pt>
                <c:pt idx="305">
                  <c:v>6.4155038580936381</c:v>
                </c:pt>
                <c:pt idx="306">
                  <c:v>6.0251242222277588</c:v>
                </c:pt>
                <c:pt idx="307">
                  <c:v>5.5013918126882357</c:v>
                </c:pt>
                <c:pt idx="308">
                  <c:v>5.1652750780418293</c:v>
                </c:pt>
                <c:pt idx="309">
                  <c:v>4.8368437666836659</c:v>
                </c:pt>
                <c:pt idx="310">
                  <c:v>4.6749582361517339</c:v>
                </c:pt>
                <c:pt idx="311">
                  <c:v>4.9260034820138685</c:v>
                </c:pt>
                <c:pt idx="312">
                  <c:v>4.7525687623872468</c:v>
                </c:pt>
                <c:pt idx="313">
                  <c:v>5.1483330440586101</c:v>
                </c:pt>
                <c:pt idx="314">
                  <c:v>5.0272388686585598</c:v>
                </c:pt>
                <c:pt idx="315">
                  <c:v>4.5971285366792047</c:v>
                </c:pt>
                <c:pt idx="316">
                  <c:v>4.2907254892737656</c:v>
                </c:pt>
                <c:pt idx="317">
                  <c:v>4.1812156670549756</c:v>
                </c:pt>
                <c:pt idx="318">
                  <c:v>4.2208526929980836</c:v>
                </c:pt>
                <c:pt idx="319">
                  <c:v>4.2464806803573989</c:v>
                </c:pt>
                <c:pt idx="320">
                  <c:v>5.1623957648344456</c:v>
                </c:pt>
                <c:pt idx="321">
                  <c:v>5.3346178115856286</c:v>
                </c:pt>
                <c:pt idx="322">
                  <c:v>5.4943599099175824</c:v>
                </c:pt>
                <c:pt idx="323">
                  <c:v>5.4583929850411801</c:v>
                </c:pt>
                <c:pt idx="324">
                  <c:v>5.0289764226839004</c:v>
                </c:pt>
                <c:pt idx="325">
                  <c:v>5.7145950722152588</c:v>
                </c:pt>
                <c:pt idx="326">
                  <c:v>5.4350042451004752</c:v>
                </c:pt>
                <c:pt idx="327">
                  <c:v>5.3035440111333525</c:v>
                </c:pt>
                <c:pt idx="328">
                  <c:v>5.2230674746554122</c:v>
                </c:pt>
                <c:pt idx="329">
                  <c:v>5.0498296613916471</c:v>
                </c:pt>
                <c:pt idx="330">
                  <c:v>4.8150153882391411</c:v>
                </c:pt>
                <c:pt idx="331">
                  <c:v>4.3956190155423913</c:v>
                </c:pt>
                <c:pt idx="332">
                  <c:v>4.1415852284919588</c:v>
                </c:pt>
                <c:pt idx="333">
                  <c:v>3.860525219643606</c:v>
                </c:pt>
                <c:pt idx="334">
                  <c:v>3.6694992680115814</c:v>
                </c:pt>
                <c:pt idx="335">
                  <c:v>4.21837965876108</c:v>
                </c:pt>
                <c:pt idx="336">
                  <c:v>4.3929991661504761</c:v>
                </c:pt>
                <c:pt idx="337">
                  <c:v>4.6066025485814501</c:v>
                </c:pt>
                <c:pt idx="338">
                  <c:v>4.6650353883821047</c:v>
                </c:pt>
                <c:pt idx="339">
                  <c:v>4.6495283336384077</c:v>
                </c:pt>
                <c:pt idx="340">
                  <c:v>4.4876484769199836</c:v>
                </c:pt>
                <c:pt idx="341">
                  <c:v>4.5364277221921023</c:v>
                </c:pt>
                <c:pt idx="342">
                  <c:v>4.2770335145626062</c:v>
                </c:pt>
                <c:pt idx="343">
                  <c:v>4.0453757679342237</c:v>
                </c:pt>
                <c:pt idx="344">
                  <c:v>3.7706202594813747</c:v>
                </c:pt>
                <c:pt idx="345">
                  <c:v>4.3344004551648325</c:v>
                </c:pt>
                <c:pt idx="346">
                  <c:v>4.1096424016552353</c:v>
                </c:pt>
                <c:pt idx="347">
                  <c:v>4.3547005056988688</c:v>
                </c:pt>
                <c:pt idx="348">
                  <c:v>4.8556999307182735</c:v>
                </c:pt>
                <c:pt idx="349">
                  <c:v>4.8889490000718343</c:v>
                </c:pt>
                <c:pt idx="350">
                  <c:v>5.3048728531827862</c:v>
                </c:pt>
                <c:pt idx="351">
                  <c:v>5.0412542166904526</c:v>
                </c:pt>
                <c:pt idx="352">
                  <c:v>4.9460975473089324</c:v>
                </c:pt>
                <c:pt idx="353">
                  <c:v>4.835250320621876</c:v>
                </c:pt>
                <c:pt idx="354">
                  <c:v>4.3207551096565799</c:v>
                </c:pt>
                <c:pt idx="355">
                  <c:v>4.1161540400904935</c:v>
                </c:pt>
                <c:pt idx="356">
                  <c:v>4.1747460488132981</c:v>
                </c:pt>
                <c:pt idx="357">
                  <c:v>4.1140755545917838</c:v>
                </c:pt>
                <c:pt idx="358">
                  <c:v>4.412454507186232</c:v>
                </c:pt>
                <c:pt idx="359">
                  <c:v>4.1797220807543489</c:v>
                </c:pt>
                <c:pt idx="360">
                  <c:v>3.6761890173853105</c:v>
                </c:pt>
                <c:pt idx="361">
                  <c:v>3.5043753891245442</c:v>
                </c:pt>
                <c:pt idx="362">
                  <c:v>3.2855742464546283</c:v>
                </c:pt>
                <c:pt idx="363">
                  <c:v>2.7764021880394743</c:v>
                </c:pt>
                <c:pt idx="364">
                  <c:v>2.5686471443954151</c:v>
                </c:pt>
                <c:pt idx="365">
                  <c:v>2.0670607077543646</c:v>
                </c:pt>
                <c:pt idx="366">
                  <c:v>2.6234058218159584</c:v>
                </c:pt>
                <c:pt idx="367">
                  <c:v>3.0779308835664625</c:v>
                </c:pt>
                <c:pt idx="368">
                  <c:v>2.462925516405321</c:v>
                </c:pt>
                <c:pt idx="369">
                  <c:v>2.3083846978577407</c:v>
                </c:pt>
                <c:pt idx="370">
                  <c:v>2.0685366085037353</c:v>
                </c:pt>
                <c:pt idx="371">
                  <c:v>2.2334878892032024</c:v>
                </c:pt>
                <c:pt idx="372">
                  <c:v>2.3332044355585846</c:v>
                </c:pt>
                <c:pt idx="373">
                  <c:v>2.3069793199108206</c:v>
                </c:pt>
                <c:pt idx="374">
                  <c:v>3.3685932151907703</c:v>
                </c:pt>
                <c:pt idx="375">
                  <c:v>3.7890053444986025</c:v>
                </c:pt>
                <c:pt idx="376">
                  <c:v>4.3133694985644473</c:v>
                </c:pt>
                <c:pt idx="377">
                  <c:v>4.8120198377554626</c:v>
                </c:pt>
                <c:pt idx="378">
                  <c:v>4.877629916245863</c:v>
                </c:pt>
                <c:pt idx="379">
                  <c:v>4.5592655651057443</c:v>
                </c:pt>
                <c:pt idx="380">
                  <c:v>4.3398926112494243</c:v>
                </c:pt>
                <c:pt idx="381">
                  <c:v>3.6533576844938906</c:v>
                </c:pt>
                <c:pt idx="382">
                  <c:v>3.4808542142055665</c:v>
                </c:pt>
                <c:pt idx="383">
                  <c:v>3.6561011008975375</c:v>
                </c:pt>
                <c:pt idx="384">
                  <c:v>4.1043219211197668</c:v>
                </c:pt>
                <c:pt idx="385">
                  <c:v>4.7232694562990245</c:v>
                </c:pt>
                <c:pt idx="386">
                  <c:v>4.9226334035431423</c:v>
                </c:pt>
                <c:pt idx="387">
                  <c:v>5.4522481914770049</c:v>
                </c:pt>
                <c:pt idx="388">
                  <c:v>5.7853413886105489</c:v>
                </c:pt>
                <c:pt idx="389">
                  <c:v>5.5791631628443898</c:v>
                </c:pt>
                <c:pt idx="390">
                  <c:v>5.4942021822299392</c:v>
                </c:pt>
                <c:pt idx="391">
                  <c:v>5.7082051261584352</c:v>
                </c:pt>
                <c:pt idx="392">
                  <c:v>5.8037085083580182</c:v>
                </c:pt>
                <c:pt idx="393">
                  <c:v>5.7080304501500354</c:v>
                </c:pt>
                <c:pt idx="394">
                  <c:v>5.4201057641972579</c:v>
                </c:pt>
                <c:pt idx="395">
                  <c:v>5.416426819537743</c:v>
                </c:pt>
                <c:pt idx="396">
                  <c:v>5.4063520437315855</c:v>
                </c:pt>
                <c:pt idx="397">
                  <c:v>5.0606985644274163</c:v>
                </c:pt>
                <c:pt idx="398">
                  <c:v>4.8757240460544153</c:v>
                </c:pt>
                <c:pt idx="399">
                  <c:v>4.7969549263221207</c:v>
                </c:pt>
                <c:pt idx="400">
                  <c:v>4.7862261078472477</c:v>
                </c:pt>
                <c:pt idx="401">
                  <c:v>5.0250526134035374</c:v>
                </c:pt>
                <c:pt idx="402">
                  <c:v>5.0887931064212921</c:v>
                </c:pt>
                <c:pt idx="403">
                  <c:v>5.0610102732691269</c:v>
                </c:pt>
                <c:pt idx="404">
                  <c:v>5.1658242129746883</c:v>
                </c:pt>
                <c:pt idx="405">
                  <c:v>5.2160136514806412</c:v>
                </c:pt>
                <c:pt idx="406">
                  <c:v>5.1693201873776973</c:v>
                </c:pt>
                <c:pt idx="407">
                  <c:v>4.8737870071263716</c:v>
                </c:pt>
                <c:pt idx="408">
                  <c:v>4.6923227971521815</c:v>
                </c:pt>
                <c:pt idx="409">
                  <c:v>4.8874346972715976</c:v>
                </c:pt>
                <c:pt idx="410">
                  <c:v>5.0943448221100658</c:v>
                </c:pt>
                <c:pt idx="411">
                  <c:v>5.2236809036473311</c:v>
                </c:pt>
                <c:pt idx="412">
                  <c:v>5.4081624397163681</c:v>
                </c:pt>
                <c:pt idx="413">
                  <c:v>5.8748124165488811</c:v>
                </c:pt>
                <c:pt idx="414">
                  <c:v>6.2290920533578724</c:v>
                </c:pt>
                <c:pt idx="415">
                  <c:v>5.8385817691290889</c:v>
                </c:pt>
                <c:pt idx="416">
                  <c:v>4.8066986910664893</c:v>
                </c:pt>
                <c:pt idx="417">
                  <c:v>3.9095732985898279</c:v>
                </c:pt>
                <c:pt idx="418">
                  <c:v>3.0994865104844775</c:v>
                </c:pt>
                <c:pt idx="419">
                  <c:v>2.3996813859140524</c:v>
                </c:pt>
                <c:pt idx="420">
                  <c:v>2.119548742435891</c:v>
                </c:pt>
                <c:pt idx="421">
                  <c:v>2.6325579749834267</c:v>
                </c:pt>
                <c:pt idx="422">
                  <c:v>2.8746300755281045</c:v>
                </c:pt>
                <c:pt idx="423">
                  <c:v>2.9064325232293946</c:v>
                </c:pt>
                <c:pt idx="424">
                  <c:v>2.8270441077905177</c:v>
                </c:pt>
                <c:pt idx="425">
                  <c:v>3.1097727059226088</c:v>
                </c:pt>
                <c:pt idx="426">
                  <c:v>3.0380948980954172</c:v>
                </c:pt>
                <c:pt idx="427">
                  <c:v>3.1498424675168559</c:v>
                </c:pt>
                <c:pt idx="428">
                  <c:v>3.4252124516729259</c:v>
                </c:pt>
                <c:pt idx="429">
                  <c:v>3.5285796555523019</c:v>
                </c:pt>
                <c:pt idx="430">
                  <c:v>3.8642316404868504</c:v>
                </c:pt>
                <c:pt idx="431">
                  <c:v>4.3457858374325813</c:v>
                </c:pt>
                <c:pt idx="432">
                  <c:v>4.8363591033307358</c:v>
                </c:pt>
                <c:pt idx="433">
                  <c:v>5.2490979814573757</c:v>
                </c:pt>
                <c:pt idx="434">
                  <c:v>5.2655283899168328</c:v>
                </c:pt>
                <c:pt idx="435">
                  <c:v>6.3176638512509333</c:v>
                </c:pt>
                <c:pt idx="436">
                  <c:v>5.658391562959606</c:v>
                </c:pt>
                <c:pt idx="437">
                  <c:v>5.2681916533970146</c:v>
                </c:pt>
                <c:pt idx="438">
                  <c:v>5.1066329263023817</c:v>
                </c:pt>
                <c:pt idx="439">
                  <c:v>5.1164110160605096</c:v>
                </c:pt>
                <c:pt idx="440">
                  <c:v>5.0800834780399917</c:v>
                </c:pt>
                <c:pt idx="441">
                  <c:v>5.0072694597826279</c:v>
                </c:pt>
                <c:pt idx="442">
                  <c:v>4.817390836832363</c:v>
                </c:pt>
                <c:pt idx="443">
                  <c:v>4.6176678798077919</c:v>
                </c:pt>
                <c:pt idx="444">
                  <c:v>4.363349883975669</c:v>
                </c:pt>
                <c:pt idx="445">
                  <c:v>4.3187629917826138</c:v>
                </c:pt>
                <c:pt idx="446">
                  <c:v>4.3630502574770391</c:v>
                </c:pt>
                <c:pt idx="447">
                  <c:v>4.2661051189069346</c:v>
                </c:pt>
                <c:pt idx="448">
                  <c:v>4.4603117041856351</c:v>
                </c:pt>
                <c:pt idx="449">
                  <c:v>4.6897106372262432</c:v>
                </c:pt>
                <c:pt idx="450">
                  <c:v>4.8501048650809366</c:v>
                </c:pt>
                <c:pt idx="451">
                  <c:v>4.9509856410783826</c:v>
                </c:pt>
                <c:pt idx="452">
                  <c:v>5.0373849542167992</c:v>
                </c:pt>
                <c:pt idx="453">
                  <c:v>5.1863251136293673</c:v>
                </c:pt>
                <c:pt idx="454">
                  <c:v>5.2919270027405529</c:v>
                </c:pt>
                <c:pt idx="455">
                  <c:v>5.0436038414143614</c:v>
                </c:pt>
                <c:pt idx="456">
                  <c:v>5.1283581753997849</c:v>
                </c:pt>
                <c:pt idx="457">
                  <c:v>5.5172694134092701</c:v>
                </c:pt>
                <c:pt idx="458">
                  <c:v>5.5489223052745338</c:v>
                </c:pt>
                <c:pt idx="459">
                  <c:v>4.8173164316825421</c:v>
                </c:pt>
                <c:pt idx="460">
                  <c:v>3.1008880171999311</c:v>
                </c:pt>
                <c:pt idx="461">
                  <c:v>2.4162876388449681</c:v>
                </c:pt>
                <c:pt idx="462">
                  <c:v>2.4351661980720323</c:v>
                </c:pt>
                <c:pt idx="463">
                  <c:v>3.0004273831557406</c:v>
                </c:pt>
                <c:pt idx="464">
                  <c:v>3.5120183195589911</c:v>
                </c:pt>
                <c:pt idx="465">
                  <c:v>4.6659502191349738</c:v>
                </c:pt>
                <c:pt idx="466">
                  <c:v>5.0887046380491796</c:v>
                </c:pt>
                <c:pt idx="467">
                  <c:v>4.7608204785515307</c:v>
                </c:pt>
                <c:pt idx="468">
                  <c:v>4.9450166619996976</c:v>
                </c:pt>
                <c:pt idx="469">
                  <c:v>4.1594786646237187</c:v>
                </c:pt>
                <c:pt idx="470">
                  <c:v>3.9764629468735988</c:v>
                </c:pt>
                <c:pt idx="471">
                  <c:v>3.5110199879083965</c:v>
                </c:pt>
                <c:pt idx="472">
                  <c:v>3.2457712587534058</c:v>
                </c:pt>
                <c:pt idx="473">
                  <c:v>3.2491437291279244</c:v>
                </c:pt>
                <c:pt idx="474">
                  <c:v>3.1680926389107542</c:v>
                </c:pt>
                <c:pt idx="475">
                  <c:v>2.8176995592685152</c:v>
                </c:pt>
                <c:pt idx="476">
                  <c:v>2.9468773930925818</c:v>
                </c:pt>
                <c:pt idx="477">
                  <c:v>3.0767334687957013</c:v>
                </c:pt>
                <c:pt idx="478">
                  <c:v>3.2643028885950915</c:v>
                </c:pt>
                <c:pt idx="479">
                  <c:v>3.3372465110291438</c:v>
                </c:pt>
                <c:pt idx="480">
                  <c:v>3.5226708573878849</c:v>
                </c:pt>
                <c:pt idx="481">
                  <c:v>3.4586968618030554</c:v>
                </c:pt>
                <c:pt idx="482">
                  <c:v>3.3146202220530179</c:v>
                </c:pt>
                <c:pt idx="483">
                  <c:v>3.0949979455804315</c:v>
                </c:pt>
                <c:pt idx="484">
                  <c:v>3.0297198887585428</c:v>
                </c:pt>
                <c:pt idx="485">
                  <c:v>2.7140580514150665</c:v>
                </c:pt>
                <c:pt idx="486">
                  <c:v>2.1674341253385672</c:v>
                </c:pt>
                <c:pt idx="487">
                  <c:v>2.0735648728938525</c:v>
                </c:pt>
                <c:pt idx="488">
                  <c:v>2.3136285639932441</c:v>
                </c:pt>
                <c:pt idx="489">
                  <c:v>3.6420083975017601</c:v>
                </c:pt>
                <c:pt idx="490">
                  <c:v>3.4512580861889042</c:v>
                </c:pt>
                <c:pt idx="491">
                  <c:v>3.3240068307224724</c:v>
                </c:pt>
                <c:pt idx="492">
                  <c:v>3.0895787026634971</c:v>
                </c:pt>
                <c:pt idx="493">
                  <c:v>2.8913666098276187</c:v>
                </c:pt>
                <c:pt idx="494">
                  <c:v>2.6321249093281023</c:v>
                </c:pt>
                <c:pt idx="495">
                  <c:v>5.8828243806983771</c:v>
                </c:pt>
                <c:pt idx="496">
                  <c:v>3.3785053046930038</c:v>
                </c:pt>
                <c:pt idx="497">
                  <c:v>3.5634749836369535</c:v>
                </c:pt>
                <c:pt idx="498">
                  <c:v>4.1662368880316478</c:v>
                </c:pt>
                <c:pt idx="499">
                  <c:v>2.8658596781382921</c:v>
                </c:pt>
                <c:pt idx="500">
                  <c:v>2.5291696539193937</c:v>
                </c:pt>
                <c:pt idx="501">
                  <c:v>1.6394844628385703</c:v>
                </c:pt>
                <c:pt idx="502">
                  <c:v>1.5967479248830481</c:v>
                </c:pt>
                <c:pt idx="503">
                  <c:v>1.6578615070547</c:v>
                </c:pt>
                <c:pt idx="504">
                  <c:v>1.816945234205767</c:v>
                </c:pt>
                <c:pt idx="505">
                  <c:v>2.1577244843173178</c:v>
                </c:pt>
                <c:pt idx="506">
                  <c:v>1.9870390289634647</c:v>
                </c:pt>
              </c:numCache>
            </c:numRef>
          </c:xVal>
          <c:yVal>
            <c:numRef>
              <c:f>'SCPT-14'!$AM$13:$AM$9908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184.29410238008049</c:v>
                </c:pt>
                <c:pt idx="2">
                  <c:v>142.61197616653411</c:v>
                </c:pt>
                <c:pt idx="3">
                  <c:v>120.54551202442063</c:v>
                </c:pt>
                <c:pt idx="4">
                  <c:v>115.28044523923849</c:v>
                </c:pt>
                <c:pt idx="5">
                  <c:v>108.25422442478346</c:v>
                </c:pt>
                <c:pt idx="6">
                  <c:v>103.85187844399249</c:v>
                </c:pt>
                <c:pt idx="7">
                  <c:v>98.80646253516349</c:v>
                </c:pt>
                <c:pt idx="8">
                  <c:v>94.471622322664729</c:v>
                </c:pt>
                <c:pt idx="9">
                  <c:v>90.453820233717479</c:v>
                </c:pt>
                <c:pt idx="10">
                  <c:v>86.265824974134688</c:v>
                </c:pt>
                <c:pt idx="11">
                  <c:v>82.595922031088023</c:v>
                </c:pt>
                <c:pt idx="12">
                  <c:v>79.341862696117744</c:v>
                </c:pt>
                <c:pt idx="13">
                  <c:v>76.428020403548956</c:v>
                </c:pt>
                <c:pt idx="14">
                  <c:v>73.797019349862566</c:v>
                </c:pt>
                <c:pt idx="15">
                  <c:v>79.855157248963735</c:v>
                </c:pt>
                <c:pt idx="16">
                  <c:v>77.272671253854952</c:v>
                </c:pt>
                <c:pt idx="17">
                  <c:v>74.902274417624511</c:v>
                </c:pt>
                <c:pt idx="18">
                  <c:v>72.715793057106197</c:v>
                </c:pt>
                <c:pt idx="19">
                  <c:v>70.6900919950522</c:v>
                </c:pt>
                <c:pt idx="20">
                  <c:v>68.805964117704065</c:v>
                </c:pt>
                <c:pt idx="21">
                  <c:v>70.832390069473291</c:v>
                </c:pt>
                <c:pt idx="22">
                  <c:v>69.478254566777636</c:v>
                </c:pt>
                <c:pt idx="23">
                  <c:v>67.141564561068591</c:v>
                </c:pt>
                <c:pt idx="24">
                  <c:v>64.911662890566944</c:v>
                </c:pt>
                <c:pt idx="25">
                  <c:v>62.335561285478832</c:v>
                </c:pt>
                <c:pt idx="26">
                  <c:v>60.581487260359779</c:v>
                </c:pt>
                <c:pt idx="27">
                  <c:v>58.398362287041557</c:v>
                </c:pt>
                <c:pt idx="28">
                  <c:v>57.180725212733776</c:v>
                </c:pt>
                <c:pt idx="29">
                  <c:v>55.021366883120514</c:v>
                </c:pt>
                <c:pt idx="30">
                  <c:v>53.937578014337817</c:v>
                </c:pt>
                <c:pt idx="31">
                  <c:v>54.194262805845142</c:v>
                </c:pt>
                <c:pt idx="32">
                  <c:v>54.880991016223227</c:v>
                </c:pt>
                <c:pt idx="33">
                  <c:v>55.475066194668031</c:v>
                </c:pt>
                <c:pt idx="34">
                  <c:v>56.321349469251544</c:v>
                </c:pt>
                <c:pt idx="35">
                  <c:v>56.835617304754848</c:v>
                </c:pt>
                <c:pt idx="36">
                  <c:v>57.964915404755665</c:v>
                </c:pt>
                <c:pt idx="37">
                  <c:v>57.484250736293696</c:v>
                </c:pt>
                <c:pt idx="38">
                  <c:v>57.938379444866612</c:v>
                </c:pt>
                <c:pt idx="39">
                  <c:v>57.133929639513397</c:v>
                </c:pt>
                <c:pt idx="40">
                  <c:v>55.894727221023473</c:v>
                </c:pt>
                <c:pt idx="41">
                  <c:v>54.484082559367778</c:v>
                </c:pt>
                <c:pt idx="42">
                  <c:v>52.521634265635406</c:v>
                </c:pt>
                <c:pt idx="43">
                  <c:v>50.537366728656039</c:v>
                </c:pt>
                <c:pt idx="44">
                  <c:v>50.077241207826575</c:v>
                </c:pt>
                <c:pt idx="45">
                  <c:v>49.302756580928865</c:v>
                </c:pt>
                <c:pt idx="46">
                  <c:v>48.298080916136342</c:v>
                </c:pt>
                <c:pt idx="47">
                  <c:v>48.117470404142551</c:v>
                </c:pt>
                <c:pt idx="48">
                  <c:v>47.726598656105352</c:v>
                </c:pt>
                <c:pt idx="49">
                  <c:v>47.031098892204099</c:v>
                </c:pt>
                <c:pt idx="50">
                  <c:v>46.203044710312753</c:v>
                </c:pt>
                <c:pt idx="51">
                  <c:v>43.988511045847424</c:v>
                </c:pt>
                <c:pt idx="52">
                  <c:v>42.915489940061015</c:v>
                </c:pt>
                <c:pt idx="53">
                  <c:v>41.972180510592253</c:v>
                </c:pt>
                <c:pt idx="54">
                  <c:v>42.119622324314626</c:v>
                </c:pt>
                <c:pt idx="55">
                  <c:v>42.14632956134399</c:v>
                </c:pt>
                <c:pt idx="56">
                  <c:v>41.013967882929691</c:v>
                </c:pt>
                <c:pt idx="57">
                  <c:v>39.124080684146229</c:v>
                </c:pt>
                <c:pt idx="58">
                  <c:v>39.671591090726871</c:v>
                </c:pt>
                <c:pt idx="59">
                  <c:v>39.419029674088378</c:v>
                </c:pt>
                <c:pt idx="60">
                  <c:v>37.891942536496394</c:v>
                </c:pt>
                <c:pt idx="61">
                  <c:v>37.116023549096248</c:v>
                </c:pt>
                <c:pt idx="62">
                  <c:v>36.596191247717911</c:v>
                </c:pt>
                <c:pt idx="63">
                  <c:v>36.183161178824456</c:v>
                </c:pt>
                <c:pt idx="64">
                  <c:v>35.053568983951116</c:v>
                </c:pt>
                <c:pt idx="65">
                  <c:v>35.092192317636908</c:v>
                </c:pt>
                <c:pt idx="66">
                  <c:v>34.461668644816612</c:v>
                </c:pt>
                <c:pt idx="67">
                  <c:v>34.68280154212529</c:v>
                </c:pt>
                <c:pt idx="68">
                  <c:v>33.975477385162598</c:v>
                </c:pt>
                <c:pt idx="69">
                  <c:v>33.456911736648642</c:v>
                </c:pt>
                <c:pt idx="70">
                  <c:v>32.412131646796752</c:v>
                </c:pt>
                <c:pt idx="71">
                  <c:v>30.482027439978669</c:v>
                </c:pt>
                <c:pt idx="72">
                  <c:v>29.901998990140374</c:v>
                </c:pt>
                <c:pt idx="73">
                  <c:v>29.125580779868464</c:v>
                </c:pt>
                <c:pt idx="74">
                  <c:v>29.256059668975524</c:v>
                </c:pt>
                <c:pt idx="75">
                  <c:v>29.213441839419705</c:v>
                </c:pt>
                <c:pt idx="76">
                  <c:v>29.681120959208787</c:v>
                </c:pt>
                <c:pt idx="77">
                  <c:v>29.120045864795845</c:v>
                </c:pt>
                <c:pt idx="78">
                  <c:v>27.741435646808092</c:v>
                </c:pt>
                <c:pt idx="79">
                  <c:v>27.402391456040853</c:v>
                </c:pt>
                <c:pt idx="80">
                  <c:v>27.103620719601821</c:v>
                </c:pt>
                <c:pt idx="81">
                  <c:v>26.349151769858487</c:v>
                </c:pt>
                <c:pt idx="82">
                  <c:v>25.67933357585202</c:v>
                </c:pt>
                <c:pt idx="83">
                  <c:v>24.530467859436239</c:v>
                </c:pt>
                <c:pt idx="84">
                  <c:v>23.532052955249494</c:v>
                </c:pt>
                <c:pt idx="85">
                  <c:v>22.997824665688093</c:v>
                </c:pt>
                <c:pt idx="86">
                  <c:v>22.694174061741972</c:v>
                </c:pt>
                <c:pt idx="87">
                  <c:v>22.234859028667152</c:v>
                </c:pt>
                <c:pt idx="88">
                  <c:v>22.048457491546664</c:v>
                </c:pt>
                <c:pt idx="89">
                  <c:v>22.675027166468979</c:v>
                </c:pt>
                <c:pt idx="90">
                  <c:v>22.837541548236644</c:v>
                </c:pt>
                <c:pt idx="91">
                  <c:v>24.53009911292531</c:v>
                </c:pt>
                <c:pt idx="92">
                  <c:v>25.552174528474531</c:v>
                </c:pt>
                <c:pt idx="93">
                  <c:v>26.645542550952882</c:v>
                </c:pt>
                <c:pt idx="94">
                  <c:v>28.045531845921175</c:v>
                </c:pt>
                <c:pt idx="95">
                  <c:v>28.565611563602111</c:v>
                </c:pt>
                <c:pt idx="96">
                  <c:v>27.891968825174565</c:v>
                </c:pt>
                <c:pt idx="97">
                  <c:v>27.546869720218623</c:v>
                </c:pt>
                <c:pt idx="98">
                  <c:v>27.48546924258833</c:v>
                </c:pt>
                <c:pt idx="99">
                  <c:v>27.068682815648625</c:v>
                </c:pt>
                <c:pt idx="100">
                  <c:v>26.444423067569613</c:v>
                </c:pt>
                <c:pt idx="101">
                  <c:v>26.243450653956504</c:v>
                </c:pt>
                <c:pt idx="102">
                  <c:v>26.152408237916553</c:v>
                </c:pt>
                <c:pt idx="103">
                  <c:v>25.890568366280348</c:v>
                </c:pt>
                <c:pt idx="104">
                  <c:v>26.464139539767515</c:v>
                </c:pt>
                <c:pt idx="105">
                  <c:v>26.783852179921581</c:v>
                </c:pt>
                <c:pt idx="106">
                  <c:v>26.849640662685811</c:v>
                </c:pt>
                <c:pt idx="107">
                  <c:v>27.185924463897702</c:v>
                </c:pt>
                <c:pt idx="108">
                  <c:v>28.830258299368833</c:v>
                </c:pt>
                <c:pt idx="109">
                  <c:v>31.127032660945947</c:v>
                </c:pt>
                <c:pt idx="110">
                  <c:v>31.380852575816942</c:v>
                </c:pt>
                <c:pt idx="111">
                  <c:v>28.294713670189122</c:v>
                </c:pt>
                <c:pt idx="112">
                  <c:v>24.351440456065198</c:v>
                </c:pt>
                <c:pt idx="113">
                  <c:v>23.008981509052521</c:v>
                </c:pt>
                <c:pt idx="114">
                  <c:v>22.367034032278713</c:v>
                </c:pt>
                <c:pt idx="115">
                  <c:v>22.80860586206127</c:v>
                </c:pt>
                <c:pt idx="116">
                  <c:v>23.601477608046469</c:v>
                </c:pt>
                <c:pt idx="117">
                  <c:v>24.391634954950657</c:v>
                </c:pt>
                <c:pt idx="118">
                  <c:v>25.150600104364177</c:v>
                </c:pt>
                <c:pt idx="119">
                  <c:v>26.925879133691069</c:v>
                </c:pt>
                <c:pt idx="120">
                  <c:v>27.056093355660241</c:v>
                </c:pt>
                <c:pt idx="121">
                  <c:v>26.107173702178194</c:v>
                </c:pt>
                <c:pt idx="122">
                  <c:v>25.033939500668318</c:v>
                </c:pt>
                <c:pt idx="123">
                  <c:v>24.241059319828867</c:v>
                </c:pt>
                <c:pt idx="124">
                  <c:v>23.007411299801291</c:v>
                </c:pt>
                <c:pt idx="125">
                  <c:v>22.314556073350758</c:v>
                </c:pt>
                <c:pt idx="126">
                  <c:v>21.701409873222421</c:v>
                </c:pt>
                <c:pt idx="127">
                  <c:v>21.080788866956073</c:v>
                </c:pt>
                <c:pt idx="128">
                  <c:v>19.878736435793986</c:v>
                </c:pt>
                <c:pt idx="129">
                  <c:v>19.506973550195745</c:v>
                </c:pt>
                <c:pt idx="130">
                  <c:v>19.883573727184089</c:v>
                </c:pt>
                <c:pt idx="131">
                  <c:v>20.144189063319093</c:v>
                </c:pt>
                <c:pt idx="132">
                  <c:v>18.784742205314874</c:v>
                </c:pt>
                <c:pt idx="133">
                  <c:v>21.058941622702626</c:v>
                </c:pt>
                <c:pt idx="134">
                  <c:v>24.1559315052031</c:v>
                </c:pt>
                <c:pt idx="135">
                  <c:v>20.197633484250389</c:v>
                </c:pt>
                <c:pt idx="136">
                  <c:v>18.474949730896103</c:v>
                </c:pt>
                <c:pt idx="137">
                  <c:v>18.360922524494626</c:v>
                </c:pt>
                <c:pt idx="138">
                  <c:v>18.709843171852878</c:v>
                </c:pt>
                <c:pt idx="139">
                  <c:v>20.180682737126265</c:v>
                </c:pt>
                <c:pt idx="140">
                  <c:v>19.602404601714543</c:v>
                </c:pt>
                <c:pt idx="141">
                  <c:v>19.507834235269055</c:v>
                </c:pt>
                <c:pt idx="142">
                  <c:v>19.638928064447146</c:v>
                </c:pt>
                <c:pt idx="143">
                  <c:v>18.437107396915287</c:v>
                </c:pt>
                <c:pt idx="144">
                  <c:v>17.980186720047406</c:v>
                </c:pt>
                <c:pt idx="145">
                  <c:v>17.230608676406042</c:v>
                </c:pt>
                <c:pt idx="146">
                  <c:v>16.628353516568385</c:v>
                </c:pt>
                <c:pt idx="147">
                  <c:v>15.815022527437144</c:v>
                </c:pt>
                <c:pt idx="148">
                  <c:v>16.206512164034997</c:v>
                </c:pt>
                <c:pt idx="149">
                  <c:v>16.289087662281155</c:v>
                </c:pt>
                <c:pt idx="150">
                  <c:v>17.481170846349993</c:v>
                </c:pt>
                <c:pt idx="151">
                  <c:v>16.156896064478147</c:v>
                </c:pt>
                <c:pt idx="152">
                  <c:v>18.037327888628862</c:v>
                </c:pt>
                <c:pt idx="153">
                  <c:v>19.614385806673059</c:v>
                </c:pt>
                <c:pt idx="154">
                  <c:v>20.050997874882267</c:v>
                </c:pt>
                <c:pt idx="155">
                  <c:v>20.963706119248055</c:v>
                </c:pt>
                <c:pt idx="156">
                  <c:v>21.517420222743887</c:v>
                </c:pt>
                <c:pt idx="157">
                  <c:v>21.148099130154829</c:v>
                </c:pt>
                <c:pt idx="158">
                  <c:v>20.028152580805983</c:v>
                </c:pt>
                <c:pt idx="159">
                  <c:v>18.356963924009715</c:v>
                </c:pt>
                <c:pt idx="160">
                  <c:v>16.451828000295905</c:v>
                </c:pt>
                <c:pt idx="161">
                  <c:v>14.833520380576779</c:v>
                </c:pt>
                <c:pt idx="162">
                  <c:v>14.133468558108756</c:v>
                </c:pt>
                <c:pt idx="163">
                  <c:v>13.386071371139908</c:v>
                </c:pt>
                <c:pt idx="164">
                  <c:v>13.307284937220633</c:v>
                </c:pt>
                <c:pt idx="165">
                  <c:v>13.698595897908765</c:v>
                </c:pt>
                <c:pt idx="166">
                  <c:v>14.817280584531764</c:v>
                </c:pt>
                <c:pt idx="167">
                  <c:v>14.589817503952579</c:v>
                </c:pt>
                <c:pt idx="168">
                  <c:v>14.41275657140636</c:v>
                </c:pt>
                <c:pt idx="169">
                  <c:v>14.533497256806585</c:v>
                </c:pt>
                <c:pt idx="170">
                  <c:v>14.678874609263113</c:v>
                </c:pt>
                <c:pt idx="171">
                  <c:v>14.610937420258255</c:v>
                </c:pt>
                <c:pt idx="172">
                  <c:v>14.708152304483779</c:v>
                </c:pt>
                <c:pt idx="173">
                  <c:v>14.897531767963832</c:v>
                </c:pt>
                <c:pt idx="174">
                  <c:v>14.545566837593475</c:v>
                </c:pt>
                <c:pt idx="175">
                  <c:v>14.168726164572529</c:v>
                </c:pt>
                <c:pt idx="176">
                  <c:v>12.731654018899315</c:v>
                </c:pt>
                <c:pt idx="177">
                  <c:v>12.238102447855132</c:v>
                </c:pt>
                <c:pt idx="178">
                  <c:v>11.133963579485251</c:v>
                </c:pt>
                <c:pt idx="179">
                  <c:v>10.657569783863</c:v>
                </c:pt>
                <c:pt idx="180">
                  <c:v>10.473146422611897</c:v>
                </c:pt>
                <c:pt idx="181">
                  <c:v>10.430726305732589</c:v>
                </c:pt>
                <c:pt idx="182">
                  <c:v>10.338825864525536</c:v>
                </c:pt>
                <c:pt idx="183">
                  <c:v>10.661769671657614</c:v>
                </c:pt>
                <c:pt idx="184">
                  <c:v>11.318307547144409</c:v>
                </c:pt>
                <c:pt idx="185">
                  <c:v>11.420852065817462</c:v>
                </c:pt>
                <c:pt idx="186">
                  <c:v>11.022265363775393</c:v>
                </c:pt>
                <c:pt idx="187">
                  <c:v>10.902897372100218</c:v>
                </c:pt>
                <c:pt idx="188">
                  <c:v>10.809110762921222</c:v>
                </c:pt>
                <c:pt idx="189">
                  <c:v>10.623285636663679</c:v>
                </c:pt>
                <c:pt idx="190">
                  <c:v>10.376774900773563</c:v>
                </c:pt>
                <c:pt idx="191">
                  <c:v>9.611042747082795</c:v>
                </c:pt>
                <c:pt idx="192">
                  <c:v>8.5332303485115748</c:v>
                </c:pt>
                <c:pt idx="193">
                  <c:v>8.1549305789597426</c:v>
                </c:pt>
                <c:pt idx="194">
                  <c:v>7.2178403074060604</c:v>
                </c:pt>
                <c:pt idx="195">
                  <c:v>6.5774563729708388</c:v>
                </c:pt>
                <c:pt idx="196">
                  <c:v>5.7076373647318315</c:v>
                </c:pt>
                <c:pt idx="197">
                  <c:v>5.1569103337606528</c:v>
                </c:pt>
                <c:pt idx="198">
                  <c:v>4.830396955751123</c:v>
                </c:pt>
                <c:pt idx="199">
                  <c:v>4.7760399155220981</c:v>
                </c:pt>
                <c:pt idx="200">
                  <c:v>5.2023993566036086</c:v>
                </c:pt>
                <c:pt idx="201">
                  <c:v>5.2274737511919023</c:v>
                </c:pt>
                <c:pt idx="202">
                  <c:v>6.1664758079582764</c:v>
                </c:pt>
                <c:pt idx="203">
                  <c:v>7.1372701037394357</c:v>
                </c:pt>
                <c:pt idx="204">
                  <c:v>7.7600794436192366</c:v>
                </c:pt>
                <c:pt idx="205">
                  <c:v>8.7184696805257449</c:v>
                </c:pt>
                <c:pt idx="206">
                  <c:v>9.1906088080079744</c:v>
                </c:pt>
                <c:pt idx="207">
                  <c:v>9.6351268560968268</c:v>
                </c:pt>
                <c:pt idx="208">
                  <c:v>9.5243105203787906</c:v>
                </c:pt>
                <c:pt idx="209">
                  <c:v>9.6379807788100571</c:v>
                </c:pt>
                <c:pt idx="210">
                  <c:v>9.7020685200846906</c:v>
                </c:pt>
                <c:pt idx="211">
                  <c:v>9.5890537645462519</c:v>
                </c:pt>
                <c:pt idx="212">
                  <c:v>9.289900279196349</c:v>
                </c:pt>
                <c:pt idx="213">
                  <c:v>9.3325549133835981</c:v>
                </c:pt>
                <c:pt idx="214">
                  <c:v>8.9081848644026813</c:v>
                </c:pt>
                <c:pt idx="215">
                  <c:v>8.4769531531844695</c:v>
                </c:pt>
                <c:pt idx="216">
                  <c:v>8.0033222084814284</c:v>
                </c:pt>
                <c:pt idx="217">
                  <c:v>7.7241292819387519</c:v>
                </c:pt>
                <c:pt idx="218">
                  <c:v>6.9417572127286347</c:v>
                </c:pt>
                <c:pt idx="219">
                  <c:v>6.8781155944419705</c:v>
                </c:pt>
                <c:pt idx="220">
                  <c:v>6.7056893411125928</c:v>
                </c:pt>
                <c:pt idx="221">
                  <c:v>6.6722174094134212</c:v>
                </c:pt>
                <c:pt idx="222">
                  <c:v>6.5031201402929515</c:v>
                </c:pt>
                <c:pt idx="223">
                  <c:v>6.4240157323332188</c:v>
                </c:pt>
                <c:pt idx="224">
                  <c:v>6.7100508302695978</c:v>
                </c:pt>
                <c:pt idx="225">
                  <c:v>6.7908421829614865</c:v>
                </c:pt>
                <c:pt idx="226">
                  <c:v>7.2948428993968779</c:v>
                </c:pt>
                <c:pt idx="227">
                  <c:v>7.8816657278173992</c:v>
                </c:pt>
                <c:pt idx="228">
                  <c:v>8.4411760740519011</c:v>
                </c:pt>
                <c:pt idx="229">
                  <c:v>9.3225721763778253</c:v>
                </c:pt>
                <c:pt idx="230">
                  <c:v>10.366812066353839</c:v>
                </c:pt>
                <c:pt idx="231">
                  <c:v>10.922568468460918</c:v>
                </c:pt>
                <c:pt idx="232">
                  <c:v>10.847848902192197</c:v>
                </c:pt>
                <c:pt idx="233">
                  <c:v>12.074842575624904</c:v>
                </c:pt>
                <c:pt idx="234">
                  <c:v>12.94774597884444</c:v>
                </c:pt>
                <c:pt idx="235">
                  <c:v>13.564056248292344</c:v>
                </c:pt>
                <c:pt idx="236">
                  <c:v>13.873429690289061</c:v>
                </c:pt>
                <c:pt idx="237">
                  <c:v>14.863884509494392</c:v>
                </c:pt>
                <c:pt idx="238">
                  <c:v>16.894414058378494</c:v>
                </c:pt>
                <c:pt idx="239">
                  <c:v>18.096414811693162</c:v>
                </c:pt>
                <c:pt idx="240">
                  <c:v>20.349861983551218</c:v>
                </c:pt>
                <c:pt idx="241">
                  <c:v>21.311204848761424</c:v>
                </c:pt>
                <c:pt idx="242">
                  <c:v>21.569468173979182</c:v>
                </c:pt>
                <c:pt idx="243">
                  <c:v>21.754716837017664</c:v>
                </c:pt>
                <c:pt idx="244">
                  <c:v>22.350581084327601</c:v>
                </c:pt>
                <c:pt idx="245">
                  <c:v>22.160859483142268</c:v>
                </c:pt>
                <c:pt idx="246">
                  <c:v>22.002233518800118</c:v>
                </c:pt>
                <c:pt idx="247">
                  <c:v>22.047831788993079</c:v>
                </c:pt>
                <c:pt idx="248">
                  <c:v>21.905836374993591</c:v>
                </c:pt>
                <c:pt idx="249">
                  <c:v>22.569322201678617</c:v>
                </c:pt>
                <c:pt idx="250">
                  <c:v>23.055658769456439</c:v>
                </c:pt>
                <c:pt idx="251">
                  <c:v>23.228958058772587</c:v>
                </c:pt>
                <c:pt idx="252">
                  <c:v>23.263936646726783</c:v>
                </c:pt>
                <c:pt idx="253">
                  <c:v>24.561587122661564</c:v>
                </c:pt>
                <c:pt idx="254">
                  <c:v>24.95281057583761</c:v>
                </c:pt>
                <c:pt idx="255">
                  <c:v>26.384120928908875</c:v>
                </c:pt>
                <c:pt idx="256">
                  <c:v>26.537762149142385</c:v>
                </c:pt>
                <c:pt idx="257">
                  <c:v>26.55303333278826</c:v>
                </c:pt>
                <c:pt idx="258">
                  <c:v>26.290169294436883</c:v>
                </c:pt>
                <c:pt idx="259">
                  <c:v>26.23890594911277</c:v>
                </c:pt>
                <c:pt idx="260">
                  <c:v>26.704294800256534</c:v>
                </c:pt>
                <c:pt idx="261">
                  <c:v>26.947809091285368</c:v>
                </c:pt>
                <c:pt idx="262">
                  <c:v>26.292950658394485</c:v>
                </c:pt>
                <c:pt idx="263">
                  <c:v>25.968044944267053</c:v>
                </c:pt>
                <c:pt idx="264">
                  <c:v>24.857600445724213</c:v>
                </c:pt>
                <c:pt idx="265">
                  <c:v>24.04543303129827</c:v>
                </c:pt>
                <c:pt idx="266">
                  <c:v>24.939200032762571</c:v>
                </c:pt>
                <c:pt idx="267">
                  <c:v>26.542272550079574</c:v>
                </c:pt>
                <c:pt idx="268">
                  <c:v>31.171686303340422</c:v>
                </c:pt>
                <c:pt idx="269">
                  <c:v>32.374655898243027</c:v>
                </c:pt>
                <c:pt idx="270">
                  <c:v>35.424127933579406</c:v>
                </c:pt>
                <c:pt idx="271">
                  <c:v>37.152816726850368</c:v>
                </c:pt>
                <c:pt idx="272">
                  <c:v>39.230208341425971</c:v>
                </c:pt>
                <c:pt idx="273">
                  <c:v>40.964710194524656</c:v>
                </c:pt>
                <c:pt idx="274">
                  <c:v>41.539023589056377</c:v>
                </c:pt>
                <c:pt idx="275">
                  <c:v>41.452338046842996</c:v>
                </c:pt>
                <c:pt idx="276">
                  <c:v>41.398358289298869</c:v>
                </c:pt>
                <c:pt idx="277">
                  <c:v>40.326891175339647</c:v>
                </c:pt>
                <c:pt idx="278">
                  <c:v>39.900308855377666</c:v>
                </c:pt>
                <c:pt idx="279">
                  <c:v>40.137074900053271</c:v>
                </c:pt>
                <c:pt idx="280">
                  <c:v>39.188426816651855</c:v>
                </c:pt>
                <c:pt idx="281">
                  <c:v>39.219459964347003</c:v>
                </c:pt>
                <c:pt idx="282">
                  <c:v>38.935460283586735</c:v>
                </c:pt>
                <c:pt idx="283">
                  <c:v>39.489198480647907</c:v>
                </c:pt>
                <c:pt idx="284">
                  <c:v>39.714541191774757</c:v>
                </c:pt>
                <c:pt idx="285">
                  <c:v>39.560819537646275</c:v>
                </c:pt>
                <c:pt idx="286">
                  <c:v>39.135943441534444</c:v>
                </c:pt>
                <c:pt idx="287">
                  <c:v>38.354340817142855</c:v>
                </c:pt>
                <c:pt idx="288">
                  <c:v>38.123875807340283</c:v>
                </c:pt>
                <c:pt idx="289">
                  <c:v>37.977453630452423</c:v>
                </c:pt>
                <c:pt idx="290">
                  <c:v>37.748629177639309</c:v>
                </c:pt>
                <c:pt idx="291">
                  <c:v>37.751983662767103</c:v>
                </c:pt>
                <c:pt idx="292">
                  <c:v>38.810128532234039</c:v>
                </c:pt>
                <c:pt idx="293">
                  <c:v>39.422440871220282</c:v>
                </c:pt>
                <c:pt idx="294">
                  <c:v>39.595066944551697</c:v>
                </c:pt>
                <c:pt idx="295">
                  <c:v>41.252749811732116</c:v>
                </c:pt>
                <c:pt idx="296">
                  <c:v>42.410844316112957</c:v>
                </c:pt>
                <c:pt idx="297">
                  <c:v>41.883891985907745</c:v>
                </c:pt>
                <c:pt idx="298">
                  <c:v>41.932204286888378</c:v>
                </c:pt>
                <c:pt idx="299">
                  <c:v>42.095647574227584</c:v>
                </c:pt>
                <c:pt idx="300">
                  <c:v>41.461456401638735</c:v>
                </c:pt>
                <c:pt idx="301">
                  <c:v>41.893631941382445</c:v>
                </c:pt>
                <c:pt idx="302">
                  <c:v>41.908913748204782</c:v>
                </c:pt>
                <c:pt idx="303">
                  <c:v>39.330806835138652</c:v>
                </c:pt>
                <c:pt idx="304">
                  <c:v>36.939370634703145</c:v>
                </c:pt>
                <c:pt idx="305">
                  <c:v>33.162120407558049</c:v>
                </c:pt>
                <c:pt idx="306">
                  <c:v>34.259053138853808</c:v>
                </c:pt>
                <c:pt idx="307">
                  <c:v>35.687495517123267</c:v>
                </c:pt>
                <c:pt idx="308">
                  <c:v>37.398442201707411</c:v>
                </c:pt>
                <c:pt idx="309">
                  <c:v>38.343141378893179</c:v>
                </c:pt>
                <c:pt idx="310">
                  <c:v>38.332226263975365</c:v>
                </c:pt>
                <c:pt idx="311">
                  <c:v>37.222680632539763</c:v>
                </c:pt>
                <c:pt idx="312">
                  <c:v>37.341424838712491</c:v>
                </c:pt>
                <c:pt idx="313">
                  <c:v>35.492473056418213</c:v>
                </c:pt>
                <c:pt idx="314">
                  <c:v>36.347404888013344</c:v>
                </c:pt>
                <c:pt idx="315">
                  <c:v>36.922648724462114</c:v>
                </c:pt>
                <c:pt idx="316">
                  <c:v>37.833127161816186</c:v>
                </c:pt>
                <c:pt idx="317">
                  <c:v>38.117423876844761</c:v>
                </c:pt>
                <c:pt idx="318">
                  <c:v>37.980614079362901</c:v>
                </c:pt>
                <c:pt idx="319">
                  <c:v>38.080661513266129</c:v>
                </c:pt>
                <c:pt idx="320">
                  <c:v>34.009269942871995</c:v>
                </c:pt>
                <c:pt idx="321">
                  <c:v>33.514840258944858</c:v>
                </c:pt>
                <c:pt idx="322">
                  <c:v>33.250180506717875</c:v>
                </c:pt>
                <c:pt idx="323">
                  <c:v>33.965998169931737</c:v>
                </c:pt>
                <c:pt idx="324">
                  <c:v>36.790053936141149</c:v>
                </c:pt>
                <c:pt idx="325">
                  <c:v>32.642258102317633</c:v>
                </c:pt>
                <c:pt idx="326">
                  <c:v>33.278273328587986</c:v>
                </c:pt>
                <c:pt idx="327">
                  <c:v>33.385078731135145</c:v>
                </c:pt>
                <c:pt idx="328">
                  <c:v>34.17958420133531</c:v>
                </c:pt>
                <c:pt idx="329">
                  <c:v>35.636012452348432</c:v>
                </c:pt>
                <c:pt idx="330">
                  <c:v>35.796722445842576</c:v>
                </c:pt>
                <c:pt idx="331">
                  <c:v>38.196401376388216</c:v>
                </c:pt>
                <c:pt idx="332">
                  <c:v>39.356865550587862</c:v>
                </c:pt>
                <c:pt idx="333">
                  <c:v>41.87819076299057</c:v>
                </c:pt>
                <c:pt idx="334">
                  <c:v>43.799399008476286</c:v>
                </c:pt>
                <c:pt idx="335">
                  <c:v>41.204945530887791</c:v>
                </c:pt>
                <c:pt idx="336">
                  <c:v>39.727575751520675</c:v>
                </c:pt>
                <c:pt idx="337">
                  <c:v>38.238754920480567</c:v>
                </c:pt>
                <c:pt idx="338">
                  <c:v>37.576965782960727</c:v>
                </c:pt>
                <c:pt idx="339">
                  <c:v>36.913912239312857</c:v>
                </c:pt>
                <c:pt idx="340">
                  <c:v>37.633809545379371</c:v>
                </c:pt>
                <c:pt idx="341">
                  <c:v>36.43965660233787</c:v>
                </c:pt>
                <c:pt idx="342">
                  <c:v>36.382936134699833</c:v>
                </c:pt>
                <c:pt idx="343">
                  <c:v>36.529832829144553</c:v>
                </c:pt>
                <c:pt idx="344">
                  <c:v>37.806813906934934</c:v>
                </c:pt>
                <c:pt idx="345">
                  <c:v>35.925664111021824</c:v>
                </c:pt>
                <c:pt idx="346">
                  <c:v>37.504505701227252</c:v>
                </c:pt>
                <c:pt idx="347">
                  <c:v>36.518033604191487</c:v>
                </c:pt>
                <c:pt idx="348">
                  <c:v>36.242343712387353</c:v>
                </c:pt>
                <c:pt idx="349">
                  <c:v>36.948740570693467</c:v>
                </c:pt>
                <c:pt idx="350">
                  <c:v>35.243096724186053</c:v>
                </c:pt>
                <c:pt idx="351">
                  <c:v>35.281516432986564</c:v>
                </c:pt>
                <c:pt idx="352">
                  <c:v>35.716977870104564</c:v>
                </c:pt>
                <c:pt idx="353">
                  <c:v>36.269141364676599</c:v>
                </c:pt>
                <c:pt idx="354">
                  <c:v>36.664136771432212</c:v>
                </c:pt>
                <c:pt idx="355">
                  <c:v>36.72238808200153</c:v>
                </c:pt>
                <c:pt idx="356">
                  <c:v>35.080034520589059</c:v>
                </c:pt>
                <c:pt idx="357">
                  <c:v>34.131782268041697</c:v>
                </c:pt>
                <c:pt idx="358">
                  <c:v>31.532313613337674</c:v>
                </c:pt>
                <c:pt idx="359">
                  <c:v>28.09885181614154</c:v>
                </c:pt>
                <c:pt idx="360">
                  <c:v>26.461117357060832</c:v>
                </c:pt>
                <c:pt idx="361">
                  <c:v>24.997044020349087</c:v>
                </c:pt>
                <c:pt idx="362">
                  <c:v>25.093665735234403</c:v>
                </c:pt>
                <c:pt idx="363">
                  <c:v>26.550196724774469</c:v>
                </c:pt>
                <c:pt idx="364">
                  <c:v>27.142420728939648</c:v>
                </c:pt>
                <c:pt idx="365">
                  <c:v>31.891518589541796</c:v>
                </c:pt>
                <c:pt idx="366">
                  <c:v>27.087940336385984</c:v>
                </c:pt>
                <c:pt idx="367">
                  <c:v>23.518311542982634</c:v>
                </c:pt>
                <c:pt idx="368">
                  <c:v>26.264716519103722</c:v>
                </c:pt>
                <c:pt idx="369">
                  <c:v>26.852599533354418</c:v>
                </c:pt>
                <c:pt idx="370">
                  <c:v>29.040985847587088</c:v>
                </c:pt>
                <c:pt idx="371">
                  <c:v>27.414549832806021</c:v>
                </c:pt>
                <c:pt idx="372">
                  <c:v>27.994712748549961</c:v>
                </c:pt>
                <c:pt idx="373">
                  <c:v>28.613685109391874</c:v>
                </c:pt>
                <c:pt idx="374">
                  <c:v>28.59954363706122</c:v>
                </c:pt>
                <c:pt idx="375">
                  <c:v>28.368665189440225</c:v>
                </c:pt>
                <c:pt idx="376">
                  <c:v>28.993999373900994</c:v>
                </c:pt>
                <c:pt idx="377">
                  <c:v>29.149762459373672</c:v>
                </c:pt>
                <c:pt idx="378">
                  <c:v>29.968529403814294</c:v>
                </c:pt>
                <c:pt idx="379">
                  <c:v>31.206483229085862</c:v>
                </c:pt>
                <c:pt idx="380">
                  <c:v>31.872771756314808</c:v>
                </c:pt>
                <c:pt idx="381">
                  <c:v>32.626735802926682</c:v>
                </c:pt>
                <c:pt idx="382">
                  <c:v>32.832504243144228</c:v>
                </c:pt>
                <c:pt idx="383">
                  <c:v>32.532083455525111</c:v>
                </c:pt>
                <c:pt idx="384">
                  <c:v>31.811923158726977</c:v>
                </c:pt>
                <c:pt idx="385">
                  <c:v>29.874690995020064</c:v>
                </c:pt>
                <c:pt idx="386">
                  <c:v>29.018430044189497</c:v>
                </c:pt>
                <c:pt idx="387">
                  <c:v>28.497430274055876</c:v>
                </c:pt>
                <c:pt idx="388">
                  <c:v>27.975172750020697</c:v>
                </c:pt>
                <c:pt idx="389">
                  <c:v>28.379558951310404</c:v>
                </c:pt>
                <c:pt idx="390">
                  <c:v>27.639491317499871</c:v>
                </c:pt>
                <c:pt idx="391">
                  <c:v>26.177933565809166</c:v>
                </c:pt>
                <c:pt idx="392">
                  <c:v>25.906128372810869</c:v>
                </c:pt>
                <c:pt idx="393">
                  <c:v>26.069929862101379</c:v>
                </c:pt>
                <c:pt idx="394">
                  <c:v>25.665088510987985</c:v>
                </c:pt>
                <c:pt idx="395">
                  <c:v>25.914009167164938</c:v>
                </c:pt>
                <c:pt idx="396">
                  <c:v>25.978847417773785</c:v>
                </c:pt>
                <c:pt idx="397">
                  <c:v>25.698518171556902</c:v>
                </c:pt>
                <c:pt idx="398">
                  <c:v>25.788475431544594</c:v>
                </c:pt>
                <c:pt idx="399">
                  <c:v>25.991257386515997</c:v>
                </c:pt>
                <c:pt idx="400">
                  <c:v>25.876499707114185</c:v>
                </c:pt>
                <c:pt idx="401">
                  <c:v>25.086347829501047</c:v>
                </c:pt>
                <c:pt idx="402">
                  <c:v>24.560073343442539</c:v>
                </c:pt>
                <c:pt idx="403">
                  <c:v>24.363264348271894</c:v>
                </c:pt>
                <c:pt idx="404">
                  <c:v>23.58897354789649</c:v>
                </c:pt>
                <c:pt idx="405">
                  <c:v>23.633681025550725</c:v>
                </c:pt>
                <c:pt idx="406">
                  <c:v>23.788532865711684</c:v>
                </c:pt>
                <c:pt idx="407">
                  <c:v>24.951242323498786</c:v>
                </c:pt>
                <c:pt idx="408">
                  <c:v>25.563198889033522</c:v>
                </c:pt>
                <c:pt idx="409">
                  <c:v>25.145760085164536</c:v>
                </c:pt>
                <c:pt idx="410">
                  <c:v>24.552658025643169</c:v>
                </c:pt>
                <c:pt idx="411">
                  <c:v>23.173512697496676</c:v>
                </c:pt>
                <c:pt idx="412">
                  <c:v>22.097197806352675</c:v>
                </c:pt>
                <c:pt idx="413">
                  <c:v>20.246137031461551</c:v>
                </c:pt>
                <c:pt idx="414">
                  <c:v>18.617528957929295</c:v>
                </c:pt>
                <c:pt idx="415">
                  <c:v>18.159673638446783</c:v>
                </c:pt>
                <c:pt idx="416">
                  <c:v>18.485675828403494</c:v>
                </c:pt>
                <c:pt idx="417">
                  <c:v>21.075727601206729</c:v>
                </c:pt>
                <c:pt idx="418">
                  <c:v>23.172603831320863</c:v>
                </c:pt>
                <c:pt idx="419">
                  <c:v>26.454560174709442</c:v>
                </c:pt>
                <c:pt idx="420">
                  <c:v>29.463991447088354</c:v>
                </c:pt>
                <c:pt idx="421">
                  <c:v>28.68875658984792</c:v>
                </c:pt>
                <c:pt idx="422">
                  <c:v>24.383607053385514</c:v>
                </c:pt>
                <c:pt idx="423">
                  <c:v>24.645606856460773</c:v>
                </c:pt>
                <c:pt idx="424">
                  <c:v>26.694820885666868</c:v>
                </c:pt>
                <c:pt idx="425">
                  <c:v>27.197831677098744</c:v>
                </c:pt>
                <c:pt idx="426">
                  <c:v>27.225432766812581</c:v>
                </c:pt>
                <c:pt idx="427">
                  <c:v>26.950226821939637</c:v>
                </c:pt>
                <c:pt idx="428">
                  <c:v>27.087301726608395</c:v>
                </c:pt>
                <c:pt idx="429">
                  <c:v>28.093015883957399</c:v>
                </c:pt>
                <c:pt idx="430">
                  <c:v>28.117923841614967</c:v>
                </c:pt>
                <c:pt idx="431">
                  <c:v>27.632596616042594</c:v>
                </c:pt>
                <c:pt idx="432">
                  <c:v>26.190433531936808</c:v>
                </c:pt>
                <c:pt idx="433">
                  <c:v>24.62547486898201</c:v>
                </c:pt>
                <c:pt idx="434">
                  <c:v>24.073455987480749</c:v>
                </c:pt>
                <c:pt idx="435">
                  <c:v>22.530216142157567</c:v>
                </c:pt>
                <c:pt idx="436">
                  <c:v>23.1203575540389</c:v>
                </c:pt>
                <c:pt idx="437">
                  <c:v>22.791653810848256</c:v>
                </c:pt>
                <c:pt idx="438">
                  <c:v>22.859564500118157</c:v>
                </c:pt>
                <c:pt idx="439">
                  <c:v>23.310379188773993</c:v>
                </c:pt>
                <c:pt idx="440">
                  <c:v>23.056605342920204</c:v>
                </c:pt>
                <c:pt idx="441">
                  <c:v>22.979518805446833</c:v>
                </c:pt>
                <c:pt idx="442">
                  <c:v>22.948860434283251</c:v>
                </c:pt>
                <c:pt idx="443">
                  <c:v>23.436812293196056</c:v>
                </c:pt>
                <c:pt idx="444">
                  <c:v>24.010049419069592</c:v>
                </c:pt>
                <c:pt idx="445">
                  <c:v>24.275441814426269</c:v>
                </c:pt>
                <c:pt idx="446">
                  <c:v>23.833229595810074</c:v>
                </c:pt>
                <c:pt idx="447">
                  <c:v>23.427486332728016</c:v>
                </c:pt>
                <c:pt idx="448">
                  <c:v>23.094881856082282</c:v>
                </c:pt>
                <c:pt idx="449">
                  <c:v>22.357908175866704</c:v>
                </c:pt>
                <c:pt idx="450">
                  <c:v>21.815695446117758</c:v>
                </c:pt>
                <c:pt idx="451">
                  <c:v>21.334059579272761</c:v>
                </c:pt>
                <c:pt idx="452">
                  <c:v>21.436423136770774</c:v>
                </c:pt>
                <c:pt idx="453">
                  <c:v>21.409012777419104</c:v>
                </c:pt>
                <c:pt idx="454">
                  <c:v>20.999057236909788</c:v>
                </c:pt>
                <c:pt idx="455">
                  <c:v>20.525954723248088</c:v>
                </c:pt>
                <c:pt idx="456">
                  <c:v>19.280629105266904</c:v>
                </c:pt>
                <c:pt idx="457">
                  <c:v>17.653307326611255</c:v>
                </c:pt>
                <c:pt idx="458">
                  <c:v>17.156225895135819</c:v>
                </c:pt>
                <c:pt idx="459">
                  <c:v>19.322703199119676</c:v>
                </c:pt>
                <c:pt idx="460">
                  <c:v>27.095936986771306</c:v>
                </c:pt>
                <c:pt idx="461">
                  <c:v>31.666423293224288</c:v>
                </c:pt>
                <c:pt idx="462">
                  <c:v>32.740520254414719</c:v>
                </c:pt>
                <c:pt idx="463">
                  <c:v>28.324152029839293</c:v>
                </c:pt>
                <c:pt idx="464">
                  <c:v>25.61417482273297</c:v>
                </c:pt>
                <c:pt idx="465">
                  <c:v>22.022795065979139</c:v>
                </c:pt>
                <c:pt idx="466">
                  <c:v>21.969335333545974</c:v>
                </c:pt>
                <c:pt idx="467">
                  <c:v>22.682829872467966</c:v>
                </c:pt>
                <c:pt idx="468">
                  <c:v>22.084251289470874</c:v>
                </c:pt>
                <c:pt idx="469">
                  <c:v>21.941724598454329</c:v>
                </c:pt>
                <c:pt idx="470">
                  <c:v>21.443384108746358</c:v>
                </c:pt>
                <c:pt idx="471">
                  <c:v>20.901612864159297</c:v>
                </c:pt>
                <c:pt idx="472">
                  <c:v>20.505152612998842</c:v>
                </c:pt>
                <c:pt idx="473">
                  <c:v>19.737284092292253</c:v>
                </c:pt>
                <c:pt idx="474">
                  <c:v>19.138297298493264</c:v>
                </c:pt>
                <c:pt idx="475">
                  <c:v>18.994124235245966</c:v>
                </c:pt>
                <c:pt idx="476">
                  <c:v>18.597955791559784</c:v>
                </c:pt>
                <c:pt idx="477">
                  <c:v>18.315767460210328</c:v>
                </c:pt>
                <c:pt idx="478">
                  <c:v>18.375813202233999</c:v>
                </c:pt>
                <c:pt idx="479">
                  <c:v>18.527626389996513</c:v>
                </c:pt>
                <c:pt idx="480">
                  <c:v>19.183804502218454</c:v>
                </c:pt>
                <c:pt idx="481">
                  <c:v>19.735987614620882</c:v>
                </c:pt>
                <c:pt idx="482">
                  <c:v>20.399477404757089</c:v>
                </c:pt>
                <c:pt idx="483">
                  <c:v>21.087848762924601</c:v>
                </c:pt>
                <c:pt idx="484">
                  <c:v>21.805857933040478</c:v>
                </c:pt>
                <c:pt idx="485">
                  <c:v>24.463400630852121</c:v>
                </c:pt>
                <c:pt idx="486">
                  <c:v>30.039728184028622</c:v>
                </c:pt>
                <c:pt idx="487">
                  <c:v>33.116153831751149</c:v>
                </c:pt>
                <c:pt idx="488">
                  <c:v>30.860456317874142</c:v>
                </c:pt>
                <c:pt idx="489">
                  <c:v>26.796926366547495</c:v>
                </c:pt>
                <c:pt idx="490">
                  <c:v>28.215737252471602</c:v>
                </c:pt>
                <c:pt idx="491">
                  <c:v>30.077216963241984</c:v>
                </c:pt>
                <c:pt idx="492">
                  <c:v>31.993810374671543</c:v>
                </c:pt>
                <c:pt idx="493">
                  <c:v>35.651052158802784</c:v>
                </c:pt>
                <c:pt idx="494">
                  <c:v>41.846205046024778</c:v>
                </c:pt>
                <c:pt idx="495">
                  <c:v>29.937800720934614</c:v>
                </c:pt>
                <c:pt idx="496">
                  <c:v>43.393315782854394</c:v>
                </c:pt>
                <c:pt idx="497">
                  <c:v>39.214689828085909</c:v>
                </c:pt>
                <c:pt idx="498">
                  <c:v>38.084164332645258</c:v>
                </c:pt>
                <c:pt idx="499">
                  <c:v>58.278537014260777</c:v>
                </c:pt>
                <c:pt idx="500">
                  <c:v>72.17485820154559</c:v>
                </c:pt>
                <c:pt idx="501">
                  <c:v>91.83131460968653</c:v>
                </c:pt>
                <c:pt idx="502">
                  <c:v>85.372541510035333</c:v>
                </c:pt>
                <c:pt idx="503">
                  <c:v>77.199754284189993</c:v>
                </c:pt>
                <c:pt idx="504">
                  <c:v>67.319200929765216</c:v>
                </c:pt>
                <c:pt idx="505">
                  <c:v>74.33476806600433</c:v>
                </c:pt>
                <c:pt idx="506">
                  <c:v>80.13645131348872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6E-4544-8B23-97FA6B56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Normalized Robertson (2009) E</a:t>
            </a:r>
            <a:r>
              <a:rPr lang="en-US" sz="1800" baseline="0"/>
              <a:t>xtended to F(r) = 100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16557243753701"/>
          <c:y val="0.102339096342529"/>
          <c:w val="0.75699926450399901"/>
          <c:h val="0.80756148220917801"/>
        </c:manualLayout>
      </c:layout>
      <c:scatterChart>
        <c:scatterStyle val="lineMarker"/>
        <c:varyColors val="0"/>
        <c:ser>
          <c:idx val="0"/>
          <c:order val="0"/>
          <c:tx>
            <c:v>Layer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'SCPT-14'!$AP$13:$AP$9908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2.8117866476498157</c:v>
                </c:pt>
                <c:pt idx="2">
                  <c:v>2.8346003115815832</c:v>
                </c:pt>
                <c:pt idx="3">
                  <c:v>2.8380413013300134</c:v>
                </c:pt>
                <c:pt idx="4">
                  <c:v>2.1044960272685156</c:v>
                </c:pt>
                <c:pt idx="5">
                  <c:v>2.0784961008728691</c:v>
                </c:pt>
                <c:pt idx="6">
                  <c:v>2.1289179610631108</c:v>
                </c:pt>
                <c:pt idx="7">
                  <c:v>2.1292547611832169</c:v>
                </c:pt>
                <c:pt idx="8">
                  <c:v>2.2074704697088854</c:v>
                </c:pt>
                <c:pt idx="9">
                  <c:v>2.2568881959098577</c:v>
                </c:pt>
                <c:pt idx="10">
                  <c:v>2.2586520989683416</c:v>
                </c:pt>
                <c:pt idx="11">
                  <c:v>2.2604187613904756</c:v>
                </c:pt>
                <c:pt idx="12">
                  <c:v>2.2621881896562486</c:v>
                </c:pt>
                <c:pt idx="13">
                  <c:v>2.2639603902659542</c:v>
                </c:pt>
                <c:pt idx="14">
                  <c:v>2.2657353697402725</c:v>
                </c:pt>
                <c:pt idx="15">
                  <c:v>3.1417819075648614</c:v>
                </c:pt>
                <c:pt idx="16">
                  <c:v>3.1442353435322512</c:v>
                </c:pt>
                <c:pt idx="17">
                  <c:v>3.1466926142994089</c:v>
                </c:pt>
                <c:pt idx="18">
                  <c:v>3.1491537288642388</c:v>
                </c:pt>
                <c:pt idx="19">
                  <c:v>3.1516186962528212</c:v>
                </c:pt>
                <c:pt idx="20">
                  <c:v>3.1540875255195147</c:v>
                </c:pt>
                <c:pt idx="21">
                  <c:v>3.2818091228445341</c:v>
                </c:pt>
                <c:pt idx="22">
                  <c:v>3.4110314029110849</c:v>
                </c:pt>
                <c:pt idx="23">
                  <c:v>3.5926331804800413</c:v>
                </c:pt>
                <c:pt idx="24">
                  <c:v>3.6435595740216993</c:v>
                </c:pt>
                <c:pt idx="25">
                  <c:v>3.8581828613073044</c:v>
                </c:pt>
                <c:pt idx="26">
                  <c:v>3.8728733492543514</c:v>
                </c:pt>
                <c:pt idx="27">
                  <c:v>3.9226139000509477</c:v>
                </c:pt>
                <c:pt idx="28">
                  <c:v>3.9260015874713274</c:v>
                </c:pt>
                <c:pt idx="29">
                  <c:v>3.9036831250284649</c:v>
                </c:pt>
                <c:pt idx="30">
                  <c:v>3.9071369443573776</c:v>
                </c:pt>
                <c:pt idx="31">
                  <c:v>3.6979332591054703</c:v>
                </c:pt>
                <c:pt idx="32">
                  <c:v>3.5721166546664658</c:v>
                </c:pt>
                <c:pt idx="33">
                  <c:v>3.509055529454117</c:v>
                </c:pt>
                <c:pt idx="34">
                  <c:v>3.803395055389283</c:v>
                </c:pt>
                <c:pt idx="35">
                  <c:v>3.8544600408819139</c:v>
                </c:pt>
                <c:pt idx="36">
                  <c:v>4.3322162756060223</c:v>
                </c:pt>
                <c:pt idx="37">
                  <c:v>4.562376052189995</c:v>
                </c:pt>
                <c:pt idx="38">
                  <c:v>4.8916174781947284</c:v>
                </c:pt>
                <c:pt idx="39">
                  <c:v>5.1819779278845388</c:v>
                </c:pt>
                <c:pt idx="40">
                  <c:v>5.4535410604812942</c:v>
                </c:pt>
                <c:pt idx="41">
                  <c:v>5.4929438058442805</c:v>
                </c:pt>
                <c:pt idx="42">
                  <c:v>5.5018095671667551</c:v>
                </c:pt>
                <c:pt idx="43">
                  <c:v>5.3163856936357456</c:v>
                </c:pt>
                <c:pt idx="44">
                  <c:v>5.1324452502413447</c:v>
                </c:pt>
                <c:pt idx="45">
                  <c:v>4.9856636822040095</c:v>
                </c:pt>
                <c:pt idx="46">
                  <c:v>5.1380561727711695</c:v>
                </c:pt>
                <c:pt idx="47">
                  <c:v>5.1532378047827709</c:v>
                </c:pt>
                <c:pt idx="48">
                  <c:v>5.0579819495164493</c:v>
                </c:pt>
                <c:pt idx="49">
                  <c:v>4.9955676760940957</c:v>
                </c:pt>
                <c:pt idx="50">
                  <c:v>5.0063651182126936</c:v>
                </c:pt>
                <c:pt idx="51">
                  <c:v>5.3490070559220282</c:v>
                </c:pt>
                <c:pt idx="52">
                  <c:v>5.5238392992179914</c:v>
                </c:pt>
                <c:pt idx="53">
                  <c:v>5.7644783766035568</c:v>
                </c:pt>
                <c:pt idx="54">
                  <c:v>5.797929570718785</c:v>
                </c:pt>
                <c:pt idx="55">
                  <c:v>5.7775755638806592</c:v>
                </c:pt>
                <c:pt idx="56">
                  <c:v>6.4395342066182844</c:v>
                </c:pt>
                <c:pt idx="57">
                  <c:v>6.5706329837915511</c:v>
                </c:pt>
                <c:pt idx="58">
                  <c:v>5.8936609370088622</c:v>
                </c:pt>
                <c:pt idx="59">
                  <c:v>5.83450863724656</c:v>
                </c:pt>
                <c:pt idx="60">
                  <c:v>5.5865604591564635</c:v>
                </c:pt>
                <c:pt idx="61">
                  <c:v>5.646274975589809</c:v>
                </c:pt>
                <c:pt idx="62">
                  <c:v>5.5916705809620968</c:v>
                </c:pt>
                <c:pt idx="63">
                  <c:v>5.5968246116786222</c:v>
                </c:pt>
                <c:pt idx="64">
                  <c:v>5.916417737909005</c:v>
                </c:pt>
                <c:pt idx="65">
                  <c:v>6.1913291057666342</c:v>
                </c:pt>
                <c:pt idx="66">
                  <c:v>6.0961407116703565</c:v>
                </c:pt>
                <c:pt idx="67">
                  <c:v>5.7300341518354916</c:v>
                </c:pt>
                <c:pt idx="68">
                  <c:v>5.3618790828335223</c:v>
                </c:pt>
                <c:pt idx="69">
                  <c:v>5.4158688232542938</c:v>
                </c:pt>
                <c:pt idx="70">
                  <c:v>5.1082481700805786</c:v>
                </c:pt>
                <c:pt idx="71">
                  <c:v>5.572072516360759</c:v>
                </c:pt>
                <c:pt idx="72">
                  <c:v>5.7667292674009625</c:v>
                </c:pt>
                <c:pt idx="73">
                  <c:v>6.1971995591806914</c:v>
                </c:pt>
                <c:pt idx="74">
                  <c:v>5.792896070403061</c:v>
                </c:pt>
                <c:pt idx="75">
                  <c:v>5.5181247657755597</c:v>
                </c:pt>
                <c:pt idx="76">
                  <c:v>5.452519419116574</c:v>
                </c:pt>
                <c:pt idx="77">
                  <c:v>5.2302193418148892</c:v>
                </c:pt>
                <c:pt idx="78">
                  <c:v>5.909443747464417</c:v>
                </c:pt>
                <c:pt idx="79">
                  <c:v>5.9428375354608924</c:v>
                </c:pt>
                <c:pt idx="80">
                  <c:v>6.4664012526484571</c:v>
                </c:pt>
                <c:pt idx="81">
                  <c:v>6.9032693746982039</c:v>
                </c:pt>
                <c:pt idx="82">
                  <c:v>7.1112399336237297</c:v>
                </c:pt>
                <c:pt idx="83">
                  <c:v>8.0027695963098857</c:v>
                </c:pt>
                <c:pt idx="84">
                  <c:v>7.0727207540262338</c:v>
                </c:pt>
                <c:pt idx="85">
                  <c:v>6.6517114555148247</c:v>
                </c:pt>
                <c:pt idx="86">
                  <c:v>6.3513777987072135</c:v>
                </c:pt>
                <c:pt idx="87">
                  <c:v>6.6629611251286569</c:v>
                </c:pt>
                <c:pt idx="88">
                  <c:v>6.2457240431471561</c:v>
                </c:pt>
                <c:pt idx="89">
                  <c:v>5.6979859349317499</c:v>
                </c:pt>
                <c:pt idx="90">
                  <c:v>5.7072481644512685</c:v>
                </c:pt>
                <c:pt idx="91">
                  <c:v>4.8819635317755834</c:v>
                </c:pt>
                <c:pt idx="92">
                  <c:v>4.8309648452854175</c:v>
                </c:pt>
                <c:pt idx="93">
                  <c:v>4.6351457900888775</c:v>
                </c:pt>
                <c:pt idx="94">
                  <c:v>4.8536779926506242</c:v>
                </c:pt>
                <c:pt idx="95">
                  <c:v>5.4892532789953092</c:v>
                </c:pt>
                <c:pt idx="96">
                  <c:v>5.9957781050643399</c:v>
                </c:pt>
                <c:pt idx="97">
                  <c:v>6.0059686700387021</c:v>
                </c:pt>
                <c:pt idx="98">
                  <c:v>6.188061572402594</c:v>
                </c:pt>
                <c:pt idx="99">
                  <c:v>6.6744951305241331</c:v>
                </c:pt>
                <c:pt idx="100">
                  <c:v>6.4411113925951611</c:v>
                </c:pt>
                <c:pt idx="101">
                  <c:v>5.6382889911214775</c:v>
                </c:pt>
                <c:pt idx="102">
                  <c:v>5.1388452429676921</c:v>
                </c:pt>
                <c:pt idx="103">
                  <c:v>4.2331030783916725</c:v>
                </c:pt>
                <c:pt idx="104">
                  <c:v>3.7963763482375388</c:v>
                </c:pt>
                <c:pt idx="105">
                  <c:v>3.68067394927249</c:v>
                </c:pt>
                <c:pt idx="106">
                  <c:v>3.4028866223441332</c:v>
                </c:pt>
                <c:pt idx="107">
                  <c:v>3.4216674513086178</c:v>
                </c:pt>
                <c:pt idx="108">
                  <c:v>3.2415648075097709</c:v>
                </c:pt>
                <c:pt idx="109">
                  <c:v>2.9030522400313998</c:v>
                </c:pt>
                <c:pt idx="110">
                  <c:v>2.5766482998960001</c:v>
                </c:pt>
                <c:pt idx="111">
                  <c:v>3.0488092675802934</c:v>
                </c:pt>
                <c:pt idx="112">
                  <c:v>3.9606366473649195</c:v>
                </c:pt>
                <c:pt idx="113">
                  <c:v>3.7746679182979901</c:v>
                </c:pt>
                <c:pt idx="114">
                  <c:v>3.6099856620524977</c:v>
                </c:pt>
                <c:pt idx="115">
                  <c:v>3.1101339251639946</c:v>
                </c:pt>
                <c:pt idx="116">
                  <c:v>3.0133224910956753</c:v>
                </c:pt>
                <c:pt idx="117">
                  <c:v>3.2057035438714196</c:v>
                </c:pt>
                <c:pt idx="118">
                  <c:v>3.5407690650761809</c:v>
                </c:pt>
                <c:pt idx="119">
                  <c:v>3.1710296123137729</c:v>
                </c:pt>
                <c:pt idx="120">
                  <c:v>2.8770147370443042</c:v>
                </c:pt>
                <c:pt idx="121">
                  <c:v>3.1022017443806607</c:v>
                </c:pt>
                <c:pt idx="122">
                  <c:v>3.5263941310703713</c:v>
                </c:pt>
                <c:pt idx="123">
                  <c:v>4.0281978013193536</c:v>
                </c:pt>
                <c:pt idx="124">
                  <c:v>4.2337231925259644</c:v>
                </c:pt>
                <c:pt idx="125">
                  <c:v>4.3319803591190844</c:v>
                </c:pt>
                <c:pt idx="126">
                  <c:v>4.5228396202670256</c:v>
                </c:pt>
                <c:pt idx="127">
                  <c:v>4.577164431401604</c:v>
                </c:pt>
                <c:pt idx="128">
                  <c:v>4.6071136718216437</c:v>
                </c:pt>
                <c:pt idx="129">
                  <c:v>5.3339210402004378</c:v>
                </c:pt>
                <c:pt idx="130">
                  <c:v>4.3629448573918825</c:v>
                </c:pt>
                <c:pt idx="131">
                  <c:v>3.8585260605123057</c:v>
                </c:pt>
                <c:pt idx="132">
                  <c:v>4.4328550899442964</c:v>
                </c:pt>
                <c:pt idx="133">
                  <c:v>3.6748545671103914</c:v>
                </c:pt>
                <c:pt idx="134">
                  <c:v>2.8335261166628301</c:v>
                </c:pt>
                <c:pt idx="135">
                  <c:v>4.1100161566152389</c:v>
                </c:pt>
                <c:pt idx="136">
                  <c:v>4.22769208741411</c:v>
                </c:pt>
                <c:pt idx="137">
                  <c:v>4.2319305061183847</c:v>
                </c:pt>
                <c:pt idx="138">
                  <c:v>4.0362897949474164</c:v>
                </c:pt>
                <c:pt idx="139">
                  <c:v>3.288646931002944</c:v>
                </c:pt>
                <c:pt idx="140">
                  <c:v>3.1689156659458066</c:v>
                </c:pt>
                <c:pt idx="141">
                  <c:v>3.3053541830928226</c:v>
                </c:pt>
                <c:pt idx="142">
                  <c:v>3.1104320415822175</c:v>
                </c:pt>
                <c:pt idx="143">
                  <c:v>3.6593413052166528</c:v>
                </c:pt>
                <c:pt idx="144">
                  <c:v>3.9274504452179513</c:v>
                </c:pt>
                <c:pt idx="145">
                  <c:v>4.2823018264463375</c:v>
                </c:pt>
                <c:pt idx="146">
                  <c:v>4.2261810698878017</c:v>
                </c:pt>
                <c:pt idx="147">
                  <c:v>4.6174115037645782</c:v>
                </c:pt>
                <c:pt idx="148">
                  <c:v>4.2375759792502317</c:v>
                </c:pt>
                <c:pt idx="149">
                  <c:v>3.7900413333893677</c:v>
                </c:pt>
                <c:pt idx="150">
                  <c:v>2.9385153281802712</c:v>
                </c:pt>
                <c:pt idx="151">
                  <c:v>3.1235937686673947</c:v>
                </c:pt>
                <c:pt idx="152">
                  <c:v>2.8647750998526176</c:v>
                </c:pt>
                <c:pt idx="153">
                  <c:v>2.5978465021314978</c:v>
                </c:pt>
                <c:pt idx="154">
                  <c:v>2.936333274411663</c:v>
                </c:pt>
                <c:pt idx="155">
                  <c:v>3.3213592560545164</c:v>
                </c:pt>
                <c:pt idx="156">
                  <c:v>4.5188286294415994</c:v>
                </c:pt>
                <c:pt idx="157">
                  <c:v>6.010591236398457</c:v>
                </c:pt>
                <c:pt idx="158">
                  <c:v>6.9295562846005119</c:v>
                </c:pt>
                <c:pt idx="159">
                  <c:v>8.5443094518880951</c:v>
                </c:pt>
                <c:pt idx="160">
                  <c:v>9.8816527953246958</c:v>
                </c:pt>
                <c:pt idx="161">
                  <c:v>10.704506959667581</c:v>
                </c:pt>
                <c:pt idx="162">
                  <c:v>10.189373456785807</c:v>
                </c:pt>
                <c:pt idx="163">
                  <c:v>9.791019256923752</c:v>
                </c:pt>
                <c:pt idx="164">
                  <c:v>7.7819966797567446</c:v>
                </c:pt>
                <c:pt idx="165">
                  <c:v>6.0506520167340021</c:v>
                </c:pt>
                <c:pt idx="166">
                  <c:v>4.9315146325274712</c:v>
                </c:pt>
                <c:pt idx="167">
                  <c:v>4.0432790502261708</c:v>
                </c:pt>
                <c:pt idx="168">
                  <c:v>3.6591191752791872</c:v>
                </c:pt>
                <c:pt idx="169">
                  <c:v>2.8579647443730454</c:v>
                </c:pt>
                <c:pt idx="170">
                  <c:v>3.0332456456023102</c:v>
                </c:pt>
                <c:pt idx="171">
                  <c:v>3.1130208365927179</c:v>
                </c:pt>
                <c:pt idx="172">
                  <c:v>3.2195587734796702</c:v>
                </c:pt>
                <c:pt idx="173">
                  <c:v>3.2934931753580923</c:v>
                </c:pt>
                <c:pt idx="174">
                  <c:v>3.9951702830356197</c:v>
                </c:pt>
                <c:pt idx="175">
                  <c:v>4.4227960122680532</c:v>
                </c:pt>
                <c:pt idx="176">
                  <c:v>4.9330803506328165</c:v>
                </c:pt>
                <c:pt idx="177">
                  <c:v>4.8021109473976624</c:v>
                </c:pt>
                <c:pt idx="178">
                  <c:v>5.3243500119596039</c:v>
                </c:pt>
                <c:pt idx="179">
                  <c:v>5.3778378725759381</c:v>
                </c:pt>
                <c:pt idx="180">
                  <c:v>4.8198707117148816</c:v>
                </c:pt>
                <c:pt idx="181">
                  <c:v>4.5209370977416006</c:v>
                </c:pt>
                <c:pt idx="182">
                  <c:v>4.0582920654519041</c:v>
                </c:pt>
                <c:pt idx="183">
                  <c:v>3.679860967899379</c:v>
                </c:pt>
                <c:pt idx="184">
                  <c:v>3.2331188767689563</c:v>
                </c:pt>
                <c:pt idx="185">
                  <c:v>3.0680824762933576</c:v>
                </c:pt>
                <c:pt idx="186">
                  <c:v>3.0999914820053895</c:v>
                </c:pt>
                <c:pt idx="187">
                  <c:v>3.0712408925448704</c:v>
                </c:pt>
                <c:pt idx="188">
                  <c:v>3.3638843334759083</c:v>
                </c:pt>
                <c:pt idx="189">
                  <c:v>3.4828798686677045</c:v>
                </c:pt>
                <c:pt idx="190">
                  <c:v>3.5825887392516713</c:v>
                </c:pt>
                <c:pt idx="191">
                  <c:v>3.6519695611081731</c:v>
                </c:pt>
                <c:pt idx="192">
                  <c:v>3.9258385335401713</c:v>
                </c:pt>
                <c:pt idx="193">
                  <c:v>3.8603615303255583</c:v>
                </c:pt>
                <c:pt idx="194">
                  <c:v>4.1468672331668666</c:v>
                </c:pt>
                <c:pt idx="195">
                  <c:v>4.1855510288238742</c:v>
                </c:pt>
                <c:pt idx="196">
                  <c:v>4.7128066808272262</c:v>
                </c:pt>
                <c:pt idx="197">
                  <c:v>5.0954335237472028</c:v>
                </c:pt>
                <c:pt idx="198">
                  <c:v>5.2243067768307121</c:v>
                </c:pt>
                <c:pt idx="199">
                  <c:v>4.7131114446938795</c:v>
                </c:pt>
                <c:pt idx="200">
                  <c:v>4.3777561902898308</c:v>
                </c:pt>
                <c:pt idx="201">
                  <c:v>4.086228351370333</c:v>
                </c:pt>
                <c:pt idx="202">
                  <c:v>3.3052704526111643</c:v>
                </c:pt>
                <c:pt idx="203">
                  <c:v>2.836194876327137</c:v>
                </c:pt>
                <c:pt idx="204">
                  <c:v>2.6437499532785598</c:v>
                </c:pt>
                <c:pt idx="205">
                  <c:v>2.3840252576649363</c:v>
                </c:pt>
                <c:pt idx="206">
                  <c:v>2.4071863643683313</c:v>
                </c:pt>
                <c:pt idx="207">
                  <c:v>2.6642119679195981</c:v>
                </c:pt>
                <c:pt idx="208">
                  <c:v>3.2295984137315665</c:v>
                </c:pt>
                <c:pt idx="209">
                  <c:v>3.5411589443654705</c:v>
                </c:pt>
                <c:pt idx="210">
                  <c:v>4.3075955820754164</c:v>
                </c:pt>
                <c:pt idx="211">
                  <c:v>4.9020496295900529</c:v>
                </c:pt>
                <c:pt idx="212">
                  <c:v>5.3625104754590796</c:v>
                </c:pt>
                <c:pt idx="213">
                  <c:v>5.6768085581449261</c:v>
                </c:pt>
                <c:pt idx="214">
                  <c:v>6.1251411858925877</c:v>
                </c:pt>
                <c:pt idx="215">
                  <c:v>6.3961082834106637</c:v>
                </c:pt>
                <c:pt idx="216">
                  <c:v>6.7795450102990191</c:v>
                </c:pt>
                <c:pt idx="217">
                  <c:v>6.9808123890257976</c:v>
                </c:pt>
                <c:pt idx="218">
                  <c:v>7.611507467523591</c:v>
                </c:pt>
                <c:pt idx="219">
                  <c:v>7.5804979802142842</c:v>
                </c:pt>
                <c:pt idx="220">
                  <c:v>7.4518508601986557</c:v>
                </c:pt>
                <c:pt idx="221">
                  <c:v>7.2782749955889319</c:v>
                </c:pt>
                <c:pt idx="222">
                  <c:v>7.2537004181008973</c:v>
                </c:pt>
                <c:pt idx="223">
                  <c:v>7.1857423010322083</c:v>
                </c:pt>
                <c:pt idx="224">
                  <c:v>6.784498590461939</c:v>
                </c:pt>
                <c:pt idx="225">
                  <c:v>6.3466511688415981</c:v>
                </c:pt>
                <c:pt idx="226">
                  <c:v>5.7754042825191023</c:v>
                </c:pt>
                <c:pt idx="227">
                  <c:v>5.0888680661649168</c:v>
                </c:pt>
                <c:pt idx="228">
                  <c:v>4.5984330635121502</c:v>
                </c:pt>
                <c:pt idx="229">
                  <c:v>4.1771640062640625</c:v>
                </c:pt>
                <c:pt idx="230">
                  <c:v>3.9366218957624781</c:v>
                </c:pt>
                <c:pt idx="231">
                  <c:v>3.9689123399196258</c:v>
                </c:pt>
                <c:pt idx="232">
                  <c:v>3.9734717506985024</c:v>
                </c:pt>
                <c:pt idx="233">
                  <c:v>4.1173885592802142</c:v>
                </c:pt>
                <c:pt idx="234">
                  <c:v>4.2394797900726582</c:v>
                </c:pt>
                <c:pt idx="235">
                  <c:v>4.1629048474389512</c:v>
                </c:pt>
                <c:pt idx="236">
                  <c:v>4.3742321525671866</c:v>
                </c:pt>
                <c:pt idx="237">
                  <c:v>4.1192418436364129</c:v>
                </c:pt>
                <c:pt idx="238">
                  <c:v>3.5194350274045281</c:v>
                </c:pt>
                <c:pt idx="239">
                  <c:v>3.3304072155229334</c:v>
                </c:pt>
                <c:pt idx="240">
                  <c:v>2.9352989068458495</c:v>
                </c:pt>
                <c:pt idx="241">
                  <c:v>2.7778010808945517</c:v>
                </c:pt>
                <c:pt idx="242">
                  <c:v>2.7801077208781075</c:v>
                </c:pt>
                <c:pt idx="243">
                  <c:v>2.8242210463719264</c:v>
                </c:pt>
                <c:pt idx="244">
                  <c:v>2.8123142886350707</c:v>
                </c:pt>
                <c:pt idx="245">
                  <c:v>2.9897358918504824</c:v>
                </c:pt>
                <c:pt idx="246">
                  <c:v>3.2836774793843877</c:v>
                </c:pt>
                <c:pt idx="247">
                  <c:v>3.3610139570873718</c:v>
                </c:pt>
                <c:pt idx="248">
                  <c:v>3.4610055296977209</c:v>
                </c:pt>
                <c:pt idx="249">
                  <c:v>3.4684441028012913</c:v>
                </c:pt>
                <c:pt idx="250">
                  <c:v>3.4110026300259437</c:v>
                </c:pt>
                <c:pt idx="251">
                  <c:v>3.4701233759568288</c:v>
                </c:pt>
                <c:pt idx="252">
                  <c:v>3.6925004723993218</c:v>
                </c:pt>
                <c:pt idx="253">
                  <c:v>3.256976023661514</c:v>
                </c:pt>
                <c:pt idx="254">
                  <c:v>3.2612166049219447</c:v>
                </c:pt>
                <c:pt idx="255">
                  <c:v>3.0409742451417525</c:v>
                </c:pt>
                <c:pt idx="256">
                  <c:v>3.0146550858352308</c:v>
                </c:pt>
                <c:pt idx="257">
                  <c:v>3.0428033346436307</c:v>
                </c:pt>
                <c:pt idx="258">
                  <c:v>3.1127929708633468</c:v>
                </c:pt>
                <c:pt idx="259">
                  <c:v>3.1623686416917605</c:v>
                </c:pt>
                <c:pt idx="260">
                  <c:v>3.1984383338957838</c:v>
                </c:pt>
                <c:pt idx="261">
                  <c:v>3.266561004149255</c:v>
                </c:pt>
                <c:pt idx="262">
                  <c:v>3.4008699151724451</c:v>
                </c:pt>
                <c:pt idx="263">
                  <c:v>3.5307332168771639</c:v>
                </c:pt>
                <c:pt idx="264">
                  <c:v>3.8016241988919646</c:v>
                </c:pt>
                <c:pt idx="265">
                  <c:v>4.0111090620132526</c:v>
                </c:pt>
                <c:pt idx="266">
                  <c:v>3.7967511811114698</c:v>
                </c:pt>
                <c:pt idx="267">
                  <c:v>3.4007766661412564</c:v>
                </c:pt>
                <c:pt idx="268">
                  <c:v>2.7373341280022574</c:v>
                </c:pt>
                <c:pt idx="269">
                  <c:v>2.5296701899767529</c:v>
                </c:pt>
                <c:pt idx="270">
                  <c:v>2.260015423955839</c:v>
                </c:pt>
                <c:pt idx="271">
                  <c:v>2.1040817701306018</c:v>
                </c:pt>
                <c:pt idx="272">
                  <c:v>1.8848255169755941</c:v>
                </c:pt>
                <c:pt idx="273">
                  <c:v>1.7648611320716929</c:v>
                </c:pt>
                <c:pt idx="274">
                  <c:v>1.892686336170283</c:v>
                </c:pt>
                <c:pt idx="275">
                  <c:v>1.9975214203176308</c:v>
                </c:pt>
                <c:pt idx="276">
                  <c:v>2.2331456095240907</c:v>
                </c:pt>
                <c:pt idx="277">
                  <c:v>2.4181994311704282</c:v>
                </c:pt>
                <c:pt idx="278">
                  <c:v>2.5108865561997216</c:v>
                </c:pt>
                <c:pt idx="279">
                  <c:v>2.6900767296098222</c:v>
                </c:pt>
                <c:pt idx="280">
                  <c:v>2.8592977324511026</c:v>
                </c:pt>
                <c:pt idx="281">
                  <c:v>3.11910029667539</c:v>
                </c:pt>
                <c:pt idx="282">
                  <c:v>3.1812425186845723</c:v>
                </c:pt>
                <c:pt idx="283">
                  <c:v>3.391706583999881</c:v>
                </c:pt>
                <c:pt idx="284">
                  <c:v>3.1863216680860749</c:v>
                </c:pt>
                <c:pt idx="285">
                  <c:v>3.112140651048132</c:v>
                </c:pt>
                <c:pt idx="286">
                  <c:v>3.303968728112594</c:v>
                </c:pt>
                <c:pt idx="287">
                  <c:v>3.415046570502335</c:v>
                </c:pt>
                <c:pt idx="288">
                  <c:v>3.2544704564066156</c:v>
                </c:pt>
                <c:pt idx="289">
                  <c:v>2.733178518888804</c:v>
                </c:pt>
                <c:pt idx="290">
                  <c:v>2.5814489151213511</c:v>
                </c:pt>
                <c:pt idx="291">
                  <c:v>2.3478133980129159</c:v>
                </c:pt>
                <c:pt idx="292">
                  <c:v>2.2657413929777581</c:v>
                </c:pt>
                <c:pt idx="293">
                  <c:v>2.2077403064716061</c:v>
                </c:pt>
                <c:pt idx="294">
                  <c:v>2.2468558476369567</c:v>
                </c:pt>
                <c:pt idx="295">
                  <c:v>2.3243527616735462</c:v>
                </c:pt>
                <c:pt idx="296">
                  <c:v>2.6113721044364291</c:v>
                </c:pt>
                <c:pt idx="297">
                  <c:v>2.8965534740219163</c:v>
                </c:pt>
                <c:pt idx="298">
                  <c:v>3.3831124512810318</c:v>
                </c:pt>
                <c:pt idx="299">
                  <c:v>3.8252518026365436</c:v>
                </c:pt>
                <c:pt idx="300">
                  <c:v>4.030363586272081</c:v>
                </c:pt>
                <c:pt idx="301">
                  <c:v>4.366148362007773</c:v>
                </c:pt>
                <c:pt idx="302">
                  <c:v>4.9359776221588412</c:v>
                </c:pt>
                <c:pt idx="303">
                  <c:v>5.4856277407038876</c:v>
                </c:pt>
                <c:pt idx="304">
                  <c:v>5.8016526626657203</c:v>
                </c:pt>
                <c:pt idx="305">
                  <c:v>6.4155038580936381</c:v>
                </c:pt>
                <c:pt idx="306">
                  <c:v>6.0251242222277588</c:v>
                </c:pt>
                <c:pt idx="307">
                  <c:v>5.5013918126882357</c:v>
                </c:pt>
                <c:pt idx="308">
                  <c:v>5.1652750780418293</c:v>
                </c:pt>
                <c:pt idx="309">
                  <c:v>4.8368437666836659</c:v>
                </c:pt>
                <c:pt idx="310">
                  <c:v>4.6749582361517339</c:v>
                </c:pt>
                <c:pt idx="311">
                  <c:v>4.9260034820138685</c:v>
                </c:pt>
                <c:pt idx="312">
                  <c:v>4.7525687623872468</c:v>
                </c:pt>
                <c:pt idx="313">
                  <c:v>5.1483330440586101</c:v>
                </c:pt>
                <c:pt idx="314">
                  <c:v>5.0272388686585598</c:v>
                </c:pt>
                <c:pt idx="315">
                  <c:v>4.5971285366792047</c:v>
                </c:pt>
                <c:pt idx="316">
                  <c:v>4.2907254892737656</c:v>
                </c:pt>
                <c:pt idx="317">
                  <c:v>4.1812156670549756</c:v>
                </c:pt>
                <c:pt idx="318">
                  <c:v>4.2208526929980836</c:v>
                </c:pt>
                <c:pt idx="319">
                  <c:v>4.2464806803573989</c:v>
                </c:pt>
                <c:pt idx="320">
                  <c:v>5.1623957648344456</c:v>
                </c:pt>
                <c:pt idx="321">
                  <c:v>5.3346178115856286</c:v>
                </c:pt>
                <c:pt idx="322">
                  <c:v>5.4943599099175824</c:v>
                </c:pt>
                <c:pt idx="323">
                  <c:v>5.4583929850411801</c:v>
                </c:pt>
                <c:pt idx="324">
                  <c:v>5.0289764226839004</c:v>
                </c:pt>
                <c:pt idx="325">
                  <c:v>5.7145950722152588</c:v>
                </c:pt>
                <c:pt idx="326">
                  <c:v>5.4350042451004752</c:v>
                </c:pt>
                <c:pt idx="327">
                  <c:v>5.3035440111333525</c:v>
                </c:pt>
                <c:pt idx="328">
                  <c:v>5.2230674746554122</c:v>
                </c:pt>
                <c:pt idx="329">
                  <c:v>5.0498296613916471</c:v>
                </c:pt>
                <c:pt idx="330">
                  <c:v>4.8150153882391411</c:v>
                </c:pt>
                <c:pt idx="331">
                  <c:v>4.3956190155423913</c:v>
                </c:pt>
                <c:pt idx="332">
                  <c:v>4.1415852284919588</c:v>
                </c:pt>
                <c:pt idx="333">
                  <c:v>3.860525219643606</c:v>
                </c:pt>
                <c:pt idx="334">
                  <c:v>3.6694992680115814</c:v>
                </c:pt>
                <c:pt idx="335">
                  <c:v>4.21837965876108</c:v>
                </c:pt>
                <c:pt idx="336">
                  <c:v>4.3929991661504761</c:v>
                </c:pt>
                <c:pt idx="337">
                  <c:v>4.6066025485814501</c:v>
                </c:pt>
                <c:pt idx="338">
                  <c:v>4.6650353883821047</c:v>
                </c:pt>
                <c:pt idx="339">
                  <c:v>4.6495283336384077</c:v>
                </c:pt>
                <c:pt idx="340">
                  <c:v>4.4876484769199836</c:v>
                </c:pt>
                <c:pt idx="341">
                  <c:v>4.5364277221921023</c:v>
                </c:pt>
                <c:pt idx="342">
                  <c:v>4.2770335145626062</c:v>
                </c:pt>
                <c:pt idx="343">
                  <c:v>4.0453757679342237</c:v>
                </c:pt>
                <c:pt idx="344">
                  <c:v>3.7706202594813747</c:v>
                </c:pt>
                <c:pt idx="345">
                  <c:v>4.3344004551648325</c:v>
                </c:pt>
                <c:pt idx="346">
                  <c:v>4.1096424016552353</c:v>
                </c:pt>
                <c:pt idx="347">
                  <c:v>4.3547005056988688</c:v>
                </c:pt>
                <c:pt idx="348">
                  <c:v>4.8556999307182735</c:v>
                </c:pt>
                <c:pt idx="349">
                  <c:v>4.8889490000718343</c:v>
                </c:pt>
                <c:pt idx="350">
                  <c:v>5.3048728531827862</c:v>
                </c:pt>
                <c:pt idx="351">
                  <c:v>5.0412542166904526</c:v>
                </c:pt>
                <c:pt idx="352">
                  <c:v>4.9460975473089324</c:v>
                </c:pt>
                <c:pt idx="353">
                  <c:v>4.835250320621876</c:v>
                </c:pt>
                <c:pt idx="354">
                  <c:v>4.3207551096565799</c:v>
                </c:pt>
                <c:pt idx="355">
                  <c:v>4.1161540400904935</c:v>
                </c:pt>
                <c:pt idx="356">
                  <c:v>4.1747460488132981</c:v>
                </c:pt>
                <c:pt idx="357">
                  <c:v>4.1140755545917838</c:v>
                </c:pt>
                <c:pt idx="358">
                  <c:v>4.412454507186232</c:v>
                </c:pt>
                <c:pt idx="359">
                  <c:v>4.1797220807543489</c:v>
                </c:pt>
                <c:pt idx="360">
                  <c:v>3.6761890173853105</c:v>
                </c:pt>
                <c:pt idx="361">
                  <c:v>3.5043753891245442</c:v>
                </c:pt>
                <c:pt idx="362">
                  <c:v>3.2855742464546283</c:v>
                </c:pt>
                <c:pt idx="363">
                  <c:v>2.7764021880394743</c:v>
                </c:pt>
                <c:pt idx="364">
                  <c:v>2.5686471443954151</c:v>
                </c:pt>
                <c:pt idx="365">
                  <c:v>2.0670607077543646</c:v>
                </c:pt>
                <c:pt idx="366">
                  <c:v>2.6234058218159584</c:v>
                </c:pt>
                <c:pt idx="367">
                  <c:v>3.0779308835664625</c:v>
                </c:pt>
                <c:pt idx="368">
                  <c:v>2.462925516405321</c:v>
                </c:pt>
                <c:pt idx="369">
                  <c:v>2.3083846978577407</c:v>
                </c:pt>
                <c:pt idx="370">
                  <c:v>2.0685366085037353</c:v>
                </c:pt>
                <c:pt idx="371">
                  <c:v>2.2334878892032024</c:v>
                </c:pt>
                <c:pt idx="372">
                  <c:v>2.3332044355585846</c:v>
                </c:pt>
                <c:pt idx="373">
                  <c:v>2.3069793199108206</c:v>
                </c:pt>
                <c:pt idx="374">
                  <c:v>3.3685932151907703</c:v>
                </c:pt>
                <c:pt idx="375">
                  <c:v>3.7890053444986025</c:v>
                </c:pt>
                <c:pt idx="376">
                  <c:v>4.3133694985644473</c:v>
                </c:pt>
                <c:pt idx="377">
                  <c:v>4.8120198377554626</c:v>
                </c:pt>
                <c:pt idx="378">
                  <c:v>4.877629916245863</c:v>
                </c:pt>
                <c:pt idx="379">
                  <c:v>4.5592655651057443</c:v>
                </c:pt>
                <c:pt idx="380">
                  <c:v>4.3398926112494243</c:v>
                </c:pt>
                <c:pt idx="381">
                  <c:v>3.6533576844938906</c:v>
                </c:pt>
                <c:pt idx="382">
                  <c:v>3.4808542142055665</c:v>
                </c:pt>
                <c:pt idx="383">
                  <c:v>3.6561011008975375</c:v>
                </c:pt>
                <c:pt idx="384">
                  <c:v>4.1043219211197668</c:v>
                </c:pt>
                <c:pt idx="385">
                  <c:v>4.7232694562990245</c:v>
                </c:pt>
                <c:pt idx="386">
                  <c:v>4.9226334035431423</c:v>
                </c:pt>
                <c:pt idx="387">
                  <c:v>5.4522481914770049</c:v>
                </c:pt>
                <c:pt idx="388">
                  <c:v>5.7853413886105489</c:v>
                </c:pt>
                <c:pt idx="389">
                  <c:v>5.5791631628443898</c:v>
                </c:pt>
                <c:pt idx="390">
                  <c:v>5.4942021822299392</c:v>
                </c:pt>
                <c:pt idx="391">
                  <c:v>5.7082051261584352</c:v>
                </c:pt>
                <c:pt idx="392">
                  <c:v>5.8037085083580182</c:v>
                </c:pt>
                <c:pt idx="393">
                  <c:v>5.7080304501500354</c:v>
                </c:pt>
                <c:pt idx="394">
                  <c:v>5.4201057641972579</c:v>
                </c:pt>
                <c:pt idx="395">
                  <c:v>5.416426819537743</c:v>
                </c:pt>
                <c:pt idx="396">
                  <c:v>5.4063520437315855</c:v>
                </c:pt>
                <c:pt idx="397">
                  <c:v>5.0606985644274163</c:v>
                </c:pt>
                <c:pt idx="398">
                  <c:v>4.8757240460544153</c:v>
                </c:pt>
                <c:pt idx="399">
                  <c:v>4.7969549263221207</c:v>
                </c:pt>
                <c:pt idx="400">
                  <c:v>4.7862261078472477</c:v>
                </c:pt>
                <c:pt idx="401">
                  <c:v>5.0250526134035374</c:v>
                </c:pt>
                <c:pt idx="402">
                  <c:v>5.0887931064212921</c:v>
                </c:pt>
                <c:pt idx="403">
                  <c:v>5.0610102732691269</c:v>
                </c:pt>
                <c:pt idx="404">
                  <c:v>5.1658242129746883</c:v>
                </c:pt>
                <c:pt idx="405">
                  <c:v>5.2160136514806412</c:v>
                </c:pt>
                <c:pt idx="406">
                  <c:v>5.1693201873776973</c:v>
                </c:pt>
                <c:pt idx="407">
                  <c:v>4.8737870071263716</c:v>
                </c:pt>
                <c:pt idx="408">
                  <c:v>4.6923227971521815</c:v>
                </c:pt>
                <c:pt idx="409">
                  <c:v>4.8874346972715976</c:v>
                </c:pt>
                <c:pt idx="410">
                  <c:v>5.0943448221100658</c:v>
                </c:pt>
                <c:pt idx="411">
                  <c:v>5.2236809036473311</c:v>
                </c:pt>
                <c:pt idx="412">
                  <c:v>5.4081624397163681</c:v>
                </c:pt>
                <c:pt idx="413">
                  <c:v>5.8748124165488811</c:v>
                </c:pt>
                <c:pt idx="414">
                  <c:v>6.2290920533578724</c:v>
                </c:pt>
                <c:pt idx="415">
                  <c:v>5.8385817691290889</c:v>
                </c:pt>
                <c:pt idx="416">
                  <c:v>4.8066986910664893</c:v>
                </c:pt>
                <c:pt idx="417">
                  <c:v>3.9095732985898279</c:v>
                </c:pt>
                <c:pt idx="418">
                  <c:v>3.0994865104844775</c:v>
                </c:pt>
                <c:pt idx="419">
                  <c:v>2.3996813859140524</c:v>
                </c:pt>
                <c:pt idx="420">
                  <c:v>2.119548742435891</c:v>
                </c:pt>
                <c:pt idx="421">
                  <c:v>2.6325579749834267</c:v>
                </c:pt>
                <c:pt idx="422">
                  <c:v>2.8746300755281045</c:v>
                </c:pt>
                <c:pt idx="423">
                  <c:v>2.9064325232293946</c:v>
                </c:pt>
                <c:pt idx="424">
                  <c:v>2.8270441077905177</c:v>
                </c:pt>
                <c:pt idx="425">
                  <c:v>3.1097727059226088</c:v>
                </c:pt>
                <c:pt idx="426">
                  <c:v>3.0380948980954172</c:v>
                </c:pt>
                <c:pt idx="427">
                  <c:v>3.1498424675168559</c:v>
                </c:pt>
                <c:pt idx="428">
                  <c:v>3.4252124516729259</c:v>
                </c:pt>
                <c:pt idx="429">
                  <c:v>3.5285796555523019</c:v>
                </c:pt>
                <c:pt idx="430">
                  <c:v>3.8642316404868504</c:v>
                </c:pt>
                <c:pt idx="431">
                  <c:v>4.3457858374325813</c:v>
                </c:pt>
                <c:pt idx="432">
                  <c:v>4.8363591033307358</c:v>
                </c:pt>
                <c:pt idx="433">
                  <c:v>5.2490979814573757</c:v>
                </c:pt>
                <c:pt idx="434">
                  <c:v>5.2655283899168328</c:v>
                </c:pt>
                <c:pt idx="435">
                  <c:v>6.3176638512509333</c:v>
                </c:pt>
                <c:pt idx="436">
                  <c:v>5.658391562959606</c:v>
                </c:pt>
                <c:pt idx="437">
                  <c:v>5.2681916533970146</c:v>
                </c:pt>
                <c:pt idx="438">
                  <c:v>5.1066329263023817</c:v>
                </c:pt>
                <c:pt idx="439">
                  <c:v>5.1164110160605096</c:v>
                </c:pt>
                <c:pt idx="440">
                  <c:v>5.0800834780399917</c:v>
                </c:pt>
                <c:pt idx="441">
                  <c:v>5.0072694597826279</c:v>
                </c:pt>
                <c:pt idx="442">
                  <c:v>4.817390836832363</c:v>
                </c:pt>
                <c:pt idx="443">
                  <c:v>4.6176678798077919</c:v>
                </c:pt>
                <c:pt idx="444">
                  <c:v>4.363349883975669</c:v>
                </c:pt>
                <c:pt idx="445">
                  <c:v>4.3187629917826138</c:v>
                </c:pt>
                <c:pt idx="446">
                  <c:v>4.3630502574770391</c:v>
                </c:pt>
                <c:pt idx="447">
                  <c:v>4.2661051189069346</c:v>
                </c:pt>
                <c:pt idx="448">
                  <c:v>4.4603117041856351</c:v>
                </c:pt>
                <c:pt idx="449">
                  <c:v>4.6897106372262432</c:v>
                </c:pt>
                <c:pt idx="450">
                  <c:v>4.8501048650809366</c:v>
                </c:pt>
                <c:pt idx="451">
                  <c:v>4.9509856410783826</c:v>
                </c:pt>
                <c:pt idx="452">
                  <c:v>5.0373849542167992</c:v>
                </c:pt>
                <c:pt idx="453">
                  <c:v>5.1863251136293673</c:v>
                </c:pt>
                <c:pt idx="454">
                  <c:v>5.2919270027405529</c:v>
                </c:pt>
                <c:pt idx="455">
                  <c:v>5.0436038414143614</c:v>
                </c:pt>
                <c:pt idx="456">
                  <c:v>5.1283581753997849</c:v>
                </c:pt>
                <c:pt idx="457">
                  <c:v>5.5172694134092701</c:v>
                </c:pt>
                <c:pt idx="458">
                  <c:v>5.5489223052745338</c:v>
                </c:pt>
                <c:pt idx="459">
                  <c:v>4.8173164316825421</c:v>
                </c:pt>
                <c:pt idx="460">
                  <c:v>3.1008880171999311</c:v>
                </c:pt>
                <c:pt idx="461">
                  <c:v>2.4162876388449681</c:v>
                </c:pt>
                <c:pt idx="462">
                  <c:v>2.4351661980720323</c:v>
                </c:pt>
                <c:pt idx="463">
                  <c:v>3.0004273831557406</c:v>
                </c:pt>
                <c:pt idx="464">
                  <c:v>3.5120183195589911</c:v>
                </c:pt>
                <c:pt idx="465">
                  <c:v>4.6659502191349738</c:v>
                </c:pt>
                <c:pt idx="466">
                  <c:v>5.0887046380491796</c:v>
                </c:pt>
                <c:pt idx="467">
                  <c:v>4.7608204785515307</c:v>
                </c:pt>
                <c:pt idx="468">
                  <c:v>4.9450166619996976</c:v>
                </c:pt>
                <c:pt idx="469">
                  <c:v>4.1594786646237187</c:v>
                </c:pt>
                <c:pt idx="470">
                  <c:v>3.9764629468735988</c:v>
                </c:pt>
                <c:pt idx="471">
                  <c:v>3.5110199879083965</c:v>
                </c:pt>
                <c:pt idx="472">
                  <c:v>3.2457712587534058</c:v>
                </c:pt>
                <c:pt idx="473">
                  <c:v>3.2491437291279244</c:v>
                </c:pt>
                <c:pt idx="474">
                  <c:v>3.1680926389107542</c:v>
                </c:pt>
                <c:pt idx="475">
                  <c:v>2.8176995592685152</c:v>
                </c:pt>
                <c:pt idx="476">
                  <c:v>2.9468773930925818</c:v>
                </c:pt>
                <c:pt idx="477">
                  <c:v>3.0767334687957013</c:v>
                </c:pt>
                <c:pt idx="478">
                  <c:v>3.2643028885950915</c:v>
                </c:pt>
                <c:pt idx="479">
                  <c:v>3.3372465110291438</c:v>
                </c:pt>
                <c:pt idx="480">
                  <c:v>3.5226708573878849</c:v>
                </c:pt>
                <c:pt idx="481">
                  <c:v>3.4586968618030554</c:v>
                </c:pt>
                <c:pt idx="482">
                  <c:v>3.3146202220530179</c:v>
                </c:pt>
                <c:pt idx="483">
                  <c:v>3.0949979455804315</c:v>
                </c:pt>
                <c:pt idx="484">
                  <c:v>3.0297198887585428</c:v>
                </c:pt>
                <c:pt idx="485">
                  <c:v>2.7140580514150665</c:v>
                </c:pt>
                <c:pt idx="486">
                  <c:v>2.1674341253385672</c:v>
                </c:pt>
                <c:pt idx="487">
                  <c:v>2.0735648728938525</c:v>
                </c:pt>
                <c:pt idx="488">
                  <c:v>2.3136285639932441</c:v>
                </c:pt>
                <c:pt idx="489">
                  <c:v>3.6420083975017601</c:v>
                </c:pt>
                <c:pt idx="490">
                  <c:v>3.4512580861889042</c:v>
                </c:pt>
                <c:pt idx="491">
                  <c:v>3.3240068307224724</c:v>
                </c:pt>
                <c:pt idx="492">
                  <c:v>3.0895787026634971</c:v>
                </c:pt>
                <c:pt idx="493">
                  <c:v>2.8913666098276187</c:v>
                </c:pt>
                <c:pt idx="494">
                  <c:v>2.6321249093281023</c:v>
                </c:pt>
                <c:pt idx="495">
                  <c:v>5.8828243806983771</c:v>
                </c:pt>
                <c:pt idx="496">
                  <c:v>3.3785053046930038</c:v>
                </c:pt>
                <c:pt idx="497">
                  <c:v>3.5634749836369535</c:v>
                </c:pt>
                <c:pt idx="498">
                  <c:v>4.1662368880316478</c:v>
                </c:pt>
                <c:pt idx="499">
                  <c:v>2.8658596781382921</c:v>
                </c:pt>
                <c:pt idx="500">
                  <c:v>2.5291696539193937</c:v>
                </c:pt>
                <c:pt idx="501">
                  <c:v>1.6394844628385703</c:v>
                </c:pt>
                <c:pt idx="502">
                  <c:v>1.5967479248830481</c:v>
                </c:pt>
                <c:pt idx="503">
                  <c:v>1.6578615070547</c:v>
                </c:pt>
                <c:pt idx="504">
                  <c:v>1.816945234205767</c:v>
                </c:pt>
                <c:pt idx="505">
                  <c:v>2.1577244843173178</c:v>
                </c:pt>
                <c:pt idx="506">
                  <c:v>1.9870390289634647</c:v>
                </c:pt>
              </c:numCache>
            </c:numRef>
          </c:xVal>
          <c:yVal>
            <c:numRef>
              <c:f>'SCPT-14'!$AM$13:$AM$9908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184.29410238008049</c:v>
                </c:pt>
                <c:pt idx="2">
                  <c:v>142.61197616653411</c:v>
                </c:pt>
                <c:pt idx="3">
                  <c:v>120.54551202442063</c:v>
                </c:pt>
                <c:pt idx="4">
                  <c:v>115.28044523923849</c:v>
                </c:pt>
                <c:pt idx="5">
                  <c:v>108.25422442478346</c:v>
                </c:pt>
                <c:pt idx="6">
                  <c:v>103.85187844399249</c:v>
                </c:pt>
                <c:pt idx="7">
                  <c:v>98.80646253516349</c:v>
                </c:pt>
                <c:pt idx="8">
                  <c:v>94.471622322664729</c:v>
                </c:pt>
                <c:pt idx="9">
                  <c:v>90.453820233717479</c:v>
                </c:pt>
                <c:pt idx="10">
                  <c:v>86.265824974134688</c:v>
                </c:pt>
                <c:pt idx="11">
                  <c:v>82.595922031088023</c:v>
                </c:pt>
                <c:pt idx="12">
                  <c:v>79.341862696117744</c:v>
                </c:pt>
                <c:pt idx="13">
                  <c:v>76.428020403548956</c:v>
                </c:pt>
                <c:pt idx="14">
                  <c:v>73.797019349862566</c:v>
                </c:pt>
                <c:pt idx="15">
                  <c:v>79.855157248963735</c:v>
                </c:pt>
                <c:pt idx="16">
                  <c:v>77.272671253854952</c:v>
                </c:pt>
                <c:pt idx="17">
                  <c:v>74.902274417624511</c:v>
                </c:pt>
                <c:pt idx="18">
                  <c:v>72.715793057106197</c:v>
                </c:pt>
                <c:pt idx="19">
                  <c:v>70.6900919950522</c:v>
                </c:pt>
                <c:pt idx="20">
                  <c:v>68.805964117704065</c:v>
                </c:pt>
                <c:pt idx="21">
                  <c:v>70.832390069473291</c:v>
                </c:pt>
                <c:pt idx="22">
                  <c:v>69.478254566777636</c:v>
                </c:pt>
                <c:pt idx="23">
                  <c:v>67.141564561068591</c:v>
                </c:pt>
                <c:pt idx="24">
                  <c:v>64.911662890566944</c:v>
                </c:pt>
                <c:pt idx="25">
                  <c:v>62.335561285478832</c:v>
                </c:pt>
                <c:pt idx="26">
                  <c:v>60.581487260359779</c:v>
                </c:pt>
                <c:pt idx="27">
                  <c:v>58.398362287041557</c:v>
                </c:pt>
                <c:pt idx="28">
                  <c:v>57.180725212733776</c:v>
                </c:pt>
                <c:pt idx="29">
                  <c:v>55.021366883120514</c:v>
                </c:pt>
                <c:pt idx="30">
                  <c:v>53.937578014337817</c:v>
                </c:pt>
                <c:pt idx="31">
                  <c:v>54.194262805845142</c:v>
                </c:pt>
                <c:pt idx="32">
                  <c:v>54.880991016223227</c:v>
                </c:pt>
                <c:pt idx="33">
                  <c:v>55.475066194668031</c:v>
                </c:pt>
                <c:pt idx="34">
                  <c:v>56.321349469251544</c:v>
                </c:pt>
                <c:pt idx="35">
                  <c:v>56.835617304754848</c:v>
                </c:pt>
                <c:pt idx="36">
                  <c:v>57.964915404755665</c:v>
                </c:pt>
                <c:pt idx="37">
                  <c:v>57.484250736293696</c:v>
                </c:pt>
                <c:pt idx="38">
                  <c:v>57.938379444866612</c:v>
                </c:pt>
                <c:pt idx="39">
                  <c:v>57.133929639513397</c:v>
                </c:pt>
                <c:pt idx="40">
                  <c:v>55.894727221023473</c:v>
                </c:pt>
                <c:pt idx="41">
                  <c:v>54.484082559367778</c:v>
                </c:pt>
                <c:pt idx="42">
                  <c:v>52.521634265635406</c:v>
                </c:pt>
                <c:pt idx="43">
                  <c:v>50.537366728656039</c:v>
                </c:pt>
                <c:pt idx="44">
                  <c:v>50.077241207826575</c:v>
                </c:pt>
                <c:pt idx="45">
                  <c:v>49.302756580928865</c:v>
                </c:pt>
                <c:pt idx="46">
                  <c:v>48.298080916136342</c:v>
                </c:pt>
                <c:pt idx="47">
                  <c:v>48.117470404142551</c:v>
                </c:pt>
                <c:pt idx="48">
                  <c:v>47.726598656105352</c:v>
                </c:pt>
                <c:pt idx="49">
                  <c:v>47.031098892204099</c:v>
                </c:pt>
                <c:pt idx="50">
                  <c:v>46.203044710312753</c:v>
                </c:pt>
                <c:pt idx="51">
                  <c:v>43.988511045847424</c:v>
                </c:pt>
                <c:pt idx="52">
                  <c:v>42.915489940061015</c:v>
                </c:pt>
                <c:pt idx="53">
                  <c:v>41.972180510592253</c:v>
                </c:pt>
                <c:pt idx="54">
                  <c:v>42.119622324314626</c:v>
                </c:pt>
                <c:pt idx="55">
                  <c:v>42.14632956134399</c:v>
                </c:pt>
                <c:pt idx="56">
                  <c:v>41.013967882929691</c:v>
                </c:pt>
                <c:pt idx="57">
                  <c:v>39.124080684146229</c:v>
                </c:pt>
                <c:pt idx="58">
                  <c:v>39.671591090726871</c:v>
                </c:pt>
                <c:pt idx="59">
                  <c:v>39.419029674088378</c:v>
                </c:pt>
                <c:pt idx="60">
                  <c:v>37.891942536496394</c:v>
                </c:pt>
                <c:pt idx="61">
                  <c:v>37.116023549096248</c:v>
                </c:pt>
                <c:pt idx="62">
                  <c:v>36.596191247717911</c:v>
                </c:pt>
                <c:pt idx="63">
                  <c:v>36.183161178824456</c:v>
                </c:pt>
                <c:pt idx="64">
                  <c:v>35.053568983951116</c:v>
                </c:pt>
                <c:pt idx="65">
                  <c:v>35.092192317636908</c:v>
                </c:pt>
                <c:pt idx="66">
                  <c:v>34.461668644816612</c:v>
                </c:pt>
                <c:pt idx="67">
                  <c:v>34.68280154212529</c:v>
                </c:pt>
                <c:pt idx="68">
                  <c:v>33.975477385162598</c:v>
                </c:pt>
                <c:pt idx="69">
                  <c:v>33.456911736648642</c:v>
                </c:pt>
                <c:pt idx="70">
                  <c:v>32.412131646796752</c:v>
                </c:pt>
                <c:pt idx="71">
                  <c:v>30.482027439978669</c:v>
                </c:pt>
                <c:pt idx="72">
                  <c:v>29.901998990140374</c:v>
                </c:pt>
                <c:pt idx="73">
                  <c:v>29.125580779868464</c:v>
                </c:pt>
                <c:pt idx="74">
                  <c:v>29.256059668975524</c:v>
                </c:pt>
                <c:pt idx="75">
                  <c:v>29.213441839419705</c:v>
                </c:pt>
                <c:pt idx="76">
                  <c:v>29.681120959208787</c:v>
                </c:pt>
                <c:pt idx="77">
                  <c:v>29.120045864795845</c:v>
                </c:pt>
                <c:pt idx="78">
                  <c:v>27.741435646808092</c:v>
                </c:pt>
                <c:pt idx="79">
                  <c:v>27.402391456040853</c:v>
                </c:pt>
                <c:pt idx="80">
                  <c:v>27.103620719601821</c:v>
                </c:pt>
                <c:pt idx="81">
                  <c:v>26.349151769858487</c:v>
                </c:pt>
                <c:pt idx="82">
                  <c:v>25.67933357585202</c:v>
                </c:pt>
                <c:pt idx="83">
                  <c:v>24.530467859436239</c:v>
                </c:pt>
                <c:pt idx="84">
                  <c:v>23.532052955249494</c:v>
                </c:pt>
                <c:pt idx="85">
                  <c:v>22.997824665688093</c:v>
                </c:pt>
                <c:pt idx="86">
                  <c:v>22.694174061741972</c:v>
                </c:pt>
                <c:pt idx="87">
                  <c:v>22.234859028667152</c:v>
                </c:pt>
                <c:pt idx="88">
                  <c:v>22.048457491546664</c:v>
                </c:pt>
                <c:pt idx="89">
                  <c:v>22.675027166468979</c:v>
                </c:pt>
                <c:pt idx="90">
                  <c:v>22.837541548236644</c:v>
                </c:pt>
                <c:pt idx="91">
                  <c:v>24.53009911292531</c:v>
                </c:pt>
                <c:pt idx="92">
                  <c:v>25.552174528474531</c:v>
                </c:pt>
                <c:pt idx="93">
                  <c:v>26.645542550952882</c:v>
                </c:pt>
                <c:pt idx="94">
                  <c:v>28.045531845921175</c:v>
                </c:pt>
                <c:pt idx="95">
                  <c:v>28.565611563602111</c:v>
                </c:pt>
                <c:pt idx="96">
                  <c:v>27.891968825174565</c:v>
                </c:pt>
                <c:pt idx="97">
                  <c:v>27.546869720218623</c:v>
                </c:pt>
                <c:pt idx="98">
                  <c:v>27.48546924258833</c:v>
                </c:pt>
                <c:pt idx="99">
                  <c:v>27.068682815648625</c:v>
                </c:pt>
                <c:pt idx="100">
                  <c:v>26.444423067569613</c:v>
                </c:pt>
                <c:pt idx="101">
                  <c:v>26.243450653956504</c:v>
                </c:pt>
                <c:pt idx="102">
                  <c:v>26.152408237916553</c:v>
                </c:pt>
                <c:pt idx="103">
                  <c:v>25.890568366280348</c:v>
                </c:pt>
                <c:pt idx="104">
                  <c:v>26.464139539767515</c:v>
                </c:pt>
                <c:pt idx="105">
                  <c:v>26.783852179921581</c:v>
                </c:pt>
                <c:pt idx="106">
                  <c:v>26.849640662685811</c:v>
                </c:pt>
                <c:pt idx="107">
                  <c:v>27.185924463897702</c:v>
                </c:pt>
                <c:pt idx="108">
                  <c:v>28.830258299368833</c:v>
                </c:pt>
                <c:pt idx="109">
                  <c:v>31.127032660945947</c:v>
                </c:pt>
                <c:pt idx="110">
                  <c:v>31.380852575816942</c:v>
                </c:pt>
                <c:pt idx="111">
                  <c:v>28.294713670189122</c:v>
                </c:pt>
                <c:pt idx="112">
                  <c:v>24.351440456065198</c:v>
                </c:pt>
                <c:pt idx="113">
                  <c:v>23.008981509052521</c:v>
                </c:pt>
                <c:pt idx="114">
                  <c:v>22.367034032278713</c:v>
                </c:pt>
                <c:pt idx="115">
                  <c:v>22.80860586206127</c:v>
                </c:pt>
                <c:pt idx="116">
                  <c:v>23.601477608046469</c:v>
                </c:pt>
                <c:pt idx="117">
                  <c:v>24.391634954950657</c:v>
                </c:pt>
                <c:pt idx="118">
                  <c:v>25.150600104364177</c:v>
                </c:pt>
                <c:pt idx="119">
                  <c:v>26.925879133691069</c:v>
                </c:pt>
                <c:pt idx="120">
                  <c:v>27.056093355660241</c:v>
                </c:pt>
                <c:pt idx="121">
                  <c:v>26.107173702178194</c:v>
                </c:pt>
                <c:pt idx="122">
                  <c:v>25.033939500668318</c:v>
                </c:pt>
                <c:pt idx="123">
                  <c:v>24.241059319828867</c:v>
                </c:pt>
                <c:pt idx="124">
                  <c:v>23.007411299801291</c:v>
                </c:pt>
                <c:pt idx="125">
                  <c:v>22.314556073350758</c:v>
                </c:pt>
                <c:pt idx="126">
                  <c:v>21.701409873222421</c:v>
                </c:pt>
                <c:pt idx="127">
                  <c:v>21.080788866956073</c:v>
                </c:pt>
                <c:pt idx="128">
                  <c:v>19.878736435793986</c:v>
                </c:pt>
                <c:pt idx="129">
                  <c:v>19.506973550195745</c:v>
                </c:pt>
                <c:pt idx="130">
                  <c:v>19.883573727184089</c:v>
                </c:pt>
                <c:pt idx="131">
                  <c:v>20.144189063319093</c:v>
                </c:pt>
                <c:pt idx="132">
                  <c:v>18.784742205314874</c:v>
                </c:pt>
                <c:pt idx="133">
                  <c:v>21.058941622702626</c:v>
                </c:pt>
                <c:pt idx="134">
                  <c:v>24.1559315052031</c:v>
                </c:pt>
                <c:pt idx="135">
                  <c:v>20.197633484250389</c:v>
                </c:pt>
                <c:pt idx="136">
                  <c:v>18.474949730896103</c:v>
                </c:pt>
                <c:pt idx="137">
                  <c:v>18.360922524494626</c:v>
                </c:pt>
                <c:pt idx="138">
                  <c:v>18.709843171852878</c:v>
                </c:pt>
                <c:pt idx="139">
                  <c:v>20.180682737126265</c:v>
                </c:pt>
                <c:pt idx="140">
                  <c:v>19.602404601714543</c:v>
                </c:pt>
                <c:pt idx="141">
                  <c:v>19.507834235269055</c:v>
                </c:pt>
                <c:pt idx="142">
                  <c:v>19.638928064447146</c:v>
                </c:pt>
                <c:pt idx="143">
                  <c:v>18.437107396915287</c:v>
                </c:pt>
                <c:pt idx="144">
                  <c:v>17.980186720047406</c:v>
                </c:pt>
                <c:pt idx="145">
                  <c:v>17.230608676406042</c:v>
                </c:pt>
                <c:pt idx="146">
                  <c:v>16.628353516568385</c:v>
                </c:pt>
                <c:pt idx="147">
                  <c:v>15.815022527437144</c:v>
                </c:pt>
                <c:pt idx="148">
                  <c:v>16.206512164034997</c:v>
                </c:pt>
                <c:pt idx="149">
                  <c:v>16.289087662281155</c:v>
                </c:pt>
                <c:pt idx="150">
                  <c:v>17.481170846349993</c:v>
                </c:pt>
                <c:pt idx="151">
                  <c:v>16.156896064478147</c:v>
                </c:pt>
                <c:pt idx="152">
                  <c:v>18.037327888628862</c:v>
                </c:pt>
                <c:pt idx="153">
                  <c:v>19.614385806673059</c:v>
                </c:pt>
                <c:pt idx="154">
                  <c:v>20.050997874882267</c:v>
                </c:pt>
                <c:pt idx="155">
                  <c:v>20.963706119248055</c:v>
                </c:pt>
                <c:pt idx="156">
                  <c:v>21.517420222743887</c:v>
                </c:pt>
                <c:pt idx="157">
                  <c:v>21.148099130154829</c:v>
                </c:pt>
                <c:pt idx="158">
                  <c:v>20.028152580805983</c:v>
                </c:pt>
                <c:pt idx="159">
                  <c:v>18.356963924009715</c:v>
                </c:pt>
                <c:pt idx="160">
                  <c:v>16.451828000295905</c:v>
                </c:pt>
                <c:pt idx="161">
                  <c:v>14.833520380576779</c:v>
                </c:pt>
                <c:pt idx="162">
                  <c:v>14.133468558108756</c:v>
                </c:pt>
                <c:pt idx="163">
                  <c:v>13.386071371139908</c:v>
                </c:pt>
                <c:pt idx="164">
                  <c:v>13.307284937220633</c:v>
                </c:pt>
                <c:pt idx="165">
                  <c:v>13.698595897908765</c:v>
                </c:pt>
                <c:pt idx="166">
                  <c:v>14.817280584531764</c:v>
                </c:pt>
                <c:pt idx="167">
                  <c:v>14.589817503952579</c:v>
                </c:pt>
                <c:pt idx="168">
                  <c:v>14.41275657140636</c:v>
                </c:pt>
                <c:pt idx="169">
                  <c:v>14.533497256806585</c:v>
                </c:pt>
                <c:pt idx="170">
                  <c:v>14.678874609263113</c:v>
                </c:pt>
                <c:pt idx="171">
                  <c:v>14.610937420258255</c:v>
                </c:pt>
                <c:pt idx="172">
                  <c:v>14.708152304483779</c:v>
                </c:pt>
                <c:pt idx="173">
                  <c:v>14.897531767963832</c:v>
                </c:pt>
                <c:pt idx="174">
                  <c:v>14.545566837593475</c:v>
                </c:pt>
                <c:pt idx="175">
                  <c:v>14.168726164572529</c:v>
                </c:pt>
                <c:pt idx="176">
                  <c:v>12.731654018899315</c:v>
                </c:pt>
                <c:pt idx="177">
                  <c:v>12.238102447855132</c:v>
                </c:pt>
                <c:pt idx="178">
                  <c:v>11.133963579485251</c:v>
                </c:pt>
                <c:pt idx="179">
                  <c:v>10.657569783863</c:v>
                </c:pt>
                <c:pt idx="180">
                  <c:v>10.473146422611897</c:v>
                </c:pt>
                <c:pt idx="181">
                  <c:v>10.430726305732589</c:v>
                </c:pt>
                <c:pt idx="182">
                  <c:v>10.338825864525536</c:v>
                </c:pt>
                <c:pt idx="183">
                  <c:v>10.661769671657614</c:v>
                </c:pt>
                <c:pt idx="184">
                  <c:v>11.318307547144409</c:v>
                </c:pt>
                <c:pt idx="185">
                  <c:v>11.420852065817462</c:v>
                </c:pt>
                <c:pt idx="186">
                  <c:v>11.022265363775393</c:v>
                </c:pt>
                <c:pt idx="187">
                  <c:v>10.902897372100218</c:v>
                </c:pt>
                <c:pt idx="188">
                  <c:v>10.809110762921222</c:v>
                </c:pt>
                <c:pt idx="189">
                  <c:v>10.623285636663679</c:v>
                </c:pt>
                <c:pt idx="190">
                  <c:v>10.376774900773563</c:v>
                </c:pt>
                <c:pt idx="191">
                  <c:v>9.611042747082795</c:v>
                </c:pt>
                <c:pt idx="192">
                  <c:v>8.5332303485115748</c:v>
                </c:pt>
                <c:pt idx="193">
                  <c:v>8.1549305789597426</c:v>
                </c:pt>
                <c:pt idx="194">
                  <c:v>7.2178403074060604</c:v>
                </c:pt>
                <c:pt idx="195">
                  <c:v>6.5774563729708388</c:v>
                </c:pt>
                <c:pt idx="196">
                  <c:v>5.7076373647318315</c:v>
                </c:pt>
                <c:pt idx="197">
                  <c:v>5.1569103337606528</c:v>
                </c:pt>
                <c:pt idx="198">
                  <c:v>4.830396955751123</c:v>
                </c:pt>
                <c:pt idx="199">
                  <c:v>4.7760399155220981</c:v>
                </c:pt>
                <c:pt idx="200">
                  <c:v>5.2023993566036086</c:v>
                </c:pt>
                <c:pt idx="201">
                  <c:v>5.2274737511919023</c:v>
                </c:pt>
                <c:pt idx="202">
                  <c:v>6.1664758079582764</c:v>
                </c:pt>
                <c:pt idx="203">
                  <c:v>7.1372701037394357</c:v>
                </c:pt>
                <c:pt idx="204">
                  <c:v>7.7600794436192366</c:v>
                </c:pt>
                <c:pt idx="205">
                  <c:v>8.7184696805257449</c:v>
                </c:pt>
                <c:pt idx="206">
                  <c:v>9.1906088080079744</c:v>
                </c:pt>
                <c:pt idx="207">
                  <c:v>9.6351268560968268</c:v>
                </c:pt>
                <c:pt idx="208">
                  <c:v>9.5243105203787906</c:v>
                </c:pt>
                <c:pt idx="209">
                  <c:v>9.6379807788100571</c:v>
                </c:pt>
                <c:pt idx="210">
                  <c:v>9.7020685200846906</c:v>
                </c:pt>
                <c:pt idx="211">
                  <c:v>9.5890537645462519</c:v>
                </c:pt>
                <c:pt idx="212">
                  <c:v>9.289900279196349</c:v>
                </c:pt>
                <c:pt idx="213">
                  <c:v>9.3325549133835981</c:v>
                </c:pt>
                <c:pt idx="214">
                  <c:v>8.9081848644026813</c:v>
                </c:pt>
                <c:pt idx="215">
                  <c:v>8.4769531531844695</c:v>
                </c:pt>
                <c:pt idx="216">
                  <c:v>8.0033222084814284</c:v>
                </c:pt>
                <c:pt idx="217">
                  <c:v>7.7241292819387519</c:v>
                </c:pt>
                <c:pt idx="218">
                  <c:v>6.9417572127286347</c:v>
                </c:pt>
                <c:pt idx="219">
                  <c:v>6.8781155944419705</c:v>
                </c:pt>
                <c:pt idx="220">
                  <c:v>6.7056893411125928</c:v>
                </c:pt>
                <c:pt idx="221">
                  <c:v>6.6722174094134212</c:v>
                </c:pt>
                <c:pt idx="222">
                  <c:v>6.5031201402929515</c:v>
                </c:pt>
                <c:pt idx="223">
                  <c:v>6.4240157323332188</c:v>
                </c:pt>
                <c:pt idx="224">
                  <c:v>6.7100508302695978</c:v>
                </c:pt>
                <c:pt idx="225">
                  <c:v>6.7908421829614865</c:v>
                </c:pt>
                <c:pt idx="226">
                  <c:v>7.2948428993968779</c:v>
                </c:pt>
                <c:pt idx="227">
                  <c:v>7.8816657278173992</c:v>
                </c:pt>
                <c:pt idx="228">
                  <c:v>8.4411760740519011</c:v>
                </c:pt>
                <c:pt idx="229">
                  <c:v>9.3225721763778253</c:v>
                </c:pt>
                <c:pt idx="230">
                  <c:v>10.366812066353839</c:v>
                </c:pt>
                <c:pt idx="231">
                  <c:v>10.922568468460918</c:v>
                </c:pt>
                <c:pt idx="232">
                  <c:v>10.847848902192197</c:v>
                </c:pt>
                <c:pt idx="233">
                  <c:v>12.074842575624904</c:v>
                </c:pt>
                <c:pt idx="234">
                  <c:v>12.94774597884444</c:v>
                </c:pt>
                <c:pt idx="235">
                  <c:v>13.564056248292344</c:v>
                </c:pt>
                <c:pt idx="236">
                  <c:v>13.873429690289061</c:v>
                </c:pt>
                <c:pt idx="237">
                  <c:v>14.863884509494392</c:v>
                </c:pt>
                <c:pt idx="238">
                  <c:v>16.894414058378494</c:v>
                </c:pt>
                <c:pt idx="239">
                  <c:v>18.096414811693162</c:v>
                </c:pt>
                <c:pt idx="240">
                  <c:v>20.349861983551218</c:v>
                </c:pt>
                <c:pt idx="241">
                  <c:v>21.311204848761424</c:v>
                </c:pt>
                <c:pt idx="242">
                  <c:v>21.569468173979182</c:v>
                </c:pt>
                <c:pt idx="243">
                  <c:v>21.754716837017664</c:v>
                </c:pt>
                <c:pt idx="244">
                  <c:v>22.350581084327601</c:v>
                </c:pt>
                <c:pt idx="245">
                  <c:v>22.160859483142268</c:v>
                </c:pt>
                <c:pt idx="246">
                  <c:v>22.002233518800118</c:v>
                </c:pt>
                <c:pt idx="247">
                  <c:v>22.047831788993079</c:v>
                </c:pt>
                <c:pt idx="248">
                  <c:v>21.905836374993591</c:v>
                </c:pt>
                <c:pt idx="249">
                  <c:v>22.569322201678617</c:v>
                </c:pt>
                <c:pt idx="250">
                  <c:v>23.055658769456439</c:v>
                </c:pt>
                <c:pt idx="251">
                  <c:v>23.228958058772587</c:v>
                </c:pt>
                <c:pt idx="252">
                  <c:v>23.263936646726783</c:v>
                </c:pt>
                <c:pt idx="253">
                  <c:v>24.561587122661564</c:v>
                </c:pt>
                <c:pt idx="254">
                  <c:v>24.95281057583761</c:v>
                </c:pt>
                <c:pt idx="255">
                  <c:v>26.384120928908875</c:v>
                </c:pt>
                <c:pt idx="256">
                  <c:v>26.537762149142385</c:v>
                </c:pt>
                <c:pt idx="257">
                  <c:v>26.55303333278826</c:v>
                </c:pt>
                <c:pt idx="258">
                  <c:v>26.290169294436883</c:v>
                </c:pt>
                <c:pt idx="259">
                  <c:v>26.23890594911277</c:v>
                </c:pt>
                <c:pt idx="260">
                  <c:v>26.704294800256534</c:v>
                </c:pt>
                <c:pt idx="261">
                  <c:v>26.947809091285368</c:v>
                </c:pt>
                <c:pt idx="262">
                  <c:v>26.292950658394485</c:v>
                </c:pt>
                <c:pt idx="263">
                  <c:v>25.968044944267053</c:v>
                </c:pt>
                <c:pt idx="264">
                  <c:v>24.857600445724213</c:v>
                </c:pt>
                <c:pt idx="265">
                  <c:v>24.04543303129827</c:v>
                </c:pt>
                <c:pt idx="266">
                  <c:v>24.939200032762571</c:v>
                </c:pt>
                <c:pt idx="267">
                  <c:v>26.542272550079574</c:v>
                </c:pt>
                <c:pt idx="268">
                  <c:v>31.171686303340422</c:v>
                </c:pt>
                <c:pt idx="269">
                  <c:v>32.374655898243027</c:v>
                </c:pt>
                <c:pt idx="270">
                  <c:v>35.424127933579406</c:v>
                </c:pt>
                <c:pt idx="271">
                  <c:v>37.152816726850368</c:v>
                </c:pt>
                <c:pt idx="272">
                  <c:v>39.230208341425971</c:v>
                </c:pt>
                <c:pt idx="273">
                  <c:v>40.964710194524656</c:v>
                </c:pt>
                <c:pt idx="274">
                  <c:v>41.539023589056377</c:v>
                </c:pt>
                <c:pt idx="275">
                  <c:v>41.452338046842996</c:v>
                </c:pt>
                <c:pt idx="276">
                  <c:v>41.398358289298869</c:v>
                </c:pt>
                <c:pt idx="277">
                  <c:v>40.326891175339647</c:v>
                </c:pt>
                <c:pt idx="278">
                  <c:v>39.900308855377666</c:v>
                </c:pt>
                <c:pt idx="279">
                  <c:v>40.137074900053271</c:v>
                </c:pt>
                <c:pt idx="280">
                  <c:v>39.188426816651855</c:v>
                </c:pt>
                <c:pt idx="281">
                  <c:v>39.219459964347003</c:v>
                </c:pt>
                <c:pt idx="282">
                  <c:v>38.935460283586735</c:v>
                </c:pt>
                <c:pt idx="283">
                  <c:v>39.489198480647907</c:v>
                </c:pt>
                <c:pt idx="284">
                  <c:v>39.714541191774757</c:v>
                </c:pt>
                <c:pt idx="285">
                  <c:v>39.560819537646275</c:v>
                </c:pt>
                <c:pt idx="286">
                  <c:v>39.135943441534444</c:v>
                </c:pt>
                <c:pt idx="287">
                  <c:v>38.354340817142855</c:v>
                </c:pt>
                <c:pt idx="288">
                  <c:v>38.123875807340283</c:v>
                </c:pt>
                <c:pt idx="289">
                  <c:v>37.977453630452423</c:v>
                </c:pt>
                <c:pt idx="290">
                  <c:v>37.748629177639309</c:v>
                </c:pt>
                <c:pt idx="291">
                  <c:v>37.751983662767103</c:v>
                </c:pt>
                <c:pt idx="292">
                  <c:v>38.810128532234039</c:v>
                </c:pt>
                <c:pt idx="293">
                  <c:v>39.422440871220282</c:v>
                </c:pt>
                <c:pt idx="294">
                  <c:v>39.595066944551697</c:v>
                </c:pt>
                <c:pt idx="295">
                  <c:v>41.252749811732116</c:v>
                </c:pt>
                <c:pt idx="296">
                  <c:v>42.410844316112957</c:v>
                </c:pt>
                <c:pt idx="297">
                  <c:v>41.883891985907745</c:v>
                </c:pt>
                <c:pt idx="298">
                  <c:v>41.932204286888378</c:v>
                </c:pt>
                <c:pt idx="299">
                  <c:v>42.095647574227584</c:v>
                </c:pt>
                <c:pt idx="300">
                  <c:v>41.461456401638735</c:v>
                </c:pt>
                <c:pt idx="301">
                  <c:v>41.893631941382445</c:v>
                </c:pt>
                <c:pt idx="302">
                  <c:v>41.908913748204782</c:v>
                </c:pt>
                <c:pt idx="303">
                  <c:v>39.330806835138652</c:v>
                </c:pt>
                <c:pt idx="304">
                  <c:v>36.939370634703145</c:v>
                </c:pt>
                <c:pt idx="305">
                  <c:v>33.162120407558049</c:v>
                </c:pt>
                <c:pt idx="306">
                  <c:v>34.259053138853808</c:v>
                </c:pt>
                <c:pt idx="307">
                  <c:v>35.687495517123267</c:v>
                </c:pt>
                <c:pt idx="308">
                  <c:v>37.398442201707411</c:v>
                </c:pt>
                <c:pt idx="309">
                  <c:v>38.343141378893179</c:v>
                </c:pt>
                <c:pt idx="310">
                  <c:v>38.332226263975365</c:v>
                </c:pt>
                <c:pt idx="311">
                  <c:v>37.222680632539763</c:v>
                </c:pt>
                <c:pt idx="312">
                  <c:v>37.341424838712491</c:v>
                </c:pt>
                <c:pt idx="313">
                  <c:v>35.492473056418213</c:v>
                </c:pt>
                <c:pt idx="314">
                  <c:v>36.347404888013344</c:v>
                </c:pt>
                <c:pt idx="315">
                  <c:v>36.922648724462114</c:v>
                </c:pt>
                <c:pt idx="316">
                  <c:v>37.833127161816186</c:v>
                </c:pt>
                <c:pt idx="317">
                  <c:v>38.117423876844761</c:v>
                </c:pt>
                <c:pt idx="318">
                  <c:v>37.980614079362901</c:v>
                </c:pt>
                <c:pt idx="319">
                  <c:v>38.080661513266129</c:v>
                </c:pt>
                <c:pt idx="320">
                  <c:v>34.009269942871995</c:v>
                </c:pt>
                <c:pt idx="321">
                  <c:v>33.514840258944858</c:v>
                </c:pt>
                <c:pt idx="322">
                  <c:v>33.250180506717875</c:v>
                </c:pt>
                <c:pt idx="323">
                  <c:v>33.965998169931737</c:v>
                </c:pt>
                <c:pt idx="324">
                  <c:v>36.790053936141149</c:v>
                </c:pt>
                <c:pt idx="325">
                  <c:v>32.642258102317633</c:v>
                </c:pt>
                <c:pt idx="326">
                  <c:v>33.278273328587986</c:v>
                </c:pt>
                <c:pt idx="327">
                  <c:v>33.385078731135145</c:v>
                </c:pt>
                <c:pt idx="328">
                  <c:v>34.17958420133531</c:v>
                </c:pt>
                <c:pt idx="329">
                  <c:v>35.636012452348432</c:v>
                </c:pt>
                <c:pt idx="330">
                  <c:v>35.796722445842576</c:v>
                </c:pt>
                <c:pt idx="331">
                  <c:v>38.196401376388216</c:v>
                </c:pt>
                <c:pt idx="332">
                  <c:v>39.356865550587862</c:v>
                </c:pt>
                <c:pt idx="333">
                  <c:v>41.87819076299057</c:v>
                </c:pt>
                <c:pt idx="334">
                  <c:v>43.799399008476286</c:v>
                </c:pt>
                <c:pt idx="335">
                  <c:v>41.204945530887791</c:v>
                </c:pt>
                <c:pt idx="336">
                  <c:v>39.727575751520675</c:v>
                </c:pt>
                <c:pt idx="337">
                  <c:v>38.238754920480567</c:v>
                </c:pt>
                <c:pt idx="338">
                  <c:v>37.576965782960727</c:v>
                </c:pt>
                <c:pt idx="339">
                  <c:v>36.913912239312857</c:v>
                </c:pt>
                <c:pt idx="340">
                  <c:v>37.633809545379371</c:v>
                </c:pt>
                <c:pt idx="341">
                  <c:v>36.43965660233787</c:v>
                </c:pt>
                <c:pt idx="342">
                  <c:v>36.382936134699833</c:v>
                </c:pt>
                <c:pt idx="343">
                  <c:v>36.529832829144553</c:v>
                </c:pt>
                <c:pt idx="344">
                  <c:v>37.806813906934934</c:v>
                </c:pt>
                <c:pt idx="345">
                  <c:v>35.925664111021824</c:v>
                </c:pt>
                <c:pt idx="346">
                  <c:v>37.504505701227252</c:v>
                </c:pt>
                <c:pt idx="347">
                  <c:v>36.518033604191487</c:v>
                </c:pt>
                <c:pt idx="348">
                  <c:v>36.242343712387353</c:v>
                </c:pt>
                <c:pt idx="349">
                  <c:v>36.948740570693467</c:v>
                </c:pt>
                <c:pt idx="350">
                  <c:v>35.243096724186053</c:v>
                </c:pt>
                <c:pt idx="351">
                  <c:v>35.281516432986564</c:v>
                </c:pt>
                <c:pt idx="352">
                  <c:v>35.716977870104564</c:v>
                </c:pt>
                <c:pt idx="353">
                  <c:v>36.269141364676599</c:v>
                </c:pt>
                <c:pt idx="354">
                  <c:v>36.664136771432212</c:v>
                </c:pt>
                <c:pt idx="355">
                  <c:v>36.72238808200153</c:v>
                </c:pt>
                <c:pt idx="356">
                  <c:v>35.080034520589059</c:v>
                </c:pt>
                <c:pt idx="357">
                  <c:v>34.131782268041697</c:v>
                </c:pt>
                <c:pt idx="358">
                  <c:v>31.532313613337674</c:v>
                </c:pt>
                <c:pt idx="359">
                  <c:v>28.09885181614154</c:v>
                </c:pt>
                <c:pt idx="360">
                  <c:v>26.461117357060832</c:v>
                </c:pt>
                <c:pt idx="361">
                  <c:v>24.997044020349087</c:v>
                </c:pt>
                <c:pt idx="362">
                  <c:v>25.093665735234403</c:v>
                </c:pt>
                <c:pt idx="363">
                  <c:v>26.550196724774469</c:v>
                </c:pt>
                <c:pt idx="364">
                  <c:v>27.142420728939648</c:v>
                </c:pt>
                <c:pt idx="365">
                  <c:v>31.891518589541796</c:v>
                </c:pt>
                <c:pt idx="366">
                  <c:v>27.087940336385984</c:v>
                </c:pt>
                <c:pt idx="367">
                  <c:v>23.518311542982634</c:v>
                </c:pt>
                <c:pt idx="368">
                  <c:v>26.264716519103722</c:v>
                </c:pt>
                <c:pt idx="369">
                  <c:v>26.852599533354418</c:v>
                </c:pt>
                <c:pt idx="370">
                  <c:v>29.040985847587088</c:v>
                </c:pt>
                <c:pt idx="371">
                  <c:v>27.414549832806021</c:v>
                </c:pt>
                <c:pt idx="372">
                  <c:v>27.994712748549961</c:v>
                </c:pt>
                <c:pt idx="373">
                  <c:v>28.613685109391874</c:v>
                </c:pt>
                <c:pt idx="374">
                  <c:v>28.59954363706122</c:v>
                </c:pt>
                <c:pt idx="375">
                  <c:v>28.368665189440225</c:v>
                </c:pt>
                <c:pt idx="376">
                  <c:v>28.993999373900994</c:v>
                </c:pt>
                <c:pt idx="377">
                  <c:v>29.149762459373672</c:v>
                </c:pt>
                <c:pt idx="378">
                  <c:v>29.968529403814294</c:v>
                </c:pt>
                <c:pt idx="379">
                  <c:v>31.206483229085862</c:v>
                </c:pt>
                <c:pt idx="380">
                  <c:v>31.872771756314808</c:v>
                </c:pt>
                <c:pt idx="381">
                  <c:v>32.626735802926682</c:v>
                </c:pt>
                <c:pt idx="382">
                  <c:v>32.832504243144228</c:v>
                </c:pt>
                <c:pt idx="383">
                  <c:v>32.532083455525111</c:v>
                </c:pt>
                <c:pt idx="384">
                  <c:v>31.811923158726977</c:v>
                </c:pt>
                <c:pt idx="385">
                  <c:v>29.874690995020064</c:v>
                </c:pt>
                <c:pt idx="386">
                  <c:v>29.018430044189497</c:v>
                </c:pt>
                <c:pt idx="387">
                  <c:v>28.497430274055876</c:v>
                </c:pt>
                <c:pt idx="388">
                  <c:v>27.975172750020697</c:v>
                </c:pt>
                <c:pt idx="389">
                  <c:v>28.379558951310404</c:v>
                </c:pt>
                <c:pt idx="390">
                  <c:v>27.639491317499871</c:v>
                </c:pt>
                <c:pt idx="391">
                  <c:v>26.177933565809166</c:v>
                </c:pt>
                <c:pt idx="392">
                  <c:v>25.906128372810869</c:v>
                </c:pt>
                <c:pt idx="393">
                  <c:v>26.069929862101379</c:v>
                </c:pt>
                <c:pt idx="394">
                  <c:v>25.665088510987985</c:v>
                </c:pt>
                <c:pt idx="395">
                  <c:v>25.914009167164938</c:v>
                </c:pt>
                <c:pt idx="396">
                  <c:v>25.978847417773785</c:v>
                </c:pt>
                <c:pt idx="397">
                  <c:v>25.698518171556902</c:v>
                </c:pt>
                <c:pt idx="398">
                  <c:v>25.788475431544594</c:v>
                </c:pt>
                <c:pt idx="399">
                  <c:v>25.991257386515997</c:v>
                </c:pt>
                <c:pt idx="400">
                  <c:v>25.876499707114185</c:v>
                </c:pt>
                <c:pt idx="401">
                  <c:v>25.086347829501047</c:v>
                </c:pt>
                <c:pt idx="402">
                  <c:v>24.560073343442539</c:v>
                </c:pt>
                <c:pt idx="403">
                  <c:v>24.363264348271894</c:v>
                </c:pt>
                <c:pt idx="404">
                  <c:v>23.58897354789649</c:v>
                </c:pt>
                <c:pt idx="405">
                  <c:v>23.633681025550725</c:v>
                </c:pt>
                <c:pt idx="406">
                  <c:v>23.788532865711684</c:v>
                </c:pt>
                <c:pt idx="407">
                  <c:v>24.951242323498786</c:v>
                </c:pt>
                <c:pt idx="408">
                  <c:v>25.563198889033522</c:v>
                </c:pt>
                <c:pt idx="409">
                  <c:v>25.145760085164536</c:v>
                </c:pt>
                <c:pt idx="410">
                  <c:v>24.552658025643169</c:v>
                </c:pt>
                <c:pt idx="411">
                  <c:v>23.173512697496676</c:v>
                </c:pt>
                <c:pt idx="412">
                  <c:v>22.097197806352675</c:v>
                </c:pt>
                <c:pt idx="413">
                  <c:v>20.246137031461551</c:v>
                </c:pt>
                <c:pt idx="414">
                  <c:v>18.617528957929295</c:v>
                </c:pt>
                <c:pt idx="415">
                  <c:v>18.159673638446783</c:v>
                </c:pt>
                <c:pt idx="416">
                  <c:v>18.485675828403494</c:v>
                </c:pt>
                <c:pt idx="417">
                  <c:v>21.075727601206729</c:v>
                </c:pt>
                <c:pt idx="418">
                  <c:v>23.172603831320863</c:v>
                </c:pt>
                <c:pt idx="419">
                  <c:v>26.454560174709442</c:v>
                </c:pt>
                <c:pt idx="420">
                  <c:v>29.463991447088354</c:v>
                </c:pt>
                <c:pt idx="421">
                  <c:v>28.68875658984792</c:v>
                </c:pt>
                <c:pt idx="422">
                  <c:v>24.383607053385514</c:v>
                </c:pt>
                <c:pt idx="423">
                  <c:v>24.645606856460773</c:v>
                </c:pt>
                <c:pt idx="424">
                  <c:v>26.694820885666868</c:v>
                </c:pt>
                <c:pt idx="425">
                  <c:v>27.197831677098744</c:v>
                </c:pt>
                <c:pt idx="426">
                  <c:v>27.225432766812581</c:v>
                </c:pt>
                <c:pt idx="427">
                  <c:v>26.950226821939637</c:v>
                </c:pt>
                <c:pt idx="428">
                  <c:v>27.087301726608395</c:v>
                </c:pt>
                <c:pt idx="429">
                  <c:v>28.093015883957399</c:v>
                </c:pt>
                <c:pt idx="430">
                  <c:v>28.117923841614967</c:v>
                </c:pt>
                <c:pt idx="431">
                  <c:v>27.632596616042594</c:v>
                </c:pt>
                <c:pt idx="432">
                  <c:v>26.190433531936808</c:v>
                </c:pt>
                <c:pt idx="433">
                  <c:v>24.62547486898201</c:v>
                </c:pt>
                <c:pt idx="434">
                  <c:v>24.073455987480749</c:v>
                </c:pt>
                <c:pt idx="435">
                  <c:v>22.530216142157567</c:v>
                </c:pt>
                <c:pt idx="436">
                  <c:v>23.1203575540389</c:v>
                </c:pt>
                <c:pt idx="437">
                  <c:v>22.791653810848256</c:v>
                </c:pt>
                <c:pt idx="438">
                  <c:v>22.859564500118157</c:v>
                </c:pt>
                <c:pt idx="439">
                  <c:v>23.310379188773993</c:v>
                </c:pt>
                <c:pt idx="440">
                  <c:v>23.056605342920204</c:v>
                </c:pt>
                <c:pt idx="441">
                  <c:v>22.979518805446833</c:v>
                </c:pt>
                <c:pt idx="442">
                  <c:v>22.948860434283251</c:v>
                </c:pt>
                <c:pt idx="443">
                  <c:v>23.436812293196056</c:v>
                </c:pt>
                <c:pt idx="444">
                  <c:v>24.010049419069592</c:v>
                </c:pt>
                <c:pt idx="445">
                  <c:v>24.275441814426269</c:v>
                </c:pt>
                <c:pt idx="446">
                  <c:v>23.833229595810074</c:v>
                </c:pt>
                <c:pt idx="447">
                  <c:v>23.427486332728016</c:v>
                </c:pt>
                <c:pt idx="448">
                  <c:v>23.094881856082282</c:v>
                </c:pt>
                <c:pt idx="449">
                  <c:v>22.357908175866704</c:v>
                </c:pt>
                <c:pt idx="450">
                  <c:v>21.815695446117758</c:v>
                </c:pt>
                <c:pt idx="451">
                  <c:v>21.334059579272761</c:v>
                </c:pt>
                <c:pt idx="452">
                  <c:v>21.436423136770774</c:v>
                </c:pt>
                <c:pt idx="453">
                  <c:v>21.409012777419104</c:v>
                </c:pt>
                <c:pt idx="454">
                  <c:v>20.999057236909788</c:v>
                </c:pt>
                <c:pt idx="455">
                  <c:v>20.525954723248088</c:v>
                </c:pt>
                <c:pt idx="456">
                  <c:v>19.280629105266904</c:v>
                </c:pt>
                <c:pt idx="457">
                  <c:v>17.653307326611255</c:v>
                </c:pt>
                <c:pt idx="458">
                  <c:v>17.156225895135819</c:v>
                </c:pt>
                <c:pt idx="459">
                  <c:v>19.322703199119676</c:v>
                </c:pt>
                <c:pt idx="460">
                  <c:v>27.095936986771306</c:v>
                </c:pt>
                <c:pt idx="461">
                  <c:v>31.666423293224288</c:v>
                </c:pt>
                <c:pt idx="462">
                  <c:v>32.740520254414719</c:v>
                </c:pt>
                <c:pt idx="463">
                  <c:v>28.324152029839293</c:v>
                </c:pt>
                <c:pt idx="464">
                  <c:v>25.61417482273297</c:v>
                </c:pt>
                <c:pt idx="465">
                  <c:v>22.022795065979139</c:v>
                </c:pt>
                <c:pt idx="466">
                  <c:v>21.969335333545974</c:v>
                </c:pt>
                <c:pt idx="467">
                  <c:v>22.682829872467966</c:v>
                </c:pt>
                <c:pt idx="468">
                  <c:v>22.084251289470874</c:v>
                </c:pt>
                <c:pt idx="469">
                  <c:v>21.941724598454329</c:v>
                </c:pt>
                <c:pt idx="470">
                  <c:v>21.443384108746358</c:v>
                </c:pt>
                <c:pt idx="471">
                  <c:v>20.901612864159297</c:v>
                </c:pt>
                <c:pt idx="472">
                  <c:v>20.505152612998842</c:v>
                </c:pt>
                <c:pt idx="473">
                  <c:v>19.737284092292253</c:v>
                </c:pt>
                <c:pt idx="474">
                  <c:v>19.138297298493264</c:v>
                </c:pt>
                <c:pt idx="475">
                  <c:v>18.994124235245966</c:v>
                </c:pt>
                <c:pt idx="476">
                  <c:v>18.597955791559784</c:v>
                </c:pt>
                <c:pt idx="477">
                  <c:v>18.315767460210328</c:v>
                </c:pt>
                <c:pt idx="478">
                  <c:v>18.375813202233999</c:v>
                </c:pt>
                <c:pt idx="479">
                  <c:v>18.527626389996513</c:v>
                </c:pt>
                <c:pt idx="480">
                  <c:v>19.183804502218454</c:v>
                </c:pt>
                <c:pt idx="481">
                  <c:v>19.735987614620882</c:v>
                </c:pt>
                <c:pt idx="482">
                  <c:v>20.399477404757089</c:v>
                </c:pt>
                <c:pt idx="483">
                  <c:v>21.087848762924601</c:v>
                </c:pt>
                <c:pt idx="484">
                  <c:v>21.805857933040478</c:v>
                </c:pt>
                <c:pt idx="485">
                  <c:v>24.463400630852121</c:v>
                </c:pt>
                <c:pt idx="486">
                  <c:v>30.039728184028622</c:v>
                </c:pt>
                <c:pt idx="487">
                  <c:v>33.116153831751149</c:v>
                </c:pt>
                <c:pt idx="488">
                  <c:v>30.860456317874142</c:v>
                </c:pt>
                <c:pt idx="489">
                  <c:v>26.796926366547495</c:v>
                </c:pt>
                <c:pt idx="490">
                  <c:v>28.215737252471602</c:v>
                </c:pt>
                <c:pt idx="491">
                  <c:v>30.077216963241984</c:v>
                </c:pt>
                <c:pt idx="492">
                  <c:v>31.993810374671543</c:v>
                </c:pt>
                <c:pt idx="493">
                  <c:v>35.651052158802784</c:v>
                </c:pt>
                <c:pt idx="494">
                  <c:v>41.846205046024778</c:v>
                </c:pt>
                <c:pt idx="495">
                  <c:v>29.937800720934614</c:v>
                </c:pt>
                <c:pt idx="496">
                  <c:v>43.393315782854394</c:v>
                </c:pt>
                <c:pt idx="497">
                  <c:v>39.214689828085909</c:v>
                </c:pt>
                <c:pt idx="498">
                  <c:v>38.084164332645258</c:v>
                </c:pt>
                <c:pt idx="499">
                  <c:v>58.278537014260777</c:v>
                </c:pt>
                <c:pt idx="500">
                  <c:v>72.17485820154559</c:v>
                </c:pt>
                <c:pt idx="501">
                  <c:v>91.83131460968653</c:v>
                </c:pt>
                <c:pt idx="502">
                  <c:v>85.372541510035333</c:v>
                </c:pt>
                <c:pt idx="503">
                  <c:v>77.199754284189993</c:v>
                </c:pt>
                <c:pt idx="504">
                  <c:v>67.319200929765216</c:v>
                </c:pt>
                <c:pt idx="505">
                  <c:v>74.33476806600433</c:v>
                </c:pt>
                <c:pt idx="506">
                  <c:v>80.13645131348872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29-4E1B-8515-8078E827A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80776"/>
        <c:axId val="2118989608"/>
      </c:scatterChart>
      <c:valAx>
        <c:axId val="2118980776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F(r)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9608"/>
        <c:crosses val="autoZero"/>
        <c:crossBetween val="midCat"/>
      </c:valAx>
      <c:valAx>
        <c:axId val="21189896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80776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9000" t="-9000" r="-9000" b="-86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Non-Nomarlized</a:t>
            </a:r>
            <a:r>
              <a:rPr lang="en-US" sz="1800" baseline="0"/>
              <a:t> </a:t>
            </a:r>
            <a:r>
              <a:rPr lang="en-US" sz="1800"/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'SCPT-14'!$AO$13:$AO$9908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2.8083126053117224</c:v>
                </c:pt>
                <c:pt idx="2">
                  <c:v>2.8277433037467601</c:v>
                </c:pt>
                <c:pt idx="3">
                  <c:v>2.8277433037467601</c:v>
                </c:pt>
                <c:pt idx="4">
                  <c:v>2.0971490109391833</c:v>
                </c:pt>
                <c:pt idx="5">
                  <c:v>2.06989247311828</c:v>
                </c:pt>
                <c:pt idx="6">
                  <c:v>2.1187535527879695</c:v>
                </c:pt>
                <c:pt idx="7">
                  <c:v>2.1176826501285735</c:v>
                </c:pt>
                <c:pt idx="8">
                  <c:v>2.1937566190932474</c:v>
                </c:pt>
                <c:pt idx="9">
                  <c:v>2.2411361804995971</c:v>
                </c:pt>
                <c:pt idx="10">
                  <c:v>2.2411361804995971</c:v>
                </c:pt>
                <c:pt idx="11">
                  <c:v>2.2411361804995971</c:v>
                </c:pt>
                <c:pt idx="12">
                  <c:v>2.2411361804995971</c:v>
                </c:pt>
                <c:pt idx="13">
                  <c:v>2.2411361804995971</c:v>
                </c:pt>
                <c:pt idx="14">
                  <c:v>2.2411361804995971</c:v>
                </c:pt>
                <c:pt idx="15">
                  <c:v>3.105434510393188</c:v>
                </c:pt>
                <c:pt idx="16">
                  <c:v>3.105434510393188</c:v>
                </c:pt>
                <c:pt idx="17">
                  <c:v>3.105434510393188</c:v>
                </c:pt>
                <c:pt idx="18">
                  <c:v>3.105434510393188</c:v>
                </c:pt>
                <c:pt idx="19">
                  <c:v>3.105434510393188</c:v>
                </c:pt>
                <c:pt idx="20">
                  <c:v>3.105434510393188</c:v>
                </c:pt>
                <c:pt idx="21">
                  <c:v>3.231741838082657</c:v>
                </c:pt>
                <c:pt idx="22">
                  <c:v>3.3560241824153856</c:v>
                </c:pt>
                <c:pt idx="23">
                  <c:v>3.5298183254344391</c:v>
                </c:pt>
                <c:pt idx="24">
                  <c:v>3.5757453666398065</c:v>
                </c:pt>
                <c:pt idx="25">
                  <c:v>3.7796690807210447</c:v>
                </c:pt>
                <c:pt idx="26">
                  <c:v>3.7901030267442479</c:v>
                </c:pt>
                <c:pt idx="27">
                  <c:v>3.833305952576529</c:v>
                </c:pt>
                <c:pt idx="28">
                  <c:v>3.833305952576529</c:v>
                </c:pt>
                <c:pt idx="29">
                  <c:v>3.8061121683644914</c:v>
                </c:pt>
                <c:pt idx="30">
                  <c:v>3.8061121683644914</c:v>
                </c:pt>
                <c:pt idx="31">
                  <c:v>3.604367645499841</c:v>
                </c:pt>
                <c:pt idx="32">
                  <c:v>3.4838839039550851</c:v>
                </c:pt>
                <c:pt idx="33">
                  <c:v>3.4236736257421949</c:v>
                </c:pt>
                <c:pt idx="34">
                  <c:v>3.7093039739167417</c:v>
                </c:pt>
                <c:pt idx="35">
                  <c:v>3.7592261495438497</c:v>
                </c:pt>
                <c:pt idx="36">
                  <c:v>4.2225874189719717</c:v>
                </c:pt>
                <c:pt idx="37">
                  <c:v>4.4427052161502694</c:v>
                </c:pt>
                <c:pt idx="38">
                  <c:v>4.7605969056120117</c:v>
                </c:pt>
                <c:pt idx="39">
                  <c:v>5.0368435780244392</c:v>
                </c:pt>
                <c:pt idx="40">
                  <c:v>5.2926525529265263</c:v>
                </c:pt>
                <c:pt idx="41">
                  <c:v>5.3243216960031123</c:v>
                </c:pt>
                <c:pt idx="42">
                  <c:v>5.3239352129574087</c:v>
                </c:pt>
                <c:pt idx="43">
                  <c:v>5.1373346897253303</c:v>
                </c:pt>
                <c:pt idx="44">
                  <c:v>4.9591307814992023</c:v>
                </c:pt>
                <c:pt idx="45">
                  <c:v>4.8150525951898855</c:v>
                </c:pt>
                <c:pt idx="46">
                  <c:v>4.9549776145681372</c:v>
                </c:pt>
                <c:pt idx="47">
                  <c:v>4.967956679417755</c:v>
                </c:pt>
                <c:pt idx="48">
                  <c:v>4.8748223996864422</c:v>
                </c:pt>
                <c:pt idx="49">
                  <c:v>4.8114497850722939</c:v>
                </c:pt>
                <c:pt idx="50">
                  <c:v>4.8169083312853278</c:v>
                </c:pt>
                <c:pt idx="51">
                  <c:v>5.128070267711565</c:v>
                </c:pt>
                <c:pt idx="52">
                  <c:v>5.285298241829361</c:v>
                </c:pt>
                <c:pt idx="53">
                  <c:v>5.5042318968855444</c:v>
                </c:pt>
                <c:pt idx="54">
                  <c:v>5.536257056013894</c:v>
                </c:pt>
                <c:pt idx="55">
                  <c:v>5.5167634987474017</c:v>
                </c:pt>
                <c:pt idx="56">
                  <c:v>6.1273820900556517</c:v>
                </c:pt>
                <c:pt idx="57">
                  <c:v>6.230069682295972</c:v>
                </c:pt>
                <c:pt idx="58">
                  <c:v>5.6030913607507591</c:v>
                </c:pt>
                <c:pt idx="59">
                  <c:v>5.5449330783938819</c:v>
                </c:pt>
                <c:pt idx="60">
                  <c:v>5.2986781192481462</c:v>
                </c:pt>
                <c:pt idx="61">
                  <c:v>5.3462321792260692</c:v>
                </c:pt>
                <c:pt idx="62">
                  <c:v>5.2896582937316126</c:v>
                </c:pt>
                <c:pt idx="63">
                  <c:v>5.2896582937316126</c:v>
                </c:pt>
                <c:pt idx="64">
                  <c:v>5.5725911074419159</c:v>
                </c:pt>
                <c:pt idx="65">
                  <c:v>5.8266140898122538</c:v>
                </c:pt>
                <c:pt idx="66">
                  <c:v>5.7301512287334582</c:v>
                </c:pt>
                <c:pt idx="67">
                  <c:v>5.3943558003520531</c:v>
                </c:pt>
                <c:pt idx="68">
                  <c:v>5.0453802356389872</c:v>
                </c:pt>
                <c:pt idx="69">
                  <c:v>5.0886968387536955</c:v>
                </c:pt>
                <c:pt idx="70">
                  <c:v>4.7922405876951322</c:v>
                </c:pt>
                <c:pt idx="71">
                  <c:v>5.1910688598411419</c:v>
                </c:pt>
                <c:pt idx="72">
                  <c:v>5.3588516746411479</c:v>
                </c:pt>
                <c:pt idx="73">
                  <c:v>5.7353136188834375</c:v>
                </c:pt>
                <c:pt idx="74">
                  <c:v>5.3708439897698215</c:v>
                </c:pt>
                <c:pt idx="75">
                  <c:v>5.120199812675617</c:v>
                </c:pt>
                <c:pt idx="76">
                  <c:v>5.0675675675675675</c:v>
                </c:pt>
                <c:pt idx="77">
                  <c:v>4.8561259576521696</c:v>
                </c:pt>
                <c:pt idx="78">
                  <c:v>5.4464809862370362</c:v>
                </c:pt>
                <c:pt idx="79">
                  <c:v>5.4693128970983151</c:v>
                </c:pt>
                <c:pt idx="80">
                  <c:v>5.9324306207266382</c:v>
                </c:pt>
                <c:pt idx="81">
                  <c:v>6.3035453089085465</c:v>
                </c:pt>
                <c:pt idx="82">
                  <c:v>6.4693687897633856</c:v>
                </c:pt>
                <c:pt idx="83">
                  <c:v>7.2174447174447165</c:v>
                </c:pt>
                <c:pt idx="84">
                  <c:v>6.3667232597623098</c:v>
                </c:pt>
                <c:pt idx="85">
                  <c:v>5.9799382716049392</c:v>
                </c:pt>
                <c:pt idx="86">
                  <c:v>5.7070629692048414</c:v>
                </c:pt>
                <c:pt idx="87">
                  <c:v>5.9626549505727287</c:v>
                </c:pt>
                <c:pt idx="88">
                  <c:v>5.592841163310962</c:v>
                </c:pt>
                <c:pt idx="89">
                  <c:v>5.1333959945050971</c:v>
                </c:pt>
                <c:pt idx="90">
                  <c:v>5.1458584711477036</c:v>
                </c:pt>
                <c:pt idx="91">
                  <c:v>4.4556614943603172</c:v>
                </c:pt>
                <c:pt idx="92">
                  <c:v>4.4294514520387205</c:v>
                </c:pt>
                <c:pt idx="93">
                  <c:v>4.2716319824753564</c:v>
                </c:pt>
                <c:pt idx="94">
                  <c:v>4.4910179640718564</c:v>
                </c:pt>
                <c:pt idx="95">
                  <c:v>5.0754882258978711</c:v>
                </c:pt>
                <c:pt idx="96">
                  <c:v>5.5207160851155077</c:v>
                </c:pt>
                <c:pt idx="97">
                  <c:v>5.5226293103448283</c:v>
                </c:pt>
                <c:pt idx="98">
                  <c:v>5.6848798361892454</c:v>
                </c:pt>
                <c:pt idx="99">
                  <c:v>6.1117256637168147</c:v>
                </c:pt>
                <c:pt idx="100">
                  <c:v>5.8876053351191473</c:v>
                </c:pt>
                <c:pt idx="101">
                  <c:v>5.1641161520575354</c:v>
                </c:pt>
                <c:pt idx="102">
                  <c:v>4.7137515141939224</c:v>
                </c:pt>
                <c:pt idx="103">
                  <c:v>3.8936084142394822</c:v>
                </c:pt>
                <c:pt idx="104">
                  <c:v>3.5063448144261047</c:v>
                </c:pt>
                <c:pt idx="105">
                  <c:v>3.4049847123135359</c:v>
                </c:pt>
                <c:pt idx="106">
                  <c:v>3.1527271089492408</c:v>
                </c:pt>
                <c:pt idx="107">
                  <c:v>3.1732040546496254</c:v>
                </c:pt>
                <c:pt idx="108">
                  <c:v>3.024193548387097</c:v>
                </c:pt>
                <c:pt idx="109">
                  <c:v>2.7292186942561547</c:v>
                </c:pt>
                <c:pt idx="110">
                  <c:v>2.427433416527061</c:v>
                </c:pt>
                <c:pt idx="111">
                  <c:v>2.8416994555065385</c:v>
                </c:pt>
                <c:pt idx="112">
                  <c:v>3.6217503472911292</c:v>
                </c:pt>
                <c:pt idx="113">
                  <c:v>3.4330299089726917</c:v>
                </c:pt>
                <c:pt idx="114">
                  <c:v>3.2752245113576337</c:v>
                </c:pt>
                <c:pt idx="115">
                  <c:v>2.8361030948353072</c:v>
                </c:pt>
                <c:pt idx="116">
                  <c:v>2.7594339622641511</c:v>
                </c:pt>
                <c:pt idx="117">
                  <c:v>2.9422497947267581</c:v>
                </c:pt>
                <c:pt idx="118">
                  <c:v>3.2539894802531872</c:v>
                </c:pt>
                <c:pt idx="119">
                  <c:v>2.9387069689336687</c:v>
                </c:pt>
                <c:pt idx="120">
                  <c:v>2.671209012426929</c:v>
                </c:pt>
                <c:pt idx="121">
                  <c:v>2.8671357110903251</c:v>
                </c:pt>
                <c:pt idx="122">
                  <c:v>3.2384264290371658</c:v>
                </c:pt>
                <c:pt idx="123">
                  <c:v>3.6774846005332344</c:v>
                </c:pt>
                <c:pt idx="124">
                  <c:v>3.8384431079164836</c:v>
                </c:pt>
                <c:pt idx="125">
                  <c:v>3.9111784002018672</c:v>
                </c:pt>
                <c:pt idx="126">
                  <c:v>4.065464401125821</c:v>
                </c:pt>
                <c:pt idx="127">
                  <c:v>4.0977020729551672</c:v>
                </c:pt>
                <c:pt idx="128">
                  <c:v>4.0911415421330757</c:v>
                </c:pt>
                <c:pt idx="129">
                  <c:v>4.7066485110413829</c:v>
                </c:pt>
                <c:pt idx="130">
                  <c:v>3.8789759503491075</c:v>
                </c:pt>
                <c:pt idx="131">
                  <c:v>3.4458993797381114</c:v>
                </c:pt>
                <c:pt idx="132">
                  <c:v>3.9073890476468192</c:v>
                </c:pt>
                <c:pt idx="133">
                  <c:v>3.3037475345167646</c:v>
                </c:pt>
                <c:pt idx="134">
                  <c:v>2.599688037435508</c:v>
                </c:pt>
                <c:pt idx="135">
                  <c:v>3.6657653910149754</c:v>
                </c:pt>
                <c:pt idx="136">
                  <c:v>3.7208769820825465</c:v>
                </c:pt>
                <c:pt idx="137">
                  <c:v>3.7208769820825465</c:v>
                </c:pt>
                <c:pt idx="138">
                  <c:v>3.5625517812758902</c:v>
                </c:pt>
                <c:pt idx="139">
                  <c:v>2.9459025174076054</c:v>
                </c:pt>
                <c:pt idx="140">
                  <c:v>2.8297671647718814</c:v>
                </c:pt>
                <c:pt idx="141">
                  <c:v>2.9469057489635886</c:v>
                </c:pt>
                <c:pt idx="142">
                  <c:v>2.7788611544461777</c:v>
                </c:pt>
                <c:pt idx="143">
                  <c:v>3.2292500667200428</c:v>
                </c:pt>
                <c:pt idx="144">
                  <c:v>3.4471347416027802</c:v>
                </c:pt>
                <c:pt idx="145">
                  <c:v>3.7256956572359998</c:v>
                </c:pt>
                <c:pt idx="146">
                  <c:v>3.6566358949766218</c:v>
                </c:pt>
                <c:pt idx="147">
                  <c:v>3.9513096679625264</c:v>
                </c:pt>
                <c:pt idx="148">
                  <c:v>3.6500790850468432</c:v>
                </c:pt>
                <c:pt idx="149">
                  <c:v>3.2766560396741058</c:v>
                </c:pt>
                <c:pt idx="150">
                  <c:v>2.5841816758026628</c:v>
                </c:pt>
                <c:pt idx="151">
                  <c:v>2.7093315080994751</c:v>
                </c:pt>
                <c:pt idx="152">
                  <c:v>2.5318969369011559</c:v>
                </c:pt>
                <c:pt idx="153">
                  <c:v>2.3266120097496126</c:v>
                </c:pt>
                <c:pt idx="154">
                  <c:v>2.6310019732514798</c:v>
                </c:pt>
                <c:pt idx="155">
                  <c:v>2.9856435014610598</c:v>
                </c:pt>
                <c:pt idx="156">
                  <c:v>4.0510256852266853</c:v>
                </c:pt>
                <c:pt idx="157">
                  <c:v>5.3440366972477067</c:v>
                </c:pt>
                <c:pt idx="158">
                  <c:v>6.0942377248179165</c:v>
                </c:pt>
                <c:pt idx="159">
                  <c:v>7.4300932090545935</c:v>
                </c:pt>
                <c:pt idx="160">
                  <c:v>8.4652082848498971</c:v>
                </c:pt>
                <c:pt idx="161">
                  <c:v>9.0289177926505868</c:v>
                </c:pt>
                <c:pt idx="162">
                  <c:v>8.5282969546464535</c:v>
                </c:pt>
                <c:pt idx="163">
                  <c:v>8.1209650016989468</c:v>
                </c:pt>
                <c:pt idx="164">
                  <c:v>6.4481096857394959</c:v>
                </c:pt>
                <c:pt idx="165">
                  <c:v>5.0381981032665966</c:v>
                </c:pt>
                <c:pt idx="166">
                  <c:v>4.1602936677883147</c:v>
                </c:pt>
                <c:pt idx="167">
                  <c:v>3.4195212670226174</c:v>
                </c:pt>
                <c:pt idx="168">
                  <c:v>3.0956066198356953</c:v>
                </c:pt>
                <c:pt idx="169">
                  <c:v>2.4365367180417046</c:v>
                </c:pt>
                <c:pt idx="170">
                  <c:v>2.5867401450823819</c:v>
                </c:pt>
                <c:pt idx="171">
                  <c:v>2.6507247194179686</c:v>
                </c:pt>
                <c:pt idx="172">
                  <c:v>2.7423326617416608</c:v>
                </c:pt>
                <c:pt idx="173">
                  <c:v>2.8100721802854149</c:v>
                </c:pt>
                <c:pt idx="174">
                  <c:v>3.3772081745756841</c:v>
                </c:pt>
                <c:pt idx="175">
                  <c:v>3.7096870699455513</c:v>
                </c:pt>
                <c:pt idx="176">
                  <c:v>4.0573260912243958</c:v>
                </c:pt>
                <c:pt idx="177">
                  <c:v>3.9227519613759809</c:v>
                </c:pt>
                <c:pt idx="178">
                  <c:v>4.2731973570812984</c:v>
                </c:pt>
                <c:pt idx="179">
                  <c:v>4.2798110979929156</c:v>
                </c:pt>
                <c:pt idx="180">
                  <c:v>3.8233110616184121</c:v>
                </c:pt>
                <c:pt idx="181">
                  <c:v>3.5843618357844944</c:v>
                </c:pt>
                <c:pt idx="182">
                  <c:v>3.2127031019202361</c:v>
                </c:pt>
                <c:pt idx="183">
                  <c:v>2.9325513196480939</c:v>
                </c:pt>
                <c:pt idx="184">
                  <c:v>2.6139410187667558</c:v>
                </c:pt>
                <c:pt idx="185">
                  <c:v>2.4900072079156019</c:v>
                </c:pt>
                <c:pt idx="186">
                  <c:v>2.4951109312832966</c:v>
                </c:pt>
                <c:pt idx="187">
                  <c:v>2.4668829413354967</c:v>
                </c:pt>
                <c:pt idx="188">
                  <c:v>2.6922028353326066</c:v>
                </c:pt>
                <c:pt idx="189">
                  <c:v>2.7785400658616908</c:v>
                </c:pt>
                <c:pt idx="190">
                  <c:v>2.8452463566967383</c:v>
                </c:pt>
                <c:pt idx="191">
                  <c:v>2.8544243577545192</c:v>
                </c:pt>
                <c:pt idx="192">
                  <c:v>2.9870957463756573</c:v>
                </c:pt>
                <c:pt idx="193">
                  <c:v>2.9060248853962016</c:v>
                </c:pt>
                <c:pt idx="194">
                  <c:v>3.0257186081694405</c:v>
                </c:pt>
                <c:pt idx="195">
                  <c:v>2.9767529767529775</c:v>
                </c:pt>
                <c:pt idx="196">
                  <c:v>3.2117695814338996</c:v>
                </c:pt>
                <c:pt idx="197">
                  <c:v>3.359770874641991</c:v>
                </c:pt>
                <c:pt idx="198">
                  <c:v>3.3687335845609234</c:v>
                </c:pt>
                <c:pt idx="199">
                  <c:v>3.0282253456747803</c:v>
                </c:pt>
                <c:pt idx="200">
                  <c:v>2.8988619282800094</c:v>
                </c:pt>
                <c:pt idx="201">
                  <c:v>2.7113237639553427</c:v>
                </c:pt>
                <c:pt idx="202">
                  <c:v>2.3124115148655027</c:v>
                </c:pt>
                <c:pt idx="203">
                  <c:v>2.0694315398259993</c:v>
                </c:pt>
                <c:pt idx="204">
                  <c:v>1.9723865877712032</c:v>
                </c:pt>
                <c:pt idx="205">
                  <c:v>1.8301873250556231</c:v>
                </c:pt>
                <c:pt idx="206">
                  <c:v>1.8734246202057363</c:v>
                </c:pt>
                <c:pt idx="207">
                  <c:v>2.0936927505888514</c:v>
                </c:pt>
                <c:pt idx="208">
                  <c:v>2.5308966605311598</c:v>
                </c:pt>
                <c:pt idx="209">
                  <c:v>2.7828112865648458</c:v>
                </c:pt>
                <c:pt idx="210">
                  <c:v>3.39069797197876</c:v>
                </c:pt>
                <c:pt idx="211">
                  <c:v>3.84985563041386</c:v>
                </c:pt>
                <c:pt idx="212">
                  <c:v>4.183553405673945</c:v>
                </c:pt>
                <c:pt idx="213">
                  <c:v>4.4342309684101497</c:v>
                </c:pt>
                <c:pt idx="214">
                  <c:v>4.7361750383563477</c:v>
                </c:pt>
                <c:pt idx="215">
                  <c:v>4.8904807824769252</c:v>
                </c:pt>
                <c:pt idx="216">
                  <c:v>5.1137176369618089</c:v>
                </c:pt>
                <c:pt idx="217">
                  <c:v>5.2205023364485994</c:v>
                </c:pt>
                <c:pt idx="218">
                  <c:v>5.5363593529134603</c:v>
                </c:pt>
                <c:pt idx="219">
                  <c:v>5.5014146494812941</c:v>
                </c:pt>
                <c:pt idx="220">
                  <c:v>5.371637752665924</c:v>
                </c:pt>
                <c:pt idx="221">
                  <c:v>5.2405907575035728</c:v>
                </c:pt>
                <c:pt idx="222">
                  <c:v>5.1865551624316506</c:v>
                </c:pt>
                <c:pt idx="223">
                  <c:v>5.1213807565126208</c:v>
                </c:pt>
                <c:pt idx="224">
                  <c:v>4.8966267682263327</c:v>
                </c:pt>
                <c:pt idx="225">
                  <c:v>4.5969966288691388</c:v>
                </c:pt>
                <c:pt idx="226">
                  <c:v>4.2654713707345291</c:v>
                </c:pt>
                <c:pt idx="227">
                  <c:v>3.8338874940625636</c:v>
                </c:pt>
                <c:pt idx="228">
                  <c:v>3.5227054377762128</c:v>
                </c:pt>
                <c:pt idx="229">
                  <c:v>3.2729846081264378</c:v>
                </c:pt>
                <c:pt idx="230">
                  <c:v>3.1538088306647256</c:v>
                </c:pt>
                <c:pt idx="231">
                  <c:v>3.2127068983242522</c:v>
                </c:pt>
                <c:pt idx="232">
                  <c:v>3.2127068983242522</c:v>
                </c:pt>
                <c:pt idx="233">
                  <c:v>3.3956254976347702</c:v>
                </c:pt>
                <c:pt idx="234">
                  <c:v>3.5386170820695417</c:v>
                </c:pt>
                <c:pt idx="235">
                  <c:v>3.5029575869446652</c:v>
                </c:pt>
                <c:pt idx="236">
                  <c:v>3.6927621861152145</c:v>
                </c:pt>
                <c:pt idx="237">
                  <c:v>3.523795089421037</c:v>
                </c:pt>
                <c:pt idx="238">
                  <c:v>3.0797809933515836</c:v>
                </c:pt>
                <c:pt idx="239">
                  <c:v>2.9449770111488416</c:v>
                </c:pt>
                <c:pt idx="240">
                  <c:v>2.6385913579601858</c:v>
                </c:pt>
                <c:pt idx="241">
                  <c:v>2.5118821878001327</c:v>
                </c:pt>
                <c:pt idx="242">
                  <c:v>2.5173064820641913</c:v>
                </c:pt>
                <c:pt idx="243">
                  <c:v>2.5591963645060991</c:v>
                </c:pt>
                <c:pt idx="244">
                  <c:v>2.5559179330603943</c:v>
                </c:pt>
                <c:pt idx="245">
                  <c:v>2.7128791599429358</c:v>
                </c:pt>
                <c:pt idx="246">
                  <c:v>2.9741450814038917</c:v>
                </c:pt>
                <c:pt idx="247">
                  <c:v>3.0441041130802078</c:v>
                </c:pt>
                <c:pt idx="248">
                  <c:v>3.1314497188812185</c:v>
                </c:pt>
                <c:pt idx="249">
                  <c:v>3.1482541499713794</c:v>
                </c:pt>
                <c:pt idx="250">
                  <c:v>3.1036554163792909</c:v>
                </c:pt>
                <c:pt idx="251">
                  <c:v>3.159331586710993</c:v>
                </c:pt>
                <c:pt idx="252">
                  <c:v>3.3600669810073591</c:v>
                </c:pt>
                <c:pt idx="253">
                  <c:v>2.9837935051398912</c:v>
                </c:pt>
                <c:pt idx="254">
                  <c:v>2.9921543511328159</c:v>
                </c:pt>
                <c:pt idx="255">
                  <c:v>2.8062128246722979</c:v>
                </c:pt>
                <c:pt idx="256">
                  <c:v>2.783564068059063</c:v>
                </c:pt>
                <c:pt idx="257">
                  <c:v>2.8094529829780206</c:v>
                </c:pt>
                <c:pt idx="258">
                  <c:v>2.8709551945766729</c:v>
                </c:pt>
                <c:pt idx="259">
                  <c:v>2.9157487457652222</c:v>
                </c:pt>
                <c:pt idx="260">
                  <c:v>2.953273059989491</c:v>
                </c:pt>
                <c:pt idx="261">
                  <c:v>3.0179825189855283</c:v>
                </c:pt>
                <c:pt idx="262">
                  <c:v>3.1341335637212553</c:v>
                </c:pt>
                <c:pt idx="263">
                  <c:v>3.2490504207939233</c:v>
                </c:pt>
                <c:pt idx="264">
                  <c:v>3.4816625916870416</c:v>
                </c:pt>
                <c:pt idx="265">
                  <c:v>3.659698708460899</c:v>
                </c:pt>
                <c:pt idx="266">
                  <c:v>3.4783953003014614</c:v>
                </c:pt>
                <c:pt idx="267">
                  <c:v>3.1366957761539838</c:v>
                </c:pt>
                <c:pt idx="268">
                  <c:v>2.5620004099200657</c:v>
                </c:pt>
                <c:pt idx="269">
                  <c:v>2.3752969121140146</c:v>
                </c:pt>
                <c:pt idx="270">
                  <c:v>2.1361948408410645</c:v>
                </c:pt>
                <c:pt idx="271">
                  <c:v>1.9953325554259045</c:v>
                </c:pt>
                <c:pt idx="272">
                  <c:v>1.7939601534892793</c:v>
                </c:pt>
                <c:pt idx="273">
                  <c:v>1.6841738845547429</c:v>
                </c:pt>
                <c:pt idx="274">
                  <c:v>1.8067898860254672</c:v>
                </c:pt>
                <c:pt idx="275">
                  <c:v>1.9061076772934287</c:v>
                </c:pt>
                <c:pt idx="276">
                  <c:v>2.129559309509637</c:v>
                </c:pt>
                <c:pt idx="277">
                  <c:v>2.3018011328680226</c:v>
                </c:pt>
                <c:pt idx="278">
                  <c:v>2.3881077600085865</c:v>
                </c:pt>
                <c:pt idx="279">
                  <c:v>2.5583660711418448</c:v>
                </c:pt>
                <c:pt idx="280">
                  <c:v>2.7146979141428598</c:v>
                </c:pt>
                <c:pt idx="281">
                  <c:v>2.9599876067808606</c:v>
                </c:pt>
                <c:pt idx="282">
                  <c:v>3.0173133663641933</c:v>
                </c:pt>
                <c:pt idx="283">
                  <c:v>3.2183174526329692</c:v>
                </c:pt>
                <c:pt idx="284">
                  <c:v>3.02544840500958</c:v>
                </c:pt>
                <c:pt idx="285">
                  <c:v>2.954712415193812</c:v>
                </c:pt>
                <c:pt idx="286">
                  <c:v>3.133800116147837</c:v>
                </c:pt>
                <c:pt idx="287">
                  <c:v>3.2346883954154726</c:v>
                </c:pt>
                <c:pt idx="288">
                  <c:v>3.0823179924728907</c:v>
                </c:pt>
                <c:pt idx="289">
                  <c:v>2.5905313882394267</c:v>
                </c:pt>
                <c:pt idx="290">
                  <c:v>2.4465802609685614</c:v>
                </c:pt>
                <c:pt idx="291">
                  <c:v>2.2262568624908141</c:v>
                </c:pt>
                <c:pt idx="292">
                  <c:v>2.1521850149558617</c:v>
                </c:pt>
                <c:pt idx="293">
                  <c:v>2.0991491312987214</c:v>
                </c:pt>
                <c:pt idx="294">
                  <c:v>2.1366223140328495</c:v>
                </c:pt>
                <c:pt idx="295">
                  <c:v>2.214791121450034</c:v>
                </c:pt>
                <c:pt idx="296">
                  <c:v>2.4904414485356203</c:v>
                </c:pt>
                <c:pt idx="297">
                  <c:v>2.7591681834023931</c:v>
                </c:pt>
                <c:pt idx="298">
                  <c:v>3.2202809181226444</c:v>
                </c:pt>
                <c:pt idx="299">
                  <c:v>3.6395471222986204</c:v>
                </c:pt>
                <c:pt idx="300">
                  <c:v>3.8304392236976499</c:v>
                </c:pt>
                <c:pt idx="301">
                  <c:v>4.1501209207894183</c:v>
                </c:pt>
                <c:pt idx="302">
                  <c:v>4.6887079446993507</c:v>
                </c:pt>
                <c:pt idx="303">
                  <c:v>5.1886843442259671</c:v>
                </c:pt>
                <c:pt idx="304">
                  <c:v>5.4644492760327523</c:v>
                </c:pt>
                <c:pt idx="305">
                  <c:v>5.9942985824557748</c:v>
                </c:pt>
                <c:pt idx="306">
                  <c:v>5.6450708437698607</c:v>
                </c:pt>
                <c:pt idx="307">
                  <c:v>5.1717834101926012</c:v>
                </c:pt>
                <c:pt idx="308">
                  <c:v>4.8723510762556312</c:v>
                </c:pt>
                <c:pt idx="309">
                  <c:v>4.5713059341131022</c:v>
                </c:pt>
                <c:pt idx="310">
                  <c:v>4.4190707690995552</c:v>
                </c:pt>
                <c:pt idx="311">
                  <c:v>4.6465536225500994</c:v>
                </c:pt>
                <c:pt idx="312">
                  <c:v>4.484769222385701</c:v>
                </c:pt>
                <c:pt idx="313">
                  <c:v>4.8401426082542027</c:v>
                </c:pt>
                <c:pt idx="314">
                  <c:v>4.7342973541657338</c:v>
                </c:pt>
                <c:pt idx="315">
                  <c:v>4.3358104211774693</c:v>
                </c:pt>
                <c:pt idx="316">
                  <c:v>4.0544514936347218</c:v>
                </c:pt>
                <c:pt idx="317">
                  <c:v>3.9532859422602638</c:v>
                </c:pt>
                <c:pt idx="318">
                  <c:v>3.9896652624151741</c:v>
                </c:pt>
                <c:pt idx="319">
                  <c:v>4.0143650285855808</c:v>
                </c:pt>
                <c:pt idx="320">
                  <c:v>4.8393363868643231</c:v>
                </c:pt>
                <c:pt idx="321">
                  <c:v>4.9946826942608942</c:v>
                </c:pt>
                <c:pt idx="322">
                  <c:v>5.1404288104782889</c:v>
                </c:pt>
                <c:pt idx="323">
                  <c:v>5.1146094831429041</c:v>
                </c:pt>
                <c:pt idx="324">
                  <c:v>4.7394631101991962</c:v>
                </c:pt>
                <c:pt idx="325">
                  <c:v>5.3381433498677646</c:v>
                </c:pt>
                <c:pt idx="326">
                  <c:v>5.08558964389018</c:v>
                </c:pt>
                <c:pt idx="327">
                  <c:v>4.9644556724046769</c:v>
                </c:pt>
                <c:pt idx="328">
                  <c:v>4.8975398139163193</c:v>
                </c:pt>
                <c:pt idx="329">
                  <c:v>4.7492256697277613</c:v>
                </c:pt>
                <c:pt idx="330">
                  <c:v>4.5309111211320836</c:v>
                </c:pt>
                <c:pt idx="331">
                  <c:v>4.1550008935485803</c:v>
                </c:pt>
                <c:pt idx="332">
                  <c:v>3.9229161297712118</c:v>
                </c:pt>
                <c:pt idx="333">
                  <c:v>3.6705707116828772</c:v>
                </c:pt>
                <c:pt idx="334">
                  <c:v>3.4979130098848588</c:v>
                </c:pt>
                <c:pt idx="335">
                  <c:v>4.0055635335663515</c:v>
                </c:pt>
                <c:pt idx="336">
                  <c:v>4.1619744744744738</c:v>
                </c:pt>
                <c:pt idx="337">
                  <c:v>4.3535194613557957</c:v>
                </c:pt>
                <c:pt idx="338">
                  <c:v>4.4037772195136489</c:v>
                </c:pt>
                <c:pt idx="339">
                  <c:v>4.3843734881470731</c:v>
                </c:pt>
                <c:pt idx="340">
                  <c:v>4.2374961946007508</c:v>
                </c:pt>
                <c:pt idx="341">
                  <c:v>4.2747596713905125</c:v>
                </c:pt>
                <c:pt idx="342">
                  <c:v>4.0311216684113047</c:v>
                </c:pt>
                <c:pt idx="343">
                  <c:v>3.8147816572167517</c:v>
                </c:pt>
                <c:pt idx="344">
                  <c:v>3.5643243963490652</c:v>
                </c:pt>
                <c:pt idx="345">
                  <c:v>4.0815707219373056</c:v>
                </c:pt>
                <c:pt idx="346">
                  <c:v>3.8812566048611776</c:v>
                </c:pt>
                <c:pt idx="347">
                  <c:v>4.1047654843623267</c:v>
                </c:pt>
                <c:pt idx="348">
                  <c:v>4.5722994856163082</c:v>
                </c:pt>
                <c:pt idx="349">
                  <c:v>4.6090179849765631</c:v>
                </c:pt>
                <c:pt idx="350">
                  <c:v>4.9839377756659893</c:v>
                </c:pt>
                <c:pt idx="351">
                  <c:v>4.7378557233297141</c:v>
                </c:pt>
                <c:pt idx="352">
                  <c:v>4.6525679758308156</c:v>
                </c:pt>
                <c:pt idx="353">
                  <c:v>4.5532578239078099</c:v>
                </c:pt>
                <c:pt idx="354">
                  <c:v>4.0737419609884977</c:v>
                </c:pt>
                <c:pt idx="355">
                  <c:v>3.8820840863237818</c:v>
                </c:pt>
                <c:pt idx="356">
                  <c:v>3.9256673634517867</c:v>
                </c:pt>
                <c:pt idx="357">
                  <c:v>3.8619135423069042</c:v>
                </c:pt>
                <c:pt idx="358">
                  <c:v>4.1177452562461756</c:v>
                </c:pt>
                <c:pt idx="359">
                  <c:v>3.8673553000769747</c:v>
                </c:pt>
                <c:pt idx="360">
                  <c:v>3.3870484478199132</c:v>
                </c:pt>
                <c:pt idx="361">
                  <c:v>3.2135613660033986</c:v>
                </c:pt>
                <c:pt idx="362">
                  <c:v>3.0151502832208585</c:v>
                </c:pt>
                <c:pt idx="363">
                  <c:v>2.5628724371275631</c:v>
                </c:pt>
                <c:pt idx="364">
                  <c:v>2.3764025674947327</c:v>
                </c:pt>
                <c:pt idx="365">
                  <c:v>1.937548566520797</c:v>
                </c:pt>
                <c:pt idx="366">
                  <c:v>2.4263240884477635</c:v>
                </c:pt>
                <c:pt idx="367">
                  <c:v>2.8087895252010839</c:v>
                </c:pt>
                <c:pt idx="368">
                  <c:v>2.2727840355653237</c:v>
                </c:pt>
                <c:pt idx="369">
                  <c:v>2.1347823977487757</c:v>
                </c:pt>
                <c:pt idx="370">
                  <c:v>1.9257664217372972</c:v>
                </c:pt>
                <c:pt idx="371">
                  <c:v>2.0692582505040504</c:v>
                </c:pt>
                <c:pt idx="372">
                  <c:v>2.1647270712108617</c:v>
                </c:pt>
                <c:pt idx="373">
                  <c:v>2.1441112911939495</c:v>
                </c:pt>
                <c:pt idx="374">
                  <c:v>3.1247122732713382</c:v>
                </c:pt>
                <c:pt idx="375">
                  <c:v>3.510245017434606</c:v>
                </c:pt>
                <c:pt idx="376">
                  <c:v>4.0001377378848053</c:v>
                </c:pt>
                <c:pt idx="377">
                  <c:v>4.4618278583226285</c:v>
                </c:pt>
                <c:pt idx="378">
                  <c:v>4.5320416457880972</c:v>
                </c:pt>
                <c:pt idx="379">
                  <c:v>4.2505094243504837</c:v>
                </c:pt>
                <c:pt idx="380">
                  <c:v>4.053119094579662</c:v>
                </c:pt>
                <c:pt idx="381">
                  <c:v>3.4202650705429667</c:v>
                </c:pt>
                <c:pt idx="382">
                  <c:v>3.2608482134087651</c:v>
                </c:pt>
                <c:pt idx="383">
                  <c:v>3.4220758609744495</c:v>
                </c:pt>
                <c:pt idx="384">
                  <c:v>3.8335270487959052</c:v>
                </c:pt>
                <c:pt idx="385">
                  <c:v>4.3882658972173045</c:v>
                </c:pt>
                <c:pt idx="386">
                  <c:v>4.5622285727143845</c:v>
                </c:pt>
                <c:pt idx="387">
                  <c:v>5.0430702349599201</c:v>
                </c:pt>
                <c:pt idx="388">
                  <c:v>5.3414167946808631</c:v>
                </c:pt>
                <c:pt idx="389">
                  <c:v>5.1581368602645199</c:v>
                </c:pt>
                <c:pt idx="390">
                  <c:v>5.0690377061134244</c:v>
                </c:pt>
                <c:pt idx="391">
                  <c:v>5.241025132111047</c:v>
                </c:pt>
                <c:pt idx="392">
                  <c:v>5.3233413819419244</c:v>
                </c:pt>
                <c:pt idx="393">
                  <c:v>5.2390388902650473</c:v>
                </c:pt>
                <c:pt idx="394">
                  <c:v>4.9693711713964248</c:v>
                </c:pt>
                <c:pt idx="395">
                  <c:v>4.970301675701708</c:v>
                </c:pt>
                <c:pt idx="396">
                  <c:v>4.9622305471964632</c:v>
                </c:pt>
                <c:pt idx="397">
                  <c:v>4.6422450464224507</c:v>
                </c:pt>
                <c:pt idx="398">
                  <c:v>4.4748746790561196</c:v>
                </c:pt>
                <c:pt idx="399">
                  <c:v>4.4060052219321157</c:v>
                </c:pt>
                <c:pt idx="400">
                  <c:v>4.3945135164582396</c:v>
                </c:pt>
                <c:pt idx="401">
                  <c:v>4.5998676835890207</c:v>
                </c:pt>
                <c:pt idx="402">
                  <c:v>4.648885157909465</c:v>
                </c:pt>
                <c:pt idx="403">
                  <c:v>4.6202216172692756</c:v>
                </c:pt>
                <c:pt idx="404">
                  <c:v>4.7010178954714856</c:v>
                </c:pt>
                <c:pt idx="405">
                  <c:v>4.7473542024576094</c:v>
                </c:pt>
                <c:pt idx="406">
                  <c:v>4.7080979284369118</c:v>
                </c:pt>
                <c:pt idx="407">
                  <c:v>4.4601604179244241</c:v>
                </c:pt>
                <c:pt idx="408">
                  <c:v>4.3043067013086533</c:v>
                </c:pt>
                <c:pt idx="409">
                  <c:v>4.4757966431525178</c:v>
                </c:pt>
                <c:pt idx="410">
                  <c:v>4.6541725777147258</c:v>
                </c:pt>
                <c:pt idx="411">
                  <c:v>4.7456290258972009</c:v>
                </c:pt>
                <c:pt idx="412">
                  <c:v>4.8890172456473309</c:v>
                </c:pt>
                <c:pt idx="413">
                  <c:v>5.2588208854595848</c:v>
                </c:pt>
                <c:pt idx="414">
                  <c:v>5.5250398672701779</c:v>
                </c:pt>
                <c:pt idx="415">
                  <c:v>5.1641188157829916</c:v>
                </c:pt>
                <c:pt idx="416">
                  <c:v>4.2632987674899434</c:v>
                </c:pt>
                <c:pt idx="417">
                  <c:v>3.5237311079168818</c:v>
                </c:pt>
                <c:pt idx="418">
                  <c:v>2.8236888671360263</c:v>
                </c:pt>
                <c:pt idx="419">
                  <c:v>2.2145028224055578</c:v>
                </c:pt>
                <c:pt idx="420">
                  <c:v>1.9734169133437804</c:v>
                </c:pt>
                <c:pt idx="421">
                  <c:v>2.4441305806813514</c:v>
                </c:pt>
                <c:pt idx="422">
                  <c:v>2.6321058024095252</c:v>
                </c:pt>
                <c:pt idx="423">
                  <c:v>2.6636269526479239</c:v>
                </c:pt>
                <c:pt idx="424">
                  <c:v>2.6089378890638901</c:v>
                </c:pt>
                <c:pt idx="425">
                  <c:v>2.8730784640364373</c:v>
                </c:pt>
                <c:pt idx="426">
                  <c:v>2.8073379090317574</c:v>
                </c:pt>
                <c:pt idx="427">
                  <c:v>2.9077465758503438</c:v>
                </c:pt>
                <c:pt idx="428">
                  <c:v>3.1621513187068433</c:v>
                </c:pt>
                <c:pt idx="429">
                  <c:v>3.2667100871122687</c:v>
                </c:pt>
                <c:pt idx="430">
                  <c:v>3.5763775676556899</c:v>
                </c:pt>
                <c:pt idx="431">
                  <c:v>4.0145188297573613</c:v>
                </c:pt>
                <c:pt idx="432">
                  <c:v>4.4457877672143766</c:v>
                </c:pt>
                <c:pt idx="433">
                  <c:v>4.7972420240738582</c:v>
                </c:pt>
                <c:pt idx="434">
                  <c:v>4.8021925643469974</c:v>
                </c:pt>
                <c:pt idx="435">
                  <c:v>5.7198732041515417</c:v>
                </c:pt>
                <c:pt idx="436">
                  <c:v>5.1390194429327654</c:v>
                </c:pt>
                <c:pt idx="437">
                  <c:v>4.7797096030410673</c:v>
                </c:pt>
                <c:pt idx="438">
                  <c:v>4.6352451914746142</c:v>
                </c:pt>
                <c:pt idx="439">
                  <c:v>4.6529098862218135</c:v>
                </c:pt>
                <c:pt idx="440">
                  <c:v>4.6152155598696014</c:v>
                </c:pt>
                <c:pt idx="441">
                  <c:v>4.5479518954886764</c:v>
                </c:pt>
                <c:pt idx="442">
                  <c:v>4.3757683459717374</c:v>
                </c:pt>
                <c:pt idx="443">
                  <c:v>4.2036764356623753</c:v>
                </c:pt>
                <c:pt idx="444">
                  <c:v>3.9821783092478871</c:v>
                </c:pt>
                <c:pt idx="445">
                  <c:v>3.9456603429820762</c:v>
                </c:pt>
                <c:pt idx="446">
                  <c:v>3.9792247452255092</c:v>
                </c:pt>
                <c:pt idx="447">
                  <c:v>3.8849629082726858</c:v>
                </c:pt>
                <c:pt idx="448">
                  <c:v>4.0555304847635556</c:v>
                </c:pt>
                <c:pt idx="449">
                  <c:v>4.2497428109538049</c:v>
                </c:pt>
                <c:pt idx="450">
                  <c:v>4.3836577240049097</c:v>
                </c:pt>
                <c:pt idx="451">
                  <c:v>4.4642286911315772</c:v>
                </c:pt>
                <c:pt idx="452">
                  <c:v>4.5440698619008941</c:v>
                </c:pt>
                <c:pt idx="453">
                  <c:v>4.6772269184880564</c:v>
                </c:pt>
                <c:pt idx="454">
                  <c:v>4.7624578929027761</c:v>
                </c:pt>
                <c:pt idx="455">
                  <c:v>4.5291044188305722</c:v>
                </c:pt>
                <c:pt idx="456">
                  <c:v>4.5731283533957914</c:v>
                </c:pt>
                <c:pt idx="457">
                  <c:v>4.8698370708831842</c:v>
                </c:pt>
                <c:pt idx="458">
                  <c:v>4.8813111124777073</c:v>
                </c:pt>
                <c:pt idx="459">
                  <c:v>4.2983877612678185</c:v>
                </c:pt>
                <c:pt idx="460">
                  <c:v>2.8634318327911643</c:v>
                </c:pt>
                <c:pt idx="461">
                  <c:v>2.2590050466255338</c:v>
                </c:pt>
                <c:pt idx="462">
                  <c:v>2.2817025010969725</c:v>
                </c:pt>
                <c:pt idx="463">
                  <c:v>2.7806051633200699</c:v>
                </c:pt>
                <c:pt idx="464">
                  <c:v>3.226533371573729</c:v>
                </c:pt>
                <c:pt idx="465">
                  <c:v>4.2226097759090271</c:v>
                </c:pt>
                <c:pt idx="466">
                  <c:v>4.6024402521753718</c:v>
                </c:pt>
                <c:pt idx="467">
                  <c:v>4.3207163018833015</c:v>
                </c:pt>
                <c:pt idx="468">
                  <c:v>4.475453176682592</c:v>
                </c:pt>
                <c:pt idx="469">
                  <c:v>3.7647754137115843</c:v>
                </c:pt>
                <c:pt idx="470">
                  <c:v>3.5914959151997881</c:v>
                </c:pt>
                <c:pt idx="471">
                  <c:v>3.1644020075896688</c:v>
                </c:pt>
                <c:pt idx="472">
                  <c:v>2.9204231203263928</c:v>
                </c:pt>
                <c:pt idx="473">
                  <c:v>2.9115255367724391</c:v>
                </c:pt>
                <c:pt idx="474">
                  <c:v>2.8295430616971995</c:v>
                </c:pt>
                <c:pt idx="475">
                  <c:v>2.5156735683051474</c:v>
                </c:pt>
                <c:pt idx="476">
                  <c:v>2.6242315229939059</c:v>
                </c:pt>
                <c:pt idx="477">
                  <c:v>2.7345450587723121</c:v>
                </c:pt>
                <c:pt idx="478">
                  <c:v>2.9016555707719216</c:v>
                </c:pt>
                <c:pt idx="479">
                  <c:v>2.9690732729666554</c:v>
                </c:pt>
                <c:pt idx="480">
                  <c:v>3.1457986688851904</c:v>
                </c:pt>
                <c:pt idx="481">
                  <c:v>3.0986128816468717</c:v>
                </c:pt>
                <c:pt idx="482">
                  <c:v>2.9805805122453708</c:v>
                </c:pt>
                <c:pt idx="483">
                  <c:v>2.7933946507962646</c:v>
                </c:pt>
                <c:pt idx="484">
                  <c:v>2.7438816551912195</c:v>
                </c:pt>
                <c:pt idx="485">
                  <c:v>2.4853963979468903</c:v>
                </c:pt>
                <c:pt idx="486">
                  <c:v>2.018781659101375</c:v>
                </c:pt>
                <c:pt idx="487">
                  <c:v>1.9444382361486716</c:v>
                </c:pt>
                <c:pt idx="488">
                  <c:v>2.1586702591203815</c:v>
                </c:pt>
                <c:pt idx="489">
                  <c:v>3.3579801958125097</c:v>
                </c:pt>
                <c:pt idx="490">
                  <c:v>3.1956194483815024</c:v>
                </c:pt>
                <c:pt idx="491">
                  <c:v>3.0928345209817891</c:v>
                </c:pt>
                <c:pt idx="492">
                  <c:v>2.8877154189313523</c:v>
                </c:pt>
                <c:pt idx="493">
                  <c:v>2.7217762879957892</c:v>
                </c:pt>
                <c:pt idx="494">
                  <c:v>2.5006766536827612</c:v>
                </c:pt>
                <c:pt idx="495">
                  <c:v>5.46351927734064</c:v>
                </c:pt>
                <c:pt idx="496">
                  <c:v>3.2142327480976993</c:v>
                </c:pt>
                <c:pt idx="497">
                  <c:v>3.3716291586052169</c:v>
                </c:pt>
                <c:pt idx="498">
                  <c:v>3.9341125631280267</c:v>
                </c:pt>
                <c:pt idx="499">
                  <c:v>2.7624773998234033</c:v>
                </c:pt>
                <c:pt idx="500">
                  <c:v>2.4558635638844781</c:v>
                </c:pt>
                <c:pt idx="501">
                  <c:v>1.6027889046483477</c:v>
                </c:pt>
                <c:pt idx="502">
                  <c:v>1.5582799491082786</c:v>
                </c:pt>
                <c:pt idx="503">
                  <c:v>1.613560703852164</c:v>
                </c:pt>
                <c:pt idx="504">
                  <c:v>1.7610071824950204</c:v>
                </c:pt>
                <c:pt idx="505">
                  <c:v>2.097227465290886</c:v>
                </c:pt>
                <c:pt idx="506">
                  <c:v>1.9355146086687229</c:v>
                </c:pt>
              </c:numCache>
            </c:numRef>
          </c:xVal>
          <c:yVal>
            <c:numRef>
              <c:f>'SCPT-14'!$AN$13:$AN$9908</c:f>
              <c:numCache>
                <c:formatCode>0.0</c:formatCode>
                <c:ptCount val="9896"/>
                <c:pt idx="0">
                  <c:v>0.22022490566037733</c:v>
                </c:pt>
                <c:pt idx="1">
                  <c:v>2.4549758490566038</c:v>
                </c:pt>
                <c:pt idx="2">
                  <c:v>2.5077667924528302</c:v>
                </c:pt>
                <c:pt idx="3">
                  <c:v>2.5077667924528302</c:v>
                </c:pt>
                <c:pt idx="4">
                  <c:v>3.4753381132075467</c:v>
                </c:pt>
                <c:pt idx="5">
                  <c:v>3.6638490566037731</c:v>
                </c:pt>
                <c:pt idx="6">
                  <c:v>3.8117818867924522</c:v>
                </c:pt>
                <c:pt idx="7">
                  <c:v>3.9067267924528299</c:v>
                </c:pt>
                <c:pt idx="8">
                  <c:v>3.9059388679245277</c:v>
                </c:pt>
                <c:pt idx="9">
                  <c:v>3.9112573584905657</c:v>
                </c:pt>
                <c:pt idx="10">
                  <c:v>3.9112573584905657</c:v>
                </c:pt>
                <c:pt idx="11">
                  <c:v>3.9112573584905657</c:v>
                </c:pt>
                <c:pt idx="12">
                  <c:v>3.9112573584905657</c:v>
                </c:pt>
                <c:pt idx="13">
                  <c:v>3.9112573584905657</c:v>
                </c:pt>
                <c:pt idx="14">
                  <c:v>3.9112573584905657</c:v>
                </c:pt>
                <c:pt idx="15">
                  <c:v>3.9327283018867925</c:v>
                </c:pt>
                <c:pt idx="16">
                  <c:v>3.9327283018867925</c:v>
                </c:pt>
                <c:pt idx="17">
                  <c:v>3.9327283018867925</c:v>
                </c:pt>
                <c:pt idx="18">
                  <c:v>3.9327283018867925</c:v>
                </c:pt>
                <c:pt idx="19">
                  <c:v>3.9327283018867925</c:v>
                </c:pt>
                <c:pt idx="20">
                  <c:v>3.9327283018867925</c:v>
                </c:pt>
                <c:pt idx="21">
                  <c:v>4.1752120754716975</c:v>
                </c:pt>
                <c:pt idx="22">
                  <c:v>4.1379826415094341</c:v>
                </c:pt>
                <c:pt idx="23">
                  <c:v>3.990049811320755</c:v>
                </c:pt>
                <c:pt idx="24">
                  <c:v>3.9112573584905657</c:v>
                </c:pt>
                <c:pt idx="25">
                  <c:v>3.7262920754716977</c:v>
                </c:pt>
                <c:pt idx="26">
                  <c:v>3.6900475471698111</c:v>
                </c:pt>
                <c:pt idx="27">
                  <c:v>3.5970724528301883</c:v>
                </c:pt>
                <c:pt idx="28">
                  <c:v>3.5970724528301883</c:v>
                </c:pt>
                <c:pt idx="29">
                  <c:v>3.5192649056603766</c:v>
                </c:pt>
                <c:pt idx="30">
                  <c:v>3.5192649056603766</c:v>
                </c:pt>
                <c:pt idx="31">
                  <c:v>3.7162460377358491</c:v>
                </c:pt>
                <c:pt idx="32">
                  <c:v>3.9295766037735844</c:v>
                </c:pt>
                <c:pt idx="33">
                  <c:v>4.113753962264151</c:v>
                </c:pt>
                <c:pt idx="34">
                  <c:v>4.1687116981132073</c:v>
                </c:pt>
                <c:pt idx="35">
                  <c:v>4.2967494339622636</c:v>
                </c:pt>
                <c:pt idx="36">
                  <c:v>4.3150686792452824</c:v>
                </c:pt>
                <c:pt idx="37">
                  <c:v>4.2786271698113207</c:v>
                </c:pt>
                <c:pt idx="38">
                  <c:v>4.3032498113207547</c:v>
                </c:pt>
                <c:pt idx="39">
                  <c:v>4.2236694339622636</c:v>
                </c:pt>
                <c:pt idx="40">
                  <c:v>4.1125720754716975</c:v>
                </c:pt>
                <c:pt idx="41">
                  <c:v>4.0511139622641501</c:v>
                </c:pt>
                <c:pt idx="42">
                  <c:v>3.9404105660377349</c:v>
                </c:pt>
                <c:pt idx="43">
                  <c:v>3.8726490566037732</c:v>
                </c:pt>
                <c:pt idx="44">
                  <c:v>3.9522294339622639</c:v>
                </c:pt>
                <c:pt idx="45">
                  <c:v>3.988670943396226</c:v>
                </c:pt>
                <c:pt idx="46">
                  <c:v>3.9157879245283014</c:v>
                </c:pt>
                <c:pt idx="47">
                  <c:v>3.9650332075471693</c:v>
                </c:pt>
                <c:pt idx="48">
                  <c:v>4.0205818867924528</c:v>
                </c:pt>
                <c:pt idx="49">
                  <c:v>4.0325977358490563</c:v>
                </c:pt>
                <c:pt idx="50">
                  <c:v>4.0075811320754715</c:v>
                </c:pt>
                <c:pt idx="51">
                  <c:v>3.7452022641509433</c:v>
                </c:pt>
                <c:pt idx="52">
                  <c:v>3.6524241509433955</c:v>
                </c:pt>
                <c:pt idx="53">
                  <c:v>3.5608279245283017</c:v>
                </c:pt>
                <c:pt idx="54">
                  <c:v>3.6291803773584901</c:v>
                </c:pt>
                <c:pt idx="55">
                  <c:v>3.695563018867924</c:v>
                </c:pt>
                <c:pt idx="56">
                  <c:v>3.5040973584905659</c:v>
                </c:pt>
                <c:pt idx="57">
                  <c:v>3.3356784905660377</c:v>
                </c:pt>
                <c:pt idx="58">
                  <c:v>3.5683132075471695</c:v>
                </c:pt>
                <c:pt idx="59">
                  <c:v>3.6057396226415093</c:v>
                </c:pt>
                <c:pt idx="60">
                  <c:v>3.5316747169811316</c:v>
                </c:pt>
                <c:pt idx="61">
                  <c:v>3.4818384905660378</c:v>
                </c:pt>
                <c:pt idx="62">
                  <c:v>3.4818384905660378</c:v>
                </c:pt>
                <c:pt idx="63">
                  <c:v>3.4818384905660378</c:v>
                </c:pt>
                <c:pt idx="64">
                  <c:v>3.3404060377358489</c:v>
                </c:pt>
                <c:pt idx="65">
                  <c:v>3.3469064150943395</c:v>
                </c:pt>
                <c:pt idx="66">
                  <c:v>3.334496603773585</c:v>
                </c:pt>
                <c:pt idx="67">
                  <c:v>3.4690347169811315</c:v>
                </c:pt>
                <c:pt idx="68">
                  <c:v>3.4942483018867918</c:v>
                </c:pt>
                <c:pt idx="69">
                  <c:v>3.4645041509433958</c:v>
                </c:pt>
                <c:pt idx="70">
                  <c:v>3.432199245283019</c:v>
                </c:pt>
                <c:pt idx="71">
                  <c:v>3.1495313207547162</c:v>
                </c:pt>
                <c:pt idx="72">
                  <c:v>3.0876792452830188</c:v>
                </c:pt>
                <c:pt idx="73">
                  <c:v>2.9708694339622634</c:v>
                </c:pt>
                <c:pt idx="74">
                  <c:v>3.0807849056603769</c:v>
                </c:pt>
                <c:pt idx="75">
                  <c:v>3.1546528301886787</c:v>
                </c:pt>
                <c:pt idx="76">
                  <c:v>3.2651592452830189</c:v>
                </c:pt>
                <c:pt idx="77">
                  <c:v>3.2653562264150939</c:v>
                </c:pt>
                <c:pt idx="78">
                  <c:v>3.0199177358490563</c:v>
                </c:pt>
                <c:pt idx="79">
                  <c:v>3.0073109433962264</c:v>
                </c:pt>
                <c:pt idx="80">
                  <c:v>2.9385645283018866</c:v>
                </c:pt>
                <c:pt idx="81">
                  <c:v>2.8280581132075473</c:v>
                </c:pt>
                <c:pt idx="82">
                  <c:v>2.7555690566037736</c:v>
                </c:pt>
                <c:pt idx="83">
                  <c:v>2.5654822641509436</c:v>
                </c:pt>
                <c:pt idx="84">
                  <c:v>2.5524815094339619</c:v>
                </c:pt>
                <c:pt idx="85">
                  <c:v>2.5528754716981128</c:v>
                </c:pt>
                <c:pt idx="86">
                  <c:v>2.5713916981132074</c:v>
                </c:pt>
                <c:pt idx="87">
                  <c:v>2.5107215094339619</c:v>
                </c:pt>
                <c:pt idx="88">
                  <c:v>2.5534664150943387</c:v>
                </c:pt>
                <c:pt idx="89">
                  <c:v>2.7244460377358486</c:v>
                </c:pt>
                <c:pt idx="90">
                  <c:v>2.7752671698113205</c:v>
                </c:pt>
                <c:pt idx="91">
                  <c:v>3.1609562264150939</c:v>
                </c:pt>
                <c:pt idx="92">
                  <c:v>3.357543396226415</c:v>
                </c:pt>
                <c:pt idx="93">
                  <c:v>3.5968754716981128</c:v>
                </c:pt>
                <c:pt idx="94">
                  <c:v>3.8159184905660375</c:v>
                </c:pt>
                <c:pt idx="95">
                  <c:v>3.822812830188679</c:v>
                </c:pt>
                <c:pt idx="96">
                  <c:v>3.6750769811320749</c:v>
                </c:pt>
                <c:pt idx="97">
                  <c:v>3.6559698113207544</c:v>
                </c:pt>
                <c:pt idx="98">
                  <c:v>3.655575849056603</c:v>
                </c:pt>
                <c:pt idx="99">
                  <c:v>3.561418867924528</c:v>
                </c:pt>
                <c:pt idx="100">
                  <c:v>3.5297049056603771</c:v>
                </c:pt>
                <c:pt idx="101">
                  <c:v>3.6427720754716981</c:v>
                </c:pt>
                <c:pt idx="102">
                  <c:v>3.7400807547169808</c:v>
                </c:pt>
                <c:pt idx="103">
                  <c:v>3.8954988679245282</c:v>
                </c:pt>
                <c:pt idx="104">
                  <c:v>4.1291184905660367</c:v>
                </c:pt>
                <c:pt idx="105">
                  <c:v>4.2520347169811323</c:v>
                </c:pt>
                <c:pt idx="106">
                  <c:v>4.3735720754716985</c:v>
                </c:pt>
                <c:pt idx="107">
                  <c:v>4.4695018867924521</c:v>
                </c:pt>
                <c:pt idx="108">
                  <c:v>4.8851320754716978</c:v>
                </c:pt>
                <c:pt idx="109">
                  <c:v>5.5213811320754713</c:v>
                </c:pt>
                <c:pt idx="110">
                  <c:v>5.7615011320754705</c:v>
                </c:pt>
                <c:pt idx="111">
                  <c:v>4.9562422641509425</c:v>
                </c:pt>
                <c:pt idx="112">
                  <c:v>3.9703516981132072</c:v>
                </c:pt>
                <c:pt idx="113">
                  <c:v>3.7869622641509428</c:v>
                </c:pt>
                <c:pt idx="114">
                  <c:v>3.728852830188679</c:v>
                </c:pt>
                <c:pt idx="115">
                  <c:v>3.9589267924528295</c:v>
                </c:pt>
                <c:pt idx="116">
                  <c:v>4.1759999999999993</c:v>
                </c:pt>
                <c:pt idx="117">
                  <c:v>4.3182203773584904</c:v>
                </c:pt>
                <c:pt idx="118">
                  <c:v>4.4190747169811315</c:v>
                </c:pt>
                <c:pt idx="119">
                  <c:v>4.9266950943396228</c:v>
                </c:pt>
                <c:pt idx="120">
                  <c:v>5.0882196226415095</c:v>
                </c:pt>
                <c:pt idx="121">
                  <c:v>4.8435690566037728</c:v>
                </c:pt>
                <c:pt idx="122">
                  <c:v>4.5315509433962262</c:v>
                </c:pt>
                <c:pt idx="123">
                  <c:v>4.2851275471698118</c:v>
                </c:pt>
                <c:pt idx="124">
                  <c:v>4.0284611320754706</c:v>
                </c:pt>
                <c:pt idx="125">
                  <c:v>3.9031811320754715</c:v>
                </c:pt>
                <c:pt idx="126">
                  <c:v>3.7792799999999995</c:v>
                </c:pt>
                <c:pt idx="127">
                  <c:v>3.6774407547169803</c:v>
                </c:pt>
                <c:pt idx="128">
                  <c:v>3.4666709433962262</c:v>
                </c:pt>
                <c:pt idx="129">
                  <c:v>3.3272083018867922</c:v>
                </c:pt>
                <c:pt idx="130">
                  <c:v>3.5547215094339619</c:v>
                </c:pt>
                <c:pt idx="131">
                  <c:v>3.7156550943396227</c:v>
                </c:pt>
                <c:pt idx="132">
                  <c:v>3.3776354716981127</c:v>
                </c:pt>
                <c:pt idx="133">
                  <c:v>3.9947773584905657</c:v>
                </c:pt>
                <c:pt idx="134">
                  <c:v>4.9251192452830184</c:v>
                </c:pt>
                <c:pt idx="135">
                  <c:v>3.788341132075471</c:v>
                </c:pt>
                <c:pt idx="136">
                  <c:v>3.441063396226415</c:v>
                </c:pt>
                <c:pt idx="137">
                  <c:v>3.441063396226415</c:v>
                </c:pt>
                <c:pt idx="138">
                  <c:v>3.5663433962264146</c:v>
                </c:pt>
                <c:pt idx="139">
                  <c:v>4.0454015094339617</c:v>
                </c:pt>
                <c:pt idx="140">
                  <c:v>3.9677909433962255</c:v>
                </c:pt>
                <c:pt idx="141">
                  <c:v>3.9437592452830184</c:v>
                </c:pt>
                <c:pt idx="142">
                  <c:v>4.040476981132076</c:v>
                </c:pt>
                <c:pt idx="143">
                  <c:v>3.690441509433962</c:v>
                </c:pt>
                <c:pt idx="144">
                  <c:v>3.5714649056603767</c:v>
                </c:pt>
                <c:pt idx="145">
                  <c:v>3.3837418867924525</c:v>
                </c:pt>
                <c:pt idx="146">
                  <c:v>3.2860392452830181</c:v>
                </c:pt>
                <c:pt idx="147">
                  <c:v>3.090830943396226</c:v>
                </c:pt>
                <c:pt idx="148">
                  <c:v>3.2379758490566033</c:v>
                </c:pt>
                <c:pt idx="149">
                  <c:v>3.3364664150943391</c:v>
                </c:pt>
                <c:pt idx="150">
                  <c:v>3.7731735849056602</c:v>
                </c:pt>
                <c:pt idx="151">
                  <c:v>3.4534732075471695</c:v>
                </c:pt>
                <c:pt idx="152">
                  <c:v>3.9677909433962264</c:v>
                </c:pt>
                <c:pt idx="153">
                  <c:v>4.4448792452830181</c:v>
                </c:pt>
                <c:pt idx="154">
                  <c:v>4.4921547169811316</c:v>
                </c:pt>
                <c:pt idx="155">
                  <c:v>4.6513154716981129</c:v>
                </c:pt>
                <c:pt idx="156">
                  <c:v>4.570750188679245</c:v>
                </c:pt>
                <c:pt idx="157">
                  <c:v>4.2941886792452824</c:v>
                </c:pt>
                <c:pt idx="158">
                  <c:v>3.9756701886792447</c:v>
                </c:pt>
                <c:pt idx="159">
                  <c:v>3.6983207547169812</c:v>
                </c:pt>
                <c:pt idx="160">
                  <c:v>3.3857116981132074</c:v>
                </c:pt>
                <c:pt idx="161">
                  <c:v>3.1197871698113206</c:v>
                </c:pt>
                <c:pt idx="162">
                  <c:v>3.0142052830188675</c:v>
                </c:pt>
                <c:pt idx="163">
                  <c:v>2.8985773584905656</c:v>
                </c:pt>
                <c:pt idx="164">
                  <c:v>2.9021230188679241</c:v>
                </c:pt>
                <c:pt idx="165">
                  <c:v>2.9909615094339621</c:v>
                </c:pt>
                <c:pt idx="166">
                  <c:v>3.2196566037735845</c:v>
                </c:pt>
                <c:pt idx="167">
                  <c:v>3.2834784905660368</c:v>
                </c:pt>
                <c:pt idx="168">
                  <c:v>3.308889056603773</c:v>
                </c:pt>
                <c:pt idx="169">
                  <c:v>3.4763230188679239</c:v>
                </c:pt>
                <c:pt idx="170">
                  <c:v>3.5029154716981128</c:v>
                </c:pt>
                <c:pt idx="171">
                  <c:v>3.4926724528301887</c:v>
                </c:pt>
                <c:pt idx="172">
                  <c:v>3.5196588679245284</c:v>
                </c:pt>
                <c:pt idx="173">
                  <c:v>3.5750105660377356</c:v>
                </c:pt>
                <c:pt idx="174">
                  <c:v>3.4121071698113208</c:v>
                </c:pt>
                <c:pt idx="175">
                  <c:v>3.2921456603773582</c:v>
                </c:pt>
                <c:pt idx="176">
                  <c:v>3.0100686792452827</c:v>
                </c:pt>
                <c:pt idx="177">
                  <c:v>2.937579622641509</c:v>
                </c:pt>
                <c:pt idx="178">
                  <c:v>2.7427652830188678</c:v>
                </c:pt>
                <c:pt idx="179">
                  <c:v>2.6694883018867923</c:v>
                </c:pt>
                <c:pt idx="180">
                  <c:v>2.6533358490566035</c:v>
                </c:pt>
                <c:pt idx="181">
                  <c:v>2.6653516981132075</c:v>
                </c:pt>
                <c:pt idx="182">
                  <c:v>2.6671245283018865</c:v>
                </c:pt>
                <c:pt idx="183">
                  <c:v>2.7539932075471691</c:v>
                </c:pt>
                <c:pt idx="184">
                  <c:v>2.9389584905660375</c:v>
                </c:pt>
                <c:pt idx="185">
                  <c:v>3.0061290566037728</c:v>
                </c:pt>
                <c:pt idx="186">
                  <c:v>2.9210332075471692</c:v>
                </c:pt>
                <c:pt idx="187">
                  <c:v>2.9145328301886786</c:v>
                </c:pt>
                <c:pt idx="188">
                  <c:v>2.8901071698113205</c:v>
                </c:pt>
                <c:pt idx="189">
                  <c:v>2.871196981132075</c:v>
                </c:pt>
                <c:pt idx="190">
                  <c:v>2.8384981132075469</c:v>
                </c:pt>
                <c:pt idx="191">
                  <c:v>2.6913532075471696</c:v>
                </c:pt>
                <c:pt idx="192">
                  <c:v>2.4729011320754717</c:v>
                </c:pt>
                <c:pt idx="193">
                  <c:v>2.4063215094339623</c:v>
                </c:pt>
                <c:pt idx="194">
                  <c:v>2.2134769811320751</c:v>
                </c:pt>
                <c:pt idx="195">
                  <c:v>2.0844543396226412</c:v>
                </c:pt>
                <c:pt idx="196">
                  <c:v>1.9012618867924529</c:v>
                </c:pt>
                <c:pt idx="197">
                  <c:v>1.7881947169811321</c:v>
                </c:pt>
                <c:pt idx="198">
                  <c:v>1.7249637735849055</c:v>
                </c:pt>
                <c:pt idx="199">
                  <c:v>1.7237818867924526</c:v>
                </c:pt>
                <c:pt idx="200">
                  <c:v>1.834682264150943</c:v>
                </c:pt>
                <c:pt idx="201">
                  <c:v>1.8526075471698114</c:v>
                </c:pt>
                <c:pt idx="202">
                  <c:v>2.0870150943396224</c:v>
                </c:pt>
                <c:pt idx="203">
                  <c:v>2.3320596226415087</c:v>
                </c:pt>
                <c:pt idx="204">
                  <c:v>2.4967358490566034</c:v>
                </c:pt>
                <c:pt idx="205">
                  <c:v>2.7445381132075468</c:v>
                </c:pt>
                <c:pt idx="206">
                  <c:v>2.8914860377358487</c:v>
                </c:pt>
                <c:pt idx="207">
                  <c:v>3.0106596226415094</c:v>
                </c:pt>
                <c:pt idx="208">
                  <c:v>2.9964769811320751</c:v>
                </c:pt>
                <c:pt idx="209">
                  <c:v>3.0437524528301885</c:v>
                </c:pt>
                <c:pt idx="210">
                  <c:v>3.0790120754716983</c:v>
                </c:pt>
                <c:pt idx="211">
                  <c:v>3.069950943396226</c:v>
                </c:pt>
                <c:pt idx="212">
                  <c:v>3.0134173584905657</c:v>
                </c:pt>
                <c:pt idx="213">
                  <c:v>3.0429645283018867</c:v>
                </c:pt>
                <c:pt idx="214">
                  <c:v>2.952944150943396</c:v>
                </c:pt>
                <c:pt idx="215">
                  <c:v>2.8597720754716978</c:v>
                </c:pt>
                <c:pt idx="216">
                  <c:v>2.754190188679245</c:v>
                </c:pt>
                <c:pt idx="217">
                  <c:v>2.6978535849056597</c:v>
                </c:pt>
                <c:pt idx="218">
                  <c:v>2.5083577358490565</c:v>
                </c:pt>
                <c:pt idx="219">
                  <c:v>2.5063879245283021</c:v>
                </c:pt>
                <c:pt idx="220">
                  <c:v>2.475264905660377</c:v>
                </c:pt>
                <c:pt idx="221">
                  <c:v>2.4807803773584904</c:v>
                </c:pt>
                <c:pt idx="222">
                  <c:v>2.4496573584905659</c:v>
                </c:pt>
                <c:pt idx="223">
                  <c:v>2.4423690566037735</c:v>
                </c:pt>
                <c:pt idx="224">
                  <c:v>2.5343592452830186</c:v>
                </c:pt>
                <c:pt idx="225">
                  <c:v>2.5709977358490566</c:v>
                </c:pt>
                <c:pt idx="226">
                  <c:v>2.724643018867924</c:v>
                </c:pt>
                <c:pt idx="227">
                  <c:v>2.9029109433962264</c:v>
                </c:pt>
                <c:pt idx="228">
                  <c:v>3.0754664150943389</c:v>
                </c:pt>
                <c:pt idx="229">
                  <c:v>3.340209056603773</c:v>
                </c:pt>
                <c:pt idx="230">
                  <c:v>3.653803018867924</c:v>
                </c:pt>
                <c:pt idx="231">
                  <c:v>3.8320709433962263</c:v>
                </c:pt>
                <c:pt idx="232">
                  <c:v>3.8320709433962263</c:v>
                </c:pt>
                <c:pt idx="233">
                  <c:v>4.2057441509433966</c:v>
                </c:pt>
                <c:pt idx="234">
                  <c:v>4.4811237735849057</c:v>
                </c:pt>
                <c:pt idx="235">
                  <c:v>4.6954392452830191</c:v>
                </c:pt>
                <c:pt idx="236">
                  <c:v>4.8008241509433951</c:v>
                </c:pt>
                <c:pt idx="237">
                  <c:v>5.1987260377358488</c:v>
                </c:pt>
                <c:pt idx="238">
                  <c:v>6.0441690566037733</c:v>
                </c:pt>
                <c:pt idx="239">
                  <c:v>6.5549411320754709</c:v>
                </c:pt>
                <c:pt idx="240">
                  <c:v>7.5400437735849053</c:v>
                </c:pt>
                <c:pt idx="241">
                  <c:v>7.9988128301886778</c:v>
                </c:pt>
                <c:pt idx="242">
                  <c:v>8.1380784905660377</c:v>
                </c:pt>
                <c:pt idx="243">
                  <c:v>8.2357811320754699</c:v>
                </c:pt>
                <c:pt idx="244">
                  <c:v>8.5160852830188656</c:v>
                </c:pt>
                <c:pt idx="245">
                  <c:v>8.4227162264150923</c:v>
                </c:pt>
                <c:pt idx="246">
                  <c:v>8.312012830188678</c:v>
                </c:pt>
                <c:pt idx="247">
                  <c:v>8.3474694339622655</c:v>
                </c:pt>
                <c:pt idx="248">
                  <c:v>8.3033456603773583</c:v>
                </c:pt>
                <c:pt idx="249">
                  <c:v>8.6031509433962245</c:v>
                </c:pt>
                <c:pt idx="250">
                  <c:v>8.8537109433962264</c:v>
                </c:pt>
                <c:pt idx="251">
                  <c:v>8.9470799999999997</c:v>
                </c:pt>
                <c:pt idx="252">
                  <c:v>8.9401856603773577</c:v>
                </c:pt>
                <c:pt idx="253">
                  <c:v>9.6384837735849036</c:v>
                </c:pt>
                <c:pt idx="254">
                  <c:v>9.8419652830188653</c:v>
                </c:pt>
                <c:pt idx="255">
                  <c:v>10.564295094339622</c:v>
                </c:pt>
                <c:pt idx="256">
                  <c:v>10.685635471698111</c:v>
                </c:pt>
                <c:pt idx="257">
                  <c:v>10.727395471698111</c:v>
                </c:pt>
                <c:pt idx="258">
                  <c:v>10.634814339622642</c:v>
                </c:pt>
                <c:pt idx="259">
                  <c:v>10.640329811320754</c:v>
                </c:pt>
                <c:pt idx="260">
                  <c:v>10.87197962264151</c:v>
                </c:pt>
                <c:pt idx="261">
                  <c:v>10.997850566037734</c:v>
                </c:pt>
                <c:pt idx="262">
                  <c:v>10.715970566037734</c:v>
                </c:pt>
                <c:pt idx="263">
                  <c:v>10.579462641509432</c:v>
                </c:pt>
                <c:pt idx="264">
                  <c:v>10.07066037735849</c:v>
                </c:pt>
                <c:pt idx="265">
                  <c:v>9.7153064150943393</c:v>
                </c:pt>
                <c:pt idx="266">
                  <c:v>10.193379622641507</c:v>
                </c:pt>
                <c:pt idx="267">
                  <c:v>11.052611320754716</c:v>
                </c:pt>
                <c:pt idx="268">
                  <c:v>13.454993207547169</c:v>
                </c:pt>
                <c:pt idx="269">
                  <c:v>14.180868679245281</c:v>
                </c:pt>
                <c:pt idx="270">
                  <c:v>15.860329811320753</c:v>
                </c:pt>
                <c:pt idx="271">
                  <c:v>16.881283018867922</c:v>
                </c:pt>
                <c:pt idx="272">
                  <c:v>18.172297358490567</c:v>
                </c:pt>
                <c:pt idx="273">
                  <c:v>19.239935094339621</c:v>
                </c:pt>
                <c:pt idx="274">
                  <c:v>19.460553962264154</c:v>
                </c:pt>
                <c:pt idx="275">
                  <c:v>19.376639999999998</c:v>
                </c:pt>
                <c:pt idx="276">
                  <c:v>19.193447547169811</c:v>
                </c:pt>
                <c:pt idx="277">
                  <c:v>18.570199245283018</c:v>
                </c:pt>
                <c:pt idx="278">
                  <c:v>18.352732075471696</c:v>
                </c:pt>
                <c:pt idx="279">
                  <c:v>18.401780377358488</c:v>
                </c:pt>
                <c:pt idx="280">
                  <c:v>17.886280754716982</c:v>
                </c:pt>
                <c:pt idx="281">
                  <c:v>17.80157886792453</c:v>
                </c:pt>
                <c:pt idx="282">
                  <c:v>17.691860377358488</c:v>
                </c:pt>
                <c:pt idx="283">
                  <c:v>17.902827169811317</c:v>
                </c:pt>
                <c:pt idx="284">
                  <c:v>18.197707924528299</c:v>
                </c:pt>
                <c:pt idx="285">
                  <c:v>18.233361509433962</c:v>
                </c:pt>
                <c:pt idx="286">
                  <c:v>17.977089056603774</c:v>
                </c:pt>
                <c:pt idx="287">
                  <c:v>17.59908226415094</c:v>
                </c:pt>
                <c:pt idx="288">
                  <c:v>17.638281509433959</c:v>
                </c:pt>
                <c:pt idx="289">
                  <c:v>17.945178113207547</c:v>
                </c:pt>
                <c:pt idx="290">
                  <c:v>17.994620377358487</c:v>
                </c:pt>
                <c:pt idx="291">
                  <c:v>18.227058113207548</c:v>
                </c:pt>
                <c:pt idx="292">
                  <c:v>18.900142641509433</c:v>
                </c:pt>
                <c:pt idx="293">
                  <c:v>19.330743396226413</c:v>
                </c:pt>
                <c:pt idx="294">
                  <c:v>19.452674716981129</c:v>
                </c:pt>
                <c:pt idx="295">
                  <c:v>20.322543396226415</c:v>
                </c:pt>
                <c:pt idx="296">
                  <c:v>20.762402264150943</c:v>
                </c:pt>
                <c:pt idx="297">
                  <c:v>20.34657509433962</c:v>
                </c:pt>
                <c:pt idx="298">
                  <c:v>20.124577358490566</c:v>
                </c:pt>
                <c:pt idx="299">
                  <c:v>20.025298867924526</c:v>
                </c:pt>
                <c:pt idx="300">
                  <c:v>19.67014188679245</c:v>
                </c:pt>
                <c:pt idx="301">
                  <c:v>19.792467169811321</c:v>
                </c:pt>
                <c:pt idx="302">
                  <c:v>19.619517735849055</c:v>
                </c:pt>
                <c:pt idx="303">
                  <c:v>18.222527547169811</c:v>
                </c:pt>
                <c:pt idx="304">
                  <c:v>17.032564528301886</c:v>
                </c:pt>
                <c:pt idx="305">
                  <c:v>15.132681509433962</c:v>
                </c:pt>
                <c:pt idx="306">
                  <c:v>15.807144905660374</c:v>
                </c:pt>
                <c:pt idx="307">
                  <c:v>16.701439245283012</c:v>
                </c:pt>
                <c:pt idx="308">
                  <c:v>17.707618867924527</c:v>
                </c:pt>
                <c:pt idx="309">
                  <c:v>18.356671698113207</c:v>
                </c:pt>
                <c:pt idx="310">
                  <c:v>18.476436226415093</c:v>
                </c:pt>
                <c:pt idx="311">
                  <c:v>17.889826415094337</c:v>
                </c:pt>
                <c:pt idx="312">
                  <c:v>18.074003773584906</c:v>
                </c:pt>
                <c:pt idx="313">
                  <c:v>17.072551698113209</c:v>
                </c:pt>
                <c:pt idx="314">
                  <c:v>17.59987018867924</c:v>
                </c:pt>
                <c:pt idx="315">
                  <c:v>18.104338867924525</c:v>
                </c:pt>
                <c:pt idx="316">
                  <c:v>18.753391698113202</c:v>
                </c:pt>
                <c:pt idx="317">
                  <c:v>19.009073207547168</c:v>
                </c:pt>
                <c:pt idx="318">
                  <c:v>18.983859622641511</c:v>
                </c:pt>
                <c:pt idx="319">
                  <c:v>19.087865660377361</c:v>
                </c:pt>
                <c:pt idx="320">
                  <c:v>16.729410566037732</c:v>
                </c:pt>
                <c:pt idx="321">
                  <c:v>16.48515396226415</c:v>
                </c:pt>
                <c:pt idx="322">
                  <c:v>16.362631698113205</c:v>
                </c:pt>
                <c:pt idx="323">
                  <c:v>16.79185358490566</c:v>
                </c:pt>
                <c:pt idx="324">
                  <c:v>18.432706415094337</c:v>
                </c:pt>
                <c:pt idx="325">
                  <c:v>16.162498867924526</c:v>
                </c:pt>
                <c:pt idx="326">
                  <c:v>16.616540377358486</c:v>
                </c:pt>
                <c:pt idx="327">
                  <c:v>16.764079245283018</c:v>
                </c:pt>
                <c:pt idx="328">
                  <c:v>17.254562264150945</c:v>
                </c:pt>
                <c:pt idx="329">
                  <c:v>18.125218867924531</c:v>
                </c:pt>
                <c:pt idx="330">
                  <c:v>18.346428679245282</c:v>
                </c:pt>
                <c:pt idx="331">
                  <c:v>19.840333584905657</c:v>
                </c:pt>
                <c:pt idx="332">
                  <c:v>20.637516226415091</c:v>
                </c:pt>
                <c:pt idx="333">
                  <c:v>22.217304905660374</c:v>
                </c:pt>
                <c:pt idx="334">
                  <c:v>23.45474037735849</c:v>
                </c:pt>
                <c:pt idx="335">
                  <c:v>21.809947924528299</c:v>
                </c:pt>
                <c:pt idx="336">
                  <c:v>20.990309433962263</c:v>
                </c:pt>
                <c:pt idx="337">
                  <c:v>20.157276226415096</c:v>
                </c:pt>
                <c:pt idx="338">
                  <c:v>19.837772830188676</c:v>
                </c:pt>
                <c:pt idx="339">
                  <c:v>19.543679999999998</c:v>
                </c:pt>
                <c:pt idx="340">
                  <c:v>20.058391698113208</c:v>
                </c:pt>
                <c:pt idx="341">
                  <c:v>19.445780377358489</c:v>
                </c:pt>
                <c:pt idx="342">
                  <c:v>19.570469433962263</c:v>
                </c:pt>
                <c:pt idx="343">
                  <c:v>19.802513207547168</c:v>
                </c:pt>
                <c:pt idx="344">
                  <c:v>20.696610566037737</c:v>
                </c:pt>
                <c:pt idx="345">
                  <c:v>19.473357735849053</c:v>
                </c:pt>
                <c:pt idx="346">
                  <c:v>20.503766037735847</c:v>
                </c:pt>
                <c:pt idx="347">
                  <c:v>19.91518641509434</c:v>
                </c:pt>
                <c:pt idx="348">
                  <c:v>19.645125283018864</c:v>
                </c:pt>
                <c:pt idx="349">
                  <c:v>20.086953962264147</c:v>
                </c:pt>
                <c:pt idx="350">
                  <c:v>19.069940377358488</c:v>
                </c:pt>
                <c:pt idx="351">
                  <c:v>19.228904150943393</c:v>
                </c:pt>
                <c:pt idx="352">
                  <c:v>19.560226415094338</c:v>
                </c:pt>
                <c:pt idx="353">
                  <c:v>19.965219622641509</c:v>
                </c:pt>
                <c:pt idx="354">
                  <c:v>20.429504150943394</c:v>
                </c:pt>
                <c:pt idx="355">
                  <c:v>20.600877735849053</c:v>
                </c:pt>
                <c:pt idx="356">
                  <c:v>19.694764528301885</c:v>
                </c:pt>
                <c:pt idx="357">
                  <c:v>19.229298113207545</c:v>
                </c:pt>
                <c:pt idx="358">
                  <c:v>17.699739622641506</c:v>
                </c:pt>
                <c:pt idx="359">
                  <c:v>15.866042264150943</c:v>
                </c:pt>
                <c:pt idx="360">
                  <c:v>15.120862641509433</c:v>
                </c:pt>
                <c:pt idx="361">
                  <c:v>14.374107169811319</c:v>
                </c:pt>
                <c:pt idx="362">
                  <c:v>14.536025660377357</c:v>
                </c:pt>
                <c:pt idx="363">
                  <c:v>15.602481509433961</c:v>
                </c:pt>
                <c:pt idx="364">
                  <c:v>16.080751698113204</c:v>
                </c:pt>
                <c:pt idx="365">
                  <c:v>19.26554264150943</c:v>
                </c:pt>
                <c:pt idx="366">
                  <c:v>16.115223396226416</c:v>
                </c:pt>
                <c:pt idx="367">
                  <c:v>13.885790943396227</c:v>
                </c:pt>
                <c:pt idx="368">
                  <c:v>15.773855094339622</c:v>
                </c:pt>
                <c:pt idx="369">
                  <c:v>16.239912452830186</c:v>
                </c:pt>
                <c:pt idx="370">
                  <c:v>17.746818113207542</c:v>
                </c:pt>
                <c:pt idx="371">
                  <c:v>16.706560754716978</c:v>
                </c:pt>
                <c:pt idx="372">
                  <c:v>17.061717735849054</c:v>
                </c:pt>
                <c:pt idx="373">
                  <c:v>17.501379622641508</c:v>
                </c:pt>
                <c:pt idx="374">
                  <c:v>17.115296603773579</c:v>
                </c:pt>
                <c:pt idx="375">
                  <c:v>16.890935094339621</c:v>
                </c:pt>
                <c:pt idx="376">
                  <c:v>17.161390188679245</c:v>
                </c:pt>
                <c:pt idx="377">
                  <c:v>17.173603018867922</c:v>
                </c:pt>
                <c:pt idx="378">
                  <c:v>17.689890566037732</c:v>
                </c:pt>
                <c:pt idx="379">
                  <c:v>18.560350188679244</c:v>
                </c:pt>
                <c:pt idx="380">
                  <c:v>19.075455849056603</c:v>
                </c:pt>
                <c:pt idx="381">
                  <c:v>19.811771320754715</c:v>
                </c:pt>
                <c:pt idx="382">
                  <c:v>20.055436981132075</c:v>
                </c:pt>
                <c:pt idx="383">
                  <c:v>19.858849811320749</c:v>
                </c:pt>
                <c:pt idx="384">
                  <c:v>19.320303396226414</c:v>
                </c:pt>
                <c:pt idx="385">
                  <c:v>18.022591698113203</c:v>
                </c:pt>
                <c:pt idx="386">
                  <c:v>17.508076981132074</c:v>
                </c:pt>
                <c:pt idx="387">
                  <c:v>17.127706415094337</c:v>
                </c:pt>
                <c:pt idx="388">
                  <c:v>16.79796</c:v>
                </c:pt>
                <c:pt idx="389">
                  <c:v>17.127509433962263</c:v>
                </c:pt>
                <c:pt idx="390">
                  <c:v>16.748517735849052</c:v>
                </c:pt>
                <c:pt idx="391">
                  <c:v>15.879436981132077</c:v>
                </c:pt>
                <c:pt idx="392">
                  <c:v>15.744898867924528</c:v>
                </c:pt>
                <c:pt idx="393">
                  <c:v>15.904256603773586</c:v>
                </c:pt>
                <c:pt idx="394">
                  <c:v>15.756520754716977</c:v>
                </c:pt>
                <c:pt idx="395">
                  <c:v>15.951729056603773</c:v>
                </c:pt>
                <c:pt idx="396">
                  <c:v>16.037218867924526</c:v>
                </c:pt>
                <c:pt idx="397">
                  <c:v>15.975760754716982</c:v>
                </c:pt>
                <c:pt idx="398">
                  <c:v>16.111086792452827</c:v>
                </c:pt>
                <c:pt idx="399">
                  <c:v>16.295855094339622</c:v>
                </c:pt>
                <c:pt idx="400">
                  <c:v>16.271232452830187</c:v>
                </c:pt>
                <c:pt idx="401">
                  <c:v>15.780355471698112</c:v>
                </c:pt>
                <c:pt idx="402">
                  <c:v>15.486853584905656</c:v>
                </c:pt>
                <c:pt idx="403">
                  <c:v>15.412394716981131</c:v>
                </c:pt>
                <c:pt idx="404">
                  <c:v>14.958944150943394</c:v>
                </c:pt>
                <c:pt idx="405">
                  <c:v>15.020402264150942</c:v>
                </c:pt>
                <c:pt idx="406">
                  <c:v>15.166562264150942</c:v>
                </c:pt>
                <c:pt idx="407">
                  <c:v>15.987579622641508</c:v>
                </c:pt>
                <c:pt idx="408">
                  <c:v>16.452061132075471</c:v>
                </c:pt>
                <c:pt idx="409">
                  <c:v>16.195788679245279</c:v>
                </c:pt>
                <c:pt idx="410">
                  <c:v>15.829009811320754</c:v>
                </c:pt>
                <c:pt idx="411">
                  <c:v>14.984354716981128</c:v>
                </c:pt>
                <c:pt idx="412">
                  <c:v>14.323286037735848</c:v>
                </c:pt>
                <c:pt idx="413">
                  <c:v>13.147505660377357</c:v>
                </c:pt>
                <c:pt idx="414">
                  <c:v>12.228785660377358</c:v>
                </c:pt>
                <c:pt idx="415">
                  <c:v>11.996347924528301</c:v>
                </c:pt>
                <c:pt idx="416">
                  <c:v>12.290243773584905</c:v>
                </c:pt>
                <c:pt idx="417">
                  <c:v>14.115076981132075</c:v>
                </c:pt>
                <c:pt idx="418">
                  <c:v>15.69604754716981</c:v>
                </c:pt>
                <c:pt idx="419">
                  <c:v>18.145901886792451</c:v>
                </c:pt>
                <c:pt idx="420">
                  <c:v>20.362727547169808</c:v>
                </c:pt>
                <c:pt idx="421">
                  <c:v>19.66482339622641</c:v>
                </c:pt>
                <c:pt idx="422">
                  <c:v>16.726258867924528</c:v>
                </c:pt>
                <c:pt idx="423">
                  <c:v>16.935058867924528</c:v>
                </c:pt>
                <c:pt idx="424">
                  <c:v>18.384839999999997</c:v>
                </c:pt>
                <c:pt idx="425">
                  <c:v>18.682872452830189</c:v>
                </c:pt>
                <c:pt idx="426">
                  <c:v>18.769544150943389</c:v>
                </c:pt>
                <c:pt idx="427">
                  <c:v>18.595609811320752</c:v>
                </c:pt>
                <c:pt idx="428">
                  <c:v>18.656870943396225</c:v>
                </c:pt>
                <c:pt idx="429">
                  <c:v>19.356153962264148</c:v>
                </c:pt>
                <c:pt idx="430">
                  <c:v>19.332516226415095</c:v>
                </c:pt>
                <c:pt idx="431">
                  <c:v>18.939932830188678</c:v>
                </c:pt>
                <c:pt idx="432">
                  <c:v>17.92232830188679</c:v>
                </c:pt>
                <c:pt idx="433">
                  <c:v>16.85567547169811</c:v>
                </c:pt>
                <c:pt idx="434">
                  <c:v>16.530656603773583</c:v>
                </c:pt>
                <c:pt idx="435">
                  <c:v>15.411015849056602</c:v>
                </c:pt>
                <c:pt idx="436">
                  <c:v>15.926318490566036</c:v>
                </c:pt>
                <c:pt idx="437">
                  <c:v>15.804781132075471</c:v>
                </c:pt>
                <c:pt idx="438">
                  <c:v>15.914893584905661</c:v>
                </c:pt>
                <c:pt idx="439">
                  <c:v>16.2566558490566</c:v>
                </c:pt>
                <c:pt idx="440">
                  <c:v>16.133345660377358</c:v>
                </c:pt>
                <c:pt idx="441">
                  <c:v>16.133739622641507</c:v>
                </c:pt>
                <c:pt idx="442">
                  <c:v>16.183378867924528</c:v>
                </c:pt>
                <c:pt idx="443">
                  <c:v>16.588175094339622</c:v>
                </c:pt>
                <c:pt idx="444">
                  <c:v>17.065657358490569</c:v>
                </c:pt>
                <c:pt idx="445">
                  <c:v>17.298489056603774</c:v>
                </c:pt>
                <c:pt idx="446">
                  <c:v>17.02882188679245</c:v>
                </c:pt>
                <c:pt idx="447">
                  <c:v>16.808203018867921</c:v>
                </c:pt>
                <c:pt idx="448">
                  <c:v>16.58699320754717</c:v>
                </c:pt>
                <c:pt idx="449">
                  <c:v>16.083903396226415</c:v>
                </c:pt>
                <c:pt idx="450">
                  <c:v>15.727367547169809</c:v>
                </c:pt>
                <c:pt idx="451">
                  <c:v>15.421455849056603</c:v>
                </c:pt>
                <c:pt idx="452">
                  <c:v>15.518961509433959</c:v>
                </c:pt>
                <c:pt idx="453">
                  <c:v>15.519355471698111</c:v>
                </c:pt>
                <c:pt idx="454">
                  <c:v>15.262295094339622</c:v>
                </c:pt>
                <c:pt idx="455">
                  <c:v>15.00484075471698</c:v>
                </c:pt>
                <c:pt idx="456">
                  <c:v>14.171216603773583</c:v>
                </c:pt>
                <c:pt idx="457">
                  <c:v>13.105548679245281</c:v>
                </c:pt>
                <c:pt idx="458">
                  <c:v>12.812440754716981</c:v>
                </c:pt>
                <c:pt idx="459">
                  <c:v>14.343772075471698</c:v>
                </c:pt>
                <c:pt idx="460">
                  <c:v>20.224840754716976</c:v>
                </c:pt>
                <c:pt idx="461">
                  <c:v>23.84870264150943</c:v>
                </c:pt>
                <c:pt idx="462">
                  <c:v>24.6906</c:v>
                </c:pt>
                <c:pt idx="463">
                  <c:v>21.28775094339623</c:v>
                </c:pt>
                <c:pt idx="464">
                  <c:v>19.230873962264148</c:v>
                </c:pt>
                <c:pt idx="465">
                  <c:v>16.490472452830183</c:v>
                </c:pt>
                <c:pt idx="466">
                  <c:v>16.434923773584906</c:v>
                </c:pt>
                <c:pt idx="467">
                  <c:v>17.027836981132072</c:v>
                </c:pt>
                <c:pt idx="468">
                  <c:v>16.61516150943396</c:v>
                </c:pt>
                <c:pt idx="469">
                  <c:v>16.664603773584904</c:v>
                </c:pt>
                <c:pt idx="470">
                  <c:v>16.371692830188678</c:v>
                </c:pt>
                <c:pt idx="471">
                  <c:v>16.091388679245281</c:v>
                </c:pt>
                <c:pt idx="472">
                  <c:v>15.884361509433962</c:v>
                </c:pt>
                <c:pt idx="473">
                  <c:v>15.357830943396223</c:v>
                </c:pt>
                <c:pt idx="474">
                  <c:v>14.967414339622641</c:v>
                </c:pt>
                <c:pt idx="475">
                  <c:v>14.955595471698112</c:v>
                </c:pt>
                <c:pt idx="476">
                  <c:v>14.674700377358489</c:v>
                </c:pt>
                <c:pt idx="477">
                  <c:v>14.478901132075471</c:v>
                </c:pt>
                <c:pt idx="478">
                  <c:v>14.527555471698111</c:v>
                </c:pt>
                <c:pt idx="479">
                  <c:v>14.662093584905659</c:v>
                </c:pt>
                <c:pt idx="480">
                  <c:v>15.153364528301887</c:v>
                </c:pt>
                <c:pt idx="481">
                  <c:v>15.606618113207546</c:v>
                </c:pt>
                <c:pt idx="482">
                  <c:v>16.158559245283016</c:v>
                </c:pt>
                <c:pt idx="483">
                  <c:v>16.747729811320756</c:v>
                </c:pt>
                <c:pt idx="484">
                  <c:v>17.337097358490563</c:v>
                </c:pt>
                <c:pt idx="485">
                  <c:v>19.457205283018865</c:v>
                </c:pt>
                <c:pt idx="486">
                  <c:v>23.954481509433961</c:v>
                </c:pt>
                <c:pt idx="487">
                  <c:v>26.440580377358486</c:v>
                </c:pt>
                <c:pt idx="488">
                  <c:v>24.637809056603771</c:v>
                </c:pt>
                <c:pt idx="489">
                  <c:v>21.20580679245283</c:v>
                </c:pt>
                <c:pt idx="490">
                  <c:v>22.375677735849056</c:v>
                </c:pt>
                <c:pt idx="491">
                  <c:v>23.88356830188679</c:v>
                </c:pt>
                <c:pt idx="492">
                  <c:v>25.477736603773582</c:v>
                </c:pt>
                <c:pt idx="493">
                  <c:v>28.442302641509432</c:v>
                </c:pt>
                <c:pt idx="494">
                  <c:v>33.477731320754714</c:v>
                </c:pt>
                <c:pt idx="495">
                  <c:v>23.507137358490564</c:v>
                </c:pt>
                <c:pt idx="496">
                  <c:v>34.533550188679243</c:v>
                </c:pt>
                <c:pt idx="497">
                  <c:v>31.256375094339621</c:v>
                </c:pt>
                <c:pt idx="498">
                  <c:v>30.267332830188678</c:v>
                </c:pt>
                <c:pt idx="499">
                  <c:v>46.848022641509431</c:v>
                </c:pt>
                <c:pt idx="500">
                  <c:v>58.431892075471694</c:v>
                </c:pt>
                <c:pt idx="501">
                  <c:v>75.828674716981126</c:v>
                </c:pt>
                <c:pt idx="502">
                  <c:v>70.599613584905654</c:v>
                </c:pt>
                <c:pt idx="503">
                  <c:v>63.786036226415092</c:v>
                </c:pt>
                <c:pt idx="504">
                  <c:v>55.481114716981132</c:v>
                </c:pt>
                <c:pt idx="505">
                  <c:v>61.05095320754716</c:v>
                </c:pt>
                <c:pt idx="506">
                  <c:v>66.151779622641513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B-4955-BCC0-5A7F5FF21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q(t)/p(a)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Non-Normalized</a:t>
            </a:r>
            <a:r>
              <a:rPr lang="en-US" sz="1800" baseline="0"/>
              <a:t> </a:t>
            </a:r>
            <a:r>
              <a:rPr lang="en-US" sz="1800"/>
              <a:t>Robertson (1986)</a:t>
            </a:r>
            <a:r>
              <a:rPr lang="en-US" sz="1800" baseline="0"/>
              <a:t> SBT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201269855827002E-2"/>
          <c:y val="0.102124059928918"/>
          <c:w val="0.90224276546796001"/>
          <c:h val="0.8021926286645589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'SCPT-14'!$AO$13:$AO$9908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2.8083126053117224</c:v>
                </c:pt>
                <c:pt idx="2">
                  <c:v>2.8277433037467601</c:v>
                </c:pt>
                <c:pt idx="3">
                  <c:v>2.8277433037467601</c:v>
                </c:pt>
                <c:pt idx="4">
                  <c:v>2.0971490109391833</c:v>
                </c:pt>
                <c:pt idx="5">
                  <c:v>2.06989247311828</c:v>
                </c:pt>
                <c:pt idx="6">
                  <c:v>2.1187535527879695</c:v>
                </c:pt>
                <c:pt idx="7">
                  <c:v>2.1176826501285735</c:v>
                </c:pt>
                <c:pt idx="8">
                  <c:v>2.1937566190932474</c:v>
                </c:pt>
                <c:pt idx="9">
                  <c:v>2.2411361804995971</c:v>
                </c:pt>
                <c:pt idx="10">
                  <c:v>2.2411361804995971</c:v>
                </c:pt>
                <c:pt idx="11">
                  <c:v>2.2411361804995971</c:v>
                </c:pt>
                <c:pt idx="12">
                  <c:v>2.2411361804995971</c:v>
                </c:pt>
                <c:pt idx="13">
                  <c:v>2.2411361804995971</c:v>
                </c:pt>
                <c:pt idx="14">
                  <c:v>2.2411361804995971</c:v>
                </c:pt>
                <c:pt idx="15">
                  <c:v>3.105434510393188</c:v>
                </c:pt>
                <c:pt idx="16">
                  <c:v>3.105434510393188</c:v>
                </c:pt>
                <c:pt idx="17">
                  <c:v>3.105434510393188</c:v>
                </c:pt>
                <c:pt idx="18">
                  <c:v>3.105434510393188</c:v>
                </c:pt>
                <c:pt idx="19">
                  <c:v>3.105434510393188</c:v>
                </c:pt>
                <c:pt idx="20">
                  <c:v>3.105434510393188</c:v>
                </c:pt>
                <c:pt idx="21">
                  <c:v>3.231741838082657</c:v>
                </c:pt>
                <c:pt idx="22">
                  <c:v>3.3560241824153856</c:v>
                </c:pt>
                <c:pt idx="23">
                  <c:v>3.5298183254344391</c:v>
                </c:pt>
                <c:pt idx="24">
                  <c:v>3.5757453666398065</c:v>
                </c:pt>
                <c:pt idx="25">
                  <c:v>3.7796690807210447</c:v>
                </c:pt>
                <c:pt idx="26">
                  <c:v>3.7901030267442479</c:v>
                </c:pt>
                <c:pt idx="27">
                  <c:v>3.833305952576529</c:v>
                </c:pt>
                <c:pt idx="28">
                  <c:v>3.833305952576529</c:v>
                </c:pt>
                <c:pt idx="29">
                  <c:v>3.8061121683644914</c:v>
                </c:pt>
                <c:pt idx="30">
                  <c:v>3.8061121683644914</c:v>
                </c:pt>
                <c:pt idx="31">
                  <c:v>3.604367645499841</c:v>
                </c:pt>
                <c:pt idx="32">
                  <c:v>3.4838839039550851</c:v>
                </c:pt>
                <c:pt idx="33">
                  <c:v>3.4236736257421949</c:v>
                </c:pt>
                <c:pt idx="34">
                  <c:v>3.7093039739167417</c:v>
                </c:pt>
                <c:pt idx="35">
                  <c:v>3.7592261495438497</c:v>
                </c:pt>
                <c:pt idx="36">
                  <c:v>4.2225874189719717</c:v>
                </c:pt>
                <c:pt idx="37">
                  <c:v>4.4427052161502694</c:v>
                </c:pt>
                <c:pt idx="38">
                  <c:v>4.7605969056120117</c:v>
                </c:pt>
                <c:pt idx="39">
                  <c:v>5.0368435780244392</c:v>
                </c:pt>
                <c:pt idx="40">
                  <c:v>5.2926525529265263</c:v>
                </c:pt>
                <c:pt idx="41">
                  <c:v>5.3243216960031123</c:v>
                </c:pt>
                <c:pt idx="42">
                  <c:v>5.3239352129574087</c:v>
                </c:pt>
                <c:pt idx="43">
                  <c:v>5.1373346897253303</c:v>
                </c:pt>
                <c:pt idx="44">
                  <c:v>4.9591307814992023</c:v>
                </c:pt>
                <c:pt idx="45">
                  <c:v>4.8150525951898855</c:v>
                </c:pt>
                <c:pt idx="46">
                  <c:v>4.9549776145681372</c:v>
                </c:pt>
                <c:pt idx="47">
                  <c:v>4.967956679417755</c:v>
                </c:pt>
                <c:pt idx="48">
                  <c:v>4.8748223996864422</c:v>
                </c:pt>
                <c:pt idx="49">
                  <c:v>4.8114497850722939</c:v>
                </c:pt>
                <c:pt idx="50">
                  <c:v>4.8169083312853278</c:v>
                </c:pt>
                <c:pt idx="51">
                  <c:v>5.128070267711565</c:v>
                </c:pt>
                <c:pt idx="52">
                  <c:v>5.285298241829361</c:v>
                </c:pt>
                <c:pt idx="53">
                  <c:v>5.5042318968855444</c:v>
                </c:pt>
                <c:pt idx="54">
                  <c:v>5.536257056013894</c:v>
                </c:pt>
                <c:pt idx="55">
                  <c:v>5.5167634987474017</c:v>
                </c:pt>
                <c:pt idx="56">
                  <c:v>6.1273820900556517</c:v>
                </c:pt>
                <c:pt idx="57">
                  <c:v>6.230069682295972</c:v>
                </c:pt>
                <c:pt idx="58">
                  <c:v>5.6030913607507591</c:v>
                </c:pt>
                <c:pt idx="59">
                  <c:v>5.5449330783938819</c:v>
                </c:pt>
                <c:pt idx="60">
                  <c:v>5.2986781192481462</c:v>
                </c:pt>
                <c:pt idx="61">
                  <c:v>5.3462321792260692</c:v>
                </c:pt>
                <c:pt idx="62">
                  <c:v>5.2896582937316126</c:v>
                </c:pt>
                <c:pt idx="63">
                  <c:v>5.2896582937316126</c:v>
                </c:pt>
                <c:pt idx="64">
                  <c:v>5.5725911074419159</c:v>
                </c:pt>
                <c:pt idx="65">
                  <c:v>5.8266140898122538</c:v>
                </c:pt>
                <c:pt idx="66">
                  <c:v>5.7301512287334582</c:v>
                </c:pt>
                <c:pt idx="67">
                  <c:v>5.3943558003520531</c:v>
                </c:pt>
                <c:pt idx="68">
                  <c:v>5.0453802356389872</c:v>
                </c:pt>
                <c:pt idx="69">
                  <c:v>5.0886968387536955</c:v>
                </c:pt>
                <c:pt idx="70">
                  <c:v>4.7922405876951322</c:v>
                </c:pt>
                <c:pt idx="71">
                  <c:v>5.1910688598411419</c:v>
                </c:pt>
                <c:pt idx="72">
                  <c:v>5.3588516746411479</c:v>
                </c:pt>
                <c:pt idx="73">
                  <c:v>5.7353136188834375</c:v>
                </c:pt>
                <c:pt idx="74">
                  <c:v>5.3708439897698215</c:v>
                </c:pt>
                <c:pt idx="75">
                  <c:v>5.120199812675617</c:v>
                </c:pt>
                <c:pt idx="76">
                  <c:v>5.0675675675675675</c:v>
                </c:pt>
                <c:pt idx="77">
                  <c:v>4.8561259576521696</c:v>
                </c:pt>
                <c:pt idx="78">
                  <c:v>5.4464809862370362</c:v>
                </c:pt>
                <c:pt idx="79">
                  <c:v>5.4693128970983151</c:v>
                </c:pt>
                <c:pt idx="80">
                  <c:v>5.9324306207266382</c:v>
                </c:pt>
                <c:pt idx="81">
                  <c:v>6.3035453089085465</c:v>
                </c:pt>
                <c:pt idx="82">
                  <c:v>6.4693687897633856</c:v>
                </c:pt>
                <c:pt idx="83">
                  <c:v>7.2174447174447165</c:v>
                </c:pt>
                <c:pt idx="84">
                  <c:v>6.3667232597623098</c:v>
                </c:pt>
                <c:pt idx="85">
                  <c:v>5.9799382716049392</c:v>
                </c:pt>
                <c:pt idx="86">
                  <c:v>5.7070629692048414</c:v>
                </c:pt>
                <c:pt idx="87">
                  <c:v>5.9626549505727287</c:v>
                </c:pt>
                <c:pt idx="88">
                  <c:v>5.592841163310962</c:v>
                </c:pt>
                <c:pt idx="89">
                  <c:v>5.1333959945050971</c:v>
                </c:pt>
                <c:pt idx="90">
                  <c:v>5.1458584711477036</c:v>
                </c:pt>
                <c:pt idx="91">
                  <c:v>4.4556614943603172</c:v>
                </c:pt>
                <c:pt idx="92">
                  <c:v>4.4294514520387205</c:v>
                </c:pt>
                <c:pt idx="93">
                  <c:v>4.2716319824753564</c:v>
                </c:pt>
                <c:pt idx="94">
                  <c:v>4.4910179640718564</c:v>
                </c:pt>
                <c:pt idx="95">
                  <c:v>5.0754882258978711</c:v>
                </c:pt>
                <c:pt idx="96">
                  <c:v>5.5207160851155077</c:v>
                </c:pt>
                <c:pt idx="97">
                  <c:v>5.5226293103448283</c:v>
                </c:pt>
                <c:pt idx="98">
                  <c:v>5.6848798361892454</c:v>
                </c:pt>
                <c:pt idx="99">
                  <c:v>6.1117256637168147</c:v>
                </c:pt>
                <c:pt idx="100">
                  <c:v>5.8876053351191473</c:v>
                </c:pt>
                <c:pt idx="101">
                  <c:v>5.1641161520575354</c:v>
                </c:pt>
                <c:pt idx="102">
                  <c:v>4.7137515141939224</c:v>
                </c:pt>
                <c:pt idx="103">
                  <c:v>3.8936084142394822</c:v>
                </c:pt>
                <c:pt idx="104">
                  <c:v>3.5063448144261047</c:v>
                </c:pt>
                <c:pt idx="105">
                  <c:v>3.4049847123135359</c:v>
                </c:pt>
                <c:pt idx="106">
                  <c:v>3.1527271089492408</c:v>
                </c:pt>
                <c:pt idx="107">
                  <c:v>3.1732040546496254</c:v>
                </c:pt>
                <c:pt idx="108">
                  <c:v>3.024193548387097</c:v>
                </c:pt>
                <c:pt idx="109">
                  <c:v>2.7292186942561547</c:v>
                </c:pt>
                <c:pt idx="110">
                  <c:v>2.427433416527061</c:v>
                </c:pt>
                <c:pt idx="111">
                  <c:v>2.8416994555065385</c:v>
                </c:pt>
                <c:pt idx="112">
                  <c:v>3.6217503472911292</c:v>
                </c:pt>
                <c:pt idx="113">
                  <c:v>3.4330299089726917</c:v>
                </c:pt>
                <c:pt idx="114">
                  <c:v>3.2752245113576337</c:v>
                </c:pt>
                <c:pt idx="115">
                  <c:v>2.8361030948353072</c:v>
                </c:pt>
                <c:pt idx="116">
                  <c:v>2.7594339622641511</c:v>
                </c:pt>
                <c:pt idx="117">
                  <c:v>2.9422497947267581</c:v>
                </c:pt>
                <c:pt idx="118">
                  <c:v>3.2539894802531872</c:v>
                </c:pt>
                <c:pt idx="119">
                  <c:v>2.9387069689336687</c:v>
                </c:pt>
                <c:pt idx="120">
                  <c:v>2.671209012426929</c:v>
                </c:pt>
                <c:pt idx="121">
                  <c:v>2.8671357110903251</c:v>
                </c:pt>
                <c:pt idx="122">
                  <c:v>3.2384264290371658</c:v>
                </c:pt>
                <c:pt idx="123">
                  <c:v>3.6774846005332344</c:v>
                </c:pt>
                <c:pt idx="124">
                  <c:v>3.8384431079164836</c:v>
                </c:pt>
                <c:pt idx="125">
                  <c:v>3.9111784002018672</c:v>
                </c:pt>
                <c:pt idx="126">
                  <c:v>4.065464401125821</c:v>
                </c:pt>
                <c:pt idx="127">
                  <c:v>4.0977020729551672</c:v>
                </c:pt>
                <c:pt idx="128">
                  <c:v>4.0911415421330757</c:v>
                </c:pt>
                <c:pt idx="129">
                  <c:v>4.7066485110413829</c:v>
                </c:pt>
                <c:pt idx="130">
                  <c:v>3.8789759503491075</c:v>
                </c:pt>
                <c:pt idx="131">
                  <c:v>3.4458993797381114</c:v>
                </c:pt>
                <c:pt idx="132">
                  <c:v>3.9073890476468192</c:v>
                </c:pt>
                <c:pt idx="133">
                  <c:v>3.3037475345167646</c:v>
                </c:pt>
                <c:pt idx="134">
                  <c:v>2.599688037435508</c:v>
                </c:pt>
                <c:pt idx="135">
                  <c:v>3.6657653910149754</c:v>
                </c:pt>
                <c:pt idx="136">
                  <c:v>3.7208769820825465</c:v>
                </c:pt>
                <c:pt idx="137">
                  <c:v>3.7208769820825465</c:v>
                </c:pt>
                <c:pt idx="138">
                  <c:v>3.5625517812758902</c:v>
                </c:pt>
                <c:pt idx="139">
                  <c:v>2.9459025174076054</c:v>
                </c:pt>
                <c:pt idx="140">
                  <c:v>2.8297671647718814</c:v>
                </c:pt>
                <c:pt idx="141">
                  <c:v>2.9469057489635886</c:v>
                </c:pt>
                <c:pt idx="142">
                  <c:v>2.7788611544461777</c:v>
                </c:pt>
                <c:pt idx="143">
                  <c:v>3.2292500667200428</c:v>
                </c:pt>
                <c:pt idx="144">
                  <c:v>3.4471347416027802</c:v>
                </c:pt>
                <c:pt idx="145">
                  <c:v>3.7256956572359998</c:v>
                </c:pt>
                <c:pt idx="146">
                  <c:v>3.6566358949766218</c:v>
                </c:pt>
                <c:pt idx="147">
                  <c:v>3.9513096679625264</c:v>
                </c:pt>
                <c:pt idx="148">
                  <c:v>3.6500790850468432</c:v>
                </c:pt>
                <c:pt idx="149">
                  <c:v>3.2766560396741058</c:v>
                </c:pt>
                <c:pt idx="150">
                  <c:v>2.5841816758026628</c:v>
                </c:pt>
                <c:pt idx="151">
                  <c:v>2.7093315080994751</c:v>
                </c:pt>
                <c:pt idx="152">
                  <c:v>2.5318969369011559</c:v>
                </c:pt>
                <c:pt idx="153">
                  <c:v>2.3266120097496126</c:v>
                </c:pt>
                <c:pt idx="154">
                  <c:v>2.6310019732514798</c:v>
                </c:pt>
                <c:pt idx="155">
                  <c:v>2.9856435014610598</c:v>
                </c:pt>
                <c:pt idx="156">
                  <c:v>4.0510256852266853</c:v>
                </c:pt>
                <c:pt idx="157">
                  <c:v>5.3440366972477067</c:v>
                </c:pt>
                <c:pt idx="158">
                  <c:v>6.0942377248179165</c:v>
                </c:pt>
                <c:pt idx="159">
                  <c:v>7.4300932090545935</c:v>
                </c:pt>
                <c:pt idx="160">
                  <c:v>8.4652082848498971</c:v>
                </c:pt>
                <c:pt idx="161">
                  <c:v>9.0289177926505868</c:v>
                </c:pt>
                <c:pt idx="162">
                  <c:v>8.5282969546464535</c:v>
                </c:pt>
                <c:pt idx="163">
                  <c:v>8.1209650016989468</c:v>
                </c:pt>
                <c:pt idx="164">
                  <c:v>6.4481096857394959</c:v>
                </c:pt>
                <c:pt idx="165">
                  <c:v>5.0381981032665966</c:v>
                </c:pt>
                <c:pt idx="166">
                  <c:v>4.1602936677883147</c:v>
                </c:pt>
                <c:pt idx="167">
                  <c:v>3.4195212670226174</c:v>
                </c:pt>
                <c:pt idx="168">
                  <c:v>3.0956066198356953</c:v>
                </c:pt>
                <c:pt idx="169">
                  <c:v>2.4365367180417046</c:v>
                </c:pt>
                <c:pt idx="170">
                  <c:v>2.5867401450823819</c:v>
                </c:pt>
                <c:pt idx="171">
                  <c:v>2.6507247194179686</c:v>
                </c:pt>
                <c:pt idx="172">
                  <c:v>2.7423326617416608</c:v>
                </c:pt>
                <c:pt idx="173">
                  <c:v>2.8100721802854149</c:v>
                </c:pt>
                <c:pt idx="174">
                  <c:v>3.3772081745756841</c:v>
                </c:pt>
                <c:pt idx="175">
                  <c:v>3.7096870699455513</c:v>
                </c:pt>
                <c:pt idx="176">
                  <c:v>4.0573260912243958</c:v>
                </c:pt>
                <c:pt idx="177">
                  <c:v>3.9227519613759809</c:v>
                </c:pt>
                <c:pt idx="178">
                  <c:v>4.2731973570812984</c:v>
                </c:pt>
                <c:pt idx="179">
                  <c:v>4.2798110979929156</c:v>
                </c:pt>
                <c:pt idx="180">
                  <c:v>3.8233110616184121</c:v>
                </c:pt>
                <c:pt idx="181">
                  <c:v>3.5843618357844944</c:v>
                </c:pt>
                <c:pt idx="182">
                  <c:v>3.2127031019202361</c:v>
                </c:pt>
                <c:pt idx="183">
                  <c:v>2.9325513196480939</c:v>
                </c:pt>
                <c:pt idx="184">
                  <c:v>2.6139410187667558</c:v>
                </c:pt>
                <c:pt idx="185">
                  <c:v>2.4900072079156019</c:v>
                </c:pt>
                <c:pt idx="186">
                  <c:v>2.4951109312832966</c:v>
                </c:pt>
                <c:pt idx="187">
                  <c:v>2.4668829413354967</c:v>
                </c:pt>
                <c:pt idx="188">
                  <c:v>2.6922028353326066</c:v>
                </c:pt>
                <c:pt idx="189">
                  <c:v>2.7785400658616908</c:v>
                </c:pt>
                <c:pt idx="190">
                  <c:v>2.8452463566967383</c:v>
                </c:pt>
                <c:pt idx="191">
                  <c:v>2.8544243577545192</c:v>
                </c:pt>
                <c:pt idx="192">
                  <c:v>2.9870957463756573</c:v>
                </c:pt>
                <c:pt idx="193">
                  <c:v>2.9060248853962016</c:v>
                </c:pt>
                <c:pt idx="194">
                  <c:v>3.0257186081694405</c:v>
                </c:pt>
                <c:pt idx="195">
                  <c:v>2.9767529767529775</c:v>
                </c:pt>
                <c:pt idx="196">
                  <c:v>3.2117695814338996</c:v>
                </c:pt>
                <c:pt idx="197">
                  <c:v>3.359770874641991</c:v>
                </c:pt>
                <c:pt idx="198">
                  <c:v>3.3687335845609234</c:v>
                </c:pt>
                <c:pt idx="199">
                  <c:v>3.0282253456747803</c:v>
                </c:pt>
                <c:pt idx="200">
                  <c:v>2.8988619282800094</c:v>
                </c:pt>
                <c:pt idx="201">
                  <c:v>2.7113237639553427</c:v>
                </c:pt>
                <c:pt idx="202">
                  <c:v>2.3124115148655027</c:v>
                </c:pt>
                <c:pt idx="203">
                  <c:v>2.0694315398259993</c:v>
                </c:pt>
                <c:pt idx="204">
                  <c:v>1.9723865877712032</c:v>
                </c:pt>
                <c:pt idx="205">
                  <c:v>1.8301873250556231</c:v>
                </c:pt>
                <c:pt idx="206">
                  <c:v>1.8734246202057363</c:v>
                </c:pt>
                <c:pt idx="207">
                  <c:v>2.0936927505888514</c:v>
                </c:pt>
                <c:pt idx="208">
                  <c:v>2.5308966605311598</c:v>
                </c:pt>
                <c:pt idx="209">
                  <c:v>2.7828112865648458</c:v>
                </c:pt>
                <c:pt idx="210">
                  <c:v>3.39069797197876</c:v>
                </c:pt>
                <c:pt idx="211">
                  <c:v>3.84985563041386</c:v>
                </c:pt>
                <c:pt idx="212">
                  <c:v>4.183553405673945</c:v>
                </c:pt>
                <c:pt idx="213">
                  <c:v>4.4342309684101497</c:v>
                </c:pt>
                <c:pt idx="214">
                  <c:v>4.7361750383563477</c:v>
                </c:pt>
                <c:pt idx="215">
                  <c:v>4.8904807824769252</c:v>
                </c:pt>
                <c:pt idx="216">
                  <c:v>5.1137176369618089</c:v>
                </c:pt>
                <c:pt idx="217">
                  <c:v>5.2205023364485994</c:v>
                </c:pt>
                <c:pt idx="218">
                  <c:v>5.5363593529134603</c:v>
                </c:pt>
                <c:pt idx="219">
                  <c:v>5.5014146494812941</c:v>
                </c:pt>
                <c:pt idx="220">
                  <c:v>5.371637752665924</c:v>
                </c:pt>
                <c:pt idx="221">
                  <c:v>5.2405907575035728</c:v>
                </c:pt>
                <c:pt idx="222">
                  <c:v>5.1865551624316506</c:v>
                </c:pt>
                <c:pt idx="223">
                  <c:v>5.1213807565126208</c:v>
                </c:pt>
                <c:pt idx="224">
                  <c:v>4.8966267682263327</c:v>
                </c:pt>
                <c:pt idx="225">
                  <c:v>4.5969966288691388</c:v>
                </c:pt>
                <c:pt idx="226">
                  <c:v>4.2654713707345291</c:v>
                </c:pt>
                <c:pt idx="227">
                  <c:v>3.8338874940625636</c:v>
                </c:pt>
                <c:pt idx="228">
                  <c:v>3.5227054377762128</c:v>
                </c:pt>
                <c:pt idx="229">
                  <c:v>3.2729846081264378</c:v>
                </c:pt>
                <c:pt idx="230">
                  <c:v>3.1538088306647256</c:v>
                </c:pt>
                <c:pt idx="231">
                  <c:v>3.2127068983242522</c:v>
                </c:pt>
                <c:pt idx="232">
                  <c:v>3.2127068983242522</c:v>
                </c:pt>
                <c:pt idx="233">
                  <c:v>3.3956254976347702</c:v>
                </c:pt>
                <c:pt idx="234">
                  <c:v>3.5386170820695417</c:v>
                </c:pt>
                <c:pt idx="235">
                  <c:v>3.5029575869446652</c:v>
                </c:pt>
                <c:pt idx="236">
                  <c:v>3.6927621861152145</c:v>
                </c:pt>
                <c:pt idx="237">
                  <c:v>3.523795089421037</c:v>
                </c:pt>
                <c:pt idx="238">
                  <c:v>3.0797809933515836</c:v>
                </c:pt>
                <c:pt idx="239">
                  <c:v>2.9449770111488416</c:v>
                </c:pt>
                <c:pt idx="240">
                  <c:v>2.6385913579601858</c:v>
                </c:pt>
                <c:pt idx="241">
                  <c:v>2.5118821878001327</c:v>
                </c:pt>
                <c:pt idx="242">
                  <c:v>2.5173064820641913</c:v>
                </c:pt>
                <c:pt idx="243">
                  <c:v>2.5591963645060991</c:v>
                </c:pt>
                <c:pt idx="244">
                  <c:v>2.5559179330603943</c:v>
                </c:pt>
                <c:pt idx="245">
                  <c:v>2.7128791599429358</c:v>
                </c:pt>
                <c:pt idx="246">
                  <c:v>2.9741450814038917</c:v>
                </c:pt>
                <c:pt idx="247">
                  <c:v>3.0441041130802078</c:v>
                </c:pt>
                <c:pt idx="248">
                  <c:v>3.1314497188812185</c:v>
                </c:pt>
                <c:pt idx="249">
                  <c:v>3.1482541499713794</c:v>
                </c:pt>
                <c:pt idx="250">
                  <c:v>3.1036554163792909</c:v>
                </c:pt>
                <c:pt idx="251">
                  <c:v>3.159331586710993</c:v>
                </c:pt>
                <c:pt idx="252">
                  <c:v>3.3600669810073591</c:v>
                </c:pt>
                <c:pt idx="253">
                  <c:v>2.9837935051398912</c:v>
                </c:pt>
                <c:pt idx="254">
                  <c:v>2.9921543511328159</c:v>
                </c:pt>
                <c:pt idx="255">
                  <c:v>2.8062128246722979</c:v>
                </c:pt>
                <c:pt idx="256">
                  <c:v>2.783564068059063</c:v>
                </c:pt>
                <c:pt idx="257">
                  <c:v>2.8094529829780206</c:v>
                </c:pt>
                <c:pt idx="258">
                  <c:v>2.8709551945766729</c:v>
                </c:pt>
                <c:pt idx="259">
                  <c:v>2.9157487457652222</c:v>
                </c:pt>
                <c:pt idx="260">
                  <c:v>2.953273059989491</c:v>
                </c:pt>
                <c:pt idx="261">
                  <c:v>3.0179825189855283</c:v>
                </c:pt>
                <c:pt idx="262">
                  <c:v>3.1341335637212553</c:v>
                </c:pt>
                <c:pt idx="263">
                  <c:v>3.2490504207939233</c:v>
                </c:pt>
                <c:pt idx="264">
                  <c:v>3.4816625916870416</c:v>
                </c:pt>
                <c:pt idx="265">
                  <c:v>3.659698708460899</c:v>
                </c:pt>
                <c:pt idx="266">
                  <c:v>3.4783953003014614</c:v>
                </c:pt>
                <c:pt idx="267">
                  <c:v>3.1366957761539838</c:v>
                </c:pt>
                <c:pt idx="268">
                  <c:v>2.5620004099200657</c:v>
                </c:pt>
                <c:pt idx="269">
                  <c:v>2.3752969121140146</c:v>
                </c:pt>
                <c:pt idx="270">
                  <c:v>2.1361948408410645</c:v>
                </c:pt>
                <c:pt idx="271">
                  <c:v>1.9953325554259045</c:v>
                </c:pt>
                <c:pt idx="272">
                  <c:v>1.7939601534892793</c:v>
                </c:pt>
                <c:pt idx="273">
                  <c:v>1.6841738845547429</c:v>
                </c:pt>
                <c:pt idx="274">
                  <c:v>1.8067898860254672</c:v>
                </c:pt>
                <c:pt idx="275">
                  <c:v>1.9061076772934287</c:v>
                </c:pt>
                <c:pt idx="276">
                  <c:v>2.129559309509637</c:v>
                </c:pt>
                <c:pt idx="277">
                  <c:v>2.3018011328680226</c:v>
                </c:pt>
                <c:pt idx="278">
                  <c:v>2.3881077600085865</c:v>
                </c:pt>
                <c:pt idx="279">
                  <c:v>2.5583660711418448</c:v>
                </c:pt>
                <c:pt idx="280">
                  <c:v>2.7146979141428598</c:v>
                </c:pt>
                <c:pt idx="281">
                  <c:v>2.9599876067808606</c:v>
                </c:pt>
                <c:pt idx="282">
                  <c:v>3.0173133663641933</c:v>
                </c:pt>
                <c:pt idx="283">
                  <c:v>3.2183174526329692</c:v>
                </c:pt>
                <c:pt idx="284">
                  <c:v>3.02544840500958</c:v>
                </c:pt>
                <c:pt idx="285">
                  <c:v>2.954712415193812</c:v>
                </c:pt>
                <c:pt idx="286">
                  <c:v>3.133800116147837</c:v>
                </c:pt>
                <c:pt idx="287">
                  <c:v>3.2346883954154726</c:v>
                </c:pt>
                <c:pt idx="288">
                  <c:v>3.0823179924728907</c:v>
                </c:pt>
                <c:pt idx="289">
                  <c:v>2.5905313882394267</c:v>
                </c:pt>
                <c:pt idx="290">
                  <c:v>2.4465802609685614</c:v>
                </c:pt>
                <c:pt idx="291">
                  <c:v>2.2262568624908141</c:v>
                </c:pt>
                <c:pt idx="292">
                  <c:v>2.1521850149558617</c:v>
                </c:pt>
                <c:pt idx="293">
                  <c:v>2.0991491312987214</c:v>
                </c:pt>
                <c:pt idx="294">
                  <c:v>2.1366223140328495</c:v>
                </c:pt>
                <c:pt idx="295">
                  <c:v>2.214791121450034</c:v>
                </c:pt>
                <c:pt idx="296">
                  <c:v>2.4904414485356203</c:v>
                </c:pt>
                <c:pt idx="297">
                  <c:v>2.7591681834023931</c:v>
                </c:pt>
                <c:pt idx="298">
                  <c:v>3.2202809181226444</c:v>
                </c:pt>
                <c:pt idx="299">
                  <c:v>3.6395471222986204</c:v>
                </c:pt>
                <c:pt idx="300">
                  <c:v>3.8304392236976499</c:v>
                </c:pt>
                <c:pt idx="301">
                  <c:v>4.1501209207894183</c:v>
                </c:pt>
                <c:pt idx="302">
                  <c:v>4.6887079446993507</c:v>
                </c:pt>
                <c:pt idx="303">
                  <c:v>5.1886843442259671</c:v>
                </c:pt>
                <c:pt idx="304">
                  <c:v>5.4644492760327523</c:v>
                </c:pt>
                <c:pt idx="305">
                  <c:v>5.9942985824557748</c:v>
                </c:pt>
                <c:pt idx="306">
                  <c:v>5.6450708437698607</c:v>
                </c:pt>
                <c:pt idx="307">
                  <c:v>5.1717834101926012</c:v>
                </c:pt>
                <c:pt idx="308">
                  <c:v>4.8723510762556312</c:v>
                </c:pt>
                <c:pt idx="309">
                  <c:v>4.5713059341131022</c:v>
                </c:pt>
                <c:pt idx="310">
                  <c:v>4.4190707690995552</c:v>
                </c:pt>
                <c:pt idx="311">
                  <c:v>4.6465536225500994</c:v>
                </c:pt>
                <c:pt idx="312">
                  <c:v>4.484769222385701</c:v>
                </c:pt>
                <c:pt idx="313">
                  <c:v>4.8401426082542027</c:v>
                </c:pt>
                <c:pt idx="314">
                  <c:v>4.7342973541657338</c:v>
                </c:pt>
                <c:pt idx="315">
                  <c:v>4.3358104211774693</c:v>
                </c:pt>
                <c:pt idx="316">
                  <c:v>4.0544514936347218</c:v>
                </c:pt>
                <c:pt idx="317">
                  <c:v>3.9532859422602638</c:v>
                </c:pt>
                <c:pt idx="318">
                  <c:v>3.9896652624151741</c:v>
                </c:pt>
                <c:pt idx="319">
                  <c:v>4.0143650285855808</c:v>
                </c:pt>
                <c:pt idx="320">
                  <c:v>4.8393363868643231</c:v>
                </c:pt>
                <c:pt idx="321">
                  <c:v>4.9946826942608942</c:v>
                </c:pt>
                <c:pt idx="322">
                  <c:v>5.1404288104782889</c:v>
                </c:pt>
                <c:pt idx="323">
                  <c:v>5.1146094831429041</c:v>
                </c:pt>
                <c:pt idx="324">
                  <c:v>4.7394631101991962</c:v>
                </c:pt>
                <c:pt idx="325">
                  <c:v>5.3381433498677646</c:v>
                </c:pt>
                <c:pt idx="326">
                  <c:v>5.08558964389018</c:v>
                </c:pt>
                <c:pt idx="327">
                  <c:v>4.9644556724046769</c:v>
                </c:pt>
                <c:pt idx="328">
                  <c:v>4.8975398139163193</c:v>
                </c:pt>
                <c:pt idx="329">
                  <c:v>4.7492256697277613</c:v>
                </c:pt>
                <c:pt idx="330">
                  <c:v>4.5309111211320836</c:v>
                </c:pt>
                <c:pt idx="331">
                  <c:v>4.1550008935485803</c:v>
                </c:pt>
                <c:pt idx="332">
                  <c:v>3.9229161297712118</c:v>
                </c:pt>
                <c:pt idx="333">
                  <c:v>3.6705707116828772</c:v>
                </c:pt>
                <c:pt idx="334">
                  <c:v>3.4979130098848588</c:v>
                </c:pt>
                <c:pt idx="335">
                  <c:v>4.0055635335663515</c:v>
                </c:pt>
                <c:pt idx="336">
                  <c:v>4.1619744744744738</c:v>
                </c:pt>
                <c:pt idx="337">
                  <c:v>4.3535194613557957</c:v>
                </c:pt>
                <c:pt idx="338">
                  <c:v>4.4037772195136489</c:v>
                </c:pt>
                <c:pt idx="339">
                  <c:v>4.3843734881470731</c:v>
                </c:pt>
                <c:pt idx="340">
                  <c:v>4.2374961946007508</c:v>
                </c:pt>
                <c:pt idx="341">
                  <c:v>4.2747596713905125</c:v>
                </c:pt>
                <c:pt idx="342">
                  <c:v>4.0311216684113047</c:v>
                </c:pt>
                <c:pt idx="343">
                  <c:v>3.8147816572167517</c:v>
                </c:pt>
                <c:pt idx="344">
                  <c:v>3.5643243963490652</c:v>
                </c:pt>
                <c:pt idx="345">
                  <c:v>4.0815707219373056</c:v>
                </c:pt>
                <c:pt idx="346">
                  <c:v>3.8812566048611776</c:v>
                </c:pt>
                <c:pt idx="347">
                  <c:v>4.1047654843623267</c:v>
                </c:pt>
                <c:pt idx="348">
                  <c:v>4.5722994856163082</c:v>
                </c:pt>
                <c:pt idx="349">
                  <c:v>4.6090179849765631</c:v>
                </c:pt>
                <c:pt idx="350">
                  <c:v>4.9839377756659893</c:v>
                </c:pt>
                <c:pt idx="351">
                  <c:v>4.7378557233297141</c:v>
                </c:pt>
                <c:pt idx="352">
                  <c:v>4.6525679758308156</c:v>
                </c:pt>
                <c:pt idx="353">
                  <c:v>4.5532578239078099</c:v>
                </c:pt>
                <c:pt idx="354">
                  <c:v>4.0737419609884977</c:v>
                </c:pt>
                <c:pt idx="355">
                  <c:v>3.8820840863237818</c:v>
                </c:pt>
                <c:pt idx="356">
                  <c:v>3.9256673634517867</c:v>
                </c:pt>
                <c:pt idx="357">
                  <c:v>3.8619135423069042</c:v>
                </c:pt>
                <c:pt idx="358">
                  <c:v>4.1177452562461756</c:v>
                </c:pt>
                <c:pt idx="359">
                  <c:v>3.8673553000769747</c:v>
                </c:pt>
                <c:pt idx="360">
                  <c:v>3.3870484478199132</c:v>
                </c:pt>
                <c:pt idx="361">
                  <c:v>3.2135613660033986</c:v>
                </c:pt>
                <c:pt idx="362">
                  <c:v>3.0151502832208585</c:v>
                </c:pt>
                <c:pt idx="363">
                  <c:v>2.5628724371275631</c:v>
                </c:pt>
                <c:pt idx="364">
                  <c:v>2.3764025674947327</c:v>
                </c:pt>
                <c:pt idx="365">
                  <c:v>1.937548566520797</c:v>
                </c:pt>
                <c:pt idx="366">
                  <c:v>2.4263240884477635</c:v>
                </c:pt>
                <c:pt idx="367">
                  <c:v>2.8087895252010839</c:v>
                </c:pt>
                <c:pt idx="368">
                  <c:v>2.2727840355653237</c:v>
                </c:pt>
                <c:pt idx="369">
                  <c:v>2.1347823977487757</c:v>
                </c:pt>
                <c:pt idx="370">
                  <c:v>1.9257664217372972</c:v>
                </c:pt>
                <c:pt idx="371">
                  <c:v>2.0692582505040504</c:v>
                </c:pt>
                <c:pt idx="372">
                  <c:v>2.1647270712108617</c:v>
                </c:pt>
                <c:pt idx="373">
                  <c:v>2.1441112911939495</c:v>
                </c:pt>
                <c:pt idx="374">
                  <c:v>3.1247122732713382</c:v>
                </c:pt>
                <c:pt idx="375">
                  <c:v>3.510245017434606</c:v>
                </c:pt>
                <c:pt idx="376">
                  <c:v>4.0001377378848053</c:v>
                </c:pt>
                <c:pt idx="377">
                  <c:v>4.4618278583226285</c:v>
                </c:pt>
                <c:pt idx="378">
                  <c:v>4.5320416457880972</c:v>
                </c:pt>
                <c:pt idx="379">
                  <c:v>4.2505094243504837</c:v>
                </c:pt>
                <c:pt idx="380">
                  <c:v>4.053119094579662</c:v>
                </c:pt>
                <c:pt idx="381">
                  <c:v>3.4202650705429667</c:v>
                </c:pt>
                <c:pt idx="382">
                  <c:v>3.2608482134087651</c:v>
                </c:pt>
                <c:pt idx="383">
                  <c:v>3.4220758609744495</c:v>
                </c:pt>
                <c:pt idx="384">
                  <c:v>3.8335270487959052</c:v>
                </c:pt>
                <c:pt idx="385">
                  <c:v>4.3882658972173045</c:v>
                </c:pt>
                <c:pt idx="386">
                  <c:v>4.5622285727143845</c:v>
                </c:pt>
                <c:pt idx="387">
                  <c:v>5.0430702349599201</c:v>
                </c:pt>
                <c:pt idx="388">
                  <c:v>5.3414167946808631</c:v>
                </c:pt>
                <c:pt idx="389">
                  <c:v>5.1581368602645199</c:v>
                </c:pt>
                <c:pt idx="390">
                  <c:v>5.0690377061134244</c:v>
                </c:pt>
                <c:pt idx="391">
                  <c:v>5.241025132111047</c:v>
                </c:pt>
                <c:pt idx="392">
                  <c:v>5.3233413819419244</c:v>
                </c:pt>
                <c:pt idx="393">
                  <c:v>5.2390388902650473</c:v>
                </c:pt>
                <c:pt idx="394">
                  <c:v>4.9693711713964248</c:v>
                </c:pt>
                <c:pt idx="395">
                  <c:v>4.970301675701708</c:v>
                </c:pt>
                <c:pt idx="396">
                  <c:v>4.9622305471964632</c:v>
                </c:pt>
                <c:pt idx="397">
                  <c:v>4.6422450464224507</c:v>
                </c:pt>
                <c:pt idx="398">
                  <c:v>4.4748746790561196</c:v>
                </c:pt>
                <c:pt idx="399">
                  <c:v>4.4060052219321157</c:v>
                </c:pt>
                <c:pt idx="400">
                  <c:v>4.3945135164582396</c:v>
                </c:pt>
                <c:pt idx="401">
                  <c:v>4.5998676835890207</c:v>
                </c:pt>
                <c:pt idx="402">
                  <c:v>4.648885157909465</c:v>
                </c:pt>
                <c:pt idx="403">
                  <c:v>4.6202216172692756</c:v>
                </c:pt>
                <c:pt idx="404">
                  <c:v>4.7010178954714856</c:v>
                </c:pt>
                <c:pt idx="405">
                  <c:v>4.7473542024576094</c:v>
                </c:pt>
                <c:pt idx="406">
                  <c:v>4.7080979284369118</c:v>
                </c:pt>
                <c:pt idx="407">
                  <c:v>4.4601604179244241</c:v>
                </c:pt>
                <c:pt idx="408">
                  <c:v>4.3043067013086533</c:v>
                </c:pt>
                <c:pt idx="409">
                  <c:v>4.4757966431525178</c:v>
                </c:pt>
                <c:pt idx="410">
                  <c:v>4.6541725777147258</c:v>
                </c:pt>
                <c:pt idx="411">
                  <c:v>4.7456290258972009</c:v>
                </c:pt>
                <c:pt idx="412">
                  <c:v>4.8890172456473309</c:v>
                </c:pt>
                <c:pt idx="413">
                  <c:v>5.2588208854595848</c:v>
                </c:pt>
                <c:pt idx="414">
                  <c:v>5.5250398672701779</c:v>
                </c:pt>
                <c:pt idx="415">
                  <c:v>5.1641188157829916</c:v>
                </c:pt>
                <c:pt idx="416">
                  <c:v>4.2632987674899434</c:v>
                </c:pt>
                <c:pt idx="417">
                  <c:v>3.5237311079168818</c:v>
                </c:pt>
                <c:pt idx="418">
                  <c:v>2.8236888671360263</c:v>
                </c:pt>
                <c:pt idx="419">
                  <c:v>2.2145028224055578</c:v>
                </c:pt>
                <c:pt idx="420">
                  <c:v>1.9734169133437804</c:v>
                </c:pt>
                <c:pt idx="421">
                  <c:v>2.4441305806813514</c:v>
                </c:pt>
                <c:pt idx="422">
                  <c:v>2.6321058024095252</c:v>
                </c:pt>
                <c:pt idx="423">
                  <c:v>2.6636269526479239</c:v>
                </c:pt>
                <c:pt idx="424">
                  <c:v>2.6089378890638901</c:v>
                </c:pt>
                <c:pt idx="425">
                  <c:v>2.8730784640364373</c:v>
                </c:pt>
                <c:pt idx="426">
                  <c:v>2.8073379090317574</c:v>
                </c:pt>
                <c:pt idx="427">
                  <c:v>2.9077465758503438</c:v>
                </c:pt>
                <c:pt idx="428">
                  <c:v>3.1621513187068433</c:v>
                </c:pt>
                <c:pt idx="429">
                  <c:v>3.2667100871122687</c:v>
                </c:pt>
                <c:pt idx="430">
                  <c:v>3.5763775676556899</c:v>
                </c:pt>
                <c:pt idx="431">
                  <c:v>4.0145188297573613</c:v>
                </c:pt>
                <c:pt idx="432">
                  <c:v>4.4457877672143766</c:v>
                </c:pt>
                <c:pt idx="433">
                  <c:v>4.7972420240738582</c:v>
                </c:pt>
                <c:pt idx="434">
                  <c:v>4.8021925643469974</c:v>
                </c:pt>
                <c:pt idx="435">
                  <c:v>5.7198732041515417</c:v>
                </c:pt>
                <c:pt idx="436">
                  <c:v>5.1390194429327654</c:v>
                </c:pt>
                <c:pt idx="437">
                  <c:v>4.7797096030410673</c:v>
                </c:pt>
                <c:pt idx="438">
                  <c:v>4.6352451914746142</c:v>
                </c:pt>
                <c:pt idx="439">
                  <c:v>4.6529098862218135</c:v>
                </c:pt>
                <c:pt idx="440">
                  <c:v>4.6152155598696014</c:v>
                </c:pt>
                <c:pt idx="441">
                  <c:v>4.5479518954886764</c:v>
                </c:pt>
                <c:pt idx="442">
                  <c:v>4.3757683459717374</c:v>
                </c:pt>
                <c:pt idx="443">
                  <c:v>4.2036764356623753</c:v>
                </c:pt>
                <c:pt idx="444">
                  <c:v>3.9821783092478871</c:v>
                </c:pt>
                <c:pt idx="445">
                  <c:v>3.9456603429820762</c:v>
                </c:pt>
                <c:pt idx="446">
                  <c:v>3.9792247452255092</c:v>
                </c:pt>
                <c:pt idx="447">
                  <c:v>3.8849629082726858</c:v>
                </c:pt>
                <c:pt idx="448">
                  <c:v>4.0555304847635556</c:v>
                </c:pt>
                <c:pt idx="449">
                  <c:v>4.2497428109538049</c:v>
                </c:pt>
                <c:pt idx="450">
                  <c:v>4.3836577240049097</c:v>
                </c:pt>
                <c:pt idx="451">
                  <c:v>4.4642286911315772</c:v>
                </c:pt>
                <c:pt idx="452">
                  <c:v>4.5440698619008941</c:v>
                </c:pt>
                <c:pt idx="453">
                  <c:v>4.6772269184880564</c:v>
                </c:pt>
                <c:pt idx="454">
                  <c:v>4.7624578929027761</c:v>
                </c:pt>
                <c:pt idx="455">
                  <c:v>4.5291044188305722</c:v>
                </c:pt>
                <c:pt idx="456">
                  <c:v>4.5731283533957914</c:v>
                </c:pt>
                <c:pt idx="457">
                  <c:v>4.8698370708831842</c:v>
                </c:pt>
                <c:pt idx="458">
                  <c:v>4.8813111124777073</c:v>
                </c:pt>
                <c:pt idx="459">
                  <c:v>4.2983877612678185</c:v>
                </c:pt>
                <c:pt idx="460">
                  <c:v>2.8634318327911643</c:v>
                </c:pt>
                <c:pt idx="461">
                  <c:v>2.2590050466255338</c:v>
                </c:pt>
                <c:pt idx="462">
                  <c:v>2.2817025010969725</c:v>
                </c:pt>
                <c:pt idx="463">
                  <c:v>2.7806051633200699</c:v>
                </c:pt>
                <c:pt idx="464">
                  <c:v>3.226533371573729</c:v>
                </c:pt>
                <c:pt idx="465">
                  <c:v>4.2226097759090271</c:v>
                </c:pt>
                <c:pt idx="466">
                  <c:v>4.6024402521753718</c:v>
                </c:pt>
                <c:pt idx="467">
                  <c:v>4.3207163018833015</c:v>
                </c:pt>
                <c:pt idx="468">
                  <c:v>4.475453176682592</c:v>
                </c:pt>
                <c:pt idx="469">
                  <c:v>3.7647754137115843</c:v>
                </c:pt>
                <c:pt idx="470">
                  <c:v>3.5914959151997881</c:v>
                </c:pt>
                <c:pt idx="471">
                  <c:v>3.1644020075896688</c:v>
                </c:pt>
                <c:pt idx="472">
                  <c:v>2.9204231203263928</c:v>
                </c:pt>
                <c:pt idx="473">
                  <c:v>2.9115255367724391</c:v>
                </c:pt>
                <c:pt idx="474">
                  <c:v>2.8295430616971995</c:v>
                </c:pt>
                <c:pt idx="475">
                  <c:v>2.5156735683051474</c:v>
                </c:pt>
                <c:pt idx="476">
                  <c:v>2.6242315229939059</c:v>
                </c:pt>
                <c:pt idx="477">
                  <c:v>2.7345450587723121</c:v>
                </c:pt>
                <c:pt idx="478">
                  <c:v>2.9016555707719216</c:v>
                </c:pt>
                <c:pt idx="479">
                  <c:v>2.9690732729666554</c:v>
                </c:pt>
                <c:pt idx="480">
                  <c:v>3.1457986688851904</c:v>
                </c:pt>
                <c:pt idx="481">
                  <c:v>3.0986128816468717</c:v>
                </c:pt>
                <c:pt idx="482">
                  <c:v>2.9805805122453708</c:v>
                </c:pt>
                <c:pt idx="483">
                  <c:v>2.7933946507962646</c:v>
                </c:pt>
                <c:pt idx="484">
                  <c:v>2.7438816551912195</c:v>
                </c:pt>
                <c:pt idx="485">
                  <c:v>2.4853963979468903</c:v>
                </c:pt>
                <c:pt idx="486">
                  <c:v>2.018781659101375</c:v>
                </c:pt>
                <c:pt idx="487">
                  <c:v>1.9444382361486716</c:v>
                </c:pt>
                <c:pt idx="488">
                  <c:v>2.1586702591203815</c:v>
                </c:pt>
                <c:pt idx="489">
                  <c:v>3.3579801958125097</c:v>
                </c:pt>
                <c:pt idx="490">
                  <c:v>3.1956194483815024</c:v>
                </c:pt>
                <c:pt idx="491">
                  <c:v>3.0928345209817891</c:v>
                </c:pt>
                <c:pt idx="492">
                  <c:v>2.8877154189313523</c:v>
                </c:pt>
                <c:pt idx="493">
                  <c:v>2.7217762879957892</c:v>
                </c:pt>
                <c:pt idx="494">
                  <c:v>2.5006766536827612</c:v>
                </c:pt>
                <c:pt idx="495">
                  <c:v>5.46351927734064</c:v>
                </c:pt>
                <c:pt idx="496">
                  <c:v>3.2142327480976993</c:v>
                </c:pt>
                <c:pt idx="497">
                  <c:v>3.3716291586052169</c:v>
                </c:pt>
                <c:pt idx="498">
                  <c:v>3.9341125631280267</c:v>
                </c:pt>
                <c:pt idx="499">
                  <c:v>2.7624773998234033</c:v>
                </c:pt>
                <c:pt idx="500">
                  <c:v>2.4558635638844781</c:v>
                </c:pt>
                <c:pt idx="501">
                  <c:v>1.6027889046483477</c:v>
                </c:pt>
                <c:pt idx="502">
                  <c:v>1.5582799491082786</c:v>
                </c:pt>
                <c:pt idx="503">
                  <c:v>1.613560703852164</c:v>
                </c:pt>
                <c:pt idx="504">
                  <c:v>1.7610071824950204</c:v>
                </c:pt>
                <c:pt idx="505">
                  <c:v>2.097227465290886</c:v>
                </c:pt>
                <c:pt idx="506">
                  <c:v>1.9355146086687229</c:v>
                </c:pt>
              </c:numCache>
            </c:numRef>
          </c:xVal>
          <c:yVal>
            <c:numRef>
              <c:f>'SCPT-14'!$AJ$13:$AJ$9908</c:f>
              <c:numCache>
                <c:formatCode>0.0</c:formatCode>
                <c:ptCount val="9896"/>
                <c:pt idx="0">
                  <c:v>0.22410086399999998</c:v>
                </c:pt>
                <c:pt idx="1">
                  <c:v>2.498183424</c:v>
                </c:pt>
                <c:pt idx="2">
                  <c:v>2.5519034879999998</c:v>
                </c:pt>
                <c:pt idx="3">
                  <c:v>2.5519034879999998</c:v>
                </c:pt>
                <c:pt idx="4">
                  <c:v>3.5365040639999994</c:v>
                </c:pt>
                <c:pt idx="5">
                  <c:v>3.7283327999999996</c:v>
                </c:pt>
                <c:pt idx="6">
                  <c:v>3.8788692479999991</c:v>
                </c:pt>
                <c:pt idx="7">
                  <c:v>3.9754851839999996</c:v>
                </c:pt>
                <c:pt idx="8">
                  <c:v>3.9746833919999998</c:v>
                </c:pt>
                <c:pt idx="9">
                  <c:v>3.9800954879999995</c:v>
                </c:pt>
                <c:pt idx="10">
                  <c:v>3.9800954879999995</c:v>
                </c:pt>
                <c:pt idx="11">
                  <c:v>3.9800954879999995</c:v>
                </c:pt>
                <c:pt idx="12">
                  <c:v>3.9800954879999995</c:v>
                </c:pt>
                <c:pt idx="13">
                  <c:v>3.9800954879999995</c:v>
                </c:pt>
                <c:pt idx="14">
                  <c:v>3.9800954879999995</c:v>
                </c:pt>
                <c:pt idx="15">
                  <c:v>4.0019443199999998</c:v>
                </c:pt>
                <c:pt idx="16">
                  <c:v>4.0019443199999998</c:v>
                </c:pt>
                <c:pt idx="17">
                  <c:v>4.0019443199999998</c:v>
                </c:pt>
                <c:pt idx="18">
                  <c:v>4.0019443199999998</c:v>
                </c:pt>
                <c:pt idx="19">
                  <c:v>4.0019443199999998</c:v>
                </c:pt>
                <c:pt idx="20">
                  <c:v>4.0019443199999998</c:v>
                </c:pt>
                <c:pt idx="21">
                  <c:v>4.248695807999999</c:v>
                </c:pt>
                <c:pt idx="22">
                  <c:v>4.2108111360000002</c:v>
                </c:pt>
                <c:pt idx="23">
                  <c:v>4.0602746880000007</c:v>
                </c:pt>
                <c:pt idx="24">
                  <c:v>3.9800954879999995</c:v>
                </c:pt>
                <c:pt idx="25">
                  <c:v>3.791874816</c:v>
                </c:pt>
                <c:pt idx="26">
                  <c:v>3.7549923839999999</c:v>
                </c:pt>
                <c:pt idx="27">
                  <c:v>3.6603809279999999</c:v>
                </c:pt>
                <c:pt idx="28">
                  <c:v>3.6603809279999999</c:v>
                </c:pt>
                <c:pt idx="29">
                  <c:v>3.5812039679999996</c:v>
                </c:pt>
                <c:pt idx="30">
                  <c:v>3.5812039679999996</c:v>
                </c:pt>
                <c:pt idx="31">
                  <c:v>3.7816519680000003</c:v>
                </c:pt>
                <c:pt idx="32">
                  <c:v>3.9987371519999999</c:v>
                </c:pt>
                <c:pt idx="33">
                  <c:v>4.1861560319999995</c:v>
                </c:pt>
                <c:pt idx="34">
                  <c:v>4.242081024</c:v>
                </c:pt>
                <c:pt idx="35">
                  <c:v>4.3723722239999994</c:v>
                </c:pt>
                <c:pt idx="36">
                  <c:v>4.3910138879999998</c:v>
                </c:pt>
                <c:pt idx="37">
                  <c:v>4.353931008</c:v>
                </c:pt>
                <c:pt idx="38">
                  <c:v>4.3789870080000002</c:v>
                </c:pt>
                <c:pt idx="39">
                  <c:v>4.2980060159999995</c:v>
                </c:pt>
                <c:pt idx="40">
                  <c:v>4.1849533439999993</c:v>
                </c:pt>
                <c:pt idx="41">
                  <c:v>4.1224135679999989</c:v>
                </c:pt>
                <c:pt idx="42">
                  <c:v>4.009761791999999</c:v>
                </c:pt>
                <c:pt idx="43">
                  <c:v>3.9408076799999998</c:v>
                </c:pt>
                <c:pt idx="44">
                  <c:v>4.0217886719999996</c:v>
                </c:pt>
                <c:pt idx="45">
                  <c:v>4.0588715519999994</c:v>
                </c:pt>
                <c:pt idx="46">
                  <c:v>3.9847057919999997</c:v>
                </c:pt>
                <c:pt idx="47">
                  <c:v>4.0348177919999992</c:v>
                </c:pt>
                <c:pt idx="48">
                  <c:v>4.0913441280000002</c:v>
                </c:pt>
                <c:pt idx="49">
                  <c:v>4.1035714560000001</c:v>
                </c:pt>
                <c:pt idx="50">
                  <c:v>4.0781145599999995</c:v>
                </c:pt>
                <c:pt idx="51">
                  <c:v>3.8111178239999997</c:v>
                </c:pt>
                <c:pt idx="52">
                  <c:v>3.7167068159999994</c:v>
                </c:pt>
                <c:pt idx="53">
                  <c:v>3.6234984959999998</c:v>
                </c:pt>
                <c:pt idx="54">
                  <c:v>3.6930539519999996</c:v>
                </c:pt>
                <c:pt idx="55">
                  <c:v>3.7606049279999998</c:v>
                </c:pt>
                <c:pt idx="56">
                  <c:v>3.5657694719999999</c:v>
                </c:pt>
                <c:pt idx="57">
                  <c:v>3.3943864320000001</c:v>
                </c:pt>
                <c:pt idx="58">
                  <c:v>3.6311155199999998</c:v>
                </c:pt>
                <c:pt idx="59">
                  <c:v>3.6692006399999997</c:v>
                </c:pt>
                <c:pt idx="60">
                  <c:v>3.5938321919999994</c:v>
                </c:pt>
                <c:pt idx="61">
                  <c:v>3.5431188480000002</c:v>
                </c:pt>
                <c:pt idx="62">
                  <c:v>3.5431188480000002</c:v>
                </c:pt>
                <c:pt idx="63">
                  <c:v>3.5431188480000002</c:v>
                </c:pt>
                <c:pt idx="64">
                  <c:v>3.3991971839999997</c:v>
                </c:pt>
                <c:pt idx="65">
                  <c:v>3.4058119680000001</c:v>
                </c:pt>
                <c:pt idx="66">
                  <c:v>3.3931837439999999</c:v>
                </c:pt>
                <c:pt idx="67">
                  <c:v>3.5300897279999996</c:v>
                </c:pt>
                <c:pt idx="68">
                  <c:v>3.5557470719999995</c:v>
                </c:pt>
                <c:pt idx="69">
                  <c:v>3.5254794239999998</c:v>
                </c:pt>
                <c:pt idx="70">
                  <c:v>3.4926059519999999</c:v>
                </c:pt>
                <c:pt idx="71">
                  <c:v>3.2049630719999995</c:v>
                </c:pt>
                <c:pt idx="72">
                  <c:v>3.1420224000000001</c:v>
                </c:pt>
                <c:pt idx="73">
                  <c:v>3.0231567359999993</c:v>
                </c:pt>
                <c:pt idx="74">
                  <c:v>3.1350067199999994</c:v>
                </c:pt>
                <c:pt idx="75">
                  <c:v>3.2101747199999995</c:v>
                </c:pt>
                <c:pt idx="76">
                  <c:v>3.3226260480000001</c:v>
                </c:pt>
                <c:pt idx="77">
                  <c:v>3.3228264959999998</c:v>
                </c:pt>
                <c:pt idx="78">
                  <c:v>3.0730682879999995</c:v>
                </c:pt>
                <c:pt idx="79">
                  <c:v>3.0602396160000001</c:v>
                </c:pt>
                <c:pt idx="80">
                  <c:v>2.9902832639999999</c:v>
                </c:pt>
                <c:pt idx="81">
                  <c:v>2.8778319360000002</c:v>
                </c:pt>
                <c:pt idx="82">
                  <c:v>2.804067072</c:v>
                </c:pt>
                <c:pt idx="83">
                  <c:v>2.6106347520000002</c:v>
                </c:pt>
                <c:pt idx="84">
                  <c:v>2.5974051839999994</c:v>
                </c:pt>
                <c:pt idx="85">
                  <c:v>2.5978060799999994</c:v>
                </c:pt>
                <c:pt idx="86">
                  <c:v>2.616648192</c:v>
                </c:pt>
                <c:pt idx="87">
                  <c:v>2.5549102079999999</c:v>
                </c:pt>
                <c:pt idx="88">
                  <c:v>2.5984074239999995</c:v>
                </c:pt>
                <c:pt idx="89">
                  <c:v>2.7723962879999995</c:v>
                </c:pt>
                <c:pt idx="90">
                  <c:v>2.8241118719999996</c:v>
                </c:pt>
                <c:pt idx="91">
                  <c:v>3.2165890559999992</c:v>
                </c:pt>
                <c:pt idx="92">
                  <c:v>3.4166361599999999</c:v>
                </c:pt>
                <c:pt idx="93">
                  <c:v>3.6601804799999993</c:v>
                </c:pt>
                <c:pt idx="94">
                  <c:v>3.8830786559999999</c:v>
                </c:pt>
                <c:pt idx="95">
                  <c:v>3.8900943359999998</c:v>
                </c:pt>
                <c:pt idx="96">
                  <c:v>3.7397583359999995</c:v>
                </c:pt>
                <c:pt idx="97">
                  <c:v>3.7203148799999997</c:v>
                </c:pt>
                <c:pt idx="98">
                  <c:v>3.7199139839999997</c:v>
                </c:pt>
                <c:pt idx="99">
                  <c:v>3.6240998399999995</c:v>
                </c:pt>
                <c:pt idx="100">
                  <c:v>3.5918277119999997</c:v>
                </c:pt>
                <c:pt idx="101">
                  <c:v>3.7068848640000001</c:v>
                </c:pt>
                <c:pt idx="102">
                  <c:v>3.8059061759999997</c:v>
                </c:pt>
                <c:pt idx="103">
                  <c:v>3.9640596479999997</c:v>
                </c:pt>
                <c:pt idx="104">
                  <c:v>4.201790975999999</c:v>
                </c:pt>
                <c:pt idx="105">
                  <c:v>4.3268705280000006</c:v>
                </c:pt>
                <c:pt idx="106">
                  <c:v>4.4505469440000001</c:v>
                </c:pt>
                <c:pt idx="107">
                  <c:v>4.5481651199999993</c:v>
                </c:pt>
                <c:pt idx="108">
                  <c:v>4.9711103999999997</c:v>
                </c:pt>
                <c:pt idx="109">
                  <c:v>5.61855744</c:v>
                </c:pt>
                <c:pt idx="110">
                  <c:v>5.8629035519999988</c:v>
                </c:pt>
                <c:pt idx="111">
                  <c:v>5.0434721279999994</c:v>
                </c:pt>
                <c:pt idx="112">
                  <c:v>4.0402298879999998</c:v>
                </c:pt>
                <c:pt idx="113">
                  <c:v>3.8536127999999996</c:v>
                </c:pt>
                <c:pt idx="114">
                  <c:v>3.7944806399999997</c:v>
                </c:pt>
                <c:pt idx="115">
                  <c:v>4.0286039039999997</c:v>
                </c:pt>
                <c:pt idx="116">
                  <c:v>4.2494975999999989</c:v>
                </c:pt>
                <c:pt idx="117">
                  <c:v>4.3942210560000001</c:v>
                </c:pt>
                <c:pt idx="118">
                  <c:v>4.4968504319999996</c:v>
                </c:pt>
                <c:pt idx="119">
                  <c:v>5.0134049279999999</c:v>
                </c:pt>
                <c:pt idx="120">
                  <c:v>5.1777722879999999</c:v>
                </c:pt>
                <c:pt idx="121">
                  <c:v>4.9288158719999995</c:v>
                </c:pt>
                <c:pt idx="122">
                  <c:v>4.6113062399999993</c:v>
                </c:pt>
                <c:pt idx="123">
                  <c:v>4.3605457919999999</c:v>
                </c:pt>
                <c:pt idx="124">
                  <c:v>4.0993620479999997</c:v>
                </c:pt>
                <c:pt idx="125">
                  <c:v>3.9718771199999998</c:v>
                </c:pt>
                <c:pt idx="126">
                  <c:v>3.8457953279999995</c:v>
                </c:pt>
                <c:pt idx="127">
                  <c:v>3.7421637119999995</c:v>
                </c:pt>
                <c:pt idx="128">
                  <c:v>3.5276843520000001</c:v>
                </c:pt>
                <c:pt idx="129">
                  <c:v>3.3857671679999997</c:v>
                </c:pt>
                <c:pt idx="130">
                  <c:v>3.6172846079999998</c:v>
                </c:pt>
                <c:pt idx="131">
                  <c:v>3.7810506240000001</c:v>
                </c:pt>
                <c:pt idx="132">
                  <c:v>3.4370818559999994</c:v>
                </c:pt>
                <c:pt idx="133">
                  <c:v>4.0650854399999998</c:v>
                </c:pt>
                <c:pt idx="134">
                  <c:v>5.0118013439999993</c:v>
                </c:pt>
                <c:pt idx="135">
                  <c:v>3.8550159359999991</c:v>
                </c:pt>
                <c:pt idx="136">
                  <c:v>3.5016261119999998</c:v>
                </c:pt>
                <c:pt idx="137">
                  <c:v>3.5016261119999998</c:v>
                </c:pt>
                <c:pt idx="138">
                  <c:v>3.6291110399999997</c:v>
                </c:pt>
                <c:pt idx="139">
                  <c:v>4.1166005759999997</c:v>
                </c:pt>
                <c:pt idx="140">
                  <c:v>4.0376240639999992</c:v>
                </c:pt>
                <c:pt idx="141">
                  <c:v>4.0131694079999995</c:v>
                </c:pt>
                <c:pt idx="142">
                  <c:v>4.1115893760000004</c:v>
                </c:pt>
                <c:pt idx="143">
                  <c:v>3.7553932799999994</c:v>
                </c:pt>
                <c:pt idx="144">
                  <c:v>3.6343226879999992</c:v>
                </c:pt>
                <c:pt idx="145">
                  <c:v>3.4432957439999994</c:v>
                </c:pt>
                <c:pt idx="146">
                  <c:v>3.3438735359999989</c:v>
                </c:pt>
                <c:pt idx="147">
                  <c:v>3.145229568</c:v>
                </c:pt>
                <c:pt idx="148">
                  <c:v>3.2949642239999997</c:v>
                </c:pt>
                <c:pt idx="149">
                  <c:v>3.3951882239999995</c:v>
                </c:pt>
                <c:pt idx="150">
                  <c:v>3.8395814399999999</c:v>
                </c:pt>
                <c:pt idx="151">
                  <c:v>3.5142543359999996</c:v>
                </c:pt>
                <c:pt idx="152">
                  <c:v>4.0376240640000001</c:v>
                </c:pt>
                <c:pt idx="153">
                  <c:v>4.5231091199999991</c:v>
                </c:pt>
                <c:pt idx="154">
                  <c:v>4.5712166399999994</c:v>
                </c:pt>
                <c:pt idx="155">
                  <c:v>4.7331786239999998</c:v>
                </c:pt>
                <c:pt idx="156">
                  <c:v>4.6511953919999991</c:v>
                </c:pt>
                <c:pt idx="157">
                  <c:v>4.3697663999999996</c:v>
                </c:pt>
                <c:pt idx="158">
                  <c:v>4.0456419839999995</c:v>
                </c:pt>
                <c:pt idx="159">
                  <c:v>3.7634111999999997</c:v>
                </c:pt>
                <c:pt idx="160">
                  <c:v>3.4453002239999995</c:v>
                </c:pt>
                <c:pt idx="161">
                  <c:v>3.1746954239999998</c:v>
                </c:pt>
                <c:pt idx="162">
                  <c:v>3.0672552959999995</c:v>
                </c:pt>
                <c:pt idx="163">
                  <c:v>2.9495923199999994</c:v>
                </c:pt>
                <c:pt idx="164">
                  <c:v>2.9532003839999996</c:v>
                </c:pt>
                <c:pt idx="165">
                  <c:v>3.0436024319999997</c:v>
                </c:pt>
                <c:pt idx="166">
                  <c:v>3.2763225599999997</c:v>
                </c:pt>
                <c:pt idx="167">
                  <c:v>3.3412677119999992</c:v>
                </c:pt>
                <c:pt idx="168">
                  <c:v>3.3671255039999992</c:v>
                </c:pt>
                <c:pt idx="169">
                  <c:v>3.5375063039999994</c:v>
                </c:pt>
                <c:pt idx="170">
                  <c:v>3.5645667839999993</c:v>
                </c:pt>
                <c:pt idx="171">
                  <c:v>3.5541434879999998</c:v>
                </c:pt>
                <c:pt idx="172">
                  <c:v>3.581604864</c:v>
                </c:pt>
                <c:pt idx="173">
                  <c:v>3.6379307519999995</c:v>
                </c:pt>
                <c:pt idx="174">
                  <c:v>3.472160256</c:v>
                </c:pt>
                <c:pt idx="175">
                  <c:v>3.3500874239999998</c:v>
                </c:pt>
                <c:pt idx="176">
                  <c:v>3.0630458879999996</c:v>
                </c:pt>
                <c:pt idx="177">
                  <c:v>2.9892810239999994</c:v>
                </c:pt>
                <c:pt idx="178">
                  <c:v>2.7910379519999995</c:v>
                </c:pt>
                <c:pt idx="179">
                  <c:v>2.7164712959999999</c:v>
                </c:pt>
                <c:pt idx="180">
                  <c:v>2.7000345599999998</c:v>
                </c:pt>
                <c:pt idx="181">
                  <c:v>2.712261888</c:v>
                </c:pt>
                <c:pt idx="182">
                  <c:v>2.7140659199999999</c:v>
                </c:pt>
                <c:pt idx="183">
                  <c:v>2.8024634879999994</c:v>
                </c:pt>
                <c:pt idx="184">
                  <c:v>2.9906841599999998</c:v>
                </c:pt>
                <c:pt idx="185">
                  <c:v>3.0590369279999994</c:v>
                </c:pt>
                <c:pt idx="186">
                  <c:v>2.9724433919999997</c:v>
                </c:pt>
                <c:pt idx="187">
                  <c:v>2.9658286079999994</c:v>
                </c:pt>
                <c:pt idx="188">
                  <c:v>2.9409730559999998</c:v>
                </c:pt>
                <c:pt idx="189">
                  <c:v>2.9217300479999992</c:v>
                </c:pt>
                <c:pt idx="190">
                  <c:v>2.8884556799999994</c:v>
                </c:pt>
                <c:pt idx="191">
                  <c:v>2.7387210239999997</c:v>
                </c:pt>
                <c:pt idx="192">
                  <c:v>2.5164241919999997</c:v>
                </c:pt>
                <c:pt idx="193">
                  <c:v>2.4486727679999998</c:v>
                </c:pt>
                <c:pt idx="194">
                  <c:v>2.252434176</c:v>
                </c:pt>
                <c:pt idx="195">
                  <c:v>2.1211407359999996</c:v>
                </c:pt>
                <c:pt idx="196">
                  <c:v>1.9347240960000001</c:v>
                </c:pt>
                <c:pt idx="197">
                  <c:v>1.819666944</c:v>
                </c:pt>
                <c:pt idx="198">
                  <c:v>1.7553231359999997</c:v>
                </c:pt>
                <c:pt idx="199">
                  <c:v>1.7541204479999997</c:v>
                </c:pt>
                <c:pt idx="200">
                  <c:v>1.8669726719999997</c:v>
                </c:pt>
                <c:pt idx="201">
                  <c:v>1.88521344</c:v>
                </c:pt>
                <c:pt idx="202">
                  <c:v>2.1237465599999998</c:v>
                </c:pt>
                <c:pt idx="203">
                  <c:v>2.3731038719999993</c:v>
                </c:pt>
                <c:pt idx="204">
                  <c:v>2.5406784</c:v>
                </c:pt>
                <c:pt idx="205">
                  <c:v>2.7928419839999994</c:v>
                </c:pt>
                <c:pt idx="206">
                  <c:v>2.9423761919999998</c:v>
                </c:pt>
                <c:pt idx="207">
                  <c:v>3.0636472320000001</c:v>
                </c:pt>
                <c:pt idx="208">
                  <c:v>3.0492149759999996</c:v>
                </c:pt>
                <c:pt idx="209">
                  <c:v>3.0973224959999994</c:v>
                </c:pt>
                <c:pt idx="210">
                  <c:v>3.1332026879999999</c:v>
                </c:pt>
                <c:pt idx="211">
                  <c:v>3.1239820799999998</c:v>
                </c:pt>
                <c:pt idx="212">
                  <c:v>3.0664535039999996</c:v>
                </c:pt>
                <c:pt idx="213">
                  <c:v>3.096520704</c:v>
                </c:pt>
                <c:pt idx="214">
                  <c:v>3.0049159679999997</c:v>
                </c:pt>
                <c:pt idx="215">
                  <c:v>2.9101040639999995</c:v>
                </c:pt>
                <c:pt idx="216">
                  <c:v>2.8026639359999996</c:v>
                </c:pt>
                <c:pt idx="217">
                  <c:v>2.7453358079999992</c:v>
                </c:pt>
                <c:pt idx="218">
                  <c:v>2.5525048319999999</c:v>
                </c:pt>
                <c:pt idx="219">
                  <c:v>2.5505003519999998</c:v>
                </c:pt>
                <c:pt idx="220">
                  <c:v>2.5188295679999997</c:v>
                </c:pt>
                <c:pt idx="221">
                  <c:v>2.5244421119999996</c:v>
                </c:pt>
                <c:pt idx="222">
                  <c:v>2.4927713279999995</c:v>
                </c:pt>
                <c:pt idx="223">
                  <c:v>2.4853547520000001</c:v>
                </c:pt>
                <c:pt idx="224">
                  <c:v>2.5789639680000001</c:v>
                </c:pt>
                <c:pt idx="225">
                  <c:v>2.6162472960000001</c:v>
                </c:pt>
                <c:pt idx="226">
                  <c:v>2.7725967359999997</c:v>
                </c:pt>
                <c:pt idx="227">
                  <c:v>2.9540021759999999</c:v>
                </c:pt>
                <c:pt idx="228">
                  <c:v>3.1295946239999997</c:v>
                </c:pt>
                <c:pt idx="229">
                  <c:v>3.3989967359999995</c:v>
                </c:pt>
                <c:pt idx="230">
                  <c:v>3.7181099519999998</c:v>
                </c:pt>
                <c:pt idx="231">
                  <c:v>3.8995153920000001</c:v>
                </c:pt>
                <c:pt idx="232">
                  <c:v>3.8995153920000001</c:v>
                </c:pt>
                <c:pt idx="233">
                  <c:v>4.2797652480000004</c:v>
                </c:pt>
                <c:pt idx="234">
                  <c:v>4.5599915519999996</c:v>
                </c:pt>
                <c:pt idx="235">
                  <c:v>4.7780789759999998</c:v>
                </c:pt>
                <c:pt idx="236">
                  <c:v>4.885318655999999</c:v>
                </c:pt>
                <c:pt idx="237">
                  <c:v>5.2902236159999996</c:v>
                </c:pt>
                <c:pt idx="238">
                  <c:v>6.1505464319999996</c:v>
                </c:pt>
                <c:pt idx="239">
                  <c:v>6.6703080959999994</c:v>
                </c:pt>
                <c:pt idx="240">
                  <c:v>7.6727485440000001</c:v>
                </c:pt>
                <c:pt idx="241">
                  <c:v>8.1395919359999986</c:v>
                </c:pt>
                <c:pt idx="242">
                  <c:v>8.2813086719999998</c:v>
                </c:pt>
                <c:pt idx="243">
                  <c:v>8.3807308799999998</c:v>
                </c:pt>
                <c:pt idx="244">
                  <c:v>8.6659683839999975</c:v>
                </c:pt>
                <c:pt idx="245">
                  <c:v>8.570956031999998</c:v>
                </c:pt>
                <c:pt idx="246">
                  <c:v>8.4583042559999981</c:v>
                </c:pt>
                <c:pt idx="247">
                  <c:v>8.4943848960000015</c:v>
                </c:pt>
                <c:pt idx="248">
                  <c:v>8.4494845439999988</c:v>
                </c:pt>
                <c:pt idx="249">
                  <c:v>8.7545663999999999</c:v>
                </c:pt>
                <c:pt idx="250">
                  <c:v>9.0095362560000005</c:v>
                </c:pt>
                <c:pt idx="251">
                  <c:v>9.104548608</c:v>
                </c:pt>
                <c:pt idx="252">
                  <c:v>9.0975329279999997</c:v>
                </c:pt>
                <c:pt idx="253">
                  <c:v>9.8081210879999983</c:v>
                </c:pt>
                <c:pt idx="254">
                  <c:v>10.015183871999998</c:v>
                </c:pt>
                <c:pt idx="255">
                  <c:v>10.750226687999998</c:v>
                </c:pt>
                <c:pt idx="256">
                  <c:v>10.873702655999999</c:v>
                </c:pt>
                <c:pt idx="257">
                  <c:v>10.916197631999998</c:v>
                </c:pt>
                <c:pt idx="258">
                  <c:v>10.821987071999999</c:v>
                </c:pt>
                <c:pt idx="259">
                  <c:v>10.827599615999999</c:v>
                </c:pt>
                <c:pt idx="260">
                  <c:v>11.063326464000001</c:v>
                </c:pt>
                <c:pt idx="261">
                  <c:v>11.191412735999998</c:v>
                </c:pt>
                <c:pt idx="262">
                  <c:v>10.904571647999999</c:v>
                </c:pt>
                <c:pt idx="263">
                  <c:v>10.765661183999997</c:v>
                </c:pt>
                <c:pt idx="264">
                  <c:v>10.247903999999998</c:v>
                </c:pt>
                <c:pt idx="265">
                  <c:v>9.8862958079999999</c:v>
                </c:pt>
                <c:pt idx="266">
                  <c:v>10.372783103999998</c:v>
                </c:pt>
                <c:pt idx="267">
                  <c:v>11.247137279999999</c:v>
                </c:pt>
                <c:pt idx="268">
                  <c:v>13.691801087999998</c:v>
                </c:pt>
                <c:pt idx="269">
                  <c:v>14.430451967999998</c:v>
                </c:pt>
                <c:pt idx="270">
                  <c:v>16.139471615999998</c:v>
                </c:pt>
                <c:pt idx="271">
                  <c:v>17.1783936</c:v>
                </c:pt>
                <c:pt idx="272">
                  <c:v>18.492129792</c:v>
                </c:pt>
                <c:pt idx="273">
                  <c:v>19.578557952000001</c:v>
                </c:pt>
                <c:pt idx="274">
                  <c:v>19.803059712000003</c:v>
                </c:pt>
                <c:pt idx="275">
                  <c:v>19.717668863999997</c:v>
                </c:pt>
                <c:pt idx="276">
                  <c:v>19.531252223999999</c:v>
                </c:pt>
                <c:pt idx="277">
                  <c:v>18.897034752</c:v>
                </c:pt>
                <c:pt idx="278">
                  <c:v>18.67574016</c:v>
                </c:pt>
                <c:pt idx="279">
                  <c:v>18.725651711999998</c:v>
                </c:pt>
                <c:pt idx="280">
                  <c:v>18.201079296</c:v>
                </c:pt>
                <c:pt idx="281">
                  <c:v>18.114886656000003</c:v>
                </c:pt>
                <c:pt idx="282">
                  <c:v>18.003237119999998</c:v>
                </c:pt>
                <c:pt idx="283">
                  <c:v>18.217916927999998</c:v>
                </c:pt>
                <c:pt idx="284">
                  <c:v>18.517987583999997</c:v>
                </c:pt>
                <c:pt idx="285">
                  <c:v>18.554268671999999</c:v>
                </c:pt>
                <c:pt idx="286">
                  <c:v>18.293485823999998</c:v>
                </c:pt>
                <c:pt idx="287">
                  <c:v>17.908826112</c:v>
                </c:pt>
                <c:pt idx="288">
                  <c:v>17.948715263999997</c:v>
                </c:pt>
                <c:pt idx="289">
                  <c:v>18.261013247999998</c:v>
                </c:pt>
                <c:pt idx="290">
                  <c:v>18.311325695999997</c:v>
                </c:pt>
                <c:pt idx="291">
                  <c:v>18.547854336</c:v>
                </c:pt>
                <c:pt idx="292">
                  <c:v>19.232785151999998</c:v>
                </c:pt>
                <c:pt idx="293">
                  <c:v>19.670964479999999</c:v>
                </c:pt>
                <c:pt idx="294">
                  <c:v>19.795041791999996</c:v>
                </c:pt>
                <c:pt idx="295">
                  <c:v>20.680220160000001</c:v>
                </c:pt>
                <c:pt idx="296">
                  <c:v>21.127820543999999</c:v>
                </c:pt>
                <c:pt idx="297">
                  <c:v>20.704674815999997</c:v>
                </c:pt>
                <c:pt idx="298">
                  <c:v>20.478769920000001</c:v>
                </c:pt>
                <c:pt idx="299">
                  <c:v>20.377744127999996</c:v>
                </c:pt>
                <c:pt idx="300">
                  <c:v>20.016336383999999</c:v>
                </c:pt>
                <c:pt idx="301">
                  <c:v>20.140814591999998</c:v>
                </c:pt>
                <c:pt idx="302">
                  <c:v>19.964821247999996</c:v>
                </c:pt>
                <c:pt idx="303">
                  <c:v>18.543244032</c:v>
                </c:pt>
                <c:pt idx="304">
                  <c:v>17.332337663999997</c:v>
                </c:pt>
                <c:pt idx="305">
                  <c:v>15.399016703999999</c:v>
                </c:pt>
                <c:pt idx="306">
                  <c:v>16.085350655999999</c:v>
                </c:pt>
                <c:pt idx="307">
                  <c:v>16.995384575999996</c:v>
                </c:pt>
                <c:pt idx="308">
                  <c:v>18.019272959999999</c:v>
                </c:pt>
                <c:pt idx="309">
                  <c:v>18.67974912</c:v>
                </c:pt>
                <c:pt idx="310">
                  <c:v>18.801621504</c:v>
                </c:pt>
                <c:pt idx="311">
                  <c:v>18.204687359999998</c:v>
                </c:pt>
                <c:pt idx="312">
                  <c:v>18.39210624</c:v>
                </c:pt>
                <c:pt idx="313">
                  <c:v>17.373028607999998</c:v>
                </c:pt>
                <c:pt idx="314">
                  <c:v>17.909627903999997</c:v>
                </c:pt>
                <c:pt idx="315">
                  <c:v>18.422975231999995</c:v>
                </c:pt>
                <c:pt idx="316">
                  <c:v>19.083451391999997</c:v>
                </c:pt>
                <c:pt idx="317">
                  <c:v>19.343632895999999</c:v>
                </c:pt>
                <c:pt idx="318">
                  <c:v>19.317975552</c:v>
                </c:pt>
                <c:pt idx="319">
                  <c:v>19.423812096000002</c:v>
                </c:pt>
                <c:pt idx="320">
                  <c:v>17.023848191999999</c:v>
                </c:pt>
                <c:pt idx="321">
                  <c:v>16.775292671999999</c:v>
                </c:pt>
                <c:pt idx="322">
                  <c:v>16.650614015999999</c:v>
                </c:pt>
                <c:pt idx="323">
                  <c:v>17.087390207999999</c:v>
                </c:pt>
                <c:pt idx="324">
                  <c:v>18.757122047999999</c:v>
                </c:pt>
                <c:pt idx="325">
                  <c:v>16.446958847999998</c:v>
                </c:pt>
                <c:pt idx="326">
                  <c:v>16.908991487999998</c:v>
                </c:pt>
                <c:pt idx="327">
                  <c:v>17.05912704</c:v>
                </c:pt>
                <c:pt idx="328">
                  <c:v>17.55824256</c:v>
                </c:pt>
                <c:pt idx="329">
                  <c:v>18.444222720000003</c:v>
                </c:pt>
                <c:pt idx="330">
                  <c:v>18.669325823999998</c:v>
                </c:pt>
                <c:pt idx="331">
                  <c:v>20.189523455999996</c:v>
                </c:pt>
                <c:pt idx="332">
                  <c:v>21.000736512</c:v>
                </c:pt>
                <c:pt idx="333">
                  <c:v>22.608329471999998</c:v>
                </c:pt>
                <c:pt idx="334">
                  <c:v>23.867543808000001</c:v>
                </c:pt>
                <c:pt idx="335">
                  <c:v>22.193803007999996</c:v>
                </c:pt>
                <c:pt idx="336">
                  <c:v>21.359738880000002</c:v>
                </c:pt>
                <c:pt idx="337">
                  <c:v>20.512044288000002</c:v>
                </c:pt>
                <c:pt idx="338">
                  <c:v>20.186917631999997</c:v>
                </c:pt>
                <c:pt idx="339">
                  <c:v>19.887648767999998</c:v>
                </c:pt>
                <c:pt idx="340">
                  <c:v>20.411419391999999</c:v>
                </c:pt>
                <c:pt idx="341">
                  <c:v>19.788026111999997</c:v>
                </c:pt>
                <c:pt idx="342">
                  <c:v>19.914909695999999</c:v>
                </c:pt>
                <c:pt idx="343">
                  <c:v>20.15103744</c:v>
                </c:pt>
                <c:pt idx="344">
                  <c:v>21.060870912000002</c:v>
                </c:pt>
                <c:pt idx="345">
                  <c:v>19.816088831999995</c:v>
                </c:pt>
                <c:pt idx="346">
                  <c:v>20.864632319999998</c:v>
                </c:pt>
                <c:pt idx="347">
                  <c:v>20.265693696</c:v>
                </c:pt>
                <c:pt idx="348">
                  <c:v>19.990879487999997</c:v>
                </c:pt>
                <c:pt idx="349">
                  <c:v>20.440484351999999</c:v>
                </c:pt>
                <c:pt idx="350">
                  <c:v>19.405571327999997</c:v>
                </c:pt>
                <c:pt idx="351">
                  <c:v>19.567332863999997</c:v>
                </c:pt>
                <c:pt idx="352">
                  <c:v>19.9044864</c:v>
                </c:pt>
                <c:pt idx="353">
                  <c:v>20.316607487999999</c:v>
                </c:pt>
                <c:pt idx="354">
                  <c:v>20.789063423999998</c:v>
                </c:pt>
                <c:pt idx="355">
                  <c:v>20.963453183999995</c:v>
                </c:pt>
                <c:pt idx="356">
                  <c:v>20.041392383999998</c:v>
                </c:pt>
                <c:pt idx="357">
                  <c:v>19.567733759999999</c:v>
                </c:pt>
                <c:pt idx="358">
                  <c:v>18.011255039999998</c:v>
                </c:pt>
                <c:pt idx="359">
                  <c:v>16.145284608000001</c:v>
                </c:pt>
                <c:pt idx="360">
                  <c:v>15.386989823999999</c:v>
                </c:pt>
                <c:pt idx="361">
                  <c:v>14.627091455999999</c:v>
                </c:pt>
                <c:pt idx="362">
                  <c:v>14.791859711999997</c:v>
                </c:pt>
                <c:pt idx="363">
                  <c:v>15.877085183999998</c:v>
                </c:pt>
                <c:pt idx="364">
                  <c:v>16.363772927999999</c:v>
                </c:pt>
                <c:pt idx="365">
                  <c:v>19.604616191999995</c:v>
                </c:pt>
                <c:pt idx="366">
                  <c:v>16.398851327999999</c:v>
                </c:pt>
                <c:pt idx="367">
                  <c:v>14.130180864</c:v>
                </c:pt>
                <c:pt idx="368">
                  <c:v>16.051474943999999</c:v>
                </c:pt>
                <c:pt idx="369">
                  <c:v>16.525734911999997</c:v>
                </c:pt>
                <c:pt idx="370">
                  <c:v>18.059162111999996</c:v>
                </c:pt>
                <c:pt idx="371">
                  <c:v>17.000596223999995</c:v>
                </c:pt>
                <c:pt idx="372">
                  <c:v>17.362003967999996</c:v>
                </c:pt>
                <c:pt idx="373">
                  <c:v>17.809403903999996</c:v>
                </c:pt>
                <c:pt idx="374">
                  <c:v>17.416525823999997</c:v>
                </c:pt>
                <c:pt idx="375">
                  <c:v>17.188215551999999</c:v>
                </c:pt>
                <c:pt idx="376">
                  <c:v>17.463430656</c:v>
                </c:pt>
                <c:pt idx="377">
                  <c:v>17.475858431999995</c:v>
                </c:pt>
                <c:pt idx="378">
                  <c:v>18.001232639999998</c:v>
                </c:pt>
                <c:pt idx="379">
                  <c:v>18.887012351999999</c:v>
                </c:pt>
                <c:pt idx="380">
                  <c:v>19.411183872000002</c:v>
                </c:pt>
                <c:pt idx="381">
                  <c:v>20.160458496</c:v>
                </c:pt>
                <c:pt idx="382">
                  <c:v>20.408412672000001</c:v>
                </c:pt>
                <c:pt idx="383">
                  <c:v>20.208365567999994</c:v>
                </c:pt>
                <c:pt idx="384">
                  <c:v>19.660340736000002</c:v>
                </c:pt>
                <c:pt idx="385">
                  <c:v>18.339789311999997</c:v>
                </c:pt>
                <c:pt idx="386">
                  <c:v>17.816219136000001</c:v>
                </c:pt>
                <c:pt idx="387">
                  <c:v>17.429154047999997</c:v>
                </c:pt>
                <c:pt idx="388">
                  <c:v>17.093604096</c:v>
                </c:pt>
                <c:pt idx="389">
                  <c:v>17.428953599999996</c:v>
                </c:pt>
                <c:pt idx="390">
                  <c:v>17.043291647999997</c:v>
                </c:pt>
                <c:pt idx="391">
                  <c:v>16.158915072000003</c:v>
                </c:pt>
                <c:pt idx="392">
                  <c:v>16.022009088000001</c:v>
                </c:pt>
                <c:pt idx="393">
                  <c:v>16.18417152</c:v>
                </c:pt>
                <c:pt idx="394">
                  <c:v>16.033835519999997</c:v>
                </c:pt>
                <c:pt idx="395">
                  <c:v>16.232479487999999</c:v>
                </c:pt>
                <c:pt idx="396">
                  <c:v>16.319473919999997</c:v>
                </c:pt>
                <c:pt idx="397">
                  <c:v>16.256934143999999</c:v>
                </c:pt>
                <c:pt idx="398">
                  <c:v>16.394641919999998</c:v>
                </c:pt>
                <c:pt idx="399">
                  <c:v>16.582662143999997</c:v>
                </c:pt>
                <c:pt idx="400">
                  <c:v>16.557606143999998</c:v>
                </c:pt>
                <c:pt idx="401">
                  <c:v>16.058089727999999</c:v>
                </c:pt>
                <c:pt idx="402">
                  <c:v>15.759422207999997</c:v>
                </c:pt>
                <c:pt idx="403">
                  <c:v>15.683652864000001</c:v>
                </c:pt>
                <c:pt idx="404">
                  <c:v>15.222221567999998</c:v>
                </c:pt>
                <c:pt idx="405">
                  <c:v>15.284761343999998</c:v>
                </c:pt>
                <c:pt idx="406">
                  <c:v>15.433493759999999</c:v>
                </c:pt>
                <c:pt idx="407">
                  <c:v>16.268961023999999</c:v>
                </c:pt>
                <c:pt idx="408">
                  <c:v>16.741617408</c:v>
                </c:pt>
                <c:pt idx="409">
                  <c:v>16.480834559999998</c:v>
                </c:pt>
                <c:pt idx="410">
                  <c:v>16.107600383999998</c:v>
                </c:pt>
                <c:pt idx="411">
                  <c:v>15.248079359999997</c:v>
                </c:pt>
                <c:pt idx="412">
                  <c:v>14.575375871999999</c:v>
                </c:pt>
                <c:pt idx="413">
                  <c:v>13.37890176</c:v>
                </c:pt>
                <c:pt idx="414">
                  <c:v>12.444012288</c:v>
                </c:pt>
                <c:pt idx="415">
                  <c:v>12.207483648</c:v>
                </c:pt>
                <c:pt idx="416">
                  <c:v>12.506552063999999</c:v>
                </c:pt>
                <c:pt idx="417">
                  <c:v>14.363502336</c:v>
                </c:pt>
                <c:pt idx="418">
                  <c:v>15.972297983999999</c:v>
                </c:pt>
                <c:pt idx="419">
                  <c:v>18.465269760000002</c:v>
                </c:pt>
                <c:pt idx="420">
                  <c:v>20.721111551999996</c:v>
                </c:pt>
                <c:pt idx="421">
                  <c:v>20.010924287999995</c:v>
                </c:pt>
                <c:pt idx="422">
                  <c:v>17.020641024</c:v>
                </c:pt>
                <c:pt idx="423">
                  <c:v>17.233115904000002</c:v>
                </c:pt>
                <c:pt idx="424">
                  <c:v>18.708413183999994</c:v>
                </c:pt>
                <c:pt idx="425">
                  <c:v>19.011691008</c:v>
                </c:pt>
                <c:pt idx="426">
                  <c:v>19.099888127999996</c:v>
                </c:pt>
                <c:pt idx="427">
                  <c:v>18.922892544</c:v>
                </c:pt>
                <c:pt idx="428">
                  <c:v>18.985231871999996</c:v>
                </c:pt>
                <c:pt idx="429">
                  <c:v>19.696822271999999</c:v>
                </c:pt>
                <c:pt idx="430">
                  <c:v>19.672768512000001</c:v>
                </c:pt>
                <c:pt idx="431">
                  <c:v>19.273275647999998</c:v>
                </c:pt>
                <c:pt idx="432">
                  <c:v>18.237761279999997</c:v>
                </c:pt>
                <c:pt idx="433">
                  <c:v>17.152335359999995</c:v>
                </c:pt>
                <c:pt idx="434">
                  <c:v>16.821596159999995</c:v>
                </c:pt>
                <c:pt idx="435">
                  <c:v>15.682249727999997</c:v>
                </c:pt>
                <c:pt idx="436">
                  <c:v>16.206621695999999</c:v>
                </c:pt>
                <c:pt idx="437">
                  <c:v>16.082945279999997</c:v>
                </c:pt>
                <c:pt idx="438">
                  <c:v>16.194995712000001</c:v>
                </c:pt>
                <c:pt idx="439">
                  <c:v>16.542772991999996</c:v>
                </c:pt>
                <c:pt idx="440">
                  <c:v>16.417292543999999</c:v>
                </c:pt>
                <c:pt idx="441">
                  <c:v>16.417693439999997</c:v>
                </c:pt>
                <c:pt idx="442">
                  <c:v>16.468206336000001</c:v>
                </c:pt>
                <c:pt idx="443">
                  <c:v>16.880126976</c:v>
                </c:pt>
                <c:pt idx="444">
                  <c:v>17.366012928</c:v>
                </c:pt>
                <c:pt idx="445">
                  <c:v>17.602942463999998</c:v>
                </c:pt>
                <c:pt idx="446">
                  <c:v>17.328529151999998</c:v>
                </c:pt>
                <c:pt idx="447">
                  <c:v>17.104027391999999</c:v>
                </c:pt>
                <c:pt idx="448">
                  <c:v>16.878924288</c:v>
                </c:pt>
                <c:pt idx="449">
                  <c:v>16.366980095999999</c:v>
                </c:pt>
                <c:pt idx="450">
                  <c:v>16.004169215999998</c:v>
                </c:pt>
                <c:pt idx="451">
                  <c:v>15.692873471999999</c:v>
                </c:pt>
                <c:pt idx="452">
                  <c:v>15.792095231999996</c:v>
                </c:pt>
                <c:pt idx="453">
                  <c:v>15.792496127999998</c:v>
                </c:pt>
                <c:pt idx="454">
                  <c:v>15.530911487999999</c:v>
                </c:pt>
                <c:pt idx="455">
                  <c:v>15.268925951999998</c:v>
                </c:pt>
                <c:pt idx="456">
                  <c:v>14.420630015999999</c:v>
                </c:pt>
                <c:pt idx="457">
                  <c:v>13.336206335999998</c:v>
                </c:pt>
                <c:pt idx="458">
                  <c:v>13.037939712</c:v>
                </c:pt>
                <c:pt idx="459">
                  <c:v>14.596222464</c:v>
                </c:pt>
                <c:pt idx="460">
                  <c:v>20.580797951999998</c:v>
                </c:pt>
                <c:pt idx="461">
                  <c:v>24.268439807999997</c:v>
                </c:pt>
                <c:pt idx="462">
                  <c:v>25.125154560000002</c:v>
                </c:pt>
                <c:pt idx="463">
                  <c:v>21.662415360000004</c:v>
                </c:pt>
                <c:pt idx="464">
                  <c:v>19.569337343999997</c:v>
                </c:pt>
                <c:pt idx="465">
                  <c:v>16.780704767999996</c:v>
                </c:pt>
                <c:pt idx="466">
                  <c:v>16.724178431999999</c:v>
                </c:pt>
                <c:pt idx="467">
                  <c:v>17.327526911999996</c:v>
                </c:pt>
                <c:pt idx="468">
                  <c:v>16.907588351999998</c:v>
                </c:pt>
                <c:pt idx="469">
                  <c:v>16.957900799999997</c:v>
                </c:pt>
                <c:pt idx="470">
                  <c:v>16.659834624000002</c:v>
                </c:pt>
                <c:pt idx="471">
                  <c:v>16.374597119999997</c:v>
                </c:pt>
                <c:pt idx="472">
                  <c:v>16.163926271999998</c:v>
                </c:pt>
                <c:pt idx="473">
                  <c:v>15.628128767999998</c:v>
                </c:pt>
                <c:pt idx="474">
                  <c:v>15.230840832</c:v>
                </c:pt>
                <c:pt idx="475">
                  <c:v>15.218813952</c:v>
                </c:pt>
                <c:pt idx="476">
                  <c:v>14.932975103999999</c:v>
                </c:pt>
                <c:pt idx="477">
                  <c:v>14.733729791999998</c:v>
                </c:pt>
                <c:pt idx="478">
                  <c:v>14.783240447999997</c:v>
                </c:pt>
                <c:pt idx="479">
                  <c:v>14.920146431999999</c:v>
                </c:pt>
                <c:pt idx="480">
                  <c:v>15.420063744</c:v>
                </c:pt>
                <c:pt idx="481">
                  <c:v>15.881294591999998</c:v>
                </c:pt>
                <c:pt idx="482">
                  <c:v>16.442949887999998</c:v>
                </c:pt>
                <c:pt idx="483">
                  <c:v>17.042489856</c:v>
                </c:pt>
                <c:pt idx="484">
                  <c:v>17.642230271999999</c:v>
                </c:pt>
                <c:pt idx="485">
                  <c:v>19.799652095999999</c:v>
                </c:pt>
                <c:pt idx="486">
                  <c:v>24.376080383999998</c:v>
                </c:pt>
                <c:pt idx="487">
                  <c:v>26.905934591999998</c:v>
                </c:pt>
                <c:pt idx="488">
                  <c:v>25.071434495999998</c:v>
                </c:pt>
                <c:pt idx="489">
                  <c:v>21.579028991999998</c:v>
                </c:pt>
                <c:pt idx="490">
                  <c:v>22.769489664000002</c:v>
                </c:pt>
                <c:pt idx="491">
                  <c:v>24.303919103999998</c:v>
                </c:pt>
                <c:pt idx="492">
                  <c:v>25.926144767999997</c:v>
                </c:pt>
                <c:pt idx="493">
                  <c:v>28.942887167999999</c:v>
                </c:pt>
                <c:pt idx="494">
                  <c:v>34.066939391999995</c:v>
                </c:pt>
                <c:pt idx="495">
                  <c:v>23.920862975999999</c:v>
                </c:pt>
                <c:pt idx="496">
                  <c:v>35.141340671999998</c:v>
                </c:pt>
                <c:pt idx="497">
                  <c:v>31.806487296</c:v>
                </c:pt>
                <c:pt idx="498">
                  <c:v>30.800037887999999</c:v>
                </c:pt>
                <c:pt idx="499">
                  <c:v>47.67254784</c:v>
                </c:pt>
                <c:pt idx="500">
                  <c:v>59.460293375999996</c:v>
                </c:pt>
                <c:pt idx="501">
                  <c:v>77.163259392000001</c:v>
                </c:pt>
                <c:pt idx="502">
                  <c:v>71.842166784</c:v>
                </c:pt>
                <c:pt idx="503">
                  <c:v>64.908670463999997</c:v>
                </c:pt>
                <c:pt idx="504">
                  <c:v>56.457582336000002</c:v>
                </c:pt>
                <c:pt idx="505">
                  <c:v>62.125449983999992</c:v>
                </c:pt>
                <c:pt idx="506">
                  <c:v>67.316050943999997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50-499E-9DAA-344CC1C4B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964984"/>
        <c:axId val="2118174248"/>
      </c:scatterChart>
      <c:valAx>
        <c:axId val="2118964984"/>
        <c:scaling>
          <c:orientation val="minMax"/>
          <c:max val="24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R(f)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74248"/>
        <c:crosses val="autoZero"/>
        <c:crossBetween val="midCat"/>
        <c:majorUnit val="8"/>
        <c:minorUnit val="1"/>
      </c:valAx>
      <c:valAx>
        <c:axId val="211817424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q(t)</a:t>
                </a:r>
              </a:p>
              <a:p>
                <a:pPr>
                  <a:defRPr sz="1400"/>
                </a:pPr>
                <a:r>
                  <a:rPr lang="en-US" sz="1400"/>
                  <a:t>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64984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t="-500" r="66400" b="-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Saye et al (2018)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v>2007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'SCPT-14'!$AP$13:$AP$9908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2.8117866476498157</c:v>
                </c:pt>
                <c:pt idx="2">
                  <c:v>2.8346003115815832</c:v>
                </c:pt>
                <c:pt idx="3">
                  <c:v>2.8380413013300134</c:v>
                </c:pt>
                <c:pt idx="4">
                  <c:v>2.1044960272685156</c:v>
                </c:pt>
                <c:pt idx="5">
                  <c:v>2.0784961008728691</c:v>
                </c:pt>
                <c:pt idx="6">
                  <c:v>2.1289179610631108</c:v>
                </c:pt>
                <c:pt idx="7">
                  <c:v>2.1292547611832169</c:v>
                </c:pt>
                <c:pt idx="8">
                  <c:v>2.2074704697088854</c:v>
                </c:pt>
                <c:pt idx="9">
                  <c:v>2.2568881959098577</c:v>
                </c:pt>
                <c:pt idx="10">
                  <c:v>2.2586520989683416</c:v>
                </c:pt>
                <c:pt idx="11">
                  <c:v>2.2604187613904756</c:v>
                </c:pt>
                <c:pt idx="12">
                  <c:v>2.2621881896562486</c:v>
                </c:pt>
                <c:pt idx="13">
                  <c:v>2.2639603902659542</c:v>
                </c:pt>
                <c:pt idx="14">
                  <c:v>2.2657353697402725</c:v>
                </c:pt>
                <c:pt idx="15">
                  <c:v>3.1417819075648614</c:v>
                </c:pt>
                <c:pt idx="16">
                  <c:v>3.1442353435322512</c:v>
                </c:pt>
                <c:pt idx="17">
                  <c:v>3.1466926142994089</c:v>
                </c:pt>
                <c:pt idx="18">
                  <c:v>3.1491537288642388</c:v>
                </c:pt>
                <c:pt idx="19">
                  <c:v>3.1516186962528212</c:v>
                </c:pt>
                <c:pt idx="20">
                  <c:v>3.1540875255195147</c:v>
                </c:pt>
                <c:pt idx="21">
                  <c:v>3.2818091228445341</c:v>
                </c:pt>
                <c:pt idx="22">
                  <c:v>3.4110314029110849</c:v>
                </c:pt>
                <c:pt idx="23">
                  <c:v>3.5926331804800413</c:v>
                </c:pt>
                <c:pt idx="24">
                  <c:v>3.6435595740216993</c:v>
                </c:pt>
                <c:pt idx="25">
                  <c:v>3.8581828613073044</c:v>
                </c:pt>
                <c:pt idx="26">
                  <c:v>3.8728733492543514</c:v>
                </c:pt>
                <c:pt idx="27">
                  <c:v>3.9226139000509477</c:v>
                </c:pt>
                <c:pt idx="28">
                  <c:v>3.9260015874713274</c:v>
                </c:pt>
                <c:pt idx="29">
                  <c:v>3.9036831250284649</c:v>
                </c:pt>
                <c:pt idx="30">
                  <c:v>3.9071369443573776</c:v>
                </c:pt>
                <c:pt idx="31">
                  <c:v>3.6979332591054703</c:v>
                </c:pt>
                <c:pt idx="32">
                  <c:v>3.5721166546664658</c:v>
                </c:pt>
                <c:pt idx="33">
                  <c:v>3.509055529454117</c:v>
                </c:pt>
                <c:pt idx="34">
                  <c:v>3.803395055389283</c:v>
                </c:pt>
                <c:pt idx="35">
                  <c:v>3.8544600408819139</c:v>
                </c:pt>
                <c:pt idx="36">
                  <c:v>4.3322162756060223</c:v>
                </c:pt>
                <c:pt idx="37">
                  <c:v>4.562376052189995</c:v>
                </c:pt>
                <c:pt idx="38">
                  <c:v>4.8916174781947284</c:v>
                </c:pt>
                <c:pt idx="39">
                  <c:v>5.1819779278845388</c:v>
                </c:pt>
                <c:pt idx="40">
                  <c:v>5.4535410604812942</c:v>
                </c:pt>
                <c:pt idx="41">
                  <c:v>5.4929438058442805</c:v>
                </c:pt>
                <c:pt idx="42">
                  <c:v>5.5018095671667551</c:v>
                </c:pt>
                <c:pt idx="43">
                  <c:v>5.3163856936357456</c:v>
                </c:pt>
                <c:pt idx="44">
                  <c:v>5.1324452502413447</c:v>
                </c:pt>
                <c:pt idx="45">
                  <c:v>4.9856636822040095</c:v>
                </c:pt>
                <c:pt idx="46">
                  <c:v>5.1380561727711695</c:v>
                </c:pt>
                <c:pt idx="47">
                  <c:v>5.1532378047827709</c:v>
                </c:pt>
                <c:pt idx="48">
                  <c:v>5.0579819495164493</c:v>
                </c:pt>
                <c:pt idx="49">
                  <c:v>4.9955676760940957</c:v>
                </c:pt>
                <c:pt idx="50">
                  <c:v>5.0063651182126936</c:v>
                </c:pt>
                <c:pt idx="51">
                  <c:v>5.3490070559220282</c:v>
                </c:pt>
                <c:pt idx="52">
                  <c:v>5.5238392992179914</c:v>
                </c:pt>
                <c:pt idx="53">
                  <c:v>5.7644783766035568</c:v>
                </c:pt>
                <c:pt idx="54">
                  <c:v>5.797929570718785</c:v>
                </c:pt>
                <c:pt idx="55">
                  <c:v>5.7775755638806592</c:v>
                </c:pt>
                <c:pt idx="56">
                  <c:v>6.4395342066182844</c:v>
                </c:pt>
                <c:pt idx="57">
                  <c:v>6.5706329837915511</c:v>
                </c:pt>
                <c:pt idx="58">
                  <c:v>5.8936609370088622</c:v>
                </c:pt>
                <c:pt idx="59">
                  <c:v>5.83450863724656</c:v>
                </c:pt>
                <c:pt idx="60">
                  <c:v>5.5865604591564635</c:v>
                </c:pt>
                <c:pt idx="61">
                  <c:v>5.646274975589809</c:v>
                </c:pt>
                <c:pt idx="62">
                  <c:v>5.5916705809620968</c:v>
                </c:pt>
                <c:pt idx="63">
                  <c:v>5.5968246116786222</c:v>
                </c:pt>
                <c:pt idx="64">
                  <c:v>5.916417737909005</c:v>
                </c:pt>
                <c:pt idx="65">
                  <c:v>6.1913291057666342</c:v>
                </c:pt>
                <c:pt idx="66">
                  <c:v>6.0961407116703565</c:v>
                </c:pt>
                <c:pt idx="67">
                  <c:v>5.7300341518354916</c:v>
                </c:pt>
                <c:pt idx="68">
                  <c:v>5.3618790828335223</c:v>
                </c:pt>
                <c:pt idx="69">
                  <c:v>5.4158688232542938</c:v>
                </c:pt>
                <c:pt idx="70">
                  <c:v>5.1082481700805786</c:v>
                </c:pt>
                <c:pt idx="71">
                  <c:v>5.572072516360759</c:v>
                </c:pt>
                <c:pt idx="72">
                  <c:v>5.7667292674009625</c:v>
                </c:pt>
                <c:pt idx="73">
                  <c:v>6.1971995591806914</c:v>
                </c:pt>
                <c:pt idx="74">
                  <c:v>5.792896070403061</c:v>
                </c:pt>
                <c:pt idx="75">
                  <c:v>5.5181247657755597</c:v>
                </c:pt>
                <c:pt idx="76">
                  <c:v>5.452519419116574</c:v>
                </c:pt>
                <c:pt idx="77">
                  <c:v>5.2302193418148892</c:v>
                </c:pt>
                <c:pt idx="78">
                  <c:v>5.909443747464417</c:v>
                </c:pt>
                <c:pt idx="79">
                  <c:v>5.9428375354608924</c:v>
                </c:pt>
                <c:pt idx="80">
                  <c:v>6.4664012526484571</c:v>
                </c:pt>
                <c:pt idx="81">
                  <c:v>6.9032693746982039</c:v>
                </c:pt>
                <c:pt idx="82">
                  <c:v>7.1112399336237297</c:v>
                </c:pt>
                <c:pt idx="83">
                  <c:v>8.0027695963098857</c:v>
                </c:pt>
                <c:pt idx="84">
                  <c:v>7.0727207540262338</c:v>
                </c:pt>
                <c:pt idx="85">
                  <c:v>6.6517114555148247</c:v>
                </c:pt>
                <c:pt idx="86">
                  <c:v>6.3513777987072135</c:v>
                </c:pt>
                <c:pt idx="87">
                  <c:v>6.6629611251286569</c:v>
                </c:pt>
                <c:pt idx="88">
                  <c:v>6.2457240431471561</c:v>
                </c:pt>
                <c:pt idx="89">
                  <c:v>5.6979859349317499</c:v>
                </c:pt>
                <c:pt idx="90">
                  <c:v>5.7072481644512685</c:v>
                </c:pt>
                <c:pt idx="91">
                  <c:v>4.8819635317755834</c:v>
                </c:pt>
                <c:pt idx="92">
                  <c:v>4.8309648452854175</c:v>
                </c:pt>
                <c:pt idx="93">
                  <c:v>4.6351457900888775</c:v>
                </c:pt>
                <c:pt idx="94">
                  <c:v>4.8536779926506242</c:v>
                </c:pt>
                <c:pt idx="95">
                  <c:v>5.4892532789953092</c:v>
                </c:pt>
                <c:pt idx="96">
                  <c:v>5.9957781050643399</c:v>
                </c:pt>
                <c:pt idx="97">
                  <c:v>6.0059686700387021</c:v>
                </c:pt>
                <c:pt idx="98">
                  <c:v>6.188061572402594</c:v>
                </c:pt>
                <c:pt idx="99">
                  <c:v>6.6744951305241331</c:v>
                </c:pt>
                <c:pt idx="100">
                  <c:v>6.4411113925951611</c:v>
                </c:pt>
                <c:pt idx="101">
                  <c:v>5.6382889911214775</c:v>
                </c:pt>
                <c:pt idx="102">
                  <c:v>5.1388452429676921</c:v>
                </c:pt>
                <c:pt idx="103">
                  <c:v>4.2331030783916725</c:v>
                </c:pt>
                <c:pt idx="104">
                  <c:v>3.7963763482375388</c:v>
                </c:pt>
                <c:pt idx="105">
                  <c:v>3.68067394927249</c:v>
                </c:pt>
                <c:pt idx="106">
                  <c:v>3.4028866223441332</c:v>
                </c:pt>
                <c:pt idx="107">
                  <c:v>3.4216674513086178</c:v>
                </c:pt>
                <c:pt idx="108">
                  <c:v>3.2415648075097709</c:v>
                </c:pt>
                <c:pt idx="109">
                  <c:v>2.9030522400313998</c:v>
                </c:pt>
                <c:pt idx="110">
                  <c:v>2.5766482998960001</c:v>
                </c:pt>
                <c:pt idx="111">
                  <c:v>3.0488092675802934</c:v>
                </c:pt>
                <c:pt idx="112">
                  <c:v>3.9606366473649195</c:v>
                </c:pt>
                <c:pt idx="113">
                  <c:v>3.7746679182979901</c:v>
                </c:pt>
                <c:pt idx="114">
                  <c:v>3.6099856620524977</c:v>
                </c:pt>
                <c:pt idx="115">
                  <c:v>3.1101339251639946</c:v>
                </c:pt>
                <c:pt idx="116">
                  <c:v>3.0133224910956753</c:v>
                </c:pt>
                <c:pt idx="117">
                  <c:v>3.2057035438714196</c:v>
                </c:pt>
                <c:pt idx="118">
                  <c:v>3.5407690650761809</c:v>
                </c:pt>
                <c:pt idx="119">
                  <c:v>3.1710296123137729</c:v>
                </c:pt>
                <c:pt idx="120">
                  <c:v>2.8770147370443042</c:v>
                </c:pt>
                <c:pt idx="121">
                  <c:v>3.1022017443806607</c:v>
                </c:pt>
                <c:pt idx="122">
                  <c:v>3.5263941310703713</c:v>
                </c:pt>
                <c:pt idx="123">
                  <c:v>4.0281978013193536</c:v>
                </c:pt>
                <c:pt idx="124">
                  <c:v>4.2337231925259644</c:v>
                </c:pt>
                <c:pt idx="125">
                  <c:v>4.3319803591190844</c:v>
                </c:pt>
                <c:pt idx="126">
                  <c:v>4.5228396202670256</c:v>
                </c:pt>
                <c:pt idx="127">
                  <c:v>4.577164431401604</c:v>
                </c:pt>
                <c:pt idx="128">
                  <c:v>4.6071136718216437</c:v>
                </c:pt>
                <c:pt idx="129">
                  <c:v>5.3339210402004378</c:v>
                </c:pt>
                <c:pt idx="130">
                  <c:v>4.3629448573918825</c:v>
                </c:pt>
                <c:pt idx="131">
                  <c:v>3.8585260605123057</c:v>
                </c:pt>
                <c:pt idx="132">
                  <c:v>4.4328550899442964</c:v>
                </c:pt>
                <c:pt idx="133">
                  <c:v>3.6748545671103914</c:v>
                </c:pt>
                <c:pt idx="134">
                  <c:v>2.8335261166628301</c:v>
                </c:pt>
                <c:pt idx="135">
                  <c:v>4.1100161566152389</c:v>
                </c:pt>
                <c:pt idx="136">
                  <c:v>4.22769208741411</c:v>
                </c:pt>
                <c:pt idx="137">
                  <c:v>4.2319305061183847</c:v>
                </c:pt>
                <c:pt idx="138">
                  <c:v>4.0362897949474164</c:v>
                </c:pt>
                <c:pt idx="139">
                  <c:v>3.288646931002944</c:v>
                </c:pt>
                <c:pt idx="140">
                  <c:v>3.1689156659458066</c:v>
                </c:pt>
                <c:pt idx="141">
                  <c:v>3.3053541830928226</c:v>
                </c:pt>
                <c:pt idx="142">
                  <c:v>3.1104320415822175</c:v>
                </c:pt>
                <c:pt idx="143">
                  <c:v>3.6593413052166528</c:v>
                </c:pt>
                <c:pt idx="144">
                  <c:v>3.9274504452179513</c:v>
                </c:pt>
                <c:pt idx="145">
                  <c:v>4.2823018264463375</c:v>
                </c:pt>
                <c:pt idx="146">
                  <c:v>4.2261810698878017</c:v>
                </c:pt>
                <c:pt idx="147">
                  <c:v>4.6174115037645782</c:v>
                </c:pt>
                <c:pt idx="148">
                  <c:v>4.2375759792502317</c:v>
                </c:pt>
                <c:pt idx="149">
                  <c:v>3.7900413333893677</c:v>
                </c:pt>
                <c:pt idx="150">
                  <c:v>2.9385153281802712</c:v>
                </c:pt>
                <c:pt idx="151">
                  <c:v>3.1235937686673947</c:v>
                </c:pt>
                <c:pt idx="152">
                  <c:v>2.8647750998526176</c:v>
                </c:pt>
                <c:pt idx="153">
                  <c:v>2.5978465021314978</c:v>
                </c:pt>
                <c:pt idx="154">
                  <c:v>2.936333274411663</c:v>
                </c:pt>
                <c:pt idx="155">
                  <c:v>3.3213592560545164</c:v>
                </c:pt>
                <c:pt idx="156">
                  <c:v>4.5188286294415994</c:v>
                </c:pt>
                <c:pt idx="157">
                  <c:v>6.010591236398457</c:v>
                </c:pt>
                <c:pt idx="158">
                  <c:v>6.9295562846005119</c:v>
                </c:pt>
                <c:pt idx="159">
                  <c:v>8.5443094518880951</c:v>
                </c:pt>
                <c:pt idx="160">
                  <c:v>9.8816527953246958</c:v>
                </c:pt>
                <c:pt idx="161">
                  <c:v>10.704506959667581</c:v>
                </c:pt>
                <c:pt idx="162">
                  <c:v>10.189373456785807</c:v>
                </c:pt>
                <c:pt idx="163">
                  <c:v>9.791019256923752</c:v>
                </c:pt>
                <c:pt idx="164">
                  <c:v>7.7819966797567446</c:v>
                </c:pt>
                <c:pt idx="165">
                  <c:v>6.0506520167340021</c:v>
                </c:pt>
                <c:pt idx="166">
                  <c:v>4.9315146325274712</c:v>
                </c:pt>
                <c:pt idx="167">
                  <c:v>4.0432790502261708</c:v>
                </c:pt>
                <c:pt idx="168">
                  <c:v>3.6591191752791872</c:v>
                </c:pt>
                <c:pt idx="169">
                  <c:v>2.8579647443730454</c:v>
                </c:pt>
                <c:pt idx="170">
                  <c:v>3.0332456456023102</c:v>
                </c:pt>
                <c:pt idx="171">
                  <c:v>3.1130208365927179</c:v>
                </c:pt>
                <c:pt idx="172">
                  <c:v>3.2195587734796702</c:v>
                </c:pt>
                <c:pt idx="173">
                  <c:v>3.2934931753580923</c:v>
                </c:pt>
                <c:pt idx="174">
                  <c:v>3.9951702830356197</c:v>
                </c:pt>
                <c:pt idx="175">
                  <c:v>4.4227960122680532</c:v>
                </c:pt>
                <c:pt idx="176">
                  <c:v>4.9330803506328165</c:v>
                </c:pt>
                <c:pt idx="177">
                  <c:v>4.8021109473976624</c:v>
                </c:pt>
                <c:pt idx="178">
                  <c:v>5.3243500119596039</c:v>
                </c:pt>
                <c:pt idx="179">
                  <c:v>5.3778378725759381</c:v>
                </c:pt>
                <c:pt idx="180">
                  <c:v>4.8198707117148816</c:v>
                </c:pt>
                <c:pt idx="181">
                  <c:v>4.5209370977416006</c:v>
                </c:pt>
                <c:pt idx="182">
                  <c:v>4.0582920654519041</c:v>
                </c:pt>
                <c:pt idx="183">
                  <c:v>3.679860967899379</c:v>
                </c:pt>
                <c:pt idx="184">
                  <c:v>3.2331188767689563</c:v>
                </c:pt>
                <c:pt idx="185">
                  <c:v>3.0680824762933576</c:v>
                </c:pt>
                <c:pt idx="186">
                  <c:v>3.0999914820053895</c:v>
                </c:pt>
                <c:pt idx="187">
                  <c:v>3.0712408925448704</c:v>
                </c:pt>
                <c:pt idx="188">
                  <c:v>3.3638843334759083</c:v>
                </c:pt>
                <c:pt idx="189">
                  <c:v>3.4828798686677045</c:v>
                </c:pt>
                <c:pt idx="190">
                  <c:v>3.5825887392516713</c:v>
                </c:pt>
                <c:pt idx="191">
                  <c:v>3.6519695611081731</c:v>
                </c:pt>
                <c:pt idx="192">
                  <c:v>3.9258385335401713</c:v>
                </c:pt>
                <c:pt idx="193">
                  <c:v>3.8603615303255583</c:v>
                </c:pt>
                <c:pt idx="194">
                  <c:v>4.1468672331668666</c:v>
                </c:pt>
                <c:pt idx="195">
                  <c:v>4.1855510288238742</c:v>
                </c:pt>
                <c:pt idx="196">
                  <c:v>4.7128066808272262</c:v>
                </c:pt>
                <c:pt idx="197">
                  <c:v>5.0954335237472028</c:v>
                </c:pt>
                <c:pt idx="198">
                  <c:v>5.2243067768307121</c:v>
                </c:pt>
                <c:pt idx="199">
                  <c:v>4.7131114446938795</c:v>
                </c:pt>
                <c:pt idx="200">
                  <c:v>4.3777561902898308</c:v>
                </c:pt>
                <c:pt idx="201">
                  <c:v>4.086228351370333</c:v>
                </c:pt>
                <c:pt idx="202">
                  <c:v>3.3052704526111643</c:v>
                </c:pt>
                <c:pt idx="203">
                  <c:v>2.836194876327137</c:v>
                </c:pt>
                <c:pt idx="204">
                  <c:v>2.6437499532785598</c:v>
                </c:pt>
                <c:pt idx="205">
                  <c:v>2.3840252576649363</c:v>
                </c:pt>
                <c:pt idx="206">
                  <c:v>2.4071863643683313</c:v>
                </c:pt>
                <c:pt idx="207">
                  <c:v>2.6642119679195981</c:v>
                </c:pt>
                <c:pt idx="208">
                  <c:v>3.2295984137315665</c:v>
                </c:pt>
                <c:pt idx="209">
                  <c:v>3.5411589443654705</c:v>
                </c:pt>
                <c:pt idx="210">
                  <c:v>4.3075955820754164</c:v>
                </c:pt>
                <c:pt idx="211">
                  <c:v>4.9020496295900529</c:v>
                </c:pt>
                <c:pt idx="212">
                  <c:v>5.3625104754590796</c:v>
                </c:pt>
                <c:pt idx="213">
                  <c:v>5.6768085581449261</c:v>
                </c:pt>
                <c:pt idx="214">
                  <c:v>6.1251411858925877</c:v>
                </c:pt>
                <c:pt idx="215">
                  <c:v>6.3961082834106637</c:v>
                </c:pt>
                <c:pt idx="216">
                  <c:v>6.7795450102990191</c:v>
                </c:pt>
                <c:pt idx="217">
                  <c:v>6.9808123890257976</c:v>
                </c:pt>
                <c:pt idx="218">
                  <c:v>7.611507467523591</c:v>
                </c:pt>
                <c:pt idx="219">
                  <c:v>7.5804979802142842</c:v>
                </c:pt>
                <c:pt idx="220">
                  <c:v>7.4518508601986557</c:v>
                </c:pt>
                <c:pt idx="221">
                  <c:v>7.2782749955889319</c:v>
                </c:pt>
                <c:pt idx="222">
                  <c:v>7.2537004181008973</c:v>
                </c:pt>
                <c:pt idx="223">
                  <c:v>7.1857423010322083</c:v>
                </c:pt>
                <c:pt idx="224">
                  <c:v>6.784498590461939</c:v>
                </c:pt>
                <c:pt idx="225">
                  <c:v>6.3466511688415981</c:v>
                </c:pt>
                <c:pt idx="226">
                  <c:v>5.7754042825191023</c:v>
                </c:pt>
                <c:pt idx="227">
                  <c:v>5.0888680661649168</c:v>
                </c:pt>
                <c:pt idx="228">
                  <c:v>4.5984330635121502</c:v>
                </c:pt>
                <c:pt idx="229">
                  <c:v>4.1771640062640625</c:v>
                </c:pt>
                <c:pt idx="230">
                  <c:v>3.9366218957624781</c:v>
                </c:pt>
                <c:pt idx="231">
                  <c:v>3.9689123399196258</c:v>
                </c:pt>
                <c:pt idx="232">
                  <c:v>3.9734717506985024</c:v>
                </c:pt>
                <c:pt idx="233">
                  <c:v>4.1173885592802142</c:v>
                </c:pt>
                <c:pt idx="234">
                  <c:v>4.2394797900726582</c:v>
                </c:pt>
                <c:pt idx="235">
                  <c:v>4.1629048474389512</c:v>
                </c:pt>
                <c:pt idx="236">
                  <c:v>4.3742321525671866</c:v>
                </c:pt>
                <c:pt idx="237">
                  <c:v>4.1192418436364129</c:v>
                </c:pt>
                <c:pt idx="238">
                  <c:v>3.5194350274045281</c:v>
                </c:pt>
                <c:pt idx="239">
                  <c:v>3.3304072155229334</c:v>
                </c:pt>
                <c:pt idx="240">
                  <c:v>2.9352989068458495</c:v>
                </c:pt>
                <c:pt idx="241">
                  <c:v>2.7778010808945517</c:v>
                </c:pt>
                <c:pt idx="242">
                  <c:v>2.7801077208781075</c:v>
                </c:pt>
                <c:pt idx="243">
                  <c:v>2.8242210463719264</c:v>
                </c:pt>
                <c:pt idx="244">
                  <c:v>2.8123142886350707</c:v>
                </c:pt>
                <c:pt idx="245">
                  <c:v>2.9897358918504824</c:v>
                </c:pt>
                <c:pt idx="246">
                  <c:v>3.2836774793843877</c:v>
                </c:pt>
                <c:pt idx="247">
                  <c:v>3.3610139570873718</c:v>
                </c:pt>
                <c:pt idx="248">
                  <c:v>3.4610055296977209</c:v>
                </c:pt>
                <c:pt idx="249">
                  <c:v>3.4684441028012913</c:v>
                </c:pt>
                <c:pt idx="250">
                  <c:v>3.4110026300259437</c:v>
                </c:pt>
                <c:pt idx="251">
                  <c:v>3.4701233759568288</c:v>
                </c:pt>
                <c:pt idx="252">
                  <c:v>3.6925004723993218</c:v>
                </c:pt>
                <c:pt idx="253">
                  <c:v>3.256976023661514</c:v>
                </c:pt>
                <c:pt idx="254">
                  <c:v>3.2612166049219447</c:v>
                </c:pt>
                <c:pt idx="255">
                  <c:v>3.0409742451417525</c:v>
                </c:pt>
                <c:pt idx="256">
                  <c:v>3.0146550858352308</c:v>
                </c:pt>
                <c:pt idx="257">
                  <c:v>3.0428033346436307</c:v>
                </c:pt>
                <c:pt idx="258">
                  <c:v>3.1127929708633468</c:v>
                </c:pt>
                <c:pt idx="259">
                  <c:v>3.1623686416917605</c:v>
                </c:pt>
                <c:pt idx="260">
                  <c:v>3.1984383338957838</c:v>
                </c:pt>
                <c:pt idx="261">
                  <c:v>3.266561004149255</c:v>
                </c:pt>
                <c:pt idx="262">
                  <c:v>3.4008699151724451</c:v>
                </c:pt>
                <c:pt idx="263">
                  <c:v>3.5307332168771639</c:v>
                </c:pt>
                <c:pt idx="264">
                  <c:v>3.8016241988919646</c:v>
                </c:pt>
                <c:pt idx="265">
                  <c:v>4.0111090620132526</c:v>
                </c:pt>
                <c:pt idx="266">
                  <c:v>3.7967511811114698</c:v>
                </c:pt>
                <c:pt idx="267">
                  <c:v>3.4007766661412564</c:v>
                </c:pt>
                <c:pt idx="268">
                  <c:v>2.7373341280022574</c:v>
                </c:pt>
                <c:pt idx="269">
                  <c:v>2.5296701899767529</c:v>
                </c:pt>
                <c:pt idx="270">
                  <c:v>2.260015423955839</c:v>
                </c:pt>
                <c:pt idx="271">
                  <c:v>2.1040817701306018</c:v>
                </c:pt>
                <c:pt idx="272">
                  <c:v>1.8848255169755941</c:v>
                </c:pt>
                <c:pt idx="273">
                  <c:v>1.7648611320716929</c:v>
                </c:pt>
                <c:pt idx="274">
                  <c:v>1.892686336170283</c:v>
                </c:pt>
                <c:pt idx="275">
                  <c:v>1.9975214203176308</c:v>
                </c:pt>
                <c:pt idx="276">
                  <c:v>2.2331456095240907</c:v>
                </c:pt>
                <c:pt idx="277">
                  <c:v>2.4181994311704282</c:v>
                </c:pt>
                <c:pt idx="278">
                  <c:v>2.5108865561997216</c:v>
                </c:pt>
                <c:pt idx="279">
                  <c:v>2.6900767296098222</c:v>
                </c:pt>
                <c:pt idx="280">
                  <c:v>2.8592977324511026</c:v>
                </c:pt>
                <c:pt idx="281">
                  <c:v>3.11910029667539</c:v>
                </c:pt>
                <c:pt idx="282">
                  <c:v>3.1812425186845723</c:v>
                </c:pt>
                <c:pt idx="283">
                  <c:v>3.391706583999881</c:v>
                </c:pt>
                <c:pt idx="284">
                  <c:v>3.1863216680860749</c:v>
                </c:pt>
                <c:pt idx="285">
                  <c:v>3.112140651048132</c:v>
                </c:pt>
                <c:pt idx="286">
                  <c:v>3.303968728112594</c:v>
                </c:pt>
                <c:pt idx="287">
                  <c:v>3.415046570502335</c:v>
                </c:pt>
                <c:pt idx="288">
                  <c:v>3.2544704564066156</c:v>
                </c:pt>
                <c:pt idx="289">
                  <c:v>2.733178518888804</c:v>
                </c:pt>
                <c:pt idx="290">
                  <c:v>2.5814489151213511</c:v>
                </c:pt>
                <c:pt idx="291">
                  <c:v>2.3478133980129159</c:v>
                </c:pt>
                <c:pt idx="292">
                  <c:v>2.2657413929777581</c:v>
                </c:pt>
                <c:pt idx="293">
                  <c:v>2.2077403064716061</c:v>
                </c:pt>
                <c:pt idx="294">
                  <c:v>2.2468558476369567</c:v>
                </c:pt>
                <c:pt idx="295">
                  <c:v>2.3243527616735462</c:v>
                </c:pt>
                <c:pt idx="296">
                  <c:v>2.6113721044364291</c:v>
                </c:pt>
                <c:pt idx="297">
                  <c:v>2.8965534740219163</c:v>
                </c:pt>
                <c:pt idx="298">
                  <c:v>3.3831124512810318</c:v>
                </c:pt>
                <c:pt idx="299">
                  <c:v>3.8252518026365436</c:v>
                </c:pt>
                <c:pt idx="300">
                  <c:v>4.030363586272081</c:v>
                </c:pt>
                <c:pt idx="301">
                  <c:v>4.366148362007773</c:v>
                </c:pt>
                <c:pt idx="302">
                  <c:v>4.9359776221588412</c:v>
                </c:pt>
                <c:pt idx="303">
                  <c:v>5.4856277407038876</c:v>
                </c:pt>
                <c:pt idx="304">
                  <c:v>5.8016526626657203</c:v>
                </c:pt>
                <c:pt idx="305">
                  <c:v>6.4155038580936381</c:v>
                </c:pt>
                <c:pt idx="306">
                  <c:v>6.0251242222277588</c:v>
                </c:pt>
                <c:pt idx="307">
                  <c:v>5.5013918126882357</c:v>
                </c:pt>
                <c:pt idx="308">
                  <c:v>5.1652750780418293</c:v>
                </c:pt>
                <c:pt idx="309">
                  <c:v>4.8368437666836659</c:v>
                </c:pt>
                <c:pt idx="310">
                  <c:v>4.6749582361517339</c:v>
                </c:pt>
                <c:pt idx="311">
                  <c:v>4.9260034820138685</c:v>
                </c:pt>
                <c:pt idx="312">
                  <c:v>4.7525687623872468</c:v>
                </c:pt>
                <c:pt idx="313">
                  <c:v>5.1483330440586101</c:v>
                </c:pt>
                <c:pt idx="314">
                  <c:v>5.0272388686585598</c:v>
                </c:pt>
                <c:pt idx="315">
                  <c:v>4.5971285366792047</c:v>
                </c:pt>
                <c:pt idx="316">
                  <c:v>4.2907254892737656</c:v>
                </c:pt>
                <c:pt idx="317">
                  <c:v>4.1812156670549756</c:v>
                </c:pt>
                <c:pt idx="318">
                  <c:v>4.2208526929980836</c:v>
                </c:pt>
                <c:pt idx="319">
                  <c:v>4.2464806803573989</c:v>
                </c:pt>
                <c:pt idx="320">
                  <c:v>5.1623957648344456</c:v>
                </c:pt>
                <c:pt idx="321">
                  <c:v>5.3346178115856286</c:v>
                </c:pt>
                <c:pt idx="322">
                  <c:v>5.4943599099175824</c:v>
                </c:pt>
                <c:pt idx="323">
                  <c:v>5.4583929850411801</c:v>
                </c:pt>
                <c:pt idx="324">
                  <c:v>5.0289764226839004</c:v>
                </c:pt>
                <c:pt idx="325">
                  <c:v>5.7145950722152588</c:v>
                </c:pt>
                <c:pt idx="326">
                  <c:v>5.4350042451004752</c:v>
                </c:pt>
                <c:pt idx="327">
                  <c:v>5.3035440111333525</c:v>
                </c:pt>
                <c:pt idx="328">
                  <c:v>5.2230674746554122</c:v>
                </c:pt>
                <c:pt idx="329">
                  <c:v>5.0498296613916471</c:v>
                </c:pt>
                <c:pt idx="330">
                  <c:v>4.8150153882391411</c:v>
                </c:pt>
                <c:pt idx="331">
                  <c:v>4.3956190155423913</c:v>
                </c:pt>
                <c:pt idx="332">
                  <c:v>4.1415852284919588</c:v>
                </c:pt>
                <c:pt idx="333">
                  <c:v>3.860525219643606</c:v>
                </c:pt>
                <c:pt idx="334">
                  <c:v>3.6694992680115814</c:v>
                </c:pt>
                <c:pt idx="335">
                  <c:v>4.21837965876108</c:v>
                </c:pt>
                <c:pt idx="336">
                  <c:v>4.3929991661504761</c:v>
                </c:pt>
                <c:pt idx="337">
                  <c:v>4.6066025485814501</c:v>
                </c:pt>
                <c:pt idx="338">
                  <c:v>4.6650353883821047</c:v>
                </c:pt>
                <c:pt idx="339">
                  <c:v>4.6495283336384077</c:v>
                </c:pt>
                <c:pt idx="340">
                  <c:v>4.4876484769199836</c:v>
                </c:pt>
                <c:pt idx="341">
                  <c:v>4.5364277221921023</c:v>
                </c:pt>
                <c:pt idx="342">
                  <c:v>4.2770335145626062</c:v>
                </c:pt>
                <c:pt idx="343">
                  <c:v>4.0453757679342237</c:v>
                </c:pt>
                <c:pt idx="344">
                  <c:v>3.7706202594813747</c:v>
                </c:pt>
                <c:pt idx="345">
                  <c:v>4.3344004551648325</c:v>
                </c:pt>
                <c:pt idx="346">
                  <c:v>4.1096424016552353</c:v>
                </c:pt>
                <c:pt idx="347">
                  <c:v>4.3547005056988688</c:v>
                </c:pt>
                <c:pt idx="348">
                  <c:v>4.8556999307182735</c:v>
                </c:pt>
                <c:pt idx="349">
                  <c:v>4.8889490000718343</c:v>
                </c:pt>
                <c:pt idx="350">
                  <c:v>5.3048728531827862</c:v>
                </c:pt>
                <c:pt idx="351">
                  <c:v>5.0412542166904526</c:v>
                </c:pt>
                <c:pt idx="352">
                  <c:v>4.9460975473089324</c:v>
                </c:pt>
                <c:pt idx="353">
                  <c:v>4.835250320621876</c:v>
                </c:pt>
                <c:pt idx="354">
                  <c:v>4.3207551096565799</c:v>
                </c:pt>
                <c:pt idx="355">
                  <c:v>4.1161540400904935</c:v>
                </c:pt>
                <c:pt idx="356">
                  <c:v>4.1747460488132981</c:v>
                </c:pt>
                <c:pt idx="357">
                  <c:v>4.1140755545917838</c:v>
                </c:pt>
                <c:pt idx="358">
                  <c:v>4.412454507186232</c:v>
                </c:pt>
                <c:pt idx="359">
                  <c:v>4.1797220807543489</c:v>
                </c:pt>
                <c:pt idx="360">
                  <c:v>3.6761890173853105</c:v>
                </c:pt>
                <c:pt idx="361">
                  <c:v>3.5043753891245442</c:v>
                </c:pt>
                <c:pt idx="362">
                  <c:v>3.2855742464546283</c:v>
                </c:pt>
                <c:pt idx="363">
                  <c:v>2.7764021880394743</c:v>
                </c:pt>
                <c:pt idx="364">
                  <c:v>2.5686471443954151</c:v>
                </c:pt>
                <c:pt idx="365">
                  <c:v>2.0670607077543646</c:v>
                </c:pt>
                <c:pt idx="366">
                  <c:v>2.6234058218159584</c:v>
                </c:pt>
                <c:pt idx="367">
                  <c:v>3.0779308835664625</c:v>
                </c:pt>
                <c:pt idx="368">
                  <c:v>2.462925516405321</c:v>
                </c:pt>
                <c:pt idx="369">
                  <c:v>2.3083846978577407</c:v>
                </c:pt>
                <c:pt idx="370">
                  <c:v>2.0685366085037353</c:v>
                </c:pt>
                <c:pt idx="371">
                  <c:v>2.2334878892032024</c:v>
                </c:pt>
                <c:pt idx="372">
                  <c:v>2.3332044355585846</c:v>
                </c:pt>
                <c:pt idx="373">
                  <c:v>2.3069793199108206</c:v>
                </c:pt>
                <c:pt idx="374">
                  <c:v>3.3685932151907703</c:v>
                </c:pt>
                <c:pt idx="375">
                  <c:v>3.7890053444986025</c:v>
                </c:pt>
                <c:pt idx="376">
                  <c:v>4.3133694985644473</c:v>
                </c:pt>
                <c:pt idx="377">
                  <c:v>4.8120198377554626</c:v>
                </c:pt>
                <c:pt idx="378">
                  <c:v>4.877629916245863</c:v>
                </c:pt>
                <c:pt idx="379">
                  <c:v>4.5592655651057443</c:v>
                </c:pt>
                <c:pt idx="380">
                  <c:v>4.3398926112494243</c:v>
                </c:pt>
                <c:pt idx="381">
                  <c:v>3.6533576844938906</c:v>
                </c:pt>
                <c:pt idx="382">
                  <c:v>3.4808542142055665</c:v>
                </c:pt>
                <c:pt idx="383">
                  <c:v>3.6561011008975375</c:v>
                </c:pt>
                <c:pt idx="384">
                  <c:v>4.1043219211197668</c:v>
                </c:pt>
                <c:pt idx="385">
                  <c:v>4.7232694562990245</c:v>
                </c:pt>
                <c:pt idx="386">
                  <c:v>4.9226334035431423</c:v>
                </c:pt>
                <c:pt idx="387">
                  <c:v>5.4522481914770049</c:v>
                </c:pt>
                <c:pt idx="388">
                  <c:v>5.7853413886105489</c:v>
                </c:pt>
                <c:pt idx="389">
                  <c:v>5.5791631628443898</c:v>
                </c:pt>
                <c:pt idx="390">
                  <c:v>5.4942021822299392</c:v>
                </c:pt>
                <c:pt idx="391">
                  <c:v>5.7082051261584352</c:v>
                </c:pt>
                <c:pt idx="392">
                  <c:v>5.8037085083580182</c:v>
                </c:pt>
                <c:pt idx="393">
                  <c:v>5.7080304501500354</c:v>
                </c:pt>
                <c:pt idx="394">
                  <c:v>5.4201057641972579</c:v>
                </c:pt>
                <c:pt idx="395">
                  <c:v>5.416426819537743</c:v>
                </c:pt>
                <c:pt idx="396">
                  <c:v>5.4063520437315855</c:v>
                </c:pt>
                <c:pt idx="397">
                  <c:v>5.0606985644274163</c:v>
                </c:pt>
                <c:pt idx="398">
                  <c:v>4.8757240460544153</c:v>
                </c:pt>
                <c:pt idx="399">
                  <c:v>4.7969549263221207</c:v>
                </c:pt>
                <c:pt idx="400">
                  <c:v>4.7862261078472477</c:v>
                </c:pt>
                <c:pt idx="401">
                  <c:v>5.0250526134035374</c:v>
                </c:pt>
                <c:pt idx="402">
                  <c:v>5.0887931064212921</c:v>
                </c:pt>
                <c:pt idx="403">
                  <c:v>5.0610102732691269</c:v>
                </c:pt>
                <c:pt idx="404">
                  <c:v>5.1658242129746883</c:v>
                </c:pt>
                <c:pt idx="405">
                  <c:v>5.2160136514806412</c:v>
                </c:pt>
                <c:pt idx="406">
                  <c:v>5.1693201873776973</c:v>
                </c:pt>
                <c:pt idx="407">
                  <c:v>4.8737870071263716</c:v>
                </c:pt>
                <c:pt idx="408">
                  <c:v>4.6923227971521815</c:v>
                </c:pt>
                <c:pt idx="409">
                  <c:v>4.8874346972715976</c:v>
                </c:pt>
                <c:pt idx="410">
                  <c:v>5.0943448221100658</c:v>
                </c:pt>
                <c:pt idx="411">
                  <c:v>5.2236809036473311</c:v>
                </c:pt>
                <c:pt idx="412">
                  <c:v>5.4081624397163681</c:v>
                </c:pt>
                <c:pt idx="413">
                  <c:v>5.8748124165488811</c:v>
                </c:pt>
                <c:pt idx="414">
                  <c:v>6.2290920533578724</c:v>
                </c:pt>
                <c:pt idx="415">
                  <c:v>5.8385817691290889</c:v>
                </c:pt>
                <c:pt idx="416">
                  <c:v>4.8066986910664893</c:v>
                </c:pt>
                <c:pt idx="417">
                  <c:v>3.9095732985898279</c:v>
                </c:pt>
                <c:pt idx="418">
                  <c:v>3.0994865104844775</c:v>
                </c:pt>
                <c:pt idx="419">
                  <c:v>2.3996813859140524</c:v>
                </c:pt>
                <c:pt idx="420">
                  <c:v>2.119548742435891</c:v>
                </c:pt>
                <c:pt idx="421">
                  <c:v>2.6325579749834267</c:v>
                </c:pt>
                <c:pt idx="422">
                  <c:v>2.8746300755281045</c:v>
                </c:pt>
                <c:pt idx="423">
                  <c:v>2.9064325232293946</c:v>
                </c:pt>
                <c:pt idx="424">
                  <c:v>2.8270441077905177</c:v>
                </c:pt>
                <c:pt idx="425">
                  <c:v>3.1097727059226088</c:v>
                </c:pt>
                <c:pt idx="426">
                  <c:v>3.0380948980954172</c:v>
                </c:pt>
                <c:pt idx="427">
                  <c:v>3.1498424675168559</c:v>
                </c:pt>
                <c:pt idx="428">
                  <c:v>3.4252124516729259</c:v>
                </c:pt>
                <c:pt idx="429">
                  <c:v>3.5285796555523019</c:v>
                </c:pt>
                <c:pt idx="430">
                  <c:v>3.8642316404868504</c:v>
                </c:pt>
                <c:pt idx="431">
                  <c:v>4.3457858374325813</c:v>
                </c:pt>
                <c:pt idx="432">
                  <c:v>4.8363591033307358</c:v>
                </c:pt>
                <c:pt idx="433">
                  <c:v>5.2490979814573757</c:v>
                </c:pt>
                <c:pt idx="434">
                  <c:v>5.2655283899168328</c:v>
                </c:pt>
                <c:pt idx="435">
                  <c:v>6.3176638512509333</c:v>
                </c:pt>
                <c:pt idx="436">
                  <c:v>5.658391562959606</c:v>
                </c:pt>
                <c:pt idx="437">
                  <c:v>5.2681916533970146</c:v>
                </c:pt>
                <c:pt idx="438">
                  <c:v>5.1066329263023817</c:v>
                </c:pt>
                <c:pt idx="439">
                  <c:v>5.1164110160605096</c:v>
                </c:pt>
                <c:pt idx="440">
                  <c:v>5.0800834780399917</c:v>
                </c:pt>
                <c:pt idx="441">
                  <c:v>5.0072694597826279</c:v>
                </c:pt>
                <c:pt idx="442">
                  <c:v>4.817390836832363</c:v>
                </c:pt>
                <c:pt idx="443">
                  <c:v>4.6176678798077919</c:v>
                </c:pt>
                <c:pt idx="444">
                  <c:v>4.363349883975669</c:v>
                </c:pt>
                <c:pt idx="445">
                  <c:v>4.3187629917826138</c:v>
                </c:pt>
                <c:pt idx="446">
                  <c:v>4.3630502574770391</c:v>
                </c:pt>
                <c:pt idx="447">
                  <c:v>4.2661051189069346</c:v>
                </c:pt>
                <c:pt idx="448">
                  <c:v>4.4603117041856351</c:v>
                </c:pt>
                <c:pt idx="449">
                  <c:v>4.6897106372262432</c:v>
                </c:pt>
                <c:pt idx="450">
                  <c:v>4.8501048650809366</c:v>
                </c:pt>
                <c:pt idx="451">
                  <c:v>4.9509856410783826</c:v>
                </c:pt>
                <c:pt idx="452">
                  <c:v>5.0373849542167992</c:v>
                </c:pt>
                <c:pt idx="453">
                  <c:v>5.1863251136293673</c:v>
                </c:pt>
                <c:pt idx="454">
                  <c:v>5.2919270027405529</c:v>
                </c:pt>
                <c:pt idx="455">
                  <c:v>5.0436038414143614</c:v>
                </c:pt>
                <c:pt idx="456">
                  <c:v>5.1283581753997849</c:v>
                </c:pt>
                <c:pt idx="457">
                  <c:v>5.5172694134092701</c:v>
                </c:pt>
                <c:pt idx="458">
                  <c:v>5.5489223052745338</c:v>
                </c:pt>
                <c:pt idx="459">
                  <c:v>4.8173164316825421</c:v>
                </c:pt>
                <c:pt idx="460">
                  <c:v>3.1008880171999311</c:v>
                </c:pt>
                <c:pt idx="461">
                  <c:v>2.4162876388449681</c:v>
                </c:pt>
                <c:pt idx="462">
                  <c:v>2.4351661980720323</c:v>
                </c:pt>
                <c:pt idx="463">
                  <c:v>3.0004273831557406</c:v>
                </c:pt>
                <c:pt idx="464">
                  <c:v>3.5120183195589911</c:v>
                </c:pt>
                <c:pt idx="465">
                  <c:v>4.6659502191349738</c:v>
                </c:pt>
                <c:pt idx="466">
                  <c:v>5.0887046380491796</c:v>
                </c:pt>
                <c:pt idx="467">
                  <c:v>4.7608204785515307</c:v>
                </c:pt>
                <c:pt idx="468">
                  <c:v>4.9450166619996976</c:v>
                </c:pt>
                <c:pt idx="469">
                  <c:v>4.1594786646237187</c:v>
                </c:pt>
                <c:pt idx="470">
                  <c:v>3.9764629468735988</c:v>
                </c:pt>
                <c:pt idx="471">
                  <c:v>3.5110199879083965</c:v>
                </c:pt>
                <c:pt idx="472">
                  <c:v>3.2457712587534058</c:v>
                </c:pt>
                <c:pt idx="473">
                  <c:v>3.2491437291279244</c:v>
                </c:pt>
                <c:pt idx="474">
                  <c:v>3.1680926389107542</c:v>
                </c:pt>
                <c:pt idx="475">
                  <c:v>2.8176995592685152</c:v>
                </c:pt>
                <c:pt idx="476">
                  <c:v>2.9468773930925818</c:v>
                </c:pt>
                <c:pt idx="477">
                  <c:v>3.0767334687957013</c:v>
                </c:pt>
                <c:pt idx="478">
                  <c:v>3.2643028885950915</c:v>
                </c:pt>
                <c:pt idx="479">
                  <c:v>3.3372465110291438</c:v>
                </c:pt>
                <c:pt idx="480">
                  <c:v>3.5226708573878849</c:v>
                </c:pt>
                <c:pt idx="481">
                  <c:v>3.4586968618030554</c:v>
                </c:pt>
                <c:pt idx="482">
                  <c:v>3.3146202220530179</c:v>
                </c:pt>
                <c:pt idx="483">
                  <c:v>3.0949979455804315</c:v>
                </c:pt>
                <c:pt idx="484">
                  <c:v>3.0297198887585428</c:v>
                </c:pt>
                <c:pt idx="485">
                  <c:v>2.7140580514150665</c:v>
                </c:pt>
                <c:pt idx="486">
                  <c:v>2.1674341253385672</c:v>
                </c:pt>
                <c:pt idx="487">
                  <c:v>2.0735648728938525</c:v>
                </c:pt>
                <c:pt idx="488">
                  <c:v>2.3136285639932441</c:v>
                </c:pt>
                <c:pt idx="489">
                  <c:v>3.6420083975017601</c:v>
                </c:pt>
                <c:pt idx="490">
                  <c:v>3.4512580861889042</c:v>
                </c:pt>
                <c:pt idx="491">
                  <c:v>3.3240068307224724</c:v>
                </c:pt>
                <c:pt idx="492">
                  <c:v>3.0895787026634971</c:v>
                </c:pt>
                <c:pt idx="493">
                  <c:v>2.8913666098276187</c:v>
                </c:pt>
                <c:pt idx="494">
                  <c:v>2.6321249093281023</c:v>
                </c:pt>
                <c:pt idx="495">
                  <c:v>5.8828243806983771</c:v>
                </c:pt>
                <c:pt idx="496">
                  <c:v>3.3785053046930038</c:v>
                </c:pt>
                <c:pt idx="497">
                  <c:v>3.5634749836369535</c:v>
                </c:pt>
                <c:pt idx="498">
                  <c:v>4.1662368880316478</c:v>
                </c:pt>
                <c:pt idx="499">
                  <c:v>2.8658596781382921</c:v>
                </c:pt>
                <c:pt idx="500">
                  <c:v>2.5291696539193937</c:v>
                </c:pt>
                <c:pt idx="501">
                  <c:v>1.6394844628385703</c:v>
                </c:pt>
                <c:pt idx="502">
                  <c:v>1.5967479248830481</c:v>
                </c:pt>
                <c:pt idx="503">
                  <c:v>1.6578615070547</c:v>
                </c:pt>
                <c:pt idx="504">
                  <c:v>1.816945234205767</c:v>
                </c:pt>
                <c:pt idx="505">
                  <c:v>2.1577244843173178</c:v>
                </c:pt>
                <c:pt idx="506">
                  <c:v>1.9870390289634647</c:v>
                </c:pt>
              </c:numCache>
            </c:numRef>
          </c:xVal>
          <c:yVal>
            <c:numRef>
              <c:f>'SCPT-14'!$AM$13:$AM$9908</c:f>
              <c:numCache>
                <c:formatCode>0.0</c:formatCode>
                <c:ptCount val="9896"/>
                <c:pt idx="0">
                  <c:v>0</c:v>
                </c:pt>
                <c:pt idx="1">
                  <c:v>184.29410238008049</c:v>
                </c:pt>
                <c:pt idx="2">
                  <c:v>142.61197616653411</c:v>
                </c:pt>
                <c:pt idx="3">
                  <c:v>120.54551202442063</c:v>
                </c:pt>
                <c:pt idx="4">
                  <c:v>115.28044523923849</c:v>
                </c:pt>
                <c:pt idx="5">
                  <c:v>108.25422442478346</c:v>
                </c:pt>
                <c:pt idx="6">
                  <c:v>103.85187844399249</c:v>
                </c:pt>
                <c:pt idx="7">
                  <c:v>98.80646253516349</c:v>
                </c:pt>
                <c:pt idx="8">
                  <c:v>94.471622322664729</c:v>
                </c:pt>
                <c:pt idx="9">
                  <c:v>90.453820233717479</c:v>
                </c:pt>
                <c:pt idx="10">
                  <c:v>86.265824974134688</c:v>
                </c:pt>
                <c:pt idx="11">
                  <c:v>82.595922031088023</c:v>
                </c:pt>
                <c:pt idx="12">
                  <c:v>79.341862696117744</c:v>
                </c:pt>
                <c:pt idx="13">
                  <c:v>76.428020403548956</c:v>
                </c:pt>
                <c:pt idx="14">
                  <c:v>73.797019349862566</c:v>
                </c:pt>
                <c:pt idx="15">
                  <c:v>79.855157248963735</c:v>
                </c:pt>
                <c:pt idx="16">
                  <c:v>77.272671253854952</c:v>
                </c:pt>
                <c:pt idx="17">
                  <c:v>74.902274417624511</c:v>
                </c:pt>
                <c:pt idx="18">
                  <c:v>72.715793057106197</c:v>
                </c:pt>
                <c:pt idx="19">
                  <c:v>70.6900919950522</c:v>
                </c:pt>
                <c:pt idx="20">
                  <c:v>68.805964117704065</c:v>
                </c:pt>
                <c:pt idx="21">
                  <c:v>70.832390069473291</c:v>
                </c:pt>
                <c:pt idx="22">
                  <c:v>69.478254566777636</c:v>
                </c:pt>
                <c:pt idx="23">
                  <c:v>67.141564561068591</c:v>
                </c:pt>
                <c:pt idx="24">
                  <c:v>64.911662890566944</c:v>
                </c:pt>
                <c:pt idx="25">
                  <c:v>62.335561285478832</c:v>
                </c:pt>
                <c:pt idx="26">
                  <c:v>60.581487260359779</c:v>
                </c:pt>
                <c:pt idx="27">
                  <c:v>58.398362287041557</c:v>
                </c:pt>
                <c:pt idx="28">
                  <c:v>57.180725212733776</c:v>
                </c:pt>
                <c:pt idx="29">
                  <c:v>55.021366883120514</c:v>
                </c:pt>
                <c:pt idx="30">
                  <c:v>53.937578014337817</c:v>
                </c:pt>
                <c:pt idx="31">
                  <c:v>54.194262805845142</c:v>
                </c:pt>
                <c:pt idx="32">
                  <c:v>54.880991016223227</c:v>
                </c:pt>
                <c:pt idx="33">
                  <c:v>55.475066194668031</c:v>
                </c:pt>
                <c:pt idx="34">
                  <c:v>56.321349469251544</c:v>
                </c:pt>
                <c:pt idx="35">
                  <c:v>56.835617304754848</c:v>
                </c:pt>
                <c:pt idx="36">
                  <c:v>57.964915404755665</c:v>
                </c:pt>
                <c:pt idx="37">
                  <c:v>57.484250736293696</c:v>
                </c:pt>
                <c:pt idx="38">
                  <c:v>57.938379444866612</c:v>
                </c:pt>
                <c:pt idx="39">
                  <c:v>57.133929639513397</c:v>
                </c:pt>
                <c:pt idx="40">
                  <c:v>55.894727221023473</c:v>
                </c:pt>
                <c:pt idx="41">
                  <c:v>54.484082559367778</c:v>
                </c:pt>
                <c:pt idx="42">
                  <c:v>52.521634265635406</c:v>
                </c:pt>
                <c:pt idx="43">
                  <c:v>50.537366728656039</c:v>
                </c:pt>
                <c:pt idx="44">
                  <c:v>50.077241207826575</c:v>
                </c:pt>
                <c:pt idx="45">
                  <c:v>49.302756580928865</c:v>
                </c:pt>
                <c:pt idx="46">
                  <c:v>48.298080916136342</c:v>
                </c:pt>
                <c:pt idx="47">
                  <c:v>48.117470404142551</c:v>
                </c:pt>
                <c:pt idx="48">
                  <c:v>47.726598656105352</c:v>
                </c:pt>
                <c:pt idx="49">
                  <c:v>47.031098892204099</c:v>
                </c:pt>
                <c:pt idx="50">
                  <c:v>46.203044710312753</c:v>
                </c:pt>
                <c:pt idx="51">
                  <c:v>43.988511045847424</c:v>
                </c:pt>
                <c:pt idx="52">
                  <c:v>42.915489940061015</c:v>
                </c:pt>
                <c:pt idx="53">
                  <c:v>41.972180510592253</c:v>
                </c:pt>
                <c:pt idx="54">
                  <c:v>42.119622324314626</c:v>
                </c:pt>
                <c:pt idx="55">
                  <c:v>42.14632956134399</c:v>
                </c:pt>
                <c:pt idx="56">
                  <c:v>41.013967882929691</c:v>
                </c:pt>
                <c:pt idx="57">
                  <c:v>39.124080684146229</c:v>
                </c:pt>
                <c:pt idx="58">
                  <c:v>39.671591090726871</c:v>
                </c:pt>
                <c:pt idx="59">
                  <c:v>39.419029674088378</c:v>
                </c:pt>
                <c:pt idx="60">
                  <c:v>37.891942536496394</c:v>
                </c:pt>
                <c:pt idx="61">
                  <c:v>37.116023549096248</c:v>
                </c:pt>
                <c:pt idx="62">
                  <c:v>36.596191247717911</c:v>
                </c:pt>
                <c:pt idx="63">
                  <c:v>36.183161178824456</c:v>
                </c:pt>
                <c:pt idx="64">
                  <c:v>35.053568983951116</c:v>
                </c:pt>
                <c:pt idx="65">
                  <c:v>35.092192317636908</c:v>
                </c:pt>
                <c:pt idx="66">
                  <c:v>34.461668644816612</c:v>
                </c:pt>
                <c:pt idx="67">
                  <c:v>34.68280154212529</c:v>
                </c:pt>
                <c:pt idx="68">
                  <c:v>33.975477385162598</c:v>
                </c:pt>
                <c:pt idx="69">
                  <c:v>33.456911736648642</c:v>
                </c:pt>
                <c:pt idx="70">
                  <c:v>32.412131646796752</c:v>
                </c:pt>
                <c:pt idx="71">
                  <c:v>30.482027439978669</c:v>
                </c:pt>
                <c:pt idx="72">
                  <c:v>29.901998990140374</c:v>
                </c:pt>
                <c:pt idx="73">
                  <c:v>29.125580779868464</c:v>
                </c:pt>
                <c:pt idx="74">
                  <c:v>29.256059668975524</c:v>
                </c:pt>
                <c:pt idx="75">
                  <c:v>29.213441839419705</c:v>
                </c:pt>
                <c:pt idx="76">
                  <c:v>29.681120959208787</c:v>
                </c:pt>
                <c:pt idx="77">
                  <c:v>29.120045864795845</c:v>
                </c:pt>
                <c:pt idx="78">
                  <c:v>27.741435646808092</c:v>
                </c:pt>
                <c:pt idx="79">
                  <c:v>27.402391456040853</c:v>
                </c:pt>
                <c:pt idx="80">
                  <c:v>27.103620719601821</c:v>
                </c:pt>
                <c:pt idx="81">
                  <c:v>26.349151769858487</c:v>
                </c:pt>
                <c:pt idx="82">
                  <c:v>25.67933357585202</c:v>
                </c:pt>
                <c:pt idx="83">
                  <c:v>24.530467859436239</c:v>
                </c:pt>
                <c:pt idx="84">
                  <c:v>23.532052955249494</c:v>
                </c:pt>
                <c:pt idx="85">
                  <c:v>22.997824665688093</c:v>
                </c:pt>
                <c:pt idx="86">
                  <c:v>22.694174061741972</c:v>
                </c:pt>
                <c:pt idx="87">
                  <c:v>22.234859028667152</c:v>
                </c:pt>
                <c:pt idx="88">
                  <c:v>22.048457491546664</c:v>
                </c:pt>
                <c:pt idx="89">
                  <c:v>22.675027166468979</c:v>
                </c:pt>
                <c:pt idx="90">
                  <c:v>22.837541548236644</c:v>
                </c:pt>
                <c:pt idx="91">
                  <c:v>24.53009911292531</c:v>
                </c:pt>
                <c:pt idx="92">
                  <c:v>25.552174528474531</c:v>
                </c:pt>
                <c:pt idx="93">
                  <c:v>26.645542550952882</c:v>
                </c:pt>
                <c:pt idx="94">
                  <c:v>28.045531845921175</c:v>
                </c:pt>
                <c:pt idx="95">
                  <c:v>28.565611563602111</c:v>
                </c:pt>
                <c:pt idx="96">
                  <c:v>27.891968825174565</c:v>
                </c:pt>
                <c:pt idx="97">
                  <c:v>27.546869720218623</c:v>
                </c:pt>
                <c:pt idx="98">
                  <c:v>27.48546924258833</c:v>
                </c:pt>
                <c:pt idx="99">
                  <c:v>27.068682815648625</c:v>
                </c:pt>
                <c:pt idx="100">
                  <c:v>26.444423067569613</c:v>
                </c:pt>
                <c:pt idx="101">
                  <c:v>26.243450653956504</c:v>
                </c:pt>
                <c:pt idx="102">
                  <c:v>26.152408237916553</c:v>
                </c:pt>
                <c:pt idx="103">
                  <c:v>25.890568366280348</c:v>
                </c:pt>
                <c:pt idx="104">
                  <c:v>26.464139539767515</c:v>
                </c:pt>
                <c:pt idx="105">
                  <c:v>26.783852179921581</c:v>
                </c:pt>
                <c:pt idx="106">
                  <c:v>26.849640662685811</c:v>
                </c:pt>
                <c:pt idx="107">
                  <c:v>27.185924463897702</c:v>
                </c:pt>
                <c:pt idx="108">
                  <c:v>28.830258299368833</c:v>
                </c:pt>
                <c:pt idx="109">
                  <c:v>31.127032660945947</c:v>
                </c:pt>
                <c:pt idx="110">
                  <c:v>31.380852575816942</c:v>
                </c:pt>
                <c:pt idx="111">
                  <c:v>28.294713670189122</c:v>
                </c:pt>
                <c:pt idx="112">
                  <c:v>24.351440456065198</c:v>
                </c:pt>
                <c:pt idx="113">
                  <c:v>23.008981509052521</c:v>
                </c:pt>
                <c:pt idx="114">
                  <c:v>22.367034032278713</c:v>
                </c:pt>
                <c:pt idx="115">
                  <c:v>22.80860586206127</c:v>
                </c:pt>
                <c:pt idx="116">
                  <c:v>23.601477608046469</c:v>
                </c:pt>
                <c:pt idx="117">
                  <c:v>24.391634954950657</c:v>
                </c:pt>
                <c:pt idx="118">
                  <c:v>25.150600104364177</c:v>
                </c:pt>
                <c:pt idx="119">
                  <c:v>26.925879133691069</c:v>
                </c:pt>
                <c:pt idx="120">
                  <c:v>27.056093355660241</c:v>
                </c:pt>
                <c:pt idx="121">
                  <c:v>26.107173702178194</c:v>
                </c:pt>
                <c:pt idx="122">
                  <c:v>25.033939500668318</c:v>
                </c:pt>
                <c:pt idx="123">
                  <c:v>24.241059319828867</c:v>
                </c:pt>
                <c:pt idx="124">
                  <c:v>23.007411299801291</c:v>
                </c:pt>
                <c:pt idx="125">
                  <c:v>22.314556073350758</c:v>
                </c:pt>
                <c:pt idx="126">
                  <c:v>21.701409873222421</c:v>
                </c:pt>
                <c:pt idx="127">
                  <c:v>21.080788866956073</c:v>
                </c:pt>
                <c:pt idx="128">
                  <c:v>19.878736435793986</c:v>
                </c:pt>
                <c:pt idx="129">
                  <c:v>19.506973550195745</c:v>
                </c:pt>
                <c:pt idx="130">
                  <c:v>19.883573727184089</c:v>
                </c:pt>
                <c:pt idx="131">
                  <c:v>20.144189063319093</c:v>
                </c:pt>
                <c:pt idx="132">
                  <c:v>18.784742205314874</c:v>
                </c:pt>
                <c:pt idx="133">
                  <c:v>21.058941622702626</c:v>
                </c:pt>
                <c:pt idx="134">
                  <c:v>24.1559315052031</c:v>
                </c:pt>
                <c:pt idx="135">
                  <c:v>20.197633484250389</c:v>
                </c:pt>
                <c:pt idx="136">
                  <c:v>18.474949730896103</c:v>
                </c:pt>
                <c:pt idx="137">
                  <c:v>18.360922524494626</c:v>
                </c:pt>
                <c:pt idx="138">
                  <c:v>18.709843171852878</c:v>
                </c:pt>
                <c:pt idx="139">
                  <c:v>20.180682737126265</c:v>
                </c:pt>
                <c:pt idx="140">
                  <c:v>19.602404601714543</c:v>
                </c:pt>
                <c:pt idx="141">
                  <c:v>19.507834235269055</c:v>
                </c:pt>
                <c:pt idx="142">
                  <c:v>19.638928064447146</c:v>
                </c:pt>
                <c:pt idx="143">
                  <c:v>18.437107396915287</c:v>
                </c:pt>
                <c:pt idx="144">
                  <c:v>17.980186720047406</c:v>
                </c:pt>
                <c:pt idx="145">
                  <c:v>17.230608676406042</c:v>
                </c:pt>
                <c:pt idx="146">
                  <c:v>16.628353516568385</c:v>
                </c:pt>
                <c:pt idx="147">
                  <c:v>15.815022527437144</c:v>
                </c:pt>
                <c:pt idx="148">
                  <c:v>16.206512164034997</c:v>
                </c:pt>
                <c:pt idx="149">
                  <c:v>16.289087662281155</c:v>
                </c:pt>
                <c:pt idx="150">
                  <c:v>17.481170846349993</c:v>
                </c:pt>
                <c:pt idx="151">
                  <c:v>16.156896064478147</c:v>
                </c:pt>
                <c:pt idx="152">
                  <c:v>18.037327888628862</c:v>
                </c:pt>
                <c:pt idx="153">
                  <c:v>19.614385806673059</c:v>
                </c:pt>
                <c:pt idx="154">
                  <c:v>20.050997874882267</c:v>
                </c:pt>
                <c:pt idx="155">
                  <c:v>20.963706119248055</c:v>
                </c:pt>
                <c:pt idx="156">
                  <c:v>21.517420222743887</c:v>
                </c:pt>
                <c:pt idx="157">
                  <c:v>21.148099130154829</c:v>
                </c:pt>
                <c:pt idx="158">
                  <c:v>20.028152580805983</c:v>
                </c:pt>
                <c:pt idx="159">
                  <c:v>18.356963924009715</c:v>
                </c:pt>
                <c:pt idx="160">
                  <c:v>16.451828000295905</c:v>
                </c:pt>
                <c:pt idx="161">
                  <c:v>14.833520380576779</c:v>
                </c:pt>
                <c:pt idx="162">
                  <c:v>14.133468558108756</c:v>
                </c:pt>
                <c:pt idx="163">
                  <c:v>13.386071371139908</c:v>
                </c:pt>
                <c:pt idx="164">
                  <c:v>13.307284937220633</c:v>
                </c:pt>
                <c:pt idx="165">
                  <c:v>13.698595897908765</c:v>
                </c:pt>
                <c:pt idx="166">
                  <c:v>14.817280584531764</c:v>
                </c:pt>
                <c:pt idx="167">
                  <c:v>14.589817503952579</c:v>
                </c:pt>
                <c:pt idx="168">
                  <c:v>14.41275657140636</c:v>
                </c:pt>
                <c:pt idx="169">
                  <c:v>14.533497256806585</c:v>
                </c:pt>
                <c:pt idx="170">
                  <c:v>14.678874609263113</c:v>
                </c:pt>
                <c:pt idx="171">
                  <c:v>14.610937420258255</c:v>
                </c:pt>
                <c:pt idx="172">
                  <c:v>14.708152304483779</c:v>
                </c:pt>
                <c:pt idx="173">
                  <c:v>14.897531767963832</c:v>
                </c:pt>
                <c:pt idx="174">
                  <c:v>14.545566837593475</c:v>
                </c:pt>
                <c:pt idx="175">
                  <c:v>14.168726164572529</c:v>
                </c:pt>
                <c:pt idx="176">
                  <c:v>12.731654018899315</c:v>
                </c:pt>
                <c:pt idx="177">
                  <c:v>12.238102447855132</c:v>
                </c:pt>
                <c:pt idx="178">
                  <c:v>11.133963579485251</c:v>
                </c:pt>
                <c:pt idx="179">
                  <c:v>10.657569783863</c:v>
                </c:pt>
                <c:pt idx="180">
                  <c:v>10.473146422611897</c:v>
                </c:pt>
                <c:pt idx="181">
                  <c:v>10.430726305732589</c:v>
                </c:pt>
                <c:pt idx="182">
                  <c:v>10.338825864525536</c:v>
                </c:pt>
                <c:pt idx="183">
                  <c:v>10.661769671657614</c:v>
                </c:pt>
                <c:pt idx="184">
                  <c:v>11.318307547144409</c:v>
                </c:pt>
                <c:pt idx="185">
                  <c:v>11.420852065817462</c:v>
                </c:pt>
                <c:pt idx="186">
                  <c:v>11.022265363775393</c:v>
                </c:pt>
                <c:pt idx="187">
                  <c:v>10.902897372100218</c:v>
                </c:pt>
                <c:pt idx="188">
                  <c:v>10.809110762921222</c:v>
                </c:pt>
                <c:pt idx="189">
                  <c:v>10.623285636663679</c:v>
                </c:pt>
                <c:pt idx="190">
                  <c:v>10.376774900773563</c:v>
                </c:pt>
                <c:pt idx="191">
                  <c:v>9.611042747082795</c:v>
                </c:pt>
                <c:pt idx="192">
                  <c:v>8.5332303485115748</c:v>
                </c:pt>
                <c:pt idx="193">
                  <c:v>8.1549305789597426</c:v>
                </c:pt>
                <c:pt idx="194">
                  <c:v>7.2178403074060604</c:v>
                </c:pt>
                <c:pt idx="195">
                  <c:v>6.5774563729708388</c:v>
                </c:pt>
                <c:pt idx="196">
                  <c:v>5.7076373647318315</c:v>
                </c:pt>
                <c:pt idx="197">
                  <c:v>5.1569103337606528</c:v>
                </c:pt>
                <c:pt idx="198">
                  <c:v>4.830396955751123</c:v>
                </c:pt>
                <c:pt idx="199">
                  <c:v>4.7760399155220981</c:v>
                </c:pt>
                <c:pt idx="200">
                  <c:v>5.2023993566036086</c:v>
                </c:pt>
                <c:pt idx="201">
                  <c:v>5.2274737511919023</c:v>
                </c:pt>
                <c:pt idx="202">
                  <c:v>6.1664758079582764</c:v>
                </c:pt>
                <c:pt idx="203">
                  <c:v>7.1372701037394357</c:v>
                </c:pt>
                <c:pt idx="204">
                  <c:v>7.7600794436192366</c:v>
                </c:pt>
                <c:pt idx="205">
                  <c:v>8.7184696805257449</c:v>
                </c:pt>
                <c:pt idx="206">
                  <c:v>9.1906088080079744</c:v>
                </c:pt>
                <c:pt idx="207">
                  <c:v>9.6351268560968268</c:v>
                </c:pt>
                <c:pt idx="208">
                  <c:v>9.5243105203787906</c:v>
                </c:pt>
                <c:pt idx="209">
                  <c:v>9.6379807788100571</c:v>
                </c:pt>
                <c:pt idx="210">
                  <c:v>9.7020685200846906</c:v>
                </c:pt>
                <c:pt idx="211">
                  <c:v>9.5890537645462519</c:v>
                </c:pt>
                <c:pt idx="212">
                  <c:v>9.289900279196349</c:v>
                </c:pt>
                <c:pt idx="213">
                  <c:v>9.3325549133835981</c:v>
                </c:pt>
                <c:pt idx="214">
                  <c:v>8.9081848644026813</c:v>
                </c:pt>
                <c:pt idx="215">
                  <c:v>8.4769531531844695</c:v>
                </c:pt>
                <c:pt idx="216">
                  <c:v>8.0033222084814284</c:v>
                </c:pt>
                <c:pt idx="217">
                  <c:v>7.7241292819387519</c:v>
                </c:pt>
                <c:pt idx="218">
                  <c:v>6.9417572127286347</c:v>
                </c:pt>
                <c:pt idx="219">
                  <c:v>6.8781155944419705</c:v>
                </c:pt>
                <c:pt idx="220">
                  <c:v>6.7056893411125928</c:v>
                </c:pt>
                <c:pt idx="221">
                  <c:v>6.6722174094134212</c:v>
                </c:pt>
                <c:pt idx="222">
                  <c:v>6.5031201402929515</c:v>
                </c:pt>
                <c:pt idx="223">
                  <c:v>6.4240157323332188</c:v>
                </c:pt>
                <c:pt idx="224">
                  <c:v>6.7100508302695978</c:v>
                </c:pt>
                <c:pt idx="225">
                  <c:v>6.7908421829614865</c:v>
                </c:pt>
                <c:pt idx="226">
                  <c:v>7.2948428993968779</c:v>
                </c:pt>
                <c:pt idx="227">
                  <c:v>7.8816657278173992</c:v>
                </c:pt>
                <c:pt idx="228">
                  <c:v>8.4411760740519011</c:v>
                </c:pt>
                <c:pt idx="229">
                  <c:v>9.3225721763778253</c:v>
                </c:pt>
                <c:pt idx="230">
                  <c:v>10.366812066353839</c:v>
                </c:pt>
                <c:pt idx="231">
                  <c:v>10.922568468460918</c:v>
                </c:pt>
                <c:pt idx="232">
                  <c:v>10.847848902192197</c:v>
                </c:pt>
                <c:pt idx="233">
                  <c:v>12.074842575624904</c:v>
                </c:pt>
                <c:pt idx="234">
                  <c:v>12.94774597884444</c:v>
                </c:pt>
                <c:pt idx="235">
                  <c:v>13.564056248292344</c:v>
                </c:pt>
                <c:pt idx="236">
                  <c:v>13.873429690289061</c:v>
                </c:pt>
                <c:pt idx="237">
                  <c:v>14.863884509494392</c:v>
                </c:pt>
                <c:pt idx="238">
                  <c:v>16.894414058378494</c:v>
                </c:pt>
                <c:pt idx="239">
                  <c:v>18.096414811693162</c:v>
                </c:pt>
                <c:pt idx="240">
                  <c:v>20.349861983551218</c:v>
                </c:pt>
                <c:pt idx="241">
                  <c:v>21.311204848761424</c:v>
                </c:pt>
                <c:pt idx="242">
                  <c:v>21.569468173979182</c:v>
                </c:pt>
                <c:pt idx="243">
                  <c:v>21.754716837017664</c:v>
                </c:pt>
                <c:pt idx="244">
                  <c:v>22.350581084327601</c:v>
                </c:pt>
                <c:pt idx="245">
                  <c:v>22.160859483142268</c:v>
                </c:pt>
                <c:pt idx="246">
                  <c:v>22.002233518800118</c:v>
                </c:pt>
                <c:pt idx="247">
                  <c:v>22.047831788993079</c:v>
                </c:pt>
                <c:pt idx="248">
                  <c:v>21.905836374993591</c:v>
                </c:pt>
                <c:pt idx="249">
                  <c:v>22.569322201678617</c:v>
                </c:pt>
                <c:pt idx="250">
                  <c:v>23.055658769456439</c:v>
                </c:pt>
                <c:pt idx="251">
                  <c:v>23.228958058772587</c:v>
                </c:pt>
                <c:pt idx="252">
                  <c:v>23.263936646726783</c:v>
                </c:pt>
                <c:pt idx="253">
                  <c:v>24.561587122661564</c:v>
                </c:pt>
                <c:pt idx="254">
                  <c:v>24.95281057583761</c:v>
                </c:pt>
                <c:pt idx="255">
                  <c:v>26.384120928908875</c:v>
                </c:pt>
                <c:pt idx="256">
                  <c:v>26.537762149142385</c:v>
                </c:pt>
                <c:pt idx="257">
                  <c:v>26.55303333278826</c:v>
                </c:pt>
                <c:pt idx="258">
                  <c:v>26.290169294436883</c:v>
                </c:pt>
                <c:pt idx="259">
                  <c:v>26.23890594911277</c:v>
                </c:pt>
                <c:pt idx="260">
                  <c:v>26.704294800256534</c:v>
                </c:pt>
                <c:pt idx="261">
                  <c:v>26.947809091285368</c:v>
                </c:pt>
                <c:pt idx="262">
                  <c:v>26.292950658394485</c:v>
                </c:pt>
                <c:pt idx="263">
                  <c:v>25.968044944267053</c:v>
                </c:pt>
                <c:pt idx="264">
                  <c:v>24.857600445724213</c:v>
                </c:pt>
                <c:pt idx="265">
                  <c:v>24.04543303129827</c:v>
                </c:pt>
                <c:pt idx="266">
                  <c:v>24.939200032762571</c:v>
                </c:pt>
                <c:pt idx="267">
                  <c:v>26.542272550079574</c:v>
                </c:pt>
                <c:pt idx="268">
                  <c:v>31.171686303340422</c:v>
                </c:pt>
                <c:pt idx="269">
                  <c:v>32.374655898243027</c:v>
                </c:pt>
                <c:pt idx="270">
                  <c:v>35.424127933579406</c:v>
                </c:pt>
                <c:pt idx="271">
                  <c:v>37.152816726850368</c:v>
                </c:pt>
                <c:pt idx="272">
                  <c:v>39.230208341425971</c:v>
                </c:pt>
                <c:pt idx="273">
                  <c:v>40.964710194524656</c:v>
                </c:pt>
                <c:pt idx="274">
                  <c:v>41.539023589056377</c:v>
                </c:pt>
                <c:pt idx="275">
                  <c:v>41.452338046842996</c:v>
                </c:pt>
                <c:pt idx="276">
                  <c:v>41.398358289298869</c:v>
                </c:pt>
                <c:pt idx="277">
                  <c:v>40.326891175339647</c:v>
                </c:pt>
                <c:pt idx="278">
                  <c:v>39.900308855377666</c:v>
                </c:pt>
                <c:pt idx="279">
                  <c:v>40.137074900053271</c:v>
                </c:pt>
                <c:pt idx="280">
                  <c:v>39.188426816651855</c:v>
                </c:pt>
                <c:pt idx="281">
                  <c:v>39.219459964347003</c:v>
                </c:pt>
                <c:pt idx="282">
                  <c:v>38.935460283586735</c:v>
                </c:pt>
                <c:pt idx="283">
                  <c:v>39.489198480647907</c:v>
                </c:pt>
                <c:pt idx="284">
                  <c:v>39.714541191774757</c:v>
                </c:pt>
                <c:pt idx="285">
                  <c:v>39.560819537646275</c:v>
                </c:pt>
                <c:pt idx="286">
                  <c:v>39.135943441534444</c:v>
                </c:pt>
                <c:pt idx="287">
                  <c:v>38.354340817142855</c:v>
                </c:pt>
                <c:pt idx="288">
                  <c:v>38.123875807340283</c:v>
                </c:pt>
                <c:pt idx="289">
                  <c:v>37.977453630452423</c:v>
                </c:pt>
                <c:pt idx="290">
                  <c:v>37.748629177639309</c:v>
                </c:pt>
                <c:pt idx="291">
                  <c:v>37.751983662767103</c:v>
                </c:pt>
                <c:pt idx="292">
                  <c:v>38.810128532234039</c:v>
                </c:pt>
                <c:pt idx="293">
                  <c:v>39.422440871220282</c:v>
                </c:pt>
                <c:pt idx="294">
                  <c:v>39.595066944551697</c:v>
                </c:pt>
                <c:pt idx="295">
                  <c:v>41.252749811732116</c:v>
                </c:pt>
                <c:pt idx="296">
                  <c:v>42.410844316112957</c:v>
                </c:pt>
                <c:pt idx="297">
                  <c:v>41.883891985907745</c:v>
                </c:pt>
                <c:pt idx="298">
                  <c:v>41.932204286888378</c:v>
                </c:pt>
                <c:pt idx="299">
                  <c:v>42.095647574227584</c:v>
                </c:pt>
                <c:pt idx="300">
                  <c:v>41.461456401638735</c:v>
                </c:pt>
                <c:pt idx="301">
                  <c:v>41.893631941382445</c:v>
                </c:pt>
                <c:pt idx="302">
                  <c:v>41.908913748204782</c:v>
                </c:pt>
                <c:pt idx="303">
                  <c:v>39.330806835138652</c:v>
                </c:pt>
                <c:pt idx="304">
                  <c:v>36.939370634703145</c:v>
                </c:pt>
                <c:pt idx="305">
                  <c:v>33.162120407558049</c:v>
                </c:pt>
                <c:pt idx="306">
                  <c:v>34.259053138853808</c:v>
                </c:pt>
                <c:pt idx="307">
                  <c:v>35.687495517123267</c:v>
                </c:pt>
                <c:pt idx="308">
                  <c:v>37.398442201707411</c:v>
                </c:pt>
                <c:pt idx="309">
                  <c:v>38.343141378893179</c:v>
                </c:pt>
                <c:pt idx="310">
                  <c:v>38.332226263975365</c:v>
                </c:pt>
                <c:pt idx="311">
                  <c:v>37.222680632539763</c:v>
                </c:pt>
                <c:pt idx="312">
                  <c:v>37.341424838712491</c:v>
                </c:pt>
                <c:pt idx="313">
                  <c:v>35.492473056418213</c:v>
                </c:pt>
                <c:pt idx="314">
                  <c:v>36.347404888013344</c:v>
                </c:pt>
                <c:pt idx="315">
                  <c:v>36.922648724462114</c:v>
                </c:pt>
                <c:pt idx="316">
                  <c:v>37.833127161816186</c:v>
                </c:pt>
                <c:pt idx="317">
                  <c:v>38.117423876844761</c:v>
                </c:pt>
                <c:pt idx="318">
                  <c:v>37.980614079362901</c:v>
                </c:pt>
                <c:pt idx="319">
                  <c:v>38.080661513266129</c:v>
                </c:pt>
                <c:pt idx="320">
                  <c:v>34.009269942871995</c:v>
                </c:pt>
                <c:pt idx="321">
                  <c:v>33.514840258944858</c:v>
                </c:pt>
                <c:pt idx="322">
                  <c:v>33.250180506717875</c:v>
                </c:pt>
                <c:pt idx="323">
                  <c:v>33.965998169931737</c:v>
                </c:pt>
                <c:pt idx="324">
                  <c:v>36.790053936141149</c:v>
                </c:pt>
                <c:pt idx="325">
                  <c:v>32.642258102317633</c:v>
                </c:pt>
                <c:pt idx="326">
                  <c:v>33.278273328587986</c:v>
                </c:pt>
                <c:pt idx="327">
                  <c:v>33.385078731135145</c:v>
                </c:pt>
                <c:pt idx="328">
                  <c:v>34.17958420133531</c:v>
                </c:pt>
                <c:pt idx="329">
                  <c:v>35.636012452348432</c:v>
                </c:pt>
                <c:pt idx="330">
                  <c:v>35.796722445842576</c:v>
                </c:pt>
                <c:pt idx="331">
                  <c:v>38.196401376388216</c:v>
                </c:pt>
                <c:pt idx="332">
                  <c:v>39.356865550587862</c:v>
                </c:pt>
                <c:pt idx="333">
                  <c:v>41.87819076299057</c:v>
                </c:pt>
                <c:pt idx="334">
                  <c:v>43.799399008476286</c:v>
                </c:pt>
                <c:pt idx="335">
                  <c:v>41.204945530887791</c:v>
                </c:pt>
                <c:pt idx="336">
                  <c:v>39.727575751520675</c:v>
                </c:pt>
                <c:pt idx="337">
                  <c:v>38.238754920480567</c:v>
                </c:pt>
                <c:pt idx="338">
                  <c:v>37.576965782960727</c:v>
                </c:pt>
                <c:pt idx="339">
                  <c:v>36.913912239312857</c:v>
                </c:pt>
                <c:pt idx="340">
                  <c:v>37.633809545379371</c:v>
                </c:pt>
                <c:pt idx="341">
                  <c:v>36.43965660233787</c:v>
                </c:pt>
                <c:pt idx="342">
                  <c:v>36.382936134699833</c:v>
                </c:pt>
                <c:pt idx="343">
                  <c:v>36.529832829144553</c:v>
                </c:pt>
                <c:pt idx="344">
                  <c:v>37.806813906934934</c:v>
                </c:pt>
                <c:pt idx="345">
                  <c:v>35.925664111021824</c:v>
                </c:pt>
                <c:pt idx="346">
                  <c:v>37.504505701227252</c:v>
                </c:pt>
                <c:pt idx="347">
                  <c:v>36.518033604191487</c:v>
                </c:pt>
                <c:pt idx="348">
                  <c:v>36.242343712387353</c:v>
                </c:pt>
                <c:pt idx="349">
                  <c:v>36.948740570693467</c:v>
                </c:pt>
                <c:pt idx="350">
                  <c:v>35.243096724186053</c:v>
                </c:pt>
                <c:pt idx="351">
                  <c:v>35.281516432986564</c:v>
                </c:pt>
                <c:pt idx="352">
                  <c:v>35.716977870104564</c:v>
                </c:pt>
                <c:pt idx="353">
                  <c:v>36.269141364676599</c:v>
                </c:pt>
                <c:pt idx="354">
                  <c:v>36.664136771432212</c:v>
                </c:pt>
                <c:pt idx="355">
                  <c:v>36.72238808200153</c:v>
                </c:pt>
                <c:pt idx="356">
                  <c:v>35.080034520589059</c:v>
                </c:pt>
                <c:pt idx="357">
                  <c:v>34.131782268041697</c:v>
                </c:pt>
                <c:pt idx="358">
                  <c:v>31.532313613337674</c:v>
                </c:pt>
                <c:pt idx="359">
                  <c:v>28.09885181614154</c:v>
                </c:pt>
                <c:pt idx="360">
                  <c:v>26.461117357060832</c:v>
                </c:pt>
                <c:pt idx="361">
                  <c:v>24.997044020349087</c:v>
                </c:pt>
                <c:pt idx="362">
                  <c:v>25.093665735234403</c:v>
                </c:pt>
                <c:pt idx="363">
                  <c:v>26.550196724774469</c:v>
                </c:pt>
                <c:pt idx="364">
                  <c:v>27.142420728939648</c:v>
                </c:pt>
                <c:pt idx="365">
                  <c:v>31.891518589541796</c:v>
                </c:pt>
                <c:pt idx="366">
                  <c:v>27.087940336385984</c:v>
                </c:pt>
                <c:pt idx="367">
                  <c:v>23.518311542982634</c:v>
                </c:pt>
                <c:pt idx="368">
                  <c:v>26.264716519103722</c:v>
                </c:pt>
                <c:pt idx="369">
                  <c:v>26.852599533354418</c:v>
                </c:pt>
                <c:pt idx="370">
                  <c:v>29.040985847587088</c:v>
                </c:pt>
                <c:pt idx="371">
                  <c:v>27.414549832806021</c:v>
                </c:pt>
                <c:pt idx="372">
                  <c:v>27.994712748549961</c:v>
                </c:pt>
                <c:pt idx="373">
                  <c:v>28.613685109391874</c:v>
                </c:pt>
                <c:pt idx="374">
                  <c:v>28.59954363706122</c:v>
                </c:pt>
                <c:pt idx="375">
                  <c:v>28.368665189440225</c:v>
                </c:pt>
                <c:pt idx="376">
                  <c:v>28.993999373900994</c:v>
                </c:pt>
                <c:pt idx="377">
                  <c:v>29.149762459373672</c:v>
                </c:pt>
                <c:pt idx="378">
                  <c:v>29.968529403814294</c:v>
                </c:pt>
                <c:pt idx="379">
                  <c:v>31.206483229085862</c:v>
                </c:pt>
                <c:pt idx="380">
                  <c:v>31.872771756314808</c:v>
                </c:pt>
                <c:pt idx="381">
                  <c:v>32.626735802926682</c:v>
                </c:pt>
                <c:pt idx="382">
                  <c:v>32.832504243144228</c:v>
                </c:pt>
                <c:pt idx="383">
                  <c:v>32.532083455525111</c:v>
                </c:pt>
                <c:pt idx="384">
                  <c:v>31.811923158726977</c:v>
                </c:pt>
                <c:pt idx="385">
                  <c:v>29.874690995020064</c:v>
                </c:pt>
                <c:pt idx="386">
                  <c:v>29.018430044189497</c:v>
                </c:pt>
                <c:pt idx="387">
                  <c:v>28.497430274055876</c:v>
                </c:pt>
                <c:pt idx="388">
                  <c:v>27.975172750020697</c:v>
                </c:pt>
                <c:pt idx="389">
                  <c:v>28.379558951310404</c:v>
                </c:pt>
                <c:pt idx="390">
                  <c:v>27.639491317499871</c:v>
                </c:pt>
                <c:pt idx="391">
                  <c:v>26.177933565809166</c:v>
                </c:pt>
                <c:pt idx="392">
                  <c:v>25.906128372810869</c:v>
                </c:pt>
                <c:pt idx="393">
                  <c:v>26.069929862101379</c:v>
                </c:pt>
                <c:pt idx="394">
                  <c:v>25.665088510987985</c:v>
                </c:pt>
                <c:pt idx="395">
                  <c:v>25.914009167164938</c:v>
                </c:pt>
                <c:pt idx="396">
                  <c:v>25.978847417773785</c:v>
                </c:pt>
                <c:pt idx="397">
                  <c:v>25.698518171556902</c:v>
                </c:pt>
                <c:pt idx="398">
                  <c:v>25.788475431544594</c:v>
                </c:pt>
                <c:pt idx="399">
                  <c:v>25.991257386515997</c:v>
                </c:pt>
                <c:pt idx="400">
                  <c:v>25.876499707114185</c:v>
                </c:pt>
                <c:pt idx="401">
                  <c:v>25.086347829501047</c:v>
                </c:pt>
                <c:pt idx="402">
                  <c:v>24.560073343442539</c:v>
                </c:pt>
                <c:pt idx="403">
                  <c:v>24.363264348271894</c:v>
                </c:pt>
                <c:pt idx="404">
                  <c:v>23.58897354789649</c:v>
                </c:pt>
                <c:pt idx="405">
                  <c:v>23.633681025550725</c:v>
                </c:pt>
                <c:pt idx="406">
                  <c:v>23.788532865711684</c:v>
                </c:pt>
                <c:pt idx="407">
                  <c:v>24.951242323498786</c:v>
                </c:pt>
                <c:pt idx="408">
                  <c:v>25.563198889033522</c:v>
                </c:pt>
                <c:pt idx="409">
                  <c:v>25.145760085164536</c:v>
                </c:pt>
                <c:pt idx="410">
                  <c:v>24.552658025643169</c:v>
                </c:pt>
                <c:pt idx="411">
                  <c:v>23.173512697496676</c:v>
                </c:pt>
                <c:pt idx="412">
                  <c:v>22.097197806352675</c:v>
                </c:pt>
                <c:pt idx="413">
                  <c:v>20.246137031461551</c:v>
                </c:pt>
                <c:pt idx="414">
                  <c:v>18.617528957929295</c:v>
                </c:pt>
                <c:pt idx="415">
                  <c:v>18.159673638446783</c:v>
                </c:pt>
                <c:pt idx="416">
                  <c:v>18.485675828403494</c:v>
                </c:pt>
                <c:pt idx="417">
                  <c:v>21.075727601206729</c:v>
                </c:pt>
                <c:pt idx="418">
                  <c:v>23.172603831320863</c:v>
                </c:pt>
                <c:pt idx="419">
                  <c:v>26.454560174709442</c:v>
                </c:pt>
                <c:pt idx="420">
                  <c:v>29.463991447088354</c:v>
                </c:pt>
                <c:pt idx="421">
                  <c:v>28.68875658984792</c:v>
                </c:pt>
                <c:pt idx="422">
                  <c:v>24.383607053385514</c:v>
                </c:pt>
                <c:pt idx="423">
                  <c:v>24.645606856460773</c:v>
                </c:pt>
                <c:pt idx="424">
                  <c:v>26.694820885666868</c:v>
                </c:pt>
                <c:pt idx="425">
                  <c:v>27.197831677098744</c:v>
                </c:pt>
                <c:pt idx="426">
                  <c:v>27.225432766812581</c:v>
                </c:pt>
                <c:pt idx="427">
                  <c:v>26.950226821939637</c:v>
                </c:pt>
                <c:pt idx="428">
                  <c:v>27.087301726608395</c:v>
                </c:pt>
                <c:pt idx="429">
                  <c:v>28.093015883957399</c:v>
                </c:pt>
                <c:pt idx="430">
                  <c:v>28.117923841614967</c:v>
                </c:pt>
                <c:pt idx="431">
                  <c:v>27.632596616042594</c:v>
                </c:pt>
                <c:pt idx="432">
                  <c:v>26.190433531936808</c:v>
                </c:pt>
                <c:pt idx="433">
                  <c:v>24.62547486898201</c:v>
                </c:pt>
                <c:pt idx="434">
                  <c:v>24.073455987480749</c:v>
                </c:pt>
                <c:pt idx="435">
                  <c:v>22.530216142157567</c:v>
                </c:pt>
                <c:pt idx="436">
                  <c:v>23.1203575540389</c:v>
                </c:pt>
                <c:pt idx="437">
                  <c:v>22.791653810848256</c:v>
                </c:pt>
                <c:pt idx="438">
                  <c:v>22.859564500118157</c:v>
                </c:pt>
                <c:pt idx="439">
                  <c:v>23.310379188773993</c:v>
                </c:pt>
                <c:pt idx="440">
                  <c:v>23.056605342920204</c:v>
                </c:pt>
                <c:pt idx="441">
                  <c:v>22.979518805446833</c:v>
                </c:pt>
                <c:pt idx="442">
                  <c:v>22.948860434283251</c:v>
                </c:pt>
                <c:pt idx="443">
                  <c:v>23.436812293196056</c:v>
                </c:pt>
                <c:pt idx="444">
                  <c:v>24.010049419069592</c:v>
                </c:pt>
                <c:pt idx="445">
                  <c:v>24.275441814426269</c:v>
                </c:pt>
                <c:pt idx="446">
                  <c:v>23.833229595810074</c:v>
                </c:pt>
                <c:pt idx="447">
                  <c:v>23.427486332728016</c:v>
                </c:pt>
                <c:pt idx="448">
                  <c:v>23.094881856082282</c:v>
                </c:pt>
                <c:pt idx="449">
                  <c:v>22.357908175866704</c:v>
                </c:pt>
                <c:pt idx="450">
                  <c:v>21.815695446117758</c:v>
                </c:pt>
                <c:pt idx="451">
                  <c:v>21.334059579272761</c:v>
                </c:pt>
                <c:pt idx="452">
                  <c:v>21.436423136770774</c:v>
                </c:pt>
                <c:pt idx="453">
                  <c:v>21.409012777419104</c:v>
                </c:pt>
                <c:pt idx="454">
                  <c:v>20.999057236909788</c:v>
                </c:pt>
                <c:pt idx="455">
                  <c:v>20.525954723248088</c:v>
                </c:pt>
                <c:pt idx="456">
                  <c:v>19.280629105266904</c:v>
                </c:pt>
                <c:pt idx="457">
                  <c:v>17.653307326611255</c:v>
                </c:pt>
                <c:pt idx="458">
                  <c:v>17.156225895135819</c:v>
                </c:pt>
                <c:pt idx="459">
                  <c:v>19.322703199119676</c:v>
                </c:pt>
                <c:pt idx="460">
                  <c:v>27.095936986771306</c:v>
                </c:pt>
                <c:pt idx="461">
                  <c:v>31.666423293224288</c:v>
                </c:pt>
                <c:pt idx="462">
                  <c:v>32.740520254414719</c:v>
                </c:pt>
                <c:pt idx="463">
                  <c:v>28.324152029839293</c:v>
                </c:pt>
                <c:pt idx="464">
                  <c:v>25.61417482273297</c:v>
                </c:pt>
                <c:pt idx="465">
                  <c:v>22.022795065979139</c:v>
                </c:pt>
                <c:pt idx="466">
                  <c:v>21.969335333545974</c:v>
                </c:pt>
                <c:pt idx="467">
                  <c:v>22.682829872467966</c:v>
                </c:pt>
                <c:pt idx="468">
                  <c:v>22.084251289470874</c:v>
                </c:pt>
                <c:pt idx="469">
                  <c:v>21.941724598454329</c:v>
                </c:pt>
                <c:pt idx="470">
                  <c:v>21.443384108746358</c:v>
                </c:pt>
                <c:pt idx="471">
                  <c:v>20.901612864159297</c:v>
                </c:pt>
                <c:pt idx="472">
                  <c:v>20.505152612998842</c:v>
                </c:pt>
                <c:pt idx="473">
                  <c:v>19.737284092292253</c:v>
                </c:pt>
                <c:pt idx="474">
                  <c:v>19.138297298493264</c:v>
                </c:pt>
                <c:pt idx="475">
                  <c:v>18.994124235245966</c:v>
                </c:pt>
                <c:pt idx="476">
                  <c:v>18.597955791559784</c:v>
                </c:pt>
                <c:pt idx="477">
                  <c:v>18.315767460210328</c:v>
                </c:pt>
                <c:pt idx="478">
                  <c:v>18.375813202233999</c:v>
                </c:pt>
                <c:pt idx="479">
                  <c:v>18.527626389996513</c:v>
                </c:pt>
                <c:pt idx="480">
                  <c:v>19.183804502218454</c:v>
                </c:pt>
                <c:pt idx="481">
                  <c:v>19.735987614620882</c:v>
                </c:pt>
                <c:pt idx="482">
                  <c:v>20.399477404757089</c:v>
                </c:pt>
                <c:pt idx="483">
                  <c:v>21.087848762924601</c:v>
                </c:pt>
                <c:pt idx="484">
                  <c:v>21.805857933040478</c:v>
                </c:pt>
                <c:pt idx="485">
                  <c:v>24.463400630852121</c:v>
                </c:pt>
                <c:pt idx="486">
                  <c:v>30.039728184028622</c:v>
                </c:pt>
                <c:pt idx="487">
                  <c:v>33.116153831751149</c:v>
                </c:pt>
                <c:pt idx="488">
                  <c:v>30.860456317874142</c:v>
                </c:pt>
                <c:pt idx="489">
                  <c:v>26.796926366547495</c:v>
                </c:pt>
                <c:pt idx="490">
                  <c:v>28.215737252471602</c:v>
                </c:pt>
                <c:pt idx="491">
                  <c:v>30.077216963241984</c:v>
                </c:pt>
                <c:pt idx="492">
                  <c:v>31.993810374671543</c:v>
                </c:pt>
                <c:pt idx="493">
                  <c:v>35.651052158802784</c:v>
                </c:pt>
                <c:pt idx="494">
                  <c:v>41.846205046024778</c:v>
                </c:pt>
                <c:pt idx="495">
                  <c:v>29.937800720934614</c:v>
                </c:pt>
                <c:pt idx="496">
                  <c:v>43.393315782854394</c:v>
                </c:pt>
                <c:pt idx="497">
                  <c:v>39.214689828085909</c:v>
                </c:pt>
                <c:pt idx="498">
                  <c:v>38.084164332645258</c:v>
                </c:pt>
                <c:pt idx="499">
                  <c:v>58.278537014260777</c:v>
                </c:pt>
                <c:pt idx="500">
                  <c:v>72.17485820154559</c:v>
                </c:pt>
                <c:pt idx="501">
                  <c:v>91.83131460968653</c:v>
                </c:pt>
                <c:pt idx="502">
                  <c:v>85.372541510035333</c:v>
                </c:pt>
                <c:pt idx="503">
                  <c:v>77.199754284189993</c:v>
                </c:pt>
                <c:pt idx="504">
                  <c:v>67.319200929765216</c:v>
                </c:pt>
                <c:pt idx="505">
                  <c:v>74.33476806600433</c:v>
                </c:pt>
                <c:pt idx="506">
                  <c:v>80.13645131348872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4F-41DF-A371-826C9DB38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160008"/>
        <c:axId val="2071153240"/>
      </c:scatterChart>
      <c:valAx>
        <c:axId val="20711600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fs/</a:t>
                </a:r>
                <a:r>
                  <a:rPr lang="en-US" sz="1400">
                    <a:latin typeface="Symbol" panose="05050102010706020507" pitchFamily="18" charset="2"/>
                  </a:rPr>
                  <a:t>s</a:t>
                </a:r>
                <a:r>
                  <a:rPr lang="en-US" sz="1400"/>
                  <a:t>eff</a:t>
                </a:r>
                <a:r>
                  <a:rPr lang="en-US" sz="1400" baseline="0"/>
                  <a:t> 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50608621867472048"/>
              <c:y val="0.94541434780925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53240"/>
        <c:crosses val="autoZero"/>
        <c:crossBetween val="midCat"/>
      </c:valAx>
      <c:valAx>
        <c:axId val="207115324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Symbol" panose="05050102010706020507" pitchFamily="18" charset="2"/>
                  </a:rPr>
                  <a:t>D</a:t>
                </a:r>
                <a:r>
                  <a:rPr lang="en-US" sz="1400"/>
                  <a:t>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600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500" r="33200" b="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Tip Resistance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'SCPT-14'!$G$9</c:f>
              <c:strCache>
                <c:ptCount val="1"/>
                <c:pt idx="0">
                  <c:v>qt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'SCPT-14'!$G$13:$G$9908</c:f>
              <c:numCache>
                <c:formatCode>0.0</c:formatCode>
                <c:ptCount val="9896"/>
                <c:pt idx="0">
                  <c:v>0.23343839999999999</c:v>
                </c:pt>
                <c:pt idx="1">
                  <c:v>2.6022744000000002</c:v>
                </c:pt>
                <c:pt idx="2">
                  <c:v>2.6582328</c:v>
                </c:pt>
                <c:pt idx="3">
                  <c:v>2.6582328</c:v>
                </c:pt>
                <c:pt idx="4">
                  <c:v>3.6838583999999996</c:v>
                </c:pt>
                <c:pt idx="5">
                  <c:v>3.8836799999999996</c:v>
                </c:pt>
                <c:pt idx="6">
                  <c:v>4.0404887999999994</c:v>
                </c:pt>
                <c:pt idx="7">
                  <c:v>4.1411303999999998</c:v>
                </c:pt>
                <c:pt idx="8">
                  <c:v>4.1402951999999997</c:v>
                </c:pt>
                <c:pt idx="9">
                  <c:v>4.1459327999999998</c:v>
                </c:pt>
                <c:pt idx="10">
                  <c:v>4.1459327999999998</c:v>
                </c:pt>
                <c:pt idx="11">
                  <c:v>4.1459327999999998</c:v>
                </c:pt>
                <c:pt idx="12">
                  <c:v>4.1459327999999998</c:v>
                </c:pt>
                <c:pt idx="13">
                  <c:v>4.1459327999999998</c:v>
                </c:pt>
                <c:pt idx="14">
                  <c:v>4.1459327999999998</c:v>
                </c:pt>
                <c:pt idx="15">
                  <c:v>4.1686920000000001</c:v>
                </c:pt>
                <c:pt idx="16">
                  <c:v>4.1686920000000001</c:v>
                </c:pt>
                <c:pt idx="17">
                  <c:v>4.1686920000000001</c:v>
                </c:pt>
                <c:pt idx="18">
                  <c:v>4.1686920000000001</c:v>
                </c:pt>
                <c:pt idx="19">
                  <c:v>4.1686920000000001</c:v>
                </c:pt>
                <c:pt idx="20">
                  <c:v>4.1686920000000001</c:v>
                </c:pt>
                <c:pt idx="21">
                  <c:v>4.4257247999999993</c:v>
                </c:pt>
                <c:pt idx="22">
                  <c:v>4.3862616000000001</c:v>
                </c:pt>
                <c:pt idx="23">
                  <c:v>4.2294528000000007</c:v>
                </c:pt>
                <c:pt idx="24">
                  <c:v>4.1459327999999998</c:v>
                </c:pt>
                <c:pt idx="25">
                  <c:v>3.9498696</c:v>
                </c:pt>
                <c:pt idx="26">
                  <c:v>3.9114504000000001</c:v>
                </c:pt>
                <c:pt idx="27">
                  <c:v>3.8128967999999999</c:v>
                </c:pt>
                <c:pt idx="28">
                  <c:v>3.8128967999999999</c:v>
                </c:pt>
                <c:pt idx="29">
                  <c:v>3.7304207999999996</c:v>
                </c:pt>
                <c:pt idx="30">
                  <c:v>3.7304207999999996</c:v>
                </c:pt>
                <c:pt idx="31">
                  <c:v>3.9392208000000002</c:v>
                </c:pt>
                <c:pt idx="32">
                  <c:v>4.1653511999999999</c:v>
                </c:pt>
                <c:pt idx="33">
                  <c:v>4.3605792000000001</c:v>
                </c:pt>
                <c:pt idx="34">
                  <c:v>4.4188343999999997</c:v>
                </c:pt>
                <c:pt idx="35">
                  <c:v>4.5545543999999998</c:v>
                </c:pt>
                <c:pt idx="36">
                  <c:v>4.5739727999999999</c:v>
                </c:pt>
                <c:pt idx="37">
                  <c:v>4.5353447999999998</c:v>
                </c:pt>
                <c:pt idx="38">
                  <c:v>4.5614448000000003</c:v>
                </c:pt>
                <c:pt idx="39">
                  <c:v>4.4770895999999993</c:v>
                </c:pt>
                <c:pt idx="40">
                  <c:v>4.3593263999999996</c:v>
                </c:pt>
                <c:pt idx="41">
                  <c:v>4.2941807999999995</c:v>
                </c:pt>
                <c:pt idx="42">
                  <c:v>4.1768351999999993</c:v>
                </c:pt>
                <c:pt idx="43">
                  <c:v>4.1050079999999998</c:v>
                </c:pt>
                <c:pt idx="44">
                  <c:v>4.1893631999999998</c:v>
                </c:pt>
                <c:pt idx="45">
                  <c:v>4.2279911999999999</c:v>
                </c:pt>
                <c:pt idx="46">
                  <c:v>4.1507351999999997</c:v>
                </c:pt>
                <c:pt idx="47">
                  <c:v>4.2029351999999998</c:v>
                </c:pt>
                <c:pt idx="48">
                  <c:v>4.2618168000000001</c:v>
                </c:pt>
                <c:pt idx="49">
                  <c:v>4.2745536</c:v>
                </c:pt>
                <c:pt idx="50">
                  <c:v>4.2480359999999999</c:v>
                </c:pt>
                <c:pt idx="51">
                  <c:v>3.9699144</c:v>
                </c:pt>
                <c:pt idx="52">
                  <c:v>3.8715695999999995</c:v>
                </c:pt>
                <c:pt idx="53">
                  <c:v>3.7744776</c:v>
                </c:pt>
                <c:pt idx="54">
                  <c:v>3.8469311999999998</c:v>
                </c:pt>
                <c:pt idx="55">
                  <c:v>3.9172967999999999</c:v>
                </c:pt>
                <c:pt idx="56">
                  <c:v>3.7143432000000001</c:v>
                </c:pt>
                <c:pt idx="57">
                  <c:v>3.5358192000000002</c:v>
                </c:pt>
                <c:pt idx="58">
                  <c:v>3.7824119999999999</c:v>
                </c:pt>
                <c:pt idx="59">
                  <c:v>3.8220839999999998</c:v>
                </c:pt>
                <c:pt idx="60">
                  <c:v>3.7435751999999995</c:v>
                </c:pt>
                <c:pt idx="61">
                  <c:v>3.6907488000000002</c:v>
                </c:pt>
                <c:pt idx="62">
                  <c:v>3.6907488000000002</c:v>
                </c:pt>
                <c:pt idx="63">
                  <c:v>3.6907488000000002</c:v>
                </c:pt>
                <c:pt idx="64">
                  <c:v>3.5408303999999999</c:v>
                </c:pt>
                <c:pt idx="65">
                  <c:v>3.5477208</c:v>
                </c:pt>
                <c:pt idx="66">
                  <c:v>3.5345664000000001</c:v>
                </c:pt>
                <c:pt idx="67">
                  <c:v>3.6771767999999998</c:v>
                </c:pt>
                <c:pt idx="68">
                  <c:v>3.7039031999999996</c:v>
                </c:pt>
                <c:pt idx="69">
                  <c:v>3.6723743999999998</c:v>
                </c:pt>
                <c:pt idx="70">
                  <c:v>3.6381312000000001</c:v>
                </c:pt>
                <c:pt idx="71">
                  <c:v>3.3385031999999994</c:v>
                </c:pt>
                <c:pt idx="72">
                  <c:v>3.2729400000000002</c:v>
                </c:pt>
                <c:pt idx="73">
                  <c:v>3.1491215999999995</c:v>
                </c:pt>
                <c:pt idx="74">
                  <c:v>3.2656319999999996</c:v>
                </c:pt>
                <c:pt idx="75">
                  <c:v>3.3439319999999997</c:v>
                </c:pt>
                <c:pt idx="76">
                  <c:v>3.4610688000000001</c:v>
                </c:pt>
                <c:pt idx="77">
                  <c:v>3.4612775999999998</c:v>
                </c:pt>
                <c:pt idx="78">
                  <c:v>3.2011127999999998</c:v>
                </c:pt>
                <c:pt idx="79">
                  <c:v>3.1877496000000001</c:v>
                </c:pt>
                <c:pt idx="80">
                  <c:v>3.1148783999999998</c:v>
                </c:pt>
                <c:pt idx="81">
                  <c:v>2.9977416000000003</c:v>
                </c:pt>
                <c:pt idx="82">
                  <c:v>2.9209032000000001</c:v>
                </c:pt>
                <c:pt idx="83">
                  <c:v>2.7194112000000001</c:v>
                </c:pt>
                <c:pt idx="84">
                  <c:v>2.7056303999999995</c:v>
                </c:pt>
                <c:pt idx="85">
                  <c:v>2.7060479999999996</c:v>
                </c:pt>
                <c:pt idx="86">
                  <c:v>2.7256752</c:v>
                </c:pt>
                <c:pt idx="87">
                  <c:v>2.6613647999999999</c:v>
                </c:pt>
                <c:pt idx="88">
                  <c:v>2.7066743999999994</c:v>
                </c:pt>
                <c:pt idx="89">
                  <c:v>2.8879127999999996</c:v>
                </c:pt>
                <c:pt idx="90">
                  <c:v>2.9417831999999997</c:v>
                </c:pt>
                <c:pt idx="91">
                  <c:v>3.3506135999999995</c:v>
                </c:pt>
                <c:pt idx="92">
                  <c:v>3.558996</c:v>
                </c:pt>
                <c:pt idx="93">
                  <c:v>3.8126879999999996</c:v>
                </c:pt>
                <c:pt idx="94">
                  <c:v>4.0448735999999998</c:v>
                </c:pt>
                <c:pt idx="95">
                  <c:v>4.0521815999999999</c:v>
                </c:pt>
                <c:pt idx="96">
                  <c:v>3.8955815999999994</c:v>
                </c:pt>
                <c:pt idx="97">
                  <c:v>3.8753279999999997</c:v>
                </c:pt>
                <c:pt idx="98">
                  <c:v>3.8749103999999996</c:v>
                </c:pt>
                <c:pt idx="99">
                  <c:v>3.7751039999999998</c:v>
                </c:pt>
                <c:pt idx="100">
                  <c:v>3.7414871999999999</c:v>
                </c:pt>
                <c:pt idx="101">
                  <c:v>3.8613384000000002</c:v>
                </c:pt>
                <c:pt idx="102">
                  <c:v>3.9644855999999997</c:v>
                </c:pt>
                <c:pt idx="103">
                  <c:v>4.1292287999999999</c:v>
                </c:pt>
                <c:pt idx="104">
                  <c:v>4.3768655999999995</c:v>
                </c:pt>
                <c:pt idx="105">
                  <c:v>4.5071568000000006</c:v>
                </c:pt>
                <c:pt idx="106">
                  <c:v>4.6359864000000002</c:v>
                </c:pt>
                <c:pt idx="107">
                  <c:v>4.7376719999999999</c:v>
                </c:pt>
                <c:pt idx="108">
                  <c:v>5.1782399999999997</c:v>
                </c:pt>
                <c:pt idx="109">
                  <c:v>5.8526639999999999</c:v>
                </c:pt>
                <c:pt idx="110">
                  <c:v>6.107191199999999</c:v>
                </c:pt>
                <c:pt idx="111">
                  <c:v>5.2536167999999996</c:v>
                </c:pt>
                <c:pt idx="112">
                  <c:v>4.2085727999999998</c:v>
                </c:pt>
                <c:pt idx="113">
                  <c:v>4.0141799999999996</c:v>
                </c:pt>
                <c:pt idx="114">
                  <c:v>3.9525839999999999</c:v>
                </c:pt>
                <c:pt idx="115">
                  <c:v>4.1964623999999997</c:v>
                </c:pt>
                <c:pt idx="116">
                  <c:v>4.4265599999999994</c:v>
                </c:pt>
                <c:pt idx="117">
                  <c:v>4.5773136000000001</c:v>
                </c:pt>
                <c:pt idx="118">
                  <c:v>4.6842191999999994</c:v>
                </c:pt>
                <c:pt idx="119">
                  <c:v>5.2222968000000005</c:v>
                </c:pt>
                <c:pt idx="120">
                  <c:v>5.3935127999999999</c:v>
                </c:pt>
                <c:pt idx="121">
                  <c:v>5.1341831999999998</c:v>
                </c:pt>
                <c:pt idx="122">
                  <c:v>4.8034439999999998</c:v>
                </c:pt>
                <c:pt idx="123">
                  <c:v>4.5422352000000004</c:v>
                </c:pt>
                <c:pt idx="124">
                  <c:v>4.2701687999999995</c:v>
                </c:pt>
                <c:pt idx="125">
                  <c:v>4.137372</c:v>
                </c:pt>
                <c:pt idx="126">
                  <c:v>4.0060367999999995</c:v>
                </c:pt>
                <c:pt idx="127">
                  <c:v>3.8980871999999995</c:v>
                </c:pt>
                <c:pt idx="128">
                  <c:v>3.6746712000000001</c:v>
                </c:pt>
                <c:pt idx="129">
                  <c:v>3.5268408</c:v>
                </c:pt>
                <c:pt idx="130">
                  <c:v>3.7680047999999999</c:v>
                </c:pt>
                <c:pt idx="131">
                  <c:v>3.9385944000000004</c:v>
                </c:pt>
                <c:pt idx="132">
                  <c:v>3.5802935999999996</c:v>
                </c:pt>
                <c:pt idx="133">
                  <c:v>4.234464</c:v>
                </c:pt>
                <c:pt idx="134">
                  <c:v>5.2206263999999996</c:v>
                </c:pt>
                <c:pt idx="135">
                  <c:v>4.0156415999999995</c:v>
                </c:pt>
                <c:pt idx="136">
                  <c:v>3.6475271999999999</c:v>
                </c:pt>
                <c:pt idx="137">
                  <c:v>3.6475271999999999</c:v>
                </c:pt>
                <c:pt idx="138">
                  <c:v>3.7803239999999998</c:v>
                </c:pt>
                <c:pt idx="139">
                  <c:v>4.2881255999999999</c:v>
                </c:pt>
                <c:pt idx="140">
                  <c:v>4.2058583999999994</c:v>
                </c:pt>
                <c:pt idx="141">
                  <c:v>4.1803847999999997</c:v>
                </c:pt>
                <c:pt idx="142">
                  <c:v>4.2829056000000003</c:v>
                </c:pt>
                <c:pt idx="143">
                  <c:v>3.9118679999999997</c:v>
                </c:pt>
                <c:pt idx="144">
                  <c:v>3.7857527999999996</c:v>
                </c:pt>
                <c:pt idx="145">
                  <c:v>3.5867663999999997</c:v>
                </c:pt>
                <c:pt idx="146">
                  <c:v>3.4832015999999992</c:v>
                </c:pt>
                <c:pt idx="147">
                  <c:v>3.2762807999999999</c:v>
                </c:pt>
                <c:pt idx="148">
                  <c:v>3.4322543999999997</c:v>
                </c:pt>
                <c:pt idx="149">
                  <c:v>3.5366543999999998</c:v>
                </c:pt>
                <c:pt idx="150">
                  <c:v>3.9995639999999999</c:v>
                </c:pt>
                <c:pt idx="151">
                  <c:v>3.6606815999999998</c:v>
                </c:pt>
                <c:pt idx="152">
                  <c:v>4.2058584000000003</c:v>
                </c:pt>
                <c:pt idx="153">
                  <c:v>4.7115719999999994</c:v>
                </c:pt>
                <c:pt idx="154">
                  <c:v>4.7616839999999998</c:v>
                </c:pt>
                <c:pt idx="155">
                  <c:v>4.9303944</c:v>
                </c:pt>
                <c:pt idx="156">
                  <c:v>4.8449951999999996</c:v>
                </c:pt>
                <c:pt idx="157">
                  <c:v>4.5518399999999994</c:v>
                </c:pt>
                <c:pt idx="158">
                  <c:v>4.2142103999999998</c:v>
                </c:pt>
                <c:pt idx="159">
                  <c:v>3.92022</c:v>
                </c:pt>
                <c:pt idx="160">
                  <c:v>3.5888543999999998</c:v>
                </c:pt>
                <c:pt idx="161">
                  <c:v>3.3069744000000001</c:v>
                </c:pt>
                <c:pt idx="162">
                  <c:v>3.1950575999999997</c:v>
                </c:pt>
                <c:pt idx="163">
                  <c:v>3.0724919999999996</c:v>
                </c:pt>
                <c:pt idx="164">
                  <c:v>3.0762503999999997</c:v>
                </c:pt>
                <c:pt idx="165">
                  <c:v>3.1704192</c:v>
                </c:pt>
                <c:pt idx="166">
                  <c:v>3.412836</c:v>
                </c:pt>
                <c:pt idx="167">
                  <c:v>3.4804871999999993</c:v>
                </c:pt>
                <c:pt idx="168">
                  <c:v>3.5074223999999994</c:v>
                </c:pt>
                <c:pt idx="169">
                  <c:v>3.6849023999999995</c:v>
                </c:pt>
                <c:pt idx="170">
                  <c:v>3.7130903999999996</c:v>
                </c:pt>
                <c:pt idx="171">
                  <c:v>3.7022328</c:v>
                </c:pt>
                <c:pt idx="172">
                  <c:v>3.7308384000000001</c:v>
                </c:pt>
                <c:pt idx="173">
                  <c:v>3.7895111999999997</c:v>
                </c:pt>
                <c:pt idx="174">
                  <c:v>3.6168336000000001</c:v>
                </c:pt>
                <c:pt idx="175">
                  <c:v>3.4896743999999997</c:v>
                </c:pt>
                <c:pt idx="176">
                  <c:v>3.1906727999999998</c:v>
                </c:pt>
                <c:pt idx="177">
                  <c:v>3.1138343999999996</c:v>
                </c:pt>
                <c:pt idx="178">
                  <c:v>2.9073311999999998</c:v>
                </c:pt>
                <c:pt idx="179">
                  <c:v>2.8296576</c:v>
                </c:pt>
                <c:pt idx="180">
                  <c:v>2.8125359999999997</c:v>
                </c:pt>
                <c:pt idx="181">
                  <c:v>2.8252728</c:v>
                </c:pt>
                <c:pt idx="182">
                  <c:v>2.8271519999999999</c:v>
                </c:pt>
                <c:pt idx="183">
                  <c:v>2.9192327999999996</c:v>
                </c:pt>
                <c:pt idx="184">
                  <c:v>3.1152959999999998</c:v>
                </c:pt>
                <c:pt idx="185">
                  <c:v>3.1864967999999996</c:v>
                </c:pt>
                <c:pt idx="186">
                  <c:v>3.0962951999999997</c:v>
                </c:pt>
                <c:pt idx="187">
                  <c:v>3.0894047999999996</c:v>
                </c:pt>
                <c:pt idx="188">
                  <c:v>3.0635135999999998</c:v>
                </c:pt>
                <c:pt idx="189">
                  <c:v>3.0434687999999994</c:v>
                </c:pt>
                <c:pt idx="190">
                  <c:v>3.0088079999999997</c:v>
                </c:pt>
                <c:pt idx="191">
                  <c:v>2.8528343999999999</c:v>
                </c:pt>
                <c:pt idx="192">
                  <c:v>2.6212751999999999</c:v>
                </c:pt>
                <c:pt idx="193">
                  <c:v>2.5507008</c:v>
                </c:pt>
                <c:pt idx="194">
                  <c:v>2.3462855999999999</c:v>
                </c:pt>
                <c:pt idx="195">
                  <c:v>2.2095215999999995</c:v>
                </c:pt>
                <c:pt idx="196">
                  <c:v>2.0153376000000001</c:v>
                </c:pt>
                <c:pt idx="197">
                  <c:v>1.8954864</c:v>
                </c:pt>
                <c:pt idx="198">
                  <c:v>1.8284615999999998</c:v>
                </c:pt>
                <c:pt idx="199">
                  <c:v>1.8272087999999997</c:v>
                </c:pt>
                <c:pt idx="200">
                  <c:v>1.9447631999999997</c:v>
                </c:pt>
                <c:pt idx="201">
                  <c:v>1.9637640000000001</c:v>
                </c:pt>
                <c:pt idx="202">
                  <c:v>2.2122359999999999</c:v>
                </c:pt>
                <c:pt idx="203">
                  <c:v>2.4719831999999995</c:v>
                </c:pt>
                <c:pt idx="204">
                  <c:v>2.6465399999999999</c:v>
                </c:pt>
                <c:pt idx="205">
                  <c:v>2.9092103999999996</c:v>
                </c:pt>
                <c:pt idx="206">
                  <c:v>3.0649751999999997</c:v>
                </c:pt>
                <c:pt idx="207">
                  <c:v>3.1912992</c:v>
                </c:pt>
                <c:pt idx="208">
                  <c:v>3.1762655999999998</c:v>
                </c:pt>
                <c:pt idx="209">
                  <c:v>3.2263775999999997</c:v>
                </c:pt>
                <c:pt idx="210">
                  <c:v>3.2637528000000002</c:v>
                </c:pt>
                <c:pt idx="211">
                  <c:v>3.2541479999999998</c:v>
                </c:pt>
                <c:pt idx="212">
                  <c:v>3.1942223999999997</c:v>
                </c:pt>
                <c:pt idx="213">
                  <c:v>3.2255424000000001</c:v>
                </c:pt>
                <c:pt idx="214">
                  <c:v>3.1301207999999998</c:v>
                </c:pt>
                <c:pt idx="215">
                  <c:v>3.0313583999999998</c:v>
                </c:pt>
                <c:pt idx="216">
                  <c:v>2.9194415999999999</c:v>
                </c:pt>
                <c:pt idx="217">
                  <c:v>2.8597247999999995</c:v>
                </c:pt>
                <c:pt idx="218">
                  <c:v>2.6588592000000002</c:v>
                </c:pt>
                <c:pt idx="219">
                  <c:v>2.6567712000000001</c:v>
                </c:pt>
                <c:pt idx="220">
                  <c:v>2.6237807999999996</c:v>
                </c:pt>
                <c:pt idx="221">
                  <c:v>2.6296271999999998</c:v>
                </c:pt>
                <c:pt idx="222">
                  <c:v>2.5966367999999997</c:v>
                </c:pt>
                <c:pt idx="223">
                  <c:v>2.5889112000000001</c:v>
                </c:pt>
                <c:pt idx="224">
                  <c:v>2.6864208000000001</c:v>
                </c:pt>
                <c:pt idx="225">
                  <c:v>2.7252575999999999</c:v>
                </c:pt>
                <c:pt idx="226">
                  <c:v>2.8881215999999998</c:v>
                </c:pt>
                <c:pt idx="227">
                  <c:v>3.0770856000000002</c:v>
                </c:pt>
                <c:pt idx="228">
                  <c:v>3.2599943999999996</c:v>
                </c:pt>
                <c:pt idx="229">
                  <c:v>3.5406215999999997</c:v>
                </c:pt>
                <c:pt idx="230">
                  <c:v>3.8730311999999998</c:v>
                </c:pt>
                <c:pt idx="231">
                  <c:v>4.0619952000000001</c:v>
                </c:pt>
                <c:pt idx="232">
                  <c:v>4.0619952000000001</c:v>
                </c:pt>
                <c:pt idx="233">
                  <c:v>4.4580888000000005</c:v>
                </c:pt>
                <c:pt idx="234">
                  <c:v>4.7499912000000002</c:v>
                </c:pt>
                <c:pt idx="235">
                  <c:v>4.9771656000000002</c:v>
                </c:pt>
                <c:pt idx="236">
                  <c:v>5.0888735999999994</c:v>
                </c:pt>
                <c:pt idx="237">
                  <c:v>5.5106495999999998</c:v>
                </c:pt>
                <c:pt idx="238">
                  <c:v>6.4068192000000002</c:v>
                </c:pt>
                <c:pt idx="239">
                  <c:v>6.9482375999999997</c:v>
                </c:pt>
                <c:pt idx="240">
                  <c:v>7.9924464000000004</c:v>
                </c:pt>
                <c:pt idx="241">
                  <c:v>8.4787415999999993</c:v>
                </c:pt>
                <c:pt idx="242">
                  <c:v>8.6263632000000001</c:v>
                </c:pt>
                <c:pt idx="243">
                  <c:v>8.7299279999999992</c:v>
                </c:pt>
                <c:pt idx="244">
                  <c:v>9.0270503999999985</c:v>
                </c:pt>
                <c:pt idx="245">
                  <c:v>8.9280791999999991</c:v>
                </c:pt>
                <c:pt idx="246">
                  <c:v>8.8107335999999989</c:v>
                </c:pt>
                <c:pt idx="247">
                  <c:v>8.8483176000000014</c:v>
                </c:pt>
                <c:pt idx="248">
                  <c:v>8.8015463999999994</c:v>
                </c:pt>
                <c:pt idx="249">
                  <c:v>9.1193399999999993</c:v>
                </c:pt>
                <c:pt idx="250">
                  <c:v>9.3849336000000001</c:v>
                </c:pt>
                <c:pt idx="251">
                  <c:v>9.4839047999999995</c:v>
                </c:pt>
                <c:pt idx="252">
                  <c:v>9.4765967999999994</c:v>
                </c:pt>
                <c:pt idx="253">
                  <c:v>10.216792799999999</c:v>
                </c:pt>
                <c:pt idx="254">
                  <c:v>10.432483199999998</c:v>
                </c:pt>
                <c:pt idx="255">
                  <c:v>11.198152799999999</c:v>
                </c:pt>
                <c:pt idx="256">
                  <c:v>11.326773599999999</c:v>
                </c:pt>
                <c:pt idx="257">
                  <c:v>11.371039199999998</c:v>
                </c:pt>
                <c:pt idx="258">
                  <c:v>11.2729032</c:v>
                </c:pt>
                <c:pt idx="259">
                  <c:v>11.278749599999999</c:v>
                </c:pt>
                <c:pt idx="260">
                  <c:v>11.524298400000001</c:v>
                </c:pt>
                <c:pt idx="261">
                  <c:v>11.657721599999999</c:v>
                </c:pt>
                <c:pt idx="262">
                  <c:v>11.358928799999999</c:v>
                </c:pt>
                <c:pt idx="263">
                  <c:v>11.214230399999998</c:v>
                </c:pt>
                <c:pt idx="264">
                  <c:v>10.674899999999999</c:v>
                </c:pt>
                <c:pt idx="265">
                  <c:v>10.2982248</c:v>
                </c:pt>
                <c:pt idx="266">
                  <c:v>10.804982399999998</c:v>
                </c:pt>
                <c:pt idx="267">
                  <c:v>11.715767999999999</c:v>
                </c:pt>
                <c:pt idx="268">
                  <c:v>14.262292799999999</c:v>
                </c:pt>
                <c:pt idx="269">
                  <c:v>15.031720799999999</c:v>
                </c:pt>
                <c:pt idx="270">
                  <c:v>16.811949599999998</c:v>
                </c:pt>
                <c:pt idx="271">
                  <c:v>17.894159999999999</c:v>
                </c:pt>
                <c:pt idx="272">
                  <c:v>19.262635200000002</c:v>
                </c:pt>
                <c:pt idx="273">
                  <c:v>20.3943312</c:v>
                </c:pt>
                <c:pt idx="274">
                  <c:v>20.628187200000003</c:v>
                </c:pt>
                <c:pt idx="275">
                  <c:v>20.539238399999999</c:v>
                </c:pt>
                <c:pt idx="276">
                  <c:v>20.345054399999999</c:v>
                </c:pt>
                <c:pt idx="277">
                  <c:v>19.6844112</c:v>
                </c:pt>
                <c:pt idx="278">
                  <c:v>19.453896</c:v>
                </c:pt>
                <c:pt idx="279">
                  <c:v>19.5058872</c:v>
                </c:pt>
                <c:pt idx="280">
                  <c:v>18.9594576</c:v>
                </c:pt>
                <c:pt idx="281">
                  <c:v>18.869673600000002</c:v>
                </c:pt>
                <c:pt idx="282">
                  <c:v>18.753371999999999</c:v>
                </c:pt>
                <c:pt idx="283">
                  <c:v>18.976996799999998</c:v>
                </c:pt>
                <c:pt idx="284">
                  <c:v>19.289570399999999</c:v>
                </c:pt>
                <c:pt idx="285">
                  <c:v>19.327363200000001</c:v>
                </c:pt>
                <c:pt idx="286">
                  <c:v>19.055714399999999</c:v>
                </c:pt>
                <c:pt idx="287">
                  <c:v>18.655027199999999</c:v>
                </c:pt>
                <c:pt idx="288">
                  <c:v>18.696578399999996</c:v>
                </c:pt>
                <c:pt idx="289">
                  <c:v>19.021888799999999</c:v>
                </c:pt>
                <c:pt idx="290">
                  <c:v>19.074297599999998</c:v>
                </c:pt>
                <c:pt idx="291">
                  <c:v>19.3206816</c:v>
                </c:pt>
                <c:pt idx="292">
                  <c:v>20.0341512</c:v>
                </c:pt>
                <c:pt idx="293">
                  <c:v>20.490587999999999</c:v>
                </c:pt>
                <c:pt idx="294">
                  <c:v>20.619835199999997</c:v>
                </c:pt>
                <c:pt idx="295">
                  <c:v>21.541896000000001</c:v>
                </c:pt>
                <c:pt idx="296">
                  <c:v>22.008146400000001</c:v>
                </c:pt>
                <c:pt idx="297">
                  <c:v>21.567369599999999</c:v>
                </c:pt>
                <c:pt idx="298">
                  <c:v>21.332052000000001</c:v>
                </c:pt>
                <c:pt idx="299">
                  <c:v>21.226816799999998</c:v>
                </c:pt>
                <c:pt idx="300">
                  <c:v>20.8503504</c:v>
                </c:pt>
                <c:pt idx="301">
                  <c:v>20.9800152</c:v>
                </c:pt>
                <c:pt idx="302">
                  <c:v>20.796688799999998</c:v>
                </c:pt>
                <c:pt idx="303">
                  <c:v>19.315879200000001</c:v>
                </c:pt>
                <c:pt idx="304">
                  <c:v>18.054518399999999</c:v>
                </c:pt>
                <c:pt idx="305">
                  <c:v>16.040642399999999</c:v>
                </c:pt>
                <c:pt idx="306">
                  <c:v>16.755573599999998</c:v>
                </c:pt>
                <c:pt idx="307">
                  <c:v>17.703525599999995</c:v>
                </c:pt>
                <c:pt idx="308">
                  <c:v>18.770076</c:v>
                </c:pt>
                <c:pt idx="309">
                  <c:v>19.458072000000001</c:v>
                </c:pt>
                <c:pt idx="310">
                  <c:v>19.5850224</c:v>
                </c:pt>
                <c:pt idx="311">
                  <c:v>18.963215999999999</c:v>
                </c:pt>
                <c:pt idx="312">
                  <c:v>19.158443999999999</c:v>
                </c:pt>
                <c:pt idx="313">
                  <c:v>18.096904800000001</c:v>
                </c:pt>
                <c:pt idx="314">
                  <c:v>18.655862399999997</c:v>
                </c:pt>
                <c:pt idx="315">
                  <c:v>19.190599199999998</c:v>
                </c:pt>
                <c:pt idx="316">
                  <c:v>19.878595199999996</c:v>
                </c:pt>
                <c:pt idx="317">
                  <c:v>20.149617599999999</c:v>
                </c:pt>
                <c:pt idx="318">
                  <c:v>20.122891200000002</c:v>
                </c:pt>
                <c:pt idx="319">
                  <c:v>20.233137600000003</c:v>
                </c:pt>
                <c:pt idx="320">
                  <c:v>17.733175199999998</c:v>
                </c:pt>
                <c:pt idx="321">
                  <c:v>17.474263199999999</c:v>
                </c:pt>
                <c:pt idx="322">
                  <c:v>17.3443896</c:v>
                </c:pt>
                <c:pt idx="323">
                  <c:v>17.799364799999999</c:v>
                </c:pt>
                <c:pt idx="324">
                  <c:v>19.5386688</c:v>
                </c:pt>
                <c:pt idx="325">
                  <c:v>17.132248799999999</c:v>
                </c:pt>
                <c:pt idx="326">
                  <c:v>17.613532799999998</c:v>
                </c:pt>
                <c:pt idx="327">
                  <c:v>17.769924</c:v>
                </c:pt>
                <c:pt idx="328">
                  <c:v>18.289836000000001</c:v>
                </c:pt>
                <c:pt idx="329">
                  <c:v>19.212732000000003</c:v>
                </c:pt>
                <c:pt idx="330">
                  <c:v>19.4472144</c:v>
                </c:pt>
                <c:pt idx="331">
                  <c:v>21.030753599999997</c:v>
                </c:pt>
                <c:pt idx="332">
                  <c:v>21.875767199999999</c:v>
                </c:pt>
                <c:pt idx="333">
                  <c:v>23.550343199999997</c:v>
                </c:pt>
                <c:pt idx="334">
                  <c:v>24.8620248</c:v>
                </c:pt>
                <c:pt idx="335">
                  <c:v>23.118544799999999</c:v>
                </c:pt>
                <c:pt idx="336">
                  <c:v>22.249728000000001</c:v>
                </c:pt>
                <c:pt idx="337">
                  <c:v>21.366712800000002</c:v>
                </c:pt>
                <c:pt idx="338">
                  <c:v>21.028039199999998</c:v>
                </c:pt>
                <c:pt idx="339">
                  <c:v>20.716300799999999</c:v>
                </c:pt>
                <c:pt idx="340">
                  <c:v>21.261895200000001</c:v>
                </c:pt>
                <c:pt idx="341">
                  <c:v>20.612527199999999</c:v>
                </c:pt>
                <c:pt idx="342">
                  <c:v>20.744697599999999</c:v>
                </c:pt>
                <c:pt idx="343">
                  <c:v>20.990663999999999</c:v>
                </c:pt>
                <c:pt idx="344">
                  <c:v>21.938407200000004</c:v>
                </c:pt>
                <c:pt idx="345">
                  <c:v>20.641759199999996</c:v>
                </c:pt>
                <c:pt idx="346">
                  <c:v>21.733992000000001</c:v>
                </c:pt>
                <c:pt idx="347">
                  <c:v>21.1100976</c:v>
                </c:pt>
                <c:pt idx="348">
                  <c:v>20.823832799999998</c:v>
                </c:pt>
                <c:pt idx="349">
                  <c:v>21.292171199999999</c:v>
                </c:pt>
                <c:pt idx="350">
                  <c:v>20.214136799999999</c:v>
                </c:pt>
                <c:pt idx="351">
                  <c:v>20.382638399999998</c:v>
                </c:pt>
                <c:pt idx="352">
                  <c:v>20.733840000000001</c:v>
                </c:pt>
                <c:pt idx="353">
                  <c:v>21.1631328</c:v>
                </c:pt>
                <c:pt idx="354">
                  <c:v>21.6552744</c:v>
                </c:pt>
                <c:pt idx="355">
                  <c:v>21.836930399999996</c:v>
                </c:pt>
                <c:pt idx="356">
                  <c:v>20.8764504</c:v>
                </c:pt>
                <c:pt idx="357">
                  <c:v>20.383056</c:v>
                </c:pt>
                <c:pt idx="358">
                  <c:v>18.761723999999997</c:v>
                </c:pt>
                <c:pt idx="359">
                  <c:v>16.818004800000001</c:v>
                </c:pt>
                <c:pt idx="360">
                  <c:v>16.0281144</c:v>
                </c:pt>
                <c:pt idx="361">
                  <c:v>15.236553599999999</c:v>
                </c:pt>
                <c:pt idx="362">
                  <c:v>15.408187199999999</c:v>
                </c:pt>
                <c:pt idx="363">
                  <c:v>16.538630399999999</c:v>
                </c:pt>
                <c:pt idx="364">
                  <c:v>17.045596799999998</c:v>
                </c:pt>
                <c:pt idx="365">
                  <c:v>20.421475199999996</c:v>
                </c:pt>
                <c:pt idx="366">
                  <c:v>17.082136800000001</c:v>
                </c:pt>
                <c:pt idx="367">
                  <c:v>14.718938400000001</c:v>
                </c:pt>
                <c:pt idx="368">
                  <c:v>16.720286399999999</c:v>
                </c:pt>
                <c:pt idx="369">
                  <c:v>17.214307199999997</c:v>
                </c:pt>
                <c:pt idx="370">
                  <c:v>18.811627199999997</c:v>
                </c:pt>
                <c:pt idx="371">
                  <c:v>17.708954399999996</c:v>
                </c:pt>
                <c:pt idx="372">
                  <c:v>18.085420799999998</c:v>
                </c:pt>
                <c:pt idx="373">
                  <c:v>18.551462399999998</c:v>
                </c:pt>
                <c:pt idx="374">
                  <c:v>18.142214399999997</c:v>
                </c:pt>
                <c:pt idx="375">
                  <c:v>17.904391199999999</c:v>
                </c:pt>
                <c:pt idx="376">
                  <c:v>18.191073599999999</c:v>
                </c:pt>
                <c:pt idx="377">
                  <c:v>18.204019199999998</c:v>
                </c:pt>
                <c:pt idx="378">
                  <c:v>18.751283999999998</c:v>
                </c:pt>
                <c:pt idx="379">
                  <c:v>19.6739712</c:v>
                </c:pt>
                <c:pt idx="380">
                  <c:v>20.219983200000001</c:v>
                </c:pt>
                <c:pt idx="381">
                  <c:v>21.0004776</c:v>
                </c:pt>
                <c:pt idx="382">
                  <c:v>21.258763200000001</c:v>
                </c:pt>
                <c:pt idx="383">
                  <c:v>21.050380799999996</c:v>
                </c:pt>
                <c:pt idx="384">
                  <c:v>20.479521600000002</c:v>
                </c:pt>
                <c:pt idx="385">
                  <c:v>19.103947199999997</c:v>
                </c:pt>
                <c:pt idx="386">
                  <c:v>18.558561600000001</c:v>
                </c:pt>
                <c:pt idx="387">
                  <c:v>18.155368799999998</c:v>
                </c:pt>
                <c:pt idx="388">
                  <c:v>17.8058376</c:v>
                </c:pt>
                <c:pt idx="389">
                  <c:v>18.155159999999999</c:v>
                </c:pt>
                <c:pt idx="390">
                  <c:v>17.753428799999998</c:v>
                </c:pt>
                <c:pt idx="391">
                  <c:v>16.832203200000002</c:v>
                </c:pt>
                <c:pt idx="392">
                  <c:v>16.6895928</c:v>
                </c:pt>
                <c:pt idx="393">
                  <c:v>16.858512000000001</c:v>
                </c:pt>
                <c:pt idx="394">
                  <c:v>16.701911999999997</c:v>
                </c:pt>
                <c:pt idx="395">
                  <c:v>16.908832799999999</c:v>
                </c:pt>
                <c:pt idx="396">
                  <c:v>16.999451999999998</c:v>
                </c:pt>
                <c:pt idx="397">
                  <c:v>16.934306400000001</c:v>
                </c:pt>
                <c:pt idx="398">
                  <c:v>17.077751999999997</c:v>
                </c:pt>
                <c:pt idx="399">
                  <c:v>17.273606399999998</c:v>
                </c:pt>
                <c:pt idx="400">
                  <c:v>17.247506399999999</c:v>
                </c:pt>
                <c:pt idx="401">
                  <c:v>16.727176799999999</c:v>
                </c:pt>
                <c:pt idx="402">
                  <c:v>16.416064799999997</c:v>
                </c:pt>
                <c:pt idx="403">
                  <c:v>16.337138400000001</c:v>
                </c:pt>
                <c:pt idx="404">
                  <c:v>15.856480799999998</c:v>
                </c:pt>
                <c:pt idx="405">
                  <c:v>15.921626399999999</c:v>
                </c:pt>
                <c:pt idx="406">
                  <c:v>16.076556</c:v>
                </c:pt>
                <c:pt idx="407">
                  <c:v>16.9468344</c:v>
                </c:pt>
                <c:pt idx="408">
                  <c:v>17.4391848</c:v>
                </c:pt>
                <c:pt idx="409">
                  <c:v>17.167535999999998</c:v>
                </c:pt>
                <c:pt idx="410">
                  <c:v>16.7787504</c:v>
                </c:pt>
                <c:pt idx="411">
                  <c:v>15.883415999999997</c:v>
                </c:pt>
                <c:pt idx="412">
                  <c:v>15.1826832</c:v>
                </c:pt>
                <c:pt idx="413">
                  <c:v>13.936356</c:v>
                </c:pt>
                <c:pt idx="414">
                  <c:v>12.962512800000001</c:v>
                </c:pt>
                <c:pt idx="415">
                  <c:v>12.7161288</c:v>
                </c:pt>
                <c:pt idx="416">
                  <c:v>13.0276584</c:v>
                </c:pt>
                <c:pt idx="417">
                  <c:v>14.9619816</c:v>
                </c:pt>
                <c:pt idx="418">
                  <c:v>16.637810399999999</c:v>
                </c:pt>
                <c:pt idx="419">
                  <c:v>19.234656000000001</c:v>
                </c:pt>
                <c:pt idx="420">
                  <c:v>21.584491199999999</c:v>
                </c:pt>
                <c:pt idx="421">
                  <c:v>20.844712799999996</c:v>
                </c:pt>
                <c:pt idx="422">
                  <c:v>17.729834400000001</c:v>
                </c:pt>
                <c:pt idx="423">
                  <c:v>17.951162400000001</c:v>
                </c:pt>
                <c:pt idx="424">
                  <c:v>19.487930399999996</c:v>
                </c:pt>
                <c:pt idx="425">
                  <c:v>19.8038448</c:v>
                </c:pt>
                <c:pt idx="426">
                  <c:v>19.895716799999995</c:v>
                </c:pt>
                <c:pt idx="427">
                  <c:v>19.7113464</c:v>
                </c:pt>
                <c:pt idx="428">
                  <c:v>19.776283199999998</c:v>
                </c:pt>
                <c:pt idx="429">
                  <c:v>20.517523199999999</c:v>
                </c:pt>
                <c:pt idx="430">
                  <c:v>20.4924672</c:v>
                </c:pt>
                <c:pt idx="431">
                  <c:v>20.076328799999999</c:v>
                </c:pt>
                <c:pt idx="432">
                  <c:v>18.997667999999997</c:v>
                </c:pt>
                <c:pt idx="433">
                  <c:v>17.867015999999996</c:v>
                </c:pt>
                <c:pt idx="434">
                  <c:v>17.522495999999997</c:v>
                </c:pt>
                <c:pt idx="435">
                  <c:v>16.335676799999998</c:v>
                </c:pt>
                <c:pt idx="436">
                  <c:v>16.881897599999999</c:v>
                </c:pt>
                <c:pt idx="437">
                  <c:v>16.753067999999999</c:v>
                </c:pt>
                <c:pt idx="438">
                  <c:v>16.869787200000001</c:v>
                </c:pt>
                <c:pt idx="439">
                  <c:v>17.232055199999998</c:v>
                </c:pt>
                <c:pt idx="440">
                  <c:v>17.101346400000001</c:v>
                </c:pt>
                <c:pt idx="441">
                  <c:v>17.101763999999999</c:v>
                </c:pt>
                <c:pt idx="442">
                  <c:v>17.154381600000001</c:v>
                </c:pt>
                <c:pt idx="443">
                  <c:v>17.5834656</c:v>
                </c:pt>
                <c:pt idx="444">
                  <c:v>18.089596800000002</c:v>
                </c:pt>
                <c:pt idx="445">
                  <c:v>18.3363984</c:v>
                </c:pt>
                <c:pt idx="446">
                  <c:v>18.050551199999997</c:v>
                </c:pt>
                <c:pt idx="447">
                  <c:v>17.816695199999998</c:v>
                </c:pt>
                <c:pt idx="448">
                  <c:v>17.582212800000001</c:v>
                </c:pt>
                <c:pt idx="449">
                  <c:v>17.048937599999999</c:v>
                </c:pt>
                <c:pt idx="450">
                  <c:v>16.671009599999998</c:v>
                </c:pt>
                <c:pt idx="451">
                  <c:v>16.346743199999999</c:v>
                </c:pt>
                <c:pt idx="452">
                  <c:v>16.450099199999997</c:v>
                </c:pt>
                <c:pt idx="453">
                  <c:v>16.450516799999999</c:v>
                </c:pt>
                <c:pt idx="454">
                  <c:v>16.1780328</c:v>
                </c:pt>
                <c:pt idx="455">
                  <c:v>15.9051312</c:v>
                </c:pt>
                <c:pt idx="456">
                  <c:v>15.021489599999999</c:v>
                </c:pt>
                <c:pt idx="457">
                  <c:v>13.891881599999998</c:v>
                </c:pt>
                <c:pt idx="458">
                  <c:v>13.5811872</c:v>
                </c:pt>
                <c:pt idx="459">
                  <c:v>15.204398400000001</c:v>
                </c:pt>
                <c:pt idx="460">
                  <c:v>21.438331199999997</c:v>
                </c:pt>
                <c:pt idx="461">
                  <c:v>25.279624799999997</c:v>
                </c:pt>
                <c:pt idx="462">
                  <c:v>26.172036000000002</c:v>
                </c:pt>
                <c:pt idx="463">
                  <c:v>22.565016000000004</c:v>
                </c:pt>
                <c:pt idx="464">
                  <c:v>20.384726399999998</c:v>
                </c:pt>
                <c:pt idx="465">
                  <c:v>17.479900799999996</c:v>
                </c:pt>
                <c:pt idx="466">
                  <c:v>17.4210192</c:v>
                </c:pt>
                <c:pt idx="467">
                  <c:v>18.049507199999997</c:v>
                </c:pt>
                <c:pt idx="468">
                  <c:v>17.612071199999999</c:v>
                </c:pt>
                <c:pt idx="469">
                  <c:v>17.664479999999998</c:v>
                </c:pt>
                <c:pt idx="470">
                  <c:v>17.353994400000001</c:v>
                </c:pt>
                <c:pt idx="471">
                  <c:v>17.056871999999998</c:v>
                </c:pt>
                <c:pt idx="472">
                  <c:v>16.8374232</c:v>
                </c:pt>
                <c:pt idx="473">
                  <c:v>16.279300799999998</c:v>
                </c:pt>
                <c:pt idx="474">
                  <c:v>15.8654592</c:v>
                </c:pt>
                <c:pt idx="475">
                  <c:v>15.8529312</c:v>
                </c:pt>
                <c:pt idx="476">
                  <c:v>15.5551824</c:v>
                </c:pt>
                <c:pt idx="477">
                  <c:v>15.347635199999999</c:v>
                </c:pt>
                <c:pt idx="478">
                  <c:v>15.399208799999998</c:v>
                </c:pt>
                <c:pt idx="479">
                  <c:v>15.541819199999999</c:v>
                </c:pt>
                <c:pt idx="480">
                  <c:v>16.062566400000001</c:v>
                </c:pt>
                <c:pt idx="481">
                  <c:v>16.543015199999999</c:v>
                </c:pt>
                <c:pt idx="482">
                  <c:v>17.128072799999998</c:v>
                </c:pt>
                <c:pt idx="483">
                  <c:v>17.752593600000001</c:v>
                </c:pt>
                <c:pt idx="484">
                  <c:v>18.377323199999999</c:v>
                </c:pt>
                <c:pt idx="485">
                  <c:v>20.6246376</c:v>
                </c:pt>
                <c:pt idx="486">
                  <c:v>25.391750399999999</c:v>
                </c:pt>
                <c:pt idx="487">
                  <c:v>28.027015199999997</c:v>
                </c:pt>
                <c:pt idx="488">
                  <c:v>26.116077600000001</c:v>
                </c:pt>
                <c:pt idx="489">
                  <c:v>22.4781552</c:v>
                </c:pt>
                <c:pt idx="490">
                  <c:v>23.718218400000001</c:v>
                </c:pt>
                <c:pt idx="491">
                  <c:v>25.316582399999998</c:v>
                </c:pt>
                <c:pt idx="492">
                  <c:v>27.006400799999998</c:v>
                </c:pt>
                <c:pt idx="493">
                  <c:v>30.148840799999999</c:v>
                </c:pt>
                <c:pt idx="494">
                  <c:v>35.486395199999997</c:v>
                </c:pt>
                <c:pt idx="495">
                  <c:v>24.9175656</c:v>
                </c:pt>
                <c:pt idx="496">
                  <c:v>36.605563199999999</c:v>
                </c:pt>
                <c:pt idx="497">
                  <c:v>33.1317576</c:v>
                </c:pt>
                <c:pt idx="498">
                  <c:v>32.083372799999999</c:v>
                </c:pt>
                <c:pt idx="499">
                  <c:v>49.658904</c:v>
                </c:pt>
                <c:pt idx="500">
                  <c:v>61.937805599999997</c:v>
                </c:pt>
                <c:pt idx="501">
                  <c:v>80.3783952</c:v>
                </c:pt>
                <c:pt idx="502">
                  <c:v>74.835590400000001</c:v>
                </c:pt>
                <c:pt idx="503">
                  <c:v>67.613198400000002</c:v>
                </c:pt>
                <c:pt idx="504">
                  <c:v>58.8099816</c:v>
                </c:pt>
                <c:pt idx="505">
                  <c:v>64.714010399999992</c:v>
                </c:pt>
                <c:pt idx="506">
                  <c:v>70.120886400000003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2A-48A3-B2AF-F350DD965A7D}"/>
            </c:ext>
          </c:extLst>
        </c:ser>
        <c:ser>
          <c:idx val="6"/>
          <c:order val="1"/>
          <c:tx>
            <c:strRef>
              <c:f>'SCPT-14'!$H$9</c:f>
              <c:strCache>
                <c:ptCount val="1"/>
                <c:pt idx="0">
                  <c:v>AVG qt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'SCPT-14'!$H$13:$H$9908</c:f>
              <c:numCache>
                <c:formatCode>0.0</c:formatCode>
                <c:ptCount val="9896"/>
                <c:pt idx="0">
                  <c:v>2.0380446000000001</c:v>
                </c:pt>
                <c:pt idx="1">
                  <c:v>2.3672073600000001</c:v>
                </c:pt>
                <c:pt idx="2">
                  <c:v>2.6199528000000001</c:v>
                </c:pt>
                <c:pt idx="3">
                  <c:v>2.822886514285714</c:v>
                </c:pt>
                <c:pt idx="4">
                  <c:v>3.3811282285714279</c:v>
                </c:pt>
                <c:pt idx="5">
                  <c:v>3.6008454857142853</c:v>
                </c:pt>
                <c:pt idx="6">
                  <c:v>3.8133740571428567</c:v>
                </c:pt>
                <c:pt idx="7">
                  <c:v>4.0259026285714281</c:v>
                </c:pt>
                <c:pt idx="8">
                  <c:v>4.0919132571428571</c:v>
                </c:pt>
                <c:pt idx="9">
                  <c:v>4.1293779428571433</c:v>
                </c:pt>
                <c:pt idx="10">
                  <c:v>4.1444413714285719</c:v>
                </c:pt>
                <c:pt idx="11">
                  <c:v>4.1451274285714286</c:v>
                </c:pt>
                <c:pt idx="12">
                  <c:v>4.1491841142857142</c:v>
                </c:pt>
                <c:pt idx="13">
                  <c:v>4.1524354285714287</c:v>
                </c:pt>
                <c:pt idx="14">
                  <c:v>4.1556867428571431</c:v>
                </c:pt>
                <c:pt idx="15">
                  <c:v>4.1589380571428567</c:v>
                </c:pt>
                <c:pt idx="16">
                  <c:v>4.162189371428572</c:v>
                </c:pt>
                <c:pt idx="17">
                  <c:v>4.1654406857142856</c:v>
                </c:pt>
                <c:pt idx="18">
                  <c:v>4.205410971428571</c:v>
                </c:pt>
                <c:pt idx="19">
                  <c:v>4.2364923428571428</c:v>
                </c:pt>
                <c:pt idx="20">
                  <c:v>4.2451724571428571</c:v>
                </c:pt>
                <c:pt idx="21">
                  <c:v>4.2419211428571426</c:v>
                </c:pt>
                <c:pt idx="22">
                  <c:v>4.2106608000000003</c:v>
                </c:pt>
                <c:pt idx="23">
                  <c:v>4.1739119999999996</c:v>
                </c:pt>
                <c:pt idx="24">
                  <c:v>4.1230841142857146</c:v>
                </c:pt>
                <c:pt idx="25">
                  <c:v>4.0355372571428578</c:v>
                </c:pt>
                <c:pt idx="26">
                  <c:v>3.9418457142857148</c:v>
                </c:pt>
                <c:pt idx="27">
                  <c:v>3.870555428571429</c:v>
                </c:pt>
                <c:pt idx="28">
                  <c:v>3.8410251428571436</c:v>
                </c:pt>
                <c:pt idx="29">
                  <c:v>3.8718082285714286</c:v>
                </c:pt>
                <c:pt idx="30">
                  <c:v>3.9359694857142853</c:v>
                </c:pt>
                <c:pt idx="31">
                  <c:v>4.022532</c:v>
                </c:pt>
                <c:pt idx="32">
                  <c:v>4.1284830857142856</c:v>
                </c:pt>
                <c:pt idx="33">
                  <c:v>4.2489905142857145</c:v>
                </c:pt>
                <c:pt idx="34">
                  <c:v>4.363979657142858</c:v>
                </c:pt>
                <c:pt idx="35">
                  <c:v>4.4528688000000001</c:v>
                </c:pt>
                <c:pt idx="36">
                  <c:v>4.4974028571428573</c:v>
                </c:pt>
                <c:pt idx="37">
                  <c:v>4.4972238857142859</c:v>
                </c:pt>
                <c:pt idx="38">
                  <c:v>4.479416228571429</c:v>
                </c:pt>
                <c:pt idx="39">
                  <c:v>4.4254563428571432</c:v>
                </c:pt>
                <c:pt idx="40">
                  <c:v>4.3584613714285707</c:v>
                </c:pt>
                <c:pt idx="41">
                  <c:v>4.3090354285714287</c:v>
                </c:pt>
                <c:pt idx="42">
                  <c:v>4.2613991999999996</c:v>
                </c:pt>
                <c:pt idx="43">
                  <c:v>4.2147771428571428</c:v>
                </c:pt>
                <c:pt idx="44">
                  <c:v>4.192435542857142</c:v>
                </c:pt>
                <c:pt idx="45">
                  <c:v>4.1878121142857134</c:v>
                </c:pt>
                <c:pt idx="46">
                  <c:v>4.2017718857142849</c:v>
                </c:pt>
                <c:pt idx="47">
                  <c:v>4.2222044571428565</c:v>
                </c:pt>
                <c:pt idx="48">
                  <c:v>4.1908546285714285</c:v>
                </c:pt>
                <c:pt idx="49">
                  <c:v>4.139937257142857</c:v>
                </c:pt>
                <c:pt idx="50">
                  <c:v>4.0861861714285714</c:v>
                </c:pt>
                <c:pt idx="51">
                  <c:v>4.0353284571428576</c:v>
                </c:pt>
                <c:pt idx="52">
                  <c:v>3.9861113142857145</c:v>
                </c:pt>
                <c:pt idx="53">
                  <c:v>3.9060812571428563</c:v>
                </c:pt>
                <c:pt idx="54">
                  <c:v>3.8043359999999993</c:v>
                </c:pt>
                <c:pt idx="55">
                  <c:v>3.7775499428571431</c:v>
                </c:pt>
                <c:pt idx="56">
                  <c:v>3.7704805714285716</c:v>
                </c:pt>
                <c:pt idx="57">
                  <c:v>3.7660659428571428</c:v>
                </c:pt>
                <c:pt idx="58">
                  <c:v>3.7437541714285714</c:v>
                </c:pt>
                <c:pt idx="59">
                  <c:v>3.711390171428572</c:v>
                </c:pt>
                <c:pt idx="60">
                  <c:v>3.7080195428571434</c:v>
                </c:pt>
                <c:pt idx="61">
                  <c:v>3.7087354285714289</c:v>
                </c:pt>
                <c:pt idx="62">
                  <c:v>3.6752081142857143</c:v>
                </c:pt>
                <c:pt idx="63">
                  <c:v>3.6341341714285713</c:v>
                </c:pt>
                <c:pt idx="64">
                  <c:v>3.6246486857142863</c:v>
                </c:pt>
                <c:pt idx="65">
                  <c:v>3.6265278857142857</c:v>
                </c:pt>
                <c:pt idx="66">
                  <c:v>3.6239029714285711</c:v>
                </c:pt>
                <c:pt idx="67">
                  <c:v>3.6163861714285717</c:v>
                </c:pt>
                <c:pt idx="68">
                  <c:v>3.5874822857142852</c:v>
                </c:pt>
                <c:pt idx="69">
                  <c:v>3.5482278857142853</c:v>
                </c:pt>
                <c:pt idx="70">
                  <c:v>3.4931643428571428</c:v>
                </c:pt>
                <c:pt idx="71">
                  <c:v>3.4343722285714291</c:v>
                </c:pt>
                <c:pt idx="72">
                  <c:v>3.3829477714285714</c:v>
                </c:pt>
                <c:pt idx="73">
                  <c:v>3.3527612571428564</c:v>
                </c:pt>
                <c:pt idx="74">
                  <c:v>3.3274964571428569</c:v>
                </c:pt>
                <c:pt idx="75">
                  <c:v>3.307869257142857</c:v>
                </c:pt>
                <c:pt idx="76">
                  <c:v>3.2956992000000001</c:v>
                </c:pt>
                <c:pt idx="77">
                  <c:v>3.2908073142857139</c:v>
                </c:pt>
                <c:pt idx="78">
                  <c:v>3.2525372571428575</c:v>
                </c:pt>
                <c:pt idx="79">
                  <c:v>3.1921045714285716</c:v>
                </c:pt>
                <c:pt idx="80">
                  <c:v>3.0861534857142856</c:v>
                </c:pt>
                <c:pt idx="81">
                  <c:v>2.9782038857142861</c:v>
                </c:pt>
                <c:pt idx="82">
                  <c:v>2.9074803428571423</c:v>
                </c:pt>
                <c:pt idx="83">
                  <c:v>2.8414697142857142</c:v>
                </c:pt>
                <c:pt idx="84">
                  <c:v>2.7766820571428572</c:v>
                </c:pt>
                <c:pt idx="85">
                  <c:v>2.7351010285714286</c:v>
                </c:pt>
                <c:pt idx="86">
                  <c:v>2.7303881142857138</c:v>
                </c:pt>
                <c:pt idx="87">
                  <c:v>2.7621555428571427</c:v>
                </c:pt>
                <c:pt idx="88">
                  <c:v>2.8542959999999993</c:v>
                </c:pt>
                <c:pt idx="89">
                  <c:v>2.976145714285714</c:v>
                </c:pt>
                <c:pt idx="90">
                  <c:v>3.1314332571428563</c:v>
                </c:pt>
                <c:pt idx="91">
                  <c:v>3.3290773714285713</c:v>
                </c:pt>
                <c:pt idx="92">
                  <c:v>3.5212926857142857</c:v>
                </c:pt>
                <c:pt idx="93">
                  <c:v>3.6652453714285715</c:v>
                </c:pt>
                <c:pt idx="94">
                  <c:v>3.7986089142857145</c:v>
                </c:pt>
                <c:pt idx="95">
                  <c:v>3.8735084571428575</c:v>
                </c:pt>
                <c:pt idx="96">
                  <c:v>3.9043810285714282</c:v>
                </c:pt>
                <c:pt idx="97">
                  <c:v>3.8942094857142857</c:v>
                </c:pt>
                <c:pt idx="98">
                  <c:v>3.8679901714285712</c:v>
                </c:pt>
                <c:pt idx="99">
                  <c:v>3.8554621714285715</c:v>
                </c:pt>
                <c:pt idx="100">
                  <c:v>3.8888403428571428</c:v>
                </c:pt>
                <c:pt idx="101">
                  <c:v>3.9604885714285709</c:v>
                </c:pt>
                <c:pt idx="102">
                  <c:v>4.0508094857142849</c:v>
                </c:pt>
                <c:pt idx="103">
                  <c:v>4.1737926857142851</c:v>
                </c:pt>
                <c:pt idx="104">
                  <c:v>4.3161047999999997</c:v>
                </c:pt>
                <c:pt idx="105">
                  <c:v>4.5042336000000001</c:v>
                </c:pt>
                <c:pt idx="106">
                  <c:v>4.7739733714285704</c:v>
                </c:pt>
                <c:pt idx="107">
                  <c:v>5.056539428571428</c:v>
                </c:pt>
                <c:pt idx="108">
                  <c:v>5.1817896000000001</c:v>
                </c:pt>
                <c:pt idx="109">
                  <c:v>5.1391347428571432</c:v>
                </c:pt>
                <c:pt idx="110">
                  <c:v>5.0503052571428571</c:v>
                </c:pt>
                <c:pt idx="111">
                  <c:v>4.9381498285714276</c:v>
                </c:pt>
                <c:pt idx="112">
                  <c:v>4.7978958857142855</c:v>
                </c:pt>
                <c:pt idx="113">
                  <c:v>4.5941667428571424</c:v>
                </c:pt>
                <c:pt idx="114">
                  <c:v>4.3756127999999999</c:v>
                </c:pt>
                <c:pt idx="115">
                  <c:v>4.2942702857142852</c:v>
                </c:pt>
                <c:pt idx="116">
                  <c:v>4.4390879999999999</c:v>
                </c:pt>
                <c:pt idx="117">
                  <c:v>4.6361355428571427</c:v>
                </c:pt>
                <c:pt idx="118">
                  <c:v>4.8049354285714285</c:v>
                </c:pt>
                <c:pt idx="119">
                  <c:v>4.8916470857142853</c:v>
                </c:pt>
                <c:pt idx="120">
                  <c:v>4.9081721142857138</c:v>
                </c:pt>
                <c:pt idx="121">
                  <c:v>4.8642942857142852</c:v>
                </c:pt>
                <c:pt idx="122">
                  <c:v>4.786173257142857</c:v>
                </c:pt>
                <c:pt idx="123">
                  <c:v>4.6124218285714278</c:v>
                </c:pt>
                <c:pt idx="124">
                  <c:v>4.3987895999999997</c:v>
                </c:pt>
                <c:pt idx="125">
                  <c:v>4.1902878857142856</c:v>
                </c:pt>
                <c:pt idx="126">
                  <c:v>4.0079159999999998</c:v>
                </c:pt>
                <c:pt idx="127">
                  <c:v>3.8973116571428568</c:v>
                </c:pt>
                <c:pt idx="128">
                  <c:v>3.8499438857142856</c:v>
                </c:pt>
                <c:pt idx="129">
                  <c:v>3.7703612571428571</c:v>
                </c:pt>
                <c:pt idx="130">
                  <c:v>3.8029937142857144</c:v>
                </c:pt>
                <c:pt idx="131">
                  <c:v>3.9919278857142859</c:v>
                </c:pt>
                <c:pt idx="132">
                  <c:v>4.0406379428571428</c:v>
                </c:pt>
                <c:pt idx="133">
                  <c:v>4.0578788571428568</c:v>
                </c:pt>
                <c:pt idx="134">
                  <c:v>4.0406677714285708</c:v>
                </c:pt>
                <c:pt idx="135">
                  <c:v>4.0180577142857139</c:v>
                </c:pt>
                <c:pt idx="136">
                  <c:v>4.1191765714285706</c:v>
                </c:pt>
                <c:pt idx="137">
                  <c:v>4.115090057142857</c:v>
                </c:pt>
                <c:pt idx="138">
                  <c:v>3.9664841142857141</c:v>
                </c:pt>
                <c:pt idx="139">
                  <c:v>4.0046646857142854</c:v>
                </c:pt>
                <c:pt idx="140">
                  <c:v>4.0424276571428566</c:v>
                </c:pt>
                <c:pt idx="141">
                  <c:v>4.0621741714285706</c:v>
                </c:pt>
                <c:pt idx="142">
                  <c:v>4.0345230857142855</c:v>
                </c:pt>
                <c:pt idx="143">
                  <c:v>3.9195339428571421</c:v>
                </c:pt>
                <c:pt idx="144">
                  <c:v>3.7867371428571421</c:v>
                </c:pt>
                <c:pt idx="145">
                  <c:v>3.6798613714285713</c:v>
                </c:pt>
                <c:pt idx="146">
                  <c:v>3.573254057142857</c:v>
                </c:pt>
                <c:pt idx="147">
                  <c:v>3.5857820571428571</c:v>
                </c:pt>
                <c:pt idx="148">
                  <c:v>3.5679147428571425</c:v>
                </c:pt>
                <c:pt idx="149">
                  <c:v>3.6563564571428571</c:v>
                </c:pt>
                <c:pt idx="150">
                  <c:v>3.8318379428571427</c:v>
                </c:pt>
                <c:pt idx="151">
                  <c:v>4.0440383999999998</c:v>
                </c:pt>
                <c:pt idx="152">
                  <c:v>4.2580584000000004</c:v>
                </c:pt>
                <c:pt idx="153">
                  <c:v>4.4449642285714281</c:v>
                </c:pt>
                <c:pt idx="154">
                  <c:v>4.5238607999999996</c:v>
                </c:pt>
                <c:pt idx="155">
                  <c:v>4.6029363428571424</c:v>
                </c:pt>
                <c:pt idx="156">
                  <c:v>4.5621308571428569</c:v>
                </c:pt>
                <c:pt idx="157">
                  <c:v>4.4017426285714283</c:v>
                </c:pt>
                <c:pt idx="158">
                  <c:v>4.1939269714285716</c:v>
                </c:pt>
                <c:pt idx="159">
                  <c:v>3.9460217142857137</c:v>
                </c:pt>
                <c:pt idx="160">
                  <c:v>3.6928069714285714</c:v>
                </c:pt>
                <c:pt idx="161">
                  <c:v>3.4820084571428569</c:v>
                </c:pt>
                <c:pt idx="162">
                  <c:v>3.3328954285714287</c:v>
                </c:pt>
                <c:pt idx="163">
                  <c:v>3.2604119999999996</c:v>
                </c:pt>
                <c:pt idx="164">
                  <c:v>3.244930971428571</c:v>
                </c:pt>
                <c:pt idx="165">
                  <c:v>3.2735663999999995</c:v>
                </c:pt>
                <c:pt idx="166">
                  <c:v>3.3435442285714281</c:v>
                </c:pt>
                <c:pt idx="167">
                  <c:v>3.4350582857142848</c:v>
                </c:pt>
                <c:pt idx="168">
                  <c:v>3.5244843428571424</c:v>
                </c:pt>
                <c:pt idx="169">
                  <c:v>3.6045442285714282</c:v>
                </c:pt>
                <c:pt idx="170">
                  <c:v>3.658354971428571</c:v>
                </c:pt>
                <c:pt idx="171">
                  <c:v>3.677833028571428</c:v>
                </c:pt>
                <c:pt idx="172">
                  <c:v>3.6752975999999995</c:v>
                </c:pt>
                <c:pt idx="173">
                  <c:v>3.6046933714285712</c:v>
                </c:pt>
                <c:pt idx="174">
                  <c:v>3.519085371428571</c:v>
                </c:pt>
                <c:pt idx="175">
                  <c:v>3.4055279999999999</c:v>
                </c:pt>
                <c:pt idx="176">
                  <c:v>3.2767878857142851</c:v>
                </c:pt>
                <c:pt idx="177">
                  <c:v>3.1372200000000001</c:v>
                </c:pt>
                <c:pt idx="178">
                  <c:v>3.0241398857142863</c:v>
                </c:pt>
                <c:pt idx="179">
                  <c:v>2.9294938285714278</c:v>
                </c:pt>
                <c:pt idx="180">
                  <c:v>2.8907166857142856</c:v>
                </c:pt>
                <c:pt idx="181">
                  <c:v>2.8909254857142863</c:v>
                </c:pt>
                <c:pt idx="182">
                  <c:v>2.9308062857142856</c:v>
                </c:pt>
                <c:pt idx="183">
                  <c:v>2.9688973714285716</c:v>
                </c:pt>
                <c:pt idx="184">
                  <c:v>3.008450057142857</c:v>
                </c:pt>
                <c:pt idx="185">
                  <c:v>3.0424844571428573</c:v>
                </c:pt>
                <c:pt idx="186">
                  <c:v>3.0733868571428569</c:v>
                </c:pt>
                <c:pt idx="187">
                  <c:v>3.0861833142857136</c:v>
                </c:pt>
                <c:pt idx="188">
                  <c:v>3.0486887999999994</c:v>
                </c:pt>
                <c:pt idx="189">
                  <c:v>2.9679428571428565</c:v>
                </c:pt>
                <c:pt idx="190">
                  <c:v>2.8900007999999997</c:v>
                </c:pt>
                <c:pt idx="191">
                  <c:v>2.7838409142857148</c:v>
                </c:pt>
                <c:pt idx="192">
                  <c:v>2.6618420571428567</c:v>
                </c:pt>
                <c:pt idx="193">
                  <c:v>2.5149661714285712</c:v>
                </c:pt>
                <c:pt idx="194">
                  <c:v>2.3559202285714287</c:v>
                </c:pt>
                <c:pt idx="195">
                  <c:v>2.2095812571428572</c:v>
                </c:pt>
                <c:pt idx="196">
                  <c:v>2.0961431999999993</c:v>
                </c:pt>
                <c:pt idx="197">
                  <c:v>2.0095806857142855</c:v>
                </c:pt>
                <c:pt idx="198">
                  <c:v>1.9549347428571426</c:v>
                </c:pt>
                <c:pt idx="199">
                  <c:v>1.955322514285714</c:v>
                </c:pt>
                <c:pt idx="200">
                  <c:v>2.0205576000000001</c:v>
                </c:pt>
                <c:pt idx="201">
                  <c:v>2.1278509714285709</c:v>
                </c:pt>
                <c:pt idx="202">
                  <c:v>2.2822436571428568</c:v>
                </c:pt>
                <c:pt idx="203">
                  <c:v>2.4590674285714287</c:v>
                </c:pt>
                <c:pt idx="204">
                  <c:v>2.6371439999999997</c:v>
                </c:pt>
                <c:pt idx="205">
                  <c:v>2.8103585142857139</c:v>
                </c:pt>
                <c:pt idx="206">
                  <c:v>2.9552358857142851</c:v>
                </c:pt>
                <c:pt idx="207">
                  <c:v>3.0683458285714278</c:v>
                </c:pt>
                <c:pt idx="208">
                  <c:v>3.1551469714285711</c:v>
                </c:pt>
                <c:pt idx="209">
                  <c:v>3.1958629714285713</c:v>
                </c:pt>
                <c:pt idx="210">
                  <c:v>3.2188011428571426</c:v>
                </c:pt>
                <c:pt idx="211">
                  <c:v>3.210061371428572</c:v>
                </c:pt>
                <c:pt idx="212">
                  <c:v>3.1893603428571424</c:v>
                </c:pt>
                <c:pt idx="213">
                  <c:v>3.1455123428571423</c:v>
                </c:pt>
                <c:pt idx="214">
                  <c:v>3.0877940571428573</c:v>
                </c:pt>
                <c:pt idx="215">
                  <c:v>3.0027528000000001</c:v>
                </c:pt>
                <c:pt idx="216">
                  <c:v>2.9259740571428572</c:v>
                </c:pt>
                <c:pt idx="217">
                  <c:v>2.8400081142857139</c:v>
                </c:pt>
                <c:pt idx="218">
                  <c:v>2.7685090285714287</c:v>
                </c:pt>
                <c:pt idx="219">
                  <c:v>2.7064059428571423</c:v>
                </c:pt>
                <c:pt idx="220">
                  <c:v>2.6591873142857145</c:v>
                </c:pt>
                <c:pt idx="221">
                  <c:v>2.6344295999999998</c:v>
                </c:pt>
                <c:pt idx="222">
                  <c:v>2.6439150857142861</c:v>
                </c:pt>
                <c:pt idx="223">
                  <c:v>2.676965142857143</c:v>
                </c:pt>
                <c:pt idx="224">
                  <c:v>2.7417229714285711</c:v>
                </c:pt>
                <c:pt idx="225">
                  <c:v>2.8317754285714285</c:v>
                </c:pt>
                <c:pt idx="226">
                  <c:v>2.9666303999999997</c:v>
                </c:pt>
                <c:pt idx="227">
                  <c:v>3.1500761142857141</c:v>
                </c:pt>
                <c:pt idx="228">
                  <c:v>3.3465867428571423</c:v>
                </c:pt>
                <c:pt idx="229">
                  <c:v>3.5375492571428566</c:v>
                </c:pt>
                <c:pt idx="230">
                  <c:v>3.7618302857142853</c:v>
                </c:pt>
                <c:pt idx="231">
                  <c:v>4.0008168</c:v>
                </c:pt>
                <c:pt idx="232">
                  <c:v>4.2461269714285717</c:v>
                </c:pt>
                <c:pt idx="233">
                  <c:v>4.4673058285714289</c:v>
                </c:pt>
                <c:pt idx="234">
                  <c:v>4.701251314285714</c:v>
                </c:pt>
                <c:pt idx="235">
                  <c:v>5.0362261714285719</c:v>
                </c:pt>
                <c:pt idx="236">
                  <c:v>5.4485465142857148</c:v>
                </c:pt>
                <c:pt idx="237">
                  <c:v>5.9534547428571427</c:v>
                </c:pt>
                <c:pt idx="238">
                  <c:v>6.4861333714285712</c:v>
                </c:pt>
                <c:pt idx="239">
                  <c:v>7.0074473142857139</c:v>
                </c:pt>
                <c:pt idx="240">
                  <c:v>7.5275979428571427</c:v>
                </c:pt>
                <c:pt idx="241">
                  <c:v>8.0299409142857137</c:v>
                </c:pt>
                <c:pt idx="242">
                  <c:v>8.3901209142857134</c:v>
                </c:pt>
                <c:pt idx="243">
                  <c:v>8.6561917714285705</c:v>
                </c:pt>
                <c:pt idx="244">
                  <c:v>8.7784590857142852</c:v>
                </c:pt>
                <c:pt idx="245">
                  <c:v>8.8245740571428577</c:v>
                </c:pt>
                <c:pt idx="246">
                  <c:v>8.8949993142857142</c:v>
                </c:pt>
                <c:pt idx="247">
                  <c:v>8.9885715428571427</c:v>
                </c:pt>
                <c:pt idx="248">
                  <c:v>9.0538364571428573</c:v>
                </c:pt>
                <c:pt idx="249">
                  <c:v>9.1321961142857155</c:v>
                </c:pt>
                <c:pt idx="250">
                  <c:v>9.333061714285714</c:v>
                </c:pt>
                <c:pt idx="251">
                  <c:v>9.559371085714286</c:v>
                </c:pt>
                <c:pt idx="252">
                  <c:v>9.901743428571427</c:v>
                </c:pt>
                <c:pt idx="253">
                  <c:v>10.217091085714285</c:v>
                </c:pt>
                <c:pt idx="254">
                  <c:v>10.500820457142856</c:v>
                </c:pt>
                <c:pt idx="255">
                  <c:v>10.756391657142856</c:v>
                </c:pt>
                <c:pt idx="256">
                  <c:v>11.013842057142856</c:v>
                </c:pt>
                <c:pt idx="257">
                  <c:v>11.20062857142857</c:v>
                </c:pt>
                <c:pt idx="258">
                  <c:v>11.37566262857143</c:v>
                </c:pt>
                <c:pt idx="259">
                  <c:v>11.398630628571427</c:v>
                </c:pt>
                <c:pt idx="260">
                  <c:v>11.382553028571428</c:v>
                </c:pt>
                <c:pt idx="261">
                  <c:v>11.283104571428568</c:v>
                </c:pt>
                <c:pt idx="262">
                  <c:v>11.143864799999999</c:v>
                </c:pt>
                <c:pt idx="263">
                  <c:v>11.076183771428573</c:v>
                </c:pt>
                <c:pt idx="264">
                  <c:v>11.103536571428569</c:v>
                </c:pt>
                <c:pt idx="265">
                  <c:v>11.47561817142857</c:v>
                </c:pt>
                <c:pt idx="266">
                  <c:v>12.000302742857142</c:v>
                </c:pt>
                <c:pt idx="267">
                  <c:v>12.799976914285711</c:v>
                </c:pt>
                <c:pt idx="268">
                  <c:v>13.831299771428572</c:v>
                </c:pt>
                <c:pt idx="269">
                  <c:v>15.111929828571428</c:v>
                </c:pt>
                <c:pt idx="270">
                  <c:v>16.4818368</c:v>
                </c:pt>
                <c:pt idx="271">
                  <c:v>17.755039542857141</c:v>
                </c:pt>
                <c:pt idx="272">
                  <c:v>18.651746057142855</c:v>
                </c:pt>
                <c:pt idx="273">
                  <c:v>19.410793714285713</c:v>
                </c:pt>
                <c:pt idx="274">
                  <c:v>19.821145371428571</c:v>
                </c:pt>
                <c:pt idx="275">
                  <c:v>20.043964800000001</c:v>
                </c:pt>
                <c:pt idx="276">
                  <c:v>20.078715085714286</c:v>
                </c:pt>
                <c:pt idx="277">
                  <c:v>19.873733142857141</c:v>
                </c:pt>
                <c:pt idx="278">
                  <c:v>19.622516914285715</c:v>
                </c:pt>
                <c:pt idx="279">
                  <c:v>19.367393142857143</c:v>
                </c:pt>
                <c:pt idx="280">
                  <c:v>19.171956342857147</c:v>
                </c:pt>
                <c:pt idx="281">
                  <c:v>19.115550514285712</c:v>
                </c:pt>
                <c:pt idx="282">
                  <c:v>19.097474399999999</c:v>
                </c:pt>
                <c:pt idx="283">
                  <c:v>19.033163999999999</c:v>
                </c:pt>
                <c:pt idx="284">
                  <c:v>18.989673942857141</c:v>
                </c:pt>
                <c:pt idx="285">
                  <c:v>18.964946057142857</c:v>
                </c:pt>
                <c:pt idx="286">
                  <c:v>19.003305600000001</c:v>
                </c:pt>
                <c:pt idx="287">
                  <c:v>19.017205714285712</c:v>
                </c:pt>
                <c:pt idx="288">
                  <c:v>19.021650171428568</c:v>
                </c:pt>
                <c:pt idx="289">
                  <c:v>19.122619885714283</c:v>
                </c:pt>
                <c:pt idx="290">
                  <c:v>19.327601828571428</c:v>
                </c:pt>
                <c:pt idx="291">
                  <c:v>19.608288685714285</c:v>
                </c:pt>
                <c:pt idx="292">
                  <c:v>20.014762628571425</c:v>
                </c:pt>
                <c:pt idx="293">
                  <c:v>20.441370857142854</c:v>
                </c:pt>
                <c:pt idx="294">
                  <c:v>20.797523999999999</c:v>
                </c:pt>
                <c:pt idx="295">
                  <c:v>21.084862628571425</c:v>
                </c:pt>
                <c:pt idx="296">
                  <c:v>21.255243428571429</c:v>
                </c:pt>
                <c:pt idx="297">
                  <c:v>21.306638057142859</c:v>
                </c:pt>
                <c:pt idx="298">
                  <c:v>21.358092342857141</c:v>
                </c:pt>
                <c:pt idx="299">
                  <c:v>21.25163417142857</c:v>
                </c:pt>
                <c:pt idx="300">
                  <c:v>20.867024571428569</c:v>
                </c:pt>
                <c:pt idx="301">
                  <c:v>20.365188685714283</c:v>
                </c:pt>
                <c:pt idx="302">
                  <c:v>19.60927302857143</c:v>
                </c:pt>
                <c:pt idx="303">
                  <c:v>18.970524000000001</c:v>
                </c:pt>
                <c:pt idx="304">
                  <c:v>18.520977599999998</c:v>
                </c:pt>
                <c:pt idx="305">
                  <c:v>18.205272000000001</c:v>
                </c:pt>
                <c:pt idx="306">
                  <c:v>18.01404102857143</c:v>
                </c:pt>
                <c:pt idx="307">
                  <c:v>18.052490057142858</c:v>
                </c:pt>
                <c:pt idx="308">
                  <c:v>18.182303999999998</c:v>
                </c:pt>
                <c:pt idx="309">
                  <c:v>18.627704228571428</c:v>
                </c:pt>
                <c:pt idx="310">
                  <c:v>18.819322971428569</c:v>
                </c:pt>
                <c:pt idx="311">
                  <c:v>18.955371085714287</c:v>
                </c:pt>
                <c:pt idx="312">
                  <c:v>19.015445828571433</c:v>
                </c:pt>
                <c:pt idx="313">
                  <c:v>19.075520571428569</c:v>
                </c:pt>
                <c:pt idx="314">
                  <c:v>19.156177028571424</c:v>
                </c:pt>
                <c:pt idx="315">
                  <c:v>19.321844914285712</c:v>
                </c:pt>
                <c:pt idx="316">
                  <c:v>19.475372571428569</c:v>
                </c:pt>
                <c:pt idx="317">
                  <c:v>19.4234112</c:v>
                </c:pt>
                <c:pt idx="318">
                  <c:v>19.254611314285714</c:v>
                </c:pt>
                <c:pt idx="319">
                  <c:v>18.990867085714285</c:v>
                </c:pt>
                <c:pt idx="320">
                  <c:v>18.69383417142857</c:v>
                </c:pt>
                <c:pt idx="321">
                  <c:v>18.606555771428571</c:v>
                </c:pt>
                <c:pt idx="322">
                  <c:v>18.179321142857141</c:v>
                </c:pt>
                <c:pt idx="323">
                  <c:v>17.805091885714287</c:v>
                </c:pt>
                <c:pt idx="324">
                  <c:v>17.810341714285716</c:v>
                </c:pt>
                <c:pt idx="325">
                  <c:v>17.926852114285715</c:v>
                </c:pt>
                <c:pt idx="326">
                  <c:v>18.193758171428573</c:v>
                </c:pt>
                <c:pt idx="327">
                  <c:v>18.429165257142859</c:v>
                </c:pt>
                <c:pt idx="328">
                  <c:v>18.642320228571428</c:v>
                </c:pt>
                <c:pt idx="329">
                  <c:v>19.319965714285711</c:v>
                </c:pt>
                <c:pt idx="330">
                  <c:v>20.168081485714286</c:v>
                </c:pt>
                <c:pt idx="331">
                  <c:v>21.181238742857143</c:v>
                </c:pt>
                <c:pt idx="332">
                  <c:v>21.871054285714283</c:v>
                </c:pt>
                <c:pt idx="333">
                  <c:v>22.304910857142858</c:v>
                </c:pt>
                <c:pt idx="334">
                  <c:v>22.57912491428571</c:v>
                </c:pt>
                <c:pt idx="335">
                  <c:v>22.578737142857143</c:v>
                </c:pt>
                <c:pt idx="336">
                  <c:v>22.413099085714286</c:v>
                </c:pt>
                <c:pt idx="337">
                  <c:v>22.086177942857145</c:v>
                </c:pt>
                <c:pt idx="338">
                  <c:v>21.479106857142856</c:v>
                </c:pt>
                <c:pt idx="339">
                  <c:v>21.139985828571429</c:v>
                </c:pt>
                <c:pt idx="340">
                  <c:v>20.960119542857143</c:v>
                </c:pt>
                <c:pt idx="341">
                  <c:v>21.04179017142857</c:v>
                </c:pt>
                <c:pt idx="342">
                  <c:v>20.986607314285713</c:v>
                </c:pt>
                <c:pt idx="343">
                  <c:v>21.13199177142857</c:v>
                </c:pt>
                <c:pt idx="344">
                  <c:v>21.110306399999995</c:v>
                </c:pt>
                <c:pt idx="345">
                  <c:v>21.140492914285716</c:v>
                </c:pt>
                <c:pt idx="346">
                  <c:v>21.218703428571434</c:v>
                </c:pt>
                <c:pt idx="347">
                  <c:v>21.107770971428572</c:v>
                </c:pt>
                <c:pt idx="348">
                  <c:v>20.885518285714284</c:v>
                </c:pt>
                <c:pt idx="349">
                  <c:v>20.898672685714285</c:v>
                </c:pt>
                <c:pt idx="350">
                  <c:v>20.817121371428566</c:v>
                </c:pt>
                <c:pt idx="351">
                  <c:v>20.895003771428573</c:v>
                </c:pt>
                <c:pt idx="352">
                  <c:v>21.039731999999997</c:v>
                </c:pt>
                <c:pt idx="353">
                  <c:v>20.980343314285712</c:v>
                </c:pt>
                <c:pt idx="354">
                  <c:v>21.004474628571426</c:v>
                </c:pt>
                <c:pt idx="355">
                  <c:v>20.772915428571427</c:v>
                </c:pt>
                <c:pt idx="356">
                  <c:v>20.213510399999997</c:v>
                </c:pt>
                <c:pt idx="357">
                  <c:v>19.47993634285714</c:v>
                </c:pt>
                <c:pt idx="358">
                  <c:v>18.562976228571426</c:v>
                </c:pt>
                <c:pt idx="359">
                  <c:v>17.64458434285714</c:v>
                </c:pt>
                <c:pt idx="360">
                  <c:v>17.024895771428572</c:v>
                </c:pt>
                <c:pt idx="361">
                  <c:v>16.548115885714285</c:v>
                </c:pt>
                <c:pt idx="362">
                  <c:v>16.785223199999997</c:v>
                </c:pt>
                <c:pt idx="363">
                  <c:v>16.822956342857143</c:v>
                </c:pt>
                <c:pt idx="364">
                  <c:v>16.635931199999998</c:v>
                </c:pt>
                <c:pt idx="365">
                  <c:v>16.847893028571427</c:v>
                </c:pt>
                <c:pt idx="366">
                  <c:v>17.105910171428569</c:v>
                </c:pt>
                <c:pt idx="367">
                  <c:v>17.430623999999998</c:v>
                </c:pt>
                <c:pt idx="368">
                  <c:v>17.52538937142857</c:v>
                </c:pt>
                <c:pt idx="369">
                  <c:v>17.191667314285713</c:v>
                </c:pt>
                <c:pt idx="370">
                  <c:v>17.401570971428566</c:v>
                </c:pt>
                <c:pt idx="371">
                  <c:v>17.890610399999996</c:v>
                </c:pt>
                <c:pt idx="372">
                  <c:v>18.059768228571425</c:v>
                </c:pt>
                <c:pt idx="373">
                  <c:v>18.199306285714282</c:v>
                </c:pt>
                <c:pt idx="374">
                  <c:v>18.112505142857138</c:v>
                </c:pt>
                <c:pt idx="375">
                  <c:v>18.261409371428567</c:v>
                </c:pt>
                <c:pt idx="376">
                  <c:v>18.488345142857145</c:v>
                </c:pt>
                <c:pt idx="377">
                  <c:v>18.726705257142857</c:v>
                </c:pt>
                <c:pt idx="378">
                  <c:v>19.13502857142857</c:v>
                </c:pt>
                <c:pt idx="379">
                  <c:v>19.614224571428569</c:v>
                </c:pt>
                <c:pt idx="380">
                  <c:v>20.022697028571429</c:v>
                </c:pt>
                <c:pt idx="381">
                  <c:v>20.347768800000001</c:v>
                </c:pt>
                <c:pt idx="382">
                  <c:v>20.398149257142855</c:v>
                </c:pt>
                <c:pt idx="383">
                  <c:v>20.238805028571427</c:v>
                </c:pt>
                <c:pt idx="384">
                  <c:v>19.943860114285712</c:v>
                </c:pt>
                <c:pt idx="385">
                  <c:v>19.48748297142857</c:v>
                </c:pt>
                <c:pt idx="386">
                  <c:v>19.044111085714288</c:v>
                </c:pt>
                <c:pt idx="387">
                  <c:v>18.573117942857145</c:v>
                </c:pt>
                <c:pt idx="388">
                  <c:v>18.052072457142856</c:v>
                </c:pt>
                <c:pt idx="389">
                  <c:v>17.707164685714286</c:v>
                </c:pt>
                <c:pt idx="390">
                  <c:v>17.464300457142855</c:v>
                </c:pt>
                <c:pt idx="391">
                  <c:v>17.25666377142857</c:v>
                </c:pt>
                <c:pt idx="392">
                  <c:v>17.128520228571428</c:v>
                </c:pt>
                <c:pt idx="393">
                  <c:v>16.963419085714285</c:v>
                </c:pt>
                <c:pt idx="394">
                  <c:v>16.8464016</c:v>
                </c:pt>
                <c:pt idx="395">
                  <c:v>16.88148</c:v>
                </c:pt>
                <c:pt idx="396">
                  <c:v>16.964910514285716</c:v>
                </c:pt>
                <c:pt idx="397">
                  <c:v>17.02048114285714</c:v>
                </c:pt>
                <c:pt idx="398">
                  <c:v>17.024090399999999</c:v>
                </c:pt>
                <c:pt idx="399">
                  <c:v>16.953694971428568</c:v>
                </c:pt>
                <c:pt idx="400">
                  <c:v>16.859078742857143</c:v>
                </c:pt>
                <c:pt idx="401">
                  <c:v>16.705103657142857</c:v>
                </c:pt>
                <c:pt idx="402">
                  <c:v>16.539942857142854</c:v>
                </c:pt>
                <c:pt idx="403">
                  <c:v>16.368935657142856</c:v>
                </c:pt>
                <c:pt idx="404">
                  <c:v>16.325982514285712</c:v>
                </c:pt>
                <c:pt idx="405">
                  <c:v>16.427697942857144</c:v>
                </c:pt>
                <c:pt idx="406">
                  <c:v>16.535050971428571</c:v>
                </c:pt>
                <c:pt idx="407">
                  <c:v>16.5981384</c:v>
                </c:pt>
                <c:pt idx="408">
                  <c:v>16.601986285714286</c:v>
                </c:pt>
                <c:pt idx="409">
                  <c:v>16.496422971428569</c:v>
                </c:pt>
                <c:pt idx="410">
                  <c:v>16.190680114285716</c:v>
                </c:pt>
                <c:pt idx="411">
                  <c:v>15.621491314285715</c:v>
                </c:pt>
                <c:pt idx="412">
                  <c:v>14.946769028571428</c:v>
                </c:pt>
                <c:pt idx="413">
                  <c:v>14.355357942857141</c:v>
                </c:pt>
                <c:pt idx="414">
                  <c:v>14.095819542857145</c:v>
                </c:pt>
                <c:pt idx="415">
                  <c:v>14.203590171428573</c:v>
                </c:pt>
                <c:pt idx="416">
                  <c:v>14.782443428571428</c:v>
                </c:pt>
                <c:pt idx="417">
                  <c:v>15.875034171428572</c:v>
                </c:pt>
                <c:pt idx="418">
                  <c:v>17.00106274285714</c:v>
                </c:pt>
                <c:pt idx="419">
                  <c:v>17.715218400000001</c:v>
                </c:pt>
                <c:pt idx="420">
                  <c:v>18.4989144</c:v>
                </c:pt>
                <c:pt idx="421">
                  <c:v>18.997111199999999</c:v>
                </c:pt>
                <c:pt idx="422">
                  <c:v>19.4721312</c:v>
                </c:pt>
                <c:pt idx="423">
                  <c:v>19.566996</c:v>
                </c:pt>
                <c:pt idx="424">
                  <c:v>19.285533599999997</c:v>
                </c:pt>
                <c:pt idx="425">
                  <c:v>19.096639199999998</c:v>
                </c:pt>
                <c:pt idx="426">
                  <c:v>19.437713999999996</c:v>
                </c:pt>
                <c:pt idx="427">
                  <c:v>19.865440799999998</c:v>
                </c:pt>
                <c:pt idx="428">
                  <c:v>20.032863599999999</c:v>
                </c:pt>
                <c:pt idx="429">
                  <c:v>20.078277599999996</c:v>
                </c:pt>
                <c:pt idx="430">
                  <c:v>19.928602799999997</c:v>
                </c:pt>
                <c:pt idx="431">
                  <c:v>19.621214399999996</c:v>
                </c:pt>
                <c:pt idx="432">
                  <c:v>19.245583199999999</c:v>
                </c:pt>
                <c:pt idx="433">
                  <c:v>18.5486088</c:v>
                </c:pt>
                <c:pt idx="434">
                  <c:v>17.946847200000001</c:v>
                </c:pt>
                <c:pt idx="435">
                  <c:v>17.392970399999999</c:v>
                </c:pt>
                <c:pt idx="436">
                  <c:v>17.038323600000002</c:v>
                </c:pt>
                <c:pt idx="437">
                  <c:v>16.932496799999999</c:v>
                </c:pt>
                <c:pt idx="438">
                  <c:v>16.862305199999998</c:v>
                </c:pt>
                <c:pt idx="439">
                  <c:v>16.989986399999999</c:v>
                </c:pt>
                <c:pt idx="440">
                  <c:v>17.0354004</c:v>
                </c:pt>
                <c:pt idx="441">
                  <c:v>17.173799999999996</c:v>
                </c:pt>
                <c:pt idx="442">
                  <c:v>17.3771016</c:v>
                </c:pt>
                <c:pt idx="443">
                  <c:v>17.561158800000001</c:v>
                </c:pt>
                <c:pt idx="444">
                  <c:v>17.719359600000001</c:v>
                </c:pt>
                <c:pt idx="445">
                  <c:v>17.838514800000002</c:v>
                </c:pt>
                <c:pt idx="446">
                  <c:v>17.90982</c:v>
                </c:pt>
                <c:pt idx="447">
                  <c:v>17.820732</c:v>
                </c:pt>
                <c:pt idx="448">
                  <c:v>17.584300799999998</c:v>
                </c:pt>
                <c:pt idx="449">
                  <c:v>17.252691599999995</c:v>
                </c:pt>
                <c:pt idx="450">
                  <c:v>16.985949599999994</c:v>
                </c:pt>
                <c:pt idx="451">
                  <c:v>16.758253199999999</c:v>
                </c:pt>
                <c:pt idx="452">
                  <c:v>16.524223199999998</c:v>
                </c:pt>
                <c:pt idx="453">
                  <c:v>16.333588799999998</c:v>
                </c:pt>
                <c:pt idx="454">
                  <c:v>16.058668799999996</c:v>
                </c:pt>
                <c:pt idx="455">
                  <c:v>15.649525199999999</c:v>
                </c:pt>
                <c:pt idx="456">
                  <c:v>15.171373199999998</c:v>
                </c:pt>
                <c:pt idx="457">
                  <c:v>14.963686799999998</c:v>
                </c:pt>
                <c:pt idx="458">
                  <c:v>15.840403199999999</c:v>
                </c:pt>
                <c:pt idx="459">
                  <c:v>17.402818799999999</c:v>
                </c:pt>
                <c:pt idx="460">
                  <c:v>19.261243199999999</c:v>
                </c:pt>
                <c:pt idx="461">
                  <c:v>20.706765600000001</c:v>
                </c:pt>
                <c:pt idx="462">
                  <c:v>21.840688799999999</c:v>
                </c:pt>
                <c:pt idx="463">
                  <c:v>22.219939199999999</c:v>
                </c:pt>
                <c:pt idx="464">
                  <c:v>21.550387199999999</c:v>
                </c:pt>
                <c:pt idx="465">
                  <c:v>20.345367599999999</c:v>
                </c:pt>
                <c:pt idx="466">
                  <c:v>18.918706799999999</c:v>
                </c:pt>
                <c:pt idx="467">
                  <c:v>18.101950799999997</c:v>
                </c:pt>
                <c:pt idx="468">
                  <c:v>17.596828800000001</c:v>
                </c:pt>
                <c:pt idx="469">
                  <c:v>17.526323999999999</c:v>
                </c:pt>
                <c:pt idx="470">
                  <c:v>17.429058000000001</c:v>
                </c:pt>
                <c:pt idx="471">
                  <c:v>17.134023600000003</c:v>
                </c:pt>
                <c:pt idx="472">
                  <c:v>16.8429216</c:v>
                </c:pt>
                <c:pt idx="473">
                  <c:v>16.540996800000002</c:v>
                </c:pt>
                <c:pt idx="474">
                  <c:v>16.241194800000002</c:v>
                </c:pt>
                <c:pt idx="475">
                  <c:v>15.956321999999998</c:v>
                </c:pt>
                <c:pt idx="476">
                  <c:v>15.7166196</c:v>
                </c:pt>
                <c:pt idx="477">
                  <c:v>15.593705999999997</c:v>
                </c:pt>
                <c:pt idx="478">
                  <c:v>15.626557199999999</c:v>
                </c:pt>
                <c:pt idx="479">
                  <c:v>15.741571199999997</c:v>
                </c:pt>
                <c:pt idx="480">
                  <c:v>16.0037196</c:v>
                </c:pt>
                <c:pt idx="481">
                  <c:v>16.404546</c:v>
                </c:pt>
                <c:pt idx="482">
                  <c:v>16.900898399999999</c:v>
                </c:pt>
                <c:pt idx="483">
                  <c:v>17.748034799999999</c:v>
                </c:pt>
                <c:pt idx="484">
                  <c:v>19.302898799999998</c:v>
                </c:pt>
                <c:pt idx="485">
                  <c:v>19.85487552</c:v>
                </c:pt>
                <c:pt idx="486">
                  <c:v>20.536576199999999</c:v>
                </c:pt>
                <c:pt idx="487">
                  <c:v>23.105181599999998</c:v>
                </c:pt>
                <c:pt idx="488">
                  <c:v>25.039870199999999</c:v>
                </c:pt>
                <c:pt idx="489">
                  <c:v>25.5032496</c:v>
                </c:pt>
                <c:pt idx="490">
                  <c:v>25.084866599999998</c:v>
                </c:pt>
                <c:pt idx="491">
                  <c:v>24.4072584</c:v>
                </c:pt>
                <c:pt idx="492">
                  <c:v>24.629839199999999</c:v>
                </c:pt>
                <c:pt idx="493">
                  <c:v>26.547510599999999</c:v>
                </c:pt>
                <c:pt idx="494">
                  <c:v>29.489554800000001</c:v>
                </c:pt>
                <c:pt idx="495">
                  <c:v>29.389800599999997</c:v>
                </c:pt>
                <c:pt idx="496">
                  <c:v>31.789591199999997</c:v>
                </c:pt>
                <c:pt idx="497">
                  <c:v>32.535320400000003</c:v>
                </c:pt>
                <c:pt idx="498">
                  <c:v>31.684564799999997</c:v>
                </c:pt>
                <c:pt idx="499">
                  <c:v>37.869899400000001</c:v>
                </c:pt>
                <c:pt idx="500">
                  <c:v>44.202959999999997</c:v>
                </c:pt>
                <c:pt idx="501">
                  <c:v>56.014619400000001</c:v>
                </c:pt>
                <c:pt idx="502">
                  <c:v>66.702673799999999</c:v>
                </c:pt>
                <c:pt idx="503">
                  <c:v>71.191247399999995</c:v>
                </c:pt>
                <c:pt idx="504">
                  <c:v>70.409291400000001</c:v>
                </c:pt>
                <c:pt idx="505">
                  <c:v>66.493195200000002</c:v>
                </c:pt>
                <c:pt idx="506">
                  <c:v>65.314519200000007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2A-48A3-B2AF-F350DD965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Pore Pressure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'SCPT-14'!$L$9</c:f>
              <c:strCache>
                <c:ptCount val="1"/>
                <c:pt idx="0">
                  <c:v>u2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'SCPT-14'!$L$13:$L$9908</c:f>
              <c:numCache>
                <c:formatCode>0.00</c:formatCode>
                <c:ptCount val="9896"/>
                <c:pt idx="0">
                  <c:v>-2.088E-3</c:v>
                </c:pt>
                <c:pt idx="1">
                  <c:v>-7.3079999999999994E-3</c:v>
                </c:pt>
                <c:pt idx="2">
                  <c:v>-1.9835999999999999E-2</c:v>
                </c:pt>
                <c:pt idx="3">
                  <c:v>-1.9835999999999999E-2</c:v>
                </c:pt>
                <c:pt idx="4">
                  <c:v>-2.2968000000000002E-2</c:v>
                </c:pt>
                <c:pt idx="5">
                  <c:v>-2.6099999999999998E-2</c:v>
                </c:pt>
                <c:pt idx="6">
                  <c:v>-2.5055999999999998E-2</c:v>
                </c:pt>
                <c:pt idx="7">
                  <c:v>-3.8628000000000003E-2</c:v>
                </c:pt>
                <c:pt idx="8">
                  <c:v>-4.2803999999999995E-2</c:v>
                </c:pt>
                <c:pt idx="9">
                  <c:v>-4.5936000000000005E-2</c:v>
                </c:pt>
                <c:pt idx="10">
                  <c:v>-4.5936000000000005E-2</c:v>
                </c:pt>
                <c:pt idx="11">
                  <c:v>-4.5936000000000005E-2</c:v>
                </c:pt>
                <c:pt idx="12">
                  <c:v>-4.5936000000000005E-2</c:v>
                </c:pt>
                <c:pt idx="13">
                  <c:v>-4.5936000000000005E-2</c:v>
                </c:pt>
                <c:pt idx="14">
                  <c:v>-4.5936000000000005E-2</c:v>
                </c:pt>
                <c:pt idx="15">
                  <c:v>-6.2640000000000001E-2</c:v>
                </c:pt>
                <c:pt idx="16">
                  <c:v>-6.2640000000000001E-2</c:v>
                </c:pt>
                <c:pt idx="17">
                  <c:v>-6.2640000000000001E-2</c:v>
                </c:pt>
                <c:pt idx="18">
                  <c:v>-6.2640000000000001E-2</c:v>
                </c:pt>
                <c:pt idx="19">
                  <c:v>-6.2640000000000001E-2</c:v>
                </c:pt>
                <c:pt idx="20">
                  <c:v>-6.2640000000000001E-2</c:v>
                </c:pt>
                <c:pt idx="21">
                  <c:v>-7.7256000000000005E-2</c:v>
                </c:pt>
                <c:pt idx="22">
                  <c:v>-8.1431999999999991E-2</c:v>
                </c:pt>
                <c:pt idx="23">
                  <c:v>-8.2476000000000008E-2</c:v>
                </c:pt>
                <c:pt idx="24">
                  <c:v>-8.2476000000000008E-2</c:v>
                </c:pt>
                <c:pt idx="25">
                  <c:v>-8.6652000000000007E-2</c:v>
                </c:pt>
                <c:pt idx="26">
                  <c:v>-8.560799999999999E-2</c:v>
                </c:pt>
                <c:pt idx="27">
                  <c:v>-8.7695999999999996E-2</c:v>
                </c:pt>
                <c:pt idx="28">
                  <c:v>-8.7695999999999996E-2</c:v>
                </c:pt>
                <c:pt idx="29">
                  <c:v>-8.2476000000000008E-2</c:v>
                </c:pt>
                <c:pt idx="30">
                  <c:v>-8.2476000000000008E-2</c:v>
                </c:pt>
                <c:pt idx="31">
                  <c:v>-7.7256000000000005E-2</c:v>
                </c:pt>
                <c:pt idx="32">
                  <c:v>-7.9343999999999998E-2</c:v>
                </c:pt>
                <c:pt idx="33">
                  <c:v>-7.9343999999999998E-2</c:v>
                </c:pt>
                <c:pt idx="34">
                  <c:v>-8.0388000000000001E-2</c:v>
                </c:pt>
                <c:pt idx="35">
                  <c:v>-8.0388000000000001E-2</c:v>
                </c:pt>
                <c:pt idx="36">
                  <c:v>-8.2476000000000008E-2</c:v>
                </c:pt>
                <c:pt idx="37">
                  <c:v>-8.2476000000000008E-2</c:v>
                </c:pt>
                <c:pt idx="38">
                  <c:v>-8.2476000000000008E-2</c:v>
                </c:pt>
                <c:pt idx="39">
                  <c:v>-8.1431999999999991E-2</c:v>
                </c:pt>
                <c:pt idx="40">
                  <c:v>-8.560799999999999E-2</c:v>
                </c:pt>
                <c:pt idx="41">
                  <c:v>-8.7695999999999996E-2</c:v>
                </c:pt>
                <c:pt idx="42">
                  <c:v>-8.9783999999999989E-2</c:v>
                </c:pt>
                <c:pt idx="43">
                  <c:v>-8.8739999999999999E-2</c:v>
                </c:pt>
                <c:pt idx="44">
                  <c:v>-8.9783999999999989E-2</c:v>
                </c:pt>
                <c:pt idx="45">
                  <c:v>-8.9783999999999989E-2</c:v>
                </c:pt>
                <c:pt idx="46">
                  <c:v>-8.9783999999999989E-2</c:v>
                </c:pt>
                <c:pt idx="47">
                  <c:v>-8.9783999999999989E-2</c:v>
                </c:pt>
                <c:pt idx="48">
                  <c:v>-8.7695999999999996E-2</c:v>
                </c:pt>
                <c:pt idx="49">
                  <c:v>-8.6652000000000007E-2</c:v>
                </c:pt>
                <c:pt idx="50">
                  <c:v>-8.8739999999999999E-2</c:v>
                </c:pt>
                <c:pt idx="51">
                  <c:v>-8.560799999999999E-2</c:v>
                </c:pt>
                <c:pt idx="52">
                  <c:v>-8.6652000000000007E-2</c:v>
                </c:pt>
                <c:pt idx="53">
                  <c:v>-8.6652000000000007E-2</c:v>
                </c:pt>
                <c:pt idx="54">
                  <c:v>-8.4563999999999986E-2</c:v>
                </c:pt>
                <c:pt idx="55">
                  <c:v>-8.7695999999999996E-2</c:v>
                </c:pt>
                <c:pt idx="56">
                  <c:v>3.5496E-2</c:v>
                </c:pt>
                <c:pt idx="57">
                  <c:v>5.1156E-2</c:v>
                </c:pt>
                <c:pt idx="58">
                  <c:v>5.2199999999999996E-2</c:v>
                </c:pt>
                <c:pt idx="59">
                  <c:v>5.2199999999999996E-2</c:v>
                </c:pt>
                <c:pt idx="60">
                  <c:v>5.1156E-2</c:v>
                </c:pt>
                <c:pt idx="61">
                  <c:v>4.8023999999999997E-2</c:v>
                </c:pt>
                <c:pt idx="62">
                  <c:v>4.8023999999999997E-2</c:v>
                </c:pt>
                <c:pt idx="63">
                  <c:v>4.8023999999999997E-2</c:v>
                </c:pt>
                <c:pt idx="64">
                  <c:v>4.4891999999999994E-2</c:v>
                </c:pt>
                <c:pt idx="65">
                  <c:v>4.2803999999999995E-2</c:v>
                </c:pt>
                <c:pt idx="66">
                  <c:v>4.4891999999999994E-2</c:v>
                </c:pt>
                <c:pt idx="67">
                  <c:v>4.2803999999999995E-2</c:v>
                </c:pt>
                <c:pt idx="68">
                  <c:v>4.5936000000000005E-2</c:v>
                </c:pt>
                <c:pt idx="69">
                  <c:v>5.0111999999999997E-2</c:v>
                </c:pt>
                <c:pt idx="70">
                  <c:v>4.0715999999999995E-2</c:v>
                </c:pt>
                <c:pt idx="71">
                  <c:v>3.5496E-2</c:v>
                </c:pt>
                <c:pt idx="72">
                  <c:v>3.6539999999999996E-2</c:v>
                </c:pt>
                <c:pt idx="73">
                  <c:v>3.3408E-2</c:v>
                </c:pt>
                <c:pt idx="74">
                  <c:v>3.1320000000000001E-2</c:v>
                </c:pt>
                <c:pt idx="75">
                  <c:v>3.1320000000000001E-2</c:v>
                </c:pt>
                <c:pt idx="76">
                  <c:v>3.2363999999999997E-2</c:v>
                </c:pt>
                <c:pt idx="77">
                  <c:v>3.3408E-2</c:v>
                </c:pt>
                <c:pt idx="78">
                  <c:v>3.2363999999999997E-2</c:v>
                </c:pt>
                <c:pt idx="79">
                  <c:v>2.8188000000000001E-2</c:v>
                </c:pt>
                <c:pt idx="80">
                  <c:v>2.4011999999999999E-2</c:v>
                </c:pt>
                <c:pt idx="81">
                  <c:v>2.2968000000000002E-2</c:v>
                </c:pt>
                <c:pt idx="82">
                  <c:v>2.5055999999999998E-2</c:v>
                </c:pt>
                <c:pt idx="83">
                  <c:v>2.5055999999999998E-2</c:v>
                </c:pt>
                <c:pt idx="84">
                  <c:v>2.4011999999999999E-2</c:v>
                </c:pt>
                <c:pt idx="85">
                  <c:v>2.6099999999999998E-2</c:v>
                </c:pt>
                <c:pt idx="86">
                  <c:v>2.5055999999999998E-2</c:v>
                </c:pt>
                <c:pt idx="87">
                  <c:v>2.7144000000000001E-2</c:v>
                </c:pt>
                <c:pt idx="88">
                  <c:v>2.9231999999999998E-2</c:v>
                </c:pt>
                <c:pt idx="89">
                  <c:v>2.7144000000000001E-2</c:v>
                </c:pt>
                <c:pt idx="90">
                  <c:v>3.5496E-2</c:v>
                </c:pt>
                <c:pt idx="91">
                  <c:v>3.3408E-2</c:v>
                </c:pt>
                <c:pt idx="92">
                  <c:v>3.6539999999999996E-2</c:v>
                </c:pt>
                <c:pt idx="93">
                  <c:v>3.6539999999999996E-2</c:v>
                </c:pt>
                <c:pt idx="94">
                  <c:v>3.3408E-2</c:v>
                </c:pt>
                <c:pt idx="95">
                  <c:v>3.3408E-2</c:v>
                </c:pt>
                <c:pt idx="96">
                  <c:v>3.3408E-2</c:v>
                </c:pt>
                <c:pt idx="97">
                  <c:v>5.7419999999999999E-2</c:v>
                </c:pt>
                <c:pt idx="98">
                  <c:v>5.5331999999999999E-2</c:v>
                </c:pt>
                <c:pt idx="99">
                  <c:v>7.8299999999999995E-2</c:v>
                </c:pt>
                <c:pt idx="100">
                  <c:v>0.42699599999999999</c:v>
                </c:pt>
                <c:pt idx="101">
                  <c:v>0.47815199999999997</c:v>
                </c:pt>
                <c:pt idx="102">
                  <c:v>0.70156799999999997</c:v>
                </c:pt>
                <c:pt idx="103">
                  <c:v>0.71096399999999993</c:v>
                </c:pt>
                <c:pt idx="104">
                  <c:v>0.71722799999999998</c:v>
                </c:pt>
                <c:pt idx="105">
                  <c:v>0.78404399999999996</c:v>
                </c:pt>
                <c:pt idx="106">
                  <c:v>0.81223199999999995</c:v>
                </c:pt>
                <c:pt idx="107">
                  <c:v>0.86651999999999996</c:v>
                </c:pt>
                <c:pt idx="108">
                  <c:v>0.92393999999999998</c:v>
                </c:pt>
                <c:pt idx="109">
                  <c:v>0.95526</c:v>
                </c:pt>
                <c:pt idx="110">
                  <c:v>1.152576</c:v>
                </c:pt>
                <c:pt idx="111">
                  <c:v>1.332144</c:v>
                </c:pt>
                <c:pt idx="112">
                  <c:v>1.3686839999999998</c:v>
                </c:pt>
                <c:pt idx="113">
                  <c:v>1.4355</c:v>
                </c:pt>
                <c:pt idx="114">
                  <c:v>1.45116</c:v>
                </c:pt>
                <c:pt idx="115">
                  <c:v>1.4073120000000001</c:v>
                </c:pt>
                <c:pt idx="116">
                  <c:v>1.45116</c:v>
                </c:pt>
                <c:pt idx="117">
                  <c:v>1.3645079999999998</c:v>
                </c:pt>
                <c:pt idx="118">
                  <c:v>1.3143960000000001</c:v>
                </c:pt>
                <c:pt idx="119">
                  <c:v>1.306044</c:v>
                </c:pt>
                <c:pt idx="120">
                  <c:v>1.321704</c:v>
                </c:pt>
                <c:pt idx="121">
                  <c:v>1.3561559999999999</c:v>
                </c:pt>
                <c:pt idx="122">
                  <c:v>1.3258799999999999</c:v>
                </c:pt>
                <c:pt idx="123">
                  <c:v>1.3143960000000001</c:v>
                </c:pt>
                <c:pt idx="124">
                  <c:v>1.321704</c:v>
                </c:pt>
                <c:pt idx="125">
                  <c:v>1.3049999999999999</c:v>
                </c:pt>
                <c:pt idx="126">
                  <c:v>1.295604</c:v>
                </c:pt>
                <c:pt idx="127">
                  <c:v>1.2778560000000001</c:v>
                </c:pt>
                <c:pt idx="128">
                  <c:v>1.1682360000000001</c:v>
                </c:pt>
                <c:pt idx="129">
                  <c:v>1.1755439999999999</c:v>
                </c:pt>
                <c:pt idx="130">
                  <c:v>1.1442239999999999</c:v>
                </c:pt>
                <c:pt idx="131">
                  <c:v>1.156752</c:v>
                </c:pt>
                <c:pt idx="132">
                  <c:v>1.213128</c:v>
                </c:pt>
                <c:pt idx="133">
                  <c:v>1.2736799999999999</c:v>
                </c:pt>
                <c:pt idx="134">
                  <c:v>1.2663719999999998</c:v>
                </c:pt>
                <c:pt idx="135">
                  <c:v>1.280988</c:v>
                </c:pt>
                <c:pt idx="136">
                  <c:v>1.3248359999999999</c:v>
                </c:pt>
                <c:pt idx="137">
                  <c:v>1.3248359999999999</c:v>
                </c:pt>
                <c:pt idx="138">
                  <c:v>1.33632</c:v>
                </c:pt>
                <c:pt idx="139">
                  <c:v>1.3436279999999998</c:v>
                </c:pt>
                <c:pt idx="140">
                  <c:v>1.3551120000000001</c:v>
                </c:pt>
                <c:pt idx="141">
                  <c:v>1.3582439999999998</c:v>
                </c:pt>
                <c:pt idx="142">
                  <c:v>1.3488479999999998</c:v>
                </c:pt>
                <c:pt idx="143">
                  <c:v>1.37808</c:v>
                </c:pt>
                <c:pt idx="144">
                  <c:v>1.4000039999999998</c:v>
                </c:pt>
                <c:pt idx="145">
                  <c:v>1.4073120000000001</c:v>
                </c:pt>
                <c:pt idx="146">
                  <c:v>1.4114879999999999</c:v>
                </c:pt>
                <c:pt idx="147">
                  <c:v>1.4156639999999998</c:v>
                </c:pt>
                <c:pt idx="148">
                  <c:v>1.4177520000000001</c:v>
                </c:pt>
                <c:pt idx="149">
                  <c:v>1.4177520000000001</c:v>
                </c:pt>
                <c:pt idx="150">
                  <c:v>1.42506</c:v>
                </c:pt>
                <c:pt idx="151">
                  <c:v>1.4532479999999999</c:v>
                </c:pt>
                <c:pt idx="152">
                  <c:v>1.4542920000000001</c:v>
                </c:pt>
                <c:pt idx="153">
                  <c:v>1.45116</c:v>
                </c:pt>
                <c:pt idx="154">
                  <c:v>1.34154</c:v>
                </c:pt>
                <c:pt idx="155">
                  <c:v>1.2768119999999998</c:v>
                </c:pt>
                <c:pt idx="156">
                  <c:v>1.1734560000000001</c:v>
                </c:pt>
                <c:pt idx="157">
                  <c:v>1.0701000000000001</c:v>
                </c:pt>
                <c:pt idx="158">
                  <c:v>1.0053719999999999</c:v>
                </c:pt>
                <c:pt idx="159">
                  <c:v>0.90305999999999997</c:v>
                </c:pt>
                <c:pt idx="160">
                  <c:v>0.90097199999999988</c:v>
                </c:pt>
                <c:pt idx="161">
                  <c:v>0.91663199999999989</c:v>
                </c:pt>
                <c:pt idx="162">
                  <c:v>0.94168799999999997</c:v>
                </c:pt>
                <c:pt idx="163">
                  <c:v>0.95004</c:v>
                </c:pt>
                <c:pt idx="164">
                  <c:v>0.96883199999999992</c:v>
                </c:pt>
                <c:pt idx="165">
                  <c:v>0.98553600000000008</c:v>
                </c:pt>
                <c:pt idx="166">
                  <c:v>0.99180000000000001</c:v>
                </c:pt>
                <c:pt idx="167">
                  <c:v>1.006416</c:v>
                </c:pt>
                <c:pt idx="168">
                  <c:v>1.0105919999999999</c:v>
                </c:pt>
                <c:pt idx="169">
                  <c:v>1.0210319999999999</c:v>
                </c:pt>
                <c:pt idx="170">
                  <c:v>1.0366919999999999</c:v>
                </c:pt>
                <c:pt idx="171">
                  <c:v>1.0450439999999999</c:v>
                </c:pt>
                <c:pt idx="172">
                  <c:v>1.057572</c:v>
                </c:pt>
                <c:pt idx="173">
                  <c:v>1.058616</c:v>
                </c:pt>
                <c:pt idx="174">
                  <c:v>1.0721879999999999</c:v>
                </c:pt>
                <c:pt idx="175">
                  <c:v>1.083672</c:v>
                </c:pt>
                <c:pt idx="176">
                  <c:v>1.0868039999999999</c:v>
                </c:pt>
                <c:pt idx="177">
                  <c:v>1.088892</c:v>
                </c:pt>
                <c:pt idx="178">
                  <c:v>1.095156</c:v>
                </c:pt>
                <c:pt idx="179">
                  <c:v>1.0982879999999999</c:v>
                </c:pt>
                <c:pt idx="180">
                  <c:v>1.1066400000000001</c:v>
                </c:pt>
                <c:pt idx="181">
                  <c:v>1.1076839999999999</c:v>
                </c:pt>
                <c:pt idx="182">
                  <c:v>1.1170799999999999</c:v>
                </c:pt>
                <c:pt idx="183">
                  <c:v>1.1233439999999999</c:v>
                </c:pt>
                <c:pt idx="184">
                  <c:v>1.1275199999999999</c:v>
                </c:pt>
                <c:pt idx="185">
                  <c:v>1.1285639999999999</c:v>
                </c:pt>
                <c:pt idx="186">
                  <c:v>1.131696</c:v>
                </c:pt>
                <c:pt idx="187">
                  <c:v>1.1285639999999999</c:v>
                </c:pt>
                <c:pt idx="188">
                  <c:v>1.1296079999999999</c:v>
                </c:pt>
                <c:pt idx="189">
                  <c:v>1.1285639999999999</c:v>
                </c:pt>
                <c:pt idx="190">
                  <c:v>1.1170799999999999</c:v>
                </c:pt>
                <c:pt idx="191">
                  <c:v>1.052352</c:v>
                </c:pt>
                <c:pt idx="192">
                  <c:v>1.027296</c:v>
                </c:pt>
                <c:pt idx="193">
                  <c:v>1.0032839999999998</c:v>
                </c:pt>
                <c:pt idx="194">
                  <c:v>0.98344799999999999</c:v>
                </c:pt>
                <c:pt idx="195">
                  <c:v>0.95212799999999997</c:v>
                </c:pt>
                <c:pt idx="196">
                  <c:v>0.92080799999999996</c:v>
                </c:pt>
                <c:pt idx="197">
                  <c:v>0.90619199999999989</c:v>
                </c:pt>
                <c:pt idx="198">
                  <c:v>0.89470799999999995</c:v>
                </c:pt>
                <c:pt idx="199">
                  <c:v>0.8884439999999999</c:v>
                </c:pt>
                <c:pt idx="200">
                  <c:v>0.89157600000000004</c:v>
                </c:pt>
                <c:pt idx="201">
                  <c:v>0.89261999999999997</c:v>
                </c:pt>
                <c:pt idx="202">
                  <c:v>0.89783999999999997</c:v>
                </c:pt>
                <c:pt idx="203">
                  <c:v>0.90201600000000004</c:v>
                </c:pt>
                <c:pt idx="204">
                  <c:v>0.89783999999999997</c:v>
                </c:pt>
                <c:pt idx="205">
                  <c:v>0.88009199999999999</c:v>
                </c:pt>
                <c:pt idx="206">
                  <c:v>0.87591600000000003</c:v>
                </c:pt>
                <c:pt idx="207">
                  <c:v>0.86025600000000002</c:v>
                </c:pt>
                <c:pt idx="208">
                  <c:v>0.84772800000000004</c:v>
                </c:pt>
                <c:pt idx="209">
                  <c:v>0.84250800000000003</c:v>
                </c:pt>
                <c:pt idx="210">
                  <c:v>0.83102399999999987</c:v>
                </c:pt>
                <c:pt idx="211">
                  <c:v>0.81953999999999994</c:v>
                </c:pt>
                <c:pt idx="212">
                  <c:v>0.81223199999999995</c:v>
                </c:pt>
                <c:pt idx="213">
                  <c:v>0.80179199999999995</c:v>
                </c:pt>
                <c:pt idx="214">
                  <c:v>0.78404399999999996</c:v>
                </c:pt>
                <c:pt idx="215">
                  <c:v>0.77569199999999994</c:v>
                </c:pt>
                <c:pt idx="216">
                  <c:v>0.769428</c:v>
                </c:pt>
                <c:pt idx="217">
                  <c:v>0.76316399999999995</c:v>
                </c:pt>
                <c:pt idx="218">
                  <c:v>0.76107600000000009</c:v>
                </c:pt>
                <c:pt idx="219">
                  <c:v>0.75063600000000008</c:v>
                </c:pt>
                <c:pt idx="220">
                  <c:v>0.74750399999999995</c:v>
                </c:pt>
                <c:pt idx="221">
                  <c:v>0.74541600000000008</c:v>
                </c:pt>
                <c:pt idx="222">
                  <c:v>0.74228399999999994</c:v>
                </c:pt>
                <c:pt idx="223">
                  <c:v>0.74019600000000008</c:v>
                </c:pt>
                <c:pt idx="224">
                  <c:v>0.73706399999999994</c:v>
                </c:pt>
                <c:pt idx="225">
                  <c:v>0.73810799999999999</c:v>
                </c:pt>
                <c:pt idx="226">
                  <c:v>0.73810799999999999</c:v>
                </c:pt>
                <c:pt idx="227">
                  <c:v>0.74332799999999999</c:v>
                </c:pt>
                <c:pt idx="228">
                  <c:v>0.74959199999999993</c:v>
                </c:pt>
                <c:pt idx="229">
                  <c:v>0.75376799999999999</c:v>
                </c:pt>
                <c:pt idx="230">
                  <c:v>0.76107600000000009</c:v>
                </c:pt>
                <c:pt idx="231">
                  <c:v>0.76629599999999998</c:v>
                </c:pt>
                <c:pt idx="232">
                  <c:v>0.76629599999999998</c:v>
                </c:pt>
                <c:pt idx="233">
                  <c:v>0.76838399999999996</c:v>
                </c:pt>
                <c:pt idx="234">
                  <c:v>0.76629599999999998</c:v>
                </c:pt>
                <c:pt idx="235">
                  <c:v>0.764208</c:v>
                </c:pt>
                <c:pt idx="236">
                  <c:v>0.769428</c:v>
                </c:pt>
                <c:pt idx="237">
                  <c:v>0.769428</c:v>
                </c:pt>
                <c:pt idx="238">
                  <c:v>0.77151599999999998</c:v>
                </c:pt>
                <c:pt idx="239">
                  <c:v>0.77986800000000001</c:v>
                </c:pt>
                <c:pt idx="240">
                  <c:v>0.77569199999999994</c:v>
                </c:pt>
                <c:pt idx="241">
                  <c:v>0.774648</c:v>
                </c:pt>
                <c:pt idx="242">
                  <c:v>0.76629599999999998</c:v>
                </c:pt>
                <c:pt idx="243">
                  <c:v>0.76212000000000002</c:v>
                </c:pt>
                <c:pt idx="244">
                  <c:v>0.75481199999999993</c:v>
                </c:pt>
                <c:pt idx="245">
                  <c:v>0.74541600000000008</c:v>
                </c:pt>
                <c:pt idx="246">
                  <c:v>0.74332799999999999</c:v>
                </c:pt>
                <c:pt idx="247">
                  <c:v>0.73810799999999999</c:v>
                </c:pt>
                <c:pt idx="248">
                  <c:v>0.73393199999999992</c:v>
                </c:pt>
                <c:pt idx="249">
                  <c:v>0.73080000000000001</c:v>
                </c:pt>
                <c:pt idx="250">
                  <c:v>0.72766799999999998</c:v>
                </c:pt>
                <c:pt idx="251">
                  <c:v>0.73184399999999994</c:v>
                </c:pt>
                <c:pt idx="252">
                  <c:v>0.73184399999999994</c:v>
                </c:pt>
                <c:pt idx="253">
                  <c:v>0.73184399999999994</c:v>
                </c:pt>
                <c:pt idx="254">
                  <c:v>0.73497600000000007</c:v>
                </c:pt>
                <c:pt idx="255">
                  <c:v>0.73706399999999994</c:v>
                </c:pt>
                <c:pt idx="256">
                  <c:v>0.72766799999999998</c:v>
                </c:pt>
                <c:pt idx="257">
                  <c:v>0.72453600000000007</c:v>
                </c:pt>
                <c:pt idx="258">
                  <c:v>0.71931600000000007</c:v>
                </c:pt>
                <c:pt idx="259">
                  <c:v>0.71722799999999998</c:v>
                </c:pt>
                <c:pt idx="260">
                  <c:v>0.70783199999999991</c:v>
                </c:pt>
                <c:pt idx="261">
                  <c:v>0.69634799999999997</c:v>
                </c:pt>
                <c:pt idx="262">
                  <c:v>0.69530399999999992</c:v>
                </c:pt>
                <c:pt idx="263">
                  <c:v>0.6869519999999999</c:v>
                </c:pt>
                <c:pt idx="264">
                  <c:v>0.68381999999999998</c:v>
                </c:pt>
                <c:pt idx="265">
                  <c:v>0.68486399999999992</c:v>
                </c:pt>
                <c:pt idx="266">
                  <c:v>0.6869519999999999</c:v>
                </c:pt>
                <c:pt idx="267">
                  <c:v>0.69425999999999999</c:v>
                </c:pt>
                <c:pt idx="268">
                  <c:v>0.70052399999999992</c:v>
                </c:pt>
                <c:pt idx="269">
                  <c:v>0.71618399999999993</c:v>
                </c:pt>
                <c:pt idx="270">
                  <c:v>0.72244799999999998</c:v>
                </c:pt>
                <c:pt idx="271">
                  <c:v>0.74124000000000001</c:v>
                </c:pt>
                <c:pt idx="272">
                  <c:v>0.76629599999999998</c:v>
                </c:pt>
                <c:pt idx="273">
                  <c:v>0.77673599999999998</c:v>
                </c:pt>
                <c:pt idx="274">
                  <c:v>0.77673599999999998</c:v>
                </c:pt>
                <c:pt idx="275">
                  <c:v>0.78613199999999994</c:v>
                </c:pt>
                <c:pt idx="276">
                  <c:v>0.79135199999999994</c:v>
                </c:pt>
                <c:pt idx="277">
                  <c:v>0.79761599999999999</c:v>
                </c:pt>
                <c:pt idx="278">
                  <c:v>0.81431999999999993</c:v>
                </c:pt>
                <c:pt idx="279">
                  <c:v>0.813276</c:v>
                </c:pt>
                <c:pt idx="280">
                  <c:v>0.81118800000000002</c:v>
                </c:pt>
                <c:pt idx="281">
                  <c:v>0.81640800000000002</c:v>
                </c:pt>
                <c:pt idx="282">
                  <c:v>0.81953999999999994</c:v>
                </c:pt>
                <c:pt idx="283">
                  <c:v>0.83102399999999987</c:v>
                </c:pt>
                <c:pt idx="284">
                  <c:v>0.83833199999999997</c:v>
                </c:pt>
                <c:pt idx="285">
                  <c:v>0.83415600000000001</c:v>
                </c:pt>
                <c:pt idx="286">
                  <c:v>0.83833199999999997</c:v>
                </c:pt>
                <c:pt idx="287">
                  <c:v>0.84459600000000001</c:v>
                </c:pt>
                <c:pt idx="288">
                  <c:v>0.85921199999999998</c:v>
                </c:pt>
                <c:pt idx="289">
                  <c:v>0.86234399999999989</c:v>
                </c:pt>
                <c:pt idx="290">
                  <c:v>0.86338800000000004</c:v>
                </c:pt>
                <c:pt idx="291">
                  <c:v>0.86338800000000004</c:v>
                </c:pt>
                <c:pt idx="292">
                  <c:v>0.86025600000000002</c:v>
                </c:pt>
                <c:pt idx="293">
                  <c:v>0.86651999999999996</c:v>
                </c:pt>
                <c:pt idx="294">
                  <c:v>0.86547600000000002</c:v>
                </c:pt>
                <c:pt idx="295">
                  <c:v>0.86651999999999996</c:v>
                </c:pt>
                <c:pt idx="296">
                  <c:v>0.85921199999999998</c:v>
                </c:pt>
                <c:pt idx="297">
                  <c:v>0.86338800000000004</c:v>
                </c:pt>
                <c:pt idx="298">
                  <c:v>0.85607999999999995</c:v>
                </c:pt>
                <c:pt idx="299">
                  <c:v>0.84668399999999988</c:v>
                </c:pt>
                <c:pt idx="300">
                  <c:v>0.84877199999999997</c:v>
                </c:pt>
                <c:pt idx="301">
                  <c:v>0.84981600000000002</c:v>
                </c:pt>
                <c:pt idx="302">
                  <c:v>0.84146399999999988</c:v>
                </c:pt>
                <c:pt idx="303">
                  <c:v>0.83937600000000001</c:v>
                </c:pt>
                <c:pt idx="304">
                  <c:v>0.83311199999999996</c:v>
                </c:pt>
                <c:pt idx="305">
                  <c:v>0.82789199999999996</c:v>
                </c:pt>
                <c:pt idx="306">
                  <c:v>0.82684800000000003</c:v>
                </c:pt>
                <c:pt idx="307">
                  <c:v>0.82684800000000003</c:v>
                </c:pt>
                <c:pt idx="308">
                  <c:v>0.83519999999999994</c:v>
                </c:pt>
                <c:pt idx="309">
                  <c:v>0.83519999999999994</c:v>
                </c:pt>
                <c:pt idx="310">
                  <c:v>0.82267199999999996</c:v>
                </c:pt>
                <c:pt idx="311">
                  <c:v>0.82997999999999994</c:v>
                </c:pt>
                <c:pt idx="312">
                  <c:v>0.82997999999999994</c:v>
                </c:pt>
                <c:pt idx="313">
                  <c:v>0.84668399999999988</c:v>
                </c:pt>
                <c:pt idx="314">
                  <c:v>0.84877199999999997</c:v>
                </c:pt>
                <c:pt idx="315">
                  <c:v>0.86025600000000002</c:v>
                </c:pt>
                <c:pt idx="316">
                  <c:v>0.86025600000000002</c:v>
                </c:pt>
                <c:pt idx="317">
                  <c:v>0.85294800000000004</c:v>
                </c:pt>
                <c:pt idx="318">
                  <c:v>0.84981600000000002</c:v>
                </c:pt>
                <c:pt idx="319">
                  <c:v>0.68590799999999996</c:v>
                </c:pt>
                <c:pt idx="320">
                  <c:v>0.65145599999999992</c:v>
                </c:pt>
                <c:pt idx="321">
                  <c:v>0.65667599999999993</c:v>
                </c:pt>
                <c:pt idx="322">
                  <c:v>0.65458800000000006</c:v>
                </c:pt>
                <c:pt idx="323">
                  <c:v>0.65876400000000002</c:v>
                </c:pt>
                <c:pt idx="324">
                  <c:v>0.65354400000000001</c:v>
                </c:pt>
                <c:pt idx="325">
                  <c:v>0.632664</c:v>
                </c:pt>
                <c:pt idx="326">
                  <c:v>0.63788400000000001</c:v>
                </c:pt>
                <c:pt idx="327">
                  <c:v>0.64205999999999996</c:v>
                </c:pt>
                <c:pt idx="328">
                  <c:v>0.64205999999999996</c:v>
                </c:pt>
                <c:pt idx="329">
                  <c:v>0.64727999999999997</c:v>
                </c:pt>
                <c:pt idx="330">
                  <c:v>0.65041199999999999</c:v>
                </c:pt>
                <c:pt idx="331">
                  <c:v>0.64936800000000006</c:v>
                </c:pt>
                <c:pt idx="332">
                  <c:v>0.65145599999999992</c:v>
                </c:pt>
                <c:pt idx="333">
                  <c:v>0.65145599999999992</c:v>
                </c:pt>
                <c:pt idx="334">
                  <c:v>0.64832400000000001</c:v>
                </c:pt>
                <c:pt idx="335">
                  <c:v>0.632664</c:v>
                </c:pt>
                <c:pt idx="336">
                  <c:v>0.63683999999999996</c:v>
                </c:pt>
                <c:pt idx="337">
                  <c:v>0.63788400000000001</c:v>
                </c:pt>
                <c:pt idx="338">
                  <c:v>0.63579599999999992</c:v>
                </c:pt>
                <c:pt idx="339">
                  <c:v>0.632664</c:v>
                </c:pt>
                <c:pt idx="340">
                  <c:v>0.63579599999999992</c:v>
                </c:pt>
                <c:pt idx="341">
                  <c:v>0.63579599999999992</c:v>
                </c:pt>
                <c:pt idx="342">
                  <c:v>0.64414800000000005</c:v>
                </c:pt>
                <c:pt idx="343">
                  <c:v>0.64205999999999996</c:v>
                </c:pt>
                <c:pt idx="344">
                  <c:v>0.64101599999999992</c:v>
                </c:pt>
                <c:pt idx="345">
                  <c:v>0.65145599999999992</c:v>
                </c:pt>
                <c:pt idx="346">
                  <c:v>0.65771999999999997</c:v>
                </c:pt>
                <c:pt idx="347">
                  <c:v>0.65458800000000006</c:v>
                </c:pt>
                <c:pt idx="348">
                  <c:v>0.65354400000000001</c:v>
                </c:pt>
                <c:pt idx="349">
                  <c:v>0.65667599999999993</c:v>
                </c:pt>
                <c:pt idx="350">
                  <c:v>0.65354400000000001</c:v>
                </c:pt>
                <c:pt idx="351">
                  <c:v>0.65563199999999999</c:v>
                </c:pt>
                <c:pt idx="352">
                  <c:v>0.65771999999999997</c:v>
                </c:pt>
                <c:pt idx="353">
                  <c:v>0.65876400000000002</c:v>
                </c:pt>
                <c:pt idx="354">
                  <c:v>0.65563199999999999</c:v>
                </c:pt>
                <c:pt idx="355">
                  <c:v>0.65563199999999999</c:v>
                </c:pt>
                <c:pt idx="356">
                  <c:v>0.65563199999999999</c:v>
                </c:pt>
                <c:pt idx="357">
                  <c:v>0.65771999999999997</c:v>
                </c:pt>
                <c:pt idx="358">
                  <c:v>0.66815999999999998</c:v>
                </c:pt>
                <c:pt idx="359">
                  <c:v>0.68486399999999992</c:v>
                </c:pt>
                <c:pt idx="360">
                  <c:v>0.6973919999999999</c:v>
                </c:pt>
                <c:pt idx="361">
                  <c:v>0.70156799999999997</c:v>
                </c:pt>
                <c:pt idx="362">
                  <c:v>0.71409600000000006</c:v>
                </c:pt>
                <c:pt idx="363">
                  <c:v>0.71827199999999991</c:v>
                </c:pt>
                <c:pt idx="364">
                  <c:v>0.72140399999999993</c:v>
                </c:pt>
                <c:pt idx="365">
                  <c:v>0.71931600000000007</c:v>
                </c:pt>
                <c:pt idx="366">
                  <c:v>0.71096399999999993</c:v>
                </c:pt>
                <c:pt idx="367">
                  <c:v>0.70783199999999991</c:v>
                </c:pt>
                <c:pt idx="368">
                  <c:v>0.71827199999999991</c:v>
                </c:pt>
                <c:pt idx="369">
                  <c:v>0.71931600000000007</c:v>
                </c:pt>
                <c:pt idx="370">
                  <c:v>0.71931600000000007</c:v>
                </c:pt>
                <c:pt idx="371">
                  <c:v>0.72349199999999991</c:v>
                </c:pt>
                <c:pt idx="372">
                  <c:v>0.72662399999999994</c:v>
                </c:pt>
                <c:pt idx="373">
                  <c:v>0.71827199999999991</c:v>
                </c:pt>
                <c:pt idx="374">
                  <c:v>0.72349199999999991</c:v>
                </c:pt>
                <c:pt idx="375">
                  <c:v>0.72975600000000007</c:v>
                </c:pt>
                <c:pt idx="376">
                  <c:v>0.73288799999999998</c:v>
                </c:pt>
                <c:pt idx="377">
                  <c:v>0.73497600000000007</c:v>
                </c:pt>
                <c:pt idx="378">
                  <c:v>0.74124000000000001</c:v>
                </c:pt>
                <c:pt idx="379">
                  <c:v>0.74541600000000008</c:v>
                </c:pt>
                <c:pt idx="380">
                  <c:v>0.75063600000000008</c:v>
                </c:pt>
                <c:pt idx="381">
                  <c:v>0.75376799999999999</c:v>
                </c:pt>
                <c:pt idx="382">
                  <c:v>0.75063600000000008</c:v>
                </c:pt>
                <c:pt idx="383">
                  <c:v>0.74750399999999995</c:v>
                </c:pt>
                <c:pt idx="384">
                  <c:v>0.74854799999999999</c:v>
                </c:pt>
                <c:pt idx="385">
                  <c:v>0.75585600000000008</c:v>
                </c:pt>
                <c:pt idx="386">
                  <c:v>0.75376799999999999</c:v>
                </c:pt>
                <c:pt idx="387">
                  <c:v>0.75272399999999995</c:v>
                </c:pt>
                <c:pt idx="388">
                  <c:v>0.75376799999999999</c:v>
                </c:pt>
                <c:pt idx="389">
                  <c:v>0.75168000000000001</c:v>
                </c:pt>
                <c:pt idx="390">
                  <c:v>0.75272399999999995</c:v>
                </c:pt>
                <c:pt idx="391">
                  <c:v>0.75585600000000008</c:v>
                </c:pt>
                <c:pt idx="392">
                  <c:v>0.75794399999999995</c:v>
                </c:pt>
                <c:pt idx="393">
                  <c:v>0.75690000000000002</c:v>
                </c:pt>
                <c:pt idx="394">
                  <c:v>0.75690000000000002</c:v>
                </c:pt>
                <c:pt idx="395">
                  <c:v>0.75272399999999995</c:v>
                </c:pt>
                <c:pt idx="396">
                  <c:v>0.75168000000000001</c:v>
                </c:pt>
                <c:pt idx="397">
                  <c:v>0.74959199999999993</c:v>
                </c:pt>
                <c:pt idx="398">
                  <c:v>0.75168000000000001</c:v>
                </c:pt>
                <c:pt idx="399">
                  <c:v>0.75481199999999993</c:v>
                </c:pt>
                <c:pt idx="400">
                  <c:v>0.75481199999999993</c:v>
                </c:pt>
                <c:pt idx="401">
                  <c:v>0.75272399999999995</c:v>
                </c:pt>
                <c:pt idx="402">
                  <c:v>0.75272399999999995</c:v>
                </c:pt>
                <c:pt idx="403">
                  <c:v>0.74959199999999993</c:v>
                </c:pt>
                <c:pt idx="404">
                  <c:v>0.74750399999999995</c:v>
                </c:pt>
                <c:pt idx="405">
                  <c:v>0.74959199999999993</c:v>
                </c:pt>
                <c:pt idx="406">
                  <c:v>0.74646000000000001</c:v>
                </c:pt>
                <c:pt idx="407">
                  <c:v>0.74437199999999992</c:v>
                </c:pt>
                <c:pt idx="408">
                  <c:v>0.74228399999999994</c:v>
                </c:pt>
                <c:pt idx="409">
                  <c:v>0.74646000000000001</c:v>
                </c:pt>
                <c:pt idx="410">
                  <c:v>0.74959199999999993</c:v>
                </c:pt>
                <c:pt idx="411">
                  <c:v>0.75168000000000001</c:v>
                </c:pt>
                <c:pt idx="412">
                  <c:v>0.75585600000000008</c:v>
                </c:pt>
                <c:pt idx="413">
                  <c:v>0.75690000000000002</c:v>
                </c:pt>
                <c:pt idx="414">
                  <c:v>0.75794399999999995</c:v>
                </c:pt>
                <c:pt idx="415">
                  <c:v>0.75794399999999995</c:v>
                </c:pt>
                <c:pt idx="416">
                  <c:v>0.76003199999999993</c:v>
                </c:pt>
                <c:pt idx="417">
                  <c:v>0.758988</c:v>
                </c:pt>
                <c:pt idx="418">
                  <c:v>0.76003199999999993</c:v>
                </c:pt>
                <c:pt idx="419">
                  <c:v>0.75690000000000002</c:v>
                </c:pt>
                <c:pt idx="420">
                  <c:v>0.75585600000000008</c:v>
                </c:pt>
                <c:pt idx="421">
                  <c:v>0.75794399999999995</c:v>
                </c:pt>
                <c:pt idx="422">
                  <c:v>0.76525199999999993</c:v>
                </c:pt>
                <c:pt idx="423">
                  <c:v>0.77047199999999993</c:v>
                </c:pt>
                <c:pt idx="424">
                  <c:v>0.79135199999999994</c:v>
                </c:pt>
                <c:pt idx="425">
                  <c:v>0.81014399999999986</c:v>
                </c:pt>
                <c:pt idx="426">
                  <c:v>0.81536399999999987</c:v>
                </c:pt>
                <c:pt idx="427">
                  <c:v>0.80179199999999995</c:v>
                </c:pt>
                <c:pt idx="428">
                  <c:v>0.80283599999999999</c:v>
                </c:pt>
                <c:pt idx="429">
                  <c:v>0.808056</c:v>
                </c:pt>
                <c:pt idx="430">
                  <c:v>0.813276</c:v>
                </c:pt>
                <c:pt idx="431">
                  <c:v>0.81014399999999986</c:v>
                </c:pt>
                <c:pt idx="432">
                  <c:v>0.80387999999999993</c:v>
                </c:pt>
                <c:pt idx="433">
                  <c:v>0.80387999999999993</c:v>
                </c:pt>
                <c:pt idx="434">
                  <c:v>0.80909999999999993</c:v>
                </c:pt>
                <c:pt idx="435">
                  <c:v>0.80492399999999986</c:v>
                </c:pt>
                <c:pt idx="436">
                  <c:v>0.81118800000000002</c:v>
                </c:pt>
                <c:pt idx="437">
                  <c:v>0.81431999999999993</c:v>
                </c:pt>
                <c:pt idx="438">
                  <c:v>0.813276</c:v>
                </c:pt>
                <c:pt idx="439">
                  <c:v>0.808056</c:v>
                </c:pt>
                <c:pt idx="440">
                  <c:v>0.80701199999999995</c:v>
                </c:pt>
                <c:pt idx="441">
                  <c:v>0.80909999999999993</c:v>
                </c:pt>
                <c:pt idx="442">
                  <c:v>0.81118800000000002</c:v>
                </c:pt>
                <c:pt idx="443">
                  <c:v>0.81118800000000002</c:v>
                </c:pt>
                <c:pt idx="444">
                  <c:v>0.81014399999999986</c:v>
                </c:pt>
                <c:pt idx="445">
                  <c:v>0.81223199999999995</c:v>
                </c:pt>
                <c:pt idx="446">
                  <c:v>0.813276</c:v>
                </c:pt>
                <c:pt idx="447">
                  <c:v>0.808056</c:v>
                </c:pt>
                <c:pt idx="448">
                  <c:v>0.80492399999999986</c:v>
                </c:pt>
                <c:pt idx="449">
                  <c:v>0.80074800000000002</c:v>
                </c:pt>
                <c:pt idx="450">
                  <c:v>0.79552800000000001</c:v>
                </c:pt>
                <c:pt idx="451">
                  <c:v>0.79761599999999999</c:v>
                </c:pt>
                <c:pt idx="452">
                  <c:v>0.79239599999999999</c:v>
                </c:pt>
                <c:pt idx="453">
                  <c:v>0.79448399999999986</c:v>
                </c:pt>
                <c:pt idx="454">
                  <c:v>0.79970399999999986</c:v>
                </c:pt>
                <c:pt idx="455">
                  <c:v>0.79761599999999999</c:v>
                </c:pt>
                <c:pt idx="456">
                  <c:v>0.79552800000000001</c:v>
                </c:pt>
                <c:pt idx="457">
                  <c:v>0.79552800000000001</c:v>
                </c:pt>
                <c:pt idx="458">
                  <c:v>0.79761599999999999</c:v>
                </c:pt>
                <c:pt idx="459">
                  <c:v>0.80179199999999995</c:v>
                </c:pt>
                <c:pt idx="460">
                  <c:v>0.80283599999999999</c:v>
                </c:pt>
                <c:pt idx="461">
                  <c:v>0.78926399999999997</c:v>
                </c:pt>
                <c:pt idx="462">
                  <c:v>0.77256000000000002</c:v>
                </c:pt>
                <c:pt idx="463">
                  <c:v>0.72036</c:v>
                </c:pt>
                <c:pt idx="464">
                  <c:v>0.72871199999999992</c:v>
                </c:pt>
                <c:pt idx="465">
                  <c:v>0.74750399999999995</c:v>
                </c:pt>
                <c:pt idx="466">
                  <c:v>0.78195599999999998</c:v>
                </c:pt>
                <c:pt idx="467">
                  <c:v>0.808056</c:v>
                </c:pt>
                <c:pt idx="468">
                  <c:v>0.823716</c:v>
                </c:pt>
                <c:pt idx="469">
                  <c:v>0.82997999999999994</c:v>
                </c:pt>
                <c:pt idx="470">
                  <c:v>0.83311199999999996</c:v>
                </c:pt>
                <c:pt idx="471">
                  <c:v>0.84041999999999994</c:v>
                </c:pt>
                <c:pt idx="472">
                  <c:v>0.84981600000000002</c:v>
                </c:pt>
                <c:pt idx="473">
                  <c:v>0.85190399999999988</c:v>
                </c:pt>
                <c:pt idx="474">
                  <c:v>0.86025600000000002</c:v>
                </c:pt>
                <c:pt idx="475">
                  <c:v>0.86025600000000002</c:v>
                </c:pt>
                <c:pt idx="476">
                  <c:v>0.86443199999999998</c:v>
                </c:pt>
                <c:pt idx="477">
                  <c:v>0.86547600000000002</c:v>
                </c:pt>
                <c:pt idx="478">
                  <c:v>0.86234399999999989</c:v>
                </c:pt>
                <c:pt idx="479">
                  <c:v>0.86547600000000002</c:v>
                </c:pt>
                <c:pt idx="480">
                  <c:v>0.86965199999999998</c:v>
                </c:pt>
                <c:pt idx="481">
                  <c:v>0.87069600000000003</c:v>
                </c:pt>
                <c:pt idx="482">
                  <c:v>0.87278399999999989</c:v>
                </c:pt>
                <c:pt idx="483">
                  <c:v>0.87904800000000005</c:v>
                </c:pt>
                <c:pt idx="484">
                  <c:v>0.88635600000000003</c:v>
                </c:pt>
                <c:pt idx="485">
                  <c:v>0.88948799999999995</c:v>
                </c:pt>
                <c:pt idx="486">
                  <c:v>0.89575199999999999</c:v>
                </c:pt>
                <c:pt idx="487">
                  <c:v>0.89157600000000004</c:v>
                </c:pt>
                <c:pt idx="488">
                  <c:v>0.87904800000000005</c:v>
                </c:pt>
                <c:pt idx="489">
                  <c:v>0.87069600000000003</c:v>
                </c:pt>
                <c:pt idx="490">
                  <c:v>0.90619199999999989</c:v>
                </c:pt>
                <c:pt idx="491">
                  <c:v>0.91141199999999989</c:v>
                </c:pt>
                <c:pt idx="492">
                  <c:v>0.91976399999999991</c:v>
                </c:pt>
                <c:pt idx="493">
                  <c:v>0.91454399999999991</c:v>
                </c:pt>
                <c:pt idx="494">
                  <c:v>0.91767600000000005</c:v>
                </c:pt>
                <c:pt idx="495">
                  <c:v>0.86338800000000004</c:v>
                </c:pt>
                <c:pt idx="496">
                  <c:v>0.79761599999999999</c:v>
                </c:pt>
                <c:pt idx="497">
                  <c:v>0.769428</c:v>
                </c:pt>
                <c:pt idx="498">
                  <c:v>0.72140399999999993</c:v>
                </c:pt>
                <c:pt idx="499">
                  <c:v>0.74646000000000001</c:v>
                </c:pt>
                <c:pt idx="500">
                  <c:v>0.77986800000000001</c:v>
                </c:pt>
                <c:pt idx="501">
                  <c:v>0.78195599999999998</c:v>
                </c:pt>
                <c:pt idx="502">
                  <c:v>0.72871199999999992</c:v>
                </c:pt>
                <c:pt idx="503">
                  <c:v>0.71827199999999991</c:v>
                </c:pt>
                <c:pt idx="504">
                  <c:v>0.72766799999999998</c:v>
                </c:pt>
                <c:pt idx="505">
                  <c:v>0.76525199999999993</c:v>
                </c:pt>
                <c:pt idx="506">
                  <c:v>0.79135199999999994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C-4724-9FEC-08A967480161}"/>
            </c:ext>
          </c:extLst>
        </c:ser>
        <c:ser>
          <c:idx val="6"/>
          <c:order val="1"/>
          <c:tx>
            <c:strRef>
              <c:f>'SCPT-14'!$M$9</c:f>
              <c:strCache>
                <c:ptCount val="1"/>
                <c:pt idx="0">
                  <c:v>uo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'SCPT-14'!$M$13:$M$9908</c:f>
              <c:numCache>
                <c:formatCode>0.0</c:formatCode>
                <c:ptCount val="9896"/>
                <c:pt idx="0">
                  <c:v>0</c:v>
                </c:pt>
                <c:pt idx="1">
                  <c:v>2.0472191999999999E-3</c:v>
                </c:pt>
                <c:pt idx="2">
                  <c:v>4.0944383999999999E-3</c:v>
                </c:pt>
                <c:pt idx="3">
                  <c:v>6.1416575999999994E-3</c:v>
                </c:pt>
                <c:pt idx="4">
                  <c:v>8.1888767999999997E-3</c:v>
                </c:pt>
                <c:pt idx="5">
                  <c:v>1.0236096E-2</c:v>
                </c:pt>
                <c:pt idx="6">
                  <c:v>1.2283315199999999E-2</c:v>
                </c:pt>
                <c:pt idx="7">
                  <c:v>1.4330534400000001E-2</c:v>
                </c:pt>
                <c:pt idx="8">
                  <c:v>1.6377753599999999E-2</c:v>
                </c:pt>
                <c:pt idx="9">
                  <c:v>1.8424972799999998E-2</c:v>
                </c:pt>
                <c:pt idx="10">
                  <c:v>2.0472192E-2</c:v>
                </c:pt>
                <c:pt idx="11">
                  <c:v>2.2519411200000002E-2</c:v>
                </c:pt>
                <c:pt idx="12">
                  <c:v>2.4566630399999997E-2</c:v>
                </c:pt>
                <c:pt idx="13">
                  <c:v>2.6613849600000003E-2</c:v>
                </c:pt>
                <c:pt idx="14">
                  <c:v>2.8661068800000002E-2</c:v>
                </c:pt>
                <c:pt idx="15">
                  <c:v>3.0708288E-2</c:v>
                </c:pt>
                <c:pt idx="16">
                  <c:v>3.2755507199999999E-2</c:v>
                </c:pt>
                <c:pt idx="17">
                  <c:v>3.4802726400000004E-2</c:v>
                </c:pt>
                <c:pt idx="18">
                  <c:v>3.6849945599999996E-2</c:v>
                </c:pt>
                <c:pt idx="19">
                  <c:v>3.8897164800000002E-2</c:v>
                </c:pt>
                <c:pt idx="20">
                  <c:v>4.0944384E-2</c:v>
                </c:pt>
                <c:pt idx="21">
                  <c:v>4.2991603199999999E-2</c:v>
                </c:pt>
                <c:pt idx="22">
                  <c:v>4.5038822400000005E-2</c:v>
                </c:pt>
                <c:pt idx="23">
                  <c:v>4.7086041600000003E-2</c:v>
                </c:pt>
                <c:pt idx="24">
                  <c:v>4.9133260799999995E-2</c:v>
                </c:pt>
                <c:pt idx="25">
                  <c:v>5.118048E-2</c:v>
                </c:pt>
                <c:pt idx="26">
                  <c:v>5.3227699200000006E-2</c:v>
                </c:pt>
                <c:pt idx="27">
                  <c:v>5.5274918399999998E-2</c:v>
                </c:pt>
                <c:pt idx="28">
                  <c:v>5.7322137600000003E-2</c:v>
                </c:pt>
                <c:pt idx="29">
                  <c:v>5.9369356799999995E-2</c:v>
                </c:pt>
                <c:pt idx="30">
                  <c:v>6.1416576000000001E-2</c:v>
                </c:pt>
                <c:pt idx="31">
                  <c:v>6.3463795199999992E-2</c:v>
                </c:pt>
                <c:pt idx="32">
                  <c:v>6.5511014399999998E-2</c:v>
                </c:pt>
                <c:pt idx="33">
                  <c:v>6.7558233600000003E-2</c:v>
                </c:pt>
                <c:pt idx="34">
                  <c:v>6.9605452800000009E-2</c:v>
                </c:pt>
                <c:pt idx="35">
                  <c:v>7.1652672000000001E-2</c:v>
                </c:pt>
                <c:pt idx="36">
                  <c:v>7.3699891199999992E-2</c:v>
                </c:pt>
                <c:pt idx="37">
                  <c:v>7.5747110399999998E-2</c:v>
                </c:pt>
                <c:pt idx="38">
                  <c:v>7.7794329600000003E-2</c:v>
                </c:pt>
                <c:pt idx="39">
                  <c:v>7.9841548800000009E-2</c:v>
                </c:pt>
                <c:pt idx="40">
                  <c:v>8.1888768000000001E-2</c:v>
                </c:pt>
                <c:pt idx="41">
                  <c:v>8.3935987199999992E-2</c:v>
                </c:pt>
                <c:pt idx="42">
                  <c:v>8.5983206399999998E-2</c:v>
                </c:pt>
                <c:pt idx="43">
                  <c:v>8.803042559999999E-2</c:v>
                </c:pt>
                <c:pt idx="44">
                  <c:v>9.0077644800000009E-2</c:v>
                </c:pt>
                <c:pt idx="45">
                  <c:v>9.2124864000000001E-2</c:v>
                </c:pt>
                <c:pt idx="46">
                  <c:v>9.4172083200000006E-2</c:v>
                </c:pt>
                <c:pt idx="47">
                  <c:v>9.6219302399999998E-2</c:v>
                </c:pt>
                <c:pt idx="48">
                  <c:v>9.826652159999999E-2</c:v>
                </c:pt>
                <c:pt idx="49">
                  <c:v>0.10031374080000001</c:v>
                </c:pt>
                <c:pt idx="50">
                  <c:v>0.10236096</c:v>
                </c:pt>
                <c:pt idx="51">
                  <c:v>0.10440817919999999</c:v>
                </c:pt>
                <c:pt idx="52">
                  <c:v>0.10645539840000001</c:v>
                </c:pt>
                <c:pt idx="53">
                  <c:v>0.1085026176</c:v>
                </c:pt>
                <c:pt idx="54">
                  <c:v>0.1105498368</c:v>
                </c:pt>
                <c:pt idx="55">
                  <c:v>0.11259705600000001</c:v>
                </c:pt>
                <c:pt idx="56">
                  <c:v>0.11464427520000001</c:v>
                </c:pt>
                <c:pt idx="57">
                  <c:v>0.11669149439999998</c:v>
                </c:pt>
                <c:pt idx="58">
                  <c:v>0.11873871359999999</c:v>
                </c:pt>
                <c:pt idx="59">
                  <c:v>0.1207859328</c:v>
                </c:pt>
                <c:pt idx="60">
                  <c:v>0.122833152</c:v>
                </c:pt>
                <c:pt idx="61">
                  <c:v>0.12488037120000001</c:v>
                </c:pt>
                <c:pt idx="62">
                  <c:v>0.12692759039999998</c:v>
                </c:pt>
                <c:pt idx="63">
                  <c:v>0.12897480959999999</c:v>
                </c:pt>
                <c:pt idx="64">
                  <c:v>0.1310220288</c:v>
                </c:pt>
                <c:pt idx="65">
                  <c:v>0.133069248</c:v>
                </c:pt>
                <c:pt idx="66">
                  <c:v>0.13511646720000001</c:v>
                </c:pt>
                <c:pt idx="67">
                  <c:v>0.13716368640000001</c:v>
                </c:pt>
                <c:pt idx="68">
                  <c:v>0.13921090560000002</c:v>
                </c:pt>
                <c:pt idx="69">
                  <c:v>0.14125812479999997</c:v>
                </c:pt>
                <c:pt idx="70">
                  <c:v>0.143305344</c:v>
                </c:pt>
                <c:pt idx="71">
                  <c:v>0.14535256320000001</c:v>
                </c:pt>
                <c:pt idx="72">
                  <c:v>0.14739978239999998</c:v>
                </c:pt>
                <c:pt idx="73">
                  <c:v>0.14944700159999999</c:v>
                </c:pt>
                <c:pt idx="74">
                  <c:v>0.1514942208</c:v>
                </c:pt>
                <c:pt idx="75">
                  <c:v>0.15354144</c:v>
                </c:pt>
                <c:pt idx="76">
                  <c:v>0.15558865920000001</c:v>
                </c:pt>
                <c:pt idx="77">
                  <c:v>0.15763587840000001</c:v>
                </c:pt>
                <c:pt idx="78">
                  <c:v>0.15968309760000002</c:v>
                </c:pt>
                <c:pt idx="79">
                  <c:v>0.1617303168</c:v>
                </c:pt>
                <c:pt idx="80">
                  <c:v>0.163777536</c:v>
                </c:pt>
                <c:pt idx="81">
                  <c:v>0.16582475520000003</c:v>
                </c:pt>
                <c:pt idx="82">
                  <c:v>0.16787197439999998</c:v>
                </c:pt>
                <c:pt idx="83">
                  <c:v>0.16991919359999999</c:v>
                </c:pt>
                <c:pt idx="84">
                  <c:v>0.1719664128</c:v>
                </c:pt>
                <c:pt idx="85">
                  <c:v>0.174013632</c:v>
                </c:pt>
                <c:pt idx="86">
                  <c:v>0.17606085119999998</c:v>
                </c:pt>
                <c:pt idx="87">
                  <c:v>0.17810807040000001</c:v>
                </c:pt>
                <c:pt idx="88">
                  <c:v>0.18015528960000002</c:v>
                </c:pt>
                <c:pt idx="89">
                  <c:v>0.1822025088</c:v>
                </c:pt>
                <c:pt idx="90">
                  <c:v>0.184249728</c:v>
                </c:pt>
                <c:pt idx="91">
                  <c:v>0.18629694720000001</c:v>
                </c:pt>
                <c:pt idx="92">
                  <c:v>0.18834416640000001</c:v>
                </c:pt>
                <c:pt idx="93">
                  <c:v>0.19039138560000002</c:v>
                </c:pt>
                <c:pt idx="94">
                  <c:v>0.1924386048</c:v>
                </c:pt>
                <c:pt idx="95">
                  <c:v>0.194485824</c:v>
                </c:pt>
                <c:pt idx="96">
                  <c:v>0.19653304319999998</c:v>
                </c:pt>
                <c:pt idx="97">
                  <c:v>0.19858026239999998</c:v>
                </c:pt>
                <c:pt idx="98">
                  <c:v>0.20062748160000002</c:v>
                </c:pt>
                <c:pt idx="99">
                  <c:v>0.2026747008</c:v>
                </c:pt>
                <c:pt idx="100">
                  <c:v>0.20472192</c:v>
                </c:pt>
                <c:pt idx="101">
                  <c:v>0.20676913920000001</c:v>
                </c:pt>
                <c:pt idx="102">
                  <c:v>0.20881635839999999</c:v>
                </c:pt>
                <c:pt idx="103">
                  <c:v>0.21086357760000002</c:v>
                </c:pt>
                <c:pt idx="104">
                  <c:v>0.21291079680000002</c:v>
                </c:pt>
                <c:pt idx="105">
                  <c:v>0.214958016</c:v>
                </c:pt>
                <c:pt idx="106">
                  <c:v>0.21700523520000001</c:v>
                </c:pt>
                <c:pt idx="107">
                  <c:v>0.21905245440000001</c:v>
                </c:pt>
                <c:pt idx="108">
                  <c:v>0.22109967359999999</c:v>
                </c:pt>
                <c:pt idx="109">
                  <c:v>0.22314689280000002</c:v>
                </c:pt>
                <c:pt idx="110">
                  <c:v>0.22519411200000003</c:v>
                </c:pt>
                <c:pt idx="111">
                  <c:v>0.22724133120000004</c:v>
                </c:pt>
                <c:pt idx="112">
                  <c:v>0.22928855040000001</c:v>
                </c:pt>
                <c:pt idx="113">
                  <c:v>0.23133576959999996</c:v>
                </c:pt>
                <c:pt idx="114">
                  <c:v>0.23338298879999997</c:v>
                </c:pt>
                <c:pt idx="115">
                  <c:v>0.235430208</c:v>
                </c:pt>
                <c:pt idx="116">
                  <c:v>0.23747742719999998</c:v>
                </c:pt>
                <c:pt idx="117">
                  <c:v>0.23952464639999999</c:v>
                </c:pt>
                <c:pt idx="118">
                  <c:v>0.24157186559999999</c:v>
                </c:pt>
                <c:pt idx="119">
                  <c:v>0.24361908479999997</c:v>
                </c:pt>
                <c:pt idx="120">
                  <c:v>0.245666304</c:v>
                </c:pt>
                <c:pt idx="121">
                  <c:v>0.24771352320000001</c:v>
                </c:pt>
                <c:pt idx="122">
                  <c:v>0.24976074240000001</c:v>
                </c:pt>
                <c:pt idx="123">
                  <c:v>0.25180796160000002</c:v>
                </c:pt>
                <c:pt idx="124">
                  <c:v>0.25385518079999997</c:v>
                </c:pt>
                <c:pt idx="125">
                  <c:v>0.25590239999999997</c:v>
                </c:pt>
                <c:pt idx="126">
                  <c:v>0.25794961919999998</c:v>
                </c:pt>
                <c:pt idx="127">
                  <c:v>0.25999683839999999</c:v>
                </c:pt>
                <c:pt idx="128">
                  <c:v>0.26204405759999999</c:v>
                </c:pt>
                <c:pt idx="129">
                  <c:v>0.26409127680000005</c:v>
                </c:pt>
                <c:pt idx="130">
                  <c:v>0.266138496</c:v>
                </c:pt>
                <c:pt idx="131">
                  <c:v>0.26818571520000001</c:v>
                </c:pt>
                <c:pt idx="132">
                  <c:v>0.27023293440000001</c:v>
                </c:pt>
                <c:pt idx="133">
                  <c:v>0.27228015360000002</c:v>
                </c:pt>
                <c:pt idx="134">
                  <c:v>0.27432737280000002</c:v>
                </c:pt>
                <c:pt idx="135">
                  <c:v>0.27637459200000003</c:v>
                </c:pt>
                <c:pt idx="136">
                  <c:v>0.27842181120000004</c:v>
                </c:pt>
                <c:pt idx="137">
                  <c:v>0.28046903039999999</c:v>
                </c:pt>
                <c:pt idx="138">
                  <c:v>0.28251624959999994</c:v>
                </c:pt>
                <c:pt idx="139">
                  <c:v>0.28456346879999994</c:v>
                </c:pt>
                <c:pt idx="140">
                  <c:v>0.286610688</c:v>
                </c:pt>
                <c:pt idx="141">
                  <c:v>0.28865790720000001</c:v>
                </c:pt>
                <c:pt idx="142">
                  <c:v>0.29070512640000001</c:v>
                </c:pt>
                <c:pt idx="143">
                  <c:v>0.29275234560000002</c:v>
                </c:pt>
                <c:pt idx="144">
                  <c:v>0.29479956479999997</c:v>
                </c:pt>
                <c:pt idx="145">
                  <c:v>0.29684678399999997</c:v>
                </c:pt>
                <c:pt idx="146">
                  <c:v>0.29889400319999998</c:v>
                </c:pt>
                <c:pt idx="147">
                  <c:v>0.30094122239999999</c:v>
                </c:pt>
                <c:pt idx="148">
                  <c:v>0.30298844159999999</c:v>
                </c:pt>
                <c:pt idx="149">
                  <c:v>0.3050356608</c:v>
                </c:pt>
                <c:pt idx="150">
                  <c:v>0.30708288</c:v>
                </c:pt>
                <c:pt idx="151">
                  <c:v>0.30913009920000001</c:v>
                </c:pt>
                <c:pt idx="152">
                  <c:v>0.31117731840000001</c:v>
                </c:pt>
                <c:pt idx="153">
                  <c:v>0.31322453760000002</c:v>
                </c:pt>
                <c:pt idx="154">
                  <c:v>0.31527175680000002</c:v>
                </c:pt>
                <c:pt idx="155">
                  <c:v>0.31731897600000003</c:v>
                </c:pt>
                <c:pt idx="156">
                  <c:v>0.31936619520000004</c:v>
                </c:pt>
                <c:pt idx="157">
                  <c:v>0.32141341439999999</c:v>
                </c:pt>
                <c:pt idx="158">
                  <c:v>0.32346063359999999</c:v>
                </c:pt>
                <c:pt idx="159">
                  <c:v>0.3255078528</c:v>
                </c:pt>
                <c:pt idx="160">
                  <c:v>0.327555072</c:v>
                </c:pt>
                <c:pt idx="161">
                  <c:v>0.32960229120000001</c:v>
                </c:pt>
                <c:pt idx="162">
                  <c:v>0.33164951040000007</c:v>
                </c:pt>
                <c:pt idx="163">
                  <c:v>0.33369672960000002</c:v>
                </c:pt>
                <c:pt idx="164">
                  <c:v>0.33574394879999997</c:v>
                </c:pt>
                <c:pt idx="165">
                  <c:v>0.33779116799999998</c:v>
                </c:pt>
                <c:pt idx="166">
                  <c:v>0.33983838719999998</c:v>
                </c:pt>
                <c:pt idx="167">
                  <c:v>0.34188560639999999</c:v>
                </c:pt>
                <c:pt idx="168">
                  <c:v>0.34393282559999999</c:v>
                </c:pt>
                <c:pt idx="169">
                  <c:v>0.3459800448</c:v>
                </c:pt>
                <c:pt idx="170">
                  <c:v>0.348027264</c:v>
                </c:pt>
                <c:pt idx="171">
                  <c:v>0.35007448319999995</c:v>
                </c:pt>
                <c:pt idx="172">
                  <c:v>0.35212170239999996</c:v>
                </c:pt>
                <c:pt idx="173">
                  <c:v>0.35416892160000002</c:v>
                </c:pt>
                <c:pt idx="174">
                  <c:v>0.35621614080000003</c:v>
                </c:pt>
                <c:pt idx="175">
                  <c:v>0.35826336000000003</c:v>
                </c:pt>
                <c:pt idx="176">
                  <c:v>0.36031057920000004</c:v>
                </c:pt>
                <c:pt idx="177">
                  <c:v>0.36235779839999999</c:v>
                </c:pt>
                <c:pt idx="178">
                  <c:v>0.36440501759999999</c:v>
                </c:pt>
                <c:pt idx="179">
                  <c:v>0.3664522368</c:v>
                </c:pt>
                <c:pt idx="180">
                  <c:v>0.368499456</c:v>
                </c:pt>
                <c:pt idx="181">
                  <c:v>0.37054667520000001</c:v>
                </c:pt>
                <c:pt idx="182">
                  <c:v>0.37259389440000001</c:v>
                </c:pt>
                <c:pt idx="183">
                  <c:v>0.37464111359999996</c:v>
                </c:pt>
                <c:pt idx="184">
                  <c:v>0.37668833280000003</c:v>
                </c:pt>
                <c:pt idx="185">
                  <c:v>0.37873555200000003</c:v>
                </c:pt>
                <c:pt idx="186">
                  <c:v>0.38078277120000004</c:v>
                </c:pt>
                <c:pt idx="187">
                  <c:v>0.38282999040000004</c:v>
                </c:pt>
                <c:pt idx="188">
                  <c:v>0.38487720959999999</c:v>
                </c:pt>
                <c:pt idx="189">
                  <c:v>0.3869244288</c:v>
                </c:pt>
                <c:pt idx="190">
                  <c:v>0.388971648</c:v>
                </c:pt>
                <c:pt idx="191">
                  <c:v>0.39101886719999995</c:v>
                </c:pt>
                <c:pt idx="192">
                  <c:v>0.39306608639999996</c:v>
                </c:pt>
                <c:pt idx="193">
                  <c:v>0.39511330559999996</c:v>
                </c:pt>
                <c:pt idx="194">
                  <c:v>0.39716052479999997</c:v>
                </c:pt>
                <c:pt idx="195">
                  <c:v>0.39920774400000003</c:v>
                </c:pt>
                <c:pt idx="196">
                  <c:v>0.40125496320000004</c:v>
                </c:pt>
                <c:pt idx="197">
                  <c:v>0.40330218239999999</c:v>
                </c:pt>
                <c:pt idx="198">
                  <c:v>0.40534940159999999</c:v>
                </c:pt>
                <c:pt idx="199">
                  <c:v>0.4073966208</c:v>
                </c:pt>
                <c:pt idx="200">
                  <c:v>0.40944384</c:v>
                </c:pt>
                <c:pt idx="201">
                  <c:v>0.41149105919999995</c:v>
                </c:pt>
                <c:pt idx="202">
                  <c:v>0.41353827840000001</c:v>
                </c:pt>
                <c:pt idx="203">
                  <c:v>0.41558549759999996</c:v>
                </c:pt>
                <c:pt idx="204">
                  <c:v>0.41763271679999997</c:v>
                </c:pt>
                <c:pt idx="205">
                  <c:v>0.41967993599999992</c:v>
                </c:pt>
                <c:pt idx="206">
                  <c:v>0.42172715520000004</c:v>
                </c:pt>
                <c:pt idx="207">
                  <c:v>0.42377437439999999</c:v>
                </c:pt>
                <c:pt idx="208">
                  <c:v>0.42582159360000005</c:v>
                </c:pt>
                <c:pt idx="209">
                  <c:v>0.4278688128</c:v>
                </c:pt>
                <c:pt idx="210">
                  <c:v>0.429916032</c:v>
                </c:pt>
                <c:pt idx="211">
                  <c:v>0.43196325119999995</c:v>
                </c:pt>
                <c:pt idx="212">
                  <c:v>0.43401047040000001</c:v>
                </c:pt>
                <c:pt idx="213">
                  <c:v>0.43605768959999996</c:v>
                </c:pt>
                <c:pt idx="214">
                  <c:v>0.43810490880000003</c:v>
                </c:pt>
                <c:pt idx="215">
                  <c:v>0.44015212799999998</c:v>
                </c:pt>
                <c:pt idx="216">
                  <c:v>0.44219934719999998</c:v>
                </c:pt>
                <c:pt idx="217">
                  <c:v>0.44424656639999999</c:v>
                </c:pt>
                <c:pt idx="218">
                  <c:v>0.44629378560000005</c:v>
                </c:pt>
                <c:pt idx="219">
                  <c:v>0.4483410048</c:v>
                </c:pt>
                <c:pt idx="220">
                  <c:v>0.45038822400000006</c:v>
                </c:pt>
                <c:pt idx="221">
                  <c:v>0.45243544320000001</c:v>
                </c:pt>
                <c:pt idx="222">
                  <c:v>0.45448266240000007</c:v>
                </c:pt>
                <c:pt idx="223">
                  <c:v>0.45652988160000002</c:v>
                </c:pt>
                <c:pt idx="224">
                  <c:v>0.45857710080000003</c:v>
                </c:pt>
                <c:pt idx="225">
                  <c:v>0.46062431999999998</c:v>
                </c:pt>
                <c:pt idx="226">
                  <c:v>0.46267153919999993</c:v>
                </c:pt>
                <c:pt idx="227">
                  <c:v>0.46471875839999999</c:v>
                </c:pt>
                <c:pt idx="228">
                  <c:v>0.46676597759999994</c:v>
                </c:pt>
                <c:pt idx="229">
                  <c:v>0.46881319680000005</c:v>
                </c:pt>
                <c:pt idx="230">
                  <c:v>0.470860416</c:v>
                </c:pt>
                <c:pt idx="231">
                  <c:v>0.47290763520000001</c:v>
                </c:pt>
                <c:pt idx="232">
                  <c:v>0.47495485439999996</c:v>
                </c:pt>
                <c:pt idx="233">
                  <c:v>0.47700207360000002</c:v>
                </c:pt>
                <c:pt idx="234">
                  <c:v>0.47904929279999997</c:v>
                </c:pt>
                <c:pt idx="235">
                  <c:v>0.48109651200000003</c:v>
                </c:pt>
                <c:pt idx="236">
                  <c:v>0.48314373119999998</c:v>
                </c:pt>
                <c:pt idx="237">
                  <c:v>0.48519095039999999</c:v>
                </c:pt>
                <c:pt idx="238">
                  <c:v>0.48723816959999994</c:v>
                </c:pt>
                <c:pt idx="239">
                  <c:v>0.4892853888</c:v>
                </c:pt>
                <c:pt idx="240">
                  <c:v>0.491332608</c:v>
                </c:pt>
                <c:pt idx="241">
                  <c:v>0.49337982720000007</c:v>
                </c:pt>
                <c:pt idx="242">
                  <c:v>0.49542704640000002</c:v>
                </c:pt>
                <c:pt idx="243">
                  <c:v>0.49747426560000002</c:v>
                </c:pt>
                <c:pt idx="244">
                  <c:v>0.49952148480000003</c:v>
                </c:pt>
                <c:pt idx="245">
                  <c:v>0.50156870400000009</c:v>
                </c:pt>
                <c:pt idx="246">
                  <c:v>0.50361592320000004</c:v>
                </c:pt>
                <c:pt idx="247">
                  <c:v>0.50566314239999999</c:v>
                </c:pt>
                <c:pt idx="248">
                  <c:v>0.50771036159999994</c:v>
                </c:pt>
                <c:pt idx="249">
                  <c:v>0.5097575808</c:v>
                </c:pt>
                <c:pt idx="250">
                  <c:v>0.51180479999999995</c:v>
                </c:pt>
                <c:pt idx="251">
                  <c:v>0.5138520191999999</c:v>
                </c:pt>
                <c:pt idx="252">
                  <c:v>0.51589923839999996</c:v>
                </c:pt>
                <c:pt idx="253">
                  <c:v>0.51794645759999991</c:v>
                </c:pt>
                <c:pt idx="254">
                  <c:v>0.51999367679999997</c:v>
                </c:pt>
                <c:pt idx="255">
                  <c:v>0.52204089599999992</c:v>
                </c:pt>
                <c:pt idx="256">
                  <c:v>0.52408811519999998</c:v>
                </c:pt>
                <c:pt idx="257">
                  <c:v>0.52613533440000004</c:v>
                </c:pt>
                <c:pt idx="258">
                  <c:v>0.5281825536000001</c:v>
                </c:pt>
                <c:pt idx="259">
                  <c:v>0.53022977280000005</c:v>
                </c:pt>
                <c:pt idx="260">
                  <c:v>0.532276992</c:v>
                </c:pt>
                <c:pt idx="261">
                  <c:v>0.53432421119999995</c:v>
                </c:pt>
                <c:pt idx="262">
                  <c:v>0.53637143040000002</c:v>
                </c:pt>
                <c:pt idx="263">
                  <c:v>0.53841864959999997</c:v>
                </c:pt>
                <c:pt idx="264">
                  <c:v>0.54046586880000003</c:v>
                </c:pt>
                <c:pt idx="265">
                  <c:v>0.54251308799999998</c:v>
                </c:pt>
                <c:pt idx="266">
                  <c:v>0.54456030720000004</c:v>
                </c:pt>
                <c:pt idx="267">
                  <c:v>0.54660752639999999</c:v>
                </c:pt>
                <c:pt idx="268">
                  <c:v>0.54865474560000005</c:v>
                </c:pt>
                <c:pt idx="269">
                  <c:v>0.5507019648</c:v>
                </c:pt>
                <c:pt idx="270">
                  <c:v>0.55274918400000006</c:v>
                </c:pt>
                <c:pt idx="271">
                  <c:v>0.55479640320000001</c:v>
                </c:pt>
                <c:pt idx="272">
                  <c:v>0.55684362240000007</c:v>
                </c:pt>
                <c:pt idx="273">
                  <c:v>0.55889084160000002</c:v>
                </c:pt>
                <c:pt idx="274">
                  <c:v>0.56093806079999997</c:v>
                </c:pt>
                <c:pt idx="275">
                  <c:v>0.56298527999999992</c:v>
                </c:pt>
                <c:pt idx="276">
                  <c:v>0.56503249919999987</c:v>
                </c:pt>
                <c:pt idx="277">
                  <c:v>0.56707971839999993</c:v>
                </c:pt>
                <c:pt idx="278">
                  <c:v>0.56912693759999988</c:v>
                </c:pt>
                <c:pt idx="279">
                  <c:v>0.57117415680000005</c:v>
                </c:pt>
                <c:pt idx="280">
                  <c:v>0.573221376</c:v>
                </c:pt>
                <c:pt idx="281">
                  <c:v>0.57526859520000007</c:v>
                </c:pt>
                <c:pt idx="282">
                  <c:v>0.57731581440000002</c:v>
                </c:pt>
                <c:pt idx="283">
                  <c:v>0.57936303360000008</c:v>
                </c:pt>
                <c:pt idx="284">
                  <c:v>0.58141025280000003</c:v>
                </c:pt>
                <c:pt idx="285">
                  <c:v>0.58345747200000009</c:v>
                </c:pt>
                <c:pt idx="286">
                  <c:v>0.58550469120000004</c:v>
                </c:pt>
                <c:pt idx="287">
                  <c:v>0.58755191039999999</c:v>
                </c:pt>
                <c:pt idx="288">
                  <c:v>0.58959912959999994</c:v>
                </c:pt>
                <c:pt idx="289">
                  <c:v>0.5916463488</c:v>
                </c:pt>
                <c:pt idx="290">
                  <c:v>0.59369356799999995</c:v>
                </c:pt>
                <c:pt idx="291">
                  <c:v>0.59574078720000001</c:v>
                </c:pt>
                <c:pt idx="292">
                  <c:v>0.59778800639999996</c:v>
                </c:pt>
                <c:pt idx="293">
                  <c:v>0.59983522560000002</c:v>
                </c:pt>
                <c:pt idx="294">
                  <c:v>0.60188244479999997</c:v>
                </c:pt>
                <c:pt idx="295">
                  <c:v>0.60392966400000003</c:v>
                </c:pt>
                <c:pt idx="296">
                  <c:v>0.60597688319999998</c:v>
                </c:pt>
                <c:pt idx="297">
                  <c:v>0.60802410240000004</c:v>
                </c:pt>
                <c:pt idx="298">
                  <c:v>0.61007132159999999</c:v>
                </c:pt>
                <c:pt idx="299">
                  <c:v>0.61211854079999994</c:v>
                </c:pt>
                <c:pt idx="300">
                  <c:v>0.61416576000000001</c:v>
                </c:pt>
                <c:pt idx="301">
                  <c:v>0.61621297920000007</c:v>
                </c:pt>
                <c:pt idx="302">
                  <c:v>0.61826019840000002</c:v>
                </c:pt>
                <c:pt idx="303">
                  <c:v>0.62030741759999997</c:v>
                </c:pt>
                <c:pt idx="304">
                  <c:v>0.62235463680000003</c:v>
                </c:pt>
                <c:pt idx="305">
                  <c:v>0.62440185599999998</c:v>
                </c:pt>
                <c:pt idx="306">
                  <c:v>0.62644907520000004</c:v>
                </c:pt>
                <c:pt idx="307">
                  <c:v>0.62849629439999999</c:v>
                </c:pt>
                <c:pt idx="308">
                  <c:v>0.63054351360000005</c:v>
                </c:pt>
                <c:pt idx="309">
                  <c:v>0.6325907328</c:v>
                </c:pt>
                <c:pt idx="310">
                  <c:v>0.63463795200000006</c:v>
                </c:pt>
                <c:pt idx="311">
                  <c:v>0.63668517120000001</c:v>
                </c:pt>
                <c:pt idx="312">
                  <c:v>0.63873239040000007</c:v>
                </c:pt>
                <c:pt idx="313">
                  <c:v>0.64077960960000002</c:v>
                </c:pt>
                <c:pt idx="314">
                  <c:v>0.64282682879999997</c:v>
                </c:pt>
                <c:pt idx="315">
                  <c:v>0.64487404799999992</c:v>
                </c:pt>
                <c:pt idx="316">
                  <c:v>0.64692126719999998</c:v>
                </c:pt>
                <c:pt idx="317">
                  <c:v>0.64896848639999993</c:v>
                </c:pt>
                <c:pt idx="318">
                  <c:v>0.65101570559999999</c:v>
                </c:pt>
                <c:pt idx="319">
                  <c:v>0.65306292479999994</c:v>
                </c:pt>
                <c:pt idx="320">
                  <c:v>0.65511014400000001</c:v>
                </c:pt>
                <c:pt idx="321">
                  <c:v>0.65715736319999996</c:v>
                </c:pt>
                <c:pt idx="322">
                  <c:v>0.65920458240000002</c:v>
                </c:pt>
                <c:pt idx="323">
                  <c:v>0.66125180160000008</c:v>
                </c:pt>
                <c:pt idx="324">
                  <c:v>0.66329902080000014</c:v>
                </c:pt>
                <c:pt idx="325">
                  <c:v>0.66534624000000009</c:v>
                </c:pt>
                <c:pt idx="326">
                  <c:v>0.66739345920000004</c:v>
                </c:pt>
                <c:pt idx="327">
                  <c:v>0.66944067839999999</c:v>
                </c:pt>
                <c:pt idx="328">
                  <c:v>0.67148789759999994</c:v>
                </c:pt>
                <c:pt idx="329">
                  <c:v>0.6735351168</c:v>
                </c:pt>
                <c:pt idx="330">
                  <c:v>0.67558233599999995</c:v>
                </c:pt>
                <c:pt idx="331">
                  <c:v>0.67762955520000001</c:v>
                </c:pt>
                <c:pt idx="332">
                  <c:v>0.67967677439999996</c:v>
                </c:pt>
                <c:pt idx="333">
                  <c:v>0.68172399360000002</c:v>
                </c:pt>
                <c:pt idx="334">
                  <c:v>0.68377121279999997</c:v>
                </c:pt>
                <c:pt idx="335">
                  <c:v>0.68581843200000003</c:v>
                </c:pt>
                <c:pt idx="336">
                  <c:v>0.68786565119999998</c:v>
                </c:pt>
                <c:pt idx="337">
                  <c:v>0.68991287040000004</c:v>
                </c:pt>
                <c:pt idx="338">
                  <c:v>0.69196008959999999</c:v>
                </c:pt>
                <c:pt idx="339">
                  <c:v>0.69400730880000006</c:v>
                </c:pt>
                <c:pt idx="340">
                  <c:v>0.69605452800000001</c:v>
                </c:pt>
                <c:pt idx="341">
                  <c:v>0.69810174719999996</c:v>
                </c:pt>
                <c:pt idx="342">
                  <c:v>0.70014896639999991</c:v>
                </c:pt>
                <c:pt idx="343">
                  <c:v>0.70219618559999997</c:v>
                </c:pt>
                <c:pt idx="344">
                  <c:v>0.70424340479999992</c:v>
                </c:pt>
                <c:pt idx="345">
                  <c:v>0.70629062399999998</c:v>
                </c:pt>
                <c:pt idx="346">
                  <c:v>0.70833784320000004</c:v>
                </c:pt>
                <c:pt idx="347">
                  <c:v>0.7103850624000001</c:v>
                </c:pt>
                <c:pt idx="348">
                  <c:v>0.71243228160000005</c:v>
                </c:pt>
                <c:pt idx="349">
                  <c:v>0.71447950080000011</c:v>
                </c:pt>
                <c:pt idx="350">
                  <c:v>0.71652672000000006</c:v>
                </c:pt>
                <c:pt idx="351">
                  <c:v>0.71857393920000001</c:v>
                </c:pt>
                <c:pt idx="352">
                  <c:v>0.72062115840000007</c:v>
                </c:pt>
                <c:pt idx="353">
                  <c:v>0.72266837760000002</c:v>
                </c:pt>
                <c:pt idx="354">
                  <c:v>0.72471559679999997</c:v>
                </c:pt>
                <c:pt idx="355">
                  <c:v>0.72676281599999992</c:v>
                </c:pt>
                <c:pt idx="356">
                  <c:v>0.72881003519999998</c:v>
                </c:pt>
                <c:pt idx="357">
                  <c:v>0.73085725439999993</c:v>
                </c:pt>
                <c:pt idx="358">
                  <c:v>0.73290447359999999</c:v>
                </c:pt>
                <c:pt idx="359">
                  <c:v>0.73495169279999994</c:v>
                </c:pt>
                <c:pt idx="360">
                  <c:v>0.73699891200000001</c:v>
                </c:pt>
                <c:pt idx="361">
                  <c:v>0.73904613119999996</c:v>
                </c:pt>
                <c:pt idx="362">
                  <c:v>0.74109335040000002</c:v>
                </c:pt>
                <c:pt idx="363">
                  <c:v>0.74314056959999997</c:v>
                </c:pt>
                <c:pt idx="364">
                  <c:v>0.74518778880000003</c:v>
                </c:pt>
                <c:pt idx="365">
                  <c:v>0.74723500799999998</c:v>
                </c:pt>
                <c:pt idx="366">
                  <c:v>0.74928222719999993</c:v>
                </c:pt>
                <c:pt idx="367">
                  <c:v>0.75132944639999999</c:v>
                </c:pt>
                <c:pt idx="368">
                  <c:v>0.75337666560000005</c:v>
                </c:pt>
                <c:pt idx="369">
                  <c:v>0.7554238848</c:v>
                </c:pt>
                <c:pt idx="370">
                  <c:v>0.75747110400000006</c:v>
                </c:pt>
                <c:pt idx="371">
                  <c:v>0.75951832320000001</c:v>
                </c:pt>
                <c:pt idx="372">
                  <c:v>0.76156554240000007</c:v>
                </c:pt>
                <c:pt idx="373">
                  <c:v>0.76361276160000002</c:v>
                </c:pt>
                <c:pt idx="374">
                  <c:v>0.76565998080000008</c:v>
                </c:pt>
                <c:pt idx="375">
                  <c:v>0.76770720000000003</c:v>
                </c:pt>
                <c:pt idx="376">
                  <c:v>0.76975441919999998</c:v>
                </c:pt>
                <c:pt idx="377">
                  <c:v>0.77180163840000005</c:v>
                </c:pt>
                <c:pt idx="378">
                  <c:v>0.7738488576</c:v>
                </c:pt>
                <c:pt idx="379">
                  <c:v>0.77589607680000006</c:v>
                </c:pt>
                <c:pt idx="380">
                  <c:v>0.77794329600000001</c:v>
                </c:pt>
                <c:pt idx="381">
                  <c:v>0.77999051519999996</c:v>
                </c:pt>
                <c:pt idx="382">
                  <c:v>0.78203773439999991</c:v>
                </c:pt>
                <c:pt idx="383">
                  <c:v>0.78408495359999997</c:v>
                </c:pt>
                <c:pt idx="384">
                  <c:v>0.78613217279999992</c:v>
                </c:pt>
                <c:pt idx="385">
                  <c:v>0.78817939199999998</c:v>
                </c:pt>
                <c:pt idx="386">
                  <c:v>0.79022661119999993</c:v>
                </c:pt>
                <c:pt idx="387">
                  <c:v>0.79227383039999999</c:v>
                </c:pt>
                <c:pt idx="388">
                  <c:v>0.79432104959999994</c:v>
                </c:pt>
                <c:pt idx="389">
                  <c:v>0.7963682688</c:v>
                </c:pt>
                <c:pt idx="390">
                  <c:v>0.79841548800000006</c:v>
                </c:pt>
                <c:pt idx="391">
                  <c:v>0.80046270720000012</c:v>
                </c:pt>
                <c:pt idx="392">
                  <c:v>0.80250992640000007</c:v>
                </c:pt>
                <c:pt idx="393">
                  <c:v>0.80455714560000002</c:v>
                </c:pt>
                <c:pt idx="394">
                  <c:v>0.80660436479999997</c:v>
                </c:pt>
                <c:pt idx="395">
                  <c:v>0.80865158400000003</c:v>
                </c:pt>
                <c:pt idx="396">
                  <c:v>0.81069880319999998</c:v>
                </c:pt>
                <c:pt idx="397">
                  <c:v>0.81274602240000005</c:v>
                </c:pt>
                <c:pt idx="398">
                  <c:v>0.8147932416</c:v>
                </c:pt>
                <c:pt idx="399">
                  <c:v>0.81684046080000006</c:v>
                </c:pt>
                <c:pt idx="400">
                  <c:v>0.81888768000000001</c:v>
                </c:pt>
                <c:pt idx="401">
                  <c:v>0.82093489919999996</c:v>
                </c:pt>
                <c:pt idx="402">
                  <c:v>0.82298211839999991</c:v>
                </c:pt>
                <c:pt idx="403">
                  <c:v>0.82502933760000008</c:v>
                </c:pt>
                <c:pt idx="404">
                  <c:v>0.82707655680000003</c:v>
                </c:pt>
                <c:pt idx="405">
                  <c:v>0.82912377599999998</c:v>
                </c:pt>
                <c:pt idx="406">
                  <c:v>0.83117099519999993</c:v>
                </c:pt>
                <c:pt idx="407">
                  <c:v>0.83321821439999999</c:v>
                </c:pt>
                <c:pt idx="408">
                  <c:v>0.83526543359999994</c:v>
                </c:pt>
                <c:pt idx="409">
                  <c:v>0.83731265279999989</c:v>
                </c:pt>
                <c:pt idx="410">
                  <c:v>0.83935987199999984</c:v>
                </c:pt>
                <c:pt idx="411">
                  <c:v>0.84140709120000001</c:v>
                </c:pt>
                <c:pt idx="412">
                  <c:v>0.84345431040000007</c:v>
                </c:pt>
                <c:pt idx="413">
                  <c:v>0.84550152960000002</c:v>
                </c:pt>
                <c:pt idx="414">
                  <c:v>0.84754874879999997</c:v>
                </c:pt>
                <c:pt idx="415">
                  <c:v>0.84959596800000015</c:v>
                </c:pt>
                <c:pt idx="416">
                  <c:v>0.8516431872000001</c:v>
                </c:pt>
                <c:pt idx="417">
                  <c:v>0.85369040640000005</c:v>
                </c:pt>
                <c:pt idx="418">
                  <c:v>0.8557376256</c:v>
                </c:pt>
                <c:pt idx="419">
                  <c:v>0.85778484480000006</c:v>
                </c:pt>
                <c:pt idx="420">
                  <c:v>0.85983206400000001</c:v>
                </c:pt>
                <c:pt idx="421">
                  <c:v>0.86187928319999996</c:v>
                </c:pt>
                <c:pt idx="422">
                  <c:v>0.86392650239999991</c:v>
                </c:pt>
                <c:pt idx="423">
                  <c:v>0.86597372160000008</c:v>
                </c:pt>
                <c:pt idx="424">
                  <c:v>0.86802094080000003</c:v>
                </c:pt>
                <c:pt idx="425">
                  <c:v>0.87006815999999998</c:v>
                </c:pt>
                <c:pt idx="426">
                  <c:v>0.87211537919999993</c:v>
                </c:pt>
                <c:pt idx="427">
                  <c:v>0.87416259839999988</c:v>
                </c:pt>
                <c:pt idx="428">
                  <c:v>0.87620981760000005</c:v>
                </c:pt>
                <c:pt idx="429">
                  <c:v>0.8782570368</c:v>
                </c:pt>
                <c:pt idx="430">
                  <c:v>0.88030425599999995</c:v>
                </c:pt>
                <c:pt idx="431">
                  <c:v>0.8823514751999999</c:v>
                </c:pt>
                <c:pt idx="432">
                  <c:v>0.88439869439999996</c:v>
                </c:pt>
                <c:pt idx="433">
                  <c:v>0.88644591359999991</c:v>
                </c:pt>
                <c:pt idx="434">
                  <c:v>0.88849313279999997</c:v>
                </c:pt>
                <c:pt idx="435">
                  <c:v>0.89054035200000004</c:v>
                </c:pt>
                <c:pt idx="436">
                  <c:v>0.8925875712000001</c:v>
                </c:pt>
                <c:pt idx="437">
                  <c:v>0.89463479040000005</c:v>
                </c:pt>
                <c:pt idx="438">
                  <c:v>0.8966820096</c:v>
                </c:pt>
                <c:pt idx="439">
                  <c:v>0.89872922879999995</c:v>
                </c:pt>
                <c:pt idx="440">
                  <c:v>0.90077644800000012</c:v>
                </c:pt>
                <c:pt idx="441">
                  <c:v>0.90282366720000007</c:v>
                </c:pt>
                <c:pt idx="442">
                  <c:v>0.90487088640000002</c:v>
                </c:pt>
                <c:pt idx="443">
                  <c:v>0.90691810559999997</c:v>
                </c:pt>
                <c:pt idx="444">
                  <c:v>0.90896532480000014</c:v>
                </c:pt>
                <c:pt idx="445">
                  <c:v>0.91101254400000009</c:v>
                </c:pt>
                <c:pt idx="446">
                  <c:v>0.91305976320000004</c:v>
                </c:pt>
                <c:pt idx="447">
                  <c:v>0.91510698239999999</c:v>
                </c:pt>
                <c:pt idx="448">
                  <c:v>0.91715420160000005</c:v>
                </c:pt>
                <c:pt idx="449">
                  <c:v>0.9192014208</c:v>
                </c:pt>
                <c:pt idx="450">
                  <c:v>0.92124863999999995</c:v>
                </c:pt>
                <c:pt idx="451">
                  <c:v>0.9232958591999999</c:v>
                </c:pt>
                <c:pt idx="452">
                  <c:v>0.92534307839999985</c:v>
                </c:pt>
                <c:pt idx="453">
                  <c:v>0.92739029760000002</c:v>
                </c:pt>
                <c:pt idx="454">
                  <c:v>0.92943751679999997</c:v>
                </c:pt>
                <c:pt idx="455">
                  <c:v>0.93148473599999992</c:v>
                </c:pt>
                <c:pt idx="456">
                  <c:v>0.93353195519999987</c:v>
                </c:pt>
                <c:pt idx="457">
                  <c:v>0.93557917440000016</c:v>
                </c:pt>
                <c:pt idx="458">
                  <c:v>0.93762639360000011</c:v>
                </c:pt>
                <c:pt idx="459">
                  <c:v>0.93967361280000006</c:v>
                </c:pt>
                <c:pt idx="460">
                  <c:v>0.94172083200000001</c:v>
                </c:pt>
                <c:pt idx="461">
                  <c:v>0.94376805120000007</c:v>
                </c:pt>
                <c:pt idx="462">
                  <c:v>0.94581527040000002</c:v>
                </c:pt>
                <c:pt idx="463">
                  <c:v>0.94786248959999997</c:v>
                </c:pt>
                <c:pt idx="464">
                  <c:v>0.94990970879999992</c:v>
                </c:pt>
                <c:pt idx="465">
                  <c:v>0.95195692800000009</c:v>
                </c:pt>
                <c:pt idx="466">
                  <c:v>0.95400414720000004</c:v>
                </c:pt>
                <c:pt idx="467">
                  <c:v>0.95605136639999999</c:v>
                </c:pt>
                <c:pt idx="468">
                  <c:v>0.95809858559999994</c:v>
                </c:pt>
                <c:pt idx="469">
                  <c:v>0.96014580480000011</c:v>
                </c:pt>
                <c:pt idx="470">
                  <c:v>0.96219302400000006</c:v>
                </c:pt>
                <c:pt idx="471">
                  <c:v>0.96424024320000001</c:v>
                </c:pt>
                <c:pt idx="472">
                  <c:v>0.96628746239999996</c:v>
                </c:pt>
                <c:pt idx="473">
                  <c:v>0.96833468160000002</c:v>
                </c:pt>
                <c:pt idx="474">
                  <c:v>0.97038190079999997</c:v>
                </c:pt>
                <c:pt idx="475">
                  <c:v>0.97242911999999992</c:v>
                </c:pt>
                <c:pt idx="476">
                  <c:v>0.97447633919999987</c:v>
                </c:pt>
                <c:pt idx="477">
                  <c:v>0.97652355839999982</c:v>
                </c:pt>
                <c:pt idx="478">
                  <c:v>0.9785707776</c:v>
                </c:pt>
                <c:pt idx="479">
                  <c:v>0.98061799680000006</c:v>
                </c:pt>
                <c:pt idx="480">
                  <c:v>0.98266521600000001</c:v>
                </c:pt>
                <c:pt idx="481">
                  <c:v>0.98471243519999996</c:v>
                </c:pt>
                <c:pt idx="482">
                  <c:v>0.98675965440000013</c:v>
                </c:pt>
                <c:pt idx="483">
                  <c:v>0.98880687360000008</c:v>
                </c:pt>
                <c:pt idx="484">
                  <c:v>0.99085409280000003</c:v>
                </c:pt>
                <c:pt idx="485">
                  <c:v>0.99290131199999998</c:v>
                </c:pt>
                <c:pt idx="486">
                  <c:v>0.99494853120000004</c:v>
                </c:pt>
                <c:pt idx="487">
                  <c:v>0.99699575039999999</c:v>
                </c:pt>
                <c:pt idx="488">
                  <c:v>0.99904296960000005</c:v>
                </c:pt>
                <c:pt idx="489">
                  <c:v>1.0010901887999999</c:v>
                </c:pt>
                <c:pt idx="490">
                  <c:v>1.0031374080000002</c:v>
                </c:pt>
                <c:pt idx="491">
                  <c:v>1.0051846272000002</c:v>
                </c:pt>
                <c:pt idx="492">
                  <c:v>1.0072318464000001</c:v>
                </c:pt>
                <c:pt idx="493">
                  <c:v>1.0092790656000001</c:v>
                </c:pt>
                <c:pt idx="494">
                  <c:v>1.0113262848</c:v>
                </c:pt>
                <c:pt idx="495">
                  <c:v>1.013373504</c:v>
                </c:pt>
                <c:pt idx="496">
                  <c:v>1.0154207231999999</c:v>
                </c:pt>
                <c:pt idx="497">
                  <c:v>1.0174679423999999</c:v>
                </c:pt>
                <c:pt idx="498">
                  <c:v>1.0195151616</c:v>
                </c:pt>
                <c:pt idx="499">
                  <c:v>1.0215623808000001</c:v>
                </c:pt>
                <c:pt idx="500">
                  <c:v>1.0236095999999999</c:v>
                </c:pt>
                <c:pt idx="501">
                  <c:v>1.0256568192</c:v>
                </c:pt>
                <c:pt idx="502">
                  <c:v>1.0277040383999998</c:v>
                </c:pt>
                <c:pt idx="503">
                  <c:v>1.0297512576000001</c:v>
                </c:pt>
                <c:pt idx="504">
                  <c:v>1.0317984767999999</c:v>
                </c:pt>
                <c:pt idx="505">
                  <c:v>1.033845696</c:v>
                </c:pt>
                <c:pt idx="506">
                  <c:v>1.0358929151999998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EC-4724-9FEC-08A967480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Sleeve</a:t>
            </a:r>
            <a:r>
              <a:rPr lang="en-US" baseline="0"/>
              <a:t> Friction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'SCPT-14'!$J$9</c:f>
              <c:strCache>
                <c:ptCount val="1"/>
                <c:pt idx="0">
                  <c:v>fs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'SCPT-14'!$J$13:$J$9908</c:f>
              <c:numCache>
                <c:formatCode>0.00</c:formatCode>
                <c:ptCount val="9896"/>
                <c:pt idx="0">
                  <c:v>0</c:v>
                </c:pt>
                <c:pt idx="1">
                  <c:v>7.3079999999999992E-2</c:v>
                </c:pt>
                <c:pt idx="2">
                  <c:v>7.5167999999999999E-2</c:v>
                </c:pt>
                <c:pt idx="3">
                  <c:v>7.5167999999999999E-2</c:v>
                </c:pt>
                <c:pt idx="4">
                  <c:v>7.7256000000000005E-2</c:v>
                </c:pt>
                <c:pt idx="5">
                  <c:v>8.0388000000000001E-2</c:v>
                </c:pt>
                <c:pt idx="6">
                  <c:v>8.560799999999999E-2</c:v>
                </c:pt>
                <c:pt idx="7">
                  <c:v>8.7695999999999996E-2</c:v>
                </c:pt>
                <c:pt idx="8">
                  <c:v>9.0827999999999992E-2</c:v>
                </c:pt>
                <c:pt idx="9">
                  <c:v>9.2915999999999999E-2</c:v>
                </c:pt>
                <c:pt idx="10">
                  <c:v>9.2915999999999999E-2</c:v>
                </c:pt>
                <c:pt idx="11">
                  <c:v>9.2915999999999999E-2</c:v>
                </c:pt>
                <c:pt idx="12">
                  <c:v>9.2915999999999999E-2</c:v>
                </c:pt>
                <c:pt idx="13">
                  <c:v>9.2915999999999999E-2</c:v>
                </c:pt>
                <c:pt idx="14">
                  <c:v>9.2915999999999999E-2</c:v>
                </c:pt>
                <c:pt idx="15">
                  <c:v>0.12945599999999999</c:v>
                </c:pt>
                <c:pt idx="16">
                  <c:v>0.12945599999999999</c:v>
                </c:pt>
                <c:pt idx="17">
                  <c:v>0.12945599999999999</c:v>
                </c:pt>
                <c:pt idx="18">
                  <c:v>0.12945599999999999</c:v>
                </c:pt>
                <c:pt idx="19">
                  <c:v>0.12945599999999999</c:v>
                </c:pt>
                <c:pt idx="20">
                  <c:v>0.12945599999999999</c:v>
                </c:pt>
                <c:pt idx="21">
                  <c:v>0.14302799999999999</c:v>
                </c:pt>
                <c:pt idx="22">
                  <c:v>0.147204</c:v>
                </c:pt>
                <c:pt idx="23">
                  <c:v>0.14929200000000001</c:v>
                </c:pt>
                <c:pt idx="24">
                  <c:v>0.14824799999999999</c:v>
                </c:pt>
                <c:pt idx="25">
                  <c:v>0.14929200000000001</c:v>
                </c:pt>
                <c:pt idx="26">
                  <c:v>0.14824799999999999</c:v>
                </c:pt>
                <c:pt idx="27">
                  <c:v>0.14615999999999998</c:v>
                </c:pt>
                <c:pt idx="28">
                  <c:v>0.14615999999999998</c:v>
                </c:pt>
                <c:pt idx="29">
                  <c:v>0.141984</c:v>
                </c:pt>
                <c:pt idx="30">
                  <c:v>0.141984</c:v>
                </c:pt>
                <c:pt idx="31">
                  <c:v>0.141984</c:v>
                </c:pt>
                <c:pt idx="32">
                  <c:v>0.14511599999999999</c:v>
                </c:pt>
                <c:pt idx="33">
                  <c:v>0.14929200000000001</c:v>
                </c:pt>
                <c:pt idx="34">
                  <c:v>0.163908</c:v>
                </c:pt>
                <c:pt idx="35">
                  <c:v>0.17121599999999998</c:v>
                </c:pt>
                <c:pt idx="36">
                  <c:v>0.19314000000000001</c:v>
                </c:pt>
                <c:pt idx="37">
                  <c:v>0.201492</c:v>
                </c:pt>
                <c:pt idx="38">
                  <c:v>0.21715200000000001</c:v>
                </c:pt>
                <c:pt idx="39">
                  <c:v>0.22550400000000001</c:v>
                </c:pt>
                <c:pt idx="40">
                  <c:v>0.23072400000000001</c:v>
                </c:pt>
                <c:pt idx="41">
                  <c:v>0.22863599999999998</c:v>
                </c:pt>
                <c:pt idx="42">
                  <c:v>0.22237199999999999</c:v>
                </c:pt>
                <c:pt idx="43">
                  <c:v>0.21088799999999999</c:v>
                </c:pt>
                <c:pt idx="44">
                  <c:v>0.20775599999999997</c:v>
                </c:pt>
                <c:pt idx="45">
                  <c:v>0.20357999999999998</c:v>
                </c:pt>
                <c:pt idx="46">
                  <c:v>0.20566799999999999</c:v>
                </c:pt>
                <c:pt idx="47">
                  <c:v>0.20879999999999999</c:v>
                </c:pt>
                <c:pt idx="48">
                  <c:v>0.20775599999999997</c:v>
                </c:pt>
                <c:pt idx="49">
                  <c:v>0.20566799999999999</c:v>
                </c:pt>
                <c:pt idx="50">
                  <c:v>0.204624</c:v>
                </c:pt>
                <c:pt idx="51">
                  <c:v>0.20357999999999998</c:v>
                </c:pt>
                <c:pt idx="52">
                  <c:v>0.204624</c:v>
                </c:pt>
                <c:pt idx="53">
                  <c:v>0.20775599999999997</c:v>
                </c:pt>
                <c:pt idx="54">
                  <c:v>0.21297599999999997</c:v>
                </c:pt>
                <c:pt idx="55">
                  <c:v>0.21610799999999999</c:v>
                </c:pt>
                <c:pt idx="56">
                  <c:v>0.22759199999999999</c:v>
                </c:pt>
                <c:pt idx="57">
                  <c:v>0.22028400000000001</c:v>
                </c:pt>
                <c:pt idx="58">
                  <c:v>0.21193200000000001</c:v>
                </c:pt>
                <c:pt idx="59">
                  <c:v>0.21193200000000001</c:v>
                </c:pt>
                <c:pt idx="60">
                  <c:v>0.19835999999999998</c:v>
                </c:pt>
                <c:pt idx="61">
                  <c:v>0.19731599999999999</c:v>
                </c:pt>
                <c:pt idx="62">
                  <c:v>0.19522799999999998</c:v>
                </c:pt>
                <c:pt idx="63">
                  <c:v>0.19522799999999998</c:v>
                </c:pt>
                <c:pt idx="64">
                  <c:v>0.19731599999999999</c:v>
                </c:pt>
                <c:pt idx="65">
                  <c:v>0.20671200000000001</c:v>
                </c:pt>
                <c:pt idx="66">
                  <c:v>0.20253599999999997</c:v>
                </c:pt>
                <c:pt idx="67">
                  <c:v>0.19835999999999998</c:v>
                </c:pt>
                <c:pt idx="68">
                  <c:v>0.18687599999999999</c:v>
                </c:pt>
                <c:pt idx="69">
                  <c:v>0.18687599999999999</c:v>
                </c:pt>
                <c:pt idx="70">
                  <c:v>0.17434799999999998</c:v>
                </c:pt>
                <c:pt idx="71">
                  <c:v>0.17330400000000001</c:v>
                </c:pt>
                <c:pt idx="72">
                  <c:v>0.17539199999999999</c:v>
                </c:pt>
                <c:pt idx="73">
                  <c:v>0.18061199999999999</c:v>
                </c:pt>
                <c:pt idx="74">
                  <c:v>0.17539199999999999</c:v>
                </c:pt>
                <c:pt idx="75">
                  <c:v>0.17121599999999998</c:v>
                </c:pt>
                <c:pt idx="76">
                  <c:v>0.17539199999999999</c:v>
                </c:pt>
                <c:pt idx="77">
                  <c:v>0.16808400000000001</c:v>
                </c:pt>
                <c:pt idx="78">
                  <c:v>0.17434799999999998</c:v>
                </c:pt>
                <c:pt idx="79">
                  <c:v>0.17434799999999998</c:v>
                </c:pt>
                <c:pt idx="80">
                  <c:v>0.18478799999999998</c:v>
                </c:pt>
                <c:pt idx="81">
                  <c:v>0.18896400000000002</c:v>
                </c:pt>
                <c:pt idx="82">
                  <c:v>0.18896400000000002</c:v>
                </c:pt>
                <c:pt idx="83">
                  <c:v>0.196272</c:v>
                </c:pt>
                <c:pt idx="84">
                  <c:v>0.17226</c:v>
                </c:pt>
                <c:pt idx="85">
                  <c:v>0.16181999999999999</c:v>
                </c:pt>
                <c:pt idx="86">
                  <c:v>0.155556</c:v>
                </c:pt>
                <c:pt idx="87">
                  <c:v>0.158688</c:v>
                </c:pt>
                <c:pt idx="88">
                  <c:v>0.15137999999999999</c:v>
                </c:pt>
                <c:pt idx="89">
                  <c:v>0.14824799999999999</c:v>
                </c:pt>
                <c:pt idx="90">
                  <c:v>0.15137999999999999</c:v>
                </c:pt>
                <c:pt idx="91">
                  <c:v>0.14929200000000001</c:v>
                </c:pt>
                <c:pt idx="92">
                  <c:v>0.15764399999999998</c:v>
                </c:pt>
                <c:pt idx="93">
                  <c:v>0.16286399999999998</c:v>
                </c:pt>
                <c:pt idx="94">
                  <c:v>0.18165599999999998</c:v>
                </c:pt>
                <c:pt idx="95">
                  <c:v>0.20566799999999999</c:v>
                </c:pt>
                <c:pt idx="96">
                  <c:v>0.21506400000000001</c:v>
                </c:pt>
                <c:pt idx="97">
                  <c:v>0.21401999999999999</c:v>
                </c:pt>
                <c:pt idx="98">
                  <c:v>0.22028400000000001</c:v>
                </c:pt>
                <c:pt idx="99">
                  <c:v>0.23072400000000001</c:v>
                </c:pt>
                <c:pt idx="100">
                  <c:v>0.22028400000000001</c:v>
                </c:pt>
                <c:pt idx="101">
                  <c:v>0.199404</c:v>
                </c:pt>
                <c:pt idx="102">
                  <c:v>0.18687599999999999</c:v>
                </c:pt>
                <c:pt idx="103">
                  <c:v>0.160776</c:v>
                </c:pt>
                <c:pt idx="104">
                  <c:v>0.15346799999999999</c:v>
                </c:pt>
                <c:pt idx="105">
                  <c:v>0.15346799999999999</c:v>
                </c:pt>
                <c:pt idx="106">
                  <c:v>0.14615999999999998</c:v>
                </c:pt>
                <c:pt idx="107">
                  <c:v>0.150336</c:v>
                </c:pt>
                <c:pt idx="108">
                  <c:v>0.15659999999999999</c:v>
                </c:pt>
                <c:pt idx="109">
                  <c:v>0.15973200000000001</c:v>
                </c:pt>
                <c:pt idx="110">
                  <c:v>0.14824799999999999</c:v>
                </c:pt>
                <c:pt idx="111">
                  <c:v>0.14929200000000001</c:v>
                </c:pt>
                <c:pt idx="112">
                  <c:v>0.152424</c:v>
                </c:pt>
                <c:pt idx="113">
                  <c:v>0.13780799999999999</c:v>
                </c:pt>
                <c:pt idx="114">
                  <c:v>0.12945599999999999</c:v>
                </c:pt>
                <c:pt idx="115">
                  <c:v>0.119016</c:v>
                </c:pt>
                <c:pt idx="116">
                  <c:v>0.12214799999999999</c:v>
                </c:pt>
                <c:pt idx="117">
                  <c:v>0.13467599999999999</c:v>
                </c:pt>
                <c:pt idx="118">
                  <c:v>0.152424</c:v>
                </c:pt>
                <c:pt idx="119">
                  <c:v>0.15346799999999999</c:v>
                </c:pt>
                <c:pt idx="120">
                  <c:v>0.14407200000000001</c:v>
                </c:pt>
                <c:pt idx="121">
                  <c:v>0.147204</c:v>
                </c:pt>
                <c:pt idx="122">
                  <c:v>0.155556</c:v>
                </c:pt>
                <c:pt idx="123">
                  <c:v>0.16703999999999999</c:v>
                </c:pt>
                <c:pt idx="124">
                  <c:v>0.163908</c:v>
                </c:pt>
                <c:pt idx="125">
                  <c:v>0.16181999999999999</c:v>
                </c:pt>
                <c:pt idx="126">
                  <c:v>0.16286399999999998</c:v>
                </c:pt>
                <c:pt idx="127">
                  <c:v>0.15973200000000001</c:v>
                </c:pt>
                <c:pt idx="128">
                  <c:v>0.150336</c:v>
                </c:pt>
                <c:pt idx="129">
                  <c:v>0.165996</c:v>
                </c:pt>
                <c:pt idx="130">
                  <c:v>0.14615999999999998</c:v>
                </c:pt>
                <c:pt idx="131">
                  <c:v>0.13572000000000001</c:v>
                </c:pt>
                <c:pt idx="132">
                  <c:v>0.13989599999999999</c:v>
                </c:pt>
                <c:pt idx="133">
                  <c:v>0.13989599999999999</c:v>
                </c:pt>
                <c:pt idx="134">
                  <c:v>0.13572000000000001</c:v>
                </c:pt>
                <c:pt idx="135">
                  <c:v>0.147204</c:v>
                </c:pt>
                <c:pt idx="136">
                  <c:v>0.13572000000000001</c:v>
                </c:pt>
                <c:pt idx="137">
                  <c:v>0.13572000000000001</c:v>
                </c:pt>
                <c:pt idx="138">
                  <c:v>0.13467599999999999</c:v>
                </c:pt>
                <c:pt idx="139">
                  <c:v>0.12632399999999999</c:v>
                </c:pt>
                <c:pt idx="140">
                  <c:v>0.119016</c:v>
                </c:pt>
                <c:pt idx="141">
                  <c:v>0.12319200000000001</c:v>
                </c:pt>
                <c:pt idx="142">
                  <c:v>0.119016</c:v>
                </c:pt>
                <c:pt idx="143">
                  <c:v>0.12632399999999999</c:v>
                </c:pt>
                <c:pt idx="144">
                  <c:v>0.1305</c:v>
                </c:pt>
                <c:pt idx="145">
                  <c:v>0.133632</c:v>
                </c:pt>
                <c:pt idx="146">
                  <c:v>0.12736799999999998</c:v>
                </c:pt>
                <c:pt idx="147">
                  <c:v>0.12945599999999999</c:v>
                </c:pt>
                <c:pt idx="148">
                  <c:v>0.12528</c:v>
                </c:pt>
                <c:pt idx="149">
                  <c:v>0.11588399999999999</c:v>
                </c:pt>
                <c:pt idx="150">
                  <c:v>0.103356</c:v>
                </c:pt>
                <c:pt idx="151">
                  <c:v>9.917999999999999E-2</c:v>
                </c:pt>
                <c:pt idx="152">
                  <c:v>0.10648799999999999</c:v>
                </c:pt>
                <c:pt idx="153">
                  <c:v>0.10962</c:v>
                </c:pt>
                <c:pt idx="154">
                  <c:v>0.12528</c:v>
                </c:pt>
                <c:pt idx="155">
                  <c:v>0.147204</c:v>
                </c:pt>
                <c:pt idx="156">
                  <c:v>0.196272</c:v>
                </c:pt>
                <c:pt idx="157">
                  <c:v>0.243252</c:v>
                </c:pt>
                <c:pt idx="158">
                  <c:v>0.256824</c:v>
                </c:pt>
                <c:pt idx="159">
                  <c:v>0.29127599999999998</c:v>
                </c:pt>
                <c:pt idx="160">
                  <c:v>0.30380400000000002</c:v>
                </c:pt>
                <c:pt idx="161">
                  <c:v>0.29858400000000002</c:v>
                </c:pt>
                <c:pt idx="162">
                  <c:v>0.272484</c:v>
                </c:pt>
                <c:pt idx="163">
                  <c:v>0.24951599999999999</c:v>
                </c:pt>
                <c:pt idx="164">
                  <c:v>0.19835999999999998</c:v>
                </c:pt>
                <c:pt idx="165">
                  <c:v>0.15973200000000001</c:v>
                </c:pt>
                <c:pt idx="166">
                  <c:v>0.141984</c:v>
                </c:pt>
                <c:pt idx="167">
                  <c:v>0.119016</c:v>
                </c:pt>
                <c:pt idx="168">
                  <c:v>0.10857600000000001</c:v>
                </c:pt>
                <c:pt idx="169">
                  <c:v>8.9783999999999989E-2</c:v>
                </c:pt>
                <c:pt idx="170">
                  <c:v>9.6047999999999994E-2</c:v>
                </c:pt>
                <c:pt idx="171">
                  <c:v>9.8136000000000001E-2</c:v>
                </c:pt>
                <c:pt idx="172">
                  <c:v>0.102312</c:v>
                </c:pt>
                <c:pt idx="173">
                  <c:v>0.10648799999999999</c:v>
                </c:pt>
                <c:pt idx="174">
                  <c:v>0.12214799999999999</c:v>
                </c:pt>
                <c:pt idx="175">
                  <c:v>0.12945599999999999</c:v>
                </c:pt>
                <c:pt idx="176">
                  <c:v>0.12945599999999999</c:v>
                </c:pt>
                <c:pt idx="177">
                  <c:v>0.12214799999999999</c:v>
                </c:pt>
                <c:pt idx="178">
                  <c:v>0.124236</c:v>
                </c:pt>
                <c:pt idx="179">
                  <c:v>0.12110399999999999</c:v>
                </c:pt>
                <c:pt idx="180">
                  <c:v>0.107532</c:v>
                </c:pt>
                <c:pt idx="181">
                  <c:v>0.10126799999999998</c:v>
                </c:pt>
                <c:pt idx="182">
                  <c:v>9.0827999999999992E-2</c:v>
                </c:pt>
                <c:pt idx="183">
                  <c:v>8.560799999999999E-2</c:v>
                </c:pt>
                <c:pt idx="184">
                  <c:v>8.1431999999999991E-2</c:v>
                </c:pt>
                <c:pt idx="185">
                  <c:v>7.9343999999999998E-2</c:v>
                </c:pt>
                <c:pt idx="186">
                  <c:v>7.7256000000000005E-2</c:v>
                </c:pt>
                <c:pt idx="187">
                  <c:v>7.6212000000000002E-2</c:v>
                </c:pt>
                <c:pt idx="188">
                  <c:v>8.2476000000000008E-2</c:v>
                </c:pt>
                <c:pt idx="189">
                  <c:v>8.4563999999999986E-2</c:v>
                </c:pt>
                <c:pt idx="190">
                  <c:v>8.560799999999999E-2</c:v>
                </c:pt>
                <c:pt idx="191">
                  <c:v>8.1431999999999991E-2</c:v>
                </c:pt>
                <c:pt idx="192">
                  <c:v>7.8299999999999995E-2</c:v>
                </c:pt>
                <c:pt idx="193">
                  <c:v>7.4123999999999995E-2</c:v>
                </c:pt>
                <c:pt idx="194">
                  <c:v>7.0992E-2</c:v>
                </c:pt>
                <c:pt idx="195">
                  <c:v>6.5771999999999997E-2</c:v>
                </c:pt>
                <c:pt idx="196">
                  <c:v>6.4727999999999994E-2</c:v>
                </c:pt>
                <c:pt idx="197">
                  <c:v>6.3683999999999991E-2</c:v>
                </c:pt>
                <c:pt idx="198">
                  <c:v>6.1596000000000005E-2</c:v>
                </c:pt>
                <c:pt idx="199">
                  <c:v>5.5331999999999999E-2</c:v>
                </c:pt>
                <c:pt idx="200">
                  <c:v>5.6376000000000002E-2</c:v>
                </c:pt>
                <c:pt idx="201">
                  <c:v>5.3243999999999993E-2</c:v>
                </c:pt>
                <c:pt idx="202">
                  <c:v>5.1156E-2</c:v>
                </c:pt>
                <c:pt idx="203">
                  <c:v>5.1156E-2</c:v>
                </c:pt>
                <c:pt idx="204">
                  <c:v>5.2199999999999996E-2</c:v>
                </c:pt>
                <c:pt idx="205">
                  <c:v>5.3243999999999993E-2</c:v>
                </c:pt>
                <c:pt idx="206">
                  <c:v>5.7419999999999999E-2</c:v>
                </c:pt>
                <c:pt idx="207">
                  <c:v>6.6816E-2</c:v>
                </c:pt>
                <c:pt idx="208">
                  <c:v>8.0388000000000001E-2</c:v>
                </c:pt>
                <c:pt idx="209">
                  <c:v>8.9783999999999989E-2</c:v>
                </c:pt>
                <c:pt idx="210">
                  <c:v>0.110664</c:v>
                </c:pt>
                <c:pt idx="211">
                  <c:v>0.12528</c:v>
                </c:pt>
                <c:pt idx="212">
                  <c:v>0.133632</c:v>
                </c:pt>
                <c:pt idx="213">
                  <c:v>0.14302799999999999</c:v>
                </c:pt>
                <c:pt idx="214">
                  <c:v>0.14824799999999999</c:v>
                </c:pt>
                <c:pt idx="215">
                  <c:v>0.14824799999999999</c:v>
                </c:pt>
                <c:pt idx="216">
                  <c:v>0.14929200000000001</c:v>
                </c:pt>
                <c:pt idx="217">
                  <c:v>0.14929200000000001</c:v>
                </c:pt>
                <c:pt idx="218">
                  <c:v>0.147204</c:v>
                </c:pt>
                <c:pt idx="219">
                  <c:v>0.14615999999999998</c:v>
                </c:pt>
                <c:pt idx="220">
                  <c:v>0.14093999999999998</c:v>
                </c:pt>
                <c:pt idx="221">
                  <c:v>0.13780799999999999</c:v>
                </c:pt>
                <c:pt idx="222">
                  <c:v>0.13467599999999999</c:v>
                </c:pt>
                <c:pt idx="223">
                  <c:v>0.13258799999999998</c:v>
                </c:pt>
                <c:pt idx="224">
                  <c:v>0.13154399999999999</c:v>
                </c:pt>
                <c:pt idx="225">
                  <c:v>0.12528</c:v>
                </c:pt>
                <c:pt idx="226">
                  <c:v>0.12319200000000001</c:v>
                </c:pt>
                <c:pt idx="227">
                  <c:v>0.11797200000000001</c:v>
                </c:pt>
                <c:pt idx="228">
                  <c:v>0.11484</c:v>
                </c:pt>
                <c:pt idx="229">
                  <c:v>0.11588399999999999</c:v>
                </c:pt>
                <c:pt idx="230">
                  <c:v>0.12214799999999999</c:v>
                </c:pt>
                <c:pt idx="231">
                  <c:v>0.1305</c:v>
                </c:pt>
                <c:pt idx="232">
                  <c:v>0.1305</c:v>
                </c:pt>
                <c:pt idx="233">
                  <c:v>0.15137999999999999</c:v>
                </c:pt>
                <c:pt idx="234">
                  <c:v>0.16808400000000001</c:v>
                </c:pt>
                <c:pt idx="235">
                  <c:v>0.17434799999999998</c:v>
                </c:pt>
                <c:pt idx="236">
                  <c:v>0.18792</c:v>
                </c:pt>
                <c:pt idx="237">
                  <c:v>0.194184</c:v>
                </c:pt>
                <c:pt idx="238">
                  <c:v>0.19731599999999999</c:v>
                </c:pt>
                <c:pt idx="239">
                  <c:v>0.204624</c:v>
                </c:pt>
                <c:pt idx="240">
                  <c:v>0.21088799999999999</c:v>
                </c:pt>
                <c:pt idx="241">
                  <c:v>0.21297599999999997</c:v>
                </c:pt>
                <c:pt idx="242">
                  <c:v>0.21715200000000001</c:v>
                </c:pt>
                <c:pt idx="243">
                  <c:v>0.22341599999999998</c:v>
                </c:pt>
                <c:pt idx="244">
                  <c:v>0.23072400000000001</c:v>
                </c:pt>
                <c:pt idx="245">
                  <c:v>0.24220799999999998</c:v>
                </c:pt>
                <c:pt idx="246">
                  <c:v>0.262044</c:v>
                </c:pt>
                <c:pt idx="247">
                  <c:v>0.26935199999999998</c:v>
                </c:pt>
                <c:pt idx="248">
                  <c:v>0.27561599999999997</c:v>
                </c:pt>
                <c:pt idx="249">
                  <c:v>0.28709999999999997</c:v>
                </c:pt>
                <c:pt idx="250">
                  <c:v>0.29127599999999998</c:v>
                </c:pt>
                <c:pt idx="251">
                  <c:v>0.29962800000000001</c:v>
                </c:pt>
                <c:pt idx="252">
                  <c:v>0.31841999999999998</c:v>
                </c:pt>
                <c:pt idx="253">
                  <c:v>0.30484800000000001</c:v>
                </c:pt>
                <c:pt idx="254">
                  <c:v>0.31215599999999999</c:v>
                </c:pt>
                <c:pt idx="255">
                  <c:v>0.31424400000000002</c:v>
                </c:pt>
                <c:pt idx="256">
                  <c:v>0.31528799999999996</c:v>
                </c:pt>
                <c:pt idx="257">
                  <c:v>0.31946400000000003</c:v>
                </c:pt>
                <c:pt idx="258">
                  <c:v>0.32363999999999998</c:v>
                </c:pt>
                <c:pt idx="259">
                  <c:v>0.32885999999999999</c:v>
                </c:pt>
                <c:pt idx="260">
                  <c:v>0.34034399999999998</c:v>
                </c:pt>
                <c:pt idx="261">
                  <c:v>0.35182800000000003</c:v>
                </c:pt>
                <c:pt idx="262">
                  <c:v>0.35600399999999999</c:v>
                </c:pt>
                <c:pt idx="263">
                  <c:v>0.36435599999999996</c:v>
                </c:pt>
                <c:pt idx="264">
                  <c:v>0.37166399999999999</c:v>
                </c:pt>
                <c:pt idx="265">
                  <c:v>0.376884</c:v>
                </c:pt>
                <c:pt idx="266">
                  <c:v>0.37584000000000001</c:v>
                </c:pt>
                <c:pt idx="267">
                  <c:v>0.36748800000000004</c:v>
                </c:pt>
                <c:pt idx="268">
                  <c:v>0.3654</c:v>
                </c:pt>
                <c:pt idx="269">
                  <c:v>0.35704800000000003</c:v>
                </c:pt>
                <c:pt idx="270">
                  <c:v>0.35913599999999996</c:v>
                </c:pt>
                <c:pt idx="271">
                  <c:v>0.35704800000000003</c:v>
                </c:pt>
                <c:pt idx="272">
                  <c:v>0.34556399999999998</c:v>
                </c:pt>
                <c:pt idx="273">
                  <c:v>0.34347599999999995</c:v>
                </c:pt>
                <c:pt idx="274">
                  <c:v>0.37270800000000004</c:v>
                </c:pt>
                <c:pt idx="275">
                  <c:v>0.39149999999999996</c:v>
                </c:pt>
                <c:pt idx="276">
                  <c:v>0.43325999999999998</c:v>
                </c:pt>
                <c:pt idx="277">
                  <c:v>0.45309599999999994</c:v>
                </c:pt>
                <c:pt idx="278">
                  <c:v>0.46457999999999999</c:v>
                </c:pt>
                <c:pt idx="279">
                  <c:v>0.49903199999999998</c:v>
                </c:pt>
                <c:pt idx="280">
                  <c:v>0.51469199999999993</c:v>
                </c:pt>
                <c:pt idx="281">
                  <c:v>0.55853999999999993</c:v>
                </c:pt>
                <c:pt idx="282">
                  <c:v>0.56584800000000002</c:v>
                </c:pt>
                <c:pt idx="283">
                  <c:v>0.61073999999999995</c:v>
                </c:pt>
                <c:pt idx="284">
                  <c:v>0.583596</c:v>
                </c:pt>
                <c:pt idx="285">
                  <c:v>0.57106800000000002</c:v>
                </c:pt>
                <c:pt idx="286">
                  <c:v>0.59716800000000003</c:v>
                </c:pt>
                <c:pt idx="287">
                  <c:v>0.60343199999999997</c:v>
                </c:pt>
                <c:pt idx="288">
                  <c:v>0.57628800000000002</c:v>
                </c:pt>
                <c:pt idx="289">
                  <c:v>0.49276800000000004</c:v>
                </c:pt>
                <c:pt idx="290">
                  <c:v>0.46666800000000003</c:v>
                </c:pt>
                <c:pt idx="291">
                  <c:v>0.43012800000000001</c:v>
                </c:pt>
                <c:pt idx="292">
                  <c:v>0.43117199999999994</c:v>
                </c:pt>
                <c:pt idx="293">
                  <c:v>0.43012800000000001</c:v>
                </c:pt>
                <c:pt idx="294">
                  <c:v>0.44056800000000002</c:v>
                </c:pt>
                <c:pt idx="295">
                  <c:v>0.47710800000000003</c:v>
                </c:pt>
                <c:pt idx="296">
                  <c:v>0.54810000000000003</c:v>
                </c:pt>
                <c:pt idx="297">
                  <c:v>0.59507999999999994</c:v>
                </c:pt>
                <c:pt idx="298">
                  <c:v>0.6869519999999999</c:v>
                </c:pt>
                <c:pt idx="299">
                  <c:v>0.77256000000000002</c:v>
                </c:pt>
                <c:pt idx="300">
                  <c:v>0.79865999999999993</c:v>
                </c:pt>
                <c:pt idx="301">
                  <c:v>0.87069600000000003</c:v>
                </c:pt>
                <c:pt idx="302">
                  <c:v>0.97509600000000007</c:v>
                </c:pt>
                <c:pt idx="303">
                  <c:v>1.00224</c:v>
                </c:pt>
                <c:pt idx="304">
                  <c:v>0.98658000000000001</c:v>
                </c:pt>
                <c:pt idx="305">
                  <c:v>0.96152399999999993</c:v>
                </c:pt>
                <c:pt idx="306">
                  <c:v>0.94586399999999993</c:v>
                </c:pt>
                <c:pt idx="307">
                  <c:v>0.91558799999999996</c:v>
                </c:pt>
                <c:pt idx="308">
                  <c:v>0.91454399999999991</c:v>
                </c:pt>
                <c:pt idx="309">
                  <c:v>0.88948799999999995</c:v>
                </c:pt>
                <c:pt idx="310">
                  <c:v>0.86547600000000002</c:v>
                </c:pt>
                <c:pt idx="311">
                  <c:v>0.88113600000000003</c:v>
                </c:pt>
                <c:pt idx="312">
                  <c:v>0.85921199999999998</c:v>
                </c:pt>
                <c:pt idx="313">
                  <c:v>0.87591600000000003</c:v>
                </c:pt>
                <c:pt idx="314">
                  <c:v>0.8832239999999999</c:v>
                </c:pt>
                <c:pt idx="315">
                  <c:v>0.83206800000000003</c:v>
                </c:pt>
                <c:pt idx="316">
                  <c:v>0.80596800000000002</c:v>
                </c:pt>
                <c:pt idx="317">
                  <c:v>0.79657199999999995</c:v>
                </c:pt>
                <c:pt idx="318">
                  <c:v>0.80283599999999999</c:v>
                </c:pt>
                <c:pt idx="319">
                  <c:v>0.81223199999999995</c:v>
                </c:pt>
                <c:pt idx="320">
                  <c:v>0.85816800000000004</c:v>
                </c:pt>
                <c:pt idx="321">
                  <c:v>0.87278399999999989</c:v>
                </c:pt>
                <c:pt idx="322">
                  <c:v>0.89157600000000004</c:v>
                </c:pt>
                <c:pt idx="323">
                  <c:v>0.91036799999999996</c:v>
                </c:pt>
                <c:pt idx="324">
                  <c:v>0.92602799999999996</c:v>
                </c:pt>
                <c:pt idx="325">
                  <c:v>0.91454399999999991</c:v>
                </c:pt>
                <c:pt idx="326">
                  <c:v>0.89575199999999999</c:v>
                </c:pt>
                <c:pt idx="327">
                  <c:v>0.88217999999999996</c:v>
                </c:pt>
                <c:pt idx="328">
                  <c:v>0.89575199999999999</c:v>
                </c:pt>
                <c:pt idx="329">
                  <c:v>0.91245600000000004</c:v>
                </c:pt>
                <c:pt idx="330">
                  <c:v>0.88113600000000003</c:v>
                </c:pt>
                <c:pt idx="331">
                  <c:v>0.87382800000000005</c:v>
                </c:pt>
                <c:pt idx="332">
                  <c:v>0.85816800000000004</c:v>
                </c:pt>
                <c:pt idx="333">
                  <c:v>0.86443199999999998</c:v>
                </c:pt>
                <c:pt idx="334">
                  <c:v>0.86965199999999998</c:v>
                </c:pt>
                <c:pt idx="335">
                  <c:v>0.92602799999999996</c:v>
                </c:pt>
                <c:pt idx="336">
                  <c:v>0.92602799999999996</c:v>
                </c:pt>
                <c:pt idx="337">
                  <c:v>0.93020399999999992</c:v>
                </c:pt>
                <c:pt idx="338">
                  <c:v>0.92602799999999996</c:v>
                </c:pt>
                <c:pt idx="339">
                  <c:v>0.90827999999999998</c:v>
                </c:pt>
                <c:pt idx="340">
                  <c:v>0.90097199999999988</c:v>
                </c:pt>
                <c:pt idx="341">
                  <c:v>0.88113600000000003</c:v>
                </c:pt>
                <c:pt idx="342">
                  <c:v>0.83624399999999988</c:v>
                </c:pt>
                <c:pt idx="343">
                  <c:v>0.80074800000000002</c:v>
                </c:pt>
                <c:pt idx="344">
                  <c:v>0.78195599999999998</c:v>
                </c:pt>
                <c:pt idx="345">
                  <c:v>0.84250800000000003</c:v>
                </c:pt>
                <c:pt idx="346">
                  <c:v>0.84355199999999997</c:v>
                </c:pt>
                <c:pt idx="347">
                  <c:v>0.86651999999999996</c:v>
                </c:pt>
                <c:pt idx="348">
                  <c:v>0.95212799999999997</c:v>
                </c:pt>
                <c:pt idx="349">
                  <c:v>0.98136000000000001</c:v>
                </c:pt>
                <c:pt idx="350">
                  <c:v>1.00746</c:v>
                </c:pt>
                <c:pt idx="351">
                  <c:v>0.9657</c:v>
                </c:pt>
                <c:pt idx="352">
                  <c:v>0.96465600000000007</c:v>
                </c:pt>
                <c:pt idx="353">
                  <c:v>0.96361199999999991</c:v>
                </c:pt>
                <c:pt idx="354">
                  <c:v>0.88217999999999996</c:v>
                </c:pt>
                <c:pt idx="355">
                  <c:v>0.84772800000000004</c:v>
                </c:pt>
                <c:pt idx="356">
                  <c:v>0.81953999999999994</c:v>
                </c:pt>
                <c:pt idx="357">
                  <c:v>0.78717599999999999</c:v>
                </c:pt>
                <c:pt idx="358">
                  <c:v>0.77256000000000002</c:v>
                </c:pt>
                <c:pt idx="359">
                  <c:v>0.65041199999999999</c:v>
                </c:pt>
                <c:pt idx="360">
                  <c:v>0.54288000000000003</c:v>
                </c:pt>
                <c:pt idx="361">
                  <c:v>0.48963599999999996</c:v>
                </c:pt>
                <c:pt idx="362">
                  <c:v>0.46457999999999999</c:v>
                </c:pt>
                <c:pt idx="363">
                  <c:v>0.42386400000000002</c:v>
                </c:pt>
                <c:pt idx="364">
                  <c:v>0.40507199999999993</c:v>
                </c:pt>
                <c:pt idx="365">
                  <c:v>0.39567599999999997</c:v>
                </c:pt>
                <c:pt idx="366">
                  <c:v>0.414468</c:v>
                </c:pt>
                <c:pt idx="367">
                  <c:v>0.41342400000000001</c:v>
                </c:pt>
                <c:pt idx="368">
                  <c:v>0.38001599999999996</c:v>
                </c:pt>
                <c:pt idx="369">
                  <c:v>0.36748800000000004</c:v>
                </c:pt>
                <c:pt idx="370">
                  <c:v>0.36226800000000003</c:v>
                </c:pt>
                <c:pt idx="371">
                  <c:v>0.36644399999999999</c:v>
                </c:pt>
                <c:pt idx="372">
                  <c:v>0.39149999999999996</c:v>
                </c:pt>
                <c:pt idx="373">
                  <c:v>0.39776400000000001</c:v>
                </c:pt>
                <c:pt idx="374">
                  <c:v>0.56689199999999995</c:v>
                </c:pt>
                <c:pt idx="375">
                  <c:v>0.62848800000000005</c:v>
                </c:pt>
                <c:pt idx="376">
                  <c:v>0.72766799999999998</c:v>
                </c:pt>
                <c:pt idx="377">
                  <c:v>0.81223199999999995</c:v>
                </c:pt>
                <c:pt idx="378">
                  <c:v>0.84981600000000002</c:v>
                </c:pt>
                <c:pt idx="379">
                  <c:v>0.83624399999999988</c:v>
                </c:pt>
                <c:pt idx="380">
                  <c:v>0.81953999999999994</c:v>
                </c:pt>
                <c:pt idx="381">
                  <c:v>0.71827199999999991</c:v>
                </c:pt>
                <c:pt idx="382">
                  <c:v>0.69321600000000005</c:v>
                </c:pt>
                <c:pt idx="383">
                  <c:v>0.72036</c:v>
                </c:pt>
                <c:pt idx="384">
                  <c:v>0.78508800000000001</c:v>
                </c:pt>
                <c:pt idx="385">
                  <c:v>0.83833199999999997</c:v>
                </c:pt>
                <c:pt idx="386">
                  <c:v>0.84668399999999988</c:v>
                </c:pt>
                <c:pt idx="387">
                  <c:v>0.91558799999999996</c:v>
                </c:pt>
                <c:pt idx="388">
                  <c:v>0.95108399999999993</c:v>
                </c:pt>
                <c:pt idx="389">
                  <c:v>0.93646799999999997</c:v>
                </c:pt>
                <c:pt idx="390">
                  <c:v>0.89992799999999995</c:v>
                </c:pt>
                <c:pt idx="391">
                  <c:v>0.88217999999999996</c:v>
                </c:pt>
                <c:pt idx="392">
                  <c:v>0.8884439999999999</c:v>
                </c:pt>
                <c:pt idx="393">
                  <c:v>0.8832239999999999</c:v>
                </c:pt>
                <c:pt idx="394">
                  <c:v>0.82997999999999994</c:v>
                </c:pt>
                <c:pt idx="395">
                  <c:v>0.84041999999999994</c:v>
                </c:pt>
                <c:pt idx="396">
                  <c:v>0.84355199999999997</c:v>
                </c:pt>
                <c:pt idx="397">
                  <c:v>0.78613199999999994</c:v>
                </c:pt>
                <c:pt idx="398">
                  <c:v>0.764208</c:v>
                </c:pt>
                <c:pt idx="399">
                  <c:v>0.76107600000000009</c:v>
                </c:pt>
                <c:pt idx="400">
                  <c:v>0.75794399999999995</c:v>
                </c:pt>
                <c:pt idx="401">
                  <c:v>0.769428</c:v>
                </c:pt>
                <c:pt idx="402">
                  <c:v>0.76316399999999995</c:v>
                </c:pt>
                <c:pt idx="403">
                  <c:v>0.75481199999999993</c:v>
                </c:pt>
                <c:pt idx="404">
                  <c:v>0.74541600000000008</c:v>
                </c:pt>
                <c:pt idx="405">
                  <c:v>0.75585600000000008</c:v>
                </c:pt>
                <c:pt idx="406">
                  <c:v>0.75690000000000002</c:v>
                </c:pt>
                <c:pt idx="407">
                  <c:v>0.75585600000000008</c:v>
                </c:pt>
                <c:pt idx="408">
                  <c:v>0.75063600000000008</c:v>
                </c:pt>
                <c:pt idx="409">
                  <c:v>0.76838399999999996</c:v>
                </c:pt>
                <c:pt idx="410">
                  <c:v>0.78091199999999994</c:v>
                </c:pt>
                <c:pt idx="411">
                  <c:v>0.75376799999999999</c:v>
                </c:pt>
                <c:pt idx="412">
                  <c:v>0.74228399999999994</c:v>
                </c:pt>
                <c:pt idx="413">
                  <c:v>0.73288799999999998</c:v>
                </c:pt>
                <c:pt idx="414">
                  <c:v>0.71618399999999993</c:v>
                </c:pt>
                <c:pt idx="415">
                  <c:v>0.65667599999999993</c:v>
                </c:pt>
                <c:pt idx="416">
                  <c:v>0.55540800000000001</c:v>
                </c:pt>
                <c:pt idx="417">
                  <c:v>0.52722000000000002</c:v>
                </c:pt>
                <c:pt idx="418">
                  <c:v>0.4698</c:v>
                </c:pt>
                <c:pt idx="419">
                  <c:v>0.42595199999999994</c:v>
                </c:pt>
                <c:pt idx="420">
                  <c:v>0.42595199999999994</c:v>
                </c:pt>
                <c:pt idx="421">
                  <c:v>0.50947199999999992</c:v>
                </c:pt>
                <c:pt idx="422">
                  <c:v>0.46666800000000003</c:v>
                </c:pt>
                <c:pt idx="423">
                  <c:v>0.47815199999999997</c:v>
                </c:pt>
                <c:pt idx="424">
                  <c:v>0.50842799999999999</c:v>
                </c:pt>
                <c:pt idx="425">
                  <c:v>0.56897999999999993</c:v>
                </c:pt>
                <c:pt idx="426">
                  <c:v>0.55853999999999993</c:v>
                </c:pt>
                <c:pt idx="427">
                  <c:v>0.573156</c:v>
                </c:pt>
                <c:pt idx="428">
                  <c:v>0.62535599999999991</c:v>
                </c:pt>
                <c:pt idx="429">
                  <c:v>0.67024799999999995</c:v>
                </c:pt>
                <c:pt idx="430">
                  <c:v>0.73288799999999998</c:v>
                </c:pt>
                <c:pt idx="431">
                  <c:v>0.80596800000000002</c:v>
                </c:pt>
                <c:pt idx="432">
                  <c:v>0.84459600000000001</c:v>
                </c:pt>
                <c:pt idx="433">
                  <c:v>0.85712399999999989</c:v>
                </c:pt>
                <c:pt idx="434">
                  <c:v>0.84146399999999988</c:v>
                </c:pt>
                <c:pt idx="435">
                  <c:v>0.93437999999999999</c:v>
                </c:pt>
                <c:pt idx="436">
                  <c:v>0.86756399999999989</c:v>
                </c:pt>
                <c:pt idx="437">
                  <c:v>0.80074800000000002</c:v>
                </c:pt>
                <c:pt idx="438">
                  <c:v>0.78195599999999998</c:v>
                </c:pt>
                <c:pt idx="439">
                  <c:v>0.80179199999999995</c:v>
                </c:pt>
                <c:pt idx="440">
                  <c:v>0.78926399999999997</c:v>
                </c:pt>
                <c:pt idx="441">
                  <c:v>0.77778000000000003</c:v>
                </c:pt>
                <c:pt idx="442">
                  <c:v>0.75063600000000008</c:v>
                </c:pt>
                <c:pt idx="443">
                  <c:v>0.73915199999999992</c:v>
                </c:pt>
                <c:pt idx="444">
                  <c:v>0.72036</c:v>
                </c:pt>
                <c:pt idx="445">
                  <c:v>0.72349199999999991</c:v>
                </c:pt>
                <c:pt idx="446">
                  <c:v>0.71827199999999991</c:v>
                </c:pt>
                <c:pt idx="447">
                  <c:v>0.6921719999999999</c:v>
                </c:pt>
                <c:pt idx="448">
                  <c:v>0.71305199999999991</c:v>
                </c:pt>
                <c:pt idx="449">
                  <c:v>0.72453600000000007</c:v>
                </c:pt>
                <c:pt idx="450">
                  <c:v>0.73080000000000001</c:v>
                </c:pt>
                <c:pt idx="451">
                  <c:v>0.72975600000000007</c:v>
                </c:pt>
                <c:pt idx="452">
                  <c:v>0.74750399999999995</c:v>
                </c:pt>
                <c:pt idx="453">
                  <c:v>0.769428</c:v>
                </c:pt>
                <c:pt idx="454">
                  <c:v>0.77047199999999993</c:v>
                </c:pt>
                <c:pt idx="455">
                  <c:v>0.72036</c:v>
                </c:pt>
                <c:pt idx="456">
                  <c:v>0.6869519999999999</c:v>
                </c:pt>
                <c:pt idx="457">
                  <c:v>0.67651199999999989</c:v>
                </c:pt>
                <c:pt idx="458">
                  <c:v>0.66293999999999997</c:v>
                </c:pt>
                <c:pt idx="459">
                  <c:v>0.65354400000000001</c:v>
                </c:pt>
                <c:pt idx="460">
                  <c:v>0.61387199999999997</c:v>
                </c:pt>
                <c:pt idx="461">
                  <c:v>0.57106800000000002</c:v>
                </c:pt>
                <c:pt idx="462">
                  <c:v>0.59716800000000003</c:v>
                </c:pt>
                <c:pt idx="463">
                  <c:v>0.627444</c:v>
                </c:pt>
                <c:pt idx="464">
                  <c:v>0.65771999999999997</c:v>
                </c:pt>
                <c:pt idx="465">
                  <c:v>0.73810799999999999</c:v>
                </c:pt>
                <c:pt idx="466">
                  <c:v>0.80179199999999995</c:v>
                </c:pt>
                <c:pt idx="467">
                  <c:v>0.77986800000000001</c:v>
                </c:pt>
                <c:pt idx="468">
                  <c:v>0.78821999999999992</c:v>
                </c:pt>
                <c:pt idx="469">
                  <c:v>0.66502799999999995</c:v>
                </c:pt>
                <c:pt idx="470">
                  <c:v>0.62326800000000004</c:v>
                </c:pt>
                <c:pt idx="471">
                  <c:v>0.53974800000000001</c:v>
                </c:pt>
                <c:pt idx="472">
                  <c:v>0.49172399999999999</c:v>
                </c:pt>
                <c:pt idx="473">
                  <c:v>0.47397599999999995</c:v>
                </c:pt>
                <c:pt idx="474">
                  <c:v>0.44891999999999999</c:v>
                </c:pt>
                <c:pt idx="475">
                  <c:v>0.398808</c:v>
                </c:pt>
                <c:pt idx="476">
                  <c:v>0.40820400000000001</c:v>
                </c:pt>
                <c:pt idx="477">
                  <c:v>0.41968800000000001</c:v>
                </c:pt>
                <c:pt idx="478">
                  <c:v>0.44683199999999995</c:v>
                </c:pt>
                <c:pt idx="479">
                  <c:v>0.46144800000000002</c:v>
                </c:pt>
                <c:pt idx="480">
                  <c:v>0.50529599999999997</c:v>
                </c:pt>
                <c:pt idx="481">
                  <c:v>0.51260399999999995</c:v>
                </c:pt>
                <c:pt idx="482">
                  <c:v>0.51051599999999997</c:v>
                </c:pt>
                <c:pt idx="483">
                  <c:v>0.49590000000000001</c:v>
                </c:pt>
                <c:pt idx="484">
                  <c:v>0.50425199999999992</c:v>
                </c:pt>
                <c:pt idx="485">
                  <c:v>0.51260399999999995</c:v>
                </c:pt>
                <c:pt idx="486">
                  <c:v>0.51260399999999995</c:v>
                </c:pt>
                <c:pt idx="487">
                  <c:v>0.54496800000000001</c:v>
                </c:pt>
                <c:pt idx="488">
                  <c:v>0.56375999999999993</c:v>
                </c:pt>
                <c:pt idx="489">
                  <c:v>0.75481199999999993</c:v>
                </c:pt>
                <c:pt idx="490">
                  <c:v>0.75794399999999995</c:v>
                </c:pt>
                <c:pt idx="491">
                  <c:v>0.78299999999999992</c:v>
                </c:pt>
                <c:pt idx="492">
                  <c:v>0.77986800000000001</c:v>
                </c:pt>
                <c:pt idx="493">
                  <c:v>0.82058399999999987</c:v>
                </c:pt>
                <c:pt idx="494">
                  <c:v>0.88739999999999997</c:v>
                </c:pt>
                <c:pt idx="495">
                  <c:v>1.3613759999999999</c:v>
                </c:pt>
                <c:pt idx="496">
                  <c:v>1.176588</c:v>
                </c:pt>
                <c:pt idx="497">
                  <c:v>1.1170799999999999</c:v>
                </c:pt>
                <c:pt idx="498">
                  <c:v>1.2621960000000001</c:v>
                </c:pt>
                <c:pt idx="499">
                  <c:v>1.3718159999999999</c:v>
                </c:pt>
                <c:pt idx="500">
                  <c:v>1.5211079999999999</c:v>
                </c:pt>
                <c:pt idx="501">
                  <c:v>1.2882960000000001</c:v>
                </c:pt>
                <c:pt idx="502">
                  <c:v>1.166148</c:v>
                </c:pt>
                <c:pt idx="503">
                  <c:v>1.0909800000000001</c:v>
                </c:pt>
                <c:pt idx="504">
                  <c:v>1.0356479999999999</c:v>
                </c:pt>
                <c:pt idx="505">
                  <c:v>1.3572</c:v>
                </c:pt>
                <c:pt idx="506">
                  <c:v>1.3572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F4-4767-9616-3E92B6DF8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tsf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Friction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'SCPT-14'!$AP$9</c:f>
              <c:strCache>
                <c:ptCount val="1"/>
                <c:pt idx="0">
                  <c:v>Fr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'SCPT-14'!$AP$13:$AP$9908</c:f>
              <c:numCache>
                <c:formatCode>0.0</c:formatCode>
                <c:ptCount val="9896"/>
                <c:pt idx="0">
                  <c:v>0</c:v>
                </c:pt>
                <c:pt idx="1">
                  <c:v>2.8117866476498157</c:v>
                </c:pt>
                <c:pt idx="2">
                  <c:v>2.8346003115815832</c:v>
                </c:pt>
                <c:pt idx="3">
                  <c:v>2.8380413013300134</c:v>
                </c:pt>
                <c:pt idx="4">
                  <c:v>2.1044960272685156</c:v>
                </c:pt>
                <c:pt idx="5">
                  <c:v>2.0784961008728691</c:v>
                </c:pt>
                <c:pt idx="6">
                  <c:v>2.1289179610631108</c:v>
                </c:pt>
                <c:pt idx="7">
                  <c:v>2.1292547611832169</c:v>
                </c:pt>
                <c:pt idx="8">
                  <c:v>2.2074704697088854</c:v>
                </c:pt>
                <c:pt idx="9">
                  <c:v>2.2568881959098577</c:v>
                </c:pt>
                <c:pt idx="10">
                  <c:v>2.2586520989683416</c:v>
                </c:pt>
                <c:pt idx="11">
                  <c:v>2.2604187613904756</c:v>
                </c:pt>
                <c:pt idx="12">
                  <c:v>2.2621881896562486</c:v>
                </c:pt>
                <c:pt idx="13">
                  <c:v>2.2639603902659542</c:v>
                </c:pt>
                <c:pt idx="14">
                  <c:v>2.2657353697402725</c:v>
                </c:pt>
                <c:pt idx="15">
                  <c:v>3.1417819075648614</c:v>
                </c:pt>
                <c:pt idx="16">
                  <c:v>3.1442353435322512</c:v>
                </c:pt>
                <c:pt idx="17">
                  <c:v>3.1466926142994089</c:v>
                </c:pt>
                <c:pt idx="18">
                  <c:v>3.1491537288642388</c:v>
                </c:pt>
                <c:pt idx="19">
                  <c:v>3.1516186962528212</c:v>
                </c:pt>
                <c:pt idx="20">
                  <c:v>3.1540875255195147</c:v>
                </c:pt>
                <c:pt idx="21">
                  <c:v>3.2818091228445341</c:v>
                </c:pt>
                <c:pt idx="22">
                  <c:v>3.4110314029110849</c:v>
                </c:pt>
                <c:pt idx="23">
                  <c:v>3.5926331804800413</c:v>
                </c:pt>
                <c:pt idx="24">
                  <c:v>3.6435595740216993</c:v>
                </c:pt>
                <c:pt idx="25">
                  <c:v>3.8581828613073044</c:v>
                </c:pt>
                <c:pt idx="26">
                  <c:v>3.8728733492543514</c:v>
                </c:pt>
                <c:pt idx="27">
                  <c:v>3.9226139000509477</c:v>
                </c:pt>
                <c:pt idx="28">
                  <c:v>3.9260015874713274</c:v>
                </c:pt>
                <c:pt idx="29">
                  <c:v>3.9036831250284649</c:v>
                </c:pt>
                <c:pt idx="30">
                  <c:v>3.9071369443573776</c:v>
                </c:pt>
                <c:pt idx="31">
                  <c:v>3.6979332591054703</c:v>
                </c:pt>
                <c:pt idx="32">
                  <c:v>3.5721166546664658</c:v>
                </c:pt>
                <c:pt idx="33">
                  <c:v>3.509055529454117</c:v>
                </c:pt>
                <c:pt idx="34">
                  <c:v>3.803395055389283</c:v>
                </c:pt>
                <c:pt idx="35">
                  <c:v>3.8544600408819139</c:v>
                </c:pt>
                <c:pt idx="36">
                  <c:v>4.3322162756060223</c:v>
                </c:pt>
                <c:pt idx="37">
                  <c:v>4.562376052189995</c:v>
                </c:pt>
                <c:pt idx="38">
                  <c:v>4.8916174781947284</c:v>
                </c:pt>
                <c:pt idx="39">
                  <c:v>5.1819779278845388</c:v>
                </c:pt>
                <c:pt idx="40">
                  <c:v>5.4535410604812942</c:v>
                </c:pt>
                <c:pt idx="41">
                  <c:v>5.4929438058442805</c:v>
                </c:pt>
                <c:pt idx="42">
                  <c:v>5.5018095671667551</c:v>
                </c:pt>
                <c:pt idx="43">
                  <c:v>5.3163856936357456</c:v>
                </c:pt>
                <c:pt idx="44">
                  <c:v>5.1324452502413447</c:v>
                </c:pt>
                <c:pt idx="45">
                  <c:v>4.9856636822040095</c:v>
                </c:pt>
                <c:pt idx="46">
                  <c:v>5.1380561727711695</c:v>
                </c:pt>
                <c:pt idx="47">
                  <c:v>5.1532378047827709</c:v>
                </c:pt>
                <c:pt idx="48">
                  <c:v>5.0579819495164493</c:v>
                </c:pt>
                <c:pt idx="49">
                  <c:v>4.9955676760940957</c:v>
                </c:pt>
                <c:pt idx="50">
                  <c:v>5.0063651182126936</c:v>
                </c:pt>
                <c:pt idx="51">
                  <c:v>5.3490070559220282</c:v>
                </c:pt>
                <c:pt idx="52">
                  <c:v>5.5238392992179914</c:v>
                </c:pt>
                <c:pt idx="53">
                  <c:v>5.7644783766035568</c:v>
                </c:pt>
                <c:pt idx="54">
                  <c:v>5.797929570718785</c:v>
                </c:pt>
                <c:pt idx="55">
                  <c:v>5.7775755638806592</c:v>
                </c:pt>
                <c:pt idx="56">
                  <c:v>6.4395342066182844</c:v>
                </c:pt>
                <c:pt idx="57">
                  <c:v>6.5706329837915511</c:v>
                </c:pt>
                <c:pt idx="58">
                  <c:v>5.8936609370088622</c:v>
                </c:pt>
                <c:pt idx="59">
                  <c:v>5.83450863724656</c:v>
                </c:pt>
                <c:pt idx="60">
                  <c:v>5.5865604591564635</c:v>
                </c:pt>
                <c:pt idx="61">
                  <c:v>5.646274975589809</c:v>
                </c:pt>
                <c:pt idx="62">
                  <c:v>5.5916705809620968</c:v>
                </c:pt>
                <c:pt idx="63">
                  <c:v>5.5968246116786222</c:v>
                </c:pt>
                <c:pt idx="64">
                  <c:v>5.916417737909005</c:v>
                </c:pt>
                <c:pt idx="65">
                  <c:v>6.1913291057666342</c:v>
                </c:pt>
                <c:pt idx="66">
                  <c:v>6.0961407116703565</c:v>
                </c:pt>
                <c:pt idx="67">
                  <c:v>5.7300341518354916</c:v>
                </c:pt>
                <c:pt idx="68">
                  <c:v>5.3618790828335223</c:v>
                </c:pt>
                <c:pt idx="69">
                  <c:v>5.4158688232542938</c:v>
                </c:pt>
                <c:pt idx="70">
                  <c:v>5.1082481700805786</c:v>
                </c:pt>
                <c:pt idx="71">
                  <c:v>5.572072516360759</c:v>
                </c:pt>
                <c:pt idx="72">
                  <c:v>5.7667292674009625</c:v>
                </c:pt>
                <c:pt idx="73">
                  <c:v>6.1971995591806914</c:v>
                </c:pt>
                <c:pt idx="74">
                  <c:v>5.792896070403061</c:v>
                </c:pt>
                <c:pt idx="75">
                  <c:v>5.5181247657755597</c:v>
                </c:pt>
                <c:pt idx="76">
                  <c:v>5.452519419116574</c:v>
                </c:pt>
                <c:pt idx="77">
                  <c:v>5.2302193418148892</c:v>
                </c:pt>
                <c:pt idx="78">
                  <c:v>5.909443747464417</c:v>
                </c:pt>
                <c:pt idx="79">
                  <c:v>5.9428375354608924</c:v>
                </c:pt>
                <c:pt idx="80">
                  <c:v>6.4664012526484571</c:v>
                </c:pt>
                <c:pt idx="81">
                  <c:v>6.9032693746982039</c:v>
                </c:pt>
                <c:pt idx="82">
                  <c:v>7.1112399336237297</c:v>
                </c:pt>
                <c:pt idx="83">
                  <c:v>8.0027695963098857</c:v>
                </c:pt>
                <c:pt idx="84">
                  <c:v>7.0727207540262338</c:v>
                </c:pt>
                <c:pt idx="85">
                  <c:v>6.6517114555148247</c:v>
                </c:pt>
                <c:pt idx="86">
                  <c:v>6.3513777987072135</c:v>
                </c:pt>
                <c:pt idx="87">
                  <c:v>6.6629611251286569</c:v>
                </c:pt>
                <c:pt idx="88">
                  <c:v>6.2457240431471561</c:v>
                </c:pt>
                <c:pt idx="89">
                  <c:v>5.6979859349317499</c:v>
                </c:pt>
                <c:pt idx="90">
                  <c:v>5.7072481644512685</c:v>
                </c:pt>
                <c:pt idx="91">
                  <c:v>4.8819635317755834</c:v>
                </c:pt>
                <c:pt idx="92">
                  <c:v>4.8309648452854175</c:v>
                </c:pt>
                <c:pt idx="93">
                  <c:v>4.6351457900888775</c:v>
                </c:pt>
                <c:pt idx="94">
                  <c:v>4.8536779926506242</c:v>
                </c:pt>
                <c:pt idx="95">
                  <c:v>5.4892532789953092</c:v>
                </c:pt>
                <c:pt idx="96">
                  <c:v>5.9957781050643399</c:v>
                </c:pt>
                <c:pt idx="97">
                  <c:v>6.0059686700387021</c:v>
                </c:pt>
                <c:pt idx="98">
                  <c:v>6.188061572402594</c:v>
                </c:pt>
                <c:pt idx="99">
                  <c:v>6.6744951305241331</c:v>
                </c:pt>
                <c:pt idx="100">
                  <c:v>6.4411113925951611</c:v>
                </c:pt>
                <c:pt idx="101">
                  <c:v>5.6382889911214775</c:v>
                </c:pt>
                <c:pt idx="102">
                  <c:v>5.1388452429676921</c:v>
                </c:pt>
                <c:pt idx="103">
                  <c:v>4.2331030783916725</c:v>
                </c:pt>
                <c:pt idx="104">
                  <c:v>3.7963763482375388</c:v>
                </c:pt>
                <c:pt idx="105">
                  <c:v>3.68067394927249</c:v>
                </c:pt>
                <c:pt idx="106">
                  <c:v>3.4028866223441332</c:v>
                </c:pt>
                <c:pt idx="107">
                  <c:v>3.4216674513086178</c:v>
                </c:pt>
                <c:pt idx="108">
                  <c:v>3.2415648075097709</c:v>
                </c:pt>
                <c:pt idx="109">
                  <c:v>2.9030522400313998</c:v>
                </c:pt>
                <c:pt idx="110">
                  <c:v>2.5766482998960001</c:v>
                </c:pt>
                <c:pt idx="111">
                  <c:v>3.0488092675802934</c:v>
                </c:pt>
                <c:pt idx="112">
                  <c:v>3.9606366473649195</c:v>
                </c:pt>
                <c:pt idx="113">
                  <c:v>3.7746679182979901</c:v>
                </c:pt>
                <c:pt idx="114">
                  <c:v>3.6099856620524977</c:v>
                </c:pt>
                <c:pt idx="115">
                  <c:v>3.1101339251639946</c:v>
                </c:pt>
                <c:pt idx="116">
                  <c:v>3.0133224910956753</c:v>
                </c:pt>
                <c:pt idx="117">
                  <c:v>3.2057035438714196</c:v>
                </c:pt>
                <c:pt idx="118">
                  <c:v>3.5407690650761809</c:v>
                </c:pt>
                <c:pt idx="119">
                  <c:v>3.1710296123137729</c:v>
                </c:pt>
                <c:pt idx="120">
                  <c:v>2.8770147370443042</c:v>
                </c:pt>
                <c:pt idx="121">
                  <c:v>3.1022017443806607</c:v>
                </c:pt>
                <c:pt idx="122">
                  <c:v>3.5263941310703713</c:v>
                </c:pt>
                <c:pt idx="123">
                  <c:v>4.0281978013193536</c:v>
                </c:pt>
                <c:pt idx="124">
                  <c:v>4.2337231925259644</c:v>
                </c:pt>
                <c:pt idx="125">
                  <c:v>4.3319803591190844</c:v>
                </c:pt>
                <c:pt idx="126">
                  <c:v>4.5228396202670256</c:v>
                </c:pt>
                <c:pt idx="127">
                  <c:v>4.577164431401604</c:v>
                </c:pt>
                <c:pt idx="128">
                  <c:v>4.6071136718216437</c:v>
                </c:pt>
                <c:pt idx="129">
                  <c:v>5.3339210402004378</c:v>
                </c:pt>
                <c:pt idx="130">
                  <c:v>4.3629448573918825</c:v>
                </c:pt>
                <c:pt idx="131">
                  <c:v>3.8585260605123057</c:v>
                </c:pt>
                <c:pt idx="132">
                  <c:v>4.4328550899442964</c:v>
                </c:pt>
                <c:pt idx="133">
                  <c:v>3.6748545671103914</c:v>
                </c:pt>
                <c:pt idx="134">
                  <c:v>2.8335261166628301</c:v>
                </c:pt>
                <c:pt idx="135">
                  <c:v>4.1100161566152389</c:v>
                </c:pt>
                <c:pt idx="136">
                  <c:v>4.22769208741411</c:v>
                </c:pt>
                <c:pt idx="137">
                  <c:v>4.2319305061183847</c:v>
                </c:pt>
                <c:pt idx="138">
                  <c:v>4.0362897949474164</c:v>
                </c:pt>
                <c:pt idx="139">
                  <c:v>3.288646931002944</c:v>
                </c:pt>
                <c:pt idx="140">
                  <c:v>3.1689156659458066</c:v>
                </c:pt>
                <c:pt idx="141">
                  <c:v>3.3053541830928226</c:v>
                </c:pt>
                <c:pt idx="142">
                  <c:v>3.1104320415822175</c:v>
                </c:pt>
                <c:pt idx="143">
                  <c:v>3.6593413052166528</c:v>
                </c:pt>
                <c:pt idx="144">
                  <c:v>3.9274504452179513</c:v>
                </c:pt>
                <c:pt idx="145">
                  <c:v>4.2823018264463375</c:v>
                </c:pt>
                <c:pt idx="146">
                  <c:v>4.2261810698878017</c:v>
                </c:pt>
                <c:pt idx="147">
                  <c:v>4.6174115037645782</c:v>
                </c:pt>
                <c:pt idx="148">
                  <c:v>4.2375759792502317</c:v>
                </c:pt>
                <c:pt idx="149">
                  <c:v>3.7900413333893677</c:v>
                </c:pt>
                <c:pt idx="150">
                  <c:v>2.9385153281802712</c:v>
                </c:pt>
                <c:pt idx="151">
                  <c:v>3.1235937686673947</c:v>
                </c:pt>
                <c:pt idx="152">
                  <c:v>2.8647750998526176</c:v>
                </c:pt>
                <c:pt idx="153">
                  <c:v>2.5978465021314978</c:v>
                </c:pt>
                <c:pt idx="154">
                  <c:v>2.936333274411663</c:v>
                </c:pt>
                <c:pt idx="155">
                  <c:v>3.3213592560545164</c:v>
                </c:pt>
                <c:pt idx="156">
                  <c:v>4.5188286294415994</c:v>
                </c:pt>
                <c:pt idx="157">
                  <c:v>6.010591236398457</c:v>
                </c:pt>
                <c:pt idx="158">
                  <c:v>6.9295562846005119</c:v>
                </c:pt>
                <c:pt idx="159">
                  <c:v>8.5443094518880951</c:v>
                </c:pt>
                <c:pt idx="160">
                  <c:v>9.8816527953246958</c:v>
                </c:pt>
                <c:pt idx="161">
                  <c:v>10.704506959667581</c:v>
                </c:pt>
                <c:pt idx="162">
                  <c:v>10.189373456785807</c:v>
                </c:pt>
                <c:pt idx="163">
                  <c:v>9.791019256923752</c:v>
                </c:pt>
                <c:pt idx="164">
                  <c:v>7.7819966797567446</c:v>
                </c:pt>
                <c:pt idx="165">
                  <c:v>6.0506520167340021</c:v>
                </c:pt>
                <c:pt idx="166">
                  <c:v>4.9315146325274712</c:v>
                </c:pt>
                <c:pt idx="167">
                  <c:v>4.0432790502261708</c:v>
                </c:pt>
                <c:pt idx="168">
                  <c:v>3.6591191752791872</c:v>
                </c:pt>
                <c:pt idx="169">
                  <c:v>2.8579647443730454</c:v>
                </c:pt>
                <c:pt idx="170">
                  <c:v>3.0332456456023102</c:v>
                </c:pt>
                <c:pt idx="171">
                  <c:v>3.1130208365927179</c:v>
                </c:pt>
                <c:pt idx="172">
                  <c:v>3.2195587734796702</c:v>
                </c:pt>
                <c:pt idx="173">
                  <c:v>3.2934931753580923</c:v>
                </c:pt>
                <c:pt idx="174">
                  <c:v>3.9951702830356197</c:v>
                </c:pt>
                <c:pt idx="175">
                  <c:v>4.4227960122680532</c:v>
                </c:pt>
                <c:pt idx="176">
                  <c:v>4.9330803506328165</c:v>
                </c:pt>
                <c:pt idx="177">
                  <c:v>4.8021109473976624</c:v>
                </c:pt>
                <c:pt idx="178">
                  <c:v>5.3243500119596039</c:v>
                </c:pt>
                <c:pt idx="179">
                  <c:v>5.3778378725759381</c:v>
                </c:pt>
                <c:pt idx="180">
                  <c:v>4.8198707117148816</c:v>
                </c:pt>
                <c:pt idx="181">
                  <c:v>4.5209370977416006</c:v>
                </c:pt>
                <c:pt idx="182">
                  <c:v>4.0582920654519041</c:v>
                </c:pt>
                <c:pt idx="183">
                  <c:v>3.679860967899379</c:v>
                </c:pt>
                <c:pt idx="184">
                  <c:v>3.2331188767689563</c:v>
                </c:pt>
                <c:pt idx="185">
                  <c:v>3.0680824762933576</c:v>
                </c:pt>
                <c:pt idx="186">
                  <c:v>3.0999914820053895</c:v>
                </c:pt>
                <c:pt idx="187">
                  <c:v>3.0712408925448704</c:v>
                </c:pt>
                <c:pt idx="188">
                  <c:v>3.3638843334759083</c:v>
                </c:pt>
                <c:pt idx="189">
                  <c:v>3.4828798686677045</c:v>
                </c:pt>
                <c:pt idx="190">
                  <c:v>3.5825887392516713</c:v>
                </c:pt>
                <c:pt idx="191">
                  <c:v>3.6519695611081731</c:v>
                </c:pt>
                <c:pt idx="192">
                  <c:v>3.9258385335401713</c:v>
                </c:pt>
                <c:pt idx="193">
                  <c:v>3.8603615303255583</c:v>
                </c:pt>
                <c:pt idx="194">
                  <c:v>4.1468672331668666</c:v>
                </c:pt>
                <c:pt idx="195">
                  <c:v>4.1855510288238742</c:v>
                </c:pt>
                <c:pt idx="196">
                  <c:v>4.7128066808272262</c:v>
                </c:pt>
                <c:pt idx="197">
                  <c:v>5.0954335237472028</c:v>
                </c:pt>
                <c:pt idx="198">
                  <c:v>5.2243067768307121</c:v>
                </c:pt>
                <c:pt idx="199">
                  <c:v>4.7131114446938795</c:v>
                </c:pt>
                <c:pt idx="200">
                  <c:v>4.3777561902898308</c:v>
                </c:pt>
                <c:pt idx="201">
                  <c:v>4.086228351370333</c:v>
                </c:pt>
                <c:pt idx="202">
                  <c:v>3.3052704526111643</c:v>
                </c:pt>
                <c:pt idx="203">
                  <c:v>2.836194876327137</c:v>
                </c:pt>
                <c:pt idx="204">
                  <c:v>2.6437499532785598</c:v>
                </c:pt>
                <c:pt idx="205">
                  <c:v>2.3840252576649363</c:v>
                </c:pt>
                <c:pt idx="206">
                  <c:v>2.4071863643683313</c:v>
                </c:pt>
                <c:pt idx="207">
                  <c:v>2.6642119679195981</c:v>
                </c:pt>
                <c:pt idx="208">
                  <c:v>3.2295984137315665</c:v>
                </c:pt>
                <c:pt idx="209">
                  <c:v>3.5411589443654705</c:v>
                </c:pt>
                <c:pt idx="210">
                  <c:v>4.3075955820754164</c:v>
                </c:pt>
                <c:pt idx="211">
                  <c:v>4.9020496295900529</c:v>
                </c:pt>
                <c:pt idx="212">
                  <c:v>5.3625104754590796</c:v>
                </c:pt>
                <c:pt idx="213">
                  <c:v>5.6768085581449261</c:v>
                </c:pt>
                <c:pt idx="214">
                  <c:v>6.1251411858925877</c:v>
                </c:pt>
                <c:pt idx="215">
                  <c:v>6.3961082834106637</c:v>
                </c:pt>
                <c:pt idx="216">
                  <c:v>6.7795450102990191</c:v>
                </c:pt>
                <c:pt idx="217">
                  <c:v>6.9808123890257976</c:v>
                </c:pt>
                <c:pt idx="218">
                  <c:v>7.611507467523591</c:v>
                </c:pt>
                <c:pt idx="219">
                  <c:v>7.5804979802142842</c:v>
                </c:pt>
                <c:pt idx="220">
                  <c:v>7.4518508601986557</c:v>
                </c:pt>
                <c:pt idx="221">
                  <c:v>7.2782749955889319</c:v>
                </c:pt>
                <c:pt idx="222">
                  <c:v>7.2537004181008973</c:v>
                </c:pt>
                <c:pt idx="223">
                  <c:v>7.1857423010322083</c:v>
                </c:pt>
                <c:pt idx="224">
                  <c:v>6.784498590461939</c:v>
                </c:pt>
                <c:pt idx="225">
                  <c:v>6.3466511688415981</c:v>
                </c:pt>
                <c:pt idx="226">
                  <c:v>5.7754042825191023</c:v>
                </c:pt>
                <c:pt idx="227">
                  <c:v>5.0888680661649168</c:v>
                </c:pt>
                <c:pt idx="228">
                  <c:v>4.5984330635121502</c:v>
                </c:pt>
                <c:pt idx="229">
                  <c:v>4.1771640062640625</c:v>
                </c:pt>
                <c:pt idx="230">
                  <c:v>3.9366218957624781</c:v>
                </c:pt>
                <c:pt idx="231">
                  <c:v>3.9689123399196258</c:v>
                </c:pt>
                <c:pt idx="232">
                  <c:v>3.9734717506985024</c:v>
                </c:pt>
                <c:pt idx="233">
                  <c:v>4.1173885592802142</c:v>
                </c:pt>
                <c:pt idx="234">
                  <c:v>4.2394797900726582</c:v>
                </c:pt>
                <c:pt idx="235">
                  <c:v>4.1629048474389512</c:v>
                </c:pt>
                <c:pt idx="236">
                  <c:v>4.3742321525671866</c:v>
                </c:pt>
                <c:pt idx="237">
                  <c:v>4.1192418436364129</c:v>
                </c:pt>
                <c:pt idx="238">
                  <c:v>3.5194350274045281</c:v>
                </c:pt>
                <c:pt idx="239">
                  <c:v>3.3304072155229334</c:v>
                </c:pt>
                <c:pt idx="240">
                  <c:v>2.9352989068458495</c:v>
                </c:pt>
                <c:pt idx="241">
                  <c:v>2.7778010808945517</c:v>
                </c:pt>
                <c:pt idx="242">
                  <c:v>2.7801077208781075</c:v>
                </c:pt>
                <c:pt idx="243">
                  <c:v>2.8242210463719264</c:v>
                </c:pt>
                <c:pt idx="244">
                  <c:v>2.8123142886350707</c:v>
                </c:pt>
                <c:pt idx="245">
                  <c:v>2.9897358918504824</c:v>
                </c:pt>
                <c:pt idx="246">
                  <c:v>3.2836774793843877</c:v>
                </c:pt>
                <c:pt idx="247">
                  <c:v>3.3610139570873718</c:v>
                </c:pt>
                <c:pt idx="248">
                  <c:v>3.4610055296977209</c:v>
                </c:pt>
                <c:pt idx="249">
                  <c:v>3.4684441028012913</c:v>
                </c:pt>
                <c:pt idx="250">
                  <c:v>3.4110026300259437</c:v>
                </c:pt>
                <c:pt idx="251">
                  <c:v>3.4701233759568288</c:v>
                </c:pt>
                <c:pt idx="252">
                  <c:v>3.6925004723993218</c:v>
                </c:pt>
                <c:pt idx="253">
                  <c:v>3.256976023661514</c:v>
                </c:pt>
                <c:pt idx="254">
                  <c:v>3.2612166049219447</c:v>
                </c:pt>
                <c:pt idx="255">
                  <c:v>3.0409742451417525</c:v>
                </c:pt>
                <c:pt idx="256">
                  <c:v>3.0146550858352308</c:v>
                </c:pt>
                <c:pt idx="257">
                  <c:v>3.0428033346436307</c:v>
                </c:pt>
                <c:pt idx="258">
                  <c:v>3.1127929708633468</c:v>
                </c:pt>
                <c:pt idx="259">
                  <c:v>3.1623686416917605</c:v>
                </c:pt>
                <c:pt idx="260">
                  <c:v>3.1984383338957838</c:v>
                </c:pt>
                <c:pt idx="261">
                  <c:v>3.266561004149255</c:v>
                </c:pt>
                <c:pt idx="262">
                  <c:v>3.4008699151724451</c:v>
                </c:pt>
                <c:pt idx="263">
                  <c:v>3.5307332168771639</c:v>
                </c:pt>
                <c:pt idx="264">
                  <c:v>3.8016241988919646</c:v>
                </c:pt>
                <c:pt idx="265">
                  <c:v>4.0111090620132526</c:v>
                </c:pt>
                <c:pt idx="266">
                  <c:v>3.7967511811114698</c:v>
                </c:pt>
                <c:pt idx="267">
                  <c:v>3.4007766661412564</c:v>
                </c:pt>
                <c:pt idx="268">
                  <c:v>2.7373341280022574</c:v>
                </c:pt>
                <c:pt idx="269">
                  <c:v>2.5296701899767529</c:v>
                </c:pt>
                <c:pt idx="270">
                  <c:v>2.260015423955839</c:v>
                </c:pt>
                <c:pt idx="271">
                  <c:v>2.1040817701306018</c:v>
                </c:pt>
                <c:pt idx="272">
                  <c:v>1.8848255169755941</c:v>
                </c:pt>
                <c:pt idx="273">
                  <c:v>1.7648611320716929</c:v>
                </c:pt>
                <c:pt idx="274">
                  <c:v>1.892686336170283</c:v>
                </c:pt>
                <c:pt idx="275">
                  <c:v>1.9975214203176308</c:v>
                </c:pt>
                <c:pt idx="276">
                  <c:v>2.2331456095240907</c:v>
                </c:pt>
                <c:pt idx="277">
                  <c:v>2.4181994311704282</c:v>
                </c:pt>
                <c:pt idx="278">
                  <c:v>2.5108865561997216</c:v>
                </c:pt>
                <c:pt idx="279">
                  <c:v>2.6900767296098222</c:v>
                </c:pt>
                <c:pt idx="280">
                  <c:v>2.8592977324511026</c:v>
                </c:pt>
                <c:pt idx="281">
                  <c:v>3.11910029667539</c:v>
                </c:pt>
                <c:pt idx="282">
                  <c:v>3.1812425186845723</c:v>
                </c:pt>
                <c:pt idx="283">
                  <c:v>3.391706583999881</c:v>
                </c:pt>
                <c:pt idx="284">
                  <c:v>3.1863216680860749</c:v>
                </c:pt>
                <c:pt idx="285">
                  <c:v>3.112140651048132</c:v>
                </c:pt>
                <c:pt idx="286">
                  <c:v>3.303968728112594</c:v>
                </c:pt>
                <c:pt idx="287">
                  <c:v>3.415046570502335</c:v>
                </c:pt>
                <c:pt idx="288">
                  <c:v>3.2544704564066156</c:v>
                </c:pt>
                <c:pt idx="289">
                  <c:v>2.733178518888804</c:v>
                </c:pt>
                <c:pt idx="290">
                  <c:v>2.5814489151213511</c:v>
                </c:pt>
                <c:pt idx="291">
                  <c:v>2.3478133980129159</c:v>
                </c:pt>
                <c:pt idx="292">
                  <c:v>2.2657413929777581</c:v>
                </c:pt>
                <c:pt idx="293">
                  <c:v>2.2077403064716061</c:v>
                </c:pt>
                <c:pt idx="294">
                  <c:v>2.2468558476369567</c:v>
                </c:pt>
                <c:pt idx="295">
                  <c:v>2.3243527616735462</c:v>
                </c:pt>
                <c:pt idx="296">
                  <c:v>2.6113721044364291</c:v>
                </c:pt>
                <c:pt idx="297">
                  <c:v>2.8965534740219163</c:v>
                </c:pt>
                <c:pt idx="298">
                  <c:v>3.3831124512810318</c:v>
                </c:pt>
                <c:pt idx="299">
                  <c:v>3.8252518026365436</c:v>
                </c:pt>
                <c:pt idx="300">
                  <c:v>4.030363586272081</c:v>
                </c:pt>
                <c:pt idx="301">
                  <c:v>4.366148362007773</c:v>
                </c:pt>
                <c:pt idx="302">
                  <c:v>4.9359776221588412</c:v>
                </c:pt>
                <c:pt idx="303">
                  <c:v>5.4856277407038876</c:v>
                </c:pt>
                <c:pt idx="304">
                  <c:v>5.8016526626657203</c:v>
                </c:pt>
                <c:pt idx="305">
                  <c:v>6.4155038580936381</c:v>
                </c:pt>
                <c:pt idx="306">
                  <c:v>6.0251242222277588</c:v>
                </c:pt>
                <c:pt idx="307">
                  <c:v>5.5013918126882357</c:v>
                </c:pt>
                <c:pt idx="308">
                  <c:v>5.1652750780418293</c:v>
                </c:pt>
                <c:pt idx="309">
                  <c:v>4.8368437666836659</c:v>
                </c:pt>
                <c:pt idx="310">
                  <c:v>4.6749582361517339</c:v>
                </c:pt>
                <c:pt idx="311">
                  <c:v>4.9260034820138685</c:v>
                </c:pt>
                <c:pt idx="312">
                  <c:v>4.7525687623872468</c:v>
                </c:pt>
                <c:pt idx="313">
                  <c:v>5.1483330440586101</c:v>
                </c:pt>
                <c:pt idx="314">
                  <c:v>5.0272388686585598</c:v>
                </c:pt>
                <c:pt idx="315">
                  <c:v>4.5971285366792047</c:v>
                </c:pt>
                <c:pt idx="316">
                  <c:v>4.2907254892737656</c:v>
                </c:pt>
                <c:pt idx="317">
                  <c:v>4.1812156670549756</c:v>
                </c:pt>
                <c:pt idx="318">
                  <c:v>4.2208526929980836</c:v>
                </c:pt>
                <c:pt idx="319">
                  <c:v>4.2464806803573989</c:v>
                </c:pt>
                <c:pt idx="320">
                  <c:v>5.1623957648344456</c:v>
                </c:pt>
                <c:pt idx="321">
                  <c:v>5.3346178115856286</c:v>
                </c:pt>
                <c:pt idx="322">
                  <c:v>5.4943599099175824</c:v>
                </c:pt>
                <c:pt idx="323">
                  <c:v>5.4583929850411801</c:v>
                </c:pt>
                <c:pt idx="324">
                  <c:v>5.0289764226839004</c:v>
                </c:pt>
                <c:pt idx="325">
                  <c:v>5.7145950722152588</c:v>
                </c:pt>
                <c:pt idx="326">
                  <c:v>5.4350042451004752</c:v>
                </c:pt>
                <c:pt idx="327">
                  <c:v>5.3035440111333525</c:v>
                </c:pt>
                <c:pt idx="328">
                  <c:v>5.2230674746554122</c:v>
                </c:pt>
                <c:pt idx="329">
                  <c:v>5.0498296613916471</c:v>
                </c:pt>
                <c:pt idx="330">
                  <c:v>4.8150153882391411</c:v>
                </c:pt>
                <c:pt idx="331">
                  <c:v>4.3956190155423913</c:v>
                </c:pt>
                <c:pt idx="332">
                  <c:v>4.1415852284919588</c:v>
                </c:pt>
                <c:pt idx="333">
                  <c:v>3.860525219643606</c:v>
                </c:pt>
                <c:pt idx="334">
                  <c:v>3.6694992680115814</c:v>
                </c:pt>
                <c:pt idx="335">
                  <c:v>4.21837965876108</c:v>
                </c:pt>
                <c:pt idx="336">
                  <c:v>4.3929991661504761</c:v>
                </c:pt>
                <c:pt idx="337">
                  <c:v>4.6066025485814501</c:v>
                </c:pt>
                <c:pt idx="338">
                  <c:v>4.6650353883821047</c:v>
                </c:pt>
                <c:pt idx="339">
                  <c:v>4.6495283336384077</c:v>
                </c:pt>
                <c:pt idx="340">
                  <c:v>4.4876484769199836</c:v>
                </c:pt>
                <c:pt idx="341">
                  <c:v>4.5364277221921023</c:v>
                </c:pt>
                <c:pt idx="342">
                  <c:v>4.2770335145626062</c:v>
                </c:pt>
                <c:pt idx="343">
                  <c:v>4.0453757679342237</c:v>
                </c:pt>
                <c:pt idx="344">
                  <c:v>3.7706202594813747</c:v>
                </c:pt>
                <c:pt idx="345">
                  <c:v>4.3344004551648325</c:v>
                </c:pt>
                <c:pt idx="346">
                  <c:v>4.1096424016552353</c:v>
                </c:pt>
                <c:pt idx="347">
                  <c:v>4.3547005056988688</c:v>
                </c:pt>
                <c:pt idx="348">
                  <c:v>4.8556999307182735</c:v>
                </c:pt>
                <c:pt idx="349">
                  <c:v>4.8889490000718343</c:v>
                </c:pt>
                <c:pt idx="350">
                  <c:v>5.3048728531827862</c:v>
                </c:pt>
                <c:pt idx="351">
                  <c:v>5.0412542166904526</c:v>
                </c:pt>
                <c:pt idx="352">
                  <c:v>4.9460975473089324</c:v>
                </c:pt>
                <c:pt idx="353">
                  <c:v>4.835250320621876</c:v>
                </c:pt>
                <c:pt idx="354">
                  <c:v>4.3207551096565799</c:v>
                </c:pt>
                <c:pt idx="355">
                  <c:v>4.1161540400904935</c:v>
                </c:pt>
                <c:pt idx="356">
                  <c:v>4.1747460488132981</c:v>
                </c:pt>
                <c:pt idx="357">
                  <c:v>4.1140755545917838</c:v>
                </c:pt>
                <c:pt idx="358">
                  <c:v>4.412454507186232</c:v>
                </c:pt>
                <c:pt idx="359">
                  <c:v>4.1797220807543489</c:v>
                </c:pt>
                <c:pt idx="360">
                  <c:v>3.6761890173853105</c:v>
                </c:pt>
                <c:pt idx="361">
                  <c:v>3.5043753891245442</c:v>
                </c:pt>
                <c:pt idx="362">
                  <c:v>3.2855742464546283</c:v>
                </c:pt>
                <c:pt idx="363">
                  <c:v>2.7764021880394743</c:v>
                </c:pt>
                <c:pt idx="364">
                  <c:v>2.5686471443954151</c:v>
                </c:pt>
                <c:pt idx="365">
                  <c:v>2.0670607077543646</c:v>
                </c:pt>
                <c:pt idx="366">
                  <c:v>2.6234058218159584</c:v>
                </c:pt>
                <c:pt idx="367">
                  <c:v>3.0779308835664625</c:v>
                </c:pt>
                <c:pt idx="368">
                  <c:v>2.462925516405321</c:v>
                </c:pt>
                <c:pt idx="369">
                  <c:v>2.3083846978577407</c:v>
                </c:pt>
                <c:pt idx="370">
                  <c:v>2.0685366085037353</c:v>
                </c:pt>
                <c:pt idx="371">
                  <c:v>2.2334878892032024</c:v>
                </c:pt>
                <c:pt idx="372">
                  <c:v>2.3332044355585846</c:v>
                </c:pt>
                <c:pt idx="373">
                  <c:v>2.3069793199108206</c:v>
                </c:pt>
                <c:pt idx="374">
                  <c:v>3.3685932151907703</c:v>
                </c:pt>
                <c:pt idx="375">
                  <c:v>3.7890053444986025</c:v>
                </c:pt>
                <c:pt idx="376">
                  <c:v>4.3133694985644473</c:v>
                </c:pt>
                <c:pt idx="377">
                  <c:v>4.8120198377554626</c:v>
                </c:pt>
                <c:pt idx="378">
                  <c:v>4.877629916245863</c:v>
                </c:pt>
                <c:pt idx="379">
                  <c:v>4.5592655651057443</c:v>
                </c:pt>
                <c:pt idx="380">
                  <c:v>4.3398926112494243</c:v>
                </c:pt>
                <c:pt idx="381">
                  <c:v>3.6533576844938906</c:v>
                </c:pt>
                <c:pt idx="382">
                  <c:v>3.4808542142055665</c:v>
                </c:pt>
                <c:pt idx="383">
                  <c:v>3.6561011008975375</c:v>
                </c:pt>
                <c:pt idx="384">
                  <c:v>4.1043219211197668</c:v>
                </c:pt>
                <c:pt idx="385">
                  <c:v>4.7232694562990245</c:v>
                </c:pt>
                <c:pt idx="386">
                  <c:v>4.9226334035431423</c:v>
                </c:pt>
                <c:pt idx="387">
                  <c:v>5.4522481914770049</c:v>
                </c:pt>
                <c:pt idx="388">
                  <c:v>5.7853413886105489</c:v>
                </c:pt>
                <c:pt idx="389">
                  <c:v>5.5791631628443898</c:v>
                </c:pt>
                <c:pt idx="390">
                  <c:v>5.4942021822299392</c:v>
                </c:pt>
                <c:pt idx="391">
                  <c:v>5.7082051261584352</c:v>
                </c:pt>
                <c:pt idx="392">
                  <c:v>5.8037085083580182</c:v>
                </c:pt>
                <c:pt idx="393">
                  <c:v>5.7080304501500354</c:v>
                </c:pt>
                <c:pt idx="394">
                  <c:v>5.4201057641972579</c:v>
                </c:pt>
                <c:pt idx="395">
                  <c:v>5.416426819537743</c:v>
                </c:pt>
                <c:pt idx="396">
                  <c:v>5.4063520437315855</c:v>
                </c:pt>
                <c:pt idx="397">
                  <c:v>5.0606985644274163</c:v>
                </c:pt>
                <c:pt idx="398">
                  <c:v>4.8757240460544153</c:v>
                </c:pt>
                <c:pt idx="399">
                  <c:v>4.7969549263221207</c:v>
                </c:pt>
                <c:pt idx="400">
                  <c:v>4.7862261078472477</c:v>
                </c:pt>
                <c:pt idx="401">
                  <c:v>5.0250526134035374</c:v>
                </c:pt>
                <c:pt idx="402">
                  <c:v>5.0887931064212921</c:v>
                </c:pt>
                <c:pt idx="403">
                  <c:v>5.0610102732691269</c:v>
                </c:pt>
                <c:pt idx="404">
                  <c:v>5.1658242129746883</c:v>
                </c:pt>
                <c:pt idx="405">
                  <c:v>5.2160136514806412</c:v>
                </c:pt>
                <c:pt idx="406">
                  <c:v>5.1693201873776973</c:v>
                </c:pt>
                <c:pt idx="407">
                  <c:v>4.8737870071263716</c:v>
                </c:pt>
                <c:pt idx="408">
                  <c:v>4.6923227971521815</c:v>
                </c:pt>
                <c:pt idx="409">
                  <c:v>4.8874346972715976</c:v>
                </c:pt>
                <c:pt idx="410">
                  <c:v>5.0943448221100658</c:v>
                </c:pt>
                <c:pt idx="411">
                  <c:v>5.2236809036473311</c:v>
                </c:pt>
                <c:pt idx="412">
                  <c:v>5.4081624397163681</c:v>
                </c:pt>
                <c:pt idx="413">
                  <c:v>5.8748124165488811</c:v>
                </c:pt>
                <c:pt idx="414">
                  <c:v>6.2290920533578724</c:v>
                </c:pt>
                <c:pt idx="415">
                  <c:v>5.8385817691290889</c:v>
                </c:pt>
                <c:pt idx="416">
                  <c:v>4.8066986910664893</c:v>
                </c:pt>
                <c:pt idx="417">
                  <c:v>3.9095732985898279</c:v>
                </c:pt>
                <c:pt idx="418">
                  <c:v>3.0994865104844775</c:v>
                </c:pt>
                <c:pt idx="419">
                  <c:v>2.3996813859140524</c:v>
                </c:pt>
                <c:pt idx="420">
                  <c:v>2.119548742435891</c:v>
                </c:pt>
                <c:pt idx="421">
                  <c:v>2.6325579749834267</c:v>
                </c:pt>
                <c:pt idx="422">
                  <c:v>2.8746300755281045</c:v>
                </c:pt>
                <c:pt idx="423">
                  <c:v>2.9064325232293946</c:v>
                </c:pt>
                <c:pt idx="424">
                  <c:v>2.8270441077905177</c:v>
                </c:pt>
                <c:pt idx="425">
                  <c:v>3.1097727059226088</c:v>
                </c:pt>
                <c:pt idx="426">
                  <c:v>3.0380948980954172</c:v>
                </c:pt>
                <c:pt idx="427">
                  <c:v>3.1498424675168559</c:v>
                </c:pt>
                <c:pt idx="428">
                  <c:v>3.4252124516729259</c:v>
                </c:pt>
                <c:pt idx="429">
                  <c:v>3.5285796555523019</c:v>
                </c:pt>
                <c:pt idx="430">
                  <c:v>3.8642316404868504</c:v>
                </c:pt>
                <c:pt idx="431">
                  <c:v>4.3457858374325813</c:v>
                </c:pt>
                <c:pt idx="432">
                  <c:v>4.8363591033307358</c:v>
                </c:pt>
                <c:pt idx="433">
                  <c:v>5.2490979814573757</c:v>
                </c:pt>
                <c:pt idx="434">
                  <c:v>5.2655283899168328</c:v>
                </c:pt>
                <c:pt idx="435">
                  <c:v>6.3176638512509333</c:v>
                </c:pt>
                <c:pt idx="436">
                  <c:v>5.658391562959606</c:v>
                </c:pt>
                <c:pt idx="437">
                  <c:v>5.2681916533970146</c:v>
                </c:pt>
                <c:pt idx="438">
                  <c:v>5.1066329263023817</c:v>
                </c:pt>
                <c:pt idx="439">
                  <c:v>5.1164110160605096</c:v>
                </c:pt>
                <c:pt idx="440">
                  <c:v>5.0800834780399917</c:v>
                </c:pt>
                <c:pt idx="441">
                  <c:v>5.0072694597826279</c:v>
                </c:pt>
                <c:pt idx="442">
                  <c:v>4.817390836832363</c:v>
                </c:pt>
                <c:pt idx="443">
                  <c:v>4.6176678798077919</c:v>
                </c:pt>
                <c:pt idx="444">
                  <c:v>4.363349883975669</c:v>
                </c:pt>
                <c:pt idx="445">
                  <c:v>4.3187629917826138</c:v>
                </c:pt>
                <c:pt idx="446">
                  <c:v>4.3630502574770391</c:v>
                </c:pt>
                <c:pt idx="447">
                  <c:v>4.2661051189069346</c:v>
                </c:pt>
                <c:pt idx="448">
                  <c:v>4.4603117041856351</c:v>
                </c:pt>
                <c:pt idx="449">
                  <c:v>4.6897106372262432</c:v>
                </c:pt>
                <c:pt idx="450">
                  <c:v>4.8501048650809366</c:v>
                </c:pt>
                <c:pt idx="451">
                  <c:v>4.9509856410783826</c:v>
                </c:pt>
                <c:pt idx="452">
                  <c:v>5.0373849542167992</c:v>
                </c:pt>
                <c:pt idx="453">
                  <c:v>5.1863251136293673</c:v>
                </c:pt>
                <c:pt idx="454">
                  <c:v>5.2919270027405529</c:v>
                </c:pt>
                <c:pt idx="455">
                  <c:v>5.0436038414143614</c:v>
                </c:pt>
                <c:pt idx="456">
                  <c:v>5.1283581753997849</c:v>
                </c:pt>
                <c:pt idx="457">
                  <c:v>5.5172694134092701</c:v>
                </c:pt>
                <c:pt idx="458">
                  <c:v>5.5489223052745338</c:v>
                </c:pt>
                <c:pt idx="459">
                  <c:v>4.8173164316825421</c:v>
                </c:pt>
                <c:pt idx="460">
                  <c:v>3.1008880171999311</c:v>
                </c:pt>
                <c:pt idx="461">
                  <c:v>2.4162876388449681</c:v>
                </c:pt>
                <c:pt idx="462">
                  <c:v>2.4351661980720323</c:v>
                </c:pt>
                <c:pt idx="463">
                  <c:v>3.0004273831557406</c:v>
                </c:pt>
                <c:pt idx="464">
                  <c:v>3.5120183195589911</c:v>
                </c:pt>
                <c:pt idx="465">
                  <c:v>4.6659502191349738</c:v>
                </c:pt>
                <c:pt idx="466">
                  <c:v>5.0887046380491796</c:v>
                </c:pt>
                <c:pt idx="467">
                  <c:v>4.7608204785515307</c:v>
                </c:pt>
                <c:pt idx="468">
                  <c:v>4.9450166619996976</c:v>
                </c:pt>
                <c:pt idx="469">
                  <c:v>4.1594786646237187</c:v>
                </c:pt>
                <c:pt idx="470">
                  <c:v>3.9764629468735988</c:v>
                </c:pt>
                <c:pt idx="471">
                  <c:v>3.5110199879083965</c:v>
                </c:pt>
                <c:pt idx="472">
                  <c:v>3.2457712587534058</c:v>
                </c:pt>
                <c:pt idx="473">
                  <c:v>3.2491437291279244</c:v>
                </c:pt>
                <c:pt idx="474">
                  <c:v>3.1680926389107542</c:v>
                </c:pt>
                <c:pt idx="475">
                  <c:v>2.8176995592685152</c:v>
                </c:pt>
                <c:pt idx="476">
                  <c:v>2.9468773930925818</c:v>
                </c:pt>
                <c:pt idx="477">
                  <c:v>3.0767334687957013</c:v>
                </c:pt>
                <c:pt idx="478">
                  <c:v>3.2643028885950915</c:v>
                </c:pt>
                <c:pt idx="479">
                  <c:v>3.3372465110291438</c:v>
                </c:pt>
                <c:pt idx="480">
                  <c:v>3.5226708573878849</c:v>
                </c:pt>
                <c:pt idx="481">
                  <c:v>3.4586968618030554</c:v>
                </c:pt>
                <c:pt idx="482">
                  <c:v>3.3146202220530179</c:v>
                </c:pt>
                <c:pt idx="483">
                  <c:v>3.0949979455804315</c:v>
                </c:pt>
                <c:pt idx="484">
                  <c:v>3.0297198887585428</c:v>
                </c:pt>
                <c:pt idx="485">
                  <c:v>2.7140580514150665</c:v>
                </c:pt>
                <c:pt idx="486">
                  <c:v>2.1674341253385672</c:v>
                </c:pt>
                <c:pt idx="487">
                  <c:v>2.0735648728938525</c:v>
                </c:pt>
                <c:pt idx="488">
                  <c:v>2.3136285639932441</c:v>
                </c:pt>
                <c:pt idx="489">
                  <c:v>3.6420083975017601</c:v>
                </c:pt>
                <c:pt idx="490">
                  <c:v>3.4512580861889042</c:v>
                </c:pt>
                <c:pt idx="491">
                  <c:v>3.3240068307224724</c:v>
                </c:pt>
                <c:pt idx="492">
                  <c:v>3.0895787026634971</c:v>
                </c:pt>
                <c:pt idx="493">
                  <c:v>2.8913666098276187</c:v>
                </c:pt>
                <c:pt idx="494">
                  <c:v>2.6321249093281023</c:v>
                </c:pt>
                <c:pt idx="495">
                  <c:v>5.8828243806983771</c:v>
                </c:pt>
                <c:pt idx="496">
                  <c:v>3.3785053046930038</c:v>
                </c:pt>
                <c:pt idx="497">
                  <c:v>3.5634749836369535</c:v>
                </c:pt>
                <c:pt idx="498">
                  <c:v>4.1662368880316478</c:v>
                </c:pt>
                <c:pt idx="499">
                  <c:v>2.8658596781382921</c:v>
                </c:pt>
                <c:pt idx="500">
                  <c:v>2.5291696539193937</c:v>
                </c:pt>
                <c:pt idx="501">
                  <c:v>1.6394844628385703</c:v>
                </c:pt>
                <c:pt idx="502">
                  <c:v>1.5967479248830481</c:v>
                </c:pt>
                <c:pt idx="503">
                  <c:v>1.6578615070547</c:v>
                </c:pt>
                <c:pt idx="504">
                  <c:v>1.816945234205767</c:v>
                </c:pt>
                <c:pt idx="505">
                  <c:v>2.1577244843173178</c:v>
                </c:pt>
                <c:pt idx="506">
                  <c:v>1.9870390289634647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2-41A6-A1FC-924B7B62B769}"/>
            </c:ext>
          </c:extLst>
        </c:ser>
        <c:ser>
          <c:idx val="6"/>
          <c:order val="1"/>
          <c:tx>
            <c:strRef>
              <c:f>'SCPT-14'!$AO$9</c:f>
              <c:strCache>
                <c:ptCount val="1"/>
                <c:pt idx="0">
                  <c:v>Rf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'SCPT-14'!$AO$13:$AO$9908</c:f>
              <c:numCache>
                <c:formatCode>0.0</c:formatCode>
                <c:ptCount val="9896"/>
                <c:pt idx="0">
                  <c:v>0</c:v>
                </c:pt>
                <c:pt idx="1">
                  <c:v>2.8083126053117224</c:v>
                </c:pt>
                <c:pt idx="2">
                  <c:v>2.8277433037467601</c:v>
                </c:pt>
                <c:pt idx="3">
                  <c:v>2.8277433037467601</c:v>
                </c:pt>
                <c:pt idx="4">
                  <c:v>2.0971490109391833</c:v>
                </c:pt>
                <c:pt idx="5">
                  <c:v>2.06989247311828</c:v>
                </c:pt>
                <c:pt idx="6">
                  <c:v>2.1187535527879695</c:v>
                </c:pt>
                <c:pt idx="7">
                  <c:v>2.1176826501285735</c:v>
                </c:pt>
                <c:pt idx="8">
                  <c:v>2.1937566190932474</c:v>
                </c:pt>
                <c:pt idx="9">
                  <c:v>2.2411361804995971</c:v>
                </c:pt>
                <c:pt idx="10">
                  <c:v>2.2411361804995971</c:v>
                </c:pt>
                <c:pt idx="11">
                  <c:v>2.2411361804995971</c:v>
                </c:pt>
                <c:pt idx="12">
                  <c:v>2.2411361804995971</c:v>
                </c:pt>
                <c:pt idx="13">
                  <c:v>2.2411361804995971</c:v>
                </c:pt>
                <c:pt idx="14">
                  <c:v>2.2411361804995971</c:v>
                </c:pt>
                <c:pt idx="15">
                  <c:v>3.105434510393188</c:v>
                </c:pt>
                <c:pt idx="16">
                  <c:v>3.105434510393188</c:v>
                </c:pt>
                <c:pt idx="17">
                  <c:v>3.105434510393188</c:v>
                </c:pt>
                <c:pt idx="18">
                  <c:v>3.105434510393188</c:v>
                </c:pt>
                <c:pt idx="19">
                  <c:v>3.105434510393188</c:v>
                </c:pt>
                <c:pt idx="20">
                  <c:v>3.105434510393188</c:v>
                </c:pt>
                <c:pt idx="21">
                  <c:v>3.231741838082657</c:v>
                </c:pt>
                <c:pt idx="22">
                  <c:v>3.3560241824153856</c:v>
                </c:pt>
                <c:pt idx="23">
                  <c:v>3.5298183254344391</c:v>
                </c:pt>
                <c:pt idx="24">
                  <c:v>3.5757453666398065</c:v>
                </c:pt>
                <c:pt idx="25">
                  <c:v>3.7796690807210447</c:v>
                </c:pt>
                <c:pt idx="26">
                  <c:v>3.7901030267442479</c:v>
                </c:pt>
                <c:pt idx="27">
                  <c:v>3.833305952576529</c:v>
                </c:pt>
                <c:pt idx="28">
                  <c:v>3.833305952576529</c:v>
                </c:pt>
                <c:pt idx="29">
                  <c:v>3.8061121683644914</c:v>
                </c:pt>
                <c:pt idx="30">
                  <c:v>3.8061121683644914</c:v>
                </c:pt>
                <c:pt idx="31">
                  <c:v>3.604367645499841</c:v>
                </c:pt>
                <c:pt idx="32">
                  <c:v>3.4838839039550851</c:v>
                </c:pt>
                <c:pt idx="33">
                  <c:v>3.4236736257421949</c:v>
                </c:pt>
                <c:pt idx="34">
                  <c:v>3.7093039739167417</c:v>
                </c:pt>
                <c:pt idx="35">
                  <c:v>3.7592261495438497</c:v>
                </c:pt>
                <c:pt idx="36">
                  <c:v>4.2225874189719717</c:v>
                </c:pt>
                <c:pt idx="37">
                  <c:v>4.4427052161502694</c:v>
                </c:pt>
                <c:pt idx="38">
                  <c:v>4.7605969056120117</c:v>
                </c:pt>
                <c:pt idx="39">
                  <c:v>5.0368435780244392</c:v>
                </c:pt>
                <c:pt idx="40">
                  <c:v>5.2926525529265263</c:v>
                </c:pt>
                <c:pt idx="41">
                  <c:v>5.3243216960031123</c:v>
                </c:pt>
                <c:pt idx="42">
                  <c:v>5.3239352129574087</c:v>
                </c:pt>
                <c:pt idx="43">
                  <c:v>5.1373346897253303</c:v>
                </c:pt>
                <c:pt idx="44">
                  <c:v>4.9591307814992023</c:v>
                </c:pt>
                <c:pt idx="45">
                  <c:v>4.8150525951898855</c:v>
                </c:pt>
                <c:pt idx="46">
                  <c:v>4.9549776145681372</c:v>
                </c:pt>
                <c:pt idx="47">
                  <c:v>4.967956679417755</c:v>
                </c:pt>
                <c:pt idx="48">
                  <c:v>4.8748223996864422</c:v>
                </c:pt>
                <c:pt idx="49">
                  <c:v>4.8114497850722939</c:v>
                </c:pt>
                <c:pt idx="50">
                  <c:v>4.8169083312853278</c:v>
                </c:pt>
                <c:pt idx="51">
                  <c:v>5.128070267711565</c:v>
                </c:pt>
                <c:pt idx="52">
                  <c:v>5.285298241829361</c:v>
                </c:pt>
                <c:pt idx="53">
                  <c:v>5.5042318968855444</c:v>
                </c:pt>
                <c:pt idx="54">
                  <c:v>5.536257056013894</c:v>
                </c:pt>
                <c:pt idx="55">
                  <c:v>5.5167634987474017</c:v>
                </c:pt>
                <c:pt idx="56">
                  <c:v>6.1273820900556517</c:v>
                </c:pt>
                <c:pt idx="57">
                  <c:v>6.230069682295972</c:v>
                </c:pt>
                <c:pt idx="58">
                  <c:v>5.6030913607507591</c:v>
                </c:pt>
                <c:pt idx="59">
                  <c:v>5.5449330783938819</c:v>
                </c:pt>
                <c:pt idx="60">
                  <c:v>5.2986781192481462</c:v>
                </c:pt>
                <c:pt idx="61">
                  <c:v>5.3462321792260692</c:v>
                </c:pt>
                <c:pt idx="62">
                  <c:v>5.2896582937316126</c:v>
                </c:pt>
                <c:pt idx="63">
                  <c:v>5.2896582937316126</c:v>
                </c:pt>
                <c:pt idx="64">
                  <c:v>5.5725911074419159</c:v>
                </c:pt>
                <c:pt idx="65">
                  <c:v>5.8266140898122538</c:v>
                </c:pt>
                <c:pt idx="66">
                  <c:v>5.7301512287334582</c:v>
                </c:pt>
                <c:pt idx="67">
                  <c:v>5.3943558003520531</c:v>
                </c:pt>
                <c:pt idx="68">
                  <c:v>5.0453802356389872</c:v>
                </c:pt>
                <c:pt idx="69">
                  <c:v>5.0886968387536955</c:v>
                </c:pt>
                <c:pt idx="70">
                  <c:v>4.7922405876951322</c:v>
                </c:pt>
                <c:pt idx="71">
                  <c:v>5.1910688598411419</c:v>
                </c:pt>
                <c:pt idx="72">
                  <c:v>5.3588516746411479</c:v>
                </c:pt>
                <c:pt idx="73">
                  <c:v>5.7353136188834375</c:v>
                </c:pt>
                <c:pt idx="74">
                  <c:v>5.3708439897698215</c:v>
                </c:pt>
                <c:pt idx="75">
                  <c:v>5.120199812675617</c:v>
                </c:pt>
                <c:pt idx="76">
                  <c:v>5.0675675675675675</c:v>
                </c:pt>
                <c:pt idx="77">
                  <c:v>4.8561259576521696</c:v>
                </c:pt>
                <c:pt idx="78">
                  <c:v>5.4464809862370362</c:v>
                </c:pt>
                <c:pt idx="79">
                  <c:v>5.4693128970983151</c:v>
                </c:pt>
                <c:pt idx="80">
                  <c:v>5.9324306207266382</c:v>
                </c:pt>
                <c:pt idx="81">
                  <c:v>6.3035453089085465</c:v>
                </c:pt>
                <c:pt idx="82">
                  <c:v>6.4693687897633856</c:v>
                </c:pt>
                <c:pt idx="83">
                  <c:v>7.2174447174447165</c:v>
                </c:pt>
                <c:pt idx="84">
                  <c:v>6.3667232597623098</c:v>
                </c:pt>
                <c:pt idx="85">
                  <c:v>5.9799382716049392</c:v>
                </c:pt>
                <c:pt idx="86">
                  <c:v>5.7070629692048414</c:v>
                </c:pt>
                <c:pt idx="87">
                  <c:v>5.9626549505727287</c:v>
                </c:pt>
                <c:pt idx="88">
                  <c:v>5.592841163310962</c:v>
                </c:pt>
                <c:pt idx="89">
                  <c:v>5.1333959945050971</c:v>
                </c:pt>
                <c:pt idx="90">
                  <c:v>5.1458584711477036</c:v>
                </c:pt>
                <c:pt idx="91">
                  <c:v>4.4556614943603172</c:v>
                </c:pt>
                <c:pt idx="92">
                  <c:v>4.4294514520387205</c:v>
                </c:pt>
                <c:pt idx="93">
                  <c:v>4.2716319824753564</c:v>
                </c:pt>
                <c:pt idx="94">
                  <c:v>4.4910179640718564</c:v>
                </c:pt>
                <c:pt idx="95">
                  <c:v>5.0754882258978711</c:v>
                </c:pt>
                <c:pt idx="96">
                  <c:v>5.5207160851155077</c:v>
                </c:pt>
                <c:pt idx="97">
                  <c:v>5.5226293103448283</c:v>
                </c:pt>
                <c:pt idx="98">
                  <c:v>5.6848798361892454</c:v>
                </c:pt>
                <c:pt idx="99">
                  <c:v>6.1117256637168147</c:v>
                </c:pt>
                <c:pt idx="100">
                  <c:v>5.8876053351191473</c:v>
                </c:pt>
                <c:pt idx="101">
                  <c:v>5.1641161520575354</c:v>
                </c:pt>
                <c:pt idx="102">
                  <c:v>4.7137515141939224</c:v>
                </c:pt>
                <c:pt idx="103">
                  <c:v>3.8936084142394822</c:v>
                </c:pt>
                <c:pt idx="104">
                  <c:v>3.5063448144261047</c:v>
                </c:pt>
                <c:pt idx="105">
                  <c:v>3.4049847123135359</c:v>
                </c:pt>
                <c:pt idx="106">
                  <c:v>3.1527271089492408</c:v>
                </c:pt>
                <c:pt idx="107">
                  <c:v>3.1732040546496254</c:v>
                </c:pt>
                <c:pt idx="108">
                  <c:v>3.024193548387097</c:v>
                </c:pt>
                <c:pt idx="109">
                  <c:v>2.7292186942561547</c:v>
                </c:pt>
                <c:pt idx="110">
                  <c:v>2.427433416527061</c:v>
                </c:pt>
                <c:pt idx="111">
                  <c:v>2.8416994555065385</c:v>
                </c:pt>
                <c:pt idx="112">
                  <c:v>3.6217503472911292</c:v>
                </c:pt>
                <c:pt idx="113">
                  <c:v>3.4330299089726917</c:v>
                </c:pt>
                <c:pt idx="114">
                  <c:v>3.2752245113576337</c:v>
                </c:pt>
                <c:pt idx="115">
                  <c:v>2.8361030948353072</c:v>
                </c:pt>
                <c:pt idx="116">
                  <c:v>2.7594339622641511</c:v>
                </c:pt>
                <c:pt idx="117">
                  <c:v>2.9422497947267581</c:v>
                </c:pt>
                <c:pt idx="118">
                  <c:v>3.2539894802531872</c:v>
                </c:pt>
                <c:pt idx="119">
                  <c:v>2.9387069689336687</c:v>
                </c:pt>
                <c:pt idx="120">
                  <c:v>2.671209012426929</c:v>
                </c:pt>
                <c:pt idx="121">
                  <c:v>2.8671357110903251</c:v>
                </c:pt>
                <c:pt idx="122">
                  <c:v>3.2384264290371658</c:v>
                </c:pt>
                <c:pt idx="123">
                  <c:v>3.6774846005332344</c:v>
                </c:pt>
                <c:pt idx="124">
                  <c:v>3.8384431079164836</c:v>
                </c:pt>
                <c:pt idx="125">
                  <c:v>3.9111784002018672</c:v>
                </c:pt>
                <c:pt idx="126">
                  <c:v>4.065464401125821</c:v>
                </c:pt>
                <c:pt idx="127">
                  <c:v>4.0977020729551672</c:v>
                </c:pt>
                <c:pt idx="128">
                  <c:v>4.0911415421330757</c:v>
                </c:pt>
                <c:pt idx="129">
                  <c:v>4.7066485110413829</c:v>
                </c:pt>
                <c:pt idx="130">
                  <c:v>3.8789759503491075</c:v>
                </c:pt>
                <c:pt idx="131">
                  <c:v>3.4458993797381114</c:v>
                </c:pt>
                <c:pt idx="132">
                  <c:v>3.9073890476468192</c:v>
                </c:pt>
                <c:pt idx="133">
                  <c:v>3.3037475345167646</c:v>
                </c:pt>
                <c:pt idx="134">
                  <c:v>2.599688037435508</c:v>
                </c:pt>
                <c:pt idx="135">
                  <c:v>3.6657653910149754</c:v>
                </c:pt>
                <c:pt idx="136">
                  <c:v>3.7208769820825465</c:v>
                </c:pt>
                <c:pt idx="137">
                  <c:v>3.7208769820825465</c:v>
                </c:pt>
                <c:pt idx="138">
                  <c:v>3.5625517812758902</c:v>
                </c:pt>
                <c:pt idx="139">
                  <c:v>2.9459025174076054</c:v>
                </c:pt>
                <c:pt idx="140">
                  <c:v>2.8297671647718814</c:v>
                </c:pt>
                <c:pt idx="141">
                  <c:v>2.9469057489635886</c:v>
                </c:pt>
                <c:pt idx="142">
                  <c:v>2.7788611544461777</c:v>
                </c:pt>
                <c:pt idx="143">
                  <c:v>3.2292500667200428</c:v>
                </c:pt>
                <c:pt idx="144">
                  <c:v>3.4471347416027802</c:v>
                </c:pt>
                <c:pt idx="145">
                  <c:v>3.7256956572359998</c:v>
                </c:pt>
                <c:pt idx="146">
                  <c:v>3.6566358949766218</c:v>
                </c:pt>
                <c:pt idx="147">
                  <c:v>3.9513096679625264</c:v>
                </c:pt>
                <c:pt idx="148">
                  <c:v>3.6500790850468432</c:v>
                </c:pt>
                <c:pt idx="149">
                  <c:v>3.2766560396741058</c:v>
                </c:pt>
                <c:pt idx="150">
                  <c:v>2.5841816758026628</c:v>
                </c:pt>
                <c:pt idx="151">
                  <c:v>2.7093315080994751</c:v>
                </c:pt>
                <c:pt idx="152">
                  <c:v>2.5318969369011559</c:v>
                </c:pt>
                <c:pt idx="153">
                  <c:v>2.3266120097496126</c:v>
                </c:pt>
                <c:pt idx="154">
                  <c:v>2.6310019732514798</c:v>
                </c:pt>
                <c:pt idx="155">
                  <c:v>2.9856435014610598</c:v>
                </c:pt>
                <c:pt idx="156">
                  <c:v>4.0510256852266853</c:v>
                </c:pt>
                <c:pt idx="157">
                  <c:v>5.3440366972477067</c:v>
                </c:pt>
                <c:pt idx="158">
                  <c:v>6.0942377248179165</c:v>
                </c:pt>
                <c:pt idx="159">
                  <c:v>7.4300932090545935</c:v>
                </c:pt>
                <c:pt idx="160">
                  <c:v>8.4652082848498971</c:v>
                </c:pt>
                <c:pt idx="161">
                  <c:v>9.0289177926505868</c:v>
                </c:pt>
                <c:pt idx="162">
                  <c:v>8.5282969546464535</c:v>
                </c:pt>
                <c:pt idx="163">
                  <c:v>8.1209650016989468</c:v>
                </c:pt>
                <c:pt idx="164">
                  <c:v>6.4481096857394959</c:v>
                </c:pt>
                <c:pt idx="165">
                  <c:v>5.0381981032665966</c:v>
                </c:pt>
                <c:pt idx="166">
                  <c:v>4.1602936677883147</c:v>
                </c:pt>
                <c:pt idx="167">
                  <c:v>3.4195212670226174</c:v>
                </c:pt>
                <c:pt idx="168">
                  <c:v>3.0956066198356953</c:v>
                </c:pt>
                <c:pt idx="169">
                  <c:v>2.4365367180417046</c:v>
                </c:pt>
                <c:pt idx="170">
                  <c:v>2.5867401450823819</c:v>
                </c:pt>
                <c:pt idx="171">
                  <c:v>2.6507247194179686</c:v>
                </c:pt>
                <c:pt idx="172">
                  <c:v>2.7423326617416608</c:v>
                </c:pt>
                <c:pt idx="173">
                  <c:v>2.8100721802854149</c:v>
                </c:pt>
                <c:pt idx="174">
                  <c:v>3.3772081745756841</c:v>
                </c:pt>
                <c:pt idx="175">
                  <c:v>3.7096870699455513</c:v>
                </c:pt>
                <c:pt idx="176">
                  <c:v>4.0573260912243958</c:v>
                </c:pt>
                <c:pt idx="177">
                  <c:v>3.9227519613759809</c:v>
                </c:pt>
                <c:pt idx="178">
                  <c:v>4.2731973570812984</c:v>
                </c:pt>
                <c:pt idx="179">
                  <c:v>4.2798110979929156</c:v>
                </c:pt>
                <c:pt idx="180">
                  <c:v>3.8233110616184121</c:v>
                </c:pt>
                <c:pt idx="181">
                  <c:v>3.5843618357844944</c:v>
                </c:pt>
                <c:pt idx="182">
                  <c:v>3.2127031019202361</c:v>
                </c:pt>
                <c:pt idx="183">
                  <c:v>2.9325513196480939</c:v>
                </c:pt>
                <c:pt idx="184">
                  <c:v>2.6139410187667558</c:v>
                </c:pt>
                <c:pt idx="185">
                  <c:v>2.4900072079156019</c:v>
                </c:pt>
                <c:pt idx="186">
                  <c:v>2.4951109312832966</c:v>
                </c:pt>
                <c:pt idx="187">
                  <c:v>2.4668829413354967</c:v>
                </c:pt>
                <c:pt idx="188">
                  <c:v>2.6922028353326066</c:v>
                </c:pt>
                <c:pt idx="189">
                  <c:v>2.7785400658616908</c:v>
                </c:pt>
                <c:pt idx="190">
                  <c:v>2.8452463566967383</c:v>
                </c:pt>
                <c:pt idx="191">
                  <c:v>2.8544243577545192</c:v>
                </c:pt>
                <c:pt idx="192">
                  <c:v>2.9870957463756573</c:v>
                </c:pt>
                <c:pt idx="193">
                  <c:v>2.9060248853962016</c:v>
                </c:pt>
                <c:pt idx="194">
                  <c:v>3.0257186081694405</c:v>
                </c:pt>
                <c:pt idx="195">
                  <c:v>2.9767529767529775</c:v>
                </c:pt>
                <c:pt idx="196">
                  <c:v>3.2117695814338996</c:v>
                </c:pt>
                <c:pt idx="197">
                  <c:v>3.359770874641991</c:v>
                </c:pt>
                <c:pt idx="198">
                  <c:v>3.3687335845609234</c:v>
                </c:pt>
                <c:pt idx="199">
                  <c:v>3.0282253456747803</c:v>
                </c:pt>
                <c:pt idx="200">
                  <c:v>2.8988619282800094</c:v>
                </c:pt>
                <c:pt idx="201">
                  <c:v>2.7113237639553427</c:v>
                </c:pt>
                <c:pt idx="202">
                  <c:v>2.3124115148655027</c:v>
                </c:pt>
                <c:pt idx="203">
                  <c:v>2.0694315398259993</c:v>
                </c:pt>
                <c:pt idx="204">
                  <c:v>1.9723865877712032</c:v>
                </c:pt>
                <c:pt idx="205">
                  <c:v>1.8301873250556231</c:v>
                </c:pt>
                <c:pt idx="206">
                  <c:v>1.8734246202057363</c:v>
                </c:pt>
                <c:pt idx="207">
                  <c:v>2.0936927505888514</c:v>
                </c:pt>
                <c:pt idx="208">
                  <c:v>2.5308966605311598</c:v>
                </c:pt>
                <c:pt idx="209">
                  <c:v>2.7828112865648458</c:v>
                </c:pt>
                <c:pt idx="210">
                  <c:v>3.39069797197876</c:v>
                </c:pt>
                <c:pt idx="211">
                  <c:v>3.84985563041386</c:v>
                </c:pt>
                <c:pt idx="212">
                  <c:v>4.183553405673945</c:v>
                </c:pt>
                <c:pt idx="213">
                  <c:v>4.4342309684101497</c:v>
                </c:pt>
                <c:pt idx="214">
                  <c:v>4.7361750383563477</c:v>
                </c:pt>
                <c:pt idx="215">
                  <c:v>4.8904807824769252</c:v>
                </c:pt>
                <c:pt idx="216">
                  <c:v>5.1137176369618089</c:v>
                </c:pt>
                <c:pt idx="217">
                  <c:v>5.2205023364485994</c:v>
                </c:pt>
                <c:pt idx="218">
                  <c:v>5.5363593529134603</c:v>
                </c:pt>
                <c:pt idx="219">
                  <c:v>5.5014146494812941</c:v>
                </c:pt>
                <c:pt idx="220">
                  <c:v>5.371637752665924</c:v>
                </c:pt>
                <c:pt idx="221">
                  <c:v>5.2405907575035728</c:v>
                </c:pt>
                <c:pt idx="222">
                  <c:v>5.1865551624316506</c:v>
                </c:pt>
                <c:pt idx="223">
                  <c:v>5.1213807565126208</c:v>
                </c:pt>
                <c:pt idx="224">
                  <c:v>4.8966267682263327</c:v>
                </c:pt>
                <c:pt idx="225">
                  <c:v>4.5969966288691388</c:v>
                </c:pt>
                <c:pt idx="226">
                  <c:v>4.2654713707345291</c:v>
                </c:pt>
                <c:pt idx="227">
                  <c:v>3.8338874940625636</c:v>
                </c:pt>
                <c:pt idx="228">
                  <c:v>3.5227054377762128</c:v>
                </c:pt>
                <c:pt idx="229">
                  <c:v>3.2729846081264378</c:v>
                </c:pt>
                <c:pt idx="230">
                  <c:v>3.1538088306647256</c:v>
                </c:pt>
                <c:pt idx="231">
                  <c:v>3.2127068983242522</c:v>
                </c:pt>
                <c:pt idx="232">
                  <c:v>3.2127068983242522</c:v>
                </c:pt>
                <c:pt idx="233">
                  <c:v>3.3956254976347702</c:v>
                </c:pt>
                <c:pt idx="234">
                  <c:v>3.5386170820695417</c:v>
                </c:pt>
                <c:pt idx="235">
                  <c:v>3.5029575869446652</c:v>
                </c:pt>
                <c:pt idx="236">
                  <c:v>3.6927621861152145</c:v>
                </c:pt>
                <c:pt idx="237">
                  <c:v>3.523795089421037</c:v>
                </c:pt>
                <c:pt idx="238">
                  <c:v>3.0797809933515836</c:v>
                </c:pt>
                <c:pt idx="239">
                  <c:v>2.9449770111488416</c:v>
                </c:pt>
                <c:pt idx="240">
                  <c:v>2.6385913579601858</c:v>
                </c:pt>
                <c:pt idx="241">
                  <c:v>2.5118821878001327</c:v>
                </c:pt>
                <c:pt idx="242">
                  <c:v>2.5173064820641913</c:v>
                </c:pt>
                <c:pt idx="243">
                  <c:v>2.5591963645060991</c:v>
                </c:pt>
                <c:pt idx="244">
                  <c:v>2.5559179330603943</c:v>
                </c:pt>
                <c:pt idx="245">
                  <c:v>2.7128791599429358</c:v>
                </c:pt>
                <c:pt idx="246">
                  <c:v>2.9741450814038917</c:v>
                </c:pt>
                <c:pt idx="247">
                  <c:v>3.0441041130802078</c:v>
                </c:pt>
                <c:pt idx="248">
                  <c:v>3.1314497188812185</c:v>
                </c:pt>
                <c:pt idx="249">
                  <c:v>3.1482541499713794</c:v>
                </c:pt>
                <c:pt idx="250">
                  <c:v>3.1036554163792909</c:v>
                </c:pt>
                <c:pt idx="251">
                  <c:v>3.159331586710993</c:v>
                </c:pt>
                <c:pt idx="252">
                  <c:v>3.3600669810073591</c:v>
                </c:pt>
                <c:pt idx="253">
                  <c:v>2.9837935051398912</c:v>
                </c:pt>
                <c:pt idx="254">
                  <c:v>2.9921543511328159</c:v>
                </c:pt>
                <c:pt idx="255">
                  <c:v>2.8062128246722979</c:v>
                </c:pt>
                <c:pt idx="256">
                  <c:v>2.783564068059063</c:v>
                </c:pt>
                <c:pt idx="257">
                  <c:v>2.8094529829780206</c:v>
                </c:pt>
                <c:pt idx="258">
                  <c:v>2.8709551945766729</c:v>
                </c:pt>
                <c:pt idx="259">
                  <c:v>2.9157487457652222</c:v>
                </c:pt>
                <c:pt idx="260">
                  <c:v>2.953273059989491</c:v>
                </c:pt>
                <c:pt idx="261">
                  <c:v>3.0179825189855283</c:v>
                </c:pt>
                <c:pt idx="262">
                  <c:v>3.1341335637212553</c:v>
                </c:pt>
                <c:pt idx="263">
                  <c:v>3.2490504207939233</c:v>
                </c:pt>
                <c:pt idx="264">
                  <c:v>3.4816625916870416</c:v>
                </c:pt>
                <c:pt idx="265">
                  <c:v>3.659698708460899</c:v>
                </c:pt>
                <c:pt idx="266">
                  <c:v>3.4783953003014614</c:v>
                </c:pt>
                <c:pt idx="267">
                  <c:v>3.1366957761539838</c:v>
                </c:pt>
                <c:pt idx="268">
                  <c:v>2.5620004099200657</c:v>
                </c:pt>
                <c:pt idx="269">
                  <c:v>2.3752969121140146</c:v>
                </c:pt>
                <c:pt idx="270">
                  <c:v>2.1361948408410645</c:v>
                </c:pt>
                <c:pt idx="271">
                  <c:v>1.9953325554259045</c:v>
                </c:pt>
                <c:pt idx="272">
                  <c:v>1.7939601534892793</c:v>
                </c:pt>
                <c:pt idx="273">
                  <c:v>1.6841738845547429</c:v>
                </c:pt>
                <c:pt idx="274">
                  <c:v>1.8067898860254672</c:v>
                </c:pt>
                <c:pt idx="275">
                  <c:v>1.9061076772934287</c:v>
                </c:pt>
                <c:pt idx="276">
                  <c:v>2.129559309509637</c:v>
                </c:pt>
                <c:pt idx="277">
                  <c:v>2.3018011328680226</c:v>
                </c:pt>
                <c:pt idx="278">
                  <c:v>2.3881077600085865</c:v>
                </c:pt>
                <c:pt idx="279">
                  <c:v>2.5583660711418448</c:v>
                </c:pt>
                <c:pt idx="280">
                  <c:v>2.7146979141428598</c:v>
                </c:pt>
                <c:pt idx="281">
                  <c:v>2.9599876067808606</c:v>
                </c:pt>
                <c:pt idx="282">
                  <c:v>3.0173133663641933</c:v>
                </c:pt>
                <c:pt idx="283">
                  <c:v>3.2183174526329692</c:v>
                </c:pt>
                <c:pt idx="284">
                  <c:v>3.02544840500958</c:v>
                </c:pt>
                <c:pt idx="285">
                  <c:v>2.954712415193812</c:v>
                </c:pt>
                <c:pt idx="286">
                  <c:v>3.133800116147837</c:v>
                </c:pt>
                <c:pt idx="287">
                  <c:v>3.2346883954154726</c:v>
                </c:pt>
                <c:pt idx="288">
                  <c:v>3.0823179924728907</c:v>
                </c:pt>
                <c:pt idx="289">
                  <c:v>2.5905313882394267</c:v>
                </c:pt>
                <c:pt idx="290">
                  <c:v>2.4465802609685614</c:v>
                </c:pt>
                <c:pt idx="291">
                  <c:v>2.2262568624908141</c:v>
                </c:pt>
                <c:pt idx="292">
                  <c:v>2.1521850149558617</c:v>
                </c:pt>
                <c:pt idx="293">
                  <c:v>2.0991491312987214</c:v>
                </c:pt>
                <c:pt idx="294">
                  <c:v>2.1366223140328495</c:v>
                </c:pt>
                <c:pt idx="295">
                  <c:v>2.214791121450034</c:v>
                </c:pt>
                <c:pt idx="296">
                  <c:v>2.4904414485356203</c:v>
                </c:pt>
                <c:pt idx="297">
                  <c:v>2.7591681834023931</c:v>
                </c:pt>
                <c:pt idx="298">
                  <c:v>3.2202809181226444</c:v>
                </c:pt>
                <c:pt idx="299">
                  <c:v>3.6395471222986204</c:v>
                </c:pt>
                <c:pt idx="300">
                  <c:v>3.8304392236976499</c:v>
                </c:pt>
                <c:pt idx="301">
                  <c:v>4.1501209207894183</c:v>
                </c:pt>
                <c:pt idx="302">
                  <c:v>4.6887079446993507</c:v>
                </c:pt>
                <c:pt idx="303">
                  <c:v>5.1886843442259671</c:v>
                </c:pt>
                <c:pt idx="304">
                  <c:v>5.4644492760327523</c:v>
                </c:pt>
                <c:pt idx="305">
                  <c:v>5.9942985824557748</c:v>
                </c:pt>
                <c:pt idx="306">
                  <c:v>5.6450708437698607</c:v>
                </c:pt>
                <c:pt idx="307">
                  <c:v>5.1717834101926012</c:v>
                </c:pt>
                <c:pt idx="308">
                  <c:v>4.8723510762556312</c:v>
                </c:pt>
                <c:pt idx="309">
                  <c:v>4.5713059341131022</c:v>
                </c:pt>
                <c:pt idx="310">
                  <c:v>4.4190707690995552</c:v>
                </c:pt>
                <c:pt idx="311">
                  <c:v>4.6465536225500994</c:v>
                </c:pt>
                <c:pt idx="312">
                  <c:v>4.484769222385701</c:v>
                </c:pt>
                <c:pt idx="313">
                  <c:v>4.8401426082542027</c:v>
                </c:pt>
                <c:pt idx="314">
                  <c:v>4.7342973541657338</c:v>
                </c:pt>
                <c:pt idx="315">
                  <c:v>4.3358104211774693</c:v>
                </c:pt>
                <c:pt idx="316">
                  <c:v>4.0544514936347218</c:v>
                </c:pt>
                <c:pt idx="317">
                  <c:v>3.9532859422602638</c:v>
                </c:pt>
                <c:pt idx="318">
                  <c:v>3.9896652624151741</c:v>
                </c:pt>
                <c:pt idx="319">
                  <c:v>4.0143650285855808</c:v>
                </c:pt>
                <c:pt idx="320">
                  <c:v>4.8393363868643231</c:v>
                </c:pt>
                <c:pt idx="321">
                  <c:v>4.9946826942608942</c:v>
                </c:pt>
                <c:pt idx="322">
                  <c:v>5.1404288104782889</c:v>
                </c:pt>
                <c:pt idx="323">
                  <c:v>5.1146094831429041</c:v>
                </c:pt>
                <c:pt idx="324">
                  <c:v>4.7394631101991962</c:v>
                </c:pt>
                <c:pt idx="325">
                  <c:v>5.3381433498677646</c:v>
                </c:pt>
                <c:pt idx="326">
                  <c:v>5.08558964389018</c:v>
                </c:pt>
                <c:pt idx="327">
                  <c:v>4.9644556724046769</c:v>
                </c:pt>
                <c:pt idx="328">
                  <c:v>4.8975398139163193</c:v>
                </c:pt>
                <c:pt idx="329">
                  <c:v>4.7492256697277613</c:v>
                </c:pt>
                <c:pt idx="330">
                  <c:v>4.5309111211320836</c:v>
                </c:pt>
                <c:pt idx="331">
                  <c:v>4.1550008935485803</c:v>
                </c:pt>
                <c:pt idx="332">
                  <c:v>3.9229161297712118</c:v>
                </c:pt>
                <c:pt idx="333">
                  <c:v>3.6705707116828772</c:v>
                </c:pt>
                <c:pt idx="334">
                  <c:v>3.4979130098848588</c:v>
                </c:pt>
                <c:pt idx="335">
                  <c:v>4.0055635335663515</c:v>
                </c:pt>
                <c:pt idx="336">
                  <c:v>4.1619744744744738</c:v>
                </c:pt>
                <c:pt idx="337">
                  <c:v>4.3535194613557957</c:v>
                </c:pt>
                <c:pt idx="338">
                  <c:v>4.4037772195136489</c:v>
                </c:pt>
                <c:pt idx="339">
                  <c:v>4.3843734881470731</c:v>
                </c:pt>
                <c:pt idx="340">
                  <c:v>4.2374961946007508</c:v>
                </c:pt>
                <c:pt idx="341">
                  <c:v>4.2747596713905125</c:v>
                </c:pt>
                <c:pt idx="342">
                  <c:v>4.0311216684113047</c:v>
                </c:pt>
                <c:pt idx="343">
                  <c:v>3.8147816572167517</c:v>
                </c:pt>
                <c:pt idx="344">
                  <c:v>3.5643243963490652</c:v>
                </c:pt>
                <c:pt idx="345">
                  <c:v>4.0815707219373056</c:v>
                </c:pt>
                <c:pt idx="346">
                  <c:v>3.8812566048611776</c:v>
                </c:pt>
                <c:pt idx="347">
                  <c:v>4.1047654843623267</c:v>
                </c:pt>
                <c:pt idx="348">
                  <c:v>4.5722994856163082</c:v>
                </c:pt>
                <c:pt idx="349">
                  <c:v>4.6090179849765631</c:v>
                </c:pt>
                <c:pt idx="350">
                  <c:v>4.9839377756659893</c:v>
                </c:pt>
                <c:pt idx="351">
                  <c:v>4.7378557233297141</c:v>
                </c:pt>
                <c:pt idx="352">
                  <c:v>4.6525679758308156</c:v>
                </c:pt>
                <c:pt idx="353">
                  <c:v>4.5532578239078099</c:v>
                </c:pt>
                <c:pt idx="354">
                  <c:v>4.0737419609884977</c:v>
                </c:pt>
                <c:pt idx="355">
                  <c:v>3.8820840863237818</c:v>
                </c:pt>
                <c:pt idx="356">
                  <c:v>3.9256673634517867</c:v>
                </c:pt>
                <c:pt idx="357">
                  <c:v>3.8619135423069042</c:v>
                </c:pt>
                <c:pt idx="358">
                  <c:v>4.1177452562461756</c:v>
                </c:pt>
                <c:pt idx="359">
                  <c:v>3.8673553000769747</c:v>
                </c:pt>
                <c:pt idx="360">
                  <c:v>3.3870484478199132</c:v>
                </c:pt>
                <c:pt idx="361">
                  <c:v>3.2135613660033986</c:v>
                </c:pt>
                <c:pt idx="362">
                  <c:v>3.0151502832208585</c:v>
                </c:pt>
                <c:pt idx="363">
                  <c:v>2.5628724371275631</c:v>
                </c:pt>
                <c:pt idx="364">
                  <c:v>2.3764025674947327</c:v>
                </c:pt>
                <c:pt idx="365">
                  <c:v>1.937548566520797</c:v>
                </c:pt>
                <c:pt idx="366">
                  <c:v>2.4263240884477635</c:v>
                </c:pt>
                <c:pt idx="367">
                  <c:v>2.8087895252010839</c:v>
                </c:pt>
                <c:pt idx="368">
                  <c:v>2.2727840355653237</c:v>
                </c:pt>
                <c:pt idx="369">
                  <c:v>2.1347823977487757</c:v>
                </c:pt>
                <c:pt idx="370">
                  <c:v>1.9257664217372972</c:v>
                </c:pt>
                <c:pt idx="371">
                  <c:v>2.0692582505040504</c:v>
                </c:pt>
                <c:pt idx="372">
                  <c:v>2.1647270712108617</c:v>
                </c:pt>
                <c:pt idx="373">
                  <c:v>2.1441112911939495</c:v>
                </c:pt>
                <c:pt idx="374">
                  <c:v>3.1247122732713382</c:v>
                </c:pt>
                <c:pt idx="375">
                  <c:v>3.510245017434606</c:v>
                </c:pt>
                <c:pt idx="376">
                  <c:v>4.0001377378848053</c:v>
                </c:pt>
                <c:pt idx="377">
                  <c:v>4.4618278583226285</c:v>
                </c:pt>
                <c:pt idx="378">
                  <c:v>4.5320416457880972</c:v>
                </c:pt>
                <c:pt idx="379">
                  <c:v>4.2505094243504837</c:v>
                </c:pt>
                <c:pt idx="380">
                  <c:v>4.053119094579662</c:v>
                </c:pt>
                <c:pt idx="381">
                  <c:v>3.4202650705429667</c:v>
                </c:pt>
                <c:pt idx="382">
                  <c:v>3.2608482134087651</c:v>
                </c:pt>
                <c:pt idx="383">
                  <c:v>3.4220758609744495</c:v>
                </c:pt>
                <c:pt idx="384">
                  <c:v>3.8335270487959052</c:v>
                </c:pt>
                <c:pt idx="385">
                  <c:v>4.3882658972173045</c:v>
                </c:pt>
                <c:pt idx="386">
                  <c:v>4.5622285727143845</c:v>
                </c:pt>
                <c:pt idx="387">
                  <c:v>5.0430702349599201</c:v>
                </c:pt>
                <c:pt idx="388">
                  <c:v>5.3414167946808631</c:v>
                </c:pt>
                <c:pt idx="389">
                  <c:v>5.1581368602645199</c:v>
                </c:pt>
                <c:pt idx="390">
                  <c:v>5.0690377061134244</c:v>
                </c:pt>
                <c:pt idx="391">
                  <c:v>5.241025132111047</c:v>
                </c:pt>
                <c:pt idx="392">
                  <c:v>5.3233413819419244</c:v>
                </c:pt>
                <c:pt idx="393">
                  <c:v>5.2390388902650473</c:v>
                </c:pt>
                <c:pt idx="394">
                  <c:v>4.9693711713964248</c:v>
                </c:pt>
                <c:pt idx="395">
                  <c:v>4.970301675701708</c:v>
                </c:pt>
                <c:pt idx="396">
                  <c:v>4.9622305471964632</c:v>
                </c:pt>
                <c:pt idx="397">
                  <c:v>4.6422450464224507</c:v>
                </c:pt>
                <c:pt idx="398">
                  <c:v>4.4748746790561196</c:v>
                </c:pt>
                <c:pt idx="399">
                  <c:v>4.4060052219321157</c:v>
                </c:pt>
                <c:pt idx="400">
                  <c:v>4.3945135164582396</c:v>
                </c:pt>
                <c:pt idx="401">
                  <c:v>4.5998676835890207</c:v>
                </c:pt>
                <c:pt idx="402">
                  <c:v>4.648885157909465</c:v>
                </c:pt>
                <c:pt idx="403">
                  <c:v>4.6202216172692756</c:v>
                </c:pt>
                <c:pt idx="404">
                  <c:v>4.7010178954714856</c:v>
                </c:pt>
                <c:pt idx="405">
                  <c:v>4.7473542024576094</c:v>
                </c:pt>
                <c:pt idx="406">
                  <c:v>4.7080979284369118</c:v>
                </c:pt>
                <c:pt idx="407">
                  <c:v>4.4601604179244241</c:v>
                </c:pt>
                <c:pt idx="408">
                  <c:v>4.3043067013086533</c:v>
                </c:pt>
                <c:pt idx="409">
                  <c:v>4.4757966431525178</c:v>
                </c:pt>
                <c:pt idx="410">
                  <c:v>4.6541725777147258</c:v>
                </c:pt>
                <c:pt idx="411">
                  <c:v>4.7456290258972009</c:v>
                </c:pt>
                <c:pt idx="412">
                  <c:v>4.8890172456473309</c:v>
                </c:pt>
                <c:pt idx="413">
                  <c:v>5.2588208854595848</c:v>
                </c:pt>
                <c:pt idx="414">
                  <c:v>5.5250398672701779</c:v>
                </c:pt>
                <c:pt idx="415">
                  <c:v>5.1641188157829916</c:v>
                </c:pt>
                <c:pt idx="416">
                  <c:v>4.2632987674899434</c:v>
                </c:pt>
                <c:pt idx="417">
                  <c:v>3.5237311079168818</c:v>
                </c:pt>
                <c:pt idx="418">
                  <c:v>2.8236888671360263</c:v>
                </c:pt>
                <c:pt idx="419">
                  <c:v>2.2145028224055578</c:v>
                </c:pt>
                <c:pt idx="420">
                  <c:v>1.9734169133437804</c:v>
                </c:pt>
                <c:pt idx="421">
                  <c:v>2.4441305806813514</c:v>
                </c:pt>
                <c:pt idx="422">
                  <c:v>2.6321058024095252</c:v>
                </c:pt>
                <c:pt idx="423">
                  <c:v>2.6636269526479239</c:v>
                </c:pt>
                <c:pt idx="424">
                  <c:v>2.6089378890638901</c:v>
                </c:pt>
                <c:pt idx="425">
                  <c:v>2.8730784640364373</c:v>
                </c:pt>
                <c:pt idx="426">
                  <c:v>2.8073379090317574</c:v>
                </c:pt>
                <c:pt idx="427">
                  <c:v>2.9077465758503438</c:v>
                </c:pt>
                <c:pt idx="428">
                  <c:v>3.1621513187068433</c:v>
                </c:pt>
                <c:pt idx="429">
                  <c:v>3.2667100871122687</c:v>
                </c:pt>
                <c:pt idx="430">
                  <c:v>3.5763775676556899</c:v>
                </c:pt>
                <c:pt idx="431">
                  <c:v>4.0145188297573613</c:v>
                </c:pt>
                <c:pt idx="432">
                  <c:v>4.4457877672143766</c:v>
                </c:pt>
                <c:pt idx="433">
                  <c:v>4.7972420240738582</c:v>
                </c:pt>
                <c:pt idx="434">
                  <c:v>4.8021925643469974</c:v>
                </c:pt>
                <c:pt idx="435">
                  <c:v>5.7198732041515417</c:v>
                </c:pt>
                <c:pt idx="436">
                  <c:v>5.1390194429327654</c:v>
                </c:pt>
                <c:pt idx="437">
                  <c:v>4.7797096030410673</c:v>
                </c:pt>
                <c:pt idx="438">
                  <c:v>4.6352451914746142</c:v>
                </c:pt>
                <c:pt idx="439">
                  <c:v>4.6529098862218135</c:v>
                </c:pt>
                <c:pt idx="440">
                  <c:v>4.6152155598696014</c:v>
                </c:pt>
                <c:pt idx="441">
                  <c:v>4.5479518954886764</c:v>
                </c:pt>
                <c:pt idx="442">
                  <c:v>4.3757683459717374</c:v>
                </c:pt>
                <c:pt idx="443">
                  <c:v>4.2036764356623753</c:v>
                </c:pt>
                <c:pt idx="444">
                  <c:v>3.9821783092478871</c:v>
                </c:pt>
                <c:pt idx="445">
                  <c:v>3.9456603429820762</c:v>
                </c:pt>
                <c:pt idx="446">
                  <c:v>3.9792247452255092</c:v>
                </c:pt>
                <c:pt idx="447">
                  <c:v>3.8849629082726858</c:v>
                </c:pt>
                <c:pt idx="448">
                  <c:v>4.0555304847635556</c:v>
                </c:pt>
                <c:pt idx="449">
                  <c:v>4.2497428109538049</c:v>
                </c:pt>
                <c:pt idx="450">
                  <c:v>4.3836577240049097</c:v>
                </c:pt>
                <c:pt idx="451">
                  <c:v>4.4642286911315772</c:v>
                </c:pt>
                <c:pt idx="452">
                  <c:v>4.5440698619008941</c:v>
                </c:pt>
                <c:pt idx="453">
                  <c:v>4.6772269184880564</c:v>
                </c:pt>
                <c:pt idx="454">
                  <c:v>4.7624578929027761</c:v>
                </c:pt>
                <c:pt idx="455">
                  <c:v>4.5291044188305722</c:v>
                </c:pt>
                <c:pt idx="456">
                  <c:v>4.5731283533957914</c:v>
                </c:pt>
                <c:pt idx="457">
                  <c:v>4.8698370708831842</c:v>
                </c:pt>
                <c:pt idx="458">
                  <c:v>4.8813111124777073</c:v>
                </c:pt>
                <c:pt idx="459">
                  <c:v>4.2983877612678185</c:v>
                </c:pt>
                <c:pt idx="460">
                  <c:v>2.8634318327911643</c:v>
                </c:pt>
                <c:pt idx="461">
                  <c:v>2.2590050466255338</c:v>
                </c:pt>
                <c:pt idx="462">
                  <c:v>2.2817025010969725</c:v>
                </c:pt>
                <c:pt idx="463">
                  <c:v>2.7806051633200699</c:v>
                </c:pt>
                <c:pt idx="464">
                  <c:v>3.226533371573729</c:v>
                </c:pt>
                <c:pt idx="465">
                  <c:v>4.2226097759090271</c:v>
                </c:pt>
                <c:pt idx="466">
                  <c:v>4.6024402521753718</c:v>
                </c:pt>
                <c:pt idx="467">
                  <c:v>4.3207163018833015</c:v>
                </c:pt>
                <c:pt idx="468">
                  <c:v>4.475453176682592</c:v>
                </c:pt>
                <c:pt idx="469">
                  <c:v>3.7647754137115843</c:v>
                </c:pt>
                <c:pt idx="470">
                  <c:v>3.5914959151997881</c:v>
                </c:pt>
                <c:pt idx="471">
                  <c:v>3.1644020075896688</c:v>
                </c:pt>
                <c:pt idx="472">
                  <c:v>2.9204231203263928</c:v>
                </c:pt>
                <c:pt idx="473">
                  <c:v>2.9115255367724391</c:v>
                </c:pt>
                <c:pt idx="474">
                  <c:v>2.8295430616971995</c:v>
                </c:pt>
                <c:pt idx="475">
                  <c:v>2.5156735683051474</c:v>
                </c:pt>
                <c:pt idx="476">
                  <c:v>2.6242315229939059</c:v>
                </c:pt>
                <c:pt idx="477">
                  <c:v>2.7345450587723121</c:v>
                </c:pt>
                <c:pt idx="478">
                  <c:v>2.9016555707719216</c:v>
                </c:pt>
                <c:pt idx="479">
                  <c:v>2.9690732729666554</c:v>
                </c:pt>
                <c:pt idx="480">
                  <c:v>3.1457986688851904</c:v>
                </c:pt>
                <c:pt idx="481">
                  <c:v>3.0986128816468717</c:v>
                </c:pt>
                <c:pt idx="482">
                  <c:v>2.9805805122453708</c:v>
                </c:pt>
                <c:pt idx="483">
                  <c:v>2.7933946507962646</c:v>
                </c:pt>
                <c:pt idx="484">
                  <c:v>2.7438816551912195</c:v>
                </c:pt>
                <c:pt idx="485">
                  <c:v>2.4853963979468903</c:v>
                </c:pt>
                <c:pt idx="486">
                  <c:v>2.018781659101375</c:v>
                </c:pt>
                <c:pt idx="487">
                  <c:v>1.9444382361486716</c:v>
                </c:pt>
                <c:pt idx="488">
                  <c:v>2.1586702591203815</c:v>
                </c:pt>
                <c:pt idx="489">
                  <c:v>3.3579801958125097</c:v>
                </c:pt>
                <c:pt idx="490">
                  <c:v>3.1956194483815024</c:v>
                </c:pt>
                <c:pt idx="491">
                  <c:v>3.0928345209817891</c:v>
                </c:pt>
                <c:pt idx="492">
                  <c:v>2.8877154189313523</c:v>
                </c:pt>
                <c:pt idx="493">
                  <c:v>2.7217762879957892</c:v>
                </c:pt>
                <c:pt idx="494">
                  <c:v>2.5006766536827612</c:v>
                </c:pt>
                <c:pt idx="495">
                  <c:v>5.46351927734064</c:v>
                </c:pt>
                <c:pt idx="496">
                  <c:v>3.2142327480976993</c:v>
                </c:pt>
                <c:pt idx="497">
                  <c:v>3.3716291586052169</c:v>
                </c:pt>
                <c:pt idx="498">
                  <c:v>3.9341125631280267</c:v>
                </c:pt>
                <c:pt idx="499">
                  <c:v>2.7624773998234033</c:v>
                </c:pt>
                <c:pt idx="500">
                  <c:v>2.4558635638844781</c:v>
                </c:pt>
                <c:pt idx="501">
                  <c:v>1.6027889046483477</c:v>
                </c:pt>
                <c:pt idx="502">
                  <c:v>1.5582799491082786</c:v>
                </c:pt>
                <c:pt idx="503">
                  <c:v>1.613560703852164</c:v>
                </c:pt>
                <c:pt idx="504">
                  <c:v>1.7610071824950204</c:v>
                </c:pt>
                <c:pt idx="505">
                  <c:v>2.097227465290886</c:v>
                </c:pt>
                <c:pt idx="506">
                  <c:v>1.9355146086687229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82-41A6-A1FC-924B7B62B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Normalized Robertson (2009)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'SCPT-14'!$AT$13:$AT$9908</c:f>
              <c:numCache>
                <c:formatCode>0</c:formatCode>
                <c:ptCount val="9896"/>
                <c:pt idx="0">
                  <c:v>0</c:v>
                </c:pt>
                <c:pt idx="1">
                  <c:v>8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3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5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3</c:v>
                </c:pt>
                <c:pt idx="458">
                  <c:v>3</c:v>
                </c:pt>
                <c:pt idx="459">
                  <c:v>4</c:v>
                </c:pt>
                <c:pt idx="460">
                  <c:v>4</c:v>
                </c:pt>
                <c:pt idx="461">
                  <c:v>5</c:v>
                </c:pt>
                <c:pt idx="462">
                  <c:v>5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5</c:v>
                </c:pt>
                <c:pt idx="497">
                  <c:v>5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56-45D1-BF17-7EA1676D2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Non-Nomarlized Rob (2010)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Non-Normalized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1"/>
            <c:val val="10"/>
            <c:spPr>
              <a:noFill/>
              <a:ln w="3175" cap="flat" cmpd="sng" algn="ctr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</c:errBars>
          <c:xVal>
            <c:numRef>
              <c:f>'SCPT-14'!$AV$13:$AV$9908</c:f>
              <c:numCache>
                <c:formatCode>0</c:formatCode>
                <c:ptCount val="9896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5</c:v>
                </c:pt>
                <c:pt idx="495">
                  <c:v>4</c:v>
                </c:pt>
                <c:pt idx="496">
                  <c:v>5</c:v>
                </c:pt>
                <c:pt idx="497">
                  <c:v>4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10-4F55-89DE-648663D41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unitless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c</a:t>
            </a:r>
            <a:r>
              <a:rPr lang="en-US" sz="1400" b="0" i="0" u="none" strike="noStrike" baseline="0"/>
              <a:t> (Normalized) &amp; </a:t>
            </a:r>
            <a:r>
              <a:rPr lang="en-US" sz="1400" b="0" i="0" u="none" strike="noStrike" baseline="0">
                <a:effectLst/>
              </a:rPr>
              <a:t>I</a:t>
            </a:r>
            <a:r>
              <a:rPr lang="en-US" sz="1400" b="0" i="0" u="none" strike="noStrike" baseline="-25000">
                <a:effectLst/>
              </a:rPr>
              <a:t>SBT</a:t>
            </a:r>
            <a:r>
              <a:rPr lang="en-US" sz="1400" b="0" i="0" u="none" strike="noStrike" baseline="0"/>
              <a:t> (Non-Normalized)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7"/>
          <c:order val="0"/>
          <c:tx>
            <c:strRef>
              <c:f>'SCPT-14'!$AQ$9</c:f>
              <c:strCache>
                <c:ptCount val="1"/>
                <c:pt idx="0">
                  <c:v>Ic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'SCPT-14'!$AQ$13:$AQ$9908</c:f>
              <c:numCache>
                <c:formatCode>0.0</c:formatCode>
                <c:ptCount val="9896"/>
                <c:pt idx="0">
                  <c:v>0</c:v>
                </c:pt>
                <c:pt idx="1">
                  <c:v>2.0582261365917294</c:v>
                </c:pt>
                <c:pt idx="2">
                  <c:v>2.128068222823384</c:v>
                </c:pt>
                <c:pt idx="3">
                  <c:v>2.1743718692016794</c:v>
                </c:pt>
                <c:pt idx="4">
                  <c:v>2.0891285870266723</c:v>
                </c:pt>
                <c:pt idx="5">
                  <c:v>2.1036851537016288</c:v>
                </c:pt>
                <c:pt idx="6">
                  <c:v>2.1236071396595033</c:v>
                </c:pt>
                <c:pt idx="7">
                  <c:v>2.13851982590753</c:v>
                </c:pt>
                <c:pt idx="8">
                  <c:v>2.1633056304210232</c:v>
                </c:pt>
                <c:pt idx="9">
                  <c:v>2.1833088077040794</c:v>
                </c:pt>
                <c:pt idx="10">
                  <c:v>2.1978745185030264</c:v>
                </c:pt>
                <c:pt idx="11">
                  <c:v>2.2113363099677223</c:v>
                </c:pt>
                <c:pt idx="12">
                  <c:v>2.223871277791464</c:v>
                </c:pt>
                <c:pt idx="13">
                  <c:v>2.2356160427364657</c:v>
                </c:pt>
                <c:pt idx="14">
                  <c:v>2.2466783466295581</c:v>
                </c:pt>
                <c:pt idx="15">
                  <c:v>2.3251596748382029</c:v>
                </c:pt>
                <c:pt idx="16">
                  <c:v>2.3350588648131509</c:v>
                </c:pt>
                <c:pt idx="17">
                  <c:v>2.3444956079132915</c:v>
                </c:pt>
                <c:pt idx="18">
                  <c:v>2.3535182684799594</c:v>
                </c:pt>
                <c:pt idx="19">
                  <c:v>2.3621677942737365</c:v>
                </c:pt>
                <c:pt idx="20">
                  <c:v>2.3704791786358403</c:v>
                </c:pt>
                <c:pt idx="21">
                  <c:v>2.3743921669721653</c:v>
                </c:pt>
                <c:pt idx="22">
                  <c:v>2.3923804766465708</c:v>
                </c:pt>
                <c:pt idx="23">
                  <c:v>2.419001437425051</c:v>
                </c:pt>
                <c:pt idx="24">
                  <c:v>2.43346016156559</c:v>
                </c:pt>
                <c:pt idx="25">
                  <c:v>2.4636413574118277</c:v>
                </c:pt>
                <c:pt idx="26">
                  <c:v>2.4732935337710238</c:v>
                </c:pt>
                <c:pt idx="27">
                  <c:v>2.4882337121944142</c:v>
                </c:pt>
                <c:pt idx="28">
                  <c:v>2.4947805596693304</c:v>
                </c:pt>
                <c:pt idx="29">
                  <c:v>2.5044963157624385</c:v>
                </c:pt>
                <c:pt idx="30">
                  <c:v>2.5107475121240457</c:v>
                </c:pt>
                <c:pt idx="31">
                  <c:v>2.4921187232096038</c:v>
                </c:pt>
                <c:pt idx="32">
                  <c:v>2.4775321804404773</c:v>
                </c:pt>
                <c:pt idx="33">
                  <c:v>2.4687314332899248</c:v>
                </c:pt>
                <c:pt idx="34">
                  <c:v>2.4893176491944367</c:v>
                </c:pt>
                <c:pt idx="35">
                  <c:v>2.4907892093969366</c:v>
                </c:pt>
                <c:pt idx="36">
                  <c:v>2.5220344006610569</c:v>
                </c:pt>
                <c:pt idx="37">
                  <c:v>2.5410631952432206</c:v>
                </c:pt>
                <c:pt idx="38">
                  <c:v>2.5612443671237459</c:v>
                </c:pt>
                <c:pt idx="39">
                  <c:v>2.5839901135111325</c:v>
                </c:pt>
                <c:pt idx="40">
                  <c:v>2.6069219998867252</c:v>
                </c:pt>
                <c:pt idx="41">
                  <c:v>2.6166117791823047</c:v>
                </c:pt>
                <c:pt idx="42">
                  <c:v>2.6277173237116416</c:v>
                </c:pt>
                <c:pt idx="43">
                  <c:v>2.6278409207190148</c:v>
                </c:pt>
                <c:pt idx="44">
                  <c:v>2.6192222377792493</c:v>
                </c:pt>
                <c:pt idx="45">
                  <c:v>2.6145455033332103</c:v>
                </c:pt>
                <c:pt idx="46">
                  <c:v>2.6302149500653744</c:v>
                </c:pt>
                <c:pt idx="47">
                  <c:v>2.6322604659013118</c:v>
                </c:pt>
                <c:pt idx="48">
                  <c:v>2.6287311686763122</c:v>
                </c:pt>
                <c:pt idx="49">
                  <c:v>2.6291418844970149</c:v>
                </c:pt>
                <c:pt idx="50">
                  <c:v>2.635105493486273</c:v>
                </c:pt>
                <c:pt idx="51">
                  <c:v>2.6706661715785165</c:v>
                </c:pt>
                <c:pt idx="52">
                  <c:v>2.6881921283465182</c:v>
                </c:pt>
                <c:pt idx="53">
                  <c:v>2.7083133749808854</c:v>
                </c:pt>
                <c:pt idx="54">
                  <c:v>2.7091140829601508</c:v>
                </c:pt>
                <c:pt idx="55">
                  <c:v>2.7078085801407932</c:v>
                </c:pt>
                <c:pt idx="56">
                  <c:v>2.7504459175361262</c:v>
                </c:pt>
                <c:pt idx="57">
                  <c:v>2.7707506429540203</c:v>
                </c:pt>
                <c:pt idx="58">
                  <c:v>2.7320727609701105</c:v>
                </c:pt>
                <c:pt idx="59">
                  <c:v>2.7307858375585536</c:v>
                </c:pt>
                <c:pt idx="60">
                  <c:v>2.7289654521925892</c:v>
                </c:pt>
                <c:pt idx="61">
                  <c:v>2.7385237256586303</c:v>
                </c:pt>
                <c:pt idx="62">
                  <c:v>2.7397457131898588</c:v>
                </c:pt>
                <c:pt idx="63">
                  <c:v>2.7434653086533007</c:v>
                </c:pt>
                <c:pt idx="64">
                  <c:v>2.7703707915688143</c:v>
                </c:pt>
                <c:pt idx="65">
                  <c:v>2.7842573581040919</c:v>
                </c:pt>
                <c:pt idx="66">
                  <c:v>2.7848580668968128</c:v>
                </c:pt>
                <c:pt idx="67">
                  <c:v>2.7636145286139144</c:v>
                </c:pt>
                <c:pt idx="68">
                  <c:v>2.7493482471953374</c:v>
                </c:pt>
                <c:pt idx="69">
                  <c:v>2.7571442643288506</c:v>
                </c:pt>
                <c:pt idx="70">
                  <c:v>2.7490106568619477</c:v>
                </c:pt>
                <c:pt idx="71">
                  <c:v>2.7945024120155706</c:v>
                </c:pt>
                <c:pt idx="72">
                  <c:v>2.8109275223396528</c:v>
                </c:pt>
                <c:pt idx="73">
                  <c:v>2.8411027891535299</c:v>
                </c:pt>
                <c:pt idx="74">
                  <c:v>2.8190470892047901</c:v>
                </c:pt>
                <c:pt idx="75">
                  <c:v>2.8046950911784694</c:v>
                </c:pt>
                <c:pt idx="76">
                  <c:v>2.7961326223652656</c:v>
                </c:pt>
                <c:pt idx="77">
                  <c:v>2.7894667816069378</c:v>
                </c:pt>
                <c:pt idx="78">
                  <c:v>2.8415601693257186</c:v>
                </c:pt>
                <c:pt idx="79">
                  <c:v>2.847085390895022</c:v>
                </c:pt>
                <c:pt idx="80">
                  <c:v>2.8762559921355551</c:v>
                </c:pt>
                <c:pt idx="81">
                  <c:v>2.9050067334746816</c:v>
                </c:pt>
                <c:pt idx="82">
                  <c:v>2.9220322699963122</c:v>
                </c:pt>
                <c:pt idx="83">
                  <c:v>2.9725028606978734</c:v>
                </c:pt>
                <c:pt idx="84">
                  <c:v>2.9472393612134518</c:v>
                </c:pt>
                <c:pt idx="85">
                  <c:v>2.9357386817650375</c:v>
                </c:pt>
                <c:pt idx="86">
                  <c:v>2.9259789356233719</c:v>
                </c:pt>
                <c:pt idx="87">
                  <c:v>2.9467879074020806</c:v>
                </c:pt>
                <c:pt idx="88">
                  <c:v>2.9300331433331093</c:v>
                </c:pt>
                <c:pt idx="89">
                  <c:v>2.8938526191670579</c:v>
                </c:pt>
                <c:pt idx="90">
                  <c:v>2.8920692058505901</c:v>
                </c:pt>
                <c:pt idx="91">
                  <c:v>2.8231868647951974</c:v>
                </c:pt>
                <c:pt idx="92">
                  <c:v>2.8070534046916502</c:v>
                </c:pt>
                <c:pt idx="93">
                  <c:v>2.7814934930643269</c:v>
                </c:pt>
                <c:pt idx="94">
                  <c:v>2.7788741969440434</c:v>
                </c:pt>
                <c:pt idx="95">
                  <c:v>2.8100744750949769</c:v>
                </c:pt>
                <c:pt idx="96">
                  <c:v>2.8443050883647474</c:v>
                </c:pt>
                <c:pt idx="97">
                  <c:v>2.848673534622872</c:v>
                </c:pt>
                <c:pt idx="98">
                  <c:v>2.8584775679696648</c:v>
                </c:pt>
                <c:pt idx="99">
                  <c:v>2.8863795492791815</c:v>
                </c:pt>
                <c:pt idx="100">
                  <c:v>2.882640737295953</c:v>
                </c:pt>
                <c:pt idx="101">
                  <c:v>2.8446330019796049</c:v>
                </c:pt>
                <c:pt idx="102">
                  <c:v>2.8179691277771153</c:v>
                </c:pt>
                <c:pt idx="103">
                  <c:v>2.7642024939253345</c:v>
                </c:pt>
                <c:pt idx="104">
                  <c:v>2.7256815487316715</c:v>
                </c:pt>
                <c:pt idx="105">
                  <c:v>2.7128986367246366</c:v>
                </c:pt>
                <c:pt idx="106">
                  <c:v>2.689777263802497</c:v>
                </c:pt>
                <c:pt idx="107">
                  <c:v>2.6872374612667294</c:v>
                </c:pt>
                <c:pt idx="108">
                  <c:v>2.6525875632132081</c:v>
                </c:pt>
                <c:pt idx="109">
                  <c:v>2.5961480924797224</c:v>
                </c:pt>
                <c:pt idx="110">
                  <c:v>2.5601548654203534</c:v>
                </c:pt>
                <c:pt idx="111">
                  <c:v>2.6415096841217087</c:v>
                </c:pt>
                <c:pt idx="112">
                  <c:v>2.7649844683158542</c:v>
                </c:pt>
                <c:pt idx="113">
                  <c:v>2.7699945550491996</c:v>
                </c:pt>
                <c:pt idx="114">
                  <c:v>2.7668730119570313</c:v>
                </c:pt>
                <c:pt idx="115">
                  <c:v>2.7191430897626732</c:v>
                </c:pt>
                <c:pt idx="116">
                  <c:v>2.6989664728476823</c:v>
                </c:pt>
                <c:pt idx="117">
                  <c:v>2.704939344048646</c:v>
                </c:pt>
                <c:pt idx="118">
                  <c:v>2.7225606420903325</c:v>
                </c:pt>
                <c:pt idx="119">
                  <c:v>2.6689768328435037</c:v>
                </c:pt>
                <c:pt idx="120">
                  <c:v>2.6403049252457351</c:v>
                </c:pt>
                <c:pt idx="121">
                  <c:v>2.6731272689027725</c:v>
                </c:pt>
                <c:pt idx="122">
                  <c:v>2.7229486986814009</c:v>
                </c:pt>
                <c:pt idx="123">
                  <c:v>2.7713037440005217</c:v>
                </c:pt>
                <c:pt idx="124">
                  <c:v>2.802606893589187</c:v>
                </c:pt>
                <c:pt idx="125">
                  <c:v>2.8191616640519417</c:v>
                </c:pt>
                <c:pt idx="126">
                  <c:v>2.8406057088937184</c:v>
                </c:pt>
                <c:pt idx="127">
                  <c:v>2.8534969538491017</c:v>
                </c:pt>
                <c:pt idx="128">
                  <c:v>2.8745782013848329</c:v>
                </c:pt>
                <c:pt idx="129">
                  <c:v>2.9227662389297437</c:v>
                </c:pt>
                <c:pt idx="130">
                  <c:v>2.8590587615179386</c:v>
                </c:pt>
                <c:pt idx="131">
                  <c:v>2.8202952944946733</c:v>
                </c:pt>
                <c:pt idx="132">
                  <c:v>2.8823217801759973</c:v>
                </c:pt>
                <c:pt idx="133">
                  <c:v>2.7919199668358603</c:v>
                </c:pt>
                <c:pt idx="134">
                  <c:v>2.674350020783467</c:v>
                </c:pt>
                <c:pt idx="135">
                  <c:v>2.8370594055682146</c:v>
                </c:pt>
                <c:pt idx="136">
                  <c:v>2.8745682948944338</c:v>
                </c:pt>
                <c:pt idx="137">
                  <c:v>2.8769091085450911</c:v>
                </c:pt>
                <c:pt idx="138">
                  <c:v>2.8574651604799808</c:v>
                </c:pt>
                <c:pt idx="139">
                  <c:v>2.7757398436947445</c:v>
                </c:pt>
                <c:pt idx="140">
                  <c:v>2.7755846492784144</c:v>
                </c:pt>
                <c:pt idx="141">
                  <c:v>2.7886139600989459</c:v>
                </c:pt>
                <c:pt idx="142">
                  <c:v>2.7699406151408383</c:v>
                </c:pt>
                <c:pt idx="143">
                  <c:v>2.8354005472522248</c:v>
                </c:pt>
                <c:pt idx="144">
                  <c:v>2.8632384515235065</c:v>
                </c:pt>
                <c:pt idx="145">
                  <c:v>2.9013999467117966</c:v>
                </c:pt>
                <c:pt idx="146">
                  <c:v>2.9096741209485244</c:v>
                </c:pt>
                <c:pt idx="147">
                  <c:v>2.9509459358476273</c:v>
                </c:pt>
                <c:pt idx="148">
                  <c:v>2.9190488757900588</c:v>
                </c:pt>
                <c:pt idx="149">
                  <c:v>2.886892842785278</c:v>
                </c:pt>
                <c:pt idx="150">
                  <c:v>2.7948556512782838</c:v>
                </c:pt>
                <c:pt idx="151">
                  <c:v>2.83814465196523</c:v>
                </c:pt>
                <c:pt idx="152">
                  <c:v>2.7773487689095062</c:v>
                </c:pt>
                <c:pt idx="153">
                  <c:v>2.7227086015352877</c:v>
                </c:pt>
                <c:pt idx="154">
                  <c:v>2.747420835900646</c:v>
                </c:pt>
                <c:pt idx="155">
                  <c:v>2.7655687276448959</c:v>
                </c:pt>
                <c:pt idx="156">
                  <c:v>2.8431299200240341</c:v>
                </c:pt>
                <c:pt idx="157">
                  <c:v>2.9318135997423895</c:v>
                </c:pt>
                <c:pt idx="158">
                  <c:v>2.9913689306873286</c:v>
                </c:pt>
                <c:pt idx="159">
                  <c:v>3.0817249144998535</c:v>
                </c:pt>
                <c:pt idx="160">
                  <c:v>3.1599083412101567</c:v>
                </c:pt>
                <c:pt idx="161">
                  <c:v>3.2163377116826219</c:v>
                </c:pt>
                <c:pt idx="162">
                  <c:v>3.2165022963039305</c:v>
                </c:pt>
                <c:pt idx="163">
                  <c:v>3.2216509041701373</c:v>
                </c:pt>
                <c:pt idx="164">
                  <c:v>3.1559470312230893</c:v>
                </c:pt>
                <c:pt idx="165">
                  <c:v>3.074347506316998</c:v>
                </c:pt>
                <c:pt idx="166">
                  <c:v>2.9909796381882332</c:v>
                </c:pt>
                <c:pt idx="167">
                  <c:v>2.9418297227547381</c:v>
                </c:pt>
                <c:pt idx="168">
                  <c:v>2.9193016504980158</c:v>
                </c:pt>
                <c:pt idx="169">
                  <c:v>2.8520733203689459</c:v>
                </c:pt>
                <c:pt idx="170">
                  <c:v>2.8638634149233746</c:v>
                </c:pt>
                <c:pt idx="171">
                  <c:v>2.8721945984752564</c:v>
                </c:pt>
                <c:pt idx="172">
                  <c:v>2.8786314233614672</c:v>
                </c:pt>
                <c:pt idx="173">
                  <c:v>2.8801275785848204</c:v>
                </c:pt>
                <c:pt idx="174">
                  <c:v>2.9396398898167351</c:v>
                </c:pt>
                <c:pt idx="175">
                  <c:v>2.9760799358698224</c:v>
                </c:pt>
                <c:pt idx="176">
                  <c:v>3.0420044349567141</c:v>
                </c:pt>
                <c:pt idx="177">
                  <c:v>3.048069972219432</c:v>
                </c:pt>
                <c:pt idx="178">
                  <c:v>3.1081473384684664</c:v>
                </c:pt>
                <c:pt idx="179">
                  <c:v>3.1256845587956441</c:v>
                </c:pt>
                <c:pt idx="180">
                  <c:v>3.102203336028325</c:v>
                </c:pt>
                <c:pt idx="181">
                  <c:v>3.0866232908837508</c:v>
                </c:pt>
                <c:pt idx="182">
                  <c:v>3.0614475016143814</c:v>
                </c:pt>
                <c:pt idx="183">
                  <c:v>3.0254572503315349</c:v>
                </c:pt>
                <c:pt idx="184">
                  <c:v>2.9714816199163225</c:v>
                </c:pt>
                <c:pt idx="185">
                  <c:v>2.9550962007710484</c:v>
                </c:pt>
                <c:pt idx="186">
                  <c:v>2.9702901419638539</c:v>
                </c:pt>
                <c:pt idx="187">
                  <c:v>2.9718299044974086</c:v>
                </c:pt>
                <c:pt idx="188">
                  <c:v>2.9977613302135464</c:v>
                </c:pt>
                <c:pt idx="189">
                  <c:v>3.0126895003098149</c:v>
                </c:pt>
                <c:pt idx="190">
                  <c:v>3.0281321974878006</c:v>
                </c:pt>
                <c:pt idx="191">
                  <c:v>3.0600185585559885</c:v>
                </c:pt>
                <c:pt idx="192">
                  <c:v>3.1203037815449228</c:v>
                </c:pt>
                <c:pt idx="193">
                  <c:v>3.1321294510431801</c:v>
                </c:pt>
                <c:pt idx="194">
                  <c:v>3.1933731181930312</c:v>
                </c:pt>
                <c:pt idx="195">
                  <c:v>3.2287535193351045</c:v>
                </c:pt>
                <c:pt idx="196">
                  <c:v>3.3087500296759838</c:v>
                </c:pt>
                <c:pt idx="197">
                  <c:v>3.3642892821966601</c:v>
                </c:pt>
                <c:pt idx="198">
                  <c:v>3.3937953454548535</c:v>
                </c:pt>
                <c:pt idx="199">
                  <c:v>3.3725236547117121</c:v>
                </c:pt>
                <c:pt idx="200">
                  <c:v>3.3238007674554129</c:v>
                </c:pt>
                <c:pt idx="201">
                  <c:v>3.3053956296733853</c:v>
                </c:pt>
                <c:pt idx="202">
                  <c:v>3.194846240891176</c:v>
                </c:pt>
                <c:pt idx="203">
                  <c:v>3.1054709876162332</c:v>
                </c:pt>
                <c:pt idx="204">
                  <c:v>3.0584274327034802</c:v>
                </c:pt>
                <c:pt idx="205">
                  <c:v>2.9916674997286372</c:v>
                </c:pt>
                <c:pt idx="206">
                  <c:v>2.9745850566904393</c:v>
                </c:pt>
                <c:pt idx="207">
                  <c:v>2.9814093037719251</c:v>
                </c:pt>
                <c:pt idx="208">
                  <c:v>3.0324684524788483</c:v>
                </c:pt>
                <c:pt idx="209">
                  <c:v>3.0512523411183707</c:v>
                </c:pt>
                <c:pt idx="210">
                  <c:v>3.0990562866330973</c:v>
                </c:pt>
                <c:pt idx="211">
                  <c:v>3.1370053986875908</c:v>
                </c:pt>
                <c:pt idx="212">
                  <c:v>3.1717479239793644</c:v>
                </c:pt>
                <c:pt idx="213">
                  <c:v>3.1854489187543589</c:v>
                </c:pt>
                <c:pt idx="214">
                  <c:v>3.221797235142589</c:v>
                </c:pt>
                <c:pt idx="215">
                  <c:v>3.2503661116220877</c:v>
                </c:pt>
                <c:pt idx="216">
                  <c:v>3.2856544301236603</c:v>
                </c:pt>
                <c:pt idx="217">
                  <c:v>3.3056328995368172</c:v>
                </c:pt>
                <c:pt idx="218">
                  <c:v>3.3653160354716865</c:v>
                </c:pt>
                <c:pt idx="219">
                  <c:v>3.3673353818145664</c:v>
                </c:pt>
                <c:pt idx="220">
                  <c:v>3.3713440394343239</c:v>
                </c:pt>
                <c:pt idx="221">
                  <c:v>3.3667088889792631</c:v>
                </c:pt>
                <c:pt idx="222">
                  <c:v>3.374571113727713</c:v>
                </c:pt>
                <c:pt idx="223">
                  <c:v>3.3762417249829371</c:v>
                </c:pt>
                <c:pt idx="224">
                  <c:v>3.3459861847736363</c:v>
                </c:pt>
                <c:pt idx="225">
                  <c:v>3.3241741333524515</c:v>
                </c:pt>
                <c:pt idx="226">
                  <c:v>3.2746045015812157</c:v>
                </c:pt>
                <c:pt idx="227">
                  <c:v>3.2146794664898288</c:v>
                </c:pt>
                <c:pt idx="228">
                  <c:v>3.1645072009400947</c:v>
                </c:pt>
                <c:pt idx="229">
                  <c:v>3.1050227439461655</c:v>
                </c:pt>
                <c:pt idx="230">
                  <c:v>3.0526269701202926</c:v>
                </c:pt>
                <c:pt idx="231">
                  <c:v>3.0365458083275367</c:v>
                </c:pt>
                <c:pt idx="232">
                  <c:v>3.0392320763435929</c:v>
                </c:pt>
                <c:pt idx="233">
                  <c:v>3.0114693129979493</c:v>
                </c:pt>
                <c:pt idx="234">
                  <c:v>2.9952983254914662</c:v>
                </c:pt>
                <c:pt idx="235">
                  <c:v>2.9745254902563754</c:v>
                </c:pt>
                <c:pt idx="236">
                  <c:v>2.9802153783994201</c:v>
                </c:pt>
                <c:pt idx="237">
                  <c:v>2.940535725640145</c:v>
                </c:pt>
                <c:pt idx="238">
                  <c:v>2.8544951469282358</c:v>
                </c:pt>
                <c:pt idx="239">
                  <c:v>2.8162108821473213</c:v>
                </c:pt>
                <c:pt idx="240">
                  <c:v>2.7422594559367965</c:v>
                </c:pt>
                <c:pt idx="241">
                  <c:v>2.7117266038096544</c:v>
                </c:pt>
                <c:pt idx="242">
                  <c:v>2.7078188710764182</c:v>
                </c:pt>
                <c:pt idx="243">
                  <c:v>2.7091014689845996</c:v>
                </c:pt>
                <c:pt idx="244">
                  <c:v>2.698738605595846</c:v>
                </c:pt>
                <c:pt idx="245">
                  <c:v>2.7181432949719611</c:v>
                </c:pt>
                <c:pt idx="246">
                  <c:v>2.7461510178014801</c:v>
                </c:pt>
                <c:pt idx="247">
                  <c:v>2.7518595922921847</c:v>
                </c:pt>
                <c:pt idx="248">
                  <c:v>2.7621202193063463</c:v>
                </c:pt>
                <c:pt idx="249">
                  <c:v>2.7527382787122181</c:v>
                </c:pt>
                <c:pt idx="250">
                  <c:v>2.7409819426016333</c:v>
                </c:pt>
                <c:pt idx="251">
                  <c:v>2.7432654119764401</c:v>
                </c:pt>
                <c:pt idx="252">
                  <c:v>2.760155125427501</c:v>
                </c:pt>
                <c:pt idx="253">
                  <c:v>2.7070241290830404</c:v>
                </c:pt>
                <c:pt idx="254">
                  <c:v>2.7021174449169911</c:v>
                </c:pt>
                <c:pt idx="255">
                  <c:v>2.6640663324663416</c:v>
                </c:pt>
                <c:pt idx="256">
                  <c:v>2.6597142401245293</c:v>
                </c:pt>
                <c:pt idx="257">
                  <c:v>2.6621027162388162</c:v>
                </c:pt>
                <c:pt idx="258">
                  <c:v>2.6717467897121621</c:v>
                </c:pt>
                <c:pt idx="259">
                  <c:v>2.6768015672237202</c:v>
                </c:pt>
                <c:pt idx="260">
                  <c:v>2.6741300989683423</c:v>
                </c:pt>
                <c:pt idx="261">
                  <c:v>2.6770385426487935</c:v>
                </c:pt>
                <c:pt idx="262">
                  <c:v>2.6965211637740865</c:v>
                </c:pt>
                <c:pt idx="263">
                  <c:v>2.711213067354143</c:v>
                </c:pt>
                <c:pt idx="264">
                  <c:v>2.7465630485582961</c:v>
                </c:pt>
                <c:pt idx="265">
                  <c:v>2.772738378753778</c:v>
                </c:pt>
                <c:pt idx="266">
                  <c:v>2.7451229716227652</c:v>
                </c:pt>
                <c:pt idx="267">
                  <c:v>2.6933984412665355</c:v>
                </c:pt>
                <c:pt idx="268">
                  <c:v>2.5791973247684212</c:v>
                </c:pt>
                <c:pt idx="269">
                  <c:v>2.5446281150148691</c:v>
                </c:pt>
                <c:pt idx="270">
                  <c:v>2.4833280888243578</c:v>
                </c:pt>
                <c:pt idx="271">
                  <c:v>2.4476669703671785</c:v>
                </c:pt>
                <c:pt idx="272">
                  <c:v>2.3992989430496197</c:v>
                </c:pt>
                <c:pt idx="273">
                  <c:v>2.366829278360338</c:v>
                </c:pt>
                <c:pt idx="274">
                  <c:v>2.3810624955375621</c:v>
                </c:pt>
                <c:pt idx="275">
                  <c:v>2.3965535309206438</c:v>
                </c:pt>
                <c:pt idx="276">
                  <c:v>2.4279975793193294</c:v>
                </c:pt>
                <c:pt idx="277">
                  <c:v>2.4591042928553883</c:v>
                </c:pt>
                <c:pt idx="278">
                  <c:v>2.4732750668490064</c:v>
                </c:pt>
                <c:pt idx="279">
                  <c:v>2.4910590201901806</c:v>
                </c:pt>
                <c:pt idx="280">
                  <c:v>2.5164224688236922</c:v>
                </c:pt>
                <c:pt idx="281">
                  <c:v>2.5414843671781311</c:v>
                </c:pt>
                <c:pt idx="282">
                  <c:v>2.5495963214862973</c:v>
                </c:pt>
                <c:pt idx="283">
                  <c:v>2.563990566524462</c:v>
                </c:pt>
                <c:pt idx="284">
                  <c:v>2.5437289343597067</c:v>
                </c:pt>
                <c:pt idx="285">
                  <c:v>2.5380518535046379</c:v>
                </c:pt>
                <c:pt idx="286">
                  <c:v>2.5590950660237874</c:v>
                </c:pt>
                <c:pt idx="287">
                  <c:v>2.5752854981730486</c:v>
                </c:pt>
                <c:pt idx="288">
                  <c:v>2.5630186703073115</c:v>
                </c:pt>
                <c:pt idx="289">
                  <c:v>2.5136510099213245</c:v>
                </c:pt>
                <c:pt idx="290">
                  <c:v>2.4993602622154167</c:v>
                </c:pt>
                <c:pt idx="291">
                  <c:v>2.4726276760216161</c:v>
                </c:pt>
                <c:pt idx="292">
                  <c:v>2.4534985673200973</c:v>
                </c:pt>
                <c:pt idx="293">
                  <c:v>2.4410593383472667</c:v>
                </c:pt>
                <c:pt idx="294">
                  <c:v>2.4444992453396051</c:v>
                </c:pt>
                <c:pt idx="295">
                  <c:v>2.4404301054000008</c:v>
                </c:pt>
                <c:pt idx="296">
                  <c:v>2.4645954323299946</c:v>
                </c:pt>
                <c:pt idx="297">
                  <c:v>2.4987308230269383</c:v>
                </c:pt>
                <c:pt idx="298">
                  <c:v>2.5442460595465324</c:v>
                </c:pt>
                <c:pt idx="299">
                  <c:v>2.5800045564349361</c:v>
                </c:pt>
                <c:pt idx="300">
                  <c:v>2.6005965172638605</c:v>
                </c:pt>
                <c:pt idx="301">
                  <c:v>2.6219312262204539</c:v>
                </c:pt>
                <c:pt idx="302">
                  <c:v>2.6598813051345038</c:v>
                </c:pt>
                <c:pt idx="303">
                  <c:v>2.7120462174058817</c:v>
                </c:pt>
                <c:pt idx="304">
                  <c:v>2.7484584184934051</c:v>
                </c:pt>
                <c:pt idx="305">
                  <c:v>2.8124117890468945</c:v>
                </c:pt>
                <c:pt idx="306">
                  <c:v>2.7829765443991121</c:v>
                </c:pt>
                <c:pt idx="307">
                  <c:v>2.742297821565522</c:v>
                </c:pt>
                <c:pt idx="308">
                  <c:v>2.7085079104183798</c:v>
                </c:pt>
                <c:pt idx="309">
                  <c:v>2.6805840345653285</c:v>
                </c:pt>
                <c:pt idx="310">
                  <c:v>2.6701873547110093</c:v>
                </c:pt>
                <c:pt idx="311">
                  <c:v>2.6952861870299145</c:v>
                </c:pt>
                <c:pt idx="312">
                  <c:v>2.6832847081907407</c:v>
                </c:pt>
                <c:pt idx="313">
                  <c:v>2.7234560319827077</c:v>
                </c:pt>
                <c:pt idx="314">
                  <c:v>2.7088371917628646</c:v>
                </c:pt>
                <c:pt idx="315">
                  <c:v>2.6765743927723391</c:v>
                </c:pt>
                <c:pt idx="316">
                  <c:v>2.6480214436889415</c:v>
                </c:pt>
                <c:pt idx="317">
                  <c:v>2.6378493940360528</c:v>
                </c:pt>
                <c:pt idx="318">
                  <c:v>2.6418284919760504</c:v>
                </c:pt>
                <c:pt idx="319">
                  <c:v>2.642848708360666</c:v>
                </c:pt>
                <c:pt idx="320">
                  <c:v>2.7373927601051249</c:v>
                </c:pt>
                <c:pt idx="321">
                  <c:v>2.7519654486504899</c:v>
                </c:pt>
                <c:pt idx="322">
                  <c:v>2.7634727512528254</c:v>
                </c:pt>
                <c:pt idx="323">
                  <c:v>2.7549322171320205</c:v>
                </c:pt>
                <c:pt idx="324">
                  <c:v>2.7052405563007946</c:v>
                </c:pt>
                <c:pt idx="325">
                  <c:v>2.7812348779047937</c:v>
                </c:pt>
                <c:pt idx="326">
                  <c:v>2.7598703248850924</c:v>
                </c:pt>
                <c:pt idx="327">
                  <c:v>2.751362545798087</c:v>
                </c:pt>
                <c:pt idx="328">
                  <c:v>2.7394442635184557</c:v>
                </c:pt>
                <c:pt idx="329">
                  <c:v>2.7162736962654712</c:v>
                </c:pt>
                <c:pt idx="330">
                  <c:v>2.7002841637813839</c:v>
                </c:pt>
                <c:pt idx="331">
                  <c:v>2.6524145448873178</c:v>
                </c:pt>
                <c:pt idx="332">
                  <c:v>2.6250198553066992</c:v>
                </c:pt>
                <c:pt idx="333">
                  <c:v>2.5843993256157791</c:v>
                </c:pt>
                <c:pt idx="334">
                  <c:v>2.5550636335056365</c:v>
                </c:pt>
                <c:pt idx="335">
                  <c:v>2.6164432836977505</c:v>
                </c:pt>
                <c:pt idx="336">
                  <c:v>2.6401089933292008</c:v>
                </c:pt>
                <c:pt idx="337">
                  <c:v>2.6664142861926821</c:v>
                </c:pt>
                <c:pt idx="338">
                  <c:v>2.6756484675647609</c:v>
                </c:pt>
                <c:pt idx="339">
                  <c:v>2.6801115573302443</c:v>
                </c:pt>
                <c:pt idx="340">
                  <c:v>2.6633228351895943</c:v>
                </c:pt>
                <c:pt idx="341">
                  <c:v>2.6765918940439346</c:v>
                </c:pt>
                <c:pt idx="342">
                  <c:v>2.6592105119149183</c:v>
                </c:pt>
                <c:pt idx="343">
                  <c:v>2.6411685978562969</c:v>
                </c:pt>
                <c:pt idx="344">
                  <c:v>2.6092891636544091</c:v>
                </c:pt>
                <c:pt idx="345">
                  <c:v>2.6671820700810147</c:v>
                </c:pt>
                <c:pt idx="346">
                  <c:v>2.637676404262097</c:v>
                </c:pt>
                <c:pt idx="347">
                  <c:v>2.6635040850333778</c:v>
                </c:pt>
                <c:pt idx="348">
                  <c:v>2.6990536349954675</c:v>
                </c:pt>
                <c:pt idx="349">
                  <c:v>2.6952237351639705</c:v>
                </c:pt>
                <c:pt idx="350">
                  <c:v>2.7348500760738923</c:v>
                </c:pt>
                <c:pt idx="351">
                  <c:v>2.7188194614205807</c:v>
                </c:pt>
                <c:pt idx="352">
                  <c:v>2.7092011729618157</c:v>
                </c:pt>
                <c:pt idx="353">
                  <c:v>2.6975320963709088</c:v>
                </c:pt>
                <c:pt idx="354">
                  <c:v>2.6598904524803686</c:v>
                </c:pt>
                <c:pt idx="355">
                  <c:v>2.6447396310024143</c:v>
                </c:pt>
                <c:pt idx="356">
                  <c:v>2.663327427030127</c:v>
                </c:pt>
                <c:pt idx="357">
                  <c:v>2.6675659175504074</c:v>
                </c:pt>
                <c:pt idx="358">
                  <c:v>2.7134546153173416</c:v>
                </c:pt>
                <c:pt idx="359">
                  <c:v>2.7341403858802464</c:v>
                </c:pt>
                <c:pt idx="360">
                  <c:v>2.7165159105080816</c:v>
                </c:pt>
                <c:pt idx="361">
                  <c:v>2.7216715584608453</c:v>
                </c:pt>
                <c:pt idx="362">
                  <c:v>2.7023181785325243</c:v>
                </c:pt>
                <c:pt idx="363">
                  <c:v>2.6368565415431826</c:v>
                </c:pt>
                <c:pt idx="364">
                  <c:v>2.608191654243373</c:v>
                </c:pt>
                <c:pt idx="365">
                  <c:v>2.4947430261050374</c:v>
                </c:pt>
                <c:pt idx="366">
                  <c:v>2.6146054665127014</c:v>
                </c:pt>
                <c:pt idx="367">
                  <c:v>2.705964622296487</c:v>
                </c:pt>
                <c:pt idx="368">
                  <c:v>2.6080351747271684</c:v>
                </c:pt>
                <c:pt idx="369">
                  <c:v>2.5831379356777231</c:v>
                </c:pt>
                <c:pt idx="370">
                  <c:v>2.5271060363890712</c:v>
                </c:pt>
                <c:pt idx="371">
                  <c:v>2.5672573451925258</c:v>
                </c:pt>
                <c:pt idx="372">
                  <c:v>2.571733952158143</c:v>
                </c:pt>
                <c:pt idx="373">
                  <c:v>2.5612326036195716</c:v>
                </c:pt>
                <c:pt idx="374">
                  <c:v>2.6661444381021218</c:v>
                </c:pt>
                <c:pt idx="375">
                  <c:v>2.7025232386899751</c:v>
                </c:pt>
                <c:pt idx="376">
                  <c:v>2.7333443832265467</c:v>
                </c:pt>
                <c:pt idx="377">
                  <c:v>2.7641161831736909</c:v>
                </c:pt>
                <c:pt idx="378">
                  <c:v>2.7594643861813686</c:v>
                </c:pt>
                <c:pt idx="379">
                  <c:v>2.7265095819459648</c:v>
                </c:pt>
                <c:pt idx="380">
                  <c:v>2.7051184313083314</c:v>
                </c:pt>
                <c:pt idx="381">
                  <c:v>2.6468085716962926</c:v>
                </c:pt>
                <c:pt idx="382">
                  <c:v>2.6306776701735521</c:v>
                </c:pt>
                <c:pt idx="383">
                  <c:v>2.6479608519638234</c:v>
                </c:pt>
                <c:pt idx="384">
                  <c:v>2.6891404756669419</c:v>
                </c:pt>
                <c:pt idx="385">
                  <c:v>2.7508125943602622</c:v>
                </c:pt>
                <c:pt idx="386">
                  <c:v>2.7723378724300454</c:v>
                </c:pt>
                <c:pt idx="387">
                  <c:v>2.8087712995761125</c:v>
                </c:pt>
                <c:pt idx="388">
                  <c:v>2.8325035968281207</c:v>
                </c:pt>
                <c:pt idx="389">
                  <c:v>2.8170303723810668</c:v>
                </c:pt>
                <c:pt idx="390">
                  <c:v>2.8206234312530531</c:v>
                </c:pt>
                <c:pt idx="391">
                  <c:v>2.8491261531925427</c:v>
                </c:pt>
                <c:pt idx="392">
                  <c:v>2.8573906099080557</c:v>
                </c:pt>
                <c:pt idx="393">
                  <c:v>2.8504104061182538</c:v>
                </c:pt>
                <c:pt idx="394">
                  <c:v>2.8397983317858571</c:v>
                </c:pt>
                <c:pt idx="395">
                  <c:v>2.8365549395494098</c:v>
                </c:pt>
                <c:pt idx="396">
                  <c:v>2.8352112324049208</c:v>
                </c:pt>
                <c:pt idx="397">
                  <c:v>2.8189651724551807</c:v>
                </c:pt>
                <c:pt idx="398">
                  <c:v>2.8068383555300498</c:v>
                </c:pt>
                <c:pt idx="399">
                  <c:v>2.7995366087491069</c:v>
                </c:pt>
                <c:pt idx="400">
                  <c:v>2.8002878182074284</c:v>
                </c:pt>
                <c:pt idx="401">
                  <c:v>2.8245372315699995</c:v>
                </c:pt>
                <c:pt idx="402">
                  <c:v>2.8350113289116949</c:v>
                </c:pt>
                <c:pt idx="403">
                  <c:v>2.8359619083157472</c:v>
                </c:pt>
                <c:pt idx="404">
                  <c:v>2.8523075151291759</c:v>
                </c:pt>
                <c:pt idx="405">
                  <c:v>2.854551108541743</c:v>
                </c:pt>
                <c:pt idx="406">
                  <c:v>2.8498177526350017</c:v>
                </c:pt>
                <c:pt idx="407">
                  <c:v>2.8172507186424571</c:v>
                </c:pt>
                <c:pt idx="408">
                  <c:v>2.7983529410795449</c:v>
                </c:pt>
                <c:pt idx="409">
                  <c:v>2.8155934044370423</c:v>
                </c:pt>
                <c:pt idx="410">
                  <c:v>2.8354293589069806</c:v>
                </c:pt>
                <c:pt idx="411">
                  <c:v>2.8612606805367182</c:v>
                </c:pt>
                <c:pt idx="412">
                  <c:v>2.8866668605123289</c:v>
                </c:pt>
                <c:pt idx="413">
                  <c:v>2.9389645022019031</c:v>
                </c:pt>
                <c:pt idx="414">
                  <c:v>2.982993481021158</c:v>
                </c:pt>
                <c:pt idx="415">
                  <c:v>2.9721137626169853</c:v>
                </c:pt>
                <c:pt idx="416">
                  <c:v>2.9104907109416316</c:v>
                </c:pt>
                <c:pt idx="417">
                  <c:v>2.8089254252748863</c:v>
                </c:pt>
                <c:pt idx="418">
                  <c:v>2.7128662974869053</c:v>
                </c:pt>
                <c:pt idx="419">
                  <c:v>2.5986045302453613</c:v>
                </c:pt>
                <c:pt idx="420">
                  <c:v>2.5285772403702982</c:v>
                </c:pt>
                <c:pt idx="421">
                  <c:v>2.5961787107834668</c:v>
                </c:pt>
                <c:pt idx="422">
                  <c:v>2.6750922150739429</c:v>
                </c:pt>
                <c:pt idx="423">
                  <c:v>2.6744846888852516</c:v>
                </c:pt>
                <c:pt idx="424">
                  <c:v>2.6399892363997579</c:v>
                </c:pt>
                <c:pt idx="425">
                  <c:v>2.660180465762489</c:v>
                </c:pt>
                <c:pt idx="426">
                  <c:v>2.6533335457303284</c:v>
                </c:pt>
                <c:pt idx="427">
                  <c:v>2.6667999813885679</c:v>
                </c:pt>
                <c:pt idx="428">
                  <c:v>2.6887267768271506</c:v>
                </c:pt>
                <c:pt idx="429">
                  <c:v>2.6852325911856716</c:v>
                </c:pt>
                <c:pt idx="430">
                  <c:v>2.7110857490417009</c:v>
                </c:pt>
                <c:pt idx="431">
                  <c:v>2.7509176311518218</c:v>
                </c:pt>
                <c:pt idx="432">
                  <c:v>2.7995194767717733</c:v>
                </c:pt>
                <c:pt idx="433">
                  <c:v>2.8433379128308061</c:v>
                </c:pt>
                <c:pt idx="434">
                  <c:v>2.8514677900537575</c:v>
                </c:pt>
                <c:pt idx="435">
                  <c:v>2.9266587017361441</c:v>
                </c:pt>
                <c:pt idx="436">
                  <c:v>2.8856154688734175</c:v>
                </c:pt>
                <c:pt idx="437">
                  <c:v>2.8690661442623266</c:v>
                </c:pt>
                <c:pt idx="438">
                  <c:v>2.8589748694465449</c:v>
                </c:pt>
                <c:pt idx="439">
                  <c:v>2.8532799367297881</c:v>
                </c:pt>
                <c:pt idx="440">
                  <c:v>2.854696112822857</c:v>
                </c:pt>
                <c:pt idx="441">
                  <c:v>2.8515453581648504</c:v>
                </c:pt>
                <c:pt idx="442">
                  <c:v>2.8407009156153431</c:v>
                </c:pt>
                <c:pt idx="443">
                  <c:v>2.8216085878622801</c:v>
                </c:pt>
                <c:pt idx="444">
                  <c:v>2.7973894557300878</c:v>
                </c:pt>
                <c:pt idx="445">
                  <c:v>2.7908576528566331</c:v>
                </c:pt>
                <c:pt idx="446">
                  <c:v>2.7997683964362499</c:v>
                </c:pt>
                <c:pt idx="447">
                  <c:v>2.7988870840017022</c:v>
                </c:pt>
                <c:pt idx="448">
                  <c:v>2.8163455408060942</c:v>
                </c:pt>
                <c:pt idx="449">
                  <c:v>2.8413457271352254</c:v>
                </c:pt>
                <c:pt idx="450">
                  <c:v>2.8590265257838068</c:v>
                </c:pt>
                <c:pt idx="451">
                  <c:v>2.8722135090959022</c:v>
                </c:pt>
                <c:pt idx="452">
                  <c:v>2.8756811361031795</c:v>
                </c:pt>
                <c:pt idx="453">
                  <c:v>2.884567374116652</c:v>
                </c:pt>
                <c:pt idx="454">
                  <c:v>2.8966671345950918</c:v>
                </c:pt>
                <c:pt idx="455">
                  <c:v>2.8900843564422782</c:v>
                </c:pt>
                <c:pt idx="456">
                  <c:v>2.915220711918272</c:v>
                </c:pt>
                <c:pt idx="457">
                  <c:v>2.9649391348727523</c:v>
                </c:pt>
                <c:pt idx="458">
                  <c:v>2.9758907376373456</c:v>
                </c:pt>
                <c:pt idx="459">
                  <c:v>2.896588859894448</c:v>
                </c:pt>
                <c:pt idx="460">
                  <c:v>2.6606285004213026</c:v>
                </c:pt>
                <c:pt idx="461">
                  <c:v>2.5394144571490775</c:v>
                </c:pt>
                <c:pt idx="462">
                  <c:v>2.5303408009525068</c:v>
                </c:pt>
                <c:pt idx="463">
                  <c:v>2.6366875530627123</c:v>
                </c:pt>
                <c:pt idx="464">
                  <c:v>2.7142317338225754</c:v>
                </c:pt>
                <c:pt idx="465">
                  <c:v>2.8447787914876366</c:v>
                </c:pt>
                <c:pt idx="466">
                  <c:v>2.8707104876263139</c:v>
                </c:pt>
                <c:pt idx="467">
                  <c:v>2.8410336876822315</c:v>
                </c:pt>
                <c:pt idx="468">
                  <c:v>2.8606926890691744</c:v>
                </c:pt>
                <c:pt idx="469">
                  <c:v>2.8131036699427585</c:v>
                </c:pt>
                <c:pt idx="470">
                  <c:v>2.8079592867771699</c:v>
                </c:pt>
                <c:pt idx="471">
                  <c:v>2.7818126532162237</c:v>
                </c:pt>
                <c:pt idx="472">
                  <c:v>2.7667701370941291</c:v>
                </c:pt>
                <c:pt idx="473">
                  <c:v>2.7799997355567396</c:v>
                </c:pt>
                <c:pt idx="474">
                  <c:v>2.7836868538980273</c:v>
                </c:pt>
                <c:pt idx="475">
                  <c:v>2.7551220918314128</c:v>
                </c:pt>
                <c:pt idx="476">
                  <c:v>2.7742201699222728</c:v>
                </c:pt>
                <c:pt idx="477">
                  <c:v>2.7909123902918598</c:v>
                </c:pt>
                <c:pt idx="478">
                  <c:v>2.8055975348394186</c:v>
                </c:pt>
                <c:pt idx="479">
                  <c:v>2.8087364459599926</c:v>
                </c:pt>
                <c:pt idx="480">
                  <c:v>2.811599429347917</c:v>
                </c:pt>
                <c:pt idx="481">
                  <c:v>2.7970112961902962</c:v>
                </c:pt>
                <c:pt idx="482">
                  <c:v>2.7742306342276954</c:v>
                </c:pt>
                <c:pt idx="483">
                  <c:v>2.7443644705766763</c:v>
                </c:pt>
                <c:pt idx="484">
                  <c:v>2.7272239893371473</c:v>
                </c:pt>
                <c:pt idx="485">
                  <c:v>2.6583883148085961</c:v>
                </c:pt>
                <c:pt idx="486">
                  <c:v>2.527892976183852</c:v>
                </c:pt>
                <c:pt idx="487">
                  <c:v>2.4827093045558484</c:v>
                </c:pt>
                <c:pt idx="488">
                  <c:v>2.5362873273121065</c:v>
                </c:pt>
                <c:pt idx="489">
                  <c:v>2.7097218476635518</c:v>
                </c:pt>
                <c:pt idx="490">
                  <c:v>2.6774800923781981</c:v>
                </c:pt>
                <c:pt idx="491">
                  <c:v>2.6458464552270122</c:v>
                </c:pt>
                <c:pt idx="492">
                  <c:v>2.6047497470830168</c:v>
                </c:pt>
                <c:pt idx="493">
                  <c:v>2.5504027728533449</c:v>
                </c:pt>
                <c:pt idx="494">
                  <c:v>2.4712305941181865</c:v>
                </c:pt>
                <c:pt idx="495">
                  <c:v>2.8166666651574399</c:v>
                </c:pt>
                <c:pt idx="496">
                  <c:v>2.5330568101892394</c:v>
                </c:pt>
                <c:pt idx="497">
                  <c:v>2.5808876234141223</c:v>
                </c:pt>
                <c:pt idx="498">
                  <c:v>2.6370332657869548</c:v>
                </c:pt>
                <c:pt idx="499">
                  <c:v>2.3913332822187536</c:v>
                </c:pt>
                <c:pt idx="500">
                  <c:v>2.2872160691030006</c:v>
                </c:pt>
                <c:pt idx="501">
                  <c:v>2.0807358737210739</c:v>
                </c:pt>
                <c:pt idx="502">
                  <c:v>2.0959826781888369</c:v>
                </c:pt>
                <c:pt idx="503">
                  <c:v>2.139214468265624</c:v>
                </c:pt>
                <c:pt idx="504">
                  <c:v>2.2100135680600927</c:v>
                </c:pt>
                <c:pt idx="505">
                  <c:v>2.2295942649837381</c:v>
                </c:pt>
                <c:pt idx="506">
                  <c:v>2.1812470745656354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C2-4ADD-8042-6FB0BEDEFA75}"/>
            </c:ext>
          </c:extLst>
        </c:ser>
        <c:ser>
          <c:idx val="8"/>
          <c:order val="1"/>
          <c:tx>
            <c:v>1.31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BC2-4ADD-8042-6FB0BEDEFA75}"/>
              </c:ext>
            </c:extLst>
          </c:dPt>
          <c:xVal>
            <c:numRef>
              <c:f>'SCPT-14'!$BZ$5:$BZ$6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'SCPT-14'!$BY$5:$BY$6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C2-4ADD-8042-6FB0BEDEFA75}"/>
            </c:ext>
          </c:extLst>
        </c:ser>
        <c:ser>
          <c:idx val="9"/>
          <c:order val="2"/>
          <c:tx>
            <c:v>2.05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'SCPT-14'!$CA$5:$CA$6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'SCPT-14'!$BY$5:$BY$6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C2-4ADD-8042-6FB0BEDEFA75}"/>
            </c:ext>
          </c:extLst>
        </c:ser>
        <c:ser>
          <c:idx val="10"/>
          <c:order val="3"/>
          <c:tx>
            <c:v>2.6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'SCPT-14'!$CB$5:$CB$6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'SCPT-14'!$BY$5:$BY$6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C2-4ADD-8042-6FB0BEDEFA75}"/>
            </c:ext>
          </c:extLst>
        </c:ser>
        <c:ser>
          <c:idx val="11"/>
          <c:order val="4"/>
          <c:tx>
            <c:v>2.95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'SCPT-14'!$CC$5:$CC$6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'SCPT-14'!$BY$5:$BY$6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C2-4ADD-8042-6FB0BEDEFA75}"/>
            </c:ext>
          </c:extLst>
        </c:ser>
        <c:ser>
          <c:idx val="12"/>
          <c:order val="5"/>
          <c:tx>
            <c:v>3.6</c:v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BC2-4ADD-8042-6FB0BEDEFA75}"/>
              </c:ext>
            </c:extLst>
          </c:dPt>
          <c:xVal>
            <c:numRef>
              <c:f>'SCPT-14'!$CD$5:$CD$6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'SCPT-14'!$BY$5:$BY$6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C2-4ADD-8042-6FB0BEDEFA75}"/>
            </c:ext>
          </c:extLst>
        </c:ser>
        <c:ser>
          <c:idx val="13"/>
          <c:order val="6"/>
          <c:tx>
            <c:strRef>
              <c:f>'SCPT-14'!$AR$9</c:f>
              <c:strCache>
                <c:ptCount val="1"/>
                <c:pt idx="0">
                  <c:v>Isbt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'SCPT-14'!$AR$13:$AR$9908</c:f>
              <c:numCache>
                <c:formatCode>0.0</c:formatCode>
                <c:ptCount val="9896"/>
                <c:pt idx="0">
                  <c:v>0</c:v>
                </c:pt>
                <c:pt idx="1">
                  <c:v>3.5028301870400762</c:v>
                </c:pt>
                <c:pt idx="2">
                  <c:v>3.4961391619660263</c:v>
                </c:pt>
                <c:pt idx="3">
                  <c:v>3.4961391619660263</c:v>
                </c:pt>
                <c:pt idx="4">
                  <c:v>3.309936415020009</c:v>
                </c:pt>
                <c:pt idx="5">
                  <c:v>3.2869947409622058</c:v>
                </c:pt>
                <c:pt idx="6">
                  <c:v>3.2765753353732334</c:v>
                </c:pt>
                <c:pt idx="7">
                  <c:v>3.2670546409569341</c:v>
                </c:pt>
                <c:pt idx="8">
                  <c:v>3.2744119762821269</c:v>
                </c:pt>
                <c:pt idx="9">
                  <c:v>3.278327844346768</c:v>
                </c:pt>
                <c:pt idx="10">
                  <c:v>3.278327844346768</c:v>
                </c:pt>
                <c:pt idx="11">
                  <c:v>3.278327844346768</c:v>
                </c:pt>
                <c:pt idx="12">
                  <c:v>3.278327844346768</c:v>
                </c:pt>
                <c:pt idx="13">
                  <c:v>3.278327844346768</c:v>
                </c:pt>
                <c:pt idx="14">
                  <c:v>3.278327844346768</c:v>
                </c:pt>
                <c:pt idx="15">
                  <c:v>3.346453039392653</c:v>
                </c:pt>
                <c:pt idx="16">
                  <c:v>3.346453039392653</c:v>
                </c:pt>
                <c:pt idx="17">
                  <c:v>3.346453039392653</c:v>
                </c:pt>
                <c:pt idx="18">
                  <c:v>3.346453039392653</c:v>
                </c:pt>
                <c:pt idx="19">
                  <c:v>3.346453039392653</c:v>
                </c:pt>
                <c:pt idx="20">
                  <c:v>3.346453039392653</c:v>
                </c:pt>
                <c:pt idx="21">
                  <c:v>3.3331042507162802</c:v>
                </c:pt>
                <c:pt idx="22">
                  <c:v>3.3449544302391789</c:v>
                </c:pt>
                <c:pt idx="23">
                  <c:v>3.3699011555816036</c:v>
                </c:pt>
                <c:pt idx="24">
                  <c:v>3.3802207004838314</c:v>
                </c:pt>
                <c:pt idx="25">
                  <c:v>3.4107822761751114</c:v>
                </c:pt>
                <c:pt idx="26">
                  <c:v>3.4150210694050851</c:v>
                </c:pt>
                <c:pt idx="27">
                  <c:v>3.4270350829543967</c:v>
                </c:pt>
                <c:pt idx="28">
                  <c:v>3.4270350829543967</c:v>
                </c:pt>
                <c:pt idx="29">
                  <c:v>3.4334919660015331</c:v>
                </c:pt>
                <c:pt idx="30">
                  <c:v>3.4334919660015331</c:v>
                </c:pt>
                <c:pt idx="31">
                  <c:v>3.400958061564729</c:v>
                </c:pt>
                <c:pt idx="32">
                  <c:v>3.3725740471711165</c:v>
                </c:pt>
                <c:pt idx="33">
                  <c:v>3.3516590281797396</c:v>
                </c:pt>
                <c:pt idx="34">
                  <c:v>3.3651235896670952</c:v>
                </c:pt>
                <c:pt idx="35">
                  <c:v>3.3571048470873524</c:v>
                </c:pt>
                <c:pt idx="36">
                  <c:v>3.3828176453943937</c:v>
                </c:pt>
                <c:pt idx="37">
                  <c:v>3.3979846426550555</c:v>
                </c:pt>
                <c:pt idx="38">
                  <c:v>3.4125018372407783</c:v>
                </c:pt>
                <c:pt idx="39">
                  <c:v>3.4328986275405327</c:v>
                </c:pt>
                <c:pt idx="40">
                  <c:v>3.4545555141137783</c:v>
                </c:pt>
                <c:pt idx="41">
                  <c:v>3.4614194554537381</c:v>
                </c:pt>
                <c:pt idx="42">
                  <c:v>3.4713590675372927</c:v>
                </c:pt>
                <c:pt idx="43">
                  <c:v>3.4689516790357855</c:v>
                </c:pt>
                <c:pt idx="44">
                  <c:v>3.4530876772328067</c:v>
                </c:pt>
                <c:pt idx="45">
                  <c:v>3.4426788208179904</c:v>
                </c:pt>
                <c:pt idx="46">
                  <c:v>3.4562341168530639</c:v>
                </c:pt>
                <c:pt idx="47">
                  <c:v>3.4523475545342794</c:v>
                </c:pt>
                <c:pt idx="48">
                  <c:v>3.4427615102096705</c:v>
                </c:pt>
                <c:pt idx="49">
                  <c:v>3.4385356873095181</c:v>
                </c:pt>
                <c:pt idx="50">
                  <c:v>3.4410596167391962</c:v>
                </c:pt>
                <c:pt idx="51">
                  <c:v>3.4806002048619691</c:v>
                </c:pt>
                <c:pt idx="52">
                  <c:v>3.4969419672896125</c:v>
                </c:pt>
                <c:pt idx="53">
                  <c:v>3.5159175586842175</c:v>
                </c:pt>
                <c:pt idx="54">
                  <c:v>3.5104746522326162</c:v>
                </c:pt>
                <c:pt idx="55">
                  <c:v>3.5030934015675248</c:v>
                </c:pt>
                <c:pt idx="56">
                  <c:v>3.5478525047628251</c:v>
                </c:pt>
                <c:pt idx="57">
                  <c:v>3.5695805231902114</c:v>
                </c:pt>
                <c:pt idx="58">
                  <c:v>3.519478649143843</c:v>
                </c:pt>
                <c:pt idx="59">
                  <c:v>3.5131880903246935</c:v>
                </c:pt>
                <c:pt idx="60">
                  <c:v>3.5096985949451494</c:v>
                </c:pt>
                <c:pt idx="61">
                  <c:v>3.5169866417703246</c:v>
                </c:pt>
                <c:pt idx="62">
                  <c:v>3.5144296340642711</c:v>
                </c:pt>
                <c:pt idx="63">
                  <c:v>3.5144296340642711</c:v>
                </c:pt>
                <c:pt idx="64">
                  <c:v>3.5419598566225501</c:v>
                </c:pt>
                <c:pt idx="65">
                  <c:v>3.5520419775642074</c:v>
                </c:pt>
                <c:pt idx="66">
                  <c:v>3.5493339642175874</c:v>
                </c:pt>
                <c:pt idx="67">
                  <c:v>3.5204751857046155</c:v>
                </c:pt>
                <c:pt idx="68">
                  <c:v>3.501825117650617</c:v>
                </c:pt>
                <c:pt idx="69">
                  <c:v>3.5069668194315926</c:v>
                </c:pt>
                <c:pt idx="70">
                  <c:v>3.4961281187268969</c:v>
                </c:pt>
                <c:pt idx="71">
                  <c:v>3.5463419301945915</c:v>
                </c:pt>
                <c:pt idx="72">
                  <c:v>3.561105584685702</c:v>
                </c:pt>
                <c:pt idx="73">
                  <c:v>3.5912943907189785</c:v>
                </c:pt>
                <c:pt idx="74">
                  <c:v>3.5624494210743718</c:v>
                </c:pt>
                <c:pt idx="75">
                  <c:v>3.5424958348392273</c:v>
                </c:pt>
                <c:pt idx="76">
                  <c:v>3.5275139532875053</c:v>
                </c:pt>
                <c:pt idx="77">
                  <c:v>3.5174263093672877</c:v>
                </c:pt>
                <c:pt idx="78">
                  <c:v>3.5730265881419898</c:v>
                </c:pt>
                <c:pt idx="79">
                  <c:v>3.5755415825604615</c:v>
                </c:pt>
                <c:pt idx="80">
                  <c:v>3.6033551801596801</c:v>
                </c:pt>
                <c:pt idx="81">
                  <c:v>3.6318226537135558</c:v>
                </c:pt>
                <c:pt idx="82">
                  <c:v>3.647467568712377</c:v>
                </c:pt>
                <c:pt idx="83">
                  <c:v>3.6997789313478799</c:v>
                </c:pt>
                <c:pt idx="84">
                  <c:v>3.6712986735874518</c:v>
                </c:pt>
                <c:pt idx="85">
                  <c:v>3.6563075909301737</c:v>
                </c:pt>
                <c:pt idx="86">
                  <c:v>3.6426333105618669</c:v>
                </c:pt>
                <c:pt idx="87">
                  <c:v>3.6616821946153384</c:v>
                </c:pt>
                <c:pt idx="88">
                  <c:v>3.6404325725937494</c:v>
                </c:pt>
                <c:pt idx="89">
                  <c:v>3.5966649699869682</c:v>
                </c:pt>
                <c:pt idx="90">
                  <c:v>3.5904614219423743</c:v>
                </c:pt>
                <c:pt idx="91">
                  <c:v>3.5092465035472236</c:v>
                </c:pt>
                <c:pt idx="92">
                  <c:v>3.4857238469130922</c:v>
                </c:pt>
                <c:pt idx="93">
                  <c:v>3.452032485786654</c:v>
                </c:pt>
                <c:pt idx="94">
                  <c:v>3.4421700773157267</c:v>
                </c:pt>
                <c:pt idx="95">
                  <c:v>3.4707054888244362</c:v>
                </c:pt>
                <c:pt idx="96">
                  <c:v>3.5052679002353599</c:v>
                </c:pt>
                <c:pt idx="97">
                  <c:v>3.5072283053013988</c:v>
                </c:pt>
                <c:pt idx="98">
                  <c:v>3.5143178789265841</c:v>
                </c:pt>
                <c:pt idx="99">
                  <c:v>3.5414146033060483</c:v>
                </c:pt>
                <c:pt idx="100">
                  <c:v>3.5354587903179806</c:v>
                </c:pt>
                <c:pt idx="101">
                  <c:v>3.4923117503237342</c:v>
                </c:pt>
                <c:pt idx="102">
                  <c:v>3.460944383076388</c:v>
                </c:pt>
                <c:pt idx="103">
                  <c:v>3.4012545200103488</c:v>
                </c:pt>
                <c:pt idx="104">
                  <c:v>3.3557178262412877</c:v>
                </c:pt>
                <c:pt idx="105">
                  <c:v>3.3381850893838956</c:v>
                </c:pt>
                <c:pt idx="106">
                  <c:v>3.3102945769004277</c:v>
                </c:pt>
                <c:pt idx="107">
                  <c:v>3.3037091228361133</c:v>
                </c:pt>
                <c:pt idx="108">
                  <c:v>3.259865324211312</c:v>
                </c:pt>
                <c:pt idx="109">
                  <c:v>3.1912672372637614</c:v>
                </c:pt>
                <c:pt idx="110">
                  <c:v>3.1492372083401676</c:v>
                </c:pt>
                <c:pt idx="111">
                  <c:v>3.2404694573161303</c:v>
                </c:pt>
                <c:pt idx="112">
                  <c:v>3.377598866065191</c:v>
                </c:pt>
                <c:pt idx="113">
                  <c:v>3.3829550485215019</c:v>
                </c:pt>
                <c:pt idx="114">
                  <c:v>3.3781544757519493</c:v>
                </c:pt>
                <c:pt idx="115">
                  <c:v>3.3239750481558992</c:v>
                </c:pt>
                <c:pt idx="116">
                  <c:v>3.2979522244714063</c:v>
                </c:pt>
                <c:pt idx="117">
                  <c:v>3.2995659496043599</c:v>
                </c:pt>
                <c:pt idx="118">
                  <c:v>3.3136111284806669</c:v>
                </c:pt>
                <c:pt idx="119">
                  <c:v>3.250241307463726</c:v>
                </c:pt>
                <c:pt idx="120">
                  <c:v>3.216864175442391</c:v>
                </c:pt>
                <c:pt idx="121">
                  <c:v>3.2510207391100692</c:v>
                </c:pt>
                <c:pt idx="122">
                  <c:v>3.3032200302939465</c:v>
                </c:pt>
                <c:pt idx="123">
                  <c:v>3.3530048645098289</c:v>
                </c:pt>
                <c:pt idx="124">
                  <c:v>3.3856171054168227</c:v>
                </c:pt>
                <c:pt idx="125">
                  <c:v>3.4015715777199569</c:v>
                </c:pt>
                <c:pt idx="126">
                  <c:v>3.4223860506549211</c:v>
                </c:pt>
                <c:pt idx="127">
                  <c:v>3.4342479688533598</c:v>
                </c:pt>
                <c:pt idx="128">
                  <c:v>3.4555848048291229</c:v>
                </c:pt>
                <c:pt idx="129">
                  <c:v>3.5032256866296176</c:v>
                </c:pt>
                <c:pt idx="130">
                  <c:v>3.4341161235838191</c:v>
                </c:pt>
                <c:pt idx="131">
                  <c:v>3.390856398706231</c:v>
                </c:pt>
                <c:pt idx="132">
                  <c:v>3.454662363548874</c:v>
                </c:pt>
                <c:pt idx="133">
                  <c:v>3.3544715905196023</c:v>
                </c:pt>
                <c:pt idx="134">
                  <c:v>3.2230321373054465</c:v>
                </c:pt>
                <c:pt idx="135">
                  <c:v>3.3976919054382715</c:v>
                </c:pt>
                <c:pt idx="136">
                  <c:v>3.4366702638044586</c:v>
                </c:pt>
                <c:pt idx="137">
                  <c:v>3.4366702638044586</c:v>
                </c:pt>
                <c:pt idx="138">
                  <c:v>3.4135845378162144</c:v>
                </c:pt>
                <c:pt idx="139">
                  <c:v>3.3242213227185373</c:v>
                </c:pt>
                <c:pt idx="140">
                  <c:v>3.3226469134246948</c:v>
                </c:pt>
                <c:pt idx="141">
                  <c:v>3.3338190371496008</c:v>
                </c:pt>
                <c:pt idx="142">
                  <c:v>3.3118681933778467</c:v>
                </c:pt>
                <c:pt idx="143">
                  <c:v>3.378867687950756</c:v>
                </c:pt>
                <c:pt idx="144">
                  <c:v>3.4056489448728264</c:v>
                </c:pt>
                <c:pt idx="145">
                  <c:v>3.4431916194331049</c:v>
                </c:pt>
                <c:pt idx="146">
                  <c:v>3.4498582990136146</c:v>
                </c:pt>
                <c:pt idx="147">
                  <c:v>3.4900572505003153</c:v>
                </c:pt>
                <c:pt idx="148">
                  <c:v>3.4549358502131864</c:v>
                </c:pt>
                <c:pt idx="149">
                  <c:v>3.4197718029174555</c:v>
                </c:pt>
                <c:pt idx="150">
                  <c:v>3.3219909905341356</c:v>
                </c:pt>
                <c:pt idx="151">
                  <c:v>3.365572109878447</c:v>
                </c:pt>
                <c:pt idx="152">
                  <c:v>3.298607143824706</c:v>
                </c:pt>
                <c:pt idx="153">
                  <c:v>3.2376175359596919</c:v>
                </c:pt>
                <c:pt idx="154">
                  <c:v>3.2601470749838288</c:v>
                </c:pt>
                <c:pt idx="155">
                  <c:v>3.2751694719001643</c:v>
                </c:pt>
                <c:pt idx="156">
                  <c:v>3.3520388045429041</c:v>
                </c:pt>
                <c:pt idx="157">
                  <c:v>3.441429767883827</c:v>
                </c:pt>
                <c:pt idx="158">
                  <c:v>3.5014263819487881</c:v>
                </c:pt>
                <c:pt idx="159">
                  <c:v>3.5768469986370373</c:v>
                </c:pt>
                <c:pt idx="160">
                  <c:v>3.6411544520086312</c:v>
                </c:pt>
                <c:pt idx="161">
                  <c:v>3.6863563178217253</c:v>
                </c:pt>
                <c:pt idx="162">
                  <c:v>3.6839185488517572</c:v>
                </c:pt>
                <c:pt idx="163">
                  <c:v>3.6854009820226921</c:v>
                </c:pt>
                <c:pt idx="164">
                  <c:v>3.6279958771608301</c:v>
                </c:pt>
                <c:pt idx="165">
                  <c:v>3.5581330665635558</c:v>
                </c:pt>
                <c:pt idx="166">
                  <c:v>3.4866817005492896</c:v>
                </c:pt>
                <c:pt idx="167">
                  <c:v>3.4351908400237905</c:v>
                </c:pt>
                <c:pt idx="168">
                  <c:v>3.4104290293118917</c:v>
                </c:pt>
                <c:pt idx="169">
                  <c:v>3.3406671000912613</c:v>
                </c:pt>
                <c:pt idx="170">
                  <c:v>3.3503497645692666</c:v>
                </c:pt>
                <c:pt idx="171">
                  <c:v>3.3566429986051212</c:v>
                </c:pt>
                <c:pt idx="172">
                  <c:v>3.3609836784227776</c:v>
                </c:pt>
                <c:pt idx="173">
                  <c:v>3.360340629800457</c:v>
                </c:pt>
                <c:pt idx="174">
                  <c:v>3.4180828496871891</c:v>
                </c:pt>
                <c:pt idx="175">
                  <c:v>3.452406102185885</c:v>
                </c:pt>
                <c:pt idx="176">
                  <c:v>3.5058631331393277</c:v>
                </c:pt>
                <c:pt idx="177">
                  <c:v>3.5073035119212164</c:v>
                </c:pt>
                <c:pt idx="178">
                  <c:v>3.5520651157306395</c:v>
                </c:pt>
                <c:pt idx="179">
                  <c:v>3.5624574996158076</c:v>
                </c:pt>
                <c:pt idx="180">
                  <c:v>3.5395155659377502</c:v>
                </c:pt>
                <c:pt idx="181">
                  <c:v>3.5236299348383162</c:v>
                </c:pt>
                <c:pt idx="182">
                  <c:v>3.4996791960366984</c:v>
                </c:pt>
                <c:pt idx="183">
                  <c:v>3.4681295861653196</c:v>
                </c:pt>
                <c:pt idx="184">
                  <c:v>3.4192952540466286</c:v>
                </c:pt>
                <c:pt idx="185">
                  <c:v>3.4006062381185855</c:v>
                </c:pt>
                <c:pt idx="186">
                  <c:v>3.412005358894092</c:v>
                </c:pt>
                <c:pt idx="187">
                  <c:v>3.410518832509629</c:v>
                </c:pt>
                <c:pt idx="188">
                  <c:v>3.431829621165837</c:v>
                </c:pt>
                <c:pt idx="189">
                  <c:v>3.4409374376902364</c:v>
                </c:pt>
                <c:pt idx="190">
                  <c:v>3.4502799444018772</c:v>
                </c:pt>
                <c:pt idx="191">
                  <c:v>3.4711871937655614</c:v>
                </c:pt>
                <c:pt idx="192">
                  <c:v>3.5129085300770559</c:v>
                </c:pt>
                <c:pt idx="193">
                  <c:v>3.5175606444193477</c:v>
                </c:pt>
                <c:pt idx="194">
                  <c:v>3.5578046465547399</c:v>
                </c:pt>
                <c:pt idx="195">
                  <c:v>3.5773752449038145</c:v>
                </c:pt>
                <c:pt idx="196">
                  <c:v>3.6282033407613237</c:v>
                </c:pt>
                <c:pt idx="197">
                  <c:v>3.6609359326633726</c:v>
                </c:pt>
                <c:pt idx="198">
                  <c:v>3.6752348843834137</c:v>
                </c:pt>
                <c:pt idx="199">
                  <c:v>3.6537211019540536</c:v>
                </c:pt>
                <c:pt idx="200">
                  <c:v>3.6209310137081374</c:v>
                </c:pt>
                <c:pt idx="201">
                  <c:v>3.6037757484178297</c:v>
                </c:pt>
                <c:pt idx="202">
                  <c:v>3.5262942761869769</c:v>
                </c:pt>
                <c:pt idx="203">
                  <c:v>3.4616264633391181</c:v>
                </c:pt>
                <c:pt idx="204">
                  <c:v>3.4258196158750995</c:v>
                </c:pt>
                <c:pt idx="205">
                  <c:v>3.3746068846740664</c:v>
                </c:pt>
                <c:pt idx="206">
                  <c:v>3.3587669065985346</c:v>
                </c:pt>
                <c:pt idx="207">
                  <c:v>3.3648949156193706</c:v>
                </c:pt>
                <c:pt idx="208">
                  <c:v>3.4052015871200405</c:v>
                </c:pt>
                <c:pt idx="209">
                  <c:v>3.4190978361558826</c:v>
                </c:pt>
                <c:pt idx="210">
                  <c:v>3.4573664229930063</c:v>
                </c:pt>
                <c:pt idx="211">
                  <c:v>3.4867082630414212</c:v>
                </c:pt>
                <c:pt idx="212">
                  <c:v>3.5124087906699057</c:v>
                </c:pt>
                <c:pt idx="213">
                  <c:v>3.5221308995410876</c:v>
                </c:pt>
                <c:pt idx="214">
                  <c:v>3.5483961166439069</c:v>
                </c:pt>
                <c:pt idx="215">
                  <c:v>3.5676072752112851</c:v>
                </c:pt>
                <c:pt idx="216">
                  <c:v>3.5917909503424128</c:v>
                </c:pt>
                <c:pt idx="217">
                  <c:v>3.6041834366080572</c:v>
                </c:pt>
                <c:pt idx="218">
                  <c:v>3.6445711049178664</c:v>
                </c:pt>
                <c:pt idx="219">
                  <c:v>3.643378130417358</c:v>
                </c:pt>
                <c:pt idx="220">
                  <c:v>3.6423920368162785</c:v>
                </c:pt>
                <c:pt idx="221">
                  <c:v>3.6358427846094825</c:v>
                </c:pt>
                <c:pt idx="222">
                  <c:v>3.6380858484284646</c:v>
                </c:pt>
                <c:pt idx="223">
                  <c:v>3.6362648002468965</c:v>
                </c:pt>
                <c:pt idx="224">
                  <c:v>3.6123220954235178</c:v>
                </c:pt>
                <c:pt idx="225">
                  <c:v>3.5925877442523086</c:v>
                </c:pt>
                <c:pt idx="226">
                  <c:v>3.5541136425831947</c:v>
                </c:pt>
                <c:pt idx="227">
                  <c:v>3.5065886608806376</c:v>
                </c:pt>
                <c:pt idx="228">
                  <c:v>3.4662237140179619</c:v>
                </c:pt>
                <c:pt idx="229">
                  <c:v>3.4191051847737604</c:v>
                </c:pt>
                <c:pt idx="230">
                  <c:v>3.3773548657186403</c:v>
                </c:pt>
                <c:pt idx="231">
                  <c:v>3.3636809807958166</c:v>
                </c:pt>
                <c:pt idx="232">
                  <c:v>3.3636809807958166</c:v>
                </c:pt>
                <c:pt idx="233">
                  <c:v>3.3416059943979408</c:v>
                </c:pt>
                <c:pt idx="234">
                  <c:v>3.3276646135768568</c:v>
                </c:pt>
                <c:pt idx="235">
                  <c:v>3.3081484835085395</c:v>
                </c:pt>
                <c:pt idx="236">
                  <c:v>3.3123080152891702</c:v>
                </c:pt>
                <c:pt idx="237">
                  <c:v>3.2722179533905384</c:v>
                </c:pt>
                <c:pt idx="238">
                  <c:v>3.1855848578050368</c:v>
                </c:pt>
                <c:pt idx="239">
                  <c:v>3.1454244309451616</c:v>
                </c:pt>
                <c:pt idx="240">
                  <c:v>3.0685196353372137</c:v>
                </c:pt>
                <c:pt idx="241">
                  <c:v>3.0354168624810129</c:v>
                </c:pt>
                <c:pt idx="242">
                  <c:v>3.0295811752531274</c:v>
                </c:pt>
                <c:pt idx="243">
                  <c:v>3.0290502391616312</c:v>
                </c:pt>
                <c:pt idx="244">
                  <c:v>3.0165029050220458</c:v>
                </c:pt>
                <c:pt idx="245">
                  <c:v>3.0345602507665266</c:v>
                </c:pt>
                <c:pt idx="246">
                  <c:v>3.0612863002661319</c:v>
                </c:pt>
                <c:pt idx="247">
                  <c:v>3.0653461502803805</c:v>
                </c:pt>
                <c:pt idx="248">
                  <c:v>3.0741002069572869</c:v>
                </c:pt>
                <c:pt idx="249">
                  <c:v>3.0626336966955736</c:v>
                </c:pt>
                <c:pt idx="250">
                  <c:v>3.048837061436751</c:v>
                </c:pt>
                <c:pt idx="251">
                  <c:v>3.049415789255669</c:v>
                </c:pt>
                <c:pt idx="252">
                  <c:v>3.064856664190247</c:v>
                </c:pt>
                <c:pt idx="253">
                  <c:v>3.0087196289791867</c:v>
                </c:pt>
                <c:pt idx="254">
                  <c:v>3.001913611596442</c:v>
                </c:pt>
                <c:pt idx="255">
                  <c:v>2.9607976181113949</c:v>
                </c:pt>
                <c:pt idx="256">
                  <c:v>2.9547170652831722</c:v>
                </c:pt>
                <c:pt idx="257">
                  <c:v>2.9555856793944915</c:v>
                </c:pt>
                <c:pt idx="258">
                  <c:v>2.9640076533588999</c:v>
                </c:pt>
                <c:pt idx="259">
                  <c:v>2.9676339606944255</c:v>
                </c:pt>
                <c:pt idx="260">
                  <c:v>2.9631030961759928</c:v>
                </c:pt>
                <c:pt idx="261">
                  <c:v>2.9643857138279932</c:v>
                </c:pt>
                <c:pt idx="262">
                  <c:v>2.9830362882841133</c:v>
                </c:pt>
                <c:pt idx="263">
                  <c:v>2.996602850552923</c:v>
                </c:pt>
                <c:pt idx="264">
                  <c:v>3.0314510367219252</c:v>
                </c:pt>
                <c:pt idx="265">
                  <c:v>3.0567465501241622</c:v>
                </c:pt>
                <c:pt idx="266">
                  <c:v>3.0269345956754568</c:v>
                </c:pt>
                <c:pt idx="267">
                  <c:v>2.9722634639729462</c:v>
                </c:pt>
                <c:pt idx="268">
                  <c:v>2.8518584713993205</c:v>
                </c:pt>
                <c:pt idx="269">
                  <c:v>2.8143946726708111</c:v>
                </c:pt>
                <c:pt idx="270">
                  <c:v>2.7482484323927721</c:v>
                </c:pt>
                <c:pt idx="271">
                  <c:v>2.7091837863893202</c:v>
                </c:pt>
                <c:pt idx="272">
                  <c:v>2.6568464438688353</c:v>
                </c:pt>
                <c:pt idx="273">
                  <c:v>2.621019083948299</c:v>
                </c:pt>
                <c:pt idx="274">
                  <c:v>2.6338831136626957</c:v>
                </c:pt>
                <c:pt idx="275">
                  <c:v>2.6485308358795123</c:v>
                </c:pt>
                <c:pt idx="276">
                  <c:v>2.6794590803367115</c:v>
                </c:pt>
                <c:pt idx="277">
                  <c:v>2.7107465841547151</c:v>
                </c:pt>
                <c:pt idx="278">
                  <c:v>2.72424903845253</c:v>
                </c:pt>
                <c:pt idx="279">
                  <c:v>2.7409680080479366</c:v>
                </c:pt>
                <c:pt idx="280">
                  <c:v>2.7662270673016489</c:v>
                </c:pt>
                <c:pt idx="281">
                  <c:v>2.7904884645108687</c:v>
                </c:pt>
                <c:pt idx="282">
                  <c:v>2.7976776374920522</c:v>
                </c:pt>
                <c:pt idx="283">
                  <c:v>2.8107184304753212</c:v>
                </c:pt>
                <c:pt idx="284">
                  <c:v>2.7886756725108017</c:v>
                </c:pt>
                <c:pt idx="285">
                  <c:v>2.7817461148150868</c:v>
                </c:pt>
                <c:pt idx="286">
                  <c:v>2.8022078706815172</c:v>
                </c:pt>
                <c:pt idx="287">
                  <c:v>2.8179362930922145</c:v>
                </c:pt>
                <c:pt idx="288">
                  <c:v>2.8043553323726793</c:v>
                </c:pt>
                <c:pt idx="289">
                  <c:v>2.7529705112409513</c:v>
                </c:pt>
                <c:pt idx="290">
                  <c:v>2.7373447843818224</c:v>
                </c:pt>
                <c:pt idx="291">
                  <c:v>2.7089159212754854</c:v>
                </c:pt>
                <c:pt idx="292">
                  <c:v>2.6875696268495664</c:v>
                </c:pt>
                <c:pt idx="293">
                  <c:v>2.6733252493735615</c:v>
                </c:pt>
                <c:pt idx="294">
                  <c:v>2.6755386962786174</c:v>
                </c:pt>
                <c:pt idx="295">
                  <c:v>2.6691956772918539</c:v>
                </c:pt>
                <c:pt idx="296">
                  <c:v>2.6919440782036923</c:v>
                </c:pt>
                <c:pt idx="297">
                  <c:v>2.7258583847956182</c:v>
                </c:pt>
                <c:pt idx="298">
                  <c:v>2.7709847626754822</c:v>
                </c:pt>
                <c:pt idx="299">
                  <c:v>2.8060968009799434</c:v>
                </c:pt>
                <c:pt idx="300">
                  <c:v>2.8262199588328469</c:v>
                </c:pt>
                <c:pt idx="301">
                  <c:v>2.8465013374042027</c:v>
                </c:pt>
                <c:pt idx="302">
                  <c:v>2.883880762787757</c:v>
                </c:pt>
                <c:pt idx="303">
                  <c:v>2.9369809081635143</c:v>
                </c:pt>
                <c:pt idx="304">
                  <c:v>2.9738619588300499</c:v>
                </c:pt>
                <c:pt idx="305">
                  <c:v>3.038987302540205</c:v>
                </c:pt>
                <c:pt idx="306">
                  <c:v>3.0075882249938131</c:v>
                </c:pt>
                <c:pt idx="307">
                  <c:v>2.9646382517149608</c:v>
                </c:pt>
                <c:pt idx="308">
                  <c:v>2.9284874448323395</c:v>
                </c:pt>
                <c:pt idx="309">
                  <c:v>2.8986025353239651</c:v>
                </c:pt>
                <c:pt idx="310">
                  <c:v>2.8869275886236108</c:v>
                </c:pt>
                <c:pt idx="311">
                  <c:v>2.911717504313402</c:v>
                </c:pt>
                <c:pt idx="312">
                  <c:v>2.8983683978019581</c:v>
                </c:pt>
                <c:pt idx="313">
                  <c:v>2.9386719599811251</c:v>
                </c:pt>
                <c:pt idx="314">
                  <c:v>2.9223880086406098</c:v>
                </c:pt>
                <c:pt idx="315">
                  <c:v>2.888358627042356</c:v>
                </c:pt>
                <c:pt idx="316">
                  <c:v>2.8579352777165172</c:v>
                </c:pt>
                <c:pt idx="317">
                  <c:v>2.8463993660385172</c:v>
                </c:pt>
                <c:pt idx="318">
                  <c:v>2.8493837980361079</c:v>
                </c:pt>
                <c:pt idx="319">
                  <c:v>2.8492738984163557</c:v>
                </c:pt>
                <c:pt idx="320">
                  <c:v>2.9453451791011953</c:v>
                </c:pt>
                <c:pt idx="321">
                  <c:v>2.9590982564719388</c:v>
                </c:pt>
                <c:pt idx="322">
                  <c:v>2.9696728896776565</c:v>
                </c:pt>
                <c:pt idx="323">
                  <c:v>2.9597127736891577</c:v>
                </c:pt>
                <c:pt idx="324">
                  <c:v>2.9074415539339782</c:v>
                </c:pt>
                <c:pt idx="325">
                  <c:v>2.9844048798496869</c:v>
                </c:pt>
                <c:pt idx="326">
                  <c:v>2.9615635090274242</c:v>
                </c:pt>
                <c:pt idx="327">
                  <c:v>2.951842583737343</c:v>
                </c:pt>
                <c:pt idx="328">
                  <c:v>2.9384917648509878</c:v>
                </c:pt>
                <c:pt idx="329">
                  <c:v>2.913566373072431</c:v>
                </c:pt>
                <c:pt idx="330">
                  <c:v>2.8962884891314218</c:v>
                </c:pt>
                <c:pt idx="331">
                  <c:v>2.8460300854267153</c:v>
                </c:pt>
                <c:pt idx="332">
                  <c:v>2.8168562783439639</c:v>
                </c:pt>
                <c:pt idx="333">
                  <c:v>2.7737544089097605</c:v>
                </c:pt>
                <c:pt idx="334">
                  <c:v>2.7422716153093565</c:v>
                </c:pt>
                <c:pt idx="335">
                  <c:v>2.804413625093201</c:v>
                </c:pt>
                <c:pt idx="336">
                  <c:v>2.8278694078977868</c:v>
                </c:pt>
                <c:pt idx="337">
                  <c:v>2.853939977001859</c:v>
                </c:pt>
                <c:pt idx="338">
                  <c:v>2.862452085975967</c:v>
                </c:pt>
                <c:pt idx="339">
                  <c:v>2.8661320722271539</c:v>
                </c:pt>
                <c:pt idx="340">
                  <c:v>2.8479383785874681</c:v>
                </c:pt>
                <c:pt idx="341">
                  <c:v>2.8606637119100728</c:v>
                </c:pt>
                <c:pt idx="342">
                  <c:v>2.842112046250556</c:v>
                </c:pt>
                <c:pt idx="343">
                  <c:v>2.8228421196602129</c:v>
                </c:pt>
                <c:pt idx="344">
                  <c:v>2.7892747114151404</c:v>
                </c:pt>
                <c:pt idx="345">
                  <c:v>2.8472384758698412</c:v>
                </c:pt>
                <c:pt idx="346">
                  <c:v>2.8160367601716381</c:v>
                </c:pt>
                <c:pt idx="347">
                  <c:v>2.8413705578797464</c:v>
                </c:pt>
                <c:pt idx="348">
                  <c:v>2.8763042305979258</c:v>
                </c:pt>
                <c:pt idx="349">
                  <c:v>2.8712788059600109</c:v>
                </c:pt>
                <c:pt idx="350">
                  <c:v>2.9106107184367636</c:v>
                </c:pt>
                <c:pt idx="351">
                  <c:v>2.8934452226588938</c:v>
                </c:pt>
                <c:pt idx="352">
                  <c:v>2.8826716103594494</c:v>
                </c:pt>
                <c:pt idx="353">
                  <c:v>2.8698092206583548</c:v>
                </c:pt>
                <c:pt idx="354">
                  <c:v>2.8307883228569577</c:v>
                </c:pt>
                <c:pt idx="355">
                  <c:v>2.8145238884087531</c:v>
                </c:pt>
                <c:pt idx="356">
                  <c:v>2.8326192206555025</c:v>
                </c:pt>
                <c:pt idx="357">
                  <c:v>2.8360696956134488</c:v>
                </c:pt>
                <c:pt idx="358">
                  <c:v>2.8815632195553778</c:v>
                </c:pt>
                <c:pt idx="359">
                  <c:v>2.901295982262492</c:v>
                </c:pt>
                <c:pt idx="360">
                  <c:v>2.8823453053423154</c:v>
                </c:pt>
                <c:pt idx="361">
                  <c:v>2.8861332092642589</c:v>
                </c:pt>
                <c:pt idx="362">
                  <c:v>2.8657386287829372</c:v>
                </c:pt>
                <c:pt idx="363">
                  <c:v>2.7993925490549132</c:v>
                </c:pt>
                <c:pt idx="364">
                  <c:v>2.769705696725107</c:v>
                </c:pt>
                <c:pt idx="365">
                  <c:v>2.6546169958726376</c:v>
                </c:pt>
                <c:pt idx="366">
                  <c:v>2.7741593514866989</c:v>
                </c:pt>
                <c:pt idx="367">
                  <c:v>2.8637185297451881</c:v>
                </c:pt>
                <c:pt idx="368">
                  <c:v>2.7654659809022393</c:v>
                </c:pt>
                <c:pt idx="369">
                  <c:v>2.7396092256235067</c:v>
                </c:pt>
                <c:pt idx="370">
                  <c:v>2.682561795065034</c:v>
                </c:pt>
                <c:pt idx="371">
                  <c:v>2.7218088414188308</c:v>
                </c:pt>
                <c:pt idx="372">
                  <c:v>2.7254029266403572</c:v>
                </c:pt>
                <c:pt idx="373">
                  <c:v>2.7139593414098786</c:v>
                </c:pt>
                <c:pt idx="374">
                  <c:v>2.8183368604840489</c:v>
                </c:pt>
                <c:pt idx="375">
                  <c:v>2.8538628571457627</c:v>
                </c:pt>
                <c:pt idx="376">
                  <c:v>2.8839526324975577</c:v>
                </c:pt>
                <c:pt idx="377">
                  <c:v>2.9139187742789883</c:v>
                </c:pt>
                <c:pt idx="378">
                  <c:v>2.9084333058849481</c:v>
                </c:pt>
                <c:pt idx="379">
                  <c:v>2.8745359517013744</c:v>
                </c:pt>
                <c:pt idx="380">
                  <c:v>2.8521630416539354</c:v>
                </c:pt>
                <c:pt idx="381">
                  <c:v>2.7926668214925106</c:v>
                </c:pt>
                <c:pt idx="382">
                  <c:v>2.7755454336513887</c:v>
                </c:pt>
                <c:pt idx="383">
                  <c:v>2.7920092308406113</c:v>
                </c:pt>
                <c:pt idx="384">
                  <c:v>2.8324481929180907</c:v>
                </c:pt>
                <c:pt idx="385">
                  <c:v>2.8932231598297644</c:v>
                </c:pt>
                <c:pt idx="386">
                  <c:v>2.9137215652579349</c:v>
                </c:pt>
                <c:pt idx="387">
                  <c:v>2.9492028329229769</c:v>
                </c:pt>
                <c:pt idx="388">
                  <c:v>2.9719082934401011</c:v>
                </c:pt>
                <c:pt idx="389">
                  <c:v>2.9556035289247777</c:v>
                </c:pt>
                <c:pt idx="390">
                  <c:v>2.9580331940578954</c:v>
                </c:pt>
                <c:pt idx="391">
                  <c:v>2.9850368010737336</c:v>
                </c:pt>
                <c:pt idx="392">
                  <c:v>2.992244399385152</c:v>
                </c:pt>
                <c:pt idx="393">
                  <c:v>2.9844142517926193</c:v>
                </c:pt>
                <c:pt idx="394">
                  <c:v>2.9726499566826412</c:v>
                </c:pt>
                <c:pt idx="395">
                  <c:v>2.9686164243353601</c:v>
                </c:pt>
                <c:pt idx="396">
                  <c:v>2.9663881273553616</c:v>
                </c:pt>
                <c:pt idx="397">
                  <c:v>2.9490573632567014</c:v>
                </c:pt>
                <c:pt idx="398">
                  <c:v>2.9360560438576009</c:v>
                </c:pt>
                <c:pt idx="399">
                  <c:v>2.9279479790063454</c:v>
                </c:pt>
                <c:pt idx="400">
                  <c:v>2.9277326127538572</c:v>
                </c:pt>
                <c:pt idx="401">
                  <c:v>2.9506242337476931</c:v>
                </c:pt>
                <c:pt idx="402">
                  <c:v>2.9598400977019139</c:v>
                </c:pt>
                <c:pt idx="403">
                  <c:v>2.9597416567772532</c:v>
                </c:pt>
                <c:pt idx="404">
                  <c:v>2.9745369210974584</c:v>
                </c:pt>
                <c:pt idx="405">
                  <c:v>2.9758760486965863</c:v>
                </c:pt>
                <c:pt idx="406">
                  <c:v>2.9703369622018028</c:v>
                </c:pt>
                <c:pt idx="407">
                  <c:v>2.9377222422196043</c:v>
                </c:pt>
                <c:pt idx="408">
                  <c:v>2.9183008720010339</c:v>
                </c:pt>
                <c:pt idx="409">
                  <c:v>2.9343583133383855</c:v>
                </c:pt>
                <c:pt idx="410">
                  <c:v>2.9528510835682078</c:v>
                </c:pt>
                <c:pt idx="411">
                  <c:v>2.9765797319369911</c:v>
                </c:pt>
                <c:pt idx="412">
                  <c:v>2.9999209237722835</c:v>
                </c:pt>
                <c:pt idx="413">
                  <c:v>3.0487678192079803</c:v>
                </c:pt>
                <c:pt idx="414">
                  <c:v>3.0866847048789112</c:v>
                </c:pt>
                <c:pt idx="415">
                  <c:v>3.0745927926895336</c:v>
                </c:pt>
                <c:pt idx="416">
                  <c:v>3.0146395531726924</c:v>
                </c:pt>
                <c:pt idx="417">
                  <c:v>2.9165336567454467</c:v>
                </c:pt>
                <c:pt idx="418">
                  <c:v>2.8219955088598043</c:v>
                </c:pt>
                <c:pt idx="419">
                  <c:v>2.7091677625508694</c:v>
                </c:pt>
                <c:pt idx="420">
                  <c:v>2.6394162613098344</c:v>
                </c:pt>
                <c:pt idx="421">
                  <c:v>2.7059913336820931</c:v>
                </c:pt>
                <c:pt idx="422">
                  <c:v>2.7816922807444424</c:v>
                </c:pt>
                <c:pt idx="423">
                  <c:v>2.7803992017480104</c:v>
                </c:pt>
                <c:pt idx="424">
                  <c:v>2.7463468289895561</c:v>
                </c:pt>
                <c:pt idx="425">
                  <c:v>2.7659537804020808</c:v>
                </c:pt>
                <c:pt idx="426">
                  <c:v>2.7582644381526444</c:v>
                </c:pt>
                <c:pt idx="427">
                  <c:v>2.7707322398987264</c:v>
                </c:pt>
                <c:pt idx="428">
                  <c:v>2.7918900877500716</c:v>
                </c:pt>
                <c:pt idx="429">
                  <c:v>2.7880851014588091</c:v>
                </c:pt>
                <c:pt idx="430">
                  <c:v>2.8131295354845918</c:v>
                </c:pt>
                <c:pt idx="431">
                  <c:v>2.8518815665029162</c:v>
                </c:pt>
                <c:pt idx="432">
                  <c:v>2.8987191489734041</c:v>
                </c:pt>
                <c:pt idx="433">
                  <c:v>2.9404008164267412</c:v>
                </c:pt>
                <c:pt idx="434">
                  <c:v>2.9471460595990182</c:v>
                </c:pt>
                <c:pt idx="435">
                  <c:v>3.0196607602298982</c:v>
                </c:pt>
                <c:pt idx="436">
                  <c:v>2.9785229824223447</c:v>
                </c:pt>
                <c:pt idx="437">
                  <c:v>2.9607647394738796</c:v>
                </c:pt>
                <c:pt idx="438">
                  <c:v>2.9499126348607652</c:v>
                </c:pt>
                <c:pt idx="439">
                  <c:v>2.9438825227951901</c:v>
                </c:pt>
                <c:pt idx="440">
                  <c:v>2.9441586524377339</c:v>
                </c:pt>
                <c:pt idx="441">
                  <c:v>2.9400740034215795</c:v>
                </c:pt>
                <c:pt idx="442">
                  <c:v>2.9283666550184675</c:v>
                </c:pt>
                <c:pt idx="443">
                  <c:v>2.9090161936040402</c:v>
                </c:pt>
                <c:pt idx="444">
                  <c:v>2.884602700812418</c:v>
                </c:pt>
                <c:pt idx="445">
                  <c:v>2.8775125155758845</c:v>
                </c:pt>
                <c:pt idx="446">
                  <c:v>2.8851275272198627</c:v>
                </c:pt>
                <c:pt idx="447">
                  <c:v>2.8829785936406123</c:v>
                </c:pt>
                <c:pt idx="448">
                  <c:v>2.8991902038503188</c:v>
                </c:pt>
                <c:pt idx="449">
                  <c:v>2.9223908223870341</c:v>
                </c:pt>
                <c:pt idx="450">
                  <c:v>2.9384568127436324</c:v>
                </c:pt>
                <c:pt idx="451">
                  <c:v>2.9500683947230248</c:v>
                </c:pt>
                <c:pt idx="452">
                  <c:v>2.9528404562234192</c:v>
                </c:pt>
                <c:pt idx="453">
                  <c:v>2.9608230416719743</c:v>
                </c:pt>
                <c:pt idx="454">
                  <c:v>2.9714133466873878</c:v>
                </c:pt>
                <c:pt idx="455">
                  <c:v>2.9632409130282706</c:v>
                </c:pt>
                <c:pt idx="456">
                  <c:v>2.9851424192586187</c:v>
                </c:pt>
                <c:pt idx="457">
                  <c:v>3.0287090161672454</c:v>
                </c:pt>
                <c:pt idx="458">
                  <c:v>3.0369877689148006</c:v>
                </c:pt>
                <c:pt idx="459">
                  <c:v>2.9641639548763434</c:v>
                </c:pt>
                <c:pt idx="460">
                  <c:v>2.7377623631597183</c:v>
                </c:pt>
                <c:pt idx="461">
                  <c:v>2.6183810059928208</c:v>
                </c:pt>
                <c:pt idx="462">
                  <c:v>2.6089799348776221</c:v>
                </c:pt>
                <c:pt idx="463">
                  <c:v>2.7123730808316351</c:v>
                </c:pt>
                <c:pt idx="464">
                  <c:v>2.7869569414046755</c:v>
                </c:pt>
                <c:pt idx="465">
                  <c:v>2.9122375850316642</c:v>
                </c:pt>
                <c:pt idx="466">
                  <c:v>2.9372108703476716</c:v>
                </c:pt>
                <c:pt idx="467">
                  <c:v>2.9078332146357608</c:v>
                </c:pt>
                <c:pt idx="468">
                  <c:v>2.9257923455259807</c:v>
                </c:pt>
                <c:pt idx="469">
                  <c:v>2.8773433194696216</c:v>
                </c:pt>
                <c:pt idx="470">
                  <c:v>2.870664801849419</c:v>
                </c:pt>
                <c:pt idx="471">
                  <c:v>2.842958359927239</c:v>
                </c:pt>
                <c:pt idx="472">
                  <c:v>2.826521835945202</c:v>
                </c:pt>
                <c:pt idx="473">
                  <c:v>2.8375009096928241</c:v>
                </c:pt>
                <c:pt idx="474">
                  <c:v>2.8391876846586936</c:v>
                </c:pt>
                <c:pt idx="475">
                  <c:v>2.8097057370346166</c:v>
                </c:pt>
                <c:pt idx="476">
                  <c:v>2.8270340101931324</c:v>
                </c:pt>
                <c:pt idx="477">
                  <c:v>2.8421770244758675</c:v>
                </c:pt>
                <c:pt idx="478">
                  <c:v>2.8560938975221251</c:v>
                </c:pt>
                <c:pt idx="479">
                  <c:v>2.8587547102322333</c:v>
                </c:pt>
                <c:pt idx="480">
                  <c:v>2.8622313399989912</c:v>
                </c:pt>
                <c:pt idx="481">
                  <c:v>2.8480548463898656</c:v>
                </c:pt>
                <c:pt idx="482">
                  <c:v>2.8258588142027379</c:v>
                </c:pt>
                <c:pt idx="483">
                  <c:v>2.7965533652604386</c:v>
                </c:pt>
                <c:pt idx="484">
                  <c:v>2.7798636797398135</c:v>
                </c:pt>
                <c:pt idx="485">
                  <c:v>2.7140215896344855</c:v>
                </c:pt>
                <c:pt idx="486">
                  <c:v>2.5877714704235708</c:v>
                </c:pt>
                <c:pt idx="487">
                  <c:v>2.5435514382028681</c:v>
                </c:pt>
                <c:pt idx="488">
                  <c:v>2.5952327396491568</c:v>
                </c:pt>
                <c:pt idx="489">
                  <c:v>2.7647015863128925</c:v>
                </c:pt>
                <c:pt idx="490">
                  <c:v>2.7330274620196624</c:v>
                </c:pt>
                <c:pt idx="491">
                  <c:v>2.7021045299969519</c:v>
                </c:pt>
                <c:pt idx="492">
                  <c:v>2.6615212056058146</c:v>
                </c:pt>
                <c:pt idx="493">
                  <c:v>2.6082435984168639</c:v>
                </c:pt>
                <c:pt idx="494">
                  <c:v>2.5302340493955375</c:v>
                </c:pt>
                <c:pt idx="495">
                  <c:v>2.8699583654333369</c:v>
                </c:pt>
                <c:pt idx="496">
                  <c:v>2.591232916658861</c:v>
                </c:pt>
                <c:pt idx="497">
                  <c:v>2.6373872420087956</c:v>
                </c:pt>
                <c:pt idx="498">
                  <c:v>2.6925624716605934</c:v>
                </c:pt>
                <c:pt idx="499">
                  <c:v>2.4489641497249695</c:v>
                </c:pt>
                <c:pt idx="500">
                  <c:v>2.3439622599283152</c:v>
                </c:pt>
                <c:pt idx="501">
                  <c:v>2.1351585784026863</c:v>
                </c:pt>
                <c:pt idx="502">
                  <c:v>2.1503137361368179</c:v>
                </c:pt>
                <c:pt idx="503">
                  <c:v>2.1935609552396782</c:v>
                </c:pt>
                <c:pt idx="504">
                  <c:v>2.264294713155214</c:v>
                </c:pt>
                <c:pt idx="505">
                  <c:v>2.2833227731764079</c:v>
                </c:pt>
                <c:pt idx="506">
                  <c:v>2.2340879100447957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C2-4ADD-8042-6FB0BEDEF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unitless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Shear Strength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'SCPT-14'!$AD$9</c:f>
              <c:strCache>
                <c:ptCount val="1"/>
                <c:pt idx="0">
                  <c:v>Su(Nkt)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'SCPT-14'!$AD$13:$AD$9908</c:f>
              <c:numCache>
                <c:formatCode>0</c:formatCode>
                <c:ptCount val="9896"/>
                <c:pt idx="0">
                  <c:v>27.463341176470589</c:v>
                </c:pt>
                <c:pt idx="1">
                  <c:v>305.77167247058827</c:v>
                </c:pt>
                <c:pt idx="2">
                  <c:v>311.97675670588234</c:v>
                </c:pt>
                <c:pt idx="3">
                  <c:v>311.59849976470593</c:v>
                </c:pt>
                <c:pt idx="4">
                  <c:v>431.88207811764698</c:v>
                </c:pt>
                <c:pt idx="5">
                  <c:v>455.01224470588232</c:v>
                </c:pt>
                <c:pt idx="6">
                  <c:v>473.0820818823529</c:v>
                </c:pt>
                <c:pt idx="7">
                  <c:v>484.54401317647063</c:v>
                </c:pt>
                <c:pt idx="8">
                  <c:v>484.06749741176475</c:v>
                </c:pt>
                <c:pt idx="9">
                  <c:v>484.35248752941175</c:v>
                </c:pt>
                <c:pt idx="10">
                  <c:v>483.97423058823529</c:v>
                </c:pt>
                <c:pt idx="11">
                  <c:v>483.59597364705877</c:v>
                </c:pt>
                <c:pt idx="12">
                  <c:v>483.21771670588231</c:v>
                </c:pt>
                <c:pt idx="13">
                  <c:v>482.83945976470579</c:v>
                </c:pt>
                <c:pt idx="14">
                  <c:v>482.46120282352933</c:v>
                </c:pt>
                <c:pt idx="15">
                  <c:v>484.76049882352942</c:v>
                </c:pt>
                <c:pt idx="16">
                  <c:v>484.38224188235301</c:v>
                </c:pt>
                <c:pt idx="17">
                  <c:v>484.00398494117644</c:v>
                </c:pt>
                <c:pt idx="18">
                  <c:v>483.62572800000004</c:v>
                </c:pt>
                <c:pt idx="19">
                  <c:v>483.24747105882352</c:v>
                </c:pt>
                <c:pt idx="20">
                  <c:v>482.86921411764706</c:v>
                </c:pt>
                <c:pt idx="21">
                  <c:v>512.73011011764697</c:v>
                </c:pt>
                <c:pt idx="22">
                  <c:v>507.70912376470585</c:v>
                </c:pt>
                <c:pt idx="23">
                  <c:v>488.88277270588236</c:v>
                </c:pt>
                <c:pt idx="24">
                  <c:v>478.67863341176468</c:v>
                </c:pt>
                <c:pt idx="25">
                  <c:v>455.23411764705878</c:v>
                </c:pt>
                <c:pt idx="26">
                  <c:v>450.33595482352939</c:v>
                </c:pt>
                <c:pt idx="27">
                  <c:v>438.36315670588237</c:v>
                </c:pt>
                <c:pt idx="28">
                  <c:v>437.98489976470586</c:v>
                </c:pt>
                <c:pt idx="29">
                  <c:v>427.90358399999997</c:v>
                </c:pt>
                <c:pt idx="30">
                  <c:v>427.52532705882345</c:v>
                </c:pt>
                <c:pt idx="31">
                  <c:v>451.71177599999999</c:v>
                </c:pt>
                <c:pt idx="32">
                  <c:v>477.93709552941175</c:v>
                </c:pt>
                <c:pt idx="33">
                  <c:v>500.52683858823525</c:v>
                </c:pt>
                <c:pt idx="34">
                  <c:v>507.00213458823526</c:v>
                </c:pt>
                <c:pt idx="35">
                  <c:v>522.5909364705883</c:v>
                </c:pt>
                <c:pt idx="36">
                  <c:v>524.49719717647065</c:v>
                </c:pt>
                <c:pt idx="37">
                  <c:v>519.57446964705878</c:v>
                </c:pt>
                <c:pt idx="38">
                  <c:v>522.26680094117648</c:v>
                </c:pt>
                <c:pt idx="39">
                  <c:v>511.96440282352933</c:v>
                </c:pt>
                <c:pt idx="40">
                  <c:v>497.73165176470576</c:v>
                </c:pt>
                <c:pt idx="41">
                  <c:v>489.68920658823527</c:v>
                </c:pt>
                <c:pt idx="42">
                  <c:v>475.50558494117632</c:v>
                </c:pt>
                <c:pt idx="43">
                  <c:v>466.67706917647058</c:v>
                </c:pt>
                <c:pt idx="44">
                  <c:v>476.22295341176471</c:v>
                </c:pt>
                <c:pt idx="45">
                  <c:v>480.38916705882355</c:v>
                </c:pt>
                <c:pt idx="46">
                  <c:v>470.92196894117643</c:v>
                </c:pt>
                <c:pt idx="47">
                  <c:v>476.68488847058825</c:v>
                </c:pt>
                <c:pt idx="48">
                  <c:v>483.23387858823531</c:v>
                </c:pt>
                <c:pt idx="49">
                  <c:v>484.3540687058823</c:v>
                </c:pt>
                <c:pt idx="50">
                  <c:v>480.85609411764699</c:v>
                </c:pt>
                <c:pt idx="51">
                  <c:v>447.75764894117646</c:v>
                </c:pt>
                <c:pt idx="52">
                  <c:v>435.80941552941169</c:v>
                </c:pt>
                <c:pt idx="53">
                  <c:v>424.00857035294115</c:v>
                </c:pt>
                <c:pt idx="54">
                  <c:v>432.15426635294119</c:v>
                </c:pt>
                <c:pt idx="55">
                  <c:v>440.05431529411771</c:v>
                </c:pt>
                <c:pt idx="56">
                  <c:v>415.79916423529414</c:v>
                </c:pt>
                <c:pt idx="57">
                  <c:v>394.4180837647059</c:v>
                </c:pt>
                <c:pt idx="58">
                  <c:v>423.0507444705882</c:v>
                </c:pt>
                <c:pt idx="59">
                  <c:v>427.33978164705883</c:v>
                </c:pt>
                <c:pt idx="60">
                  <c:v>417.72519529411761</c:v>
                </c:pt>
                <c:pt idx="61">
                  <c:v>411.13206776470588</c:v>
                </c:pt>
                <c:pt idx="62">
                  <c:v>410.75381082352942</c:v>
                </c:pt>
                <c:pt idx="63">
                  <c:v>410.37555388235296</c:v>
                </c:pt>
                <c:pt idx="64">
                  <c:v>392.35983811764709</c:v>
                </c:pt>
                <c:pt idx="65">
                  <c:v>392.7922164705883</c:v>
                </c:pt>
                <c:pt idx="66">
                  <c:v>390.86638305882354</c:v>
                </c:pt>
                <c:pt idx="67">
                  <c:v>407.26582023529409</c:v>
                </c:pt>
                <c:pt idx="68">
                  <c:v>410.03184564705884</c:v>
                </c:pt>
                <c:pt idx="69">
                  <c:v>405.94431811764707</c:v>
                </c:pt>
                <c:pt idx="70">
                  <c:v>401.53744941176473</c:v>
                </c:pt>
                <c:pt idx="71">
                  <c:v>365.90883952941169</c:v>
                </c:pt>
                <c:pt idx="72">
                  <c:v>357.81726494117657</c:v>
                </c:pt>
                <c:pt idx="73">
                  <c:v>342.8721374117647</c:v>
                </c:pt>
                <c:pt idx="74">
                  <c:v>356.20098635294119</c:v>
                </c:pt>
                <c:pt idx="75">
                  <c:v>365.034494117647</c:v>
                </c:pt>
                <c:pt idx="76">
                  <c:v>378.4370371764706</c:v>
                </c:pt>
                <c:pt idx="77">
                  <c:v>378.08334494117651</c:v>
                </c:pt>
                <c:pt idx="78">
                  <c:v>347.09746447058825</c:v>
                </c:pt>
                <c:pt idx="79">
                  <c:v>345.14706635294124</c:v>
                </c:pt>
                <c:pt idx="80">
                  <c:v>336.19572705882354</c:v>
                </c:pt>
                <c:pt idx="81">
                  <c:v>322.03667011764708</c:v>
                </c:pt>
                <c:pt idx="82">
                  <c:v>312.61860141176476</c:v>
                </c:pt>
                <c:pt idx="83">
                  <c:v>288.53540329411771</c:v>
                </c:pt>
                <c:pt idx="84">
                  <c:v>286.53587576470585</c:v>
                </c:pt>
                <c:pt idx="85">
                  <c:v>286.20674823529407</c:v>
                </c:pt>
                <c:pt idx="86">
                  <c:v>288.13757364705879</c:v>
                </c:pt>
                <c:pt idx="87">
                  <c:v>280.19338729411766</c:v>
                </c:pt>
                <c:pt idx="88">
                  <c:v>285.14567152941174</c:v>
                </c:pt>
                <c:pt idx="89">
                  <c:v>306.08957929411764</c:v>
                </c:pt>
                <c:pt idx="90">
                  <c:v>312.04901647058824</c:v>
                </c:pt>
                <c:pt idx="91">
                  <c:v>359.76845364705878</c:v>
                </c:pt>
                <c:pt idx="92">
                  <c:v>383.90577317647057</c:v>
                </c:pt>
                <c:pt idx="93">
                  <c:v>413.37363388235286</c:v>
                </c:pt>
                <c:pt idx="94">
                  <c:v>440.31132988235294</c:v>
                </c:pt>
                <c:pt idx="95">
                  <c:v>440.79283764705883</c:v>
                </c:pt>
                <c:pt idx="96">
                  <c:v>421.99105129411754</c:v>
                </c:pt>
                <c:pt idx="97">
                  <c:v>419.23001788235291</c:v>
                </c:pt>
                <c:pt idx="98">
                  <c:v>418.80263152941166</c:v>
                </c:pt>
                <c:pt idx="99">
                  <c:v>406.68244517647054</c:v>
                </c:pt>
                <c:pt idx="100">
                  <c:v>402.3492705882353</c:v>
                </c:pt>
                <c:pt idx="101">
                  <c:v>416.07115482352941</c:v>
                </c:pt>
                <c:pt idx="102">
                  <c:v>427.82786258823529</c:v>
                </c:pt>
                <c:pt idx="103">
                  <c:v>446.83115858823521</c:v>
                </c:pt>
                <c:pt idx="104">
                  <c:v>475.58664282352936</c:v>
                </c:pt>
                <c:pt idx="105">
                  <c:v>490.53676235294125</c:v>
                </c:pt>
                <c:pt idx="106">
                  <c:v>505.31492894117645</c:v>
                </c:pt>
                <c:pt idx="107">
                  <c:v>516.89968376470586</c:v>
                </c:pt>
                <c:pt idx="108">
                  <c:v>568.35295623529407</c:v>
                </c:pt>
                <c:pt idx="109">
                  <c:v>647.31869929411755</c:v>
                </c:pt>
                <c:pt idx="110">
                  <c:v>676.88481882352926</c:v>
                </c:pt>
                <c:pt idx="111">
                  <c:v>576.08604423529403</c:v>
                </c:pt>
                <c:pt idx="112">
                  <c:v>452.76143435294114</c:v>
                </c:pt>
                <c:pt idx="113">
                  <c:v>429.51343623529408</c:v>
                </c:pt>
                <c:pt idx="114">
                  <c:v>421.88859105882347</c:v>
                </c:pt>
                <c:pt idx="115">
                  <c:v>450.20191058823519</c:v>
                </c:pt>
                <c:pt idx="116">
                  <c:v>476.89395952941169</c:v>
                </c:pt>
                <c:pt idx="117">
                  <c:v>494.25142023529406</c:v>
                </c:pt>
                <c:pt idx="118">
                  <c:v>506.45029270588225</c:v>
                </c:pt>
                <c:pt idx="119">
                  <c:v>569.37528282352935</c:v>
                </c:pt>
                <c:pt idx="120">
                  <c:v>589.14008470588226</c:v>
                </c:pt>
                <c:pt idx="121">
                  <c:v>558.25246305882342</c:v>
                </c:pt>
                <c:pt idx="122">
                  <c:v>518.96371199999987</c:v>
                </c:pt>
                <c:pt idx="123">
                  <c:v>487.85500799999994</c:v>
                </c:pt>
                <c:pt idx="124">
                  <c:v>455.46893929411755</c:v>
                </c:pt>
                <c:pt idx="125">
                  <c:v>439.46752941176464</c:v>
                </c:pt>
                <c:pt idx="126">
                  <c:v>423.6380724705881</c:v>
                </c:pt>
                <c:pt idx="127">
                  <c:v>410.55986258823515</c:v>
                </c:pt>
                <c:pt idx="128">
                  <c:v>383.8973703529411</c:v>
                </c:pt>
                <c:pt idx="129">
                  <c:v>366.12730164705874</c:v>
                </c:pt>
                <c:pt idx="130">
                  <c:v>394.1212799999999</c:v>
                </c:pt>
                <c:pt idx="131">
                  <c:v>413.81238776470587</c:v>
                </c:pt>
                <c:pt idx="132">
                  <c:v>371.28109552941163</c:v>
                </c:pt>
                <c:pt idx="133">
                  <c:v>447.86406211764694</c:v>
                </c:pt>
                <c:pt idx="134">
                  <c:v>563.50491105882338</c:v>
                </c:pt>
                <c:pt idx="135">
                  <c:v>421.36373647058804</c:v>
                </c:pt>
                <c:pt idx="136">
                  <c:v>377.67790305882346</c:v>
                </c:pt>
                <c:pt idx="137">
                  <c:v>377.29964611764694</c:v>
                </c:pt>
                <c:pt idx="138">
                  <c:v>392.54454211764693</c:v>
                </c:pt>
                <c:pt idx="139">
                  <c:v>451.90764988235287</c:v>
                </c:pt>
                <c:pt idx="140">
                  <c:v>441.85089882352929</c:v>
                </c:pt>
                <c:pt idx="141">
                  <c:v>438.47574776470577</c:v>
                </c:pt>
                <c:pt idx="142">
                  <c:v>450.15876141176466</c:v>
                </c:pt>
                <c:pt idx="143">
                  <c:v>406.12902211764691</c:v>
                </c:pt>
                <c:pt idx="144">
                  <c:v>390.9136828235292</c:v>
                </c:pt>
                <c:pt idx="145">
                  <c:v>367.12526117647047</c:v>
                </c:pt>
                <c:pt idx="146">
                  <c:v>354.56291011764688</c:v>
                </c:pt>
                <c:pt idx="147">
                  <c:v>329.84102964705875</c:v>
                </c:pt>
                <c:pt idx="148">
                  <c:v>347.81260799999984</c:v>
                </c:pt>
                <c:pt idx="149">
                  <c:v>359.71670399999988</c:v>
                </c:pt>
                <c:pt idx="150">
                  <c:v>413.79839999999984</c:v>
                </c:pt>
                <c:pt idx="151">
                  <c:v>373.55162541176452</c:v>
                </c:pt>
                <c:pt idx="152">
                  <c:v>437.31181552941172</c:v>
                </c:pt>
                <c:pt idx="153">
                  <c:v>496.42927623529397</c:v>
                </c:pt>
                <c:pt idx="154">
                  <c:v>501.94654870588215</c:v>
                </c:pt>
                <c:pt idx="155">
                  <c:v>521.41657411764686</c:v>
                </c:pt>
                <c:pt idx="156">
                  <c:v>510.99135247058803</c:v>
                </c:pt>
                <c:pt idx="157">
                  <c:v>476.12424847058799</c:v>
                </c:pt>
                <c:pt idx="158">
                  <c:v>436.02486211764693</c:v>
                </c:pt>
                <c:pt idx="159">
                  <c:v>401.05949929411753</c:v>
                </c:pt>
                <c:pt idx="160">
                  <c:v>361.69705411764687</c:v>
                </c:pt>
                <c:pt idx="161">
                  <c:v>328.15644423529397</c:v>
                </c:pt>
                <c:pt idx="162">
                  <c:v>314.61150494117635</c:v>
                </c:pt>
                <c:pt idx="163">
                  <c:v>299.81376564705863</c:v>
                </c:pt>
                <c:pt idx="164">
                  <c:v>299.87767341176453</c:v>
                </c:pt>
                <c:pt idx="165">
                  <c:v>310.57809882352933</c:v>
                </c:pt>
                <c:pt idx="166">
                  <c:v>338.71946541176459</c:v>
                </c:pt>
                <c:pt idx="167">
                  <c:v>346.30017317647037</c:v>
                </c:pt>
                <c:pt idx="168">
                  <c:v>349.09076329411749</c:v>
                </c:pt>
                <c:pt idx="169">
                  <c:v>369.59250635294103</c:v>
                </c:pt>
                <c:pt idx="170">
                  <c:v>372.5304847058822</c:v>
                </c:pt>
                <c:pt idx="171">
                  <c:v>370.87486305882345</c:v>
                </c:pt>
                <c:pt idx="172">
                  <c:v>373.8619708235293</c:v>
                </c:pt>
                <c:pt idx="173">
                  <c:v>380.38639623529394</c:v>
                </c:pt>
                <c:pt idx="174">
                  <c:v>359.6931275294117</c:v>
                </c:pt>
                <c:pt idx="175">
                  <c:v>344.3549647058822</c:v>
                </c:pt>
                <c:pt idx="176">
                  <c:v>308.73443294117641</c:v>
                </c:pt>
                <c:pt idx="177">
                  <c:v>299.25074823529394</c:v>
                </c:pt>
                <c:pt idx="178">
                  <c:v>274.51238117647046</c:v>
                </c:pt>
                <c:pt idx="179">
                  <c:v>264.93043764705868</c:v>
                </c:pt>
                <c:pt idx="180">
                  <c:v>262.47225882352927</c:v>
                </c:pt>
                <c:pt idx="181">
                  <c:v>263.52683294117634</c:v>
                </c:pt>
                <c:pt idx="182">
                  <c:v>263.30404235294105</c:v>
                </c:pt>
                <c:pt idx="183">
                  <c:v>273.69320470588218</c:v>
                </c:pt>
                <c:pt idx="184">
                  <c:v>296.31559058823512</c:v>
                </c:pt>
                <c:pt idx="185">
                  <c:v>304.24828235294098</c:v>
                </c:pt>
                <c:pt idx="186">
                  <c:v>293.19245647058807</c:v>
                </c:pt>
                <c:pt idx="187">
                  <c:v>291.9379482352939</c:v>
                </c:pt>
                <c:pt idx="188">
                  <c:v>288.44805176470572</c:v>
                </c:pt>
                <c:pt idx="189">
                  <c:v>285.64596705882332</c:v>
                </c:pt>
                <c:pt idx="190">
                  <c:v>281.12435294117626</c:v>
                </c:pt>
                <c:pt idx="191">
                  <c:v>262.33064470588215</c:v>
                </c:pt>
                <c:pt idx="192">
                  <c:v>234.64451294117629</c:v>
                </c:pt>
                <c:pt idx="193">
                  <c:v>225.89776941176453</c:v>
                </c:pt>
                <c:pt idx="194">
                  <c:v>201.40504941176451</c:v>
                </c:pt>
                <c:pt idx="195">
                  <c:v>184.87129411764681</c:v>
                </c:pt>
                <c:pt idx="196">
                  <c:v>161.58224470588215</c:v>
                </c:pt>
                <c:pt idx="197">
                  <c:v>147.03823058823511</c:v>
                </c:pt>
                <c:pt idx="198">
                  <c:v>138.70908705882331</c:v>
                </c:pt>
                <c:pt idx="199">
                  <c:v>138.11782588235269</c:v>
                </c:pt>
                <c:pt idx="200">
                  <c:v>151.50388235294093</c:v>
                </c:pt>
                <c:pt idx="201">
                  <c:v>153.29539764705862</c:v>
                </c:pt>
                <c:pt idx="202">
                  <c:v>182.0835247058821</c:v>
                </c:pt>
                <c:pt idx="203">
                  <c:v>212.19814588235269</c:v>
                </c:pt>
                <c:pt idx="204">
                  <c:v>232.29036705882325</c:v>
                </c:pt>
                <c:pt idx="205">
                  <c:v>262.74889411764678</c:v>
                </c:pt>
                <c:pt idx="206">
                  <c:v>280.63029176470565</c:v>
                </c:pt>
                <c:pt idx="207">
                  <c:v>295.04806588235272</c:v>
                </c:pt>
                <c:pt idx="208">
                  <c:v>292.83553411764683</c:v>
                </c:pt>
                <c:pt idx="209">
                  <c:v>298.28719058823509</c:v>
                </c:pt>
                <c:pt idx="210">
                  <c:v>302.24039999999979</c:v>
                </c:pt>
                <c:pt idx="211">
                  <c:v>300.66655058823505</c:v>
                </c:pt>
                <c:pt idx="212">
                  <c:v>293.17260705882325</c:v>
                </c:pt>
                <c:pt idx="213">
                  <c:v>296.41343999999981</c:v>
                </c:pt>
                <c:pt idx="214">
                  <c:v>284.74349647058796</c:v>
                </c:pt>
                <c:pt idx="215">
                  <c:v>272.68051764705854</c:v>
                </c:pt>
                <c:pt idx="216">
                  <c:v>259.06996235294093</c:v>
                </c:pt>
                <c:pt idx="217">
                  <c:v>251.60058352941147</c:v>
                </c:pt>
                <c:pt idx="218">
                  <c:v>227.52546352941155</c:v>
                </c:pt>
                <c:pt idx="219">
                  <c:v>226.83594352941151</c:v>
                </c:pt>
                <c:pt idx="220">
                  <c:v>222.5108470588232</c:v>
                </c:pt>
                <c:pt idx="221">
                  <c:v>222.75478588235268</c:v>
                </c:pt>
                <c:pt idx="222">
                  <c:v>218.4296894117644</c:v>
                </c:pt>
                <c:pt idx="223">
                  <c:v>217.07692235294093</c:v>
                </c:pt>
                <c:pt idx="224">
                  <c:v>228.10476705882326</c:v>
                </c:pt>
                <c:pt idx="225">
                  <c:v>232.22992941176443</c:v>
                </c:pt>
                <c:pt idx="226">
                  <c:v>250.94652705882322</c:v>
                </c:pt>
                <c:pt idx="227">
                  <c:v>272.73371294117624</c:v>
                </c:pt>
                <c:pt idx="228">
                  <c:v>293.80852235294088</c:v>
                </c:pt>
                <c:pt idx="229">
                  <c:v>326.37961411764672</c:v>
                </c:pt>
                <c:pt idx="230">
                  <c:v>365.04275294117622</c:v>
                </c:pt>
                <c:pt idx="231">
                  <c:v>386.82993882352918</c:v>
                </c:pt>
                <c:pt idx="232">
                  <c:v>386.38606588235274</c:v>
                </c:pt>
                <c:pt idx="233">
                  <c:v>432.54143999999974</c:v>
                </c:pt>
                <c:pt idx="234">
                  <c:v>466.43902588235272</c:v>
                </c:pt>
                <c:pt idx="235">
                  <c:v>492.72155294117618</c:v>
                </c:pt>
                <c:pt idx="236">
                  <c:v>505.41979764705854</c:v>
                </c:pt>
                <c:pt idx="237">
                  <c:v>554.59663058823492</c:v>
                </c:pt>
                <c:pt idx="238">
                  <c:v>659.5844752941174</c:v>
                </c:pt>
                <c:pt idx="239">
                  <c:v>722.83688470588208</c:v>
                </c:pt>
                <c:pt idx="240">
                  <c:v>845.24110588235271</c:v>
                </c:pt>
                <c:pt idx="241">
                  <c:v>902.00843294117601</c:v>
                </c:pt>
                <c:pt idx="242">
                  <c:v>918.93180705882321</c:v>
                </c:pt>
                <c:pt idx="243">
                  <c:v>930.67202823529374</c:v>
                </c:pt>
                <c:pt idx="244">
                  <c:v>965.18373176470516</c:v>
                </c:pt>
                <c:pt idx="245">
                  <c:v>953.09618823529377</c:v>
                </c:pt>
                <c:pt idx="246">
                  <c:v>938.8469505882349</c:v>
                </c:pt>
                <c:pt idx="247">
                  <c:v>942.82472470588209</c:v>
                </c:pt>
                <c:pt idx="248">
                  <c:v>936.87835764705846</c:v>
                </c:pt>
                <c:pt idx="249">
                  <c:v>973.82196705882325</c:v>
                </c:pt>
                <c:pt idx="250">
                  <c:v>1004.6243999999997</c:v>
                </c:pt>
                <c:pt idx="251">
                  <c:v>1015.8241976470584</c:v>
                </c:pt>
                <c:pt idx="252">
                  <c:v>1014.5205599999996</c:v>
                </c:pt>
                <c:pt idx="253">
                  <c:v>1101.1585694117643</c:v>
                </c:pt>
                <c:pt idx="254">
                  <c:v>1126.0900376470581</c:v>
                </c:pt>
                <c:pt idx="255">
                  <c:v>1215.7249411764701</c:v>
                </c:pt>
                <c:pt idx="256">
                  <c:v>1230.412927058823</c:v>
                </c:pt>
                <c:pt idx="257">
                  <c:v>1235.1767717647053</c:v>
                </c:pt>
                <c:pt idx="258">
                  <c:v>1223.1874870588233</c:v>
                </c:pt>
                <c:pt idx="259">
                  <c:v>1223.4314258823524</c:v>
                </c:pt>
                <c:pt idx="260">
                  <c:v>1251.8756470588232</c:v>
                </c:pt>
                <c:pt idx="261">
                  <c:v>1267.12862117647</c:v>
                </c:pt>
                <c:pt idx="262">
                  <c:v>1231.5326541176464</c:v>
                </c:pt>
                <c:pt idx="263">
                  <c:v>1214.0654399999996</c:v>
                </c:pt>
                <c:pt idx="264">
                  <c:v>1150.1709317647055</c:v>
                </c:pt>
                <c:pt idx="265">
                  <c:v>1105.4123294117644</c:v>
                </c:pt>
                <c:pt idx="266">
                  <c:v>1164.5869976470583</c:v>
                </c:pt>
                <c:pt idx="267">
                  <c:v>1271.2943717647054</c:v>
                </c:pt>
                <c:pt idx="268">
                  <c:v>1570.4416517647055</c:v>
                </c:pt>
                <c:pt idx="269">
                  <c:v>1660.5187199999996</c:v>
                </c:pt>
                <c:pt idx="270">
                  <c:v>1869.5135294117642</c:v>
                </c:pt>
                <c:pt idx="271">
                  <c:v>1996.388527058823</c:v>
                </c:pt>
                <c:pt idx="272">
                  <c:v>2156.9417364705882</c:v>
                </c:pt>
                <c:pt idx="273">
                  <c:v>2289.6385694117644</c:v>
                </c:pt>
                <c:pt idx="274">
                  <c:v>2316.7071670588234</c:v>
                </c:pt>
                <c:pt idx="275">
                  <c:v>2305.7987294117647</c:v>
                </c:pt>
                <c:pt idx="276">
                  <c:v>2282.5096799999992</c:v>
                </c:pt>
                <c:pt idx="277">
                  <c:v>2204.3430776470586</c:v>
                </c:pt>
                <c:pt idx="278">
                  <c:v>2176.7797694117644</c:v>
                </c:pt>
                <c:pt idx="279">
                  <c:v>2182.4525082352939</c:v>
                </c:pt>
                <c:pt idx="280">
                  <c:v>2117.7227999999996</c:v>
                </c:pt>
                <c:pt idx="281">
                  <c:v>2106.7161035294121</c:v>
                </c:pt>
                <c:pt idx="282">
                  <c:v>2092.5896894117641</c:v>
                </c:pt>
                <c:pt idx="283">
                  <c:v>2118.4546164705876</c:v>
                </c:pt>
                <c:pt idx="284">
                  <c:v>2154.7841082352934</c:v>
                </c:pt>
                <c:pt idx="285">
                  <c:v>2158.7864470588233</c:v>
                </c:pt>
                <c:pt idx="286">
                  <c:v>2126.3838917647054</c:v>
                </c:pt>
                <c:pt idx="287">
                  <c:v>2078.8003482352938</c:v>
                </c:pt>
                <c:pt idx="288">
                  <c:v>2083.2448517647049</c:v>
                </c:pt>
                <c:pt idx="289">
                  <c:v>2121.0727905882345</c:v>
                </c:pt>
                <c:pt idx="290">
                  <c:v>2126.7946588235291</c:v>
                </c:pt>
                <c:pt idx="291">
                  <c:v>2155.3371388235291</c:v>
                </c:pt>
                <c:pt idx="292">
                  <c:v>2238.830865882353</c:v>
                </c:pt>
                <c:pt idx="293">
                  <c:v>2292.0854399999994</c:v>
                </c:pt>
                <c:pt idx="294">
                  <c:v>2306.8471199999994</c:v>
                </c:pt>
                <c:pt idx="295">
                  <c:v>2414.8809882352939</c:v>
                </c:pt>
                <c:pt idx="296">
                  <c:v>2469.2901035294117</c:v>
                </c:pt>
                <c:pt idx="297">
                  <c:v>2416.9901364705879</c:v>
                </c:pt>
                <c:pt idx="298">
                  <c:v>2388.86184</c:v>
                </c:pt>
                <c:pt idx="299">
                  <c:v>2376.0373552941173</c:v>
                </c:pt>
                <c:pt idx="300">
                  <c:v>2331.3033176470585</c:v>
                </c:pt>
                <c:pt idx="301">
                  <c:v>2346.1141270588232</c:v>
                </c:pt>
                <c:pt idx="302">
                  <c:v>2324.1024423529407</c:v>
                </c:pt>
                <c:pt idx="303">
                  <c:v>2149.4456752941173</c:v>
                </c:pt>
                <c:pt idx="304">
                  <c:v>2000.6064141176466</c:v>
                </c:pt>
                <c:pt idx="305">
                  <c:v>1763.2359529411763</c:v>
                </c:pt>
                <c:pt idx="306">
                  <c:v>1846.9016329411761</c:v>
                </c:pt>
                <c:pt idx="307">
                  <c:v>1957.9815247058814</c:v>
                </c:pt>
                <c:pt idx="308">
                  <c:v>2083.0141694117647</c:v>
                </c:pt>
                <c:pt idx="309">
                  <c:v>2163.511002352941</c:v>
                </c:pt>
                <c:pt idx="310">
                  <c:v>2178.0024705882352</c:v>
                </c:pt>
                <c:pt idx="311">
                  <c:v>2104.404903529412</c:v>
                </c:pt>
                <c:pt idx="312">
                  <c:v>2126.929030588235</c:v>
                </c:pt>
                <c:pt idx="313">
                  <c:v>2001.5981929411762</c:v>
                </c:pt>
                <c:pt idx="314">
                  <c:v>2066.9140376470582</c:v>
                </c:pt>
                <c:pt idx="315">
                  <c:v>2129.3803764705876</c:v>
                </c:pt>
                <c:pt idx="316">
                  <c:v>2209.8772094117639</c:v>
                </c:pt>
                <c:pt idx="317">
                  <c:v>2241.3183247058819</c:v>
                </c:pt>
                <c:pt idx="318">
                  <c:v>2237.730169411765</c:v>
                </c:pt>
                <c:pt idx="319">
                  <c:v>2250.256461176471</c:v>
                </c:pt>
                <c:pt idx="320">
                  <c:v>1955.6993647058819</c:v>
                </c:pt>
                <c:pt idx="321">
                  <c:v>1924.7952564705879</c:v>
                </c:pt>
                <c:pt idx="322">
                  <c:v>1909.072136470588</c:v>
                </c:pt>
                <c:pt idx="323">
                  <c:v>1962.1547576470587</c:v>
                </c:pt>
                <c:pt idx="324">
                  <c:v>2166.3348847058824</c:v>
                </c:pt>
                <c:pt idx="325">
                  <c:v>1882.7827764705883</c:v>
                </c:pt>
                <c:pt idx="326">
                  <c:v>1938.960550588235</c:v>
                </c:pt>
                <c:pt idx="327">
                  <c:v>1956.9156423529407</c:v>
                </c:pt>
                <c:pt idx="328">
                  <c:v>2017.6378870588237</c:v>
                </c:pt>
                <c:pt idx="329">
                  <c:v>2125.7700141176474</c:v>
                </c:pt>
                <c:pt idx="330">
                  <c:v>2152.9123058823529</c:v>
                </c:pt>
                <c:pt idx="331">
                  <c:v>2338.7671623529409</c:v>
                </c:pt>
                <c:pt idx="332">
                  <c:v>2437.736654117647</c:v>
                </c:pt>
                <c:pt idx="333">
                  <c:v>2634.3017223529409</c:v>
                </c:pt>
                <c:pt idx="334">
                  <c:v>2788.1733317647058</c:v>
                </c:pt>
                <c:pt idx="335">
                  <c:v>2582.6141647058821</c:v>
                </c:pt>
                <c:pt idx="336">
                  <c:v>2479.9565505882356</c:v>
                </c:pt>
                <c:pt idx="337">
                  <c:v>2375.6285364705882</c:v>
                </c:pt>
                <c:pt idx="338">
                  <c:v>2335.3407105882352</c:v>
                </c:pt>
                <c:pt idx="339">
                  <c:v>2298.221731764706</c:v>
                </c:pt>
                <c:pt idx="340">
                  <c:v>2361.9654352941179</c:v>
                </c:pt>
                <c:pt idx="341">
                  <c:v>2285.1253270588236</c:v>
                </c:pt>
                <c:pt idx="342">
                  <c:v>2300.2309129411765</c:v>
                </c:pt>
                <c:pt idx="343">
                  <c:v>2328.7242635294119</c:v>
                </c:pt>
                <c:pt idx="344">
                  <c:v>2439.7795905882358</c:v>
                </c:pt>
                <c:pt idx="345">
                  <c:v>2286.7888941176466</c:v>
                </c:pt>
                <c:pt idx="346">
                  <c:v>2414.8429976470593</c:v>
                </c:pt>
                <c:pt idx="347">
                  <c:v>2340.9997835294116</c:v>
                </c:pt>
                <c:pt idx="348">
                  <c:v>2306.8776988235295</c:v>
                </c:pt>
                <c:pt idx="349">
                  <c:v>2361.5324611764704</c:v>
                </c:pt>
                <c:pt idx="350">
                  <c:v>2234.2610117647059</c:v>
                </c:pt>
                <c:pt idx="351">
                  <c:v>2253.6408564705885</c:v>
                </c:pt>
                <c:pt idx="352">
                  <c:v>2294.5148188235298</c:v>
                </c:pt>
                <c:pt idx="353">
                  <c:v>2344.5759811764706</c:v>
                </c:pt>
                <c:pt idx="354">
                  <c:v>2402.0311200000001</c:v>
                </c:pt>
                <c:pt idx="355">
                  <c:v>2422.9585411764701</c:v>
                </c:pt>
                <c:pt idx="356">
                  <c:v>2309.5170211764707</c:v>
                </c:pt>
                <c:pt idx="357">
                  <c:v>2251.0267482352942</c:v>
                </c:pt>
                <c:pt idx="358">
                  <c:v>2059.8379341176469</c:v>
                </c:pt>
                <c:pt idx="359">
                  <c:v>1830.7212141176474</c:v>
                </c:pt>
                <c:pt idx="360">
                  <c:v>1737.3490588235297</c:v>
                </c:pt>
                <c:pt idx="361">
                  <c:v>1643.7803858823531</c:v>
                </c:pt>
                <c:pt idx="362">
                  <c:v>1663.5287011764706</c:v>
                </c:pt>
                <c:pt idx="363">
                  <c:v>1796.0781458823531</c:v>
                </c:pt>
                <c:pt idx="364">
                  <c:v>1855.2773788235297</c:v>
                </c:pt>
                <c:pt idx="365">
                  <c:v>2251.995670588235</c:v>
                </c:pt>
                <c:pt idx="366">
                  <c:v>1858.6884564705886</c:v>
                </c:pt>
                <c:pt idx="367">
                  <c:v>1580.2212423529415</c:v>
                </c:pt>
                <c:pt idx="368">
                  <c:v>1815.2300752941176</c:v>
                </c:pt>
                <c:pt idx="369">
                  <c:v>1872.9062964705881</c:v>
                </c:pt>
                <c:pt idx="370">
                  <c:v>2060.3824235294119</c:v>
                </c:pt>
                <c:pt idx="371">
                  <c:v>1930.2123388235293</c:v>
                </c:pt>
                <c:pt idx="372">
                  <c:v>1974.0586305882355</c:v>
                </c:pt>
                <c:pt idx="373">
                  <c:v>2028.4431811764705</c:v>
                </c:pt>
                <c:pt idx="374">
                  <c:v>1979.8524847058823</c:v>
                </c:pt>
                <c:pt idx="375">
                  <c:v>1951.4294117647059</c:v>
                </c:pt>
                <c:pt idx="376">
                  <c:v>1984.7128800000005</c:v>
                </c:pt>
                <c:pt idx="377">
                  <c:v>1985.7920188235294</c:v>
                </c:pt>
                <c:pt idx="378">
                  <c:v>2049.7322400000003</c:v>
                </c:pt>
                <c:pt idx="379">
                  <c:v>2157.8398023529417</c:v>
                </c:pt>
                <c:pt idx="380">
                  <c:v>2221.6326352941178</c:v>
                </c:pt>
                <c:pt idx="381">
                  <c:v>2313.0116329411767</c:v>
                </c:pt>
                <c:pt idx="382">
                  <c:v>2342.9543011764713</c:v>
                </c:pt>
                <c:pt idx="383">
                  <c:v>2317.9948517647058</c:v>
                </c:pt>
                <c:pt idx="384">
                  <c:v>2250.3910729411768</c:v>
                </c:pt>
                <c:pt idx="385">
                  <c:v>2088.114917647059</c:v>
                </c:pt>
                <c:pt idx="386">
                  <c:v>2023.5080329411774</c:v>
                </c:pt>
                <c:pt idx="387">
                  <c:v>1975.6297129411764</c:v>
                </c:pt>
                <c:pt idx="388">
                  <c:v>1934.0645223529414</c:v>
                </c:pt>
                <c:pt idx="389">
                  <c:v>1974.7174023529412</c:v>
                </c:pt>
                <c:pt idx="390">
                  <c:v>1927.0110352941178</c:v>
                </c:pt>
                <c:pt idx="391">
                  <c:v>1818.1876800000009</c:v>
                </c:pt>
                <c:pt idx="392">
                  <c:v>1800.9661129411768</c:v>
                </c:pt>
                <c:pt idx="393">
                  <c:v>1820.3950870588242</c:v>
                </c:pt>
                <c:pt idx="394">
                  <c:v>1801.5276847058826</c:v>
                </c:pt>
                <c:pt idx="395">
                  <c:v>1825.4274352941179</c:v>
                </c:pt>
                <c:pt idx="396">
                  <c:v>1835.6446447058825</c:v>
                </c:pt>
                <c:pt idx="397">
                  <c:v>1827.5365835294124</c:v>
                </c:pt>
                <c:pt idx="398">
                  <c:v>1843.968663529412</c:v>
                </c:pt>
                <c:pt idx="399">
                  <c:v>1866.5664847058827</c:v>
                </c:pt>
                <c:pt idx="400">
                  <c:v>1863.0520235294121</c:v>
                </c:pt>
                <c:pt idx="401">
                  <c:v>1801.3929035294123</c:v>
                </c:pt>
                <c:pt idx="402">
                  <c:v>1764.3476188235295</c:v>
                </c:pt>
                <c:pt idx="403">
                  <c:v>1754.6182870588241</c:v>
                </c:pt>
                <c:pt idx="404">
                  <c:v>1697.6187416470591</c:v>
                </c:pt>
                <c:pt idx="405">
                  <c:v>1704.8313374117652</c:v>
                </c:pt>
                <c:pt idx="406">
                  <c:v>1722.6067567058831</c:v>
                </c:pt>
                <c:pt idx="407">
                  <c:v>1824.5408583529418</c:v>
                </c:pt>
                <c:pt idx="408">
                  <c:v>1882.0128423529416</c:v>
                </c:pt>
                <c:pt idx="409">
                  <c:v>1849.6025675294122</c:v>
                </c:pt>
                <c:pt idx="410">
                  <c:v>1803.4114927058829</c:v>
                </c:pt>
                <c:pt idx="411">
                  <c:v>1697.626441411765</c:v>
                </c:pt>
                <c:pt idx="412">
                  <c:v>1614.7356960000006</c:v>
                </c:pt>
                <c:pt idx="413">
                  <c:v>1467.6573741176476</c:v>
                </c:pt>
                <c:pt idx="414">
                  <c:v>1352.6359934117652</c:v>
                </c:pt>
                <c:pt idx="415">
                  <c:v>1323.1980480000002</c:v>
                </c:pt>
                <c:pt idx="416">
                  <c:v>1359.3969967058827</c:v>
                </c:pt>
                <c:pt idx="417">
                  <c:v>1586.5128395294121</c:v>
                </c:pt>
                <c:pt idx="418">
                  <c:v>1783.2175764705885</c:v>
                </c:pt>
                <c:pt idx="419">
                  <c:v>2088.2772310588243</c:v>
                </c:pt>
                <c:pt idx="420">
                  <c:v>2364.2768385882355</c:v>
                </c:pt>
                <c:pt idx="421">
                  <c:v>2276.7924931764705</c:v>
                </c:pt>
                <c:pt idx="422">
                  <c:v>1909.884618352942</c:v>
                </c:pt>
                <c:pt idx="423">
                  <c:v>1935.4716141176473</c:v>
                </c:pt>
                <c:pt idx="424">
                  <c:v>2115.8162569411761</c:v>
                </c:pt>
                <c:pt idx="425">
                  <c:v>2152.5310644705883</c:v>
                </c:pt>
                <c:pt idx="426">
                  <c:v>2162.8879425882351</c:v>
                </c:pt>
                <c:pt idx="427">
                  <c:v>2140.7457148235299</c:v>
                </c:pt>
                <c:pt idx="428">
                  <c:v>2147.9337458823534</c:v>
                </c:pt>
                <c:pt idx="429">
                  <c:v>2234.6868592941178</c:v>
                </c:pt>
                <c:pt idx="430">
                  <c:v>2231.2875021176474</c:v>
                </c:pt>
                <c:pt idx="431">
                  <c:v>2181.8784508235294</c:v>
                </c:pt>
                <c:pt idx="432">
                  <c:v>2054.525587764706</c:v>
                </c:pt>
                <c:pt idx="433">
                  <c:v>1921.0561129411763</c:v>
                </c:pt>
                <c:pt idx="434">
                  <c:v>1880.072755764706</c:v>
                </c:pt>
                <c:pt idx="435">
                  <c:v>1739.9953750588236</c:v>
                </c:pt>
                <c:pt idx="436">
                  <c:v>1803.8050531764707</c:v>
                </c:pt>
                <c:pt idx="437">
                  <c:v>1788.197037176471</c:v>
                </c:pt>
                <c:pt idx="438">
                  <c:v>1801.4771152941182</c:v>
                </c:pt>
                <c:pt idx="439">
                  <c:v>1843.6452875294117</c:v>
                </c:pt>
                <c:pt idx="440">
                  <c:v>1827.816189176471</c:v>
                </c:pt>
                <c:pt idx="441">
                  <c:v>1827.4137261176472</c:v>
                </c:pt>
                <c:pt idx="442">
                  <c:v>1833.1524395294123</c:v>
                </c:pt>
                <c:pt idx="443">
                  <c:v>1883.1813176470591</c:v>
                </c:pt>
                <c:pt idx="444">
                  <c:v>1942.2745722352945</c:v>
                </c:pt>
                <c:pt idx="445">
                  <c:v>1970.8584621176474</c:v>
                </c:pt>
                <c:pt idx="446">
                  <c:v>1936.7777872941176</c:v>
                </c:pt>
                <c:pt idx="447">
                  <c:v>1908.8137242352943</c:v>
                </c:pt>
                <c:pt idx="448">
                  <c:v>1880.7759670588241</c:v>
                </c:pt>
                <c:pt idx="449">
                  <c:v>1817.5861157647062</c:v>
                </c:pt>
                <c:pt idx="450">
                  <c:v>1772.6724056470589</c:v>
                </c:pt>
                <c:pt idx="451">
                  <c:v>1734.0718249411768</c:v>
                </c:pt>
                <c:pt idx="452">
                  <c:v>1745.7797618823529</c:v>
                </c:pt>
                <c:pt idx="453">
                  <c:v>1745.3772988235296</c:v>
                </c:pt>
                <c:pt idx="454">
                  <c:v>1712.8687651764708</c:v>
                </c:pt>
                <c:pt idx="455">
                  <c:v>1680.3111021176471</c:v>
                </c:pt>
                <c:pt idx="456">
                  <c:v>1575.9016743529412</c:v>
                </c:pt>
                <c:pt idx="457">
                  <c:v>1442.5550230588235</c:v>
                </c:pt>
                <c:pt idx="458">
                  <c:v>1405.5511482352942</c:v>
                </c:pt>
                <c:pt idx="459">
                  <c:v>1596.0655792941179</c:v>
                </c:pt>
                <c:pt idx="460">
                  <c:v>2329.0178456470589</c:v>
                </c:pt>
                <c:pt idx="461">
                  <c:v>2780.4831472941178</c:v>
                </c:pt>
                <c:pt idx="462">
                  <c:v>2885.0211077647064</c:v>
                </c:pt>
                <c:pt idx="463">
                  <c:v>2460.2142211764713</c:v>
                </c:pt>
                <c:pt idx="464">
                  <c:v>2203.2579698823533</c:v>
                </c:pt>
                <c:pt idx="465">
                  <c:v>1861.0621891764704</c:v>
                </c:pt>
                <c:pt idx="466">
                  <c:v>1853.683349647059</c:v>
                </c:pt>
                <c:pt idx="467">
                  <c:v>1927.1715218823526</c:v>
                </c:pt>
                <c:pt idx="468">
                  <c:v>1875.2568705882354</c:v>
                </c:pt>
                <c:pt idx="469">
                  <c:v>1880.9710192941175</c:v>
                </c:pt>
                <c:pt idx="470">
                  <c:v>1843.991709176471</c:v>
                </c:pt>
                <c:pt idx="471">
                  <c:v>1808.5845402352941</c:v>
                </c:pt>
                <c:pt idx="472">
                  <c:v>1782.3154418823531</c:v>
                </c:pt>
                <c:pt idx="473">
                  <c:v>1716.2023905882352</c:v>
                </c:pt>
                <c:pt idx="474">
                  <c:v>1667.0635510588236</c:v>
                </c:pt>
                <c:pt idx="475">
                  <c:v>1665.1380762352944</c:v>
                </c:pt>
                <c:pt idx="476">
                  <c:v>1629.6572131764708</c:v>
                </c:pt>
                <c:pt idx="477">
                  <c:v>1604.7883030588237</c:v>
                </c:pt>
                <c:pt idx="478">
                  <c:v>1610.4041929411765</c:v>
                </c:pt>
                <c:pt idx="479">
                  <c:v>1626.7302945882352</c:v>
                </c:pt>
                <c:pt idx="480">
                  <c:v>1687.5430785882356</c:v>
                </c:pt>
                <c:pt idx="481">
                  <c:v>1743.6148743529413</c:v>
                </c:pt>
                <c:pt idx="482">
                  <c:v>1811.9935877647058</c:v>
                </c:pt>
                <c:pt idx="483">
                  <c:v>1885.0150305882357</c:v>
                </c:pt>
                <c:pt idx="484">
                  <c:v>1958.0610381176473</c:v>
                </c:pt>
                <c:pt idx="485">
                  <c:v>2221.9993750588237</c:v>
                </c:pt>
                <c:pt idx="486">
                  <c:v>2782.3845825882354</c:v>
                </c:pt>
                <c:pt idx="487">
                  <c:v>3091.9641430588235</c:v>
                </c:pt>
                <c:pt idx="488">
                  <c:v>2866.6963623529414</c:v>
                </c:pt>
                <c:pt idx="489">
                  <c:v>2438.2538992941177</c:v>
                </c:pt>
                <c:pt idx="490">
                  <c:v>2583.6920950588237</c:v>
                </c:pt>
                <c:pt idx="491">
                  <c:v>2771.283326117647</c:v>
                </c:pt>
                <c:pt idx="492">
                  <c:v>2969.6338983529413</c:v>
                </c:pt>
                <c:pt idx="493">
                  <c:v>3338.881129411765</c:v>
                </c:pt>
                <c:pt idx="494">
                  <c:v>3966.3771134117646</c:v>
                </c:pt>
                <c:pt idx="495">
                  <c:v>2722.5338032941181</c:v>
                </c:pt>
                <c:pt idx="496">
                  <c:v>4097.1407519999993</c:v>
                </c:pt>
                <c:pt idx="497">
                  <c:v>3688.0061477647064</c:v>
                </c:pt>
                <c:pt idx="498">
                  <c:v>3564.2151670588237</c:v>
                </c:pt>
                <c:pt idx="499">
                  <c:v>5631.4731275294116</c:v>
                </c:pt>
                <c:pt idx="500">
                  <c:v>7075.5981938823525</c:v>
                </c:pt>
                <c:pt idx="501">
                  <c:v>9244.6277308235294</c:v>
                </c:pt>
                <c:pt idx="502">
                  <c:v>8592.0814559999999</c:v>
                </c:pt>
                <c:pt idx="503">
                  <c:v>7741.9366870588237</c:v>
                </c:pt>
                <c:pt idx="504">
                  <c:v>6705.8125298823525</c:v>
                </c:pt>
                <c:pt idx="505">
                  <c:v>7399.9525609411758</c:v>
                </c:pt>
                <c:pt idx="506">
                  <c:v>8035.6040272941173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D-431D-A1B5-6878F7ED38AF}"/>
            </c:ext>
          </c:extLst>
        </c:ser>
        <c:ser>
          <c:idx val="6"/>
          <c:order val="1"/>
          <c:tx>
            <c:strRef>
              <c:f>'SCPT-14'!$AF$9</c:f>
              <c:strCache>
                <c:ptCount val="1"/>
                <c:pt idx="0">
                  <c:v>Su(Nc)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'SCPT-14'!$AF$13:$AF$9908</c:f>
              <c:numCache>
                <c:formatCode>0</c:formatCode>
                <c:ptCount val="9896"/>
                <c:pt idx="0">
                  <c:v>23.34384</c:v>
                </c:pt>
                <c:pt idx="1">
                  <c:v>260.22744</c:v>
                </c:pt>
                <c:pt idx="2">
                  <c:v>265.82327999999995</c:v>
                </c:pt>
                <c:pt idx="3">
                  <c:v>265.82327999999995</c:v>
                </c:pt>
                <c:pt idx="4">
                  <c:v>368.38583999999997</c:v>
                </c:pt>
                <c:pt idx="5">
                  <c:v>388.36799999999994</c:v>
                </c:pt>
                <c:pt idx="6">
                  <c:v>404.04887999999994</c:v>
                </c:pt>
                <c:pt idx="7">
                  <c:v>414.11304000000001</c:v>
                </c:pt>
                <c:pt idx="8">
                  <c:v>414.02951999999993</c:v>
                </c:pt>
                <c:pt idx="9">
                  <c:v>414.59327999999994</c:v>
                </c:pt>
                <c:pt idx="10">
                  <c:v>414.59327999999994</c:v>
                </c:pt>
                <c:pt idx="11">
                  <c:v>414.59327999999994</c:v>
                </c:pt>
                <c:pt idx="12">
                  <c:v>414.59327999999994</c:v>
                </c:pt>
                <c:pt idx="13">
                  <c:v>414.59327999999994</c:v>
                </c:pt>
                <c:pt idx="14">
                  <c:v>414.59327999999994</c:v>
                </c:pt>
                <c:pt idx="15">
                  <c:v>416.86919999999998</c:v>
                </c:pt>
                <c:pt idx="16">
                  <c:v>416.86919999999998</c:v>
                </c:pt>
                <c:pt idx="17">
                  <c:v>416.86919999999998</c:v>
                </c:pt>
                <c:pt idx="18">
                  <c:v>416.86919999999998</c:v>
                </c:pt>
                <c:pt idx="19">
                  <c:v>416.86919999999998</c:v>
                </c:pt>
                <c:pt idx="20">
                  <c:v>416.86919999999998</c:v>
                </c:pt>
                <c:pt idx="21">
                  <c:v>442.57247999999993</c:v>
                </c:pt>
                <c:pt idx="22">
                  <c:v>438.62615999999997</c:v>
                </c:pt>
                <c:pt idx="23">
                  <c:v>422.94528000000008</c:v>
                </c:pt>
                <c:pt idx="24">
                  <c:v>414.59327999999994</c:v>
                </c:pt>
                <c:pt idx="25">
                  <c:v>394.98696000000001</c:v>
                </c:pt>
                <c:pt idx="26">
                  <c:v>391.14503999999999</c:v>
                </c:pt>
                <c:pt idx="27">
                  <c:v>381.28967999999998</c:v>
                </c:pt>
                <c:pt idx="28">
                  <c:v>381.28967999999998</c:v>
                </c:pt>
                <c:pt idx="29">
                  <c:v>373.04208</c:v>
                </c:pt>
                <c:pt idx="30">
                  <c:v>373.04208</c:v>
                </c:pt>
                <c:pt idx="31">
                  <c:v>393.92207999999999</c:v>
                </c:pt>
                <c:pt idx="32">
                  <c:v>416.53512000000001</c:v>
                </c:pt>
                <c:pt idx="33">
                  <c:v>436.05792000000002</c:v>
                </c:pt>
                <c:pt idx="34">
                  <c:v>441.88343999999995</c:v>
                </c:pt>
                <c:pt idx="35">
                  <c:v>455.45544000000001</c:v>
                </c:pt>
                <c:pt idx="36">
                  <c:v>457.39727999999997</c:v>
                </c:pt>
                <c:pt idx="37">
                  <c:v>453.53447999999997</c:v>
                </c:pt>
                <c:pt idx="38">
                  <c:v>456.14448000000004</c:v>
                </c:pt>
                <c:pt idx="39">
                  <c:v>447.70895999999993</c:v>
                </c:pt>
                <c:pt idx="40">
                  <c:v>435.93263999999999</c:v>
                </c:pt>
                <c:pt idx="41">
                  <c:v>429.41807999999992</c:v>
                </c:pt>
                <c:pt idx="42">
                  <c:v>417.68351999999993</c:v>
                </c:pt>
                <c:pt idx="43">
                  <c:v>410.50079999999997</c:v>
                </c:pt>
                <c:pt idx="44">
                  <c:v>418.93631999999997</c:v>
                </c:pt>
                <c:pt idx="45">
                  <c:v>422.79912000000002</c:v>
                </c:pt>
                <c:pt idx="46">
                  <c:v>415.07352000000003</c:v>
                </c:pt>
                <c:pt idx="47">
                  <c:v>420.29352</c:v>
                </c:pt>
                <c:pt idx="48">
                  <c:v>426.18168000000003</c:v>
                </c:pt>
                <c:pt idx="49">
                  <c:v>427.45536000000004</c:v>
                </c:pt>
                <c:pt idx="50">
                  <c:v>424.80360000000002</c:v>
                </c:pt>
                <c:pt idx="51">
                  <c:v>396.99144000000001</c:v>
                </c:pt>
                <c:pt idx="52">
                  <c:v>387.15695999999991</c:v>
                </c:pt>
                <c:pt idx="53">
                  <c:v>377.44776000000002</c:v>
                </c:pt>
                <c:pt idx="54">
                  <c:v>384.69312000000002</c:v>
                </c:pt>
                <c:pt idx="55">
                  <c:v>391.72968000000003</c:v>
                </c:pt>
                <c:pt idx="56">
                  <c:v>371.43432000000001</c:v>
                </c:pt>
                <c:pt idx="57">
                  <c:v>353.58192000000003</c:v>
                </c:pt>
                <c:pt idx="58">
                  <c:v>378.24119999999999</c:v>
                </c:pt>
                <c:pt idx="59">
                  <c:v>382.20839999999998</c:v>
                </c:pt>
                <c:pt idx="60">
                  <c:v>374.35751999999997</c:v>
                </c:pt>
                <c:pt idx="61">
                  <c:v>369.07488000000001</c:v>
                </c:pt>
                <c:pt idx="62">
                  <c:v>369.07488000000001</c:v>
                </c:pt>
                <c:pt idx="63">
                  <c:v>369.07488000000001</c:v>
                </c:pt>
                <c:pt idx="64">
                  <c:v>354.08303999999998</c:v>
                </c:pt>
                <c:pt idx="65">
                  <c:v>354.77208000000002</c:v>
                </c:pt>
                <c:pt idx="66">
                  <c:v>353.45663999999999</c:v>
                </c:pt>
                <c:pt idx="67">
                  <c:v>367.71767999999997</c:v>
                </c:pt>
                <c:pt idx="68">
                  <c:v>370.39031999999997</c:v>
                </c:pt>
                <c:pt idx="69">
                  <c:v>367.23743999999999</c:v>
                </c:pt>
                <c:pt idx="70">
                  <c:v>363.81312000000003</c:v>
                </c:pt>
                <c:pt idx="71">
                  <c:v>333.85031999999995</c:v>
                </c:pt>
                <c:pt idx="72">
                  <c:v>327.29399999999998</c:v>
                </c:pt>
                <c:pt idx="73">
                  <c:v>314.91215999999997</c:v>
                </c:pt>
                <c:pt idx="74">
                  <c:v>326.56319999999994</c:v>
                </c:pt>
                <c:pt idx="75">
                  <c:v>334.39319999999998</c:v>
                </c:pt>
                <c:pt idx="76">
                  <c:v>346.10687999999999</c:v>
                </c:pt>
                <c:pt idx="77">
                  <c:v>346.12775999999997</c:v>
                </c:pt>
                <c:pt idx="78">
                  <c:v>320.11127999999997</c:v>
                </c:pt>
                <c:pt idx="79">
                  <c:v>318.77496000000002</c:v>
                </c:pt>
                <c:pt idx="80">
                  <c:v>311.48783999999995</c:v>
                </c:pt>
                <c:pt idx="81">
                  <c:v>299.77416000000005</c:v>
                </c:pt>
                <c:pt idx="82">
                  <c:v>292.09032000000002</c:v>
                </c:pt>
                <c:pt idx="83">
                  <c:v>271.94112000000001</c:v>
                </c:pt>
                <c:pt idx="84">
                  <c:v>270.56303999999994</c:v>
                </c:pt>
                <c:pt idx="85">
                  <c:v>270.60479999999995</c:v>
                </c:pt>
                <c:pt idx="86">
                  <c:v>272.56752</c:v>
                </c:pt>
                <c:pt idx="87">
                  <c:v>266.13648000000001</c:v>
                </c:pt>
                <c:pt idx="88">
                  <c:v>270.66743999999994</c:v>
                </c:pt>
                <c:pt idx="89">
                  <c:v>288.79127999999997</c:v>
                </c:pt>
                <c:pt idx="90">
                  <c:v>294.17831999999999</c:v>
                </c:pt>
                <c:pt idx="91">
                  <c:v>335.06135999999998</c:v>
                </c:pt>
                <c:pt idx="92">
                  <c:v>355.89960000000002</c:v>
                </c:pt>
                <c:pt idx="93">
                  <c:v>381.26879999999994</c:v>
                </c:pt>
                <c:pt idx="94">
                  <c:v>404.48735999999997</c:v>
                </c:pt>
                <c:pt idx="95">
                  <c:v>405.21816000000001</c:v>
                </c:pt>
                <c:pt idx="96">
                  <c:v>389.55815999999993</c:v>
                </c:pt>
                <c:pt idx="97">
                  <c:v>387.53279999999995</c:v>
                </c:pt>
                <c:pt idx="98">
                  <c:v>387.49104</c:v>
                </c:pt>
                <c:pt idx="99">
                  <c:v>377.5104</c:v>
                </c:pt>
                <c:pt idx="100">
                  <c:v>374.14872000000003</c:v>
                </c:pt>
                <c:pt idx="101">
                  <c:v>386.13384000000002</c:v>
                </c:pt>
                <c:pt idx="102">
                  <c:v>396.44855999999993</c:v>
                </c:pt>
                <c:pt idx="103">
                  <c:v>412.92287999999996</c:v>
                </c:pt>
                <c:pt idx="104">
                  <c:v>437.68655999999993</c:v>
                </c:pt>
                <c:pt idx="105">
                  <c:v>450.71568000000008</c:v>
                </c:pt>
                <c:pt idx="106">
                  <c:v>463.59863999999999</c:v>
                </c:pt>
                <c:pt idx="107">
                  <c:v>473.76719999999995</c:v>
                </c:pt>
                <c:pt idx="108">
                  <c:v>517.82399999999996</c:v>
                </c:pt>
                <c:pt idx="109">
                  <c:v>585.26639999999998</c:v>
                </c:pt>
                <c:pt idx="110">
                  <c:v>610.71911999999998</c:v>
                </c:pt>
                <c:pt idx="111">
                  <c:v>525.36167999999998</c:v>
                </c:pt>
                <c:pt idx="112">
                  <c:v>420.85728</c:v>
                </c:pt>
                <c:pt idx="113">
                  <c:v>401.41800000000001</c:v>
                </c:pt>
                <c:pt idx="114">
                  <c:v>395.25839999999999</c:v>
                </c:pt>
                <c:pt idx="115">
                  <c:v>419.64623999999992</c:v>
                </c:pt>
                <c:pt idx="116">
                  <c:v>442.65599999999995</c:v>
                </c:pt>
                <c:pt idx="117">
                  <c:v>457.73136000000005</c:v>
                </c:pt>
                <c:pt idx="118">
                  <c:v>468.42191999999994</c:v>
                </c:pt>
                <c:pt idx="119">
                  <c:v>522.22968000000003</c:v>
                </c:pt>
                <c:pt idx="120">
                  <c:v>539.35127999999997</c:v>
                </c:pt>
                <c:pt idx="121">
                  <c:v>513.41831999999999</c:v>
                </c:pt>
                <c:pt idx="122">
                  <c:v>480.34439999999995</c:v>
                </c:pt>
                <c:pt idx="123">
                  <c:v>454.22352000000001</c:v>
                </c:pt>
                <c:pt idx="124">
                  <c:v>427.01687999999996</c:v>
                </c:pt>
                <c:pt idx="125">
                  <c:v>413.73720000000003</c:v>
                </c:pt>
                <c:pt idx="126">
                  <c:v>400.60367999999994</c:v>
                </c:pt>
                <c:pt idx="127">
                  <c:v>389.80871999999994</c:v>
                </c:pt>
                <c:pt idx="128">
                  <c:v>367.46712000000002</c:v>
                </c:pt>
                <c:pt idx="129">
                  <c:v>352.68407999999999</c:v>
                </c:pt>
                <c:pt idx="130">
                  <c:v>376.80047999999999</c:v>
                </c:pt>
                <c:pt idx="131">
                  <c:v>393.85944000000006</c:v>
                </c:pt>
                <c:pt idx="132">
                  <c:v>358.02935999999994</c:v>
                </c:pt>
                <c:pt idx="133">
                  <c:v>423.44639999999998</c:v>
                </c:pt>
                <c:pt idx="134">
                  <c:v>522.06263999999987</c:v>
                </c:pt>
                <c:pt idx="135">
                  <c:v>401.56415999999996</c:v>
                </c:pt>
                <c:pt idx="136">
                  <c:v>364.75272000000001</c:v>
                </c:pt>
                <c:pt idx="137">
                  <c:v>364.75272000000001</c:v>
                </c:pt>
                <c:pt idx="138">
                  <c:v>378.03239999999994</c:v>
                </c:pt>
                <c:pt idx="139">
                  <c:v>428.81256000000002</c:v>
                </c:pt>
                <c:pt idx="140">
                  <c:v>420.58583999999991</c:v>
                </c:pt>
                <c:pt idx="141">
                  <c:v>418.03847999999999</c:v>
                </c:pt>
                <c:pt idx="142">
                  <c:v>428.29056000000003</c:v>
                </c:pt>
                <c:pt idx="143">
                  <c:v>391.18679999999995</c:v>
                </c:pt>
                <c:pt idx="144">
                  <c:v>378.57527999999996</c:v>
                </c:pt>
                <c:pt idx="145">
                  <c:v>358.67663999999996</c:v>
                </c:pt>
                <c:pt idx="146">
                  <c:v>348.32015999999993</c:v>
                </c:pt>
                <c:pt idx="147">
                  <c:v>327.62808000000001</c:v>
                </c:pt>
                <c:pt idx="148">
                  <c:v>343.22543999999999</c:v>
                </c:pt>
                <c:pt idx="149">
                  <c:v>353.66543999999999</c:v>
                </c:pt>
                <c:pt idx="150">
                  <c:v>399.95639999999997</c:v>
                </c:pt>
                <c:pt idx="151">
                  <c:v>366.06815999999998</c:v>
                </c:pt>
                <c:pt idx="152">
                  <c:v>420.58584000000002</c:v>
                </c:pt>
                <c:pt idx="153">
                  <c:v>471.15719999999993</c:v>
                </c:pt>
                <c:pt idx="154">
                  <c:v>476.16840000000002</c:v>
                </c:pt>
                <c:pt idx="155">
                  <c:v>493.03944000000001</c:v>
                </c:pt>
                <c:pt idx="156">
                  <c:v>484.49951999999996</c:v>
                </c:pt>
                <c:pt idx="157">
                  <c:v>455.18399999999991</c:v>
                </c:pt>
                <c:pt idx="158">
                  <c:v>421.42104</c:v>
                </c:pt>
                <c:pt idx="159">
                  <c:v>392.02200000000005</c:v>
                </c:pt>
                <c:pt idx="160">
                  <c:v>358.88543999999996</c:v>
                </c:pt>
                <c:pt idx="161">
                  <c:v>330.69744000000003</c:v>
                </c:pt>
                <c:pt idx="162">
                  <c:v>319.50575999999995</c:v>
                </c:pt>
                <c:pt idx="163">
                  <c:v>307.24919999999997</c:v>
                </c:pt>
                <c:pt idx="164">
                  <c:v>307.62504000000001</c:v>
                </c:pt>
                <c:pt idx="165">
                  <c:v>317.04192</c:v>
                </c:pt>
                <c:pt idx="166">
                  <c:v>341.28359999999998</c:v>
                </c:pt>
                <c:pt idx="167">
                  <c:v>348.04871999999989</c:v>
                </c:pt>
                <c:pt idx="168">
                  <c:v>350.74223999999992</c:v>
                </c:pt>
                <c:pt idx="169">
                  <c:v>368.49023999999997</c:v>
                </c:pt>
                <c:pt idx="170">
                  <c:v>371.30903999999998</c:v>
                </c:pt>
                <c:pt idx="171">
                  <c:v>370.22327999999999</c:v>
                </c:pt>
                <c:pt idx="172">
                  <c:v>373.08384000000001</c:v>
                </c:pt>
                <c:pt idx="173">
                  <c:v>378.95112</c:v>
                </c:pt>
                <c:pt idx="174">
                  <c:v>361.68335999999999</c:v>
                </c:pt>
                <c:pt idx="175">
                  <c:v>348.96744000000001</c:v>
                </c:pt>
                <c:pt idx="176">
                  <c:v>319.06727999999998</c:v>
                </c:pt>
                <c:pt idx="177">
                  <c:v>311.38343999999995</c:v>
                </c:pt>
                <c:pt idx="178">
                  <c:v>290.73311999999999</c:v>
                </c:pt>
                <c:pt idx="179">
                  <c:v>282.96575999999999</c:v>
                </c:pt>
                <c:pt idx="180">
                  <c:v>281.25359999999995</c:v>
                </c:pt>
                <c:pt idx="181">
                  <c:v>282.52728000000002</c:v>
                </c:pt>
                <c:pt idx="182">
                  <c:v>282.71519999999998</c:v>
                </c:pt>
                <c:pt idx="183">
                  <c:v>291.92327999999998</c:v>
                </c:pt>
                <c:pt idx="184">
                  <c:v>311.52959999999996</c:v>
                </c:pt>
                <c:pt idx="185">
                  <c:v>318.64967999999993</c:v>
                </c:pt>
                <c:pt idx="186">
                  <c:v>309.62951999999996</c:v>
                </c:pt>
                <c:pt idx="187">
                  <c:v>308.94047999999998</c:v>
                </c:pt>
                <c:pt idx="188">
                  <c:v>306.35136</c:v>
                </c:pt>
                <c:pt idx="189">
                  <c:v>304.34687999999994</c:v>
                </c:pt>
                <c:pt idx="190">
                  <c:v>300.88079999999997</c:v>
                </c:pt>
                <c:pt idx="191">
                  <c:v>285.28343999999998</c:v>
                </c:pt>
                <c:pt idx="192">
                  <c:v>262.12752</c:v>
                </c:pt>
                <c:pt idx="193">
                  <c:v>255.07008000000002</c:v>
                </c:pt>
                <c:pt idx="194">
                  <c:v>234.62855999999996</c:v>
                </c:pt>
                <c:pt idx="195">
                  <c:v>220.95215999999996</c:v>
                </c:pt>
                <c:pt idx="196">
                  <c:v>201.53376</c:v>
                </c:pt>
                <c:pt idx="197">
                  <c:v>189.54864000000001</c:v>
                </c:pt>
                <c:pt idx="198">
                  <c:v>182.84616</c:v>
                </c:pt>
                <c:pt idx="199">
                  <c:v>182.72087999999997</c:v>
                </c:pt>
                <c:pt idx="200">
                  <c:v>194.47631999999996</c:v>
                </c:pt>
                <c:pt idx="201">
                  <c:v>196.37640000000002</c:v>
                </c:pt>
                <c:pt idx="202">
                  <c:v>221.22359999999998</c:v>
                </c:pt>
                <c:pt idx="203">
                  <c:v>247.19831999999997</c:v>
                </c:pt>
                <c:pt idx="204">
                  <c:v>264.654</c:v>
                </c:pt>
                <c:pt idx="205">
                  <c:v>290.92103999999995</c:v>
                </c:pt>
                <c:pt idx="206">
                  <c:v>306.49752000000001</c:v>
                </c:pt>
                <c:pt idx="207">
                  <c:v>319.12991999999997</c:v>
                </c:pt>
                <c:pt idx="208">
                  <c:v>317.62655999999998</c:v>
                </c:pt>
                <c:pt idx="209">
                  <c:v>322.63775999999996</c:v>
                </c:pt>
                <c:pt idx="210">
                  <c:v>326.37528000000003</c:v>
                </c:pt>
                <c:pt idx="211">
                  <c:v>325.41479999999996</c:v>
                </c:pt>
                <c:pt idx="212">
                  <c:v>319.42223999999999</c:v>
                </c:pt>
                <c:pt idx="213">
                  <c:v>322.55424000000005</c:v>
                </c:pt>
                <c:pt idx="214">
                  <c:v>313.01207999999997</c:v>
                </c:pt>
                <c:pt idx="215">
                  <c:v>303.13583999999997</c:v>
                </c:pt>
                <c:pt idx="216">
                  <c:v>291.94415999999995</c:v>
                </c:pt>
                <c:pt idx="217">
                  <c:v>285.97247999999996</c:v>
                </c:pt>
                <c:pt idx="218">
                  <c:v>265.88592000000006</c:v>
                </c:pt>
                <c:pt idx="219">
                  <c:v>265.67712</c:v>
                </c:pt>
                <c:pt idx="220">
                  <c:v>262.37807999999995</c:v>
                </c:pt>
                <c:pt idx="221">
                  <c:v>262.96271999999999</c:v>
                </c:pt>
                <c:pt idx="222">
                  <c:v>259.66368</c:v>
                </c:pt>
                <c:pt idx="223">
                  <c:v>258.89112</c:v>
                </c:pt>
                <c:pt idx="224">
                  <c:v>268.64207999999996</c:v>
                </c:pt>
                <c:pt idx="225">
                  <c:v>272.52575999999999</c:v>
                </c:pt>
                <c:pt idx="226">
                  <c:v>288.81216000000001</c:v>
                </c:pt>
                <c:pt idx="227">
                  <c:v>307.70856000000003</c:v>
                </c:pt>
                <c:pt idx="228">
                  <c:v>325.99943999999994</c:v>
                </c:pt>
                <c:pt idx="229">
                  <c:v>354.06215999999995</c:v>
                </c:pt>
                <c:pt idx="230">
                  <c:v>387.30311999999998</c:v>
                </c:pt>
                <c:pt idx="231">
                  <c:v>406.19952000000001</c:v>
                </c:pt>
                <c:pt idx="232">
                  <c:v>406.19952000000001</c:v>
                </c:pt>
                <c:pt idx="233">
                  <c:v>445.80888000000004</c:v>
                </c:pt>
                <c:pt idx="234">
                  <c:v>474.99912000000006</c:v>
                </c:pt>
                <c:pt idx="235">
                  <c:v>497.71656000000002</c:v>
                </c:pt>
                <c:pt idx="236">
                  <c:v>508.88735999999989</c:v>
                </c:pt>
                <c:pt idx="237">
                  <c:v>551.06495999999993</c:v>
                </c:pt>
                <c:pt idx="238">
                  <c:v>640.68191999999999</c:v>
                </c:pt>
                <c:pt idx="239">
                  <c:v>694.82375999999999</c:v>
                </c:pt>
                <c:pt idx="240">
                  <c:v>799.24464000000012</c:v>
                </c:pt>
                <c:pt idx="241">
                  <c:v>847.87415999999996</c:v>
                </c:pt>
                <c:pt idx="242">
                  <c:v>862.63631999999996</c:v>
                </c:pt>
                <c:pt idx="243">
                  <c:v>872.99279999999999</c:v>
                </c:pt>
                <c:pt idx="244">
                  <c:v>902.70503999999983</c:v>
                </c:pt>
                <c:pt idx="245">
                  <c:v>892.80791999999985</c:v>
                </c:pt>
                <c:pt idx="246">
                  <c:v>881.07335999999998</c:v>
                </c:pt>
                <c:pt idx="247">
                  <c:v>884.83176000000026</c:v>
                </c:pt>
                <c:pt idx="248">
                  <c:v>880.15463999999997</c:v>
                </c:pt>
                <c:pt idx="249">
                  <c:v>911.93399999999997</c:v>
                </c:pt>
                <c:pt idx="250">
                  <c:v>938.49336000000005</c:v>
                </c:pt>
                <c:pt idx="251">
                  <c:v>948.39048000000003</c:v>
                </c:pt>
                <c:pt idx="252">
                  <c:v>947.65967999999998</c:v>
                </c:pt>
                <c:pt idx="253">
                  <c:v>1021.6792799999999</c:v>
                </c:pt>
                <c:pt idx="254">
                  <c:v>1043.2483199999999</c:v>
                </c:pt>
                <c:pt idx="255">
                  <c:v>1119.81528</c:v>
                </c:pt>
                <c:pt idx="256">
                  <c:v>1132.6773599999999</c:v>
                </c:pt>
                <c:pt idx="257">
                  <c:v>1137.10392</c:v>
                </c:pt>
                <c:pt idx="258">
                  <c:v>1127.2903200000001</c:v>
                </c:pt>
                <c:pt idx="259">
                  <c:v>1127.8749599999999</c:v>
                </c:pt>
                <c:pt idx="260">
                  <c:v>1152.4298400000002</c:v>
                </c:pt>
                <c:pt idx="261">
                  <c:v>1165.77216</c:v>
                </c:pt>
                <c:pt idx="262">
                  <c:v>1135.8928799999999</c:v>
                </c:pt>
                <c:pt idx="263">
                  <c:v>1121.4230399999999</c:v>
                </c:pt>
                <c:pt idx="264">
                  <c:v>1067.49</c:v>
                </c:pt>
                <c:pt idx="265">
                  <c:v>1029.82248</c:v>
                </c:pt>
                <c:pt idx="266">
                  <c:v>1080.4982399999999</c:v>
                </c:pt>
                <c:pt idx="267">
                  <c:v>1171.5767999999998</c:v>
                </c:pt>
                <c:pt idx="268">
                  <c:v>1426.22928</c:v>
                </c:pt>
                <c:pt idx="269">
                  <c:v>1503.1720799999998</c:v>
                </c:pt>
                <c:pt idx="270">
                  <c:v>1681.19496</c:v>
                </c:pt>
                <c:pt idx="271">
                  <c:v>1789.4159999999999</c:v>
                </c:pt>
                <c:pt idx="272">
                  <c:v>1926.26352</c:v>
                </c:pt>
                <c:pt idx="273">
                  <c:v>2039.4331200000001</c:v>
                </c:pt>
                <c:pt idx="274">
                  <c:v>2062.8187200000002</c:v>
                </c:pt>
                <c:pt idx="275">
                  <c:v>2053.9238399999999</c:v>
                </c:pt>
                <c:pt idx="276">
                  <c:v>2034.5054399999997</c:v>
                </c:pt>
                <c:pt idx="277">
                  <c:v>1968.44112</c:v>
                </c:pt>
                <c:pt idx="278">
                  <c:v>1945.3896</c:v>
                </c:pt>
                <c:pt idx="279">
                  <c:v>1950.5887200000002</c:v>
                </c:pt>
                <c:pt idx="280">
                  <c:v>1895.9457600000001</c:v>
                </c:pt>
                <c:pt idx="281">
                  <c:v>1886.9673600000001</c:v>
                </c:pt>
                <c:pt idx="282">
                  <c:v>1875.3371999999999</c:v>
                </c:pt>
                <c:pt idx="283">
                  <c:v>1897.6996799999997</c:v>
                </c:pt>
                <c:pt idx="284">
                  <c:v>1928.95704</c:v>
                </c:pt>
                <c:pt idx="285">
                  <c:v>1932.73632</c:v>
                </c:pt>
                <c:pt idx="286">
                  <c:v>1905.5714400000002</c:v>
                </c:pt>
                <c:pt idx="287">
                  <c:v>1865.50272</c:v>
                </c:pt>
                <c:pt idx="288">
                  <c:v>1869.6578399999994</c:v>
                </c:pt>
                <c:pt idx="289">
                  <c:v>1902.1888800000002</c:v>
                </c:pt>
                <c:pt idx="290">
                  <c:v>1907.4297599999998</c:v>
                </c:pt>
                <c:pt idx="291">
                  <c:v>1932.06816</c:v>
                </c:pt>
                <c:pt idx="292">
                  <c:v>2003.4151200000001</c:v>
                </c:pt>
                <c:pt idx="293">
                  <c:v>2049.0587999999998</c:v>
                </c:pt>
                <c:pt idx="294">
                  <c:v>2061.9835199999998</c:v>
                </c:pt>
                <c:pt idx="295">
                  <c:v>2154.1896000000002</c:v>
                </c:pt>
                <c:pt idx="296">
                  <c:v>2200.8146400000001</c:v>
                </c:pt>
                <c:pt idx="297">
                  <c:v>2156.7369599999997</c:v>
                </c:pt>
                <c:pt idx="298">
                  <c:v>2133.2051999999999</c:v>
                </c:pt>
                <c:pt idx="299">
                  <c:v>2122.6816799999997</c:v>
                </c:pt>
                <c:pt idx="300">
                  <c:v>2085.0350399999998</c:v>
                </c:pt>
                <c:pt idx="301">
                  <c:v>2098.0015200000003</c:v>
                </c:pt>
                <c:pt idx="302">
                  <c:v>2079.6688800000002</c:v>
                </c:pt>
                <c:pt idx="303">
                  <c:v>1931.5879200000004</c:v>
                </c:pt>
                <c:pt idx="304">
                  <c:v>1805.4518400000002</c:v>
                </c:pt>
                <c:pt idx="305">
                  <c:v>1604.0642399999999</c:v>
                </c:pt>
                <c:pt idx="306">
                  <c:v>1675.55736</c:v>
                </c:pt>
                <c:pt idx="307">
                  <c:v>1770.3525599999998</c:v>
                </c:pt>
                <c:pt idx="308">
                  <c:v>1877.0076000000001</c:v>
                </c:pt>
                <c:pt idx="309">
                  <c:v>1945.8072</c:v>
                </c:pt>
                <c:pt idx="310">
                  <c:v>1958.5022399999998</c:v>
                </c:pt>
                <c:pt idx="311">
                  <c:v>1896.3216</c:v>
                </c:pt>
                <c:pt idx="312">
                  <c:v>1915.8444</c:v>
                </c:pt>
                <c:pt idx="313">
                  <c:v>1809.69048</c:v>
                </c:pt>
                <c:pt idx="314">
                  <c:v>1865.5862399999999</c:v>
                </c:pt>
                <c:pt idx="315">
                  <c:v>1919.0599199999997</c:v>
                </c:pt>
                <c:pt idx="316">
                  <c:v>1987.8595199999995</c:v>
                </c:pt>
                <c:pt idx="317">
                  <c:v>2014.9617599999997</c:v>
                </c:pt>
                <c:pt idx="318">
                  <c:v>2012.2891200000001</c:v>
                </c:pt>
                <c:pt idx="319">
                  <c:v>2023.3137600000002</c:v>
                </c:pt>
                <c:pt idx="320">
                  <c:v>1773.3175199999998</c:v>
                </c:pt>
                <c:pt idx="321">
                  <c:v>1747.4263199999998</c:v>
                </c:pt>
                <c:pt idx="322">
                  <c:v>1734.43896</c:v>
                </c:pt>
                <c:pt idx="323">
                  <c:v>1779.9364799999998</c:v>
                </c:pt>
                <c:pt idx="324">
                  <c:v>1953.86688</c:v>
                </c:pt>
                <c:pt idx="325">
                  <c:v>1713.2248799999998</c:v>
                </c:pt>
                <c:pt idx="326">
                  <c:v>1761.3532799999998</c:v>
                </c:pt>
                <c:pt idx="327">
                  <c:v>1776.9923999999999</c:v>
                </c:pt>
                <c:pt idx="328">
                  <c:v>1828.9836</c:v>
                </c:pt>
                <c:pt idx="329">
                  <c:v>1921.2732000000003</c:v>
                </c:pt>
                <c:pt idx="330">
                  <c:v>1944.72144</c:v>
                </c:pt>
                <c:pt idx="331">
                  <c:v>2103.0753599999998</c:v>
                </c:pt>
                <c:pt idx="332">
                  <c:v>2187.57672</c:v>
                </c:pt>
                <c:pt idx="333">
                  <c:v>2355.0343199999998</c:v>
                </c:pt>
                <c:pt idx="334">
                  <c:v>2486.2024799999999</c:v>
                </c:pt>
                <c:pt idx="335">
                  <c:v>2311.85448</c:v>
                </c:pt>
                <c:pt idx="336">
                  <c:v>2224.9728000000005</c:v>
                </c:pt>
                <c:pt idx="337">
                  <c:v>2136.67128</c:v>
                </c:pt>
                <c:pt idx="338">
                  <c:v>2102.8039199999998</c:v>
                </c:pt>
                <c:pt idx="339">
                  <c:v>2071.6300799999999</c:v>
                </c:pt>
                <c:pt idx="340">
                  <c:v>2126.1895200000004</c:v>
                </c:pt>
                <c:pt idx="341">
                  <c:v>2061.25272</c:v>
                </c:pt>
                <c:pt idx="342">
                  <c:v>2074.46976</c:v>
                </c:pt>
                <c:pt idx="343">
                  <c:v>2099.0664000000002</c:v>
                </c:pt>
                <c:pt idx="344">
                  <c:v>2193.8407200000006</c:v>
                </c:pt>
                <c:pt idx="345">
                  <c:v>2064.1759199999997</c:v>
                </c:pt>
                <c:pt idx="346">
                  <c:v>2173.3992000000003</c:v>
                </c:pt>
                <c:pt idx="347">
                  <c:v>2111.0097599999999</c:v>
                </c:pt>
                <c:pt idx="348">
                  <c:v>2082.3832799999996</c:v>
                </c:pt>
                <c:pt idx="349">
                  <c:v>2129.2171199999998</c:v>
                </c:pt>
                <c:pt idx="350">
                  <c:v>2021.4136800000001</c:v>
                </c:pt>
                <c:pt idx="351">
                  <c:v>2038.2638399999996</c:v>
                </c:pt>
                <c:pt idx="352">
                  <c:v>2073.384</c:v>
                </c:pt>
                <c:pt idx="353">
                  <c:v>2116.3132799999998</c:v>
                </c:pt>
                <c:pt idx="354">
                  <c:v>2165.5274399999998</c:v>
                </c:pt>
                <c:pt idx="355">
                  <c:v>2183.6930399999997</c:v>
                </c:pt>
                <c:pt idx="356">
                  <c:v>2087.6450399999999</c:v>
                </c:pt>
                <c:pt idx="357">
                  <c:v>2038.3056000000001</c:v>
                </c:pt>
                <c:pt idx="358">
                  <c:v>1876.1723999999999</c:v>
                </c:pt>
                <c:pt idx="359">
                  <c:v>1681.8004800000003</c:v>
                </c:pt>
                <c:pt idx="360">
                  <c:v>1602.8114399999999</c:v>
                </c:pt>
                <c:pt idx="361">
                  <c:v>1523.65536</c:v>
                </c:pt>
                <c:pt idx="362">
                  <c:v>1540.8187199999998</c:v>
                </c:pt>
                <c:pt idx="363">
                  <c:v>1653.8630399999997</c:v>
                </c:pt>
                <c:pt idx="364">
                  <c:v>1704.5596799999998</c:v>
                </c:pt>
                <c:pt idx="365">
                  <c:v>2042.1475199999998</c:v>
                </c:pt>
                <c:pt idx="366">
                  <c:v>1708.2136800000001</c:v>
                </c:pt>
                <c:pt idx="367">
                  <c:v>1471.8938400000002</c:v>
                </c:pt>
                <c:pt idx="368">
                  <c:v>1672.02864</c:v>
                </c:pt>
                <c:pt idx="369">
                  <c:v>1721.4307199999996</c:v>
                </c:pt>
                <c:pt idx="370">
                  <c:v>1881.1627199999996</c:v>
                </c:pt>
                <c:pt idx="371">
                  <c:v>1770.8954399999996</c:v>
                </c:pt>
                <c:pt idx="372">
                  <c:v>1808.5420799999997</c:v>
                </c:pt>
                <c:pt idx="373">
                  <c:v>1855.1462399999996</c:v>
                </c:pt>
                <c:pt idx="374">
                  <c:v>1814.2214399999998</c:v>
                </c:pt>
                <c:pt idx="375">
                  <c:v>1790.4391199999998</c:v>
                </c:pt>
                <c:pt idx="376">
                  <c:v>1819.10736</c:v>
                </c:pt>
                <c:pt idx="377">
                  <c:v>1820.4019199999998</c:v>
                </c:pt>
                <c:pt idx="378">
                  <c:v>1875.1284000000001</c:v>
                </c:pt>
                <c:pt idx="379">
                  <c:v>1967.3971200000001</c:v>
                </c:pt>
                <c:pt idx="380">
                  <c:v>2021.9983200000001</c:v>
                </c:pt>
                <c:pt idx="381">
                  <c:v>2100.0477599999999</c:v>
                </c:pt>
                <c:pt idx="382">
                  <c:v>2125.8763200000003</c:v>
                </c:pt>
                <c:pt idx="383">
                  <c:v>2105.0380799999994</c:v>
                </c:pt>
                <c:pt idx="384">
                  <c:v>2047.95216</c:v>
                </c:pt>
                <c:pt idx="385">
                  <c:v>1910.3947199999996</c:v>
                </c:pt>
                <c:pt idx="386">
                  <c:v>1855.85616</c:v>
                </c:pt>
                <c:pt idx="387">
                  <c:v>1815.5368799999997</c:v>
                </c:pt>
                <c:pt idx="388">
                  <c:v>1780.58376</c:v>
                </c:pt>
                <c:pt idx="389">
                  <c:v>1815.5160000000001</c:v>
                </c:pt>
                <c:pt idx="390">
                  <c:v>1775.3428799999997</c:v>
                </c:pt>
                <c:pt idx="391">
                  <c:v>1683.2203200000004</c:v>
                </c:pt>
                <c:pt idx="392">
                  <c:v>1668.9592799999998</c:v>
                </c:pt>
                <c:pt idx="393">
                  <c:v>1685.8512000000003</c:v>
                </c:pt>
                <c:pt idx="394">
                  <c:v>1670.1911999999998</c:v>
                </c:pt>
                <c:pt idx="395">
                  <c:v>1690.88328</c:v>
                </c:pt>
                <c:pt idx="396">
                  <c:v>1699.9451999999997</c:v>
                </c:pt>
                <c:pt idx="397">
                  <c:v>1693.43064</c:v>
                </c:pt>
                <c:pt idx="398">
                  <c:v>1707.7751999999996</c:v>
                </c:pt>
                <c:pt idx="399">
                  <c:v>1727.3606399999996</c:v>
                </c:pt>
                <c:pt idx="400">
                  <c:v>1724.7506399999997</c:v>
                </c:pt>
                <c:pt idx="401">
                  <c:v>1672.7176799999997</c:v>
                </c:pt>
                <c:pt idx="402">
                  <c:v>1641.6064799999997</c:v>
                </c:pt>
                <c:pt idx="403">
                  <c:v>1633.7138399999999</c:v>
                </c:pt>
                <c:pt idx="404">
                  <c:v>1585.6480799999997</c:v>
                </c:pt>
                <c:pt idx="405">
                  <c:v>1592.16264</c:v>
                </c:pt>
                <c:pt idx="406">
                  <c:v>1607.6556</c:v>
                </c:pt>
                <c:pt idx="407">
                  <c:v>1694.68344</c:v>
                </c:pt>
                <c:pt idx="408">
                  <c:v>1743.9184799999998</c:v>
                </c:pt>
                <c:pt idx="409">
                  <c:v>1716.7536</c:v>
                </c:pt>
                <c:pt idx="410">
                  <c:v>1677.8750400000001</c:v>
                </c:pt>
                <c:pt idx="411">
                  <c:v>1588.3415999999997</c:v>
                </c:pt>
                <c:pt idx="412">
                  <c:v>1518.2683199999999</c:v>
                </c:pt>
                <c:pt idx="413">
                  <c:v>1393.6356000000001</c:v>
                </c:pt>
                <c:pt idx="414">
                  <c:v>1296.25128</c:v>
                </c:pt>
                <c:pt idx="415">
                  <c:v>1271.6128800000001</c:v>
                </c:pt>
                <c:pt idx="416">
                  <c:v>1302.76584</c:v>
                </c:pt>
                <c:pt idx="417">
                  <c:v>1496.1981599999999</c:v>
                </c:pt>
                <c:pt idx="418">
                  <c:v>1663.7810399999998</c:v>
                </c:pt>
                <c:pt idx="419">
                  <c:v>1923.4656000000002</c:v>
                </c:pt>
                <c:pt idx="420">
                  <c:v>2158.4491200000002</c:v>
                </c:pt>
                <c:pt idx="421">
                  <c:v>2084.4712799999998</c:v>
                </c:pt>
                <c:pt idx="422">
                  <c:v>1772.98344</c:v>
                </c:pt>
                <c:pt idx="423">
                  <c:v>1795.1162400000001</c:v>
                </c:pt>
                <c:pt idx="424">
                  <c:v>1948.7930399999998</c:v>
                </c:pt>
                <c:pt idx="425">
                  <c:v>1980.3844799999999</c:v>
                </c:pt>
                <c:pt idx="426">
                  <c:v>1989.5716799999996</c:v>
                </c:pt>
                <c:pt idx="427">
                  <c:v>1971.1346399999998</c:v>
                </c:pt>
                <c:pt idx="428">
                  <c:v>1977.6283199999998</c:v>
                </c:pt>
                <c:pt idx="429">
                  <c:v>2051.7523200000001</c:v>
                </c:pt>
                <c:pt idx="430">
                  <c:v>2049.2467200000001</c:v>
                </c:pt>
                <c:pt idx="431">
                  <c:v>2007.6328799999999</c:v>
                </c:pt>
                <c:pt idx="432">
                  <c:v>1899.7667999999999</c:v>
                </c:pt>
                <c:pt idx="433">
                  <c:v>1786.7015999999996</c:v>
                </c:pt>
                <c:pt idx="434">
                  <c:v>1752.2495999999996</c:v>
                </c:pt>
                <c:pt idx="435">
                  <c:v>1633.5676799999997</c:v>
                </c:pt>
                <c:pt idx="436">
                  <c:v>1688.18976</c:v>
                </c:pt>
                <c:pt idx="437">
                  <c:v>1675.3067999999998</c:v>
                </c:pt>
                <c:pt idx="438">
                  <c:v>1686.9787200000003</c:v>
                </c:pt>
                <c:pt idx="439">
                  <c:v>1723.20552</c:v>
                </c:pt>
                <c:pt idx="440">
                  <c:v>1710.1346400000002</c:v>
                </c:pt>
                <c:pt idx="441">
                  <c:v>1710.1763999999998</c:v>
                </c:pt>
                <c:pt idx="442">
                  <c:v>1715.4381600000002</c:v>
                </c:pt>
                <c:pt idx="443">
                  <c:v>1758.34656</c:v>
                </c:pt>
                <c:pt idx="444">
                  <c:v>1808.9596800000004</c:v>
                </c:pt>
                <c:pt idx="445">
                  <c:v>1833.6398400000003</c:v>
                </c:pt>
                <c:pt idx="446">
                  <c:v>1805.0551199999998</c:v>
                </c:pt>
                <c:pt idx="447">
                  <c:v>1781.6695199999999</c:v>
                </c:pt>
                <c:pt idx="448">
                  <c:v>1758.2212800000002</c:v>
                </c:pt>
                <c:pt idx="449">
                  <c:v>1704.8937599999997</c:v>
                </c:pt>
                <c:pt idx="450">
                  <c:v>1667.1009599999998</c:v>
                </c:pt>
                <c:pt idx="451">
                  <c:v>1634.6743199999999</c:v>
                </c:pt>
                <c:pt idx="452">
                  <c:v>1645.0099199999997</c:v>
                </c:pt>
                <c:pt idx="453">
                  <c:v>1645.0516799999998</c:v>
                </c:pt>
                <c:pt idx="454">
                  <c:v>1617.8032800000001</c:v>
                </c:pt>
                <c:pt idx="455">
                  <c:v>1590.5131200000001</c:v>
                </c:pt>
                <c:pt idx="456">
                  <c:v>1502.14896</c:v>
                </c:pt>
                <c:pt idx="457">
                  <c:v>1389.1881599999997</c:v>
                </c:pt>
                <c:pt idx="458">
                  <c:v>1358.1187199999999</c:v>
                </c:pt>
                <c:pt idx="459">
                  <c:v>1520.43984</c:v>
                </c:pt>
                <c:pt idx="460">
                  <c:v>2143.8331199999998</c:v>
                </c:pt>
                <c:pt idx="461">
                  <c:v>2527.9624799999997</c:v>
                </c:pt>
                <c:pt idx="462">
                  <c:v>2617.2036000000003</c:v>
                </c:pt>
                <c:pt idx="463">
                  <c:v>2256.5016000000005</c:v>
                </c:pt>
                <c:pt idx="464">
                  <c:v>2038.47264</c:v>
                </c:pt>
                <c:pt idx="465">
                  <c:v>1747.9900799999996</c:v>
                </c:pt>
                <c:pt idx="466">
                  <c:v>1742.1019199999998</c:v>
                </c:pt>
                <c:pt idx="467">
                  <c:v>1804.9507199999996</c:v>
                </c:pt>
                <c:pt idx="468">
                  <c:v>1761.2071199999998</c:v>
                </c:pt>
                <c:pt idx="469">
                  <c:v>1766.4479999999996</c:v>
                </c:pt>
                <c:pt idx="470">
                  <c:v>1735.3994399999999</c:v>
                </c:pt>
                <c:pt idx="471">
                  <c:v>1705.6871999999998</c:v>
                </c:pt>
                <c:pt idx="472">
                  <c:v>1683.7423200000001</c:v>
                </c:pt>
                <c:pt idx="473">
                  <c:v>1627.9300799999996</c:v>
                </c:pt>
                <c:pt idx="474">
                  <c:v>1586.54592</c:v>
                </c:pt>
                <c:pt idx="475">
                  <c:v>1585.29312</c:v>
                </c:pt>
                <c:pt idx="476">
                  <c:v>1555.5182399999999</c:v>
                </c:pt>
                <c:pt idx="477">
                  <c:v>1534.76352</c:v>
                </c:pt>
                <c:pt idx="478">
                  <c:v>1539.9208799999999</c:v>
                </c:pt>
                <c:pt idx="479">
                  <c:v>1554.18192</c:v>
                </c:pt>
                <c:pt idx="480">
                  <c:v>1606.2566400000001</c:v>
                </c:pt>
                <c:pt idx="481">
                  <c:v>1654.3015199999998</c:v>
                </c:pt>
                <c:pt idx="482">
                  <c:v>1712.8072799999998</c:v>
                </c:pt>
                <c:pt idx="483">
                  <c:v>1775.25936</c:v>
                </c:pt>
                <c:pt idx="484">
                  <c:v>1837.7323199999998</c:v>
                </c:pt>
                <c:pt idx="485">
                  <c:v>2062.4637599999996</c:v>
                </c:pt>
                <c:pt idx="486">
                  <c:v>2539.1750400000001</c:v>
                </c:pt>
                <c:pt idx="487">
                  <c:v>2802.7015199999996</c:v>
                </c:pt>
                <c:pt idx="488">
                  <c:v>2611.6077599999999</c:v>
                </c:pt>
                <c:pt idx="489">
                  <c:v>2247.8155200000001</c:v>
                </c:pt>
                <c:pt idx="490">
                  <c:v>2371.8218400000001</c:v>
                </c:pt>
                <c:pt idx="491">
                  <c:v>2531.6582399999998</c:v>
                </c:pt>
                <c:pt idx="492">
                  <c:v>2700.6400800000001</c:v>
                </c:pt>
                <c:pt idx="493">
                  <c:v>3014.8840799999998</c:v>
                </c:pt>
                <c:pt idx="494">
                  <c:v>3548.6395199999997</c:v>
                </c:pt>
                <c:pt idx="495">
                  <c:v>2491.7565599999998</c:v>
                </c:pt>
                <c:pt idx="496">
                  <c:v>3660.5563199999997</c:v>
                </c:pt>
                <c:pt idx="497">
                  <c:v>3313.1757599999996</c:v>
                </c:pt>
                <c:pt idx="498">
                  <c:v>3208.3372800000002</c:v>
                </c:pt>
                <c:pt idx="499">
                  <c:v>4965.8904000000002</c:v>
                </c:pt>
                <c:pt idx="500">
                  <c:v>6193.7805600000002</c:v>
                </c:pt>
                <c:pt idx="501">
                  <c:v>8037.8395199999995</c:v>
                </c:pt>
                <c:pt idx="502">
                  <c:v>7483.5590400000001</c:v>
                </c:pt>
                <c:pt idx="503">
                  <c:v>6761.319840000001</c:v>
                </c:pt>
                <c:pt idx="504">
                  <c:v>5880.9981600000001</c:v>
                </c:pt>
                <c:pt idx="505">
                  <c:v>6471.4010399999988</c:v>
                </c:pt>
                <c:pt idx="506">
                  <c:v>7012.0886399999999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ED-431D-A1B5-6878F7ED38AF}"/>
            </c:ext>
          </c:extLst>
        </c:ser>
        <c:ser>
          <c:idx val="1"/>
          <c:order val="2"/>
          <c:tx>
            <c:strRef>
              <c:f>'SCPT-14'!$T$9</c:f>
              <c:strCache>
                <c:ptCount val="1"/>
                <c:pt idx="0">
                  <c:v>c/p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'SCPT-14'!$T$13:$T$9908</c:f>
              <c:numCache>
                <c:formatCode>0</c:formatCode>
                <c:ptCount val="9896"/>
                <c:pt idx="0">
                  <c:v>0</c:v>
                </c:pt>
                <c:pt idx="1">
                  <c:v>0.51390451200000009</c:v>
                </c:pt>
                <c:pt idx="2">
                  <c:v>1.0278090240000002</c:v>
                </c:pt>
                <c:pt idx="3">
                  <c:v>1.5417135359999998</c:v>
                </c:pt>
                <c:pt idx="4">
                  <c:v>2.0556180480000004</c:v>
                </c:pt>
                <c:pt idx="5">
                  <c:v>2.5695225600000002</c:v>
                </c:pt>
                <c:pt idx="6">
                  <c:v>3.0834270719999997</c:v>
                </c:pt>
                <c:pt idx="7">
                  <c:v>3.5973315840000004</c:v>
                </c:pt>
                <c:pt idx="8">
                  <c:v>4.1112360960000007</c:v>
                </c:pt>
                <c:pt idx="9">
                  <c:v>4.6251406079999997</c:v>
                </c:pt>
                <c:pt idx="10">
                  <c:v>5.1390451200000014</c:v>
                </c:pt>
                <c:pt idx="11">
                  <c:v>5.6529496320000021</c:v>
                </c:pt>
                <c:pt idx="12">
                  <c:v>6.1668541440000011</c:v>
                </c:pt>
                <c:pt idx="13">
                  <c:v>6.6807586560000018</c:v>
                </c:pt>
                <c:pt idx="14">
                  <c:v>7.1946631680000017</c:v>
                </c:pt>
                <c:pt idx="15">
                  <c:v>7.7085676799999998</c:v>
                </c:pt>
                <c:pt idx="16">
                  <c:v>8.2224721920000015</c:v>
                </c:pt>
                <c:pt idx="17">
                  <c:v>8.7363767040000013</c:v>
                </c:pt>
                <c:pt idx="18">
                  <c:v>9.2502812159999976</c:v>
                </c:pt>
                <c:pt idx="19">
                  <c:v>9.7641857279999993</c:v>
                </c:pt>
                <c:pt idx="20">
                  <c:v>10.278090239999999</c:v>
                </c:pt>
                <c:pt idx="21">
                  <c:v>10.791994751999997</c:v>
                </c:pt>
                <c:pt idx="22">
                  <c:v>11.305899263999999</c:v>
                </c:pt>
                <c:pt idx="23">
                  <c:v>11.819803775999997</c:v>
                </c:pt>
                <c:pt idx="24">
                  <c:v>12.333708287999995</c:v>
                </c:pt>
                <c:pt idx="25">
                  <c:v>12.847612799999997</c:v>
                </c:pt>
                <c:pt idx="26">
                  <c:v>13.361517311999997</c:v>
                </c:pt>
                <c:pt idx="27">
                  <c:v>13.875421823999996</c:v>
                </c:pt>
                <c:pt idx="28">
                  <c:v>14.389326335999998</c:v>
                </c:pt>
                <c:pt idx="29">
                  <c:v>14.903230847999996</c:v>
                </c:pt>
                <c:pt idx="30">
                  <c:v>15.41713536</c:v>
                </c:pt>
                <c:pt idx="31">
                  <c:v>15.931039871999998</c:v>
                </c:pt>
                <c:pt idx="32">
                  <c:v>16.444944383999999</c:v>
                </c:pt>
                <c:pt idx="33">
                  <c:v>16.958848895999999</c:v>
                </c:pt>
                <c:pt idx="34">
                  <c:v>17.472753407999999</c:v>
                </c:pt>
                <c:pt idx="35">
                  <c:v>17.986657919999995</c:v>
                </c:pt>
                <c:pt idx="36">
                  <c:v>18.500562431999992</c:v>
                </c:pt>
                <c:pt idx="37">
                  <c:v>19.014466943999999</c:v>
                </c:pt>
                <c:pt idx="38">
                  <c:v>19.528371455999995</c:v>
                </c:pt>
                <c:pt idx="39">
                  <c:v>20.042275967999998</c:v>
                </c:pt>
                <c:pt idx="40">
                  <c:v>20.556180479999995</c:v>
                </c:pt>
                <c:pt idx="41">
                  <c:v>21.070084991999991</c:v>
                </c:pt>
                <c:pt idx="42">
                  <c:v>21.583989503999991</c:v>
                </c:pt>
                <c:pt idx="43">
                  <c:v>22.097894015999994</c:v>
                </c:pt>
                <c:pt idx="44">
                  <c:v>22.611798527999994</c:v>
                </c:pt>
                <c:pt idx="45">
                  <c:v>23.125703039999994</c:v>
                </c:pt>
                <c:pt idx="46">
                  <c:v>23.63960755199999</c:v>
                </c:pt>
                <c:pt idx="47">
                  <c:v>24.15351206399999</c:v>
                </c:pt>
                <c:pt idx="48">
                  <c:v>24.667416575999987</c:v>
                </c:pt>
                <c:pt idx="49">
                  <c:v>25.181321087999994</c:v>
                </c:pt>
                <c:pt idx="50">
                  <c:v>25.69522559999999</c:v>
                </c:pt>
                <c:pt idx="51">
                  <c:v>26.20913011199999</c:v>
                </c:pt>
                <c:pt idx="52">
                  <c:v>26.72303462399999</c:v>
                </c:pt>
                <c:pt idx="53">
                  <c:v>27.23693913599999</c:v>
                </c:pt>
                <c:pt idx="54">
                  <c:v>27.750843647999993</c:v>
                </c:pt>
                <c:pt idx="55">
                  <c:v>28.264748159999993</c:v>
                </c:pt>
                <c:pt idx="56">
                  <c:v>28.778652671999996</c:v>
                </c:pt>
                <c:pt idx="57">
                  <c:v>29.292557183999989</c:v>
                </c:pt>
                <c:pt idx="58">
                  <c:v>29.806461695999992</c:v>
                </c:pt>
                <c:pt idx="59">
                  <c:v>30.320366207999992</c:v>
                </c:pt>
                <c:pt idx="60">
                  <c:v>30.834270719999999</c:v>
                </c:pt>
                <c:pt idx="61">
                  <c:v>31.348175232000003</c:v>
                </c:pt>
                <c:pt idx="62">
                  <c:v>31.862079743999995</c:v>
                </c:pt>
                <c:pt idx="63">
                  <c:v>32.375984255999995</c:v>
                </c:pt>
                <c:pt idx="64">
                  <c:v>32.889888767999999</c:v>
                </c:pt>
                <c:pt idx="65">
                  <c:v>33.403793279999995</c:v>
                </c:pt>
                <c:pt idx="66">
                  <c:v>33.917697791999998</c:v>
                </c:pt>
                <c:pt idx="67">
                  <c:v>34.431602303999995</c:v>
                </c:pt>
                <c:pt idx="68">
                  <c:v>34.945506815999998</c:v>
                </c:pt>
                <c:pt idx="69">
                  <c:v>35.459411327999995</c:v>
                </c:pt>
                <c:pt idx="70">
                  <c:v>35.973315839999991</c:v>
                </c:pt>
                <c:pt idx="71">
                  <c:v>36.487220351999994</c:v>
                </c:pt>
                <c:pt idx="72">
                  <c:v>37.001124863999983</c:v>
                </c:pt>
                <c:pt idx="73">
                  <c:v>37.515029375999994</c:v>
                </c:pt>
                <c:pt idx="74">
                  <c:v>38.028933887999997</c:v>
                </c:pt>
                <c:pt idx="75">
                  <c:v>38.542838399999994</c:v>
                </c:pt>
                <c:pt idx="76">
                  <c:v>39.05674291199999</c:v>
                </c:pt>
                <c:pt idx="77">
                  <c:v>39.570647423999986</c:v>
                </c:pt>
                <c:pt idx="78">
                  <c:v>40.084551935999997</c:v>
                </c:pt>
                <c:pt idx="79">
                  <c:v>40.598456447999986</c:v>
                </c:pt>
                <c:pt idx="80">
                  <c:v>41.11236095999999</c:v>
                </c:pt>
                <c:pt idx="81">
                  <c:v>41.626265471999993</c:v>
                </c:pt>
                <c:pt idx="82">
                  <c:v>42.140169983999982</c:v>
                </c:pt>
                <c:pt idx="83">
                  <c:v>42.654074495999986</c:v>
                </c:pt>
                <c:pt idx="84">
                  <c:v>43.167979007999982</c:v>
                </c:pt>
                <c:pt idx="85">
                  <c:v>43.681883519999985</c:v>
                </c:pt>
                <c:pt idx="86">
                  <c:v>44.195788031999989</c:v>
                </c:pt>
                <c:pt idx="87">
                  <c:v>44.709692543999985</c:v>
                </c:pt>
                <c:pt idx="88">
                  <c:v>45.223597055999988</c:v>
                </c:pt>
                <c:pt idx="89">
                  <c:v>45.737501567999978</c:v>
                </c:pt>
                <c:pt idx="90">
                  <c:v>46.251406079999988</c:v>
                </c:pt>
                <c:pt idx="91">
                  <c:v>46.765310591999992</c:v>
                </c:pt>
                <c:pt idx="92">
                  <c:v>47.279215103999981</c:v>
                </c:pt>
                <c:pt idx="93">
                  <c:v>47.793119615999984</c:v>
                </c:pt>
                <c:pt idx="94">
                  <c:v>48.307024127999981</c:v>
                </c:pt>
                <c:pt idx="95">
                  <c:v>48.820928639999984</c:v>
                </c:pt>
                <c:pt idx="96">
                  <c:v>49.334833151999973</c:v>
                </c:pt>
                <c:pt idx="97">
                  <c:v>49.848737663999977</c:v>
                </c:pt>
                <c:pt idx="98">
                  <c:v>50.362642175999987</c:v>
                </c:pt>
                <c:pt idx="99">
                  <c:v>50.876546687999976</c:v>
                </c:pt>
                <c:pt idx="100">
                  <c:v>51.39045119999998</c:v>
                </c:pt>
                <c:pt idx="101">
                  <c:v>51.904355711999976</c:v>
                </c:pt>
                <c:pt idx="102">
                  <c:v>52.41826022399998</c:v>
                </c:pt>
                <c:pt idx="103">
                  <c:v>52.932164735999983</c:v>
                </c:pt>
                <c:pt idx="104">
                  <c:v>53.446069247999979</c:v>
                </c:pt>
                <c:pt idx="105">
                  <c:v>53.959973759999976</c:v>
                </c:pt>
                <c:pt idx="106">
                  <c:v>54.473878271999979</c:v>
                </c:pt>
                <c:pt idx="107">
                  <c:v>54.987782783999982</c:v>
                </c:pt>
                <c:pt idx="108">
                  <c:v>55.501687295999972</c:v>
                </c:pt>
                <c:pt idx="109">
                  <c:v>56.015591807999968</c:v>
                </c:pt>
                <c:pt idx="110">
                  <c:v>56.529496319999978</c:v>
                </c:pt>
                <c:pt idx="111">
                  <c:v>57.043400831999975</c:v>
                </c:pt>
                <c:pt idx="112">
                  <c:v>57.557305343999964</c:v>
                </c:pt>
                <c:pt idx="113">
                  <c:v>58.07120985599996</c:v>
                </c:pt>
                <c:pt idx="114">
                  <c:v>58.585114367999957</c:v>
                </c:pt>
                <c:pt idx="115">
                  <c:v>59.09901887999996</c:v>
                </c:pt>
                <c:pt idx="116">
                  <c:v>59.612923391999949</c:v>
                </c:pt>
                <c:pt idx="117">
                  <c:v>60.126827903999953</c:v>
                </c:pt>
                <c:pt idx="118">
                  <c:v>60.640732415999949</c:v>
                </c:pt>
                <c:pt idx="119">
                  <c:v>61.154636927999938</c:v>
                </c:pt>
                <c:pt idx="120">
                  <c:v>61.668541439999949</c:v>
                </c:pt>
                <c:pt idx="121">
                  <c:v>62.182445951999945</c:v>
                </c:pt>
                <c:pt idx="122">
                  <c:v>62.696350463999948</c:v>
                </c:pt>
                <c:pt idx="123">
                  <c:v>63.210254975999952</c:v>
                </c:pt>
                <c:pt idx="124">
                  <c:v>63.724159487999934</c:v>
                </c:pt>
                <c:pt idx="125">
                  <c:v>64.238063999999937</c:v>
                </c:pt>
                <c:pt idx="126">
                  <c:v>64.751968511999948</c:v>
                </c:pt>
                <c:pt idx="127">
                  <c:v>65.265873023999944</c:v>
                </c:pt>
                <c:pt idx="128">
                  <c:v>65.779777535999955</c:v>
                </c:pt>
                <c:pt idx="129">
                  <c:v>66.293682047999937</c:v>
                </c:pt>
                <c:pt idx="130">
                  <c:v>66.807586559999933</c:v>
                </c:pt>
                <c:pt idx="131">
                  <c:v>67.321491071999944</c:v>
                </c:pt>
                <c:pt idx="132">
                  <c:v>67.83539558399994</c:v>
                </c:pt>
                <c:pt idx="133">
                  <c:v>68.349300095999951</c:v>
                </c:pt>
                <c:pt idx="134">
                  <c:v>68.863204607999933</c:v>
                </c:pt>
                <c:pt idx="135">
                  <c:v>69.377109119999943</c:v>
                </c:pt>
                <c:pt idx="136">
                  <c:v>69.891013631999954</c:v>
                </c:pt>
                <c:pt idx="137">
                  <c:v>70.404918143999936</c:v>
                </c:pt>
                <c:pt idx="138">
                  <c:v>70.918822655999932</c:v>
                </c:pt>
                <c:pt idx="139">
                  <c:v>71.432727167999928</c:v>
                </c:pt>
                <c:pt idx="140">
                  <c:v>71.946631679999925</c:v>
                </c:pt>
                <c:pt idx="141">
                  <c:v>72.460536191999935</c:v>
                </c:pt>
                <c:pt idx="142">
                  <c:v>72.974440703999932</c:v>
                </c:pt>
                <c:pt idx="143">
                  <c:v>73.488345215999942</c:v>
                </c:pt>
                <c:pt idx="144">
                  <c:v>74.002249727999924</c:v>
                </c:pt>
                <c:pt idx="145">
                  <c:v>74.516154239999921</c:v>
                </c:pt>
                <c:pt idx="146">
                  <c:v>75.030058751999931</c:v>
                </c:pt>
                <c:pt idx="147">
                  <c:v>75.543963263999942</c:v>
                </c:pt>
                <c:pt idx="148">
                  <c:v>76.057867775999938</c:v>
                </c:pt>
                <c:pt idx="149">
                  <c:v>76.571772287999934</c:v>
                </c:pt>
                <c:pt idx="150">
                  <c:v>77.085676799999931</c:v>
                </c:pt>
                <c:pt idx="151">
                  <c:v>77.599581311999927</c:v>
                </c:pt>
                <c:pt idx="152">
                  <c:v>78.113485823999937</c:v>
                </c:pt>
                <c:pt idx="153">
                  <c:v>78.627390335999934</c:v>
                </c:pt>
                <c:pt idx="154">
                  <c:v>79.14129484799993</c:v>
                </c:pt>
                <c:pt idx="155">
                  <c:v>79.655199359999941</c:v>
                </c:pt>
                <c:pt idx="156">
                  <c:v>80.169103871999937</c:v>
                </c:pt>
                <c:pt idx="157">
                  <c:v>80.683008383999933</c:v>
                </c:pt>
                <c:pt idx="158">
                  <c:v>81.19691289599993</c:v>
                </c:pt>
                <c:pt idx="159">
                  <c:v>81.710817407999926</c:v>
                </c:pt>
                <c:pt idx="160">
                  <c:v>82.224721919999936</c:v>
                </c:pt>
                <c:pt idx="161">
                  <c:v>82.738626431999933</c:v>
                </c:pt>
                <c:pt idx="162">
                  <c:v>83.252530943999943</c:v>
                </c:pt>
                <c:pt idx="163">
                  <c:v>83.766435455999925</c:v>
                </c:pt>
                <c:pt idx="164">
                  <c:v>84.280339967999907</c:v>
                </c:pt>
                <c:pt idx="165">
                  <c:v>84.794244479999918</c:v>
                </c:pt>
                <c:pt idx="166">
                  <c:v>85.308148991999914</c:v>
                </c:pt>
                <c:pt idx="167">
                  <c:v>85.822053503999925</c:v>
                </c:pt>
                <c:pt idx="168">
                  <c:v>86.335958015999921</c:v>
                </c:pt>
                <c:pt idx="169">
                  <c:v>86.849862527999917</c:v>
                </c:pt>
                <c:pt idx="170">
                  <c:v>87.363767039999928</c:v>
                </c:pt>
                <c:pt idx="171">
                  <c:v>87.877671551999924</c:v>
                </c:pt>
                <c:pt idx="172">
                  <c:v>88.391576063999921</c:v>
                </c:pt>
                <c:pt idx="173">
                  <c:v>88.905480575999917</c:v>
                </c:pt>
                <c:pt idx="174">
                  <c:v>89.419385087999913</c:v>
                </c:pt>
                <c:pt idx="175">
                  <c:v>89.933289599999924</c:v>
                </c:pt>
                <c:pt idx="176">
                  <c:v>90.692597951999929</c:v>
                </c:pt>
                <c:pt idx="177">
                  <c:v>91.451906303999905</c:v>
                </c:pt>
                <c:pt idx="178">
                  <c:v>92.21121465599991</c:v>
                </c:pt>
                <c:pt idx="179">
                  <c:v>92.970523007999915</c:v>
                </c:pt>
                <c:pt idx="180">
                  <c:v>93.72983135999992</c:v>
                </c:pt>
                <c:pt idx="181">
                  <c:v>94.489139711999911</c:v>
                </c:pt>
                <c:pt idx="182">
                  <c:v>95.248448063999916</c:v>
                </c:pt>
                <c:pt idx="183">
                  <c:v>96.007756415999907</c:v>
                </c:pt>
                <c:pt idx="184">
                  <c:v>96.767064767999898</c:v>
                </c:pt>
                <c:pt idx="185">
                  <c:v>97.526373119999917</c:v>
                </c:pt>
                <c:pt idx="186">
                  <c:v>98.285681471999908</c:v>
                </c:pt>
                <c:pt idx="187">
                  <c:v>99.044989823999913</c:v>
                </c:pt>
                <c:pt idx="188">
                  <c:v>99.80429817599989</c:v>
                </c:pt>
                <c:pt idx="189">
                  <c:v>100.56360652799989</c:v>
                </c:pt>
                <c:pt idx="190">
                  <c:v>101.3229148799999</c:v>
                </c:pt>
                <c:pt idx="191">
                  <c:v>102.08222323199988</c:v>
                </c:pt>
                <c:pt idx="192">
                  <c:v>102.84153158399988</c:v>
                </c:pt>
                <c:pt idx="193">
                  <c:v>103.60083993599989</c:v>
                </c:pt>
                <c:pt idx="194">
                  <c:v>104.36014828799989</c:v>
                </c:pt>
                <c:pt idx="195">
                  <c:v>105.11945663999988</c:v>
                </c:pt>
                <c:pt idx="196">
                  <c:v>105.8787649919999</c:v>
                </c:pt>
                <c:pt idx="197">
                  <c:v>106.63807334399986</c:v>
                </c:pt>
                <c:pt idx="198">
                  <c:v>107.39738169599988</c:v>
                </c:pt>
                <c:pt idx="199">
                  <c:v>108.15669004799989</c:v>
                </c:pt>
                <c:pt idx="200">
                  <c:v>108.91599839999988</c:v>
                </c:pt>
                <c:pt idx="201">
                  <c:v>109.67530675199987</c:v>
                </c:pt>
                <c:pt idx="202">
                  <c:v>110.43461510399989</c:v>
                </c:pt>
                <c:pt idx="203">
                  <c:v>111.19392345599987</c:v>
                </c:pt>
                <c:pt idx="204">
                  <c:v>111.95323180799987</c:v>
                </c:pt>
                <c:pt idx="205">
                  <c:v>112.71254015999985</c:v>
                </c:pt>
                <c:pt idx="206">
                  <c:v>113.47184851199987</c:v>
                </c:pt>
                <c:pt idx="207">
                  <c:v>114.23115686399986</c:v>
                </c:pt>
                <c:pt idx="208">
                  <c:v>114.99046521599989</c:v>
                </c:pt>
                <c:pt idx="209">
                  <c:v>115.74977356799987</c:v>
                </c:pt>
                <c:pt idx="210">
                  <c:v>116.50908191999987</c:v>
                </c:pt>
                <c:pt idx="211">
                  <c:v>117.26839027199983</c:v>
                </c:pt>
                <c:pt idx="212">
                  <c:v>118.02769862399988</c:v>
                </c:pt>
                <c:pt idx="213">
                  <c:v>118.78700697599984</c:v>
                </c:pt>
                <c:pt idx="214">
                  <c:v>119.54631532799988</c:v>
                </c:pt>
                <c:pt idx="215">
                  <c:v>120.30562367999987</c:v>
                </c:pt>
                <c:pt idx="216">
                  <c:v>121.06493203199986</c:v>
                </c:pt>
                <c:pt idx="217">
                  <c:v>121.82424038399986</c:v>
                </c:pt>
                <c:pt idx="218">
                  <c:v>122.58354873599987</c:v>
                </c:pt>
                <c:pt idx="219">
                  <c:v>123.34285708799985</c:v>
                </c:pt>
                <c:pt idx="220">
                  <c:v>124.10216543999987</c:v>
                </c:pt>
                <c:pt idx="221">
                  <c:v>124.86147379199986</c:v>
                </c:pt>
                <c:pt idx="222">
                  <c:v>125.62078214399988</c:v>
                </c:pt>
                <c:pt idx="223">
                  <c:v>126.38009049599985</c:v>
                </c:pt>
                <c:pt idx="224">
                  <c:v>127.13939884799986</c:v>
                </c:pt>
                <c:pt idx="225">
                  <c:v>127.89870719999985</c:v>
                </c:pt>
                <c:pt idx="226">
                  <c:v>128.65801555199982</c:v>
                </c:pt>
                <c:pt idx="227">
                  <c:v>129.41732390399986</c:v>
                </c:pt>
                <c:pt idx="228">
                  <c:v>130.17663225599981</c:v>
                </c:pt>
                <c:pt idx="229">
                  <c:v>130.93594060799984</c:v>
                </c:pt>
                <c:pt idx="230">
                  <c:v>131.69524895999984</c:v>
                </c:pt>
                <c:pt idx="231">
                  <c:v>132.45455731199985</c:v>
                </c:pt>
                <c:pt idx="232">
                  <c:v>133.21386566399983</c:v>
                </c:pt>
                <c:pt idx="233">
                  <c:v>133.97317401599983</c:v>
                </c:pt>
                <c:pt idx="234">
                  <c:v>134.73248236799981</c:v>
                </c:pt>
                <c:pt idx="235">
                  <c:v>135.49179071999984</c:v>
                </c:pt>
                <c:pt idx="236">
                  <c:v>136.25109907199985</c:v>
                </c:pt>
                <c:pt idx="237">
                  <c:v>137.01040742399982</c:v>
                </c:pt>
                <c:pt idx="238">
                  <c:v>137.7697157759998</c:v>
                </c:pt>
                <c:pt idx="239">
                  <c:v>138.52902412799983</c:v>
                </c:pt>
                <c:pt idx="240">
                  <c:v>139.28833247999981</c:v>
                </c:pt>
                <c:pt idx="241">
                  <c:v>140.04764083199987</c:v>
                </c:pt>
                <c:pt idx="242">
                  <c:v>140.80694918399982</c:v>
                </c:pt>
                <c:pt idx="243">
                  <c:v>141.56625753599982</c:v>
                </c:pt>
                <c:pt idx="244">
                  <c:v>142.32556588799983</c:v>
                </c:pt>
                <c:pt idx="245">
                  <c:v>143.08487423999986</c:v>
                </c:pt>
                <c:pt idx="246">
                  <c:v>143.84418259199981</c:v>
                </c:pt>
                <c:pt idx="247">
                  <c:v>144.60349094399982</c:v>
                </c:pt>
                <c:pt idx="248">
                  <c:v>145.36279929599979</c:v>
                </c:pt>
                <c:pt idx="249">
                  <c:v>146.12210764799983</c:v>
                </c:pt>
                <c:pt idx="250">
                  <c:v>146.8814159999998</c:v>
                </c:pt>
                <c:pt idx="251">
                  <c:v>147.64072435199978</c:v>
                </c:pt>
                <c:pt idx="252">
                  <c:v>148.40003270399981</c:v>
                </c:pt>
                <c:pt idx="253">
                  <c:v>149.15934105599979</c:v>
                </c:pt>
                <c:pt idx="254">
                  <c:v>149.91864940799982</c:v>
                </c:pt>
                <c:pt idx="255">
                  <c:v>150.6779577599998</c:v>
                </c:pt>
                <c:pt idx="256">
                  <c:v>151.4372661119998</c:v>
                </c:pt>
                <c:pt idx="257">
                  <c:v>152.19657446399981</c:v>
                </c:pt>
                <c:pt idx="258">
                  <c:v>152.95588281599984</c:v>
                </c:pt>
                <c:pt idx="259">
                  <c:v>153.71519116799982</c:v>
                </c:pt>
                <c:pt idx="260">
                  <c:v>154.47449951999977</c:v>
                </c:pt>
                <c:pt idx="261">
                  <c:v>155.23380787199974</c:v>
                </c:pt>
                <c:pt idx="262">
                  <c:v>155.99311622399978</c:v>
                </c:pt>
                <c:pt idx="263">
                  <c:v>156.75242457599978</c:v>
                </c:pt>
                <c:pt idx="264">
                  <c:v>157.51173292799982</c:v>
                </c:pt>
                <c:pt idx="265">
                  <c:v>158.27104127999976</c:v>
                </c:pt>
                <c:pt idx="266">
                  <c:v>159.0303496319998</c:v>
                </c:pt>
                <c:pt idx="267">
                  <c:v>159.78965798399977</c:v>
                </c:pt>
                <c:pt idx="268">
                  <c:v>160.54896633599981</c:v>
                </c:pt>
                <c:pt idx="269">
                  <c:v>161.30827468799978</c:v>
                </c:pt>
                <c:pt idx="270">
                  <c:v>162.06758303999982</c:v>
                </c:pt>
                <c:pt idx="271">
                  <c:v>162.82689139199979</c:v>
                </c:pt>
                <c:pt idx="272">
                  <c:v>163.58619974399983</c:v>
                </c:pt>
                <c:pt idx="273">
                  <c:v>164.3455080959998</c:v>
                </c:pt>
                <c:pt idx="274">
                  <c:v>165.10481644799978</c:v>
                </c:pt>
                <c:pt idx="275">
                  <c:v>165.86412479999976</c:v>
                </c:pt>
                <c:pt idx="276">
                  <c:v>166.62343315199973</c:v>
                </c:pt>
                <c:pt idx="277">
                  <c:v>167.38274150399977</c:v>
                </c:pt>
                <c:pt idx="278">
                  <c:v>168.14204985599977</c:v>
                </c:pt>
                <c:pt idx="279">
                  <c:v>168.90135820799978</c:v>
                </c:pt>
                <c:pt idx="280">
                  <c:v>169.66066655999975</c:v>
                </c:pt>
                <c:pt idx="281">
                  <c:v>170.41997491199979</c:v>
                </c:pt>
                <c:pt idx="282">
                  <c:v>171.17928326399976</c:v>
                </c:pt>
                <c:pt idx="283">
                  <c:v>171.93859161599977</c:v>
                </c:pt>
                <c:pt idx="284">
                  <c:v>172.69789996799975</c:v>
                </c:pt>
                <c:pt idx="285">
                  <c:v>173.45720831999981</c:v>
                </c:pt>
                <c:pt idx="286">
                  <c:v>174.21651667199978</c:v>
                </c:pt>
                <c:pt idx="287">
                  <c:v>174.97582502399976</c:v>
                </c:pt>
                <c:pt idx="288">
                  <c:v>175.73513337599971</c:v>
                </c:pt>
                <c:pt idx="289">
                  <c:v>176.49444172799974</c:v>
                </c:pt>
                <c:pt idx="290">
                  <c:v>177.25375007999975</c:v>
                </c:pt>
                <c:pt idx="291">
                  <c:v>178.01305843199978</c:v>
                </c:pt>
                <c:pt idx="292">
                  <c:v>178.77236678399973</c:v>
                </c:pt>
                <c:pt idx="293">
                  <c:v>179.53167513599976</c:v>
                </c:pt>
                <c:pt idx="294">
                  <c:v>180.29098348799974</c:v>
                </c:pt>
                <c:pt idx="295">
                  <c:v>181.05029183999977</c:v>
                </c:pt>
                <c:pt idx="296">
                  <c:v>181.80960019199978</c:v>
                </c:pt>
                <c:pt idx="297">
                  <c:v>182.56890854399978</c:v>
                </c:pt>
                <c:pt idx="298">
                  <c:v>183.32821689599976</c:v>
                </c:pt>
                <c:pt idx="299">
                  <c:v>184.08752524799974</c:v>
                </c:pt>
                <c:pt idx="300">
                  <c:v>184.84683359999977</c:v>
                </c:pt>
                <c:pt idx="301">
                  <c:v>185.60614195199975</c:v>
                </c:pt>
                <c:pt idx="302">
                  <c:v>186.36545030399972</c:v>
                </c:pt>
                <c:pt idx="303">
                  <c:v>187.1247586559997</c:v>
                </c:pt>
                <c:pt idx="304">
                  <c:v>187.88406700799973</c:v>
                </c:pt>
                <c:pt idx="305">
                  <c:v>188.64337535999971</c:v>
                </c:pt>
                <c:pt idx="306">
                  <c:v>189.40268371199971</c:v>
                </c:pt>
                <c:pt idx="307">
                  <c:v>190.16199206399972</c:v>
                </c:pt>
                <c:pt idx="308">
                  <c:v>190.92130041599975</c:v>
                </c:pt>
                <c:pt idx="309">
                  <c:v>191.68060876799973</c:v>
                </c:pt>
                <c:pt idx="310">
                  <c:v>192.43991711999973</c:v>
                </c:pt>
                <c:pt idx="311">
                  <c:v>193.19922547199971</c:v>
                </c:pt>
                <c:pt idx="312">
                  <c:v>193.95853382399974</c:v>
                </c:pt>
                <c:pt idx="313">
                  <c:v>194.71784217599975</c:v>
                </c:pt>
                <c:pt idx="314">
                  <c:v>195.47715052799973</c:v>
                </c:pt>
                <c:pt idx="315">
                  <c:v>196.23645887999967</c:v>
                </c:pt>
                <c:pt idx="316">
                  <c:v>196.99576723199971</c:v>
                </c:pt>
                <c:pt idx="317">
                  <c:v>197.75507558399971</c:v>
                </c:pt>
                <c:pt idx="318">
                  <c:v>198.51438393599975</c:v>
                </c:pt>
                <c:pt idx="319">
                  <c:v>199.27369228799972</c:v>
                </c:pt>
                <c:pt idx="320">
                  <c:v>200.03300063999973</c:v>
                </c:pt>
                <c:pt idx="321">
                  <c:v>200.7923089919997</c:v>
                </c:pt>
                <c:pt idx="322">
                  <c:v>201.55161734399974</c:v>
                </c:pt>
                <c:pt idx="323">
                  <c:v>202.31092569599974</c:v>
                </c:pt>
                <c:pt idx="324">
                  <c:v>203.07023404799975</c:v>
                </c:pt>
                <c:pt idx="325">
                  <c:v>203.82954239999972</c:v>
                </c:pt>
                <c:pt idx="326">
                  <c:v>204.5888507519997</c:v>
                </c:pt>
                <c:pt idx="327">
                  <c:v>205.34815910399968</c:v>
                </c:pt>
                <c:pt idx="328">
                  <c:v>206.10746745599968</c:v>
                </c:pt>
                <c:pt idx="329">
                  <c:v>206.86677580799969</c:v>
                </c:pt>
                <c:pt idx="330">
                  <c:v>207.62608415999966</c:v>
                </c:pt>
                <c:pt idx="331">
                  <c:v>208.3853925119997</c:v>
                </c:pt>
                <c:pt idx="332">
                  <c:v>209.14470086399967</c:v>
                </c:pt>
                <c:pt idx="333">
                  <c:v>209.90400921599968</c:v>
                </c:pt>
                <c:pt idx="334">
                  <c:v>210.66331756799968</c:v>
                </c:pt>
                <c:pt idx="335">
                  <c:v>211.42262591999972</c:v>
                </c:pt>
                <c:pt idx="336">
                  <c:v>212.18193427199969</c:v>
                </c:pt>
                <c:pt idx="337">
                  <c:v>212.94124262399973</c:v>
                </c:pt>
                <c:pt idx="338">
                  <c:v>213.70055097599968</c:v>
                </c:pt>
                <c:pt idx="339">
                  <c:v>214.45985932799971</c:v>
                </c:pt>
                <c:pt idx="340">
                  <c:v>215.21916767999971</c:v>
                </c:pt>
                <c:pt idx="341">
                  <c:v>215.97847603199969</c:v>
                </c:pt>
                <c:pt idx="342">
                  <c:v>216.73778438399967</c:v>
                </c:pt>
                <c:pt idx="343">
                  <c:v>217.49709273599967</c:v>
                </c:pt>
                <c:pt idx="344">
                  <c:v>218.25640108799968</c:v>
                </c:pt>
                <c:pt idx="345">
                  <c:v>219.01570943999971</c:v>
                </c:pt>
                <c:pt idx="346">
                  <c:v>219.77501779199969</c:v>
                </c:pt>
                <c:pt idx="347">
                  <c:v>220.53432614399969</c:v>
                </c:pt>
                <c:pt idx="348">
                  <c:v>221.2936344959997</c:v>
                </c:pt>
                <c:pt idx="349">
                  <c:v>222.0529428479997</c:v>
                </c:pt>
                <c:pt idx="350">
                  <c:v>222.81225119999971</c:v>
                </c:pt>
                <c:pt idx="351">
                  <c:v>223.57155955199974</c:v>
                </c:pt>
                <c:pt idx="352">
                  <c:v>224.33086790399972</c:v>
                </c:pt>
                <c:pt idx="353">
                  <c:v>225.09017625599972</c:v>
                </c:pt>
                <c:pt idx="354">
                  <c:v>225.84948460799973</c:v>
                </c:pt>
                <c:pt idx="355">
                  <c:v>226.60879295999973</c:v>
                </c:pt>
                <c:pt idx="356">
                  <c:v>227.36810131199971</c:v>
                </c:pt>
                <c:pt idx="357">
                  <c:v>228.12740966399971</c:v>
                </c:pt>
                <c:pt idx="358">
                  <c:v>228.88671801599975</c:v>
                </c:pt>
                <c:pt idx="359">
                  <c:v>229.64602636799975</c:v>
                </c:pt>
                <c:pt idx="360">
                  <c:v>230.40533471999976</c:v>
                </c:pt>
                <c:pt idx="361">
                  <c:v>231.16464307199973</c:v>
                </c:pt>
                <c:pt idx="362">
                  <c:v>231.92395142399974</c:v>
                </c:pt>
                <c:pt idx="363">
                  <c:v>232.68325977599974</c:v>
                </c:pt>
                <c:pt idx="364">
                  <c:v>233.44256812799978</c:v>
                </c:pt>
                <c:pt idx="365">
                  <c:v>234.20187647999975</c:v>
                </c:pt>
                <c:pt idx="366">
                  <c:v>234.96118483199976</c:v>
                </c:pt>
                <c:pt idx="367">
                  <c:v>235.72049318399976</c:v>
                </c:pt>
                <c:pt idx="368">
                  <c:v>236.47980153599977</c:v>
                </c:pt>
                <c:pt idx="369">
                  <c:v>237.23910988799977</c:v>
                </c:pt>
                <c:pt idx="370">
                  <c:v>237.99841823999978</c:v>
                </c:pt>
                <c:pt idx="371">
                  <c:v>238.75772659199978</c:v>
                </c:pt>
                <c:pt idx="372">
                  <c:v>239.51703494399979</c:v>
                </c:pt>
                <c:pt idx="373">
                  <c:v>240.27634329599979</c:v>
                </c:pt>
                <c:pt idx="374">
                  <c:v>241.03565164799977</c:v>
                </c:pt>
                <c:pt idx="375">
                  <c:v>241.79495999999978</c:v>
                </c:pt>
                <c:pt idx="376">
                  <c:v>242.55426835199981</c:v>
                </c:pt>
                <c:pt idx="377">
                  <c:v>243.31357670399981</c:v>
                </c:pt>
                <c:pt idx="378">
                  <c:v>244.07288505599982</c:v>
                </c:pt>
                <c:pt idx="379">
                  <c:v>244.8321934079998</c:v>
                </c:pt>
                <c:pt idx="380">
                  <c:v>245.5915017599998</c:v>
                </c:pt>
                <c:pt idx="381">
                  <c:v>246.35081011199981</c:v>
                </c:pt>
                <c:pt idx="382">
                  <c:v>247.11011846399981</c:v>
                </c:pt>
                <c:pt idx="383">
                  <c:v>247.86942681599982</c:v>
                </c:pt>
                <c:pt idx="384">
                  <c:v>248.62873516799982</c:v>
                </c:pt>
                <c:pt idx="385">
                  <c:v>249.38804351999983</c:v>
                </c:pt>
                <c:pt idx="386">
                  <c:v>250.14735187199983</c:v>
                </c:pt>
                <c:pt idx="387">
                  <c:v>250.90666022399984</c:v>
                </c:pt>
                <c:pt idx="388">
                  <c:v>251.66596857599981</c:v>
                </c:pt>
                <c:pt idx="389">
                  <c:v>252.42527692799982</c:v>
                </c:pt>
                <c:pt idx="390">
                  <c:v>253.18458527999982</c:v>
                </c:pt>
                <c:pt idx="391">
                  <c:v>253.94389363199983</c:v>
                </c:pt>
                <c:pt idx="392">
                  <c:v>254.70320198399986</c:v>
                </c:pt>
                <c:pt idx="393">
                  <c:v>255.46251033599987</c:v>
                </c:pt>
                <c:pt idx="394">
                  <c:v>256.22181868799987</c:v>
                </c:pt>
                <c:pt idx="395">
                  <c:v>256.98112703999988</c:v>
                </c:pt>
                <c:pt idx="396">
                  <c:v>257.74043539199988</c:v>
                </c:pt>
                <c:pt idx="397">
                  <c:v>258.49974374399989</c:v>
                </c:pt>
                <c:pt idx="398">
                  <c:v>259.25905209599989</c:v>
                </c:pt>
                <c:pt idx="399">
                  <c:v>260.01836044799984</c:v>
                </c:pt>
                <c:pt idx="400">
                  <c:v>260.77766879999984</c:v>
                </c:pt>
                <c:pt idx="401">
                  <c:v>261.53697715199985</c:v>
                </c:pt>
                <c:pt idx="402">
                  <c:v>262.29628550399985</c:v>
                </c:pt>
                <c:pt idx="403">
                  <c:v>263.05559385599992</c:v>
                </c:pt>
                <c:pt idx="404">
                  <c:v>263.84377324799993</c:v>
                </c:pt>
                <c:pt idx="405">
                  <c:v>264.63195263999995</c:v>
                </c:pt>
                <c:pt idx="406">
                  <c:v>265.42013203199991</c:v>
                </c:pt>
                <c:pt idx="407">
                  <c:v>266.20831142399999</c:v>
                </c:pt>
                <c:pt idx="408">
                  <c:v>266.99649081599995</c:v>
                </c:pt>
                <c:pt idx="409">
                  <c:v>267.78467020799997</c:v>
                </c:pt>
                <c:pt idx="410">
                  <c:v>268.57284959999998</c:v>
                </c:pt>
                <c:pt idx="411">
                  <c:v>269.36102899200006</c:v>
                </c:pt>
                <c:pt idx="412">
                  <c:v>270.14920838400002</c:v>
                </c:pt>
                <c:pt idx="413">
                  <c:v>270.93738777600004</c:v>
                </c:pt>
                <c:pt idx="414">
                  <c:v>271.725567168</c:v>
                </c:pt>
                <c:pt idx="415">
                  <c:v>272.51374656000007</c:v>
                </c:pt>
                <c:pt idx="416">
                  <c:v>273.30192595200009</c:v>
                </c:pt>
                <c:pt idx="417">
                  <c:v>274.09010534400005</c:v>
                </c:pt>
                <c:pt idx="418">
                  <c:v>274.87828473600007</c:v>
                </c:pt>
                <c:pt idx="419">
                  <c:v>275.66646412800009</c:v>
                </c:pt>
                <c:pt idx="420">
                  <c:v>276.4546435200001</c:v>
                </c:pt>
                <c:pt idx="421">
                  <c:v>277.24282291200007</c:v>
                </c:pt>
                <c:pt idx="422">
                  <c:v>278.03100230400014</c:v>
                </c:pt>
                <c:pt idx="423">
                  <c:v>278.81918169600016</c:v>
                </c:pt>
                <c:pt idx="424">
                  <c:v>279.60736108800018</c:v>
                </c:pt>
                <c:pt idx="425">
                  <c:v>280.39554048000014</c:v>
                </c:pt>
                <c:pt idx="426">
                  <c:v>281.18371987200015</c:v>
                </c:pt>
                <c:pt idx="427">
                  <c:v>281.97189926400017</c:v>
                </c:pt>
                <c:pt idx="428">
                  <c:v>282.76007865600025</c:v>
                </c:pt>
                <c:pt idx="429">
                  <c:v>283.54825804800021</c:v>
                </c:pt>
                <c:pt idx="430">
                  <c:v>284.33643744000022</c:v>
                </c:pt>
                <c:pt idx="431">
                  <c:v>285.12461683200019</c:v>
                </c:pt>
                <c:pt idx="432">
                  <c:v>285.9127962240002</c:v>
                </c:pt>
                <c:pt idx="433">
                  <c:v>286.70097561600022</c:v>
                </c:pt>
                <c:pt idx="434">
                  <c:v>287.4891550080003</c:v>
                </c:pt>
                <c:pt idx="435">
                  <c:v>288.27733440000031</c:v>
                </c:pt>
                <c:pt idx="436">
                  <c:v>289.06551379200033</c:v>
                </c:pt>
                <c:pt idx="437">
                  <c:v>289.85369318400035</c:v>
                </c:pt>
                <c:pt idx="438">
                  <c:v>290.64187257600031</c:v>
                </c:pt>
                <c:pt idx="439">
                  <c:v>291.43005196800033</c:v>
                </c:pt>
                <c:pt idx="440">
                  <c:v>292.2182313600004</c:v>
                </c:pt>
                <c:pt idx="441">
                  <c:v>293.00641075200042</c:v>
                </c:pt>
                <c:pt idx="442">
                  <c:v>293.79459014400038</c:v>
                </c:pt>
                <c:pt idx="443">
                  <c:v>294.5827695360004</c:v>
                </c:pt>
                <c:pt idx="444">
                  <c:v>295.37094892800042</c:v>
                </c:pt>
                <c:pt idx="445">
                  <c:v>296.15912832000043</c:v>
                </c:pt>
                <c:pt idx="446">
                  <c:v>296.94730771200045</c:v>
                </c:pt>
                <c:pt idx="447">
                  <c:v>297.73548710400041</c:v>
                </c:pt>
                <c:pt idx="448">
                  <c:v>298.52366649600049</c:v>
                </c:pt>
                <c:pt idx="449">
                  <c:v>299.31184588800045</c:v>
                </c:pt>
                <c:pt idx="450">
                  <c:v>300.10002528000047</c:v>
                </c:pt>
                <c:pt idx="451">
                  <c:v>300.88820467200043</c:v>
                </c:pt>
                <c:pt idx="452">
                  <c:v>301.6763840640005</c:v>
                </c:pt>
                <c:pt idx="453">
                  <c:v>302.46456345600052</c:v>
                </c:pt>
                <c:pt idx="454">
                  <c:v>303.25274284800054</c:v>
                </c:pt>
                <c:pt idx="455">
                  <c:v>304.0409222400005</c:v>
                </c:pt>
                <c:pt idx="456">
                  <c:v>304.82910163200052</c:v>
                </c:pt>
                <c:pt idx="457">
                  <c:v>305.61728102400053</c:v>
                </c:pt>
                <c:pt idx="458">
                  <c:v>306.40546041600061</c:v>
                </c:pt>
                <c:pt idx="459">
                  <c:v>307.19363980800057</c:v>
                </c:pt>
                <c:pt idx="460">
                  <c:v>307.98181920000059</c:v>
                </c:pt>
                <c:pt idx="461">
                  <c:v>308.7699985920006</c:v>
                </c:pt>
                <c:pt idx="462">
                  <c:v>309.55817798400057</c:v>
                </c:pt>
                <c:pt idx="463">
                  <c:v>310.34635737600064</c:v>
                </c:pt>
                <c:pt idx="464">
                  <c:v>311.1345367680006</c:v>
                </c:pt>
                <c:pt idx="465">
                  <c:v>311.92271616000068</c:v>
                </c:pt>
                <c:pt idx="466">
                  <c:v>312.71089555200064</c:v>
                </c:pt>
                <c:pt idx="467">
                  <c:v>313.49907494400065</c:v>
                </c:pt>
                <c:pt idx="468">
                  <c:v>314.28725433600061</c:v>
                </c:pt>
                <c:pt idx="469">
                  <c:v>315.07543372800069</c:v>
                </c:pt>
                <c:pt idx="470">
                  <c:v>315.86361312000071</c:v>
                </c:pt>
                <c:pt idx="471">
                  <c:v>316.65179251200072</c:v>
                </c:pt>
                <c:pt idx="472">
                  <c:v>317.43997190400069</c:v>
                </c:pt>
                <c:pt idx="473">
                  <c:v>318.22815129600076</c:v>
                </c:pt>
                <c:pt idx="474">
                  <c:v>319.01633068800072</c:v>
                </c:pt>
                <c:pt idx="475">
                  <c:v>319.8045100800008</c:v>
                </c:pt>
                <c:pt idx="476">
                  <c:v>320.59268947200076</c:v>
                </c:pt>
                <c:pt idx="477">
                  <c:v>321.38086886400072</c:v>
                </c:pt>
                <c:pt idx="478">
                  <c:v>322.16904825600079</c:v>
                </c:pt>
                <c:pt idx="479">
                  <c:v>322.95722764800075</c:v>
                </c:pt>
                <c:pt idx="480">
                  <c:v>323.74540704000077</c:v>
                </c:pt>
                <c:pt idx="481">
                  <c:v>324.53358643200079</c:v>
                </c:pt>
                <c:pt idx="482">
                  <c:v>325.32176582400086</c:v>
                </c:pt>
                <c:pt idx="483">
                  <c:v>326.10994521600082</c:v>
                </c:pt>
                <c:pt idx="484">
                  <c:v>326.89812460800084</c:v>
                </c:pt>
                <c:pt idx="485">
                  <c:v>327.6863040000008</c:v>
                </c:pt>
                <c:pt idx="486">
                  <c:v>328.47448339200088</c:v>
                </c:pt>
                <c:pt idx="487">
                  <c:v>329.2626627840009</c:v>
                </c:pt>
                <c:pt idx="488">
                  <c:v>330.05084217600097</c:v>
                </c:pt>
                <c:pt idx="489">
                  <c:v>330.83902156800093</c:v>
                </c:pt>
                <c:pt idx="490">
                  <c:v>331.62720096000101</c:v>
                </c:pt>
                <c:pt idx="491">
                  <c:v>332.41538035200097</c:v>
                </c:pt>
                <c:pt idx="492">
                  <c:v>333.20355974400093</c:v>
                </c:pt>
                <c:pt idx="493">
                  <c:v>333.991739136001</c:v>
                </c:pt>
                <c:pt idx="494">
                  <c:v>334.77991852800096</c:v>
                </c:pt>
                <c:pt idx="495">
                  <c:v>335.56809792000098</c:v>
                </c:pt>
                <c:pt idx="496">
                  <c:v>336.35627731200094</c:v>
                </c:pt>
                <c:pt idx="497">
                  <c:v>337.14445670400096</c:v>
                </c:pt>
                <c:pt idx="498">
                  <c:v>337.93263609600098</c:v>
                </c:pt>
                <c:pt idx="499">
                  <c:v>338.72081548800105</c:v>
                </c:pt>
                <c:pt idx="500">
                  <c:v>339.50899488000101</c:v>
                </c:pt>
                <c:pt idx="501">
                  <c:v>340.29717427200103</c:v>
                </c:pt>
                <c:pt idx="502">
                  <c:v>341.08535366400099</c:v>
                </c:pt>
                <c:pt idx="503">
                  <c:v>341.87353305600107</c:v>
                </c:pt>
                <c:pt idx="504">
                  <c:v>342.66171244800108</c:v>
                </c:pt>
                <c:pt idx="505">
                  <c:v>343.4498918400011</c:v>
                </c:pt>
                <c:pt idx="506">
                  <c:v>344.23807123200106</c:v>
                </c:pt>
              </c:numCache>
            </c:numRef>
          </c:xVal>
          <c:yVal>
            <c:numRef>
              <c:f>'SCPT-14'!$C$13:$C$9908</c:f>
              <c:numCache>
                <c:formatCode>0.00</c:formatCode>
                <c:ptCount val="9896"/>
                <c:pt idx="0">
                  <c:v>0</c:v>
                </c:pt>
                <c:pt idx="1">
                  <c:v>-6.5616000000000008E-2</c:v>
                </c:pt>
                <c:pt idx="2">
                  <c:v>-0.13123200000000002</c:v>
                </c:pt>
                <c:pt idx="3">
                  <c:v>-0.196848</c:v>
                </c:pt>
                <c:pt idx="4">
                  <c:v>-0.26246400000000003</c:v>
                </c:pt>
                <c:pt idx="5">
                  <c:v>-0.32808000000000004</c:v>
                </c:pt>
                <c:pt idx="6">
                  <c:v>-0.39369599999999999</c:v>
                </c:pt>
                <c:pt idx="7">
                  <c:v>-0.45931200000000005</c:v>
                </c:pt>
                <c:pt idx="8">
                  <c:v>-0.52492800000000006</c:v>
                </c:pt>
                <c:pt idx="9">
                  <c:v>-0.59054399999999996</c:v>
                </c:pt>
                <c:pt idx="10">
                  <c:v>-0.65616000000000008</c:v>
                </c:pt>
                <c:pt idx="11">
                  <c:v>-0.72177600000000008</c:v>
                </c:pt>
                <c:pt idx="12">
                  <c:v>-0.78739199999999998</c:v>
                </c:pt>
                <c:pt idx="13">
                  <c:v>-0.8530080000000001</c:v>
                </c:pt>
                <c:pt idx="14">
                  <c:v>-0.91862400000000011</c:v>
                </c:pt>
                <c:pt idx="15">
                  <c:v>-0.98424</c:v>
                </c:pt>
                <c:pt idx="16">
                  <c:v>-1.0498560000000001</c:v>
                </c:pt>
                <c:pt idx="17">
                  <c:v>-1.1154720000000002</c:v>
                </c:pt>
                <c:pt idx="18">
                  <c:v>-1.1810879999999999</c:v>
                </c:pt>
                <c:pt idx="19">
                  <c:v>-1.246704</c:v>
                </c:pt>
                <c:pt idx="20">
                  <c:v>-1.3123200000000002</c:v>
                </c:pt>
                <c:pt idx="21">
                  <c:v>-1.377936</c:v>
                </c:pt>
                <c:pt idx="22">
                  <c:v>-1.4435520000000002</c:v>
                </c:pt>
                <c:pt idx="23">
                  <c:v>-1.5091680000000001</c:v>
                </c:pt>
                <c:pt idx="24">
                  <c:v>-1.574784</c:v>
                </c:pt>
                <c:pt idx="25">
                  <c:v>-1.6404000000000001</c:v>
                </c:pt>
                <c:pt idx="26">
                  <c:v>-1.7060160000000002</c:v>
                </c:pt>
                <c:pt idx="27">
                  <c:v>-1.7716320000000001</c:v>
                </c:pt>
                <c:pt idx="28">
                  <c:v>-1.8372480000000002</c:v>
                </c:pt>
                <c:pt idx="29">
                  <c:v>-1.9028639999999999</c:v>
                </c:pt>
                <c:pt idx="30">
                  <c:v>-1.96848</c:v>
                </c:pt>
                <c:pt idx="31">
                  <c:v>-2.0340959999999999</c:v>
                </c:pt>
                <c:pt idx="32">
                  <c:v>-2.0997120000000002</c:v>
                </c:pt>
                <c:pt idx="33">
                  <c:v>-2.1653280000000001</c:v>
                </c:pt>
                <c:pt idx="34">
                  <c:v>-2.2309440000000005</c:v>
                </c:pt>
                <c:pt idx="35">
                  <c:v>-2.2965599999999999</c:v>
                </c:pt>
                <c:pt idx="36">
                  <c:v>-2.3621759999999998</c:v>
                </c:pt>
                <c:pt idx="37">
                  <c:v>-2.4277920000000002</c:v>
                </c:pt>
                <c:pt idx="38">
                  <c:v>-2.4934080000000001</c:v>
                </c:pt>
                <c:pt idx="39">
                  <c:v>-2.5590240000000004</c:v>
                </c:pt>
                <c:pt idx="40">
                  <c:v>-2.6246400000000003</c:v>
                </c:pt>
                <c:pt idx="41">
                  <c:v>-2.6902559999999998</c:v>
                </c:pt>
                <c:pt idx="42">
                  <c:v>-2.7558720000000001</c:v>
                </c:pt>
                <c:pt idx="43">
                  <c:v>-2.821488</c:v>
                </c:pt>
                <c:pt idx="44">
                  <c:v>-2.8871040000000003</c:v>
                </c:pt>
                <c:pt idx="45">
                  <c:v>-2.9527200000000002</c:v>
                </c:pt>
                <c:pt idx="46">
                  <c:v>-3.0183360000000001</c:v>
                </c:pt>
                <c:pt idx="47">
                  <c:v>-3.083952</c:v>
                </c:pt>
                <c:pt idx="48">
                  <c:v>-3.1495679999999999</c:v>
                </c:pt>
                <c:pt idx="49">
                  <c:v>-3.2151840000000003</c:v>
                </c:pt>
                <c:pt idx="50">
                  <c:v>-3.2808000000000002</c:v>
                </c:pt>
                <c:pt idx="51">
                  <c:v>-3.3464160000000001</c:v>
                </c:pt>
                <c:pt idx="52">
                  <c:v>-3.4120320000000004</c:v>
                </c:pt>
                <c:pt idx="53">
                  <c:v>-3.4776480000000003</c:v>
                </c:pt>
                <c:pt idx="54">
                  <c:v>-3.5432640000000002</c:v>
                </c:pt>
                <c:pt idx="55">
                  <c:v>-3.6088800000000005</c:v>
                </c:pt>
                <c:pt idx="56">
                  <c:v>-3.6744960000000004</c:v>
                </c:pt>
                <c:pt idx="57">
                  <c:v>-3.7401119999999999</c:v>
                </c:pt>
                <c:pt idx="58">
                  <c:v>-3.8057279999999998</c:v>
                </c:pt>
                <c:pt idx="59">
                  <c:v>-3.8713440000000001</c:v>
                </c:pt>
                <c:pt idx="60">
                  <c:v>-3.93696</c:v>
                </c:pt>
                <c:pt idx="61">
                  <c:v>-4.0025760000000004</c:v>
                </c:pt>
                <c:pt idx="62">
                  <c:v>-4.0681919999999998</c:v>
                </c:pt>
                <c:pt idx="63">
                  <c:v>-4.1338080000000001</c:v>
                </c:pt>
                <c:pt idx="64">
                  <c:v>-4.1994240000000005</c:v>
                </c:pt>
                <c:pt idx="65">
                  <c:v>-4.2650399999999999</c:v>
                </c:pt>
                <c:pt idx="66">
                  <c:v>-4.3306560000000003</c:v>
                </c:pt>
                <c:pt idx="67">
                  <c:v>-4.3962720000000006</c:v>
                </c:pt>
                <c:pt idx="68">
                  <c:v>-4.461888000000001</c:v>
                </c:pt>
                <c:pt idx="69">
                  <c:v>-4.5275039999999995</c:v>
                </c:pt>
                <c:pt idx="70">
                  <c:v>-4.5931199999999999</c:v>
                </c:pt>
                <c:pt idx="71">
                  <c:v>-4.6587360000000002</c:v>
                </c:pt>
                <c:pt idx="72">
                  <c:v>-4.7243519999999997</c:v>
                </c:pt>
                <c:pt idx="73">
                  <c:v>-4.789968</c:v>
                </c:pt>
                <c:pt idx="74">
                  <c:v>-4.8555840000000003</c:v>
                </c:pt>
                <c:pt idx="75">
                  <c:v>-4.9212000000000007</c:v>
                </c:pt>
                <c:pt idx="76">
                  <c:v>-4.9868160000000001</c:v>
                </c:pt>
                <c:pt idx="77">
                  <c:v>-5.0524320000000005</c:v>
                </c:pt>
                <c:pt idx="78">
                  <c:v>-5.1180480000000008</c:v>
                </c:pt>
                <c:pt idx="79">
                  <c:v>-5.1836640000000003</c:v>
                </c:pt>
                <c:pt idx="80">
                  <c:v>-5.2492800000000006</c:v>
                </c:pt>
                <c:pt idx="81">
                  <c:v>-5.314896000000001</c:v>
                </c:pt>
                <c:pt idx="82">
                  <c:v>-5.3805119999999995</c:v>
                </c:pt>
                <c:pt idx="83">
                  <c:v>-5.4461279999999999</c:v>
                </c:pt>
                <c:pt idx="84">
                  <c:v>-5.5117440000000002</c:v>
                </c:pt>
                <c:pt idx="85">
                  <c:v>-5.5773600000000005</c:v>
                </c:pt>
                <c:pt idx="86">
                  <c:v>-5.642976</c:v>
                </c:pt>
                <c:pt idx="87">
                  <c:v>-5.7085920000000003</c:v>
                </c:pt>
                <c:pt idx="88">
                  <c:v>-5.7742080000000007</c:v>
                </c:pt>
                <c:pt idx="89">
                  <c:v>-5.8398240000000001</c:v>
                </c:pt>
                <c:pt idx="90">
                  <c:v>-5.9054400000000005</c:v>
                </c:pt>
                <c:pt idx="91">
                  <c:v>-5.9710560000000008</c:v>
                </c:pt>
                <c:pt idx="92">
                  <c:v>-6.0366720000000003</c:v>
                </c:pt>
                <c:pt idx="93">
                  <c:v>-6.1022880000000006</c:v>
                </c:pt>
                <c:pt idx="94">
                  <c:v>-6.1679040000000001</c:v>
                </c:pt>
                <c:pt idx="95">
                  <c:v>-6.2335200000000004</c:v>
                </c:pt>
                <c:pt idx="96">
                  <c:v>-6.2991359999999998</c:v>
                </c:pt>
                <c:pt idx="97">
                  <c:v>-6.3647520000000002</c:v>
                </c:pt>
                <c:pt idx="98">
                  <c:v>-6.4303680000000005</c:v>
                </c:pt>
                <c:pt idx="99">
                  <c:v>-6.495984</c:v>
                </c:pt>
                <c:pt idx="100">
                  <c:v>-6.5616000000000003</c:v>
                </c:pt>
                <c:pt idx="101">
                  <c:v>-6.6272160000000007</c:v>
                </c:pt>
                <c:pt idx="102">
                  <c:v>-6.6928320000000001</c:v>
                </c:pt>
                <c:pt idx="103">
                  <c:v>-6.7584480000000005</c:v>
                </c:pt>
                <c:pt idx="104">
                  <c:v>-6.8240640000000008</c:v>
                </c:pt>
                <c:pt idx="105">
                  <c:v>-6.8896800000000002</c:v>
                </c:pt>
                <c:pt idx="106">
                  <c:v>-6.9552960000000006</c:v>
                </c:pt>
                <c:pt idx="107">
                  <c:v>-7.0209120000000009</c:v>
                </c:pt>
                <c:pt idx="108">
                  <c:v>-7.0865280000000004</c:v>
                </c:pt>
                <c:pt idx="109">
                  <c:v>-7.1521440000000007</c:v>
                </c:pt>
                <c:pt idx="110">
                  <c:v>-7.2177600000000011</c:v>
                </c:pt>
                <c:pt idx="111">
                  <c:v>-7.2833760000000014</c:v>
                </c:pt>
                <c:pt idx="112">
                  <c:v>-7.3489920000000009</c:v>
                </c:pt>
                <c:pt idx="113">
                  <c:v>-7.4146079999999994</c:v>
                </c:pt>
                <c:pt idx="114">
                  <c:v>-7.4802239999999998</c:v>
                </c:pt>
                <c:pt idx="115">
                  <c:v>-7.5458400000000001</c:v>
                </c:pt>
                <c:pt idx="116">
                  <c:v>-7.6114559999999996</c:v>
                </c:pt>
                <c:pt idx="117">
                  <c:v>-7.6770719999999999</c:v>
                </c:pt>
                <c:pt idx="118">
                  <c:v>-7.7426880000000002</c:v>
                </c:pt>
                <c:pt idx="119">
                  <c:v>-7.8083039999999997</c:v>
                </c:pt>
                <c:pt idx="120">
                  <c:v>-7.87392</c:v>
                </c:pt>
                <c:pt idx="121">
                  <c:v>-7.9395360000000004</c:v>
                </c:pt>
                <c:pt idx="122">
                  <c:v>-8.0051520000000007</c:v>
                </c:pt>
                <c:pt idx="123">
                  <c:v>-8.0707680000000011</c:v>
                </c:pt>
                <c:pt idx="124">
                  <c:v>-8.1363839999999996</c:v>
                </c:pt>
                <c:pt idx="125">
                  <c:v>-8.202</c:v>
                </c:pt>
                <c:pt idx="126">
                  <c:v>-8.2676160000000003</c:v>
                </c:pt>
                <c:pt idx="127">
                  <c:v>-8.3332320000000006</c:v>
                </c:pt>
                <c:pt idx="128">
                  <c:v>-8.398848000000001</c:v>
                </c:pt>
                <c:pt idx="129">
                  <c:v>-8.4644640000000013</c:v>
                </c:pt>
                <c:pt idx="130">
                  <c:v>-8.5300799999999999</c:v>
                </c:pt>
                <c:pt idx="131">
                  <c:v>-8.5956960000000002</c:v>
                </c:pt>
                <c:pt idx="132">
                  <c:v>-8.6613120000000006</c:v>
                </c:pt>
                <c:pt idx="133">
                  <c:v>-8.7269280000000009</c:v>
                </c:pt>
                <c:pt idx="134">
                  <c:v>-8.7925440000000012</c:v>
                </c:pt>
                <c:pt idx="135">
                  <c:v>-8.8581600000000016</c:v>
                </c:pt>
                <c:pt idx="136">
                  <c:v>-8.9237760000000019</c:v>
                </c:pt>
                <c:pt idx="137">
                  <c:v>-8.9893920000000005</c:v>
                </c:pt>
                <c:pt idx="138">
                  <c:v>-9.0550079999999991</c:v>
                </c:pt>
                <c:pt idx="139">
                  <c:v>-9.1206239999999994</c:v>
                </c:pt>
                <c:pt idx="140">
                  <c:v>-9.1862399999999997</c:v>
                </c:pt>
                <c:pt idx="141">
                  <c:v>-9.2518560000000001</c:v>
                </c:pt>
                <c:pt idx="142">
                  <c:v>-9.3174720000000004</c:v>
                </c:pt>
                <c:pt idx="143">
                  <c:v>-9.3830880000000008</c:v>
                </c:pt>
                <c:pt idx="144">
                  <c:v>-9.4487039999999993</c:v>
                </c:pt>
                <c:pt idx="145">
                  <c:v>-9.5143199999999997</c:v>
                </c:pt>
                <c:pt idx="146">
                  <c:v>-9.579936</c:v>
                </c:pt>
                <c:pt idx="147">
                  <c:v>-9.6455520000000003</c:v>
                </c:pt>
                <c:pt idx="148">
                  <c:v>-9.7111680000000007</c:v>
                </c:pt>
                <c:pt idx="149">
                  <c:v>-9.776784000000001</c:v>
                </c:pt>
                <c:pt idx="150">
                  <c:v>-9.8424000000000014</c:v>
                </c:pt>
                <c:pt idx="151">
                  <c:v>-9.9080159999999999</c:v>
                </c:pt>
                <c:pt idx="152">
                  <c:v>-9.9736320000000003</c:v>
                </c:pt>
                <c:pt idx="153">
                  <c:v>-10.039248000000001</c:v>
                </c:pt>
                <c:pt idx="154">
                  <c:v>-10.104864000000001</c:v>
                </c:pt>
                <c:pt idx="155">
                  <c:v>-10.170480000000001</c:v>
                </c:pt>
                <c:pt idx="156">
                  <c:v>-10.236096000000002</c:v>
                </c:pt>
                <c:pt idx="157">
                  <c:v>-10.301712</c:v>
                </c:pt>
                <c:pt idx="158">
                  <c:v>-10.367328000000001</c:v>
                </c:pt>
                <c:pt idx="159">
                  <c:v>-10.432944000000001</c:v>
                </c:pt>
                <c:pt idx="160">
                  <c:v>-10.498560000000001</c:v>
                </c:pt>
                <c:pt idx="161">
                  <c:v>-10.564176000000002</c:v>
                </c:pt>
                <c:pt idx="162">
                  <c:v>-10.629792000000002</c:v>
                </c:pt>
                <c:pt idx="163">
                  <c:v>-10.695408</c:v>
                </c:pt>
                <c:pt idx="164">
                  <c:v>-10.761023999999999</c:v>
                </c:pt>
                <c:pt idx="165">
                  <c:v>-10.826639999999999</c:v>
                </c:pt>
                <c:pt idx="166">
                  <c:v>-10.892256</c:v>
                </c:pt>
                <c:pt idx="167">
                  <c:v>-10.957872</c:v>
                </c:pt>
                <c:pt idx="168">
                  <c:v>-11.023488</c:v>
                </c:pt>
                <c:pt idx="169">
                  <c:v>-11.089104000000001</c:v>
                </c:pt>
                <c:pt idx="170">
                  <c:v>-11.154720000000001</c:v>
                </c:pt>
                <c:pt idx="171">
                  <c:v>-11.220336</c:v>
                </c:pt>
                <c:pt idx="172">
                  <c:v>-11.285952</c:v>
                </c:pt>
                <c:pt idx="173">
                  <c:v>-11.351568</c:v>
                </c:pt>
                <c:pt idx="174">
                  <c:v>-11.417184000000001</c:v>
                </c:pt>
                <c:pt idx="175">
                  <c:v>-11.482800000000001</c:v>
                </c:pt>
                <c:pt idx="176">
                  <c:v>-11.548416000000001</c:v>
                </c:pt>
                <c:pt idx="177">
                  <c:v>-11.614032</c:v>
                </c:pt>
                <c:pt idx="178">
                  <c:v>-11.679648</c:v>
                </c:pt>
                <c:pt idx="179">
                  <c:v>-11.745264000000001</c:v>
                </c:pt>
                <c:pt idx="180">
                  <c:v>-11.810880000000001</c:v>
                </c:pt>
                <c:pt idx="181">
                  <c:v>-11.876496000000001</c:v>
                </c:pt>
                <c:pt idx="182">
                  <c:v>-11.942112000000002</c:v>
                </c:pt>
                <c:pt idx="183">
                  <c:v>-12.007728</c:v>
                </c:pt>
                <c:pt idx="184">
                  <c:v>-12.073344000000001</c:v>
                </c:pt>
                <c:pt idx="185">
                  <c:v>-12.138960000000001</c:v>
                </c:pt>
                <c:pt idx="186">
                  <c:v>-12.204576000000001</c:v>
                </c:pt>
                <c:pt idx="187">
                  <c:v>-12.270192000000002</c:v>
                </c:pt>
                <c:pt idx="188">
                  <c:v>-12.335808</c:v>
                </c:pt>
                <c:pt idx="189">
                  <c:v>-12.401424</c:v>
                </c:pt>
                <c:pt idx="190">
                  <c:v>-12.467040000000001</c:v>
                </c:pt>
                <c:pt idx="191">
                  <c:v>-12.532655999999999</c:v>
                </c:pt>
                <c:pt idx="192">
                  <c:v>-12.598272</c:v>
                </c:pt>
                <c:pt idx="193">
                  <c:v>-12.663888</c:v>
                </c:pt>
                <c:pt idx="194">
                  <c:v>-12.729504</c:v>
                </c:pt>
                <c:pt idx="195">
                  <c:v>-12.795120000000001</c:v>
                </c:pt>
                <c:pt idx="196">
                  <c:v>-12.860736000000001</c:v>
                </c:pt>
                <c:pt idx="197">
                  <c:v>-12.926352</c:v>
                </c:pt>
                <c:pt idx="198">
                  <c:v>-12.991968</c:v>
                </c:pt>
                <c:pt idx="199">
                  <c:v>-13.057584</c:v>
                </c:pt>
                <c:pt idx="200">
                  <c:v>-13.123200000000001</c:v>
                </c:pt>
                <c:pt idx="201">
                  <c:v>-13.188815999999999</c:v>
                </c:pt>
                <c:pt idx="202">
                  <c:v>-13.254432000000001</c:v>
                </c:pt>
                <c:pt idx="203">
                  <c:v>-13.320048</c:v>
                </c:pt>
                <c:pt idx="204">
                  <c:v>-13.385664</c:v>
                </c:pt>
                <c:pt idx="205">
                  <c:v>-13.451279999999999</c:v>
                </c:pt>
                <c:pt idx="206">
                  <c:v>-13.516896000000001</c:v>
                </c:pt>
                <c:pt idx="207">
                  <c:v>-13.582511999999999</c:v>
                </c:pt>
                <c:pt idx="208">
                  <c:v>-13.648128000000002</c:v>
                </c:pt>
                <c:pt idx="209">
                  <c:v>-13.713744</c:v>
                </c:pt>
                <c:pt idx="210">
                  <c:v>-13.77936</c:v>
                </c:pt>
                <c:pt idx="211">
                  <c:v>-13.844975999999999</c:v>
                </c:pt>
                <c:pt idx="212">
                  <c:v>-13.910592000000001</c:v>
                </c:pt>
                <c:pt idx="213">
                  <c:v>-13.976208</c:v>
                </c:pt>
                <c:pt idx="214">
                  <c:v>-14.041824000000002</c:v>
                </c:pt>
                <c:pt idx="215">
                  <c:v>-14.10744</c:v>
                </c:pt>
                <c:pt idx="216">
                  <c:v>-14.173056000000001</c:v>
                </c:pt>
                <c:pt idx="217">
                  <c:v>-14.238672000000001</c:v>
                </c:pt>
                <c:pt idx="218">
                  <c:v>-14.304288000000001</c:v>
                </c:pt>
                <c:pt idx="219">
                  <c:v>-14.369904</c:v>
                </c:pt>
                <c:pt idx="220">
                  <c:v>-14.435520000000002</c:v>
                </c:pt>
                <c:pt idx="221">
                  <c:v>-14.501136000000001</c:v>
                </c:pt>
                <c:pt idx="222">
                  <c:v>-14.566752000000003</c:v>
                </c:pt>
                <c:pt idx="223">
                  <c:v>-14.632368000000001</c:v>
                </c:pt>
                <c:pt idx="224">
                  <c:v>-14.697984000000002</c:v>
                </c:pt>
                <c:pt idx="225">
                  <c:v>-14.7636</c:v>
                </c:pt>
                <c:pt idx="226">
                  <c:v>-14.829215999999999</c:v>
                </c:pt>
                <c:pt idx="227">
                  <c:v>-14.894832000000001</c:v>
                </c:pt>
                <c:pt idx="228">
                  <c:v>-14.960448</c:v>
                </c:pt>
                <c:pt idx="229">
                  <c:v>-15.026064000000002</c:v>
                </c:pt>
                <c:pt idx="230">
                  <c:v>-15.09168</c:v>
                </c:pt>
                <c:pt idx="231">
                  <c:v>-15.157296000000001</c:v>
                </c:pt>
                <c:pt idx="232">
                  <c:v>-15.222911999999999</c:v>
                </c:pt>
                <c:pt idx="233">
                  <c:v>-15.288528000000001</c:v>
                </c:pt>
                <c:pt idx="234">
                  <c:v>-15.354144</c:v>
                </c:pt>
                <c:pt idx="235">
                  <c:v>-15.419760000000002</c:v>
                </c:pt>
                <c:pt idx="236">
                  <c:v>-15.485376</c:v>
                </c:pt>
                <c:pt idx="237">
                  <c:v>-15.550992000000001</c:v>
                </c:pt>
                <c:pt idx="238">
                  <c:v>-15.616607999999999</c:v>
                </c:pt>
                <c:pt idx="239">
                  <c:v>-15.682224000000001</c:v>
                </c:pt>
                <c:pt idx="240">
                  <c:v>-15.74784</c:v>
                </c:pt>
                <c:pt idx="241">
                  <c:v>-15.813456000000002</c:v>
                </c:pt>
                <c:pt idx="242">
                  <c:v>-15.879072000000001</c:v>
                </c:pt>
                <c:pt idx="243">
                  <c:v>-15.944688000000001</c:v>
                </c:pt>
                <c:pt idx="244">
                  <c:v>-16.010304000000001</c:v>
                </c:pt>
                <c:pt idx="245">
                  <c:v>-16.075920000000004</c:v>
                </c:pt>
                <c:pt idx="246">
                  <c:v>-16.141536000000002</c:v>
                </c:pt>
                <c:pt idx="247">
                  <c:v>-16.207152000000001</c:v>
                </c:pt>
                <c:pt idx="248">
                  <c:v>-16.272767999999999</c:v>
                </c:pt>
                <c:pt idx="249">
                  <c:v>-16.338384000000001</c:v>
                </c:pt>
                <c:pt idx="250">
                  <c:v>-16.404</c:v>
                </c:pt>
                <c:pt idx="251">
                  <c:v>-16.469615999999998</c:v>
                </c:pt>
                <c:pt idx="252">
                  <c:v>-16.535232000000001</c:v>
                </c:pt>
                <c:pt idx="253">
                  <c:v>-16.600847999999999</c:v>
                </c:pt>
                <c:pt idx="254">
                  <c:v>-16.666464000000001</c:v>
                </c:pt>
                <c:pt idx="255">
                  <c:v>-16.73208</c:v>
                </c:pt>
                <c:pt idx="256">
                  <c:v>-16.797696000000002</c:v>
                </c:pt>
                <c:pt idx="257">
                  <c:v>-16.863312000000001</c:v>
                </c:pt>
                <c:pt idx="258">
                  <c:v>-16.928928000000003</c:v>
                </c:pt>
                <c:pt idx="259">
                  <c:v>-16.994544000000001</c:v>
                </c:pt>
                <c:pt idx="260">
                  <c:v>-17.06016</c:v>
                </c:pt>
                <c:pt idx="261">
                  <c:v>-17.125775999999998</c:v>
                </c:pt>
                <c:pt idx="262">
                  <c:v>-17.191392</c:v>
                </c:pt>
                <c:pt idx="263">
                  <c:v>-17.257007999999999</c:v>
                </c:pt>
                <c:pt idx="264">
                  <c:v>-17.322624000000001</c:v>
                </c:pt>
                <c:pt idx="265">
                  <c:v>-17.38824</c:v>
                </c:pt>
                <c:pt idx="266">
                  <c:v>-17.453856000000002</c:v>
                </c:pt>
                <c:pt idx="267">
                  <c:v>-17.519472</c:v>
                </c:pt>
                <c:pt idx="268">
                  <c:v>-17.585088000000002</c:v>
                </c:pt>
                <c:pt idx="269">
                  <c:v>-17.650704000000001</c:v>
                </c:pt>
                <c:pt idx="270">
                  <c:v>-17.716320000000003</c:v>
                </c:pt>
                <c:pt idx="271">
                  <c:v>-17.781936000000002</c:v>
                </c:pt>
                <c:pt idx="272">
                  <c:v>-17.847552000000004</c:v>
                </c:pt>
                <c:pt idx="273">
                  <c:v>-17.913168000000002</c:v>
                </c:pt>
                <c:pt idx="274">
                  <c:v>-17.978784000000001</c:v>
                </c:pt>
                <c:pt idx="275">
                  <c:v>-18.0444</c:v>
                </c:pt>
                <c:pt idx="276">
                  <c:v>-18.110015999999998</c:v>
                </c:pt>
                <c:pt idx="277">
                  <c:v>-18.175632</c:v>
                </c:pt>
                <c:pt idx="278">
                  <c:v>-18.241247999999999</c:v>
                </c:pt>
                <c:pt idx="279">
                  <c:v>-18.306864000000001</c:v>
                </c:pt>
                <c:pt idx="280">
                  <c:v>-18.372479999999999</c:v>
                </c:pt>
                <c:pt idx="281">
                  <c:v>-18.438096000000002</c:v>
                </c:pt>
                <c:pt idx="282">
                  <c:v>-18.503712</c:v>
                </c:pt>
                <c:pt idx="283">
                  <c:v>-18.569328000000002</c:v>
                </c:pt>
                <c:pt idx="284">
                  <c:v>-18.634944000000001</c:v>
                </c:pt>
                <c:pt idx="285">
                  <c:v>-18.700560000000003</c:v>
                </c:pt>
                <c:pt idx="286">
                  <c:v>-18.766176000000002</c:v>
                </c:pt>
                <c:pt idx="287">
                  <c:v>-18.831792</c:v>
                </c:pt>
                <c:pt idx="288">
                  <c:v>-18.897407999999999</c:v>
                </c:pt>
                <c:pt idx="289">
                  <c:v>-18.963024000000001</c:v>
                </c:pt>
                <c:pt idx="290">
                  <c:v>-19.028639999999999</c:v>
                </c:pt>
                <c:pt idx="291">
                  <c:v>-19.094256000000001</c:v>
                </c:pt>
                <c:pt idx="292">
                  <c:v>-19.159872</c:v>
                </c:pt>
                <c:pt idx="293">
                  <c:v>-19.225488000000002</c:v>
                </c:pt>
                <c:pt idx="294">
                  <c:v>-19.291104000000001</c:v>
                </c:pt>
                <c:pt idx="295">
                  <c:v>-19.356720000000003</c:v>
                </c:pt>
                <c:pt idx="296">
                  <c:v>-19.422336000000001</c:v>
                </c:pt>
                <c:pt idx="297">
                  <c:v>-19.487952000000003</c:v>
                </c:pt>
                <c:pt idx="298">
                  <c:v>-19.553568000000002</c:v>
                </c:pt>
                <c:pt idx="299">
                  <c:v>-19.619184000000001</c:v>
                </c:pt>
                <c:pt idx="300">
                  <c:v>-19.684800000000003</c:v>
                </c:pt>
                <c:pt idx="301">
                  <c:v>-19.750416000000001</c:v>
                </c:pt>
                <c:pt idx="302">
                  <c:v>-19.816032</c:v>
                </c:pt>
                <c:pt idx="303">
                  <c:v>-19.881647999999998</c:v>
                </c:pt>
                <c:pt idx="304">
                  <c:v>-19.947264000000001</c:v>
                </c:pt>
                <c:pt idx="305">
                  <c:v>-20.012879999999999</c:v>
                </c:pt>
                <c:pt idx="306">
                  <c:v>-20.078496000000001</c:v>
                </c:pt>
                <c:pt idx="307">
                  <c:v>-20.144112</c:v>
                </c:pt>
                <c:pt idx="308">
                  <c:v>-20.209728000000002</c:v>
                </c:pt>
                <c:pt idx="309">
                  <c:v>-20.275344</c:v>
                </c:pt>
                <c:pt idx="310">
                  <c:v>-20.340960000000003</c:v>
                </c:pt>
                <c:pt idx="311">
                  <c:v>-20.406576000000001</c:v>
                </c:pt>
                <c:pt idx="312">
                  <c:v>-20.472192000000003</c:v>
                </c:pt>
                <c:pt idx="313">
                  <c:v>-20.537808000000002</c:v>
                </c:pt>
                <c:pt idx="314">
                  <c:v>-20.603424</c:v>
                </c:pt>
                <c:pt idx="315">
                  <c:v>-20.669039999999999</c:v>
                </c:pt>
                <c:pt idx="316">
                  <c:v>-20.734656000000001</c:v>
                </c:pt>
                <c:pt idx="317">
                  <c:v>-20.800272</c:v>
                </c:pt>
                <c:pt idx="318">
                  <c:v>-20.865888000000002</c:v>
                </c:pt>
                <c:pt idx="319">
                  <c:v>-20.931504</c:v>
                </c:pt>
                <c:pt idx="320">
                  <c:v>-20.997120000000002</c:v>
                </c:pt>
                <c:pt idx="321">
                  <c:v>-21.062736000000001</c:v>
                </c:pt>
                <c:pt idx="322">
                  <c:v>-21.128352000000003</c:v>
                </c:pt>
                <c:pt idx="323">
                  <c:v>-21.193968000000002</c:v>
                </c:pt>
                <c:pt idx="324">
                  <c:v>-21.259584000000004</c:v>
                </c:pt>
                <c:pt idx="325">
                  <c:v>-21.325200000000002</c:v>
                </c:pt>
                <c:pt idx="326">
                  <c:v>-21.390816000000001</c:v>
                </c:pt>
                <c:pt idx="327">
                  <c:v>-21.456432</c:v>
                </c:pt>
                <c:pt idx="328">
                  <c:v>-21.522047999999998</c:v>
                </c:pt>
                <c:pt idx="329">
                  <c:v>-21.587664</c:v>
                </c:pt>
                <c:pt idx="330">
                  <c:v>-21.653279999999999</c:v>
                </c:pt>
                <c:pt idx="331">
                  <c:v>-21.718896000000001</c:v>
                </c:pt>
                <c:pt idx="332">
                  <c:v>-21.784511999999999</c:v>
                </c:pt>
                <c:pt idx="333">
                  <c:v>-21.850128000000002</c:v>
                </c:pt>
                <c:pt idx="334">
                  <c:v>-21.915744</c:v>
                </c:pt>
                <c:pt idx="335">
                  <c:v>-21.981360000000002</c:v>
                </c:pt>
                <c:pt idx="336">
                  <c:v>-22.046976000000001</c:v>
                </c:pt>
                <c:pt idx="337">
                  <c:v>-22.112592000000003</c:v>
                </c:pt>
                <c:pt idx="338">
                  <c:v>-22.178208000000001</c:v>
                </c:pt>
                <c:pt idx="339">
                  <c:v>-22.243824000000004</c:v>
                </c:pt>
                <c:pt idx="340">
                  <c:v>-22.309440000000002</c:v>
                </c:pt>
                <c:pt idx="341">
                  <c:v>-22.375056000000001</c:v>
                </c:pt>
                <c:pt idx="342">
                  <c:v>-22.440671999999999</c:v>
                </c:pt>
                <c:pt idx="343">
                  <c:v>-22.506288000000001</c:v>
                </c:pt>
                <c:pt idx="344">
                  <c:v>-22.571904</c:v>
                </c:pt>
                <c:pt idx="345">
                  <c:v>-22.637520000000002</c:v>
                </c:pt>
                <c:pt idx="346">
                  <c:v>-22.703136000000001</c:v>
                </c:pt>
                <c:pt idx="347">
                  <c:v>-22.768752000000003</c:v>
                </c:pt>
                <c:pt idx="348">
                  <c:v>-22.834368000000001</c:v>
                </c:pt>
                <c:pt idx="349">
                  <c:v>-22.899984000000003</c:v>
                </c:pt>
                <c:pt idx="350">
                  <c:v>-22.965600000000002</c:v>
                </c:pt>
                <c:pt idx="351">
                  <c:v>-23.031216000000001</c:v>
                </c:pt>
                <c:pt idx="352">
                  <c:v>-23.096832000000003</c:v>
                </c:pt>
                <c:pt idx="353">
                  <c:v>-23.162448000000001</c:v>
                </c:pt>
                <c:pt idx="354">
                  <c:v>-23.228064</c:v>
                </c:pt>
                <c:pt idx="355">
                  <c:v>-23.293679999999998</c:v>
                </c:pt>
                <c:pt idx="356">
                  <c:v>-23.359296000000001</c:v>
                </c:pt>
                <c:pt idx="357">
                  <c:v>-23.424911999999999</c:v>
                </c:pt>
                <c:pt idx="358">
                  <c:v>-23.490528000000001</c:v>
                </c:pt>
                <c:pt idx="359">
                  <c:v>-23.556144</c:v>
                </c:pt>
                <c:pt idx="360">
                  <c:v>-23.621760000000002</c:v>
                </c:pt>
                <c:pt idx="361">
                  <c:v>-23.687376</c:v>
                </c:pt>
                <c:pt idx="362">
                  <c:v>-23.752992000000003</c:v>
                </c:pt>
                <c:pt idx="363">
                  <c:v>-23.818608000000001</c:v>
                </c:pt>
                <c:pt idx="364">
                  <c:v>-23.884224000000003</c:v>
                </c:pt>
                <c:pt idx="365">
                  <c:v>-23.949840000000002</c:v>
                </c:pt>
                <c:pt idx="366">
                  <c:v>-24.015456</c:v>
                </c:pt>
                <c:pt idx="367">
                  <c:v>-24.081072000000002</c:v>
                </c:pt>
                <c:pt idx="368">
                  <c:v>-24.146688000000001</c:v>
                </c:pt>
                <c:pt idx="369">
                  <c:v>-24.212304</c:v>
                </c:pt>
                <c:pt idx="370">
                  <c:v>-24.277920000000002</c:v>
                </c:pt>
                <c:pt idx="371">
                  <c:v>-24.343536</c:v>
                </c:pt>
                <c:pt idx="372">
                  <c:v>-24.409152000000002</c:v>
                </c:pt>
                <c:pt idx="373">
                  <c:v>-24.474768000000001</c:v>
                </c:pt>
                <c:pt idx="374">
                  <c:v>-24.540384000000003</c:v>
                </c:pt>
                <c:pt idx="375">
                  <c:v>-24.606000000000002</c:v>
                </c:pt>
                <c:pt idx="376">
                  <c:v>-24.671616</c:v>
                </c:pt>
                <c:pt idx="377">
                  <c:v>-24.737232000000002</c:v>
                </c:pt>
                <c:pt idx="378">
                  <c:v>-24.802848000000001</c:v>
                </c:pt>
                <c:pt idx="379">
                  <c:v>-24.868464000000003</c:v>
                </c:pt>
                <c:pt idx="380">
                  <c:v>-24.934080000000002</c:v>
                </c:pt>
                <c:pt idx="381">
                  <c:v>-24.999696</c:v>
                </c:pt>
                <c:pt idx="382">
                  <c:v>-25.065311999999999</c:v>
                </c:pt>
                <c:pt idx="383">
                  <c:v>-25.130928000000001</c:v>
                </c:pt>
                <c:pt idx="384">
                  <c:v>-25.196543999999999</c:v>
                </c:pt>
                <c:pt idx="385">
                  <c:v>-25.262160000000002</c:v>
                </c:pt>
                <c:pt idx="386">
                  <c:v>-25.327776</c:v>
                </c:pt>
                <c:pt idx="387">
                  <c:v>-25.393392000000002</c:v>
                </c:pt>
                <c:pt idx="388">
                  <c:v>-25.459008000000001</c:v>
                </c:pt>
                <c:pt idx="389">
                  <c:v>-25.524624000000003</c:v>
                </c:pt>
                <c:pt idx="390">
                  <c:v>-25.590240000000001</c:v>
                </c:pt>
                <c:pt idx="391">
                  <c:v>-25.655856000000004</c:v>
                </c:pt>
                <c:pt idx="392">
                  <c:v>-25.721472000000002</c:v>
                </c:pt>
                <c:pt idx="393">
                  <c:v>-25.787088000000001</c:v>
                </c:pt>
                <c:pt idx="394">
                  <c:v>-25.852703999999999</c:v>
                </c:pt>
                <c:pt idx="395">
                  <c:v>-25.918320000000001</c:v>
                </c:pt>
                <c:pt idx="396">
                  <c:v>-25.983936</c:v>
                </c:pt>
                <c:pt idx="397">
                  <c:v>-26.049552000000002</c:v>
                </c:pt>
                <c:pt idx="398">
                  <c:v>-26.115168000000001</c:v>
                </c:pt>
                <c:pt idx="399">
                  <c:v>-26.180784000000003</c:v>
                </c:pt>
                <c:pt idx="400">
                  <c:v>-26.246400000000001</c:v>
                </c:pt>
                <c:pt idx="401">
                  <c:v>-26.312016</c:v>
                </c:pt>
                <c:pt idx="402">
                  <c:v>-26.377631999999998</c:v>
                </c:pt>
                <c:pt idx="403">
                  <c:v>-26.443248000000004</c:v>
                </c:pt>
                <c:pt idx="404">
                  <c:v>-26.508864000000003</c:v>
                </c:pt>
                <c:pt idx="405">
                  <c:v>-26.574480000000001</c:v>
                </c:pt>
                <c:pt idx="406">
                  <c:v>-26.640096</c:v>
                </c:pt>
                <c:pt idx="407">
                  <c:v>-26.705712000000002</c:v>
                </c:pt>
                <c:pt idx="408">
                  <c:v>-26.771328</c:v>
                </c:pt>
                <c:pt idx="409">
                  <c:v>-26.836943999999999</c:v>
                </c:pt>
                <c:pt idx="410">
                  <c:v>-26.902559999999998</c:v>
                </c:pt>
                <c:pt idx="411">
                  <c:v>-26.968176000000003</c:v>
                </c:pt>
                <c:pt idx="412">
                  <c:v>-27.033792000000002</c:v>
                </c:pt>
                <c:pt idx="413">
                  <c:v>-27.099408</c:v>
                </c:pt>
                <c:pt idx="414">
                  <c:v>-27.165023999999999</c:v>
                </c:pt>
                <c:pt idx="415">
                  <c:v>-27.230640000000005</c:v>
                </c:pt>
                <c:pt idx="416">
                  <c:v>-27.296256000000003</c:v>
                </c:pt>
                <c:pt idx="417">
                  <c:v>-27.361872000000002</c:v>
                </c:pt>
                <c:pt idx="418">
                  <c:v>-27.427488</c:v>
                </c:pt>
                <c:pt idx="419">
                  <c:v>-27.493104000000002</c:v>
                </c:pt>
                <c:pt idx="420">
                  <c:v>-27.558720000000001</c:v>
                </c:pt>
                <c:pt idx="421">
                  <c:v>-27.624336</c:v>
                </c:pt>
                <c:pt idx="422">
                  <c:v>-27.689951999999998</c:v>
                </c:pt>
                <c:pt idx="423">
                  <c:v>-27.755568000000004</c:v>
                </c:pt>
                <c:pt idx="424">
                  <c:v>-27.821184000000002</c:v>
                </c:pt>
                <c:pt idx="425">
                  <c:v>-27.886800000000001</c:v>
                </c:pt>
                <c:pt idx="426">
                  <c:v>-27.952415999999999</c:v>
                </c:pt>
                <c:pt idx="427">
                  <c:v>-28.018031999999998</c:v>
                </c:pt>
                <c:pt idx="428">
                  <c:v>-28.083648000000004</c:v>
                </c:pt>
                <c:pt idx="429">
                  <c:v>-28.149264000000002</c:v>
                </c:pt>
                <c:pt idx="430">
                  <c:v>-28.214880000000001</c:v>
                </c:pt>
                <c:pt idx="431">
                  <c:v>-28.280495999999999</c:v>
                </c:pt>
                <c:pt idx="432">
                  <c:v>-28.346112000000002</c:v>
                </c:pt>
                <c:pt idx="433">
                  <c:v>-28.411728</c:v>
                </c:pt>
                <c:pt idx="434">
                  <c:v>-28.477344000000002</c:v>
                </c:pt>
                <c:pt idx="435">
                  <c:v>-28.542960000000001</c:v>
                </c:pt>
                <c:pt idx="436">
                  <c:v>-28.608576000000003</c:v>
                </c:pt>
                <c:pt idx="437">
                  <c:v>-28.674192000000001</c:v>
                </c:pt>
                <c:pt idx="438">
                  <c:v>-28.739808</c:v>
                </c:pt>
                <c:pt idx="439">
                  <c:v>-28.805423999999999</c:v>
                </c:pt>
                <c:pt idx="440">
                  <c:v>-28.871040000000004</c:v>
                </c:pt>
                <c:pt idx="441">
                  <c:v>-28.936656000000003</c:v>
                </c:pt>
                <c:pt idx="442">
                  <c:v>-29.002272000000001</c:v>
                </c:pt>
                <c:pt idx="443">
                  <c:v>-29.067888</c:v>
                </c:pt>
                <c:pt idx="444">
                  <c:v>-29.133504000000006</c:v>
                </c:pt>
                <c:pt idx="445">
                  <c:v>-29.199120000000004</c:v>
                </c:pt>
                <c:pt idx="446">
                  <c:v>-29.264736000000003</c:v>
                </c:pt>
                <c:pt idx="447">
                  <c:v>-29.330352000000001</c:v>
                </c:pt>
                <c:pt idx="448">
                  <c:v>-29.395968000000003</c:v>
                </c:pt>
                <c:pt idx="449">
                  <c:v>-29.461584000000002</c:v>
                </c:pt>
                <c:pt idx="450">
                  <c:v>-29.527200000000001</c:v>
                </c:pt>
                <c:pt idx="451">
                  <c:v>-29.592815999999999</c:v>
                </c:pt>
                <c:pt idx="452">
                  <c:v>-29.658431999999998</c:v>
                </c:pt>
                <c:pt idx="453">
                  <c:v>-29.724048000000003</c:v>
                </c:pt>
                <c:pt idx="454">
                  <c:v>-29.789664000000002</c:v>
                </c:pt>
                <c:pt idx="455">
                  <c:v>-29.85528</c:v>
                </c:pt>
                <c:pt idx="456">
                  <c:v>-29.920895999999999</c:v>
                </c:pt>
                <c:pt idx="457">
                  <c:v>-29.986512000000005</c:v>
                </c:pt>
                <c:pt idx="458">
                  <c:v>-30.052128000000003</c:v>
                </c:pt>
                <c:pt idx="459">
                  <c:v>-30.117744000000002</c:v>
                </c:pt>
                <c:pt idx="460">
                  <c:v>-30.18336</c:v>
                </c:pt>
                <c:pt idx="461">
                  <c:v>-30.248976000000003</c:v>
                </c:pt>
                <c:pt idx="462">
                  <c:v>-30.314592000000001</c:v>
                </c:pt>
                <c:pt idx="463">
                  <c:v>-30.380208</c:v>
                </c:pt>
                <c:pt idx="464">
                  <c:v>-30.445823999999998</c:v>
                </c:pt>
                <c:pt idx="465">
                  <c:v>-30.511440000000004</c:v>
                </c:pt>
                <c:pt idx="466">
                  <c:v>-30.577056000000002</c:v>
                </c:pt>
                <c:pt idx="467">
                  <c:v>-30.642672000000001</c:v>
                </c:pt>
                <c:pt idx="468">
                  <c:v>-30.708288</c:v>
                </c:pt>
                <c:pt idx="469">
                  <c:v>-30.773904000000005</c:v>
                </c:pt>
                <c:pt idx="470">
                  <c:v>-30.839520000000004</c:v>
                </c:pt>
                <c:pt idx="471">
                  <c:v>-30.905136000000002</c:v>
                </c:pt>
                <c:pt idx="472">
                  <c:v>-30.970752000000001</c:v>
                </c:pt>
                <c:pt idx="473">
                  <c:v>-31.036368000000003</c:v>
                </c:pt>
                <c:pt idx="474">
                  <c:v>-31.101984000000002</c:v>
                </c:pt>
                <c:pt idx="475">
                  <c:v>-31.1676</c:v>
                </c:pt>
                <c:pt idx="476">
                  <c:v>-31.233215999999999</c:v>
                </c:pt>
                <c:pt idx="477">
                  <c:v>-31.298831999999997</c:v>
                </c:pt>
                <c:pt idx="478">
                  <c:v>-31.364448000000003</c:v>
                </c:pt>
                <c:pt idx="479">
                  <c:v>-31.430064000000002</c:v>
                </c:pt>
                <c:pt idx="480">
                  <c:v>-31.49568</c:v>
                </c:pt>
                <c:pt idx="481">
                  <c:v>-31.561295999999999</c:v>
                </c:pt>
                <c:pt idx="482">
                  <c:v>-31.626912000000004</c:v>
                </c:pt>
                <c:pt idx="483">
                  <c:v>-31.692528000000003</c:v>
                </c:pt>
                <c:pt idx="484">
                  <c:v>-31.758144000000001</c:v>
                </c:pt>
                <c:pt idx="485">
                  <c:v>-31.82376</c:v>
                </c:pt>
                <c:pt idx="486">
                  <c:v>-31.889376000000002</c:v>
                </c:pt>
                <c:pt idx="487">
                  <c:v>-31.954992000000001</c:v>
                </c:pt>
                <c:pt idx="488">
                  <c:v>-32.020608000000003</c:v>
                </c:pt>
                <c:pt idx="489">
                  <c:v>-32.086224000000001</c:v>
                </c:pt>
                <c:pt idx="490">
                  <c:v>-32.151840000000007</c:v>
                </c:pt>
                <c:pt idx="491">
                  <c:v>-32.217456000000006</c:v>
                </c:pt>
                <c:pt idx="492">
                  <c:v>-32.283072000000004</c:v>
                </c:pt>
                <c:pt idx="493">
                  <c:v>-32.348688000000003</c:v>
                </c:pt>
                <c:pt idx="494">
                  <c:v>-32.414304000000001</c:v>
                </c:pt>
                <c:pt idx="495">
                  <c:v>-32.47992</c:v>
                </c:pt>
                <c:pt idx="496">
                  <c:v>-32.545535999999998</c:v>
                </c:pt>
                <c:pt idx="497">
                  <c:v>-32.611151999999997</c:v>
                </c:pt>
                <c:pt idx="498">
                  <c:v>-32.676768000000003</c:v>
                </c:pt>
                <c:pt idx="499">
                  <c:v>-32.742384000000001</c:v>
                </c:pt>
                <c:pt idx="500">
                  <c:v>-32.808</c:v>
                </c:pt>
                <c:pt idx="501">
                  <c:v>-32.873615999999998</c:v>
                </c:pt>
                <c:pt idx="502">
                  <c:v>-32.939231999999997</c:v>
                </c:pt>
                <c:pt idx="503">
                  <c:v>-33.004848000000003</c:v>
                </c:pt>
                <c:pt idx="504">
                  <c:v>-33.070464000000001</c:v>
                </c:pt>
                <c:pt idx="505">
                  <c:v>-33.13608</c:v>
                </c:pt>
                <c:pt idx="506">
                  <c:v>-33.201695999999998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ED-431D-A1B5-6878F7ED3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out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10"/>
        <c:crossBetween val="midCat"/>
        <c:majorUnit val="1000"/>
        <c:minorUnit val="500"/>
      </c:valAx>
      <c:valAx>
        <c:axId val="182383095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Elevation (ft.)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69263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2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openxmlformats.org/officeDocument/2006/relationships/image" Target="../media/image6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5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12" Type="http://schemas.openxmlformats.org/officeDocument/2006/relationships/chart" Target="../charts/chart24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3.xml"/><Relationship Id="rId5" Type="http://schemas.openxmlformats.org/officeDocument/2006/relationships/chart" Target="../charts/chart18.xml"/><Relationship Id="rId10" Type="http://schemas.openxmlformats.org/officeDocument/2006/relationships/image" Target="../media/image6.png"/><Relationship Id="rId4" Type="http://schemas.openxmlformats.org/officeDocument/2006/relationships/chart" Target="../charts/chart17.xml"/><Relationship Id="rId9" Type="http://schemas.openxmlformats.org/officeDocument/2006/relationships/chart" Target="../charts/chart22.xml"/><Relationship Id="rId14" Type="http://schemas.openxmlformats.org/officeDocument/2006/relationships/chart" Target="../charts/chart2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13" Type="http://schemas.openxmlformats.org/officeDocument/2006/relationships/chart" Target="../charts/chart38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12" Type="http://schemas.openxmlformats.org/officeDocument/2006/relationships/chart" Target="../charts/chart37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11" Type="http://schemas.openxmlformats.org/officeDocument/2006/relationships/chart" Target="../charts/chart36.xml"/><Relationship Id="rId5" Type="http://schemas.openxmlformats.org/officeDocument/2006/relationships/chart" Target="../charts/chart31.xml"/><Relationship Id="rId10" Type="http://schemas.openxmlformats.org/officeDocument/2006/relationships/image" Target="../media/image6.png"/><Relationship Id="rId4" Type="http://schemas.openxmlformats.org/officeDocument/2006/relationships/chart" Target="../charts/chart30.xml"/><Relationship Id="rId9" Type="http://schemas.openxmlformats.org/officeDocument/2006/relationships/chart" Target="../charts/chart35.xml"/><Relationship Id="rId14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95</xdr:col>
      <xdr:colOff>0</xdr:colOff>
      <xdr:row>10</xdr:row>
      <xdr:rowOff>0</xdr:rowOff>
    </xdr:from>
    <xdr:to>
      <xdr:col>106</xdr:col>
      <xdr:colOff>114300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F4CF32-7AD0-4080-A190-E5CF95B67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107</xdr:col>
      <xdr:colOff>0</xdr:colOff>
      <xdr:row>10</xdr:row>
      <xdr:rowOff>0</xdr:rowOff>
    </xdr:from>
    <xdr:to>
      <xdr:col>118</xdr:col>
      <xdr:colOff>400050</xdr:colOff>
      <xdr:row>35</xdr:row>
      <xdr:rowOff>175260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CAAD5EA7-34FD-439C-ADC8-EB8B6E7DC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95</xdr:col>
      <xdr:colOff>0</xdr:colOff>
      <xdr:row>37</xdr:row>
      <xdr:rowOff>0</xdr:rowOff>
    </xdr:from>
    <xdr:to>
      <xdr:col>106</xdr:col>
      <xdr:colOff>57150</xdr:colOff>
      <xdr:row>62</xdr:row>
      <xdr:rowOff>171450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2E402F3-2F5B-45EA-BD52-652027C93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107</xdr:col>
      <xdr:colOff>0</xdr:colOff>
      <xdr:row>37</xdr:row>
      <xdr:rowOff>0</xdr:rowOff>
    </xdr:from>
    <xdr:to>
      <xdr:col>135</xdr:col>
      <xdr:colOff>389659</xdr:colOff>
      <xdr:row>62</xdr:row>
      <xdr:rowOff>154578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E9E21091-68DC-4CE1-92D4-53E1357DB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95</xdr:col>
      <xdr:colOff>0</xdr:colOff>
      <xdr:row>64</xdr:row>
      <xdr:rowOff>0</xdr:rowOff>
    </xdr:from>
    <xdr:to>
      <xdr:col>106</xdr:col>
      <xdr:colOff>95250</xdr:colOff>
      <xdr:row>89</xdr:row>
      <xdr:rowOff>171450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66C633D-1F49-4E9A-BA60-96A9AC75A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0</xdr:colOff>
      <xdr:row>10</xdr:row>
      <xdr:rowOff>0</xdr:rowOff>
    </xdr:from>
    <xdr:to>
      <xdr:col>55</xdr:col>
      <xdr:colOff>2136</xdr:colOff>
      <xdr:row>43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DB5B03-D835-432E-A1CA-1EACC11D7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866</xdr:colOff>
      <xdr:row>10</xdr:row>
      <xdr:rowOff>0</xdr:rowOff>
    </xdr:from>
    <xdr:to>
      <xdr:col>65</xdr:col>
      <xdr:colOff>2136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9450763-8D71-41E8-B623-CAF9A903B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866</xdr:colOff>
      <xdr:row>10</xdr:row>
      <xdr:rowOff>0</xdr:rowOff>
    </xdr:from>
    <xdr:to>
      <xdr:col>70</xdr:col>
      <xdr:colOff>0</xdr:colOff>
      <xdr:row>43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EA8CF6C-667A-45AE-8EDA-ABA122A42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70</xdr:col>
      <xdr:colOff>0</xdr:colOff>
      <xdr:row>10</xdr:row>
      <xdr:rowOff>0</xdr:rowOff>
    </xdr:from>
    <xdr:to>
      <xdr:col>75</xdr:col>
      <xdr:colOff>0</xdr:colOff>
      <xdr:row>43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EC9AD21-C512-4D7A-80BC-0041B0A2A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84</xdr:col>
      <xdr:colOff>0</xdr:colOff>
      <xdr:row>45</xdr:row>
      <xdr:rowOff>0</xdr:rowOff>
    </xdr:from>
    <xdr:ext cx="4365625" cy="2428874"/>
    <xdr:pic>
      <xdr:nvPicPr>
        <xdr:cNvPr id="11" name="Picture 10">
          <a:extLst>
            <a:ext uri="{FF2B5EF4-FFF2-40B4-BE49-F238E27FC236}">
              <a16:creationId xmlns:a16="http://schemas.microsoft.com/office/drawing/2014/main" id="{345F08CD-42DF-4610-876A-851AF2B031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475" t="64775" r="1795" b="927"/>
        <a:stretch/>
      </xdr:blipFill>
      <xdr:spPr>
        <a:xfrm>
          <a:off x="61864875" y="8991600"/>
          <a:ext cx="4365625" cy="2428874"/>
        </a:xfrm>
        <a:prstGeom prst="rect">
          <a:avLst/>
        </a:prstGeom>
      </xdr:spPr>
    </xdr:pic>
    <xdr:clientData/>
  </xdr:oneCellAnchor>
  <xdr:twoCellAnchor>
    <xdr:from>
      <xdr:col>83</xdr:col>
      <xdr:colOff>0</xdr:colOff>
      <xdr:row>10</xdr:row>
      <xdr:rowOff>0</xdr:rowOff>
    </xdr:from>
    <xdr:to>
      <xdr:col>88</xdr:col>
      <xdr:colOff>5899</xdr:colOff>
      <xdr:row>43</xdr:row>
      <xdr:rowOff>115956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3ECD6E4-D512-40DD-AA83-9945429C6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88</xdr:col>
      <xdr:colOff>0</xdr:colOff>
      <xdr:row>10</xdr:row>
      <xdr:rowOff>0</xdr:rowOff>
    </xdr:from>
    <xdr:to>
      <xdr:col>93</xdr:col>
      <xdr:colOff>5897</xdr:colOff>
      <xdr:row>43</xdr:row>
      <xdr:rowOff>115956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8C860D0-7A82-4485-B3B6-1F320051D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0</xdr:colOff>
      <xdr:row>10</xdr:row>
      <xdr:rowOff>0</xdr:rowOff>
    </xdr:from>
    <xdr:to>
      <xdr:col>82</xdr:col>
      <xdr:colOff>611731</xdr:colOff>
      <xdr:row>43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B8D13E2-9CF5-4505-A5C9-8D5EF1B50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0</xdr:colOff>
      <xdr:row>10</xdr:row>
      <xdr:rowOff>0</xdr:rowOff>
    </xdr:from>
    <xdr:to>
      <xdr:col>60</xdr:col>
      <xdr:colOff>1269</xdr:colOff>
      <xdr:row>43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CF0EE4A-D9EC-4753-ABFA-997EDC7C8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0.658</cdr:x>
      <cdr:y>0.10256</cdr:y>
    </cdr:from>
    <cdr:to>
      <cdr:x>0.91</cdr:x>
      <cdr:y>0.91026</cdr:y>
    </cdr:to>
    <cdr:sp macro="" textlink="">
      <cdr:nvSpPr>
        <cdr:cNvPr id="2" name="Frame 1">
          <a:extLst xmlns:a="http://schemas.openxmlformats.org/drawingml/2006/main">
            <a:ext uri="{FF2B5EF4-FFF2-40B4-BE49-F238E27FC236}">
              <a16:creationId xmlns:a16="http://schemas.microsoft.com/office/drawing/2014/main" id="{AA635D0C-E08D-4B63-B0D9-FB5CA4F84800}"/>
            </a:ext>
          </a:extLst>
        </cdr:cNvPr>
        <cdr:cNvSpPr/>
      </cdr:nvSpPr>
      <cdr:spPr>
        <a:xfrm xmlns:a="http://schemas.openxmlformats.org/drawingml/2006/main">
          <a:off x="4476751" y="653143"/>
          <a:ext cx="1714500" cy="5143500"/>
        </a:xfrm>
        <a:prstGeom xmlns:a="http://schemas.openxmlformats.org/drawingml/2006/main" prst="frame">
          <a:avLst>
            <a:gd name="adj1" fmla="val 962"/>
          </a:avLst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0.21416</cdr:x>
      <cdr:y>0.15885</cdr:y>
    </cdr:from>
    <cdr:to>
      <cdr:x>0.26484</cdr:x>
      <cdr:y>0.23318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856245" y="10001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0.32234</cdr:x>
      <cdr:y>0.29551</cdr:y>
    </cdr:from>
    <cdr:to>
      <cdr:x>0.37302</cdr:x>
      <cdr:y>0.36985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2794000" y="186055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0.40696</cdr:x>
      <cdr:y>0.42713</cdr:y>
    </cdr:from>
    <cdr:to>
      <cdr:x>0.45764</cdr:x>
      <cdr:y>0.50147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3527425" y="26892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0.45751</cdr:x>
      <cdr:y>0.5058</cdr:y>
    </cdr:from>
    <cdr:to>
      <cdr:x>0.50819</cdr:x>
      <cdr:y>0.58013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3965575" y="31845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0.40366</cdr:x>
      <cdr:y>0.71004</cdr:y>
    </cdr:from>
    <cdr:to>
      <cdr:x>0.45434</cdr:x>
      <cdr:y>0.78437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3498850" y="447040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0.52344</cdr:x>
      <cdr:y>0.2123</cdr:y>
    </cdr:from>
    <cdr:to>
      <cdr:x>0.66927</cdr:x>
      <cdr:y>0.30708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3829068" y="1048286"/>
          <a:ext cx="1066782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8/9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0.22564</cdr:x>
      <cdr:y>0.72063</cdr:y>
    </cdr:from>
    <cdr:to>
      <cdr:x>0.27632</cdr:x>
      <cdr:y>0.79496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1955800" y="45370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cdr:txBody>
    </cdr:sp>
  </cdr:relSizeAnchor>
  <cdr:relSizeAnchor xmlns:cdr="http://schemas.openxmlformats.org/drawingml/2006/chartDrawing">
    <cdr:from>
      <cdr:x>0.49597</cdr:x>
      <cdr:y>0.79929</cdr:y>
    </cdr:from>
    <cdr:to>
      <cdr:x>0.54665</cdr:x>
      <cdr:y>0.87363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4298950" y="50323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0.7545</cdr:x>
      <cdr:y>0.48872</cdr:y>
    </cdr:from>
    <cdr:to>
      <cdr:x>0.8525</cdr:x>
      <cdr:y>0.64663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9000000}"/>
            </a:ext>
          </a:extLst>
        </cdr:cNvPr>
        <cdr:cNvSpPr txBox="1"/>
      </cdr:nvSpPr>
      <cdr:spPr>
        <a:xfrm xmlns:a="http://schemas.openxmlformats.org/drawingml/2006/main">
          <a:off x="13521097" y="2336573"/>
          <a:ext cx="1756220" cy="754970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Virginia Tech's</a:t>
          </a:r>
          <a:r>
            <a:rPr lang="en-US" sz="1400" baseline="0"/>
            <a:t> proposed  boundary contour for organics</a:t>
          </a:r>
          <a:endParaRPr lang="en-US" sz="1400"/>
        </a:p>
      </cdr:txBody>
    </cdr:sp>
  </cdr:relSizeAnchor>
  <cdr:relSizeAnchor xmlns:cdr="http://schemas.openxmlformats.org/drawingml/2006/chartDrawing">
    <cdr:from>
      <cdr:x>0.24951</cdr:x>
      <cdr:y>0.70119</cdr:y>
    </cdr:from>
    <cdr:to>
      <cdr:x>0.88573</cdr:x>
      <cdr:y>0.7014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>
          <a:off x="4268952" y="4458093"/>
          <a:ext cx="10885267" cy="1335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0.24652</cdr:x>
      <cdr:y>0.42991</cdr:y>
    </cdr:from>
    <cdr:to>
      <cdr:x>0.88259</cdr:x>
      <cdr:y>0.42991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4000000}"/>
            </a:ext>
          </a:extLst>
        </cdr:cNvPr>
        <cdr:cNvCxnSpPr/>
      </cdr:nvCxnSpPr>
      <cdr:spPr>
        <a:xfrm xmlns:a="http://schemas.openxmlformats.org/drawingml/2006/main">
          <a:off x="4251175" y="2688100"/>
          <a:ext cx="10968698" cy="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0.21086</cdr:x>
      <cdr:y>0.43179</cdr:y>
    </cdr:from>
    <cdr:to>
      <cdr:x>0.6565</cdr:x>
      <cdr:y>0.86704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EB7FA128-1E06-4BCC-86AE-60E125F3924B}"/>
            </a:ext>
          </a:extLst>
        </cdr:cNvPr>
        <cdr:cNvCxnSpPr/>
      </cdr:nvCxnSpPr>
      <cdr:spPr>
        <a:xfrm xmlns:a="http://schemas.openxmlformats.org/drawingml/2006/main" flipV="1">
          <a:off x="3607593" y="2745321"/>
          <a:ext cx="7624575" cy="276727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0.51693</cdr:x>
      <cdr:y>0.23096</cdr:y>
    </cdr:from>
    <cdr:to>
      <cdr:x>0.62059</cdr:x>
      <cdr:y>0.39845</cdr:y>
    </cdr:to>
    <cdr:sp macro="" textlink="">
      <cdr:nvSpPr>
        <cdr:cNvPr id="16" name="TextBox 8">
          <a:extLst xmlns:a="http://schemas.openxmlformats.org/drawingml/2006/main">
            <a:ext uri="{FF2B5EF4-FFF2-40B4-BE49-F238E27FC236}">
              <a16:creationId xmlns:a16="http://schemas.microsoft.com/office/drawing/2014/main" id="{D6E6F0C6-CD0B-458D-A184-0A935A2F6775}"/>
            </a:ext>
          </a:extLst>
        </cdr:cNvPr>
        <cdr:cNvSpPr txBox="1"/>
      </cdr:nvSpPr>
      <cdr:spPr>
        <a:xfrm xmlns:a="http://schemas.openxmlformats.org/drawingml/2006/main">
          <a:off x="9263699" y="1104221"/>
          <a:ext cx="1857650" cy="800779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aseline="0"/>
            <a:t>Boundary contour for organics if existing lines are extended</a:t>
          </a:r>
          <a:endParaRPr lang="en-US" sz="1400"/>
        </a:p>
      </cdr:txBody>
    </cdr:sp>
  </cdr:relSizeAnchor>
  <cdr:relSizeAnchor xmlns:cdr="http://schemas.openxmlformats.org/drawingml/2006/chartDrawing">
    <cdr:from>
      <cdr:x>0.43839</cdr:x>
      <cdr:y>0.31471</cdr:y>
    </cdr:from>
    <cdr:to>
      <cdr:x>0.51693</cdr:x>
      <cdr:y>0.40642</cdr:y>
    </cdr:to>
    <cdr:cxnSp macro="">
      <cdr:nvCxnSpPr>
        <cdr:cNvPr id="18" name="Straight Arrow Connector 17">
          <a:extLst xmlns:a="http://schemas.openxmlformats.org/drawingml/2006/main">
            <a:ext uri="{FF2B5EF4-FFF2-40B4-BE49-F238E27FC236}">
              <a16:creationId xmlns:a16="http://schemas.microsoft.com/office/drawing/2014/main" id="{AC4688BB-CFC8-4F57-ACE7-7EEE68CC0FB0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7856215" y="1504611"/>
          <a:ext cx="1407484" cy="43848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0.4606</cdr:x>
      <cdr:y>0.31471</cdr:y>
    </cdr:from>
    <cdr:to>
      <cdr:x>0.51693</cdr:x>
      <cdr:y>0.59643</cdr:y>
    </cdr:to>
    <cdr:cxnSp macro="">
      <cdr:nvCxnSpPr>
        <cdr:cNvPr id="21" name="Straight Arrow Connector 20">
          <a:extLst xmlns:a="http://schemas.openxmlformats.org/drawingml/2006/main">
            <a:ext uri="{FF2B5EF4-FFF2-40B4-BE49-F238E27FC236}">
              <a16:creationId xmlns:a16="http://schemas.microsoft.com/office/drawing/2014/main" id="{9024C4DD-BC76-4394-9AD2-9FCDAFC0D4BC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8254231" y="1504611"/>
          <a:ext cx="1009468" cy="134692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0.66239</cdr:x>
      <cdr:y>0.56768</cdr:y>
    </cdr:from>
    <cdr:to>
      <cdr:x>0.7545</cdr:x>
      <cdr:y>0.68337</cdr:y>
    </cdr:to>
    <cdr:cxnSp macro="">
      <cdr:nvCxnSpPr>
        <cdr:cNvPr id="26" name="Straight Arrow Connector 25">
          <a:extLst xmlns:a="http://schemas.openxmlformats.org/drawingml/2006/main">
            <a:ext uri="{FF2B5EF4-FFF2-40B4-BE49-F238E27FC236}">
              <a16:creationId xmlns:a16="http://schemas.microsoft.com/office/drawing/2014/main" id="{8BBBA764-E345-49F8-B09D-BAB030F342B5}"/>
            </a:ext>
          </a:extLst>
        </cdr:cNvPr>
        <cdr:cNvCxnSpPr>
          <a:stCxn xmlns:a="http://schemas.openxmlformats.org/drawingml/2006/main" id="2" idx="1"/>
        </cdr:cNvCxnSpPr>
      </cdr:nvCxnSpPr>
      <cdr:spPr>
        <a:xfrm xmlns:a="http://schemas.openxmlformats.org/drawingml/2006/main" flipH="1">
          <a:off x="11870431" y="2714058"/>
          <a:ext cx="1650666" cy="553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0.15929</cdr:x>
      <cdr:y>0.69972</cdr:y>
    </cdr:from>
    <cdr:to>
      <cdr:x>0.25087</cdr:x>
      <cdr:y>0.87965</cdr:y>
    </cdr:to>
    <cdr:cxnSp macro="">
      <cdr:nvCxnSpPr>
        <cdr:cNvPr id="23" name="Straight Connector 2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 flipV="1">
          <a:off x="2725284" y="4448783"/>
          <a:ext cx="1566919" cy="1143994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0.11518</cdr:x>
      <cdr:y>0.0506</cdr:y>
    </cdr:from>
    <cdr:to>
      <cdr:x>0.22842</cdr:x>
      <cdr:y>0.09673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561975" y="323850"/>
          <a:ext cx="552450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Dense Sand</a:t>
          </a:r>
        </a:p>
      </cdr:txBody>
    </cdr:sp>
  </cdr:relSizeAnchor>
  <cdr:relSizeAnchor xmlns:cdr="http://schemas.openxmlformats.org/drawingml/2006/chartDrawing">
    <cdr:from>
      <cdr:x>0.22016</cdr:x>
      <cdr:y>0.06845</cdr:y>
    </cdr:from>
    <cdr:to>
      <cdr:x>0.42313</cdr:x>
      <cdr:y>0.09673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1074145" y="438150"/>
          <a:ext cx="990277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aseline="0"/>
            <a:t>Sands</a:t>
          </a:r>
          <a:endParaRPr lang="en-US" sz="800"/>
        </a:p>
      </cdr:txBody>
    </cdr:sp>
  </cdr:relSizeAnchor>
  <cdr:relSizeAnchor xmlns:cdr="http://schemas.openxmlformats.org/drawingml/2006/chartDrawing">
    <cdr:from>
      <cdr:x>0.42169</cdr:x>
      <cdr:y>0.07003</cdr:y>
    </cdr:from>
    <cdr:to>
      <cdr:x>0.57534</cdr:x>
      <cdr:y>0.09673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2044170" y="448235"/>
          <a:ext cx="744823" cy="170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Sand</a:t>
          </a:r>
          <a:r>
            <a:rPr lang="en-US" sz="1050" baseline="0"/>
            <a:t> Mix</a:t>
          </a:r>
        </a:p>
      </cdr:txBody>
    </cdr:sp>
  </cdr:relSizeAnchor>
  <cdr:relSizeAnchor xmlns:cdr="http://schemas.openxmlformats.org/drawingml/2006/chartDrawing">
    <cdr:from>
      <cdr:x>0.56253</cdr:x>
      <cdr:y>0.06828</cdr:y>
    </cdr:from>
    <cdr:to>
      <cdr:x>0.69501</cdr:x>
      <cdr:y>0.09673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726894" y="437029"/>
          <a:ext cx="642199" cy="182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/>
            <a:t>Silt</a:t>
          </a:r>
          <a:r>
            <a:rPr lang="en-US" sz="1050" baseline="0"/>
            <a:t> Mix</a:t>
          </a:r>
          <a:endParaRPr lang="en-US" sz="1050"/>
        </a:p>
      </cdr:txBody>
    </cdr:sp>
  </cdr:relSizeAnchor>
  <cdr:relSizeAnchor xmlns:cdr="http://schemas.openxmlformats.org/drawingml/2006/chartDrawing">
    <cdr:from>
      <cdr:x>0.67179</cdr:x>
      <cdr:y>0.06994</cdr:y>
    </cdr:from>
    <cdr:to>
      <cdr:x>0.85027</cdr:x>
      <cdr:y>0.09673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277617" y="447675"/>
          <a:ext cx="870792" cy="171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Clay</a:t>
          </a:r>
          <a:endParaRPr lang="en-US" sz="1100"/>
        </a:p>
      </cdr:txBody>
    </cdr:sp>
  </cdr:relSizeAnchor>
  <cdr:relSizeAnchor xmlns:cdr="http://schemas.openxmlformats.org/drawingml/2006/chartDrawing">
    <cdr:from>
      <cdr:x>0.85314</cdr:x>
      <cdr:y>0.06845</cdr:y>
    </cdr:from>
    <cdr:to>
      <cdr:x>0.9859</cdr:x>
      <cdr:y>0.09673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4162426" y="438149"/>
          <a:ext cx="647699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Organic</a:t>
          </a:r>
          <a:endParaRPr lang="en-US" sz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95</xdr:col>
      <xdr:colOff>0</xdr:colOff>
      <xdr:row>10</xdr:row>
      <xdr:rowOff>0</xdr:rowOff>
    </xdr:from>
    <xdr:to>
      <xdr:col>106</xdr:col>
      <xdr:colOff>114300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F7F8F-A3E0-4460-B3CE-1F755044D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107</xdr:col>
      <xdr:colOff>0</xdr:colOff>
      <xdr:row>10</xdr:row>
      <xdr:rowOff>0</xdr:rowOff>
    </xdr:from>
    <xdr:to>
      <xdr:col>118</xdr:col>
      <xdr:colOff>400050</xdr:colOff>
      <xdr:row>35</xdr:row>
      <xdr:rowOff>175260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BDE97023-3B59-4D64-AC4D-CE5E2975A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95</xdr:col>
      <xdr:colOff>0</xdr:colOff>
      <xdr:row>37</xdr:row>
      <xdr:rowOff>0</xdr:rowOff>
    </xdr:from>
    <xdr:to>
      <xdr:col>106</xdr:col>
      <xdr:colOff>57150</xdr:colOff>
      <xdr:row>62</xdr:row>
      <xdr:rowOff>171450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63DF31A-732C-4874-AA4E-C48E07E6A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107</xdr:col>
      <xdr:colOff>0</xdr:colOff>
      <xdr:row>37</xdr:row>
      <xdr:rowOff>0</xdr:rowOff>
    </xdr:from>
    <xdr:to>
      <xdr:col>135</xdr:col>
      <xdr:colOff>389659</xdr:colOff>
      <xdr:row>62</xdr:row>
      <xdr:rowOff>154578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74625619-C064-428D-9C93-7FC7074B9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95</xdr:col>
      <xdr:colOff>0</xdr:colOff>
      <xdr:row>64</xdr:row>
      <xdr:rowOff>0</xdr:rowOff>
    </xdr:from>
    <xdr:to>
      <xdr:col>106</xdr:col>
      <xdr:colOff>95250</xdr:colOff>
      <xdr:row>89</xdr:row>
      <xdr:rowOff>171450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9F91C0D1-FB33-4477-AE62-E602A0BC4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0</xdr:colOff>
      <xdr:row>10</xdr:row>
      <xdr:rowOff>0</xdr:rowOff>
    </xdr:from>
    <xdr:to>
      <xdr:col>55</xdr:col>
      <xdr:colOff>2136</xdr:colOff>
      <xdr:row>43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ACD3DC-9CDE-4A27-9200-5BCA1D185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866</xdr:colOff>
      <xdr:row>10</xdr:row>
      <xdr:rowOff>0</xdr:rowOff>
    </xdr:from>
    <xdr:to>
      <xdr:col>65</xdr:col>
      <xdr:colOff>2136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434F27-D479-4121-AF84-2F7C6D927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866</xdr:colOff>
      <xdr:row>10</xdr:row>
      <xdr:rowOff>0</xdr:rowOff>
    </xdr:from>
    <xdr:to>
      <xdr:col>70</xdr:col>
      <xdr:colOff>0</xdr:colOff>
      <xdr:row>43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060141-27E4-4BD1-94FE-52A36C71E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70</xdr:col>
      <xdr:colOff>0</xdr:colOff>
      <xdr:row>10</xdr:row>
      <xdr:rowOff>0</xdr:rowOff>
    </xdr:from>
    <xdr:to>
      <xdr:col>75</xdr:col>
      <xdr:colOff>0</xdr:colOff>
      <xdr:row>43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4BCE239-5C18-4C1E-BB88-89F34B462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84</xdr:col>
      <xdr:colOff>0</xdr:colOff>
      <xdr:row>45</xdr:row>
      <xdr:rowOff>0</xdr:rowOff>
    </xdr:from>
    <xdr:ext cx="4365625" cy="2428874"/>
    <xdr:pic>
      <xdr:nvPicPr>
        <xdr:cNvPr id="11" name="Picture 10">
          <a:extLst>
            <a:ext uri="{FF2B5EF4-FFF2-40B4-BE49-F238E27FC236}">
              <a16:creationId xmlns:a16="http://schemas.microsoft.com/office/drawing/2014/main" id="{08D689FD-7D3E-446E-B6CC-19A765BFCA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475" t="64775" r="1795" b="927"/>
        <a:stretch/>
      </xdr:blipFill>
      <xdr:spPr>
        <a:xfrm>
          <a:off x="61864875" y="8991600"/>
          <a:ext cx="4365625" cy="2428874"/>
        </a:xfrm>
        <a:prstGeom prst="rect">
          <a:avLst/>
        </a:prstGeom>
      </xdr:spPr>
    </xdr:pic>
    <xdr:clientData/>
  </xdr:oneCellAnchor>
  <xdr:twoCellAnchor>
    <xdr:from>
      <xdr:col>83</xdr:col>
      <xdr:colOff>0</xdr:colOff>
      <xdr:row>10</xdr:row>
      <xdr:rowOff>0</xdr:rowOff>
    </xdr:from>
    <xdr:to>
      <xdr:col>88</xdr:col>
      <xdr:colOff>5899</xdr:colOff>
      <xdr:row>43</xdr:row>
      <xdr:rowOff>115956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00F4884-90FE-41EA-BF09-690B15D12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88</xdr:col>
      <xdr:colOff>0</xdr:colOff>
      <xdr:row>10</xdr:row>
      <xdr:rowOff>0</xdr:rowOff>
    </xdr:from>
    <xdr:to>
      <xdr:col>93</xdr:col>
      <xdr:colOff>5897</xdr:colOff>
      <xdr:row>43</xdr:row>
      <xdr:rowOff>115956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A0B3389-339B-4DD7-8B55-9DF0CB6BA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0</xdr:colOff>
      <xdr:row>10</xdr:row>
      <xdr:rowOff>0</xdr:rowOff>
    </xdr:from>
    <xdr:to>
      <xdr:col>82</xdr:col>
      <xdr:colOff>611731</xdr:colOff>
      <xdr:row>43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CE1DB04-11DC-4F04-968F-E8185846B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0</xdr:colOff>
      <xdr:row>10</xdr:row>
      <xdr:rowOff>0</xdr:rowOff>
    </xdr:from>
    <xdr:to>
      <xdr:col>60</xdr:col>
      <xdr:colOff>1269</xdr:colOff>
      <xdr:row>43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4B33BEE-9884-47A1-8970-30C505D77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0.658</cdr:x>
      <cdr:y>0.10256</cdr:y>
    </cdr:from>
    <cdr:to>
      <cdr:x>0.91</cdr:x>
      <cdr:y>0.91026</cdr:y>
    </cdr:to>
    <cdr:sp macro="" textlink="">
      <cdr:nvSpPr>
        <cdr:cNvPr id="2" name="Frame 1">
          <a:extLst xmlns:a="http://schemas.openxmlformats.org/drawingml/2006/main">
            <a:ext uri="{FF2B5EF4-FFF2-40B4-BE49-F238E27FC236}">
              <a16:creationId xmlns:a16="http://schemas.microsoft.com/office/drawing/2014/main" id="{AA635D0C-E08D-4B63-B0D9-FB5CA4F84800}"/>
            </a:ext>
          </a:extLst>
        </cdr:cNvPr>
        <cdr:cNvSpPr/>
      </cdr:nvSpPr>
      <cdr:spPr>
        <a:xfrm xmlns:a="http://schemas.openxmlformats.org/drawingml/2006/main">
          <a:off x="4476751" y="653143"/>
          <a:ext cx="1714500" cy="5143500"/>
        </a:xfrm>
        <a:prstGeom xmlns:a="http://schemas.openxmlformats.org/drawingml/2006/main" prst="frame">
          <a:avLst>
            <a:gd name="adj1" fmla="val 962"/>
          </a:avLst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0.21416</cdr:x>
      <cdr:y>0.15885</cdr:y>
    </cdr:from>
    <cdr:to>
      <cdr:x>0.26484</cdr:x>
      <cdr:y>0.23318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856245" y="10001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0.32234</cdr:x>
      <cdr:y>0.29551</cdr:y>
    </cdr:from>
    <cdr:to>
      <cdr:x>0.37302</cdr:x>
      <cdr:y>0.36985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2794000" y="186055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0.40696</cdr:x>
      <cdr:y>0.42713</cdr:y>
    </cdr:from>
    <cdr:to>
      <cdr:x>0.45764</cdr:x>
      <cdr:y>0.50147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3527425" y="26892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0.45751</cdr:x>
      <cdr:y>0.5058</cdr:y>
    </cdr:from>
    <cdr:to>
      <cdr:x>0.50819</cdr:x>
      <cdr:y>0.58013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3965575" y="31845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0.40366</cdr:x>
      <cdr:y>0.71004</cdr:y>
    </cdr:from>
    <cdr:to>
      <cdr:x>0.45434</cdr:x>
      <cdr:y>0.78437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3498850" y="447040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0.52344</cdr:x>
      <cdr:y>0.2123</cdr:y>
    </cdr:from>
    <cdr:to>
      <cdr:x>0.66927</cdr:x>
      <cdr:y>0.30708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3829068" y="1048286"/>
          <a:ext cx="1066782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8/9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0.22564</cdr:x>
      <cdr:y>0.72063</cdr:y>
    </cdr:from>
    <cdr:to>
      <cdr:x>0.27632</cdr:x>
      <cdr:y>0.79496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1955800" y="45370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cdr:txBody>
    </cdr:sp>
  </cdr:relSizeAnchor>
  <cdr:relSizeAnchor xmlns:cdr="http://schemas.openxmlformats.org/drawingml/2006/chartDrawing">
    <cdr:from>
      <cdr:x>0.49597</cdr:x>
      <cdr:y>0.79929</cdr:y>
    </cdr:from>
    <cdr:to>
      <cdr:x>0.54665</cdr:x>
      <cdr:y>0.87363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4298950" y="50323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0.7545</cdr:x>
      <cdr:y>0.48872</cdr:y>
    </cdr:from>
    <cdr:to>
      <cdr:x>0.8525</cdr:x>
      <cdr:y>0.64663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9000000}"/>
            </a:ext>
          </a:extLst>
        </cdr:cNvPr>
        <cdr:cNvSpPr txBox="1"/>
      </cdr:nvSpPr>
      <cdr:spPr>
        <a:xfrm xmlns:a="http://schemas.openxmlformats.org/drawingml/2006/main">
          <a:off x="13521097" y="2336573"/>
          <a:ext cx="1756220" cy="754970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Virginia Tech's</a:t>
          </a:r>
          <a:r>
            <a:rPr lang="en-US" sz="1400" baseline="0"/>
            <a:t> proposed  boundary contour for organics</a:t>
          </a:r>
          <a:endParaRPr lang="en-US" sz="1400"/>
        </a:p>
      </cdr:txBody>
    </cdr:sp>
  </cdr:relSizeAnchor>
  <cdr:relSizeAnchor xmlns:cdr="http://schemas.openxmlformats.org/drawingml/2006/chartDrawing">
    <cdr:from>
      <cdr:x>0.24951</cdr:x>
      <cdr:y>0.70119</cdr:y>
    </cdr:from>
    <cdr:to>
      <cdr:x>0.88573</cdr:x>
      <cdr:y>0.7014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>
          <a:off x="4268952" y="4458093"/>
          <a:ext cx="10885267" cy="1335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0.24652</cdr:x>
      <cdr:y>0.42991</cdr:y>
    </cdr:from>
    <cdr:to>
      <cdr:x>0.88259</cdr:x>
      <cdr:y>0.42991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4000000}"/>
            </a:ext>
          </a:extLst>
        </cdr:cNvPr>
        <cdr:cNvCxnSpPr/>
      </cdr:nvCxnSpPr>
      <cdr:spPr>
        <a:xfrm xmlns:a="http://schemas.openxmlformats.org/drawingml/2006/main">
          <a:off x="4251175" y="2688100"/>
          <a:ext cx="10968698" cy="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0.21086</cdr:x>
      <cdr:y>0.43179</cdr:y>
    </cdr:from>
    <cdr:to>
      <cdr:x>0.6565</cdr:x>
      <cdr:y>0.86704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EB7FA128-1E06-4BCC-86AE-60E125F3924B}"/>
            </a:ext>
          </a:extLst>
        </cdr:cNvPr>
        <cdr:cNvCxnSpPr/>
      </cdr:nvCxnSpPr>
      <cdr:spPr>
        <a:xfrm xmlns:a="http://schemas.openxmlformats.org/drawingml/2006/main" flipV="1">
          <a:off x="3607593" y="2745321"/>
          <a:ext cx="7624575" cy="276727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0.51693</cdr:x>
      <cdr:y>0.23096</cdr:y>
    </cdr:from>
    <cdr:to>
      <cdr:x>0.62059</cdr:x>
      <cdr:y>0.39845</cdr:y>
    </cdr:to>
    <cdr:sp macro="" textlink="">
      <cdr:nvSpPr>
        <cdr:cNvPr id="16" name="TextBox 8">
          <a:extLst xmlns:a="http://schemas.openxmlformats.org/drawingml/2006/main">
            <a:ext uri="{FF2B5EF4-FFF2-40B4-BE49-F238E27FC236}">
              <a16:creationId xmlns:a16="http://schemas.microsoft.com/office/drawing/2014/main" id="{D6E6F0C6-CD0B-458D-A184-0A935A2F6775}"/>
            </a:ext>
          </a:extLst>
        </cdr:cNvPr>
        <cdr:cNvSpPr txBox="1"/>
      </cdr:nvSpPr>
      <cdr:spPr>
        <a:xfrm xmlns:a="http://schemas.openxmlformats.org/drawingml/2006/main">
          <a:off x="9263699" y="1104221"/>
          <a:ext cx="1857650" cy="800779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aseline="0"/>
            <a:t>Boundary contour for organics if existing lines are extended</a:t>
          </a:r>
          <a:endParaRPr lang="en-US" sz="1400"/>
        </a:p>
      </cdr:txBody>
    </cdr:sp>
  </cdr:relSizeAnchor>
  <cdr:relSizeAnchor xmlns:cdr="http://schemas.openxmlformats.org/drawingml/2006/chartDrawing">
    <cdr:from>
      <cdr:x>0.43839</cdr:x>
      <cdr:y>0.31471</cdr:y>
    </cdr:from>
    <cdr:to>
      <cdr:x>0.51693</cdr:x>
      <cdr:y>0.40642</cdr:y>
    </cdr:to>
    <cdr:cxnSp macro="">
      <cdr:nvCxnSpPr>
        <cdr:cNvPr id="18" name="Straight Arrow Connector 17">
          <a:extLst xmlns:a="http://schemas.openxmlformats.org/drawingml/2006/main">
            <a:ext uri="{FF2B5EF4-FFF2-40B4-BE49-F238E27FC236}">
              <a16:creationId xmlns:a16="http://schemas.microsoft.com/office/drawing/2014/main" id="{AC4688BB-CFC8-4F57-ACE7-7EEE68CC0FB0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7856215" y="1504611"/>
          <a:ext cx="1407484" cy="43848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0.4606</cdr:x>
      <cdr:y>0.31471</cdr:y>
    </cdr:from>
    <cdr:to>
      <cdr:x>0.51693</cdr:x>
      <cdr:y>0.59643</cdr:y>
    </cdr:to>
    <cdr:cxnSp macro="">
      <cdr:nvCxnSpPr>
        <cdr:cNvPr id="21" name="Straight Arrow Connector 20">
          <a:extLst xmlns:a="http://schemas.openxmlformats.org/drawingml/2006/main">
            <a:ext uri="{FF2B5EF4-FFF2-40B4-BE49-F238E27FC236}">
              <a16:creationId xmlns:a16="http://schemas.microsoft.com/office/drawing/2014/main" id="{9024C4DD-BC76-4394-9AD2-9FCDAFC0D4BC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8254231" y="1504611"/>
          <a:ext cx="1009468" cy="134692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0.66239</cdr:x>
      <cdr:y>0.56768</cdr:y>
    </cdr:from>
    <cdr:to>
      <cdr:x>0.7545</cdr:x>
      <cdr:y>0.68337</cdr:y>
    </cdr:to>
    <cdr:cxnSp macro="">
      <cdr:nvCxnSpPr>
        <cdr:cNvPr id="26" name="Straight Arrow Connector 25">
          <a:extLst xmlns:a="http://schemas.openxmlformats.org/drawingml/2006/main">
            <a:ext uri="{FF2B5EF4-FFF2-40B4-BE49-F238E27FC236}">
              <a16:creationId xmlns:a16="http://schemas.microsoft.com/office/drawing/2014/main" id="{8BBBA764-E345-49F8-B09D-BAB030F342B5}"/>
            </a:ext>
          </a:extLst>
        </cdr:cNvPr>
        <cdr:cNvCxnSpPr>
          <a:stCxn xmlns:a="http://schemas.openxmlformats.org/drawingml/2006/main" id="2" idx="1"/>
        </cdr:cNvCxnSpPr>
      </cdr:nvCxnSpPr>
      <cdr:spPr>
        <a:xfrm xmlns:a="http://schemas.openxmlformats.org/drawingml/2006/main" flipH="1">
          <a:off x="11870431" y="2714058"/>
          <a:ext cx="1650666" cy="553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0.15929</cdr:x>
      <cdr:y>0.69972</cdr:y>
    </cdr:from>
    <cdr:to>
      <cdr:x>0.25087</cdr:x>
      <cdr:y>0.87965</cdr:y>
    </cdr:to>
    <cdr:cxnSp macro="">
      <cdr:nvCxnSpPr>
        <cdr:cNvPr id="23" name="Straight Connector 2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 flipV="1">
          <a:off x="2725284" y="4448783"/>
          <a:ext cx="1566919" cy="1143994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0.11518</cdr:x>
      <cdr:y>0.0506</cdr:y>
    </cdr:from>
    <cdr:to>
      <cdr:x>0.22842</cdr:x>
      <cdr:y>0.09673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561975" y="323850"/>
          <a:ext cx="552450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Dense Sand</a:t>
          </a:r>
        </a:p>
      </cdr:txBody>
    </cdr:sp>
  </cdr:relSizeAnchor>
  <cdr:relSizeAnchor xmlns:cdr="http://schemas.openxmlformats.org/drawingml/2006/chartDrawing">
    <cdr:from>
      <cdr:x>0.22016</cdr:x>
      <cdr:y>0.06845</cdr:y>
    </cdr:from>
    <cdr:to>
      <cdr:x>0.42313</cdr:x>
      <cdr:y>0.09673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1074145" y="438150"/>
          <a:ext cx="990277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aseline="0"/>
            <a:t>Sands</a:t>
          </a:r>
          <a:endParaRPr lang="en-US" sz="800"/>
        </a:p>
      </cdr:txBody>
    </cdr:sp>
  </cdr:relSizeAnchor>
  <cdr:relSizeAnchor xmlns:cdr="http://schemas.openxmlformats.org/drawingml/2006/chartDrawing">
    <cdr:from>
      <cdr:x>0.42169</cdr:x>
      <cdr:y>0.07003</cdr:y>
    </cdr:from>
    <cdr:to>
      <cdr:x>0.57534</cdr:x>
      <cdr:y>0.09673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2044170" y="448235"/>
          <a:ext cx="744823" cy="170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Sand</a:t>
          </a:r>
          <a:r>
            <a:rPr lang="en-US" sz="1050" baseline="0"/>
            <a:t> Mix</a:t>
          </a:r>
        </a:p>
      </cdr:txBody>
    </cdr:sp>
  </cdr:relSizeAnchor>
  <cdr:relSizeAnchor xmlns:cdr="http://schemas.openxmlformats.org/drawingml/2006/chartDrawing">
    <cdr:from>
      <cdr:x>0.56253</cdr:x>
      <cdr:y>0.06828</cdr:y>
    </cdr:from>
    <cdr:to>
      <cdr:x>0.69501</cdr:x>
      <cdr:y>0.09673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726894" y="437029"/>
          <a:ext cx="642199" cy="182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/>
            <a:t>Silt</a:t>
          </a:r>
          <a:r>
            <a:rPr lang="en-US" sz="1050" baseline="0"/>
            <a:t> Mix</a:t>
          </a:r>
          <a:endParaRPr lang="en-US" sz="1050"/>
        </a:p>
      </cdr:txBody>
    </cdr:sp>
  </cdr:relSizeAnchor>
  <cdr:relSizeAnchor xmlns:cdr="http://schemas.openxmlformats.org/drawingml/2006/chartDrawing">
    <cdr:from>
      <cdr:x>0.67179</cdr:x>
      <cdr:y>0.06994</cdr:y>
    </cdr:from>
    <cdr:to>
      <cdr:x>0.85027</cdr:x>
      <cdr:y>0.09673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277617" y="447675"/>
          <a:ext cx="870792" cy="171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Clay</a:t>
          </a:r>
          <a:endParaRPr lang="en-US" sz="1100"/>
        </a:p>
      </cdr:txBody>
    </cdr:sp>
  </cdr:relSizeAnchor>
  <cdr:relSizeAnchor xmlns:cdr="http://schemas.openxmlformats.org/drawingml/2006/chartDrawing">
    <cdr:from>
      <cdr:x>0.85314</cdr:x>
      <cdr:y>0.06845</cdr:y>
    </cdr:from>
    <cdr:to>
      <cdr:x>0.9859</cdr:x>
      <cdr:y>0.09673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4162426" y="438149"/>
          <a:ext cx="647699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Organic</a:t>
          </a:r>
          <a:endParaRPr lang="en-US" sz="12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95</xdr:col>
      <xdr:colOff>0</xdr:colOff>
      <xdr:row>10</xdr:row>
      <xdr:rowOff>0</xdr:rowOff>
    </xdr:from>
    <xdr:to>
      <xdr:col>106</xdr:col>
      <xdr:colOff>114300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5EBFD-9FC8-480D-B6A0-221D908F2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107</xdr:col>
      <xdr:colOff>0</xdr:colOff>
      <xdr:row>10</xdr:row>
      <xdr:rowOff>0</xdr:rowOff>
    </xdr:from>
    <xdr:to>
      <xdr:col>118</xdr:col>
      <xdr:colOff>400050</xdr:colOff>
      <xdr:row>35</xdr:row>
      <xdr:rowOff>175260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21E3B06-ECC5-427A-8C80-EAA92B5FF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95</xdr:col>
      <xdr:colOff>0</xdr:colOff>
      <xdr:row>37</xdr:row>
      <xdr:rowOff>0</xdr:rowOff>
    </xdr:from>
    <xdr:to>
      <xdr:col>106</xdr:col>
      <xdr:colOff>57150</xdr:colOff>
      <xdr:row>62</xdr:row>
      <xdr:rowOff>171450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4C3E42C0-C515-4F33-A61E-61EEA68B3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107</xdr:col>
      <xdr:colOff>0</xdr:colOff>
      <xdr:row>37</xdr:row>
      <xdr:rowOff>0</xdr:rowOff>
    </xdr:from>
    <xdr:to>
      <xdr:col>135</xdr:col>
      <xdr:colOff>389659</xdr:colOff>
      <xdr:row>62</xdr:row>
      <xdr:rowOff>154578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5AC9D273-D60F-44F6-AAE4-6C95071D4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95</xdr:col>
      <xdr:colOff>0</xdr:colOff>
      <xdr:row>64</xdr:row>
      <xdr:rowOff>0</xdr:rowOff>
    </xdr:from>
    <xdr:to>
      <xdr:col>106</xdr:col>
      <xdr:colOff>95250</xdr:colOff>
      <xdr:row>89</xdr:row>
      <xdr:rowOff>171450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5A44271F-1AB1-43AB-AA9F-BFE4FD08D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0</xdr:colOff>
      <xdr:row>10</xdr:row>
      <xdr:rowOff>0</xdr:rowOff>
    </xdr:from>
    <xdr:to>
      <xdr:col>55</xdr:col>
      <xdr:colOff>2136</xdr:colOff>
      <xdr:row>43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C01ACA-CD43-4165-9E3F-01909D515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866</xdr:colOff>
      <xdr:row>10</xdr:row>
      <xdr:rowOff>0</xdr:rowOff>
    </xdr:from>
    <xdr:to>
      <xdr:col>65</xdr:col>
      <xdr:colOff>2136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0E0A437-A95A-43DA-9B30-503A00333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866</xdr:colOff>
      <xdr:row>10</xdr:row>
      <xdr:rowOff>0</xdr:rowOff>
    </xdr:from>
    <xdr:to>
      <xdr:col>70</xdr:col>
      <xdr:colOff>0</xdr:colOff>
      <xdr:row>43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EB0A1EB-831C-482A-BD6A-AE7A56E28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70</xdr:col>
      <xdr:colOff>0</xdr:colOff>
      <xdr:row>10</xdr:row>
      <xdr:rowOff>0</xdr:rowOff>
    </xdr:from>
    <xdr:to>
      <xdr:col>75</xdr:col>
      <xdr:colOff>0</xdr:colOff>
      <xdr:row>43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F452B4-4055-421D-9E72-C5DED6D89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84</xdr:col>
      <xdr:colOff>0</xdr:colOff>
      <xdr:row>45</xdr:row>
      <xdr:rowOff>0</xdr:rowOff>
    </xdr:from>
    <xdr:ext cx="4365625" cy="2428874"/>
    <xdr:pic>
      <xdr:nvPicPr>
        <xdr:cNvPr id="11" name="Picture 10">
          <a:extLst>
            <a:ext uri="{FF2B5EF4-FFF2-40B4-BE49-F238E27FC236}">
              <a16:creationId xmlns:a16="http://schemas.microsoft.com/office/drawing/2014/main" id="{79B76720-6253-4A7F-B327-D59CA7FBF8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475" t="64775" r="1795" b="927"/>
        <a:stretch/>
      </xdr:blipFill>
      <xdr:spPr>
        <a:xfrm>
          <a:off x="61864875" y="8991600"/>
          <a:ext cx="4365625" cy="2428874"/>
        </a:xfrm>
        <a:prstGeom prst="rect">
          <a:avLst/>
        </a:prstGeom>
      </xdr:spPr>
    </xdr:pic>
    <xdr:clientData/>
  </xdr:oneCellAnchor>
  <xdr:twoCellAnchor>
    <xdr:from>
      <xdr:col>83</xdr:col>
      <xdr:colOff>0</xdr:colOff>
      <xdr:row>10</xdr:row>
      <xdr:rowOff>0</xdr:rowOff>
    </xdr:from>
    <xdr:to>
      <xdr:col>88</xdr:col>
      <xdr:colOff>5899</xdr:colOff>
      <xdr:row>43</xdr:row>
      <xdr:rowOff>115956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0E06770-8192-4169-B106-B8F8EDB46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88</xdr:col>
      <xdr:colOff>0</xdr:colOff>
      <xdr:row>10</xdr:row>
      <xdr:rowOff>0</xdr:rowOff>
    </xdr:from>
    <xdr:to>
      <xdr:col>93</xdr:col>
      <xdr:colOff>5897</xdr:colOff>
      <xdr:row>43</xdr:row>
      <xdr:rowOff>115956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AED4E1-4B0B-43EA-96E7-4B73D5AE3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0</xdr:colOff>
      <xdr:row>10</xdr:row>
      <xdr:rowOff>0</xdr:rowOff>
    </xdr:from>
    <xdr:to>
      <xdr:col>82</xdr:col>
      <xdr:colOff>611731</xdr:colOff>
      <xdr:row>43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49D78A0-A66F-41A7-92B7-61E3AC55F0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0</xdr:colOff>
      <xdr:row>10</xdr:row>
      <xdr:rowOff>0</xdr:rowOff>
    </xdr:from>
    <xdr:to>
      <xdr:col>60</xdr:col>
      <xdr:colOff>1269</xdr:colOff>
      <xdr:row>43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28ED43B-6E71-42BD-9985-CF1142A74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0.658</cdr:x>
      <cdr:y>0.10256</cdr:y>
    </cdr:from>
    <cdr:to>
      <cdr:x>0.91</cdr:x>
      <cdr:y>0.91026</cdr:y>
    </cdr:to>
    <cdr:sp macro="" textlink="">
      <cdr:nvSpPr>
        <cdr:cNvPr id="2" name="Frame 1">
          <a:extLst xmlns:a="http://schemas.openxmlformats.org/drawingml/2006/main">
            <a:ext uri="{FF2B5EF4-FFF2-40B4-BE49-F238E27FC236}">
              <a16:creationId xmlns:a16="http://schemas.microsoft.com/office/drawing/2014/main" id="{AA635D0C-E08D-4B63-B0D9-FB5CA4F84800}"/>
            </a:ext>
          </a:extLst>
        </cdr:cNvPr>
        <cdr:cNvSpPr/>
      </cdr:nvSpPr>
      <cdr:spPr>
        <a:xfrm xmlns:a="http://schemas.openxmlformats.org/drawingml/2006/main">
          <a:off x="4476751" y="653143"/>
          <a:ext cx="1714500" cy="5143500"/>
        </a:xfrm>
        <a:prstGeom xmlns:a="http://schemas.openxmlformats.org/drawingml/2006/main" prst="frame">
          <a:avLst>
            <a:gd name="adj1" fmla="val 962"/>
          </a:avLst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0.21416</cdr:x>
      <cdr:y>0.15885</cdr:y>
    </cdr:from>
    <cdr:to>
      <cdr:x>0.26484</cdr:x>
      <cdr:y>0.23318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856245" y="10001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0.32234</cdr:x>
      <cdr:y>0.29551</cdr:y>
    </cdr:from>
    <cdr:to>
      <cdr:x>0.37302</cdr:x>
      <cdr:y>0.36985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2794000" y="186055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0.40696</cdr:x>
      <cdr:y>0.42713</cdr:y>
    </cdr:from>
    <cdr:to>
      <cdr:x>0.45764</cdr:x>
      <cdr:y>0.50147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3527425" y="26892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0.45751</cdr:x>
      <cdr:y>0.5058</cdr:y>
    </cdr:from>
    <cdr:to>
      <cdr:x>0.50819</cdr:x>
      <cdr:y>0.58013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3965575" y="318452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0.40366</cdr:x>
      <cdr:y>0.71004</cdr:y>
    </cdr:from>
    <cdr:to>
      <cdr:x>0.45434</cdr:x>
      <cdr:y>0.78437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3498850" y="4470400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0.52344</cdr:x>
      <cdr:y>0.2123</cdr:y>
    </cdr:from>
    <cdr:to>
      <cdr:x>0.66927</cdr:x>
      <cdr:y>0.30708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3829068" y="1048286"/>
          <a:ext cx="1066782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8/9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0.22564</cdr:x>
      <cdr:y>0.72063</cdr:y>
    </cdr:from>
    <cdr:to>
      <cdr:x>0.27632</cdr:x>
      <cdr:y>0.79496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1955800" y="45370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cdr:txBody>
    </cdr:sp>
  </cdr:relSizeAnchor>
  <cdr:relSizeAnchor xmlns:cdr="http://schemas.openxmlformats.org/drawingml/2006/chartDrawing">
    <cdr:from>
      <cdr:x>0.49597</cdr:x>
      <cdr:y>0.79929</cdr:y>
    </cdr:from>
    <cdr:to>
      <cdr:x>0.54665</cdr:x>
      <cdr:y>0.87363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4298950" y="5032375"/>
          <a:ext cx="439279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2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0.7545</cdr:x>
      <cdr:y>0.48872</cdr:y>
    </cdr:from>
    <cdr:to>
      <cdr:x>0.8525</cdr:x>
      <cdr:y>0.64663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9000000}"/>
            </a:ext>
          </a:extLst>
        </cdr:cNvPr>
        <cdr:cNvSpPr txBox="1"/>
      </cdr:nvSpPr>
      <cdr:spPr>
        <a:xfrm xmlns:a="http://schemas.openxmlformats.org/drawingml/2006/main">
          <a:off x="13521097" y="2336573"/>
          <a:ext cx="1756220" cy="754970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Virginia Tech's</a:t>
          </a:r>
          <a:r>
            <a:rPr lang="en-US" sz="1400" baseline="0"/>
            <a:t> proposed  boundary contour for organics</a:t>
          </a:r>
          <a:endParaRPr lang="en-US" sz="1400"/>
        </a:p>
      </cdr:txBody>
    </cdr:sp>
  </cdr:relSizeAnchor>
  <cdr:relSizeAnchor xmlns:cdr="http://schemas.openxmlformats.org/drawingml/2006/chartDrawing">
    <cdr:from>
      <cdr:x>0.24951</cdr:x>
      <cdr:y>0.70119</cdr:y>
    </cdr:from>
    <cdr:to>
      <cdr:x>0.88573</cdr:x>
      <cdr:y>0.7014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>
          <a:off x="4268952" y="4458093"/>
          <a:ext cx="10885267" cy="1335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0.24652</cdr:x>
      <cdr:y>0.42991</cdr:y>
    </cdr:from>
    <cdr:to>
      <cdr:x>0.88259</cdr:x>
      <cdr:y>0.42991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4000000}"/>
            </a:ext>
          </a:extLst>
        </cdr:cNvPr>
        <cdr:cNvCxnSpPr/>
      </cdr:nvCxnSpPr>
      <cdr:spPr>
        <a:xfrm xmlns:a="http://schemas.openxmlformats.org/drawingml/2006/main">
          <a:off x="4251175" y="2688100"/>
          <a:ext cx="10968698" cy="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0.21086</cdr:x>
      <cdr:y>0.43179</cdr:y>
    </cdr:from>
    <cdr:to>
      <cdr:x>0.6565</cdr:x>
      <cdr:y>0.86704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EB7FA128-1E06-4BCC-86AE-60E125F3924B}"/>
            </a:ext>
          </a:extLst>
        </cdr:cNvPr>
        <cdr:cNvCxnSpPr/>
      </cdr:nvCxnSpPr>
      <cdr:spPr>
        <a:xfrm xmlns:a="http://schemas.openxmlformats.org/drawingml/2006/main" flipV="1">
          <a:off x="3607593" y="2745321"/>
          <a:ext cx="7624575" cy="276727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0.51693</cdr:x>
      <cdr:y>0.23096</cdr:y>
    </cdr:from>
    <cdr:to>
      <cdr:x>0.62059</cdr:x>
      <cdr:y>0.39845</cdr:y>
    </cdr:to>
    <cdr:sp macro="" textlink="">
      <cdr:nvSpPr>
        <cdr:cNvPr id="16" name="TextBox 8">
          <a:extLst xmlns:a="http://schemas.openxmlformats.org/drawingml/2006/main">
            <a:ext uri="{FF2B5EF4-FFF2-40B4-BE49-F238E27FC236}">
              <a16:creationId xmlns:a16="http://schemas.microsoft.com/office/drawing/2014/main" id="{D6E6F0C6-CD0B-458D-A184-0A935A2F6775}"/>
            </a:ext>
          </a:extLst>
        </cdr:cNvPr>
        <cdr:cNvSpPr txBox="1"/>
      </cdr:nvSpPr>
      <cdr:spPr>
        <a:xfrm xmlns:a="http://schemas.openxmlformats.org/drawingml/2006/main">
          <a:off x="9263699" y="1104221"/>
          <a:ext cx="1857650" cy="800779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aseline="0"/>
            <a:t>Boundary contour for organics if existing lines are extended</a:t>
          </a:r>
          <a:endParaRPr lang="en-US" sz="1400"/>
        </a:p>
      </cdr:txBody>
    </cdr:sp>
  </cdr:relSizeAnchor>
  <cdr:relSizeAnchor xmlns:cdr="http://schemas.openxmlformats.org/drawingml/2006/chartDrawing">
    <cdr:from>
      <cdr:x>0.43839</cdr:x>
      <cdr:y>0.31471</cdr:y>
    </cdr:from>
    <cdr:to>
      <cdr:x>0.51693</cdr:x>
      <cdr:y>0.40642</cdr:y>
    </cdr:to>
    <cdr:cxnSp macro="">
      <cdr:nvCxnSpPr>
        <cdr:cNvPr id="18" name="Straight Arrow Connector 17">
          <a:extLst xmlns:a="http://schemas.openxmlformats.org/drawingml/2006/main">
            <a:ext uri="{FF2B5EF4-FFF2-40B4-BE49-F238E27FC236}">
              <a16:creationId xmlns:a16="http://schemas.microsoft.com/office/drawing/2014/main" id="{AC4688BB-CFC8-4F57-ACE7-7EEE68CC0FB0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7856215" y="1504611"/>
          <a:ext cx="1407484" cy="43848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0.4606</cdr:x>
      <cdr:y>0.31471</cdr:y>
    </cdr:from>
    <cdr:to>
      <cdr:x>0.51693</cdr:x>
      <cdr:y>0.59643</cdr:y>
    </cdr:to>
    <cdr:cxnSp macro="">
      <cdr:nvCxnSpPr>
        <cdr:cNvPr id="21" name="Straight Arrow Connector 20">
          <a:extLst xmlns:a="http://schemas.openxmlformats.org/drawingml/2006/main">
            <a:ext uri="{FF2B5EF4-FFF2-40B4-BE49-F238E27FC236}">
              <a16:creationId xmlns:a16="http://schemas.microsoft.com/office/drawing/2014/main" id="{9024C4DD-BC76-4394-9AD2-9FCDAFC0D4BC}"/>
            </a:ext>
          </a:extLst>
        </cdr:cNvPr>
        <cdr:cNvCxnSpPr>
          <a:stCxn xmlns:a="http://schemas.openxmlformats.org/drawingml/2006/main" id="16" idx="1"/>
        </cdr:cNvCxnSpPr>
      </cdr:nvCxnSpPr>
      <cdr:spPr>
        <a:xfrm xmlns:a="http://schemas.openxmlformats.org/drawingml/2006/main" flipH="1">
          <a:off x="8254231" y="1504611"/>
          <a:ext cx="1009468" cy="134692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0.66239</cdr:x>
      <cdr:y>0.56768</cdr:y>
    </cdr:from>
    <cdr:to>
      <cdr:x>0.7545</cdr:x>
      <cdr:y>0.68337</cdr:y>
    </cdr:to>
    <cdr:cxnSp macro="">
      <cdr:nvCxnSpPr>
        <cdr:cNvPr id="26" name="Straight Arrow Connector 25">
          <a:extLst xmlns:a="http://schemas.openxmlformats.org/drawingml/2006/main">
            <a:ext uri="{FF2B5EF4-FFF2-40B4-BE49-F238E27FC236}">
              <a16:creationId xmlns:a16="http://schemas.microsoft.com/office/drawing/2014/main" id="{8BBBA764-E345-49F8-B09D-BAB030F342B5}"/>
            </a:ext>
          </a:extLst>
        </cdr:cNvPr>
        <cdr:cNvCxnSpPr>
          <a:stCxn xmlns:a="http://schemas.openxmlformats.org/drawingml/2006/main" id="2" idx="1"/>
        </cdr:cNvCxnSpPr>
      </cdr:nvCxnSpPr>
      <cdr:spPr>
        <a:xfrm xmlns:a="http://schemas.openxmlformats.org/drawingml/2006/main" flipH="1">
          <a:off x="11870431" y="2714058"/>
          <a:ext cx="1650666" cy="553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0.15929</cdr:x>
      <cdr:y>0.69972</cdr:y>
    </cdr:from>
    <cdr:to>
      <cdr:x>0.25087</cdr:x>
      <cdr:y>0.87965</cdr:y>
    </cdr:to>
    <cdr:cxnSp macro="">
      <cdr:nvCxnSpPr>
        <cdr:cNvPr id="23" name="Straight Connector 22">
          <a:extLst xmlns:a="http://schemas.openxmlformats.org/drawingml/2006/main">
            <a:ext uri="{FF2B5EF4-FFF2-40B4-BE49-F238E27FC236}">
              <a16:creationId xmlns:a16="http://schemas.microsoft.com/office/drawing/2014/main" id="{FF25DBE5-5B3A-4429-ACFB-571C5A97328E}"/>
            </a:ext>
          </a:extLst>
        </cdr:cNvPr>
        <cdr:cNvCxnSpPr/>
      </cdr:nvCxnSpPr>
      <cdr:spPr>
        <a:xfrm xmlns:a="http://schemas.openxmlformats.org/drawingml/2006/main" flipV="1">
          <a:off x="2725284" y="4448783"/>
          <a:ext cx="1566919" cy="1143994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0.11518</cdr:x>
      <cdr:y>0.0506</cdr:y>
    </cdr:from>
    <cdr:to>
      <cdr:x>0.22842</cdr:x>
      <cdr:y>0.09673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>
          <a:off x="561975" y="323850"/>
          <a:ext cx="552450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Dense Sand</a:t>
          </a:r>
        </a:p>
      </cdr:txBody>
    </cdr:sp>
  </cdr:relSizeAnchor>
  <cdr:relSizeAnchor xmlns:cdr="http://schemas.openxmlformats.org/drawingml/2006/chartDrawing">
    <cdr:from>
      <cdr:x>0.22016</cdr:x>
      <cdr:y>0.06845</cdr:y>
    </cdr:from>
    <cdr:to>
      <cdr:x>0.42313</cdr:x>
      <cdr:y>0.09673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1074145" y="438150"/>
          <a:ext cx="990277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aseline="0"/>
            <a:t>Sands</a:t>
          </a:r>
          <a:endParaRPr lang="en-US" sz="800"/>
        </a:p>
      </cdr:txBody>
    </cdr:sp>
  </cdr:relSizeAnchor>
  <cdr:relSizeAnchor xmlns:cdr="http://schemas.openxmlformats.org/drawingml/2006/chartDrawing">
    <cdr:from>
      <cdr:x>0.42169</cdr:x>
      <cdr:y>0.07003</cdr:y>
    </cdr:from>
    <cdr:to>
      <cdr:x>0.57534</cdr:x>
      <cdr:y>0.09673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2044170" y="448235"/>
          <a:ext cx="744823" cy="170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Sand</a:t>
          </a:r>
          <a:r>
            <a:rPr lang="en-US" sz="1050" baseline="0"/>
            <a:t> Mix</a:t>
          </a:r>
        </a:p>
      </cdr:txBody>
    </cdr:sp>
  </cdr:relSizeAnchor>
  <cdr:relSizeAnchor xmlns:cdr="http://schemas.openxmlformats.org/drawingml/2006/chartDrawing">
    <cdr:from>
      <cdr:x>0.56253</cdr:x>
      <cdr:y>0.06828</cdr:y>
    </cdr:from>
    <cdr:to>
      <cdr:x>0.69501</cdr:x>
      <cdr:y>0.09673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726894" y="437029"/>
          <a:ext cx="642199" cy="182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/>
            <a:t>Silt</a:t>
          </a:r>
          <a:r>
            <a:rPr lang="en-US" sz="1050" baseline="0"/>
            <a:t> Mix</a:t>
          </a:r>
          <a:endParaRPr lang="en-US" sz="1050"/>
        </a:p>
      </cdr:txBody>
    </cdr:sp>
  </cdr:relSizeAnchor>
  <cdr:relSizeAnchor xmlns:cdr="http://schemas.openxmlformats.org/drawingml/2006/chartDrawing">
    <cdr:from>
      <cdr:x>0.67179</cdr:x>
      <cdr:y>0.06994</cdr:y>
    </cdr:from>
    <cdr:to>
      <cdr:x>0.85027</cdr:x>
      <cdr:y>0.09673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277617" y="447675"/>
          <a:ext cx="870792" cy="171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Clay</a:t>
          </a:r>
          <a:endParaRPr lang="en-US" sz="1100"/>
        </a:p>
      </cdr:txBody>
    </cdr:sp>
  </cdr:relSizeAnchor>
  <cdr:relSizeAnchor xmlns:cdr="http://schemas.openxmlformats.org/drawingml/2006/chartDrawing">
    <cdr:from>
      <cdr:x>0.85314</cdr:x>
      <cdr:y>0.06845</cdr:y>
    </cdr:from>
    <cdr:to>
      <cdr:x>0.9859</cdr:x>
      <cdr:y>0.09673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>
          <a:off x="4162426" y="438149"/>
          <a:ext cx="647699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/>
            <a:t>Organic</a:t>
          </a:r>
          <a:endParaRPr lang="en-US" sz="12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sumail2-my.sharepoint.com/personal/hulloa2_lsu_edu/Documents/01Research/CPRA%20organic%20classification/Python%20code/B-WSLP-Mau2.xlsx" TargetMode="External"/><Relationship Id="rId1" Type="http://schemas.openxmlformats.org/officeDocument/2006/relationships/externalLinkPath" Target="B-WSLP-Mau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r\Desktop\1-Al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CPT-03"/>
      <sheetName val="SCPT-07x"/>
      <sheetName val="SCPT-10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2.2 15T-CPT"/>
      <sheetName val="L2.2 5T-CPT"/>
      <sheetName val="L2.2 VS"/>
      <sheetName val="L2.2 B1"/>
      <sheetName val="L2.2 B2 "/>
      <sheetName val="L2.2 B3"/>
      <sheetName val="L2.2 Consol"/>
      <sheetName val="All Consol"/>
      <sheetName val="Unit Weight"/>
      <sheetName val="W9a 5T-CPT"/>
      <sheetName val="W9a 15T-CPT"/>
      <sheetName val="W9a VS"/>
      <sheetName val="W9a B1"/>
      <sheetName val="W9a B2"/>
      <sheetName val="W9a B3"/>
      <sheetName val="W9a Consol"/>
      <sheetName val="W14e2 15T-CPT"/>
      <sheetName val="W14e2 5T-CPT"/>
      <sheetName val="W14e2 VS"/>
      <sheetName val="W14e2 B1"/>
      <sheetName val="W14e2 B2"/>
      <sheetName val="W14e2 B3"/>
      <sheetName val="W14e2 Consol"/>
      <sheetName val="AutoCAD"/>
      <sheetName val="Classification"/>
      <sheetName val="5T vs 15T CPT"/>
      <sheetName val="USR vs PI,LL"/>
      <sheetName val="Best Shear"/>
      <sheetName val="5T Nkt Cal"/>
      <sheetName val="Shear"/>
      <sheetName val="Data Rating"/>
      <sheetName val="Data Check"/>
    </sheetNames>
    <sheetDataSet>
      <sheetData sheetId="0"/>
      <sheetData sheetId="1">
        <row r="50">
          <cell r="EG50">
            <v>20</v>
          </cell>
        </row>
      </sheetData>
      <sheetData sheetId="2"/>
      <sheetData sheetId="3"/>
      <sheetData sheetId="4"/>
      <sheetData sheetId="5"/>
      <sheetData sheetId="6">
        <row r="5">
          <cell r="G5">
            <v>0.36873401853249715</v>
          </cell>
        </row>
        <row r="7">
          <cell r="G7">
            <v>6.3947115826581691E-2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DD96F-EA70-45D6-B0CD-CCA34FB9DC53}">
  <dimension ref="A1:EJ1743"/>
  <sheetViews>
    <sheetView tabSelected="1" zoomScale="70" zoomScaleNormal="70" zoomScalePageLayoutView="60" workbookViewId="0">
      <pane ySplit="10" topLeftCell="A11" activePane="bottomLeft" state="frozen"/>
      <selection activeCell="H25" sqref="H25"/>
      <selection pane="bottomLeft" activeCell="H25" sqref="H25"/>
    </sheetView>
  </sheetViews>
  <sheetFormatPr defaultColWidth="9.140625" defaultRowHeight="15"/>
  <cols>
    <col min="1" max="1" width="10.5703125" style="1" customWidth="1"/>
    <col min="2" max="2" width="11" style="1" customWidth="1"/>
    <col min="3" max="3" width="10.7109375" style="75" customWidth="1"/>
    <col min="4" max="7" width="10.7109375" style="1" customWidth="1"/>
    <col min="8" max="9" width="12.5703125" style="1" customWidth="1"/>
    <col min="10" max="13" width="10.7109375" style="1" customWidth="1"/>
    <col min="14" max="14" width="13.85546875" style="1" customWidth="1"/>
    <col min="15" max="29" width="10.7109375" style="1" customWidth="1"/>
    <col min="30" max="30" width="13.28515625" style="34" customWidth="1"/>
    <col min="31" max="31" width="21.28515625" style="34" customWidth="1"/>
    <col min="32" max="32" width="12.42578125" style="34" customWidth="1"/>
    <col min="33" max="33" width="20.140625" style="35" customWidth="1"/>
    <col min="34" max="35" width="10.7109375" style="1" customWidth="1"/>
    <col min="36" max="44" width="10.85546875" style="1" customWidth="1"/>
    <col min="45" max="45" width="10.85546875" style="14" customWidth="1"/>
    <col min="46" max="46" width="23.7109375" style="14" customWidth="1"/>
    <col min="47" max="47" width="22.7109375" style="14" customWidth="1"/>
    <col min="48" max="48" width="23.85546875" style="14" customWidth="1"/>
    <col min="49" max="49" width="22.7109375" style="35" customWidth="1"/>
    <col min="50" max="70" width="9.140625" style="1" customWidth="1"/>
    <col min="71" max="106" width="9.140625" style="1"/>
    <col min="107" max="108" width="9.140625" style="1" customWidth="1"/>
    <col min="109" max="118" width="9.140625" style="1"/>
    <col min="119" max="119" width="11.28515625" style="1" customWidth="1"/>
    <col min="120" max="16384" width="9.140625" style="1"/>
  </cols>
  <sheetData>
    <row r="1" spans="1:140" ht="15.75">
      <c r="C1" s="1"/>
      <c r="D1" s="2" t="s">
        <v>0</v>
      </c>
      <c r="E1" s="3"/>
      <c r="F1" s="4"/>
      <c r="G1" s="5" t="s">
        <v>1</v>
      </c>
      <c r="H1" s="5"/>
      <c r="I1" s="5"/>
      <c r="J1" s="5"/>
      <c r="K1" s="6"/>
      <c r="L1" s="2" t="s">
        <v>2</v>
      </c>
      <c r="M1" s="4"/>
      <c r="N1" s="7">
        <f>LOOKUP(2,1/(D13:D1000&lt;&gt;""),D13:D1000)</f>
        <v>37.926048000000002</v>
      </c>
      <c r="O1" s="8" t="s">
        <v>3</v>
      </c>
      <c r="P1" s="9"/>
      <c r="Q1" s="10">
        <v>0.8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11"/>
      <c r="AF1" s="11"/>
      <c r="AG1" s="11"/>
      <c r="AH1" s="6"/>
      <c r="AI1" s="6"/>
      <c r="AJ1" s="11"/>
      <c r="AK1" s="12"/>
      <c r="AL1" s="6"/>
      <c r="AM1" s="6"/>
      <c r="AN1" s="6"/>
      <c r="AO1" s="6"/>
      <c r="AP1" s="6"/>
      <c r="AQ1" s="6"/>
      <c r="AR1" s="6"/>
      <c r="AS1" s="6"/>
      <c r="AT1" s="13" t="s">
        <v>4</v>
      </c>
      <c r="AU1" s="13" t="s">
        <v>5</v>
      </c>
      <c r="AV1" s="13" t="s">
        <v>4</v>
      </c>
      <c r="AW1" s="13" t="s">
        <v>5</v>
      </c>
      <c r="AY1" s="14"/>
    </row>
    <row r="2" spans="1:140" ht="15.75">
      <c r="C2" s="1"/>
      <c r="D2" s="2" t="s">
        <v>6</v>
      </c>
      <c r="E2" s="3"/>
      <c r="F2" s="4"/>
      <c r="G2" s="5" t="s">
        <v>7</v>
      </c>
      <c r="H2" s="5"/>
      <c r="I2" s="5"/>
      <c r="J2" s="5"/>
      <c r="K2" s="6"/>
      <c r="L2" s="2" t="s">
        <v>8</v>
      </c>
      <c r="M2" s="4"/>
      <c r="N2" s="13">
        <v>0</v>
      </c>
      <c r="O2" s="2" t="s">
        <v>9</v>
      </c>
      <c r="P2" s="4"/>
      <c r="Q2" s="13">
        <v>17</v>
      </c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11"/>
      <c r="AF2" s="11"/>
      <c r="AG2" s="11"/>
      <c r="AH2" s="6"/>
      <c r="AI2" s="6"/>
      <c r="AJ2" s="11"/>
      <c r="AK2" s="12"/>
      <c r="AL2" s="6"/>
      <c r="AM2" s="6"/>
      <c r="AN2" s="6"/>
      <c r="AO2" s="6"/>
      <c r="AP2" s="6"/>
      <c r="AQ2" s="6"/>
      <c r="AR2" s="6"/>
      <c r="AS2" s="6"/>
      <c r="AT2" s="15" t="s">
        <v>10</v>
      </c>
      <c r="AU2" s="13">
        <v>1</v>
      </c>
      <c r="AV2" s="16" t="s">
        <v>11</v>
      </c>
      <c r="AW2" s="13">
        <v>5</v>
      </c>
      <c r="AX2" s="17"/>
      <c r="AY2" s="18"/>
    </row>
    <row r="3" spans="1:140" ht="15" customHeight="1">
      <c r="C3" s="1"/>
      <c r="D3" s="2" t="s">
        <v>12</v>
      </c>
      <c r="E3" s="3"/>
      <c r="F3" s="4"/>
      <c r="G3" s="19">
        <v>44140</v>
      </c>
      <c r="H3" s="20"/>
      <c r="I3" s="20"/>
      <c r="J3" s="20"/>
      <c r="K3" s="6"/>
      <c r="L3" s="2" t="s">
        <v>13</v>
      </c>
      <c r="M3" s="4"/>
      <c r="N3" s="13">
        <v>0</v>
      </c>
      <c r="O3" s="2" t="s">
        <v>14</v>
      </c>
      <c r="P3" s="4"/>
      <c r="Q3" s="13">
        <v>20</v>
      </c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11"/>
      <c r="AF3" s="11"/>
      <c r="AG3" s="11"/>
      <c r="AH3" s="6"/>
      <c r="AI3" s="6"/>
      <c r="AJ3" s="11"/>
      <c r="AK3" s="12"/>
      <c r="AL3" s="6"/>
      <c r="AM3" s="6"/>
      <c r="AN3" s="6"/>
      <c r="AO3" s="6"/>
      <c r="AP3" s="6"/>
      <c r="AQ3" s="6"/>
      <c r="AR3" s="6"/>
      <c r="AS3" s="6"/>
      <c r="AT3" s="21" t="s">
        <v>15</v>
      </c>
      <c r="AU3" s="22">
        <v>2</v>
      </c>
      <c r="AV3" s="23" t="s">
        <v>16</v>
      </c>
      <c r="AW3" s="13">
        <v>6</v>
      </c>
      <c r="AX3" s="24"/>
      <c r="AY3" s="14"/>
    </row>
    <row r="4" spans="1:140" ht="15.75">
      <c r="A4" s="25"/>
      <c r="C4" s="1"/>
      <c r="D4" s="2" t="s">
        <v>17</v>
      </c>
      <c r="E4" s="3"/>
      <c r="F4" s="4"/>
      <c r="G4" s="20" t="s">
        <v>18</v>
      </c>
      <c r="H4" s="5"/>
      <c r="I4" s="5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11"/>
      <c r="AF4" s="11"/>
      <c r="AG4" s="11"/>
      <c r="AH4" s="6"/>
      <c r="AI4" s="6"/>
      <c r="AJ4" s="6"/>
      <c r="AK4" s="12"/>
      <c r="AL4" s="6"/>
      <c r="AM4" s="6"/>
      <c r="AN4" s="6"/>
      <c r="AO4" s="6"/>
      <c r="AP4" s="6"/>
      <c r="AQ4" s="6"/>
      <c r="AR4" s="6"/>
      <c r="AS4" s="6"/>
      <c r="AT4" s="26" t="s">
        <v>19</v>
      </c>
      <c r="AU4" s="13">
        <v>3</v>
      </c>
      <c r="AV4" s="27" t="s">
        <v>20</v>
      </c>
      <c r="AW4" s="13">
        <v>7</v>
      </c>
      <c r="AX4" s="24"/>
      <c r="AY4" s="14"/>
    </row>
    <row r="5" spans="1:140" ht="15.75">
      <c r="A5" s="25"/>
      <c r="B5" s="25"/>
      <c r="C5" s="28"/>
      <c r="D5" s="28"/>
      <c r="E5" s="28"/>
      <c r="F5" s="28"/>
      <c r="G5" s="12"/>
      <c r="H5" s="12"/>
      <c r="I5" s="12"/>
      <c r="J5" s="29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11"/>
      <c r="AF5" s="11"/>
      <c r="AG5" s="11"/>
      <c r="AH5" s="6"/>
      <c r="AI5" s="6"/>
      <c r="AJ5" s="6"/>
      <c r="AK5" s="12"/>
      <c r="AL5" s="6"/>
      <c r="AM5" s="6"/>
      <c r="AN5" s="6"/>
      <c r="AO5" s="6"/>
      <c r="AP5" s="6"/>
      <c r="AQ5" s="6"/>
      <c r="AR5" s="6"/>
      <c r="AS5" s="6"/>
      <c r="AT5" s="30" t="s">
        <v>21</v>
      </c>
      <c r="AU5" s="13">
        <v>4</v>
      </c>
      <c r="AV5" s="31" t="s">
        <v>22</v>
      </c>
      <c r="AW5" s="22" t="s">
        <v>23</v>
      </c>
      <c r="BY5" s="32">
        <v>20</v>
      </c>
      <c r="BZ5" s="32">
        <v>1.31</v>
      </c>
      <c r="CA5" s="32">
        <v>2.0499999999999998</v>
      </c>
      <c r="CB5" s="32">
        <v>2.6</v>
      </c>
      <c r="CC5" s="32">
        <v>2.95</v>
      </c>
      <c r="CD5" s="32">
        <v>3.6</v>
      </c>
    </row>
    <row r="6" spans="1:140">
      <c r="A6" s="25"/>
      <c r="B6" s="25"/>
      <c r="C6" s="33"/>
      <c r="D6" s="33"/>
      <c r="E6" s="33"/>
      <c r="F6" s="33"/>
      <c r="G6" s="25"/>
      <c r="H6" s="14"/>
      <c r="I6" s="14"/>
      <c r="AG6" s="1"/>
      <c r="AJ6" s="25"/>
      <c r="BY6" s="32">
        <v>-200</v>
      </c>
      <c r="BZ6" s="32">
        <v>1.31</v>
      </c>
      <c r="CA6" s="32">
        <v>2.0499999999999998</v>
      </c>
      <c r="CB6" s="32">
        <v>2.6</v>
      </c>
      <c r="CC6" s="32">
        <v>2.95</v>
      </c>
      <c r="CD6" s="32">
        <v>3.6</v>
      </c>
    </row>
    <row r="7" spans="1:140" ht="15.75" thickBot="1">
      <c r="A7" s="25"/>
      <c r="B7" s="25"/>
      <c r="C7" s="1"/>
      <c r="AD7" s="1"/>
      <c r="AG7" s="34"/>
      <c r="AS7" s="1"/>
      <c r="AT7" s="36"/>
      <c r="AW7" s="37"/>
    </row>
    <row r="8" spans="1:140" ht="16.5" thickTop="1" thickBot="1">
      <c r="A8" s="25"/>
      <c r="C8" s="1"/>
      <c r="E8" s="38" t="s">
        <v>24</v>
      </c>
      <c r="F8" s="39"/>
      <c r="G8" s="39"/>
      <c r="H8" s="40"/>
      <c r="I8" s="38" t="s">
        <v>25</v>
      </c>
      <c r="J8" s="40"/>
      <c r="K8" s="38" t="s">
        <v>26</v>
      </c>
      <c r="L8" s="39"/>
      <c r="M8" s="40"/>
      <c r="N8" s="38" t="s">
        <v>27</v>
      </c>
      <c r="O8" s="39"/>
      <c r="P8" s="39"/>
      <c r="Q8" s="41" t="s">
        <v>28</v>
      </c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3"/>
      <c r="AH8" s="44" t="s">
        <v>29</v>
      </c>
      <c r="AI8" s="38"/>
      <c r="AJ8" s="38" t="s">
        <v>30</v>
      </c>
      <c r="AK8" s="39"/>
      <c r="AL8" s="39"/>
      <c r="AM8" s="39"/>
      <c r="AN8" s="39"/>
      <c r="AO8" s="39"/>
      <c r="AP8" s="39"/>
      <c r="AQ8" s="39"/>
      <c r="AR8" s="39"/>
      <c r="AS8" s="40"/>
      <c r="AT8" s="38" t="s">
        <v>31</v>
      </c>
      <c r="AU8" s="39"/>
      <c r="AV8" s="39"/>
      <c r="AW8" s="40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</row>
    <row r="9" spans="1:140" ht="39" customHeight="1" thickTop="1">
      <c r="A9" s="14" t="s">
        <v>32</v>
      </c>
      <c r="C9" s="46" t="s">
        <v>33</v>
      </c>
      <c r="D9" s="14" t="s">
        <v>32</v>
      </c>
      <c r="E9" s="47" t="s">
        <v>34</v>
      </c>
      <c r="F9" s="47" t="s">
        <v>34</v>
      </c>
      <c r="G9" s="48" t="s">
        <v>35</v>
      </c>
      <c r="H9" s="49" t="s">
        <v>36</v>
      </c>
      <c r="I9" s="50" t="s">
        <v>37</v>
      </c>
      <c r="J9" s="50" t="s">
        <v>37</v>
      </c>
      <c r="K9" s="47" t="s">
        <v>38</v>
      </c>
      <c r="L9" s="48" t="s">
        <v>38</v>
      </c>
      <c r="M9" s="49" t="s">
        <v>39</v>
      </c>
      <c r="N9" s="51" t="s">
        <v>40</v>
      </c>
      <c r="O9" s="52" t="s">
        <v>41</v>
      </c>
      <c r="P9" s="52" t="s">
        <v>42</v>
      </c>
      <c r="Q9" s="53" t="s">
        <v>43</v>
      </c>
      <c r="R9" s="48" t="s">
        <v>44</v>
      </c>
      <c r="S9" s="48" t="s">
        <v>45</v>
      </c>
      <c r="T9" s="48" t="s">
        <v>46</v>
      </c>
      <c r="U9" s="51" t="s">
        <v>47</v>
      </c>
      <c r="V9" s="51" t="s">
        <v>48</v>
      </c>
      <c r="W9" s="54" t="s">
        <v>49</v>
      </c>
      <c r="X9" s="55" t="s">
        <v>50</v>
      </c>
      <c r="Y9" s="56" t="s">
        <v>51</v>
      </c>
      <c r="Z9" s="52" t="s">
        <v>52</v>
      </c>
      <c r="AA9" s="55" t="s">
        <v>53</v>
      </c>
      <c r="AB9" s="56" t="s">
        <v>54</v>
      </c>
      <c r="AC9" s="54" t="s">
        <v>55</v>
      </c>
      <c r="AD9" s="54" t="s">
        <v>56</v>
      </c>
      <c r="AE9" s="54" t="s">
        <v>57</v>
      </c>
      <c r="AF9" s="54" t="s">
        <v>58</v>
      </c>
      <c r="AG9" s="57" t="s">
        <v>59</v>
      </c>
      <c r="AH9" s="53" t="s">
        <v>60</v>
      </c>
      <c r="AI9" s="49" t="s">
        <v>61</v>
      </c>
      <c r="AJ9" s="48" t="s">
        <v>35</v>
      </c>
      <c r="AK9" s="48" t="s">
        <v>62</v>
      </c>
      <c r="AL9" s="50" t="s">
        <v>63</v>
      </c>
      <c r="AM9" s="50" t="s">
        <v>64</v>
      </c>
      <c r="AN9" s="48" t="s">
        <v>65</v>
      </c>
      <c r="AO9" s="48" t="s">
        <v>66</v>
      </c>
      <c r="AP9" s="50" t="s">
        <v>67</v>
      </c>
      <c r="AQ9" s="50" t="s">
        <v>68</v>
      </c>
      <c r="AR9" s="50" t="s">
        <v>69</v>
      </c>
      <c r="AS9" s="50" t="s">
        <v>70</v>
      </c>
      <c r="AT9" s="58" t="s">
        <v>71</v>
      </c>
      <c r="AU9" s="59" t="s">
        <v>72</v>
      </c>
      <c r="AV9" s="60" t="s">
        <v>73</v>
      </c>
      <c r="AW9" s="61" t="s">
        <v>72</v>
      </c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</row>
    <row r="10" spans="1:140" ht="18.75" customHeight="1">
      <c r="A10" s="63" t="s">
        <v>74</v>
      </c>
      <c r="C10" s="46" t="s">
        <v>75</v>
      </c>
      <c r="D10" s="14" t="s">
        <v>75</v>
      </c>
      <c r="E10" s="64" t="s">
        <v>76</v>
      </c>
      <c r="F10" s="65" t="s">
        <v>77</v>
      </c>
      <c r="G10" s="66" t="s">
        <v>77</v>
      </c>
      <c r="H10" s="66" t="s">
        <v>77</v>
      </c>
      <c r="I10" s="64" t="s">
        <v>78</v>
      </c>
      <c r="J10" s="66" t="s">
        <v>77</v>
      </c>
      <c r="K10" s="64" t="s">
        <v>78</v>
      </c>
      <c r="L10" s="66" t="s">
        <v>77</v>
      </c>
      <c r="M10" s="67" t="s">
        <v>77</v>
      </c>
      <c r="N10" s="66" t="s">
        <v>79</v>
      </c>
      <c r="O10" s="66" t="s">
        <v>77</v>
      </c>
      <c r="P10" s="66" t="s">
        <v>77</v>
      </c>
      <c r="Q10" s="68" t="s">
        <v>77</v>
      </c>
      <c r="R10" s="66" t="s">
        <v>80</v>
      </c>
      <c r="S10" s="66" t="s">
        <v>80</v>
      </c>
      <c r="T10" s="66" t="s">
        <v>81</v>
      </c>
      <c r="U10" s="66" t="s">
        <v>80</v>
      </c>
      <c r="V10" s="69" t="s">
        <v>79</v>
      </c>
      <c r="W10" s="66" t="s">
        <v>80</v>
      </c>
      <c r="X10" s="69" t="s">
        <v>82</v>
      </c>
      <c r="Y10" s="70" t="s">
        <v>83</v>
      </c>
      <c r="Z10" s="66" t="s">
        <v>80</v>
      </c>
      <c r="AA10" s="69" t="s">
        <v>77</v>
      </c>
      <c r="AB10" s="70" t="s">
        <v>84</v>
      </c>
      <c r="AC10" s="66" t="s">
        <v>80</v>
      </c>
      <c r="AD10" s="66" t="s">
        <v>81</v>
      </c>
      <c r="AE10" s="66" t="s">
        <v>81</v>
      </c>
      <c r="AF10" s="66" t="s">
        <v>81</v>
      </c>
      <c r="AG10" s="66" t="s">
        <v>81</v>
      </c>
      <c r="AH10" s="66" t="s">
        <v>80</v>
      </c>
      <c r="AI10" s="67" t="s">
        <v>80</v>
      </c>
      <c r="AJ10" s="66" t="s">
        <v>85</v>
      </c>
      <c r="AK10" s="66" t="s">
        <v>80</v>
      </c>
      <c r="AL10" s="66" t="s">
        <v>80</v>
      </c>
      <c r="AM10" s="66" t="s">
        <v>80</v>
      </c>
      <c r="AN10" s="66" t="s">
        <v>80</v>
      </c>
      <c r="AO10" s="66" t="s">
        <v>86</v>
      </c>
      <c r="AP10" s="66" t="s">
        <v>80</v>
      </c>
      <c r="AQ10" s="66" t="s">
        <v>80</v>
      </c>
      <c r="AR10" s="66" t="s">
        <v>80</v>
      </c>
      <c r="AS10" s="66" t="s">
        <v>80</v>
      </c>
      <c r="AT10" s="71"/>
      <c r="AU10" s="72"/>
      <c r="AV10" s="73"/>
      <c r="AW10" s="74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</row>
    <row r="11" spans="1:140">
      <c r="D11" s="14">
        <v>3.2808000000000002</v>
      </c>
      <c r="E11" s="76"/>
      <c r="F11" s="14">
        <v>10.44</v>
      </c>
      <c r="G11" s="14"/>
      <c r="H11" s="37"/>
      <c r="I11" s="14"/>
      <c r="J11" s="14">
        <v>1.044E-2</v>
      </c>
      <c r="K11" s="77"/>
      <c r="L11" s="14">
        <v>1.044E-2</v>
      </c>
      <c r="M11" s="37">
        <v>2000</v>
      </c>
      <c r="N11" s="14"/>
      <c r="O11" s="14">
        <v>2000</v>
      </c>
      <c r="P11" s="14">
        <v>2000</v>
      </c>
      <c r="Q11" s="76">
        <v>0.33</v>
      </c>
      <c r="R11" s="14"/>
      <c r="S11" s="14"/>
      <c r="T11" s="14">
        <v>0.22</v>
      </c>
      <c r="U11" s="14"/>
      <c r="V11" s="69"/>
      <c r="W11" s="69"/>
      <c r="X11" s="69"/>
      <c r="Y11" s="78">
        <v>3.28</v>
      </c>
      <c r="Z11" s="69"/>
      <c r="AA11" s="79"/>
      <c r="AB11" s="69">
        <v>86400</v>
      </c>
      <c r="AC11" s="69"/>
      <c r="AD11" s="69">
        <v>2000</v>
      </c>
      <c r="AE11" s="80"/>
      <c r="AF11" s="69">
        <v>2000</v>
      </c>
      <c r="AG11" s="81"/>
      <c r="AH11" s="82"/>
      <c r="AI11" s="83"/>
      <c r="AJ11" s="84">
        <v>0.96</v>
      </c>
      <c r="AK11" s="14"/>
      <c r="AL11" s="14"/>
      <c r="AM11" s="14"/>
      <c r="AN11" s="14"/>
      <c r="AO11" s="14"/>
      <c r="AP11" s="14"/>
      <c r="AQ11" s="14"/>
      <c r="AR11" s="14"/>
      <c r="AT11" s="76"/>
      <c r="AW11" s="37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EJ11" s="32" t="s">
        <v>87</v>
      </c>
    </row>
    <row r="12" spans="1:140">
      <c r="E12" s="85"/>
      <c r="H12" s="35"/>
      <c r="J12" s="35"/>
      <c r="M12" s="35"/>
      <c r="Q12" s="85"/>
      <c r="V12" s="86"/>
      <c r="W12" s="86"/>
      <c r="X12" s="86"/>
      <c r="Y12" s="86"/>
      <c r="Z12" s="86"/>
      <c r="AA12" s="86"/>
      <c r="AB12" s="86"/>
      <c r="AC12" s="86"/>
      <c r="AD12" s="86"/>
      <c r="AE12" s="87"/>
      <c r="AF12" s="87"/>
      <c r="AG12" s="88"/>
      <c r="AH12" s="85"/>
      <c r="AI12" s="35"/>
      <c r="AS12" s="1"/>
      <c r="AT12" s="76"/>
      <c r="AW12" s="37"/>
    </row>
    <row r="13" spans="1:140">
      <c r="A13" s="25">
        <v>0</v>
      </c>
      <c r="C13" s="89">
        <f t="shared" ref="C13:C76" si="0">$N$2-D13</f>
        <v>0</v>
      </c>
      <c r="D13" s="84">
        <f t="shared" ref="D13:D76" si="1">A13*$D$11</f>
        <v>0</v>
      </c>
      <c r="E13" s="90">
        <v>-5.91E-2</v>
      </c>
      <c r="F13" s="91">
        <f t="shared" ref="F13:F76" si="2">$F$11*E13</f>
        <v>-0.617004</v>
      </c>
      <c r="G13" s="80">
        <f t="shared" ref="G13:G76" si="3">F13+((1-$Q$1)*L13)</f>
        <v>-0.61763040000000002</v>
      </c>
      <c r="H13" s="81">
        <f>AVERAGE(G13:G16)</f>
        <v>3.8126879999999996</v>
      </c>
      <c r="I13" s="14">
        <v>-0.1</v>
      </c>
      <c r="J13" s="92">
        <f t="shared" ref="J13:J76" si="4">$J$11*I13</f>
        <v>-1.044E-3</v>
      </c>
      <c r="K13" s="14">
        <v>-0.3</v>
      </c>
      <c r="L13" s="78">
        <f t="shared" ref="L13:L76" si="5">$L$11*K13</f>
        <v>-3.1319999999999998E-3</v>
      </c>
      <c r="M13" s="81">
        <f t="shared" ref="M13:M76" si="6">IF(D13&gt;$N$3,(62.4/$M$11)*ABS(D13-$N$3),0)</f>
        <v>0</v>
      </c>
      <c r="N13" s="14">
        <f>IF(C13&gt;-11.5,98,IF(C13&gt;-26.5,115,IF(C13&gt;-39.5,117,IF(C13&gt;-49.5,120,119))))</f>
        <v>98</v>
      </c>
      <c r="O13" s="78">
        <f t="shared" ref="O13:O76" si="7">(D13-D12)*(N13/2000)+O12</f>
        <v>0</v>
      </c>
      <c r="P13" s="78">
        <f t="shared" ref="P13:P76" si="8">IF(D13&gt;$N$3,(((N13-62.4)/$P$11)*(D13-D12))+P12,O13)</f>
        <v>0</v>
      </c>
      <c r="Q13" s="93">
        <f t="shared" ref="Q13:Q76" si="9">$Q$11*(G13-O13)</f>
        <v>-0.20381803200000001</v>
      </c>
      <c r="R13" s="80" t="e">
        <f t="shared" ref="R13:R76" si="10">Q13/P13</f>
        <v>#DIV/0!</v>
      </c>
      <c r="S13" s="80">
        <f t="shared" ref="S13:S76" si="11">AD13/J13</f>
        <v>69600</v>
      </c>
      <c r="T13" s="69">
        <f t="shared" ref="T13:T76" si="12">$T$11*P13*2000</f>
        <v>0</v>
      </c>
      <c r="U13" s="78" t="e">
        <f t="shared" ref="U13:U76" si="13">MAX(1.4,(0.27*(LOG(AO13))+0.36*(LOG(AN13))+1.236))</f>
        <v>#NUM!</v>
      </c>
      <c r="V13" s="69" t="e">
        <f t="shared" ref="V13:V76" si="14">62.4*U13</f>
        <v>#NUM!</v>
      </c>
      <c r="W13" s="80" t="e">
        <f t="shared" ref="W13:W76" ca="1" si="15">AN13/(10^(1.1268-0.2817*AQ13))</f>
        <v>#DIV/0!</v>
      </c>
      <c r="X13" s="80" t="e">
        <f t="shared" ref="X13:X76" ca="1" si="16">17.6+11*LOG(AM13)</f>
        <v>#DIV/0!</v>
      </c>
      <c r="Y13" s="94" t="e">
        <f t="shared" ref="Y13:Y76" ca="1" si="17">IF(AND(AQ13&gt;1,AQ13&lt;=3.27),$Y$11*10^(0.952-3.04*AQ13),IF(AND(AQ13&gt;3.27,AQ13&lt;4),$Y$11*10^(-4.52-1.37*AQ13),"N/A"))</f>
        <v>#DIV/0!</v>
      </c>
      <c r="Z13" s="80" t="e">
        <f t="shared" ref="Z13:Z76" ca="1" si="18">IF(AND(AQ13&gt;2.2,AM13&lt;14), AM13, IF(AND(AQ13&gt;2.2,AM13&gt;14), 14, IF(AQ13&lt;2.2, 0.0188*(10^(0.55*AQ13+1.68)), "N/A")))</f>
        <v>#DIV/0!</v>
      </c>
      <c r="AA13" s="80" t="e">
        <f t="shared" ref="AA13:AA76" ca="1" si="19">Z13*(G13-O13)</f>
        <v>#DIV/0!</v>
      </c>
      <c r="AB13" s="80" t="e">
        <f t="shared" ref="AB13:AB76" ca="1" si="20">$AB$11*Y13*AA13*2000/62.4</f>
        <v>#DIV/0!</v>
      </c>
      <c r="AC13" s="80">
        <f t="shared" ref="AC13:AC76" si="21">10.5+7*LOG(AP13)</f>
        <v>5.095802842726016</v>
      </c>
      <c r="AD13" s="69">
        <f t="shared" ref="AD13:AD76" si="22">$AD$11*(G13-O13)/$Q$2</f>
        <v>-72.662400000000005</v>
      </c>
      <c r="AE13" s="69">
        <f>AVERAGE(AD13:AD16)</f>
        <v>447.98414399999996</v>
      </c>
      <c r="AF13" s="69">
        <f t="shared" ref="AF13:AF76" si="23">$AF$11*G13/$Q$3</f>
        <v>-61.763040000000004</v>
      </c>
      <c r="AG13" s="95">
        <f>AVERAGE(AF13:AF16)</f>
        <v>381.26879999999994</v>
      </c>
      <c r="AH13" s="93" t="e">
        <f t="shared" ref="AH13:AH76" si="24">(AK13+10)/((J13/P13)+0.67)</f>
        <v>#DIV/0!</v>
      </c>
      <c r="AI13" s="81" t="e">
        <f t="shared" ref="AI13:AI76" si="25">J13/P13</f>
        <v>#DIV/0!</v>
      </c>
      <c r="AJ13" s="80">
        <f t="shared" ref="AJ13:AJ76" si="26">$AJ$11*G13</f>
        <v>-0.59292518400000005</v>
      </c>
      <c r="AK13" s="80" t="e">
        <f t="shared" ref="AK13:AK76" si="27">(G13-O13)/P13</f>
        <v>#DIV/0!</v>
      </c>
      <c r="AL13" s="78" t="e">
        <f ca="1">MIN(1,((0.381*AQ13)+(0.05*(P13/1.06)-0.15)))</f>
        <v>#DIV/0!</v>
      </c>
      <c r="AM13" s="80" t="e">
        <f ca="1">((G13-O13)/1.06)*((1.06/P13)^AL13)</f>
        <v>#DIV/0!</v>
      </c>
      <c r="AN13" s="80">
        <f>G13/1.06</f>
        <v>-0.58267018867924525</v>
      </c>
      <c r="AO13" s="80">
        <f>100*(J13/G13)</f>
        <v>0.16903313049357674</v>
      </c>
      <c r="AP13" s="80">
        <f>100*(J13/(G13-O13))</f>
        <v>0.16903313049357674</v>
      </c>
      <c r="AQ13" s="80" t="e">
        <f ca="1">SQRT(((3.47-LOG(AM13))^2)+((LOG(AP13)+1.22)^2))</f>
        <v>#DIV/0!</v>
      </c>
      <c r="AR13" s="80" t="e">
        <f t="shared" ref="AR13:AR76" si="28">SQRT(((3.47-LOG(AN13))^2)+((LOG(AO13)+1.22)^2))</f>
        <v>#NUM!</v>
      </c>
      <c r="AS13" s="78">
        <f t="shared" ref="AS13:AS76" si="29">(L13-M13)/(G13-O13)</f>
        <v>5.0709939148073013E-3</v>
      </c>
      <c r="AT13" s="96" t="e">
        <f t="shared" ref="AT13:AT76" ca="1" si="30">IF(AND((0.005*(AP13-1)-0.0003*((AP13-1)^2)-0.002)&gt;0,AM13&gt;(1/(0.005*(AP13-1)-0.0003*((AP13-1)^2)-0.002)),AP13&gt;=4.5),9,IF(AND((0.005*(AP13-1)-0.0003*((AP13-1)^2)-0.002)&gt;0,AM13&gt;(1/(0.005*(AP13-1)-0.0003*((AP13-1)^2)-0.002)),AP13&lt;4.5),8,IF(AM13&lt;12*EXP(-1.4*AP13),1,IF(AQ13&gt;3.6,2,IF(AQ13&gt;2.95,3,IF(AQ13&gt;2.6,4,IF(AQ13&gt;2.05,5,IF(AQ13&gt;1.31,6,7))))))))</f>
        <v>#DIV/0!</v>
      </c>
      <c r="AU13" s="97" t="e">
        <f t="shared" ref="AU13:AU76" ca="1" si="31">IF(AT13=9,"Very stiff fine-grained",IF(AT13=8,"Very stiff sand to clayey sand",IF(AT13=1,"Sensitive fine-grained", IF(AT13=2,"Organic",IF(AT13=3,"Clay",IF(AT13=4,"Silt mxture",IF(AT13=5,"Sand mixture",IF(AT13=6,"Sand","Gravelly sand to sand"))))))))</f>
        <v>#DIV/0!</v>
      </c>
      <c r="AV13" s="98">
        <f t="shared" ref="AV13:AV76" si="32">IF(AND((0.005*(AO13-1)-0.0003*((AO13-1)^2)-0.002)&gt;0,AN13&gt;(1/(0.005*(AO13-1)-0.0003*((AO13-1)^2)-0.002)),AO13&gt;=4.5),9,IF(AND((0.005*(AO13-1)-0.0003*((AO13-1)^2)-0.002)&gt;0,AN13&gt;(1/(0.005*(AO13-1)-0.0003*((AO13-1)^2)-0.002)),AO13&lt;4.5),8,IF(AN13&lt;12*EXP(-1.4*AO13),1,IF(AR13&gt;3.6,2,IF(AR13&gt;2.95,3,IF(AR13&gt;2.6,4,IF(AR13&gt;2.05,5,IF(AR13&gt;1.31,6,7))))))))</f>
        <v>1</v>
      </c>
      <c r="AW13" s="99" t="str">
        <f t="shared" ref="AW13:AW76" si="33">IF(AV13=9,"Very stiff fine-grained",IF(AV13=8,"Very stiff sand to clayey sand",IF(AV13=1,"Sensitive fine-grained", IF(AV13=2,"Organic",IF(AV13=3,"Clay",IF(AV13=4,"Silt mxture",IF(AV13=5,"Sand mixture",IF(AV13=6,"Sand","Gravelly sand to sand"))))))))</f>
        <v>Sensitive fine-grained</v>
      </c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</row>
    <row r="14" spans="1:140">
      <c r="A14" s="25">
        <v>0.02</v>
      </c>
      <c r="C14" s="89">
        <f t="shared" si="0"/>
        <v>-6.5616000000000008E-2</v>
      </c>
      <c r="D14" s="84">
        <f t="shared" si="1"/>
        <v>6.5616000000000008E-2</v>
      </c>
      <c r="E14" s="90">
        <v>0.38500000000000001</v>
      </c>
      <c r="F14" s="91">
        <f t="shared" si="2"/>
        <v>4.0194000000000001</v>
      </c>
      <c r="G14" s="80">
        <f t="shared" si="3"/>
        <v>4.0885128000000002</v>
      </c>
      <c r="H14" s="81">
        <f>AVERAGE(G13:G17)</f>
        <v>4.5306259200000003</v>
      </c>
      <c r="I14" s="14">
        <v>2.1</v>
      </c>
      <c r="J14" s="92">
        <f t="shared" si="4"/>
        <v>2.1923999999999999E-2</v>
      </c>
      <c r="K14" s="14">
        <v>33.1</v>
      </c>
      <c r="L14" s="78">
        <f t="shared" si="5"/>
        <v>0.34556399999999998</v>
      </c>
      <c r="M14" s="81">
        <f t="shared" si="6"/>
        <v>2.0472191999999999E-3</v>
      </c>
      <c r="N14" s="14">
        <f t="shared" ref="N14:N77" si="34">IF(C14&gt;-11.5,98,IF(C14&gt;-26.5,115,IF(C14&gt;-39.5,117,IF(C14&gt;-49.5,120,119))))</f>
        <v>98</v>
      </c>
      <c r="O14" s="78">
        <f t="shared" si="7"/>
        <v>3.2151840000000007E-3</v>
      </c>
      <c r="P14" s="78">
        <f t="shared" si="8"/>
        <v>1.1679648000000001E-3</v>
      </c>
      <c r="Q14" s="93">
        <f t="shared" si="9"/>
        <v>1.34814821328</v>
      </c>
      <c r="R14" s="80">
        <f t="shared" si="10"/>
        <v>1154.2712702300616</v>
      </c>
      <c r="S14" s="80">
        <f t="shared" si="11"/>
        <v>21922.242699378603</v>
      </c>
      <c r="T14" s="69">
        <f t="shared" si="12"/>
        <v>0.51390451200000009</v>
      </c>
      <c r="U14" s="78">
        <f t="shared" si="13"/>
        <v>1.4</v>
      </c>
      <c r="V14" s="69">
        <f t="shared" si="14"/>
        <v>87.36</v>
      </c>
      <c r="W14" s="80">
        <f t="shared" ca="1" si="15"/>
        <v>0.86809240293822187</v>
      </c>
      <c r="X14" s="80">
        <f t="shared" ca="1" si="16"/>
        <v>40.249898537037538</v>
      </c>
      <c r="Y14" s="94">
        <f t="shared" ca="1" si="17"/>
        <v>1.9839827845682839E-4</v>
      </c>
      <c r="Z14" s="80">
        <f t="shared" ca="1" si="18"/>
        <v>7.7549762262414577</v>
      </c>
      <c r="AA14" s="80">
        <f t="shared" ca="1" si="19"/>
        <v>31.681385889200904</v>
      </c>
      <c r="AB14" s="66">
        <f t="shared" ca="1" si="20"/>
        <v>17406.089777198533</v>
      </c>
      <c r="AC14" s="80">
        <f t="shared" si="21"/>
        <v>8.6078726496441611</v>
      </c>
      <c r="AD14" s="69">
        <f t="shared" si="22"/>
        <v>480.62324894117648</v>
      </c>
      <c r="AE14" s="69">
        <f>AVERAGE(AD13:AD17)</f>
        <v>532.25830023529409</v>
      </c>
      <c r="AF14" s="69">
        <f t="shared" si="23"/>
        <v>408.85127999999997</v>
      </c>
      <c r="AG14" s="95">
        <f>AVERAGE(AF13:AF17)</f>
        <v>453.06259199999994</v>
      </c>
      <c r="AH14" s="93">
        <f t="shared" si="24"/>
        <v>180.43162501494916</v>
      </c>
      <c r="AI14" s="81">
        <f t="shared" si="25"/>
        <v>18.771113650000409</v>
      </c>
      <c r="AJ14" s="80">
        <f t="shared" si="26"/>
        <v>3.9249722880000002</v>
      </c>
      <c r="AK14" s="80">
        <f t="shared" si="27"/>
        <v>3497.7917279698836</v>
      </c>
      <c r="AL14" s="78">
        <f ca="1">MIN(1,((0.381*AQ14)+(0.05*(P14/1.06)-0.15)))</f>
        <v>0.49804785412459085</v>
      </c>
      <c r="AM14" s="80">
        <f ca="1">((G14-O14)/1.06)*((1.06/P14)^AL14)</f>
        <v>114.57284179045955</v>
      </c>
      <c r="AN14" s="80">
        <f>G14/1.06</f>
        <v>3.8570875471698112</v>
      </c>
      <c r="AO14" s="80">
        <f>100*(J14/G14)</f>
        <v>0.53623410448904552</v>
      </c>
      <c r="AP14" s="80">
        <f>100*(J14/(G14-O14))</f>
        <v>0.53665612791917583</v>
      </c>
      <c r="AQ14" s="80">
        <f ca="1">SQRT(((3.47-LOG(AM14))^2)+((LOG(AP14)+1.22)^2))</f>
        <v>1.7007684027436871</v>
      </c>
      <c r="AR14" s="80">
        <f t="shared" si="28"/>
        <v>3.0359896456571023</v>
      </c>
      <c r="AS14" s="78">
        <f t="shared" si="29"/>
        <v>8.4086109040042087E-2</v>
      </c>
      <c r="AT14" s="96">
        <f t="shared" ca="1" si="30"/>
        <v>6</v>
      </c>
      <c r="AU14" s="97" t="str">
        <f t="shared" ca="1" si="31"/>
        <v>Sand</v>
      </c>
      <c r="AV14" s="98">
        <f t="shared" si="32"/>
        <v>1</v>
      </c>
      <c r="AW14" s="99" t="str">
        <f t="shared" si="33"/>
        <v>Sensitive fine-grained</v>
      </c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</row>
    <row r="15" spans="1:140">
      <c r="A15" s="25">
        <v>0.04</v>
      </c>
      <c r="C15" s="89">
        <f t="shared" si="0"/>
        <v>-0.13123200000000002</v>
      </c>
      <c r="D15" s="84">
        <f t="shared" si="1"/>
        <v>0.13123200000000002</v>
      </c>
      <c r="E15" s="90">
        <v>0.48759999999999998</v>
      </c>
      <c r="F15" s="91">
        <f t="shared" si="2"/>
        <v>5.0905439999999995</v>
      </c>
      <c r="G15" s="80">
        <f t="shared" si="3"/>
        <v>5.1730199999999993</v>
      </c>
      <c r="H15" s="81">
        <f>AVERAGE(G13:G18)</f>
        <v>5.0217096000000003</v>
      </c>
      <c r="I15" s="14">
        <v>8.9</v>
      </c>
      <c r="J15" s="92">
        <f t="shared" si="4"/>
        <v>9.2915999999999999E-2</v>
      </c>
      <c r="K15" s="14">
        <v>39.5</v>
      </c>
      <c r="L15" s="78">
        <f t="shared" si="5"/>
        <v>0.41237999999999997</v>
      </c>
      <c r="M15" s="81">
        <f t="shared" si="6"/>
        <v>4.0944383999999999E-3</v>
      </c>
      <c r="N15" s="14">
        <f t="shared" si="34"/>
        <v>98</v>
      </c>
      <c r="O15" s="78">
        <f t="shared" si="7"/>
        <v>6.4303680000000014E-3</v>
      </c>
      <c r="P15" s="78">
        <f t="shared" si="8"/>
        <v>2.3359296000000002E-3</v>
      </c>
      <c r="Q15" s="93">
        <f t="shared" si="9"/>
        <v>1.7049745785599997</v>
      </c>
      <c r="R15" s="80">
        <f t="shared" si="10"/>
        <v>729.89125124318798</v>
      </c>
      <c r="S15" s="80">
        <f t="shared" si="11"/>
        <v>6541.7589473604239</v>
      </c>
      <c r="T15" s="69">
        <f t="shared" si="12"/>
        <v>1.0278090240000002</v>
      </c>
      <c r="U15" s="78">
        <f t="shared" si="13"/>
        <v>1.5525112991125734</v>
      </c>
      <c r="V15" s="69">
        <f t="shared" si="14"/>
        <v>96.876705064624574</v>
      </c>
      <c r="W15" s="80">
        <f t="shared" ca="1" si="15"/>
        <v>1.2686056879380407</v>
      </c>
      <c r="X15" s="80">
        <f t="shared" ca="1" si="16"/>
        <v>42.197784826100268</v>
      </c>
      <c r="Y15" s="94">
        <f t="shared" ca="1" si="17"/>
        <v>4.1896489961959764E-5</v>
      </c>
      <c r="Z15" s="80">
        <f t="shared" ca="1" si="18"/>
        <v>10.274657642253706</v>
      </c>
      <c r="AA15" s="80">
        <f t="shared" ca="1" si="19"/>
        <v>53.084939646817553</v>
      </c>
      <c r="AB15" s="80">
        <f t="shared" ca="1" si="20"/>
        <v>6158.9703905837487</v>
      </c>
      <c r="AC15" s="80">
        <f t="shared" si="21"/>
        <v>12.284205760480548</v>
      </c>
      <c r="AD15" s="69">
        <f t="shared" si="22"/>
        <v>607.83407435294112</v>
      </c>
      <c r="AE15" s="69">
        <f>AVERAGE(AD13:AD18)</f>
        <v>589.8437223529412</v>
      </c>
      <c r="AF15" s="69">
        <f t="shared" si="23"/>
        <v>517.30199999999991</v>
      </c>
      <c r="AG15" s="95">
        <f>AVERAGE(AF13:AF18)</f>
        <v>502.17095999999992</v>
      </c>
      <c r="AH15" s="93">
        <f t="shared" si="24"/>
        <v>54.931096487742288</v>
      </c>
      <c r="AI15" s="81">
        <f t="shared" si="25"/>
        <v>39.776883686905627</v>
      </c>
      <c r="AJ15" s="80">
        <f t="shared" si="26"/>
        <v>4.9660991999999995</v>
      </c>
      <c r="AK15" s="80">
        <f t="shared" si="27"/>
        <v>2211.7916704339027</v>
      </c>
      <c r="AL15" s="78">
        <f t="shared" ref="AL15:AL78" ca="1" si="35">MIN(1,((0.381*AQ15)+(0.05*(P15/1.06)-0.15)))</f>
        <v>0.5827451372283371</v>
      </c>
      <c r="AM15" s="80">
        <f t="shared" ref="AM15:AM78" ca="1" si="36">((G15-O15)/1.06)*((1.06/P15)^AL15)</f>
        <v>172.25120031142919</v>
      </c>
      <c r="AN15" s="80">
        <f t="shared" ref="AN15:AN78" si="37">G15/1.06</f>
        <v>4.8802075471698103</v>
      </c>
      <c r="AO15" s="80">
        <f t="shared" ref="AO15:AO78" si="38">100*(J15/G15)</f>
        <v>1.7961654894046422</v>
      </c>
      <c r="AP15" s="80">
        <f t="shared" ref="AP15:AP78" si="39">100*(J15/(G15-O15))</f>
        <v>1.7984010075913845</v>
      </c>
      <c r="AQ15" s="80">
        <f t="shared" ref="AQ15:AQ78" ca="1" si="40">SQRT(((3.47-LOG(AM15))^2)+((LOG(AP15)+1.22)^2))</f>
        <v>1.9229263828604894</v>
      </c>
      <c r="AR15" s="80">
        <f t="shared" si="28"/>
        <v>3.1481395597262587</v>
      </c>
      <c r="AS15" s="78">
        <f t="shared" si="29"/>
        <v>7.9024190168157718E-2</v>
      </c>
      <c r="AT15" s="96">
        <f t="shared" ca="1" si="30"/>
        <v>6</v>
      </c>
      <c r="AU15" s="97" t="str">
        <f t="shared" ca="1" si="31"/>
        <v>Sand</v>
      </c>
      <c r="AV15" s="98">
        <f t="shared" si="32"/>
        <v>3</v>
      </c>
      <c r="AW15" s="99" t="str">
        <f t="shared" si="33"/>
        <v>Clay</v>
      </c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</row>
    <row r="16" spans="1:140">
      <c r="A16" s="25">
        <v>0.06</v>
      </c>
      <c r="C16" s="89">
        <f t="shared" si="0"/>
        <v>-0.196848</v>
      </c>
      <c r="D16" s="84">
        <f t="shared" si="1"/>
        <v>0.196848</v>
      </c>
      <c r="E16" s="90">
        <v>0.62439999999999996</v>
      </c>
      <c r="F16" s="91">
        <f t="shared" si="2"/>
        <v>6.5187359999999996</v>
      </c>
      <c r="G16" s="80">
        <f t="shared" si="3"/>
        <v>6.6068495999999994</v>
      </c>
      <c r="H16" s="81">
        <f t="shared" ref="H16:H79" si="41">AVERAGE(G13:G19)</f>
        <v>5.3726626285714278</v>
      </c>
      <c r="I16" s="14">
        <v>13.1</v>
      </c>
      <c r="J16" s="92">
        <f t="shared" si="4"/>
        <v>0.136764</v>
      </c>
      <c r="K16" s="14">
        <v>42.2</v>
      </c>
      <c r="L16" s="78">
        <f t="shared" si="5"/>
        <v>0.44056800000000002</v>
      </c>
      <c r="M16" s="81">
        <f t="shared" si="6"/>
        <v>6.1416575999999994E-3</v>
      </c>
      <c r="N16" s="14">
        <f t="shared" si="34"/>
        <v>98</v>
      </c>
      <c r="O16" s="78">
        <f t="shared" si="7"/>
        <v>9.6455519999999999E-3</v>
      </c>
      <c r="P16" s="78">
        <f t="shared" si="8"/>
        <v>3.5038943999999997E-3</v>
      </c>
      <c r="Q16" s="93">
        <f t="shared" si="9"/>
        <v>2.17707733584</v>
      </c>
      <c r="R16" s="80">
        <f t="shared" si="10"/>
        <v>621.33075010479774</v>
      </c>
      <c r="S16" s="80">
        <f t="shared" si="11"/>
        <v>5675.0435253859368</v>
      </c>
      <c r="T16" s="69">
        <f t="shared" si="12"/>
        <v>1.5417135359999998</v>
      </c>
      <c r="U16" s="78">
        <f t="shared" si="13"/>
        <v>1.6074017708194244</v>
      </c>
      <c r="V16" s="69">
        <f t="shared" si="14"/>
        <v>100.30187049913208</v>
      </c>
      <c r="W16" s="80">
        <f t="shared" ca="1" si="15"/>
        <v>1.6506103503346794</v>
      </c>
      <c r="X16" s="80">
        <f t="shared" ca="1" si="16"/>
        <v>42.535980770271223</v>
      </c>
      <c r="Y16" s="94">
        <f t="shared" ca="1" si="17"/>
        <v>3.4285828089413997E-5</v>
      </c>
      <c r="Z16" s="80">
        <f t="shared" ca="1" si="18"/>
        <v>10.654152008938114</v>
      </c>
      <c r="AA16" s="80">
        <f t="shared" ca="1" si="19"/>
        <v>70.287614761373845</v>
      </c>
      <c r="AB16" s="80">
        <f t="shared" ca="1" si="20"/>
        <v>6673.4835965263974</v>
      </c>
      <c r="AC16" s="80">
        <f t="shared" si="21"/>
        <v>12.716283142761075</v>
      </c>
      <c r="AD16" s="69">
        <f t="shared" si="22"/>
        <v>776.14165270588228</v>
      </c>
      <c r="AE16" s="69">
        <f t="shared" ref="AE16:AE79" si="42">AVERAGE(AD13:AD19)</f>
        <v>630.94318547899161</v>
      </c>
      <c r="AF16" s="69">
        <f t="shared" si="23"/>
        <v>660.68495999999993</v>
      </c>
      <c r="AG16" s="95">
        <f t="shared" ref="AG16:AG79" si="43">AVERAGE(AF13:AF19)</f>
        <v>537.26626285714281</v>
      </c>
      <c r="AH16" s="93">
        <f t="shared" si="24"/>
        <v>47.675697433536449</v>
      </c>
      <c r="AI16" s="81">
        <f t="shared" si="25"/>
        <v>39.031998224604031</v>
      </c>
      <c r="AJ16" s="80">
        <f t="shared" si="26"/>
        <v>6.3425756159999995</v>
      </c>
      <c r="AK16" s="80">
        <f t="shared" si="27"/>
        <v>1882.8204548630231</v>
      </c>
      <c r="AL16" s="78">
        <f t="shared" ca="1" si="35"/>
        <v>0.59371174362346879</v>
      </c>
      <c r="AM16" s="80">
        <f t="shared" ca="1" si="36"/>
        <v>184.88741173876801</v>
      </c>
      <c r="AN16" s="80">
        <f t="shared" si="37"/>
        <v>6.2328769811320743</v>
      </c>
      <c r="AO16" s="80">
        <f t="shared" si="38"/>
        <v>2.0700334997787753</v>
      </c>
      <c r="AP16" s="80">
        <f t="shared" si="39"/>
        <v>2.0730600267163362</v>
      </c>
      <c r="AQ16" s="80">
        <f t="shared" ca="1" si="40"/>
        <v>1.95156552647174</v>
      </c>
      <c r="AR16" s="80">
        <f t="shared" si="28"/>
        <v>3.0848853818449249</v>
      </c>
      <c r="AS16" s="78">
        <f t="shared" si="29"/>
        <v>6.5850069095816463E-2</v>
      </c>
      <c r="AT16" s="96">
        <f t="shared" ca="1" si="30"/>
        <v>6</v>
      </c>
      <c r="AU16" s="97" t="str">
        <f t="shared" ca="1" si="31"/>
        <v>Sand</v>
      </c>
      <c r="AV16" s="98">
        <f t="shared" si="32"/>
        <v>3</v>
      </c>
      <c r="AW16" s="99" t="str">
        <f t="shared" si="33"/>
        <v>Clay</v>
      </c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</row>
    <row r="17" spans="1:69">
      <c r="A17" s="25">
        <v>0.08</v>
      </c>
      <c r="C17" s="89">
        <f t="shared" si="0"/>
        <v>-0.26246400000000003</v>
      </c>
      <c r="D17" s="84">
        <f t="shared" si="1"/>
        <v>0.26246400000000003</v>
      </c>
      <c r="E17" s="90">
        <v>0.69969999999999999</v>
      </c>
      <c r="F17" s="91">
        <f t="shared" si="2"/>
        <v>7.3048679999999999</v>
      </c>
      <c r="G17" s="80">
        <f t="shared" si="3"/>
        <v>7.4023776000000003</v>
      </c>
      <c r="H17" s="81">
        <f t="shared" si="41"/>
        <v>6.5276845714285718</v>
      </c>
      <c r="I17" s="14">
        <v>18.600000000000001</v>
      </c>
      <c r="J17" s="92">
        <f t="shared" si="4"/>
        <v>0.194184</v>
      </c>
      <c r="K17" s="14">
        <v>46.7</v>
      </c>
      <c r="L17" s="78">
        <f t="shared" si="5"/>
        <v>0.48754800000000004</v>
      </c>
      <c r="M17" s="81">
        <f t="shared" si="6"/>
        <v>8.1888767999999997E-3</v>
      </c>
      <c r="N17" s="14">
        <f t="shared" si="34"/>
        <v>98</v>
      </c>
      <c r="O17" s="78">
        <f t="shared" si="7"/>
        <v>1.2860736000000001E-2</v>
      </c>
      <c r="P17" s="78">
        <f t="shared" si="8"/>
        <v>4.6718592000000005E-3</v>
      </c>
      <c r="Q17" s="93">
        <f t="shared" si="9"/>
        <v>2.4385405651200003</v>
      </c>
      <c r="R17" s="80">
        <f t="shared" si="10"/>
        <v>521.96362534213358</v>
      </c>
      <c r="S17" s="80">
        <f t="shared" si="11"/>
        <v>4476.9647611361934</v>
      </c>
      <c r="T17" s="69">
        <f t="shared" si="12"/>
        <v>2.0556180480000004</v>
      </c>
      <c r="U17" s="78">
        <f t="shared" si="13"/>
        <v>1.6529509292300317</v>
      </c>
      <c r="V17" s="69">
        <f t="shared" si="14"/>
        <v>103.14413798395398</v>
      </c>
      <c r="W17" s="80">
        <f t="shared" ca="1" si="15"/>
        <v>1.9268720883787291</v>
      </c>
      <c r="X17" s="80">
        <f t="shared" ca="1" si="16"/>
        <v>42.888243866283418</v>
      </c>
      <c r="Y17" s="94">
        <f t="shared" ca="1" si="17"/>
        <v>2.2013228990255527E-5</v>
      </c>
      <c r="Z17" s="80">
        <f t="shared" ca="1" si="18"/>
        <v>11.543398493689832</v>
      </c>
      <c r="AA17" s="80">
        <f t="shared" ca="1" si="19"/>
        <v>85.300137836993216</v>
      </c>
      <c r="AB17" s="80">
        <f t="shared" ca="1" si="20"/>
        <v>5199.8717550630236</v>
      </c>
      <c r="AC17" s="80">
        <f t="shared" si="21"/>
        <v>13.437181788002524</v>
      </c>
      <c r="AD17" s="69">
        <f t="shared" si="22"/>
        <v>869.3549251764706</v>
      </c>
      <c r="AE17" s="69">
        <f t="shared" si="42"/>
        <v>766.44986299159666</v>
      </c>
      <c r="AF17" s="69">
        <f t="shared" si="23"/>
        <v>740.23776000000009</v>
      </c>
      <c r="AG17" s="95">
        <f t="shared" si="43"/>
        <v>652.76845714285719</v>
      </c>
      <c r="AH17" s="93">
        <f t="shared" si="24"/>
        <v>37.687290138148178</v>
      </c>
      <c r="AI17" s="81">
        <f t="shared" si="25"/>
        <v>41.564608796429475</v>
      </c>
      <c r="AJ17" s="80">
        <f t="shared" si="26"/>
        <v>7.1062824960000004</v>
      </c>
      <c r="AK17" s="80">
        <f t="shared" si="27"/>
        <v>1581.7079555822229</v>
      </c>
      <c r="AL17" s="78">
        <f t="shared" ca="1" si="35"/>
        <v>0.61788399742881661</v>
      </c>
      <c r="AM17" s="80">
        <f t="shared" ca="1" si="36"/>
        <v>199.03582833619041</v>
      </c>
      <c r="AN17" s="80">
        <f t="shared" si="37"/>
        <v>6.9833750943396229</v>
      </c>
      <c r="AO17" s="80">
        <f t="shared" si="38"/>
        <v>2.6232652600699535</v>
      </c>
      <c r="AP17" s="80">
        <f t="shared" si="39"/>
        <v>2.6278307983302547</v>
      </c>
      <c r="AQ17" s="80">
        <f t="shared" ca="1" si="40"/>
        <v>2.0148651619733213</v>
      </c>
      <c r="AR17" s="80">
        <f t="shared" si="28"/>
        <v>3.0953733967142285</v>
      </c>
      <c r="AS17" s="78">
        <f t="shared" si="29"/>
        <v>6.4870157551886201E-2</v>
      </c>
      <c r="AT17" s="96">
        <f t="shared" ca="1" si="30"/>
        <v>8</v>
      </c>
      <c r="AU17" s="97" t="str">
        <f t="shared" ca="1" si="31"/>
        <v>Very stiff sand to clayey sand</v>
      </c>
      <c r="AV17" s="98">
        <f t="shared" si="32"/>
        <v>3</v>
      </c>
      <c r="AW17" s="99" t="str">
        <f t="shared" si="33"/>
        <v>Clay</v>
      </c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</row>
    <row r="18" spans="1:69">
      <c r="A18" s="25">
        <v>0.1</v>
      </c>
      <c r="C18" s="89">
        <f t="shared" si="0"/>
        <v>-0.32808000000000004</v>
      </c>
      <c r="D18" s="84">
        <f t="shared" si="1"/>
        <v>0.32808000000000004</v>
      </c>
      <c r="E18" s="90">
        <v>0.70650000000000002</v>
      </c>
      <c r="F18" s="91">
        <f t="shared" si="2"/>
        <v>7.3758599999999994</v>
      </c>
      <c r="G18" s="80">
        <f t="shared" si="3"/>
        <v>7.4771279999999996</v>
      </c>
      <c r="H18" s="81">
        <f t="shared" si="41"/>
        <v>6.9853443428571422</v>
      </c>
      <c r="I18" s="14">
        <v>20</v>
      </c>
      <c r="J18" s="92">
        <f t="shared" si="4"/>
        <v>0.20879999999999999</v>
      </c>
      <c r="K18" s="14">
        <v>48.5</v>
      </c>
      <c r="L18" s="78">
        <f t="shared" si="5"/>
        <v>0.50634000000000001</v>
      </c>
      <c r="M18" s="81">
        <f t="shared" si="6"/>
        <v>1.0236096E-2</v>
      </c>
      <c r="N18" s="14">
        <f t="shared" si="34"/>
        <v>98</v>
      </c>
      <c r="O18" s="78">
        <f t="shared" si="7"/>
        <v>1.607592E-2</v>
      </c>
      <c r="P18" s="78">
        <f t="shared" si="8"/>
        <v>5.8398240000000004E-3</v>
      </c>
      <c r="Q18" s="93">
        <f t="shared" si="9"/>
        <v>2.4621471864000002</v>
      </c>
      <c r="R18" s="80">
        <f t="shared" si="10"/>
        <v>421.6132517692314</v>
      </c>
      <c r="S18" s="80">
        <f t="shared" si="11"/>
        <v>4203.8832995267076</v>
      </c>
      <c r="T18" s="69">
        <f t="shared" si="12"/>
        <v>2.5695225600000002</v>
      </c>
      <c r="U18" s="78">
        <f t="shared" si="13"/>
        <v>1.6618532553546348</v>
      </c>
      <c r="V18" s="69">
        <f t="shared" si="14"/>
        <v>103.6996431341292</v>
      </c>
      <c r="W18" s="80">
        <f t="shared" ca="1" si="15"/>
        <v>1.99277567022439</v>
      </c>
      <c r="X18" s="80">
        <f t="shared" ca="1" si="16"/>
        <v>42.621166979292994</v>
      </c>
      <c r="Y18" s="94">
        <f t="shared" ca="1" si="17"/>
        <v>1.7066974432886586E-5</v>
      </c>
      <c r="Z18" s="80">
        <f t="shared" ca="1" si="18"/>
        <v>12.087330252292826</v>
      </c>
      <c r="AA18" s="80">
        <f t="shared" ca="1" si="19"/>
        <v>90.184200520516313</v>
      </c>
      <c r="AB18" s="80">
        <f t="shared" ca="1" si="20"/>
        <v>4262.3209233248381</v>
      </c>
      <c r="AC18" s="80">
        <f t="shared" si="21"/>
        <v>13.628512959925498</v>
      </c>
      <c r="AD18" s="69">
        <f t="shared" si="22"/>
        <v>877.77083294117654</v>
      </c>
      <c r="AE18" s="69">
        <f t="shared" si="42"/>
        <v>819.91393210084038</v>
      </c>
      <c r="AF18" s="69">
        <f t="shared" si="23"/>
        <v>747.71280000000002</v>
      </c>
      <c r="AG18" s="95">
        <f t="shared" si="43"/>
        <v>698.53443428571416</v>
      </c>
      <c r="AH18" s="93">
        <f t="shared" si="24"/>
        <v>35.350268006925781</v>
      </c>
      <c r="AI18" s="81">
        <f t="shared" si="25"/>
        <v>35.75450219047697</v>
      </c>
      <c r="AJ18" s="80">
        <f t="shared" si="26"/>
        <v>7.1780428799999996</v>
      </c>
      <c r="AK18" s="80">
        <f t="shared" si="27"/>
        <v>1277.6159144522162</v>
      </c>
      <c r="AL18" s="78">
        <f t="shared" ca="1" si="35"/>
        <v>0.63179134942130299</v>
      </c>
      <c r="AM18" s="80">
        <f t="shared" ca="1" si="36"/>
        <v>188.21383487099061</v>
      </c>
      <c r="AN18" s="80">
        <f t="shared" si="37"/>
        <v>7.0538943396226408</v>
      </c>
      <c r="AO18" s="80">
        <f t="shared" si="38"/>
        <v>2.7925160569673273</v>
      </c>
      <c r="AP18" s="80">
        <f t="shared" si="39"/>
        <v>2.7985329382662609</v>
      </c>
      <c r="AQ18" s="80">
        <f t="shared" ca="1" si="40"/>
        <v>2.0512227979660813</v>
      </c>
      <c r="AR18" s="80">
        <f t="shared" si="28"/>
        <v>3.1061513762531794</v>
      </c>
      <c r="AS18" s="78">
        <f t="shared" si="29"/>
        <v>6.6492486405482915E-2</v>
      </c>
      <c r="AT18" s="96">
        <f t="shared" ca="1" si="30"/>
        <v>8</v>
      </c>
      <c r="AU18" s="97" t="str">
        <f t="shared" ca="1" si="31"/>
        <v>Very stiff sand to clayey sand</v>
      </c>
      <c r="AV18" s="98">
        <f t="shared" si="32"/>
        <v>3</v>
      </c>
      <c r="AW18" s="99" t="str">
        <f t="shared" si="33"/>
        <v>Clay</v>
      </c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</row>
    <row r="19" spans="1:69">
      <c r="A19" s="25">
        <v>0.12</v>
      </c>
      <c r="C19" s="89">
        <f t="shared" si="0"/>
        <v>-0.39369599999999999</v>
      </c>
      <c r="D19" s="84">
        <f t="shared" si="1"/>
        <v>0.39369599999999999</v>
      </c>
      <c r="E19" s="90">
        <v>0.70650000000000002</v>
      </c>
      <c r="F19" s="91">
        <f t="shared" si="2"/>
        <v>7.3758599999999994</v>
      </c>
      <c r="G19" s="80">
        <f t="shared" si="3"/>
        <v>7.4783807999999992</v>
      </c>
      <c r="H19" s="81">
        <f t="shared" si="41"/>
        <v>7.2835107428571417</v>
      </c>
      <c r="I19" s="14">
        <v>20.2</v>
      </c>
      <c r="J19" s="92">
        <f t="shared" si="4"/>
        <v>0.21088799999999999</v>
      </c>
      <c r="K19" s="14">
        <v>49.1</v>
      </c>
      <c r="L19" s="78">
        <f t="shared" si="5"/>
        <v>0.51260399999999995</v>
      </c>
      <c r="M19" s="81">
        <f t="shared" si="6"/>
        <v>1.2283315199999999E-2</v>
      </c>
      <c r="N19" s="14">
        <f t="shared" si="34"/>
        <v>98</v>
      </c>
      <c r="O19" s="78">
        <f t="shared" si="7"/>
        <v>1.9291103999999996E-2</v>
      </c>
      <c r="P19" s="78">
        <f t="shared" si="8"/>
        <v>7.0077887999999994E-3</v>
      </c>
      <c r="Q19" s="93">
        <f t="shared" si="9"/>
        <v>2.4614995996799998</v>
      </c>
      <c r="R19" s="80">
        <f t="shared" si="10"/>
        <v>351.25196690859178</v>
      </c>
      <c r="S19" s="80">
        <f t="shared" si="11"/>
        <v>4161.165947020665</v>
      </c>
      <c r="T19" s="69">
        <f t="shared" si="12"/>
        <v>3.0834270719999997</v>
      </c>
      <c r="U19" s="78">
        <f t="shared" si="13"/>
        <v>1.6630265747086619</v>
      </c>
      <c r="V19" s="69">
        <f t="shared" si="14"/>
        <v>103.7728582618205</v>
      </c>
      <c r="W19" s="80">
        <f t="shared" ca="1" si="15"/>
        <v>2.0219633700883115</v>
      </c>
      <c r="X19" s="80">
        <f t="shared" ca="1" si="16"/>
        <v>42.273369906636461</v>
      </c>
      <c r="Y19" s="94">
        <f t="shared" ca="1" si="17"/>
        <v>1.4614838935020351E-5</v>
      </c>
      <c r="Z19" s="80">
        <f t="shared" ca="1" si="18"/>
        <v>12.431332519777897</v>
      </c>
      <c r="AA19" s="80">
        <f t="shared" ca="1" si="19"/>
        <v>92.72642430582502</v>
      </c>
      <c r="AB19" s="80">
        <f t="shared" ca="1" si="20"/>
        <v>3752.8110173076616</v>
      </c>
      <c r="AC19" s="80">
        <f t="shared" si="21"/>
        <v>13.659562269586807</v>
      </c>
      <c r="AD19" s="69">
        <f t="shared" si="22"/>
        <v>877.53996423529406</v>
      </c>
      <c r="AE19" s="69">
        <f t="shared" si="42"/>
        <v>854.61407515966391</v>
      </c>
      <c r="AF19" s="69">
        <f t="shared" si="23"/>
        <v>747.83807999999988</v>
      </c>
      <c r="AG19" s="95">
        <f t="shared" si="43"/>
        <v>728.35107428571416</v>
      </c>
      <c r="AH19" s="93">
        <f t="shared" si="24"/>
        <v>34.924645974425403</v>
      </c>
      <c r="AI19" s="81">
        <f t="shared" si="25"/>
        <v>30.093372676984789</v>
      </c>
      <c r="AJ19" s="80">
        <f t="shared" si="26"/>
        <v>7.1792455679999989</v>
      </c>
      <c r="AK19" s="80">
        <f t="shared" si="27"/>
        <v>1064.3998997230053</v>
      </c>
      <c r="AL19" s="78">
        <f t="shared" ca="1" si="35"/>
        <v>0.64028891386673326</v>
      </c>
      <c r="AM19" s="80">
        <f t="shared" ca="1" si="36"/>
        <v>174.99821863300369</v>
      </c>
      <c r="AN19" s="80">
        <f t="shared" si="37"/>
        <v>7.0550762264150935</v>
      </c>
      <c r="AO19" s="80">
        <f t="shared" si="38"/>
        <v>2.8199687290596387</v>
      </c>
      <c r="AP19" s="80">
        <f t="shared" si="39"/>
        <v>2.8272618857645657</v>
      </c>
      <c r="AQ19" s="80">
        <f t="shared" ca="1" si="40"/>
        <v>2.073381516512498</v>
      </c>
      <c r="AR19" s="80">
        <f t="shared" si="28"/>
        <v>3.1083708399225145</v>
      </c>
      <c r="AS19" s="78">
        <f t="shared" si="29"/>
        <v>6.7075300766030632E-2</v>
      </c>
      <c r="AT19" s="96">
        <f t="shared" ca="1" si="30"/>
        <v>8</v>
      </c>
      <c r="AU19" s="97" t="str">
        <f t="shared" ca="1" si="31"/>
        <v>Very stiff sand to clayey sand</v>
      </c>
      <c r="AV19" s="98">
        <f t="shared" si="32"/>
        <v>3</v>
      </c>
      <c r="AW19" s="99" t="str">
        <f t="shared" si="33"/>
        <v>Clay</v>
      </c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</row>
    <row r="20" spans="1:69">
      <c r="A20" s="25">
        <v>0.14000000000000001</v>
      </c>
      <c r="C20" s="89">
        <f t="shared" si="0"/>
        <v>-0.45931200000000005</v>
      </c>
      <c r="D20" s="84">
        <f t="shared" si="1"/>
        <v>0.45931200000000005</v>
      </c>
      <c r="E20" s="90">
        <v>0.70530000000000004</v>
      </c>
      <c r="F20" s="91">
        <f t="shared" si="2"/>
        <v>7.3633319999999998</v>
      </c>
      <c r="G20" s="80">
        <f t="shared" si="3"/>
        <v>7.4675231999999996</v>
      </c>
      <c r="H20" s="81">
        <f t="shared" si="41"/>
        <v>7.3610053714285701</v>
      </c>
      <c r="I20" s="14">
        <v>20.7</v>
      </c>
      <c r="J20" s="92">
        <f t="shared" si="4"/>
        <v>0.21610799999999999</v>
      </c>
      <c r="K20" s="14">
        <v>49.9</v>
      </c>
      <c r="L20" s="78">
        <f t="shared" si="5"/>
        <v>0.52095599999999997</v>
      </c>
      <c r="M20" s="81">
        <f t="shared" si="6"/>
        <v>1.4330534400000001E-2</v>
      </c>
      <c r="N20" s="14">
        <f t="shared" si="34"/>
        <v>98</v>
      </c>
      <c r="O20" s="78">
        <f t="shared" si="7"/>
        <v>2.2506287999999999E-2</v>
      </c>
      <c r="P20" s="78">
        <f t="shared" si="8"/>
        <v>8.1757536000000002E-3</v>
      </c>
      <c r="Q20" s="93">
        <f t="shared" si="9"/>
        <v>2.4568555809600001</v>
      </c>
      <c r="R20" s="80">
        <f t="shared" si="10"/>
        <v>300.50509117104508</v>
      </c>
      <c r="S20" s="80">
        <f t="shared" si="11"/>
        <v>4052.9936077712778</v>
      </c>
      <c r="T20" s="69">
        <f t="shared" si="12"/>
        <v>3.5973315840000004</v>
      </c>
      <c r="U20" s="78">
        <f t="shared" si="13"/>
        <v>1.6658369086663993</v>
      </c>
      <c r="V20" s="69">
        <f t="shared" si="14"/>
        <v>103.94822310078331</v>
      </c>
      <c r="W20" s="80">
        <f t="shared" ca="1" si="15"/>
        <v>2.0503544632116562</v>
      </c>
      <c r="X20" s="80">
        <f t="shared" ca="1" si="16"/>
        <v>42.004291797268102</v>
      </c>
      <c r="Y20" s="94">
        <f t="shared" ca="1" si="17"/>
        <v>1.2377534062986921E-5</v>
      </c>
      <c r="Z20" s="80">
        <f t="shared" ca="1" si="18"/>
        <v>12.810702005212784</v>
      </c>
      <c r="AA20" s="80">
        <f t="shared" ca="1" si="19"/>
        <v>95.375893083401493</v>
      </c>
      <c r="AB20" s="80">
        <f t="shared" ca="1" si="20"/>
        <v>3269.1277811841251</v>
      </c>
      <c r="AC20" s="80">
        <f t="shared" si="21"/>
        <v>13.739636088474507</v>
      </c>
      <c r="AD20" s="69">
        <f t="shared" si="22"/>
        <v>875.88434258823531</v>
      </c>
      <c r="AE20" s="69">
        <f t="shared" si="42"/>
        <v>863.35283334453777</v>
      </c>
      <c r="AF20" s="69">
        <f t="shared" si="23"/>
        <v>746.75231999999994</v>
      </c>
      <c r="AG20" s="95">
        <f t="shared" si="43"/>
        <v>736.10053714285721</v>
      </c>
      <c r="AH20" s="93">
        <f t="shared" si="24"/>
        <v>33.967772210759499</v>
      </c>
      <c r="AI20" s="81">
        <f t="shared" si="25"/>
        <v>26.432792690816903</v>
      </c>
      <c r="AJ20" s="80">
        <f t="shared" si="26"/>
        <v>7.168822271999999</v>
      </c>
      <c r="AK20" s="80">
        <f t="shared" si="27"/>
        <v>910.62148839710619</v>
      </c>
      <c r="AL20" s="78">
        <f t="shared" ca="1" si="35"/>
        <v>0.64938773127248983</v>
      </c>
      <c r="AM20" s="80">
        <f t="shared" ca="1" si="36"/>
        <v>165.41389251408378</v>
      </c>
      <c r="AN20" s="80">
        <f t="shared" si="37"/>
        <v>7.0448332075471694</v>
      </c>
      <c r="AO20" s="80">
        <f t="shared" si="38"/>
        <v>2.8939715915445698</v>
      </c>
      <c r="AP20" s="80">
        <f t="shared" si="39"/>
        <v>2.9027200683946544</v>
      </c>
      <c r="AQ20" s="80">
        <f t="shared" ca="1" si="40"/>
        <v>2.0971183268183013</v>
      </c>
      <c r="AR20" s="80">
        <f t="shared" si="28"/>
        <v>3.1149614675445663</v>
      </c>
      <c r="AS20" s="78">
        <f t="shared" si="29"/>
        <v>6.8048934151299617E-2</v>
      </c>
      <c r="AT20" s="96">
        <f t="shared" ca="1" si="30"/>
        <v>8</v>
      </c>
      <c r="AU20" s="97" t="str">
        <f t="shared" ca="1" si="31"/>
        <v>Very stiff sand to clayey sand</v>
      </c>
      <c r="AV20" s="98">
        <f t="shared" si="32"/>
        <v>3</v>
      </c>
      <c r="AW20" s="99" t="str">
        <f t="shared" si="33"/>
        <v>Clay</v>
      </c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</row>
    <row r="21" spans="1:69">
      <c r="A21" s="25">
        <v>0.16</v>
      </c>
      <c r="C21" s="89">
        <f t="shared" si="0"/>
        <v>-0.52492800000000006</v>
      </c>
      <c r="D21" s="84">
        <f t="shared" si="1"/>
        <v>0.52492800000000006</v>
      </c>
      <c r="E21" s="90">
        <v>0.6885</v>
      </c>
      <c r="F21" s="91">
        <f t="shared" si="2"/>
        <v>7.1879399999999993</v>
      </c>
      <c r="G21" s="80">
        <f t="shared" si="3"/>
        <v>7.2921311999999991</v>
      </c>
      <c r="H21" s="81">
        <f t="shared" si="41"/>
        <v>7.3090440000000001</v>
      </c>
      <c r="I21" s="14">
        <v>20.6</v>
      </c>
      <c r="J21" s="92">
        <f t="shared" si="4"/>
        <v>0.21506400000000001</v>
      </c>
      <c r="K21" s="14">
        <v>49.9</v>
      </c>
      <c r="L21" s="78">
        <f t="shared" si="5"/>
        <v>0.52095599999999997</v>
      </c>
      <c r="M21" s="81">
        <f t="shared" si="6"/>
        <v>1.6377753599999999E-2</v>
      </c>
      <c r="N21" s="14">
        <f t="shared" si="34"/>
        <v>98</v>
      </c>
      <c r="O21" s="78">
        <f t="shared" si="7"/>
        <v>2.5721471999999999E-2</v>
      </c>
      <c r="P21" s="78">
        <f t="shared" si="8"/>
        <v>9.343718400000001E-3</v>
      </c>
      <c r="Q21" s="93">
        <f t="shared" si="9"/>
        <v>2.3979152102399999</v>
      </c>
      <c r="R21" s="80">
        <f t="shared" si="10"/>
        <v>256.63393389937772</v>
      </c>
      <c r="S21" s="80">
        <f t="shared" si="11"/>
        <v>3974.964348779351</v>
      </c>
      <c r="T21" s="69">
        <f t="shared" si="12"/>
        <v>4.1112360960000007</v>
      </c>
      <c r="U21" s="78">
        <f t="shared" si="13"/>
        <v>1.6643400752932678</v>
      </c>
      <c r="V21" s="69">
        <f t="shared" si="14"/>
        <v>103.8548206982999</v>
      </c>
      <c r="W21" s="80">
        <f t="shared" ca="1" si="15"/>
        <v>2.033915606665337</v>
      </c>
      <c r="X21" s="80">
        <f t="shared" ca="1" si="16"/>
        <v>41.683955778799493</v>
      </c>
      <c r="Y21" s="94">
        <f t="shared" ca="1" si="17"/>
        <v>1.0446470262065126E-5</v>
      </c>
      <c r="Z21" s="80">
        <f t="shared" ca="1" si="18"/>
        <v>13.209926413628043</v>
      </c>
      <c r="AA21" s="80">
        <f t="shared" ca="1" si="19"/>
        <v>95.98873779815095</v>
      </c>
      <c r="AB21" s="80">
        <f t="shared" ca="1" si="20"/>
        <v>2776.8281397273713</v>
      </c>
      <c r="AC21" s="80">
        <f t="shared" si="21"/>
        <v>13.798734855061292</v>
      </c>
      <c r="AD21" s="69">
        <f t="shared" si="22"/>
        <v>854.87173270588232</v>
      </c>
      <c r="AE21" s="69">
        <f t="shared" si="42"/>
        <v>856.86147388235293</v>
      </c>
      <c r="AF21" s="69">
        <f t="shared" si="23"/>
        <v>729.21311999999989</v>
      </c>
      <c r="AG21" s="95">
        <f t="shared" si="43"/>
        <v>730.90440000000001</v>
      </c>
      <c r="AH21" s="93">
        <f t="shared" si="24"/>
        <v>33.25367887925502</v>
      </c>
      <c r="AI21" s="81">
        <f t="shared" si="25"/>
        <v>23.016960785119551</v>
      </c>
      <c r="AJ21" s="80">
        <f t="shared" si="26"/>
        <v>7.0004459519999989</v>
      </c>
      <c r="AK21" s="80">
        <f t="shared" si="27"/>
        <v>777.67858757387194</v>
      </c>
      <c r="AL21" s="78">
        <f t="shared" ca="1" si="35"/>
        <v>0.65867512544998608</v>
      </c>
      <c r="AM21" s="80">
        <f t="shared" ca="1" si="36"/>
        <v>154.68582764308007</v>
      </c>
      <c r="AN21" s="80">
        <f t="shared" si="37"/>
        <v>6.8793690566037728</v>
      </c>
      <c r="AO21" s="80">
        <f t="shared" si="38"/>
        <v>2.949261253006529</v>
      </c>
      <c r="AP21" s="80">
        <f t="shared" si="39"/>
        <v>2.9597009809574013</v>
      </c>
      <c r="AQ21" s="80">
        <f t="shared" ca="1" si="40"/>
        <v>2.1213500892809027</v>
      </c>
      <c r="AR21" s="80">
        <f t="shared" si="28"/>
        <v>3.1280874634309246</v>
      </c>
      <c r="AS21" s="78">
        <f t="shared" si="29"/>
        <v>6.9439828648209134E-2</v>
      </c>
      <c r="AT21" s="96">
        <f t="shared" ca="1" si="30"/>
        <v>8</v>
      </c>
      <c r="AU21" s="97" t="str">
        <f t="shared" ca="1" si="31"/>
        <v>Very stiff sand to clayey sand</v>
      </c>
      <c r="AV21" s="98">
        <f t="shared" si="32"/>
        <v>3</v>
      </c>
      <c r="AW21" s="99" t="str">
        <f t="shared" si="33"/>
        <v>Clay</v>
      </c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</row>
    <row r="22" spans="1:69">
      <c r="A22" s="25">
        <v>0.18</v>
      </c>
      <c r="C22" s="89">
        <f t="shared" si="0"/>
        <v>-0.59054399999999996</v>
      </c>
      <c r="D22" s="84">
        <f t="shared" si="1"/>
        <v>0.59054399999999996</v>
      </c>
      <c r="E22" s="90">
        <v>0.68540000000000001</v>
      </c>
      <c r="F22" s="91">
        <f t="shared" si="2"/>
        <v>7.1555759999999999</v>
      </c>
      <c r="G22" s="80">
        <f t="shared" si="3"/>
        <v>7.2601848000000002</v>
      </c>
      <c r="H22" s="81">
        <f t="shared" si="41"/>
        <v>7.219617942857143</v>
      </c>
      <c r="I22" s="14">
        <v>20.399999999999999</v>
      </c>
      <c r="J22" s="92">
        <f t="shared" si="4"/>
        <v>0.21297599999999997</v>
      </c>
      <c r="K22" s="14">
        <v>50.1</v>
      </c>
      <c r="L22" s="78">
        <f t="shared" si="5"/>
        <v>0.52304399999999995</v>
      </c>
      <c r="M22" s="81">
        <f t="shared" si="6"/>
        <v>1.8424972799999998E-2</v>
      </c>
      <c r="N22" s="14">
        <f t="shared" si="34"/>
        <v>98</v>
      </c>
      <c r="O22" s="78">
        <f t="shared" si="7"/>
        <v>2.8936655999999995E-2</v>
      </c>
      <c r="P22" s="78">
        <f t="shared" si="8"/>
        <v>1.05116832E-2</v>
      </c>
      <c r="Q22" s="93">
        <f t="shared" si="9"/>
        <v>2.3863118875200002</v>
      </c>
      <c r="R22" s="80">
        <f t="shared" si="10"/>
        <v>227.0152022389716</v>
      </c>
      <c r="S22" s="80">
        <f t="shared" si="11"/>
        <v>3994.5114743666236</v>
      </c>
      <c r="T22" s="69">
        <f t="shared" si="12"/>
        <v>4.6251406079999997</v>
      </c>
      <c r="U22" s="78">
        <f t="shared" si="13"/>
        <v>1.6630244591290837</v>
      </c>
      <c r="V22" s="69">
        <f t="shared" si="14"/>
        <v>103.77272624965482</v>
      </c>
      <c r="W22" s="80">
        <f t="shared" ca="1" si="15"/>
        <v>2.0430253720011384</v>
      </c>
      <c r="X22" s="80">
        <f t="shared" ca="1" si="16"/>
        <v>41.406069840440111</v>
      </c>
      <c r="Y22" s="94">
        <f t="shared" ca="1" si="17"/>
        <v>9.4939601363993077E-6</v>
      </c>
      <c r="Z22" s="80">
        <f t="shared" ca="1" si="18"/>
        <v>13.44041358089707</v>
      </c>
      <c r="AA22" s="80">
        <f t="shared" ca="1" si="19"/>
        <v>97.190965761454336</v>
      </c>
      <c r="AB22" s="80">
        <f t="shared" ca="1" si="20"/>
        <v>2555.2444280051004</v>
      </c>
      <c r="AC22" s="80">
        <f t="shared" si="21"/>
        <v>13.783821808847982</v>
      </c>
      <c r="AD22" s="69">
        <f t="shared" si="22"/>
        <v>850.73507576470593</v>
      </c>
      <c r="AE22" s="69">
        <f t="shared" si="42"/>
        <v>845.96250433613454</v>
      </c>
      <c r="AF22" s="69">
        <f t="shared" si="23"/>
        <v>726.01847999999995</v>
      </c>
      <c r="AG22" s="95">
        <f t="shared" si="43"/>
        <v>721.96179428571418</v>
      </c>
      <c r="AH22" s="93">
        <f t="shared" si="24"/>
        <v>33.344259903684843</v>
      </c>
      <c r="AI22" s="81">
        <f t="shared" si="25"/>
        <v>20.260884574603615</v>
      </c>
      <c r="AJ22" s="80">
        <f t="shared" si="26"/>
        <v>6.9697774079999997</v>
      </c>
      <c r="AK22" s="80">
        <f t="shared" si="27"/>
        <v>687.92485526961093</v>
      </c>
      <c r="AL22" s="78">
        <f t="shared" ca="1" si="35"/>
        <v>0.66393414779274007</v>
      </c>
      <c r="AM22" s="80">
        <f t="shared" ca="1" si="36"/>
        <v>145.94464594993735</v>
      </c>
      <c r="AN22" s="80">
        <f t="shared" si="37"/>
        <v>6.8492309433962264</v>
      </c>
      <c r="AO22" s="80">
        <f t="shared" si="38"/>
        <v>2.9334790486324804</v>
      </c>
      <c r="AP22" s="80">
        <f t="shared" si="39"/>
        <v>2.9452176962937306</v>
      </c>
      <c r="AQ22" s="80">
        <f t="shared" ca="1" si="40"/>
        <v>2.135008697321608</v>
      </c>
      <c r="AR22" s="80">
        <f t="shared" si="28"/>
        <v>3.1284348211856394</v>
      </c>
      <c r="AS22" s="78">
        <f t="shared" si="29"/>
        <v>6.9783115881412339E-2</v>
      </c>
      <c r="AT22" s="96">
        <f t="shared" ca="1" si="30"/>
        <v>5</v>
      </c>
      <c r="AU22" s="97" t="str">
        <f t="shared" ca="1" si="31"/>
        <v>Sand mixture</v>
      </c>
      <c r="AV22" s="98">
        <f t="shared" si="32"/>
        <v>3</v>
      </c>
      <c r="AW22" s="99" t="str">
        <f t="shared" si="33"/>
        <v>Clay</v>
      </c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</row>
    <row r="23" spans="1:69">
      <c r="A23" s="25">
        <v>0.2</v>
      </c>
      <c r="C23" s="89">
        <f t="shared" si="0"/>
        <v>-0.65616000000000008</v>
      </c>
      <c r="D23" s="84">
        <f t="shared" si="1"/>
        <v>0.65616000000000008</v>
      </c>
      <c r="E23" s="90">
        <v>0.67479999999999996</v>
      </c>
      <c r="F23" s="91">
        <f t="shared" si="2"/>
        <v>7.0449119999999992</v>
      </c>
      <c r="G23" s="80">
        <f t="shared" si="3"/>
        <v>7.1493119999999992</v>
      </c>
      <c r="H23" s="81">
        <f t="shared" si="41"/>
        <v>7.0854490285714267</v>
      </c>
      <c r="I23" s="14">
        <v>20.3</v>
      </c>
      <c r="J23" s="92">
        <f t="shared" si="4"/>
        <v>0.21193200000000001</v>
      </c>
      <c r="K23" s="14">
        <v>50</v>
      </c>
      <c r="L23" s="78">
        <f t="shared" si="5"/>
        <v>0.52200000000000002</v>
      </c>
      <c r="M23" s="81">
        <f t="shared" si="6"/>
        <v>2.0472192E-2</v>
      </c>
      <c r="N23" s="14">
        <f t="shared" si="34"/>
        <v>98</v>
      </c>
      <c r="O23" s="78">
        <f t="shared" si="7"/>
        <v>3.2151840000000001E-2</v>
      </c>
      <c r="P23" s="78">
        <f t="shared" si="8"/>
        <v>1.1679648000000003E-2</v>
      </c>
      <c r="Q23" s="93">
        <f t="shared" si="9"/>
        <v>2.3486628528</v>
      </c>
      <c r="R23" s="80">
        <f t="shared" si="10"/>
        <v>201.09020860902652</v>
      </c>
      <c r="S23" s="80">
        <f t="shared" si="11"/>
        <v>3950.8566898816598</v>
      </c>
      <c r="T23" s="69">
        <f t="shared" si="12"/>
        <v>5.1390451200000014</v>
      </c>
      <c r="U23" s="78">
        <f t="shared" si="13"/>
        <v>1.6618467359113165</v>
      </c>
      <c r="V23" s="69">
        <f t="shared" si="14"/>
        <v>103.69923632086615</v>
      </c>
      <c r="W23" s="80">
        <f t="shared" ca="1" si="15"/>
        <v>2.035778736233643</v>
      </c>
      <c r="X23" s="80">
        <f t="shared" ca="1" si="16"/>
        <v>41.146831722053406</v>
      </c>
      <c r="Y23" s="94">
        <f t="shared" ca="1" si="17"/>
        <v>8.3555662882351802E-6</v>
      </c>
      <c r="Z23" s="80">
        <f t="shared" ca="1" si="18"/>
        <v>13.754620033131037</v>
      </c>
      <c r="AA23" s="80">
        <f t="shared" ca="1" si="19"/>
        <v>97.893833715738083</v>
      </c>
      <c r="AB23" s="80">
        <f t="shared" ca="1" si="20"/>
        <v>2265.1156158128902</v>
      </c>
      <c r="AC23" s="80">
        <f t="shared" si="21"/>
        <v>13.817228582909825</v>
      </c>
      <c r="AD23" s="69">
        <f t="shared" si="22"/>
        <v>837.31295999999998</v>
      </c>
      <c r="AE23" s="69">
        <f t="shared" si="42"/>
        <v>829.79966924369751</v>
      </c>
      <c r="AF23" s="69">
        <f t="shared" si="23"/>
        <v>714.93119999999988</v>
      </c>
      <c r="AG23" s="95">
        <f t="shared" si="43"/>
        <v>708.5449028571428</v>
      </c>
      <c r="AH23" s="93">
        <f t="shared" si="24"/>
        <v>32.917925948243216</v>
      </c>
      <c r="AI23" s="81">
        <f t="shared" si="25"/>
        <v>18.145409861667062</v>
      </c>
      <c r="AJ23" s="80">
        <f t="shared" si="26"/>
        <v>6.8633395199999994</v>
      </c>
      <c r="AK23" s="80">
        <f t="shared" si="27"/>
        <v>609.36426851220153</v>
      </c>
      <c r="AL23" s="78">
        <f t="shared" ca="1" si="35"/>
        <v>0.67094142703736925</v>
      </c>
      <c r="AM23" s="80">
        <f t="shared" ca="1" si="36"/>
        <v>138.23597042338375</v>
      </c>
      <c r="AN23" s="80">
        <f t="shared" si="37"/>
        <v>6.7446339622641496</v>
      </c>
      <c r="AO23" s="80">
        <f t="shared" si="38"/>
        <v>2.9643691588785051</v>
      </c>
      <c r="AP23" s="80">
        <f t="shared" si="39"/>
        <v>2.9777607252834399</v>
      </c>
      <c r="AQ23" s="80">
        <f t="shared" ca="1" si="40"/>
        <v>2.1532559061546364</v>
      </c>
      <c r="AR23" s="80">
        <f t="shared" si="28"/>
        <v>3.1365164869683526</v>
      </c>
      <c r="AS23" s="78">
        <f t="shared" si="29"/>
        <v>7.0467405078038892E-2</v>
      </c>
      <c r="AT23" s="96">
        <f t="shared" ca="1" si="30"/>
        <v>5</v>
      </c>
      <c r="AU23" s="97" t="str">
        <f t="shared" ca="1" si="31"/>
        <v>Sand mixture</v>
      </c>
      <c r="AV23" s="98">
        <f t="shared" si="32"/>
        <v>3</v>
      </c>
      <c r="AW23" s="99" t="str">
        <f t="shared" si="33"/>
        <v>Clay</v>
      </c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</row>
    <row r="24" spans="1:69">
      <c r="A24" s="25">
        <v>0.22</v>
      </c>
      <c r="C24" s="89">
        <f t="shared" si="0"/>
        <v>-0.72177600000000008</v>
      </c>
      <c r="D24" s="84">
        <f t="shared" si="1"/>
        <v>0.72177600000000008</v>
      </c>
      <c r="E24" s="90">
        <v>0.66420000000000001</v>
      </c>
      <c r="F24" s="91">
        <f t="shared" si="2"/>
        <v>6.9342480000000002</v>
      </c>
      <c r="G24" s="80">
        <f t="shared" si="3"/>
        <v>7.0386480000000002</v>
      </c>
      <c r="H24" s="81">
        <f t="shared" si="41"/>
        <v>6.9305492571428573</v>
      </c>
      <c r="I24" s="14">
        <v>20.5</v>
      </c>
      <c r="J24" s="92">
        <f t="shared" si="4"/>
        <v>0.21401999999999999</v>
      </c>
      <c r="K24" s="14">
        <v>50</v>
      </c>
      <c r="L24" s="78">
        <f t="shared" si="5"/>
        <v>0.52200000000000002</v>
      </c>
      <c r="M24" s="81">
        <f t="shared" si="6"/>
        <v>2.2519411200000002E-2</v>
      </c>
      <c r="N24" s="14">
        <f t="shared" si="34"/>
        <v>98</v>
      </c>
      <c r="O24" s="78">
        <f t="shared" si="7"/>
        <v>3.5367024000000004E-2</v>
      </c>
      <c r="P24" s="78">
        <f t="shared" si="8"/>
        <v>1.2847612800000003E-2</v>
      </c>
      <c r="Q24" s="93">
        <f t="shared" si="9"/>
        <v>2.3110827220800001</v>
      </c>
      <c r="R24" s="80">
        <f t="shared" si="10"/>
        <v>179.88421335985464</v>
      </c>
      <c r="S24" s="80">
        <f t="shared" si="11"/>
        <v>3849.7122182094031</v>
      </c>
      <c r="T24" s="69">
        <f t="shared" si="12"/>
        <v>5.6529496320000021</v>
      </c>
      <c r="U24" s="78">
        <f t="shared" si="13"/>
        <v>1.6623865978462298</v>
      </c>
      <c r="V24" s="69">
        <f t="shared" si="14"/>
        <v>103.73292370560473</v>
      </c>
      <c r="W24" s="80">
        <f t="shared" ca="1" si="15"/>
        <v>2.0315866600034971</v>
      </c>
      <c r="X24" s="80">
        <f t="shared" ca="1" si="16"/>
        <v>40.933090851435949</v>
      </c>
      <c r="Y24" s="94">
        <f t="shared" ca="1" si="17"/>
        <v>7.2197723077308729E-6</v>
      </c>
      <c r="Z24" s="80">
        <f t="shared" ca="1" si="18"/>
        <v>14.123049146987757</v>
      </c>
      <c r="AA24" s="80">
        <f t="shared" ca="1" si="19"/>
        <v>98.907681414212391</v>
      </c>
      <c r="AB24" s="80">
        <f t="shared" ca="1" si="20"/>
        <v>1977.4826011279333</v>
      </c>
      <c r="AC24" s="80">
        <f t="shared" si="21"/>
        <v>13.89606966201316</v>
      </c>
      <c r="AD24" s="69">
        <f t="shared" si="22"/>
        <v>823.91540894117645</v>
      </c>
      <c r="AE24" s="69">
        <f t="shared" si="42"/>
        <v>811.19790978151264</v>
      </c>
      <c r="AF24" s="69">
        <f t="shared" si="23"/>
        <v>703.86480000000006</v>
      </c>
      <c r="AG24" s="95">
        <f t="shared" si="43"/>
        <v>693.05492571428556</v>
      </c>
      <c r="AH24" s="93">
        <f t="shared" si="24"/>
        <v>32.034426437783267</v>
      </c>
      <c r="AI24" s="81">
        <f t="shared" si="25"/>
        <v>16.65834761147222</v>
      </c>
      <c r="AJ24" s="80">
        <f t="shared" si="26"/>
        <v>6.7571020800000001</v>
      </c>
      <c r="AK24" s="80">
        <f t="shared" si="27"/>
        <v>545.1036768480443</v>
      </c>
      <c r="AL24" s="78">
        <f t="shared" ca="1" si="35"/>
        <v>0.67894894067506806</v>
      </c>
      <c r="AM24" s="80">
        <f t="shared" ca="1" si="36"/>
        <v>132.18740514162994</v>
      </c>
      <c r="AN24" s="80">
        <f t="shared" si="37"/>
        <v>6.6402339622641504</v>
      </c>
      <c r="AO24" s="80">
        <f t="shared" si="38"/>
        <v>3.04064075941857</v>
      </c>
      <c r="AP24" s="80">
        <f t="shared" si="39"/>
        <v>3.0559961928336028</v>
      </c>
      <c r="AQ24" s="80">
        <f t="shared" ca="1" si="40"/>
        <v>2.1741284021085829</v>
      </c>
      <c r="AR24" s="80">
        <f t="shared" si="28"/>
        <v>3.1481777301166076</v>
      </c>
      <c r="AS24" s="78">
        <f t="shared" si="29"/>
        <v>7.1320940929216259E-2</v>
      </c>
      <c r="AT24" s="96">
        <f t="shared" ca="1" si="30"/>
        <v>5</v>
      </c>
      <c r="AU24" s="97" t="str">
        <f t="shared" ca="1" si="31"/>
        <v>Sand mixture</v>
      </c>
      <c r="AV24" s="98">
        <f t="shared" si="32"/>
        <v>3</v>
      </c>
      <c r="AW24" s="99" t="str">
        <f t="shared" si="33"/>
        <v>Clay</v>
      </c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</row>
    <row r="25" spans="1:69">
      <c r="A25" s="25">
        <v>0.24</v>
      </c>
      <c r="C25" s="89">
        <f t="shared" si="0"/>
        <v>-0.78739199999999998</v>
      </c>
      <c r="D25" s="84">
        <f t="shared" si="1"/>
        <v>0.78739199999999998</v>
      </c>
      <c r="E25" s="90">
        <v>0.6462</v>
      </c>
      <c r="F25" s="91">
        <f t="shared" si="2"/>
        <v>6.7463279999999992</v>
      </c>
      <c r="G25" s="80">
        <f t="shared" si="3"/>
        <v>6.8511455999999988</v>
      </c>
      <c r="H25" s="81">
        <f t="shared" si="41"/>
        <v>6.7487739428571425</v>
      </c>
      <c r="I25" s="14">
        <v>21</v>
      </c>
      <c r="J25" s="92">
        <f t="shared" si="4"/>
        <v>0.21923999999999999</v>
      </c>
      <c r="K25" s="14">
        <v>50.2</v>
      </c>
      <c r="L25" s="78">
        <f t="shared" si="5"/>
        <v>0.524088</v>
      </c>
      <c r="M25" s="81">
        <f t="shared" si="6"/>
        <v>2.4566630399999997E-2</v>
      </c>
      <c r="N25" s="14">
        <f t="shared" si="34"/>
        <v>98</v>
      </c>
      <c r="O25" s="78">
        <f t="shared" si="7"/>
        <v>3.8582208E-2</v>
      </c>
      <c r="P25" s="78">
        <f t="shared" si="8"/>
        <v>1.4015577600000002E-2</v>
      </c>
      <c r="Q25" s="93">
        <f t="shared" si="9"/>
        <v>2.2481459193599997</v>
      </c>
      <c r="R25" s="80">
        <f t="shared" si="10"/>
        <v>160.40337284137325</v>
      </c>
      <c r="S25" s="80">
        <f t="shared" si="11"/>
        <v>3655.710847097459</v>
      </c>
      <c r="T25" s="69">
        <f t="shared" si="12"/>
        <v>6.1668541440000011</v>
      </c>
      <c r="U25" s="78">
        <f t="shared" si="13"/>
        <v>1.6641569204715507</v>
      </c>
      <c r="V25" s="69">
        <f t="shared" si="14"/>
        <v>103.84339183742476</v>
      </c>
      <c r="W25" s="80">
        <f t="shared" ca="1" si="15"/>
        <v>2.0141355760442075</v>
      </c>
      <c r="X25" s="80">
        <f t="shared" ca="1" si="16"/>
        <v>40.743133764330921</v>
      </c>
      <c r="Y25" s="94">
        <f t="shared" ca="1" si="17"/>
        <v>5.9212425982079134E-6</v>
      </c>
      <c r="Z25" s="80">
        <f t="shared" ca="1" si="18"/>
        <v>14</v>
      </c>
      <c r="AA25" s="80">
        <f t="shared" ca="1" si="19"/>
        <v>95.375887487999975</v>
      </c>
      <c r="AB25" s="80">
        <f t="shared" ca="1" si="20"/>
        <v>1563.9058186223001</v>
      </c>
      <c r="AC25" s="80">
        <f t="shared" si="21"/>
        <v>14.05326465841574</v>
      </c>
      <c r="AD25" s="69">
        <f t="shared" si="22"/>
        <v>801.47804611764684</v>
      </c>
      <c r="AE25" s="69">
        <f t="shared" si="42"/>
        <v>789.43432174789916</v>
      </c>
      <c r="AF25" s="69">
        <f t="shared" si="23"/>
        <v>685.11455999999987</v>
      </c>
      <c r="AG25" s="95">
        <f t="shared" si="43"/>
        <v>674.87739428571433</v>
      </c>
      <c r="AH25" s="93">
        <f t="shared" si="24"/>
        <v>30.410295582137564</v>
      </c>
      <c r="AI25" s="81">
        <f t="shared" si="25"/>
        <v>15.642594708333673</v>
      </c>
      <c r="AJ25" s="80">
        <f t="shared" si="26"/>
        <v>6.577099775999999</v>
      </c>
      <c r="AK25" s="80">
        <f t="shared" si="27"/>
        <v>486.07082679204012</v>
      </c>
      <c r="AL25" s="78">
        <f t="shared" ca="1" si="35"/>
        <v>0.68979619003121329</v>
      </c>
      <c r="AM25" s="80">
        <f t="shared" ca="1" si="36"/>
        <v>127.03437385130762</v>
      </c>
      <c r="AN25" s="80">
        <f t="shared" si="37"/>
        <v>6.4633449056603762</v>
      </c>
      <c r="AO25" s="80">
        <f t="shared" si="38"/>
        <v>3.2000487626478122</v>
      </c>
      <c r="AP25" s="80">
        <f t="shared" si="39"/>
        <v>3.2181718889757973</v>
      </c>
      <c r="AQ25" s="80">
        <f t="shared" ca="1" si="40"/>
        <v>2.2024542726516274</v>
      </c>
      <c r="AR25" s="80">
        <f t="shared" si="28"/>
        <v>3.1700682145010224</v>
      </c>
      <c r="AS25" s="78">
        <f t="shared" si="29"/>
        <v>7.3323555445603414E-2</v>
      </c>
      <c r="AT25" s="96">
        <f t="shared" ca="1" si="30"/>
        <v>5</v>
      </c>
      <c r="AU25" s="97" t="str">
        <f t="shared" ca="1" si="31"/>
        <v>Sand mixture</v>
      </c>
      <c r="AV25" s="98">
        <f t="shared" si="32"/>
        <v>3</v>
      </c>
      <c r="AW25" s="99" t="str">
        <f t="shared" si="33"/>
        <v>Clay</v>
      </c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</row>
    <row r="26" spans="1:69">
      <c r="A26" s="25">
        <v>0.26</v>
      </c>
      <c r="C26" s="89">
        <f t="shared" si="0"/>
        <v>-0.8530080000000001</v>
      </c>
      <c r="D26" s="84">
        <f t="shared" si="1"/>
        <v>0.8530080000000001</v>
      </c>
      <c r="E26" s="90">
        <v>0.61629999999999996</v>
      </c>
      <c r="F26" s="91">
        <f t="shared" si="2"/>
        <v>6.4341719999999993</v>
      </c>
      <c r="G26" s="80">
        <f t="shared" si="3"/>
        <v>6.5391983999999992</v>
      </c>
      <c r="H26" s="81">
        <f t="shared" si="41"/>
        <v>6.5334414857142846</v>
      </c>
      <c r="I26" s="14">
        <v>21.5</v>
      </c>
      <c r="J26" s="92">
        <f t="shared" si="4"/>
        <v>0.22445999999999999</v>
      </c>
      <c r="K26" s="14">
        <v>50.3</v>
      </c>
      <c r="L26" s="78">
        <f t="shared" si="5"/>
        <v>0.52513199999999993</v>
      </c>
      <c r="M26" s="81">
        <f t="shared" si="6"/>
        <v>2.6613849600000003E-2</v>
      </c>
      <c r="N26" s="14">
        <f t="shared" si="34"/>
        <v>98</v>
      </c>
      <c r="O26" s="78">
        <f t="shared" si="7"/>
        <v>4.1797392000000003E-2</v>
      </c>
      <c r="P26" s="78">
        <f t="shared" si="8"/>
        <v>1.5183542400000005E-2</v>
      </c>
      <c r="Q26" s="93">
        <f t="shared" si="9"/>
        <v>2.1441423326399995</v>
      </c>
      <c r="R26" s="80">
        <f t="shared" si="10"/>
        <v>141.21489413695704</v>
      </c>
      <c r="S26" s="80">
        <f t="shared" si="11"/>
        <v>3405.5070773778634</v>
      </c>
      <c r="T26" s="69">
        <f t="shared" si="12"/>
        <v>6.6807586560000018</v>
      </c>
      <c r="U26" s="78">
        <f t="shared" si="13"/>
        <v>1.6650946135912401</v>
      </c>
      <c r="V26" s="69">
        <f t="shared" si="14"/>
        <v>103.90190388809339</v>
      </c>
      <c r="W26" s="80">
        <f t="shared" ca="1" si="15"/>
        <v>1.9678798251238299</v>
      </c>
      <c r="X26" s="80">
        <f t="shared" ca="1" si="16"/>
        <v>40.532612029250117</v>
      </c>
      <c r="Y26" s="94">
        <f t="shared" ca="1" si="17"/>
        <v>4.6014369225360562E-6</v>
      </c>
      <c r="Z26" s="80">
        <f t="shared" ca="1" si="18"/>
        <v>14</v>
      </c>
      <c r="AA26" s="80">
        <f t="shared" ca="1" si="19"/>
        <v>90.963614111999988</v>
      </c>
      <c r="AB26" s="80">
        <f t="shared" ca="1" si="20"/>
        <v>1159.0984594586178</v>
      </c>
      <c r="AC26" s="80">
        <f t="shared" si="21"/>
        <v>14.268795009760085</v>
      </c>
      <c r="AD26" s="69">
        <f t="shared" si="22"/>
        <v>764.40011858823516</v>
      </c>
      <c r="AE26" s="69">
        <f t="shared" si="42"/>
        <v>763.72283455462184</v>
      </c>
      <c r="AF26" s="69">
        <f t="shared" si="23"/>
        <v>653.91983999999991</v>
      </c>
      <c r="AG26" s="95">
        <f t="shared" si="43"/>
        <v>653.34414857142849</v>
      </c>
      <c r="AH26" s="93">
        <f t="shared" si="24"/>
        <v>28.338883215862992</v>
      </c>
      <c r="AI26" s="81">
        <f t="shared" si="25"/>
        <v>14.783111482601051</v>
      </c>
      <c r="AJ26" s="80">
        <f t="shared" si="26"/>
        <v>6.2776304639999987</v>
      </c>
      <c r="AK26" s="80">
        <f t="shared" si="27"/>
        <v>427.92392162714259</v>
      </c>
      <c r="AL26" s="78">
        <f t="shared" ca="1" si="35"/>
        <v>0.70357723155382579</v>
      </c>
      <c r="AM26" s="80">
        <f t="shared" ca="1" si="36"/>
        <v>121.5578224758019</v>
      </c>
      <c r="AN26" s="80">
        <f t="shared" si="37"/>
        <v>6.1690550943396216</v>
      </c>
      <c r="AO26" s="80">
        <f t="shared" si="38"/>
        <v>3.4325308129510188</v>
      </c>
      <c r="AP26" s="80">
        <f t="shared" si="39"/>
        <v>3.4546120783314906</v>
      </c>
      <c r="AQ26" s="80">
        <f t="shared" ca="1" si="40"/>
        <v>2.2384803851014095</v>
      </c>
      <c r="AR26" s="80">
        <f t="shared" si="28"/>
        <v>3.2036557504948346</v>
      </c>
      <c r="AS26" s="78">
        <f t="shared" si="29"/>
        <v>7.6725778474530631E-2</v>
      </c>
      <c r="AT26" s="96">
        <f t="shared" ca="1" si="30"/>
        <v>8</v>
      </c>
      <c r="AU26" s="97" t="str">
        <f t="shared" ca="1" si="31"/>
        <v>Very stiff sand to clayey sand</v>
      </c>
      <c r="AV26" s="98">
        <f t="shared" si="32"/>
        <v>3</v>
      </c>
      <c r="AW26" s="99" t="str">
        <f t="shared" si="33"/>
        <v>Clay</v>
      </c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</row>
    <row r="27" spans="1:69">
      <c r="A27" s="25">
        <v>0.28000000000000003</v>
      </c>
      <c r="C27" s="89">
        <f t="shared" si="0"/>
        <v>-0.91862400000000011</v>
      </c>
      <c r="D27" s="84">
        <f t="shared" si="1"/>
        <v>0.91862400000000011</v>
      </c>
      <c r="E27" s="90">
        <v>0.60140000000000005</v>
      </c>
      <c r="F27" s="91">
        <f t="shared" si="2"/>
        <v>6.2786160000000004</v>
      </c>
      <c r="G27" s="80">
        <f t="shared" si="3"/>
        <v>6.3832248000000007</v>
      </c>
      <c r="H27" s="81">
        <f t="shared" si="41"/>
        <v>6.271695771428571</v>
      </c>
      <c r="I27" s="14">
        <v>22.6</v>
      </c>
      <c r="J27" s="92">
        <f t="shared" si="4"/>
        <v>0.23594400000000001</v>
      </c>
      <c r="K27" s="14">
        <v>50.1</v>
      </c>
      <c r="L27" s="78">
        <f t="shared" si="5"/>
        <v>0.52304399999999995</v>
      </c>
      <c r="M27" s="81">
        <f t="shared" si="6"/>
        <v>2.8661068800000002E-2</v>
      </c>
      <c r="N27" s="14">
        <f t="shared" si="34"/>
        <v>98</v>
      </c>
      <c r="O27" s="78">
        <f t="shared" si="7"/>
        <v>4.5012576000000006E-2</v>
      </c>
      <c r="P27" s="78">
        <f t="shared" si="8"/>
        <v>1.6351507200000004E-2</v>
      </c>
      <c r="Q27" s="93">
        <f t="shared" si="9"/>
        <v>2.0916100339200003</v>
      </c>
      <c r="R27" s="80">
        <f t="shared" si="10"/>
        <v>127.91542750994843</v>
      </c>
      <c r="S27" s="80">
        <f t="shared" si="11"/>
        <v>3160.3771503108414</v>
      </c>
      <c r="T27" s="69">
        <f t="shared" si="12"/>
        <v>7.1946631680000017</v>
      </c>
      <c r="U27" s="78">
        <f t="shared" si="13"/>
        <v>1.6700019142587541</v>
      </c>
      <c r="V27" s="69">
        <f t="shared" si="14"/>
        <v>104.20811944974625</v>
      </c>
      <c r="W27" s="80">
        <f t="shared" ca="1" si="15"/>
        <v>1.9616423824628002</v>
      </c>
      <c r="X27" s="80">
        <f t="shared" ca="1" si="16"/>
        <v>40.411556031499885</v>
      </c>
      <c r="Y27" s="94">
        <f t="shared" ca="1" si="17"/>
        <v>3.6696857209066646E-6</v>
      </c>
      <c r="Z27" s="80">
        <f t="shared" ca="1" si="18"/>
        <v>14</v>
      </c>
      <c r="AA27" s="80">
        <f t="shared" ca="1" si="19"/>
        <v>88.734971135999999</v>
      </c>
      <c r="AB27" s="80">
        <f t="shared" ca="1" si="20"/>
        <v>901.74311037095322</v>
      </c>
      <c r="AC27" s="80">
        <f t="shared" si="21"/>
        <v>14.495895127849728</v>
      </c>
      <c r="AD27" s="69">
        <f t="shared" si="22"/>
        <v>745.6720263529412</v>
      </c>
      <c r="AE27" s="69">
        <f t="shared" si="42"/>
        <v>732.55096416806725</v>
      </c>
      <c r="AF27" s="69">
        <f t="shared" si="23"/>
        <v>638.32248000000004</v>
      </c>
      <c r="AG27" s="95">
        <f t="shared" si="43"/>
        <v>627.16957714285707</v>
      </c>
      <c r="AH27" s="93">
        <f t="shared" si="24"/>
        <v>26.333496168682938</v>
      </c>
      <c r="AI27" s="81">
        <f t="shared" si="25"/>
        <v>14.429495526871062</v>
      </c>
      <c r="AJ27" s="80">
        <f t="shared" si="26"/>
        <v>6.1278958080000008</v>
      </c>
      <c r="AK27" s="80">
        <f t="shared" si="27"/>
        <v>387.62250760590427</v>
      </c>
      <c r="AL27" s="78">
        <f t="shared" ca="1" si="35"/>
        <v>0.71594772323887779</v>
      </c>
      <c r="AM27" s="80">
        <f t="shared" ca="1" si="36"/>
        <v>118.51622806804957</v>
      </c>
      <c r="AN27" s="80">
        <f t="shared" si="37"/>
        <v>6.0219101886792457</v>
      </c>
      <c r="AO27" s="80">
        <f t="shared" si="38"/>
        <v>3.6963134997219584</v>
      </c>
      <c r="AP27" s="80">
        <f t="shared" si="39"/>
        <v>3.7225638975385626</v>
      </c>
      <c r="AQ27" s="80">
        <f t="shared" ca="1" si="40"/>
        <v>2.2708042670064139</v>
      </c>
      <c r="AR27" s="80">
        <f t="shared" si="28"/>
        <v>3.2301156252531475</v>
      </c>
      <c r="AS27" s="78">
        <f t="shared" si="29"/>
        <v>7.8000375141745945E-2</v>
      </c>
      <c r="AT27" s="96">
        <f t="shared" ca="1" si="30"/>
        <v>8</v>
      </c>
      <c r="AU27" s="97" t="str">
        <f t="shared" ca="1" si="31"/>
        <v>Very stiff sand to clayey sand</v>
      </c>
      <c r="AV27" s="98">
        <f t="shared" si="32"/>
        <v>3</v>
      </c>
      <c r="AW27" s="99" t="str">
        <f t="shared" si="33"/>
        <v>Clay</v>
      </c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</row>
    <row r="28" spans="1:69">
      <c r="A28" s="25">
        <v>0.3</v>
      </c>
      <c r="C28" s="89">
        <f t="shared" si="0"/>
        <v>-0.98424</v>
      </c>
      <c r="D28" s="84">
        <f t="shared" si="1"/>
        <v>0.98424</v>
      </c>
      <c r="E28" s="90">
        <v>0.56659999999999999</v>
      </c>
      <c r="F28" s="91">
        <f t="shared" si="2"/>
        <v>5.9153039999999999</v>
      </c>
      <c r="G28" s="80">
        <f t="shared" si="3"/>
        <v>6.0197039999999999</v>
      </c>
      <c r="H28" s="81">
        <f t="shared" si="41"/>
        <v>5.9560796571428583</v>
      </c>
      <c r="I28" s="14">
        <v>23.5</v>
      </c>
      <c r="J28" s="92">
        <f t="shared" si="4"/>
        <v>0.24534</v>
      </c>
      <c r="K28" s="14">
        <v>50</v>
      </c>
      <c r="L28" s="78">
        <f t="shared" si="5"/>
        <v>0.52200000000000002</v>
      </c>
      <c r="M28" s="81">
        <f t="shared" si="6"/>
        <v>3.0708288E-2</v>
      </c>
      <c r="N28" s="14">
        <f t="shared" si="34"/>
        <v>98</v>
      </c>
      <c r="O28" s="78">
        <f t="shared" si="7"/>
        <v>4.8227760000000001E-2</v>
      </c>
      <c r="P28" s="78">
        <f t="shared" si="8"/>
        <v>1.7519472000000001E-2</v>
      </c>
      <c r="Q28" s="93">
        <f t="shared" si="9"/>
        <v>1.9705871592000002</v>
      </c>
      <c r="R28" s="80">
        <f t="shared" si="10"/>
        <v>112.47982583036749</v>
      </c>
      <c r="S28" s="80">
        <f t="shared" si="11"/>
        <v>2863.4817660006042</v>
      </c>
      <c r="T28" s="69">
        <f t="shared" si="12"/>
        <v>7.7085676799999998</v>
      </c>
      <c r="U28" s="78">
        <f t="shared" si="13"/>
        <v>1.6722891082625961</v>
      </c>
      <c r="V28" s="69">
        <f t="shared" si="14"/>
        <v>104.350840355586</v>
      </c>
      <c r="W28" s="80">
        <f t="shared" ca="1" si="15"/>
        <v>1.9039247880614647</v>
      </c>
      <c r="X28" s="80">
        <f t="shared" ca="1" si="16"/>
        <v>40.223150172511822</v>
      </c>
      <c r="Y28" s="94">
        <f t="shared" ca="1" si="17"/>
        <v>2.690221506213423E-6</v>
      </c>
      <c r="Z28" s="80">
        <f t="shared" ca="1" si="18"/>
        <v>14</v>
      </c>
      <c r="AA28" s="80">
        <f t="shared" ca="1" si="19"/>
        <v>83.600667360000003</v>
      </c>
      <c r="AB28" s="80">
        <f t="shared" ca="1" si="20"/>
        <v>622.81194442799961</v>
      </c>
      <c r="AC28" s="80">
        <f t="shared" si="21"/>
        <v>14.795806566210977</v>
      </c>
      <c r="AD28" s="69">
        <f t="shared" si="22"/>
        <v>702.52661647058824</v>
      </c>
      <c r="AE28" s="69">
        <f t="shared" si="42"/>
        <v>695.04139966386549</v>
      </c>
      <c r="AF28" s="69">
        <f t="shared" si="23"/>
        <v>601.97039999999993</v>
      </c>
      <c r="AG28" s="95">
        <f t="shared" si="43"/>
        <v>595.60796571428568</v>
      </c>
      <c r="AH28" s="93">
        <f t="shared" si="24"/>
        <v>23.909746669934087</v>
      </c>
      <c r="AI28" s="81">
        <f t="shared" si="25"/>
        <v>14.003846691270146</v>
      </c>
      <c r="AJ28" s="80">
        <f t="shared" si="26"/>
        <v>5.7789158399999998</v>
      </c>
      <c r="AK28" s="80">
        <f t="shared" si="27"/>
        <v>340.84795706171968</v>
      </c>
      <c r="AL28" s="78">
        <f t="shared" ca="1" si="35"/>
        <v>0.73290227542983355</v>
      </c>
      <c r="AM28" s="80">
        <f t="shared" ca="1" si="36"/>
        <v>113.93312661333864</v>
      </c>
      <c r="AN28" s="80">
        <f t="shared" si="37"/>
        <v>5.6789660377358491</v>
      </c>
      <c r="AO28" s="80">
        <f t="shared" si="38"/>
        <v>4.0756156781130768</v>
      </c>
      <c r="AP28" s="80">
        <f t="shared" si="39"/>
        <v>4.1085317958160372</v>
      </c>
      <c r="AQ28" s="80">
        <f t="shared" ca="1" si="40"/>
        <v>2.3151598037825578</v>
      </c>
      <c r="AR28" s="80">
        <f t="shared" si="28"/>
        <v>3.2748741392532885</v>
      </c>
      <c r="AS28" s="78">
        <f t="shared" si="29"/>
        <v>8.2273074907185759E-2</v>
      </c>
      <c r="AT28" s="96">
        <f t="shared" ca="1" si="30"/>
        <v>8</v>
      </c>
      <c r="AU28" s="97" t="str">
        <f t="shared" ca="1" si="31"/>
        <v>Very stiff sand to clayey sand</v>
      </c>
      <c r="AV28" s="98">
        <f t="shared" si="32"/>
        <v>3</v>
      </c>
      <c r="AW28" s="99" t="str">
        <f t="shared" si="33"/>
        <v>Clay</v>
      </c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</row>
    <row r="29" spans="1:69">
      <c r="A29" s="25">
        <v>0.32</v>
      </c>
      <c r="C29" s="89">
        <f t="shared" si="0"/>
        <v>-1.0498560000000001</v>
      </c>
      <c r="D29" s="84">
        <f t="shared" si="1"/>
        <v>1.0498560000000001</v>
      </c>
      <c r="E29" s="90">
        <v>0.54110000000000003</v>
      </c>
      <c r="F29" s="91">
        <f t="shared" si="2"/>
        <v>5.6490840000000002</v>
      </c>
      <c r="G29" s="80">
        <f t="shared" si="3"/>
        <v>5.7528576000000005</v>
      </c>
      <c r="H29" s="81">
        <f t="shared" si="41"/>
        <v>5.6567797714285719</v>
      </c>
      <c r="I29" s="14">
        <v>25.1</v>
      </c>
      <c r="J29" s="92">
        <f t="shared" si="4"/>
        <v>0.262044</v>
      </c>
      <c r="K29" s="14">
        <v>49.7</v>
      </c>
      <c r="L29" s="78">
        <f t="shared" si="5"/>
        <v>0.518868</v>
      </c>
      <c r="M29" s="81">
        <f t="shared" si="6"/>
        <v>3.2755507199999999E-2</v>
      </c>
      <c r="N29" s="14">
        <f t="shared" si="34"/>
        <v>98</v>
      </c>
      <c r="O29" s="78">
        <f t="shared" si="7"/>
        <v>5.1442944000000004E-2</v>
      </c>
      <c r="P29" s="78">
        <f t="shared" si="8"/>
        <v>1.8687436800000002E-2</v>
      </c>
      <c r="Q29" s="93">
        <f t="shared" si="9"/>
        <v>1.8814668364800002</v>
      </c>
      <c r="R29" s="80">
        <f t="shared" si="10"/>
        <v>100.68084010751009</v>
      </c>
      <c r="S29" s="80">
        <f t="shared" si="11"/>
        <v>2559.70243704021</v>
      </c>
      <c r="T29" s="69">
        <f t="shared" si="12"/>
        <v>8.2224721920000015</v>
      </c>
      <c r="U29" s="78">
        <f t="shared" si="13"/>
        <v>1.6782404541137894</v>
      </c>
      <c r="V29" s="69">
        <f t="shared" si="14"/>
        <v>104.72220433670046</v>
      </c>
      <c r="W29" s="80">
        <f t="shared" ca="1" si="15"/>
        <v>1.8734781941189318</v>
      </c>
      <c r="X29" s="80">
        <f t="shared" ca="1" si="16"/>
        <v>40.108269074887929</v>
      </c>
      <c r="Y29" s="94">
        <f t="shared" ca="1" si="17"/>
        <v>1.9626298166055915E-6</v>
      </c>
      <c r="Z29" s="80">
        <f t="shared" ca="1" si="18"/>
        <v>14</v>
      </c>
      <c r="AA29" s="80">
        <f t="shared" ca="1" si="19"/>
        <v>79.819805184000018</v>
      </c>
      <c r="AB29" s="80">
        <f t="shared" ca="1" si="20"/>
        <v>433.8186358424345</v>
      </c>
      <c r="AC29" s="80">
        <f t="shared" si="21"/>
        <v>15.136741146503784</v>
      </c>
      <c r="AD29" s="69">
        <f t="shared" si="22"/>
        <v>670.75466541176479</v>
      </c>
      <c r="AE29" s="69">
        <f t="shared" si="42"/>
        <v>659.4513914621848</v>
      </c>
      <c r="AF29" s="69">
        <f t="shared" si="23"/>
        <v>575.28575999999998</v>
      </c>
      <c r="AG29" s="95">
        <f t="shared" si="43"/>
        <v>565.67797714285712</v>
      </c>
      <c r="AH29" s="93">
        <f t="shared" si="24"/>
        <v>21.445916174036896</v>
      </c>
      <c r="AI29" s="81">
        <f t="shared" si="25"/>
        <v>14.022468827827687</v>
      </c>
      <c r="AJ29" s="80">
        <f t="shared" si="26"/>
        <v>5.5227432959999998</v>
      </c>
      <c r="AK29" s="80">
        <f t="shared" si="27"/>
        <v>305.09345487124273</v>
      </c>
      <c r="AL29" s="78">
        <f t="shared" ca="1" si="35"/>
        <v>0.75012112330762337</v>
      </c>
      <c r="AM29" s="80">
        <f t="shared" ca="1" si="36"/>
        <v>111.22598987983316</v>
      </c>
      <c r="AN29" s="80">
        <f t="shared" si="37"/>
        <v>5.4272241509433963</v>
      </c>
      <c r="AO29" s="80">
        <f t="shared" si="38"/>
        <v>4.5550232288037158</v>
      </c>
      <c r="AP29" s="80">
        <f t="shared" si="39"/>
        <v>4.5961224680305026</v>
      </c>
      <c r="AQ29" s="80">
        <f t="shared" ca="1" si="40"/>
        <v>2.3602090300254561</v>
      </c>
      <c r="AR29" s="80">
        <f t="shared" si="28"/>
        <v>3.3183221297610692</v>
      </c>
      <c r="AS29" s="78">
        <f t="shared" si="29"/>
        <v>8.5261732768099854E-2</v>
      </c>
      <c r="AT29" s="96">
        <f t="shared" ca="1" si="30"/>
        <v>9</v>
      </c>
      <c r="AU29" s="97" t="str">
        <f t="shared" ca="1" si="31"/>
        <v>Very stiff fine-grained</v>
      </c>
      <c r="AV29" s="98">
        <f t="shared" si="32"/>
        <v>3</v>
      </c>
      <c r="AW29" s="99" t="str">
        <f t="shared" si="33"/>
        <v>Clay</v>
      </c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</row>
    <row r="30" spans="1:69">
      <c r="A30" s="25">
        <v>0.34</v>
      </c>
      <c r="C30" s="89">
        <f t="shared" si="0"/>
        <v>-1.1154720000000002</v>
      </c>
      <c r="D30" s="84">
        <f t="shared" si="1"/>
        <v>1.1154720000000002</v>
      </c>
      <c r="E30" s="90">
        <v>0.49940000000000001</v>
      </c>
      <c r="F30" s="91">
        <f t="shared" si="2"/>
        <v>5.2137359999999999</v>
      </c>
      <c r="G30" s="80">
        <f t="shared" si="3"/>
        <v>5.3170919999999997</v>
      </c>
      <c r="H30" s="81">
        <f t="shared" si="41"/>
        <v>5.4049073142857145</v>
      </c>
      <c r="I30" s="14">
        <v>25.8</v>
      </c>
      <c r="J30" s="92">
        <f t="shared" si="4"/>
        <v>0.26935199999999998</v>
      </c>
      <c r="K30" s="14">
        <v>49.5</v>
      </c>
      <c r="L30" s="78">
        <f t="shared" si="5"/>
        <v>0.51678000000000002</v>
      </c>
      <c r="M30" s="81">
        <f t="shared" si="6"/>
        <v>3.4802726400000004E-2</v>
      </c>
      <c r="N30" s="14">
        <f t="shared" si="34"/>
        <v>98</v>
      </c>
      <c r="O30" s="78">
        <f t="shared" si="7"/>
        <v>5.4658128000000007E-2</v>
      </c>
      <c r="P30" s="78">
        <f t="shared" si="8"/>
        <v>1.9855401600000003E-2</v>
      </c>
      <c r="Q30" s="93">
        <f t="shared" si="9"/>
        <v>1.7366031777599999</v>
      </c>
      <c r="R30" s="80">
        <f t="shared" si="10"/>
        <v>87.462505807991292</v>
      </c>
      <c r="S30" s="80">
        <f t="shared" si="11"/>
        <v>2298.5159467689778</v>
      </c>
      <c r="T30" s="69">
        <f t="shared" si="12"/>
        <v>8.7363767040000013</v>
      </c>
      <c r="U30" s="78">
        <f t="shared" si="13"/>
        <v>1.6783870194904584</v>
      </c>
      <c r="V30" s="69">
        <f t="shared" si="14"/>
        <v>104.7313500162046</v>
      </c>
      <c r="W30" s="80">
        <f t="shared" ca="1" si="15"/>
        <v>1.7888949852618607</v>
      </c>
      <c r="X30" s="80">
        <f t="shared" ca="1" si="16"/>
        <v>39.872852514342824</v>
      </c>
      <c r="Y30" s="94">
        <f t="shared" ca="1" si="17"/>
        <v>1.3809687309433527E-6</v>
      </c>
      <c r="Z30" s="80">
        <f t="shared" ca="1" si="18"/>
        <v>14</v>
      </c>
      <c r="AA30" s="80">
        <f t="shared" ca="1" si="19"/>
        <v>73.674074207999993</v>
      </c>
      <c r="AB30" s="80">
        <f t="shared" ca="1" si="20"/>
        <v>281.74594918831798</v>
      </c>
      <c r="AC30" s="80">
        <f t="shared" si="21"/>
        <v>15.463934871819308</v>
      </c>
      <c r="AD30" s="69">
        <f t="shared" si="22"/>
        <v>619.10986729411763</v>
      </c>
      <c r="AE30" s="69">
        <f t="shared" si="42"/>
        <v>629.44108073949587</v>
      </c>
      <c r="AF30" s="69">
        <f t="shared" si="23"/>
        <v>531.70920000000001</v>
      </c>
      <c r="AG30" s="95">
        <f t="shared" si="43"/>
        <v>540.49073142857139</v>
      </c>
      <c r="AH30" s="93">
        <f t="shared" si="24"/>
        <v>19.320321902993509</v>
      </c>
      <c r="AI30" s="81">
        <f t="shared" si="25"/>
        <v>13.565678772269202</v>
      </c>
      <c r="AJ30" s="80">
        <f t="shared" si="26"/>
        <v>5.1044083199999992</v>
      </c>
      <c r="AK30" s="80">
        <f t="shared" si="27"/>
        <v>265.03789638785241</v>
      </c>
      <c r="AL30" s="78">
        <f t="shared" ca="1" si="35"/>
        <v>0.76930824972421818</v>
      </c>
      <c r="AM30" s="80">
        <f t="shared" ca="1" si="36"/>
        <v>105.87776717829207</v>
      </c>
      <c r="AN30" s="80">
        <f t="shared" si="37"/>
        <v>5.0161245283018863</v>
      </c>
      <c r="AO30" s="80">
        <f t="shared" si="38"/>
        <v>5.065776556057334</v>
      </c>
      <c r="AP30" s="80">
        <f t="shared" si="39"/>
        <v>5.1183921081298482</v>
      </c>
      <c r="AQ30" s="80">
        <f t="shared" ca="1" si="40"/>
        <v>2.410424341672043</v>
      </c>
      <c r="AR30" s="80">
        <f t="shared" si="28"/>
        <v>3.3727024832568349</v>
      </c>
      <c r="AS30" s="78">
        <f t="shared" si="29"/>
        <v>9.1588281263632013E-2</v>
      </c>
      <c r="AT30" s="96">
        <f t="shared" ca="1" si="30"/>
        <v>9</v>
      </c>
      <c r="AU30" s="97" t="str">
        <f t="shared" ca="1" si="31"/>
        <v>Very stiff fine-grained</v>
      </c>
      <c r="AV30" s="98">
        <f t="shared" si="32"/>
        <v>3</v>
      </c>
      <c r="AW30" s="99" t="str">
        <f t="shared" si="33"/>
        <v>Clay</v>
      </c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</row>
    <row r="31" spans="1:69">
      <c r="A31" s="25">
        <v>0.36</v>
      </c>
      <c r="C31" s="89">
        <f t="shared" si="0"/>
        <v>-1.1810879999999999</v>
      </c>
      <c r="D31" s="84">
        <f t="shared" si="1"/>
        <v>1.1810879999999999</v>
      </c>
      <c r="E31" s="90">
        <v>0.45279999999999998</v>
      </c>
      <c r="F31" s="91">
        <f t="shared" si="2"/>
        <v>4.7272319999999999</v>
      </c>
      <c r="G31" s="80">
        <f t="shared" si="3"/>
        <v>4.8293352000000001</v>
      </c>
      <c r="H31" s="81">
        <f t="shared" si="41"/>
        <v>5.1834301714285704</v>
      </c>
      <c r="I31" s="14">
        <v>27</v>
      </c>
      <c r="J31" s="92">
        <f t="shared" si="4"/>
        <v>0.28187999999999996</v>
      </c>
      <c r="K31" s="14">
        <v>48.9</v>
      </c>
      <c r="L31" s="78">
        <f t="shared" si="5"/>
        <v>0.51051599999999997</v>
      </c>
      <c r="M31" s="81">
        <f t="shared" si="6"/>
        <v>3.6849945599999996E-2</v>
      </c>
      <c r="N31" s="14">
        <f t="shared" si="34"/>
        <v>98</v>
      </c>
      <c r="O31" s="78">
        <f t="shared" si="7"/>
        <v>5.7873311999999989E-2</v>
      </c>
      <c r="P31" s="78">
        <f t="shared" si="8"/>
        <v>2.1023366399999997E-2</v>
      </c>
      <c r="Q31" s="93">
        <f t="shared" si="9"/>
        <v>1.5745824230400001</v>
      </c>
      <c r="R31" s="80">
        <f t="shared" si="10"/>
        <v>74.896778807032561</v>
      </c>
      <c r="S31" s="80">
        <f t="shared" si="11"/>
        <v>1991.4447900232892</v>
      </c>
      <c r="T31" s="69">
        <f t="shared" si="12"/>
        <v>9.2502812159999976</v>
      </c>
      <c r="U31" s="78">
        <f t="shared" si="13"/>
        <v>1.679957101008243</v>
      </c>
      <c r="V31" s="69">
        <f t="shared" si="14"/>
        <v>104.82932310291436</v>
      </c>
      <c r="W31" s="80">
        <f t="shared" ca="1" si="15"/>
        <v>1.6920287601227302</v>
      </c>
      <c r="X31" s="80">
        <f t="shared" ca="1" si="16"/>
        <v>39.641993934033152</v>
      </c>
      <c r="Y31" s="94">
        <f t="shared" ca="1" si="17"/>
        <v>8.9155145932316918E-7</v>
      </c>
      <c r="Z31" s="80">
        <f t="shared" ca="1" si="18"/>
        <v>14</v>
      </c>
      <c r="AA31" s="80">
        <f t="shared" ca="1" si="19"/>
        <v>66.800466432000007</v>
      </c>
      <c r="AB31" s="80">
        <f t="shared" ca="1" si="20"/>
        <v>164.92445537792673</v>
      </c>
      <c r="AC31" s="80">
        <f t="shared" si="21"/>
        <v>15.89988962499552</v>
      </c>
      <c r="AD31" s="69">
        <f t="shared" si="22"/>
        <v>561.34845741176468</v>
      </c>
      <c r="AE31" s="69">
        <f t="shared" si="42"/>
        <v>603.0066893445379</v>
      </c>
      <c r="AF31" s="69">
        <f t="shared" si="23"/>
        <v>482.93352000000004</v>
      </c>
      <c r="AG31" s="95">
        <f t="shared" si="43"/>
        <v>518.34301714285709</v>
      </c>
      <c r="AH31" s="93">
        <f t="shared" si="24"/>
        <v>16.832005537216748</v>
      </c>
      <c r="AI31" s="81">
        <f t="shared" si="25"/>
        <v>13.407938321428865</v>
      </c>
      <c r="AJ31" s="80">
        <f t="shared" si="26"/>
        <v>4.6361617920000002</v>
      </c>
      <c r="AK31" s="80">
        <f t="shared" si="27"/>
        <v>226.95993577888652</v>
      </c>
      <c r="AL31" s="78">
        <f t="shared" ca="1" si="35"/>
        <v>0.79318053344298534</v>
      </c>
      <c r="AM31" s="80">
        <f t="shared" ca="1" si="36"/>
        <v>100.88291679612209</v>
      </c>
      <c r="AN31" s="80">
        <f t="shared" si="37"/>
        <v>4.5559766037735852</v>
      </c>
      <c r="AO31" s="80">
        <f t="shared" si="38"/>
        <v>5.8368282243071459</v>
      </c>
      <c r="AP31" s="80">
        <f t="shared" si="39"/>
        <v>5.9076234205897098</v>
      </c>
      <c r="AQ31" s="80">
        <f t="shared" ca="1" si="40"/>
        <v>2.472936654111733</v>
      </c>
      <c r="AR31" s="80">
        <f t="shared" si="28"/>
        <v>3.4422336923383425</v>
      </c>
      <c r="AS31" s="78">
        <f t="shared" si="29"/>
        <v>9.9270635607767846E-2</v>
      </c>
      <c r="AT31" s="96">
        <f t="shared" ca="1" si="30"/>
        <v>9</v>
      </c>
      <c r="AU31" s="97" t="str">
        <f t="shared" ca="1" si="31"/>
        <v>Very stiff fine-grained</v>
      </c>
      <c r="AV31" s="98">
        <f t="shared" si="32"/>
        <v>3</v>
      </c>
      <c r="AW31" s="99" t="str">
        <f t="shared" si="33"/>
        <v>Clay</v>
      </c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</row>
    <row r="32" spans="1:69">
      <c r="A32" s="25">
        <v>0.38</v>
      </c>
      <c r="C32" s="89">
        <f t="shared" si="0"/>
        <v>-1.246704</v>
      </c>
      <c r="D32" s="84">
        <f t="shared" si="1"/>
        <v>1.246704</v>
      </c>
      <c r="E32" s="90">
        <v>0.44590000000000002</v>
      </c>
      <c r="F32" s="91">
        <f t="shared" si="2"/>
        <v>4.6551960000000001</v>
      </c>
      <c r="G32" s="80">
        <f t="shared" si="3"/>
        <v>4.7560463999999998</v>
      </c>
      <c r="H32" s="81">
        <f t="shared" si="41"/>
        <v>5.0185079999999989</v>
      </c>
      <c r="I32" s="14">
        <v>28.6</v>
      </c>
      <c r="J32" s="92">
        <f t="shared" si="4"/>
        <v>0.29858400000000002</v>
      </c>
      <c r="K32" s="14">
        <v>48.3</v>
      </c>
      <c r="L32" s="78">
        <f t="shared" si="5"/>
        <v>0.50425199999999992</v>
      </c>
      <c r="M32" s="81">
        <f t="shared" si="6"/>
        <v>3.8897164800000002E-2</v>
      </c>
      <c r="N32" s="14">
        <f t="shared" si="34"/>
        <v>98</v>
      </c>
      <c r="O32" s="78">
        <f t="shared" si="7"/>
        <v>6.1088495999999992E-2</v>
      </c>
      <c r="P32" s="78">
        <f t="shared" si="8"/>
        <v>2.2191331199999997E-2</v>
      </c>
      <c r="Q32" s="93">
        <f t="shared" si="9"/>
        <v>1.5493361083199999</v>
      </c>
      <c r="R32" s="80">
        <f t="shared" si="10"/>
        <v>69.817177453509416</v>
      </c>
      <c r="S32" s="80">
        <f t="shared" si="11"/>
        <v>1849.8914499969267</v>
      </c>
      <c r="T32" s="69">
        <f t="shared" si="12"/>
        <v>9.7641857279999993</v>
      </c>
      <c r="U32" s="78">
        <f t="shared" si="13"/>
        <v>1.686109999554489</v>
      </c>
      <c r="V32" s="69">
        <f t="shared" si="14"/>
        <v>105.21326397220011</v>
      </c>
      <c r="W32" s="80">
        <f t="shared" ca="1" si="15"/>
        <v>1.6987706194019818</v>
      </c>
      <c r="X32" s="80">
        <f t="shared" ca="1" si="16"/>
        <v>39.569971292420988</v>
      </c>
      <c r="Y32" s="94">
        <f t="shared" ca="1" si="17"/>
        <v>7.2416782895191708E-7</v>
      </c>
      <c r="Z32" s="80">
        <f t="shared" ca="1" si="18"/>
        <v>14</v>
      </c>
      <c r="AA32" s="80">
        <f t="shared" ca="1" si="19"/>
        <v>65.729410655999999</v>
      </c>
      <c r="AB32" s="80">
        <f t="shared" ca="1" si="20"/>
        <v>131.81296046689252</v>
      </c>
      <c r="AC32" s="80">
        <f t="shared" si="21"/>
        <v>16.1240438040725</v>
      </c>
      <c r="AD32" s="69">
        <f t="shared" si="22"/>
        <v>552.34798870588236</v>
      </c>
      <c r="AE32" s="69">
        <f t="shared" si="42"/>
        <v>583.22582399999999</v>
      </c>
      <c r="AF32" s="69">
        <f t="shared" si="23"/>
        <v>475.60464000000002</v>
      </c>
      <c r="AG32" s="95">
        <f t="shared" si="43"/>
        <v>501.85080000000005</v>
      </c>
      <c r="AH32" s="93">
        <f t="shared" si="24"/>
        <v>15.686191843590214</v>
      </c>
      <c r="AI32" s="81">
        <f t="shared" si="25"/>
        <v>13.454983719047917</v>
      </c>
      <c r="AJ32" s="80">
        <f t="shared" si="26"/>
        <v>4.5658045439999997</v>
      </c>
      <c r="AK32" s="80">
        <f t="shared" si="27"/>
        <v>211.567204404574</v>
      </c>
      <c r="AL32" s="78">
        <f t="shared" ca="1" si="35"/>
        <v>0.80455373090527638</v>
      </c>
      <c r="AM32" s="80">
        <f t="shared" ca="1" si="36"/>
        <v>99.373392746286214</v>
      </c>
      <c r="AN32" s="80">
        <f t="shared" si="37"/>
        <v>4.4868362264150941</v>
      </c>
      <c r="AO32" s="80">
        <f t="shared" si="38"/>
        <v>6.2779875318289591</v>
      </c>
      <c r="AP32" s="80">
        <f t="shared" si="39"/>
        <v>6.3596736351057181</v>
      </c>
      <c r="AQ32" s="80">
        <f t="shared" ca="1" si="40"/>
        <v>2.5026429658782581</v>
      </c>
      <c r="AR32" s="80">
        <f t="shared" si="28"/>
        <v>3.4659861945084862</v>
      </c>
      <c r="AS32" s="78">
        <f t="shared" si="29"/>
        <v>9.9117999504005766E-2</v>
      </c>
      <c r="AT32" s="96">
        <f t="shared" ca="1" si="30"/>
        <v>9</v>
      </c>
      <c r="AU32" s="97" t="str">
        <f t="shared" ca="1" si="31"/>
        <v>Very stiff fine-grained</v>
      </c>
      <c r="AV32" s="98">
        <f t="shared" si="32"/>
        <v>3</v>
      </c>
      <c r="AW32" s="99" t="str">
        <f t="shared" si="33"/>
        <v>Clay</v>
      </c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</row>
    <row r="33" spans="1:69">
      <c r="A33" s="25">
        <v>0.4</v>
      </c>
      <c r="C33" s="89">
        <f t="shared" si="0"/>
        <v>-1.3123200000000002</v>
      </c>
      <c r="D33" s="84">
        <f t="shared" si="1"/>
        <v>1.3123200000000002</v>
      </c>
      <c r="E33" s="90">
        <v>0.44779999999999998</v>
      </c>
      <c r="F33" s="91">
        <f t="shared" si="2"/>
        <v>4.6750319999999999</v>
      </c>
      <c r="G33" s="80">
        <f t="shared" si="3"/>
        <v>4.7760911999999998</v>
      </c>
      <c r="H33" s="81">
        <f t="shared" si="41"/>
        <v>4.9044733714285718</v>
      </c>
      <c r="I33" s="14">
        <v>29.1</v>
      </c>
      <c r="J33" s="92">
        <f t="shared" si="4"/>
        <v>0.30380400000000002</v>
      </c>
      <c r="K33" s="14">
        <v>48.4</v>
      </c>
      <c r="L33" s="78">
        <f t="shared" si="5"/>
        <v>0.50529599999999997</v>
      </c>
      <c r="M33" s="81">
        <f t="shared" si="6"/>
        <v>4.0944384E-2</v>
      </c>
      <c r="N33" s="14">
        <f t="shared" si="34"/>
        <v>98</v>
      </c>
      <c r="O33" s="78">
        <f t="shared" si="7"/>
        <v>6.4303680000000002E-2</v>
      </c>
      <c r="P33" s="78">
        <f t="shared" si="8"/>
        <v>2.3359295999999998E-2</v>
      </c>
      <c r="Q33" s="93">
        <f t="shared" si="9"/>
        <v>1.5548898815999999</v>
      </c>
      <c r="R33" s="80">
        <f t="shared" si="10"/>
        <v>66.564072889867916</v>
      </c>
      <c r="S33" s="80">
        <f t="shared" si="11"/>
        <v>1824.6235847105756</v>
      </c>
      <c r="T33" s="69">
        <f t="shared" si="12"/>
        <v>10.278090239999999</v>
      </c>
      <c r="U33" s="78">
        <f t="shared" si="13"/>
        <v>1.6883066651699967</v>
      </c>
      <c r="V33" s="69">
        <f t="shared" si="14"/>
        <v>105.3503359066078</v>
      </c>
      <c r="W33" s="80">
        <f t="shared" ca="1" si="15"/>
        <v>1.7175974899728492</v>
      </c>
      <c r="X33" s="80">
        <f t="shared" ca="1" si="16"/>
        <v>39.463887676162727</v>
      </c>
      <c r="Y33" s="94">
        <f t="shared" ca="1" si="17"/>
        <v>6.7281342741476307E-7</v>
      </c>
      <c r="Z33" s="80">
        <f t="shared" ca="1" si="18"/>
        <v>14</v>
      </c>
      <c r="AA33" s="80">
        <f t="shared" ca="1" si="19"/>
        <v>65.965025279999992</v>
      </c>
      <c r="AB33" s="80">
        <f t="shared" ca="1" si="20"/>
        <v>122.90442853330603</v>
      </c>
      <c r="AC33" s="80">
        <f t="shared" si="21"/>
        <v>16.16585453084118</v>
      </c>
      <c r="AD33" s="69">
        <f t="shared" si="22"/>
        <v>554.32794352941175</v>
      </c>
      <c r="AE33" s="69">
        <f t="shared" si="42"/>
        <v>569.43172840336126</v>
      </c>
      <c r="AF33" s="69">
        <f t="shared" si="23"/>
        <v>477.60911999999996</v>
      </c>
      <c r="AG33" s="95">
        <f t="shared" si="43"/>
        <v>490.44733714285712</v>
      </c>
      <c r="AH33" s="93">
        <f t="shared" si="24"/>
        <v>15.480692697859139</v>
      </c>
      <c r="AI33" s="81">
        <f t="shared" si="25"/>
        <v>13.005700171786001</v>
      </c>
      <c r="AJ33" s="80">
        <f t="shared" si="26"/>
        <v>4.5850475519999998</v>
      </c>
      <c r="AK33" s="80">
        <f t="shared" si="27"/>
        <v>201.70931178747853</v>
      </c>
      <c r="AL33" s="78">
        <f t="shared" ca="1" si="35"/>
        <v>0.80861240383173882</v>
      </c>
      <c r="AM33" s="80">
        <f t="shared" ca="1" si="36"/>
        <v>97.191022774268276</v>
      </c>
      <c r="AN33" s="80">
        <f t="shared" si="37"/>
        <v>4.5057464150943396</v>
      </c>
      <c r="AO33" s="80">
        <f t="shared" si="38"/>
        <v>6.3609338113141565</v>
      </c>
      <c r="AP33" s="80">
        <f t="shared" si="39"/>
        <v>6.4477440612602157</v>
      </c>
      <c r="AQ33" s="80">
        <f t="shared" ca="1" si="40"/>
        <v>2.513151050516623</v>
      </c>
      <c r="AR33" s="80">
        <f t="shared" si="28"/>
        <v>3.4678244591790959</v>
      </c>
      <c r="AS33" s="78">
        <f t="shared" si="29"/>
        <v>9.8551051809738652E-2</v>
      </c>
      <c r="AT33" s="96">
        <f t="shared" ca="1" si="30"/>
        <v>9</v>
      </c>
      <c r="AU33" s="97" t="str">
        <f t="shared" ca="1" si="31"/>
        <v>Very stiff fine-grained</v>
      </c>
      <c r="AV33" s="98">
        <f t="shared" si="32"/>
        <v>3</v>
      </c>
      <c r="AW33" s="99" t="str">
        <f t="shared" si="33"/>
        <v>Clay</v>
      </c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</row>
    <row r="34" spans="1:69">
      <c r="A34" s="25">
        <v>0.42</v>
      </c>
      <c r="C34" s="89">
        <f t="shared" si="0"/>
        <v>-1.377936</v>
      </c>
      <c r="D34" s="84">
        <f t="shared" si="1"/>
        <v>1.377936</v>
      </c>
      <c r="E34" s="90">
        <v>0.45340000000000003</v>
      </c>
      <c r="F34" s="91">
        <f t="shared" si="2"/>
        <v>4.7334959999999997</v>
      </c>
      <c r="G34" s="80">
        <f t="shared" si="3"/>
        <v>4.8328847999999995</v>
      </c>
      <c r="H34" s="81">
        <f t="shared" si="41"/>
        <v>4.8883957714285708</v>
      </c>
      <c r="I34" s="14">
        <v>29.4</v>
      </c>
      <c r="J34" s="92">
        <f t="shared" si="4"/>
        <v>0.30693599999999999</v>
      </c>
      <c r="K34" s="14">
        <v>47.6</v>
      </c>
      <c r="L34" s="78">
        <f t="shared" si="5"/>
        <v>0.496944</v>
      </c>
      <c r="M34" s="81">
        <f t="shared" si="6"/>
        <v>4.2991603199999999E-2</v>
      </c>
      <c r="N34" s="14">
        <f t="shared" si="34"/>
        <v>98</v>
      </c>
      <c r="O34" s="78">
        <f t="shared" si="7"/>
        <v>6.7518863999999998E-2</v>
      </c>
      <c r="P34" s="78">
        <f t="shared" si="8"/>
        <v>2.4527260799999995E-2</v>
      </c>
      <c r="Q34" s="93">
        <f t="shared" si="9"/>
        <v>1.5725707588799998</v>
      </c>
      <c r="R34" s="80">
        <f t="shared" si="10"/>
        <v>64.11522149591201</v>
      </c>
      <c r="S34" s="80">
        <f t="shared" si="11"/>
        <v>1826.5413199762661</v>
      </c>
      <c r="T34" s="69">
        <f t="shared" si="12"/>
        <v>10.791994751999997</v>
      </c>
      <c r="U34" s="78">
        <f t="shared" si="13"/>
        <v>1.6899713822364024</v>
      </c>
      <c r="V34" s="69">
        <f t="shared" si="14"/>
        <v>105.45421425155151</v>
      </c>
      <c r="W34" s="80">
        <f t="shared" ca="1" si="15"/>
        <v>1.7436361365668023</v>
      </c>
      <c r="X34" s="80">
        <f t="shared" ca="1" si="16"/>
        <v>39.364505561807306</v>
      </c>
      <c r="Y34" s="94">
        <f t="shared" ca="1" si="17"/>
        <v>6.4979977255556523E-7</v>
      </c>
      <c r="Z34" s="80">
        <f t="shared" ca="1" si="18"/>
        <v>14</v>
      </c>
      <c r="AA34" s="80">
        <f t="shared" ca="1" si="19"/>
        <v>66.715123103999986</v>
      </c>
      <c r="AB34" s="80">
        <f t="shared" ca="1" si="20"/>
        <v>120.05022965260355</v>
      </c>
      <c r="AC34" s="80">
        <f t="shared" si="21"/>
        <v>16.162661011187151</v>
      </c>
      <c r="AD34" s="69">
        <f t="shared" si="22"/>
        <v>560.63128658823518</v>
      </c>
      <c r="AE34" s="69">
        <f t="shared" si="42"/>
        <v>567.16198910924356</v>
      </c>
      <c r="AF34" s="69">
        <f t="shared" si="23"/>
        <v>483.28847999999999</v>
      </c>
      <c r="AG34" s="95">
        <f t="shared" si="43"/>
        <v>488.83957714285719</v>
      </c>
      <c r="AH34" s="93">
        <f t="shared" si="24"/>
        <v>15.495098299124704</v>
      </c>
      <c r="AI34" s="81">
        <f t="shared" si="25"/>
        <v>12.514075766666942</v>
      </c>
      <c r="AJ34" s="80">
        <f t="shared" si="26"/>
        <v>4.639569407999999</v>
      </c>
      <c r="AK34" s="80">
        <f t="shared" si="27"/>
        <v>194.28854998761216</v>
      </c>
      <c r="AL34" s="78">
        <f t="shared" ca="1" si="35"/>
        <v>0.81056185547487114</v>
      </c>
      <c r="AM34" s="80">
        <f t="shared" ca="1" si="36"/>
        <v>95.190019263932228</v>
      </c>
      <c r="AN34" s="80">
        <f t="shared" si="37"/>
        <v>4.5593252830188673</v>
      </c>
      <c r="AO34" s="80">
        <f t="shared" si="38"/>
        <v>6.3509893718137045</v>
      </c>
      <c r="AP34" s="80">
        <f t="shared" si="39"/>
        <v>6.4409743999143743</v>
      </c>
      <c r="AQ34" s="80">
        <f t="shared" ca="1" si="40"/>
        <v>2.5181231212879793</v>
      </c>
      <c r="AR34" s="80">
        <f t="shared" si="28"/>
        <v>3.4632596255486621</v>
      </c>
      <c r="AS34" s="78">
        <f t="shared" si="29"/>
        <v>9.5260763369841669E-2</v>
      </c>
      <c r="AT34" s="96">
        <f t="shared" ca="1" si="30"/>
        <v>9</v>
      </c>
      <c r="AU34" s="97" t="str">
        <f t="shared" ca="1" si="31"/>
        <v>Very stiff fine-grained</v>
      </c>
      <c r="AV34" s="98">
        <f t="shared" si="32"/>
        <v>3</v>
      </c>
      <c r="AW34" s="99" t="str">
        <f t="shared" si="33"/>
        <v>Clay</v>
      </c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</row>
    <row r="35" spans="1:69">
      <c r="A35" s="25">
        <v>0.44</v>
      </c>
      <c r="C35" s="89">
        <f t="shared" si="0"/>
        <v>-1.4435520000000002</v>
      </c>
      <c r="D35" s="84">
        <f t="shared" si="1"/>
        <v>1.4435520000000002</v>
      </c>
      <c r="E35" s="90">
        <v>0.45650000000000002</v>
      </c>
      <c r="F35" s="91">
        <f t="shared" si="2"/>
        <v>4.76586</v>
      </c>
      <c r="G35" s="80">
        <f t="shared" si="3"/>
        <v>4.8652487999999998</v>
      </c>
      <c r="H35" s="81">
        <f t="shared" si="41"/>
        <v>4.9602229714285704</v>
      </c>
      <c r="I35" s="14">
        <v>29.8</v>
      </c>
      <c r="J35" s="92">
        <f t="shared" si="4"/>
        <v>0.311112</v>
      </c>
      <c r="K35" s="14">
        <v>47.6</v>
      </c>
      <c r="L35" s="78">
        <f t="shared" si="5"/>
        <v>0.496944</v>
      </c>
      <c r="M35" s="81">
        <f t="shared" si="6"/>
        <v>4.5038822400000005E-2</v>
      </c>
      <c r="N35" s="14">
        <f t="shared" si="34"/>
        <v>98</v>
      </c>
      <c r="O35" s="78">
        <f t="shared" si="7"/>
        <v>7.0734048000000008E-2</v>
      </c>
      <c r="P35" s="78">
        <f t="shared" si="8"/>
        <v>2.5695225599999996E-2</v>
      </c>
      <c r="Q35" s="93">
        <f t="shared" si="9"/>
        <v>1.58218986816</v>
      </c>
      <c r="R35" s="80">
        <f t="shared" si="10"/>
        <v>61.575247199230667</v>
      </c>
      <c r="S35" s="80">
        <f t="shared" si="11"/>
        <v>1813.0466168415985</v>
      </c>
      <c r="T35" s="69">
        <f t="shared" si="12"/>
        <v>11.305899263999999</v>
      </c>
      <c r="U35" s="78">
        <f t="shared" si="13"/>
        <v>1.6918168693235551</v>
      </c>
      <c r="V35" s="69">
        <f t="shared" si="14"/>
        <v>105.56937264578984</v>
      </c>
      <c r="W35" s="80">
        <f t="shared" ca="1" si="15"/>
        <v>1.7642449837453127</v>
      </c>
      <c r="X35" s="80">
        <f t="shared" ca="1" si="16"/>
        <v>39.267460868179839</v>
      </c>
      <c r="Y35" s="94">
        <f t="shared" ca="1" si="17"/>
        <v>6.1516312849922462E-7</v>
      </c>
      <c r="Z35" s="80">
        <f t="shared" ca="1" si="18"/>
        <v>14</v>
      </c>
      <c r="AA35" s="80">
        <f t="shared" ca="1" si="19"/>
        <v>67.123206527999997</v>
      </c>
      <c r="AB35" s="80">
        <f t="shared" ca="1" si="20"/>
        <v>114.34630630891586</v>
      </c>
      <c r="AC35" s="80">
        <f t="shared" si="21"/>
        <v>16.185204724625624</v>
      </c>
      <c r="AD35" s="69">
        <f t="shared" si="22"/>
        <v>564.0605590588234</v>
      </c>
      <c r="AE35" s="69">
        <f t="shared" si="42"/>
        <v>575.23399099159656</v>
      </c>
      <c r="AF35" s="69">
        <f t="shared" si="23"/>
        <v>486.52487999999994</v>
      </c>
      <c r="AG35" s="95">
        <f t="shared" si="43"/>
        <v>496.0222971428571</v>
      </c>
      <c r="AH35" s="93">
        <f t="shared" si="24"/>
        <v>15.385437938170252</v>
      </c>
      <c r="AI35" s="81">
        <f t="shared" si="25"/>
        <v>12.107774605411523</v>
      </c>
      <c r="AJ35" s="80">
        <f t="shared" si="26"/>
        <v>4.6706388479999994</v>
      </c>
      <c r="AK35" s="80">
        <f t="shared" si="27"/>
        <v>186.59165817948687</v>
      </c>
      <c r="AL35" s="78">
        <f t="shared" ca="1" si="35"/>
        <v>0.81359843082567407</v>
      </c>
      <c r="AM35" s="80">
        <f t="shared" ca="1" si="36"/>
        <v>93.275840224333848</v>
      </c>
      <c r="AN35" s="80">
        <f t="shared" si="37"/>
        <v>4.5898573584905655</v>
      </c>
      <c r="AO35" s="80">
        <f t="shared" si="38"/>
        <v>6.3945753401141587</v>
      </c>
      <c r="AP35" s="80">
        <f t="shared" si="39"/>
        <v>6.4889152728171657</v>
      </c>
      <c r="AQ35" s="80">
        <f t="shared" ca="1" si="40"/>
        <v>2.5259485351240887</v>
      </c>
      <c r="AR35" s="80">
        <f t="shared" si="28"/>
        <v>3.4626442025841992</v>
      </c>
      <c r="AS35" s="78">
        <f t="shared" si="29"/>
        <v>9.4254622412307892E-2</v>
      </c>
      <c r="AT35" s="96">
        <f t="shared" ca="1" si="30"/>
        <v>9</v>
      </c>
      <c r="AU35" s="97" t="str">
        <f t="shared" ca="1" si="31"/>
        <v>Very stiff fine-grained</v>
      </c>
      <c r="AV35" s="98">
        <f t="shared" si="32"/>
        <v>3</v>
      </c>
      <c r="AW35" s="99" t="str">
        <f t="shared" si="33"/>
        <v>Clay</v>
      </c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</row>
    <row r="36" spans="1:69">
      <c r="A36" s="25">
        <v>0.46</v>
      </c>
      <c r="C36" s="89">
        <f t="shared" si="0"/>
        <v>-1.5091680000000001</v>
      </c>
      <c r="D36" s="84">
        <f t="shared" si="1"/>
        <v>1.5091680000000001</v>
      </c>
      <c r="E36" s="90">
        <v>0.4652</v>
      </c>
      <c r="F36" s="91">
        <f t="shared" si="2"/>
        <v>4.8566880000000001</v>
      </c>
      <c r="G36" s="80">
        <f t="shared" si="3"/>
        <v>4.9546152000000001</v>
      </c>
      <c r="H36" s="81">
        <f t="shared" si="41"/>
        <v>5.0412671999999992</v>
      </c>
      <c r="I36" s="14">
        <v>29.2</v>
      </c>
      <c r="J36" s="92">
        <f t="shared" si="4"/>
        <v>0.30484800000000001</v>
      </c>
      <c r="K36" s="14">
        <v>46.9</v>
      </c>
      <c r="L36" s="78">
        <f t="shared" si="5"/>
        <v>0.48963599999999996</v>
      </c>
      <c r="M36" s="81">
        <f t="shared" si="6"/>
        <v>4.7086041600000003E-2</v>
      </c>
      <c r="N36" s="14">
        <f t="shared" si="34"/>
        <v>98</v>
      </c>
      <c r="O36" s="78">
        <f t="shared" si="7"/>
        <v>7.3949232000000004E-2</v>
      </c>
      <c r="P36" s="78">
        <f t="shared" si="8"/>
        <v>2.6863190399999994E-2</v>
      </c>
      <c r="Q36" s="93">
        <f t="shared" si="9"/>
        <v>1.61061976944</v>
      </c>
      <c r="R36" s="80">
        <f t="shared" si="10"/>
        <v>59.956384385378158</v>
      </c>
      <c r="S36" s="80">
        <f t="shared" si="11"/>
        <v>1883.5485101929291</v>
      </c>
      <c r="T36" s="69">
        <f t="shared" si="12"/>
        <v>11.819803775999997</v>
      </c>
      <c r="U36" s="78">
        <f t="shared" si="13"/>
        <v>1.6901432867956443</v>
      </c>
      <c r="V36" s="69">
        <f t="shared" si="14"/>
        <v>105.46494109604821</v>
      </c>
      <c r="W36" s="80">
        <f t="shared" ca="1" si="15"/>
        <v>1.7893265799074594</v>
      </c>
      <c r="X36" s="80">
        <f t="shared" ca="1" si="16"/>
        <v>39.138603382539827</v>
      </c>
      <c r="Y36" s="94">
        <f t="shared" ca="1" si="17"/>
        <v>6.4288945407517151E-7</v>
      </c>
      <c r="Z36" s="80">
        <f t="shared" ca="1" si="18"/>
        <v>14</v>
      </c>
      <c r="AA36" s="80">
        <f t="shared" ca="1" si="19"/>
        <v>68.329323551999991</v>
      </c>
      <c r="AB36" s="80">
        <f t="shared" ca="1" si="20"/>
        <v>121.64732727416595</v>
      </c>
      <c r="AC36" s="80">
        <f t="shared" si="21"/>
        <v>16.069229851402728</v>
      </c>
      <c r="AD36" s="69">
        <f t="shared" si="22"/>
        <v>574.19599623529405</v>
      </c>
      <c r="AE36" s="69">
        <f t="shared" si="42"/>
        <v>584.39034917647064</v>
      </c>
      <c r="AF36" s="69">
        <f t="shared" si="23"/>
        <v>495.46152000000001</v>
      </c>
      <c r="AG36" s="95">
        <f t="shared" si="43"/>
        <v>504.12672000000003</v>
      </c>
      <c r="AH36" s="93">
        <f t="shared" si="24"/>
        <v>15.949686500363107</v>
      </c>
      <c r="AI36" s="81">
        <f t="shared" si="25"/>
        <v>11.348168086542694</v>
      </c>
      <c r="AJ36" s="80">
        <f t="shared" si="26"/>
        <v>4.7564305920000001</v>
      </c>
      <c r="AK36" s="80">
        <f t="shared" si="27"/>
        <v>181.68601328902471</v>
      </c>
      <c r="AL36" s="78">
        <f t="shared" ca="1" si="35"/>
        <v>0.81125397488434259</v>
      </c>
      <c r="AM36" s="80">
        <f t="shared" ca="1" si="36"/>
        <v>90.793519842408585</v>
      </c>
      <c r="AN36" s="80">
        <f t="shared" si="37"/>
        <v>4.6741652830188674</v>
      </c>
      <c r="AO36" s="80">
        <f t="shared" si="38"/>
        <v>6.1528087993594331</v>
      </c>
      <c r="AP36" s="80">
        <f t="shared" si="39"/>
        <v>6.246032856965229</v>
      </c>
      <c r="AQ36" s="80">
        <f t="shared" ca="1" si="40"/>
        <v>2.5196505072485591</v>
      </c>
      <c r="AR36" s="80">
        <f t="shared" si="28"/>
        <v>3.4464522811231282</v>
      </c>
      <c r="AS36" s="78">
        <f t="shared" si="29"/>
        <v>9.0674092695867931E-2</v>
      </c>
      <c r="AT36" s="96">
        <f t="shared" ca="1" si="30"/>
        <v>9</v>
      </c>
      <c r="AU36" s="97" t="str">
        <f t="shared" ca="1" si="31"/>
        <v>Very stiff fine-grained</v>
      </c>
      <c r="AV36" s="98">
        <f t="shared" si="32"/>
        <v>3</v>
      </c>
      <c r="AW36" s="99" t="str">
        <f t="shared" si="33"/>
        <v>Clay</v>
      </c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</row>
    <row r="37" spans="1:69">
      <c r="A37" s="25">
        <v>0.48</v>
      </c>
      <c r="C37" s="89">
        <f t="shared" si="0"/>
        <v>-1.574784</v>
      </c>
      <c r="D37" s="84">
        <f t="shared" si="1"/>
        <v>1.574784</v>
      </c>
      <c r="E37" s="90">
        <v>0.48949999999999999</v>
      </c>
      <c r="F37" s="91">
        <f t="shared" si="2"/>
        <v>5.1103799999999993</v>
      </c>
      <c r="G37" s="80">
        <f t="shared" si="3"/>
        <v>5.2045487999999995</v>
      </c>
      <c r="H37" s="81">
        <f t="shared" si="41"/>
        <v>5.1183143999999983</v>
      </c>
      <c r="I37" s="14">
        <v>27.6</v>
      </c>
      <c r="J37" s="92">
        <f t="shared" si="4"/>
        <v>0.28814400000000001</v>
      </c>
      <c r="K37" s="14">
        <v>45.1</v>
      </c>
      <c r="L37" s="78">
        <f t="shared" si="5"/>
        <v>0.47084399999999998</v>
      </c>
      <c r="M37" s="81">
        <f t="shared" si="6"/>
        <v>4.9133260799999995E-2</v>
      </c>
      <c r="N37" s="14">
        <f t="shared" si="34"/>
        <v>98</v>
      </c>
      <c r="O37" s="78">
        <f t="shared" si="7"/>
        <v>7.7164416E-2</v>
      </c>
      <c r="P37" s="78">
        <f t="shared" si="8"/>
        <v>2.8031155199999991E-2</v>
      </c>
      <c r="Q37" s="93">
        <f t="shared" si="9"/>
        <v>1.69203684672</v>
      </c>
      <c r="R37" s="80">
        <f t="shared" si="10"/>
        <v>60.362722643696131</v>
      </c>
      <c r="S37" s="80">
        <f t="shared" si="11"/>
        <v>2093.4730281917864</v>
      </c>
      <c r="T37" s="69">
        <f t="shared" si="12"/>
        <v>12.333708287999995</v>
      </c>
      <c r="U37" s="78">
        <f t="shared" si="13"/>
        <v>1.6854589529536017</v>
      </c>
      <c r="V37" s="69">
        <f t="shared" si="14"/>
        <v>105.17263866430474</v>
      </c>
      <c r="W37" s="80">
        <f t="shared" ca="1" si="15"/>
        <v>1.8437829063890532</v>
      </c>
      <c r="X37" s="80">
        <f t="shared" ca="1" si="16"/>
        <v>39.014142896384215</v>
      </c>
      <c r="Y37" s="94">
        <f t="shared" ca="1" si="17"/>
        <v>7.9118590651890737E-7</v>
      </c>
      <c r="Z37" s="80">
        <f t="shared" ca="1" si="18"/>
        <v>14</v>
      </c>
      <c r="AA37" s="80">
        <f t="shared" ca="1" si="19"/>
        <v>71.783381375999994</v>
      </c>
      <c r="AB37" s="80">
        <f t="shared" ca="1" si="20"/>
        <v>157.27569138543601</v>
      </c>
      <c r="AC37" s="80">
        <f t="shared" si="21"/>
        <v>15.747995930584043</v>
      </c>
      <c r="AD37" s="69">
        <f t="shared" si="22"/>
        <v>603.22169223529409</v>
      </c>
      <c r="AE37" s="69">
        <f t="shared" si="42"/>
        <v>593.07646870588235</v>
      </c>
      <c r="AF37" s="69">
        <f t="shared" si="23"/>
        <v>520.45488</v>
      </c>
      <c r="AG37" s="95">
        <f t="shared" si="43"/>
        <v>511.83143999999999</v>
      </c>
      <c r="AH37" s="93">
        <f t="shared" si="24"/>
        <v>17.618956280102285</v>
      </c>
      <c r="AI37" s="81">
        <f t="shared" si="25"/>
        <v>10.279419379762134</v>
      </c>
      <c r="AJ37" s="80">
        <f t="shared" si="26"/>
        <v>4.9963668479999992</v>
      </c>
      <c r="AK37" s="80">
        <f t="shared" si="27"/>
        <v>182.91734134453372</v>
      </c>
      <c r="AL37" s="78">
        <f t="shared" ca="1" si="35"/>
        <v>0.80001163540482056</v>
      </c>
      <c r="AM37" s="80">
        <f t="shared" ca="1" si="36"/>
        <v>88.458641068751575</v>
      </c>
      <c r="AN37" s="80">
        <f t="shared" si="37"/>
        <v>4.9099516981132068</v>
      </c>
      <c r="AO37" s="80">
        <f t="shared" si="38"/>
        <v>5.5363877076145398</v>
      </c>
      <c r="AP37" s="80">
        <f t="shared" si="39"/>
        <v>5.6197074067462776</v>
      </c>
      <c r="AQ37" s="80">
        <f t="shared" ca="1" si="40"/>
        <v>2.4899984543384091</v>
      </c>
      <c r="AR37" s="80">
        <f t="shared" si="28"/>
        <v>3.4024506009737152</v>
      </c>
      <c r="AS37" s="78">
        <f t="shared" si="29"/>
        <v>8.2246757336147475E-2</v>
      </c>
      <c r="AT37" s="96">
        <f t="shared" ca="1" si="30"/>
        <v>9</v>
      </c>
      <c r="AU37" s="97" t="str">
        <f t="shared" ca="1" si="31"/>
        <v>Very stiff fine-grained</v>
      </c>
      <c r="AV37" s="98">
        <f t="shared" si="32"/>
        <v>3</v>
      </c>
      <c r="AW37" s="99" t="str">
        <f t="shared" si="33"/>
        <v>Clay</v>
      </c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</row>
    <row r="38" spans="1:69">
      <c r="A38" s="25">
        <v>0.5</v>
      </c>
      <c r="C38" s="89">
        <f t="shared" si="0"/>
        <v>-1.6404000000000001</v>
      </c>
      <c r="D38" s="84">
        <f t="shared" si="1"/>
        <v>1.6404000000000001</v>
      </c>
      <c r="E38" s="90">
        <v>0.50190000000000001</v>
      </c>
      <c r="F38" s="91">
        <f t="shared" si="2"/>
        <v>5.2398359999999995</v>
      </c>
      <c r="G38" s="80">
        <f t="shared" si="3"/>
        <v>5.3321255999999995</v>
      </c>
      <c r="H38" s="81">
        <f t="shared" si="41"/>
        <v>5.168307085714285</v>
      </c>
      <c r="I38" s="14">
        <v>26.9</v>
      </c>
      <c r="J38" s="92">
        <f t="shared" si="4"/>
        <v>0.28083599999999997</v>
      </c>
      <c r="K38" s="14">
        <v>44.2</v>
      </c>
      <c r="L38" s="78">
        <f t="shared" si="5"/>
        <v>0.46144800000000002</v>
      </c>
      <c r="M38" s="81">
        <f t="shared" si="6"/>
        <v>5.118048E-2</v>
      </c>
      <c r="N38" s="14">
        <f t="shared" si="34"/>
        <v>98</v>
      </c>
      <c r="O38" s="78">
        <f t="shared" si="7"/>
        <v>8.0379600000000009E-2</v>
      </c>
      <c r="P38" s="78">
        <f t="shared" si="8"/>
        <v>2.9199119999999992E-2</v>
      </c>
      <c r="Q38" s="93">
        <f t="shared" si="9"/>
        <v>1.7330761800000001</v>
      </c>
      <c r="R38" s="80">
        <f t="shared" si="10"/>
        <v>59.353712714629779</v>
      </c>
      <c r="S38" s="80">
        <f t="shared" si="11"/>
        <v>2200.0472538714243</v>
      </c>
      <c r="T38" s="69">
        <f t="shared" si="12"/>
        <v>12.847612799999997</v>
      </c>
      <c r="U38" s="78">
        <f t="shared" si="13"/>
        <v>1.6833931721184723</v>
      </c>
      <c r="V38" s="69">
        <f t="shared" si="14"/>
        <v>105.04373394019267</v>
      </c>
      <c r="W38" s="80">
        <f t="shared" ca="1" si="15"/>
        <v>1.8758059919816767</v>
      </c>
      <c r="X38" s="80">
        <f t="shared" ca="1" si="16"/>
        <v>38.903026427511122</v>
      </c>
      <c r="Y38" s="94">
        <f t="shared" ca="1" si="17"/>
        <v>8.532492509253445E-7</v>
      </c>
      <c r="Z38" s="80">
        <f t="shared" ca="1" si="18"/>
        <v>14</v>
      </c>
      <c r="AA38" s="80">
        <f t="shared" ca="1" si="19"/>
        <v>73.524444000000003</v>
      </c>
      <c r="AB38" s="80">
        <f t="shared" ca="1" si="20"/>
        <v>173.72679720286831</v>
      </c>
      <c r="AC38" s="80">
        <f t="shared" si="21"/>
        <v>15.597043457368827</v>
      </c>
      <c r="AD38" s="69">
        <f t="shared" si="22"/>
        <v>617.85247058823529</v>
      </c>
      <c r="AE38" s="69">
        <f t="shared" si="42"/>
        <v>598.57970420168078</v>
      </c>
      <c r="AF38" s="69">
        <f t="shared" si="23"/>
        <v>533.21255999999994</v>
      </c>
      <c r="AG38" s="95">
        <f t="shared" si="43"/>
        <v>516.83070857142854</v>
      </c>
      <c r="AH38" s="93">
        <f t="shared" si="24"/>
        <v>18.454554197087731</v>
      </c>
      <c r="AI38" s="81">
        <f t="shared" si="25"/>
        <v>9.6179610892383085</v>
      </c>
      <c r="AJ38" s="80">
        <f t="shared" si="26"/>
        <v>5.1188405759999993</v>
      </c>
      <c r="AK38" s="80">
        <f t="shared" si="27"/>
        <v>179.85973549887808</v>
      </c>
      <c r="AL38" s="78">
        <f t="shared" ca="1" si="35"/>
        <v>0.79595626782982853</v>
      </c>
      <c r="AM38" s="80">
        <f t="shared" ca="1" si="36"/>
        <v>86.424876206181565</v>
      </c>
      <c r="AN38" s="80">
        <f t="shared" si="37"/>
        <v>5.0303071698113202</v>
      </c>
      <c r="AO38" s="80">
        <f t="shared" si="38"/>
        <v>5.2668676821866311</v>
      </c>
      <c r="AP38" s="80">
        <f t="shared" si="39"/>
        <v>5.3474787242185737</v>
      </c>
      <c r="AQ38" s="80">
        <f t="shared" ca="1" si="40"/>
        <v>2.4792098447472348</v>
      </c>
      <c r="AR38" s="80">
        <f t="shared" si="28"/>
        <v>3.381374681124834</v>
      </c>
      <c r="AS38" s="78">
        <f t="shared" si="29"/>
        <v>7.8120213734632252E-2</v>
      </c>
      <c r="AT38" s="96">
        <f t="shared" ca="1" si="30"/>
        <v>9</v>
      </c>
      <c r="AU38" s="97" t="str">
        <f t="shared" ca="1" si="31"/>
        <v>Very stiff fine-grained</v>
      </c>
      <c r="AV38" s="98">
        <f t="shared" si="32"/>
        <v>3</v>
      </c>
      <c r="AW38" s="99" t="str">
        <f t="shared" si="33"/>
        <v>Clay</v>
      </c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</row>
    <row r="39" spans="1:69">
      <c r="A39" s="25">
        <v>0.52</v>
      </c>
      <c r="C39" s="89">
        <f t="shared" si="0"/>
        <v>-1.7060160000000002</v>
      </c>
      <c r="D39" s="84">
        <f t="shared" si="1"/>
        <v>1.7060160000000002</v>
      </c>
      <c r="E39" s="90">
        <v>0.50129999999999997</v>
      </c>
      <c r="F39" s="91">
        <f t="shared" si="2"/>
        <v>5.2335719999999997</v>
      </c>
      <c r="G39" s="80">
        <f t="shared" si="3"/>
        <v>5.3233559999999995</v>
      </c>
      <c r="H39" s="81">
        <f t="shared" si="41"/>
        <v>5.1940193142857138</v>
      </c>
      <c r="I39" s="14">
        <v>26.4</v>
      </c>
      <c r="J39" s="92">
        <f t="shared" si="4"/>
        <v>0.27561599999999997</v>
      </c>
      <c r="K39" s="14">
        <v>43</v>
      </c>
      <c r="L39" s="78">
        <f t="shared" si="5"/>
        <v>0.44891999999999999</v>
      </c>
      <c r="M39" s="81">
        <f t="shared" si="6"/>
        <v>5.3227699200000006E-2</v>
      </c>
      <c r="N39" s="14">
        <f t="shared" si="34"/>
        <v>98</v>
      </c>
      <c r="O39" s="78">
        <f t="shared" si="7"/>
        <v>8.3594784000000019E-2</v>
      </c>
      <c r="P39" s="78">
        <f t="shared" si="8"/>
        <v>3.0367084799999992E-2</v>
      </c>
      <c r="Q39" s="93">
        <f t="shared" si="9"/>
        <v>1.7291212012799999</v>
      </c>
      <c r="R39" s="80">
        <f t="shared" si="10"/>
        <v>56.940638611448151</v>
      </c>
      <c r="S39" s="80">
        <f t="shared" si="11"/>
        <v>2236.5990943921979</v>
      </c>
      <c r="T39" s="69">
        <f t="shared" si="12"/>
        <v>13.361517311999997</v>
      </c>
      <c r="U39" s="78">
        <f t="shared" si="13"/>
        <v>1.6811287793564573</v>
      </c>
      <c r="V39" s="69">
        <f t="shared" si="14"/>
        <v>104.90243583184294</v>
      </c>
      <c r="W39" s="80">
        <f t="shared" ca="1" si="15"/>
        <v>1.8757222401154008</v>
      </c>
      <c r="X39" s="80">
        <f t="shared" ca="1" si="16"/>
        <v>38.759875543943934</v>
      </c>
      <c r="Y39" s="94">
        <f t="shared" ca="1" si="17"/>
        <v>8.3863054252023678E-7</v>
      </c>
      <c r="Z39" s="80">
        <f t="shared" ca="1" si="18"/>
        <v>14</v>
      </c>
      <c r="AA39" s="80">
        <f t="shared" ca="1" si="19"/>
        <v>73.356657024</v>
      </c>
      <c r="AB39" s="80">
        <f t="shared" ca="1" si="20"/>
        <v>170.36067621463769</v>
      </c>
      <c r="AC39" s="80">
        <f t="shared" si="21"/>
        <v>15.546950506995312</v>
      </c>
      <c r="AD39" s="69">
        <f t="shared" si="22"/>
        <v>616.44249600000001</v>
      </c>
      <c r="AE39" s="69">
        <f t="shared" si="42"/>
        <v>601.22641532773105</v>
      </c>
      <c r="AF39" s="69">
        <f t="shared" si="23"/>
        <v>532.3356</v>
      </c>
      <c r="AG39" s="95">
        <f t="shared" si="43"/>
        <v>519.4019314285714</v>
      </c>
      <c r="AH39" s="93">
        <f t="shared" si="24"/>
        <v>18.730218947526925</v>
      </c>
      <c r="AI39" s="81">
        <f t="shared" si="25"/>
        <v>9.0761428637364645</v>
      </c>
      <c r="AJ39" s="80">
        <f t="shared" si="26"/>
        <v>5.1104217599999995</v>
      </c>
      <c r="AK39" s="80">
        <f t="shared" si="27"/>
        <v>172.54738973166107</v>
      </c>
      <c r="AL39" s="78">
        <f t="shared" ca="1" si="35"/>
        <v>0.7969519844042896</v>
      </c>
      <c r="AM39" s="80">
        <f t="shared" ca="1" si="36"/>
        <v>83.873554685195444</v>
      </c>
      <c r="AN39" s="80">
        <f t="shared" si="37"/>
        <v>5.0220339622641506</v>
      </c>
      <c r="AO39" s="80">
        <f t="shared" si="38"/>
        <v>5.1774857815257898</v>
      </c>
      <c r="AP39" s="80">
        <f t="shared" si="39"/>
        <v>5.260087027599389</v>
      </c>
      <c r="AQ39" s="80">
        <f t="shared" ca="1" si="40"/>
        <v>2.4816786738685361</v>
      </c>
      <c r="AR39" s="80">
        <f t="shared" si="28"/>
        <v>3.3776979609513762</v>
      </c>
      <c r="AS39" s="78">
        <f t="shared" si="29"/>
        <v>7.5517239142830428E-2</v>
      </c>
      <c r="AT39" s="96">
        <f t="shared" ca="1" si="30"/>
        <v>9</v>
      </c>
      <c r="AU39" s="97" t="str">
        <f t="shared" ca="1" si="31"/>
        <v>Very stiff fine-grained</v>
      </c>
      <c r="AV39" s="98">
        <f t="shared" si="32"/>
        <v>3</v>
      </c>
      <c r="AW39" s="99" t="str">
        <f t="shared" si="33"/>
        <v>Clay</v>
      </c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</row>
    <row r="40" spans="1:69">
      <c r="A40" s="25">
        <v>0.54</v>
      </c>
      <c r="C40" s="89">
        <f t="shared" si="0"/>
        <v>-1.7716320000000001</v>
      </c>
      <c r="D40" s="84">
        <f t="shared" si="1"/>
        <v>1.7716320000000001</v>
      </c>
      <c r="E40" s="90">
        <v>0.50070000000000003</v>
      </c>
      <c r="F40" s="91">
        <f t="shared" si="2"/>
        <v>5.2273079999999998</v>
      </c>
      <c r="G40" s="80">
        <f t="shared" si="3"/>
        <v>5.3154215999999996</v>
      </c>
      <c r="H40" s="81">
        <f t="shared" si="41"/>
        <v>5.1887993142857143</v>
      </c>
      <c r="I40" s="14">
        <v>26.2</v>
      </c>
      <c r="J40" s="92">
        <f t="shared" si="4"/>
        <v>0.27352799999999999</v>
      </c>
      <c r="K40" s="14">
        <v>42.2</v>
      </c>
      <c r="L40" s="78">
        <f t="shared" si="5"/>
        <v>0.44056800000000002</v>
      </c>
      <c r="M40" s="81">
        <f t="shared" si="6"/>
        <v>5.5274918399999998E-2</v>
      </c>
      <c r="N40" s="14">
        <f t="shared" si="34"/>
        <v>98</v>
      </c>
      <c r="O40" s="78">
        <f t="shared" si="7"/>
        <v>8.6809968000000015E-2</v>
      </c>
      <c r="P40" s="78">
        <f t="shared" si="8"/>
        <v>3.153504959999999E-2</v>
      </c>
      <c r="Q40" s="93">
        <f t="shared" si="9"/>
        <v>1.7254418385600001</v>
      </c>
      <c r="R40" s="80">
        <f t="shared" si="10"/>
        <v>54.715050727556196</v>
      </c>
      <c r="S40" s="80">
        <f t="shared" si="11"/>
        <v>2248.8768251707106</v>
      </c>
      <c r="T40" s="69">
        <f t="shared" si="12"/>
        <v>13.875421823999996</v>
      </c>
      <c r="U40" s="78">
        <f t="shared" si="13"/>
        <v>1.6801787663211509</v>
      </c>
      <c r="V40" s="69">
        <f t="shared" si="14"/>
        <v>104.84315501843982</v>
      </c>
      <c r="W40" s="80">
        <f t="shared" ca="1" si="15"/>
        <v>1.8790216125752581</v>
      </c>
      <c r="X40" s="80">
        <f t="shared" ca="1" si="16"/>
        <v>38.638984076880604</v>
      </c>
      <c r="Y40" s="94">
        <f t="shared" ca="1" si="17"/>
        <v>8.0973563072943399E-7</v>
      </c>
      <c r="Z40" s="80">
        <f t="shared" ca="1" si="18"/>
        <v>14</v>
      </c>
      <c r="AA40" s="80">
        <f t="shared" ca="1" si="19"/>
        <v>73.200562848000004</v>
      </c>
      <c r="AB40" s="80">
        <f t="shared" ca="1" si="20"/>
        <v>164.14090318377654</v>
      </c>
      <c r="AC40" s="80">
        <f t="shared" si="21"/>
        <v>15.530307836750605</v>
      </c>
      <c r="AD40" s="69">
        <f t="shared" si="22"/>
        <v>615.13078023529408</v>
      </c>
      <c r="AE40" s="69">
        <f t="shared" si="42"/>
        <v>600.23404073949575</v>
      </c>
      <c r="AF40" s="69">
        <f t="shared" si="23"/>
        <v>531.54215999999997</v>
      </c>
      <c r="AG40" s="95">
        <f t="shared" si="43"/>
        <v>518.87993142857135</v>
      </c>
      <c r="AH40" s="93">
        <f t="shared" si="24"/>
        <v>18.815001343903639</v>
      </c>
      <c r="AI40" s="81">
        <f t="shared" si="25"/>
        <v>8.6737773832453424</v>
      </c>
      <c r="AJ40" s="80">
        <f t="shared" si="26"/>
        <v>5.1028047359999995</v>
      </c>
      <c r="AK40" s="80">
        <f t="shared" si="27"/>
        <v>165.80318402289754</v>
      </c>
      <c r="AL40" s="78">
        <f t="shared" ca="1" si="35"/>
        <v>0.79891551425884411</v>
      </c>
      <c r="AM40" s="80">
        <f t="shared" ca="1" si="36"/>
        <v>81.777704563245109</v>
      </c>
      <c r="AN40" s="80">
        <f t="shared" si="37"/>
        <v>5.0145486792452827</v>
      </c>
      <c r="AO40" s="80">
        <f t="shared" si="38"/>
        <v>5.1459323565227644</v>
      </c>
      <c r="AP40" s="80">
        <f t="shared" si="39"/>
        <v>5.2313696111212717</v>
      </c>
      <c r="AQ40" s="80">
        <f t="shared" ca="1" si="40"/>
        <v>2.4866876953260411</v>
      </c>
      <c r="AR40" s="80">
        <f t="shared" si="28"/>
        <v>3.376709798220177</v>
      </c>
      <c r="AS40" s="78">
        <f t="shared" si="29"/>
        <v>7.3689367028512948E-2</v>
      </c>
      <c r="AT40" s="96">
        <f t="shared" ca="1" si="30"/>
        <v>9</v>
      </c>
      <c r="AU40" s="97" t="str">
        <f t="shared" ca="1" si="31"/>
        <v>Very stiff fine-grained</v>
      </c>
      <c r="AV40" s="98">
        <f t="shared" si="32"/>
        <v>3</v>
      </c>
      <c r="AW40" s="99" t="str">
        <f t="shared" si="33"/>
        <v>Clay</v>
      </c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</row>
    <row r="41" spans="1:69">
      <c r="A41" s="25">
        <v>0.56000000000000005</v>
      </c>
      <c r="C41" s="89">
        <f t="shared" si="0"/>
        <v>-1.8372480000000002</v>
      </c>
      <c r="D41" s="84">
        <f t="shared" si="1"/>
        <v>1.8372480000000002</v>
      </c>
      <c r="E41" s="90">
        <v>0.48820000000000002</v>
      </c>
      <c r="F41" s="91">
        <f t="shared" si="2"/>
        <v>5.0968080000000002</v>
      </c>
      <c r="G41" s="80">
        <f t="shared" si="3"/>
        <v>5.1828336000000004</v>
      </c>
      <c r="H41" s="81">
        <f t="shared" si="41"/>
        <v>5.1494554285714278</v>
      </c>
      <c r="I41" s="14">
        <v>25.2</v>
      </c>
      <c r="J41" s="92">
        <f t="shared" si="4"/>
        <v>0.26308799999999999</v>
      </c>
      <c r="K41" s="14">
        <v>41.2</v>
      </c>
      <c r="L41" s="78">
        <f t="shared" si="5"/>
        <v>0.43012800000000001</v>
      </c>
      <c r="M41" s="81">
        <f t="shared" si="6"/>
        <v>5.7322137600000003E-2</v>
      </c>
      <c r="N41" s="14">
        <f t="shared" si="34"/>
        <v>98</v>
      </c>
      <c r="O41" s="78">
        <f t="shared" si="7"/>
        <v>9.0025152000000025E-2</v>
      </c>
      <c r="P41" s="78">
        <f t="shared" si="8"/>
        <v>3.2703014399999994E-2</v>
      </c>
      <c r="Q41" s="93">
        <f t="shared" si="9"/>
        <v>1.6806267878400003</v>
      </c>
      <c r="R41" s="80">
        <f t="shared" si="10"/>
        <v>51.390577250273317</v>
      </c>
      <c r="S41" s="80">
        <f t="shared" si="11"/>
        <v>2277.3898279618365</v>
      </c>
      <c r="T41" s="69">
        <f t="shared" si="12"/>
        <v>14.389326335999998</v>
      </c>
      <c r="U41" s="78">
        <f t="shared" si="13"/>
        <v>1.6746282230604295</v>
      </c>
      <c r="V41" s="69">
        <f t="shared" si="14"/>
        <v>104.49680111897079</v>
      </c>
      <c r="W41" s="80">
        <f t="shared" ca="1" si="15"/>
        <v>1.8416196473790267</v>
      </c>
      <c r="X41" s="80">
        <f t="shared" ca="1" si="16"/>
        <v>38.425693559313672</v>
      </c>
      <c r="Y41" s="94">
        <f t="shared" ca="1" si="17"/>
        <v>7.6592272845054849E-7</v>
      </c>
      <c r="Z41" s="80">
        <f t="shared" ca="1" si="18"/>
        <v>14</v>
      </c>
      <c r="AA41" s="80">
        <f t="shared" ca="1" si="19"/>
        <v>71.299318272000008</v>
      </c>
      <c r="AB41" s="80">
        <f t="shared" ca="1" si="20"/>
        <v>151.2270509193811</v>
      </c>
      <c r="AC41" s="80">
        <f t="shared" si="21"/>
        <v>15.492005884308572</v>
      </c>
      <c r="AD41" s="69">
        <f t="shared" si="22"/>
        <v>599.15393505882366</v>
      </c>
      <c r="AE41" s="69">
        <f t="shared" si="42"/>
        <v>595.22709136134461</v>
      </c>
      <c r="AF41" s="69">
        <f t="shared" si="23"/>
        <v>518.28336000000002</v>
      </c>
      <c r="AG41" s="95">
        <f t="shared" si="43"/>
        <v>514.94554285714275</v>
      </c>
      <c r="AH41" s="93">
        <f t="shared" si="24"/>
        <v>19.017042931214288</v>
      </c>
      <c r="AI41" s="81">
        <f t="shared" si="25"/>
        <v>8.0447629928573203</v>
      </c>
      <c r="AJ41" s="80">
        <f t="shared" si="26"/>
        <v>4.9755202560000003</v>
      </c>
      <c r="AK41" s="80">
        <f t="shared" si="27"/>
        <v>155.72902197052517</v>
      </c>
      <c r="AL41" s="78">
        <f t="shared" ca="1" si="35"/>
        <v>0.80199834033119255</v>
      </c>
      <c r="AM41" s="80">
        <f t="shared" ca="1" si="36"/>
        <v>78.206863544616269</v>
      </c>
      <c r="AN41" s="80">
        <f t="shared" si="37"/>
        <v>4.8894656603773585</v>
      </c>
      <c r="AO41" s="80">
        <f t="shared" si="38"/>
        <v>5.0761421319796947</v>
      </c>
      <c r="AP41" s="80">
        <f t="shared" si="39"/>
        <v>5.1658726748954678</v>
      </c>
      <c r="AQ41" s="80">
        <f t="shared" ca="1" si="40"/>
        <v>2.4946345021320862</v>
      </c>
      <c r="AR41" s="80">
        <f t="shared" si="28"/>
        <v>3.3823346188403351</v>
      </c>
      <c r="AS41" s="78">
        <f t="shared" si="29"/>
        <v>7.3202412029929151E-2</v>
      </c>
      <c r="AT41" s="96">
        <f t="shared" ca="1" si="30"/>
        <v>9</v>
      </c>
      <c r="AU41" s="97" t="str">
        <f t="shared" ca="1" si="31"/>
        <v>Very stiff fine-grained</v>
      </c>
      <c r="AV41" s="98">
        <f t="shared" si="32"/>
        <v>3</v>
      </c>
      <c r="AW41" s="99" t="str">
        <f t="shared" si="33"/>
        <v>Clay</v>
      </c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</row>
    <row r="42" spans="1:69">
      <c r="A42" s="25">
        <v>0.57999999999999996</v>
      </c>
      <c r="C42" s="89">
        <f t="shared" si="0"/>
        <v>-1.9028639999999999</v>
      </c>
      <c r="D42" s="84">
        <f t="shared" si="1"/>
        <v>1.9028639999999999</v>
      </c>
      <c r="E42" s="90">
        <v>0.47520000000000001</v>
      </c>
      <c r="F42" s="91">
        <f t="shared" si="2"/>
        <v>4.9610880000000002</v>
      </c>
      <c r="G42" s="80">
        <f t="shared" si="3"/>
        <v>5.0452344</v>
      </c>
      <c r="H42" s="81">
        <f t="shared" si="41"/>
        <v>5.1010138285714293</v>
      </c>
      <c r="I42" s="14">
        <v>24.5</v>
      </c>
      <c r="J42" s="92">
        <f t="shared" si="4"/>
        <v>0.25578000000000001</v>
      </c>
      <c r="K42" s="14">
        <v>40.299999999999997</v>
      </c>
      <c r="L42" s="78">
        <f t="shared" si="5"/>
        <v>0.42073199999999994</v>
      </c>
      <c r="M42" s="81">
        <f t="shared" si="6"/>
        <v>5.9369356799999995E-2</v>
      </c>
      <c r="N42" s="14">
        <f t="shared" si="34"/>
        <v>98</v>
      </c>
      <c r="O42" s="78">
        <f t="shared" si="7"/>
        <v>9.3240336000000007E-2</v>
      </c>
      <c r="P42" s="78">
        <f t="shared" si="8"/>
        <v>3.3870979199999991E-2</v>
      </c>
      <c r="Q42" s="93">
        <f t="shared" si="9"/>
        <v>1.6341580411200001</v>
      </c>
      <c r="R42" s="80">
        <f t="shared" si="10"/>
        <v>48.246554416708463</v>
      </c>
      <c r="S42" s="80">
        <f t="shared" si="11"/>
        <v>2277.6899559823923</v>
      </c>
      <c r="T42" s="69">
        <f t="shared" si="12"/>
        <v>14.903230847999996</v>
      </c>
      <c r="U42" s="78">
        <f t="shared" si="13"/>
        <v>1.6702731872633683</v>
      </c>
      <c r="V42" s="69">
        <f t="shared" si="14"/>
        <v>104.22504688523418</v>
      </c>
      <c r="W42" s="80">
        <f t="shared" ca="1" si="15"/>
        <v>1.8059100442348688</v>
      </c>
      <c r="X42" s="80">
        <f t="shared" ca="1" si="16"/>
        <v>38.229002063202735</v>
      </c>
      <c r="Y42" s="94">
        <f t="shared" ca="1" si="17"/>
        <v>7.0769321204069777E-7</v>
      </c>
      <c r="Z42" s="80">
        <f t="shared" ca="1" si="18"/>
        <v>14</v>
      </c>
      <c r="AA42" s="80">
        <f t="shared" ca="1" si="19"/>
        <v>69.327916896000005</v>
      </c>
      <c r="AB42" s="80">
        <f t="shared" ca="1" si="20"/>
        <v>135.86648176307301</v>
      </c>
      <c r="AC42" s="80">
        <f t="shared" si="21"/>
        <v>15.491605273277834</v>
      </c>
      <c r="AD42" s="69">
        <f t="shared" si="22"/>
        <v>582.58753694117638</v>
      </c>
      <c r="AE42" s="69">
        <f t="shared" si="42"/>
        <v>589.14982265546212</v>
      </c>
      <c r="AF42" s="69">
        <f t="shared" si="23"/>
        <v>504.52344000000005</v>
      </c>
      <c r="AG42" s="95">
        <f t="shared" si="43"/>
        <v>510.10138285714277</v>
      </c>
      <c r="AH42" s="93">
        <f t="shared" si="24"/>
        <v>18.998945288665283</v>
      </c>
      <c r="AI42" s="81">
        <f t="shared" si="25"/>
        <v>7.5515974454024661</v>
      </c>
      <c r="AJ42" s="80">
        <f t="shared" si="26"/>
        <v>4.8434250240000001</v>
      </c>
      <c r="AK42" s="80">
        <f t="shared" si="27"/>
        <v>146.20168005063169</v>
      </c>
      <c r="AL42" s="78">
        <f t="shared" ca="1" si="35"/>
        <v>0.80635721994087417</v>
      </c>
      <c r="AM42" s="80">
        <f t="shared" ca="1" si="36"/>
        <v>75.052268558353518</v>
      </c>
      <c r="AN42" s="80">
        <f t="shared" si="37"/>
        <v>4.7596550943396227</v>
      </c>
      <c r="AO42" s="80">
        <f t="shared" si="38"/>
        <v>5.0697347183710635</v>
      </c>
      <c r="AP42" s="80">
        <f t="shared" si="39"/>
        <v>5.1651919750766488</v>
      </c>
      <c r="AQ42" s="80">
        <f t="shared" ca="1" si="40"/>
        <v>2.505930530820895</v>
      </c>
      <c r="AR42" s="80">
        <f t="shared" si="28"/>
        <v>3.3916371913239547</v>
      </c>
      <c r="AS42" s="78">
        <f t="shared" si="29"/>
        <v>7.2973157586563683E-2</v>
      </c>
      <c r="AT42" s="96">
        <f t="shared" ca="1" si="30"/>
        <v>9</v>
      </c>
      <c r="AU42" s="97" t="str">
        <f t="shared" ca="1" si="31"/>
        <v>Very stiff fine-grained</v>
      </c>
      <c r="AV42" s="98">
        <f t="shared" si="32"/>
        <v>3</v>
      </c>
      <c r="AW42" s="99" t="str">
        <f t="shared" si="33"/>
        <v>Clay</v>
      </c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</row>
    <row r="43" spans="1:69">
      <c r="A43" s="25">
        <v>0.6</v>
      </c>
      <c r="C43" s="89">
        <f t="shared" si="0"/>
        <v>-1.96848</v>
      </c>
      <c r="D43" s="84">
        <f t="shared" si="1"/>
        <v>1.96848</v>
      </c>
      <c r="E43" s="90">
        <v>0.46329999999999999</v>
      </c>
      <c r="F43" s="91">
        <f t="shared" si="2"/>
        <v>4.8368519999999995</v>
      </c>
      <c r="G43" s="80">
        <f t="shared" si="3"/>
        <v>4.9180751999999996</v>
      </c>
      <c r="H43" s="81">
        <f t="shared" si="41"/>
        <v>5.0721994285714285</v>
      </c>
      <c r="I43" s="14">
        <v>23.9</v>
      </c>
      <c r="J43" s="92">
        <f t="shared" si="4"/>
        <v>0.24951599999999999</v>
      </c>
      <c r="K43" s="14">
        <v>38.9</v>
      </c>
      <c r="L43" s="78">
        <f t="shared" si="5"/>
        <v>0.40611599999999998</v>
      </c>
      <c r="M43" s="81">
        <f t="shared" si="6"/>
        <v>6.1416576000000001E-2</v>
      </c>
      <c r="N43" s="14">
        <f t="shared" si="34"/>
        <v>98</v>
      </c>
      <c r="O43" s="78">
        <f t="shared" si="7"/>
        <v>9.6455520000000017E-2</v>
      </c>
      <c r="P43" s="78">
        <f t="shared" si="8"/>
        <v>3.5038943999999995E-2</v>
      </c>
      <c r="Q43" s="93">
        <f t="shared" si="9"/>
        <v>1.5911344943999999</v>
      </c>
      <c r="R43" s="80">
        <f t="shared" si="10"/>
        <v>45.410457986405071</v>
      </c>
      <c r="S43" s="80">
        <f t="shared" si="11"/>
        <v>2273.3987965406909</v>
      </c>
      <c r="T43" s="69">
        <f t="shared" si="12"/>
        <v>15.41713536</v>
      </c>
      <c r="U43" s="78">
        <f t="shared" si="13"/>
        <v>1.6663680212549177</v>
      </c>
      <c r="V43" s="69">
        <f t="shared" si="14"/>
        <v>103.98136452630686</v>
      </c>
      <c r="W43" s="80">
        <f t="shared" ca="1" si="15"/>
        <v>1.7734991398298265</v>
      </c>
      <c r="X43" s="80">
        <f t="shared" ca="1" si="16"/>
        <v>38.042806060748248</v>
      </c>
      <c r="Y43" s="94">
        <f t="shared" ca="1" si="17"/>
        <v>6.5325787678844975E-7</v>
      </c>
      <c r="Z43" s="80">
        <f t="shared" ca="1" si="18"/>
        <v>14</v>
      </c>
      <c r="AA43" s="80">
        <f t="shared" ca="1" si="19"/>
        <v>67.502675519999997</v>
      </c>
      <c r="AB43" s="80">
        <f t="shared" ca="1" si="20"/>
        <v>122.11381242757345</v>
      </c>
      <c r="AC43" s="80">
        <f t="shared" si="21"/>
        <v>15.497338139693236</v>
      </c>
      <c r="AD43" s="69">
        <f t="shared" si="22"/>
        <v>567.24937411764699</v>
      </c>
      <c r="AE43" s="69">
        <f t="shared" si="42"/>
        <v>585.38163630252097</v>
      </c>
      <c r="AF43" s="69">
        <f t="shared" si="23"/>
        <v>491.80751999999995</v>
      </c>
      <c r="AG43" s="95">
        <f t="shared" si="43"/>
        <v>507.21994285714283</v>
      </c>
      <c r="AH43" s="93">
        <f t="shared" si="24"/>
        <v>18.945637117232295</v>
      </c>
      <c r="AI43" s="81">
        <f t="shared" si="25"/>
        <v>7.1211050196033314</v>
      </c>
      <c r="AJ43" s="80">
        <f t="shared" si="26"/>
        <v>4.7213521919999994</v>
      </c>
      <c r="AK43" s="80">
        <f t="shared" si="27"/>
        <v>137.60744844365172</v>
      </c>
      <c r="AL43" s="78">
        <f t="shared" ca="1" si="35"/>
        <v>0.81076879382800071</v>
      </c>
      <c r="AM43" s="80">
        <f t="shared" ca="1" si="36"/>
        <v>72.183330219800254</v>
      </c>
      <c r="AN43" s="80">
        <f t="shared" si="37"/>
        <v>4.6396935849056602</v>
      </c>
      <c r="AO43" s="80">
        <f t="shared" si="38"/>
        <v>5.0734482465823216</v>
      </c>
      <c r="AP43" s="80">
        <f t="shared" si="39"/>
        <v>5.1749415457836356</v>
      </c>
      <c r="AQ43" s="80">
        <f t="shared" ca="1" si="40"/>
        <v>2.5173648646998483</v>
      </c>
      <c r="AR43" s="80">
        <f t="shared" si="28"/>
        <v>3.4009505717164306</v>
      </c>
      <c r="AS43" s="78">
        <f t="shared" si="29"/>
        <v>7.1490380178637403E-2</v>
      </c>
      <c r="AT43" s="96">
        <f t="shared" ca="1" si="30"/>
        <v>5</v>
      </c>
      <c r="AU43" s="97" t="str">
        <f t="shared" ca="1" si="31"/>
        <v>Sand mixture</v>
      </c>
      <c r="AV43" s="98">
        <f t="shared" si="32"/>
        <v>3</v>
      </c>
      <c r="AW43" s="99" t="str">
        <f t="shared" si="33"/>
        <v>Clay</v>
      </c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</row>
    <row r="44" spans="1:69">
      <c r="A44" s="25">
        <v>0.62</v>
      </c>
      <c r="C44" s="89">
        <f t="shared" si="0"/>
        <v>-2.0340959999999999</v>
      </c>
      <c r="D44" s="84">
        <f t="shared" si="1"/>
        <v>2.0340959999999999</v>
      </c>
      <c r="E44" s="90">
        <v>0.46460000000000001</v>
      </c>
      <c r="F44" s="91">
        <f t="shared" si="2"/>
        <v>4.8504240000000003</v>
      </c>
      <c r="G44" s="80">
        <f t="shared" si="3"/>
        <v>4.9291416000000003</v>
      </c>
      <c r="H44" s="81">
        <f t="shared" si="41"/>
        <v>5.0575834285714283</v>
      </c>
      <c r="I44" s="14">
        <v>25</v>
      </c>
      <c r="J44" s="92">
        <f t="shared" si="4"/>
        <v>0.26100000000000001</v>
      </c>
      <c r="K44" s="14">
        <v>37.700000000000003</v>
      </c>
      <c r="L44" s="78">
        <f t="shared" si="5"/>
        <v>0.39358799999999999</v>
      </c>
      <c r="M44" s="81">
        <f t="shared" si="6"/>
        <v>6.3463795199999992E-2</v>
      </c>
      <c r="N44" s="14">
        <f t="shared" si="34"/>
        <v>98</v>
      </c>
      <c r="O44" s="78">
        <f t="shared" si="7"/>
        <v>9.9670704000000013E-2</v>
      </c>
      <c r="P44" s="78">
        <f t="shared" si="8"/>
        <v>3.6206908799999993E-2</v>
      </c>
      <c r="Q44" s="93">
        <f t="shared" si="9"/>
        <v>1.5937253956800002</v>
      </c>
      <c r="R44" s="80">
        <f t="shared" si="10"/>
        <v>44.017162704594114</v>
      </c>
      <c r="S44" s="80">
        <f t="shared" si="11"/>
        <v>2176.908224475997</v>
      </c>
      <c r="T44" s="69">
        <f t="shared" si="12"/>
        <v>15.931039871999998</v>
      </c>
      <c r="U44" s="78">
        <f t="shared" si="13"/>
        <v>1.6717322419784097</v>
      </c>
      <c r="V44" s="69">
        <f t="shared" si="14"/>
        <v>104.31609189945277</v>
      </c>
      <c r="W44" s="80">
        <f t="shared" ca="1" si="15"/>
        <v>1.7957378772550616</v>
      </c>
      <c r="X44" s="80">
        <f t="shared" ca="1" si="16"/>
        <v>38.021246151288416</v>
      </c>
      <c r="Y44" s="94">
        <f t="shared" ca="1" si="17"/>
        <v>5.8507943576227328E-7</v>
      </c>
      <c r="Z44" s="80">
        <f t="shared" ca="1" si="18"/>
        <v>14</v>
      </c>
      <c r="AA44" s="80">
        <f t="shared" ca="1" si="19"/>
        <v>67.612592543999995</v>
      </c>
      <c r="AB44" s="80">
        <f t="shared" ca="1" si="20"/>
        <v>109.54727306603446</v>
      </c>
      <c r="AC44" s="80">
        <f t="shared" si="21"/>
        <v>15.629186678911029</v>
      </c>
      <c r="AD44" s="69">
        <f t="shared" si="22"/>
        <v>568.17304658823525</v>
      </c>
      <c r="AE44" s="69">
        <f t="shared" si="42"/>
        <v>583.28384994957992</v>
      </c>
      <c r="AF44" s="69">
        <f t="shared" si="23"/>
        <v>492.91415999999998</v>
      </c>
      <c r="AG44" s="95">
        <f t="shared" si="43"/>
        <v>505.75834285714285</v>
      </c>
      <c r="AH44" s="93">
        <f t="shared" si="24"/>
        <v>18.199414349329775</v>
      </c>
      <c r="AI44" s="81">
        <f t="shared" si="25"/>
        <v>7.2085689900155208</v>
      </c>
      <c r="AJ44" s="80">
        <f t="shared" si="26"/>
        <v>4.7319759360000004</v>
      </c>
      <c r="AK44" s="80">
        <f t="shared" si="27"/>
        <v>133.38534152907306</v>
      </c>
      <c r="AL44" s="78">
        <f t="shared" ca="1" si="35"/>
        <v>0.81682336079992612</v>
      </c>
      <c r="AM44" s="80">
        <f t="shared" ca="1" si="36"/>
        <v>71.858297394021861</v>
      </c>
      <c r="AN44" s="80">
        <f t="shared" si="37"/>
        <v>4.6501335849056602</v>
      </c>
      <c r="AO44" s="80">
        <f t="shared" si="38"/>
        <v>5.2950396068962595</v>
      </c>
      <c r="AP44" s="80">
        <f t="shared" si="39"/>
        <v>5.4043187260155712</v>
      </c>
      <c r="AQ44" s="80">
        <f t="shared" ca="1" si="40"/>
        <v>2.5331115163866729</v>
      </c>
      <c r="AR44" s="80">
        <f t="shared" si="28"/>
        <v>3.4106931169898749</v>
      </c>
      <c r="AS44" s="78">
        <f t="shared" si="29"/>
        <v>6.8356184747572393E-2</v>
      </c>
      <c r="AT44" s="96">
        <f t="shared" ca="1" si="30"/>
        <v>9</v>
      </c>
      <c r="AU44" s="97" t="str">
        <f t="shared" ca="1" si="31"/>
        <v>Very stiff fine-grained</v>
      </c>
      <c r="AV44" s="98">
        <f t="shared" si="32"/>
        <v>3</v>
      </c>
      <c r="AW44" s="99" t="str">
        <f t="shared" si="33"/>
        <v>Clay</v>
      </c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</row>
    <row r="45" spans="1:69">
      <c r="A45" s="25">
        <v>0.64</v>
      </c>
      <c r="C45" s="89">
        <f t="shared" si="0"/>
        <v>-2.0997120000000002</v>
      </c>
      <c r="D45" s="84">
        <f t="shared" si="1"/>
        <v>2.0997120000000002</v>
      </c>
      <c r="E45" s="90">
        <v>0.4708</v>
      </c>
      <c r="F45" s="91">
        <f t="shared" si="2"/>
        <v>4.915152</v>
      </c>
      <c r="G45" s="80">
        <f t="shared" si="3"/>
        <v>4.9930344</v>
      </c>
      <c r="H45" s="81">
        <f t="shared" si="41"/>
        <v>5.0300814857142848</v>
      </c>
      <c r="I45" s="14">
        <v>22.6</v>
      </c>
      <c r="J45" s="92">
        <f t="shared" si="4"/>
        <v>0.23594400000000001</v>
      </c>
      <c r="K45" s="14">
        <v>37.299999999999997</v>
      </c>
      <c r="L45" s="78">
        <f t="shared" si="5"/>
        <v>0.38941199999999998</v>
      </c>
      <c r="M45" s="81">
        <f t="shared" si="6"/>
        <v>6.5511014399999998E-2</v>
      </c>
      <c r="N45" s="14">
        <f t="shared" si="34"/>
        <v>98</v>
      </c>
      <c r="O45" s="78">
        <f t="shared" si="7"/>
        <v>0.10288588800000004</v>
      </c>
      <c r="P45" s="78">
        <f t="shared" si="8"/>
        <v>3.7374873599999997E-2</v>
      </c>
      <c r="Q45" s="93">
        <f t="shared" si="9"/>
        <v>1.61374900896</v>
      </c>
      <c r="R45" s="80">
        <f t="shared" si="10"/>
        <v>43.177377032253027</v>
      </c>
      <c r="S45" s="80">
        <f t="shared" si="11"/>
        <v>2438.3395621293985</v>
      </c>
      <c r="T45" s="69">
        <f t="shared" si="12"/>
        <v>16.444944383999999</v>
      </c>
      <c r="U45" s="78">
        <f t="shared" si="13"/>
        <v>1.6604011119505511</v>
      </c>
      <c r="V45" s="69">
        <f t="shared" si="14"/>
        <v>103.60902938571438</v>
      </c>
      <c r="W45" s="80">
        <f t="shared" ca="1" si="15"/>
        <v>1.789708052476594</v>
      </c>
      <c r="X45" s="80">
        <f t="shared" ca="1" si="16"/>
        <v>37.805427207381413</v>
      </c>
      <c r="Y45" s="94">
        <f t="shared" ca="1" si="17"/>
        <v>6.9717065531680635E-7</v>
      </c>
      <c r="Z45" s="80">
        <f t="shared" ca="1" si="18"/>
        <v>14</v>
      </c>
      <c r="AA45" s="80">
        <f t="shared" ca="1" si="19"/>
        <v>68.462079168000002</v>
      </c>
      <c r="AB45" s="80">
        <f t="shared" ca="1" si="20"/>
        <v>132.17469950189255</v>
      </c>
      <c r="AC45" s="80">
        <f t="shared" si="21"/>
        <v>15.284408223889702</v>
      </c>
      <c r="AD45" s="69">
        <f t="shared" si="22"/>
        <v>575.31158964705878</v>
      </c>
      <c r="AE45" s="69">
        <f t="shared" si="42"/>
        <v>579.67007031932769</v>
      </c>
      <c r="AF45" s="69">
        <f t="shared" si="23"/>
        <v>499.30343999999997</v>
      </c>
      <c r="AG45" s="95">
        <f t="shared" si="43"/>
        <v>503.00814857142853</v>
      </c>
      <c r="AH45" s="93">
        <f t="shared" si="24"/>
        <v>20.169335072003676</v>
      </c>
      <c r="AI45" s="81">
        <f t="shared" si="25"/>
        <v>6.3129042930060919</v>
      </c>
      <c r="AJ45" s="80">
        <f t="shared" si="26"/>
        <v>4.7933130239999997</v>
      </c>
      <c r="AK45" s="80">
        <f t="shared" si="27"/>
        <v>130.84053646137281</v>
      </c>
      <c r="AL45" s="78">
        <f t="shared" ca="1" si="35"/>
        <v>0.80733787947854641</v>
      </c>
      <c r="AM45" s="80">
        <f t="shared" ca="1" si="36"/>
        <v>68.684227627430374</v>
      </c>
      <c r="AN45" s="80">
        <f t="shared" si="37"/>
        <v>4.7104098113207549</v>
      </c>
      <c r="AO45" s="80">
        <f t="shared" si="38"/>
        <v>4.7254631372057041</v>
      </c>
      <c r="AP45" s="80">
        <f t="shared" si="39"/>
        <v>4.8248841404512337</v>
      </c>
      <c r="AQ45" s="80">
        <f t="shared" ca="1" si="40"/>
        <v>2.5080706397446124</v>
      </c>
      <c r="AR45" s="80">
        <f t="shared" si="28"/>
        <v>3.3781356075214317</v>
      </c>
      <c r="AS45" s="78">
        <f t="shared" si="29"/>
        <v>6.6235408762162357E-2</v>
      </c>
      <c r="AT45" s="96">
        <f t="shared" ca="1" si="30"/>
        <v>5</v>
      </c>
      <c r="AU45" s="97" t="str">
        <f t="shared" ca="1" si="31"/>
        <v>Sand mixture</v>
      </c>
      <c r="AV45" s="98">
        <f t="shared" si="32"/>
        <v>3</v>
      </c>
      <c r="AW45" s="99" t="str">
        <f t="shared" si="33"/>
        <v>Clay</v>
      </c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</row>
    <row r="46" spans="1:69">
      <c r="A46" s="25">
        <v>0.66</v>
      </c>
      <c r="C46" s="89">
        <f t="shared" si="0"/>
        <v>-2.1653280000000001</v>
      </c>
      <c r="D46" s="84">
        <f t="shared" si="1"/>
        <v>2.1653280000000001</v>
      </c>
      <c r="E46" s="90">
        <v>0.48320000000000002</v>
      </c>
      <c r="F46" s="91">
        <f t="shared" si="2"/>
        <v>5.0446080000000002</v>
      </c>
      <c r="G46" s="80">
        <f t="shared" si="3"/>
        <v>5.1216552000000002</v>
      </c>
      <c r="H46" s="81">
        <f t="shared" si="41"/>
        <v>5.0110210285714283</v>
      </c>
      <c r="I46" s="14">
        <v>21.6</v>
      </c>
      <c r="J46" s="92">
        <f t="shared" si="4"/>
        <v>0.22550400000000001</v>
      </c>
      <c r="K46" s="14">
        <v>36.9</v>
      </c>
      <c r="L46" s="78">
        <f t="shared" si="5"/>
        <v>0.38523599999999997</v>
      </c>
      <c r="M46" s="81">
        <f t="shared" si="6"/>
        <v>6.7558233600000003E-2</v>
      </c>
      <c r="N46" s="14">
        <f t="shared" si="34"/>
        <v>98</v>
      </c>
      <c r="O46" s="78">
        <f t="shared" si="7"/>
        <v>0.10610107200000003</v>
      </c>
      <c r="P46" s="78">
        <f t="shared" si="8"/>
        <v>3.8542838399999994E-2</v>
      </c>
      <c r="Q46" s="93">
        <f t="shared" si="9"/>
        <v>1.6551328622400001</v>
      </c>
      <c r="R46" s="80">
        <f t="shared" si="10"/>
        <v>42.942682245218357</v>
      </c>
      <c r="S46" s="80">
        <f t="shared" si="11"/>
        <v>2616.6506648636464</v>
      </c>
      <c r="T46" s="69">
        <f t="shared" si="12"/>
        <v>16.958848895999999</v>
      </c>
      <c r="U46" s="78">
        <f t="shared" si="13"/>
        <v>1.6560884663347724</v>
      </c>
      <c r="V46" s="69">
        <f t="shared" si="14"/>
        <v>103.33992029928979</v>
      </c>
      <c r="W46" s="80">
        <f t="shared" ca="1" si="15"/>
        <v>1.815475947132934</v>
      </c>
      <c r="X46" s="80">
        <f t="shared" ca="1" si="16"/>
        <v>37.704993168883952</v>
      </c>
      <c r="Y46" s="94">
        <f t="shared" ca="1" si="17"/>
        <v>7.8621852145353801E-7</v>
      </c>
      <c r="Z46" s="80">
        <f t="shared" ca="1" si="18"/>
        <v>14</v>
      </c>
      <c r="AA46" s="80">
        <f t="shared" ca="1" si="19"/>
        <v>70.217757792</v>
      </c>
      <c r="AB46" s="80">
        <f t="shared" ca="1" si="20"/>
        <v>152.87954319971695</v>
      </c>
      <c r="AC46" s="80">
        <f t="shared" si="21"/>
        <v>15.069847296882735</v>
      </c>
      <c r="AD46" s="69">
        <f t="shared" si="22"/>
        <v>590.06519152941178</v>
      </c>
      <c r="AE46" s="69">
        <f t="shared" si="42"/>
        <v>577.04940665546212</v>
      </c>
      <c r="AF46" s="69">
        <f t="shared" si="23"/>
        <v>512.16552000000001</v>
      </c>
      <c r="AG46" s="95">
        <f t="shared" si="43"/>
        <v>501.10210285714282</v>
      </c>
      <c r="AH46" s="93">
        <f t="shared" si="24"/>
        <v>21.48980185974575</v>
      </c>
      <c r="AI46" s="81">
        <f t="shared" si="25"/>
        <v>5.8507367220780511</v>
      </c>
      <c r="AJ46" s="80">
        <f t="shared" si="26"/>
        <v>4.9167889919999999</v>
      </c>
      <c r="AK46" s="80">
        <f t="shared" si="27"/>
        <v>130.12934013702531</v>
      </c>
      <c r="AL46" s="78">
        <f t="shared" ca="1" si="35"/>
        <v>0.80085027827415778</v>
      </c>
      <c r="AM46" s="80">
        <f t="shared" ca="1" si="36"/>
        <v>67.255321288010904</v>
      </c>
      <c r="AN46" s="80">
        <f t="shared" si="37"/>
        <v>4.8317501886792451</v>
      </c>
      <c r="AO46" s="80">
        <f t="shared" si="38"/>
        <v>4.4029516083003788</v>
      </c>
      <c r="AP46" s="80">
        <f t="shared" si="39"/>
        <v>4.496093437434836</v>
      </c>
      <c r="AQ46" s="80">
        <f t="shared" ca="1" si="40"/>
        <v>2.4908982148531846</v>
      </c>
      <c r="AR46" s="80">
        <f t="shared" si="28"/>
        <v>3.3518286444654364</v>
      </c>
      <c r="AS46" s="78">
        <f t="shared" si="29"/>
        <v>6.3338518196129401E-2</v>
      </c>
      <c r="AT46" s="96">
        <f t="shared" ca="1" si="30"/>
        <v>5</v>
      </c>
      <c r="AU46" s="97" t="str">
        <f t="shared" ca="1" si="31"/>
        <v>Sand mixture</v>
      </c>
      <c r="AV46" s="98">
        <f t="shared" si="32"/>
        <v>3</v>
      </c>
      <c r="AW46" s="99" t="str">
        <f t="shared" si="33"/>
        <v>Clay</v>
      </c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</row>
    <row r="47" spans="1:69">
      <c r="A47" s="25">
        <v>0.68</v>
      </c>
      <c r="C47" s="89">
        <f t="shared" si="0"/>
        <v>-2.2309440000000005</v>
      </c>
      <c r="D47" s="84">
        <f t="shared" si="1"/>
        <v>2.2309440000000005</v>
      </c>
      <c r="E47" s="90">
        <v>0.49199999999999999</v>
      </c>
      <c r="F47" s="91">
        <f t="shared" si="2"/>
        <v>5.1364799999999997</v>
      </c>
      <c r="G47" s="80">
        <f t="shared" si="3"/>
        <v>5.2131096000000001</v>
      </c>
      <c r="H47" s="81">
        <f t="shared" si="41"/>
        <v>5.0332731428571424</v>
      </c>
      <c r="I47" s="14">
        <v>19.7</v>
      </c>
      <c r="J47" s="92">
        <f t="shared" si="4"/>
        <v>0.20566799999999999</v>
      </c>
      <c r="K47" s="14">
        <v>36.700000000000003</v>
      </c>
      <c r="L47" s="78">
        <f t="shared" si="5"/>
        <v>0.38314799999999999</v>
      </c>
      <c r="M47" s="81">
        <f t="shared" si="6"/>
        <v>6.9605452800000009E-2</v>
      </c>
      <c r="N47" s="14">
        <f t="shared" si="34"/>
        <v>98</v>
      </c>
      <c r="O47" s="78">
        <f t="shared" si="7"/>
        <v>0.10931625600000006</v>
      </c>
      <c r="P47" s="78">
        <f t="shared" si="8"/>
        <v>3.9710803199999999E-2</v>
      </c>
      <c r="Q47" s="93">
        <f t="shared" si="9"/>
        <v>1.68425180352</v>
      </c>
      <c r="R47" s="80">
        <f t="shared" si="10"/>
        <v>42.412937231146209</v>
      </c>
      <c r="S47" s="80">
        <f t="shared" si="11"/>
        <v>2919.4929486585465</v>
      </c>
      <c r="T47" s="69">
        <f t="shared" si="12"/>
        <v>17.472753407999999</v>
      </c>
      <c r="U47" s="78">
        <f t="shared" si="13"/>
        <v>1.6459836212117946</v>
      </c>
      <c r="V47" s="69">
        <f t="shared" si="14"/>
        <v>102.70937796361598</v>
      </c>
      <c r="W47" s="80">
        <f t="shared" ca="1" si="15"/>
        <v>1.8185012573486281</v>
      </c>
      <c r="X47" s="80">
        <f t="shared" ca="1" si="16"/>
        <v>37.52718787271084</v>
      </c>
      <c r="Y47" s="94">
        <f t="shared" ca="1" si="17"/>
        <v>9.3473774589081284E-7</v>
      </c>
      <c r="Z47" s="80">
        <f t="shared" ca="1" si="18"/>
        <v>14</v>
      </c>
      <c r="AA47" s="80">
        <f t="shared" ca="1" si="19"/>
        <v>71.453106816000002</v>
      </c>
      <c r="AB47" s="80">
        <f t="shared" ca="1" si="20"/>
        <v>184.95669046730765</v>
      </c>
      <c r="AC47" s="80">
        <f t="shared" si="21"/>
        <v>14.736915505425774</v>
      </c>
      <c r="AD47" s="69">
        <f t="shared" si="22"/>
        <v>600.44627576470589</v>
      </c>
      <c r="AE47" s="69">
        <f t="shared" si="42"/>
        <v>579.28904551260507</v>
      </c>
      <c r="AF47" s="69">
        <f t="shared" si="23"/>
        <v>521.31096000000002</v>
      </c>
      <c r="AG47" s="95">
        <f t="shared" si="43"/>
        <v>503.32731428571429</v>
      </c>
      <c r="AH47" s="93">
        <f t="shared" si="24"/>
        <v>23.682787294687749</v>
      </c>
      <c r="AI47" s="81">
        <f t="shared" si="25"/>
        <v>5.17914480259115</v>
      </c>
      <c r="AJ47" s="80">
        <f t="shared" si="26"/>
        <v>5.0045852159999997</v>
      </c>
      <c r="AK47" s="80">
        <f t="shared" si="27"/>
        <v>128.52405221559457</v>
      </c>
      <c r="AL47" s="78">
        <f t="shared" ca="1" si="35"/>
        <v>0.79148733797605031</v>
      </c>
      <c r="AM47" s="80">
        <f t="shared" ca="1" si="36"/>
        <v>64.798139112427322</v>
      </c>
      <c r="AN47" s="80">
        <f t="shared" si="37"/>
        <v>4.9180279245283014</v>
      </c>
      <c r="AO47" s="80">
        <f t="shared" si="38"/>
        <v>3.945207674129851</v>
      </c>
      <c r="AP47" s="80">
        <f t="shared" si="39"/>
        <v>4.0297086135311986</v>
      </c>
      <c r="AQ47" s="80">
        <f t="shared" ca="1" si="40"/>
        <v>2.4661789681934665</v>
      </c>
      <c r="AR47" s="80">
        <f t="shared" si="28"/>
        <v>3.3191196229333082</v>
      </c>
      <c r="AS47" s="78">
        <f t="shared" si="29"/>
        <v>6.1433237215335022E-2</v>
      </c>
      <c r="AT47" s="96">
        <f t="shared" ca="1" si="30"/>
        <v>5</v>
      </c>
      <c r="AU47" s="97" t="str">
        <f t="shared" ca="1" si="31"/>
        <v>Sand mixture</v>
      </c>
      <c r="AV47" s="98">
        <f t="shared" si="32"/>
        <v>3</v>
      </c>
      <c r="AW47" s="99" t="str">
        <f t="shared" si="33"/>
        <v>Clay</v>
      </c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</row>
    <row r="48" spans="1:69">
      <c r="A48" s="25">
        <v>0.7</v>
      </c>
      <c r="C48" s="89">
        <f t="shared" si="0"/>
        <v>-2.2965599999999999</v>
      </c>
      <c r="D48" s="84">
        <f t="shared" si="1"/>
        <v>2.2965599999999999</v>
      </c>
      <c r="E48" s="90">
        <v>0.4708</v>
      </c>
      <c r="F48" s="91">
        <f t="shared" si="2"/>
        <v>4.915152</v>
      </c>
      <c r="G48" s="80">
        <f t="shared" si="3"/>
        <v>4.9903199999999996</v>
      </c>
      <c r="H48" s="81">
        <f t="shared" si="41"/>
        <v>5.0630718857142858</v>
      </c>
      <c r="I48" s="14">
        <v>18.8</v>
      </c>
      <c r="J48" s="92">
        <f t="shared" si="4"/>
        <v>0.196272</v>
      </c>
      <c r="K48" s="14">
        <v>36</v>
      </c>
      <c r="L48" s="78">
        <f t="shared" si="5"/>
        <v>0.37584000000000001</v>
      </c>
      <c r="M48" s="81">
        <f t="shared" si="6"/>
        <v>7.1652672000000001E-2</v>
      </c>
      <c r="N48" s="14">
        <f t="shared" si="34"/>
        <v>98</v>
      </c>
      <c r="O48" s="78">
        <f t="shared" si="7"/>
        <v>0.11253144000000002</v>
      </c>
      <c r="P48" s="78">
        <f t="shared" si="8"/>
        <v>4.0878767999999989E-2</v>
      </c>
      <c r="Q48" s="93">
        <f t="shared" si="9"/>
        <v>1.6096702248000001</v>
      </c>
      <c r="R48" s="80">
        <f t="shared" si="10"/>
        <v>39.376681430321007</v>
      </c>
      <c r="S48" s="80">
        <f t="shared" si="11"/>
        <v>2923.7867736970061</v>
      </c>
      <c r="T48" s="69">
        <f t="shared" si="12"/>
        <v>17.986657919999995</v>
      </c>
      <c r="U48" s="78">
        <f t="shared" si="13"/>
        <v>1.6387931980208146</v>
      </c>
      <c r="V48" s="69">
        <f t="shared" si="14"/>
        <v>102.26069555649883</v>
      </c>
      <c r="W48" s="80">
        <f t="shared" ca="1" si="15"/>
        <v>1.7569893641502847</v>
      </c>
      <c r="X48" s="80">
        <f t="shared" ca="1" si="16"/>
        <v>37.28670839919964</v>
      </c>
      <c r="Y48" s="94">
        <f t="shared" ca="1" si="17"/>
        <v>8.4579367046875992E-7</v>
      </c>
      <c r="Z48" s="80">
        <f t="shared" ca="1" si="18"/>
        <v>14</v>
      </c>
      <c r="AA48" s="80">
        <f t="shared" ca="1" si="19"/>
        <v>68.289039840000001</v>
      </c>
      <c r="AB48" s="80">
        <f t="shared" ca="1" si="20"/>
        <v>159.94644274816886</v>
      </c>
      <c r="AC48" s="80">
        <f t="shared" si="21"/>
        <v>14.732447639907436</v>
      </c>
      <c r="AD48" s="69">
        <f t="shared" si="22"/>
        <v>573.85747764705877</v>
      </c>
      <c r="AE48" s="69">
        <f t="shared" si="42"/>
        <v>582.41652302521004</v>
      </c>
      <c r="AF48" s="69">
        <f t="shared" si="23"/>
        <v>499.03199999999998</v>
      </c>
      <c r="AG48" s="95">
        <f t="shared" si="43"/>
        <v>506.30718857142853</v>
      </c>
      <c r="AH48" s="93">
        <f t="shared" si="24"/>
        <v>23.63658200862487</v>
      </c>
      <c r="AI48" s="81">
        <f t="shared" si="25"/>
        <v>4.8013188655783381</v>
      </c>
      <c r="AJ48" s="80">
        <f t="shared" si="26"/>
        <v>4.7907071999999991</v>
      </c>
      <c r="AK48" s="80">
        <f t="shared" si="27"/>
        <v>119.32327706157879</v>
      </c>
      <c r="AL48" s="78">
        <f t="shared" ca="1" si="35"/>
        <v>0.79698488401489143</v>
      </c>
      <c r="AM48" s="80">
        <f t="shared" ca="1" si="36"/>
        <v>61.617030353157432</v>
      </c>
      <c r="AN48" s="80">
        <f t="shared" si="37"/>
        <v>4.7078490566037727</v>
      </c>
      <c r="AO48" s="80">
        <f t="shared" si="38"/>
        <v>3.9330543933054392</v>
      </c>
      <c r="AP48" s="80">
        <f t="shared" si="39"/>
        <v>4.023790649916978</v>
      </c>
      <c r="AQ48" s="80">
        <f t="shared" ca="1" si="40"/>
        <v>2.4804636226805945</v>
      </c>
      <c r="AR48" s="80">
        <f t="shared" si="28"/>
        <v>3.334283521185669</v>
      </c>
      <c r="AS48" s="78">
        <f t="shared" si="29"/>
        <v>6.23617289389026E-2</v>
      </c>
      <c r="AT48" s="96">
        <f t="shared" ca="1" si="30"/>
        <v>5</v>
      </c>
      <c r="AU48" s="97" t="str">
        <f t="shared" ca="1" si="31"/>
        <v>Sand mixture</v>
      </c>
      <c r="AV48" s="98">
        <f t="shared" si="32"/>
        <v>3</v>
      </c>
      <c r="AW48" s="99" t="str">
        <f t="shared" si="33"/>
        <v>Clay</v>
      </c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</row>
    <row r="49" spans="1:69">
      <c r="A49" s="25">
        <v>0.72</v>
      </c>
      <c r="C49" s="89">
        <f t="shared" si="0"/>
        <v>-2.3621759999999998</v>
      </c>
      <c r="D49" s="84">
        <f t="shared" si="1"/>
        <v>2.3621759999999998</v>
      </c>
      <c r="E49" s="90">
        <v>0.46329999999999999</v>
      </c>
      <c r="F49" s="91">
        <f t="shared" si="2"/>
        <v>4.8368519999999995</v>
      </c>
      <c r="G49" s="80">
        <f t="shared" si="3"/>
        <v>4.9118111999999998</v>
      </c>
      <c r="H49" s="81">
        <f t="shared" si="41"/>
        <v>5.105935542857142</v>
      </c>
      <c r="I49" s="14">
        <v>18.600000000000001</v>
      </c>
      <c r="J49" s="92">
        <f t="shared" si="4"/>
        <v>0.194184</v>
      </c>
      <c r="K49" s="14">
        <v>35.9</v>
      </c>
      <c r="L49" s="78">
        <f t="shared" si="5"/>
        <v>0.37479599999999996</v>
      </c>
      <c r="M49" s="81">
        <f t="shared" si="6"/>
        <v>7.3699891199999992E-2</v>
      </c>
      <c r="N49" s="14">
        <f t="shared" si="34"/>
        <v>98</v>
      </c>
      <c r="O49" s="78">
        <f t="shared" si="7"/>
        <v>0.11574662400000002</v>
      </c>
      <c r="P49" s="78">
        <f t="shared" si="8"/>
        <v>4.2046732799999986E-2</v>
      </c>
      <c r="Q49" s="93">
        <f t="shared" si="9"/>
        <v>1.58270131008</v>
      </c>
      <c r="R49" s="80">
        <f t="shared" si="10"/>
        <v>37.641481387110311</v>
      </c>
      <c r="S49" s="80">
        <f t="shared" si="11"/>
        <v>2905.7125782459811</v>
      </c>
      <c r="T49" s="69">
        <f t="shared" si="12"/>
        <v>18.500562431999992</v>
      </c>
      <c r="U49" s="78">
        <f t="shared" si="13"/>
        <v>1.636919267938826</v>
      </c>
      <c r="V49" s="69">
        <f t="shared" si="14"/>
        <v>102.14376231938274</v>
      </c>
      <c r="W49" s="80">
        <f t="shared" ca="1" si="15"/>
        <v>1.7405160026496398</v>
      </c>
      <c r="X49" s="80">
        <f t="shared" ca="1" si="16"/>
        <v>37.157876998148822</v>
      </c>
      <c r="Y49" s="94">
        <f t="shared" ca="1" si="17"/>
        <v>7.8903301180756532E-7</v>
      </c>
      <c r="Z49" s="80">
        <f t="shared" ca="1" si="18"/>
        <v>14</v>
      </c>
      <c r="AA49" s="80">
        <f t="shared" ca="1" si="19"/>
        <v>67.144904064000002</v>
      </c>
      <c r="AB49" s="80">
        <f t="shared" ca="1" si="20"/>
        <v>146.71258859394817</v>
      </c>
      <c r="AC49" s="80">
        <f t="shared" si="21"/>
        <v>14.751298946407109</v>
      </c>
      <c r="AD49" s="69">
        <f t="shared" si="22"/>
        <v>564.24289129411761</v>
      </c>
      <c r="AE49" s="69">
        <f t="shared" si="42"/>
        <v>587.08104927731085</v>
      </c>
      <c r="AF49" s="69">
        <f t="shared" si="23"/>
        <v>491.18112000000002</v>
      </c>
      <c r="AG49" s="95">
        <f t="shared" si="43"/>
        <v>510.59355428571422</v>
      </c>
      <c r="AH49" s="93">
        <f t="shared" si="24"/>
        <v>23.460343182731751</v>
      </c>
      <c r="AI49" s="81">
        <f t="shared" si="25"/>
        <v>4.6182898662699436</v>
      </c>
      <c r="AJ49" s="80">
        <f t="shared" si="26"/>
        <v>4.7153387520000001</v>
      </c>
      <c r="AK49" s="80">
        <f t="shared" si="27"/>
        <v>114.06509511245548</v>
      </c>
      <c r="AL49" s="78">
        <f t="shared" ca="1" si="35"/>
        <v>0.80082105792010161</v>
      </c>
      <c r="AM49" s="80">
        <f t="shared" ca="1" si="36"/>
        <v>59.977563334836233</v>
      </c>
      <c r="AN49" s="80">
        <f t="shared" si="37"/>
        <v>4.6337841509433959</v>
      </c>
      <c r="AO49" s="80">
        <f t="shared" si="38"/>
        <v>3.9534092841353514</v>
      </c>
      <c r="AP49" s="80">
        <f t="shared" si="39"/>
        <v>4.0488195461695131</v>
      </c>
      <c r="AQ49" s="80">
        <f t="shared" ca="1" si="40"/>
        <v>2.4903877203865394</v>
      </c>
      <c r="AR49" s="80">
        <f t="shared" si="28"/>
        <v>3.3412815625561145</v>
      </c>
      <c r="AS49" s="78">
        <f t="shared" si="29"/>
        <v>6.2779827925319401E-2</v>
      </c>
      <c r="AT49" s="96">
        <f t="shared" ca="1" si="30"/>
        <v>5</v>
      </c>
      <c r="AU49" s="97" t="str">
        <f t="shared" ca="1" si="31"/>
        <v>Sand mixture</v>
      </c>
      <c r="AV49" s="98">
        <f t="shared" si="32"/>
        <v>3</v>
      </c>
      <c r="AW49" s="99" t="str">
        <f t="shared" si="33"/>
        <v>Clay</v>
      </c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</row>
    <row r="50" spans="1:69">
      <c r="A50" s="25">
        <v>0.74</v>
      </c>
      <c r="C50" s="89">
        <f t="shared" si="0"/>
        <v>-2.4277920000000002</v>
      </c>
      <c r="D50" s="84">
        <f t="shared" si="1"/>
        <v>2.4277920000000002</v>
      </c>
      <c r="E50" s="90">
        <v>0.47889999999999999</v>
      </c>
      <c r="F50" s="91">
        <f t="shared" si="2"/>
        <v>4.9997159999999994</v>
      </c>
      <c r="G50" s="80">
        <f t="shared" si="3"/>
        <v>5.0738399999999997</v>
      </c>
      <c r="H50" s="81">
        <f t="shared" si="41"/>
        <v>5.1341533714285719</v>
      </c>
      <c r="I50" s="14">
        <v>17.5</v>
      </c>
      <c r="J50" s="92">
        <f t="shared" si="4"/>
        <v>0.1827</v>
      </c>
      <c r="K50" s="14">
        <v>35.5</v>
      </c>
      <c r="L50" s="78">
        <f t="shared" si="5"/>
        <v>0.37062</v>
      </c>
      <c r="M50" s="81">
        <f t="shared" si="6"/>
        <v>7.5747110399999998E-2</v>
      </c>
      <c r="N50" s="14">
        <f t="shared" si="34"/>
        <v>98</v>
      </c>
      <c r="O50" s="78">
        <f t="shared" si="7"/>
        <v>0.11896180800000003</v>
      </c>
      <c r="P50" s="78">
        <f t="shared" si="8"/>
        <v>4.321469759999999E-2</v>
      </c>
      <c r="Q50" s="93">
        <f t="shared" si="9"/>
        <v>1.63510980336</v>
      </c>
      <c r="R50" s="80">
        <f t="shared" si="10"/>
        <v>37.836891015523392</v>
      </c>
      <c r="S50" s="80">
        <f t="shared" si="11"/>
        <v>3190.6231314594802</v>
      </c>
      <c r="T50" s="69">
        <f t="shared" si="12"/>
        <v>19.014466943999999</v>
      </c>
      <c r="U50" s="78">
        <f t="shared" si="13"/>
        <v>1.6310396054034362</v>
      </c>
      <c r="V50" s="69">
        <f t="shared" si="14"/>
        <v>101.77687137717442</v>
      </c>
      <c r="W50" s="80">
        <f t="shared" ca="1" si="15"/>
        <v>1.7700443466478402</v>
      </c>
      <c r="X50" s="80">
        <f t="shared" ca="1" si="16"/>
        <v>37.069164550022144</v>
      </c>
      <c r="Y50" s="94">
        <f t="shared" ca="1" si="17"/>
        <v>9.3402659135601279E-7</v>
      </c>
      <c r="Z50" s="80">
        <f t="shared" ca="1" si="18"/>
        <v>14</v>
      </c>
      <c r="AA50" s="80">
        <f t="shared" ca="1" si="19"/>
        <v>69.368294687999992</v>
      </c>
      <c r="AB50" s="80">
        <f t="shared" ca="1" si="20"/>
        <v>179.42353431400258</v>
      </c>
      <c r="AC50" s="80">
        <f t="shared" si="21"/>
        <v>14.466938953996687</v>
      </c>
      <c r="AD50" s="69">
        <f t="shared" si="22"/>
        <v>582.92684611764707</v>
      </c>
      <c r="AE50" s="69">
        <f t="shared" si="42"/>
        <v>590.02253687394955</v>
      </c>
      <c r="AF50" s="69">
        <f t="shared" si="23"/>
        <v>507.3839999999999</v>
      </c>
      <c r="AG50" s="95">
        <f t="shared" si="43"/>
        <v>513.41533714285708</v>
      </c>
      <c r="AH50" s="93">
        <f t="shared" si="24"/>
        <v>25.452054070261216</v>
      </c>
      <c r="AI50" s="81">
        <f t="shared" si="25"/>
        <v>4.2277282995496428</v>
      </c>
      <c r="AJ50" s="80">
        <f t="shared" si="26"/>
        <v>4.8708863999999998</v>
      </c>
      <c r="AK50" s="80">
        <f t="shared" si="27"/>
        <v>114.65724550158603</v>
      </c>
      <c r="AL50" s="78">
        <f t="shared" ca="1" si="35"/>
        <v>0.79169404222032669</v>
      </c>
      <c r="AM50" s="80">
        <f t="shared" ca="1" si="36"/>
        <v>58.874068659602628</v>
      </c>
      <c r="AN50" s="80">
        <f t="shared" si="37"/>
        <v>4.786641509433962</v>
      </c>
      <c r="AO50" s="80">
        <f t="shared" si="38"/>
        <v>3.6008230452674899</v>
      </c>
      <c r="AP50" s="80">
        <f t="shared" si="39"/>
        <v>3.6872753056771819</v>
      </c>
      <c r="AQ50" s="80">
        <f t="shared" ca="1" si="40"/>
        <v>2.46628769839436</v>
      </c>
      <c r="AR50" s="80">
        <f t="shared" si="28"/>
        <v>3.3074961596397836</v>
      </c>
      <c r="AS50" s="78">
        <f t="shared" si="29"/>
        <v>5.951163241027662E-2</v>
      </c>
      <c r="AT50" s="96">
        <f t="shared" ca="1" si="30"/>
        <v>5</v>
      </c>
      <c r="AU50" s="97" t="str">
        <f t="shared" ca="1" si="31"/>
        <v>Sand mixture</v>
      </c>
      <c r="AV50" s="98">
        <f t="shared" si="32"/>
        <v>3</v>
      </c>
      <c r="AW50" s="99" t="str">
        <f t="shared" si="33"/>
        <v>Clay</v>
      </c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</row>
    <row r="51" spans="1:69">
      <c r="A51" s="25">
        <v>0.76</v>
      </c>
      <c r="C51" s="89">
        <f t="shared" si="0"/>
        <v>-2.4934080000000001</v>
      </c>
      <c r="D51" s="84">
        <f t="shared" si="1"/>
        <v>2.4934080000000001</v>
      </c>
      <c r="E51" s="90">
        <v>0.48499999999999999</v>
      </c>
      <c r="F51" s="91">
        <f t="shared" si="2"/>
        <v>5.0633999999999997</v>
      </c>
      <c r="G51" s="80">
        <f t="shared" si="3"/>
        <v>5.1377327999999993</v>
      </c>
      <c r="H51" s="81">
        <f t="shared" si="41"/>
        <v>5.143728342857143</v>
      </c>
      <c r="I51" s="14">
        <v>17.600000000000001</v>
      </c>
      <c r="J51" s="92">
        <f t="shared" si="4"/>
        <v>0.18374400000000002</v>
      </c>
      <c r="K51" s="14">
        <v>35.6</v>
      </c>
      <c r="L51" s="78">
        <f t="shared" si="5"/>
        <v>0.37166399999999999</v>
      </c>
      <c r="M51" s="81">
        <f t="shared" si="6"/>
        <v>7.7794329600000003E-2</v>
      </c>
      <c r="N51" s="14">
        <f t="shared" si="34"/>
        <v>98</v>
      </c>
      <c r="O51" s="78">
        <f t="shared" si="7"/>
        <v>0.12217699200000003</v>
      </c>
      <c r="P51" s="78">
        <f t="shared" si="8"/>
        <v>4.4382662399999988E-2</v>
      </c>
      <c r="Q51" s="93">
        <f t="shared" si="9"/>
        <v>1.6551334166399998</v>
      </c>
      <c r="R51" s="80">
        <f t="shared" si="10"/>
        <v>37.292341809580137</v>
      </c>
      <c r="S51" s="80">
        <f t="shared" si="11"/>
        <v>3211.3450734525777</v>
      </c>
      <c r="T51" s="69">
        <f t="shared" si="12"/>
        <v>19.528371455999995</v>
      </c>
      <c r="U51" s="78">
        <f t="shared" si="13"/>
        <v>1.6321968797145106</v>
      </c>
      <c r="V51" s="69">
        <f t="shared" si="14"/>
        <v>101.84908529418546</v>
      </c>
      <c r="W51" s="80">
        <f t="shared" ca="1" si="15"/>
        <v>1.7928390867010913</v>
      </c>
      <c r="X51" s="80">
        <f t="shared" ca="1" si="16"/>
        <v>37.02979423791701</v>
      </c>
      <c r="Y51" s="94">
        <f t="shared" ca="1" si="17"/>
        <v>9.3118966188626333E-7</v>
      </c>
      <c r="Z51" s="80">
        <f t="shared" ca="1" si="18"/>
        <v>14</v>
      </c>
      <c r="AA51" s="80">
        <f t="shared" ca="1" si="19"/>
        <v>70.217781311999985</v>
      </c>
      <c r="AB51" s="80">
        <f t="shared" ca="1" si="20"/>
        <v>181.06912256766881</v>
      </c>
      <c r="AC51" s="80">
        <f t="shared" si="21"/>
        <v>14.447258695232549</v>
      </c>
      <c r="AD51" s="69">
        <f t="shared" si="22"/>
        <v>590.06538917647049</v>
      </c>
      <c r="AE51" s="69">
        <f t="shared" si="42"/>
        <v>590.77074715966387</v>
      </c>
      <c r="AF51" s="69">
        <f t="shared" si="23"/>
        <v>513.77328</v>
      </c>
      <c r="AG51" s="95">
        <f t="shared" si="43"/>
        <v>514.37283428571413</v>
      </c>
      <c r="AH51" s="93">
        <f t="shared" si="24"/>
        <v>25.573227547267567</v>
      </c>
      <c r="AI51" s="81">
        <f t="shared" si="25"/>
        <v>4.1399949904762829</v>
      </c>
      <c r="AJ51" s="80">
        <f t="shared" si="26"/>
        <v>4.9322234879999991</v>
      </c>
      <c r="AK51" s="80">
        <f t="shared" si="27"/>
        <v>113.00709639266708</v>
      </c>
      <c r="AL51" s="78">
        <f t="shared" ca="1" si="35"/>
        <v>0.7919147063226224</v>
      </c>
      <c r="AM51" s="80">
        <f t="shared" ca="1" si="36"/>
        <v>58.39086793090727</v>
      </c>
      <c r="AN51" s="80">
        <f t="shared" si="37"/>
        <v>4.8469177358490558</v>
      </c>
      <c r="AO51" s="80">
        <f t="shared" si="38"/>
        <v>3.576363488580022</v>
      </c>
      <c r="AP51" s="80">
        <f t="shared" si="39"/>
        <v>3.6634823145008468</v>
      </c>
      <c r="AQ51" s="80">
        <f t="shared" ca="1" si="40"/>
        <v>2.4667222690585344</v>
      </c>
      <c r="AR51" s="80">
        <f t="shared" si="28"/>
        <v>3.3013219849196127</v>
      </c>
      <c r="AS51" s="78">
        <f t="shared" si="29"/>
        <v>5.8591646000881271E-2</v>
      </c>
      <c r="AT51" s="96">
        <f t="shared" ca="1" si="30"/>
        <v>5</v>
      </c>
      <c r="AU51" s="97" t="str">
        <f t="shared" ca="1" si="31"/>
        <v>Sand mixture</v>
      </c>
      <c r="AV51" s="98">
        <f t="shared" si="32"/>
        <v>3</v>
      </c>
      <c r="AW51" s="99" t="str">
        <f t="shared" si="33"/>
        <v>Clay</v>
      </c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</row>
    <row r="52" spans="1:69">
      <c r="A52" s="25">
        <v>0.78</v>
      </c>
      <c r="C52" s="89">
        <f t="shared" si="0"/>
        <v>-2.5590240000000004</v>
      </c>
      <c r="D52" s="84">
        <f t="shared" si="1"/>
        <v>2.5590240000000004</v>
      </c>
      <c r="E52" s="90">
        <v>0.5</v>
      </c>
      <c r="F52" s="91">
        <f t="shared" si="2"/>
        <v>5.22</v>
      </c>
      <c r="G52" s="80">
        <f t="shared" si="3"/>
        <v>5.2930799999999998</v>
      </c>
      <c r="H52" s="81">
        <f t="shared" si="41"/>
        <v>5.1740341714285707</v>
      </c>
      <c r="I52" s="14">
        <v>17.5</v>
      </c>
      <c r="J52" s="92">
        <f t="shared" si="4"/>
        <v>0.1827</v>
      </c>
      <c r="K52" s="14">
        <v>35</v>
      </c>
      <c r="L52" s="78">
        <f t="shared" si="5"/>
        <v>0.3654</v>
      </c>
      <c r="M52" s="81">
        <f t="shared" si="6"/>
        <v>7.9841548800000009E-2</v>
      </c>
      <c r="N52" s="14">
        <f t="shared" si="34"/>
        <v>98</v>
      </c>
      <c r="O52" s="78">
        <f t="shared" si="7"/>
        <v>0.12539217600000005</v>
      </c>
      <c r="P52" s="78">
        <f t="shared" si="8"/>
        <v>4.5550627199999992E-2</v>
      </c>
      <c r="Q52" s="93">
        <f t="shared" si="9"/>
        <v>1.7053369819199999</v>
      </c>
      <c r="R52" s="80">
        <f t="shared" si="10"/>
        <v>37.438276632994423</v>
      </c>
      <c r="S52" s="80">
        <f t="shared" si="11"/>
        <v>3327.6588583019416</v>
      </c>
      <c r="T52" s="69">
        <f t="shared" si="12"/>
        <v>20.042275967999998</v>
      </c>
      <c r="U52" s="78">
        <f t="shared" si="13"/>
        <v>1.63269305750983</v>
      </c>
      <c r="V52" s="69">
        <f t="shared" si="14"/>
        <v>101.88004678861338</v>
      </c>
      <c r="W52" s="80">
        <f t="shared" ca="1" si="15"/>
        <v>1.8347603129286743</v>
      </c>
      <c r="X52" s="80">
        <f t="shared" ca="1" si="16"/>
        <v>37.016153345808846</v>
      </c>
      <c r="Y52" s="94">
        <f t="shared" ca="1" si="17"/>
        <v>1.0007421190134505E-6</v>
      </c>
      <c r="Z52" s="80">
        <f t="shared" ca="1" si="18"/>
        <v>14</v>
      </c>
      <c r="AA52" s="80">
        <f t="shared" ca="1" si="19"/>
        <v>72.347629535999999</v>
      </c>
      <c r="AB52" s="80">
        <f t="shared" ca="1" si="20"/>
        <v>200.49596331911096</v>
      </c>
      <c r="AC52" s="80">
        <f t="shared" si="21"/>
        <v>14.3390959387536</v>
      </c>
      <c r="AD52" s="69">
        <f t="shared" si="22"/>
        <v>607.9632734117647</v>
      </c>
      <c r="AE52" s="69">
        <f t="shared" si="42"/>
        <v>593.95788181512603</v>
      </c>
      <c r="AF52" s="69">
        <f t="shared" si="23"/>
        <v>529.30799999999999</v>
      </c>
      <c r="AG52" s="95">
        <f t="shared" si="43"/>
        <v>517.40341714285717</v>
      </c>
      <c r="AH52" s="93">
        <f t="shared" si="24"/>
        <v>26.372866395217073</v>
      </c>
      <c r="AI52" s="81">
        <f t="shared" si="25"/>
        <v>4.0109217200855589</v>
      </c>
      <c r="AJ52" s="80">
        <f t="shared" si="26"/>
        <v>5.0813568</v>
      </c>
      <c r="AK52" s="80">
        <f t="shared" si="27"/>
        <v>113.44932313028613</v>
      </c>
      <c r="AL52" s="78">
        <f t="shared" ca="1" si="35"/>
        <v>0.78804900409082002</v>
      </c>
      <c r="AM52" s="80">
        <f t="shared" ca="1" si="36"/>
        <v>58.224376910462595</v>
      </c>
      <c r="AN52" s="80">
        <f t="shared" si="37"/>
        <v>4.9934716981132068</v>
      </c>
      <c r="AO52" s="80">
        <f t="shared" si="38"/>
        <v>3.4516765285996058</v>
      </c>
      <c r="AP52" s="80">
        <f t="shared" si="39"/>
        <v>3.5354302779571309</v>
      </c>
      <c r="AQ52" s="80">
        <f t="shared" ca="1" si="40"/>
        <v>2.4564314687670712</v>
      </c>
      <c r="AR52" s="80">
        <f t="shared" si="28"/>
        <v>3.2821368013886172</v>
      </c>
      <c r="AS52" s="78">
        <f t="shared" si="29"/>
        <v>5.5258456184949303E-2</v>
      </c>
      <c r="AT52" s="96">
        <f t="shared" ca="1" si="30"/>
        <v>5</v>
      </c>
      <c r="AU52" s="97" t="str">
        <f t="shared" ca="1" si="31"/>
        <v>Sand mixture</v>
      </c>
      <c r="AV52" s="98">
        <f t="shared" si="32"/>
        <v>3</v>
      </c>
      <c r="AW52" s="99" t="str">
        <f t="shared" si="33"/>
        <v>Clay</v>
      </c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</row>
    <row r="53" spans="1:69">
      <c r="A53" s="25">
        <v>0.8</v>
      </c>
      <c r="C53" s="89">
        <f t="shared" si="0"/>
        <v>-2.6246400000000003</v>
      </c>
      <c r="D53" s="84">
        <f t="shared" si="1"/>
        <v>2.6246400000000003</v>
      </c>
      <c r="E53" s="90">
        <v>0.50249999999999995</v>
      </c>
      <c r="F53" s="91">
        <f t="shared" si="2"/>
        <v>5.2460999999999993</v>
      </c>
      <c r="G53" s="80">
        <f t="shared" si="3"/>
        <v>5.3191799999999994</v>
      </c>
      <c r="H53" s="81">
        <f t="shared" si="41"/>
        <v>5.2155555428571434</v>
      </c>
      <c r="I53" s="14">
        <v>18.100000000000001</v>
      </c>
      <c r="J53" s="92">
        <f t="shared" si="4"/>
        <v>0.18896400000000002</v>
      </c>
      <c r="K53" s="14">
        <v>35</v>
      </c>
      <c r="L53" s="78">
        <f t="shared" si="5"/>
        <v>0.3654</v>
      </c>
      <c r="M53" s="81">
        <f t="shared" si="6"/>
        <v>8.1888768000000001E-2</v>
      </c>
      <c r="N53" s="14">
        <f t="shared" si="34"/>
        <v>98</v>
      </c>
      <c r="O53" s="78">
        <f t="shared" si="7"/>
        <v>0.12860736000000003</v>
      </c>
      <c r="P53" s="78">
        <f t="shared" si="8"/>
        <v>4.6718591999999989E-2</v>
      </c>
      <c r="Q53" s="93">
        <f t="shared" si="9"/>
        <v>1.7128889711999997</v>
      </c>
      <c r="R53" s="80">
        <f t="shared" si="10"/>
        <v>36.663968194931904</v>
      </c>
      <c r="S53" s="80">
        <f t="shared" si="11"/>
        <v>3231.5975778766442</v>
      </c>
      <c r="T53" s="69">
        <f t="shared" si="12"/>
        <v>20.556180479999995</v>
      </c>
      <c r="U53" s="78">
        <f t="shared" si="13"/>
        <v>1.6368382601900302</v>
      </c>
      <c r="V53" s="69">
        <f t="shared" si="14"/>
        <v>102.13870743585788</v>
      </c>
      <c r="W53" s="80">
        <f t="shared" ca="1" si="15"/>
        <v>1.8559971865704112</v>
      </c>
      <c r="X53" s="80">
        <f t="shared" ca="1" si="16"/>
        <v>37.000494964755731</v>
      </c>
      <c r="Y53" s="94">
        <f t="shared" ca="1" si="17"/>
        <v>9.3205015991830503E-7</v>
      </c>
      <c r="Z53" s="80">
        <f t="shared" ca="1" si="18"/>
        <v>14</v>
      </c>
      <c r="AA53" s="80">
        <f t="shared" ca="1" si="19"/>
        <v>72.668016959999989</v>
      </c>
      <c r="AB53" s="80">
        <f t="shared" ca="1" si="20"/>
        <v>187.56065583280827</v>
      </c>
      <c r="AC53" s="80">
        <f t="shared" si="21"/>
        <v>14.428146602349692</v>
      </c>
      <c r="AD53" s="69">
        <f t="shared" si="22"/>
        <v>610.6556047058823</v>
      </c>
      <c r="AE53" s="69">
        <f t="shared" si="42"/>
        <v>598.46449210084029</v>
      </c>
      <c r="AF53" s="69">
        <f t="shared" si="23"/>
        <v>531.91799999999989</v>
      </c>
      <c r="AG53" s="95">
        <f t="shared" si="43"/>
        <v>521.55555428571427</v>
      </c>
      <c r="AH53" s="93">
        <f t="shared" si="24"/>
        <v>25.686090984511438</v>
      </c>
      <c r="AI53" s="81">
        <f t="shared" si="25"/>
        <v>4.0447280602977091</v>
      </c>
      <c r="AJ53" s="80">
        <f t="shared" si="26"/>
        <v>5.1064127999999993</v>
      </c>
      <c r="AK53" s="80">
        <f t="shared" si="27"/>
        <v>111.10293392403608</v>
      </c>
      <c r="AL53" s="78">
        <f t="shared" ca="1" si="35"/>
        <v>0.79197461728601959</v>
      </c>
      <c r="AM53" s="80">
        <f t="shared" ca="1" si="36"/>
        <v>58.03384700122902</v>
      </c>
      <c r="AN53" s="80">
        <f t="shared" si="37"/>
        <v>5.0180943396226407</v>
      </c>
      <c r="AO53" s="80">
        <f t="shared" si="38"/>
        <v>3.5525024533856731</v>
      </c>
      <c r="AP53" s="80">
        <f t="shared" si="39"/>
        <v>3.6405231774195932</v>
      </c>
      <c r="AQ53" s="80">
        <f t="shared" ca="1" si="40"/>
        <v>2.466590315265639</v>
      </c>
      <c r="AR53" s="80">
        <f t="shared" si="28"/>
        <v>3.2870514495123411</v>
      </c>
      <c r="AS53" s="78">
        <f t="shared" si="29"/>
        <v>5.4620415060793764E-2</v>
      </c>
      <c r="AT53" s="96">
        <f t="shared" ca="1" si="30"/>
        <v>5</v>
      </c>
      <c r="AU53" s="97" t="str">
        <f t="shared" ca="1" si="31"/>
        <v>Sand mixture</v>
      </c>
      <c r="AV53" s="98">
        <f t="shared" si="32"/>
        <v>3</v>
      </c>
      <c r="AW53" s="99" t="str">
        <f t="shared" si="33"/>
        <v>Clay</v>
      </c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</row>
    <row r="54" spans="1:69">
      <c r="A54" s="25">
        <v>0.82</v>
      </c>
      <c r="C54" s="89">
        <f t="shared" si="0"/>
        <v>-2.6902559999999998</v>
      </c>
      <c r="D54" s="84">
        <f t="shared" si="1"/>
        <v>2.6902559999999998</v>
      </c>
      <c r="E54" s="90">
        <v>0.49880000000000002</v>
      </c>
      <c r="F54" s="91">
        <f t="shared" si="2"/>
        <v>5.2074720000000001</v>
      </c>
      <c r="G54" s="80">
        <f t="shared" si="3"/>
        <v>5.2801343999999997</v>
      </c>
      <c r="H54" s="81">
        <f t="shared" si="41"/>
        <v>5.2267412571428569</v>
      </c>
      <c r="I54" s="14">
        <v>18.899999999999999</v>
      </c>
      <c r="J54" s="92">
        <f t="shared" si="4"/>
        <v>0.19731599999999999</v>
      </c>
      <c r="K54" s="14">
        <v>34.799999999999997</v>
      </c>
      <c r="L54" s="78">
        <f t="shared" si="5"/>
        <v>0.36331199999999997</v>
      </c>
      <c r="M54" s="81">
        <f t="shared" si="6"/>
        <v>8.3935987199999992E-2</v>
      </c>
      <c r="N54" s="14">
        <f t="shared" si="34"/>
        <v>98</v>
      </c>
      <c r="O54" s="78">
        <f t="shared" si="7"/>
        <v>0.13182254400000001</v>
      </c>
      <c r="P54" s="78">
        <f t="shared" si="8"/>
        <v>4.788655679999998E-2</v>
      </c>
      <c r="Q54" s="93">
        <f t="shared" si="9"/>
        <v>1.69894291248</v>
      </c>
      <c r="R54" s="80">
        <f t="shared" si="10"/>
        <v>35.478493882441775</v>
      </c>
      <c r="S54" s="80">
        <f t="shared" si="11"/>
        <v>3069.6129445392457</v>
      </c>
      <c r="T54" s="69">
        <f t="shared" si="12"/>
        <v>21.070084991999991</v>
      </c>
      <c r="U54" s="78">
        <f t="shared" si="13"/>
        <v>1.6416217582159016</v>
      </c>
      <c r="V54" s="69">
        <f t="shared" si="14"/>
        <v>102.43719771267226</v>
      </c>
      <c r="W54" s="80">
        <f t="shared" ca="1" si="15"/>
        <v>1.8640659041818202</v>
      </c>
      <c r="X54" s="80">
        <f t="shared" ca="1" si="16"/>
        <v>36.970564501881725</v>
      </c>
      <c r="Y54" s="94">
        <f t="shared" ca="1" si="17"/>
        <v>8.2144474657238949E-7</v>
      </c>
      <c r="Z54" s="80">
        <f t="shared" ca="1" si="18"/>
        <v>14</v>
      </c>
      <c r="AA54" s="80">
        <f t="shared" ca="1" si="19"/>
        <v>72.076365983999992</v>
      </c>
      <c r="AB54" s="80">
        <f t="shared" ca="1" si="20"/>
        <v>163.95715990962188</v>
      </c>
      <c r="AC54" s="80">
        <f t="shared" si="21"/>
        <v>14.584482196720652</v>
      </c>
      <c r="AD54" s="69">
        <f t="shared" si="22"/>
        <v>605.6837477647058</v>
      </c>
      <c r="AE54" s="69">
        <f t="shared" si="42"/>
        <v>599.40220154621852</v>
      </c>
      <c r="AF54" s="69">
        <f t="shared" si="23"/>
        <v>528.01343999999995</v>
      </c>
      <c r="AG54" s="95">
        <f t="shared" si="43"/>
        <v>522.67412571428565</v>
      </c>
      <c r="AH54" s="93">
        <f t="shared" si="24"/>
        <v>24.529980794839528</v>
      </c>
      <c r="AI54" s="81">
        <f t="shared" si="25"/>
        <v>4.1204883621952133</v>
      </c>
      <c r="AJ54" s="80">
        <f t="shared" si="26"/>
        <v>5.0689290239999991</v>
      </c>
      <c r="AK54" s="80">
        <f t="shared" si="27"/>
        <v>107.51058752255084</v>
      </c>
      <c r="AL54" s="78">
        <f t="shared" ca="1" si="35"/>
        <v>0.79890537242493986</v>
      </c>
      <c r="AM54" s="80">
        <f t="shared" ca="1" si="36"/>
        <v>57.671388715625547</v>
      </c>
      <c r="AN54" s="80">
        <f t="shared" si="37"/>
        <v>4.9812588679245273</v>
      </c>
      <c r="AO54" s="80">
        <f t="shared" si="38"/>
        <v>3.7369503321733633</v>
      </c>
      <c r="AP54" s="80">
        <f t="shared" si="39"/>
        <v>3.8326349591670894</v>
      </c>
      <c r="AQ54" s="80">
        <f t="shared" ca="1" si="40"/>
        <v>2.4846366734275152</v>
      </c>
      <c r="AR54" s="80">
        <f t="shared" si="28"/>
        <v>3.3016309247508446</v>
      </c>
      <c r="AS54" s="78">
        <f t="shared" si="29"/>
        <v>5.4265557451498719E-2</v>
      </c>
      <c r="AT54" s="96">
        <f t="shared" ca="1" si="30"/>
        <v>5</v>
      </c>
      <c r="AU54" s="97" t="str">
        <f t="shared" ca="1" si="31"/>
        <v>Sand mixture</v>
      </c>
      <c r="AV54" s="98">
        <f t="shared" si="32"/>
        <v>3</v>
      </c>
      <c r="AW54" s="99" t="str">
        <f t="shared" si="33"/>
        <v>Clay</v>
      </c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</row>
    <row r="55" spans="1:69">
      <c r="A55" s="25">
        <v>0.84</v>
      </c>
      <c r="C55" s="89">
        <f t="shared" si="0"/>
        <v>-2.7558720000000001</v>
      </c>
      <c r="D55" s="84">
        <f t="shared" si="1"/>
        <v>2.7558720000000001</v>
      </c>
      <c r="E55" s="90">
        <v>0.49130000000000001</v>
      </c>
      <c r="F55" s="91">
        <f t="shared" si="2"/>
        <v>5.1291719999999996</v>
      </c>
      <c r="G55" s="80">
        <f t="shared" si="3"/>
        <v>5.2024607999999999</v>
      </c>
      <c r="H55" s="81">
        <f t="shared" si="41"/>
        <v>5.233512342857142</v>
      </c>
      <c r="I55" s="14">
        <v>20</v>
      </c>
      <c r="J55" s="92">
        <f t="shared" si="4"/>
        <v>0.20879999999999999</v>
      </c>
      <c r="K55" s="14">
        <v>35.1</v>
      </c>
      <c r="L55" s="78">
        <f t="shared" si="5"/>
        <v>0.36644399999999999</v>
      </c>
      <c r="M55" s="81">
        <f t="shared" si="6"/>
        <v>8.5983206399999998E-2</v>
      </c>
      <c r="N55" s="14">
        <f t="shared" si="34"/>
        <v>98</v>
      </c>
      <c r="O55" s="78">
        <f t="shared" si="7"/>
        <v>0.13503772800000002</v>
      </c>
      <c r="P55" s="78">
        <f t="shared" si="8"/>
        <v>4.9054521599999984E-2</v>
      </c>
      <c r="Q55" s="93">
        <f t="shared" si="9"/>
        <v>1.67224961376</v>
      </c>
      <c r="R55" s="80">
        <f t="shared" si="10"/>
        <v>34.0896121135549</v>
      </c>
      <c r="S55" s="80">
        <f t="shared" si="11"/>
        <v>2855.2079513184585</v>
      </c>
      <c r="T55" s="69">
        <f t="shared" si="12"/>
        <v>21.583989503999991</v>
      </c>
      <c r="U55" s="78">
        <f t="shared" si="13"/>
        <v>1.6476759154617528</v>
      </c>
      <c r="V55" s="69">
        <f t="shared" si="14"/>
        <v>102.81497712481338</v>
      </c>
      <c r="W55" s="80">
        <f t="shared" ca="1" si="15"/>
        <v>1.866302485501325</v>
      </c>
      <c r="X55" s="80">
        <f t="shared" ca="1" si="16"/>
        <v>36.94188550631474</v>
      </c>
      <c r="Y55" s="94">
        <f t="shared" ca="1" si="17"/>
        <v>6.9103774746983272E-7</v>
      </c>
      <c r="Z55" s="80">
        <f t="shared" ca="1" si="18"/>
        <v>14</v>
      </c>
      <c r="AA55" s="80">
        <f t="shared" ca="1" si="19"/>
        <v>70.943923007999999</v>
      </c>
      <c r="AB55" s="80">
        <f t="shared" ca="1" si="20"/>
        <v>135.76134115972124</v>
      </c>
      <c r="AC55" s="80">
        <f t="shared" si="21"/>
        <v>14.804603309247902</v>
      </c>
      <c r="AD55" s="69">
        <f t="shared" si="22"/>
        <v>596.16742023529412</v>
      </c>
      <c r="AE55" s="69">
        <f t="shared" si="42"/>
        <v>599.82054292436976</v>
      </c>
      <c r="AF55" s="69">
        <f t="shared" si="23"/>
        <v>520.24608000000001</v>
      </c>
      <c r="AG55" s="95">
        <f t="shared" si="43"/>
        <v>523.35123428571421</v>
      </c>
      <c r="AH55" s="93">
        <f t="shared" si="24"/>
        <v>22.998502523883676</v>
      </c>
      <c r="AI55" s="81">
        <f t="shared" si="25"/>
        <v>4.2564883560091644</v>
      </c>
      <c r="AJ55" s="80">
        <f t="shared" si="26"/>
        <v>4.994362368</v>
      </c>
      <c r="AK55" s="80">
        <f t="shared" si="27"/>
        <v>103.3018548895603</v>
      </c>
      <c r="AL55" s="78">
        <f t="shared" ca="1" si="35"/>
        <v>0.80836973452781402</v>
      </c>
      <c r="AM55" s="80">
        <f t="shared" ca="1" si="36"/>
        <v>57.326209679984608</v>
      </c>
      <c r="AN55" s="80">
        <f t="shared" si="37"/>
        <v>4.9079818867924523</v>
      </c>
      <c r="AO55" s="80">
        <f t="shared" si="38"/>
        <v>4.0134853106437625</v>
      </c>
      <c r="AP55" s="80">
        <f t="shared" si="39"/>
        <v>4.1204374892975189</v>
      </c>
      <c r="AQ55" s="80">
        <f t="shared" ca="1" si="40"/>
        <v>2.50933291863389</v>
      </c>
      <c r="AR55" s="80">
        <f t="shared" si="28"/>
        <v>3.3239452034701515</v>
      </c>
      <c r="AS55" s="78">
        <f t="shared" si="29"/>
        <v>5.5345841390209469E-2</v>
      </c>
      <c r="AT55" s="96">
        <f t="shared" ca="1" si="30"/>
        <v>5</v>
      </c>
      <c r="AU55" s="97" t="str">
        <f t="shared" ca="1" si="31"/>
        <v>Sand mixture</v>
      </c>
      <c r="AV55" s="98">
        <f t="shared" si="32"/>
        <v>3</v>
      </c>
      <c r="AW55" s="99" t="str">
        <f t="shared" si="33"/>
        <v>Clay</v>
      </c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</row>
    <row r="56" spans="1:69">
      <c r="A56" s="25">
        <v>0.86</v>
      </c>
      <c r="C56" s="89">
        <f t="shared" si="0"/>
        <v>-2.821488</v>
      </c>
      <c r="D56" s="84">
        <f t="shared" si="1"/>
        <v>2.821488</v>
      </c>
      <c r="E56" s="90">
        <v>0.49130000000000001</v>
      </c>
      <c r="F56" s="91">
        <f t="shared" si="2"/>
        <v>5.1291719999999996</v>
      </c>
      <c r="G56" s="80">
        <f t="shared" si="3"/>
        <v>5.2024607999999999</v>
      </c>
      <c r="H56" s="81">
        <f t="shared" si="41"/>
        <v>5.22</v>
      </c>
      <c r="I56" s="14">
        <v>20</v>
      </c>
      <c r="J56" s="92">
        <f t="shared" si="4"/>
        <v>0.20879999999999999</v>
      </c>
      <c r="K56" s="14">
        <v>35.1</v>
      </c>
      <c r="L56" s="78">
        <f t="shared" si="5"/>
        <v>0.36644399999999999</v>
      </c>
      <c r="M56" s="81">
        <f t="shared" si="6"/>
        <v>8.803042559999999E-2</v>
      </c>
      <c r="N56" s="14">
        <f t="shared" si="34"/>
        <v>98</v>
      </c>
      <c r="O56" s="78">
        <f t="shared" si="7"/>
        <v>0.13825291200000001</v>
      </c>
      <c r="P56" s="78">
        <f t="shared" si="8"/>
        <v>5.0222486399999981E-2</v>
      </c>
      <c r="Q56" s="93">
        <f t="shared" si="9"/>
        <v>1.6711886030400003</v>
      </c>
      <c r="R56" s="80">
        <f t="shared" si="10"/>
        <v>33.275704227977073</v>
      </c>
      <c r="S56" s="80">
        <f t="shared" si="11"/>
        <v>2853.3963759296826</v>
      </c>
      <c r="T56" s="69">
        <f t="shared" si="12"/>
        <v>22.097894015999994</v>
      </c>
      <c r="U56" s="78">
        <f t="shared" si="13"/>
        <v>1.6476759154617528</v>
      </c>
      <c r="V56" s="69">
        <f t="shared" si="14"/>
        <v>102.81497712481338</v>
      </c>
      <c r="W56" s="80">
        <f t="shared" ca="1" si="15"/>
        <v>1.8716943147445171</v>
      </c>
      <c r="X56" s="80">
        <f t="shared" ca="1" si="16"/>
        <v>36.873473363139176</v>
      </c>
      <c r="Y56" s="94">
        <f t="shared" ca="1" si="17"/>
        <v>6.6985544293197593E-7</v>
      </c>
      <c r="Z56" s="80">
        <f t="shared" ca="1" si="18"/>
        <v>14</v>
      </c>
      <c r="AA56" s="80">
        <f t="shared" ca="1" si="19"/>
        <v>70.898910432000008</v>
      </c>
      <c r="AB56" s="80">
        <f t="shared" ca="1" si="20"/>
        <v>131.51636598689129</v>
      </c>
      <c r="AC56" s="80">
        <f t="shared" si="21"/>
        <v>14.806532782805165</v>
      </c>
      <c r="AD56" s="69">
        <f t="shared" si="22"/>
        <v>595.78916329411766</v>
      </c>
      <c r="AE56" s="69">
        <f t="shared" si="42"/>
        <v>597.8525985882352</v>
      </c>
      <c r="AF56" s="69">
        <f t="shared" si="23"/>
        <v>520.24608000000001</v>
      </c>
      <c r="AG56" s="95">
        <f t="shared" si="43"/>
        <v>521.99999999999989</v>
      </c>
      <c r="AH56" s="93">
        <f t="shared" si="24"/>
        <v>22.959184155287399</v>
      </c>
      <c r="AI56" s="81">
        <f t="shared" si="25"/>
        <v>4.1575002547066262</v>
      </c>
      <c r="AJ56" s="80">
        <f t="shared" si="26"/>
        <v>4.994362368</v>
      </c>
      <c r="AK56" s="80">
        <f t="shared" si="27"/>
        <v>100.83546735750626</v>
      </c>
      <c r="AL56" s="78">
        <f t="shared" ca="1" si="35"/>
        <v>0.81011935985796524</v>
      </c>
      <c r="AM56" s="80">
        <f t="shared" ca="1" si="36"/>
        <v>56.511123564169523</v>
      </c>
      <c r="AN56" s="80">
        <f t="shared" si="37"/>
        <v>4.9079818867924523</v>
      </c>
      <c r="AO56" s="80">
        <f t="shared" si="38"/>
        <v>4.0134853106437625</v>
      </c>
      <c r="AP56" s="80">
        <f t="shared" si="39"/>
        <v>4.1230534886762129</v>
      </c>
      <c r="AQ56" s="80">
        <f t="shared" ca="1" si="40"/>
        <v>2.5137805108934854</v>
      </c>
      <c r="AR56" s="80">
        <f t="shared" si="28"/>
        <v>3.3239452034701515</v>
      </c>
      <c r="AS56" s="78">
        <f t="shared" si="29"/>
        <v>5.4976726974364683E-2</v>
      </c>
      <c r="AT56" s="96">
        <f t="shared" ca="1" si="30"/>
        <v>5</v>
      </c>
      <c r="AU56" s="97" t="str">
        <f t="shared" ca="1" si="31"/>
        <v>Sand mixture</v>
      </c>
      <c r="AV56" s="98">
        <f t="shared" si="32"/>
        <v>3</v>
      </c>
      <c r="AW56" s="99" t="str">
        <f t="shared" si="33"/>
        <v>Clay</v>
      </c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</row>
    <row r="57" spans="1:69">
      <c r="A57" s="25">
        <v>0.88</v>
      </c>
      <c r="C57" s="89">
        <f t="shared" si="0"/>
        <v>-2.8871040000000003</v>
      </c>
      <c r="D57" s="84">
        <f t="shared" si="1"/>
        <v>2.8871040000000003</v>
      </c>
      <c r="E57" s="90">
        <v>0.4864</v>
      </c>
      <c r="F57" s="91">
        <f t="shared" si="2"/>
        <v>5.0780159999999999</v>
      </c>
      <c r="G57" s="80">
        <f t="shared" si="3"/>
        <v>5.1521400000000002</v>
      </c>
      <c r="H57" s="81">
        <f t="shared" si="41"/>
        <v>5.2103653714285709</v>
      </c>
      <c r="I57" s="14">
        <v>22.2</v>
      </c>
      <c r="J57" s="92">
        <f t="shared" si="4"/>
        <v>0.23176799999999997</v>
      </c>
      <c r="K57" s="14">
        <v>35.5</v>
      </c>
      <c r="L57" s="78">
        <f t="shared" si="5"/>
        <v>0.37062</v>
      </c>
      <c r="M57" s="81">
        <f t="shared" si="6"/>
        <v>9.0077644800000009E-2</v>
      </c>
      <c r="N57" s="14">
        <f t="shared" si="34"/>
        <v>98</v>
      </c>
      <c r="O57" s="78">
        <f t="shared" si="7"/>
        <v>0.14146809600000002</v>
      </c>
      <c r="P57" s="78">
        <f t="shared" si="8"/>
        <v>5.1390451199999986E-2</v>
      </c>
      <c r="Q57" s="93">
        <f t="shared" si="9"/>
        <v>1.6535217283200003</v>
      </c>
      <c r="R57" s="80">
        <f t="shared" si="10"/>
        <v>32.175660841833604</v>
      </c>
      <c r="S57" s="80">
        <f t="shared" si="11"/>
        <v>2543.4521255535465</v>
      </c>
      <c r="T57" s="69">
        <f t="shared" si="12"/>
        <v>22.611798527999994</v>
      </c>
      <c r="U57" s="78">
        <f t="shared" si="13"/>
        <v>1.6595332152567117</v>
      </c>
      <c r="V57" s="69">
        <f t="shared" si="14"/>
        <v>103.55487263201881</v>
      </c>
      <c r="W57" s="80">
        <f t="shared" ca="1" si="15"/>
        <v>1.8946730150112323</v>
      </c>
      <c r="X57" s="80">
        <f t="shared" ca="1" si="16"/>
        <v>36.920703375960414</v>
      </c>
      <c r="Y57" s="94">
        <f t="shared" ca="1" si="17"/>
        <v>5.287365700596E-7</v>
      </c>
      <c r="Z57" s="80">
        <f t="shared" ca="1" si="18"/>
        <v>14</v>
      </c>
      <c r="AA57" s="80">
        <f t="shared" ca="1" si="19"/>
        <v>70.149406656000011</v>
      </c>
      <c r="AB57" s="80">
        <f t="shared" ca="1" si="20"/>
        <v>102.7123107701802</v>
      </c>
      <c r="AC57" s="80">
        <f t="shared" si="21"/>
        <v>15.15610254762608</v>
      </c>
      <c r="AD57" s="69">
        <f t="shared" si="22"/>
        <v>589.49081223529424</v>
      </c>
      <c r="AE57" s="69">
        <f t="shared" si="42"/>
        <v>596.34085593277302</v>
      </c>
      <c r="AF57" s="69">
        <f t="shared" si="23"/>
        <v>515.21400000000006</v>
      </c>
      <c r="AG57" s="95">
        <f t="shared" si="43"/>
        <v>521.03653714285713</v>
      </c>
      <c r="AH57" s="93">
        <f t="shared" si="24"/>
        <v>20.753511155478488</v>
      </c>
      <c r="AI57" s="81">
        <f t="shared" si="25"/>
        <v>4.5099428899351643</v>
      </c>
      <c r="AJ57" s="80">
        <f t="shared" si="26"/>
        <v>4.9460544000000004</v>
      </c>
      <c r="AK57" s="80">
        <f t="shared" si="27"/>
        <v>97.502002551010918</v>
      </c>
      <c r="AL57" s="78">
        <f t="shared" ca="1" si="35"/>
        <v>0.82305096680985068</v>
      </c>
      <c r="AM57" s="80">
        <f t="shared" ca="1" si="36"/>
        <v>57.072589737695523</v>
      </c>
      <c r="AN57" s="80">
        <f t="shared" si="37"/>
        <v>4.8605094339622639</v>
      </c>
      <c r="AO57" s="80">
        <f t="shared" si="38"/>
        <v>4.4984802431610937</v>
      </c>
      <c r="AP57" s="80">
        <f t="shared" si="39"/>
        <v>4.6254874483994941</v>
      </c>
      <c r="AQ57" s="80">
        <f t="shared" ca="1" si="40"/>
        <v>2.5475771362809927</v>
      </c>
      <c r="AR57" s="80">
        <f t="shared" si="28"/>
        <v>3.3548823842769973</v>
      </c>
      <c r="AS57" s="78">
        <f t="shared" si="29"/>
        <v>5.5988969259001785E-2</v>
      </c>
      <c r="AT57" s="96">
        <f t="shared" ca="1" si="30"/>
        <v>5</v>
      </c>
      <c r="AU57" s="97" t="str">
        <f t="shared" ca="1" si="31"/>
        <v>Sand mixture</v>
      </c>
      <c r="AV57" s="98">
        <f t="shared" si="32"/>
        <v>3</v>
      </c>
      <c r="AW57" s="99" t="str">
        <f t="shared" si="33"/>
        <v>Clay</v>
      </c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</row>
    <row r="58" spans="1:69">
      <c r="A58" s="25">
        <v>0.9</v>
      </c>
      <c r="C58" s="89">
        <f t="shared" si="0"/>
        <v>-2.9527200000000002</v>
      </c>
      <c r="D58" s="84">
        <f t="shared" si="1"/>
        <v>2.9527200000000002</v>
      </c>
      <c r="E58" s="90">
        <v>0.48949999999999999</v>
      </c>
      <c r="F58" s="91">
        <f t="shared" si="2"/>
        <v>5.1103799999999993</v>
      </c>
      <c r="G58" s="80">
        <f t="shared" si="3"/>
        <v>5.1851303999999994</v>
      </c>
      <c r="H58" s="81">
        <f t="shared" si="41"/>
        <v>5.2017747428571424</v>
      </c>
      <c r="I58" s="14">
        <v>23</v>
      </c>
      <c r="J58" s="92">
        <f t="shared" si="4"/>
        <v>0.24012</v>
      </c>
      <c r="K58" s="14">
        <v>35.799999999999997</v>
      </c>
      <c r="L58" s="78">
        <f t="shared" si="5"/>
        <v>0.37375199999999997</v>
      </c>
      <c r="M58" s="81">
        <f t="shared" si="6"/>
        <v>9.2124864000000001E-2</v>
      </c>
      <c r="N58" s="14">
        <f t="shared" si="34"/>
        <v>98</v>
      </c>
      <c r="O58" s="78">
        <f t="shared" si="7"/>
        <v>0.14468328</v>
      </c>
      <c r="P58" s="78">
        <f t="shared" si="8"/>
        <v>5.2558415999999983E-2</v>
      </c>
      <c r="Q58" s="93">
        <f t="shared" si="9"/>
        <v>1.6633475495999999</v>
      </c>
      <c r="R58" s="80">
        <f t="shared" si="10"/>
        <v>31.647596639898744</v>
      </c>
      <c r="S58" s="80">
        <f t="shared" si="11"/>
        <v>2469.57262545198</v>
      </c>
      <c r="T58" s="69">
        <f t="shared" si="12"/>
        <v>23.125703039999994</v>
      </c>
      <c r="U58" s="78">
        <f t="shared" si="13"/>
        <v>1.6639339103270423</v>
      </c>
      <c r="V58" s="69">
        <f t="shared" si="14"/>
        <v>103.82947600440744</v>
      </c>
      <c r="W58" s="80">
        <f t="shared" ca="1" si="15"/>
        <v>1.9189960541230802</v>
      </c>
      <c r="X58" s="80">
        <f t="shared" ca="1" si="16"/>
        <v>36.915159987593356</v>
      </c>
      <c r="Y58" s="94">
        <f t="shared" ca="1" si="17"/>
        <v>4.9359466933504617E-7</v>
      </c>
      <c r="Z58" s="80">
        <f t="shared" ca="1" si="18"/>
        <v>14</v>
      </c>
      <c r="AA58" s="80">
        <f t="shared" ca="1" si="19"/>
        <v>70.566259680000002</v>
      </c>
      <c r="AB58" s="80">
        <f t="shared" ca="1" si="20"/>
        <v>96.45543585127551</v>
      </c>
      <c r="AC58" s="80">
        <f t="shared" si="21"/>
        <v>15.245714902757189</v>
      </c>
      <c r="AD58" s="69">
        <f t="shared" si="22"/>
        <v>592.9937788235294</v>
      </c>
      <c r="AE58" s="69">
        <f t="shared" si="42"/>
        <v>594.95193680672276</v>
      </c>
      <c r="AF58" s="69">
        <f t="shared" si="23"/>
        <v>518.51303999999993</v>
      </c>
      <c r="AG58" s="95">
        <f t="shared" si="43"/>
        <v>520.17747428571431</v>
      </c>
      <c r="AH58" s="93">
        <f t="shared" si="24"/>
        <v>20.215550842608565</v>
      </c>
      <c r="AI58" s="81">
        <f t="shared" si="25"/>
        <v>4.5686308354498371</v>
      </c>
      <c r="AJ58" s="80">
        <f t="shared" si="26"/>
        <v>4.9777251839999996</v>
      </c>
      <c r="AK58" s="80">
        <f t="shared" si="27"/>
        <v>95.901807999693162</v>
      </c>
      <c r="AL58" s="78">
        <f t="shared" ca="1" si="35"/>
        <v>0.82684949585750112</v>
      </c>
      <c r="AM58" s="80">
        <f t="shared" ca="1" si="36"/>
        <v>57.006402547985211</v>
      </c>
      <c r="AN58" s="80">
        <f t="shared" si="37"/>
        <v>4.891632452830188</v>
      </c>
      <c r="AO58" s="80">
        <f t="shared" si="38"/>
        <v>4.6309346434180334</v>
      </c>
      <c r="AP58" s="80">
        <f t="shared" si="39"/>
        <v>4.7638630915743052</v>
      </c>
      <c r="AQ58" s="80">
        <f t="shared" ca="1" si="40"/>
        <v>2.557402428586518</v>
      </c>
      <c r="AR58" s="80">
        <f t="shared" si="28"/>
        <v>3.3596403582709997</v>
      </c>
      <c r="AS58" s="78">
        <f t="shared" si="29"/>
        <v>5.5873443227393689E-2</v>
      </c>
      <c r="AT58" s="96">
        <f t="shared" ca="1" si="30"/>
        <v>5</v>
      </c>
      <c r="AU58" s="97" t="str">
        <f t="shared" ca="1" si="31"/>
        <v>Sand mixture</v>
      </c>
      <c r="AV58" s="98">
        <f t="shared" si="32"/>
        <v>3</v>
      </c>
      <c r="AW58" s="99" t="str">
        <f t="shared" si="33"/>
        <v>Clay</v>
      </c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</row>
    <row r="59" spans="1:69">
      <c r="A59" s="25">
        <v>0.92</v>
      </c>
      <c r="C59" s="89">
        <f t="shared" si="0"/>
        <v>-3.0183360000000001</v>
      </c>
      <c r="D59" s="84">
        <f t="shared" si="1"/>
        <v>3.0183360000000001</v>
      </c>
      <c r="E59" s="90">
        <v>0.49070000000000003</v>
      </c>
      <c r="F59" s="91">
        <f t="shared" si="2"/>
        <v>5.1229079999999998</v>
      </c>
      <c r="G59" s="80">
        <f t="shared" si="3"/>
        <v>5.1984935999999999</v>
      </c>
      <c r="H59" s="81">
        <f t="shared" si="41"/>
        <v>5.182982742857142</v>
      </c>
      <c r="I59" s="14">
        <v>24.2</v>
      </c>
      <c r="J59" s="92">
        <f t="shared" si="4"/>
        <v>0.25264799999999998</v>
      </c>
      <c r="K59" s="14">
        <v>36.200000000000003</v>
      </c>
      <c r="L59" s="78">
        <f t="shared" si="5"/>
        <v>0.37792800000000004</v>
      </c>
      <c r="M59" s="81">
        <f t="shared" si="6"/>
        <v>9.4172083200000006E-2</v>
      </c>
      <c r="N59" s="14">
        <f t="shared" si="34"/>
        <v>98</v>
      </c>
      <c r="O59" s="78">
        <f t="shared" si="7"/>
        <v>0.14789846399999998</v>
      </c>
      <c r="P59" s="78">
        <f t="shared" si="8"/>
        <v>5.372638079999998E-2</v>
      </c>
      <c r="Q59" s="93">
        <f t="shared" si="9"/>
        <v>1.6666963948800002</v>
      </c>
      <c r="R59" s="80">
        <f t="shared" si="10"/>
        <v>31.021936896966654</v>
      </c>
      <c r="S59" s="80">
        <f t="shared" si="11"/>
        <v>2351.8399633435592</v>
      </c>
      <c r="T59" s="69">
        <f t="shared" si="12"/>
        <v>23.63960755199999</v>
      </c>
      <c r="U59" s="78">
        <f t="shared" si="13"/>
        <v>1.6699981481866371</v>
      </c>
      <c r="V59" s="69">
        <f t="shared" si="14"/>
        <v>104.20788444684615</v>
      </c>
      <c r="W59" s="80">
        <f t="shared" ca="1" si="15"/>
        <v>1.943208284069821</v>
      </c>
      <c r="X59" s="80">
        <f t="shared" ca="1" si="16"/>
        <v>36.922117147339151</v>
      </c>
      <c r="Y59" s="94">
        <f t="shared" ca="1" si="17"/>
        <v>4.4327205684130205E-7</v>
      </c>
      <c r="Z59" s="80">
        <f t="shared" ca="1" si="18"/>
        <v>14</v>
      </c>
      <c r="AA59" s="80">
        <f t="shared" ca="1" si="19"/>
        <v>70.708331904000005</v>
      </c>
      <c r="AB59" s="80">
        <f t="shared" ca="1" si="20"/>
        <v>86.796076760040577</v>
      </c>
      <c r="AC59" s="80">
        <f t="shared" si="21"/>
        <v>15.39421315948521</v>
      </c>
      <c r="AD59" s="69">
        <f t="shared" si="22"/>
        <v>594.18766305882355</v>
      </c>
      <c r="AE59" s="69">
        <f t="shared" si="42"/>
        <v>592.36285633613443</v>
      </c>
      <c r="AF59" s="69">
        <f t="shared" si="23"/>
        <v>519.84935999999993</v>
      </c>
      <c r="AG59" s="95">
        <f t="shared" si="43"/>
        <v>518.29827428571423</v>
      </c>
      <c r="AH59" s="93">
        <f t="shared" si="24"/>
        <v>19.358953846514517</v>
      </c>
      <c r="AI59" s="81">
        <f t="shared" si="25"/>
        <v>4.7024943098344734</v>
      </c>
      <c r="AJ59" s="80">
        <f t="shared" si="26"/>
        <v>4.990553856</v>
      </c>
      <c r="AK59" s="80">
        <f t="shared" si="27"/>
        <v>94.005869384747427</v>
      </c>
      <c r="AL59" s="78">
        <f t="shared" ca="1" si="35"/>
        <v>0.8327574636478341</v>
      </c>
      <c r="AM59" s="80">
        <f t="shared" ca="1" si="36"/>
        <v>57.089482241771229</v>
      </c>
      <c r="AN59" s="80">
        <f t="shared" si="37"/>
        <v>4.9042392452830184</v>
      </c>
      <c r="AO59" s="80">
        <f t="shared" si="38"/>
        <v>4.8600232959794347</v>
      </c>
      <c r="AP59" s="80">
        <f t="shared" si="39"/>
        <v>5.0023411736006542</v>
      </c>
      <c r="AQ59" s="80">
        <f t="shared" ca="1" si="40"/>
        <v>2.5727643055185068</v>
      </c>
      <c r="AR59" s="80">
        <f t="shared" si="28"/>
        <v>3.3705328604496412</v>
      </c>
      <c r="AS59" s="78">
        <f t="shared" si="29"/>
        <v>5.6182669400171061E-2</v>
      </c>
      <c r="AT59" s="96">
        <f t="shared" ca="1" si="30"/>
        <v>5</v>
      </c>
      <c r="AU59" s="97" t="str">
        <f t="shared" ca="1" si="31"/>
        <v>Sand mixture</v>
      </c>
      <c r="AV59" s="98">
        <f t="shared" si="32"/>
        <v>3</v>
      </c>
      <c r="AW59" s="99" t="str">
        <f t="shared" si="33"/>
        <v>Clay</v>
      </c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</row>
    <row r="60" spans="1:69">
      <c r="A60" s="25">
        <v>0.94</v>
      </c>
      <c r="C60" s="89">
        <f t="shared" si="0"/>
        <v>-3.083952</v>
      </c>
      <c r="D60" s="84">
        <f t="shared" si="1"/>
        <v>3.083952</v>
      </c>
      <c r="E60" s="90">
        <v>0.49569999999999997</v>
      </c>
      <c r="F60" s="91">
        <f t="shared" si="2"/>
        <v>5.1751079999999998</v>
      </c>
      <c r="G60" s="80">
        <f t="shared" si="3"/>
        <v>5.2517376000000002</v>
      </c>
      <c r="H60" s="81">
        <f t="shared" si="41"/>
        <v>5.1148841142857142</v>
      </c>
      <c r="I60" s="14">
        <v>24.9</v>
      </c>
      <c r="J60" s="92">
        <f t="shared" si="4"/>
        <v>0.25995599999999996</v>
      </c>
      <c r="K60" s="14">
        <v>36.700000000000003</v>
      </c>
      <c r="L60" s="78">
        <f t="shared" si="5"/>
        <v>0.38314799999999999</v>
      </c>
      <c r="M60" s="81">
        <f t="shared" si="6"/>
        <v>9.6219302399999998E-2</v>
      </c>
      <c r="N60" s="14">
        <f t="shared" si="34"/>
        <v>98</v>
      </c>
      <c r="O60" s="78">
        <f t="shared" si="7"/>
        <v>0.15111364799999996</v>
      </c>
      <c r="P60" s="78">
        <f t="shared" si="8"/>
        <v>5.4894345599999977E-2</v>
      </c>
      <c r="Q60" s="93">
        <f t="shared" si="9"/>
        <v>1.6832059041600003</v>
      </c>
      <c r="R60" s="80">
        <f t="shared" si="10"/>
        <v>30.662646321081219</v>
      </c>
      <c r="S60" s="80">
        <f t="shared" si="11"/>
        <v>2308.3652853469325</v>
      </c>
      <c r="T60" s="69">
        <f t="shared" si="12"/>
        <v>24.15351206399999</v>
      </c>
      <c r="U60" s="78">
        <f t="shared" si="13"/>
        <v>1.6737401185424756</v>
      </c>
      <c r="V60" s="69">
        <f t="shared" si="14"/>
        <v>104.44138339705047</v>
      </c>
      <c r="W60" s="80">
        <f t="shared" ca="1" si="15"/>
        <v>1.9711266816766742</v>
      </c>
      <c r="X60" s="80">
        <f t="shared" ca="1" si="16"/>
        <v>36.918279398386517</v>
      </c>
      <c r="Y60" s="94">
        <f t="shared" ca="1" si="17"/>
        <v>4.242019434992903E-7</v>
      </c>
      <c r="Z60" s="80">
        <f t="shared" ca="1" si="18"/>
        <v>14</v>
      </c>
      <c r="AA60" s="80">
        <f t="shared" ca="1" si="19"/>
        <v>71.408735328000006</v>
      </c>
      <c r="AB60" s="80">
        <f t="shared" ca="1" si="20"/>
        <v>83.884775009438869</v>
      </c>
      <c r="AC60" s="80">
        <f t="shared" si="21"/>
        <v>15.450935778560133</v>
      </c>
      <c r="AD60" s="69">
        <f t="shared" si="22"/>
        <v>600.0734061176471</v>
      </c>
      <c r="AE60" s="69">
        <f t="shared" si="42"/>
        <v>583.97299603361341</v>
      </c>
      <c r="AF60" s="69">
        <f t="shared" si="23"/>
        <v>525.17376000000002</v>
      </c>
      <c r="AG60" s="95">
        <f t="shared" si="43"/>
        <v>511.48841142857145</v>
      </c>
      <c r="AH60" s="93">
        <f t="shared" si="24"/>
        <v>19.039086660633696</v>
      </c>
      <c r="AI60" s="81">
        <f t="shared" si="25"/>
        <v>4.7355697050153029</v>
      </c>
      <c r="AJ60" s="80">
        <f t="shared" si="26"/>
        <v>5.0416680960000004</v>
      </c>
      <c r="AK60" s="80">
        <f t="shared" si="27"/>
        <v>92.917110063882475</v>
      </c>
      <c r="AL60" s="78">
        <f t="shared" ca="1" si="35"/>
        <v>0.83520605109202406</v>
      </c>
      <c r="AM60" s="80">
        <f t="shared" ca="1" si="36"/>
        <v>57.04363837537052</v>
      </c>
      <c r="AN60" s="80">
        <f t="shared" si="37"/>
        <v>4.9544694339622639</v>
      </c>
      <c r="AO60" s="80">
        <f t="shared" si="38"/>
        <v>4.9499045801526709</v>
      </c>
      <c r="AP60" s="80">
        <f t="shared" si="39"/>
        <v>5.0965529403136829</v>
      </c>
      <c r="AQ60" s="80">
        <f t="shared" ca="1" si="40"/>
        <v>2.5790464440091752</v>
      </c>
      <c r="AR60" s="80">
        <f t="shared" si="28"/>
        <v>3.3713976046643475</v>
      </c>
      <c r="AS60" s="78">
        <f t="shared" si="29"/>
        <v>5.6253646671500394E-2</v>
      </c>
      <c r="AT60" s="96">
        <f t="shared" ca="1" si="30"/>
        <v>5</v>
      </c>
      <c r="AU60" s="97" t="str">
        <f t="shared" ca="1" si="31"/>
        <v>Sand mixture</v>
      </c>
      <c r="AV60" s="98">
        <f t="shared" si="32"/>
        <v>3</v>
      </c>
      <c r="AW60" s="99" t="str">
        <f t="shared" si="33"/>
        <v>Clay</v>
      </c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</row>
    <row r="61" spans="1:69">
      <c r="A61" s="25">
        <v>0.96</v>
      </c>
      <c r="C61" s="89">
        <f t="shared" si="0"/>
        <v>-3.1495679999999999</v>
      </c>
      <c r="D61" s="84">
        <f t="shared" si="1"/>
        <v>3.1495679999999999</v>
      </c>
      <c r="E61" s="90">
        <v>0.49259999999999998</v>
      </c>
      <c r="F61" s="91">
        <f t="shared" si="2"/>
        <v>5.1427439999999995</v>
      </c>
      <c r="G61" s="80">
        <f t="shared" si="3"/>
        <v>5.22</v>
      </c>
      <c r="H61" s="81">
        <f t="shared" si="41"/>
        <v>5.0409689142857133</v>
      </c>
      <c r="I61" s="14">
        <v>24.8</v>
      </c>
      <c r="J61" s="92">
        <f t="shared" si="4"/>
        <v>0.25891199999999998</v>
      </c>
      <c r="K61" s="14">
        <v>37</v>
      </c>
      <c r="L61" s="78">
        <f t="shared" si="5"/>
        <v>0.38628000000000001</v>
      </c>
      <c r="M61" s="81">
        <f t="shared" si="6"/>
        <v>9.826652159999999E-2</v>
      </c>
      <c r="N61" s="14">
        <f t="shared" si="34"/>
        <v>98</v>
      </c>
      <c r="O61" s="78">
        <f t="shared" si="7"/>
        <v>0.15432883199999994</v>
      </c>
      <c r="P61" s="78">
        <f t="shared" si="8"/>
        <v>5.6062310399999975E-2</v>
      </c>
      <c r="Q61" s="93">
        <f t="shared" si="9"/>
        <v>1.6716714854399999</v>
      </c>
      <c r="R61" s="80">
        <f t="shared" si="10"/>
        <v>29.818098353649024</v>
      </c>
      <c r="S61" s="80">
        <f t="shared" si="11"/>
        <v>2301.7910096185306</v>
      </c>
      <c r="T61" s="69">
        <f t="shared" si="12"/>
        <v>24.667416575999987</v>
      </c>
      <c r="U61" s="78">
        <f t="shared" si="13"/>
        <v>1.6730313222378503</v>
      </c>
      <c r="V61" s="69">
        <f t="shared" si="14"/>
        <v>104.39715450764186</v>
      </c>
      <c r="W61" s="80">
        <f t="shared" ca="1" si="15"/>
        <v>1.9668575257706566</v>
      </c>
      <c r="X61" s="80">
        <f t="shared" ca="1" si="16"/>
        <v>36.834316167262941</v>
      </c>
      <c r="Y61" s="94">
        <f t="shared" ca="1" si="17"/>
        <v>4.0674788797478931E-7</v>
      </c>
      <c r="Z61" s="80">
        <f t="shared" ca="1" si="18"/>
        <v>14</v>
      </c>
      <c r="AA61" s="80">
        <f t="shared" ca="1" si="19"/>
        <v>70.919396351999993</v>
      </c>
      <c r="AB61" s="80">
        <f t="shared" ca="1" si="20"/>
        <v>79.882102198032854</v>
      </c>
      <c r="AC61" s="80">
        <f t="shared" si="21"/>
        <v>15.459606293817622</v>
      </c>
      <c r="AD61" s="69">
        <f t="shared" si="22"/>
        <v>595.9613138823529</v>
      </c>
      <c r="AE61" s="69">
        <f t="shared" si="42"/>
        <v>574.89883321008404</v>
      </c>
      <c r="AF61" s="69">
        <f t="shared" si="23"/>
        <v>522</v>
      </c>
      <c r="AG61" s="95">
        <f t="shared" si="43"/>
        <v>504.09689142857144</v>
      </c>
      <c r="AH61" s="93">
        <f t="shared" si="24"/>
        <v>18.977377628076791</v>
      </c>
      <c r="AI61" s="81">
        <f t="shared" si="25"/>
        <v>4.6182898662699436</v>
      </c>
      <c r="AJ61" s="80">
        <f t="shared" si="26"/>
        <v>5.0111999999999997</v>
      </c>
      <c r="AK61" s="80">
        <f t="shared" si="27"/>
        <v>90.357873798936438</v>
      </c>
      <c r="AL61" s="78">
        <f t="shared" ca="1" si="35"/>
        <v>0.83754806460929698</v>
      </c>
      <c r="AM61" s="80">
        <f t="shared" ca="1" si="36"/>
        <v>56.049816747240584</v>
      </c>
      <c r="AN61" s="80">
        <f t="shared" si="37"/>
        <v>4.9245283018867916</v>
      </c>
      <c r="AO61" s="80">
        <f t="shared" si="38"/>
        <v>4.96</v>
      </c>
      <c r="AP61" s="80">
        <f t="shared" si="39"/>
        <v>5.1111094939512656</v>
      </c>
      <c r="AQ61" s="80">
        <f t="shared" ca="1" si="40"/>
        <v>2.5850488609068858</v>
      </c>
      <c r="AR61" s="80">
        <f t="shared" si="28"/>
        <v>3.3740670204755676</v>
      </c>
      <c r="AS61" s="78">
        <f t="shared" si="29"/>
        <v>5.6855936528093259E-2</v>
      </c>
      <c r="AT61" s="96">
        <f t="shared" ca="1" si="30"/>
        <v>5</v>
      </c>
      <c r="AU61" s="97" t="str">
        <f t="shared" ca="1" si="31"/>
        <v>Sand mixture</v>
      </c>
      <c r="AV61" s="98">
        <f t="shared" si="32"/>
        <v>3</v>
      </c>
      <c r="AW61" s="99" t="str">
        <f t="shared" si="33"/>
        <v>Clay</v>
      </c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</row>
    <row r="62" spans="1:69">
      <c r="A62" s="25">
        <v>0.98</v>
      </c>
      <c r="C62" s="89">
        <f t="shared" si="0"/>
        <v>-3.2151840000000003</v>
      </c>
      <c r="D62" s="84">
        <f t="shared" si="1"/>
        <v>3.2151840000000003</v>
      </c>
      <c r="E62" s="90">
        <v>0.4783</v>
      </c>
      <c r="F62" s="91">
        <f t="shared" si="2"/>
        <v>4.9934519999999996</v>
      </c>
      <c r="G62" s="80">
        <f t="shared" si="3"/>
        <v>5.0709167999999991</v>
      </c>
      <c r="H62" s="81">
        <f t="shared" si="41"/>
        <v>4.9382393142857142</v>
      </c>
      <c r="I62" s="14">
        <v>25.1</v>
      </c>
      <c r="J62" s="92">
        <f t="shared" si="4"/>
        <v>0.262044</v>
      </c>
      <c r="K62" s="14">
        <v>37.1</v>
      </c>
      <c r="L62" s="78">
        <f t="shared" si="5"/>
        <v>0.387324</v>
      </c>
      <c r="M62" s="81">
        <f t="shared" si="6"/>
        <v>0.10031374080000001</v>
      </c>
      <c r="N62" s="14">
        <f t="shared" si="34"/>
        <v>98</v>
      </c>
      <c r="O62" s="78">
        <f t="shared" si="7"/>
        <v>0.15754401599999995</v>
      </c>
      <c r="P62" s="78">
        <f t="shared" si="8"/>
        <v>5.7230275199999979E-2</v>
      </c>
      <c r="Q62" s="93">
        <f t="shared" si="9"/>
        <v>1.6214130187199998</v>
      </c>
      <c r="R62" s="80">
        <f t="shared" si="10"/>
        <v>28.331386019964487</v>
      </c>
      <c r="S62" s="80">
        <f t="shared" si="11"/>
        <v>2205.9038060065345</v>
      </c>
      <c r="T62" s="69">
        <f t="shared" si="12"/>
        <v>25.181321087999994</v>
      </c>
      <c r="U62" s="78">
        <f t="shared" si="13"/>
        <v>1.6733087115954417</v>
      </c>
      <c r="V62" s="69">
        <f t="shared" si="14"/>
        <v>104.41446360355556</v>
      </c>
      <c r="W62" s="80">
        <f t="shared" ca="1" si="15"/>
        <v>1.9367093827093536</v>
      </c>
      <c r="X62" s="80">
        <f t="shared" ca="1" si="16"/>
        <v>36.717566105520078</v>
      </c>
      <c r="Y62" s="94">
        <f t="shared" ca="1" si="17"/>
        <v>3.5149434731084084E-7</v>
      </c>
      <c r="Z62" s="80">
        <f t="shared" ca="1" si="18"/>
        <v>14</v>
      </c>
      <c r="AA62" s="80">
        <f t="shared" ca="1" si="19"/>
        <v>68.787218975999991</v>
      </c>
      <c r="AB62" s="80">
        <f t="shared" ca="1" si="20"/>
        <v>66.955343918668632</v>
      </c>
      <c r="AC62" s="80">
        <f t="shared" si="21"/>
        <v>15.588961529916254</v>
      </c>
      <c r="AD62" s="69">
        <f t="shared" si="22"/>
        <v>578.04385694117639</v>
      </c>
      <c r="AE62" s="69">
        <f t="shared" si="42"/>
        <v>562.43474097478986</v>
      </c>
      <c r="AF62" s="69">
        <f t="shared" si="23"/>
        <v>507.09167999999988</v>
      </c>
      <c r="AG62" s="95">
        <f t="shared" si="43"/>
        <v>493.82393142857143</v>
      </c>
      <c r="AH62" s="93">
        <f t="shared" si="24"/>
        <v>18.261949021245485</v>
      </c>
      <c r="AI62" s="81">
        <f t="shared" si="25"/>
        <v>4.578765331535573</v>
      </c>
      <c r="AJ62" s="80">
        <f t="shared" si="26"/>
        <v>4.868080127999999</v>
      </c>
      <c r="AK62" s="80">
        <f t="shared" si="27"/>
        <v>85.852684908983292</v>
      </c>
      <c r="AL62" s="78">
        <f t="shared" ca="1" si="35"/>
        <v>0.84554988501833306</v>
      </c>
      <c r="AM62" s="80">
        <f t="shared" ca="1" si="36"/>
        <v>54.696628222831229</v>
      </c>
      <c r="AN62" s="80">
        <f t="shared" si="37"/>
        <v>4.7838837735849049</v>
      </c>
      <c r="AO62" s="80">
        <f t="shared" si="38"/>
        <v>5.1675862636910157</v>
      </c>
      <c r="AP62" s="80">
        <f t="shared" si="39"/>
        <v>5.3332814650930844</v>
      </c>
      <c r="AQ62" s="80">
        <f t="shared" ca="1" si="40"/>
        <v>2.6059064140034494</v>
      </c>
      <c r="AR62" s="80">
        <f t="shared" si="28"/>
        <v>3.394543512281408</v>
      </c>
      <c r="AS62" s="78">
        <f t="shared" si="29"/>
        <v>5.8414102047095975E-2</v>
      </c>
      <c r="AT62" s="96">
        <f t="shared" ca="1" si="30"/>
        <v>4</v>
      </c>
      <c r="AU62" s="97" t="str">
        <f t="shared" ca="1" si="31"/>
        <v>Silt mxture</v>
      </c>
      <c r="AV62" s="98">
        <f t="shared" si="32"/>
        <v>3</v>
      </c>
      <c r="AW62" s="99" t="str">
        <f t="shared" si="33"/>
        <v>Clay</v>
      </c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</row>
    <row r="63" spans="1:69">
      <c r="A63" s="25">
        <v>1</v>
      </c>
      <c r="C63" s="89">
        <f t="shared" si="0"/>
        <v>-3.2808000000000002</v>
      </c>
      <c r="D63" s="84">
        <f t="shared" si="1"/>
        <v>3.2808000000000002</v>
      </c>
      <c r="E63" s="90">
        <v>0.44529999999999997</v>
      </c>
      <c r="F63" s="91">
        <f t="shared" si="2"/>
        <v>4.6489319999999994</v>
      </c>
      <c r="G63" s="80">
        <f t="shared" si="3"/>
        <v>4.7257703999999991</v>
      </c>
      <c r="H63" s="81">
        <f t="shared" si="41"/>
        <v>4.81806</v>
      </c>
      <c r="I63" s="14">
        <v>25.3</v>
      </c>
      <c r="J63" s="92">
        <f t="shared" si="4"/>
        <v>0.26413199999999998</v>
      </c>
      <c r="K63" s="14">
        <v>36.799999999999997</v>
      </c>
      <c r="L63" s="78">
        <f t="shared" si="5"/>
        <v>0.38419199999999998</v>
      </c>
      <c r="M63" s="81">
        <f t="shared" si="6"/>
        <v>0.10236096</v>
      </c>
      <c r="N63" s="14">
        <f t="shared" si="34"/>
        <v>98</v>
      </c>
      <c r="O63" s="78">
        <f t="shared" si="7"/>
        <v>0.16075919999999994</v>
      </c>
      <c r="P63" s="78">
        <f t="shared" si="8"/>
        <v>5.8398239999999976E-2</v>
      </c>
      <c r="Q63" s="93">
        <f t="shared" si="9"/>
        <v>1.5064536959999997</v>
      </c>
      <c r="R63" s="80">
        <f t="shared" si="10"/>
        <v>25.796217420251025</v>
      </c>
      <c r="S63" s="80">
        <f t="shared" si="11"/>
        <v>2033.3020655447674</v>
      </c>
      <c r="T63" s="69">
        <f t="shared" si="12"/>
        <v>25.69522559999999</v>
      </c>
      <c r="U63" s="78">
        <f t="shared" si="13"/>
        <v>1.6714840994599345</v>
      </c>
      <c r="V63" s="69">
        <f t="shared" si="14"/>
        <v>104.30060780629991</v>
      </c>
      <c r="W63" s="80">
        <f t="shared" ca="1" si="15"/>
        <v>1.8521594544513904</v>
      </c>
      <c r="X63" s="80">
        <f t="shared" ca="1" si="16"/>
        <v>36.495695565130198</v>
      </c>
      <c r="Y63" s="94">
        <f t="shared" ca="1" si="17"/>
        <v>2.6592082291691195E-7</v>
      </c>
      <c r="Z63" s="80">
        <f t="shared" ca="1" si="18"/>
        <v>14</v>
      </c>
      <c r="AA63" s="80">
        <f t="shared" ca="1" si="19"/>
        <v>63.910156799999982</v>
      </c>
      <c r="AB63" s="80">
        <f t="shared" ca="1" si="20"/>
        <v>47.0631918157058</v>
      </c>
      <c r="AC63" s="80">
        <f t="shared" si="21"/>
        <v>15.836654207172279</v>
      </c>
      <c r="AD63" s="69">
        <f t="shared" si="22"/>
        <v>537.06014117647044</v>
      </c>
      <c r="AE63" s="69">
        <f t="shared" si="42"/>
        <v>547.9177411764706</v>
      </c>
      <c r="AF63" s="69">
        <f t="shared" si="23"/>
        <v>472.57703999999995</v>
      </c>
      <c r="AG63" s="95">
        <f t="shared" si="43"/>
        <v>481.80600000000004</v>
      </c>
      <c r="AH63" s="93">
        <f t="shared" si="24"/>
        <v>16.978874963692395</v>
      </c>
      <c r="AI63" s="81">
        <f t="shared" si="25"/>
        <v>4.5229445270953388</v>
      </c>
      <c r="AJ63" s="80">
        <f t="shared" si="26"/>
        <v>4.5367395839999993</v>
      </c>
      <c r="AK63" s="80">
        <f t="shared" si="27"/>
        <v>78.170355818942497</v>
      </c>
      <c r="AL63" s="78">
        <f t="shared" ca="1" si="35"/>
        <v>0.86079058481787885</v>
      </c>
      <c r="AM63" s="80">
        <f t="shared" ca="1" si="36"/>
        <v>52.214425736777152</v>
      </c>
      <c r="AN63" s="80">
        <f t="shared" si="37"/>
        <v>4.4582739622641503</v>
      </c>
      <c r="AO63" s="80">
        <f t="shared" si="38"/>
        <v>5.5891839349622243</v>
      </c>
      <c r="AP63" s="80">
        <f t="shared" si="39"/>
        <v>5.786009900698601</v>
      </c>
      <c r="AQ63" s="80">
        <f t="shared" ca="1" si="40"/>
        <v>2.6457636505396711</v>
      </c>
      <c r="AR63" s="80">
        <f t="shared" si="28"/>
        <v>3.4391219730414981</v>
      </c>
      <c r="AS63" s="78">
        <f t="shared" si="29"/>
        <v>6.1737206690752486E-2</v>
      </c>
      <c r="AT63" s="96">
        <f t="shared" ca="1" si="30"/>
        <v>4</v>
      </c>
      <c r="AU63" s="97" t="str">
        <f t="shared" ca="1" si="31"/>
        <v>Silt mxture</v>
      </c>
      <c r="AV63" s="98">
        <f t="shared" si="32"/>
        <v>3</v>
      </c>
      <c r="AW63" s="99" t="str">
        <f t="shared" si="33"/>
        <v>Clay</v>
      </c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</row>
    <row r="64" spans="1:69">
      <c r="A64" s="25">
        <v>1.02</v>
      </c>
      <c r="C64" s="89">
        <f t="shared" si="0"/>
        <v>-3.3464160000000001</v>
      </c>
      <c r="D64" s="84">
        <f t="shared" si="1"/>
        <v>3.3464160000000001</v>
      </c>
      <c r="E64" s="90">
        <v>0.43659999999999999</v>
      </c>
      <c r="F64" s="91">
        <f t="shared" si="2"/>
        <v>4.5581039999999993</v>
      </c>
      <c r="G64" s="80">
        <f t="shared" si="3"/>
        <v>4.6347335999999997</v>
      </c>
      <c r="H64" s="81">
        <f t="shared" si="41"/>
        <v>4.6736598857142848</v>
      </c>
      <c r="I64" s="14">
        <v>25.7</v>
      </c>
      <c r="J64" s="92">
        <f t="shared" si="4"/>
        <v>0.26830799999999999</v>
      </c>
      <c r="K64" s="14">
        <v>36.700000000000003</v>
      </c>
      <c r="L64" s="78">
        <f t="shared" si="5"/>
        <v>0.38314799999999999</v>
      </c>
      <c r="M64" s="81">
        <f t="shared" si="6"/>
        <v>0.10440817919999999</v>
      </c>
      <c r="N64" s="14">
        <f t="shared" si="34"/>
        <v>98</v>
      </c>
      <c r="O64" s="78">
        <f t="shared" si="7"/>
        <v>0.16397438399999992</v>
      </c>
      <c r="P64" s="78">
        <f t="shared" si="8"/>
        <v>5.9566204799999974E-2</v>
      </c>
      <c r="Q64" s="93">
        <f t="shared" si="9"/>
        <v>1.4753505412799999</v>
      </c>
      <c r="R64" s="80">
        <f t="shared" si="10"/>
        <v>24.768248140596672</v>
      </c>
      <c r="S64" s="80">
        <f t="shared" si="11"/>
        <v>1960.3279532126815</v>
      </c>
      <c r="T64" s="69">
        <f t="shared" si="12"/>
        <v>26.20913011199999</v>
      </c>
      <c r="U64" s="78">
        <f t="shared" si="13"/>
        <v>1.6725631963174592</v>
      </c>
      <c r="V64" s="69">
        <f t="shared" si="14"/>
        <v>104.36794345020945</v>
      </c>
      <c r="W64" s="80">
        <f t="shared" ca="1" si="15"/>
        <v>1.8369749217967291</v>
      </c>
      <c r="X64" s="80">
        <f t="shared" ca="1" si="16"/>
        <v>36.40599389709724</v>
      </c>
      <c r="Y64" s="94">
        <f t="shared" ca="1" si="17"/>
        <v>2.3559607559159893E-7</v>
      </c>
      <c r="Z64" s="80">
        <f t="shared" ca="1" si="18"/>
        <v>14</v>
      </c>
      <c r="AA64" s="80">
        <f t="shared" ca="1" si="19"/>
        <v>62.590629023999995</v>
      </c>
      <c r="AB64" s="80">
        <f t="shared" ca="1" si="20"/>
        <v>40.835372031315771</v>
      </c>
      <c r="AC64" s="80">
        <f t="shared" si="21"/>
        <v>15.94776639066122</v>
      </c>
      <c r="AD64" s="69">
        <f t="shared" si="22"/>
        <v>525.97167247058815</v>
      </c>
      <c r="AE64" s="69">
        <f t="shared" si="42"/>
        <v>530.55123549579832</v>
      </c>
      <c r="AF64" s="69">
        <f t="shared" si="23"/>
        <v>463.47335999999996</v>
      </c>
      <c r="AG64" s="95">
        <f t="shared" si="43"/>
        <v>467.36598857142855</v>
      </c>
      <c r="AH64" s="93">
        <f t="shared" si="24"/>
        <v>16.437819432892713</v>
      </c>
      <c r="AI64" s="81">
        <f t="shared" si="25"/>
        <v>4.5043662073296993</v>
      </c>
      <c r="AJ64" s="80">
        <f t="shared" si="26"/>
        <v>4.4493442559999998</v>
      </c>
      <c r="AK64" s="80">
        <f t="shared" si="27"/>
        <v>75.055297395747488</v>
      </c>
      <c r="AL64" s="78">
        <f t="shared" ca="1" si="35"/>
        <v>0.86743601172414253</v>
      </c>
      <c r="AM64" s="80">
        <f t="shared" ca="1" si="36"/>
        <v>51.243148837041062</v>
      </c>
      <c r="AN64" s="80">
        <f t="shared" si="37"/>
        <v>4.3723901886792449</v>
      </c>
      <c r="AO64" s="80">
        <f t="shared" si="38"/>
        <v>5.7890705951254677</v>
      </c>
      <c r="AP64" s="80">
        <f t="shared" si="39"/>
        <v>6.0013967882630883</v>
      </c>
      <c r="AQ64" s="80">
        <f t="shared" ca="1" si="40"/>
        <v>2.6630611157024489</v>
      </c>
      <c r="AR64" s="80">
        <f t="shared" si="28"/>
        <v>3.4547893300059593</v>
      </c>
      <c r="AS64" s="78">
        <f t="shared" si="29"/>
        <v>6.2347312242279351E-2</v>
      </c>
      <c r="AT64" s="96">
        <f t="shared" ca="1" si="30"/>
        <v>4</v>
      </c>
      <c r="AU64" s="97" t="str">
        <f t="shared" ca="1" si="31"/>
        <v>Silt mxture</v>
      </c>
      <c r="AV64" s="98">
        <f t="shared" si="32"/>
        <v>3</v>
      </c>
      <c r="AW64" s="99" t="str">
        <f t="shared" si="33"/>
        <v>Clay</v>
      </c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</row>
    <row r="65" spans="1:69">
      <c r="A65" s="25">
        <v>1.04</v>
      </c>
      <c r="C65" s="89">
        <f t="shared" si="0"/>
        <v>-3.4120320000000004</v>
      </c>
      <c r="D65" s="84">
        <f t="shared" si="1"/>
        <v>3.4120320000000004</v>
      </c>
      <c r="E65" s="90">
        <v>0.4204</v>
      </c>
      <c r="F65" s="91">
        <f t="shared" si="2"/>
        <v>4.3889759999999995</v>
      </c>
      <c r="G65" s="80">
        <f t="shared" si="3"/>
        <v>4.4660231999999995</v>
      </c>
      <c r="H65" s="81">
        <f t="shared" si="41"/>
        <v>4.5263365714285708</v>
      </c>
      <c r="I65" s="14">
        <v>26.1</v>
      </c>
      <c r="J65" s="92">
        <f t="shared" si="4"/>
        <v>0.272484</v>
      </c>
      <c r="K65" s="14">
        <v>36.9</v>
      </c>
      <c r="L65" s="78">
        <f t="shared" si="5"/>
        <v>0.38523599999999997</v>
      </c>
      <c r="M65" s="81">
        <f t="shared" si="6"/>
        <v>0.10645539840000001</v>
      </c>
      <c r="N65" s="14">
        <f t="shared" si="34"/>
        <v>98</v>
      </c>
      <c r="O65" s="78">
        <f t="shared" si="7"/>
        <v>0.16718956799999993</v>
      </c>
      <c r="P65" s="78">
        <f t="shared" si="8"/>
        <v>6.0734169599999978E-2</v>
      </c>
      <c r="Q65" s="93">
        <f t="shared" si="9"/>
        <v>1.4186150985600001</v>
      </c>
      <c r="R65" s="80">
        <f t="shared" si="10"/>
        <v>23.357775497765275</v>
      </c>
      <c r="S65" s="80">
        <f t="shared" si="11"/>
        <v>1856.0544221916537</v>
      </c>
      <c r="T65" s="69">
        <f t="shared" si="12"/>
        <v>26.72303462399999</v>
      </c>
      <c r="U65" s="78">
        <f t="shared" si="13"/>
        <v>1.6729248478583354</v>
      </c>
      <c r="V65" s="69">
        <f t="shared" si="14"/>
        <v>104.39051050636013</v>
      </c>
      <c r="W65" s="80">
        <f t="shared" ca="1" si="15"/>
        <v>1.7999774171574534</v>
      </c>
      <c r="X65" s="80">
        <f t="shared" ca="1" si="16"/>
        <v>36.273218594024485</v>
      </c>
      <c r="Y65" s="94">
        <f t="shared" ca="1" si="17"/>
        <v>1.9667018573543928E-7</v>
      </c>
      <c r="Z65" s="80">
        <f t="shared" ca="1" si="18"/>
        <v>14</v>
      </c>
      <c r="AA65" s="80">
        <f t="shared" ca="1" si="19"/>
        <v>60.183670847999998</v>
      </c>
      <c r="AB65" s="80">
        <f t="shared" ca="1" si="20"/>
        <v>32.777539543153942</v>
      </c>
      <c r="AC65" s="80">
        <f t="shared" si="21"/>
        <v>16.113932576530658</v>
      </c>
      <c r="AD65" s="69">
        <f t="shared" si="22"/>
        <v>505.74513317647057</v>
      </c>
      <c r="AE65" s="69">
        <f t="shared" si="42"/>
        <v>512.84082393277311</v>
      </c>
      <c r="AF65" s="69">
        <f t="shared" si="23"/>
        <v>446.60231999999996</v>
      </c>
      <c r="AG65" s="95">
        <f t="shared" si="43"/>
        <v>452.63365714285703</v>
      </c>
      <c r="AH65" s="93">
        <f t="shared" si="24"/>
        <v>15.665877954722284</v>
      </c>
      <c r="AI65" s="81">
        <f t="shared" si="25"/>
        <v>4.4865024383242762</v>
      </c>
      <c r="AJ65" s="80">
        <f t="shared" si="26"/>
        <v>4.2873822719999994</v>
      </c>
      <c r="AK65" s="80">
        <f t="shared" si="27"/>
        <v>70.781137872015975</v>
      </c>
      <c r="AL65" s="78">
        <f t="shared" ca="1" si="35"/>
        <v>0.87732059409449759</v>
      </c>
      <c r="AM65" s="80">
        <f t="shared" ca="1" si="36"/>
        <v>49.838541764321761</v>
      </c>
      <c r="AN65" s="80">
        <f t="shared" si="37"/>
        <v>4.2132294339622636</v>
      </c>
      <c r="AO65" s="80">
        <f t="shared" si="38"/>
        <v>6.1012670064051626</v>
      </c>
      <c r="AP65" s="80">
        <f t="shared" si="39"/>
        <v>6.338556532443171</v>
      </c>
      <c r="AQ65" s="80">
        <f t="shared" ca="1" si="40"/>
        <v>2.6888603012434196</v>
      </c>
      <c r="AR65" s="80">
        <f t="shared" si="28"/>
        <v>3.4810809637805176</v>
      </c>
      <c r="AS65" s="78">
        <f t="shared" si="29"/>
        <v>6.4850288581719165E-2</v>
      </c>
      <c r="AT65" s="96">
        <f t="shared" ca="1" si="30"/>
        <v>4</v>
      </c>
      <c r="AU65" s="97" t="str">
        <f t="shared" ca="1" si="31"/>
        <v>Silt mxture</v>
      </c>
      <c r="AV65" s="98">
        <f t="shared" si="32"/>
        <v>3</v>
      </c>
      <c r="AW65" s="99" t="str">
        <f t="shared" si="33"/>
        <v>Clay</v>
      </c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</row>
    <row r="66" spans="1:69">
      <c r="A66" s="25">
        <v>1.06</v>
      </c>
      <c r="C66" s="89">
        <f t="shared" si="0"/>
        <v>-3.4776480000000003</v>
      </c>
      <c r="D66" s="84">
        <f t="shared" si="1"/>
        <v>3.4776480000000003</v>
      </c>
      <c r="E66" s="90">
        <v>0.40989999999999999</v>
      </c>
      <c r="F66" s="91">
        <f t="shared" si="2"/>
        <v>4.2793559999999999</v>
      </c>
      <c r="G66" s="80">
        <f t="shared" si="3"/>
        <v>4.3572384</v>
      </c>
      <c r="H66" s="81">
        <f t="shared" si="41"/>
        <v>4.391093828571428</v>
      </c>
      <c r="I66" s="14">
        <v>26.4</v>
      </c>
      <c r="J66" s="92">
        <f t="shared" si="4"/>
        <v>0.27561599999999997</v>
      </c>
      <c r="K66" s="14">
        <v>37.299999999999997</v>
      </c>
      <c r="L66" s="78">
        <f t="shared" si="5"/>
        <v>0.38941199999999998</v>
      </c>
      <c r="M66" s="81">
        <f t="shared" si="6"/>
        <v>0.1085026176</v>
      </c>
      <c r="N66" s="14">
        <f t="shared" si="34"/>
        <v>98</v>
      </c>
      <c r="O66" s="78">
        <f t="shared" si="7"/>
        <v>0.17040475199999991</v>
      </c>
      <c r="P66" s="78">
        <f t="shared" si="8"/>
        <v>6.1902134399999975E-2</v>
      </c>
      <c r="Q66" s="93">
        <f t="shared" si="9"/>
        <v>1.3816551038400002</v>
      </c>
      <c r="R66" s="80">
        <f t="shared" si="10"/>
        <v>22.319991341687903</v>
      </c>
      <c r="S66" s="80">
        <f t="shared" si="11"/>
        <v>1787.1555514577831</v>
      </c>
      <c r="T66" s="69">
        <f t="shared" si="12"/>
        <v>27.23693913599999</v>
      </c>
      <c r="U66" s="78">
        <f t="shared" si="13"/>
        <v>1.6733011024136735</v>
      </c>
      <c r="V66" s="69">
        <f t="shared" si="14"/>
        <v>104.41398879061322</v>
      </c>
      <c r="W66" s="80">
        <f t="shared" ca="1" si="15"/>
        <v>1.7777040166309408</v>
      </c>
      <c r="X66" s="80">
        <f t="shared" ca="1" si="16"/>
        <v>36.165325808559672</v>
      </c>
      <c r="Y66" s="94">
        <f t="shared" ca="1" si="17"/>
        <v>1.7239346948624202E-7</v>
      </c>
      <c r="Z66" s="80">
        <f t="shared" ca="1" si="18"/>
        <v>14</v>
      </c>
      <c r="AA66" s="80">
        <f t="shared" ca="1" si="19"/>
        <v>58.615671072000005</v>
      </c>
      <c r="AB66" s="80">
        <f t="shared" ca="1" si="20"/>
        <v>27.982963114245504</v>
      </c>
      <c r="AC66" s="80">
        <f t="shared" si="21"/>
        <v>16.228931038359651</v>
      </c>
      <c r="AD66" s="69">
        <f t="shared" si="22"/>
        <v>492.56866447058832</v>
      </c>
      <c r="AE66" s="69">
        <f t="shared" si="42"/>
        <v>496.55165606722687</v>
      </c>
      <c r="AF66" s="69">
        <f t="shared" si="23"/>
        <v>435.72384</v>
      </c>
      <c r="AG66" s="95">
        <f t="shared" si="43"/>
        <v>439.1093828571428</v>
      </c>
      <c r="AH66" s="93">
        <f t="shared" si="24"/>
        <v>15.156102286885504</v>
      </c>
      <c r="AI66" s="81">
        <f t="shared" si="25"/>
        <v>4.4524474425877001</v>
      </c>
      <c r="AJ66" s="80">
        <f t="shared" si="26"/>
        <v>4.1829488640000001</v>
      </c>
      <c r="AK66" s="80">
        <f t="shared" si="27"/>
        <v>67.636337399054241</v>
      </c>
      <c r="AL66" s="78">
        <f t="shared" ca="1" si="35"/>
        <v>0.88454672312069937</v>
      </c>
      <c r="AM66" s="80">
        <f t="shared" ca="1" si="36"/>
        <v>48.725565895601214</v>
      </c>
      <c r="AN66" s="80">
        <f t="shared" si="37"/>
        <v>4.110602264150943</v>
      </c>
      <c r="AO66" s="80">
        <f t="shared" si="38"/>
        <v>6.3254744105807932</v>
      </c>
      <c r="AP66" s="80">
        <f t="shared" si="39"/>
        <v>6.5829221596052285</v>
      </c>
      <c r="AQ66" s="80">
        <f t="shared" ca="1" si="40"/>
        <v>2.707681918951967</v>
      </c>
      <c r="AR66" s="80">
        <f t="shared" si="28"/>
        <v>3.49887029904164</v>
      </c>
      <c r="AS66" s="78">
        <f t="shared" si="29"/>
        <v>6.7093514100849683E-2</v>
      </c>
      <c r="AT66" s="96">
        <f t="shared" ca="1" si="30"/>
        <v>4</v>
      </c>
      <c r="AU66" s="97" t="str">
        <f t="shared" ca="1" si="31"/>
        <v>Silt mxture</v>
      </c>
      <c r="AV66" s="98">
        <f t="shared" si="32"/>
        <v>3</v>
      </c>
      <c r="AW66" s="99" t="str">
        <f t="shared" si="33"/>
        <v>Clay</v>
      </c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</row>
    <row r="67" spans="1:69">
      <c r="A67" s="25">
        <v>1.08</v>
      </c>
      <c r="C67" s="89">
        <f t="shared" si="0"/>
        <v>-3.5432640000000002</v>
      </c>
      <c r="D67" s="84">
        <f t="shared" si="1"/>
        <v>3.5432640000000002</v>
      </c>
      <c r="E67" s="90">
        <v>0.3987</v>
      </c>
      <c r="F67" s="91">
        <f t="shared" si="2"/>
        <v>4.1624279999999994</v>
      </c>
      <c r="G67" s="80">
        <f t="shared" si="3"/>
        <v>4.2409367999999992</v>
      </c>
      <c r="H67" s="81">
        <f t="shared" si="41"/>
        <v>4.2682299428571424</v>
      </c>
      <c r="I67" s="14">
        <v>26.3</v>
      </c>
      <c r="J67" s="92">
        <f t="shared" si="4"/>
        <v>0.27457199999999998</v>
      </c>
      <c r="K67" s="14">
        <v>37.6</v>
      </c>
      <c r="L67" s="78">
        <f t="shared" si="5"/>
        <v>0.392544</v>
      </c>
      <c r="M67" s="81">
        <f t="shared" si="6"/>
        <v>0.1105498368</v>
      </c>
      <c r="N67" s="14">
        <f t="shared" si="34"/>
        <v>98</v>
      </c>
      <c r="O67" s="78">
        <f t="shared" si="7"/>
        <v>0.17361993599999989</v>
      </c>
      <c r="P67" s="78">
        <f t="shared" si="8"/>
        <v>6.3070099199999979E-2</v>
      </c>
      <c r="Q67" s="93">
        <f t="shared" si="9"/>
        <v>1.3422145651199999</v>
      </c>
      <c r="R67" s="80">
        <f t="shared" si="10"/>
        <v>21.281313683426081</v>
      </c>
      <c r="S67" s="80">
        <f t="shared" si="11"/>
        <v>1742.7409435519323</v>
      </c>
      <c r="T67" s="69">
        <f t="shared" si="12"/>
        <v>27.750843647999993</v>
      </c>
      <c r="U67" s="78">
        <f t="shared" si="13"/>
        <v>1.6717986372810678</v>
      </c>
      <c r="V67" s="69">
        <f t="shared" si="14"/>
        <v>104.32023496633863</v>
      </c>
      <c r="W67" s="80">
        <f t="shared" ca="1" si="15"/>
        <v>1.7485409831513097</v>
      </c>
      <c r="X67" s="80">
        <f t="shared" ca="1" si="16"/>
        <v>36.031972490677759</v>
      </c>
      <c r="Y67" s="94">
        <f t="shared" ca="1" si="17"/>
        <v>1.5390315136626437E-7</v>
      </c>
      <c r="Z67" s="80">
        <f t="shared" ca="1" si="18"/>
        <v>14</v>
      </c>
      <c r="AA67" s="80">
        <f t="shared" ca="1" si="19"/>
        <v>56.942436095999994</v>
      </c>
      <c r="AB67" s="80">
        <f t="shared" ca="1" si="20"/>
        <v>24.268487155328835</v>
      </c>
      <c r="AC67" s="80">
        <f t="shared" si="21"/>
        <v>16.30543767829219</v>
      </c>
      <c r="AD67" s="69">
        <f t="shared" si="22"/>
        <v>478.50786635294111</v>
      </c>
      <c r="AE67" s="69">
        <f t="shared" si="42"/>
        <v>481.71882433613445</v>
      </c>
      <c r="AF67" s="69">
        <f t="shared" si="23"/>
        <v>424.09367999999995</v>
      </c>
      <c r="AG67" s="95">
        <f t="shared" si="43"/>
        <v>426.82299428571423</v>
      </c>
      <c r="AH67" s="93">
        <f t="shared" si="24"/>
        <v>14.82824600424853</v>
      </c>
      <c r="AI67" s="81">
        <f t="shared" si="25"/>
        <v>4.3534417018960401</v>
      </c>
      <c r="AJ67" s="80">
        <f t="shared" si="26"/>
        <v>4.0712993279999994</v>
      </c>
      <c r="AK67" s="80">
        <f t="shared" si="27"/>
        <v>64.488829343715395</v>
      </c>
      <c r="AL67" s="78">
        <f t="shared" ca="1" si="35"/>
        <v>0.89077718630064706</v>
      </c>
      <c r="AM67" s="80">
        <f t="shared" ca="1" si="36"/>
        <v>47.38423383109545</v>
      </c>
      <c r="AN67" s="80">
        <f t="shared" si="37"/>
        <v>4.0008837735849045</v>
      </c>
      <c r="AO67" s="80">
        <f t="shared" si="38"/>
        <v>6.4743242577913458</v>
      </c>
      <c r="AP67" s="80">
        <f t="shared" si="39"/>
        <v>6.7506911603137887</v>
      </c>
      <c r="AQ67" s="80">
        <f t="shared" ca="1" si="40"/>
        <v>2.7238902404761207</v>
      </c>
      <c r="AR67" s="80">
        <f t="shared" si="28"/>
        <v>3.514296581111608</v>
      </c>
      <c r="AS67" s="78">
        <f t="shared" si="29"/>
        <v>6.9331741939248154E-2</v>
      </c>
      <c r="AT67" s="96">
        <f t="shared" ca="1" si="30"/>
        <v>4</v>
      </c>
      <c r="AU67" s="97" t="str">
        <f t="shared" ca="1" si="31"/>
        <v>Silt mxture</v>
      </c>
      <c r="AV67" s="98">
        <f t="shared" si="32"/>
        <v>3</v>
      </c>
      <c r="AW67" s="99" t="str">
        <f t="shared" si="33"/>
        <v>Clay</v>
      </c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</row>
    <row r="68" spans="1:69">
      <c r="A68" s="25">
        <v>1.1000000000000001</v>
      </c>
      <c r="C68" s="89">
        <f t="shared" si="0"/>
        <v>-3.6088800000000005</v>
      </c>
      <c r="D68" s="84">
        <f t="shared" si="1"/>
        <v>3.6088800000000005</v>
      </c>
      <c r="E68" s="90">
        <v>0.39369999999999999</v>
      </c>
      <c r="F68" s="91">
        <f t="shared" si="2"/>
        <v>4.1102279999999993</v>
      </c>
      <c r="G68" s="80">
        <f t="shared" si="3"/>
        <v>4.1887367999999991</v>
      </c>
      <c r="H68" s="81">
        <f t="shared" si="41"/>
        <v>4.1379089142857142</v>
      </c>
      <c r="I68" s="14">
        <v>25.8</v>
      </c>
      <c r="J68" s="92">
        <f t="shared" si="4"/>
        <v>0.26935199999999998</v>
      </c>
      <c r="K68" s="14">
        <v>37.6</v>
      </c>
      <c r="L68" s="78">
        <f t="shared" si="5"/>
        <v>0.392544</v>
      </c>
      <c r="M68" s="81">
        <f t="shared" si="6"/>
        <v>0.11259705600000001</v>
      </c>
      <c r="N68" s="14">
        <f t="shared" si="34"/>
        <v>98</v>
      </c>
      <c r="O68" s="78">
        <f t="shared" si="7"/>
        <v>0.1768351199999999</v>
      </c>
      <c r="P68" s="78">
        <f t="shared" si="8"/>
        <v>6.4238063999999984E-2</v>
      </c>
      <c r="Q68" s="93">
        <f t="shared" si="9"/>
        <v>1.3239275543999998</v>
      </c>
      <c r="R68" s="80">
        <f t="shared" si="10"/>
        <v>20.609705087002624</v>
      </c>
      <c r="S68" s="80">
        <f t="shared" si="11"/>
        <v>1752.3108532373119</v>
      </c>
      <c r="T68" s="69">
        <f t="shared" si="12"/>
        <v>28.264748159999993</v>
      </c>
      <c r="U68" s="78">
        <f t="shared" si="13"/>
        <v>1.6690638202571213</v>
      </c>
      <c r="V68" s="69">
        <f t="shared" si="14"/>
        <v>104.14958238404436</v>
      </c>
      <c r="W68" s="80">
        <f t="shared" ca="1" si="15"/>
        <v>1.7328494453644516</v>
      </c>
      <c r="X68" s="80">
        <f t="shared" ca="1" si="16"/>
        <v>35.915605051024535</v>
      </c>
      <c r="Y68" s="94">
        <f t="shared" ca="1" si="17"/>
        <v>1.4840595939175109E-7</v>
      </c>
      <c r="Z68" s="80">
        <f t="shared" ca="1" si="18"/>
        <v>14</v>
      </c>
      <c r="AA68" s="80">
        <f t="shared" ca="1" si="19"/>
        <v>56.166623519999987</v>
      </c>
      <c r="AB68" s="80">
        <f t="shared" ca="1" si="20"/>
        <v>23.082816874931698</v>
      </c>
      <c r="AC68" s="80">
        <f t="shared" si="21"/>
        <v>16.28878946408549</v>
      </c>
      <c r="AD68" s="69">
        <f t="shared" si="22"/>
        <v>471.98843294117643</v>
      </c>
      <c r="AE68" s="69">
        <f t="shared" si="42"/>
        <v>466.00868168067234</v>
      </c>
      <c r="AF68" s="69">
        <f t="shared" si="23"/>
        <v>418.87367999999987</v>
      </c>
      <c r="AG68" s="95">
        <f t="shared" si="43"/>
        <v>413.79089142857134</v>
      </c>
      <c r="AH68" s="93">
        <f t="shared" si="24"/>
        <v>14.898876176500437</v>
      </c>
      <c r="AI68" s="81">
        <f t="shared" si="25"/>
        <v>4.193027984155937</v>
      </c>
      <c r="AJ68" s="80">
        <f t="shared" si="26"/>
        <v>4.021187327999999</v>
      </c>
      <c r="AK68" s="80">
        <f t="shared" si="27"/>
        <v>62.45365177879583</v>
      </c>
      <c r="AL68" s="78">
        <f t="shared" ca="1" si="35"/>
        <v>0.8928119965685366</v>
      </c>
      <c r="AM68" s="80">
        <f t="shared" ca="1" si="36"/>
        <v>46.243958698710493</v>
      </c>
      <c r="AN68" s="80">
        <f t="shared" si="37"/>
        <v>3.9516384905660367</v>
      </c>
      <c r="AO68" s="80">
        <f t="shared" si="38"/>
        <v>6.4303873186780329</v>
      </c>
      <c r="AP68" s="80">
        <f t="shared" si="39"/>
        <v>6.7138235551176333</v>
      </c>
      <c r="AQ68" s="80">
        <f t="shared" ca="1" si="40"/>
        <v>2.7290863496326669</v>
      </c>
      <c r="AR68" s="80">
        <f t="shared" si="28"/>
        <v>3.5169809614873659</v>
      </c>
      <c r="AS68" s="78">
        <f t="shared" si="29"/>
        <v>6.9779113829130532E-2</v>
      </c>
      <c r="AT68" s="96">
        <f t="shared" ca="1" si="30"/>
        <v>4</v>
      </c>
      <c r="AU68" s="97" t="str">
        <f t="shared" ca="1" si="31"/>
        <v>Silt mxture</v>
      </c>
      <c r="AV68" s="98">
        <f t="shared" si="32"/>
        <v>3</v>
      </c>
      <c r="AW68" s="99" t="str">
        <f t="shared" si="33"/>
        <v>Clay</v>
      </c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</row>
    <row r="69" spans="1:69">
      <c r="A69" s="25">
        <v>1.1200000000000001</v>
      </c>
      <c r="C69" s="89">
        <f t="shared" si="0"/>
        <v>-3.6744960000000004</v>
      </c>
      <c r="D69" s="84">
        <f t="shared" si="1"/>
        <v>3.6744960000000004</v>
      </c>
      <c r="E69" s="90">
        <v>0.38750000000000001</v>
      </c>
      <c r="F69" s="91">
        <f t="shared" si="2"/>
        <v>4.0454999999999997</v>
      </c>
      <c r="G69" s="80">
        <f t="shared" si="3"/>
        <v>4.1242175999999997</v>
      </c>
      <c r="H69" s="81">
        <f t="shared" si="41"/>
        <v>3.9936281142857148</v>
      </c>
      <c r="I69" s="14">
        <v>25.2</v>
      </c>
      <c r="J69" s="92">
        <f t="shared" si="4"/>
        <v>0.26308799999999999</v>
      </c>
      <c r="K69" s="14">
        <v>37.700000000000003</v>
      </c>
      <c r="L69" s="78">
        <f t="shared" si="5"/>
        <v>0.39358799999999999</v>
      </c>
      <c r="M69" s="81">
        <f t="shared" si="6"/>
        <v>0.11464427520000001</v>
      </c>
      <c r="N69" s="14">
        <f t="shared" si="34"/>
        <v>98</v>
      </c>
      <c r="O69" s="78">
        <f t="shared" si="7"/>
        <v>0.18005030399999988</v>
      </c>
      <c r="P69" s="78">
        <f t="shared" si="8"/>
        <v>6.5406028799999988E-2</v>
      </c>
      <c r="Q69" s="93">
        <f t="shared" si="9"/>
        <v>1.30157520768</v>
      </c>
      <c r="R69" s="80">
        <f t="shared" si="10"/>
        <v>19.899927140661386</v>
      </c>
      <c r="S69" s="80">
        <f t="shared" si="11"/>
        <v>1763.7432413578456</v>
      </c>
      <c r="T69" s="69">
        <f t="shared" si="12"/>
        <v>28.778652671999996</v>
      </c>
      <c r="U69" s="78">
        <f t="shared" si="13"/>
        <v>1.6656979105684542</v>
      </c>
      <c r="V69" s="69">
        <f t="shared" si="14"/>
        <v>103.93954961947153</v>
      </c>
      <c r="W69" s="80">
        <f t="shared" ca="1" si="15"/>
        <v>1.7124205455646941</v>
      </c>
      <c r="X69" s="80">
        <f t="shared" ca="1" si="16"/>
        <v>35.786776832046201</v>
      </c>
      <c r="Y69" s="94">
        <f t="shared" ca="1" si="17"/>
        <v>1.4265296396713729E-7</v>
      </c>
      <c r="Z69" s="80">
        <f t="shared" ca="1" si="18"/>
        <v>14</v>
      </c>
      <c r="AA69" s="80">
        <f t="shared" ca="1" si="19"/>
        <v>55.218342143999998</v>
      </c>
      <c r="AB69" s="80">
        <f t="shared" ca="1" si="20"/>
        <v>21.813397399919332</v>
      </c>
      <c r="AC69" s="80">
        <f t="shared" si="21"/>
        <v>16.269019982118156</v>
      </c>
      <c r="AD69" s="69">
        <f t="shared" si="22"/>
        <v>464.01968188235287</v>
      </c>
      <c r="AE69" s="69">
        <f t="shared" si="42"/>
        <v>448.65621297478992</v>
      </c>
      <c r="AF69" s="69">
        <f t="shared" si="23"/>
        <v>412.42176000000001</v>
      </c>
      <c r="AG69" s="95">
        <f t="shared" si="43"/>
        <v>399.36281142857132</v>
      </c>
      <c r="AH69" s="93">
        <f t="shared" si="24"/>
        <v>14.982330309388251</v>
      </c>
      <c r="AI69" s="81">
        <f t="shared" si="25"/>
        <v>4.0223814964286602</v>
      </c>
      <c r="AJ69" s="80">
        <f t="shared" si="26"/>
        <v>3.9592488959999996</v>
      </c>
      <c r="AK69" s="80">
        <f t="shared" si="27"/>
        <v>60.302809517155708</v>
      </c>
      <c r="AL69" s="78">
        <f t="shared" ca="1" si="35"/>
        <v>0.8950190551024515</v>
      </c>
      <c r="AM69" s="80">
        <f t="shared" ca="1" si="36"/>
        <v>45.013558642425139</v>
      </c>
      <c r="AN69" s="80">
        <f t="shared" si="37"/>
        <v>3.8907713207547165</v>
      </c>
      <c r="AO69" s="80">
        <f t="shared" si="38"/>
        <v>6.3791008505467799</v>
      </c>
      <c r="AP69" s="80">
        <f t="shared" si="39"/>
        <v>6.6703052952853241</v>
      </c>
      <c r="AQ69" s="80">
        <f t="shared" ca="1" si="40"/>
        <v>2.734734553975632</v>
      </c>
      <c r="AR69" s="80">
        <f t="shared" si="28"/>
        <v>3.5204893464994838</v>
      </c>
      <c r="AS69" s="78">
        <f t="shared" si="29"/>
        <v>7.0723096630026919E-2</v>
      </c>
      <c r="AT69" s="96">
        <f t="shared" ca="1" si="30"/>
        <v>4</v>
      </c>
      <c r="AU69" s="97" t="str">
        <f t="shared" ca="1" si="31"/>
        <v>Silt mxture</v>
      </c>
      <c r="AV69" s="98">
        <f t="shared" si="32"/>
        <v>3</v>
      </c>
      <c r="AW69" s="99" t="str">
        <f t="shared" si="33"/>
        <v>Clay</v>
      </c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</row>
    <row r="70" spans="1:69">
      <c r="A70" s="25">
        <v>1.1399999999999999</v>
      </c>
      <c r="C70" s="89">
        <f t="shared" si="0"/>
        <v>-3.7401119999999999</v>
      </c>
      <c r="D70" s="84">
        <f t="shared" si="1"/>
        <v>3.7401119999999999</v>
      </c>
      <c r="E70" s="90">
        <v>0.36259999999999998</v>
      </c>
      <c r="F70" s="91">
        <f t="shared" si="2"/>
        <v>3.7855439999999998</v>
      </c>
      <c r="G70" s="80">
        <f t="shared" si="3"/>
        <v>3.8657231999999997</v>
      </c>
      <c r="H70" s="81">
        <f t="shared" si="41"/>
        <v>3.8452906285714286</v>
      </c>
      <c r="I70" s="14">
        <v>24.4</v>
      </c>
      <c r="J70" s="92">
        <f t="shared" si="4"/>
        <v>0.25473599999999996</v>
      </c>
      <c r="K70" s="14">
        <v>38.4</v>
      </c>
      <c r="L70" s="78">
        <f t="shared" si="5"/>
        <v>0.40089599999999997</v>
      </c>
      <c r="M70" s="81">
        <f t="shared" si="6"/>
        <v>0.11669149439999998</v>
      </c>
      <c r="N70" s="14">
        <f t="shared" si="34"/>
        <v>98</v>
      </c>
      <c r="O70" s="78">
        <f t="shared" si="7"/>
        <v>0.18326548799999987</v>
      </c>
      <c r="P70" s="78">
        <f t="shared" si="8"/>
        <v>6.6573993599999978E-2</v>
      </c>
      <c r="Q70" s="93">
        <f t="shared" si="9"/>
        <v>1.21521104496</v>
      </c>
      <c r="R70" s="80">
        <f t="shared" si="10"/>
        <v>18.253539847127339</v>
      </c>
      <c r="S70" s="80">
        <f t="shared" si="11"/>
        <v>1700.7031556545739</v>
      </c>
      <c r="T70" s="69">
        <f t="shared" si="12"/>
        <v>29.292557183999989</v>
      </c>
      <c r="U70" s="78">
        <f t="shared" si="13"/>
        <v>1.6593850440911395</v>
      </c>
      <c r="V70" s="69">
        <f t="shared" si="14"/>
        <v>103.5456267512871</v>
      </c>
      <c r="W70" s="80">
        <f t="shared" ca="1" si="15"/>
        <v>1.634216546605739</v>
      </c>
      <c r="X70" s="80">
        <f t="shared" ca="1" si="16"/>
        <v>35.523498253822751</v>
      </c>
      <c r="Y70" s="94">
        <f t="shared" ca="1" si="17"/>
        <v>1.1748930237315196E-7</v>
      </c>
      <c r="Z70" s="80">
        <f t="shared" ca="1" si="18"/>
        <v>14</v>
      </c>
      <c r="AA70" s="80">
        <f t="shared" ca="1" si="19"/>
        <v>51.554407967999992</v>
      </c>
      <c r="AB70" s="80">
        <f t="shared" ca="1" si="20"/>
        <v>16.773483950089439</v>
      </c>
      <c r="AC70" s="80">
        <f t="shared" si="21"/>
        <v>16.379667897186646</v>
      </c>
      <c r="AD70" s="69">
        <f t="shared" si="22"/>
        <v>433.23031905882351</v>
      </c>
      <c r="AE70" s="69">
        <f t="shared" si="42"/>
        <v>430.82648712605038</v>
      </c>
      <c r="AF70" s="69">
        <f t="shared" si="23"/>
        <v>386.57231999999999</v>
      </c>
      <c r="AG70" s="95">
        <f t="shared" si="43"/>
        <v>384.52906285714283</v>
      </c>
      <c r="AH70" s="93">
        <f t="shared" si="24"/>
        <v>14.525921311060303</v>
      </c>
      <c r="AI70" s="81">
        <f t="shared" si="25"/>
        <v>3.8263590063492909</v>
      </c>
      <c r="AJ70" s="80">
        <f t="shared" si="26"/>
        <v>3.7110942719999995</v>
      </c>
      <c r="AK70" s="80">
        <f t="shared" si="27"/>
        <v>55.313757112507083</v>
      </c>
      <c r="AL70" s="78">
        <f t="shared" ca="1" si="35"/>
        <v>0.90563718160057771</v>
      </c>
      <c r="AM70" s="80">
        <f t="shared" ca="1" si="36"/>
        <v>42.599934580115168</v>
      </c>
      <c r="AN70" s="80">
        <f t="shared" si="37"/>
        <v>3.6469086792452825</v>
      </c>
      <c r="AO70" s="80">
        <f t="shared" si="38"/>
        <v>6.5896078643188929</v>
      </c>
      <c r="AP70" s="80">
        <f t="shared" si="39"/>
        <v>6.9175539795037837</v>
      </c>
      <c r="AQ70" s="80">
        <f t="shared" ca="1" si="40"/>
        <v>2.7624590521879173</v>
      </c>
      <c r="AR70" s="80">
        <f t="shared" si="28"/>
        <v>3.5515981199696487</v>
      </c>
      <c r="AS70" s="78">
        <f t="shared" si="29"/>
        <v>7.717794142587564E-2</v>
      </c>
      <c r="AT70" s="96">
        <f t="shared" ca="1" si="30"/>
        <v>4</v>
      </c>
      <c r="AU70" s="97" t="str">
        <f t="shared" ca="1" si="31"/>
        <v>Silt mxture</v>
      </c>
      <c r="AV70" s="98">
        <f t="shared" si="32"/>
        <v>3</v>
      </c>
      <c r="AW70" s="99" t="str">
        <f t="shared" si="33"/>
        <v>Clay</v>
      </c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</row>
    <row r="71" spans="1:69">
      <c r="A71" s="25">
        <v>1.1599999999999999</v>
      </c>
      <c r="C71" s="89">
        <f t="shared" si="0"/>
        <v>-3.8057279999999998</v>
      </c>
      <c r="D71" s="84">
        <f t="shared" si="1"/>
        <v>3.8057279999999998</v>
      </c>
      <c r="E71" s="90">
        <v>0.34889999999999999</v>
      </c>
      <c r="F71" s="91">
        <f t="shared" si="2"/>
        <v>3.6425159999999996</v>
      </c>
      <c r="G71" s="80">
        <f t="shared" si="3"/>
        <v>3.7224863999999998</v>
      </c>
      <c r="H71" s="81">
        <f t="shared" si="41"/>
        <v>3.6978778285714284</v>
      </c>
      <c r="I71" s="14">
        <v>22.7</v>
      </c>
      <c r="J71" s="92">
        <f t="shared" si="4"/>
        <v>0.23698799999999998</v>
      </c>
      <c r="K71" s="14">
        <v>38.299999999999997</v>
      </c>
      <c r="L71" s="78">
        <f t="shared" si="5"/>
        <v>0.39985199999999993</v>
      </c>
      <c r="M71" s="81">
        <f t="shared" si="6"/>
        <v>0.11873871359999999</v>
      </c>
      <c r="N71" s="14">
        <f t="shared" si="34"/>
        <v>98</v>
      </c>
      <c r="O71" s="78">
        <f t="shared" si="7"/>
        <v>0.18648067199999985</v>
      </c>
      <c r="P71" s="78">
        <f t="shared" si="8"/>
        <v>6.7741958399999982E-2</v>
      </c>
      <c r="Q71" s="93">
        <f t="shared" si="9"/>
        <v>1.16688189024</v>
      </c>
      <c r="R71" s="80">
        <f t="shared" si="10"/>
        <v>17.225393505009745</v>
      </c>
      <c r="S71" s="80">
        <f t="shared" si="11"/>
        <v>1755.3659842791744</v>
      </c>
      <c r="T71" s="69">
        <f t="shared" si="12"/>
        <v>29.806461695999992</v>
      </c>
      <c r="U71" s="78">
        <f t="shared" si="13"/>
        <v>1.6494409853637042</v>
      </c>
      <c r="V71" s="69">
        <f t="shared" si="14"/>
        <v>102.92511748669514</v>
      </c>
      <c r="W71" s="80">
        <f t="shared" ca="1" si="15"/>
        <v>1.578473748097631</v>
      </c>
      <c r="X71" s="80">
        <f t="shared" ca="1" si="16"/>
        <v>35.278657622426508</v>
      </c>
      <c r="Y71" s="94">
        <f t="shared" ca="1" si="17"/>
        <v>1.1368290790741335E-7</v>
      </c>
      <c r="Z71" s="80">
        <f t="shared" ca="1" si="18"/>
        <v>14</v>
      </c>
      <c r="AA71" s="80">
        <f t="shared" ca="1" si="19"/>
        <v>49.504080192000004</v>
      </c>
      <c r="AB71" s="80">
        <f t="shared" ca="1" si="20"/>
        <v>15.584587724792332</v>
      </c>
      <c r="AC71" s="80">
        <f t="shared" si="21"/>
        <v>16.283493772007997</v>
      </c>
      <c r="AD71" s="69">
        <f t="shared" si="22"/>
        <v>416.00067388235294</v>
      </c>
      <c r="AE71" s="69">
        <f t="shared" si="42"/>
        <v>413.10554783193271</v>
      </c>
      <c r="AF71" s="69">
        <f t="shared" si="23"/>
        <v>372.24863999999997</v>
      </c>
      <c r="AG71" s="95">
        <f t="shared" si="43"/>
        <v>369.78778285714282</v>
      </c>
      <c r="AH71" s="93">
        <f t="shared" si="24"/>
        <v>14.921376321897888</v>
      </c>
      <c r="AI71" s="81">
        <f t="shared" si="25"/>
        <v>3.4983931022578769</v>
      </c>
      <c r="AJ71" s="80">
        <f t="shared" si="26"/>
        <v>3.5735869439999997</v>
      </c>
      <c r="AK71" s="80">
        <f t="shared" si="27"/>
        <v>52.198162136393165</v>
      </c>
      <c r="AL71" s="78">
        <f t="shared" ca="1" si="35"/>
        <v>0.9074848731554146</v>
      </c>
      <c r="AM71" s="80">
        <f t="shared" ca="1" si="36"/>
        <v>40.471629714752105</v>
      </c>
      <c r="AN71" s="80">
        <f t="shared" si="37"/>
        <v>3.5117796226415092</v>
      </c>
      <c r="AO71" s="80">
        <f t="shared" si="38"/>
        <v>6.3663899483957813</v>
      </c>
      <c r="AP71" s="80">
        <f t="shared" si="39"/>
        <v>6.7021384644091837</v>
      </c>
      <c r="AQ71" s="80">
        <f t="shared" ca="1" si="40"/>
        <v>2.7671640361133552</v>
      </c>
      <c r="AR71" s="80">
        <f t="shared" si="28"/>
        <v>3.5564989344134106</v>
      </c>
      <c r="AS71" s="78">
        <f t="shared" si="29"/>
        <v>7.9500235017718815E-2</v>
      </c>
      <c r="AT71" s="96">
        <f t="shared" ca="1" si="30"/>
        <v>4</v>
      </c>
      <c r="AU71" s="97" t="str">
        <f t="shared" ca="1" si="31"/>
        <v>Silt mxture</v>
      </c>
      <c r="AV71" s="98">
        <f t="shared" si="32"/>
        <v>3</v>
      </c>
      <c r="AW71" s="99" t="str">
        <f t="shared" si="33"/>
        <v>Clay</v>
      </c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</row>
    <row r="72" spans="1:69">
      <c r="A72" s="25">
        <v>1.18</v>
      </c>
      <c r="C72" s="89">
        <f t="shared" si="0"/>
        <v>-3.8713440000000001</v>
      </c>
      <c r="D72" s="84">
        <f t="shared" si="1"/>
        <v>3.8713440000000001</v>
      </c>
      <c r="E72" s="90">
        <v>0.32340000000000002</v>
      </c>
      <c r="F72" s="91">
        <f t="shared" si="2"/>
        <v>3.376296</v>
      </c>
      <c r="G72" s="80">
        <f t="shared" si="3"/>
        <v>3.4560575999999998</v>
      </c>
      <c r="H72" s="81">
        <f t="shared" si="41"/>
        <v>3.5421726857142852</v>
      </c>
      <c r="I72" s="14">
        <v>22</v>
      </c>
      <c r="J72" s="92">
        <f t="shared" si="4"/>
        <v>0.22968</v>
      </c>
      <c r="K72" s="14">
        <v>38.200000000000003</v>
      </c>
      <c r="L72" s="78">
        <f t="shared" si="5"/>
        <v>0.398808</v>
      </c>
      <c r="M72" s="81">
        <f t="shared" si="6"/>
        <v>0.1207859328</v>
      </c>
      <c r="N72" s="14">
        <f t="shared" si="34"/>
        <v>98</v>
      </c>
      <c r="O72" s="78">
        <f t="shared" si="7"/>
        <v>0.18969585599999986</v>
      </c>
      <c r="P72" s="78">
        <f t="shared" si="8"/>
        <v>6.8909923199999987E-2</v>
      </c>
      <c r="Q72" s="93">
        <f t="shared" si="9"/>
        <v>1.0778993755200001</v>
      </c>
      <c r="R72" s="80">
        <f t="shared" si="10"/>
        <v>15.64215029512615</v>
      </c>
      <c r="S72" s="80">
        <f t="shared" si="11"/>
        <v>1673.1010633720575</v>
      </c>
      <c r="T72" s="69">
        <f t="shared" si="12"/>
        <v>30.320366207999992</v>
      </c>
      <c r="U72" s="78">
        <f t="shared" si="13"/>
        <v>1.6428654344454754</v>
      </c>
      <c r="V72" s="69">
        <f t="shared" si="14"/>
        <v>102.51480310939766</v>
      </c>
      <c r="W72" s="80">
        <f t="shared" ca="1" si="15"/>
        <v>1.4972458314980244</v>
      </c>
      <c r="X72" s="80">
        <f t="shared" ca="1" si="16"/>
        <v>34.990709811120681</v>
      </c>
      <c r="Y72" s="94">
        <f t="shared" ca="1" si="17"/>
        <v>9.0208584014438785E-8</v>
      </c>
      <c r="Z72" s="80">
        <f t="shared" ca="1" si="18"/>
        <v>14</v>
      </c>
      <c r="AA72" s="80">
        <f t="shared" ca="1" si="19"/>
        <v>45.729064416</v>
      </c>
      <c r="AB72" s="80">
        <f t="shared" ca="1" si="20"/>
        <v>11.423503797985161</v>
      </c>
      <c r="AC72" s="80">
        <f t="shared" si="21"/>
        <v>16.429412293350392</v>
      </c>
      <c r="AD72" s="69">
        <f t="shared" si="22"/>
        <v>384.27785223529418</v>
      </c>
      <c r="AE72" s="69">
        <f t="shared" si="42"/>
        <v>394.40903878991594</v>
      </c>
      <c r="AF72" s="69">
        <f t="shared" si="23"/>
        <v>345.60575999999998</v>
      </c>
      <c r="AG72" s="95">
        <f t="shared" si="43"/>
        <v>354.21726857142858</v>
      </c>
      <c r="AH72" s="93">
        <f t="shared" si="24"/>
        <v>14.339191646166174</v>
      </c>
      <c r="AI72" s="81">
        <f t="shared" si="25"/>
        <v>3.3330468143664982</v>
      </c>
      <c r="AJ72" s="80">
        <f t="shared" si="26"/>
        <v>3.3178152959999996</v>
      </c>
      <c r="AK72" s="80">
        <f t="shared" si="27"/>
        <v>47.400455439776209</v>
      </c>
      <c r="AL72" s="78">
        <f t="shared" ca="1" si="35"/>
        <v>0.92012892122287171</v>
      </c>
      <c r="AM72" s="80">
        <f t="shared" ca="1" si="36"/>
        <v>38.10426766140602</v>
      </c>
      <c r="AN72" s="80">
        <f t="shared" si="37"/>
        <v>3.2604316981132073</v>
      </c>
      <c r="AO72" s="80">
        <f t="shared" si="38"/>
        <v>6.6457225712904782</v>
      </c>
      <c r="AP72" s="80">
        <f t="shared" si="39"/>
        <v>7.031676770703692</v>
      </c>
      <c r="AQ72" s="80">
        <f t="shared" ca="1" si="40"/>
        <v>2.8002059137727033</v>
      </c>
      <c r="AR72" s="80">
        <f t="shared" si="28"/>
        <v>3.5936333652647861</v>
      </c>
      <c r="AS72" s="78">
        <f t="shared" si="29"/>
        <v>8.5116741190929157E-2</v>
      </c>
      <c r="AT72" s="96">
        <f t="shared" ca="1" si="30"/>
        <v>4</v>
      </c>
      <c r="AU72" s="97" t="str">
        <f t="shared" ca="1" si="31"/>
        <v>Silt mxture</v>
      </c>
      <c r="AV72" s="98">
        <f t="shared" si="32"/>
        <v>3</v>
      </c>
      <c r="AW72" s="99" t="str">
        <f t="shared" si="33"/>
        <v>Clay</v>
      </c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</row>
    <row r="73" spans="1:69">
      <c r="A73" s="25">
        <v>1.2</v>
      </c>
      <c r="C73" s="89">
        <f t="shared" si="0"/>
        <v>-3.93696</v>
      </c>
      <c r="D73" s="84">
        <f t="shared" si="1"/>
        <v>3.93696</v>
      </c>
      <c r="E73" s="90">
        <v>0.31030000000000002</v>
      </c>
      <c r="F73" s="91">
        <f t="shared" si="2"/>
        <v>3.2395320000000001</v>
      </c>
      <c r="G73" s="80">
        <f t="shared" si="3"/>
        <v>3.3188759999999999</v>
      </c>
      <c r="H73" s="81">
        <f t="shared" si="41"/>
        <v>3.3837531428571421</v>
      </c>
      <c r="I73" s="14">
        <v>20.7</v>
      </c>
      <c r="J73" s="92">
        <f t="shared" si="4"/>
        <v>0.21610799999999999</v>
      </c>
      <c r="K73" s="14">
        <v>38</v>
      </c>
      <c r="L73" s="78">
        <f t="shared" si="5"/>
        <v>0.39671999999999996</v>
      </c>
      <c r="M73" s="81">
        <f t="shared" si="6"/>
        <v>0.122833152</v>
      </c>
      <c r="N73" s="14">
        <f t="shared" si="34"/>
        <v>98</v>
      </c>
      <c r="O73" s="78">
        <f t="shared" si="7"/>
        <v>0.19291103999999984</v>
      </c>
      <c r="P73" s="78">
        <f t="shared" si="8"/>
        <v>7.0077887999999991E-2</v>
      </c>
      <c r="Q73" s="93">
        <f t="shared" si="9"/>
        <v>1.0315684368</v>
      </c>
      <c r="R73" s="80">
        <f t="shared" si="10"/>
        <v>14.720312872442733</v>
      </c>
      <c r="S73" s="80">
        <f t="shared" si="11"/>
        <v>1701.744421906694</v>
      </c>
      <c r="T73" s="69">
        <f t="shared" si="12"/>
        <v>30.834270719999999</v>
      </c>
      <c r="U73" s="78">
        <f t="shared" si="13"/>
        <v>1.6341402088102277</v>
      </c>
      <c r="V73" s="69">
        <f t="shared" si="14"/>
        <v>101.97034902975821</v>
      </c>
      <c r="W73" s="80">
        <f t="shared" ca="1" si="15"/>
        <v>1.4464247111033575</v>
      </c>
      <c r="X73" s="80">
        <f t="shared" ca="1" si="16"/>
        <v>34.753169063887867</v>
      </c>
      <c r="Y73" s="94">
        <f t="shared" ca="1" si="17"/>
        <v>8.4580217628485146E-8</v>
      </c>
      <c r="Z73" s="80">
        <f t="shared" ca="1" si="18"/>
        <v>14</v>
      </c>
      <c r="AA73" s="80">
        <f t="shared" ca="1" si="19"/>
        <v>43.76350944</v>
      </c>
      <c r="AB73" s="80">
        <f t="shared" ca="1" si="20"/>
        <v>10.250382884182518</v>
      </c>
      <c r="AC73" s="80">
        <f t="shared" si="21"/>
        <v>16.377807169966562</v>
      </c>
      <c r="AD73" s="69">
        <f t="shared" si="22"/>
        <v>367.7605835294118</v>
      </c>
      <c r="AE73" s="69">
        <f t="shared" si="42"/>
        <v>375.39318857142865</v>
      </c>
      <c r="AF73" s="69">
        <f t="shared" si="23"/>
        <v>331.88759999999996</v>
      </c>
      <c r="AG73" s="95">
        <f t="shared" si="43"/>
        <v>338.3753142857143</v>
      </c>
      <c r="AH73" s="93">
        <f t="shared" si="24"/>
        <v>14.547027862015232</v>
      </c>
      <c r="AI73" s="81">
        <f t="shared" si="25"/>
        <v>3.0838258139286392</v>
      </c>
      <c r="AJ73" s="80">
        <f t="shared" si="26"/>
        <v>3.1861209599999998</v>
      </c>
      <c r="AK73" s="80">
        <f t="shared" si="27"/>
        <v>44.607008704371921</v>
      </c>
      <c r="AL73" s="78">
        <f t="shared" ca="1" si="35"/>
        <v>0.92369060098929434</v>
      </c>
      <c r="AM73" s="80">
        <f t="shared" ca="1" si="36"/>
        <v>36.255926337155422</v>
      </c>
      <c r="AN73" s="80">
        <f t="shared" si="37"/>
        <v>3.1310150943396224</v>
      </c>
      <c r="AO73" s="80">
        <f t="shared" si="38"/>
        <v>6.5114815979867888</v>
      </c>
      <c r="AP73" s="80">
        <f t="shared" si="39"/>
        <v>6.913321254887002</v>
      </c>
      <c r="AQ73" s="80">
        <f t="shared" ca="1" si="40"/>
        <v>2.809409554421463</v>
      </c>
      <c r="AR73" s="80">
        <f t="shared" si="28"/>
        <v>3.6031100954442978</v>
      </c>
      <c r="AS73" s="78">
        <f t="shared" si="29"/>
        <v>8.7616736433283618E-2</v>
      </c>
      <c r="AT73" s="96">
        <f t="shared" ca="1" si="30"/>
        <v>4</v>
      </c>
      <c r="AU73" s="97" t="str">
        <f t="shared" ca="1" si="31"/>
        <v>Silt mxture</v>
      </c>
      <c r="AV73" s="98">
        <f t="shared" si="32"/>
        <v>2</v>
      </c>
      <c r="AW73" s="99" t="str">
        <f t="shared" si="33"/>
        <v>Organic</v>
      </c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</row>
    <row r="74" spans="1:69">
      <c r="A74" s="25">
        <v>1.22</v>
      </c>
      <c r="C74" s="89">
        <f t="shared" si="0"/>
        <v>-4.0025760000000004</v>
      </c>
      <c r="D74" s="84">
        <f t="shared" si="1"/>
        <v>4.0025760000000004</v>
      </c>
      <c r="E74" s="90">
        <v>0.29980000000000001</v>
      </c>
      <c r="F74" s="91">
        <f t="shared" si="2"/>
        <v>3.129912</v>
      </c>
      <c r="G74" s="80">
        <f t="shared" si="3"/>
        <v>3.2090472000000001</v>
      </c>
      <c r="H74" s="81">
        <f t="shared" si="41"/>
        <v>3.3189953142857145</v>
      </c>
      <c r="I74" s="14">
        <v>20.6</v>
      </c>
      <c r="J74" s="92">
        <f t="shared" si="4"/>
        <v>0.21506400000000001</v>
      </c>
      <c r="K74" s="14">
        <v>37.9</v>
      </c>
      <c r="L74" s="78">
        <f t="shared" si="5"/>
        <v>0.39567599999999997</v>
      </c>
      <c r="M74" s="81">
        <f t="shared" si="6"/>
        <v>0.12488037120000001</v>
      </c>
      <c r="N74" s="14">
        <f t="shared" si="34"/>
        <v>98</v>
      </c>
      <c r="O74" s="78">
        <f t="shared" si="7"/>
        <v>0.19612622399999985</v>
      </c>
      <c r="P74" s="78">
        <f t="shared" si="8"/>
        <v>7.1245852799999995E-2</v>
      </c>
      <c r="Q74" s="93">
        <f t="shared" si="9"/>
        <v>0.99426392208000014</v>
      </c>
      <c r="R74" s="80">
        <f t="shared" si="10"/>
        <v>13.955393654576344</v>
      </c>
      <c r="S74" s="80">
        <f t="shared" si="11"/>
        <v>1648.166551789782</v>
      </c>
      <c r="T74" s="69">
        <f t="shared" si="12"/>
        <v>31.348175232000003</v>
      </c>
      <c r="U74" s="78">
        <f t="shared" si="13"/>
        <v>1.6322570220876003</v>
      </c>
      <c r="V74" s="69">
        <f t="shared" si="14"/>
        <v>101.85283817826625</v>
      </c>
      <c r="W74" s="80">
        <f t="shared" ca="1" si="15"/>
        <v>1.4164357510662375</v>
      </c>
      <c r="X74" s="80">
        <f t="shared" ca="1" si="16"/>
        <v>34.601204758687544</v>
      </c>
      <c r="Y74" s="94">
        <f t="shared" ca="1" si="17"/>
        <v>7.3746692463130073E-8</v>
      </c>
      <c r="Z74" s="80">
        <f t="shared" ca="1" si="18"/>
        <v>14</v>
      </c>
      <c r="AA74" s="80">
        <f t="shared" ca="1" si="19"/>
        <v>42.180893664000003</v>
      </c>
      <c r="AB74" s="80">
        <f t="shared" ca="1" si="20"/>
        <v>8.6142500109941569</v>
      </c>
      <c r="AC74" s="80">
        <f t="shared" si="21"/>
        <v>16.475059846336954</v>
      </c>
      <c r="AD74" s="69">
        <f t="shared" si="22"/>
        <v>354.4612912941177</v>
      </c>
      <c r="AE74" s="69">
        <f t="shared" si="42"/>
        <v>367.39636356302526</v>
      </c>
      <c r="AF74" s="69">
        <f t="shared" si="23"/>
        <v>320.90472</v>
      </c>
      <c r="AG74" s="95">
        <f t="shared" si="43"/>
        <v>331.89953142857149</v>
      </c>
      <c r="AH74" s="93">
        <f t="shared" si="24"/>
        <v>14.175790066611105</v>
      </c>
      <c r="AI74" s="81">
        <f t="shared" si="25"/>
        <v>3.0186178078845316</v>
      </c>
      <c r="AJ74" s="80">
        <f t="shared" si="26"/>
        <v>3.080685312</v>
      </c>
      <c r="AK74" s="80">
        <f t="shared" si="27"/>
        <v>42.28907168053437</v>
      </c>
      <c r="AL74" s="78">
        <f t="shared" ca="1" si="35"/>
        <v>0.93120605608193585</v>
      </c>
      <c r="AM74" s="80">
        <f t="shared" ca="1" si="36"/>
        <v>35.120773235518179</v>
      </c>
      <c r="AN74" s="80">
        <f t="shared" si="37"/>
        <v>3.0274030188679246</v>
      </c>
      <c r="AO74" s="80">
        <f t="shared" si="38"/>
        <v>6.7018023293643054</v>
      </c>
      <c r="AP74" s="80">
        <f t="shared" si="39"/>
        <v>7.1380564479829891</v>
      </c>
      <c r="AQ74" s="80">
        <f t="shared" ca="1" si="40"/>
        <v>2.8289905581311645</v>
      </c>
      <c r="AR74" s="80">
        <f t="shared" si="28"/>
        <v>3.6222370482739121</v>
      </c>
      <c r="AS74" s="78">
        <f t="shared" si="29"/>
        <v>8.9878105319414106E-2</v>
      </c>
      <c r="AT74" s="96">
        <f t="shared" ca="1" si="30"/>
        <v>4</v>
      </c>
      <c r="AU74" s="97" t="str">
        <f t="shared" ca="1" si="31"/>
        <v>Silt mxture</v>
      </c>
      <c r="AV74" s="98">
        <f t="shared" si="32"/>
        <v>2</v>
      </c>
      <c r="AW74" s="99" t="str">
        <f t="shared" si="33"/>
        <v>Organic</v>
      </c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</row>
    <row r="75" spans="1:69">
      <c r="A75" s="25">
        <v>1.24</v>
      </c>
      <c r="C75" s="89">
        <f t="shared" si="0"/>
        <v>-4.0681919999999998</v>
      </c>
      <c r="D75" s="84">
        <f t="shared" si="1"/>
        <v>4.0681919999999998</v>
      </c>
      <c r="E75" s="90">
        <v>0.28920000000000001</v>
      </c>
      <c r="F75" s="91">
        <f t="shared" si="2"/>
        <v>3.0192480000000002</v>
      </c>
      <c r="G75" s="80">
        <f t="shared" si="3"/>
        <v>3.0988008000000002</v>
      </c>
      <c r="H75" s="81">
        <f t="shared" si="41"/>
        <v>3.311538171428571</v>
      </c>
      <c r="I75" s="14">
        <v>20.7</v>
      </c>
      <c r="J75" s="92">
        <f t="shared" si="4"/>
        <v>0.21610799999999999</v>
      </c>
      <c r="K75" s="14">
        <v>38.1</v>
      </c>
      <c r="L75" s="78">
        <f t="shared" si="5"/>
        <v>0.39776400000000001</v>
      </c>
      <c r="M75" s="81">
        <f t="shared" si="6"/>
        <v>0.12692759039999998</v>
      </c>
      <c r="N75" s="14">
        <f t="shared" si="34"/>
        <v>98</v>
      </c>
      <c r="O75" s="78">
        <f t="shared" si="7"/>
        <v>0.19934140799999983</v>
      </c>
      <c r="P75" s="78">
        <f t="shared" si="8"/>
        <v>7.2413817599999986E-2</v>
      </c>
      <c r="Q75" s="93">
        <f t="shared" si="9"/>
        <v>0.95682159936000011</v>
      </c>
      <c r="R75" s="80">
        <f t="shared" si="10"/>
        <v>13.21324618797615</v>
      </c>
      <c r="S75" s="80">
        <f t="shared" si="11"/>
        <v>1578.4370298510878</v>
      </c>
      <c r="T75" s="69">
        <f t="shared" si="12"/>
        <v>31.862079743999995</v>
      </c>
      <c r="U75" s="78">
        <f t="shared" si="13"/>
        <v>1.6314584457652024</v>
      </c>
      <c r="V75" s="69">
        <f t="shared" si="14"/>
        <v>101.80300701574862</v>
      </c>
      <c r="W75" s="80">
        <f t="shared" ca="1" si="15"/>
        <v>1.388045660510463</v>
      </c>
      <c r="X75" s="80">
        <f t="shared" ca="1" si="16"/>
        <v>34.456984561159089</v>
      </c>
      <c r="Y75" s="94">
        <f t="shared" ca="1" si="17"/>
        <v>6.2920394493023068E-8</v>
      </c>
      <c r="Z75" s="80">
        <f t="shared" ca="1" si="18"/>
        <v>14</v>
      </c>
      <c r="AA75" s="80">
        <f t="shared" ca="1" si="19"/>
        <v>40.592431488000003</v>
      </c>
      <c r="AB75" s="80">
        <f t="shared" ca="1" si="20"/>
        <v>7.0728696073549981</v>
      </c>
      <c r="AC75" s="80">
        <f t="shared" si="21"/>
        <v>16.606476694157031</v>
      </c>
      <c r="AD75" s="69">
        <f t="shared" si="22"/>
        <v>341.11286964705886</v>
      </c>
      <c r="AE75" s="69">
        <f t="shared" si="42"/>
        <v>366.14079569747901</v>
      </c>
      <c r="AF75" s="69">
        <f t="shared" si="23"/>
        <v>309.88008000000002</v>
      </c>
      <c r="AG75" s="95">
        <f t="shared" si="43"/>
        <v>331.15381714285706</v>
      </c>
      <c r="AH75" s="93">
        <f t="shared" si="24"/>
        <v>13.693317101454504</v>
      </c>
      <c r="AI75" s="81">
        <f t="shared" si="25"/>
        <v>2.9843475618664255</v>
      </c>
      <c r="AJ75" s="80">
        <f t="shared" si="26"/>
        <v>2.9748487680000002</v>
      </c>
      <c r="AK75" s="80">
        <f t="shared" si="27"/>
        <v>40.040139963564094</v>
      </c>
      <c r="AL75" s="78">
        <f t="shared" ca="1" si="35"/>
        <v>0.93990271881365339</v>
      </c>
      <c r="AM75" s="80">
        <f t="shared" ca="1" si="36"/>
        <v>34.076355623233049</v>
      </c>
      <c r="AN75" s="80">
        <f t="shared" si="37"/>
        <v>2.9233969811320755</v>
      </c>
      <c r="AO75" s="80">
        <f t="shared" si="38"/>
        <v>6.9739235900545777</v>
      </c>
      <c r="AP75" s="80">
        <f t="shared" si="39"/>
        <v>7.4533894351571579</v>
      </c>
      <c r="AQ75" s="80">
        <f t="shared" ca="1" si="40"/>
        <v>2.8516718443581253</v>
      </c>
      <c r="AR75" s="80">
        <f t="shared" si="28"/>
        <v>3.6445340219506988</v>
      </c>
      <c r="AS75" s="78">
        <f t="shared" si="29"/>
        <v>9.3409278414891481E-2</v>
      </c>
      <c r="AT75" s="96">
        <f t="shared" ca="1" si="30"/>
        <v>4</v>
      </c>
      <c r="AU75" s="97" t="str">
        <f t="shared" ca="1" si="31"/>
        <v>Silt mxture</v>
      </c>
      <c r="AV75" s="98">
        <f t="shared" si="32"/>
        <v>2</v>
      </c>
      <c r="AW75" s="99" t="str">
        <f t="shared" si="33"/>
        <v>Organic</v>
      </c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</row>
    <row r="76" spans="1:69">
      <c r="A76" s="25">
        <v>1.26</v>
      </c>
      <c r="C76" s="89">
        <f t="shared" si="0"/>
        <v>-4.1338080000000001</v>
      </c>
      <c r="D76" s="84">
        <f t="shared" si="1"/>
        <v>4.1338080000000001</v>
      </c>
      <c r="E76" s="90">
        <v>0.28110000000000002</v>
      </c>
      <c r="F76" s="91">
        <f t="shared" si="2"/>
        <v>2.9346839999999998</v>
      </c>
      <c r="G76" s="80">
        <f t="shared" si="3"/>
        <v>3.0152807999999998</v>
      </c>
      <c r="H76" s="81">
        <f t="shared" si="41"/>
        <v>3.416504914285714</v>
      </c>
      <c r="I76" s="14">
        <v>20.399999999999999</v>
      </c>
      <c r="J76" s="92">
        <f t="shared" si="4"/>
        <v>0.21297599999999997</v>
      </c>
      <c r="K76" s="14">
        <v>38.6</v>
      </c>
      <c r="L76" s="78">
        <f t="shared" si="5"/>
        <v>0.40298400000000001</v>
      </c>
      <c r="M76" s="81">
        <f t="shared" si="6"/>
        <v>0.12897480959999999</v>
      </c>
      <c r="N76" s="14">
        <f t="shared" si="34"/>
        <v>98</v>
      </c>
      <c r="O76" s="78">
        <f t="shared" si="7"/>
        <v>0.20255659199999984</v>
      </c>
      <c r="P76" s="78">
        <f t="shared" si="8"/>
        <v>7.358178239999999E-2</v>
      </c>
      <c r="Q76" s="93">
        <f t="shared" si="9"/>
        <v>0.92819898864000006</v>
      </c>
      <c r="R76" s="80">
        <f t="shared" si="10"/>
        <v>12.614521670516099</v>
      </c>
      <c r="S76" s="80">
        <f t="shared" si="11"/>
        <v>1553.7371833114587</v>
      </c>
      <c r="T76" s="69">
        <f t="shared" si="12"/>
        <v>32.375984255999995</v>
      </c>
      <c r="U76" s="78">
        <f t="shared" si="13"/>
        <v>1.6286786669581481</v>
      </c>
      <c r="V76" s="69">
        <f t="shared" si="14"/>
        <v>101.62954881818844</v>
      </c>
      <c r="W76" s="80">
        <f t="shared" ca="1" si="15"/>
        <v>1.3630831799591148</v>
      </c>
      <c r="X76" s="80">
        <f t="shared" ca="1" si="16"/>
        <v>34.309431684999964</v>
      </c>
      <c r="Y76" s="94">
        <f t="shared" ca="1" si="17"/>
        <v>5.6989150563838291E-8</v>
      </c>
      <c r="Z76" s="80">
        <f t="shared" ca="1" si="18"/>
        <v>14</v>
      </c>
      <c r="AA76" s="80">
        <f t="shared" ca="1" si="19"/>
        <v>39.378138912000004</v>
      </c>
      <c r="AB76" s="80">
        <f t="shared" ca="1" si="20"/>
        <v>6.2145046727438062</v>
      </c>
      <c r="AC76" s="80">
        <f t="shared" si="21"/>
        <v>16.654424605639797</v>
      </c>
      <c r="AD76" s="69">
        <f t="shared" si="22"/>
        <v>330.90873035294118</v>
      </c>
      <c r="AE76" s="69">
        <f t="shared" si="42"/>
        <v>378.11156732773105</v>
      </c>
      <c r="AF76" s="69">
        <f t="shared" si="23"/>
        <v>301.52807999999993</v>
      </c>
      <c r="AG76" s="95">
        <f t="shared" si="43"/>
        <v>341.6504914285714</v>
      </c>
      <c r="AH76" s="93">
        <f t="shared" si="24"/>
        <v>13.529811406026283</v>
      </c>
      <c r="AI76" s="81">
        <f t="shared" si="25"/>
        <v>2.8944120820862311</v>
      </c>
      <c r="AJ76" s="80">
        <f t="shared" si="26"/>
        <v>2.8946695679999999</v>
      </c>
      <c r="AK76" s="80">
        <f t="shared" si="27"/>
        <v>38.225823243988181</v>
      </c>
      <c r="AL76" s="78">
        <f t="shared" ca="1" si="35"/>
        <v>0.94534686262133105</v>
      </c>
      <c r="AM76" s="80">
        <f t="shared" ca="1" si="36"/>
        <v>33.039939552182119</v>
      </c>
      <c r="AN76" s="80">
        <f t="shared" si="37"/>
        <v>2.8446045283018866</v>
      </c>
      <c r="AO76" s="80">
        <f t="shared" si="38"/>
        <v>7.0632227685063356</v>
      </c>
      <c r="AP76" s="80">
        <f t="shared" si="39"/>
        <v>7.5718763821298181</v>
      </c>
      <c r="AQ76" s="80">
        <f t="shared" ca="1" si="40"/>
        <v>2.8658163355088671</v>
      </c>
      <c r="AR76" s="80">
        <f t="shared" si="28"/>
        <v>3.6574440437666254</v>
      </c>
      <c r="AS76" s="78">
        <f t="shared" si="29"/>
        <v>9.7417723934916281E-2</v>
      </c>
      <c r="AT76" s="96">
        <f t="shared" ca="1" si="30"/>
        <v>4</v>
      </c>
      <c r="AU76" s="97" t="str">
        <f t="shared" ca="1" si="31"/>
        <v>Silt mxture</v>
      </c>
      <c r="AV76" s="98">
        <f t="shared" si="32"/>
        <v>2</v>
      </c>
      <c r="AW76" s="99" t="str">
        <f t="shared" si="33"/>
        <v>Organic</v>
      </c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</row>
    <row r="77" spans="1:69">
      <c r="A77" s="25">
        <v>1.28</v>
      </c>
      <c r="C77" s="89">
        <f t="shared" ref="C77:C140" si="44">$N$2-D77</f>
        <v>-4.1994240000000005</v>
      </c>
      <c r="D77" s="84">
        <f t="shared" ref="D77:D140" si="45">A77*$D$11</f>
        <v>4.1994240000000005</v>
      </c>
      <c r="E77" s="90">
        <v>0.31909999999999999</v>
      </c>
      <c r="F77" s="91">
        <f t="shared" ref="F77:F140" si="46">$F$11*E77</f>
        <v>3.3314039999999996</v>
      </c>
      <c r="G77" s="80">
        <f t="shared" ref="G77:G140" si="47">F77+((1-$Q$1)*L77)</f>
        <v>3.4124183999999995</v>
      </c>
      <c r="H77" s="81">
        <f t="shared" si="41"/>
        <v>3.5512107428571418</v>
      </c>
      <c r="I77" s="14">
        <v>17.399999999999999</v>
      </c>
      <c r="J77" s="92">
        <f t="shared" ref="J77:J140" si="48">$J$11*I77</f>
        <v>0.18165599999999998</v>
      </c>
      <c r="K77" s="14">
        <v>38.799999999999997</v>
      </c>
      <c r="L77" s="78">
        <f t="shared" ref="L77:L140" si="49">$L$11*K77</f>
        <v>0.40507199999999993</v>
      </c>
      <c r="M77" s="81">
        <f t="shared" ref="M77:M140" si="50">IF(D77&gt;$N$3,(62.4/$M$11)*ABS(D77-$N$3),0)</f>
        <v>0.1310220288</v>
      </c>
      <c r="N77" s="14">
        <f t="shared" si="34"/>
        <v>98</v>
      </c>
      <c r="O77" s="78">
        <f t="shared" ref="O77:O140" si="51">(D77-D76)*(N77/2000)+O76</f>
        <v>0.20577177599999985</v>
      </c>
      <c r="P77" s="78">
        <f t="shared" ref="P77:P140" si="52">IF(D77&gt;$N$3,(((N77-62.4)/$P$11)*(D77-D76))+P76,O77)</f>
        <v>7.4749747199999994E-2</v>
      </c>
      <c r="Q77" s="93">
        <f t="shared" ref="Q77:Q140" si="53">$Q$11*(G77-O77)</f>
        <v>1.0581933859199999</v>
      </c>
      <c r="R77" s="80">
        <f t="shared" ref="R77:R140" si="54">Q77/P77</f>
        <v>14.156481132821812</v>
      </c>
      <c r="S77" s="80">
        <f t="shared" ref="S77:S140" si="55">AD77/J77</f>
        <v>2076.7414453692695</v>
      </c>
      <c r="T77" s="69">
        <f t="shared" ref="T77:T140" si="56">$T$11*P77*2000</f>
        <v>32.889888767999999</v>
      </c>
      <c r="U77" s="78">
        <f t="shared" ref="U77:U140" si="57">MAX(1.4,(0.27*(LOG(AO77))+0.36*(LOG(AN77))+1.236))</f>
        <v>1.6148629249341839</v>
      </c>
      <c r="V77" s="69">
        <f t="shared" ref="V77:V140" si="58">62.4*U77</f>
        <v>100.76744651589307</v>
      </c>
      <c r="W77" s="80">
        <f t="shared" ref="W77:W140" ca="1" si="59">AN77/(10^(1.1268-0.2817*AQ77))</f>
        <v>1.4488597504701859</v>
      </c>
      <c r="X77" s="80">
        <f t="shared" ref="X77:X140" ca="1" si="60">17.6+11*LOG(AM77)</f>
        <v>34.398592697564084</v>
      </c>
      <c r="Y77" s="94">
        <f t="shared" ref="Y77:Y140" ca="1" si="61">IF(AND(AQ77&gt;1,AQ77&lt;=3.27),$Y$11*10^(0.952-3.04*AQ77),IF(AND(AQ77&gt;3.27,AQ77&lt;4),$Y$11*10^(-4.52-1.37*AQ77),"N/A"))</f>
        <v>1.1211241555769351E-7</v>
      </c>
      <c r="Z77" s="80">
        <f t="shared" ref="Z77:Z140" ca="1" si="62">IF(AND(AQ77&gt;2.2,AM77&lt;14), AM77, IF(AND(AQ77&gt;2.2,AM77&gt;14), 14, IF(AQ77&lt;2.2, 0.0188*(10^(0.55*AQ77+1.68)), "N/A")))</f>
        <v>14</v>
      </c>
      <c r="AA77" s="80">
        <f t="shared" ref="AA77:AA140" ca="1" si="63">Z77*(G77-O77)</f>
        <v>44.893052735999994</v>
      </c>
      <c r="AB77" s="80">
        <f t="shared" ref="AB77:AB140" ca="1" si="64">$AB$11*Y77*AA77*2000/62.4</f>
        <v>13.937728386439055</v>
      </c>
      <c r="AC77" s="80">
        <f t="shared" ref="AC77:AC140" si="65">10.5+7*LOG(AP77)</f>
        <v>15.772390508805858</v>
      </c>
      <c r="AD77" s="69">
        <f t="shared" ref="AD77:AD140" si="66">$AD$11*(G77-O77)/$Q$2</f>
        <v>377.252544</v>
      </c>
      <c r="AE77" s="69">
        <f t="shared" si="42"/>
        <v>393.58105492436977</v>
      </c>
      <c r="AF77" s="69">
        <f t="shared" ref="AF77:AF140" si="67">$AF$11*G77/$Q$3</f>
        <v>341.24183999999997</v>
      </c>
      <c r="AG77" s="95">
        <f t="shared" si="43"/>
        <v>355.12107428571426</v>
      </c>
      <c r="AH77" s="93">
        <f t="shared" ref="AH77:AH140" si="68">(AK77+10)/((J77/P77)+0.67)</f>
        <v>17.062969623336404</v>
      </c>
      <c r="AI77" s="81">
        <f t="shared" ref="AI77:AI140" si="69">J77/P77</f>
        <v>2.4301888207589819</v>
      </c>
      <c r="AJ77" s="80">
        <f t="shared" ref="AJ77:AJ140" si="70">$AJ$11*G77</f>
        <v>3.2759216639999993</v>
      </c>
      <c r="AK77" s="80">
        <f t="shared" ref="AK77:AK140" si="71">(G77-O77)/P77</f>
        <v>42.898427675217611</v>
      </c>
      <c r="AL77" s="78">
        <f t="shared" ca="1" si="35"/>
        <v>0.90857259955602965</v>
      </c>
      <c r="AM77" s="80">
        <f t="shared" ca="1" si="36"/>
        <v>33.662377864025856</v>
      </c>
      <c r="AN77" s="80">
        <f t="shared" si="37"/>
        <v>3.2192626415094332</v>
      </c>
      <c r="AO77" s="80">
        <f t="shared" si="38"/>
        <v>5.3233800403842624</v>
      </c>
      <c r="AP77" s="80">
        <f t="shared" si="39"/>
        <v>5.6649834328611073</v>
      </c>
      <c r="AQ77" s="80">
        <f t="shared" ca="1" si="40"/>
        <v>2.7691513598013953</v>
      </c>
      <c r="AR77" s="80">
        <f t="shared" ref="AR77:AR140" si="72">SQRT(((3.47-LOG(AN77))^2)+((LOG(AO77)+1.22)^2))</f>
        <v>3.544366341629194</v>
      </c>
      <c r="AS77" s="78">
        <f t="shared" ref="AS77:AS140" si="73">(L77-M77)/(G77-O77)</f>
        <v>8.5463103152335379E-2</v>
      </c>
      <c r="AT77" s="96">
        <f t="shared" ref="AT77:AT140" ca="1" si="74">IF(AND((0.005*(AP77-1)-0.0003*((AP77-1)^2)-0.002)&gt;0,AM77&gt;(1/(0.005*(AP77-1)-0.0003*((AP77-1)^2)-0.002)),AP77&gt;=4.5),9,IF(AND((0.005*(AP77-1)-0.0003*((AP77-1)^2)-0.002)&gt;0,AM77&gt;(1/(0.005*(AP77-1)-0.0003*((AP77-1)^2)-0.002)),AP77&lt;4.5),8,IF(AM77&lt;12*EXP(-1.4*AP77),1,IF(AQ77&gt;3.6,2,IF(AQ77&gt;2.95,3,IF(AQ77&gt;2.6,4,IF(AQ77&gt;2.05,5,IF(AQ77&gt;1.31,6,7))))))))</f>
        <v>4</v>
      </c>
      <c r="AU77" s="97" t="str">
        <f t="shared" ref="AU77:AU140" ca="1" si="75">IF(AT77=9,"Very stiff fine-grained",IF(AT77=8,"Very stiff sand to clayey sand",IF(AT77=1,"Sensitive fine-grained", IF(AT77=2,"Organic",IF(AT77=3,"Clay",IF(AT77=4,"Silt mxture",IF(AT77=5,"Sand mixture",IF(AT77=6,"Sand","Gravelly sand to sand"))))))))</f>
        <v>Silt mxture</v>
      </c>
      <c r="AV77" s="98">
        <f t="shared" ref="AV77:AV140" si="76">IF(AND((0.005*(AO77-1)-0.0003*((AO77-1)^2)-0.002)&gt;0,AN77&gt;(1/(0.005*(AO77-1)-0.0003*((AO77-1)^2)-0.002)),AO77&gt;=4.5),9,IF(AND((0.005*(AO77-1)-0.0003*((AO77-1)^2)-0.002)&gt;0,AN77&gt;(1/(0.005*(AO77-1)-0.0003*((AO77-1)^2)-0.002)),AO77&lt;4.5),8,IF(AN77&lt;12*EXP(-1.4*AO77),1,IF(AR77&gt;3.6,2,IF(AR77&gt;2.95,3,IF(AR77&gt;2.6,4,IF(AR77&gt;2.05,5,IF(AR77&gt;1.31,6,7))))))))</f>
        <v>3</v>
      </c>
      <c r="AW77" s="99" t="str">
        <f t="shared" ref="AW77:AW140" si="77">IF(AV77=9,"Very stiff fine-grained",IF(AV77=8,"Very stiff sand to clayey sand",IF(AV77=1,"Sensitive fine-grained", IF(AV77=2,"Organic",IF(AV77=3,"Clay",IF(AV77=4,"Silt mxture",IF(AV77=5,"Sand mixture",IF(AV77=6,"Sand","Gravelly sand to sand"))))))))</f>
        <v>Clay</v>
      </c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</row>
    <row r="78" spans="1:69">
      <c r="A78" s="25">
        <v>1.3</v>
      </c>
      <c r="C78" s="89">
        <f t="shared" si="44"/>
        <v>-4.2650399999999999</v>
      </c>
      <c r="D78" s="84">
        <f t="shared" si="45"/>
        <v>4.2650399999999999</v>
      </c>
      <c r="E78" s="90">
        <v>0.34389999999999998</v>
      </c>
      <c r="F78" s="91">
        <f t="shared" si="46"/>
        <v>3.5903159999999996</v>
      </c>
      <c r="G78" s="80">
        <f t="shared" si="47"/>
        <v>3.6702863999999997</v>
      </c>
      <c r="H78" s="81">
        <f t="shared" si="41"/>
        <v>3.6893468571428576</v>
      </c>
      <c r="I78" s="14">
        <v>15</v>
      </c>
      <c r="J78" s="92">
        <f t="shared" si="48"/>
        <v>0.15659999999999999</v>
      </c>
      <c r="K78" s="14">
        <v>38.299999999999997</v>
      </c>
      <c r="L78" s="78">
        <f t="shared" si="49"/>
        <v>0.39985199999999993</v>
      </c>
      <c r="M78" s="81">
        <f t="shared" si="50"/>
        <v>0.133069248</v>
      </c>
      <c r="N78" s="14">
        <f t="shared" ref="N78:N141" si="78">IF(C78&gt;-11.5,98,IF(C78&gt;-26.5,115,IF(C78&gt;-39.5,117,IF(C78&gt;-49.5,120,119))))</f>
        <v>98</v>
      </c>
      <c r="O78" s="78">
        <f t="shared" si="51"/>
        <v>0.20898695999999983</v>
      </c>
      <c r="P78" s="78">
        <f t="shared" si="52"/>
        <v>7.5917711999999984E-2</v>
      </c>
      <c r="Q78" s="93">
        <f t="shared" si="53"/>
        <v>1.1422288152</v>
      </c>
      <c r="R78" s="80">
        <f t="shared" si="54"/>
        <v>15.045616959583821</v>
      </c>
      <c r="S78" s="80">
        <f t="shared" si="55"/>
        <v>2600.3301329727292</v>
      </c>
      <c r="T78" s="69">
        <f t="shared" si="56"/>
        <v>33.403793279999995</v>
      </c>
      <c r="U78" s="78">
        <f t="shared" si="57"/>
        <v>1.6003066589915802</v>
      </c>
      <c r="V78" s="69">
        <f t="shared" si="58"/>
        <v>99.859135521074606</v>
      </c>
      <c r="W78" s="80">
        <f t="shared" ca="1" si="59"/>
        <v>1.4919237249570361</v>
      </c>
      <c r="X78" s="80">
        <f t="shared" ca="1" si="60"/>
        <v>34.374816678469024</v>
      </c>
      <c r="Y78" s="94">
        <f t="shared" ca="1" si="61"/>
        <v>1.7939206160856078E-7</v>
      </c>
      <c r="Z78" s="80">
        <f t="shared" ca="1" si="62"/>
        <v>14</v>
      </c>
      <c r="AA78" s="80">
        <f t="shared" ca="1" si="63"/>
        <v>48.458192159999996</v>
      </c>
      <c r="AB78" s="80">
        <f t="shared" ca="1" si="64"/>
        <v>24.072964597124852</v>
      </c>
      <c r="AC78" s="80">
        <f t="shared" si="65"/>
        <v>15.088868099286291</v>
      </c>
      <c r="AD78" s="69">
        <f t="shared" si="66"/>
        <v>407.21169882352939</v>
      </c>
      <c r="AE78" s="69">
        <f t="shared" si="42"/>
        <v>409.4541055462185</v>
      </c>
      <c r="AF78" s="69">
        <f t="shared" si="67"/>
        <v>367.02863999999994</v>
      </c>
      <c r="AG78" s="95">
        <f t="shared" si="43"/>
        <v>368.93468571428565</v>
      </c>
      <c r="AH78" s="93">
        <f t="shared" si="68"/>
        <v>20.343090472211262</v>
      </c>
      <c r="AI78" s="81">
        <f t="shared" si="69"/>
        <v>2.062759741758287</v>
      </c>
      <c r="AJ78" s="80">
        <f t="shared" si="70"/>
        <v>3.5234749439999997</v>
      </c>
      <c r="AK78" s="80">
        <f t="shared" si="71"/>
        <v>45.592778665405518</v>
      </c>
      <c r="AL78" s="78">
        <f t="shared" ca="1" si="35"/>
        <v>0.88304184891857651</v>
      </c>
      <c r="AM78" s="80">
        <f t="shared" ca="1" si="36"/>
        <v>33.495258545821663</v>
      </c>
      <c r="AN78" s="80">
        <f t="shared" si="37"/>
        <v>3.4625343396226409</v>
      </c>
      <c r="AO78" s="80">
        <f t="shared" si="38"/>
        <v>4.266697007623165</v>
      </c>
      <c r="AP78" s="80">
        <f t="shared" si="39"/>
        <v>4.5243124067878968</v>
      </c>
      <c r="AQ78" s="80">
        <f t="shared" ca="1" si="40"/>
        <v>2.7019969154006116</v>
      </c>
      <c r="AR78" s="80">
        <f t="shared" si="72"/>
        <v>3.4657309019713884</v>
      </c>
      <c r="AS78" s="78">
        <f t="shared" si="73"/>
        <v>7.7075894941929637E-2</v>
      </c>
      <c r="AT78" s="96">
        <f t="shared" ca="1" si="74"/>
        <v>4</v>
      </c>
      <c r="AU78" s="97" t="str">
        <f t="shared" ca="1" si="75"/>
        <v>Silt mxture</v>
      </c>
      <c r="AV78" s="98">
        <f t="shared" si="76"/>
        <v>3</v>
      </c>
      <c r="AW78" s="99" t="str">
        <f t="shared" si="77"/>
        <v>Clay</v>
      </c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</row>
    <row r="79" spans="1:69">
      <c r="A79" s="25">
        <v>1.32</v>
      </c>
      <c r="C79" s="89">
        <f t="shared" si="44"/>
        <v>-4.3306560000000003</v>
      </c>
      <c r="D79" s="84">
        <f t="shared" si="45"/>
        <v>4.3306560000000003</v>
      </c>
      <c r="E79" s="90">
        <v>0.39369999999999999</v>
      </c>
      <c r="F79" s="91">
        <f t="shared" si="46"/>
        <v>4.1102279999999993</v>
      </c>
      <c r="G79" s="80">
        <f t="shared" si="47"/>
        <v>4.1908247999999997</v>
      </c>
      <c r="H79" s="81">
        <f t="shared" si="41"/>
        <v>3.8403390857142861</v>
      </c>
      <c r="I79" s="14">
        <v>14.5</v>
      </c>
      <c r="J79" s="92">
        <f t="shared" si="48"/>
        <v>0.15137999999999999</v>
      </c>
      <c r="K79" s="14">
        <v>38.6</v>
      </c>
      <c r="L79" s="78">
        <f t="shared" si="49"/>
        <v>0.40298400000000001</v>
      </c>
      <c r="M79" s="81">
        <f t="shared" si="50"/>
        <v>0.13511646720000001</v>
      </c>
      <c r="N79" s="14">
        <f t="shared" si="78"/>
        <v>98</v>
      </c>
      <c r="O79" s="78">
        <f t="shared" si="51"/>
        <v>0.21220214399999984</v>
      </c>
      <c r="P79" s="78">
        <f t="shared" si="52"/>
        <v>7.7085676799999989E-2</v>
      </c>
      <c r="Q79" s="93">
        <f t="shared" si="53"/>
        <v>1.3129454764799999</v>
      </c>
      <c r="R79" s="80">
        <f t="shared" si="54"/>
        <v>17.032288370334449</v>
      </c>
      <c r="S79" s="80">
        <f t="shared" si="55"/>
        <v>3092.041575155627</v>
      </c>
      <c r="T79" s="69">
        <f t="shared" si="56"/>
        <v>33.917697791999998</v>
      </c>
      <c r="U79" s="78">
        <f t="shared" si="57"/>
        <v>1.6015153392219768</v>
      </c>
      <c r="V79" s="69">
        <f t="shared" si="58"/>
        <v>99.934557167451345</v>
      </c>
      <c r="W79" s="80">
        <f t="shared" ca="1" si="59"/>
        <v>1.628323474615013</v>
      </c>
      <c r="X79" s="80">
        <f t="shared" ca="1" si="60"/>
        <v>34.644499930734099</v>
      </c>
      <c r="Y79" s="94">
        <f t="shared" ca="1" si="61"/>
        <v>2.9199689499936942E-7</v>
      </c>
      <c r="Z79" s="80">
        <f t="shared" ca="1" si="62"/>
        <v>14</v>
      </c>
      <c r="AA79" s="80">
        <f t="shared" ca="1" si="63"/>
        <v>55.700717183999998</v>
      </c>
      <c r="AB79" s="80">
        <f t="shared" ca="1" si="64"/>
        <v>45.039977908521287</v>
      </c>
      <c r="AC79" s="80">
        <f t="shared" si="65"/>
        <v>14.562350246763977</v>
      </c>
      <c r="AD79" s="69">
        <f t="shared" si="66"/>
        <v>468.07325364705878</v>
      </c>
      <c r="AE79" s="69">
        <f t="shared" si="42"/>
        <v>426.83964020168065</v>
      </c>
      <c r="AF79" s="69">
        <f t="shared" si="67"/>
        <v>419.08247999999992</v>
      </c>
      <c r="AG79" s="95">
        <f t="shared" si="43"/>
        <v>384.03390857142853</v>
      </c>
      <c r="AH79" s="93">
        <f t="shared" si="68"/>
        <v>23.393292447978851</v>
      </c>
      <c r="AI79" s="81">
        <f t="shared" si="69"/>
        <v>1.9637889460678641</v>
      </c>
      <c r="AJ79" s="80">
        <f t="shared" si="70"/>
        <v>4.023191808</v>
      </c>
      <c r="AK79" s="80">
        <f t="shared" si="71"/>
        <v>51.612995061619543</v>
      </c>
      <c r="AL79" s="78">
        <f t="shared" ref="AL79:AL142" ca="1" si="79">MIN(1,((0.381*AQ79)+(0.05*(P79/1.06)-0.15)))</f>
        <v>0.85658046800026311</v>
      </c>
      <c r="AM79" s="80">
        <f t="shared" ref="AM79:AM142" ca="1" si="80">((G79-O79)/1.06)*((1.06/P79)^AL79)</f>
        <v>35.440512514242016</v>
      </c>
      <c r="AN79" s="80">
        <f t="shared" ref="AN79:AN142" si="81">G79/1.06</f>
        <v>3.953608301886792</v>
      </c>
      <c r="AO79" s="80">
        <f t="shared" ref="AO79:AO142" si="82">100*(J79/G79)</f>
        <v>3.6121767724577749</v>
      </c>
      <c r="AP79" s="80">
        <f t="shared" ref="AP79:AP142" si="83">100*(J79/(G79-O79))</f>
        <v>3.8048343129929636</v>
      </c>
      <c r="AQ79" s="80">
        <f t="shared" ref="AQ79:AQ142" ca="1" si="84">SQRT(((3.47-LOG(AM79))^2)+((LOG(AP79)+1.22)^2))</f>
        <v>2.6323998718374657</v>
      </c>
      <c r="AR79" s="80">
        <f t="shared" si="72"/>
        <v>3.378554150288648</v>
      </c>
      <c r="AS79" s="78">
        <f t="shared" si="73"/>
        <v>6.7326699704994594E-2</v>
      </c>
      <c r="AT79" s="96">
        <f t="shared" ca="1" si="74"/>
        <v>4</v>
      </c>
      <c r="AU79" s="97" t="str">
        <f t="shared" ca="1" si="75"/>
        <v>Silt mxture</v>
      </c>
      <c r="AV79" s="98">
        <f t="shared" si="76"/>
        <v>3</v>
      </c>
      <c r="AW79" s="99" t="str">
        <f t="shared" si="77"/>
        <v>Clay</v>
      </c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</row>
    <row r="80" spans="1:69">
      <c r="A80" s="25">
        <v>1.34</v>
      </c>
      <c r="C80" s="89">
        <f t="shared" si="44"/>
        <v>-4.3962720000000006</v>
      </c>
      <c r="D80" s="84">
        <f t="shared" si="45"/>
        <v>4.3962720000000006</v>
      </c>
      <c r="E80" s="90">
        <v>0.40050000000000002</v>
      </c>
      <c r="F80" s="91">
        <f t="shared" si="46"/>
        <v>4.1812199999999997</v>
      </c>
      <c r="G80" s="80">
        <f t="shared" si="47"/>
        <v>4.2618168000000001</v>
      </c>
      <c r="H80" s="81">
        <f t="shared" ref="H80:H143" si="85">AVERAGE(G77:G83)</f>
        <v>3.9753133714285718</v>
      </c>
      <c r="I80" s="14">
        <v>14.5</v>
      </c>
      <c r="J80" s="92">
        <f t="shared" si="48"/>
        <v>0.15137999999999999</v>
      </c>
      <c r="K80" s="14">
        <v>38.6</v>
      </c>
      <c r="L80" s="78">
        <f t="shared" si="49"/>
        <v>0.40298400000000001</v>
      </c>
      <c r="M80" s="81">
        <f t="shared" si="50"/>
        <v>0.13716368640000001</v>
      </c>
      <c r="N80" s="14">
        <f t="shared" si="78"/>
        <v>98</v>
      </c>
      <c r="O80" s="78">
        <f t="shared" si="51"/>
        <v>0.21541732799999985</v>
      </c>
      <c r="P80" s="78">
        <f t="shared" si="52"/>
        <v>7.8253641599999993E-2</v>
      </c>
      <c r="Q80" s="93">
        <f t="shared" si="53"/>
        <v>1.3353118257600001</v>
      </c>
      <c r="R80" s="80">
        <f t="shared" si="54"/>
        <v>17.063893749322972</v>
      </c>
      <c r="S80" s="80">
        <f t="shared" si="55"/>
        <v>3144.7152642745568</v>
      </c>
      <c r="T80" s="69">
        <f t="shared" si="56"/>
        <v>34.431602303999995</v>
      </c>
      <c r="U80" s="78">
        <f t="shared" si="57"/>
        <v>1.602171913681574</v>
      </c>
      <c r="V80" s="69">
        <f t="shared" si="58"/>
        <v>99.975527413730219</v>
      </c>
      <c r="W80" s="80">
        <f t="shared" ca="1" si="59"/>
        <v>1.6507451917276597</v>
      </c>
      <c r="X80" s="80">
        <f t="shared" ca="1" si="60"/>
        <v>34.641514078006487</v>
      </c>
      <c r="Y80" s="94">
        <f t="shared" ca="1" si="61"/>
        <v>3.020026494299832E-7</v>
      </c>
      <c r="Z80" s="80">
        <f t="shared" ca="1" si="62"/>
        <v>14</v>
      </c>
      <c r="AA80" s="80">
        <f t="shared" ca="1" si="63"/>
        <v>56.649592607999999</v>
      </c>
      <c r="AB80" s="80">
        <f t="shared" ca="1" si="64"/>
        <v>47.376905695602069</v>
      </c>
      <c r="AC80" s="80">
        <f t="shared" si="65"/>
        <v>14.510998218992784</v>
      </c>
      <c r="AD80" s="69">
        <f t="shared" si="66"/>
        <v>476.04699670588235</v>
      </c>
      <c r="AE80" s="69">
        <f t="shared" ref="AE80:AE143" si="86">AVERAGE(AD77:AD83)</f>
        <v>442.34071099159661</v>
      </c>
      <c r="AF80" s="69">
        <f t="shared" si="67"/>
        <v>426.18168000000003</v>
      </c>
      <c r="AG80" s="95">
        <f t="shared" ref="AG80:AG143" si="87">AVERAGE(AF77:AF83)</f>
        <v>397.53133714285707</v>
      </c>
      <c r="AH80" s="93">
        <f t="shared" si="68"/>
        <v>23.693328652335339</v>
      </c>
      <c r="AI80" s="81">
        <f t="shared" si="69"/>
        <v>1.9344786632907318</v>
      </c>
      <c r="AJ80" s="80">
        <f t="shared" si="70"/>
        <v>4.0913441280000002</v>
      </c>
      <c r="AK80" s="80">
        <f t="shared" si="71"/>
        <v>51.708768937342342</v>
      </c>
      <c r="AL80" s="78">
        <f t="shared" ca="1" si="79"/>
        <v>0.85480168239353493</v>
      </c>
      <c r="AM80" s="80">
        <f t="shared" ca="1" si="80"/>
        <v>35.418368534943447</v>
      </c>
      <c r="AN80" s="80">
        <f t="shared" si="81"/>
        <v>4.0205818867924528</v>
      </c>
      <c r="AO80" s="80">
        <f t="shared" si="82"/>
        <v>3.5520062711283127</v>
      </c>
      <c r="AP80" s="80">
        <f t="shared" si="83"/>
        <v>3.7411036910099713</v>
      </c>
      <c r="AQ80" s="80">
        <f t="shared" ca="1" si="84"/>
        <v>2.6275865430028893</v>
      </c>
      <c r="AR80" s="80">
        <f t="shared" si="72"/>
        <v>3.3685126165803925</v>
      </c>
      <c r="AS80" s="78">
        <f t="shared" si="73"/>
        <v>6.5693047717954034E-2</v>
      </c>
      <c r="AT80" s="96">
        <f t="shared" ca="1" si="74"/>
        <v>4</v>
      </c>
      <c r="AU80" s="97" t="str">
        <f t="shared" ca="1" si="75"/>
        <v>Silt mxture</v>
      </c>
      <c r="AV80" s="98">
        <f t="shared" si="76"/>
        <v>3</v>
      </c>
      <c r="AW80" s="99" t="str">
        <f t="shared" si="77"/>
        <v>Clay</v>
      </c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</row>
    <row r="81" spans="1:69">
      <c r="A81" s="25">
        <v>1.36</v>
      </c>
      <c r="C81" s="89">
        <f t="shared" si="44"/>
        <v>-4.461888000000001</v>
      </c>
      <c r="D81" s="84">
        <f t="shared" si="45"/>
        <v>4.461888000000001</v>
      </c>
      <c r="E81" s="90">
        <v>0.39240000000000003</v>
      </c>
      <c r="F81" s="91">
        <f t="shared" si="46"/>
        <v>4.0966560000000003</v>
      </c>
      <c r="G81" s="80">
        <f t="shared" si="47"/>
        <v>4.1760000000000002</v>
      </c>
      <c r="H81" s="81">
        <f t="shared" si="85"/>
        <v>4.0182366857142862</v>
      </c>
      <c r="I81" s="14">
        <v>15</v>
      </c>
      <c r="J81" s="92">
        <f t="shared" si="48"/>
        <v>0.15659999999999999</v>
      </c>
      <c r="K81" s="14">
        <v>38</v>
      </c>
      <c r="L81" s="78">
        <f t="shared" si="49"/>
        <v>0.39671999999999996</v>
      </c>
      <c r="M81" s="81">
        <f t="shared" si="50"/>
        <v>0.13921090560000002</v>
      </c>
      <c r="N81" s="14">
        <f t="shared" si="78"/>
        <v>98</v>
      </c>
      <c r="O81" s="78">
        <f t="shared" si="51"/>
        <v>0.21863251199999986</v>
      </c>
      <c r="P81" s="78">
        <f t="shared" si="52"/>
        <v>7.9421606399999997E-2</v>
      </c>
      <c r="Q81" s="93">
        <f t="shared" si="53"/>
        <v>1.3059312710400002</v>
      </c>
      <c r="R81" s="80">
        <f t="shared" si="54"/>
        <v>16.443022626145222</v>
      </c>
      <c r="S81" s="80">
        <f t="shared" si="55"/>
        <v>2973.0054000450759</v>
      </c>
      <c r="T81" s="69">
        <f t="shared" si="56"/>
        <v>34.945506815999998</v>
      </c>
      <c r="U81" s="78">
        <f t="shared" si="57"/>
        <v>1.6053521071890808</v>
      </c>
      <c r="V81" s="69">
        <f t="shared" si="58"/>
        <v>100.17397148859864</v>
      </c>
      <c r="W81" s="80">
        <f t="shared" ca="1" si="59"/>
        <v>1.6397956930165272</v>
      </c>
      <c r="X81" s="80">
        <f t="shared" ca="1" si="60"/>
        <v>34.574929492463127</v>
      </c>
      <c r="Y81" s="94">
        <f t="shared" ca="1" si="61"/>
        <v>2.6053464654215607E-7</v>
      </c>
      <c r="Z81" s="80">
        <f t="shared" ca="1" si="62"/>
        <v>14</v>
      </c>
      <c r="AA81" s="80">
        <f t="shared" ca="1" si="63"/>
        <v>55.40314483200001</v>
      </c>
      <c r="AB81" s="80">
        <f t="shared" ca="1" si="64"/>
        <v>39.972291940049544</v>
      </c>
      <c r="AC81" s="80">
        <f t="shared" si="65"/>
        <v>14.681697633717576</v>
      </c>
      <c r="AD81" s="69">
        <f t="shared" si="66"/>
        <v>465.57264564705883</v>
      </c>
      <c r="AE81" s="69">
        <f t="shared" si="86"/>
        <v>447.01225573109241</v>
      </c>
      <c r="AF81" s="69">
        <f t="shared" si="67"/>
        <v>417.6</v>
      </c>
      <c r="AG81" s="95">
        <f t="shared" si="87"/>
        <v>401.82366857142853</v>
      </c>
      <c r="AH81" s="93">
        <f t="shared" si="68"/>
        <v>22.64681126720853</v>
      </c>
      <c r="AI81" s="81">
        <f t="shared" si="69"/>
        <v>1.9717556355042447</v>
      </c>
      <c r="AJ81" s="80">
        <f t="shared" si="70"/>
        <v>4.0089600000000001</v>
      </c>
      <c r="AK81" s="80">
        <f t="shared" si="71"/>
        <v>49.827341291349157</v>
      </c>
      <c r="AL81" s="78">
        <f t="shared" ca="1" si="79"/>
        <v>0.86289603398384007</v>
      </c>
      <c r="AM81" s="80">
        <f t="shared" ca="1" si="80"/>
        <v>34.928135921265387</v>
      </c>
      <c r="AN81" s="80">
        <f t="shared" si="81"/>
        <v>3.939622641509434</v>
      </c>
      <c r="AO81" s="80">
        <f t="shared" si="82"/>
        <v>3.75</v>
      </c>
      <c r="AP81" s="80">
        <f t="shared" si="83"/>
        <v>3.9571760892780645</v>
      </c>
      <c r="AQ81" s="80">
        <f t="shared" ca="1" si="84"/>
        <v>2.6486869600922853</v>
      </c>
      <c r="AR81" s="80">
        <f t="shared" si="72"/>
        <v>3.388444968429341</v>
      </c>
      <c r="AS81" s="78">
        <f t="shared" si="73"/>
        <v>6.5070806585653104E-2</v>
      </c>
      <c r="AT81" s="96">
        <f t="shared" ca="1" si="74"/>
        <v>4</v>
      </c>
      <c r="AU81" s="97" t="str">
        <f t="shared" ca="1" si="75"/>
        <v>Silt mxture</v>
      </c>
      <c r="AV81" s="98">
        <f t="shared" si="76"/>
        <v>3</v>
      </c>
      <c r="AW81" s="99" t="str">
        <f t="shared" si="77"/>
        <v>Clay</v>
      </c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</row>
    <row r="82" spans="1:69">
      <c r="A82" s="25">
        <v>1.38</v>
      </c>
      <c r="C82" s="89">
        <f t="shared" si="44"/>
        <v>-4.5275039999999995</v>
      </c>
      <c r="D82" s="84">
        <f t="shared" si="45"/>
        <v>4.5275039999999995</v>
      </c>
      <c r="E82" s="90">
        <v>0.3906</v>
      </c>
      <c r="F82" s="91">
        <f t="shared" si="46"/>
        <v>4.0778639999999999</v>
      </c>
      <c r="G82" s="80">
        <f t="shared" si="47"/>
        <v>4.1557464</v>
      </c>
      <c r="H82" s="81">
        <f t="shared" si="85"/>
        <v>4.0063649142857143</v>
      </c>
      <c r="I82" s="14">
        <v>16.100000000000001</v>
      </c>
      <c r="J82" s="92">
        <f t="shared" si="48"/>
        <v>0.16808400000000001</v>
      </c>
      <c r="K82" s="14">
        <v>37.299999999999997</v>
      </c>
      <c r="L82" s="78">
        <f t="shared" si="49"/>
        <v>0.38941199999999998</v>
      </c>
      <c r="M82" s="81">
        <f t="shared" si="50"/>
        <v>0.14125812479999997</v>
      </c>
      <c r="N82" s="14">
        <f t="shared" si="78"/>
        <v>98</v>
      </c>
      <c r="O82" s="78">
        <f t="shared" si="51"/>
        <v>0.22184769599999979</v>
      </c>
      <c r="P82" s="78">
        <f t="shared" si="52"/>
        <v>8.0589571199999974E-2</v>
      </c>
      <c r="Q82" s="93">
        <f t="shared" si="53"/>
        <v>1.2981865723200001</v>
      </c>
      <c r="R82" s="80">
        <f t="shared" si="54"/>
        <v>16.108617442550688</v>
      </c>
      <c r="S82" s="80">
        <f t="shared" si="55"/>
        <v>2753.4542980610536</v>
      </c>
      <c r="T82" s="69">
        <f t="shared" si="56"/>
        <v>35.459411327999995</v>
      </c>
      <c r="U82" s="78">
        <f t="shared" si="57"/>
        <v>1.6134604230333469</v>
      </c>
      <c r="V82" s="69">
        <f t="shared" si="58"/>
        <v>100.67993039728084</v>
      </c>
      <c r="W82" s="80">
        <f t="shared" ca="1" si="59"/>
        <v>1.6552718886116193</v>
      </c>
      <c r="X82" s="80">
        <f t="shared" ca="1" si="60"/>
        <v>34.590083115894458</v>
      </c>
      <c r="Y82" s="94">
        <f t="shared" ca="1" si="61"/>
        <v>2.23384997866647E-7</v>
      </c>
      <c r="Z82" s="80">
        <f t="shared" ca="1" si="62"/>
        <v>14</v>
      </c>
      <c r="AA82" s="80">
        <f t="shared" ca="1" si="63"/>
        <v>55.074581856000002</v>
      </c>
      <c r="AB82" s="80">
        <f t="shared" ca="1" si="64"/>
        <v>34.069390201132713</v>
      </c>
      <c r="AC82" s="80">
        <f t="shared" si="65"/>
        <v>14.914922412914144</v>
      </c>
      <c r="AD82" s="69">
        <f t="shared" si="66"/>
        <v>462.81161223529415</v>
      </c>
      <c r="AE82" s="69">
        <f t="shared" si="86"/>
        <v>445.23731979831933</v>
      </c>
      <c r="AF82" s="69">
        <f t="shared" si="67"/>
        <v>415.57463999999999</v>
      </c>
      <c r="AG82" s="95">
        <f t="shared" si="87"/>
        <v>400.63649142857139</v>
      </c>
      <c r="AH82" s="93">
        <f t="shared" si="68"/>
        <v>21.34282910523147</v>
      </c>
      <c r="AI82" s="81">
        <f t="shared" si="69"/>
        <v>2.0856792944444908</v>
      </c>
      <c r="AJ82" s="80">
        <f t="shared" si="70"/>
        <v>3.9895165439999998</v>
      </c>
      <c r="AK82" s="80">
        <f t="shared" si="71"/>
        <v>48.813992250153596</v>
      </c>
      <c r="AL82" s="78">
        <f t="shared" ca="1" si="79"/>
        <v>0.87132453933741172</v>
      </c>
      <c r="AM82" s="80">
        <f t="shared" ca="1" si="80"/>
        <v>35.039105486847603</v>
      </c>
      <c r="AN82" s="80">
        <f t="shared" si="81"/>
        <v>3.920515471698113</v>
      </c>
      <c r="AO82" s="80">
        <f t="shared" si="82"/>
        <v>4.0446163894890219</v>
      </c>
      <c r="AP82" s="80">
        <f t="shared" si="83"/>
        <v>4.2727078821092084</v>
      </c>
      <c r="AQ82" s="80">
        <f t="shared" ca="1" si="84"/>
        <v>2.6706644211797563</v>
      </c>
      <c r="AR82" s="80">
        <f t="shared" si="72"/>
        <v>3.4077316959295376</v>
      </c>
      <c r="AS82" s="78">
        <f t="shared" si="73"/>
        <v>6.3080901129374881E-2</v>
      </c>
      <c r="AT82" s="96">
        <f t="shared" ca="1" si="74"/>
        <v>4</v>
      </c>
      <c r="AU82" s="97" t="str">
        <f t="shared" ca="1" si="75"/>
        <v>Silt mxture</v>
      </c>
      <c r="AV82" s="98">
        <f t="shared" si="76"/>
        <v>3</v>
      </c>
      <c r="AW82" s="99" t="str">
        <f t="shared" si="77"/>
        <v>Clay</v>
      </c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</row>
    <row r="83" spans="1:69">
      <c r="A83" s="25">
        <v>1.4</v>
      </c>
      <c r="C83" s="89">
        <f t="shared" si="44"/>
        <v>-4.5931199999999999</v>
      </c>
      <c r="D83" s="84">
        <f t="shared" si="45"/>
        <v>4.5931199999999999</v>
      </c>
      <c r="E83" s="90">
        <v>0.37190000000000001</v>
      </c>
      <c r="F83" s="91">
        <f t="shared" si="46"/>
        <v>3.8826359999999998</v>
      </c>
      <c r="G83" s="80">
        <f t="shared" si="47"/>
        <v>3.9601007999999998</v>
      </c>
      <c r="H83" s="81">
        <f t="shared" si="85"/>
        <v>3.8715397714285715</v>
      </c>
      <c r="I83" s="14">
        <v>17.399999999999999</v>
      </c>
      <c r="J83" s="92">
        <f t="shared" si="48"/>
        <v>0.18165599999999998</v>
      </c>
      <c r="K83" s="14">
        <v>37.1</v>
      </c>
      <c r="L83" s="78">
        <f t="shared" si="49"/>
        <v>0.387324</v>
      </c>
      <c r="M83" s="81">
        <f t="shared" si="50"/>
        <v>0.143305344</v>
      </c>
      <c r="N83" s="14">
        <f t="shared" si="78"/>
        <v>98</v>
      </c>
      <c r="O83" s="78">
        <f t="shared" si="51"/>
        <v>0.2250628799999998</v>
      </c>
      <c r="P83" s="78">
        <f t="shared" si="52"/>
        <v>8.1757535999999978E-2</v>
      </c>
      <c r="Q83" s="93">
        <f t="shared" si="53"/>
        <v>1.2325625136</v>
      </c>
      <c r="R83" s="80">
        <f t="shared" si="54"/>
        <v>15.075827549401689</v>
      </c>
      <c r="S83" s="80">
        <f t="shared" si="55"/>
        <v>2418.9469430261206</v>
      </c>
      <c r="T83" s="69">
        <f t="shared" si="56"/>
        <v>35.973315839999991</v>
      </c>
      <c r="U83" s="78">
        <f t="shared" si="57"/>
        <v>1.6206808818306806</v>
      </c>
      <c r="V83" s="69">
        <f t="shared" si="58"/>
        <v>101.13048702623446</v>
      </c>
      <c r="W83" s="80">
        <f t="shared" ca="1" si="59"/>
        <v>1.6245229053165262</v>
      </c>
      <c r="X83" s="80">
        <f t="shared" ca="1" si="60"/>
        <v>34.494951579914137</v>
      </c>
      <c r="Y83" s="94">
        <f t="shared" ca="1" si="61"/>
        <v>1.6252823936073051E-7</v>
      </c>
      <c r="Z83" s="80">
        <f t="shared" ca="1" si="62"/>
        <v>14</v>
      </c>
      <c r="AA83" s="80">
        <f t="shared" ca="1" si="63"/>
        <v>52.290530879999999</v>
      </c>
      <c r="AB83" s="80">
        <f t="shared" ca="1" si="64"/>
        <v>23.534828083839628</v>
      </c>
      <c r="AC83" s="80">
        <f t="shared" si="65"/>
        <v>15.308683121179811</v>
      </c>
      <c r="AD83" s="69">
        <f t="shared" si="66"/>
        <v>439.41622588235293</v>
      </c>
      <c r="AE83" s="69">
        <f t="shared" si="86"/>
        <v>428.99728134453784</v>
      </c>
      <c r="AF83" s="69">
        <f t="shared" si="67"/>
        <v>396.01007999999996</v>
      </c>
      <c r="AG83" s="95">
        <f t="shared" si="87"/>
        <v>387.15397714285706</v>
      </c>
      <c r="AH83" s="93">
        <f t="shared" si="68"/>
        <v>19.255360742774101</v>
      </c>
      <c r="AI83" s="81">
        <f t="shared" si="69"/>
        <v>2.2218869218367838</v>
      </c>
      <c r="AJ83" s="80">
        <f t="shared" si="70"/>
        <v>3.8016967679999998</v>
      </c>
      <c r="AK83" s="80">
        <f t="shared" si="71"/>
        <v>45.684325907277845</v>
      </c>
      <c r="AL83" s="78">
        <f t="shared" ca="1" si="79"/>
        <v>0.88869071450073267</v>
      </c>
      <c r="AM83" s="80">
        <f t="shared" ca="1" si="80"/>
        <v>34.348255843135775</v>
      </c>
      <c r="AN83" s="80">
        <f t="shared" si="81"/>
        <v>3.7359441509433959</v>
      </c>
      <c r="AO83" s="80">
        <f t="shared" si="82"/>
        <v>4.5871559633027514</v>
      </c>
      <c r="AP83" s="80">
        <f t="shared" si="83"/>
        <v>4.8635650799497103</v>
      </c>
      <c r="AQ83" s="80">
        <f t="shared" ca="1" si="84"/>
        <v>2.7161003332114517</v>
      </c>
      <c r="AR83" s="80">
        <f t="shared" si="72"/>
        <v>3.4548935658838862</v>
      </c>
      <c r="AS83" s="78">
        <f t="shared" si="73"/>
        <v>6.5332310200481178E-2</v>
      </c>
      <c r="AT83" s="96">
        <f t="shared" ca="1" si="74"/>
        <v>4</v>
      </c>
      <c r="AU83" s="97" t="str">
        <f t="shared" ca="1" si="75"/>
        <v>Silt mxture</v>
      </c>
      <c r="AV83" s="98">
        <f t="shared" si="76"/>
        <v>3</v>
      </c>
      <c r="AW83" s="99" t="str">
        <f t="shared" si="77"/>
        <v>Clay</v>
      </c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</row>
    <row r="84" spans="1:69">
      <c r="A84" s="25">
        <v>1.42</v>
      </c>
      <c r="C84" s="89">
        <f t="shared" si="44"/>
        <v>-4.6587360000000002</v>
      </c>
      <c r="D84" s="84">
        <f t="shared" si="45"/>
        <v>4.6587360000000002</v>
      </c>
      <c r="E84" s="90">
        <v>0.3483</v>
      </c>
      <c r="F84" s="91">
        <f t="shared" si="46"/>
        <v>3.6362519999999998</v>
      </c>
      <c r="G84" s="80">
        <f t="shared" si="47"/>
        <v>3.7128815999999998</v>
      </c>
      <c r="H84" s="81">
        <f t="shared" si="85"/>
        <v>3.6808755428571422</v>
      </c>
      <c r="I84" s="14">
        <v>19.8</v>
      </c>
      <c r="J84" s="92">
        <f t="shared" si="48"/>
        <v>0.20671200000000001</v>
      </c>
      <c r="K84" s="14">
        <v>36.700000000000003</v>
      </c>
      <c r="L84" s="78">
        <f t="shared" si="49"/>
        <v>0.38314799999999999</v>
      </c>
      <c r="M84" s="81">
        <f t="shared" si="50"/>
        <v>0.14535256320000001</v>
      </c>
      <c r="N84" s="14">
        <f t="shared" si="78"/>
        <v>98</v>
      </c>
      <c r="O84" s="78">
        <f t="shared" si="51"/>
        <v>0.22827806399999981</v>
      </c>
      <c r="P84" s="78">
        <f t="shared" si="52"/>
        <v>8.2925500799999982E-2</v>
      </c>
      <c r="Q84" s="93">
        <f t="shared" si="53"/>
        <v>1.14991916688</v>
      </c>
      <c r="R84" s="80">
        <f t="shared" si="54"/>
        <v>13.866894450880425</v>
      </c>
      <c r="S84" s="80">
        <f t="shared" si="55"/>
        <v>1983.2102498958479</v>
      </c>
      <c r="T84" s="69">
        <f t="shared" si="56"/>
        <v>36.487220351999994</v>
      </c>
      <c r="U84" s="78">
        <f t="shared" si="57"/>
        <v>1.6333126235367597</v>
      </c>
      <c r="V84" s="69">
        <f t="shared" si="58"/>
        <v>101.9187077086938</v>
      </c>
      <c r="W84" s="80">
        <f t="shared" ca="1" si="59"/>
        <v>1.5902283123658703</v>
      </c>
      <c r="X84" s="80">
        <f t="shared" ca="1" si="60"/>
        <v>34.412189216712285</v>
      </c>
      <c r="Y84" s="94">
        <f t="shared" ca="1" si="61"/>
        <v>1.0205044054095768E-7</v>
      </c>
      <c r="Z84" s="80">
        <f t="shared" ca="1" si="62"/>
        <v>14</v>
      </c>
      <c r="AA84" s="80">
        <f t="shared" ca="1" si="63"/>
        <v>48.784449503999994</v>
      </c>
      <c r="AB84" s="80">
        <f t="shared" ca="1" si="64"/>
        <v>13.786544944886687</v>
      </c>
      <c r="AC84" s="80">
        <f t="shared" si="65"/>
        <v>15.912486211584014</v>
      </c>
      <c r="AD84" s="69">
        <f t="shared" si="66"/>
        <v>409.95335717647055</v>
      </c>
      <c r="AE84" s="69">
        <f t="shared" si="86"/>
        <v>406.18793868907562</v>
      </c>
      <c r="AF84" s="69">
        <f t="shared" si="67"/>
        <v>371.28815999999995</v>
      </c>
      <c r="AG84" s="95">
        <f t="shared" si="87"/>
        <v>368.08755428571425</v>
      </c>
      <c r="AH84" s="93">
        <f t="shared" si="68"/>
        <v>16.448027761642482</v>
      </c>
      <c r="AI84" s="81">
        <f t="shared" si="69"/>
        <v>2.4927434625755081</v>
      </c>
      <c r="AJ84" s="80">
        <f t="shared" si="70"/>
        <v>3.5643663359999995</v>
      </c>
      <c r="AK84" s="80">
        <f t="shared" si="71"/>
        <v>42.020892275395227</v>
      </c>
      <c r="AL84" s="78">
        <f t="shared" ca="1" si="79"/>
        <v>0.91407653539210199</v>
      </c>
      <c r="AM84" s="80">
        <f t="shared" ca="1" si="80"/>
        <v>33.758320954369161</v>
      </c>
      <c r="AN84" s="80">
        <f t="shared" si="81"/>
        <v>3.5027184905660373</v>
      </c>
      <c r="AO84" s="80">
        <f t="shared" si="82"/>
        <v>5.5674277359127213</v>
      </c>
      <c r="AP84" s="80">
        <f t="shared" si="83"/>
        <v>5.9321526212214692</v>
      </c>
      <c r="AQ84" s="80">
        <f t="shared" ca="1" si="84"/>
        <v>2.782585184161908</v>
      </c>
      <c r="AR84" s="80">
        <f t="shared" si="72"/>
        <v>3.524613835751663</v>
      </c>
      <c r="AS84" s="78">
        <f t="shared" si="73"/>
        <v>6.8241748119491089E-2</v>
      </c>
      <c r="AT84" s="96">
        <f t="shared" ca="1" si="74"/>
        <v>4</v>
      </c>
      <c r="AU84" s="97" t="str">
        <f t="shared" ca="1" si="75"/>
        <v>Silt mxture</v>
      </c>
      <c r="AV84" s="98">
        <f t="shared" si="76"/>
        <v>3</v>
      </c>
      <c r="AW84" s="99" t="str">
        <f t="shared" si="77"/>
        <v>Clay</v>
      </c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</row>
    <row r="85" spans="1:69">
      <c r="A85" s="25">
        <v>1.44</v>
      </c>
      <c r="C85" s="89">
        <f t="shared" si="44"/>
        <v>-4.7243519999999997</v>
      </c>
      <c r="D85" s="84">
        <f t="shared" si="45"/>
        <v>4.7243519999999997</v>
      </c>
      <c r="E85" s="90">
        <v>0.33650000000000002</v>
      </c>
      <c r="F85" s="91">
        <f t="shared" si="46"/>
        <v>3.5130599999999998</v>
      </c>
      <c r="G85" s="80">
        <f t="shared" si="47"/>
        <v>3.5871839999999997</v>
      </c>
      <c r="H85" s="81">
        <f t="shared" si="85"/>
        <v>3.4865722285714278</v>
      </c>
      <c r="I85" s="14">
        <v>21.1</v>
      </c>
      <c r="J85" s="92">
        <f t="shared" si="48"/>
        <v>0.22028400000000001</v>
      </c>
      <c r="K85" s="14">
        <v>35.5</v>
      </c>
      <c r="L85" s="78">
        <f t="shared" si="49"/>
        <v>0.37062</v>
      </c>
      <c r="M85" s="81">
        <f t="shared" si="50"/>
        <v>0.14739978239999998</v>
      </c>
      <c r="N85" s="14">
        <f t="shared" si="78"/>
        <v>98</v>
      </c>
      <c r="O85" s="78">
        <f t="shared" si="51"/>
        <v>0.23149324799999979</v>
      </c>
      <c r="P85" s="78">
        <f t="shared" si="52"/>
        <v>8.4093465599999973E-2</v>
      </c>
      <c r="Q85" s="93">
        <f t="shared" si="53"/>
        <v>1.1073779481600001</v>
      </c>
      <c r="R85" s="80">
        <f t="shared" si="54"/>
        <v>13.168418500283575</v>
      </c>
      <c r="S85" s="80">
        <f t="shared" si="55"/>
        <v>1792.1735000913259</v>
      </c>
      <c r="T85" s="69">
        <f t="shared" si="56"/>
        <v>37.001124863999983</v>
      </c>
      <c r="U85" s="78">
        <f t="shared" si="57"/>
        <v>1.6394231149192358</v>
      </c>
      <c r="V85" s="69">
        <f t="shared" si="58"/>
        <v>102.30000237096031</v>
      </c>
      <c r="W85" s="80">
        <f t="shared" ca="1" si="59"/>
        <v>1.5729679265629199</v>
      </c>
      <c r="X85" s="80">
        <f t="shared" ca="1" si="60"/>
        <v>34.33899605924173</v>
      </c>
      <c r="Y85" s="94">
        <f t="shared" ca="1" si="61"/>
        <v>7.9167676068305227E-8</v>
      </c>
      <c r="Z85" s="80">
        <f t="shared" ca="1" si="62"/>
        <v>14</v>
      </c>
      <c r="AA85" s="80">
        <f t="shared" ca="1" si="63"/>
        <v>46.979670528</v>
      </c>
      <c r="AB85" s="80">
        <f t="shared" ca="1" si="64"/>
        <v>10.299520628740826</v>
      </c>
      <c r="AC85" s="80">
        <f t="shared" si="65"/>
        <v>16.220407160510813</v>
      </c>
      <c r="AD85" s="69">
        <f t="shared" si="66"/>
        <v>394.78714729411763</v>
      </c>
      <c r="AE85" s="69">
        <f t="shared" si="86"/>
        <v>382.95046830252102</v>
      </c>
      <c r="AF85" s="69">
        <f t="shared" si="67"/>
        <v>358.71839999999997</v>
      </c>
      <c r="AG85" s="95">
        <f t="shared" si="87"/>
        <v>348.65722285714281</v>
      </c>
      <c r="AH85" s="93">
        <f t="shared" si="68"/>
        <v>15.170721380273353</v>
      </c>
      <c r="AI85" s="81">
        <f t="shared" si="69"/>
        <v>2.6195138757606404</v>
      </c>
      <c r="AJ85" s="80">
        <f t="shared" si="70"/>
        <v>3.4436966399999998</v>
      </c>
      <c r="AK85" s="80">
        <f t="shared" si="71"/>
        <v>39.904298485707805</v>
      </c>
      <c r="AL85" s="78">
        <f t="shared" ca="1" si="79"/>
        <v>0.92795127351322504</v>
      </c>
      <c r="AM85" s="80">
        <f t="shared" ca="1" si="80"/>
        <v>33.245044183533402</v>
      </c>
      <c r="AN85" s="80">
        <f t="shared" si="81"/>
        <v>3.3841358490566034</v>
      </c>
      <c r="AO85" s="80">
        <f t="shared" si="82"/>
        <v>6.140861466821887</v>
      </c>
      <c r="AP85" s="80">
        <f t="shared" si="83"/>
        <v>6.5644904813922507</v>
      </c>
      <c r="AQ85" s="80">
        <f t="shared" ca="1" si="84"/>
        <v>2.8188572194424273</v>
      </c>
      <c r="AR85" s="80">
        <f t="shared" si="72"/>
        <v>3.5608752056391153</v>
      </c>
      <c r="AS85" s="78">
        <f t="shared" si="73"/>
        <v>6.6519901295123876E-2</v>
      </c>
      <c r="AT85" s="96">
        <f t="shared" ca="1" si="74"/>
        <v>4</v>
      </c>
      <c r="AU85" s="97" t="str">
        <f t="shared" ca="1" si="75"/>
        <v>Silt mxture</v>
      </c>
      <c r="AV85" s="98">
        <f t="shared" si="76"/>
        <v>3</v>
      </c>
      <c r="AW85" s="99" t="str">
        <f t="shared" si="77"/>
        <v>Clay</v>
      </c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</row>
    <row r="86" spans="1:69">
      <c r="A86" s="25">
        <v>1.46</v>
      </c>
      <c r="C86" s="89">
        <f t="shared" si="44"/>
        <v>-4.789968</v>
      </c>
      <c r="D86" s="84">
        <f t="shared" si="45"/>
        <v>4.789968</v>
      </c>
      <c r="E86" s="90">
        <v>0.30409999999999998</v>
      </c>
      <c r="F86" s="91">
        <f t="shared" si="46"/>
        <v>3.1748039999999995</v>
      </c>
      <c r="G86" s="80">
        <f t="shared" si="47"/>
        <v>3.2470487999999995</v>
      </c>
      <c r="H86" s="81">
        <f t="shared" si="85"/>
        <v>3.325378628571428</v>
      </c>
      <c r="I86" s="14">
        <v>21.6</v>
      </c>
      <c r="J86" s="92">
        <f t="shared" si="48"/>
        <v>0.22550400000000001</v>
      </c>
      <c r="K86" s="14">
        <v>34.6</v>
      </c>
      <c r="L86" s="78">
        <f t="shared" si="49"/>
        <v>0.36122399999999999</v>
      </c>
      <c r="M86" s="81">
        <f t="shared" si="50"/>
        <v>0.14944700159999999</v>
      </c>
      <c r="N86" s="14">
        <f t="shared" si="78"/>
        <v>98</v>
      </c>
      <c r="O86" s="78">
        <f t="shared" si="51"/>
        <v>0.2347084319999998</v>
      </c>
      <c r="P86" s="78">
        <f t="shared" si="52"/>
        <v>8.5261430399999977E-2</v>
      </c>
      <c r="Q86" s="93">
        <f t="shared" si="53"/>
        <v>0.99407232144000002</v>
      </c>
      <c r="R86" s="80">
        <f t="shared" si="54"/>
        <v>11.65910912796509</v>
      </c>
      <c r="S86" s="80">
        <f t="shared" si="55"/>
        <v>1571.5596373926323</v>
      </c>
      <c r="T86" s="69">
        <f t="shared" si="56"/>
        <v>37.515029375999994</v>
      </c>
      <c r="U86" s="78">
        <f t="shared" si="57"/>
        <v>1.6382755293683804</v>
      </c>
      <c r="V86" s="69">
        <f t="shared" si="58"/>
        <v>102.22839303258694</v>
      </c>
      <c r="W86" s="80">
        <f t="shared" ca="1" si="59"/>
        <v>1.4804766652879291</v>
      </c>
      <c r="X86" s="80">
        <f t="shared" ca="1" si="60"/>
        <v>34.03881779529803</v>
      </c>
      <c r="Y86" s="94">
        <f t="shared" ca="1" si="61"/>
        <v>5.1959775427073973E-8</v>
      </c>
      <c r="Z86" s="80">
        <f t="shared" ca="1" si="62"/>
        <v>14</v>
      </c>
      <c r="AA86" s="80">
        <f t="shared" ca="1" si="63"/>
        <v>42.172765151999997</v>
      </c>
      <c r="AB86" s="80">
        <f t="shared" ca="1" si="64"/>
        <v>6.0681805101322643</v>
      </c>
      <c r="AC86" s="80">
        <f t="shared" si="65"/>
        <v>16.619751456381774</v>
      </c>
      <c r="AD86" s="69">
        <f t="shared" si="66"/>
        <v>354.3929844705882</v>
      </c>
      <c r="AE86" s="69">
        <f t="shared" si="86"/>
        <v>363.60825842016806</v>
      </c>
      <c r="AF86" s="69">
        <f t="shared" si="67"/>
        <v>324.70487999999995</v>
      </c>
      <c r="AG86" s="95">
        <f t="shared" si="87"/>
        <v>332.53786285714284</v>
      </c>
      <c r="AH86" s="93">
        <f t="shared" si="68"/>
        <v>13.675003295192912</v>
      </c>
      <c r="AI86" s="81">
        <f t="shared" si="69"/>
        <v>2.6448535866928182</v>
      </c>
      <c r="AJ86" s="80">
        <f t="shared" si="70"/>
        <v>3.1171668479999992</v>
      </c>
      <c r="AK86" s="80">
        <f t="shared" si="71"/>
        <v>35.330633721106331</v>
      </c>
      <c r="AL86" s="78">
        <f t="shared" ca="1" si="79"/>
        <v>0.95092660320055522</v>
      </c>
      <c r="AM86" s="80">
        <f t="shared" ca="1" si="80"/>
        <v>31.220365378137593</v>
      </c>
      <c r="AN86" s="80">
        <f t="shared" si="81"/>
        <v>3.0632535849056599</v>
      </c>
      <c r="AO86" s="80">
        <f t="shared" si="82"/>
        <v>6.9448910037939697</v>
      </c>
      <c r="AP86" s="80">
        <f t="shared" si="83"/>
        <v>7.4860066410662673</v>
      </c>
      <c r="AQ86" s="80">
        <f t="shared" ca="1" si="84"/>
        <v>2.8790153218258521</v>
      </c>
      <c r="AR86" s="80">
        <f t="shared" si="72"/>
        <v>3.6267931492573688</v>
      </c>
      <c r="AS86" s="78">
        <f t="shared" si="73"/>
        <v>7.030314391086101E-2</v>
      </c>
      <c r="AT86" s="96">
        <f t="shared" ca="1" si="74"/>
        <v>4</v>
      </c>
      <c r="AU86" s="97" t="str">
        <f t="shared" ca="1" si="75"/>
        <v>Silt mxture</v>
      </c>
      <c r="AV86" s="98">
        <f t="shared" si="76"/>
        <v>2</v>
      </c>
      <c r="AW86" s="99" t="str">
        <f t="shared" si="77"/>
        <v>Organic</v>
      </c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</row>
    <row r="87" spans="1:69">
      <c r="A87" s="25">
        <v>1.48</v>
      </c>
      <c r="C87" s="89">
        <f t="shared" si="44"/>
        <v>-4.8555840000000003</v>
      </c>
      <c r="D87" s="84">
        <f t="shared" si="45"/>
        <v>4.8555840000000003</v>
      </c>
      <c r="E87" s="90">
        <v>0.2737</v>
      </c>
      <c r="F87" s="91">
        <f t="shared" si="46"/>
        <v>2.8574279999999996</v>
      </c>
      <c r="G87" s="80">
        <f t="shared" si="47"/>
        <v>2.9271671999999995</v>
      </c>
      <c r="H87" s="81">
        <f t="shared" si="85"/>
        <v>3.3338201142857145</v>
      </c>
      <c r="I87" s="14">
        <v>21.9</v>
      </c>
      <c r="J87" s="92">
        <f t="shared" si="48"/>
        <v>0.22863599999999998</v>
      </c>
      <c r="K87" s="14">
        <v>33.4</v>
      </c>
      <c r="L87" s="78">
        <f t="shared" si="49"/>
        <v>0.34869599999999995</v>
      </c>
      <c r="M87" s="81">
        <f t="shared" si="50"/>
        <v>0.1514942208</v>
      </c>
      <c r="N87" s="14">
        <f t="shared" si="78"/>
        <v>98</v>
      </c>
      <c r="O87" s="78">
        <f t="shared" si="51"/>
        <v>0.23792361599999981</v>
      </c>
      <c r="P87" s="78">
        <f t="shared" si="52"/>
        <v>8.6429395199999981E-2</v>
      </c>
      <c r="Q87" s="93">
        <f t="shared" si="53"/>
        <v>0.88745038271999999</v>
      </c>
      <c r="R87" s="80">
        <f t="shared" si="54"/>
        <v>10.267923091055023</v>
      </c>
      <c r="S87" s="80">
        <f t="shared" si="55"/>
        <v>1383.7785743174613</v>
      </c>
      <c r="T87" s="69">
        <f t="shared" si="56"/>
        <v>38.028933887999997</v>
      </c>
      <c r="U87" s="78">
        <f t="shared" si="57"/>
        <v>1.6358392118580785</v>
      </c>
      <c r="V87" s="69">
        <f t="shared" si="58"/>
        <v>102.0763668199441</v>
      </c>
      <c r="W87" s="80">
        <f t="shared" ca="1" si="59"/>
        <v>1.3881504378219796</v>
      </c>
      <c r="X87" s="80">
        <f t="shared" ca="1" si="60"/>
        <v>33.71222960484296</v>
      </c>
      <c r="Y87" s="94">
        <f t="shared" ca="1" si="61"/>
        <v>3.3992788186273197E-8</v>
      </c>
      <c r="Z87" s="80">
        <f t="shared" ca="1" si="62"/>
        <v>14</v>
      </c>
      <c r="AA87" s="80">
        <f t="shared" ca="1" si="63"/>
        <v>37.649410175999996</v>
      </c>
      <c r="AB87" s="80">
        <f t="shared" ca="1" si="64"/>
        <v>3.5440848704793781</v>
      </c>
      <c r="AC87" s="80">
        <f t="shared" si="65"/>
        <v>17.00660130643702</v>
      </c>
      <c r="AD87" s="69">
        <f t="shared" si="66"/>
        <v>316.38159811764706</v>
      </c>
      <c r="AE87" s="69">
        <f t="shared" si="86"/>
        <v>364.22311744537814</v>
      </c>
      <c r="AF87" s="69">
        <f t="shared" si="67"/>
        <v>292.71671999999995</v>
      </c>
      <c r="AG87" s="95">
        <f t="shared" si="87"/>
        <v>333.38201142857133</v>
      </c>
      <c r="AH87" s="93">
        <f t="shared" si="68"/>
        <v>12.4013810133868</v>
      </c>
      <c r="AI87" s="81">
        <f t="shared" si="69"/>
        <v>2.6453499931467763</v>
      </c>
      <c r="AJ87" s="80">
        <f t="shared" si="70"/>
        <v>2.8100805119999994</v>
      </c>
      <c r="AK87" s="80">
        <f t="shared" si="71"/>
        <v>31.11491845774249</v>
      </c>
      <c r="AL87" s="78">
        <f t="shared" ca="1" si="79"/>
        <v>0.97407737411212647</v>
      </c>
      <c r="AM87" s="80">
        <f t="shared" ca="1" si="80"/>
        <v>29.15735643305127</v>
      </c>
      <c r="AN87" s="80">
        <f t="shared" si="81"/>
        <v>2.761478490566037</v>
      </c>
      <c r="AO87" s="80">
        <f t="shared" si="82"/>
        <v>7.8108281617804423</v>
      </c>
      <c r="AP87" s="80">
        <f t="shared" si="83"/>
        <v>8.5018702418888061</v>
      </c>
      <c r="AQ87" s="80">
        <f t="shared" ca="1" si="84"/>
        <v>2.9396338998634528</v>
      </c>
      <c r="AR87" s="80">
        <f t="shared" si="72"/>
        <v>3.692894769824365</v>
      </c>
      <c r="AS87" s="78">
        <f t="shared" si="73"/>
        <v>7.3329831620042626E-2</v>
      </c>
      <c r="AT87" s="96">
        <f t="shared" ca="1" si="74"/>
        <v>4</v>
      </c>
      <c r="AU87" s="97" t="str">
        <f t="shared" ca="1" si="75"/>
        <v>Silt mxture</v>
      </c>
      <c r="AV87" s="98">
        <f t="shared" si="76"/>
        <v>2</v>
      </c>
      <c r="AW87" s="99" t="str">
        <f t="shared" si="77"/>
        <v>Organic</v>
      </c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</row>
    <row r="88" spans="1:69">
      <c r="A88" s="25">
        <v>1.5</v>
      </c>
      <c r="C88" s="89">
        <f t="shared" si="44"/>
        <v>-4.9212000000000007</v>
      </c>
      <c r="D88" s="84">
        <f t="shared" si="45"/>
        <v>4.9212000000000007</v>
      </c>
      <c r="E88" s="90">
        <v>0.2631</v>
      </c>
      <c r="F88" s="91">
        <f t="shared" si="46"/>
        <v>2.7467639999999998</v>
      </c>
      <c r="G88" s="80">
        <f t="shared" si="47"/>
        <v>2.8158767999999998</v>
      </c>
      <c r="H88" s="81">
        <f t="shared" si="85"/>
        <v>3.548556</v>
      </c>
      <c r="I88" s="14">
        <v>21.5</v>
      </c>
      <c r="J88" s="92">
        <f t="shared" si="48"/>
        <v>0.22445999999999999</v>
      </c>
      <c r="K88" s="14">
        <v>33.1</v>
      </c>
      <c r="L88" s="78">
        <f t="shared" si="49"/>
        <v>0.34556399999999998</v>
      </c>
      <c r="M88" s="81">
        <f t="shared" si="50"/>
        <v>0.15354144</v>
      </c>
      <c r="N88" s="14">
        <f t="shared" si="78"/>
        <v>98</v>
      </c>
      <c r="O88" s="78">
        <f t="shared" si="51"/>
        <v>0.24113879999999982</v>
      </c>
      <c r="P88" s="78">
        <f t="shared" si="52"/>
        <v>8.7597359999999985E-2</v>
      </c>
      <c r="Q88" s="93">
        <f t="shared" si="53"/>
        <v>0.84966353999999999</v>
      </c>
      <c r="R88" s="80">
        <f t="shared" si="54"/>
        <v>9.699647797604861</v>
      </c>
      <c r="S88" s="80">
        <f t="shared" si="55"/>
        <v>1349.5070522194442</v>
      </c>
      <c r="T88" s="69">
        <f t="shared" si="56"/>
        <v>38.542838399999994</v>
      </c>
      <c r="U88" s="78">
        <f t="shared" si="57"/>
        <v>1.6321626357921579</v>
      </c>
      <c r="V88" s="69">
        <f t="shared" si="58"/>
        <v>101.84694847343066</v>
      </c>
      <c r="W88" s="80">
        <f t="shared" ca="1" si="59"/>
        <v>1.3521678236943497</v>
      </c>
      <c r="X88" s="80">
        <f t="shared" ca="1" si="60"/>
        <v>33.529997082676083</v>
      </c>
      <c r="Y88" s="94">
        <f t="shared" ca="1" si="61"/>
        <v>2.9703694880178601E-8</v>
      </c>
      <c r="Z88" s="80">
        <f t="shared" ca="1" si="62"/>
        <v>14</v>
      </c>
      <c r="AA88" s="80">
        <f t="shared" ca="1" si="63"/>
        <v>36.046332</v>
      </c>
      <c r="AB88" s="80">
        <f t="shared" ca="1" si="64"/>
        <v>2.9650409924610965</v>
      </c>
      <c r="AC88" s="80">
        <f t="shared" si="65"/>
        <v>17.082841411035709</v>
      </c>
      <c r="AD88" s="69">
        <f t="shared" si="66"/>
        <v>302.91035294117643</v>
      </c>
      <c r="AE88" s="69">
        <f t="shared" si="86"/>
        <v>389.1079058823529</v>
      </c>
      <c r="AF88" s="69">
        <f t="shared" si="67"/>
        <v>281.58767999999998</v>
      </c>
      <c r="AG88" s="95">
        <f t="shared" si="87"/>
        <v>354.85559999999998</v>
      </c>
      <c r="AH88" s="93">
        <f t="shared" si="68"/>
        <v>12.186857787033304</v>
      </c>
      <c r="AI88" s="81">
        <f t="shared" si="69"/>
        <v>2.5624059903175169</v>
      </c>
      <c r="AJ88" s="80">
        <f t="shared" si="70"/>
        <v>2.7032417279999996</v>
      </c>
      <c r="AK88" s="80">
        <f t="shared" si="71"/>
        <v>29.392872113954123</v>
      </c>
      <c r="AL88" s="78">
        <f t="shared" ca="1" si="79"/>
        <v>0.98147377444156114</v>
      </c>
      <c r="AM88" s="80">
        <f t="shared" ca="1" si="80"/>
        <v>28.066066698648079</v>
      </c>
      <c r="AN88" s="80">
        <f t="shared" si="81"/>
        <v>2.6564875471698111</v>
      </c>
      <c r="AO88" s="80">
        <f t="shared" si="82"/>
        <v>7.9712294231054432</v>
      </c>
      <c r="AP88" s="80">
        <f t="shared" si="83"/>
        <v>8.7177802168609002</v>
      </c>
      <c r="AQ88" s="80">
        <f t="shared" ca="1" si="84"/>
        <v>2.9589024238796977</v>
      </c>
      <c r="AR88" s="80">
        <f t="shared" si="72"/>
        <v>3.7117530505785745</v>
      </c>
      <c r="AS88" s="78">
        <f t="shared" si="73"/>
        <v>7.4579456239819347E-2</v>
      </c>
      <c r="AT88" s="96">
        <f t="shared" ca="1" si="74"/>
        <v>3</v>
      </c>
      <c r="AU88" s="97" t="str">
        <f t="shared" ca="1" si="75"/>
        <v>Clay</v>
      </c>
      <c r="AV88" s="98">
        <f t="shared" si="76"/>
        <v>2</v>
      </c>
      <c r="AW88" s="99" t="str">
        <f t="shared" si="77"/>
        <v>Organic</v>
      </c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</row>
    <row r="89" spans="1:69">
      <c r="A89" s="25">
        <v>1.52</v>
      </c>
      <c r="C89" s="89">
        <f t="shared" si="44"/>
        <v>-4.9868160000000001</v>
      </c>
      <c r="D89" s="84">
        <f t="shared" si="45"/>
        <v>4.9868160000000001</v>
      </c>
      <c r="E89" s="90">
        <v>0.28360000000000002</v>
      </c>
      <c r="F89" s="91">
        <f t="shared" si="46"/>
        <v>2.9607839999999999</v>
      </c>
      <c r="G89" s="80">
        <f t="shared" si="47"/>
        <v>3.0273911999999998</v>
      </c>
      <c r="H89" s="81">
        <f t="shared" si="85"/>
        <v>3.7696453714285711</v>
      </c>
      <c r="I89" s="14">
        <v>20.2</v>
      </c>
      <c r="J89" s="92">
        <f t="shared" si="48"/>
        <v>0.21088799999999999</v>
      </c>
      <c r="K89" s="14">
        <v>31.9</v>
      </c>
      <c r="L89" s="78">
        <f t="shared" si="49"/>
        <v>0.333036</v>
      </c>
      <c r="M89" s="81">
        <f t="shared" si="50"/>
        <v>0.15558865920000001</v>
      </c>
      <c r="N89" s="14">
        <f t="shared" si="78"/>
        <v>98</v>
      </c>
      <c r="O89" s="78">
        <f t="shared" si="51"/>
        <v>0.2443539839999998</v>
      </c>
      <c r="P89" s="78">
        <f t="shared" si="52"/>
        <v>8.8765324799999976E-2</v>
      </c>
      <c r="Q89" s="93">
        <f t="shared" si="53"/>
        <v>0.91840228128000001</v>
      </c>
      <c r="R89" s="80">
        <f t="shared" si="54"/>
        <v>10.346408165004544</v>
      </c>
      <c r="S89" s="80">
        <f t="shared" si="55"/>
        <v>1552.559382510259</v>
      </c>
      <c r="T89" s="69">
        <f t="shared" si="56"/>
        <v>39.05674291199999</v>
      </c>
      <c r="U89" s="78">
        <f t="shared" si="57"/>
        <v>1.6276800618721459</v>
      </c>
      <c r="V89" s="69">
        <f t="shared" si="58"/>
        <v>101.5672358608219</v>
      </c>
      <c r="W89" s="80">
        <f t="shared" ca="1" si="59"/>
        <v>1.4077201912425779</v>
      </c>
      <c r="X89" s="80">
        <f t="shared" ca="1" si="60"/>
        <v>33.616350030297895</v>
      </c>
      <c r="Y89" s="94">
        <f t="shared" ca="1" si="61"/>
        <v>4.2030086722610287E-8</v>
      </c>
      <c r="Z89" s="80">
        <f t="shared" ca="1" si="62"/>
        <v>14</v>
      </c>
      <c r="AA89" s="80">
        <f t="shared" ca="1" si="63"/>
        <v>38.962521023999997</v>
      </c>
      <c r="AB89" s="80">
        <f t="shared" ca="1" si="64"/>
        <v>4.5348871501945291</v>
      </c>
      <c r="AC89" s="80">
        <f t="shared" si="65"/>
        <v>16.656729979139662</v>
      </c>
      <c r="AD89" s="69">
        <f t="shared" si="66"/>
        <v>327.41614305882348</v>
      </c>
      <c r="AE89" s="69">
        <f t="shared" si="86"/>
        <v>414.74016322689073</v>
      </c>
      <c r="AF89" s="69">
        <f t="shared" si="67"/>
        <v>302.73912000000001</v>
      </c>
      <c r="AG89" s="95">
        <f t="shared" si="87"/>
        <v>376.96453714285718</v>
      </c>
      <c r="AH89" s="93">
        <f t="shared" si="68"/>
        <v>13.577008588811124</v>
      </c>
      <c r="AI89" s="81">
        <f t="shared" si="69"/>
        <v>2.3757925797619572</v>
      </c>
      <c r="AJ89" s="80">
        <f t="shared" si="70"/>
        <v>2.9062955519999996</v>
      </c>
      <c r="AK89" s="80">
        <f t="shared" si="71"/>
        <v>31.352752015165279</v>
      </c>
      <c r="AL89" s="78">
        <f t="shared" ca="1" si="79"/>
        <v>0.96263555199359985</v>
      </c>
      <c r="AM89" s="80">
        <f t="shared" ca="1" si="80"/>
        <v>28.577999278857781</v>
      </c>
      <c r="AN89" s="80">
        <f t="shared" si="81"/>
        <v>2.8560294339622638</v>
      </c>
      <c r="AO89" s="80">
        <f t="shared" si="82"/>
        <v>6.9659976550106899</v>
      </c>
      <c r="AP89" s="80">
        <f t="shared" si="83"/>
        <v>7.5776205502240765</v>
      </c>
      <c r="AQ89" s="80">
        <f t="shared" ca="1" si="84"/>
        <v>2.9093136702649831</v>
      </c>
      <c r="AR89" s="80">
        <f t="shared" si="72"/>
        <v>3.6526054841108104</v>
      </c>
      <c r="AS89" s="78">
        <f t="shared" si="73"/>
        <v>6.3760319042747579E-2</v>
      </c>
      <c r="AT89" s="96">
        <f t="shared" ca="1" si="74"/>
        <v>4</v>
      </c>
      <c r="AU89" s="97" t="str">
        <f t="shared" ca="1" si="75"/>
        <v>Silt mxture</v>
      </c>
      <c r="AV89" s="98">
        <f t="shared" si="76"/>
        <v>2</v>
      </c>
      <c r="AW89" s="99" t="str">
        <f t="shared" si="77"/>
        <v>Organic</v>
      </c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</row>
    <row r="90" spans="1:69">
      <c r="A90" s="25">
        <v>1.54</v>
      </c>
      <c r="C90" s="89">
        <f t="shared" si="44"/>
        <v>-5.0524320000000005</v>
      </c>
      <c r="D90" s="84">
        <f t="shared" si="45"/>
        <v>5.0524320000000005</v>
      </c>
      <c r="E90" s="90">
        <v>0.37880000000000003</v>
      </c>
      <c r="F90" s="91">
        <f t="shared" si="46"/>
        <v>3.954672</v>
      </c>
      <c r="G90" s="80">
        <f t="shared" si="47"/>
        <v>4.0191911999999999</v>
      </c>
      <c r="H90" s="81">
        <f t="shared" si="85"/>
        <v>4.0771779428571424</v>
      </c>
      <c r="I90" s="14">
        <v>19.5</v>
      </c>
      <c r="J90" s="92">
        <f t="shared" si="48"/>
        <v>0.20357999999999998</v>
      </c>
      <c r="K90" s="14">
        <v>30.9</v>
      </c>
      <c r="L90" s="78">
        <f t="shared" si="49"/>
        <v>0.32259599999999999</v>
      </c>
      <c r="M90" s="81">
        <f t="shared" si="50"/>
        <v>0.15763587840000001</v>
      </c>
      <c r="N90" s="14">
        <f t="shared" si="78"/>
        <v>98</v>
      </c>
      <c r="O90" s="78">
        <f t="shared" si="51"/>
        <v>0.24756916799999981</v>
      </c>
      <c r="P90" s="78">
        <f t="shared" si="52"/>
        <v>8.993328959999998E-2</v>
      </c>
      <c r="Q90" s="93">
        <f t="shared" si="53"/>
        <v>1.2446352705600001</v>
      </c>
      <c r="R90" s="80">
        <f t="shared" si="54"/>
        <v>13.83953901937554</v>
      </c>
      <c r="S90" s="80">
        <f t="shared" si="55"/>
        <v>2179.5865952393337</v>
      </c>
      <c r="T90" s="69">
        <f t="shared" si="56"/>
        <v>39.570647423999986</v>
      </c>
      <c r="U90" s="78">
        <f t="shared" si="57"/>
        <v>1.6346208482277265</v>
      </c>
      <c r="V90" s="69">
        <f t="shared" si="58"/>
        <v>102.00034092941013</v>
      </c>
      <c r="W90" s="80">
        <f t="shared" ca="1" si="59"/>
        <v>1.6947530808024014</v>
      </c>
      <c r="X90" s="80">
        <f t="shared" ca="1" si="60"/>
        <v>34.331871541479551</v>
      </c>
      <c r="Y90" s="94">
        <f t="shared" ca="1" si="61"/>
        <v>1.2077824909838582E-7</v>
      </c>
      <c r="Z90" s="80">
        <f t="shared" ca="1" si="62"/>
        <v>14</v>
      </c>
      <c r="AA90" s="80">
        <f t="shared" ca="1" si="63"/>
        <v>52.802708448000004</v>
      </c>
      <c r="AB90" s="80">
        <f t="shared" ca="1" si="64"/>
        <v>17.660544020313189</v>
      </c>
      <c r="AC90" s="80">
        <f t="shared" si="65"/>
        <v>15.625448622118173</v>
      </c>
      <c r="AD90" s="69">
        <f t="shared" si="66"/>
        <v>443.72023905882355</v>
      </c>
      <c r="AE90" s="69">
        <f t="shared" si="86"/>
        <v>450.54220880672267</v>
      </c>
      <c r="AF90" s="69">
        <f t="shared" si="67"/>
        <v>401.91911999999996</v>
      </c>
      <c r="AG90" s="95">
        <f t="shared" si="87"/>
        <v>407.71779428571426</v>
      </c>
      <c r="AH90" s="93">
        <f t="shared" si="68"/>
        <v>17.704055737110419</v>
      </c>
      <c r="AI90" s="81">
        <f t="shared" si="69"/>
        <v>2.2636778984230554</v>
      </c>
      <c r="AJ90" s="80">
        <f t="shared" si="70"/>
        <v>3.8584235519999996</v>
      </c>
      <c r="AK90" s="80">
        <f t="shared" si="71"/>
        <v>41.937997028410727</v>
      </c>
      <c r="AL90" s="78">
        <f t="shared" ca="1" si="79"/>
        <v>0.90523629042793141</v>
      </c>
      <c r="AM90" s="80">
        <f t="shared" ca="1" si="80"/>
        <v>33.195501264640036</v>
      </c>
      <c r="AN90" s="80">
        <f t="shared" si="81"/>
        <v>3.7916898113207544</v>
      </c>
      <c r="AO90" s="80">
        <f t="shared" si="82"/>
        <v>5.0651981921138765</v>
      </c>
      <c r="AP90" s="80">
        <f t="shared" si="83"/>
        <v>5.3976776642182891</v>
      </c>
      <c r="AQ90" s="80">
        <f t="shared" ca="1" si="84"/>
        <v>2.7585148402258386</v>
      </c>
      <c r="AR90" s="80">
        <f t="shared" si="72"/>
        <v>3.4731713517211635</v>
      </c>
      <c r="AS90" s="78">
        <f t="shared" si="73"/>
        <v>4.3737182623393892E-2</v>
      </c>
      <c r="AT90" s="96">
        <f t="shared" ca="1" si="74"/>
        <v>4</v>
      </c>
      <c r="AU90" s="97" t="str">
        <f t="shared" ca="1" si="75"/>
        <v>Silt mxture</v>
      </c>
      <c r="AV90" s="98">
        <f t="shared" si="76"/>
        <v>3</v>
      </c>
      <c r="AW90" s="99" t="str">
        <f t="shared" si="77"/>
        <v>Clay</v>
      </c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</row>
    <row r="91" spans="1:69">
      <c r="A91" s="25">
        <v>1.56</v>
      </c>
      <c r="C91" s="89">
        <f t="shared" si="44"/>
        <v>-5.1180480000000008</v>
      </c>
      <c r="D91" s="84">
        <f t="shared" si="45"/>
        <v>5.1180480000000008</v>
      </c>
      <c r="E91" s="90">
        <v>0.49380000000000002</v>
      </c>
      <c r="F91" s="91">
        <f t="shared" si="46"/>
        <v>5.1552720000000001</v>
      </c>
      <c r="G91" s="80">
        <f t="shared" si="47"/>
        <v>5.2160327999999998</v>
      </c>
      <c r="H91" s="81">
        <f t="shared" si="85"/>
        <v>4.4997294857142851</v>
      </c>
      <c r="I91" s="14">
        <v>18.7</v>
      </c>
      <c r="J91" s="92">
        <f t="shared" si="48"/>
        <v>0.19522799999999998</v>
      </c>
      <c r="K91" s="14">
        <v>29.1</v>
      </c>
      <c r="L91" s="78">
        <f t="shared" si="49"/>
        <v>0.30380400000000002</v>
      </c>
      <c r="M91" s="81">
        <f t="shared" si="50"/>
        <v>0.15968309760000002</v>
      </c>
      <c r="N91" s="14">
        <f t="shared" si="78"/>
        <v>98</v>
      </c>
      <c r="O91" s="78">
        <f t="shared" si="51"/>
        <v>0.25078435199999982</v>
      </c>
      <c r="P91" s="78">
        <f t="shared" si="52"/>
        <v>9.1101254399999984E-2</v>
      </c>
      <c r="Q91" s="93">
        <f t="shared" si="53"/>
        <v>1.63853198784</v>
      </c>
      <c r="R91" s="80">
        <f t="shared" si="54"/>
        <v>17.985833440291248</v>
      </c>
      <c r="S91" s="80">
        <f t="shared" si="55"/>
        <v>2992.1265199422937</v>
      </c>
      <c r="T91" s="69">
        <f t="shared" si="56"/>
        <v>40.084551935999997</v>
      </c>
      <c r="U91" s="78">
        <f t="shared" si="57"/>
        <v>1.6398968851431597</v>
      </c>
      <c r="V91" s="69">
        <f t="shared" si="58"/>
        <v>102.32956563293317</v>
      </c>
      <c r="W91" s="80">
        <f t="shared" ca="1" si="59"/>
        <v>2.0110782460700385</v>
      </c>
      <c r="X91" s="80">
        <f t="shared" ca="1" si="60"/>
        <v>34.973782499140512</v>
      </c>
      <c r="Y91" s="94">
        <f t="shared" ca="1" si="61"/>
        <v>3.1736381423498372E-7</v>
      </c>
      <c r="Z91" s="80">
        <f t="shared" ca="1" si="62"/>
        <v>14</v>
      </c>
      <c r="AA91" s="80">
        <f t="shared" ca="1" si="63"/>
        <v>69.513478272</v>
      </c>
      <c r="AB91" s="80">
        <f t="shared" ca="1" si="64"/>
        <v>61.09217336808716</v>
      </c>
      <c r="AC91" s="80">
        <f t="shared" si="65"/>
        <v>14.662207846101669</v>
      </c>
      <c r="AD91" s="69">
        <f t="shared" si="66"/>
        <v>584.14687623529403</v>
      </c>
      <c r="AE91" s="69">
        <f t="shared" si="86"/>
        <v>499.87589808403357</v>
      </c>
      <c r="AF91" s="69">
        <f t="shared" si="67"/>
        <v>521.60328000000004</v>
      </c>
      <c r="AG91" s="95">
        <f t="shared" si="87"/>
        <v>449.9729485714285</v>
      </c>
      <c r="AH91" s="93">
        <f t="shared" si="68"/>
        <v>22.930332742464667</v>
      </c>
      <c r="AI91" s="81">
        <f t="shared" si="69"/>
        <v>2.1429781761599984</v>
      </c>
      <c r="AJ91" s="80">
        <f t="shared" si="70"/>
        <v>5.0073914879999997</v>
      </c>
      <c r="AK91" s="80">
        <f t="shared" si="71"/>
        <v>54.502525576640146</v>
      </c>
      <c r="AL91" s="78">
        <f t="shared" ca="1" si="79"/>
        <v>0.85270728239007076</v>
      </c>
      <c r="AM91" s="80">
        <f t="shared" ca="1" si="80"/>
        <v>37.969490773112263</v>
      </c>
      <c r="AN91" s="80">
        <f t="shared" si="81"/>
        <v>4.9207856603773577</v>
      </c>
      <c r="AO91" s="80">
        <f t="shared" si="82"/>
        <v>3.742844561867019</v>
      </c>
      <c r="AP91" s="80">
        <f t="shared" si="83"/>
        <v>3.9318878409526068</v>
      </c>
      <c r="AQ91" s="80">
        <f t="shared" ca="1" si="84"/>
        <v>2.6204988278449837</v>
      </c>
      <c r="AR91" s="80">
        <f t="shared" si="72"/>
        <v>3.3064581156661244</v>
      </c>
      <c r="AS91" s="78">
        <f t="shared" si="73"/>
        <v>2.9025919631081473E-2</v>
      </c>
      <c r="AT91" s="96">
        <f t="shared" ca="1" si="74"/>
        <v>4</v>
      </c>
      <c r="AU91" s="97" t="str">
        <f t="shared" ca="1" si="75"/>
        <v>Silt mxture</v>
      </c>
      <c r="AV91" s="98">
        <f t="shared" si="76"/>
        <v>3</v>
      </c>
      <c r="AW91" s="99" t="str">
        <f t="shared" si="77"/>
        <v>Clay</v>
      </c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</row>
    <row r="92" spans="1:69">
      <c r="A92" s="25">
        <v>1.58</v>
      </c>
      <c r="C92" s="89">
        <f t="shared" si="44"/>
        <v>-5.1836640000000003</v>
      </c>
      <c r="D92" s="84">
        <f t="shared" si="45"/>
        <v>5.1836640000000003</v>
      </c>
      <c r="E92" s="90">
        <v>0.4864</v>
      </c>
      <c r="F92" s="91">
        <f t="shared" si="46"/>
        <v>5.0780159999999999</v>
      </c>
      <c r="G92" s="80">
        <f t="shared" si="47"/>
        <v>5.1348095999999996</v>
      </c>
      <c r="H92" s="81">
        <f t="shared" si="85"/>
        <v>5.0039516571428573</v>
      </c>
      <c r="I92" s="14">
        <v>16.7</v>
      </c>
      <c r="J92" s="92">
        <f t="shared" si="48"/>
        <v>0.17434799999999998</v>
      </c>
      <c r="K92" s="14">
        <v>27.2</v>
      </c>
      <c r="L92" s="78">
        <f t="shared" si="49"/>
        <v>0.283968</v>
      </c>
      <c r="M92" s="81">
        <f t="shared" si="50"/>
        <v>0.1617303168</v>
      </c>
      <c r="N92" s="14">
        <f t="shared" si="78"/>
        <v>98</v>
      </c>
      <c r="O92" s="78">
        <f t="shared" si="51"/>
        <v>0.2539995359999998</v>
      </c>
      <c r="P92" s="78">
        <f t="shared" si="52"/>
        <v>9.2269219199999974E-2</v>
      </c>
      <c r="Q92" s="93">
        <f t="shared" si="53"/>
        <v>1.6106673211200002</v>
      </c>
      <c r="R92" s="80">
        <f t="shared" si="54"/>
        <v>17.456171571461621</v>
      </c>
      <c r="S92" s="80">
        <f t="shared" si="55"/>
        <v>3293.4874429639713</v>
      </c>
      <c r="T92" s="69">
        <f t="shared" si="56"/>
        <v>40.598456447999986</v>
      </c>
      <c r="U92" s="78">
        <f t="shared" si="57"/>
        <v>1.6260196613581464</v>
      </c>
      <c r="V92" s="69">
        <f t="shared" si="58"/>
        <v>101.46362686874834</v>
      </c>
      <c r="W92" s="80">
        <f t="shared" ca="1" si="59"/>
        <v>1.9601978050406539</v>
      </c>
      <c r="X92" s="80">
        <f t="shared" ca="1" si="60"/>
        <v>34.772557304333539</v>
      </c>
      <c r="Y92" s="94">
        <f t="shared" ca="1" si="61"/>
        <v>3.5326674623842002E-7</v>
      </c>
      <c r="Z92" s="80">
        <f t="shared" ca="1" si="62"/>
        <v>14</v>
      </c>
      <c r="AA92" s="80">
        <f t="shared" ca="1" si="63"/>
        <v>68.331340896</v>
      </c>
      <c r="AB92" s="80">
        <f t="shared" ca="1" si="64"/>
        <v>66.846988978444259</v>
      </c>
      <c r="AC92" s="80">
        <f t="shared" si="65"/>
        <v>14.370475436336932</v>
      </c>
      <c r="AD92" s="69">
        <f t="shared" si="66"/>
        <v>574.21294870588235</v>
      </c>
      <c r="AE92" s="69">
        <f t="shared" si="86"/>
        <v>558.81789660504205</v>
      </c>
      <c r="AF92" s="69">
        <f t="shared" si="67"/>
        <v>513.48095999999998</v>
      </c>
      <c r="AG92" s="95">
        <f t="shared" si="87"/>
        <v>500.39516571428572</v>
      </c>
      <c r="AH92" s="93">
        <f t="shared" si="68"/>
        <v>24.573578956940572</v>
      </c>
      <c r="AI92" s="81">
        <f t="shared" si="69"/>
        <v>1.8895575524714099</v>
      </c>
      <c r="AJ92" s="80">
        <f t="shared" si="70"/>
        <v>4.9294172159999992</v>
      </c>
      <c r="AK92" s="80">
        <f t="shared" si="71"/>
        <v>52.89748961048975</v>
      </c>
      <c r="AL92" s="78">
        <f t="shared" ca="1" si="79"/>
        <v>0.84692889519619308</v>
      </c>
      <c r="AM92" s="80">
        <f t="shared" ca="1" si="80"/>
        <v>36.403368600196899</v>
      </c>
      <c r="AN92" s="80">
        <f t="shared" si="81"/>
        <v>4.8441599999999996</v>
      </c>
      <c r="AO92" s="80">
        <f t="shared" si="82"/>
        <v>3.3954131424853609</v>
      </c>
      <c r="AP92" s="80">
        <f t="shared" si="83"/>
        <v>3.5721119591594084</v>
      </c>
      <c r="AQ92" s="80">
        <f t="shared" ca="1" si="84"/>
        <v>2.6051878570493852</v>
      </c>
      <c r="AR92" s="80">
        <f t="shared" si="72"/>
        <v>3.2894730738978923</v>
      </c>
      <c r="AS92" s="78">
        <f t="shared" si="73"/>
        <v>2.5044548260872459E-2</v>
      </c>
      <c r="AT92" s="96">
        <f t="shared" ca="1" si="74"/>
        <v>4</v>
      </c>
      <c r="AU92" s="97" t="str">
        <f t="shared" ca="1" si="75"/>
        <v>Silt mxture</v>
      </c>
      <c r="AV92" s="98">
        <f t="shared" si="76"/>
        <v>3</v>
      </c>
      <c r="AW92" s="99" t="str">
        <f t="shared" si="77"/>
        <v>Clay</v>
      </c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</row>
    <row r="93" spans="1:69">
      <c r="A93" s="25">
        <v>1.6</v>
      </c>
      <c r="C93" s="89">
        <f t="shared" si="44"/>
        <v>-5.2492800000000006</v>
      </c>
      <c r="D93" s="84">
        <f t="shared" si="45"/>
        <v>5.2492800000000006</v>
      </c>
      <c r="E93" s="90">
        <v>0.51190000000000002</v>
      </c>
      <c r="F93" s="91">
        <f t="shared" si="46"/>
        <v>5.3442359999999995</v>
      </c>
      <c r="G93" s="80">
        <f t="shared" si="47"/>
        <v>5.3997767999999997</v>
      </c>
      <c r="H93" s="81">
        <f t="shared" si="85"/>
        <v>5.439747085714286</v>
      </c>
      <c r="I93" s="14">
        <v>15.3</v>
      </c>
      <c r="J93" s="92">
        <f t="shared" si="48"/>
        <v>0.15973200000000001</v>
      </c>
      <c r="K93" s="14">
        <v>26.6</v>
      </c>
      <c r="L93" s="78">
        <f t="shared" si="49"/>
        <v>0.27770400000000001</v>
      </c>
      <c r="M93" s="81">
        <f t="shared" si="50"/>
        <v>0.163777536</v>
      </c>
      <c r="N93" s="14">
        <f t="shared" si="78"/>
        <v>98</v>
      </c>
      <c r="O93" s="78">
        <f t="shared" si="51"/>
        <v>0.25721471999999984</v>
      </c>
      <c r="P93" s="78">
        <f t="shared" si="52"/>
        <v>9.3437183999999979E-2</v>
      </c>
      <c r="Q93" s="93">
        <f t="shared" si="53"/>
        <v>1.6970454864000002</v>
      </c>
      <c r="R93" s="80">
        <f t="shared" si="54"/>
        <v>18.162421144883826</v>
      </c>
      <c r="S93" s="80">
        <f t="shared" si="55"/>
        <v>3787.6399439649649</v>
      </c>
      <c r="T93" s="69">
        <f t="shared" si="56"/>
        <v>41.11236095999999</v>
      </c>
      <c r="U93" s="78">
        <f t="shared" si="57"/>
        <v>1.6177195322405251</v>
      </c>
      <c r="V93" s="69">
        <f t="shared" si="58"/>
        <v>100.94569881180877</v>
      </c>
      <c r="W93" s="80">
        <f t="shared" ca="1" si="59"/>
        <v>2.0060950832692215</v>
      </c>
      <c r="X93" s="80">
        <f t="shared" ca="1" si="60"/>
        <v>34.786696542635056</v>
      </c>
      <c r="Y93" s="94">
        <f t="shared" ca="1" si="61"/>
        <v>4.7363334870636731E-7</v>
      </c>
      <c r="Z93" s="80">
        <f t="shared" ca="1" si="62"/>
        <v>14</v>
      </c>
      <c r="AA93" s="80">
        <f t="shared" ca="1" si="63"/>
        <v>71.995869120000009</v>
      </c>
      <c r="AB93" s="80">
        <f t="shared" ca="1" si="64"/>
        <v>94.429785002762642</v>
      </c>
      <c r="AC93" s="80">
        <f t="shared" si="65"/>
        <v>13.945486704573883</v>
      </c>
      <c r="AD93" s="69">
        <f t="shared" si="66"/>
        <v>605.00730352941184</v>
      </c>
      <c r="AE93" s="69">
        <f t="shared" si="86"/>
        <v>609.70969008403358</v>
      </c>
      <c r="AF93" s="69">
        <f t="shared" si="67"/>
        <v>539.97767999999996</v>
      </c>
      <c r="AG93" s="95">
        <f t="shared" si="87"/>
        <v>543.97470857142855</v>
      </c>
      <c r="AH93" s="93">
        <f t="shared" si="68"/>
        <v>27.332342142535865</v>
      </c>
      <c r="AI93" s="81">
        <f t="shared" si="69"/>
        <v>1.7095121359821808</v>
      </c>
      <c r="AJ93" s="80">
        <f t="shared" si="70"/>
        <v>5.1837857279999993</v>
      </c>
      <c r="AK93" s="80">
        <f t="shared" si="71"/>
        <v>55.037639832981284</v>
      </c>
      <c r="AL93" s="78">
        <f t="shared" ca="1" si="79"/>
        <v>0.83102466045802792</v>
      </c>
      <c r="AM93" s="80">
        <f t="shared" ca="1" si="80"/>
        <v>36.511271580941553</v>
      </c>
      <c r="AN93" s="80">
        <f t="shared" si="81"/>
        <v>5.0941290566037729</v>
      </c>
      <c r="AO93" s="80">
        <f t="shared" si="82"/>
        <v>2.9581222690537881</v>
      </c>
      <c r="AP93" s="80">
        <f t="shared" si="83"/>
        <v>3.1060782060602756</v>
      </c>
      <c r="AQ93" s="80">
        <f t="shared" ca="1" si="84"/>
        <v>2.5632998585784916</v>
      </c>
      <c r="AR93" s="80">
        <f t="shared" si="72"/>
        <v>3.2393391330626935</v>
      </c>
      <c r="AS93" s="78">
        <f t="shared" si="73"/>
        <v>2.2153639028116505E-2</v>
      </c>
      <c r="AT93" s="96">
        <f t="shared" ca="1" si="74"/>
        <v>5</v>
      </c>
      <c r="AU93" s="97" t="str">
        <f t="shared" ca="1" si="75"/>
        <v>Sand mixture</v>
      </c>
      <c r="AV93" s="98">
        <f t="shared" si="76"/>
        <v>3</v>
      </c>
      <c r="AW93" s="99" t="str">
        <f t="shared" si="77"/>
        <v>Clay</v>
      </c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</row>
    <row r="94" spans="1:69">
      <c r="A94" s="25">
        <v>1.62</v>
      </c>
      <c r="C94" s="89">
        <f t="shared" si="44"/>
        <v>-5.314896000000001</v>
      </c>
      <c r="D94" s="84">
        <f t="shared" si="45"/>
        <v>5.314896000000001</v>
      </c>
      <c r="E94" s="90">
        <v>0.5585</v>
      </c>
      <c r="F94" s="91">
        <f t="shared" si="46"/>
        <v>5.8307399999999996</v>
      </c>
      <c r="G94" s="80">
        <f t="shared" si="47"/>
        <v>5.8850279999999993</v>
      </c>
      <c r="H94" s="81">
        <f t="shared" si="85"/>
        <v>5.6057729142857147</v>
      </c>
      <c r="I94" s="14">
        <v>12.6</v>
      </c>
      <c r="J94" s="92">
        <f t="shared" si="48"/>
        <v>0.13154399999999999</v>
      </c>
      <c r="K94" s="14">
        <v>26</v>
      </c>
      <c r="L94" s="78">
        <f t="shared" si="49"/>
        <v>0.27144000000000001</v>
      </c>
      <c r="M94" s="81">
        <f t="shared" si="50"/>
        <v>0.16582475520000003</v>
      </c>
      <c r="N94" s="14">
        <f t="shared" si="78"/>
        <v>98</v>
      </c>
      <c r="O94" s="78">
        <f t="shared" si="51"/>
        <v>0.26042990399999988</v>
      </c>
      <c r="P94" s="78">
        <f t="shared" si="52"/>
        <v>9.4605148799999983E-2</v>
      </c>
      <c r="Q94" s="93">
        <f t="shared" si="53"/>
        <v>1.8561173716799999</v>
      </c>
      <c r="R94" s="80">
        <f t="shared" si="54"/>
        <v>19.619623194123662</v>
      </c>
      <c r="S94" s="80">
        <f t="shared" si="55"/>
        <v>5030.388486429054</v>
      </c>
      <c r="T94" s="69">
        <f t="shared" si="56"/>
        <v>41.626265471999993</v>
      </c>
      <c r="U94" s="78">
        <f t="shared" si="57"/>
        <v>1.5983164383400892</v>
      </c>
      <c r="V94" s="69">
        <f t="shared" si="58"/>
        <v>99.734945752421567</v>
      </c>
      <c r="W94" s="80">
        <f t="shared" ca="1" si="59"/>
        <v>2.0731953166778427</v>
      </c>
      <c r="X94" s="80">
        <f t="shared" ca="1" si="60"/>
        <v>34.805650808040639</v>
      </c>
      <c r="Y94" s="94">
        <f t="shared" ca="1" si="61"/>
        <v>8.4053594540425102E-7</v>
      </c>
      <c r="Z94" s="80">
        <f t="shared" ca="1" si="62"/>
        <v>14</v>
      </c>
      <c r="AA94" s="80">
        <f t="shared" ca="1" si="63"/>
        <v>78.744373343999996</v>
      </c>
      <c r="AB94" s="80">
        <f t="shared" ca="1" si="64"/>
        <v>183.28839589097814</v>
      </c>
      <c r="AC94" s="80">
        <f t="shared" si="65"/>
        <v>13.082856837932137</v>
      </c>
      <c r="AD94" s="69">
        <f t="shared" si="66"/>
        <v>661.71742305882344</v>
      </c>
      <c r="AE94" s="69">
        <f t="shared" si="86"/>
        <v>628.86388356302518</v>
      </c>
      <c r="AF94" s="69">
        <f t="shared" si="67"/>
        <v>588.50279999999998</v>
      </c>
      <c r="AG94" s="95">
        <f t="shared" si="87"/>
        <v>560.57729142857147</v>
      </c>
      <c r="AH94" s="93">
        <f t="shared" si="68"/>
        <v>33.707834266434247</v>
      </c>
      <c r="AI94" s="81">
        <f t="shared" si="69"/>
        <v>1.3904528629629935</v>
      </c>
      <c r="AJ94" s="80">
        <f t="shared" si="70"/>
        <v>5.6496268799999987</v>
      </c>
      <c r="AK94" s="80">
        <f t="shared" si="71"/>
        <v>59.45340361855655</v>
      </c>
      <c r="AL94" s="78">
        <f t="shared" ca="1" si="79"/>
        <v>0.79985855560148833</v>
      </c>
      <c r="AM94" s="80">
        <f t="shared" ca="1" si="80"/>
        <v>36.656422156362709</v>
      </c>
      <c r="AN94" s="80">
        <f t="shared" si="81"/>
        <v>5.5519132075471687</v>
      </c>
      <c r="AO94" s="80">
        <f t="shared" si="82"/>
        <v>2.235231506120277</v>
      </c>
      <c r="AP94" s="80">
        <f t="shared" si="83"/>
        <v>2.3387271011158841</v>
      </c>
      <c r="AQ94" s="80">
        <f t="shared" ca="1" si="84"/>
        <v>2.4813544582221012</v>
      </c>
      <c r="AR94" s="80">
        <f t="shared" si="72"/>
        <v>3.1450653268472366</v>
      </c>
      <c r="AS94" s="78">
        <f t="shared" si="73"/>
        <v>1.8777385156658485E-2</v>
      </c>
      <c r="AT94" s="96">
        <f t="shared" ca="1" si="74"/>
        <v>5</v>
      </c>
      <c r="AU94" s="97" t="str">
        <f t="shared" ca="1" si="75"/>
        <v>Sand mixture</v>
      </c>
      <c r="AV94" s="98">
        <f t="shared" si="76"/>
        <v>3</v>
      </c>
      <c r="AW94" s="99" t="str">
        <f t="shared" si="77"/>
        <v>Clay</v>
      </c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</row>
    <row r="95" spans="1:69">
      <c r="A95" s="25">
        <v>1.64</v>
      </c>
      <c r="C95" s="89">
        <f t="shared" si="44"/>
        <v>-5.3805119999999995</v>
      </c>
      <c r="D95" s="84">
        <f t="shared" si="45"/>
        <v>5.3805119999999995</v>
      </c>
      <c r="E95" s="90">
        <v>0.60270000000000001</v>
      </c>
      <c r="F95" s="91">
        <f t="shared" si="46"/>
        <v>6.2921879999999994</v>
      </c>
      <c r="G95" s="80">
        <f t="shared" si="47"/>
        <v>6.3454319999999997</v>
      </c>
      <c r="H95" s="81">
        <f t="shared" si="85"/>
        <v>5.5435505142857133</v>
      </c>
      <c r="I95" s="14">
        <v>11.8</v>
      </c>
      <c r="J95" s="92">
        <f t="shared" si="48"/>
        <v>0.12319200000000001</v>
      </c>
      <c r="K95" s="14">
        <v>25.5</v>
      </c>
      <c r="L95" s="78">
        <f t="shared" si="49"/>
        <v>0.26622000000000001</v>
      </c>
      <c r="M95" s="81">
        <f t="shared" si="50"/>
        <v>0.16787197439999998</v>
      </c>
      <c r="N95" s="14">
        <f t="shared" si="78"/>
        <v>98</v>
      </c>
      <c r="O95" s="78">
        <f t="shared" si="51"/>
        <v>0.26364508799999981</v>
      </c>
      <c r="P95" s="78">
        <f t="shared" si="52"/>
        <v>9.5773113599999959E-2</v>
      </c>
      <c r="Q95" s="93">
        <f t="shared" si="53"/>
        <v>2.0069896809600003</v>
      </c>
      <c r="R95" s="80">
        <f t="shared" si="54"/>
        <v>20.955669138441806</v>
      </c>
      <c r="S95" s="80">
        <f t="shared" si="55"/>
        <v>5808.0422640125598</v>
      </c>
      <c r="T95" s="69">
        <f t="shared" si="56"/>
        <v>42.140169983999982</v>
      </c>
      <c r="U95" s="78">
        <f t="shared" si="57"/>
        <v>1.5935686726141374</v>
      </c>
      <c r="V95" s="69">
        <f t="shared" si="58"/>
        <v>99.438685171122174</v>
      </c>
      <c r="W95" s="80">
        <f t="shared" ca="1" si="59"/>
        <v>2.1670741317639646</v>
      </c>
      <c r="X95" s="80">
        <f t="shared" ca="1" si="60"/>
        <v>34.923362884457106</v>
      </c>
      <c r="Y95" s="94">
        <f t="shared" ca="1" si="61"/>
        <v>1.1749456463360258E-6</v>
      </c>
      <c r="Z95" s="80">
        <f t="shared" ca="1" si="62"/>
        <v>14</v>
      </c>
      <c r="AA95" s="80">
        <f t="shared" ca="1" si="63"/>
        <v>85.145016768000005</v>
      </c>
      <c r="AB95" s="80">
        <f t="shared" ca="1" si="64"/>
        <v>277.03596948582333</v>
      </c>
      <c r="AC95" s="80">
        <f t="shared" si="65"/>
        <v>12.645859144130107</v>
      </c>
      <c r="AD95" s="69">
        <f t="shared" si="66"/>
        <v>715.50434258823532</v>
      </c>
      <c r="AE95" s="69">
        <f t="shared" si="86"/>
        <v>621.16534426890757</v>
      </c>
      <c r="AF95" s="69">
        <f t="shared" si="67"/>
        <v>634.54319999999996</v>
      </c>
      <c r="AG95" s="95">
        <f t="shared" si="87"/>
        <v>554.35505142857141</v>
      </c>
      <c r="AH95" s="93">
        <f t="shared" si="68"/>
        <v>37.572152913119446</v>
      </c>
      <c r="AI95" s="81">
        <f t="shared" si="69"/>
        <v>1.2862900178281356</v>
      </c>
      <c r="AJ95" s="80">
        <f t="shared" si="70"/>
        <v>6.0916147199999999</v>
      </c>
      <c r="AK95" s="80">
        <f t="shared" si="71"/>
        <v>63.502027692247886</v>
      </c>
      <c r="AL95" s="78">
        <f t="shared" ca="1" si="79"/>
        <v>0.78168311340251584</v>
      </c>
      <c r="AM95" s="80">
        <f t="shared" ca="1" si="80"/>
        <v>37.57086303664159</v>
      </c>
      <c r="AN95" s="80">
        <f t="shared" si="81"/>
        <v>5.986256603773584</v>
      </c>
      <c r="AO95" s="80">
        <f t="shared" si="82"/>
        <v>1.9414281013491284</v>
      </c>
      <c r="AP95" s="80">
        <f t="shared" si="83"/>
        <v>2.0255888899515591</v>
      </c>
      <c r="AQ95" s="80">
        <f t="shared" ca="1" si="84"/>
        <v>2.4335052853133932</v>
      </c>
      <c r="AR95" s="80">
        <f t="shared" si="72"/>
        <v>3.0863963309559144</v>
      </c>
      <c r="AS95" s="78">
        <f t="shared" si="73"/>
        <v>1.6170909474968468E-2</v>
      </c>
      <c r="AT95" s="96">
        <f t="shared" ca="1" si="74"/>
        <v>5</v>
      </c>
      <c r="AU95" s="97" t="str">
        <f t="shared" ca="1" si="75"/>
        <v>Sand mixture</v>
      </c>
      <c r="AV95" s="98">
        <f t="shared" si="76"/>
        <v>3</v>
      </c>
      <c r="AW95" s="99" t="str">
        <f t="shared" si="77"/>
        <v>Clay</v>
      </c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</row>
    <row r="96" spans="1:69">
      <c r="A96" s="25">
        <v>1.66</v>
      </c>
      <c r="C96" s="89">
        <f t="shared" si="44"/>
        <v>-5.4461279999999999</v>
      </c>
      <c r="D96" s="84">
        <f t="shared" si="45"/>
        <v>5.4461279999999999</v>
      </c>
      <c r="E96" s="90">
        <v>0.57720000000000005</v>
      </c>
      <c r="F96" s="91">
        <f t="shared" si="46"/>
        <v>6.0259679999999998</v>
      </c>
      <c r="G96" s="80">
        <f t="shared" si="47"/>
        <v>6.0779591999999996</v>
      </c>
      <c r="H96" s="81">
        <f t="shared" si="85"/>
        <v>5.573826514285714</v>
      </c>
      <c r="I96" s="14">
        <v>9.8000000000000007</v>
      </c>
      <c r="J96" s="92">
        <f t="shared" si="48"/>
        <v>0.102312</v>
      </c>
      <c r="K96" s="14">
        <v>24.9</v>
      </c>
      <c r="L96" s="78">
        <f t="shared" si="49"/>
        <v>0.25995599999999996</v>
      </c>
      <c r="M96" s="81">
        <f t="shared" si="50"/>
        <v>0.16991919359999999</v>
      </c>
      <c r="N96" s="14">
        <f t="shared" si="78"/>
        <v>98</v>
      </c>
      <c r="O96" s="78">
        <f t="shared" si="51"/>
        <v>0.26686027199999984</v>
      </c>
      <c r="P96" s="78">
        <f t="shared" si="52"/>
        <v>9.6941078399999964E-2</v>
      </c>
      <c r="Q96" s="93">
        <f t="shared" si="53"/>
        <v>1.9176626462399999</v>
      </c>
      <c r="R96" s="80">
        <f t="shared" si="54"/>
        <v>19.781734202783539</v>
      </c>
      <c r="S96" s="80">
        <f t="shared" si="55"/>
        <v>6682.0968939299846</v>
      </c>
      <c r="T96" s="69">
        <f t="shared" si="56"/>
        <v>42.654074495999986</v>
      </c>
      <c r="U96" s="78">
        <f t="shared" si="57"/>
        <v>1.5701082638202968</v>
      </c>
      <c r="V96" s="69">
        <f t="shared" si="58"/>
        <v>97.974755662386514</v>
      </c>
      <c r="W96" s="80">
        <f t="shared" ca="1" si="59"/>
        <v>2.0565348879709799</v>
      </c>
      <c r="X96" s="80">
        <f t="shared" ca="1" si="60"/>
        <v>34.598876869820721</v>
      </c>
      <c r="Y96" s="94">
        <f t="shared" ca="1" si="61"/>
        <v>1.2988354156489744E-6</v>
      </c>
      <c r="Z96" s="80">
        <f t="shared" ca="1" si="62"/>
        <v>14</v>
      </c>
      <c r="AA96" s="80">
        <f t="shared" ca="1" si="63"/>
        <v>81.355384991999998</v>
      </c>
      <c r="AB96" s="80">
        <f t="shared" ca="1" si="64"/>
        <v>292.61701462532301</v>
      </c>
      <c r="AC96" s="80">
        <f t="shared" si="65"/>
        <v>12.219678138071906</v>
      </c>
      <c r="AD96" s="69">
        <f t="shared" si="66"/>
        <v>683.65869741176459</v>
      </c>
      <c r="AE96" s="69">
        <f t="shared" si="86"/>
        <v>624.34896968067221</v>
      </c>
      <c r="AF96" s="69">
        <f t="shared" si="67"/>
        <v>607.79591999999991</v>
      </c>
      <c r="AG96" s="95">
        <f t="shared" si="87"/>
        <v>557.38265142857142</v>
      </c>
      <c r="AH96" s="93">
        <f t="shared" si="68"/>
        <v>40.538128981433559</v>
      </c>
      <c r="AI96" s="81">
        <f t="shared" si="69"/>
        <v>1.0554039803213087</v>
      </c>
      <c r="AJ96" s="80">
        <f t="shared" si="70"/>
        <v>5.8348408319999994</v>
      </c>
      <c r="AK96" s="80">
        <f t="shared" si="71"/>
        <v>59.944649099344062</v>
      </c>
      <c r="AL96" s="78">
        <f t="shared" ca="1" si="79"/>
        <v>0.77628184169468617</v>
      </c>
      <c r="AM96" s="80">
        <f t="shared" ca="1" si="80"/>
        <v>35.103663491699272</v>
      </c>
      <c r="AN96" s="80">
        <f t="shared" si="81"/>
        <v>5.7339237735849053</v>
      </c>
      <c r="AO96" s="80">
        <f t="shared" si="82"/>
        <v>1.6833281802878834</v>
      </c>
      <c r="AP96" s="80">
        <f t="shared" si="83"/>
        <v>1.7606308422495336</v>
      </c>
      <c r="AQ96" s="80">
        <f t="shared" ca="1" si="84"/>
        <v>2.4191841189431171</v>
      </c>
      <c r="AR96" s="80">
        <f t="shared" si="72"/>
        <v>3.0730924484791142</v>
      </c>
      <c r="AS96" s="78">
        <f t="shared" si="73"/>
        <v>1.5493937982396016E-2</v>
      </c>
      <c r="AT96" s="96">
        <f t="shared" ca="1" si="74"/>
        <v>5</v>
      </c>
      <c r="AU96" s="97" t="str">
        <f t="shared" ca="1" si="75"/>
        <v>Sand mixture</v>
      </c>
      <c r="AV96" s="98">
        <f t="shared" si="76"/>
        <v>3</v>
      </c>
      <c r="AW96" s="99" t="str">
        <f t="shared" si="77"/>
        <v>Clay</v>
      </c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</row>
    <row r="97" spans="1:69">
      <c r="A97" s="25">
        <v>1.68</v>
      </c>
      <c r="C97" s="89">
        <f t="shared" si="44"/>
        <v>-5.5117440000000002</v>
      </c>
      <c r="D97" s="84">
        <f t="shared" si="45"/>
        <v>5.5117440000000002</v>
      </c>
      <c r="E97" s="90">
        <v>0.49130000000000001</v>
      </c>
      <c r="F97" s="91">
        <f t="shared" si="46"/>
        <v>5.1291719999999996</v>
      </c>
      <c r="G97" s="80">
        <f t="shared" si="47"/>
        <v>5.1813719999999996</v>
      </c>
      <c r="H97" s="81">
        <f t="shared" si="85"/>
        <v>5.5599264000000002</v>
      </c>
      <c r="I97" s="14">
        <v>8.9</v>
      </c>
      <c r="J97" s="92">
        <f t="shared" si="48"/>
        <v>9.2915999999999999E-2</v>
      </c>
      <c r="K97" s="14">
        <v>25</v>
      </c>
      <c r="L97" s="78">
        <f t="shared" si="49"/>
        <v>0.26100000000000001</v>
      </c>
      <c r="M97" s="81">
        <f t="shared" si="50"/>
        <v>0.1719664128</v>
      </c>
      <c r="N97" s="14">
        <f t="shared" si="78"/>
        <v>98</v>
      </c>
      <c r="O97" s="78">
        <f t="shared" si="51"/>
        <v>0.27007545599999988</v>
      </c>
      <c r="P97" s="78">
        <f t="shared" si="52"/>
        <v>9.8109043199999968E-2</v>
      </c>
      <c r="Q97" s="93">
        <f t="shared" si="53"/>
        <v>1.6207278595200001</v>
      </c>
      <c r="R97" s="80">
        <f t="shared" si="54"/>
        <v>16.51965819517849</v>
      </c>
      <c r="S97" s="80">
        <f t="shared" si="55"/>
        <v>6218.5155776374868</v>
      </c>
      <c r="T97" s="69">
        <f t="shared" si="56"/>
        <v>43.167979007999982</v>
      </c>
      <c r="U97" s="78">
        <f t="shared" si="57"/>
        <v>1.5525743545864159</v>
      </c>
      <c r="V97" s="69">
        <f t="shared" si="58"/>
        <v>96.880639726192356</v>
      </c>
      <c r="W97" s="80">
        <f t="shared" ca="1" si="59"/>
        <v>1.8240243661687998</v>
      </c>
      <c r="X97" s="80">
        <f t="shared" ca="1" si="60"/>
        <v>34.016013486567424</v>
      </c>
      <c r="Y97" s="94">
        <f t="shared" ca="1" si="61"/>
        <v>8.4694776669124225E-7</v>
      </c>
      <c r="Z97" s="80">
        <f t="shared" ca="1" si="62"/>
        <v>14</v>
      </c>
      <c r="AA97" s="80">
        <f t="shared" ca="1" si="63"/>
        <v>68.758151615999992</v>
      </c>
      <c r="AB97" s="80">
        <f t="shared" ca="1" si="64"/>
        <v>161.26494356212345</v>
      </c>
      <c r="AC97" s="80">
        <f t="shared" si="65"/>
        <v>12.438260433862098</v>
      </c>
      <c r="AD97" s="69">
        <f t="shared" si="66"/>
        <v>577.7995934117647</v>
      </c>
      <c r="AE97" s="69">
        <f t="shared" si="86"/>
        <v>622.33540517647066</v>
      </c>
      <c r="AF97" s="69">
        <f t="shared" si="67"/>
        <v>518.13719999999989</v>
      </c>
      <c r="AG97" s="95">
        <f t="shared" si="87"/>
        <v>555.99264000000005</v>
      </c>
      <c r="AH97" s="93">
        <f t="shared" si="68"/>
        <v>37.14101435722916</v>
      </c>
      <c r="AI97" s="81">
        <f t="shared" si="69"/>
        <v>0.9470686592120392</v>
      </c>
      <c r="AJ97" s="80">
        <f t="shared" si="70"/>
        <v>4.9741171199999998</v>
      </c>
      <c r="AK97" s="80">
        <f t="shared" si="71"/>
        <v>50.059570288419664</v>
      </c>
      <c r="AL97" s="78">
        <f t="shared" ca="1" si="79"/>
        <v>0.79961020594556509</v>
      </c>
      <c r="AM97" s="80">
        <f t="shared" ca="1" si="80"/>
        <v>31.071689076371115</v>
      </c>
      <c r="AN97" s="80">
        <f t="shared" si="81"/>
        <v>4.88808679245283</v>
      </c>
      <c r="AO97" s="80">
        <f t="shared" si="82"/>
        <v>1.7932701994761233</v>
      </c>
      <c r="AP97" s="80">
        <f t="shared" si="83"/>
        <v>1.8918833177262122</v>
      </c>
      <c r="AQ97" s="80">
        <f t="shared" ca="1" si="84"/>
        <v>2.4802688212308701</v>
      </c>
      <c r="AR97" s="80">
        <f t="shared" si="72"/>
        <v>3.1471924236504503</v>
      </c>
      <c r="AS97" s="78">
        <f t="shared" si="73"/>
        <v>1.8128326482091572E-2</v>
      </c>
      <c r="AT97" s="96">
        <f t="shared" ca="1" si="74"/>
        <v>5</v>
      </c>
      <c r="AU97" s="97" t="str">
        <f t="shared" ca="1" si="75"/>
        <v>Sand mixture</v>
      </c>
      <c r="AV97" s="98">
        <f t="shared" si="76"/>
        <v>3</v>
      </c>
      <c r="AW97" s="99" t="str">
        <f t="shared" si="77"/>
        <v>Clay</v>
      </c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</row>
    <row r="98" spans="1:69">
      <c r="A98" s="25">
        <v>1.7</v>
      </c>
      <c r="C98" s="89">
        <f t="shared" si="44"/>
        <v>-5.5773600000000005</v>
      </c>
      <c r="D98" s="84">
        <f t="shared" si="45"/>
        <v>5.5773600000000005</v>
      </c>
      <c r="E98" s="90">
        <v>0.45279999999999998</v>
      </c>
      <c r="F98" s="91">
        <f t="shared" si="46"/>
        <v>4.7272319999999999</v>
      </c>
      <c r="G98" s="80">
        <f t="shared" si="47"/>
        <v>4.7804760000000002</v>
      </c>
      <c r="H98" s="81">
        <f t="shared" si="85"/>
        <v>5.5094266285714282</v>
      </c>
      <c r="I98" s="14">
        <v>7.9</v>
      </c>
      <c r="J98" s="92">
        <f t="shared" si="48"/>
        <v>8.2476000000000008E-2</v>
      </c>
      <c r="K98" s="14">
        <v>25.5</v>
      </c>
      <c r="L98" s="78">
        <f t="shared" si="49"/>
        <v>0.26622000000000001</v>
      </c>
      <c r="M98" s="81">
        <f t="shared" si="50"/>
        <v>0.174013632</v>
      </c>
      <c r="N98" s="14">
        <f t="shared" si="78"/>
        <v>98</v>
      </c>
      <c r="O98" s="78">
        <f t="shared" si="51"/>
        <v>0.27329063999999992</v>
      </c>
      <c r="P98" s="78">
        <f t="shared" si="52"/>
        <v>9.9277007999999972E-2</v>
      </c>
      <c r="Q98" s="93">
        <f t="shared" si="53"/>
        <v>1.4873711688000002</v>
      </c>
      <c r="R98" s="80">
        <f t="shared" si="54"/>
        <v>14.982030570462001</v>
      </c>
      <c r="S98" s="80">
        <f t="shared" si="55"/>
        <v>6429.229123338554</v>
      </c>
      <c r="T98" s="69">
        <f t="shared" si="56"/>
        <v>43.681883519999985</v>
      </c>
      <c r="U98" s="78">
        <f t="shared" si="57"/>
        <v>1.5354507405904423</v>
      </c>
      <c r="V98" s="69">
        <f t="shared" si="58"/>
        <v>95.812126212843594</v>
      </c>
      <c r="W98" s="80">
        <f t="shared" ca="1" si="59"/>
        <v>1.703343231815643</v>
      </c>
      <c r="X98" s="80">
        <f t="shared" ca="1" si="60"/>
        <v>33.641487595348792</v>
      </c>
      <c r="Y98" s="94">
        <f t="shared" ca="1" si="61"/>
        <v>7.4345174317171362E-7</v>
      </c>
      <c r="Z98" s="80">
        <f t="shared" ca="1" si="62"/>
        <v>14</v>
      </c>
      <c r="AA98" s="80">
        <f t="shared" ca="1" si="63"/>
        <v>63.100595040000002</v>
      </c>
      <c r="AB98" s="80">
        <f t="shared" ca="1" si="64"/>
        <v>129.91083889198262</v>
      </c>
      <c r="AC98" s="80">
        <f t="shared" si="65"/>
        <v>12.33695519675469</v>
      </c>
      <c r="AD98" s="69">
        <f t="shared" si="66"/>
        <v>530.25710117647066</v>
      </c>
      <c r="AE98" s="69">
        <f t="shared" si="86"/>
        <v>616.01599865546211</v>
      </c>
      <c r="AF98" s="69">
        <f t="shared" si="67"/>
        <v>478.04760000000005</v>
      </c>
      <c r="AG98" s="95">
        <f t="shared" si="87"/>
        <v>550.94266285714286</v>
      </c>
      <c r="AH98" s="93">
        <f t="shared" si="68"/>
        <v>36.914534854873978</v>
      </c>
      <c r="AI98" s="81">
        <f t="shared" si="69"/>
        <v>0.83076637442578882</v>
      </c>
      <c r="AJ98" s="80">
        <f t="shared" si="70"/>
        <v>4.5892569600000002</v>
      </c>
      <c r="AK98" s="80">
        <f t="shared" si="71"/>
        <v>45.400092637763635</v>
      </c>
      <c r="AL98" s="78">
        <f t="shared" ca="1" si="79"/>
        <v>0.80675939869592506</v>
      </c>
      <c r="AM98" s="80">
        <f t="shared" ca="1" si="80"/>
        <v>28.728771436387873</v>
      </c>
      <c r="AN98" s="80">
        <f t="shared" si="81"/>
        <v>4.5098830188679244</v>
      </c>
      <c r="AO98" s="80">
        <f t="shared" si="82"/>
        <v>1.7252675256606245</v>
      </c>
      <c r="AP98" s="80">
        <f t="shared" si="83"/>
        <v>1.829878148166509</v>
      </c>
      <c r="AQ98" s="80">
        <f t="shared" ca="1" si="84"/>
        <v>2.4988885064568924</v>
      </c>
      <c r="AR98" s="80">
        <f t="shared" si="72"/>
        <v>3.1703873417989885</v>
      </c>
      <c r="AS98" s="78">
        <f t="shared" si="73"/>
        <v>2.0457638334182023E-2</v>
      </c>
      <c r="AT98" s="96">
        <f t="shared" ca="1" si="74"/>
        <v>5</v>
      </c>
      <c r="AU98" s="97" t="str">
        <f t="shared" ca="1" si="75"/>
        <v>Sand mixture</v>
      </c>
      <c r="AV98" s="98">
        <f t="shared" si="76"/>
        <v>3</v>
      </c>
      <c r="AW98" s="99" t="str">
        <f t="shared" si="77"/>
        <v>Clay</v>
      </c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</row>
    <row r="99" spans="1:69">
      <c r="A99" s="25">
        <v>1.72</v>
      </c>
      <c r="C99" s="89">
        <f t="shared" si="44"/>
        <v>-5.642976</v>
      </c>
      <c r="D99" s="84">
        <f t="shared" si="45"/>
        <v>5.642976</v>
      </c>
      <c r="E99" s="90">
        <v>0.50690000000000002</v>
      </c>
      <c r="F99" s="91">
        <f t="shared" si="46"/>
        <v>5.2920359999999995</v>
      </c>
      <c r="G99" s="80">
        <f t="shared" si="47"/>
        <v>5.3467415999999997</v>
      </c>
      <c r="H99" s="81">
        <f t="shared" si="85"/>
        <v>5.3958692571428566</v>
      </c>
      <c r="I99" s="14">
        <v>11.2</v>
      </c>
      <c r="J99" s="92">
        <f t="shared" si="48"/>
        <v>0.11692799999999999</v>
      </c>
      <c r="K99" s="14">
        <v>26.2</v>
      </c>
      <c r="L99" s="78">
        <f t="shared" si="49"/>
        <v>0.27352799999999999</v>
      </c>
      <c r="M99" s="81">
        <f t="shared" si="50"/>
        <v>0.17606085119999998</v>
      </c>
      <c r="N99" s="14">
        <f t="shared" si="78"/>
        <v>98</v>
      </c>
      <c r="O99" s="78">
        <f t="shared" si="51"/>
        <v>0.2765058239999999</v>
      </c>
      <c r="P99" s="78">
        <f t="shared" si="52"/>
        <v>0.10044497279999996</v>
      </c>
      <c r="Q99" s="93">
        <f t="shared" si="53"/>
        <v>1.67317780608</v>
      </c>
      <c r="R99" s="80">
        <f t="shared" si="54"/>
        <v>16.657656022382842</v>
      </c>
      <c r="S99" s="80">
        <f t="shared" si="55"/>
        <v>5101.4156283202938</v>
      </c>
      <c r="T99" s="69">
        <f t="shared" si="56"/>
        <v>44.195788031999989</v>
      </c>
      <c r="U99" s="78">
        <f t="shared" si="57"/>
        <v>1.5807559168881249</v>
      </c>
      <c r="V99" s="69">
        <f t="shared" si="58"/>
        <v>98.639169213818988</v>
      </c>
      <c r="W99" s="80">
        <f t="shared" ca="1" si="59"/>
        <v>1.9280458891273466</v>
      </c>
      <c r="X99" s="80">
        <f t="shared" ca="1" si="60"/>
        <v>34.238508607479609</v>
      </c>
      <c r="Y99" s="94">
        <f t="shared" ca="1" si="61"/>
        <v>6.533820134849822E-7</v>
      </c>
      <c r="Z99" s="80">
        <f t="shared" ca="1" si="62"/>
        <v>14</v>
      </c>
      <c r="AA99" s="80">
        <f t="shared" ca="1" si="63"/>
        <v>70.983300864</v>
      </c>
      <c r="AB99" s="80">
        <f t="shared" ca="1" si="64"/>
        <v>128.43474104030014</v>
      </c>
      <c r="AC99" s="80">
        <f t="shared" si="65"/>
        <v>13.040232561862963</v>
      </c>
      <c r="AD99" s="69">
        <f t="shared" si="66"/>
        <v>596.49832658823527</v>
      </c>
      <c r="AE99" s="69">
        <f t="shared" si="86"/>
        <v>602.27805095798317</v>
      </c>
      <c r="AF99" s="69">
        <f t="shared" si="67"/>
        <v>534.67415999999992</v>
      </c>
      <c r="AG99" s="95">
        <f t="shared" si="87"/>
        <v>539.58692571428571</v>
      </c>
      <c r="AH99" s="93">
        <f t="shared" si="68"/>
        <v>32.974070754447538</v>
      </c>
      <c r="AI99" s="81">
        <f t="shared" si="69"/>
        <v>1.1641000713178553</v>
      </c>
      <c r="AJ99" s="80">
        <f t="shared" si="70"/>
        <v>5.1328719359999999</v>
      </c>
      <c r="AK99" s="80">
        <f t="shared" si="71"/>
        <v>50.477745522372238</v>
      </c>
      <c r="AL99" s="78">
        <f t="shared" ca="1" si="79"/>
        <v>0.81384364173623225</v>
      </c>
      <c r="AM99" s="80">
        <f t="shared" ca="1" si="80"/>
        <v>32.553050474553729</v>
      </c>
      <c r="AN99" s="80">
        <f t="shared" si="81"/>
        <v>5.0440958490566032</v>
      </c>
      <c r="AO99" s="80">
        <f t="shared" si="82"/>
        <v>2.1869020189791852</v>
      </c>
      <c r="AP99" s="80">
        <f t="shared" si="83"/>
        <v>2.3061649431270945</v>
      </c>
      <c r="AQ99" s="80">
        <f t="shared" ca="1" si="84"/>
        <v>2.5173377200029865</v>
      </c>
      <c r="AR99" s="80">
        <f t="shared" si="72"/>
        <v>3.1765634922835568</v>
      </c>
      <c r="AS99" s="78">
        <f t="shared" si="73"/>
        <v>1.922339573661673E-2</v>
      </c>
      <c r="AT99" s="96">
        <f t="shared" ca="1" si="74"/>
        <v>5</v>
      </c>
      <c r="AU99" s="97" t="str">
        <f t="shared" ca="1" si="75"/>
        <v>Sand mixture</v>
      </c>
      <c r="AV99" s="98">
        <f t="shared" si="76"/>
        <v>3</v>
      </c>
      <c r="AW99" s="99" t="str">
        <f t="shared" si="77"/>
        <v>Clay</v>
      </c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</row>
    <row r="100" spans="1:69">
      <c r="A100" s="25">
        <v>1.74</v>
      </c>
      <c r="C100" s="89">
        <f t="shared" si="44"/>
        <v>-5.7085920000000003</v>
      </c>
      <c r="D100" s="84">
        <f t="shared" si="45"/>
        <v>5.7085920000000003</v>
      </c>
      <c r="E100" s="90">
        <v>0.50249999999999995</v>
      </c>
      <c r="F100" s="91">
        <f t="shared" si="46"/>
        <v>5.2460999999999993</v>
      </c>
      <c r="G100" s="80">
        <f t="shared" si="47"/>
        <v>5.3024759999999995</v>
      </c>
      <c r="H100" s="81">
        <f t="shared" si="85"/>
        <v>5.2940345142857135</v>
      </c>
      <c r="I100" s="14">
        <v>12.6</v>
      </c>
      <c r="J100" s="92">
        <f t="shared" si="48"/>
        <v>0.13154399999999999</v>
      </c>
      <c r="K100" s="14">
        <v>27</v>
      </c>
      <c r="L100" s="78">
        <f t="shared" si="49"/>
        <v>0.28187999999999996</v>
      </c>
      <c r="M100" s="81">
        <f t="shared" si="50"/>
        <v>0.17810807040000001</v>
      </c>
      <c r="N100" s="14">
        <f t="shared" si="78"/>
        <v>98</v>
      </c>
      <c r="O100" s="78">
        <f t="shared" si="51"/>
        <v>0.27972100799999994</v>
      </c>
      <c r="P100" s="78">
        <f t="shared" si="52"/>
        <v>0.10161293759999997</v>
      </c>
      <c r="Q100" s="93">
        <f t="shared" si="53"/>
        <v>1.6575091473599999</v>
      </c>
      <c r="R100" s="80">
        <f t="shared" si="54"/>
        <v>16.311989265429922</v>
      </c>
      <c r="S100" s="80">
        <f t="shared" si="55"/>
        <v>4492.1269841269841</v>
      </c>
      <c r="T100" s="69">
        <f t="shared" si="56"/>
        <v>44.709692543999985</v>
      </c>
      <c r="U100" s="78">
        <f t="shared" si="57"/>
        <v>1.594242154360846</v>
      </c>
      <c r="V100" s="69">
        <f t="shared" si="58"/>
        <v>99.480710432116794</v>
      </c>
      <c r="W100" s="80">
        <f t="shared" ca="1" si="59"/>
        <v>1.9519906674437892</v>
      </c>
      <c r="X100" s="80">
        <f t="shared" ca="1" si="60"/>
        <v>34.285144496836573</v>
      </c>
      <c r="Y100" s="94">
        <f t="shared" ca="1" si="61"/>
        <v>5.2282590286045348E-7</v>
      </c>
      <c r="Z100" s="80">
        <f t="shared" ca="1" si="62"/>
        <v>14</v>
      </c>
      <c r="AA100" s="80">
        <f t="shared" ca="1" si="63"/>
        <v>70.318569887999985</v>
      </c>
      <c r="AB100" s="80">
        <f t="shared" ca="1" si="64"/>
        <v>101.8090240325986</v>
      </c>
      <c r="AC100" s="80">
        <f t="shared" si="65"/>
        <v>13.426903348743309</v>
      </c>
      <c r="AD100" s="69">
        <f t="shared" si="66"/>
        <v>590.91235199999994</v>
      </c>
      <c r="AE100" s="69">
        <f t="shared" si="86"/>
        <v>589.9192360336134</v>
      </c>
      <c r="AF100" s="69">
        <f t="shared" si="67"/>
        <v>530.24759999999992</v>
      </c>
      <c r="AG100" s="95">
        <f t="shared" si="87"/>
        <v>529.40345142857143</v>
      </c>
      <c r="AH100" s="93">
        <f t="shared" si="68"/>
        <v>30.251193014842084</v>
      </c>
      <c r="AI100" s="81">
        <f t="shared" si="69"/>
        <v>1.2945595620689943</v>
      </c>
      <c r="AJ100" s="80">
        <f t="shared" si="70"/>
        <v>5.0903769599999995</v>
      </c>
      <c r="AK100" s="80">
        <f t="shared" si="71"/>
        <v>49.430270501302786</v>
      </c>
      <c r="AL100" s="78">
        <f t="shared" ca="1" si="79"/>
        <v>0.82603183968574889</v>
      </c>
      <c r="AM100" s="80">
        <f t="shared" ca="1" si="80"/>
        <v>32.872392809225573</v>
      </c>
      <c r="AN100" s="80">
        <f t="shared" si="81"/>
        <v>5.0023358490566032</v>
      </c>
      <c r="AO100" s="80">
        <f t="shared" si="82"/>
        <v>2.4808033077377436</v>
      </c>
      <c r="AP100" s="80">
        <f t="shared" si="83"/>
        <v>2.6189611121688574</v>
      </c>
      <c r="AQ100" s="80">
        <f t="shared" ca="1" si="84"/>
        <v>2.5491831406598671</v>
      </c>
      <c r="AR100" s="80">
        <f t="shared" si="72"/>
        <v>3.2069286732877438</v>
      </c>
      <c r="AS100" s="78">
        <f t="shared" si="73"/>
        <v>2.0660360651730544E-2</v>
      </c>
      <c r="AT100" s="96">
        <f t="shared" ca="1" si="74"/>
        <v>5</v>
      </c>
      <c r="AU100" s="97" t="str">
        <f t="shared" ca="1" si="75"/>
        <v>Sand mixture</v>
      </c>
      <c r="AV100" s="98">
        <f t="shared" si="76"/>
        <v>3</v>
      </c>
      <c r="AW100" s="99" t="str">
        <f t="shared" si="77"/>
        <v>Clay</v>
      </c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</row>
    <row r="101" spans="1:69">
      <c r="A101" s="25">
        <v>1.76</v>
      </c>
      <c r="C101" s="89">
        <f t="shared" si="44"/>
        <v>-5.7742080000000007</v>
      </c>
      <c r="D101" s="84">
        <f t="shared" si="45"/>
        <v>5.7742080000000007</v>
      </c>
      <c r="E101" s="90">
        <v>0.52429999999999999</v>
      </c>
      <c r="F101" s="91">
        <f t="shared" si="46"/>
        <v>5.4736919999999998</v>
      </c>
      <c r="G101" s="80">
        <f t="shared" si="47"/>
        <v>5.5315295999999998</v>
      </c>
      <c r="H101" s="81">
        <f t="shared" si="85"/>
        <v>5.2245339428571427</v>
      </c>
      <c r="I101" s="14">
        <v>14.8</v>
      </c>
      <c r="J101" s="92">
        <f t="shared" si="48"/>
        <v>0.15451200000000001</v>
      </c>
      <c r="K101" s="14">
        <v>27.7</v>
      </c>
      <c r="L101" s="78">
        <f t="shared" si="49"/>
        <v>0.289188</v>
      </c>
      <c r="M101" s="81">
        <f t="shared" si="50"/>
        <v>0.18015528960000002</v>
      </c>
      <c r="N101" s="14">
        <f t="shared" si="78"/>
        <v>98</v>
      </c>
      <c r="O101" s="78">
        <f t="shared" si="51"/>
        <v>0.28293619199999998</v>
      </c>
      <c r="P101" s="78">
        <f t="shared" si="52"/>
        <v>0.10278090239999997</v>
      </c>
      <c r="Q101" s="93">
        <f t="shared" si="53"/>
        <v>1.7320358246400001</v>
      </c>
      <c r="R101" s="80">
        <f t="shared" si="54"/>
        <v>16.851728134272545</v>
      </c>
      <c r="S101" s="80">
        <f t="shared" si="55"/>
        <v>3996.3341191089662</v>
      </c>
      <c r="T101" s="69">
        <f t="shared" si="56"/>
        <v>45.223597055999988</v>
      </c>
      <c r="U101" s="78">
        <f t="shared" si="57"/>
        <v>1.6147657579646637</v>
      </c>
      <c r="V101" s="69">
        <f t="shared" si="58"/>
        <v>100.76138329699501</v>
      </c>
      <c r="W101" s="80">
        <f t="shared" ca="1" si="59"/>
        <v>2.0584930539628501</v>
      </c>
      <c r="X101" s="80">
        <f t="shared" ca="1" si="60"/>
        <v>34.521707974378373</v>
      </c>
      <c r="Y101" s="94">
        <f t="shared" ca="1" si="61"/>
        <v>4.6513712633210632E-7</v>
      </c>
      <c r="Z101" s="80">
        <f t="shared" ca="1" si="62"/>
        <v>14</v>
      </c>
      <c r="AA101" s="80">
        <f t="shared" ca="1" si="63"/>
        <v>73.480307711999998</v>
      </c>
      <c r="AB101" s="80">
        <f t="shared" ca="1" si="64"/>
        <v>94.647930012439176</v>
      </c>
      <c r="AC101" s="80">
        <f t="shared" si="65"/>
        <v>13.782434983909429</v>
      </c>
      <c r="AD101" s="69">
        <f t="shared" si="66"/>
        <v>617.48157741176465</v>
      </c>
      <c r="AE101" s="69">
        <f t="shared" si="86"/>
        <v>581.3644412773109</v>
      </c>
      <c r="AF101" s="69">
        <f t="shared" si="67"/>
        <v>553.15296000000001</v>
      </c>
      <c r="AG101" s="95">
        <f t="shared" si="87"/>
        <v>522.45339428571435</v>
      </c>
      <c r="AH101" s="93">
        <f t="shared" si="68"/>
        <v>28.098026560353581</v>
      </c>
      <c r="AI101" s="81">
        <f t="shared" si="69"/>
        <v>1.503314296645055</v>
      </c>
      <c r="AJ101" s="80">
        <f t="shared" si="70"/>
        <v>5.3102684159999995</v>
      </c>
      <c r="AK101" s="80">
        <f t="shared" si="71"/>
        <v>51.065842831128919</v>
      </c>
      <c r="AL101" s="78">
        <f t="shared" ca="1" si="79"/>
        <v>0.83245064636113608</v>
      </c>
      <c r="AM101" s="80">
        <f t="shared" ca="1" si="80"/>
        <v>34.541173531816057</v>
      </c>
      <c r="AN101" s="80">
        <f t="shared" si="81"/>
        <v>5.2184241509433962</v>
      </c>
      <c r="AO101" s="80">
        <f t="shared" si="82"/>
        <v>2.7932960893854752</v>
      </c>
      <c r="AP101" s="80">
        <f t="shared" si="83"/>
        <v>2.9438744438555684</v>
      </c>
      <c r="AQ101" s="80">
        <f t="shared" ca="1" si="84"/>
        <v>2.5658858020670632</v>
      </c>
      <c r="AR101" s="80">
        <f t="shared" si="72"/>
        <v>3.2174501175087276</v>
      </c>
      <c r="AS101" s="78">
        <f t="shared" si="73"/>
        <v>2.0773701051754245E-2</v>
      </c>
      <c r="AT101" s="96">
        <f t="shared" ca="1" si="74"/>
        <v>5</v>
      </c>
      <c r="AU101" s="97" t="str">
        <f t="shared" ca="1" si="75"/>
        <v>Sand mixture</v>
      </c>
      <c r="AV101" s="98">
        <f t="shared" si="76"/>
        <v>3</v>
      </c>
      <c r="AW101" s="99" t="str">
        <f t="shared" si="77"/>
        <v>Clay</v>
      </c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</row>
    <row r="102" spans="1:69">
      <c r="A102" s="25">
        <v>1.78</v>
      </c>
      <c r="C102" s="89">
        <f t="shared" si="44"/>
        <v>-5.8398240000000001</v>
      </c>
      <c r="D102" s="84">
        <f t="shared" si="45"/>
        <v>5.8398240000000001</v>
      </c>
      <c r="E102" s="90">
        <v>0.5262</v>
      </c>
      <c r="F102" s="91">
        <f t="shared" si="46"/>
        <v>5.4935279999999995</v>
      </c>
      <c r="G102" s="80">
        <f t="shared" si="47"/>
        <v>5.5505303999999995</v>
      </c>
      <c r="H102" s="81">
        <f t="shared" si="85"/>
        <v>5.1181652571428566</v>
      </c>
      <c r="I102" s="14">
        <v>16</v>
      </c>
      <c r="J102" s="92">
        <f t="shared" si="48"/>
        <v>0.16703999999999999</v>
      </c>
      <c r="K102" s="14">
        <v>27.3</v>
      </c>
      <c r="L102" s="78">
        <f t="shared" si="49"/>
        <v>0.28501199999999999</v>
      </c>
      <c r="M102" s="81">
        <f t="shared" si="50"/>
        <v>0.1822025088</v>
      </c>
      <c r="N102" s="14">
        <f t="shared" si="78"/>
        <v>98</v>
      </c>
      <c r="O102" s="78">
        <f t="shared" si="51"/>
        <v>0.28615137599999996</v>
      </c>
      <c r="P102" s="78">
        <f t="shared" si="52"/>
        <v>0.10394886719999996</v>
      </c>
      <c r="Q102" s="93">
        <f t="shared" si="53"/>
        <v>1.7372450779199999</v>
      </c>
      <c r="R102" s="80">
        <f t="shared" si="54"/>
        <v>16.712496487119012</v>
      </c>
      <c r="S102" s="80">
        <f t="shared" si="55"/>
        <v>3707.7269438810004</v>
      </c>
      <c r="T102" s="69">
        <f t="shared" si="56"/>
        <v>45.737501567999978</v>
      </c>
      <c r="U102" s="78">
        <f t="shared" si="57"/>
        <v>1.6240415221662805</v>
      </c>
      <c r="V102" s="69">
        <f t="shared" si="58"/>
        <v>101.3401909831759</v>
      </c>
      <c r="W102" s="80">
        <f t="shared" ca="1" si="59"/>
        <v>2.0902607607814607</v>
      </c>
      <c r="X102" s="80">
        <f t="shared" ca="1" si="60"/>
        <v>34.569176074203632</v>
      </c>
      <c r="Y102" s="94">
        <f t="shared" ca="1" si="61"/>
        <v>4.0914441283675249E-7</v>
      </c>
      <c r="Z102" s="80">
        <f t="shared" ca="1" si="62"/>
        <v>14</v>
      </c>
      <c r="AA102" s="80">
        <f t="shared" ca="1" si="63"/>
        <v>73.701306335999988</v>
      </c>
      <c r="AB102" s="80">
        <f t="shared" ca="1" si="64"/>
        <v>83.50470749393817</v>
      </c>
      <c r="AC102" s="80">
        <f t="shared" si="65"/>
        <v>14.010313319234822</v>
      </c>
      <c r="AD102" s="69">
        <f t="shared" si="66"/>
        <v>619.33870870588225</v>
      </c>
      <c r="AE102" s="69">
        <f t="shared" si="86"/>
        <v>568.47222131092428</v>
      </c>
      <c r="AF102" s="69">
        <f t="shared" si="67"/>
        <v>555.05304000000001</v>
      </c>
      <c r="AG102" s="95">
        <f t="shared" si="87"/>
        <v>511.8165257142856</v>
      </c>
      <c r="AH102" s="93">
        <f t="shared" si="68"/>
        <v>26.633914103683946</v>
      </c>
      <c r="AI102" s="81">
        <f t="shared" si="69"/>
        <v>1.6069439186731229</v>
      </c>
      <c r="AJ102" s="80">
        <f t="shared" si="70"/>
        <v>5.3285091839999996</v>
      </c>
      <c r="AK102" s="80">
        <f t="shared" si="71"/>
        <v>50.643928748845482</v>
      </c>
      <c r="AL102" s="78">
        <f t="shared" ca="1" si="79"/>
        <v>0.83948711040985635</v>
      </c>
      <c r="AM102" s="80">
        <f t="shared" ca="1" si="80"/>
        <v>34.886095905859612</v>
      </c>
      <c r="AN102" s="80">
        <f t="shared" si="81"/>
        <v>5.2363494339622632</v>
      </c>
      <c r="AO102" s="80">
        <f t="shared" si="82"/>
        <v>3.0094421246661405</v>
      </c>
      <c r="AP102" s="80">
        <f t="shared" si="83"/>
        <v>3.173023812276325</v>
      </c>
      <c r="AQ102" s="80">
        <f t="shared" ca="1" si="84"/>
        <v>2.5842096114357647</v>
      </c>
      <c r="AR102" s="80">
        <f t="shared" si="72"/>
        <v>3.2330632856995631</v>
      </c>
      <c r="AS102" s="78">
        <f t="shared" si="73"/>
        <v>1.9529272252491219E-2</v>
      </c>
      <c r="AT102" s="96">
        <f t="shared" ca="1" si="74"/>
        <v>5</v>
      </c>
      <c r="AU102" s="97" t="str">
        <f t="shared" ca="1" si="75"/>
        <v>Sand mixture</v>
      </c>
      <c r="AV102" s="98">
        <f t="shared" si="76"/>
        <v>3</v>
      </c>
      <c r="AW102" s="99" t="str">
        <f t="shared" si="77"/>
        <v>Clay</v>
      </c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</row>
    <row r="103" spans="1:69">
      <c r="A103" s="25">
        <v>1.8</v>
      </c>
      <c r="C103" s="89">
        <f t="shared" si="44"/>
        <v>-5.9054400000000005</v>
      </c>
      <c r="D103" s="84">
        <f t="shared" si="45"/>
        <v>5.9054400000000005</v>
      </c>
      <c r="E103" s="90">
        <v>0.50870000000000004</v>
      </c>
      <c r="F103" s="91">
        <f t="shared" si="46"/>
        <v>5.3108279999999999</v>
      </c>
      <c r="G103" s="80">
        <f t="shared" si="47"/>
        <v>5.3651159999999996</v>
      </c>
      <c r="H103" s="81">
        <f t="shared" si="85"/>
        <v>4.8704687999999994</v>
      </c>
      <c r="I103" s="14">
        <v>17.8</v>
      </c>
      <c r="J103" s="92">
        <f t="shared" si="48"/>
        <v>0.185832</v>
      </c>
      <c r="K103" s="14">
        <v>26</v>
      </c>
      <c r="L103" s="78">
        <f t="shared" si="49"/>
        <v>0.27144000000000001</v>
      </c>
      <c r="M103" s="81">
        <f t="shared" si="50"/>
        <v>0.184249728</v>
      </c>
      <c r="N103" s="14">
        <f t="shared" si="78"/>
        <v>98</v>
      </c>
      <c r="O103" s="78">
        <f t="shared" si="51"/>
        <v>0.28936655999999999</v>
      </c>
      <c r="P103" s="78">
        <f t="shared" si="52"/>
        <v>0.10511683199999997</v>
      </c>
      <c r="Q103" s="93">
        <f t="shared" si="53"/>
        <v>1.6749973151999997</v>
      </c>
      <c r="R103" s="80">
        <f t="shared" si="54"/>
        <v>15.934625153086808</v>
      </c>
      <c r="S103" s="80">
        <f t="shared" si="55"/>
        <v>3213.3701027873371</v>
      </c>
      <c r="T103" s="69">
        <f t="shared" si="56"/>
        <v>46.251406079999988</v>
      </c>
      <c r="U103" s="78">
        <f t="shared" si="57"/>
        <v>1.6352145442395973</v>
      </c>
      <c r="V103" s="69">
        <f t="shared" si="58"/>
        <v>102.03738756055087</v>
      </c>
      <c r="W103" s="80">
        <f t="shared" ca="1" si="59"/>
        <v>2.0789729314981931</v>
      </c>
      <c r="X103" s="80">
        <f t="shared" ca="1" si="60"/>
        <v>34.535865307658931</v>
      </c>
      <c r="Y103" s="94">
        <f t="shared" ca="1" si="61"/>
        <v>3.0062160503257466E-7</v>
      </c>
      <c r="Z103" s="80">
        <f t="shared" ca="1" si="62"/>
        <v>14</v>
      </c>
      <c r="AA103" s="80">
        <f t="shared" ca="1" si="63"/>
        <v>71.060492159999995</v>
      </c>
      <c r="AB103" s="80">
        <f t="shared" ca="1" si="64"/>
        <v>59.157191651659993</v>
      </c>
      <c r="AC103" s="80">
        <f t="shared" si="65"/>
        <v>14.445342279175046</v>
      </c>
      <c r="AD103" s="69">
        <f t="shared" si="66"/>
        <v>597.14699294117645</v>
      </c>
      <c r="AE103" s="69">
        <f t="shared" si="86"/>
        <v>538.95320470588229</v>
      </c>
      <c r="AF103" s="69">
        <f t="shared" si="67"/>
        <v>536.51160000000004</v>
      </c>
      <c r="AG103" s="95">
        <f t="shared" si="87"/>
        <v>487.04687999999999</v>
      </c>
      <c r="AH103" s="93">
        <f t="shared" si="68"/>
        <v>23.908964047049928</v>
      </c>
      <c r="AI103" s="81">
        <f t="shared" si="69"/>
        <v>1.7678614971958064</v>
      </c>
      <c r="AJ103" s="80">
        <f t="shared" si="70"/>
        <v>5.1505113599999994</v>
      </c>
      <c r="AK103" s="80">
        <f t="shared" si="71"/>
        <v>48.286742888141845</v>
      </c>
      <c r="AL103" s="78">
        <f t="shared" ca="1" si="79"/>
        <v>0.85631828928111042</v>
      </c>
      <c r="AM103" s="80">
        <f t="shared" ca="1" si="80"/>
        <v>34.643688013961075</v>
      </c>
      <c r="AN103" s="80">
        <f t="shared" si="81"/>
        <v>5.0614301886792443</v>
      </c>
      <c r="AO103" s="80">
        <f t="shared" si="82"/>
        <v>3.4637088927806965</v>
      </c>
      <c r="AP103" s="80">
        <f t="shared" si="83"/>
        <v>3.6611736295635593</v>
      </c>
      <c r="AQ103" s="80">
        <f t="shared" ca="1" si="84"/>
        <v>2.6282413337245014</v>
      </c>
      <c r="AR103" s="80">
        <f t="shared" si="72"/>
        <v>3.2779918141841651</v>
      </c>
      <c r="AS103" s="78">
        <f t="shared" si="73"/>
        <v>1.7177812465069203E-2</v>
      </c>
      <c r="AT103" s="96">
        <f t="shared" ca="1" si="74"/>
        <v>4</v>
      </c>
      <c r="AU103" s="97" t="str">
        <f t="shared" ca="1" si="75"/>
        <v>Silt mxture</v>
      </c>
      <c r="AV103" s="98">
        <f t="shared" si="76"/>
        <v>3</v>
      </c>
      <c r="AW103" s="99" t="str">
        <f t="shared" si="77"/>
        <v>Clay</v>
      </c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</row>
    <row r="104" spans="1:69">
      <c r="A104" s="25">
        <v>1.82</v>
      </c>
      <c r="C104" s="89">
        <f t="shared" si="44"/>
        <v>-5.9710560000000008</v>
      </c>
      <c r="D104" s="84">
        <f t="shared" si="45"/>
        <v>5.9710560000000008</v>
      </c>
      <c r="E104" s="90">
        <v>0.44469999999999998</v>
      </c>
      <c r="F104" s="91">
        <f t="shared" si="46"/>
        <v>4.6426679999999996</v>
      </c>
      <c r="G104" s="80">
        <f t="shared" si="47"/>
        <v>4.6948679999999996</v>
      </c>
      <c r="H104" s="81">
        <f t="shared" si="85"/>
        <v>4.645919314285714</v>
      </c>
      <c r="I104" s="14">
        <v>18.899999999999999</v>
      </c>
      <c r="J104" s="92">
        <f t="shared" si="48"/>
        <v>0.19731599999999999</v>
      </c>
      <c r="K104" s="14">
        <v>25</v>
      </c>
      <c r="L104" s="78">
        <f t="shared" si="49"/>
        <v>0.26100000000000001</v>
      </c>
      <c r="M104" s="81">
        <f t="shared" si="50"/>
        <v>0.18629694720000001</v>
      </c>
      <c r="N104" s="14">
        <f t="shared" si="78"/>
        <v>98</v>
      </c>
      <c r="O104" s="78">
        <f t="shared" si="51"/>
        <v>0.29258174400000003</v>
      </c>
      <c r="P104" s="78">
        <f t="shared" si="52"/>
        <v>0.10628479679999997</v>
      </c>
      <c r="Q104" s="93">
        <f t="shared" si="53"/>
        <v>1.4527544644800001</v>
      </c>
      <c r="R104" s="80">
        <f t="shared" si="54"/>
        <v>13.668506768787466</v>
      </c>
      <c r="S104" s="80">
        <f t="shared" si="55"/>
        <v>2624.8050341464814</v>
      </c>
      <c r="T104" s="69">
        <f t="shared" si="56"/>
        <v>46.765310591999992</v>
      </c>
      <c r="U104" s="78">
        <f t="shared" si="57"/>
        <v>1.637029815032421</v>
      </c>
      <c r="V104" s="69">
        <f t="shared" si="58"/>
        <v>102.15066045802307</v>
      </c>
      <c r="W104" s="80">
        <f t="shared" ca="1" si="59"/>
        <v>1.9219577417753859</v>
      </c>
      <c r="X104" s="80">
        <f t="shared" ca="1" si="60"/>
        <v>34.165653120543716</v>
      </c>
      <c r="Y104" s="94">
        <f t="shared" ca="1" si="61"/>
        <v>1.6620042146137708E-7</v>
      </c>
      <c r="Z104" s="80">
        <f t="shared" ca="1" si="62"/>
        <v>14</v>
      </c>
      <c r="AA104" s="80">
        <f t="shared" ca="1" si="63"/>
        <v>61.632007584</v>
      </c>
      <c r="AB104" s="80">
        <f t="shared" ca="1" si="64"/>
        <v>28.365966376536704</v>
      </c>
      <c r="AC104" s="80">
        <f t="shared" si="65"/>
        <v>15.060388167776601</v>
      </c>
      <c r="AD104" s="69">
        <f t="shared" si="66"/>
        <v>517.9160301176471</v>
      </c>
      <c r="AE104" s="69">
        <f t="shared" si="86"/>
        <v>512.15736121008399</v>
      </c>
      <c r="AF104" s="69">
        <f t="shared" si="67"/>
        <v>469.48679999999996</v>
      </c>
      <c r="AG104" s="95">
        <f t="shared" si="87"/>
        <v>464.59193142857146</v>
      </c>
      <c r="AH104" s="93">
        <f t="shared" si="68"/>
        <v>20.352284919042496</v>
      </c>
      <c r="AI104" s="81">
        <f t="shared" si="69"/>
        <v>1.8564837675824586</v>
      </c>
      <c r="AJ104" s="80">
        <f t="shared" si="70"/>
        <v>4.5070732799999993</v>
      </c>
      <c r="AK104" s="80">
        <f t="shared" si="71"/>
        <v>41.419717481174139</v>
      </c>
      <c r="AL104" s="78">
        <f t="shared" ca="1" si="79"/>
        <v>0.88863155764171819</v>
      </c>
      <c r="AM104" s="80">
        <f t="shared" ca="1" si="80"/>
        <v>32.060365229829934</v>
      </c>
      <c r="AN104" s="80">
        <f t="shared" si="81"/>
        <v>4.4291207547169806</v>
      </c>
      <c r="AO104" s="80">
        <f t="shared" si="82"/>
        <v>4.2028018679119414</v>
      </c>
      <c r="AP104" s="80">
        <f t="shared" si="83"/>
        <v>4.4821256166854768</v>
      </c>
      <c r="AQ104" s="80">
        <f t="shared" ca="1" si="84"/>
        <v>2.712908461497106</v>
      </c>
      <c r="AR104" s="80">
        <f t="shared" si="72"/>
        <v>3.3722126978324725</v>
      </c>
      <c r="AS104" s="78">
        <f t="shared" si="73"/>
        <v>1.6969149313765117E-2</v>
      </c>
      <c r="AT104" s="96">
        <f t="shared" ca="1" si="74"/>
        <v>4</v>
      </c>
      <c r="AU104" s="97" t="str">
        <f t="shared" ca="1" si="75"/>
        <v>Silt mxture</v>
      </c>
      <c r="AV104" s="98">
        <f t="shared" si="76"/>
        <v>3</v>
      </c>
      <c r="AW104" s="99" t="str">
        <f t="shared" si="77"/>
        <v>Clay</v>
      </c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</row>
    <row r="105" spans="1:69">
      <c r="A105" s="25">
        <v>1.84</v>
      </c>
      <c r="C105" s="89">
        <f t="shared" si="44"/>
        <v>-6.0366720000000003</v>
      </c>
      <c r="D105" s="84">
        <f t="shared" si="45"/>
        <v>6.0366720000000003</v>
      </c>
      <c r="E105" s="90">
        <v>0.38190000000000002</v>
      </c>
      <c r="F105" s="91">
        <f t="shared" si="46"/>
        <v>3.9870359999999998</v>
      </c>
      <c r="G105" s="80">
        <f t="shared" si="47"/>
        <v>4.0358951999999997</v>
      </c>
      <c r="H105" s="81">
        <f t="shared" si="85"/>
        <v>4.4834132571428578</v>
      </c>
      <c r="I105" s="14">
        <v>23</v>
      </c>
      <c r="J105" s="92">
        <f t="shared" si="48"/>
        <v>0.24012</v>
      </c>
      <c r="K105" s="14">
        <v>23.4</v>
      </c>
      <c r="L105" s="78">
        <f t="shared" si="49"/>
        <v>0.24429599999999999</v>
      </c>
      <c r="M105" s="81">
        <f t="shared" si="50"/>
        <v>0.18834416640000001</v>
      </c>
      <c r="N105" s="14">
        <f t="shared" si="78"/>
        <v>98</v>
      </c>
      <c r="O105" s="78">
        <f t="shared" si="51"/>
        <v>0.29579692800000001</v>
      </c>
      <c r="P105" s="78">
        <f t="shared" si="52"/>
        <v>0.10745276159999996</v>
      </c>
      <c r="Q105" s="93">
        <f t="shared" si="53"/>
        <v>1.2342324297599998</v>
      </c>
      <c r="R105" s="80">
        <f t="shared" si="54"/>
        <v>11.486279285724754</v>
      </c>
      <c r="S105" s="80">
        <f t="shared" si="55"/>
        <v>1832.4652732457298</v>
      </c>
      <c r="T105" s="69">
        <f t="shared" si="56"/>
        <v>47.279215103999981</v>
      </c>
      <c r="U105" s="78">
        <f t="shared" si="57"/>
        <v>1.6541401281049795</v>
      </c>
      <c r="V105" s="69">
        <f t="shared" si="58"/>
        <v>103.21834399375072</v>
      </c>
      <c r="W105" s="80">
        <f t="shared" ca="1" si="59"/>
        <v>1.7955951736074764</v>
      </c>
      <c r="X105" s="80">
        <f t="shared" ca="1" si="60"/>
        <v>33.875726625385909</v>
      </c>
      <c r="Y105" s="94">
        <f t="shared" ca="1" si="61"/>
        <v>6.7691707926005406E-8</v>
      </c>
      <c r="Z105" s="80">
        <f t="shared" ca="1" si="62"/>
        <v>14</v>
      </c>
      <c r="AA105" s="80">
        <f t="shared" ca="1" si="63"/>
        <v>52.361375807999991</v>
      </c>
      <c r="AB105" s="80">
        <f t="shared" ca="1" si="64"/>
        <v>9.8153472677509157</v>
      </c>
      <c r="AC105" s="80">
        <f t="shared" si="65"/>
        <v>16.152817247975378</v>
      </c>
      <c r="AD105" s="69">
        <f t="shared" si="66"/>
        <v>440.01156141176466</v>
      </c>
      <c r="AE105" s="69">
        <f t="shared" si="86"/>
        <v>492.66074460504205</v>
      </c>
      <c r="AF105" s="69">
        <f t="shared" si="67"/>
        <v>403.58951999999994</v>
      </c>
      <c r="AG105" s="95">
        <f t="shared" si="87"/>
        <v>448.34132571428574</v>
      </c>
      <c r="AH105" s="93">
        <f t="shared" si="68"/>
        <v>15.425888972080681</v>
      </c>
      <c r="AI105" s="81">
        <f t="shared" si="69"/>
        <v>2.2346563869048115</v>
      </c>
      <c r="AJ105" s="80">
        <f t="shared" si="70"/>
        <v>3.8744593919999994</v>
      </c>
      <c r="AK105" s="80">
        <f t="shared" si="71"/>
        <v>34.80690692643865</v>
      </c>
      <c r="AL105" s="78">
        <f t="shared" ca="1" si="79"/>
        <v>0.93757705269493874</v>
      </c>
      <c r="AM105" s="80">
        <f t="shared" ca="1" si="80"/>
        <v>30.172514967348853</v>
      </c>
      <c r="AN105" s="80">
        <f t="shared" si="81"/>
        <v>3.807448301886792</v>
      </c>
      <c r="AO105" s="80">
        <f t="shared" si="82"/>
        <v>5.9496093952092721</v>
      </c>
      <c r="AP105" s="80">
        <f t="shared" si="83"/>
        <v>6.4201521601088034</v>
      </c>
      <c r="AQ105" s="80">
        <f t="shared" ca="1" si="84"/>
        <v>2.841229727570532</v>
      </c>
      <c r="AR105" s="80">
        <f t="shared" si="72"/>
        <v>3.510900167877447</v>
      </c>
      <c r="AS105" s="78">
        <f t="shared" si="73"/>
        <v>1.4959990227764791E-2</v>
      </c>
      <c r="AT105" s="96">
        <f t="shared" ca="1" si="74"/>
        <v>4</v>
      </c>
      <c r="AU105" s="97" t="str">
        <f t="shared" ca="1" si="75"/>
        <v>Silt mxture</v>
      </c>
      <c r="AV105" s="98">
        <f t="shared" si="76"/>
        <v>3</v>
      </c>
      <c r="AW105" s="99" t="str">
        <f t="shared" si="77"/>
        <v>Clay</v>
      </c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</row>
    <row r="106" spans="1:69">
      <c r="A106" s="25">
        <v>1.86</v>
      </c>
      <c r="C106" s="89">
        <f t="shared" si="44"/>
        <v>-6.1022880000000006</v>
      </c>
      <c r="D106" s="84">
        <f t="shared" si="45"/>
        <v>6.1022880000000006</v>
      </c>
      <c r="E106" s="90">
        <v>0.34139999999999998</v>
      </c>
      <c r="F106" s="91">
        <f t="shared" si="46"/>
        <v>3.5642159999999996</v>
      </c>
      <c r="G106" s="80">
        <f t="shared" si="47"/>
        <v>3.6128663999999997</v>
      </c>
      <c r="H106" s="81">
        <f t="shared" si="85"/>
        <v>4.3617723428571429</v>
      </c>
      <c r="I106" s="14">
        <v>23.5</v>
      </c>
      <c r="J106" s="92">
        <f t="shared" si="48"/>
        <v>0.24534</v>
      </c>
      <c r="K106" s="14">
        <v>23.3</v>
      </c>
      <c r="L106" s="78">
        <f t="shared" si="49"/>
        <v>0.243252</v>
      </c>
      <c r="M106" s="81">
        <f t="shared" si="50"/>
        <v>0.19039138560000002</v>
      </c>
      <c r="N106" s="14">
        <f t="shared" si="78"/>
        <v>98</v>
      </c>
      <c r="O106" s="78">
        <f t="shared" si="51"/>
        <v>0.29901211200000005</v>
      </c>
      <c r="P106" s="78">
        <f t="shared" si="52"/>
        <v>0.10862072639999996</v>
      </c>
      <c r="Q106" s="93">
        <f t="shared" si="53"/>
        <v>1.0935719150399998</v>
      </c>
      <c r="R106" s="80">
        <f t="shared" si="54"/>
        <v>10.067801526320856</v>
      </c>
      <c r="S106" s="80">
        <f t="shared" si="55"/>
        <v>1589.0813171636958</v>
      </c>
      <c r="T106" s="69">
        <f t="shared" si="56"/>
        <v>47.793119615999984</v>
      </c>
      <c r="U106" s="78">
        <f t="shared" si="57"/>
        <v>1.6523340171479934</v>
      </c>
      <c r="V106" s="69">
        <f t="shared" si="58"/>
        <v>103.10564267003478</v>
      </c>
      <c r="W106" s="80">
        <f t="shared" ca="1" si="59"/>
        <v>1.6782691521871336</v>
      </c>
      <c r="X106" s="80">
        <f t="shared" ca="1" si="60"/>
        <v>33.525722891247227</v>
      </c>
      <c r="Y106" s="94">
        <f t="shared" ca="1" si="61"/>
        <v>4.2490118491484267E-8</v>
      </c>
      <c r="Z106" s="80">
        <f t="shared" ca="1" si="62"/>
        <v>14</v>
      </c>
      <c r="AA106" s="80">
        <f t="shared" ca="1" si="63"/>
        <v>46.393960031999995</v>
      </c>
      <c r="AB106" s="80">
        <f t="shared" ca="1" si="64"/>
        <v>5.4589426865968571</v>
      </c>
      <c r="AC106" s="80">
        <f t="shared" si="65"/>
        <v>16.586044668218474</v>
      </c>
      <c r="AD106" s="69">
        <f t="shared" si="66"/>
        <v>389.86521035294112</v>
      </c>
      <c r="AE106" s="69">
        <f t="shared" si="86"/>
        <v>477.97179186554632</v>
      </c>
      <c r="AF106" s="69">
        <f t="shared" si="67"/>
        <v>361.28663999999998</v>
      </c>
      <c r="AG106" s="95">
        <f t="shared" si="87"/>
        <v>436.17723428571429</v>
      </c>
      <c r="AH106" s="93">
        <f t="shared" si="68"/>
        <v>13.831630975146703</v>
      </c>
      <c r="AI106" s="81">
        <f t="shared" si="69"/>
        <v>2.2586849502048634</v>
      </c>
      <c r="AJ106" s="80">
        <f t="shared" si="70"/>
        <v>3.4683517439999996</v>
      </c>
      <c r="AK106" s="80">
        <f t="shared" si="71"/>
        <v>30.508489473699566</v>
      </c>
      <c r="AL106" s="78">
        <f t="shared" ca="1" si="79"/>
        <v>0.96297961537888277</v>
      </c>
      <c r="AM106" s="80">
        <f t="shared" ca="1" si="80"/>
        <v>28.040967245545669</v>
      </c>
      <c r="AN106" s="80">
        <f t="shared" si="81"/>
        <v>3.4083645283018864</v>
      </c>
      <c r="AO106" s="80">
        <f t="shared" si="82"/>
        <v>6.7907299312258003</v>
      </c>
      <c r="AP106" s="80">
        <f t="shared" si="83"/>
        <v>7.4034637216372392</v>
      </c>
      <c r="AQ106" s="80">
        <f t="shared" ca="1" si="84"/>
        <v>2.9077585202337839</v>
      </c>
      <c r="AR106" s="80">
        <f t="shared" si="72"/>
        <v>3.5831546072763172</v>
      </c>
      <c r="AS106" s="78">
        <f t="shared" si="73"/>
        <v>1.5951399731550294E-2</v>
      </c>
      <c r="AT106" s="96">
        <f t="shared" ca="1" si="74"/>
        <v>4</v>
      </c>
      <c r="AU106" s="97" t="str">
        <f t="shared" ca="1" si="75"/>
        <v>Silt mxture</v>
      </c>
      <c r="AV106" s="98">
        <f t="shared" si="76"/>
        <v>3</v>
      </c>
      <c r="AW106" s="99" t="str">
        <f t="shared" si="77"/>
        <v>Clay</v>
      </c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</row>
    <row r="107" spans="1:69">
      <c r="A107" s="25">
        <v>1.88</v>
      </c>
      <c r="C107" s="89">
        <f t="shared" si="44"/>
        <v>-6.1679040000000001</v>
      </c>
      <c r="D107" s="84">
        <f t="shared" si="45"/>
        <v>6.1679040000000001</v>
      </c>
      <c r="E107" s="90">
        <v>0.35260000000000002</v>
      </c>
      <c r="F107" s="91">
        <f t="shared" si="46"/>
        <v>3.6811440000000002</v>
      </c>
      <c r="G107" s="80">
        <f t="shared" si="47"/>
        <v>3.7306296000000003</v>
      </c>
      <c r="H107" s="81">
        <f t="shared" si="85"/>
        <v>4.3276186285714289</v>
      </c>
      <c r="I107" s="14">
        <v>24.8</v>
      </c>
      <c r="J107" s="92">
        <f t="shared" si="48"/>
        <v>0.25891199999999998</v>
      </c>
      <c r="K107" s="14">
        <v>23.7</v>
      </c>
      <c r="L107" s="78">
        <f t="shared" si="49"/>
        <v>0.24742799999999998</v>
      </c>
      <c r="M107" s="81">
        <f t="shared" si="50"/>
        <v>0.1924386048</v>
      </c>
      <c r="N107" s="14">
        <f t="shared" si="78"/>
        <v>98</v>
      </c>
      <c r="O107" s="78">
        <f t="shared" si="51"/>
        <v>0.30222729600000003</v>
      </c>
      <c r="P107" s="78">
        <f t="shared" si="52"/>
        <v>0.10978869119999995</v>
      </c>
      <c r="Q107" s="93">
        <f t="shared" si="53"/>
        <v>1.1313727603200001</v>
      </c>
      <c r="R107" s="80">
        <f t="shared" si="54"/>
        <v>10.305002709787296</v>
      </c>
      <c r="S107" s="80">
        <f t="shared" si="55"/>
        <v>1557.8321882701916</v>
      </c>
      <c r="T107" s="69">
        <f t="shared" si="56"/>
        <v>48.307024127999981</v>
      </c>
      <c r="U107" s="78">
        <f t="shared" si="57"/>
        <v>1.6599013688239534</v>
      </c>
      <c r="V107" s="69">
        <f t="shared" si="58"/>
        <v>103.5778454146147</v>
      </c>
      <c r="W107" s="80">
        <f t="shared" ca="1" si="59"/>
        <v>1.7321152075600621</v>
      </c>
      <c r="X107" s="80">
        <f t="shared" ca="1" si="60"/>
        <v>33.636308436017622</v>
      </c>
      <c r="Y107" s="94">
        <f t="shared" ca="1" si="61"/>
        <v>4.2717798517402864E-8</v>
      </c>
      <c r="Z107" s="80">
        <f t="shared" ca="1" si="62"/>
        <v>14</v>
      </c>
      <c r="AA107" s="80">
        <f t="shared" ca="1" si="63"/>
        <v>47.997632256000003</v>
      </c>
      <c r="AB107" s="80">
        <f t="shared" ca="1" si="64"/>
        <v>5.6779011249901057</v>
      </c>
      <c r="AC107" s="80">
        <f t="shared" si="65"/>
        <v>16.646422808411934</v>
      </c>
      <c r="AD107" s="69">
        <f t="shared" si="66"/>
        <v>403.34144752941182</v>
      </c>
      <c r="AE107" s="69">
        <f t="shared" si="86"/>
        <v>473.57545089075631</v>
      </c>
      <c r="AF107" s="69">
        <f t="shared" si="67"/>
        <v>373.06296000000003</v>
      </c>
      <c r="AG107" s="95">
        <f t="shared" si="87"/>
        <v>432.76186285714277</v>
      </c>
      <c r="AH107" s="93">
        <f t="shared" si="68"/>
        <v>13.614110914714761</v>
      </c>
      <c r="AI107" s="81">
        <f t="shared" si="69"/>
        <v>2.3582756763931627</v>
      </c>
      <c r="AJ107" s="80">
        <f t="shared" si="70"/>
        <v>3.5814044160000003</v>
      </c>
      <c r="AK107" s="80">
        <f t="shared" si="71"/>
        <v>31.227280938749381</v>
      </c>
      <c r="AL107" s="78">
        <f t="shared" ca="1" si="79"/>
        <v>0.9627438294950672</v>
      </c>
      <c r="AM107" s="80">
        <f t="shared" ca="1" si="80"/>
        <v>28.697642524912347</v>
      </c>
      <c r="AN107" s="80">
        <f t="shared" si="81"/>
        <v>3.519461886792453</v>
      </c>
      <c r="AO107" s="80">
        <f t="shared" si="82"/>
        <v>6.9401690266972613</v>
      </c>
      <c r="AP107" s="80">
        <f t="shared" si="83"/>
        <v>7.5519725237006483</v>
      </c>
      <c r="AQ107" s="80">
        <f t="shared" ca="1" si="84"/>
        <v>2.9069950594383482</v>
      </c>
      <c r="AR107" s="80">
        <f t="shared" si="72"/>
        <v>3.5771828991940131</v>
      </c>
      <c r="AS107" s="78">
        <f t="shared" si="73"/>
        <v>1.6039364789786344E-2</v>
      </c>
      <c r="AT107" s="96">
        <f t="shared" ca="1" si="74"/>
        <v>4</v>
      </c>
      <c r="AU107" s="97" t="str">
        <f t="shared" ca="1" si="75"/>
        <v>Silt mxture</v>
      </c>
      <c r="AV107" s="98">
        <f t="shared" si="76"/>
        <v>3</v>
      </c>
      <c r="AW107" s="99" t="str">
        <f t="shared" si="77"/>
        <v>Clay</v>
      </c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</row>
    <row r="108" spans="1:69">
      <c r="A108" s="25">
        <v>1.9</v>
      </c>
      <c r="C108" s="89">
        <f t="shared" si="44"/>
        <v>-6.2335200000000004</v>
      </c>
      <c r="D108" s="84">
        <f t="shared" si="45"/>
        <v>6.2335200000000004</v>
      </c>
      <c r="E108" s="90">
        <v>0.41610000000000003</v>
      </c>
      <c r="F108" s="91">
        <f t="shared" si="46"/>
        <v>4.3440840000000005</v>
      </c>
      <c r="G108" s="80">
        <f t="shared" si="47"/>
        <v>4.3939872000000006</v>
      </c>
      <c r="H108" s="81">
        <f t="shared" si="85"/>
        <v>4.4639948571428576</v>
      </c>
      <c r="I108" s="14">
        <v>25.1</v>
      </c>
      <c r="J108" s="92">
        <f t="shared" si="48"/>
        <v>0.262044</v>
      </c>
      <c r="K108" s="14">
        <v>23.9</v>
      </c>
      <c r="L108" s="78">
        <f t="shared" si="49"/>
        <v>0.24951599999999999</v>
      </c>
      <c r="M108" s="81">
        <f t="shared" si="50"/>
        <v>0.194485824</v>
      </c>
      <c r="N108" s="14">
        <f t="shared" si="78"/>
        <v>98</v>
      </c>
      <c r="O108" s="78">
        <f t="shared" si="51"/>
        <v>0.30544248000000007</v>
      </c>
      <c r="P108" s="78">
        <f t="shared" si="52"/>
        <v>0.11095665599999996</v>
      </c>
      <c r="Q108" s="93">
        <f t="shared" si="53"/>
        <v>1.3492197576000002</v>
      </c>
      <c r="R108" s="80">
        <f t="shared" si="54"/>
        <v>12.159881220645302</v>
      </c>
      <c r="S108" s="80">
        <f t="shared" si="55"/>
        <v>1835.5896764530792</v>
      </c>
      <c r="T108" s="69">
        <f t="shared" si="56"/>
        <v>48.820928639999984</v>
      </c>
      <c r="U108" s="78">
        <f t="shared" si="57"/>
        <v>1.66770821881543</v>
      </c>
      <c r="V108" s="69">
        <f t="shared" si="58"/>
        <v>104.06499285408283</v>
      </c>
      <c r="W108" s="80">
        <f t="shared" ca="1" si="59"/>
        <v>1.9363520913212979</v>
      </c>
      <c r="X108" s="80">
        <f t="shared" ca="1" si="60"/>
        <v>34.098912843542024</v>
      </c>
      <c r="Y108" s="94">
        <f t="shared" ca="1" si="61"/>
        <v>7.5031779125019044E-8</v>
      </c>
      <c r="Z108" s="80">
        <f t="shared" ca="1" si="62"/>
        <v>14</v>
      </c>
      <c r="AA108" s="80">
        <f t="shared" ca="1" si="63"/>
        <v>57.239626080000008</v>
      </c>
      <c r="AB108" s="80">
        <f t="shared" ca="1" si="64"/>
        <v>11.893267332645896</v>
      </c>
      <c r="AC108" s="80">
        <f t="shared" si="65"/>
        <v>16.147638274414319</v>
      </c>
      <c r="AD108" s="69">
        <f t="shared" si="66"/>
        <v>481.0052611764707</v>
      </c>
      <c r="AE108" s="69">
        <f t="shared" si="86"/>
        <v>489.24145613445381</v>
      </c>
      <c r="AF108" s="69">
        <f t="shared" si="67"/>
        <v>439.39872000000003</v>
      </c>
      <c r="AG108" s="95">
        <f t="shared" si="87"/>
        <v>446.39948571428567</v>
      </c>
      <c r="AH108" s="93">
        <f t="shared" si="68"/>
        <v>15.452864739902092</v>
      </c>
      <c r="AI108" s="81">
        <f t="shared" si="69"/>
        <v>2.3616789604762429</v>
      </c>
      <c r="AJ108" s="80">
        <f t="shared" si="70"/>
        <v>4.2182277120000009</v>
      </c>
      <c r="AK108" s="80">
        <f t="shared" si="71"/>
        <v>36.848124911046362</v>
      </c>
      <c r="AL108" s="78">
        <f t="shared" ca="1" si="79"/>
        <v>0.93213890200808924</v>
      </c>
      <c r="AM108" s="80">
        <f t="shared" ca="1" si="80"/>
        <v>31.615581024462532</v>
      </c>
      <c r="AN108" s="80">
        <f t="shared" si="81"/>
        <v>4.1452709433962269</v>
      </c>
      <c r="AO108" s="80">
        <f t="shared" si="82"/>
        <v>5.9636951149971482</v>
      </c>
      <c r="AP108" s="80">
        <f t="shared" si="83"/>
        <v>6.4092242581609806</v>
      </c>
      <c r="AQ108" s="80">
        <f t="shared" ca="1" si="84"/>
        <v>2.8265225655637463</v>
      </c>
      <c r="AR108" s="80">
        <f t="shared" si="72"/>
        <v>3.4811687942148404</v>
      </c>
      <c r="AS108" s="78">
        <f t="shared" si="73"/>
        <v>1.3459599874451165E-2</v>
      </c>
      <c r="AT108" s="96">
        <f t="shared" ca="1" si="74"/>
        <v>4</v>
      </c>
      <c r="AU108" s="97" t="str">
        <f t="shared" ca="1" si="75"/>
        <v>Silt mxture</v>
      </c>
      <c r="AV108" s="98">
        <f t="shared" si="76"/>
        <v>3</v>
      </c>
      <c r="AW108" s="99" t="str">
        <f t="shared" si="77"/>
        <v>Clay</v>
      </c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</row>
    <row r="109" spans="1:69">
      <c r="A109" s="25">
        <v>1.92</v>
      </c>
      <c r="C109" s="89">
        <f t="shared" si="44"/>
        <v>-6.2991359999999998</v>
      </c>
      <c r="D109" s="84">
        <f t="shared" si="45"/>
        <v>6.2991359999999998</v>
      </c>
      <c r="E109" s="90">
        <v>0.44529999999999997</v>
      </c>
      <c r="F109" s="91">
        <f t="shared" si="46"/>
        <v>4.6489319999999994</v>
      </c>
      <c r="G109" s="80">
        <f t="shared" si="47"/>
        <v>4.6990439999999998</v>
      </c>
      <c r="H109" s="81">
        <f t="shared" si="85"/>
        <v>4.7177763428571424</v>
      </c>
      <c r="I109" s="14">
        <v>24.3</v>
      </c>
      <c r="J109" s="92">
        <f t="shared" si="48"/>
        <v>0.25369199999999997</v>
      </c>
      <c r="K109" s="14">
        <v>24</v>
      </c>
      <c r="L109" s="78">
        <f t="shared" si="49"/>
        <v>0.25056</v>
      </c>
      <c r="M109" s="81">
        <f t="shared" si="50"/>
        <v>0.19653304319999998</v>
      </c>
      <c r="N109" s="14">
        <f t="shared" si="78"/>
        <v>98</v>
      </c>
      <c r="O109" s="78">
        <f t="shared" si="51"/>
        <v>0.30865766400000005</v>
      </c>
      <c r="P109" s="78">
        <f t="shared" si="52"/>
        <v>0.11212462079999995</v>
      </c>
      <c r="Q109" s="93">
        <f t="shared" si="53"/>
        <v>1.4488274908800001</v>
      </c>
      <c r="R109" s="80">
        <f t="shared" si="54"/>
        <v>12.921582080213383</v>
      </c>
      <c r="S109" s="80">
        <f t="shared" si="55"/>
        <v>2035.9965609061846</v>
      </c>
      <c r="T109" s="69">
        <f t="shared" si="56"/>
        <v>49.334833151999973</v>
      </c>
      <c r="U109" s="78">
        <f t="shared" si="57"/>
        <v>1.6665335730605377</v>
      </c>
      <c r="V109" s="69">
        <f t="shared" si="58"/>
        <v>103.99169495897755</v>
      </c>
      <c r="W109" s="80">
        <f t="shared" ca="1" si="59"/>
        <v>2.0172753492826168</v>
      </c>
      <c r="X109" s="80">
        <f t="shared" ca="1" si="60"/>
        <v>34.228119668701822</v>
      </c>
      <c r="Y109" s="94">
        <f t="shared" ca="1" si="61"/>
        <v>9.9527845551961724E-8</v>
      </c>
      <c r="Z109" s="80">
        <f t="shared" ca="1" si="62"/>
        <v>14</v>
      </c>
      <c r="AA109" s="80">
        <f t="shared" ca="1" si="63"/>
        <v>61.465408703999998</v>
      </c>
      <c r="AB109" s="80">
        <f t="shared" ca="1" si="64"/>
        <v>16.940823796467459</v>
      </c>
      <c r="AC109" s="80">
        <f t="shared" si="65"/>
        <v>15.832628239447638</v>
      </c>
      <c r="AD109" s="69">
        <f t="shared" si="66"/>
        <v>516.51603952941173</v>
      </c>
      <c r="AE109" s="69">
        <f t="shared" si="86"/>
        <v>518.71984457142855</v>
      </c>
      <c r="AF109" s="69">
        <f t="shared" si="67"/>
        <v>469.90440000000001</v>
      </c>
      <c r="AG109" s="95">
        <f t="shared" si="87"/>
        <v>471.77763428571427</v>
      </c>
      <c r="AH109" s="93">
        <f t="shared" si="68"/>
        <v>16.762082724570785</v>
      </c>
      <c r="AI109" s="81">
        <f t="shared" si="69"/>
        <v>2.2625895917411216</v>
      </c>
      <c r="AJ109" s="80">
        <f t="shared" si="70"/>
        <v>4.5110822399999995</v>
      </c>
      <c r="AK109" s="80">
        <f t="shared" si="71"/>
        <v>39.156309333979941</v>
      </c>
      <c r="AL109" s="78">
        <f t="shared" ca="1" si="79"/>
        <v>0.91681621321405804</v>
      </c>
      <c r="AM109" s="80">
        <f t="shared" ca="1" si="80"/>
        <v>32.482335116743165</v>
      </c>
      <c r="AN109" s="80">
        <f t="shared" si="81"/>
        <v>4.4330603773584905</v>
      </c>
      <c r="AO109" s="80">
        <f t="shared" si="82"/>
        <v>5.3988002666074202</v>
      </c>
      <c r="AP109" s="80">
        <f t="shared" si="83"/>
        <v>5.778352531753141</v>
      </c>
      <c r="AQ109" s="80">
        <f t="shared" ca="1" si="84"/>
        <v>2.7861609344002907</v>
      </c>
      <c r="AR109" s="80">
        <f t="shared" si="72"/>
        <v>3.432559816604805</v>
      </c>
      <c r="AS109" s="78">
        <f t="shared" si="73"/>
        <v>1.2305740922386113E-2</v>
      </c>
      <c r="AT109" s="96">
        <f t="shared" ca="1" si="74"/>
        <v>4</v>
      </c>
      <c r="AU109" s="97" t="str">
        <f t="shared" ca="1" si="75"/>
        <v>Silt mxture</v>
      </c>
      <c r="AV109" s="98">
        <f t="shared" si="76"/>
        <v>3</v>
      </c>
      <c r="AW109" s="99" t="str">
        <f t="shared" si="77"/>
        <v>Clay</v>
      </c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</row>
    <row r="110" spans="1:69">
      <c r="A110" s="25">
        <v>1.94</v>
      </c>
      <c r="C110" s="89">
        <f t="shared" si="44"/>
        <v>-6.3647520000000002</v>
      </c>
      <c r="D110" s="84">
        <f t="shared" si="45"/>
        <v>6.3647520000000002</v>
      </c>
      <c r="E110" s="90">
        <v>0.4864</v>
      </c>
      <c r="F110" s="91">
        <f t="shared" si="46"/>
        <v>5.0780159999999999</v>
      </c>
      <c r="G110" s="80">
        <f t="shared" si="47"/>
        <v>5.1260399999999997</v>
      </c>
      <c r="H110" s="81">
        <f t="shared" si="85"/>
        <v>5.0735118857142867</v>
      </c>
      <c r="I110" s="14">
        <v>22.7</v>
      </c>
      <c r="J110" s="92">
        <f t="shared" si="48"/>
        <v>0.23698799999999998</v>
      </c>
      <c r="K110" s="14">
        <v>23</v>
      </c>
      <c r="L110" s="78">
        <f t="shared" si="49"/>
        <v>0.24012</v>
      </c>
      <c r="M110" s="81">
        <f t="shared" si="50"/>
        <v>0.19858026239999998</v>
      </c>
      <c r="N110" s="14">
        <f t="shared" si="78"/>
        <v>98</v>
      </c>
      <c r="O110" s="78">
        <f t="shared" si="51"/>
        <v>0.31187284800000009</v>
      </c>
      <c r="P110" s="78">
        <f t="shared" si="52"/>
        <v>0.11329258559999995</v>
      </c>
      <c r="Q110" s="93">
        <f t="shared" si="53"/>
        <v>1.58867516016</v>
      </c>
      <c r="R110" s="80">
        <f t="shared" si="54"/>
        <v>14.022763729385664</v>
      </c>
      <c r="S110" s="80">
        <f t="shared" si="55"/>
        <v>2389.8788382434855</v>
      </c>
      <c r="T110" s="69">
        <f t="shared" si="56"/>
        <v>49.848737663999977</v>
      </c>
      <c r="U110" s="78">
        <f t="shared" si="57"/>
        <v>1.6619463837577406</v>
      </c>
      <c r="V110" s="69">
        <f t="shared" si="58"/>
        <v>103.70545434648301</v>
      </c>
      <c r="W110" s="80">
        <f t="shared" ca="1" si="59"/>
        <v>2.1177940972384484</v>
      </c>
      <c r="X110" s="80">
        <f t="shared" ca="1" si="60"/>
        <v>34.382913576538442</v>
      </c>
      <c r="Y110" s="94">
        <f t="shared" ca="1" si="61"/>
        <v>1.5054540200028998E-7</v>
      </c>
      <c r="Z110" s="80">
        <f t="shared" ca="1" si="62"/>
        <v>14</v>
      </c>
      <c r="AA110" s="80">
        <f t="shared" ca="1" si="63"/>
        <v>67.398340128000001</v>
      </c>
      <c r="AB110" s="80">
        <f t="shared" ca="1" si="64"/>
        <v>28.098028270307175</v>
      </c>
      <c r="AC110" s="80">
        <f t="shared" si="65"/>
        <v>15.34543633407962</v>
      </c>
      <c r="AD110" s="69">
        <f t="shared" si="66"/>
        <v>566.37260611764702</v>
      </c>
      <c r="AE110" s="69">
        <f t="shared" si="86"/>
        <v>560.19282796638652</v>
      </c>
      <c r="AF110" s="69">
        <f t="shared" si="67"/>
        <v>512.60400000000004</v>
      </c>
      <c r="AG110" s="95">
        <f t="shared" si="87"/>
        <v>507.35118857142868</v>
      </c>
      <c r="AH110" s="93">
        <f t="shared" si="68"/>
        <v>19.006731970233396</v>
      </c>
      <c r="AI110" s="81">
        <f t="shared" si="69"/>
        <v>2.0918226797005866</v>
      </c>
      <c r="AJ110" s="80">
        <f t="shared" si="70"/>
        <v>4.9209983999999993</v>
      </c>
      <c r="AK110" s="80">
        <f t="shared" si="71"/>
        <v>42.493223422380801</v>
      </c>
      <c r="AL110" s="78">
        <f t="shared" ca="1" si="79"/>
        <v>0.89434682494909756</v>
      </c>
      <c r="AM110" s="80">
        <f t="shared" ca="1" si="80"/>
        <v>33.552077482606357</v>
      </c>
      <c r="AN110" s="80">
        <f t="shared" si="81"/>
        <v>4.8358867924528299</v>
      </c>
      <c r="AO110" s="80">
        <f t="shared" si="82"/>
        <v>4.6232179226069245</v>
      </c>
      <c r="AP110" s="80">
        <f t="shared" si="83"/>
        <v>4.9227206392604295</v>
      </c>
      <c r="AQ110" s="80">
        <f t="shared" ca="1" si="84"/>
        <v>2.7270415618433201</v>
      </c>
      <c r="AR110" s="80">
        <f t="shared" si="72"/>
        <v>3.3633552465778953</v>
      </c>
      <c r="AS110" s="78">
        <f t="shared" si="73"/>
        <v>8.6286446416266888E-3</v>
      </c>
      <c r="AT110" s="96">
        <f t="shared" ca="1" si="74"/>
        <v>4</v>
      </c>
      <c r="AU110" s="97" t="str">
        <f t="shared" ca="1" si="75"/>
        <v>Silt mxture</v>
      </c>
      <c r="AV110" s="98">
        <f t="shared" si="76"/>
        <v>3</v>
      </c>
      <c r="AW110" s="99" t="str">
        <f t="shared" si="77"/>
        <v>Clay</v>
      </c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</row>
    <row r="111" spans="1:69">
      <c r="A111" s="25">
        <v>1.96</v>
      </c>
      <c r="C111" s="89">
        <f t="shared" si="44"/>
        <v>-6.4303680000000005</v>
      </c>
      <c r="D111" s="84">
        <f t="shared" si="45"/>
        <v>6.4303680000000005</v>
      </c>
      <c r="E111" s="90">
        <v>0.53669999999999995</v>
      </c>
      <c r="F111" s="91">
        <f t="shared" si="46"/>
        <v>5.6031479999999991</v>
      </c>
      <c r="G111" s="80">
        <f t="shared" si="47"/>
        <v>5.6495015999999989</v>
      </c>
      <c r="H111" s="81">
        <f t="shared" si="85"/>
        <v>5.3546163428571427</v>
      </c>
      <c r="I111" s="14">
        <v>22.1</v>
      </c>
      <c r="J111" s="92">
        <f t="shared" si="48"/>
        <v>0.23072400000000001</v>
      </c>
      <c r="K111" s="14">
        <v>22.2</v>
      </c>
      <c r="L111" s="78">
        <f t="shared" si="49"/>
        <v>0.23176799999999997</v>
      </c>
      <c r="M111" s="81">
        <f t="shared" si="50"/>
        <v>0.20062748160000002</v>
      </c>
      <c r="N111" s="14">
        <f t="shared" si="78"/>
        <v>98</v>
      </c>
      <c r="O111" s="78">
        <f t="shared" si="51"/>
        <v>0.31508803200000013</v>
      </c>
      <c r="P111" s="78">
        <f t="shared" si="52"/>
        <v>0.11446055039999996</v>
      </c>
      <c r="Q111" s="93">
        <f t="shared" si="53"/>
        <v>1.7603564774399996</v>
      </c>
      <c r="R111" s="80">
        <f t="shared" si="54"/>
        <v>15.379591232858516</v>
      </c>
      <c r="S111" s="80">
        <f t="shared" si="55"/>
        <v>2720.0380836996987</v>
      </c>
      <c r="T111" s="69">
        <f t="shared" si="56"/>
        <v>50.362642175999987</v>
      </c>
      <c r="U111" s="78">
        <f t="shared" si="57"/>
        <v>1.6626058492773597</v>
      </c>
      <c r="V111" s="69">
        <f t="shared" si="58"/>
        <v>103.74660499490724</v>
      </c>
      <c r="W111" s="80">
        <f t="shared" ca="1" si="59"/>
        <v>2.2536315964140869</v>
      </c>
      <c r="X111" s="80">
        <f t="shared" ca="1" si="60"/>
        <v>34.610885931205814</v>
      </c>
      <c r="Y111" s="94">
        <f t="shared" ca="1" si="61"/>
        <v>2.1979238121443424E-7</v>
      </c>
      <c r="Z111" s="80">
        <f t="shared" ca="1" si="62"/>
        <v>14</v>
      </c>
      <c r="AA111" s="80">
        <f t="shared" ca="1" si="63"/>
        <v>74.681789951999974</v>
      </c>
      <c r="AB111" s="80">
        <f t="shared" ca="1" si="64"/>
        <v>45.455506468355857</v>
      </c>
      <c r="AC111" s="80">
        <f t="shared" si="65"/>
        <v>14.952042627064273</v>
      </c>
      <c r="AD111" s="69">
        <f t="shared" si="66"/>
        <v>627.5780668235293</v>
      </c>
      <c r="AE111" s="69">
        <f t="shared" si="86"/>
        <v>592.88568363025206</v>
      </c>
      <c r="AF111" s="69">
        <f t="shared" si="67"/>
        <v>564.95015999999987</v>
      </c>
      <c r="AG111" s="95">
        <f t="shared" si="87"/>
        <v>535.46163428571424</v>
      </c>
      <c r="AH111" s="93">
        <f t="shared" si="68"/>
        <v>21.075973236766465</v>
      </c>
      <c r="AI111" s="81">
        <f t="shared" si="69"/>
        <v>2.015751271452912</v>
      </c>
      <c r="AJ111" s="80">
        <f t="shared" si="70"/>
        <v>5.4235215359999991</v>
      </c>
      <c r="AK111" s="80">
        <f t="shared" si="71"/>
        <v>46.604821917753078</v>
      </c>
      <c r="AL111" s="78">
        <f t="shared" ca="1" si="79"/>
        <v>0.87380471442138674</v>
      </c>
      <c r="AM111" s="80">
        <f t="shared" ca="1" si="80"/>
        <v>35.192018361610067</v>
      </c>
      <c r="AN111" s="80">
        <f t="shared" si="81"/>
        <v>5.3297184905660364</v>
      </c>
      <c r="AO111" s="80">
        <f t="shared" si="82"/>
        <v>4.0839708762981859</v>
      </c>
      <c r="AP111" s="80">
        <f t="shared" si="83"/>
        <v>4.325198956902474</v>
      </c>
      <c r="AQ111" s="80">
        <f t="shared" ca="1" si="84"/>
        <v>2.6729806610376619</v>
      </c>
      <c r="AR111" s="80">
        <f t="shared" si="72"/>
        <v>3.2982624333991746</v>
      </c>
      <c r="AS111" s="78">
        <f t="shared" si="73"/>
        <v>5.8376648160174977E-3</v>
      </c>
      <c r="AT111" s="96">
        <f t="shared" ca="1" si="74"/>
        <v>4</v>
      </c>
      <c r="AU111" s="97" t="str">
        <f t="shared" ca="1" si="75"/>
        <v>Silt mxture</v>
      </c>
      <c r="AV111" s="98">
        <f t="shared" si="76"/>
        <v>3</v>
      </c>
      <c r="AW111" s="99" t="str">
        <f t="shared" si="77"/>
        <v>Clay</v>
      </c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</row>
    <row r="112" spans="1:69">
      <c r="A112" s="25">
        <v>1.98</v>
      </c>
      <c r="C112" s="89">
        <f t="shared" si="44"/>
        <v>-6.495984</v>
      </c>
      <c r="D112" s="84">
        <f t="shared" si="45"/>
        <v>6.495984</v>
      </c>
      <c r="E112" s="90">
        <v>0.55230000000000001</v>
      </c>
      <c r="F112" s="91">
        <f t="shared" si="46"/>
        <v>5.7660119999999999</v>
      </c>
      <c r="G112" s="80">
        <f t="shared" si="47"/>
        <v>5.8123655999999997</v>
      </c>
      <c r="H112" s="81">
        <f t="shared" si="85"/>
        <v>5.4181810285714294</v>
      </c>
      <c r="I112" s="14">
        <v>22.1</v>
      </c>
      <c r="J112" s="92">
        <f t="shared" si="48"/>
        <v>0.23072400000000001</v>
      </c>
      <c r="K112" s="14">
        <v>22.2</v>
      </c>
      <c r="L112" s="78">
        <f t="shared" si="49"/>
        <v>0.23176799999999997</v>
      </c>
      <c r="M112" s="81">
        <f t="shared" si="50"/>
        <v>0.2026747008</v>
      </c>
      <c r="N112" s="14">
        <f t="shared" si="78"/>
        <v>98</v>
      </c>
      <c r="O112" s="78">
        <f t="shared" si="51"/>
        <v>0.31830321600000011</v>
      </c>
      <c r="P112" s="78">
        <f t="shared" si="52"/>
        <v>0.11562851519999995</v>
      </c>
      <c r="Q112" s="93">
        <f t="shared" si="53"/>
        <v>1.8130405867199999</v>
      </c>
      <c r="R112" s="80">
        <f t="shared" si="54"/>
        <v>15.679874324979663</v>
      </c>
      <c r="S112" s="80">
        <f t="shared" si="55"/>
        <v>2801.4436316576866</v>
      </c>
      <c r="T112" s="69">
        <f t="shared" si="56"/>
        <v>50.876546687999976</v>
      </c>
      <c r="U112" s="78">
        <f t="shared" si="57"/>
        <v>1.6637167001790938</v>
      </c>
      <c r="V112" s="69">
        <f t="shared" si="58"/>
        <v>103.81592209117545</v>
      </c>
      <c r="W112" s="80">
        <f t="shared" ca="1" si="59"/>
        <v>2.3003841682976875</v>
      </c>
      <c r="X112" s="80">
        <f t="shared" ca="1" si="60"/>
        <v>34.660928829971816</v>
      </c>
      <c r="Y112" s="94">
        <f t="shared" ca="1" si="61"/>
        <v>2.3931924115043549E-7</v>
      </c>
      <c r="Z112" s="80">
        <f t="shared" ca="1" si="62"/>
        <v>14</v>
      </c>
      <c r="AA112" s="80">
        <f t="shared" ca="1" si="63"/>
        <v>76.916873375999984</v>
      </c>
      <c r="AB112" s="80">
        <f t="shared" ca="1" si="64"/>
        <v>50.975135357561868</v>
      </c>
      <c r="AC112" s="80">
        <f t="shared" si="65"/>
        <v>14.862394301371502</v>
      </c>
      <c r="AD112" s="69">
        <f t="shared" si="66"/>
        <v>646.36028047058812</v>
      </c>
      <c r="AE112" s="69">
        <f t="shared" si="86"/>
        <v>599.9856250084033</v>
      </c>
      <c r="AF112" s="69">
        <f t="shared" si="67"/>
        <v>581.23656000000005</v>
      </c>
      <c r="AG112" s="95">
        <f t="shared" si="87"/>
        <v>541.81810285714289</v>
      </c>
      <c r="AH112" s="93">
        <f t="shared" si="68"/>
        <v>21.578368456012885</v>
      </c>
      <c r="AI112" s="81">
        <f t="shared" si="69"/>
        <v>1.9953901474988422</v>
      </c>
      <c r="AJ112" s="80">
        <f t="shared" si="70"/>
        <v>5.5798709759999996</v>
      </c>
      <c r="AK112" s="80">
        <f t="shared" si="71"/>
        <v>47.514770681756552</v>
      </c>
      <c r="AL112" s="78">
        <f t="shared" ca="1" si="79"/>
        <v>0.86922702470117297</v>
      </c>
      <c r="AM112" s="80">
        <f t="shared" ca="1" si="80"/>
        <v>35.562602050857009</v>
      </c>
      <c r="AN112" s="80">
        <f t="shared" si="81"/>
        <v>5.4833637735849052</v>
      </c>
      <c r="AO112" s="80">
        <f t="shared" si="82"/>
        <v>3.9695369472285096</v>
      </c>
      <c r="AP112" s="80">
        <f t="shared" si="83"/>
        <v>4.1995154745953105</v>
      </c>
      <c r="AQ112" s="80">
        <f t="shared" ca="1" si="84"/>
        <v>2.6608211271808133</v>
      </c>
      <c r="AR112" s="80">
        <f t="shared" si="72"/>
        <v>3.2811459287041531</v>
      </c>
      <c r="AS112" s="78">
        <f t="shared" si="73"/>
        <v>5.2954075084270065E-3</v>
      </c>
      <c r="AT112" s="96">
        <f t="shared" ca="1" si="74"/>
        <v>4</v>
      </c>
      <c r="AU112" s="97" t="str">
        <f t="shared" ca="1" si="75"/>
        <v>Silt mxture</v>
      </c>
      <c r="AV112" s="98">
        <f t="shared" si="76"/>
        <v>3</v>
      </c>
      <c r="AW112" s="99" t="str">
        <f t="shared" si="77"/>
        <v>Clay</v>
      </c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</row>
    <row r="113" spans="1:69">
      <c r="A113" s="25">
        <v>2</v>
      </c>
      <c r="C113" s="89">
        <f t="shared" si="44"/>
        <v>-6.5616000000000003</v>
      </c>
      <c r="D113" s="84">
        <f t="shared" si="45"/>
        <v>6.5616000000000003</v>
      </c>
      <c r="E113" s="90">
        <v>0.58030000000000004</v>
      </c>
      <c r="F113" s="91">
        <f t="shared" si="46"/>
        <v>6.0583320000000001</v>
      </c>
      <c r="G113" s="80">
        <f t="shared" si="47"/>
        <v>6.1030151999999998</v>
      </c>
      <c r="H113" s="81">
        <f t="shared" si="85"/>
        <v>5.3651756571428564</v>
      </c>
      <c r="I113" s="14">
        <v>20</v>
      </c>
      <c r="J113" s="92">
        <f t="shared" si="48"/>
        <v>0.20879999999999999</v>
      </c>
      <c r="K113" s="14">
        <v>21.4</v>
      </c>
      <c r="L113" s="78">
        <f t="shared" si="49"/>
        <v>0.22341599999999998</v>
      </c>
      <c r="M113" s="81">
        <f t="shared" si="50"/>
        <v>0.20472192</v>
      </c>
      <c r="N113" s="14">
        <f t="shared" si="78"/>
        <v>98</v>
      </c>
      <c r="O113" s="78">
        <f t="shared" si="51"/>
        <v>0.32151840000000015</v>
      </c>
      <c r="P113" s="78">
        <f t="shared" si="52"/>
        <v>0.11679647999999995</v>
      </c>
      <c r="Q113" s="93">
        <f t="shared" si="53"/>
        <v>1.9078939439999998</v>
      </c>
      <c r="R113" s="80">
        <f t="shared" si="54"/>
        <v>16.33520071837782</v>
      </c>
      <c r="S113" s="80">
        <f t="shared" si="55"/>
        <v>3257.548343475321</v>
      </c>
      <c r="T113" s="69">
        <f t="shared" si="56"/>
        <v>51.39045119999998</v>
      </c>
      <c r="U113" s="78">
        <f t="shared" si="57"/>
        <v>1.6539161226178167</v>
      </c>
      <c r="V113" s="69">
        <f t="shared" si="58"/>
        <v>103.20436605135176</v>
      </c>
      <c r="W113" s="80">
        <f t="shared" ca="1" si="59"/>
        <v>2.3442438395194118</v>
      </c>
      <c r="X113" s="80">
        <f t="shared" ca="1" si="60"/>
        <v>34.678283320564844</v>
      </c>
      <c r="Y113" s="94">
        <f t="shared" ca="1" si="61"/>
        <v>3.3048460565811676E-7</v>
      </c>
      <c r="Z113" s="80">
        <f t="shared" ca="1" si="62"/>
        <v>14</v>
      </c>
      <c r="AA113" s="80">
        <f t="shared" ca="1" si="63"/>
        <v>80.940955199999991</v>
      </c>
      <c r="AB113" s="80">
        <f t="shared" ca="1" si="64"/>
        <v>74.076202137775283</v>
      </c>
      <c r="AC113" s="80">
        <f t="shared" si="65"/>
        <v>14.403831433101473</v>
      </c>
      <c r="AD113" s="69">
        <f t="shared" si="66"/>
        <v>680.17609411764693</v>
      </c>
      <c r="AE113" s="69">
        <f t="shared" si="86"/>
        <v>593.37144201680655</v>
      </c>
      <c r="AF113" s="69">
        <f t="shared" si="67"/>
        <v>610.30151999999998</v>
      </c>
      <c r="AG113" s="95">
        <f t="shared" si="87"/>
        <v>536.51756571428564</v>
      </c>
      <c r="AH113" s="93">
        <f t="shared" si="68"/>
        <v>24.209627027424549</v>
      </c>
      <c r="AI113" s="81">
        <f t="shared" si="69"/>
        <v>1.7877251095238493</v>
      </c>
      <c r="AJ113" s="80">
        <f t="shared" si="70"/>
        <v>5.8588945919999995</v>
      </c>
      <c r="AK113" s="80">
        <f t="shared" si="71"/>
        <v>49.500608237508544</v>
      </c>
      <c r="AL113" s="78">
        <f t="shared" ca="1" si="79"/>
        <v>0.85171430547676474</v>
      </c>
      <c r="AM113" s="80">
        <f t="shared" ca="1" si="80"/>
        <v>35.692026845081102</v>
      </c>
      <c r="AN113" s="80">
        <f t="shared" si="81"/>
        <v>5.7575615094339616</v>
      </c>
      <c r="AO113" s="80">
        <f t="shared" si="82"/>
        <v>3.4212597078244209</v>
      </c>
      <c r="AP113" s="80">
        <f t="shared" si="83"/>
        <v>3.6115215007988937</v>
      </c>
      <c r="AQ113" s="80">
        <f t="shared" ca="1" si="84"/>
        <v>2.6147113846515397</v>
      </c>
      <c r="AR113" s="80">
        <f t="shared" si="72"/>
        <v>3.2279986975676844</v>
      </c>
      <c r="AS113" s="78">
        <f t="shared" si="73"/>
        <v>3.233432560232495E-3</v>
      </c>
      <c r="AT113" s="96">
        <f t="shared" ca="1" si="74"/>
        <v>4</v>
      </c>
      <c r="AU113" s="97" t="str">
        <f t="shared" ca="1" si="75"/>
        <v>Silt mxture</v>
      </c>
      <c r="AV113" s="98">
        <f t="shared" si="76"/>
        <v>3</v>
      </c>
      <c r="AW113" s="99" t="str">
        <f t="shared" si="77"/>
        <v>Clay</v>
      </c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</row>
    <row r="114" spans="1:69">
      <c r="A114" s="25">
        <v>2.02</v>
      </c>
      <c r="C114" s="89">
        <f t="shared" si="44"/>
        <v>-6.6272160000000007</v>
      </c>
      <c r="D114" s="84">
        <f t="shared" si="45"/>
        <v>6.6272160000000007</v>
      </c>
      <c r="E114" s="90">
        <v>0.54110000000000003</v>
      </c>
      <c r="F114" s="91">
        <f t="shared" si="46"/>
        <v>5.6490840000000002</v>
      </c>
      <c r="G114" s="80">
        <f t="shared" si="47"/>
        <v>5.6983608000000006</v>
      </c>
      <c r="H114" s="81">
        <f t="shared" si="85"/>
        <v>5.2195823999999993</v>
      </c>
      <c r="I114" s="14">
        <v>20.8</v>
      </c>
      <c r="J114" s="92">
        <f t="shared" si="48"/>
        <v>0.21715200000000001</v>
      </c>
      <c r="K114" s="14">
        <v>23.6</v>
      </c>
      <c r="L114" s="78">
        <f t="shared" si="49"/>
        <v>0.24638400000000002</v>
      </c>
      <c r="M114" s="81">
        <f t="shared" si="50"/>
        <v>0.20676913920000001</v>
      </c>
      <c r="N114" s="14">
        <f t="shared" si="78"/>
        <v>98</v>
      </c>
      <c r="O114" s="78">
        <f t="shared" si="51"/>
        <v>0.32473358400000019</v>
      </c>
      <c r="P114" s="78">
        <f t="shared" si="52"/>
        <v>0.11796444479999996</v>
      </c>
      <c r="Q114" s="93">
        <f t="shared" si="53"/>
        <v>1.7732969812800001</v>
      </c>
      <c r="R114" s="80">
        <f t="shared" si="54"/>
        <v>15.032470031851503</v>
      </c>
      <c r="S114" s="80">
        <f t="shared" si="55"/>
        <v>2911.2853539293701</v>
      </c>
      <c r="T114" s="69">
        <f t="shared" si="56"/>
        <v>51.904355711999976</v>
      </c>
      <c r="U114" s="78">
        <f t="shared" si="57"/>
        <v>1.6558336185229732</v>
      </c>
      <c r="V114" s="69">
        <f t="shared" si="58"/>
        <v>103.32401779583353</v>
      </c>
      <c r="W114" s="80">
        <f t="shared" ca="1" si="59"/>
        <v>2.2562461089550601</v>
      </c>
      <c r="X114" s="80">
        <f t="shared" ca="1" si="60"/>
        <v>34.475827524095436</v>
      </c>
      <c r="Y114" s="94">
        <f t="shared" ca="1" si="61"/>
        <v>2.3819746452261389E-7</v>
      </c>
      <c r="Z114" s="80">
        <f t="shared" ca="1" si="62"/>
        <v>14</v>
      </c>
      <c r="AA114" s="80">
        <f t="shared" ca="1" si="63"/>
        <v>75.230781023999995</v>
      </c>
      <c r="AB114" s="80">
        <f t="shared" ca="1" si="64"/>
        <v>49.624009737155369</v>
      </c>
      <c r="AC114" s="80">
        <f t="shared" si="65"/>
        <v>14.745474091223127</v>
      </c>
      <c r="AD114" s="69">
        <f t="shared" si="66"/>
        <v>632.19143717647057</v>
      </c>
      <c r="AE114" s="69">
        <f t="shared" si="86"/>
        <v>575.86456658823522</v>
      </c>
      <c r="AF114" s="69">
        <f t="shared" si="67"/>
        <v>569.83608000000004</v>
      </c>
      <c r="AG114" s="95">
        <f t="shared" si="87"/>
        <v>521.95823999999993</v>
      </c>
      <c r="AH114" s="93">
        <f t="shared" si="68"/>
        <v>22.125365394043495</v>
      </c>
      <c r="AI114" s="81">
        <f t="shared" si="69"/>
        <v>1.8408258553512904</v>
      </c>
      <c r="AJ114" s="80">
        <f t="shared" si="70"/>
        <v>5.470426368</v>
      </c>
      <c r="AK114" s="80">
        <f t="shared" si="71"/>
        <v>45.552939490459096</v>
      </c>
      <c r="AL114" s="78">
        <f t="shared" ca="1" si="79"/>
        <v>0.86959294161233169</v>
      </c>
      <c r="AM114" s="80">
        <f t="shared" ca="1" si="80"/>
        <v>34.211029114591078</v>
      </c>
      <c r="AN114" s="80">
        <f t="shared" si="81"/>
        <v>5.375812075471698</v>
      </c>
      <c r="AO114" s="80">
        <f t="shared" si="82"/>
        <v>3.8107801106591914</v>
      </c>
      <c r="AP114" s="80">
        <f t="shared" si="83"/>
        <v>4.0410693051693078</v>
      </c>
      <c r="AQ114" s="80">
        <f t="shared" ca="1" si="84"/>
        <v>2.661492338605139</v>
      </c>
      <c r="AR114" s="80">
        <f t="shared" si="72"/>
        <v>3.2785389548618991</v>
      </c>
      <c r="AS114" s="78">
        <f t="shared" si="73"/>
        <v>7.3720895044685235E-3</v>
      </c>
      <c r="AT114" s="96">
        <f t="shared" ca="1" si="74"/>
        <v>4</v>
      </c>
      <c r="AU114" s="97" t="str">
        <f t="shared" ca="1" si="75"/>
        <v>Silt mxture</v>
      </c>
      <c r="AV114" s="98">
        <f t="shared" si="76"/>
        <v>3</v>
      </c>
      <c r="AW114" s="99" t="str">
        <f t="shared" si="77"/>
        <v>Clay</v>
      </c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</row>
    <row r="115" spans="1:69">
      <c r="A115" s="25">
        <v>2.04</v>
      </c>
      <c r="C115" s="89">
        <f t="shared" si="44"/>
        <v>-6.6928320000000001</v>
      </c>
      <c r="D115" s="84">
        <f t="shared" si="45"/>
        <v>6.6928320000000001</v>
      </c>
      <c r="E115" s="90">
        <v>0.45839999999999997</v>
      </c>
      <c r="F115" s="91">
        <f t="shared" si="46"/>
        <v>4.7856959999999997</v>
      </c>
      <c r="G115" s="80">
        <f t="shared" si="47"/>
        <v>4.83894</v>
      </c>
      <c r="H115" s="81">
        <f t="shared" si="85"/>
        <v>4.9832506285714286</v>
      </c>
      <c r="I115" s="14">
        <v>21.6</v>
      </c>
      <c r="J115" s="92">
        <f t="shared" si="48"/>
        <v>0.22550400000000001</v>
      </c>
      <c r="K115" s="14">
        <v>25.5</v>
      </c>
      <c r="L115" s="78">
        <f t="shared" si="49"/>
        <v>0.26622000000000001</v>
      </c>
      <c r="M115" s="81">
        <f t="shared" si="50"/>
        <v>0.20881635839999999</v>
      </c>
      <c r="N115" s="14">
        <f t="shared" si="78"/>
        <v>98</v>
      </c>
      <c r="O115" s="78">
        <f t="shared" si="51"/>
        <v>0.32794876800000017</v>
      </c>
      <c r="P115" s="78">
        <f t="shared" si="52"/>
        <v>0.11913240959999995</v>
      </c>
      <c r="Q115" s="93">
        <f t="shared" si="53"/>
        <v>1.4886271065600001</v>
      </c>
      <c r="R115" s="80">
        <f t="shared" si="54"/>
        <v>12.495567843865729</v>
      </c>
      <c r="S115" s="80">
        <f t="shared" si="55"/>
        <v>2353.4165727593722</v>
      </c>
      <c r="T115" s="69">
        <f t="shared" si="56"/>
        <v>52.41826022399998</v>
      </c>
      <c r="U115" s="78">
        <f t="shared" si="57"/>
        <v>1.653869057298528</v>
      </c>
      <c r="V115" s="69">
        <f t="shared" si="58"/>
        <v>103.20142917542815</v>
      </c>
      <c r="W115" s="80">
        <f t="shared" ca="1" si="59"/>
        <v>2.0394069563424511</v>
      </c>
      <c r="X115" s="80">
        <f t="shared" ca="1" si="60"/>
        <v>33.98249482142068</v>
      </c>
      <c r="Y115" s="94">
        <f t="shared" ca="1" si="61"/>
        <v>1.2142253090145977E-7</v>
      </c>
      <c r="Z115" s="80">
        <f t="shared" ca="1" si="62"/>
        <v>14</v>
      </c>
      <c r="AA115" s="80">
        <f t="shared" ca="1" si="63"/>
        <v>63.153877248000001</v>
      </c>
      <c r="AB115" s="80">
        <f t="shared" ca="1" si="64"/>
        <v>21.235302309301687</v>
      </c>
      <c r="AC115" s="80">
        <f t="shared" si="65"/>
        <v>15.392175867988591</v>
      </c>
      <c r="AD115" s="69">
        <f t="shared" si="66"/>
        <v>530.70485082352945</v>
      </c>
      <c r="AE115" s="69">
        <f t="shared" si="86"/>
        <v>547.68257183193271</v>
      </c>
      <c r="AF115" s="69">
        <f t="shared" si="67"/>
        <v>483.89399999999995</v>
      </c>
      <c r="AG115" s="95">
        <f t="shared" si="87"/>
        <v>498.32506285714288</v>
      </c>
      <c r="AH115" s="93">
        <f t="shared" si="68"/>
        <v>18.676354750114708</v>
      </c>
      <c r="AI115" s="81">
        <f t="shared" si="69"/>
        <v>1.892885410084076</v>
      </c>
      <c r="AJ115" s="80">
        <f t="shared" si="70"/>
        <v>4.6453823999999999</v>
      </c>
      <c r="AK115" s="80">
        <f t="shared" si="71"/>
        <v>37.86535710262342</v>
      </c>
      <c r="AL115" s="78">
        <f t="shared" ca="1" si="79"/>
        <v>0.90632402841748783</v>
      </c>
      <c r="AM115" s="80">
        <f t="shared" ca="1" si="80"/>
        <v>30.854443022774738</v>
      </c>
      <c r="AN115" s="80">
        <f t="shared" si="81"/>
        <v>4.5650377358490566</v>
      </c>
      <c r="AO115" s="80">
        <f t="shared" si="82"/>
        <v>4.6601941747572813</v>
      </c>
      <c r="AP115" s="80">
        <f t="shared" si="83"/>
        <v>4.9989899869528269</v>
      </c>
      <c r="AQ115" s="80">
        <f t="shared" ca="1" si="84"/>
        <v>2.7577547903791837</v>
      </c>
      <c r="AR115" s="80">
        <f t="shared" si="72"/>
        <v>3.3860438056551412</v>
      </c>
      <c r="AS115" s="78">
        <f t="shared" si="73"/>
        <v>1.2725283346327733E-2</v>
      </c>
      <c r="AT115" s="96">
        <f t="shared" ca="1" si="74"/>
        <v>4</v>
      </c>
      <c r="AU115" s="97" t="str">
        <f t="shared" ca="1" si="75"/>
        <v>Silt mxture</v>
      </c>
      <c r="AV115" s="98">
        <f t="shared" si="76"/>
        <v>3</v>
      </c>
      <c r="AW115" s="99" t="str">
        <f t="shared" si="77"/>
        <v>Clay</v>
      </c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</row>
    <row r="116" spans="1:69">
      <c r="A116" s="25">
        <v>2.06</v>
      </c>
      <c r="C116" s="89">
        <f t="shared" si="44"/>
        <v>-6.7584480000000005</v>
      </c>
      <c r="D116" s="84">
        <f t="shared" si="45"/>
        <v>6.7584480000000005</v>
      </c>
      <c r="E116" s="90">
        <v>0.40920000000000001</v>
      </c>
      <c r="F116" s="91">
        <f t="shared" si="46"/>
        <v>4.2720479999999998</v>
      </c>
      <c r="G116" s="80">
        <f t="shared" si="47"/>
        <v>4.3280063999999996</v>
      </c>
      <c r="H116" s="81">
        <f t="shared" si="85"/>
        <v>4.7244579428571427</v>
      </c>
      <c r="I116" s="14">
        <v>23</v>
      </c>
      <c r="J116" s="92">
        <f t="shared" si="48"/>
        <v>0.24012</v>
      </c>
      <c r="K116" s="14">
        <v>26.8</v>
      </c>
      <c r="L116" s="78">
        <f t="shared" si="49"/>
        <v>0.27979199999999999</v>
      </c>
      <c r="M116" s="81">
        <f t="shared" si="50"/>
        <v>0.21086357760000002</v>
      </c>
      <c r="N116" s="14">
        <f t="shared" si="78"/>
        <v>98</v>
      </c>
      <c r="O116" s="78">
        <f t="shared" si="51"/>
        <v>0.33116395200000021</v>
      </c>
      <c r="P116" s="78">
        <f t="shared" si="52"/>
        <v>0.12030037439999995</v>
      </c>
      <c r="Q116" s="93">
        <f t="shared" si="53"/>
        <v>1.3189580078399998</v>
      </c>
      <c r="R116" s="80">
        <f t="shared" si="54"/>
        <v>10.963872842610209</v>
      </c>
      <c r="S116" s="80">
        <f t="shared" si="55"/>
        <v>1958.2573654349294</v>
      </c>
      <c r="T116" s="69">
        <f t="shared" si="56"/>
        <v>52.932164735999983</v>
      </c>
      <c r="U116" s="78">
        <f t="shared" si="57"/>
        <v>1.6568714493570378</v>
      </c>
      <c r="V116" s="69">
        <f t="shared" si="58"/>
        <v>103.38877843987916</v>
      </c>
      <c r="W116" s="80">
        <f t="shared" ca="1" si="59"/>
        <v>1.9168407896604374</v>
      </c>
      <c r="X116" s="80">
        <f t="shared" ca="1" si="60"/>
        <v>33.665633616274178</v>
      </c>
      <c r="Y116" s="94">
        <f t="shared" ca="1" si="61"/>
        <v>7.1088490720172186E-8</v>
      </c>
      <c r="Z116" s="80">
        <f t="shared" ca="1" si="62"/>
        <v>14</v>
      </c>
      <c r="AA116" s="80">
        <f t="shared" ca="1" si="63"/>
        <v>55.955794271999991</v>
      </c>
      <c r="AB116" s="80">
        <f t="shared" ca="1" si="64"/>
        <v>11.015482048185977</v>
      </c>
      <c r="AC116" s="80">
        <f t="shared" si="65"/>
        <v>15.950979139139152</v>
      </c>
      <c r="AD116" s="69">
        <f t="shared" si="66"/>
        <v>470.21675858823522</v>
      </c>
      <c r="AE116" s="69">
        <f t="shared" si="86"/>
        <v>516.85811657142847</v>
      </c>
      <c r="AF116" s="69">
        <f t="shared" si="67"/>
        <v>432.80063999999993</v>
      </c>
      <c r="AG116" s="95">
        <f t="shared" si="87"/>
        <v>472.44579428571433</v>
      </c>
      <c r="AH116" s="93">
        <f t="shared" si="68"/>
        <v>16.212976777346046</v>
      </c>
      <c r="AI116" s="81">
        <f t="shared" si="69"/>
        <v>1.9960037630606084</v>
      </c>
      <c r="AJ116" s="80">
        <f t="shared" si="70"/>
        <v>4.1548861439999998</v>
      </c>
      <c r="AK116" s="80">
        <f t="shared" si="71"/>
        <v>33.223857098818812</v>
      </c>
      <c r="AL116" s="78">
        <f t="shared" ca="1" si="79"/>
        <v>0.9355180997480963</v>
      </c>
      <c r="AM116" s="80">
        <f t="shared" ca="1" si="80"/>
        <v>28.874345377243518</v>
      </c>
      <c r="AN116" s="80">
        <f t="shared" si="81"/>
        <v>4.0830249056603769</v>
      </c>
      <c r="AO116" s="80">
        <f t="shared" si="82"/>
        <v>5.548050945580858</v>
      </c>
      <c r="AP116" s="80">
        <f t="shared" si="83"/>
        <v>6.0077424397890615</v>
      </c>
      <c r="AQ116" s="80">
        <f t="shared" ca="1" si="84"/>
        <v>2.8342350493066459</v>
      </c>
      <c r="AR116" s="80">
        <f t="shared" si="72"/>
        <v>3.4686930431754295</v>
      </c>
      <c r="AS116" s="78">
        <f t="shared" si="73"/>
        <v>1.7245719163759235E-2</v>
      </c>
      <c r="AT116" s="96">
        <f t="shared" ca="1" si="74"/>
        <v>4</v>
      </c>
      <c r="AU116" s="97" t="str">
        <f t="shared" ca="1" si="75"/>
        <v>Silt mxture</v>
      </c>
      <c r="AV116" s="98">
        <f t="shared" si="76"/>
        <v>3</v>
      </c>
      <c r="AW116" s="99" t="str">
        <f t="shared" si="77"/>
        <v>Clay</v>
      </c>
      <c r="AX116" s="78"/>
      <c r="AY116" s="78"/>
      <c r="AZ116" s="78"/>
      <c r="BA116" s="78"/>
      <c r="BB116" s="78"/>
      <c r="BC116" s="78"/>
      <c r="BD116" s="78"/>
      <c r="BE116" s="78"/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</row>
    <row r="117" spans="1:69">
      <c r="A117" s="25">
        <v>2.08</v>
      </c>
      <c r="C117" s="89">
        <f t="shared" si="44"/>
        <v>-6.8240640000000008</v>
      </c>
      <c r="D117" s="84">
        <f t="shared" si="45"/>
        <v>6.8240640000000008</v>
      </c>
      <c r="E117" s="90">
        <v>0.3881</v>
      </c>
      <c r="F117" s="91">
        <f t="shared" si="46"/>
        <v>4.0517639999999995</v>
      </c>
      <c r="G117" s="80">
        <f t="shared" si="47"/>
        <v>4.1068871999999992</v>
      </c>
      <c r="H117" s="81">
        <f t="shared" si="85"/>
        <v>4.4454116571428566</v>
      </c>
      <c r="I117" s="14">
        <v>22.9</v>
      </c>
      <c r="J117" s="92">
        <f t="shared" si="48"/>
        <v>0.23907599999999998</v>
      </c>
      <c r="K117" s="14">
        <v>26.4</v>
      </c>
      <c r="L117" s="78">
        <f t="shared" si="49"/>
        <v>0.27561599999999997</v>
      </c>
      <c r="M117" s="81">
        <f t="shared" si="50"/>
        <v>0.21291079680000002</v>
      </c>
      <c r="N117" s="14">
        <f t="shared" si="78"/>
        <v>98</v>
      </c>
      <c r="O117" s="78">
        <f t="shared" si="51"/>
        <v>0.33437913600000024</v>
      </c>
      <c r="P117" s="78">
        <f t="shared" si="52"/>
        <v>0.12146833919999996</v>
      </c>
      <c r="Q117" s="93">
        <f t="shared" si="53"/>
        <v>1.2449276611199998</v>
      </c>
      <c r="R117" s="80">
        <f t="shared" si="54"/>
        <v>10.248988907884897</v>
      </c>
      <c r="S117" s="80">
        <f t="shared" si="55"/>
        <v>1856.4158598840825</v>
      </c>
      <c r="T117" s="69">
        <f t="shared" si="56"/>
        <v>53.446069247999979</v>
      </c>
      <c r="U117" s="78">
        <f t="shared" si="57"/>
        <v>1.6543107530957606</v>
      </c>
      <c r="V117" s="69">
        <f t="shared" si="58"/>
        <v>103.22899099317546</v>
      </c>
      <c r="W117" s="80">
        <f t="shared" ca="1" si="59"/>
        <v>1.8539474181074167</v>
      </c>
      <c r="X117" s="80">
        <f t="shared" ca="1" si="60"/>
        <v>33.463056899610805</v>
      </c>
      <c r="Y117" s="94">
        <f t="shared" ca="1" si="61"/>
        <v>5.7859493433131109E-8</v>
      </c>
      <c r="Z117" s="80">
        <f t="shared" ca="1" si="62"/>
        <v>14</v>
      </c>
      <c r="AA117" s="80">
        <f t="shared" ca="1" si="63"/>
        <v>52.815112895999981</v>
      </c>
      <c r="AB117" s="80">
        <f t="shared" ca="1" si="64"/>
        <v>8.4623695692263698</v>
      </c>
      <c r="AC117" s="80">
        <f t="shared" si="65"/>
        <v>16.113340629558643</v>
      </c>
      <c r="AD117" s="69">
        <f t="shared" si="66"/>
        <v>443.82447811764689</v>
      </c>
      <c r="AE117" s="69">
        <f t="shared" si="86"/>
        <v>483.65088484033606</v>
      </c>
      <c r="AF117" s="69">
        <f t="shared" si="67"/>
        <v>410.68871999999993</v>
      </c>
      <c r="AG117" s="95">
        <f t="shared" si="87"/>
        <v>444.5411657142858</v>
      </c>
      <c r="AH117" s="93">
        <f t="shared" si="68"/>
        <v>15.562612390713065</v>
      </c>
      <c r="AI117" s="81">
        <f t="shared" si="69"/>
        <v>1.9682165869276993</v>
      </c>
      <c r="AJ117" s="80">
        <f t="shared" si="70"/>
        <v>3.9426117119999993</v>
      </c>
      <c r="AK117" s="80">
        <f t="shared" si="71"/>
        <v>31.057542145105746</v>
      </c>
      <c r="AL117" s="78">
        <f t="shared" ca="1" si="79"/>
        <v>0.94678069178510782</v>
      </c>
      <c r="AM117" s="80">
        <f t="shared" ca="1" si="80"/>
        <v>27.675538615634544</v>
      </c>
      <c r="AN117" s="80">
        <f t="shared" si="81"/>
        <v>3.8744218867924518</v>
      </c>
      <c r="AO117" s="80">
        <f t="shared" si="82"/>
        <v>5.8213432304641826</v>
      </c>
      <c r="AP117" s="80">
        <f t="shared" si="83"/>
        <v>6.3373224375962547</v>
      </c>
      <c r="AQ117" s="80">
        <f t="shared" ca="1" si="84"/>
        <v>2.8636510581196806</v>
      </c>
      <c r="AR117" s="80">
        <f t="shared" si="72"/>
        <v>3.4992925780488346</v>
      </c>
      <c r="AS117" s="78">
        <f t="shared" si="73"/>
        <v>1.6621622044596367E-2</v>
      </c>
      <c r="AT117" s="96">
        <f t="shared" ca="1" si="74"/>
        <v>4</v>
      </c>
      <c r="AU117" s="97" t="str">
        <f t="shared" ca="1" si="75"/>
        <v>Silt mxture</v>
      </c>
      <c r="AV117" s="98">
        <f t="shared" si="76"/>
        <v>3</v>
      </c>
      <c r="AW117" s="99" t="str">
        <f t="shared" si="77"/>
        <v>Clay</v>
      </c>
      <c r="AX117" s="78"/>
      <c r="AY117" s="78"/>
      <c r="AZ117" s="78"/>
      <c r="BA117" s="78"/>
      <c r="BB117" s="78"/>
      <c r="BC117" s="78"/>
      <c r="BD117" s="78"/>
      <c r="BE117" s="78"/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</row>
    <row r="118" spans="1:69">
      <c r="A118" s="25">
        <v>2.1</v>
      </c>
      <c r="C118" s="89">
        <f t="shared" si="44"/>
        <v>-6.8896800000000002</v>
      </c>
      <c r="D118" s="84">
        <f t="shared" si="45"/>
        <v>6.8896800000000002</v>
      </c>
      <c r="E118" s="90">
        <v>0.3775</v>
      </c>
      <c r="F118" s="91">
        <f t="shared" si="46"/>
        <v>3.9411</v>
      </c>
      <c r="G118" s="80">
        <f t="shared" si="47"/>
        <v>3.9951791999999999</v>
      </c>
      <c r="H118" s="81">
        <f t="shared" si="85"/>
        <v>4.2038300571428566</v>
      </c>
      <c r="I118" s="14">
        <v>22.5</v>
      </c>
      <c r="J118" s="92">
        <f t="shared" si="48"/>
        <v>0.2349</v>
      </c>
      <c r="K118" s="14">
        <v>25.9</v>
      </c>
      <c r="L118" s="78">
        <f t="shared" si="49"/>
        <v>0.27039599999999997</v>
      </c>
      <c r="M118" s="81">
        <f t="shared" si="50"/>
        <v>0.214958016</v>
      </c>
      <c r="N118" s="14">
        <f t="shared" si="78"/>
        <v>98</v>
      </c>
      <c r="O118" s="78">
        <f t="shared" si="51"/>
        <v>0.33759432000000023</v>
      </c>
      <c r="P118" s="78">
        <f t="shared" si="52"/>
        <v>0.12263630399999995</v>
      </c>
      <c r="Q118" s="93">
        <f t="shared" si="53"/>
        <v>1.2070030104</v>
      </c>
      <c r="R118" s="80">
        <f t="shared" si="54"/>
        <v>9.8421345966199425</v>
      </c>
      <c r="S118" s="80">
        <f t="shared" si="55"/>
        <v>1831.8608068514761</v>
      </c>
      <c r="T118" s="69">
        <f t="shared" si="56"/>
        <v>53.959973759999976</v>
      </c>
      <c r="U118" s="78">
        <f t="shared" si="57"/>
        <v>1.6511665667907507</v>
      </c>
      <c r="V118" s="69">
        <f t="shared" si="58"/>
        <v>103.03279376774285</v>
      </c>
      <c r="W118" s="80">
        <f t="shared" ca="1" si="59"/>
        <v>1.8188541342477067</v>
      </c>
      <c r="X118" s="80">
        <f t="shared" ca="1" si="60"/>
        <v>33.323789272560049</v>
      </c>
      <c r="Y118" s="94">
        <f t="shared" ca="1" si="61"/>
        <v>5.2807323703351038E-8</v>
      </c>
      <c r="Z118" s="80">
        <f t="shared" ca="1" si="62"/>
        <v>14</v>
      </c>
      <c r="AA118" s="80">
        <f t="shared" ca="1" si="63"/>
        <v>51.206188319999995</v>
      </c>
      <c r="AB118" s="80">
        <f t="shared" ca="1" si="64"/>
        <v>7.4881710338649032</v>
      </c>
      <c r="AC118" s="80">
        <f t="shared" si="65"/>
        <v>16.153820223645745</v>
      </c>
      <c r="AD118" s="69">
        <f t="shared" si="66"/>
        <v>430.30410352941175</v>
      </c>
      <c r="AE118" s="69">
        <f t="shared" si="86"/>
        <v>454.85126319327725</v>
      </c>
      <c r="AF118" s="69">
        <f t="shared" si="67"/>
        <v>399.51792</v>
      </c>
      <c r="AG118" s="95">
        <f t="shared" si="87"/>
        <v>420.38300571428573</v>
      </c>
      <c r="AH118" s="93">
        <f t="shared" si="68"/>
        <v>15.403552995836723</v>
      </c>
      <c r="AI118" s="81">
        <f t="shared" si="69"/>
        <v>1.9154197602041243</v>
      </c>
      <c r="AJ118" s="80">
        <f t="shared" si="70"/>
        <v>3.835372032</v>
      </c>
      <c r="AK118" s="80">
        <f t="shared" si="71"/>
        <v>29.824650292787702</v>
      </c>
      <c r="AL118" s="78">
        <f t="shared" ca="1" si="79"/>
        <v>0.95180889590060702</v>
      </c>
      <c r="AM118" s="80">
        <f t="shared" ca="1" si="80"/>
        <v>26.880379040416432</v>
      </c>
      <c r="AN118" s="80">
        <f t="shared" si="81"/>
        <v>3.7690369811320754</v>
      </c>
      <c r="AO118" s="80">
        <f t="shared" si="82"/>
        <v>5.8795860771401687</v>
      </c>
      <c r="AP118" s="80">
        <f t="shared" si="83"/>
        <v>6.4222706432447847</v>
      </c>
      <c r="AQ118" s="80">
        <f t="shared" ca="1" si="84"/>
        <v>2.8767038440416068</v>
      </c>
      <c r="AR118" s="80">
        <f t="shared" si="72"/>
        <v>3.5116097460299467</v>
      </c>
      <c r="AS118" s="78">
        <f t="shared" si="73"/>
        <v>1.5156991790714088E-2</v>
      </c>
      <c r="AT118" s="96">
        <f t="shared" ca="1" si="74"/>
        <v>4</v>
      </c>
      <c r="AU118" s="97" t="str">
        <f t="shared" ca="1" si="75"/>
        <v>Silt mxture</v>
      </c>
      <c r="AV118" s="98">
        <f t="shared" si="76"/>
        <v>3</v>
      </c>
      <c r="AW118" s="99" t="str">
        <f t="shared" si="77"/>
        <v>Clay</v>
      </c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</row>
    <row r="119" spans="1:69">
      <c r="A119" s="25">
        <v>2.12</v>
      </c>
      <c r="C119" s="89">
        <f t="shared" si="44"/>
        <v>-6.9552960000000006</v>
      </c>
      <c r="D119" s="84">
        <f t="shared" si="45"/>
        <v>6.9552960000000006</v>
      </c>
      <c r="E119" s="90">
        <v>0.37809999999999999</v>
      </c>
      <c r="F119" s="91">
        <f t="shared" si="46"/>
        <v>3.9473639999999999</v>
      </c>
      <c r="G119" s="80">
        <f t="shared" si="47"/>
        <v>4.0008168</v>
      </c>
      <c r="H119" s="81">
        <f t="shared" si="85"/>
        <v>3.9509135999999994</v>
      </c>
      <c r="I119" s="14">
        <v>21.5</v>
      </c>
      <c r="J119" s="92">
        <f t="shared" si="48"/>
        <v>0.22445999999999999</v>
      </c>
      <c r="K119" s="14">
        <v>25.6</v>
      </c>
      <c r="L119" s="78">
        <f t="shared" si="49"/>
        <v>0.267264</v>
      </c>
      <c r="M119" s="81">
        <f t="shared" si="50"/>
        <v>0.21700523520000001</v>
      </c>
      <c r="N119" s="14">
        <f t="shared" si="78"/>
        <v>98</v>
      </c>
      <c r="O119" s="78">
        <f t="shared" si="51"/>
        <v>0.34080950400000026</v>
      </c>
      <c r="P119" s="78">
        <f t="shared" si="52"/>
        <v>0.12380426879999995</v>
      </c>
      <c r="Q119" s="93">
        <f t="shared" si="53"/>
        <v>1.20780240768</v>
      </c>
      <c r="R119" s="80">
        <f t="shared" si="54"/>
        <v>9.7557412146357301</v>
      </c>
      <c r="S119" s="80">
        <f t="shared" si="55"/>
        <v>1918.3333050301114</v>
      </c>
      <c r="T119" s="69">
        <f t="shared" si="56"/>
        <v>54.473878271999979</v>
      </c>
      <c r="U119" s="78">
        <f t="shared" si="57"/>
        <v>1.6458907871904902</v>
      </c>
      <c r="V119" s="69">
        <f t="shared" si="58"/>
        <v>102.70358512068658</v>
      </c>
      <c r="W119" s="80">
        <f t="shared" ca="1" si="59"/>
        <v>1.8105849921104551</v>
      </c>
      <c r="X119" s="80">
        <f t="shared" ca="1" si="60"/>
        <v>33.248463950096564</v>
      </c>
      <c r="Y119" s="94">
        <f t="shared" ca="1" si="61"/>
        <v>5.63195400875056E-8</v>
      </c>
      <c r="Z119" s="80">
        <f t="shared" ca="1" si="62"/>
        <v>14</v>
      </c>
      <c r="AA119" s="80">
        <f t="shared" ca="1" si="63"/>
        <v>51.240102143999998</v>
      </c>
      <c r="AB119" s="80">
        <f t="shared" ca="1" si="64"/>
        <v>7.9914987326406175</v>
      </c>
      <c r="AC119" s="80">
        <f t="shared" si="65"/>
        <v>16.013599052130189</v>
      </c>
      <c r="AD119" s="69">
        <f t="shared" si="66"/>
        <v>430.5890936470588</v>
      </c>
      <c r="AE119" s="69">
        <f t="shared" si="86"/>
        <v>424.71812894117642</v>
      </c>
      <c r="AF119" s="69">
        <f t="shared" si="67"/>
        <v>400.08168000000001</v>
      </c>
      <c r="AG119" s="95">
        <f t="shared" si="87"/>
        <v>395.09135999999995</v>
      </c>
      <c r="AH119" s="93">
        <f t="shared" si="68"/>
        <v>15.933340315794409</v>
      </c>
      <c r="AI119" s="81">
        <f t="shared" si="69"/>
        <v>1.8130231063567339</v>
      </c>
      <c r="AJ119" s="80">
        <f t="shared" si="70"/>
        <v>3.8407841279999997</v>
      </c>
      <c r="AK119" s="80">
        <f t="shared" si="71"/>
        <v>29.56285216556282</v>
      </c>
      <c r="AL119" s="78">
        <f t="shared" ca="1" si="79"/>
        <v>0.94835917185837992</v>
      </c>
      <c r="AM119" s="80">
        <f t="shared" ca="1" si="80"/>
        <v>26.45986547335329</v>
      </c>
      <c r="AN119" s="80">
        <f t="shared" si="81"/>
        <v>3.7743554716981129</v>
      </c>
      <c r="AO119" s="80">
        <f t="shared" si="82"/>
        <v>5.6103543656385373</v>
      </c>
      <c r="AP119" s="80">
        <f t="shared" si="83"/>
        <v>6.1327746599114974</v>
      </c>
      <c r="AQ119" s="80">
        <f t="shared" ca="1" si="84"/>
        <v>2.8675048500219944</v>
      </c>
      <c r="AR119" s="80">
        <f t="shared" si="72"/>
        <v>3.4996116012554896</v>
      </c>
      <c r="AS119" s="78">
        <f t="shared" si="73"/>
        <v>1.3731875577113603E-2</v>
      </c>
      <c r="AT119" s="96">
        <f t="shared" ca="1" si="74"/>
        <v>4</v>
      </c>
      <c r="AU119" s="97" t="str">
        <f t="shared" ca="1" si="75"/>
        <v>Silt mxture</v>
      </c>
      <c r="AV119" s="98">
        <f t="shared" si="76"/>
        <v>3</v>
      </c>
      <c r="AW119" s="99" t="str">
        <f t="shared" si="77"/>
        <v>Clay</v>
      </c>
      <c r="AX119" s="78"/>
      <c r="AY119" s="78"/>
      <c r="AZ119" s="78"/>
      <c r="BA119" s="78"/>
      <c r="BB119" s="78"/>
      <c r="BC119" s="78"/>
      <c r="BD119" s="78"/>
      <c r="BE119" s="78"/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</row>
    <row r="120" spans="1:69">
      <c r="A120" s="25">
        <v>2.14</v>
      </c>
      <c r="C120" s="89">
        <f t="shared" si="44"/>
        <v>-7.0209120000000009</v>
      </c>
      <c r="D120" s="84">
        <f t="shared" si="45"/>
        <v>7.0209120000000009</v>
      </c>
      <c r="E120" s="90">
        <v>0.39240000000000003</v>
      </c>
      <c r="F120" s="91">
        <f t="shared" si="46"/>
        <v>4.0966560000000003</v>
      </c>
      <c r="G120" s="80">
        <f t="shared" si="47"/>
        <v>4.1496912000000004</v>
      </c>
      <c r="H120" s="81">
        <f t="shared" si="85"/>
        <v>3.7267518857142852</v>
      </c>
      <c r="I120" s="14">
        <v>20.9</v>
      </c>
      <c r="J120" s="92">
        <f t="shared" si="48"/>
        <v>0.21819599999999997</v>
      </c>
      <c r="K120" s="14">
        <v>25.4</v>
      </c>
      <c r="L120" s="78">
        <f t="shared" si="49"/>
        <v>0.26517599999999997</v>
      </c>
      <c r="M120" s="81">
        <f t="shared" si="50"/>
        <v>0.21905245440000001</v>
      </c>
      <c r="N120" s="14">
        <f t="shared" si="78"/>
        <v>98</v>
      </c>
      <c r="O120" s="78">
        <f t="shared" si="51"/>
        <v>0.3440246880000003</v>
      </c>
      <c r="P120" s="78">
        <f t="shared" si="52"/>
        <v>0.12497223359999995</v>
      </c>
      <c r="Q120" s="93">
        <f t="shared" si="53"/>
        <v>1.25586994896</v>
      </c>
      <c r="R120" s="80">
        <f t="shared" si="54"/>
        <v>10.049191830720392</v>
      </c>
      <c r="S120" s="80">
        <f t="shared" si="55"/>
        <v>2051.941703789254</v>
      </c>
      <c r="T120" s="69">
        <f t="shared" si="56"/>
        <v>54.987782783999982</v>
      </c>
      <c r="U120" s="78">
        <f t="shared" si="57"/>
        <v>1.6439999405778409</v>
      </c>
      <c r="V120" s="69">
        <f t="shared" si="58"/>
        <v>102.58559629205728</v>
      </c>
      <c r="W120" s="80">
        <f t="shared" ca="1" si="59"/>
        <v>1.849205722327431</v>
      </c>
      <c r="X120" s="80">
        <f t="shared" ca="1" si="60"/>
        <v>33.30035992367884</v>
      </c>
      <c r="Y120" s="94">
        <f t="shared" ca="1" si="61"/>
        <v>6.6522969167849531E-8</v>
      </c>
      <c r="Z120" s="80">
        <f t="shared" ca="1" si="62"/>
        <v>14</v>
      </c>
      <c r="AA120" s="80">
        <f t="shared" ca="1" si="63"/>
        <v>53.279331167999999</v>
      </c>
      <c r="AB120" s="80">
        <f t="shared" ca="1" si="64"/>
        <v>9.814982689585408</v>
      </c>
      <c r="AC120" s="80">
        <f t="shared" si="65"/>
        <v>15.80891239264858</v>
      </c>
      <c r="AD120" s="69">
        <f t="shared" si="66"/>
        <v>447.72547200000002</v>
      </c>
      <c r="AE120" s="69">
        <f t="shared" si="86"/>
        <v>397.96790561344534</v>
      </c>
      <c r="AF120" s="69">
        <f t="shared" si="67"/>
        <v>414.96912000000003</v>
      </c>
      <c r="AG120" s="95">
        <f t="shared" si="87"/>
        <v>372.67518857142852</v>
      </c>
      <c r="AH120" s="93">
        <f t="shared" si="68"/>
        <v>16.74372351234803</v>
      </c>
      <c r="AI120" s="81">
        <f t="shared" si="69"/>
        <v>1.745955831263946</v>
      </c>
      <c r="AJ120" s="80">
        <f t="shared" si="70"/>
        <v>3.9837035520000001</v>
      </c>
      <c r="AK120" s="80">
        <f t="shared" si="71"/>
        <v>30.452096456728462</v>
      </c>
      <c r="AL120" s="78">
        <f t="shared" ca="1" si="79"/>
        <v>0.93935141183323556</v>
      </c>
      <c r="AM120" s="80">
        <f t="shared" ca="1" si="80"/>
        <v>26.748870464102414</v>
      </c>
      <c r="AN120" s="80">
        <f t="shared" si="81"/>
        <v>3.9148030188679246</v>
      </c>
      <c r="AO120" s="80">
        <f t="shared" si="82"/>
        <v>5.2581261950286802</v>
      </c>
      <c r="AP120" s="80">
        <f t="shared" si="83"/>
        <v>5.7334503512587327</v>
      </c>
      <c r="AQ120" s="80">
        <f t="shared" ca="1" si="84"/>
        <v>2.8437178350498433</v>
      </c>
      <c r="AR120" s="80">
        <f t="shared" si="72"/>
        <v>3.470680513336998</v>
      </c>
      <c r="AS120" s="78">
        <f t="shared" si="73"/>
        <v>1.2119702410750791E-2</v>
      </c>
      <c r="AT120" s="96">
        <f t="shared" ca="1" si="74"/>
        <v>4</v>
      </c>
      <c r="AU120" s="97" t="str">
        <f t="shared" ca="1" si="75"/>
        <v>Silt mxture</v>
      </c>
      <c r="AV120" s="98">
        <f t="shared" si="76"/>
        <v>3</v>
      </c>
      <c r="AW120" s="99" t="str">
        <f t="shared" si="77"/>
        <v>Clay</v>
      </c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</row>
    <row r="121" spans="1:69">
      <c r="A121" s="25">
        <v>2.16</v>
      </c>
      <c r="C121" s="89">
        <f t="shared" si="44"/>
        <v>-7.0865280000000004</v>
      </c>
      <c r="D121" s="84">
        <f t="shared" si="45"/>
        <v>7.0865280000000004</v>
      </c>
      <c r="E121" s="90">
        <v>0.37880000000000003</v>
      </c>
      <c r="F121" s="91">
        <f t="shared" si="46"/>
        <v>3.954672</v>
      </c>
      <c r="G121" s="80">
        <f t="shared" si="47"/>
        <v>4.0072896</v>
      </c>
      <c r="H121" s="81">
        <f t="shared" si="85"/>
        <v>3.4921800000000003</v>
      </c>
      <c r="I121" s="14">
        <v>19.399999999999999</v>
      </c>
      <c r="J121" s="92">
        <f t="shared" si="48"/>
        <v>0.20253599999999997</v>
      </c>
      <c r="K121" s="14">
        <v>25.2</v>
      </c>
      <c r="L121" s="78">
        <f t="shared" si="49"/>
        <v>0.26308799999999999</v>
      </c>
      <c r="M121" s="81">
        <f t="shared" si="50"/>
        <v>0.22109967359999999</v>
      </c>
      <c r="N121" s="14">
        <f t="shared" si="78"/>
        <v>98</v>
      </c>
      <c r="O121" s="78">
        <f t="shared" si="51"/>
        <v>0.34723987200000028</v>
      </c>
      <c r="P121" s="78">
        <f t="shared" si="52"/>
        <v>0.12614019839999993</v>
      </c>
      <c r="Q121" s="93">
        <f t="shared" si="53"/>
        <v>1.20781641024</v>
      </c>
      <c r="R121" s="80">
        <f t="shared" si="54"/>
        <v>9.5751903482022804</v>
      </c>
      <c r="S121" s="80">
        <f t="shared" si="55"/>
        <v>2126.012588611698</v>
      </c>
      <c r="T121" s="69">
        <f t="shared" si="56"/>
        <v>55.501687295999972</v>
      </c>
      <c r="U121" s="78">
        <f t="shared" si="57"/>
        <v>1.6339020558618293</v>
      </c>
      <c r="V121" s="69">
        <f t="shared" si="58"/>
        <v>101.95548828577815</v>
      </c>
      <c r="W121" s="80">
        <f t="shared" ca="1" si="59"/>
        <v>1.7896832911320772</v>
      </c>
      <c r="X121" s="80">
        <f t="shared" ca="1" si="60"/>
        <v>33.0859429263881</v>
      </c>
      <c r="Y121" s="94">
        <f t="shared" ca="1" si="61"/>
        <v>6.4961310439263433E-8</v>
      </c>
      <c r="Z121" s="80">
        <f t="shared" ca="1" si="62"/>
        <v>14</v>
      </c>
      <c r="AA121" s="80">
        <f t="shared" ca="1" si="63"/>
        <v>51.240696191999994</v>
      </c>
      <c r="AB121" s="80">
        <f t="shared" ca="1" si="64"/>
        <v>9.2178353698684479</v>
      </c>
      <c r="AC121" s="80">
        <f t="shared" si="65"/>
        <v>15.70110669772999</v>
      </c>
      <c r="AD121" s="69">
        <f t="shared" si="66"/>
        <v>430.59408564705876</v>
      </c>
      <c r="AE121" s="69">
        <f t="shared" si="86"/>
        <v>369.99295623529406</v>
      </c>
      <c r="AF121" s="69">
        <f t="shared" si="67"/>
        <v>400.72896000000003</v>
      </c>
      <c r="AG121" s="95">
        <f t="shared" si="87"/>
        <v>349.21800000000002</v>
      </c>
      <c r="AH121" s="93">
        <f t="shared" si="68"/>
        <v>17.144932457568057</v>
      </c>
      <c r="AI121" s="81">
        <f t="shared" si="69"/>
        <v>1.6056419965167905</v>
      </c>
      <c r="AJ121" s="80">
        <f t="shared" si="70"/>
        <v>3.8469980159999997</v>
      </c>
      <c r="AK121" s="80">
        <f t="shared" si="71"/>
        <v>29.015728327885693</v>
      </c>
      <c r="AL121" s="78">
        <f t="shared" ca="1" si="79"/>
        <v>0.94069950421058945</v>
      </c>
      <c r="AM121" s="80">
        <f t="shared" ca="1" si="80"/>
        <v>25.574844000051286</v>
      </c>
      <c r="AN121" s="80">
        <f t="shared" si="81"/>
        <v>3.7804618867924527</v>
      </c>
      <c r="AO121" s="80">
        <f t="shared" si="82"/>
        <v>5.0541892455189652</v>
      </c>
      <c r="AP121" s="80">
        <f t="shared" si="83"/>
        <v>5.5336953061201681</v>
      </c>
      <c r="AQ121" s="80">
        <f t="shared" ca="1" si="84"/>
        <v>2.8471115350448786</v>
      </c>
      <c r="AR121" s="80">
        <f t="shared" si="72"/>
        <v>3.4737201678331644</v>
      </c>
      <c r="AS121" s="78">
        <f t="shared" si="73"/>
        <v>1.1472064458245525E-2</v>
      </c>
      <c r="AT121" s="96">
        <f t="shared" ca="1" si="74"/>
        <v>4</v>
      </c>
      <c r="AU121" s="97" t="str">
        <f t="shared" ca="1" si="75"/>
        <v>Silt mxture</v>
      </c>
      <c r="AV121" s="98">
        <f t="shared" si="76"/>
        <v>3</v>
      </c>
      <c r="AW121" s="99" t="str">
        <f t="shared" si="77"/>
        <v>Clay</v>
      </c>
      <c r="AX121" s="78"/>
      <c r="AY121" s="78"/>
      <c r="AZ121" s="78"/>
      <c r="BA121" s="78"/>
      <c r="BB121" s="78"/>
      <c r="BC121" s="78"/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</row>
    <row r="122" spans="1:69">
      <c r="A122" s="25">
        <v>2.1800000000000002</v>
      </c>
      <c r="C122" s="89">
        <f t="shared" si="44"/>
        <v>-7.1521440000000007</v>
      </c>
      <c r="D122" s="84">
        <f t="shared" si="45"/>
        <v>7.1521440000000007</v>
      </c>
      <c r="E122" s="90">
        <v>0.28860000000000002</v>
      </c>
      <c r="F122" s="91">
        <f t="shared" si="46"/>
        <v>3.0129839999999999</v>
      </c>
      <c r="G122" s="80">
        <f t="shared" si="47"/>
        <v>3.0685248000000001</v>
      </c>
      <c r="H122" s="81">
        <f t="shared" si="85"/>
        <v>3.2950728000000002</v>
      </c>
      <c r="I122" s="14">
        <v>18.8</v>
      </c>
      <c r="J122" s="92">
        <f t="shared" si="48"/>
        <v>0.196272</v>
      </c>
      <c r="K122" s="14">
        <v>26.6</v>
      </c>
      <c r="L122" s="78">
        <f t="shared" si="49"/>
        <v>0.27770400000000001</v>
      </c>
      <c r="M122" s="81">
        <f t="shared" si="50"/>
        <v>0.22314689280000002</v>
      </c>
      <c r="N122" s="14">
        <f t="shared" si="78"/>
        <v>98</v>
      </c>
      <c r="O122" s="78">
        <f t="shared" si="51"/>
        <v>0.35045505600000032</v>
      </c>
      <c r="P122" s="78">
        <f t="shared" si="52"/>
        <v>0.12730816319999994</v>
      </c>
      <c r="Q122" s="93">
        <f t="shared" si="53"/>
        <v>0.89696301551999991</v>
      </c>
      <c r="R122" s="80">
        <f t="shared" si="54"/>
        <v>7.0456048769699029</v>
      </c>
      <c r="S122" s="80">
        <f t="shared" si="55"/>
        <v>1629.2334671212579</v>
      </c>
      <c r="T122" s="69">
        <f t="shared" si="56"/>
        <v>56.015591807999968</v>
      </c>
      <c r="U122" s="78">
        <f t="shared" si="57"/>
        <v>1.6197853098322799</v>
      </c>
      <c r="V122" s="69">
        <f t="shared" si="58"/>
        <v>101.07460333353426</v>
      </c>
      <c r="W122" s="80">
        <f t="shared" ca="1" si="59"/>
        <v>1.5011116282896975</v>
      </c>
      <c r="X122" s="80">
        <f t="shared" ca="1" si="60"/>
        <v>32.165297776017837</v>
      </c>
      <c r="Y122" s="94">
        <f t="shared" ca="1" si="61"/>
        <v>2.4308652732757083E-8</v>
      </c>
      <c r="Z122" s="80">
        <f t="shared" ca="1" si="62"/>
        <v>14</v>
      </c>
      <c r="AA122" s="80">
        <f t="shared" ca="1" si="63"/>
        <v>38.052976415999993</v>
      </c>
      <c r="AB122" s="80">
        <f t="shared" ca="1" si="64"/>
        <v>2.5615844007074</v>
      </c>
      <c r="AC122" s="80">
        <f t="shared" si="65"/>
        <v>16.510184261625906</v>
      </c>
      <c r="AD122" s="69">
        <f t="shared" si="66"/>
        <v>319.77291105882352</v>
      </c>
      <c r="AE122" s="69">
        <f t="shared" si="86"/>
        <v>346.42561694117643</v>
      </c>
      <c r="AF122" s="69">
        <f t="shared" si="67"/>
        <v>306.85248000000001</v>
      </c>
      <c r="AG122" s="95">
        <f t="shared" si="87"/>
        <v>329.50727999999998</v>
      </c>
      <c r="AH122" s="93">
        <f t="shared" si="68"/>
        <v>14.174709921528533</v>
      </c>
      <c r="AI122" s="81">
        <f t="shared" si="69"/>
        <v>1.5417078926168979</v>
      </c>
      <c r="AJ122" s="80">
        <f t="shared" si="70"/>
        <v>2.9457838079999998</v>
      </c>
      <c r="AK122" s="80">
        <f t="shared" si="71"/>
        <v>21.350317808999705</v>
      </c>
      <c r="AL122" s="78">
        <f t="shared" ca="1" si="79"/>
        <v>0.99425675847640826</v>
      </c>
      <c r="AM122" s="80">
        <f t="shared" ca="1" si="80"/>
        <v>21.092010537810367</v>
      </c>
      <c r="AN122" s="80">
        <f t="shared" si="81"/>
        <v>2.8948347169811321</v>
      </c>
      <c r="AO122" s="80">
        <f t="shared" si="82"/>
        <v>6.3962983124659774</v>
      </c>
      <c r="AP122" s="80">
        <f t="shared" si="83"/>
        <v>7.2210067616278213</v>
      </c>
      <c r="AQ122" s="80">
        <f t="shared" ca="1" si="84"/>
        <v>2.9875371560070141</v>
      </c>
      <c r="AR122" s="80">
        <f t="shared" si="72"/>
        <v>3.626942881578906</v>
      </c>
      <c r="AS122" s="78">
        <f t="shared" si="73"/>
        <v>2.0072004156785166E-2</v>
      </c>
      <c r="AT122" s="96">
        <f t="shared" ca="1" si="74"/>
        <v>3</v>
      </c>
      <c r="AU122" s="97" t="str">
        <f t="shared" ca="1" si="75"/>
        <v>Clay</v>
      </c>
      <c r="AV122" s="98">
        <f t="shared" si="76"/>
        <v>2</v>
      </c>
      <c r="AW122" s="99" t="str">
        <f t="shared" si="77"/>
        <v>Organic</v>
      </c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</row>
    <row r="123" spans="1:69">
      <c r="A123" s="25">
        <v>2.2000000000000002</v>
      </c>
      <c r="C123" s="89">
        <f t="shared" si="44"/>
        <v>-7.2177600000000011</v>
      </c>
      <c r="D123" s="84">
        <f t="shared" si="45"/>
        <v>7.2177600000000011</v>
      </c>
      <c r="E123" s="90">
        <v>0.25869999999999999</v>
      </c>
      <c r="F123" s="91">
        <f t="shared" si="46"/>
        <v>2.7008279999999996</v>
      </c>
      <c r="G123" s="80">
        <f t="shared" si="47"/>
        <v>2.7588743999999994</v>
      </c>
      <c r="H123" s="81">
        <f t="shared" si="85"/>
        <v>3.0852287999999999</v>
      </c>
      <c r="I123" s="14">
        <v>17.399999999999999</v>
      </c>
      <c r="J123" s="92">
        <f t="shared" si="48"/>
        <v>0.18165599999999998</v>
      </c>
      <c r="K123" s="14">
        <v>27.8</v>
      </c>
      <c r="L123" s="78">
        <f t="shared" si="49"/>
        <v>0.29023199999999999</v>
      </c>
      <c r="M123" s="81">
        <f t="shared" si="50"/>
        <v>0.22519411200000003</v>
      </c>
      <c r="N123" s="14">
        <f t="shared" si="78"/>
        <v>98</v>
      </c>
      <c r="O123" s="78">
        <f t="shared" si="51"/>
        <v>0.35367024000000036</v>
      </c>
      <c r="P123" s="78">
        <f t="shared" si="52"/>
        <v>0.12847612799999994</v>
      </c>
      <c r="Q123" s="93">
        <f t="shared" si="53"/>
        <v>0.79371737279999965</v>
      </c>
      <c r="R123" s="80">
        <f t="shared" si="54"/>
        <v>6.1779365953494487</v>
      </c>
      <c r="S123" s="80">
        <f t="shared" si="55"/>
        <v>1557.6980407700132</v>
      </c>
      <c r="T123" s="69">
        <f t="shared" si="56"/>
        <v>56.529496319999978</v>
      </c>
      <c r="U123" s="78">
        <f t="shared" si="57"/>
        <v>1.6065531938196582</v>
      </c>
      <c r="V123" s="69">
        <f t="shared" si="58"/>
        <v>100.24891929434668</v>
      </c>
      <c r="W123" s="80">
        <f t="shared" ca="1" si="59"/>
        <v>1.3948852950209845</v>
      </c>
      <c r="X123" s="80">
        <f t="shared" ca="1" si="60"/>
        <v>31.595624576030843</v>
      </c>
      <c r="Y123" s="94">
        <f t="shared" ca="1" si="61"/>
        <v>1.7029039889964715E-8</v>
      </c>
      <c r="Z123" s="80">
        <f t="shared" ca="1" si="62"/>
        <v>14</v>
      </c>
      <c r="AA123" s="80">
        <f t="shared" ca="1" si="63"/>
        <v>33.672858239999982</v>
      </c>
      <c r="AB123" s="80">
        <f t="shared" ca="1" si="64"/>
        <v>1.5879224663393174</v>
      </c>
      <c r="AC123" s="80">
        <f t="shared" si="65"/>
        <v>16.646684604384941</v>
      </c>
      <c r="AD123" s="69">
        <f t="shared" si="66"/>
        <v>282.96519529411751</v>
      </c>
      <c r="AE123" s="69">
        <f t="shared" si="86"/>
        <v>321.35983058823524</v>
      </c>
      <c r="AF123" s="69">
        <f t="shared" si="67"/>
        <v>275.88743999999991</v>
      </c>
      <c r="AG123" s="95">
        <f t="shared" si="87"/>
        <v>308.52287999999999</v>
      </c>
      <c r="AH123" s="93">
        <f t="shared" si="68"/>
        <v>13.782155342464691</v>
      </c>
      <c r="AI123" s="81">
        <f t="shared" si="69"/>
        <v>1.4139280411688626</v>
      </c>
      <c r="AJ123" s="80">
        <f t="shared" si="70"/>
        <v>2.6485194239999994</v>
      </c>
      <c r="AK123" s="80">
        <f t="shared" si="71"/>
        <v>18.721019985907422</v>
      </c>
      <c r="AL123" s="78">
        <f t="shared" ca="1" si="79"/>
        <v>1</v>
      </c>
      <c r="AM123" s="80">
        <f t="shared" ca="1" si="80"/>
        <v>18.721019985907422</v>
      </c>
      <c r="AN123" s="80">
        <f t="shared" si="81"/>
        <v>2.602711698113207</v>
      </c>
      <c r="AO123" s="80">
        <f t="shared" si="82"/>
        <v>6.5844244304851296</v>
      </c>
      <c r="AP123" s="80">
        <f t="shared" si="83"/>
        <v>7.5526228925198629</v>
      </c>
      <c r="AQ123" s="80">
        <f t="shared" ca="1" si="84"/>
        <v>3.0383827897721409</v>
      </c>
      <c r="AR123" s="80">
        <f t="shared" si="72"/>
        <v>3.6723258056638661</v>
      </c>
      <c r="AS123" s="78">
        <f t="shared" si="73"/>
        <v>2.7040485411433841E-2</v>
      </c>
      <c r="AT123" s="96">
        <f t="shared" ca="1" si="74"/>
        <v>3</v>
      </c>
      <c r="AU123" s="97" t="str">
        <f t="shared" ca="1" si="75"/>
        <v>Clay</v>
      </c>
      <c r="AV123" s="98">
        <f t="shared" si="76"/>
        <v>2</v>
      </c>
      <c r="AW123" s="99" t="str">
        <f t="shared" si="77"/>
        <v>Organic</v>
      </c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</row>
    <row r="124" spans="1:69">
      <c r="A124" s="25">
        <v>2.2200000000000002</v>
      </c>
      <c r="C124" s="89">
        <f t="shared" si="44"/>
        <v>-7.2833760000000014</v>
      </c>
      <c r="D124" s="84">
        <f t="shared" si="45"/>
        <v>7.2833760000000014</v>
      </c>
      <c r="E124" s="90">
        <v>0.2301</v>
      </c>
      <c r="F124" s="91">
        <f t="shared" si="46"/>
        <v>2.402244</v>
      </c>
      <c r="G124" s="80">
        <f t="shared" si="47"/>
        <v>2.4648840000000001</v>
      </c>
      <c r="H124" s="81">
        <f t="shared" si="85"/>
        <v>2.8626181714285717</v>
      </c>
      <c r="I124" s="14">
        <v>15.8</v>
      </c>
      <c r="J124" s="92">
        <f t="shared" si="48"/>
        <v>0.16495200000000002</v>
      </c>
      <c r="K124" s="14">
        <v>30</v>
      </c>
      <c r="L124" s="78">
        <f t="shared" si="49"/>
        <v>0.31319999999999998</v>
      </c>
      <c r="M124" s="81">
        <f t="shared" si="50"/>
        <v>0.22724133120000004</v>
      </c>
      <c r="N124" s="14">
        <f t="shared" si="78"/>
        <v>98</v>
      </c>
      <c r="O124" s="78">
        <f t="shared" si="51"/>
        <v>0.3568854240000004</v>
      </c>
      <c r="P124" s="78">
        <f t="shared" si="52"/>
        <v>0.12964409279999994</v>
      </c>
      <c r="Q124" s="93">
        <f t="shared" si="53"/>
        <v>0.6956395300799999</v>
      </c>
      <c r="R124" s="80">
        <f t="shared" si="54"/>
        <v>5.365763414713796</v>
      </c>
      <c r="S124" s="80">
        <f t="shared" si="55"/>
        <v>1503.4666598197546</v>
      </c>
      <c r="T124" s="69">
        <f t="shared" si="56"/>
        <v>57.043400831999975</v>
      </c>
      <c r="U124" s="78">
        <f t="shared" si="57"/>
        <v>1.5908381203393098</v>
      </c>
      <c r="V124" s="69">
        <f t="shared" si="58"/>
        <v>99.268298709172925</v>
      </c>
      <c r="W124" s="80">
        <f t="shared" ca="1" si="59"/>
        <v>1.2915552719718466</v>
      </c>
      <c r="X124" s="80">
        <f t="shared" ca="1" si="60"/>
        <v>30.922293381386545</v>
      </c>
      <c r="Y124" s="94">
        <f t="shared" ca="1" si="61"/>
        <v>1.1582777235811366E-8</v>
      </c>
      <c r="Z124" s="80">
        <f t="shared" ca="1" si="62"/>
        <v>14</v>
      </c>
      <c r="AA124" s="80">
        <f t="shared" ca="1" si="63"/>
        <v>29.511980063999992</v>
      </c>
      <c r="AB124" s="80">
        <f t="shared" ca="1" si="64"/>
        <v>0.94660806702189593</v>
      </c>
      <c r="AC124" s="80">
        <f t="shared" si="65"/>
        <v>16.754410907189591</v>
      </c>
      <c r="AD124" s="69">
        <f t="shared" si="66"/>
        <v>247.99983247058819</v>
      </c>
      <c r="AE124" s="69">
        <f t="shared" si="86"/>
        <v>294.79208793277303</v>
      </c>
      <c r="AF124" s="69">
        <f t="shared" si="67"/>
        <v>246.48840000000001</v>
      </c>
      <c r="AG124" s="95">
        <f t="shared" si="87"/>
        <v>286.26181714285713</v>
      </c>
      <c r="AH124" s="93">
        <f t="shared" si="68"/>
        <v>13.519683947817764</v>
      </c>
      <c r="AI124" s="81">
        <f t="shared" si="69"/>
        <v>1.2723448977692262</v>
      </c>
      <c r="AJ124" s="80">
        <f t="shared" si="70"/>
        <v>2.3662886400000001</v>
      </c>
      <c r="AK124" s="80">
        <f t="shared" si="71"/>
        <v>16.259889135496348</v>
      </c>
      <c r="AL124" s="78">
        <f t="shared" ca="1" si="79"/>
        <v>1</v>
      </c>
      <c r="AM124" s="80">
        <f t="shared" ca="1" si="80"/>
        <v>16.259889135496348</v>
      </c>
      <c r="AN124" s="80">
        <f t="shared" si="81"/>
        <v>2.3253622641509435</v>
      </c>
      <c r="AO124" s="80">
        <f t="shared" si="82"/>
        <v>6.6920796272765788</v>
      </c>
      <c r="AP124" s="80">
        <f t="shared" si="83"/>
        <v>7.8250527243240438</v>
      </c>
      <c r="AQ124" s="80">
        <f t="shared" ca="1" si="84"/>
        <v>3.0934411644069848</v>
      </c>
      <c r="AR124" s="80">
        <f t="shared" si="72"/>
        <v>3.7170002262701085</v>
      </c>
      <c r="AS124" s="78">
        <f t="shared" si="73"/>
        <v>4.0777384661762679E-2</v>
      </c>
      <c r="AT124" s="96">
        <f t="shared" ca="1" si="74"/>
        <v>3</v>
      </c>
      <c r="AU124" s="97" t="str">
        <f t="shared" ca="1" si="75"/>
        <v>Clay</v>
      </c>
      <c r="AV124" s="98">
        <f t="shared" si="76"/>
        <v>2</v>
      </c>
      <c r="AW124" s="99" t="str">
        <f t="shared" si="77"/>
        <v>Organic</v>
      </c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</row>
    <row r="125" spans="1:69">
      <c r="A125" s="25">
        <v>2.2400000000000002</v>
      </c>
      <c r="C125" s="89">
        <f t="shared" si="44"/>
        <v>-7.3489920000000009</v>
      </c>
      <c r="D125" s="84">
        <f t="shared" si="45"/>
        <v>7.3489920000000009</v>
      </c>
      <c r="E125" s="90">
        <v>0.24440000000000001</v>
      </c>
      <c r="F125" s="91">
        <f t="shared" si="46"/>
        <v>2.551536</v>
      </c>
      <c r="G125" s="80">
        <f t="shared" si="47"/>
        <v>2.6154288000000001</v>
      </c>
      <c r="H125" s="81">
        <f t="shared" si="85"/>
        <v>2.7933264000000002</v>
      </c>
      <c r="I125" s="14">
        <v>14.5</v>
      </c>
      <c r="J125" s="92">
        <f t="shared" si="48"/>
        <v>0.15137999999999999</v>
      </c>
      <c r="K125" s="14">
        <v>30.6</v>
      </c>
      <c r="L125" s="78">
        <f t="shared" si="49"/>
        <v>0.31946400000000003</v>
      </c>
      <c r="M125" s="81">
        <f t="shared" si="50"/>
        <v>0.22928855040000001</v>
      </c>
      <c r="N125" s="14">
        <f t="shared" si="78"/>
        <v>98</v>
      </c>
      <c r="O125" s="78">
        <f t="shared" si="51"/>
        <v>0.36010060800000038</v>
      </c>
      <c r="P125" s="78">
        <f t="shared" si="52"/>
        <v>0.13081205759999992</v>
      </c>
      <c r="Q125" s="93">
        <f t="shared" si="53"/>
        <v>0.74425830335999998</v>
      </c>
      <c r="R125" s="80">
        <f t="shared" si="54"/>
        <v>5.6895237106950027</v>
      </c>
      <c r="S125" s="80">
        <f t="shared" si="55"/>
        <v>1752.7594693525448</v>
      </c>
      <c r="T125" s="69">
        <f t="shared" si="56"/>
        <v>57.557305343999964</v>
      </c>
      <c r="U125" s="78">
        <f t="shared" si="57"/>
        <v>1.5830872449006077</v>
      </c>
      <c r="V125" s="69">
        <f t="shared" si="58"/>
        <v>98.784644081797921</v>
      </c>
      <c r="W125" s="80">
        <f t="shared" ca="1" si="59"/>
        <v>1.3147629646563512</v>
      </c>
      <c r="X125" s="80">
        <f t="shared" ca="1" si="60"/>
        <v>31.202181689540986</v>
      </c>
      <c r="Y125" s="94">
        <f t="shared" ca="1" si="61"/>
        <v>1.81213634039106E-8</v>
      </c>
      <c r="Z125" s="80">
        <f t="shared" ca="1" si="62"/>
        <v>14</v>
      </c>
      <c r="AA125" s="80">
        <f t="shared" ca="1" si="63"/>
        <v>31.574594687999998</v>
      </c>
      <c r="AB125" s="80">
        <f t="shared" ca="1" si="64"/>
        <v>1.5844837975544304</v>
      </c>
      <c r="AC125" s="80">
        <f t="shared" si="65"/>
        <v>16.288011265415964</v>
      </c>
      <c r="AD125" s="69">
        <f t="shared" si="66"/>
        <v>265.33272847058822</v>
      </c>
      <c r="AE125" s="69">
        <f t="shared" si="86"/>
        <v>286.2618578823529</v>
      </c>
      <c r="AF125" s="69">
        <f t="shared" si="67"/>
        <v>261.54288000000003</v>
      </c>
      <c r="AG125" s="95">
        <f t="shared" si="87"/>
        <v>279.33263999999997</v>
      </c>
      <c r="AH125" s="93">
        <f t="shared" si="68"/>
        <v>14.908325508421255</v>
      </c>
      <c r="AI125" s="81">
        <f t="shared" si="69"/>
        <v>1.157232771789992</v>
      </c>
      <c r="AJ125" s="80">
        <f t="shared" si="70"/>
        <v>2.5108116480000002</v>
      </c>
      <c r="AK125" s="80">
        <f t="shared" si="71"/>
        <v>17.240980941500009</v>
      </c>
      <c r="AL125" s="78">
        <f t="shared" ca="1" si="79"/>
        <v>1</v>
      </c>
      <c r="AM125" s="80">
        <f t="shared" ca="1" si="80"/>
        <v>17.240980941500009</v>
      </c>
      <c r="AN125" s="80">
        <f t="shared" si="81"/>
        <v>2.4673856603773583</v>
      </c>
      <c r="AO125" s="80">
        <f t="shared" si="82"/>
        <v>5.7879610410346469</v>
      </c>
      <c r="AP125" s="80">
        <f t="shared" si="83"/>
        <v>6.7121051622095802</v>
      </c>
      <c r="AQ125" s="80">
        <f t="shared" ca="1" si="84"/>
        <v>3.0295009782771425</v>
      </c>
      <c r="AR125" s="80">
        <f t="shared" si="72"/>
        <v>3.6610152432658012</v>
      </c>
      <c r="AS125" s="78">
        <f t="shared" si="73"/>
        <v>3.9983293748495838E-2</v>
      </c>
      <c r="AT125" s="96">
        <f t="shared" ca="1" si="74"/>
        <v>3</v>
      </c>
      <c r="AU125" s="97" t="str">
        <f t="shared" ca="1" si="75"/>
        <v>Clay</v>
      </c>
      <c r="AV125" s="98">
        <f t="shared" si="76"/>
        <v>2</v>
      </c>
      <c r="AW125" s="99" t="str">
        <f t="shared" si="77"/>
        <v>Organic</v>
      </c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</row>
    <row r="126" spans="1:69">
      <c r="A126" s="25">
        <v>2.2599999999999998</v>
      </c>
      <c r="C126" s="89">
        <f t="shared" si="44"/>
        <v>-7.4146079999999994</v>
      </c>
      <c r="D126" s="84">
        <f t="shared" si="45"/>
        <v>7.4146079999999994</v>
      </c>
      <c r="E126" s="90">
        <v>0.23630000000000001</v>
      </c>
      <c r="F126" s="91">
        <f t="shared" si="46"/>
        <v>2.4669720000000002</v>
      </c>
      <c r="G126" s="80">
        <f t="shared" si="47"/>
        <v>2.5319088000000001</v>
      </c>
      <c r="H126" s="81">
        <f t="shared" si="85"/>
        <v>2.9832449142857138</v>
      </c>
      <c r="I126" s="14">
        <v>12.7</v>
      </c>
      <c r="J126" s="92">
        <f t="shared" si="48"/>
        <v>0.13258799999999998</v>
      </c>
      <c r="K126" s="14">
        <v>31.1</v>
      </c>
      <c r="L126" s="78">
        <f t="shared" si="49"/>
        <v>0.32468400000000003</v>
      </c>
      <c r="M126" s="81">
        <f t="shared" si="50"/>
        <v>0.23133576959999996</v>
      </c>
      <c r="N126" s="14">
        <f t="shared" si="78"/>
        <v>98</v>
      </c>
      <c r="O126" s="78">
        <f t="shared" si="51"/>
        <v>0.3633157920000003</v>
      </c>
      <c r="P126" s="78">
        <f t="shared" si="52"/>
        <v>0.1319800223999999</v>
      </c>
      <c r="Q126" s="93">
        <f t="shared" si="53"/>
        <v>0.71563569263999993</v>
      </c>
      <c r="R126" s="80">
        <f t="shared" si="54"/>
        <v>5.422303160936579</v>
      </c>
      <c r="S126" s="80">
        <f t="shared" si="55"/>
        <v>1924.220813169145</v>
      </c>
      <c r="T126" s="69">
        <f t="shared" si="56"/>
        <v>58.07120985599996</v>
      </c>
      <c r="U126" s="78">
        <f t="shared" si="57"/>
        <v>1.5662763530433024</v>
      </c>
      <c r="V126" s="69">
        <f t="shared" si="58"/>
        <v>97.735644429902067</v>
      </c>
      <c r="W126" s="80">
        <f t="shared" ca="1" si="59"/>
        <v>1.263185967605986</v>
      </c>
      <c r="X126" s="80">
        <f t="shared" ca="1" si="60"/>
        <v>30.972368409919412</v>
      </c>
      <c r="Y126" s="94">
        <f t="shared" ca="1" si="61"/>
        <v>1.9662777589118331E-8</v>
      </c>
      <c r="Z126" s="80">
        <f t="shared" ca="1" si="62"/>
        <v>14</v>
      </c>
      <c r="AA126" s="80">
        <f t="shared" ca="1" si="63"/>
        <v>30.360302111999996</v>
      </c>
      <c r="AB126" s="80">
        <f t="shared" ca="1" si="64"/>
        <v>1.6531417882154642</v>
      </c>
      <c r="AC126" s="80">
        <f t="shared" si="65"/>
        <v>16.004283165074806</v>
      </c>
      <c r="AD126" s="69">
        <f t="shared" si="66"/>
        <v>255.12858917647057</v>
      </c>
      <c r="AE126" s="69">
        <f t="shared" si="86"/>
        <v>308.22695556302511</v>
      </c>
      <c r="AF126" s="69">
        <f t="shared" si="67"/>
        <v>253.19088000000002</v>
      </c>
      <c r="AG126" s="95">
        <f t="shared" si="87"/>
        <v>298.32449142857143</v>
      </c>
      <c r="AH126" s="93">
        <f t="shared" si="68"/>
        <v>15.783540974761925</v>
      </c>
      <c r="AI126" s="81">
        <f t="shared" si="69"/>
        <v>1.0046065880952608</v>
      </c>
      <c r="AJ126" s="80">
        <f t="shared" si="70"/>
        <v>2.4306324479999999</v>
      </c>
      <c r="AK126" s="80">
        <f t="shared" si="71"/>
        <v>16.431221699807814</v>
      </c>
      <c r="AL126" s="78">
        <f t="shared" ca="1" si="79"/>
        <v>1</v>
      </c>
      <c r="AM126" s="80">
        <f t="shared" ca="1" si="80"/>
        <v>16.431221699807811</v>
      </c>
      <c r="AN126" s="80">
        <f t="shared" si="81"/>
        <v>2.3885932075471699</v>
      </c>
      <c r="AO126" s="80">
        <f t="shared" si="82"/>
        <v>5.2366815108032316</v>
      </c>
      <c r="AP126" s="80">
        <f t="shared" si="83"/>
        <v>6.1140103058010045</v>
      </c>
      <c r="AQ126" s="80">
        <f t="shared" ca="1" si="84"/>
        <v>3.017838479239439</v>
      </c>
      <c r="AR126" s="80">
        <f t="shared" si="72"/>
        <v>3.6495922369441827</v>
      </c>
      <c r="AS126" s="78">
        <f t="shared" si="73"/>
        <v>4.3045527701895125E-2</v>
      </c>
      <c r="AT126" s="96">
        <f t="shared" ca="1" si="74"/>
        <v>3</v>
      </c>
      <c r="AU126" s="97" t="str">
        <f t="shared" ca="1" si="75"/>
        <v>Clay</v>
      </c>
      <c r="AV126" s="98">
        <f t="shared" si="76"/>
        <v>2</v>
      </c>
      <c r="AW126" s="99" t="str">
        <f t="shared" si="77"/>
        <v>Organic</v>
      </c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</row>
    <row r="127" spans="1:69">
      <c r="A127" s="25">
        <v>2.2799999999999998</v>
      </c>
      <c r="C127" s="89">
        <f t="shared" si="44"/>
        <v>-7.4802239999999998</v>
      </c>
      <c r="D127" s="84">
        <f t="shared" si="45"/>
        <v>7.4802239999999998</v>
      </c>
      <c r="E127" s="90">
        <v>0.2419</v>
      </c>
      <c r="F127" s="91">
        <f t="shared" si="46"/>
        <v>2.525436</v>
      </c>
      <c r="G127" s="80">
        <f t="shared" si="47"/>
        <v>2.5914168000000002</v>
      </c>
      <c r="H127" s="81">
        <f t="shared" si="85"/>
        <v>3.7471844571428568</v>
      </c>
      <c r="I127" s="14">
        <v>11.8</v>
      </c>
      <c r="J127" s="92">
        <f t="shared" si="48"/>
        <v>0.12319200000000001</v>
      </c>
      <c r="K127" s="14">
        <v>31.6</v>
      </c>
      <c r="L127" s="78">
        <f t="shared" si="49"/>
        <v>0.32990400000000003</v>
      </c>
      <c r="M127" s="81">
        <f t="shared" si="50"/>
        <v>0.23338298879999997</v>
      </c>
      <c r="N127" s="14">
        <f t="shared" si="78"/>
        <v>98</v>
      </c>
      <c r="O127" s="78">
        <f t="shared" si="51"/>
        <v>0.36653097600000034</v>
      </c>
      <c r="P127" s="78">
        <f t="shared" si="52"/>
        <v>0.1331479871999999</v>
      </c>
      <c r="Q127" s="93">
        <f t="shared" si="53"/>
        <v>0.73421232191999997</v>
      </c>
      <c r="R127" s="80">
        <f t="shared" si="54"/>
        <v>5.5142577620580093</v>
      </c>
      <c r="S127" s="80">
        <f t="shared" si="55"/>
        <v>2124.742462268367</v>
      </c>
      <c r="T127" s="69">
        <f t="shared" si="56"/>
        <v>58.585114367999957</v>
      </c>
      <c r="U127" s="78">
        <f t="shared" si="57"/>
        <v>1.558565519412308</v>
      </c>
      <c r="V127" s="69">
        <f t="shared" si="58"/>
        <v>97.254488411328012</v>
      </c>
      <c r="W127" s="80">
        <f t="shared" ca="1" si="59"/>
        <v>1.2677517190090839</v>
      </c>
      <c r="X127" s="80">
        <f t="shared" ca="1" si="60"/>
        <v>30.998697053518597</v>
      </c>
      <c r="Y127" s="94">
        <f t="shared" ca="1" si="61"/>
        <v>2.4300447328531251E-8</v>
      </c>
      <c r="Z127" s="80">
        <f t="shared" ca="1" si="62"/>
        <v>14</v>
      </c>
      <c r="AA127" s="80">
        <f t="shared" ca="1" si="63"/>
        <v>31.148401535999998</v>
      </c>
      <c r="AB127" s="80">
        <f t="shared" ca="1" si="64"/>
        <v>2.096086405551258</v>
      </c>
      <c r="AC127" s="80">
        <f t="shared" si="65"/>
        <v>15.702923439510826</v>
      </c>
      <c r="AD127" s="69">
        <f t="shared" si="66"/>
        <v>261.75127341176471</v>
      </c>
      <c r="AE127" s="69">
        <f t="shared" si="86"/>
        <v>397.72393895798319</v>
      </c>
      <c r="AF127" s="69">
        <f t="shared" si="67"/>
        <v>259.14168000000001</v>
      </c>
      <c r="AG127" s="95">
        <f t="shared" si="87"/>
        <v>374.71844571428574</v>
      </c>
      <c r="AH127" s="93">
        <f t="shared" si="68"/>
        <v>16.743627198614856</v>
      </c>
      <c r="AI127" s="81">
        <f t="shared" si="69"/>
        <v>0.9252261531746242</v>
      </c>
      <c r="AJ127" s="80">
        <f t="shared" si="70"/>
        <v>2.4877601280000001</v>
      </c>
      <c r="AK127" s="80">
        <f t="shared" si="71"/>
        <v>16.709872006236392</v>
      </c>
      <c r="AL127" s="78">
        <f t="shared" ca="1" si="79"/>
        <v>0.99455059775081711</v>
      </c>
      <c r="AM127" s="80">
        <f t="shared" ca="1" si="80"/>
        <v>16.522028558199111</v>
      </c>
      <c r="AN127" s="80">
        <f t="shared" si="81"/>
        <v>2.4447328301886793</v>
      </c>
      <c r="AO127" s="80">
        <f t="shared" si="82"/>
        <v>4.7538473934413021</v>
      </c>
      <c r="AP127" s="80">
        <f t="shared" si="83"/>
        <v>5.537003232755553</v>
      </c>
      <c r="AQ127" s="80">
        <f t="shared" ca="1" si="84"/>
        <v>2.9875853866584121</v>
      </c>
      <c r="AR127" s="80">
        <f t="shared" si="72"/>
        <v>3.6188504117508575</v>
      </c>
      <c r="AS127" s="78">
        <f t="shared" si="73"/>
        <v>4.3382455925972077E-2</v>
      </c>
      <c r="AT127" s="96">
        <f t="shared" ca="1" si="74"/>
        <v>3</v>
      </c>
      <c r="AU127" s="97" t="str">
        <f t="shared" ca="1" si="75"/>
        <v>Clay</v>
      </c>
      <c r="AV127" s="98">
        <f t="shared" si="76"/>
        <v>2</v>
      </c>
      <c r="AW127" s="99" t="str">
        <f t="shared" si="77"/>
        <v>Organic</v>
      </c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</row>
    <row r="128" spans="1:69">
      <c r="A128" s="25">
        <v>2.2999999999999998</v>
      </c>
      <c r="C128" s="89">
        <f t="shared" si="44"/>
        <v>-7.5458400000000001</v>
      </c>
      <c r="D128" s="84">
        <f t="shared" si="45"/>
        <v>7.5458400000000001</v>
      </c>
      <c r="E128" s="90">
        <v>0.33090000000000003</v>
      </c>
      <c r="F128" s="91">
        <f t="shared" si="46"/>
        <v>3.454596</v>
      </c>
      <c r="G128" s="80">
        <f t="shared" si="47"/>
        <v>3.5222471999999998</v>
      </c>
      <c r="H128" s="81">
        <f t="shared" si="85"/>
        <v>4.5754940571428566</v>
      </c>
      <c r="I128" s="14">
        <v>8.8000000000000007</v>
      </c>
      <c r="J128" s="92">
        <f t="shared" si="48"/>
        <v>9.1872000000000009E-2</v>
      </c>
      <c r="K128" s="14">
        <v>32.4</v>
      </c>
      <c r="L128" s="78">
        <f t="shared" si="49"/>
        <v>0.33825599999999995</v>
      </c>
      <c r="M128" s="81">
        <f t="shared" si="50"/>
        <v>0.235430208</v>
      </c>
      <c r="N128" s="14">
        <f t="shared" si="78"/>
        <v>98</v>
      </c>
      <c r="O128" s="78">
        <f t="shared" si="51"/>
        <v>0.36974616000000038</v>
      </c>
      <c r="P128" s="78">
        <f t="shared" si="52"/>
        <v>0.13431595199999991</v>
      </c>
      <c r="Q128" s="93">
        <f t="shared" si="53"/>
        <v>1.0403253431999999</v>
      </c>
      <c r="R128" s="80">
        <f t="shared" si="54"/>
        <v>7.7453595623548921</v>
      </c>
      <c r="S128" s="80">
        <f t="shared" si="55"/>
        <v>4036.9478763292136</v>
      </c>
      <c r="T128" s="69">
        <f t="shared" si="56"/>
        <v>59.09901887999996</v>
      </c>
      <c r="U128" s="78">
        <f t="shared" si="57"/>
        <v>1.5361631295554501</v>
      </c>
      <c r="V128" s="69">
        <f t="shared" si="58"/>
        <v>95.856579284260079</v>
      </c>
      <c r="W128" s="80">
        <f t="shared" ca="1" si="59"/>
        <v>1.4841144964680786</v>
      </c>
      <c r="X128" s="80">
        <f t="shared" ca="1" si="60"/>
        <v>31.756971777465484</v>
      </c>
      <c r="Y128" s="94">
        <f t="shared" ca="1" si="61"/>
        <v>1.2174302970503873E-7</v>
      </c>
      <c r="Z128" s="80">
        <f t="shared" ca="1" si="62"/>
        <v>14</v>
      </c>
      <c r="AA128" s="80">
        <f t="shared" ca="1" si="63"/>
        <v>44.135014559999988</v>
      </c>
      <c r="AB128" s="80">
        <f t="shared" ca="1" si="64"/>
        <v>14.879437999228788</v>
      </c>
      <c r="AC128" s="80">
        <f t="shared" si="65"/>
        <v>13.751695526092371</v>
      </c>
      <c r="AD128" s="69">
        <f t="shared" si="66"/>
        <v>370.88247529411757</v>
      </c>
      <c r="AE128" s="69">
        <f t="shared" si="86"/>
        <v>494.79387025210087</v>
      </c>
      <c r="AF128" s="69">
        <f t="shared" si="67"/>
        <v>352.22471999999999</v>
      </c>
      <c r="AG128" s="95">
        <f t="shared" si="87"/>
        <v>457.54940571428568</v>
      </c>
      <c r="AH128" s="93">
        <f t="shared" si="68"/>
        <v>24.71994609476517</v>
      </c>
      <c r="AI128" s="81">
        <f t="shared" si="69"/>
        <v>0.68399917233956009</v>
      </c>
      <c r="AJ128" s="80">
        <f t="shared" si="70"/>
        <v>3.3813573119999996</v>
      </c>
      <c r="AK128" s="80">
        <f t="shared" si="71"/>
        <v>23.470786552590578</v>
      </c>
      <c r="AL128" s="78">
        <f t="shared" ca="1" si="79"/>
        <v>0.90689675360148692</v>
      </c>
      <c r="AM128" s="80">
        <f t="shared" ca="1" si="80"/>
        <v>19.364105241649995</v>
      </c>
      <c r="AN128" s="80">
        <f t="shared" si="81"/>
        <v>3.3228747169811319</v>
      </c>
      <c r="AO128" s="80">
        <f t="shared" si="82"/>
        <v>2.6083348153417516</v>
      </c>
      <c r="AP128" s="80">
        <f t="shared" si="83"/>
        <v>2.9142575635756183</v>
      </c>
      <c r="AQ128" s="80">
        <f t="shared" ca="1" si="84"/>
        <v>2.757378203381311</v>
      </c>
      <c r="AR128" s="80">
        <f t="shared" si="72"/>
        <v>3.3721291285849802</v>
      </c>
      <c r="AS128" s="78">
        <f t="shared" si="73"/>
        <v>3.2617211127073879E-2</v>
      </c>
      <c r="AT128" s="96">
        <f t="shared" ca="1" si="74"/>
        <v>4</v>
      </c>
      <c r="AU128" s="97" t="str">
        <f t="shared" ca="1" si="75"/>
        <v>Silt mxture</v>
      </c>
      <c r="AV128" s="98">
        <f t="shared" si="76"/>
        <v>3</v>
      </c>
      <c r="AW128" s="99" t="str">
        <f t="shared" si="77"/>
        <v>Clay</v>
      </c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</row>
    <row r="129" spans="1:69">
      <c r="A129" s="25">
        <v>2.3199999999999998</v>
      </c>
      <c r="C129" s="89">
        <f t="shared" si="44"/>
        <v>-7.6114559999999996</v>
      </c>
      <c r="D129" s="84">
        <f t="shared" si="45"/>
        <v>7.6114559999999996</v>
      </c>
      <c r="E129" s="90">
        <v>0.4148</v>
      </c>
      <c r="F129" s="91">
        <f t="shared" si="46"/>
        <v>4.3305119999999997</v>
      </c>
      <c r="G129" s="80">
        <f t="shared" si="47"/>
        <v>4.3979543999999997</v>
      </c>
      <c r="H129" s="81">
        <f t="shared" si="85"/>
        <v>5.1756747428571428</v>
      </c>
      <c r="I129" s="14">
        <v>7.8</v>
      </c>
      <c r="J129" s="92">
        <f t="shared" si="48"/>
        <v>8.1431999999999991E-2</v>
      </c>
      <c r="K129" s="14">
        <v>32.299999999999997</v>
      </c>
      <c r="L129" s="78">
        <f t="shared" si="49"/>
        <v>0.33721199999999996</v>
      </c>
      <c r="M129" s="81">
        <f t="shared" si="50"/>
        <v>0.23747742719999998</v>
      </c>
      <c r="N129" s="14">
        <f t="shared" si="78"/>
        <v>98</v>
      </c>
      <c r="O129" s="78">
        <f t="shared" si="51"/>
        <v>0.37296134400000036</v>
      </c>
      <c r="P129" s="78">
        <f t="shared" si="52"/>
        <v>0.13548391679999988</v>
      </c>
      <c r="Q129" s="93">
        <f t="shared" si="53"/>
        <v>1.32824770848</v>
      </c>
      <c r="R129" s="80">
        <f t="shared" si="54"/>
        <v>9.8037297699382808</v>
      </c>
      <c r="S129" s="80">
        <f t="shared" si="55"/>
        <v>5815.0186023127198</v>
      </c>
      <c r="T129" s="69">
        <f t="shared" si="56"/>
        <v>59.612923391999949</v>
      </c>
      <c r="U129" s="78">
        <f t="shared" si="57"/>
        <v>1.5306971308586086</v>
      </c>
      <c r="V129" s="69">
        <f t="shared" si="58"/>
        <v>95.515500965577175</v>
      </c>
      <c r="W129" s="80">
        <f t="shared" ca="1" si="59"/>
        <v>1.6932344096847896</v>
      </c>
      <c r="X129" s="80">
        <f t="shared" ca="1" si="60"/>
        <v>32.366420388892834</v>
      </c>
      <c r="Y129" s="94">
        <f t="shared" ca="1" si="61"/>
        <v>3.2230937433744949E-7</v>
      </c>
      <c r="Z129" s="80">
        <f t="shared" ca="1" si="62"/>
        <v>14</v>
      </c>
      <c r="AA129" s="80">
        <f t="shared" ca="1" si="63"/>
        <v>56.349902783999994</v>
      </c>
      <c r="AB129" s="80">
        <f t="shared" ca="1" si="64"/>
        <v>50.295051443872083</v>
      </c>
      <c r="AC129" s="80">
        <f t="shared" si="65"/>
        <v>12.642209761341132</v>
      </c>
      <c r="AD129" s="69">
        <f t="shared" si="66"/>
        <v>473.52859482352932</v>
      </c>
      <c r="AE129" s="69">
        <f t="shared" si="86"/>
        <v>565.02510574789915</v>
      </c>
      <c r="AF129" s="69">
        <f t="shared" si="67"/>
        <v>439.79543999999999</v>
      </c>
      <c r="AG129" s="95">
        <f t="shared" si="87"/>
        <v>517.5674742857143</v>
      </c>
      <c r="AH129" s="93">
        <f t="shared" si="68"/>
        <v>31.240637481270117</v>
      </c>
      <c r="AI129" s="81">
        <f t="shared" si="69"/>
        <v>0.60104551096060477</v>
      </c>
      <c r="AJ129" s="80">
        <f t="shared" si="70"/>
        <v>4.222036224</v>
      </c>
      <c r="AK129" s="80">
        <f t="shared" si="71"/>
        <v>29.708272030115999</v>
      </c>
      <c r="AL129" s="78">
        <f t="shared" ca="1" si="79"/>
        <v>0.85395915388961308</v>
      </c>
      <c r="AM129" s="80">
        <f t="shared" ca="1" si="80"/>
        <v>21.998944980110785</v>
      </c>
      <c r="AN129" s="80">
        <f t="shared" si="81"/>
        <v>4.14901358490566</v>
      </c>
      <c r="AO129" s="80">
        <f t="shared" si="82"/>
        <v>1.8515880928642643</v>
      </c>
      <c r="AP129" s="80">
        <f t="shared" si="83"/>
        <v>2.023158769891801</v>
      </c>
      <c r="AQ129" s="80">
        <f t="shared" ca="1" si="84"/>
        <v>2.6182897719085569</v>
      </c>
      <c r="AR129" s="80">
        <f t="shared" si="72"/>
        <v>3.2166763623412411</v>
      </c>
      <c r="AS129" s="78">
        <f t="shared" si="73"/>
        <v>2.4778818599780459E-2</v>
      </c>
      <c r="AT129" s="96">
        <f t="shared" ca="1" si="74"/>
        <v>4</v>
      </c>
      <c r="AU129" s="97" t="str">
        <f t="shared" ca="1" si="75"/>
        <v>Silt mxture</v>
      </c>
      <c r="AV129" s="98">
        <f t="shared" si="76"/>
        <v>3</v>
      </c>
      <c r="AW129" s="99" t="str">
        <f t="shared" si="77"/>
        <v>Clay</v>
      </c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</row>
    <row r="130" spans="1:69">
      <c r="A130" s="25">
        <v>2.34</v>
      </c>
      <c r="C130" s="89">
        <f t="shared" si="44"/>
        <v>-7.6770719999999999</v>
      </c>
      <c r="D130" s="84">
        <f t="shared" si="45"/>
        <v>7.6770719999999999</v>
      </c>
      <c r="E130" s="90">
        <v>0.77</v>
      </c>
      <c r="F130" s="91">
        <f t="shared" si="46"/>
        <v>8.0388000000000002</v>
      </c>
      <c r="G130" s="80">
        <f t="shared" si="47"/>
        <v>8.1064512000000004</v>
      </c>
      <c r="H130" s="81">
        <f t="shared" si="85"/>
        <v>5.6489945142857136</v>
      </c>
      <c r="I130" s="14">
        <v>8.8000000000000007</v>
      </c>
      <c r="J130" s="92">
        <f t="shared" si="48"/>
        <v>9.1872000000000009E-2</v>
      </c>
      <c r="K130" s="14">
        <v>32.4</v>
      </c>
      <c r="L130" s="78">
        <f t="shared" si="49"/>
        <v>0.33825599999999995</v>
      </c>
      <c r="M130" s="81">
        <f t="shared" si="50"/>
        <v>0.23952464639999999</v>
      </c>
      <c r="N130" s="14">
        <f t="shared" si="78"/>
        <v>98</v>
      </c>
      <c r="O130" s="78">
        <f t="shared" si="51"/>
        <v>0.3761765280000004</v>
      </c>
      <c r="P130" s="78">
        <f t="shared" si="52"/>
        <v>0.13665188159999989</v>
      </c>
      <c r="Q130" s="93">
        <f t="shared" si="53"/>
        <v>2.5509906417600003</v>
      </c>
      <c r="R130" s="80">
        <f t="shared" si="54"/>
        <v>18.667804730469239</v>
      </c>
      <c r="S130" s="80">
        <f t="shared" si="55"/>
        <v>9899.0342983588416</v>
      </c>
      <c r="T130" s="69">
        <f t="shared" si="56"/>
        <v>60.126827903999953</v>
      </c>
      <c r="U130" s="78">
        <f t="shared" si="57"/>
        <v>1.5687441141624847</v>
      </c>
      <c r="V130" s="69">
        <f t="shared" si="58"/>
        <v>97.889632723739041</v>
      </c>
      <c r="W130" s="80">
        <f t="shared" ca="1" si="59"/>
        <v>2.597500461511856</v>
      </c>
      <c r="X130" s="80">
        <f t="shared" ca="1" si="60"/>
        <v>34.394179442256622</v>
      </c>
      <c r="Y130" s="94">
        <f t="shared" ca="1" si="61"/>
        <v>2.3378310133621922E-6</v>
      </c>
      <c r="Z130" s="80">
        <f t="shared" ca="1" si="62"/>
        <v>14</v>
      </c>
      <c r="AA130" s="80">
        <f t="shared" ca="1" si="63"/>
        <v>108.223845408</v>
      </c>
      <c r="AB130" s="80">
        <f t="shared" ca="1" si="64"/>
        <v>700.64047988345874</v>
      </c>
      <c r="AC130" s="80">
        <f t="shared" si="65"/>
        <v>11.024917716953828</v>
      </c>
      <c r="AD130" s="69">
        <f t="shared" si="66"/>
        <v>909.4440790588236</v>
      </c>
      <c r="AE130" s="69">
        <f t="shared" si="86"/>
        <v>620.33152779831926</v>
      </c>
      <c r="AF130" s="69">
        <f t="shared" si="67"/>
        <v>810.64512000000002</v>
      </c>
      <c r="AG130" s="95">
        <f t="shared" si="87"/>
        <v>564.89945142857141</v>
      </c>
      <c r="AH130" s="93">
        <f t="shared" si="68"/>
        <v>49.593059750681768</v>
      </c>
      <c r="AI130" s="81">
        <f t="shared" si="69"/>
        <v>0.67230687879529416</v>
      </c>
      <c r="AJ130" s="80">
        <f t="shared" si="70"/>
        <v>7.7821931520000005</v>
      </c>
      <c r="AK130" s="80">
        <f t="shared" si="71"/>
        <v>56.569105243846174</v>
      </c>
      <c r="AL130" s="78">
        <f t="shared" ca="1" si="79"/>
        <v>0.74616365182671784</v>
      </c>
      <c r="AM130" s="80">
        <f t="shared" ca="1" si="80"/>
        <v>33.631294625627618</v>
      </c>
      <c r="AN130" s="80">
        <f t="shared" si="81"/>
        <v>7.6475954716981134</v>
      </c>
      <c r="AO130" s="80">
        <f t="shared" si="82"/>
        <v>1.1333195961261078</v>
      </c>
      <c r="AP130" s="80">
        <f t="shared" si="83"/>
        <v>1.1884700595797926</v>
      </c>
      <c r="AQ130" s="80">
        <f t="shared" ca="1" si="84"/>
        <v>2.3352173447638314</v>
      </c>
      <c r="AR130" s="80">
        <f t="shared" si="72"/>
        <v>2.8833708466872499</v>
      </c>
      <c r="AS130" s="78">
        <f t="shared" si="73"/>
        <v>1.2772036931315907E-2</v>
      </c>
      <c r="AT130" s="96">
        <f t="shared" ca="1" si="74"/>
        <v>5</v>
      </c>
      <c r="AU130" s="97" t="str">
        <f t="shared" ca="1" si="75"/>
        <v>Sand mixture</v>
      </c>
      <c r="AV130" s="98">
        <f t="shared" si="76"/>
        <v>4</v>
      </c>
      <c r="AW130" s="99" t="str">
        <f t="shared" si="77"/>
        <v>Silt mxture</v>
      </c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</row>
    <row r="131" spans="1:69">
      <c r="A131" s="25">
        <v>2.36</v>
      </c>
      <c r="C131" s="89">
        <f t="shared" si="44"/>
        <v>-7.7426880000000002</v>
      </c>
      <c r="D131" s="84">
        <f t="shared" si="45"/>
        <v>7.7426880000000002</v>
      </c>
      <c r="E131" s="90">
        <v>0.78490000000000004</v>
      </c>
      <c r="F131" s="91">
        <f t="shared" si="46"/>
        <v>8.1943560000000009</v>
      </c>
      <c r="G131" s="80">
        <f t="shared" si="47"/>
        <v>8.2630512000000014</v>
      </c>
      <c r="H131" s="81">
        <f t="shared" si="85"/>
        <v>6.1102038857142853</v>
      </c>
      <c r="I131" s="14">
        <v>11.6</v>
      </c>
      <c r="J131" s="92">
        <f t="shared" si="48"/>
        <v>0.12110399999999999</v>
      </c>
      <c r="K131" s="14">
        <v>32.9</v>
      </c>
      <c r="L131" s="78">
        <f t="shared" si="49"/>
        <v>0.34347599999999995</v>
      </c>
      <c r="M131" s="81">
        <f t="shared" si="50"/>
        <v>0.24157186559999999</v>
      </c>
      <c r="N131" s="14">
        <f t="shared" si="78"/>
        <v>98</v>
      </c>
      <c r="O131" s="78">
        <f t="shared" si="51"/>
        <v>0.37939171200000044</v>
      </c>
      <c r="P131" s="78">
        <f t="shared" si="52"/>
        <v>0.13781984639999989</v>
      </c>
      <c r="Q131" s="93">
        <f t="shared" si="53"/>
        <v>2.6016076310400003</v>
      </c>
      <c r="R131" s="80">
        <f t="shared" si="54"/>
        <v>18.876872228468848</v>
      </c>
      <c r="S131" s="80">
        <f t="shared" si="55"/>
        <v>7658.6186379426936</v>
      </c>
      <c r="T131" s="69">
        <f t="shared" si="56"/>
        <v>60.640732415999949</v>
      </c>
      <c r="U131" s="78">
        <f t="shared" si="57"/>
        <v>1.6018853201747396</v>
      </c>
      <c r="V131" s="69">
        <f t="shared" si="58"/>
        <v>99.957643978903747</v>
      </c>
      <c r="W131" s="80">
        <f t="shared" ca="1" si="59"/>
        <v>2.7283269934433454</v>
      </c>
      <c r="X131" s="80">
        <f t="shared" ca="1" si="60"/>
        <v>34.630009789489151</v>
      </c>
      <c r="Y131" s="94">
        <f t="shared" ca="1" si="61"/>
        <v>1.6911660084810547E-6</v>
      </c>
      <c r="Z131" s="80">
        <f t="shared" ca="1" si="62"/>
        <v>14</v>
      </c>
      <c r="AA131" s="80">
        <f t="shared" ca="1" si="63"/>
        <v>110.37123283200002</v>
      </c>
      <c r="AB131" s="80">
        <f t="shared" ca="1" si="64"/>
        <v>516.89375246665827</v>
      </c>
      <c r="AC131" s="80">
        <f t="shared" si="65"/>
        <v>11.805014409873174</v>
      </c>
      <c r="AD131" s="69">
        <f t="shared" si="66"/>
        <v>927.48935152941192</v>
      </c>
      <c r="AE131" s="69">
        <f t="shared" si="86"/>
        <v>674.21319690756297</v>
      </c>
      <c r="AF131" s="69">
        <f t="shared" si="67"/>
        <v>826.30512000000022</v>
      </c>
      <c r="AG131" s="95">
        <f t="shared" si="87"/>
        <v>611.0203885714285</v>
      </c>
      <c r="AH131" s="93">
        <f t="shared" si="68"/>
        <v>43.392592217039514</v>
      </c>
      <c r="AI131" s="81">
        <f t="shared" si="69"/>
        <v>0.87871234196935</v>
      </c>
      <c r="AJ131" s="80">
        <f t="shared" si="70"/>
        <v>7.9325291520000007</v>
      </c>
      <c r="AK131" s="80">
        <f t="shared" si="71"/>
        <v>57.202643116572268</v>
      </c>
      <c r="AL131" s="78">
        <f t="shared" ca="1" si="79"/>
        <v>0.76384336267905528</v>
      </c>
      <c r="AM131" s="80">
        <f t="shared" ca="1" si="80"/>
        <v>35.333178557408893</v>
      </c>
      <c r="AN131" s="80">
        <f t="shared" si="81"/>
        <v>7.7953313207547179</v>
      </c>
      <c r="AO131" s="80">
        <f t="shared" si="82"/>
        <v>1.4656087330065191</v>
      </c>
      <c r="AP131" s="80">
        <f t="shared" si="83"/>
        <v>1.536139405619138</v>
      </c>
      <c r="AQ131" s="80">
        <f t="shared" ca="1" si="84"/>
        <v>2.3814761851131547</v>
      </c>
      <c r="AR131" s="80">
        <f t="shared" si="72"/>
        <v>2.9271117093922561</v>
      </c>
      <c r="AS131" s="78">
        <f t="shared" si="73"/>
        <v>1.2925993893459234E-2</v>
      </c>
      <c r="AT131" s="96">
        <f t="shared" ca="1" si="74"/>
        <v>5</v>
      </c>
      <c r="AU131" s="97" t="str">
        <f t="shared" ca="1" si="75"/>
        <v>Sand mixture</v>
      </c>
      <c r="AV131" s="98">
        <f t="shared" si="76"/>
        <v>4</v>
      </c>
      <c r="AW131" s="99" t="str">
        <f t="shared" si="77"/>
        <v>Silt mxture</v>
      </c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</row>
    <row r="132" spans="1:69">
      <c r="A132" s="25">
        <v>2.38</v>
      </c>
      <c r="C132" s="89">
        <f t="shared" si="44"/>
        <v>-7.8083039999999997</v>
      </c>
      <c r="D132" s="84">
        <f t="shared" si="45"/>
        <v>7.8083039999999997</v>
      </c>
      <c r="E132" s="90">
        <v>0.6462</v>
      </c>
      <c r="F132" s="91">
        <f t="shared" si="46"/>
        <v>6.7463279999999992</v>
      </c>
      <c r="G132" s="80">
        <f t="shared" si="47"/>
        <v>6.8166935999999989</v>
      </c>
      <c r="H132" s="81">
        <f t="shared" si="85"/>
        <v>6.4664465142857139</v>
      </c>
      <c r="I132" s="14">
        <v>14.6</v>
      </c>
      <c r="J132" s="92">
        <f t="shared" si="48"/>
        <v>0.152424</v>
      </c>
      <c r="K132" s="14">
        <v>33.700000000000003</v>
      </c>
      <c r="L132" s="78">
        <f t="shared" si="49"/>
        <v>0.35182800000000003</v>
      </c>
      <c r="M132" s="81">
        <f t="shared" si="50"/>
        <v>0.24361908479999997</v>
      </c>
      <c r="N132" s="14">
        <f t="shared" si="78"/>
        <v>98</v>
      </c>
      <c r="O132" s="78">
        <f t="shared" si="51"/>
        <v>0.38260689600000042</v>
      </c>
      <c r="P132" s="78">
        <f t="shared" si="52"/>
        <v>0.13898781119999987</v>
      </c>
      <c r="Q132" s="93">
        <f t="shared" si="53"/>
        <v>2.1232486123199994</v>
      </c>
      <c r="R132" s="80">
        <f t="shared" si="54"/>
        <v>15.276509457830798</v>
      </c>
      <c r="S132" s="80">
        <f t="shared" si="55"/>
        <v>4966.0904906128708</v>
      </c>
      <c r="T132" s="69">
        <f t="shared" si="56"/>
        <v>61.154636927999938</v>
      </c>
      <c r="U132" s="78">
        <f t="shared" si="57"/>
        <v>1.6213359338268871</v>
      </c>
      <c r="V132" s="69">
        <f t="shared" si="58"/>
        <v>101.17136227079776</v>
      </c>
      <c r="W132" s="80">
        <f t="shared" ca="1" si="59"/>
        <v>2.4770355870424035</v>
      </c>
      <c r="X132" s="80">
        <f t="shared" ca="1" si="60"/>
        <v>34.175210986120611</v>
      </c>
      <c r="Y132" s="94">
        <f t="shared" ca="1" si="61"/>
        <v>6.0148917163727316E-7</v>
      </c>
      <c r="Z132" s="80">
        <f t="shared" ca="1" si="62"/>
        <v>14</v>
      </c>
      <c r="AA132" s="80">
        <f t="shared" ca="1" si="63"/>
        <v>90.077213855999986</v>
      </c>
      <c r="AB132" s="80">
        <f t="shared" ca="1" si="64"/>
        <v>150.03822114176938</v>
      </c>
      <c r="AC132" s="80">
        <f t="shared" si="65"/>
        <v>13.121965117878016</v>
      </c>
      <c r="AD132" s="69">
        <f t="shared" si="66"/>
        <v>756.95137694117625</v>
      </c>
      <c r="AE132" s="69">
        <f t="shared" si="86"/>
        <v>715.74583744537813</v>
      </c>
      <c r="AF132" s="69">
        <f t="shared" si="67"/>
        <v>681.66935999999987</v>
      </c>
      <c r="AG132" s="95">
        <f t="shared" si="87"/>
        <v>646.64465142857148</v>
      </c>
      <c r="AH132" s="93">
        <f t="shared" si="68"/>
        <v>31.863561699867109</v>
      </c>
      <c r="AI132" s="81">
        <f t="shared" si="69"/>
        <v>1.0966717058423621</v>
      </c>
      <c r="AJ132" s="80">
        <f t="shared" si="70"/>
        <v>6.5440258559999984</v>
      </c>
      <c r="AK132" s="80">
        <f t="shared" si="71"/>
        <v>46.292452902517574</v>
      </c>
      <c r="AL132" s="78">
        <f t="shared" ca="1" si="79"/>
        <v>0.820165942507454</v>
      </c>
      <c r="AM132" s="80">
        <f t="shared" ca="1" si="80"/>
        <v>32.124572899513367</v>
      </c>
      <c r="AN132" s="80">
        <f t="shared" si="81"/>
        <v>6.4308430188679235</v>
      </c>
      <c r="AO132" s="80">
        <f t="shared" si="82"/>
        <v>2.2360400649370544</v>
      </c>
      <c r="AP132" s="80">
        <f t="shared" si="83"/>
        <v>2.3690075532435668</v>
      </c>
      <c r="AQ132" s="80">
        <f t="shared" ca="1" si="84"/>
        <v>2.5291598784180191</v>
      </c>
      <c r="AR132" s="80">
        <f t="shared" si="72"/>
        <v>3.0899973920429908</v>
      </c>
      <c r="AS132" s="78">
        <f t="shared" si="73"/>
        <v>1.6818069164770161E-2</v>
      </c>
      <c r="AT132" s="96">
        <f t="shared" ca="1" si="74"/>
        <v>5</v>
      </c>
      <c r="AU132" s="97" t="str">
        <f t="shared" ca="1" si="75"/>
        <v>Sand mixture</v>
      </c>
      <c r="AV132" s="98">
        <f t="shared" si="76"/>
        <v>3</v>
      </c>
      <c r="AW132" s="99" t="str">
        <f t="shared" si="77"/>
        <v>Clay</v>
      </c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</row>
    <row r="133" spans="1:69">
      <c r="A133" s="25">
        <v>2.4</v>
      </c>
      <c r="C133" s="89">
        <f t="shared" si="44"/>
        <v>-7.87392</v>
      </c>
      <c r="D133" s="84">
        <f t="shared" si="45"/>
        <v>7.87392</v>
      </c>
      <c r="E133" s="90">
        <v>0.55289999999999995</v>
      </c>
      <c r="F133" s="91">
        <f t="shared" si="46"/>
        <v>5.7722759999999989</v>
      </c>
      <c r="G133" s="80">
        <f t="shared" si="47"/>
        <v>5.8451471999999987</v>
      </c>
      <c r="H133" s="81">
        <f t="shared" si="85"/>
        <v>6.7031362285714291</v>
      </c>
      <c r="I133" s="14">
        <v>21.7</v>
      </c>
      <c r="J133" s="92">
        <f t="shared" si="48"/>
        <v>0.22654799999999997</v>
      </c>
      <c r="K133" s="14">
        <v>34.9</v>
      </c>
      <c r="L133" s="78">
        <f t="shared" si="49"/>
        <v>0.36435599999999996</v>
      </c>
      <c r="M133" s="81">
        <f t="shared" si="50"/>
        <v>0.245666304</v>
      </c>
      <c r="N133" s="14">
        <f t="shared" si="78"/>
        <v>98</v>
      </c>
      <c r="O133" s="78">
        <f t="shared" si="51"/>
        <v>0.38582208000000046</v>
      </c>
      <c r="P133" s="78">
        <f t="shared" si="52"/>
        <v>0.14015577599999987</v>
      </c>
      <c r="Q133" s="93">
        <f t="shared" si="53"/>
        <v>1.8015772895999995</v>
      </c>
      <c r="R133" s="80">
        <f t="shared" si="54"/>
        <v>12.854106630610794</v>
      </c>
      <c r="S133" s="80">
        <f t="shared" si="55"/>
        <v>2835.0439797721083</v>
      </c>
      <c r="T133" s="69">
        <f t="shared" si="56"/>
        <v>61.668541439999949</v>
      </c>
      <c r="U133" s="78">
        <f t="shared" si="57"/>
        <v>1.6617947420173751</v>
      </c>
      <c r="V133" s="69">
        <f t="shared" si="58"/>
        <v>103.6959919018842</v>
      </c>
      <c r="W133" s="80">
        <f t="shared" ca="1" si="59"/>
        <v>2.3751226974200668</v>
      </c>
      <c r="X133" s="80">
        <f t="shared" ca="1" si="60"/>
        <v>33.992579335393685</v>
      </c>
      <c r="Y133" s="94">
        <f t="shared" ca="1" si="61"/>
        <v>1.800891104295169E-7</v>
      </c>
      <c r="Z133" s="80">
        <f t="shared" ca="1" si="62"/>
        <v>14</v>
      </c>
      <c r="AA133" s="80">
        <f t="shared" ca="1" si="63"/>
        <v>76.430551679999979</v>
      </c>
      <c r="AB133" s="80">
        <f t="shared" ca="1" si="64"/>
        <v>38.116550940060222</v>
      </c>
      <c r="AC133" s="80">
        <f t="shared" si="65"/>
        <v>14.826148916843913</v>
      </c>
      <c r="AD133" s="69">
        <f t="shared" si="66"/>
        <v>642.27354352941154</v>
      </c>
      <c r="AE133" s="69">
        <f t="shared" si="86"/>
        <v>743.21342924369742</v>
      </c>
      <c r="AF133" s="69">
        <f t="shared" si="67"/>
        <v>584.5147199999999</v>
      </c>
      <c r="AG133" s="95">
        <f t="shared" si="87"/>
        <v>670.31362285714295</v>
      </c>
      <c r="AH133" s="93">
        <f t="shared" si="68"/>
        <v>21.409992635450934</v>
      </c>
      <c r="AI133" s="81">
        <f t="shared" si="69"/>
        <v>1.616401453194481</v>
      </c>
      <c r="AJ133" s="80">
        <f t="shared" si="70"/>
        <v>5.6113413119999986</v>
      </c>
      <c r="AK133" s="80">
        <f t="shared" si="71"/>
        <v>38.951838274578158</v>
      </c>
      <c r="AL133" s="78">
        <f t="shared" ca="1" si="79"/>
        <v>0.88586086326085056</v>
      </c>
      <c r="AM133" s="80">
        <f t="shared" ca="1" si="80"/>
        <v>30.919644007407392</v>
      </c>
      <c r="AN133" s="80">
        <f t="shared" si="81"/>
        <v>5.5142898113207535</v>
      </c>
      <c r="AO133" s="80">
        <f t="shared" si="82"/>
        <v>3.8758305351146682</v>
      </c>
      <c r="AP133" s="80">
        <f t="shared" si="83"/>
        <v>4.1497436957922016</v>
      </c>
      <c r="AQ133" s="80">
        <f t="shared" ca="1" si="84"/>
        <v>2.7014428917360016</v>
      </c>
      <c r="AR133" s="80">
        <f t="shared" si="72"/>
        <v>3.2733701668595563</v>
      </c>
      <c r="AS133" s="78">
        <f t="shared" si="73"/>
        <v>2.174072680983689E-2</v>
      </c>
      <c r="AT133" s="96">
        <f t="shared" ca="1" si="74"/>
        <v>4</v>
      </c>
      <c r="AU133" s="97" t="str">
        <f t="shared" ca="1" si="75"/>
        <v>Silt mxture</v>
      </c>
      <c r="AV133" s="98">
        <f t="shared" si="76"/>
        <v>3</v>
      </c>
      <c r="AW133" s="99" t="str">
        <f t="shared" si="77"/>
        <v>Clay</v>
      </c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</row>
    <row r="134" spans="1:69">
      <c r="A134" s="25">
        <v>2.42</v>
      </c>
      <c r="C134" s="89">
        <f t="shared" si="44"/>
        <v>-7.9395360000000004</v>
      </c>
      <c r="D134" s="84">
        <f t="shared" si="45"/>
        <v>7.9395360000000004</v>
      </c>
      <c r="E134" s="90">
        <v>0.5504</v>
      </c>
      <c r="F134" s="91">
        <f t="shared" si="46"/>
        <v>5.7461760000000002</v>
      </c>
      <c r="G134" s="80">
        <f t="shared" si="47"/>
        <v>5.8198824</v>
      </c>
      <c r="H134" s="81">
        <f t="shared" si="85"/>
        <v>6.4109355428571435</v>
      </c>
      <c r="I134" s="14">
        <v>23.4</v>
      </c>
      <c r="J134" s="92">
        <f t="shared" si="48"/>
        <v>0.24429599999999999</v>
      </c>
      <c r="K134" s="14">
        <v>35.299999999999997</v>
      </c>
      <c r="L134" s="78">
        <f t="shared" si="49"/>
        <v>0.36853199999999997</v>
      </c>
      <c r="M134" s="81">
        <f t="shared" si="50"/>
        <v>0.24771352320000001</v>
      </c>
      <c r="N134" s="14">
        <f t="shared" si="78"/>
        <v>98</v>
      </c>
      <c r="O134" s="78">
        <f t="shared" si="51"/>
        <v>0.38903726400000049</v>
      </c>
      <c r="P134" s="78">
        <f t="shared" si="52"/>
        <v>0.14132374079999988</v>
      </c>
      <c r="Q134" s="93">
        <f t="shared" si="53"/>
        <v>1.7921788948799999</v>
      </c>
      <c r="R134" s="80">
        <f t="shared" si="54"/>
        <v>12.681371754914666</v>
      </c>
      <c r="S134" s="80">
        <f t="shared" si="55"/>
        <v>2615.3639731165085</v>
      </c>
      <c r="T134" s="69">
        <f t="shared" si="56"/>
        <v>62.182445951999945</v>
      </c>
      <c r="U134" s="78">
        <f t="shared" si="57"/>
        <v>1.6704695834666772</v>
      </c>
      <c r="V134" s="69">
        <f t="shared" si="58"/>
        <v>104.23730200832065</v>
      </c>
      <c r="W134" s="80">
        <f t="shared" ca="1" si="59"/>
        <v>2.3995462026383203</v>
      </c>
      <c r="X134" s="80">
        <f t="shared" ca="1" si="60"/>
        <v>34.015339822698365</v>
      </c>
      <c r="Y134" s="94">
        <f t="shared" ca="1" si="61"/>
        <v>1.5389974024906938E-7</v>
      </c>
      <c r="Z134" s="80">
        <f t="shared" ca="1" si="62"/>
        <v>14</v>
      </c>
      <c r="AA134" s="80">
        <f t="shared" ca="1" si="63"/>
        <v>76.031831903999986</v>
      </c>
      <c r="AB134" s="80">
        <f t="shared" ca="1" si="64"/>
        <v>32.403542346516474</v>
      </c>
      <c r="AC134" s="80">
        <f t="shared" si="65"/>
        <v>15.071342561032154</v>
      </c>
      <c r="AD134" s="69">
        <f t="shared" si="66"/>
        <v>638.9229571764705</v>
      </c>
      <c r="AE134" s="69">
        <f t="shared" si="86"/>
        <v>708.45862104201672</v>
      </c>
      <c r="AF134" s="69">
        <f t="shared" si="67"/>
        <v>581.98824000000002</v>
      </c>
      <c r="AG134" s="95">
        <f t="shared" si="87"/>
        <v>641.09355428571428</v>
      </c>
      <c r="AH134" s="93">
        <f t="shared" si="68"/>
        <v>20.190052111996888</v>
      </c>
      <c r="AI134" s="81">
        <f t="shared" si="69"/>
        <v>1.7286267587957889</v>
      </c>
      <c r="AJ134" s="80">
        <f t="shared" si="70"/>
        <v>5.5870871040000001</v>
      </c>
      <c r="AK134" s="80">
        <f t="shared" si="71"/>
        <v>38.428399257317167</v>
      </c>
      <c r="AL134" s="78">
        <f t="shared" ca="1" si="79"/>
        <v>0.8944696022054025</v>
      </c>
      <c r="AM134" s="80">
        <f t="shared" ca="1" si="80"/>
        <v>31.067307801501897</v>
      </c>
      <c r="AN134" s="80">
        <f t="shared" si="81"/>
        <v>5.4904550943396222</v>
      </c>
      <c r="AO134" s="80">
        <f t="shared" si="82"/>
        <v>4.1976105908944135</v>
      </c>
      <c r="AP134" s="80">
        <f t="shared" si="83"/>
        <v>4.498305399662569</v>
      </c>
      <c r="AQ134" s="80">
        <f t="shared" ca="1" si="84"/>
        <v>2.72389340686804</v>
      </c>
      <c r="AR134" s="80">
        <f t="shared" si="72"/>
        <v>3.2941911768403598</v>
      </c>
      <c r="AS134" s="78">
        <f t="shared" si="73"/>
        <v>2.2246717366164275E-2</v>
      </c>
      <c r="AT134" s="96">
        <f t="shared" ca="1" si="74"/>
        <v>4</v>
      </c>
      <c r="AU134" s="97" t="str">
        <f t="shared" ca="1" si="75"/>
        <v>Silt mxture</v>
      </c>
      <c r="AV134" s="98">
        <f t="shared" si="76"/>
        <v>3</v>
      </c>
      <c r="AW134" s="99" t="str">
        <f t="shared" si="77"/>
        <v>Clay</v>
      </c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</row>
    <row r="135" spans="1:69">
      <c r="A135" s="25">
        <v>2.44</v>
      </c>
      <c r="C135" s="89">
        <f t="shared" si="44"/>
        <v>-8.0051520000000007</v>
      </c>
      <c r="D135" s="84">
        <f t="shared" si="45"/>
        <v>8.0051520000000007</v>
      </c>
      <c r="E135" s="90">
        <v>0.56910000000000005</v>
      </c>
      <c r="F135" s="91">
        <f t="shared" si="46"/>
        <v>5.9414040000000004</v>
      </c>
      <c r="G135" s="80">
        <f t="shared" si="47"/>
        <v>6.0159456000000002</v>
      </c>
      <c r="H135" s="81">
        <f t="shared" si="85"/>
        <v>6.1001516571428578</v>
      </c>
      <c r="I135" s="14">
        <v>25.4</v>
      </c>
      <c r="J135" s="92">
        <f t="shared" si="48"/>
        <v>0.26517599999999997</v>
      </c>
      <c r="K135" s="14">
        <v>35.700000000000003</v>
      </c>
      <c r="L135" s="78">
        <f t="shared" si="49"/>
        <v>0.37270800000000004</v>
      </c>
      <c r="M135" s="81">
        <f t="shared" si="50"/>
        <v>0.24976074240000001</v>
      </c>
      <c r="N135" s="14">
        <f t="shared" si="78"/>
        <v>98</v>
      </c>
      <c r="O135" s="78">
        <f t="shared" si="51"/>
        <v>0.39225244800000053</v>
      </c>
      <c r="P135" s="78">
        <f t="shared" si="52"/>
        <v>0.14249170559999988</v>
      </c>
      <c r="Q135" s="93">
        <f t="shared" si="53"/>
        <v>1.8558187401599999</v>
      </c>
      <c r="R135" s="80">
        <f t="shared" si="54"/>
        <v>13.024047486452442</v>
      </c>
      <c r="S135" s="80">
        <f t="shared" si="55"/>
        <v>2494.9880798368763</v>
      </c>
      <c r="T135" s="69">
        <f t="shared" si="56"/>
        <v>62.696350463999948</v>
      </c>
      <c r="U135" s="78">
        <f t="shared" si="57"/>
        <v>1.6813814776710905</v>
      </c>
      <c r="V135" s="69">
        <f t="shared" si="58"/>
        <v>104.91820420667604</v>
      </c>
      <c r="W135" s="80">
        <f t="shared" ca="1" si="59"/>
        <v>2.4874739617796706</v>
      </c>
      <c r="X135" s="80">
        <f t="shared" ca="1" si="60"/>
        <v>34.163468862403036</v>
      </c>
      <c r="Y135" s="94">
        <f t="shared" ca="1" si="61"/>
        <v>1.4923102769942296E-7</v>
      </c>
      <c r="Z135" s="80">
        <f t="shared" ca="1" si="62"/>
        <v>14</v>
      </c>
      <c r="AA135" s="80">
        <f t="shared" ca="1" si="63"/>
        <v>78.73170412799999</v>
      </c>
      <c r="AB135" s="80">
        <f t="shared" ca="1" si="64"/>
        <v>32.536282484903097</v>
      </c>
      <c r="AC135" s="80">
        <f t="shared" si="65"/>
        <v>15.214588194578294</v>
      </c>
      <c r="AD135" s="69">
        <f t="shared" si="66"/>
        <v>661.61095905882348</v>
      </c>
      <c r="AE135" s="69">
        <f t="shared" si="86"/>
        <v>671.51755401680646</v>
      </c>
      <c r="AF135" s="69">
        <f t="shared" si="67"/>
        <v>601.59456</v>
      </c>
      <c r="AG135" s="95">
        <f t="shared" si="87"/>
        <v>610.01516571428567</v>
      </c>
      <c r="AH135" s="93">
        <f t="shared" si="68"/>
        <v>19.544431656237563</v>
      </c>
      <c r="AI135" s="81">
        <f t="shared" si="69"/>
        <v>1.8609925320453191</v>
      </c>
      <c r="AJ135" s="80">
        <f t="shared" si="70"/>
        <v>5.775307776</v>
      </c>
      <c r="AK135" s="80">
        <f t="shared" si="71"/>
        <v>39.4668105650074</v>
      </c>
      <c r="AL135" s="78">
        <f t="shared" ca="1" si="79"/>
        <v>0.89620144041771588</v>
      </c>
      <c r="AM135" s="80">
        <f t="shared" ca="1" si="80"/>
        <v>32.045709881294037</v>
      </c>
      <c r="AN135" s="80">
        <f t="shared" si="81"/>
        <v>5.6754203773584901</v>
      </c>
      <c r="AO135" s="80">
        <f t="shared" si="82"/>
        <v>4.4078856032208797</v>
      </c>
      <c r="AP135" s="80">
        <f t="shared" si="83"/>
        <v>4.7153355069825116</v>
      </c>
      <c r="AQ135" s="80">
        <f t="shared" ca="1" si="84"/>
        <v>2.7282943137789801</v>
      </c>
      <c r="AR135" s="80">
        <f t="shared" si="72"/>
        <v>3.2942406317344881</v>
      </c>
      <c r="AS135" s="78">
        <f t="shared" si="73"/>
        <v>2.1862369492239329E-2</v>
      </c>
      <c r="AT135" s="96">
        <f t="shared" ca="1" si="74"/>
        <v>4</v>
      </c>
      <c r="AU135" s="97" t="str">
        <f t="shared" ca="1" si="75"/>
        <v>Silt mxture</v>
      </c>
      <c r="AV135" s="98">
        <f t="shared" si="76"/>
        <v>3</v>
      </c>
      <c r="AW135" s="99" t="str">
        <f t="shared" si="77"/>
        <v>Clay</v>
      </c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</row>
    <row r="136" spans="1:69">
      <c r="A136" s="25">
        <v>2.46</v>
      </c>
      <c r="C136" s="89">
        <f t="shared" si="44"/>
        <v>-8.0707680000000011</v>
      </c>
      <c r="D136" s="84">
        <f t="shared" si="45"/>
        <v>8.0707680000000011</v>
      </c>
      <c r="E136" s="90">
        <v>0.57279999999999998</v>
      </c>
      <c r="F136" s="91">
        <f t="shared" si="46"/>
        <v>5.9800319999999996</v>
      </c>
      <c r="G136" s="80">
        <f t="shared" si="47"/>
        <v>6.0547823999999997</v>
      </c>
      <c r="H136" s="81">
        <f t="shared" si="85"/>
        <v>5.9633876571428575</v>
      </c>
      <c r="I136" s="14">
        <v>28.5</v>
      </c>
      <c r="J136" s="92">
        <f t="shared" si="48"/>
        <v>0.29753999999999997</v>
      </c>
      <c r="K136" s="14">
        <v>35.799999999999997</v>
      </c>
      <c r="L136" s="78">
        <f t="shared" si="49"/>
        <v>0.37375199999999997</v>
      </c>
      <c r="M136" s="81">
        <f t="shared" si="50"/>
        <v>0.25180796160000002</v>
      </c>
      <c r="N136" s="14">
        <f t="shared" si="78"/>
        <v>98</v>
      </c>
      <c r="O136" s="78">
        <f t="shared" si="51"/>
        <v>0.39546763200000057</v>
      </c>
      <c r="P136" s="78">
        <f t="shared" si="52"/>
        <v>0.14365967039999988</v>
      </c>
      <c r="Q136" s="93">
        <f t="shared" si="53"/>
        <v>1.8675738734399998</v>
      </c>
      <c r="R136" s="80">
        <f t="shared" si="54"/>
        <v>12.999987179700513</v>
      </c>
      <c r="S136" s="80">
        <f t="shared" si="55"/>
        <v>2237.6881676808653</v>
      </c>
      <c r="T136" s="69">
        <f t="shared" si="56"/>
        <v>63.210254975999952</v>
      </c>
      <c r="U136" s="78">
        <f t="shared" si="57"/>
        <v>1.6951360039336136</v>
      </c>
      <c r="V136" s="69">
        <f t="shared" si="58"/>
        <v>105.77648664545748</v>
      </c>
      <c r="W136" s="80">
        <f t="shared" ca="1" si="59"/>
        <v>2.5476913647655595</v>
      </c>
      <c r="X136" s="80">
        <f t="shared" ca="1" si="60"/>
        <v>34.257267876393016</v>
      </c>
      <c r="Y136" s="94">
        <f t="shared" ca="1" si="61"/>
        <v>1.235695651369013E-7</v>
      </c>
      <c r="Z136" s="80">
        <f t="shared" ca="1" si="62"/>
        <v>14</v>
      </c>
      <c r="AA136" s="80">
        <f t="shared" ca="1" si="63"/>
        <v>79.230406751999979</v>
      </c>
      <c r="AB136" s="80">
        <f t="shared" ca="1" si="64"/>
        <v>27.112062206670775</v>
      </c>
      <c r="AC136" s="80">
        <f t="shared" si="65"/>
        <v>15.545470561918451</v>
      </c>
      <c r="AD136" s="69">
        <f t="shared" si="66"/>
        <v>665.80173741176463</v>
      </c>
      <c r="AE136" s="69">
        <f t="shared" si="86"/>
        <v>655.04941472268888</v>
      </c>
      <c r="AF136" s="69">
        <f t="shared" si="67"/>
        <v>605.47824000000003</v>
      </c>
      <c r="AG136" s="95">
        <f t="shared" si="87"/>
        <v>596.33876571428561</v>
      </c>
      <c r="AH136" s="93">
        <f t="shared" si="68"/>
        <v>18.019441348176198</v>
      </c>
      <c r="AI136" s="81">
        <f t="shared" si="69"/>
        <v>2.071144943960558</v>
      </c>
      <c r="AJ136" s="80">
        <f t="shared" si="70"/>
        <v>5.8125911039999991</v>
      </c>
      <c r="AK136" s="80">
        <f t="shared" si="71"/>
        <v>39.393900544547009</v>
      </c>
      <c r="AL136" s="78">
        <f t="shared" ca="1" si="79"/>
        <v>0.906526940986077</v>
      </c>
      <c r="AM136" s="80">
        <f t="shared" ca="1" si="80"/>
        <v>32.681131140571175</v>
      </c>
      <c r="AN136" s="80">
        <f t="shared" si="81"/>
        <v>5.7120588679245277</v>
      </c>
      <c r="AO136" s="80">
        <f t="shared" si="82"/>
        <v>4.9141320091040761</v>
      </c>
      <c r="AP136" s="80">
        <f t="shared" si="83"/>
        <v>5.2575269656745132</v>
      </c>
      <c r="AQ136" s="80">
        <f t="shared" ca="1" si="84"/>
        <v>2.7552507649315148</v>
      </c>
      <c r="AR136" s="80">
        <f t="shared" si="72"/>
        <v>3.3189038750548678</v>
      </c>
      <c r="AS136" s="78">
        <f t="shared" si="73"/>
        <v>2.1547491772240645E-2</v>
      </c>
      <c r="AT136" s="96">
        <f t="shared" ca="1" si="74"/>
        <v>4</v>
      </c>
      <c r="AU136" s="97" t="str">
        <f t="shared" ca="1" si="75"/>
        <v>Silt mxture</v>
      </c>
      <c r="AV136" s="98">
        <f t="shared" si="76"/>
        <v>3</v>
      </c>
      <c r="AW136" s="99" t="str">
        <f t="shared" si="77"/>
        <v>Clay</v>
      </c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</row>
    <row r="137" spans="1:69">
      <c r="A137" s="25">
        <v>2.48</v>
      </c>
      <c r="C137" s="89">
        <f t="shared" si="44"/>
        <v>-8.1363839999999996</v>
      </c>
      <c r="D137" s="84">
        <f t="shared" si="45"/>
        <v>8.1363839999999996</v>
      </c>
      <c r="E137" s="90">
        <v>0.57340000000000002</v>
      </c>
      <c r="F137" s="91">
        <f t="shared" si="46"/>
        <v>5.9862960000000003</v>
      </c>
      <c r="G137" s="80">
        <f t="shared" si="47"/>
        <v>6.0610464000000004</v>
      </c>
      <c r="H137" s="81">
        <f t="shared" si="85"/>
        <v>5.9507403428571433</v>
      </c>
      <c r="I137" s="14">
        <v>29.5</v>
      </c>
      <c r="J137" s="92">
        <f t="shared" si="48"/>
        <v>0.30797999999999998</v>
      </c>
      <c r="K137" s="14">
        <v>35.799999999999997</v>
      </c>
      <c r="L137" s="78">
        <f t="shared" si="49"/>
        <v>0.37375199999999997</v>
      </c>
      <c r="M137" s="81">
        <f t="shared" si="50"/>
        <v>0.25385518079999997</v>
      </c>
      <c r="N137" s="14">
        <f t="shared" si="78"/>
        <v>98</v>
      </c>
      <c r="O137" s="78">
        <f t="shared" si="51"/>
        <v>0.3986828160000005</v>
      </c>
      <c r="P137" s="78">
        <f t="shared" si="52"/>
        <v>0.14482763519999986</v>
      </c>
      <c r="Q137" s="93">
        <f t="shared" si="53"/>
        <v>1.86857998272</v>
      </c>
      <c r="R137" s="80">
        <f t="shared" si="54"/>
        <v>12.90209551609113</v>
      </c>
      <c r="S137" s="80">
        <f t="shared" si="55"/>
        <v>2162.9989663194324</v>
      </c>
      <c r="T137" s="69">
        <f t="shared" si="56"/>
        <v>63.724159487999934</v>
      </c>
      <c r="U137" s="78">
        <f t="shared" si="57"/>
        <v>1.699220252245248</v>
      </c>
      <c r="V137" s="69">
        <f t="shared" si="58"/>
        <v>106.03134374010347</v>
      </c>
      <c r="W137" s="80">
        <f t="shared" ca="1" si="59"/>
        <v>2.5671002323144623</v>
      </c>
      <c r="X137" s="80">
        <f t="shared" ca="1" si="60"/>
        <v>34.261912490380951</v>
      </c>
      <c r="Y137" s="94">
        <f t="shared" ca="1" si="61"/>
        <v>1.1512997092123875E-7</v>
      </c>
      <c r="Z137" s="80">
        <f t="shared" ca="1" si="62"/>
        <v>14</v>
      </c>
      <c r="AA137" s="80">
        <f t="shared" ca="1" si="63"/>
        <v>79.273090175999997</v>
      </c>
      <c r="AB137" s="80">
        <f t="shared" ca="1" si="64"/>
        <v>25.273962184983553</v>
      </c>
      <c r="AC137" s="80">
        <f t="shared" si="65"/>
        <v>15.648673336747908</v>
      </c>
      <c r="AD137" s="69">
        <f t="shared" si="66"/>
        <v>666.1604216470588</v>
      </c>
      <c r="AE137" s="69">
        <f t="shared" si="86"/>
        <v>653.18323845378131</v>
      </c>
      <c r="AF137" s="69">
        <f t="shared" si="67"/>
        <v>606.10464000000002</v>
      </c>
      <c r="AG137" s="95">
        <f t="shared" si="87"/>
        <v>595.07403428571422</v>
      </c>
      <c r="AH137" s="93">
        <f t="shared" si="68"/>
        <v>17.556506402608807</v>
      </c>
      <c r="AI137" s="81">
        <f t="shared" si="69"/>
        <v>2.1265278520545801</v>
      </c>
      <c r="AJ137" s="80">
        <f t="shared" si="70"/>
        <v>5.8186045440000003</v>
      </c>
      <c r="AK137" s="80">
        <f t="shared" si="71"/>
        <v>39.097259139670086</v>
      </c>
      <c r="AL137" s="78">
        <f t="shared" ca="1" si="79"/>
        <v>0.91043253037452199</v>
      </c>
      <c r="AM137" s="80">
        <f t="shared" ca="1" si="80"/>
        <v>32.712920431791787</v>
      </c>
      <c r="AN137" s="80">
        <f t="shared" si="81"/>
        <v>5.7179683018867928</v>
      </c>
      <c r="AO137" s="80">
        <f t="shared" si="82"/>
        <v>5.081300813008129</v>
      </c>
      <c r="AP137" s="80">
        <f t="shared" si="83"/>
        <v>5.4390714307052166</v>
      </c>
      <c r="AQ137" s="80">
        <f t="shared" ca="1" si="84"/>
        <v>2.7653570555068421</v>
      </c>
      <c r="AR137" s="80">
        <f t="shared" si="72"/>
        <v>3.3269260130816423</v>
      </c>
      <c r="AS137" s="78">
        <f t="shared" si="73"/>
        <v>2.1174341319019054E-2</v>
      </c>
      <c r="AT137" s="96">
        <f t="shared" ca="1" si="74"/>
        <v>4</v>
      </c>
      <c r="AU137" s="97" t="str">
        <f t="shared" ca="1" si="75"/>
        <v>Silt mxture</v>
      </c>
      <c r="AV137" s="98">
        <f t="shared" si="76"/>
        <v>3</v>
      </c>
      <c r="AW137" s="99" t="str">
        <f t="shared" si="77"/>
        <v>Clay</v>
      </c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</row>
    <row r="138" spans="1:69">
      <c r="A138" s="25">
        <v>2.5</v>
      </c>
      <c r="C138" s="89">
        <f t="shared" si="44"/>
        <v>-8.202</v>
      </c>
      <c r="D138" s="84">
        <f t="shared" si="45"/>
        <v>8.202</v>
      </c>
      <c r="E138" s="90">
        <v>0.57589999999999997</v>
      </c>
      <c r="F138" s="91">
        <f t="shared" si="46"/>
        <v>6.012395999999999</v>
      </c>
      <c r="G138" s="80">
        <f t="shared" si="47"/>
        <v>6.0875639999999986</v>
      </c>
      <c r="H138" s="81">
        <f t="shared" si="85"/>
        <v>5.9417917714285711</v>
      </c>
      <c r="I138" s="14">
        <v>29.9</v>
      </c>
      <c r="J138" s="92">
        <f t="shared" si="48"/>
        <v>0.31215599999999999</v>
      </c>
      <c r="K138" s="14">
        <v>36</v>
      </c>
      <c r="L138" s="78">
        <f t="shared" si="49"/>
        <v>0.37584000000000001</v>
      </c>
      <c r="M138" s="81">
        <f t="shared" si="50"/>
        <v>0.25590239999999997</v>
      </c>
      <c r="N138" s="14">
        <f t="shared" si="78"/>
        <v>98</v>
      </c>
      <c r="O138" s="78">
        <f t="shared" si="51"/>
        <v>0.40189800000000053</v>
      </c>
      <c r="P138" s="78">
        <f t="shared" si="52"/>
        <v>0.14599559999999986</v>
      </c>
      <c r="Q138" s="93">
        <f t="shared" si="53"/>
        <v>1.8762697799999992</v>
      </c>
      <c r="R138" s="80">
        <f t="shared" si="54"/>
        <v>12.851550183704173</v>
      </c>
      <c r="S138" s="80">
        <f t="shared" si="55"/>
        <v>2142.84486715918</v>
      </c>
      <c r="T138" s="69">
        <f t="shared" si="56"/>
        <v>64.238063999999937</v>
      </c>
      <c r="U138" s="78">
        <f t="shared" si="57"/>
        <v>1.7009701626000204</v>
      </c>
      <c r="V138" s="69">
        <f t="shared" si="58"/>
        <v>106.14053814624127</v>
      </c>
      <c r="W138" s="80">
        <f t="shared" ca="1" si="59"/>
        <v>2.5835322606754461</v>
      </c>
      <c r="X138" s="80">
        <f t="shared" ca="1" si="60"/>
        <v>34.258328604261131</v>
      </c>
      <c r="Y138" s="94">
        <f t="shared" ca="1" si="61"/>
        <v>1.1265340037571908E-7</v>
      </c>
      <c r="Z138" s="80">
        <f t="shared" ca="1" si="62"/>
        <v>14</v>
      </c>
      <c r="AA138" s="80">
        <f t="shared" ca="1" si="63"/>
        <v>79.599323999999967</v>
      </c>
      <c r="AB138" s="80">
        <f t="shared" ca="1" si="64"/>
        <v>24.832064814116077</v>
      </c>
      <c r="AC138" s="80">
        <f t="shared" si="65"/>
        <v>15.67713240223496</v>
      </c>
      <c r="AD138" s="69">
        <f t="shared" si="66"/>
        <v>668.9018823529409</v>
      </c>
      <c r="AE138" s="69">
        <f t="shared" si="86"/>
        <v>651.75220840336135</v>
      </c>
      <c r="AF138" s="69">
        <f t="shared" si="67"/>
        <v>608.75639999999987</v>
      </c>
      <c r="AG138" s="95">
        <f t="shared" si="87"/>
        <v>594.17917714285716</v>
      </c>
      <c r="AH138" s="93">
        <f t="shared" si="68"/>
        <v>17.429491926703509</v>
      </c>
      <c r="AI138" s="81">
        <f t="shared" si="69"/>
        <v>2.138119230990525</v>
      </c>
      <c r="AJ138" s="80">
        <f t="shared" si="70"/>
        <v>5.8440614399999982</v>
      </c>
      <c r="AK138" s="80">
        <f t="shared" si="71"/>
        <v>38.944091465770221</v>
      </c>
      <c r="AL138" s="78">
        <f t="shared" ca="1" si="79"/>
        <v>0.91167124088640206</v>
      </c>
      <c r="AM138" s="80">
        <f t="shared" ca="1" si="80"/>
        <v>32.688388393813341</v>
      </c>
      <c r="AN138" s="80">
        <f t="shared" si="81"/>
        <v>5.7429849056603759</v>
      </c>
      <c r="AO138" s="80">
        <f t="shared" si="82"/>
        <v>5.1277653918710353</v>
      </c>
      <c r="AP138" s="80">
        <f t="shared" si="83"/>
        <v>5.4902275300729961</v>
      </c>
      <c r="AQ138" s="80">
        <f t="shared" ca="1" si="84"/>
        <v>2.7684636639914477</v>
      </c>
      <c r="AR138" s="80">
        <f t="shared" si="72"/>
        <v>3.3276714378490859</v>
      </c>
      <c r="AS138" s="78">
        <f t="shared" si="73"/>
        <v>2.1094731910034827E-2</v>
      </c>
      <c r="AT138" s="96">
        <f t="shared" ca="1" si="74"/>
        <v>4</v>
      </c>
      <c r="AU138" s="97" t="str">
        <f t="shared" ca="1" si="75"/>
        <v>Silt mxture</v>
      </c>
      <c r="AV138" s="98">
        <f t="shared" si="76"/>
        <v>3</v>
      </c>
      <c r="AW138" s="99" t="str">
        <f t="shared" si="77"/>
        <v>Clay</v>
      </c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</row>
    <row r="139" spans="1:69">
      <c r="A139" s="25">
        <v>2.52</v>
      </c>
      <c r="C139" s="89">
        <f t="shared" si="44"/>
        <v>-8.2676160000000003</v>
      </c>
      <c r="D139" s="84">
        <f t="shared" si="45"/>
        <v>8.2676160000000003</v>
      </c>
      <c r="E139" s="90">
        <v>0.55410000000000004</v>
      </c>
      <c r="F139" s="91">
        <f t="shared" si="46"/>
        <v>5.7848040000000003</v>
      </c>
      <c r="G139" s="80">
        <f t="shared" si="47"/>
        <v>5.8593456000000002</v>
      </c>
      <c r="H139" s="81">
        <f t="shared" si="85"/>
        <v>5.888189828571428</v>
      </c>
      <c r="I139" s="14">
        <v>29.8</v>
      </c>
      <c r="J139" s="92">
        <f t="shared" si="48"/>
        <v>0.311112</v>
      </c>
      <c r="K139" s="14">
        <v>35.700000000000003</v>
      </c>
      <c r="L139" s="78">
        <f t="shared" si="49"/>
        <v>0.37270800000000004</v>
      </c>
      <c r="M139" s="81">
        <f t="shared" si="50"/>
        <v>0.25794961919999998</v>
      </c>
      <c r="N139" s="14">
        <f t="shared" si="78"/>
        <v>98</v>
      </c>
      <c r="O139" s="78">
        <f t="shared" si="51"/>
        <v>0.40511318400000057</v>
      </c>
      <c r="P139" s="78">
        <f t="shared" si="52"/>
        <v>0.14716356479999987</v>
      </c>
      <c r="Q139" s="93">
        <f t="shared" si="53"/>
        <v>1.7998966972800001</v>
      </c>
      <c r="R139" s="80">
        <f t="shared" si="54"/>
        <v>12.230586420804084</v>
      </c>
      <c r="S139" s="80">
        <f t="shared" si="55"/>
        <v>2062.5189702819334</v>
      </c>
      <c r="T139" s="69">
        <f t="shared" si="56"/>
        <v>64.751968511999948</v>
      </c>
      <c r="U139" s="78">
        <f t="shared" si="57"/>
        <v>1.6990838347611708</v>
      </c>
      <c r="V139" s="69">
        <f t="shared" si="58"/>
        <v>106.02283128909706</v>
      </c>
      <c r="W139" s="80">
        <f t="shared" ca="1" si="59"/>
        <v>2.5219011010252541</v>
      </c>
      <c r="X139" s="80">
        <f t="shared" ca="1" si="60"/>
        <v>34.103550685985503</v>
      </c>
      <c r="Y139" s="94">
        <f t="shared" ca="1" si="61"/>
        <v>9.6788271345631883E-8</v>
      </c>
      <c r="Z139" s="80">
        <f t="shared" ca="1" si="62"/>
        <v>14</v>
      </c>
      <c r="AA139" s="80">
        <f t="shared" ca="1" si="63"/>
        <v>76.359253824000007</v>
      </c>
      <c r="AB139" s="80">
        <f t="shared" ca="1" si="64"/>
        <v>20.466498956863269</v>
      </c>
      <c r="AC139" s="80">
        <f t="shared" si="65"/>
        <v>15.793281857964452</v>
      </c>
      <c r="AD139" s="69">
        <f t="shared" si="66"/>
        <v>641.67440188235287</v>
      </c>
      <c r="AE139" s="69">
        <f t="shared" si="86"/>
        <v>645.06784053781496</v>
      </c>
      <c r="AF139" s="69">
        <f t="shared" si="67"/>
        <v>585.93456000000003</v>
      </c>
      <c r="AG139" s="95">
        <f t="shared" si="87"/>
        <v>588.81898285714283</v>
      </c>
      <c r="AH139" s="93">
        <f t="shared" si="68"/>
        <v>16.904252307766875</v>
      </c>
      <c r="AI139" s="81">
        <f t="shared" si="69"/>
        <v>2.1140558834845531</v>
      </c>
      <c r="AJ139" s="80">
        <f t="shared" si="70"/>
        <v>5.6249717759999998</v>
      </c>
      <c r="AK139" s="80">
        <f t="shared" si="71"/>
        <v>37.062383093345701</v>
      </c>
      <c r="AL139" s="78">
        <f t="shared" ca="1" si="79"/>
        <v>0.91998821477078851</v>
      </c>
      <c r="AM139" s="80">
        <f t="shared" ca="1" si="80"/>
        <v>31.646288986139055</v>
      </c>
      <c r="AN139" s="80">
        <f t="shared" si="81"/>
        <v>5.5276845283018865</v>
      </c>
      <c r="AO139" s="80">
        <f t="shared" si="82"/>
        <v>5.3096714418074269</v>
      </c>
      <c r="AP139" s="80">
        <f t="shared" si="83"/>
        <v>5.7040473575594692</v>
      </c>
      <c r="AQ139" s="80">
        <f t="shared" ca="1" si="84"/>
        <v>2.7901483915639971</v>
      </c>
      <c r="AR139" s="80">
        <f t="shared" si="72"/>
        <v>3.3499714151598887</v>
      </c>
      <c r="AS139" s="78">
        <f t="shared" si="73"/>
        <v>2.104024398801858E-2</v>
      </c>
      <c r="AT139" s="96">
        <f t="shared" ca="1" si="74"/>
        <v>4</v>
      </c>
      <c r="AU139" s="97" t="str">
        <f t="shared" ca="1" si="75"/>
        <v>Silt mxture</v>
      </c>
      <c r="AV139" s="98">
        <f t="shared" si="76"/>
        <v>3</v>
      </c>
      <c r="AW139" s="99" t="str">
        <f t="shared" si="77"/>
        <v>Clay</v>
      </c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</row>
    <row r="140" spans="1:69">
      <c r="A140" s="25">
        <v>2.54</v>
      </c>
      <c r="C140" s="89">
        <f t="shared" si="44"/>
        <v>-8.3332320000000006</v>
      </c>
      <c r="D140" s="84">
        <f t="shared" si="45"/>
        <v>8.3332320000000006</v>
      </c>
      <c r="E140" s="90">
        <v>0.54420000000000002</v>
      </c>
      <c r="F140" s="91">
        <f t="shared" si="46"/>
        <v>5.6814479999999996</v>
      </c>
      <c r="G140" s="80">
        <f t="shared" si="47"/>
        <v>5.7566159999999993</v>
      </c>
      <c r="H140" s="81">
        <f t="shared" si="85"/>
        <v>5.8189278857142854</v>
      </c>
      <c r="I140" s="14">
        <v>28.7</v>
      </c>
      <c r="J140" s="92">
        <f t="shared" si="48"/>
        <v>0.29962800000000001</v>
      </c>
      <c r="K140" s="14">
        <v>36</v>
      </c>
      <c r="L140" s="78">
        <f t="shared" si="49"/>
        <v>0.37584000000000001</v>
      </c>
      <c r="M140" s="81">
        <f t="shared" si="50"/>
        <v>0.25999683839999999</v>
      </c>
      <c r="N140" s="14">
        <f t="shared" si="78"/>
        <v>98</v>
      </c>
      <c r="O140" s="78">
        <f t="shared" si="51"/>
        <v>0.40832836800000061</v>
      </c>
      <c r="P140" s="78">
        <f t="shared" si="52"/>
        <v>0.14833152959999987</v>
      </c>
      <c r="Q140" s="93">
        <f t="shared" si="53"/>
        <v>1.7649349185599998</v>
      </c>
      <c r="R140" s="80">
        <f t="shared" si="54"/>
        <v>11.898582339974746</v>
      </c>
      <c r="S140" s="80">
        <f t="shared" si="55"/>
        <v>2099.9716636865001</v>
      </c>
      <c r="T140" s="69">
        <f t="shared" si="56"/>
        <v>65.265873023999944</v>
      </c>
      <c r="U140" s="78">
        <f t="shared" si="57"/>
        <v>1.6939821887019861</v>
      </c>
      <c r="V140" s="69">
        <f t="shared" si="58"/>
        <v>105.70448857500394</v>
      </c>
      <c r="W140" s="80">
        <f t="shared" ca="1" si="59"/>
        <v>2.4812249329097962</v>
      </c>
      <c r="X140" s="80">
        <f t="shared" ca="1" si="60"/>
        <v>33.983494499683076</v>
      </c>
      <c r="Y140" s="94">
        <f t="shared" ca="1" si="61"/>
        <v>9.5308707576180775E-8</v>
      </c>
      <c r="Z140" s="80">
        <f t="shared" ca="1" si="62"/>
        <v>14</v>
      </c>
      <c r="AA140" s="80">
        <f t="shared" ca="1" si="63"/>
        <v>74.876026847999981</v>
      </c>
      <c r="AB140" s="80">
        <f t="shared" ca="1" si="64"/>
        <v>19.762164961815575</v>
      </c>
      <c r="AC140" s="80">
        <f t="shared" si="65"/>
        <v>15.738573478154578</v>
      </c>
      <c r="AD140" s="69">
        <f t="shared" si="66"/>
        <v>629.21030964705869</v>
      </c>
      <c r="AE140" s="69">
        <f t="shared" si="86"/>
        <v>636.54111973109229</v>
      </c>
      <c r="AF140" s="69">
        <f t="shared" si="67"/>
        <v>575.66159999999991</v>
      </c>
      <c r="AG140" s="95">
        <f t="shared" si="87"/>
        <v>581.89278857142858</v>
      </c>
      <c r="AH140" s="93">
        <f t="shared" si="68"/>
        <v>17.121377385790375</v>
      </c>
      <c r="AI140" s="81">
        <f t="shared" si="69"/>
        <v>2.0199886080052951</v>
      </c>
      <c r="AJ140" s="80">
        <f t="shared" si="70"/>
        <v>5.5263513599999987</v>
      </c>
      <c r="AK140" s="80">
        <f t="shared" si="71"/>
        <v>36.056310121135589</v>
      </c>
      <c r="AL140" s="78">
        <f t="shared" ca="1" si="79"/>
        <v>0.9208817772801936</v>
      </c>
      <c r="AM140" s="80">
        <f t="shared" ca="1" si="80"/>
        <v>30.860900254977199</v>
      </c>
      <c r="AN140" s="80">
        <f t="shared" si="81"/>
        <v>5.4307698113207534</v>
      </c>
      <c r="AO140" s="80">
        <f t="shared" si="82"/>
        <v>5.2049328980776215</v>
      </c>
      <c r="AP140" s="80">
        <f t="shared" si="83"/>
        <v>5.6023164911187422</v>
      </c>
      <c r="AQ140" s="80">
        <f t="shared" ca="1" si="84"/>
        <v>2.7923490997796399</v>
      </c>
      <c r="AR140" s="80">
        <f t="shared" si="72"/>
        <v>3.3512216820949412</v>
      </c>
      <c r="AS140" s="78">
        <f t="shared" si="73"/>
        <v>2.165986004695868E-2</v>
      </c>
      <c r="AT140" s="96">
        <f t="shared" ca="1" si="74"/>
        <v>4</v>
      </c>
      <c r="AU140" s="97" t="str">
        <f t="shared" ca="1" si="75"/>
        <v>Silt mxture</v>
      </c>
      <c r="AV140" s="98">
        <f t="shared" si="76"/>
        <v>3</v>
      </c>
      <c r="AW140" s="99" t="str">
        <f t="shared" si="77"/>
        <v>Clay</v>
      </c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</row>
    <row r="141" spans="1:69">
      <c r="A141" s="25">
        <v>2.56</v>
      </c>
      <c r="C141" s="89">
        <f t="shared" ref="C141:C204" si="88">$N$2-D141</f>
        <v>-8.398848000000001</v>
      </c>
      <c r="D141" s="84">
        <f t="shared" ref="D141:D204" si="89">A141*$D$11</f>
        <v>8.398848000000001</v>
      </c>
      <c r="E141" s="90">
        <v>0.54420000000000002</v>
      </c>
      <c r="F141" s="91">
        <f t="shared" ref="F141:F204" si="90">$F$11*E141</f>
        <v>5.6814479999999996</v>
      </c>
      <c r="G141" s="80">
        <f t="shared" ref="G141:G204" si="91">F141+((1-$Q$1)*L141)</f>
        <v>5.7572424</v>
      </c>
      <c r="H141" s="81">
        <f t="shared" si="85"/>
        <v>5.7469217142857145</v>
      </c>
      <c r="I141" s="14">
        <v>28.6</v>
      </c>
      <c r="J141" s="92">
        <f t="shared" ref="J141:J204" si="92">$J$11*I141</f>
        <v>0.29858400000000002</v>
      </c>
      <c r="K141" s="14">
        <v>36.299999999999997</v>
      </c>
      <c r="L141" s="78">
        <f t="shared" ref="L141:L204" si="93">$L$11*K141</f>
        <v>0.37897199999999998</v>
      </c>
      <c r="M141" s="81">
        <f t="shared" ref="M141:M204" si="94">IF(D141&gt;$N$3,(62.4/$M$11)*ABS(D141-$N$3),0)</f>
        <v>0.26204405759999999</v>
      </c>
      <c r="N141" s="14">
        <f t="shared" si="78"/>
        <v>98</v>
      </c>
      <c r="O141" s="78">
        <f t="shared" ref="O141:O204" si="95">(D141-D140)*(N141/2000)+O140</f>
        <v>0.41154355200000065</v>
      </c>
      <c r="P141" s="78">
        <f t="shared" ref="P141:P204" si="96">IF(D141&gt;$N$3,(((N141-62.4)/$P$11)*(D141-D140))+P140,O141)</f>
        <v>0.14949949439999988</v>
      </c>
      <c r="Q141" s="93">
        <f t="shared" ref="Q141:Q204" si="97">$Q$11*(G141-O141)</f>
        <v>1.7640806198399999</v>
      </c>
      <c r="R141" s="80">
        <f t="shared" ref="R141:R204" si="98">Q141/P141</f>
        <v>11.799910273408933</v>
      </c>
      <c r="S141" s="80">
        <f t="shared" ref="S141:S204" si="99">AD141/J141</f>
        <v>2106.2941980264495</v>
      </c>
      <c r="T141" s="69">
        <f t="shared" ref="T141:T204" si="100">$T$11*P141*2000</f>
        <v>65.779777535999955</v>
      </c>
      <c r="U141" s="78">
        <f t="shared" ref="U141:U204" si="101">MAX(1.4,(0.27*(LOG(AO141))+0.36*(LOG(AN141))+1.236))</f>
        <v>1.6935771584532362</v>
      </c>
      <c r="V141" s="69">
        <f t="shared" ref="V141:V204" si="102">62.4*U141</f>
        <v>105.67921468748193</v>
      </c>
      <c r="W141" s="80">
        <f t="shared" ref="W141:W204" ca="1" si="103">AN141/(10^(1.1268-0.2817*AQ141))</f>
        <v>2.4833566923141261</v>
      </c>
      <c r="X141" s="80">
        <f t="shared" ref="X141:X204" ca="1" si="104">17.6+11*LOG(AM141)</f>
        <v>33.951314957391844</v>
      </c>
      <c r="Y141" s="94">
        <f t="shared" ref="Y141:Y204" ca="1" si="105">IF(AND(AQ141&gt;1,AQ141&lt;=3.27),$Y$11*10^(0.952-3.04*AQ141),IF(AND(AQ141&gt;3.27,AQ141&lt;4),$Y$11*10^(-4.52-1.37*AQ141),"N/A"))</f>
        <v>9.454044049084288E-8</v>
      </c>
      <c r="Z141" s="80">
        <f t="shared" ref="Z141:Z204" ca="1" si="106">IF(AND(AQ141&gt;2.2,AM141&lt;14), AM141, IF(AND(AQ141&gt;2.2,AM141&gt;14), 14, IF(AQ141&lt;2.2, 0.0188*(10^(0.55*AQ141+1.68)), "N/A")))</f>
        <v>14</v>
      </c>
      <c r="AA141" s="80">
        <f t="shared" ref="AA141:AA204" ca="1" si="107">Z141*(G141-O141)</f>
        <v>74.839783871999998</v>
      </c>
      <c r="AB141" s="80">
        <f t="shared" ref="AB141:AB204" ca="1" si="108">$AB$11*Y141*AA141*2000/62.4</f>
        <v>19.593376985072375</v>
      </c>
      <c r="AC141" s="80">
        <f t="shared" ref="AC141:AC204" si="109">10.5+7*LOG(AP141)</f>
        <v>15.729434299825829</v>
      </c>
      <c r="AD141" s="69">
        <f t="shared" ref="AD141:AD204" si="110">$AD$11*(G141-O141)/$Q$2</f>
        <v>628.9057468235294</v>
      </c>
      <c r="AE141" s="69">
        <f t="shared" si="86"/>
        <v>627.69154850420159</v>
      </c>
      <c r="AF141" s="69">
        <f t="shared" ref="AF141:AF204" si="111">$AF$11*G141/$Q$3</f>
        <v>575.72424000000001</v>
      </c>
      <c r="AG141" s="95">
        <f t="shared" si="87"/>
        <v>574.69217142857144</v>
      </c>
      <c r="AH141" s="93">
        <f t="shared" ref="AH141:AH204" si="112">(AK141+10)/((J141/P141)+0.67)</f>
        <v>17.155402529979806</v>
      </c>
      <c r="AI141" s="81">
        <f t="shared" ref="AI141:AI204" si="113">J141/P141</f>
        <v>1.9972241457961764</v>
      </c>
      <c r="AJ141" s="80">
        <f t="shared" ref="AJ141:AJ204" si="114">$AJ$11*G141</f>
        <v>5.5269527040000002</v>
      </c>
      <c r="AK141" s="80">
        <f t="shared" ref="AK141:AK204" si="115">(G141-O141)/P141</f>
        <v>35.75730385881495</v>
      </c>
      <c r="AL141" s="78">
        <f t="shared" ca="1" si="79"/>
        <v>0.92137739605945457</v>
      </c>
      <c r="AM141" s="80">
        <f t="shared" ca="1" si="80"/>
        <v>30.653719423542071</v>
      </c>
      <c r="AN141" s="80">
        <f t="shared" si="81"/>
        <v>5.4313607547169811</v>
      </c>
      <c r="AO141" s="80">
        <f t="shared" si="82"/>
        <v>5.1862329090051871</v>
      </c>
      <c r="AP141" s="80">
        <f t="shared" si="83"/>
        <v>5.5854998287400726</v>
      </c>
      <c r="AQ141" s="80">
        <f t="shared" ca="1" si="84"/>
        <v>2.7935053362626201</v>
      </c>
      <c r="AR141" s="80">
        <f t="shared" ref="AR141:AR204" si="116">SQRT(((3.47-LOG(AN141))^2)+((LOG(AO141)+1.22)^2))</f>
        <v>3.3502801404890206</v>
      </c>
      <c r="AS141" s="78">
        <f t="shared" ref="AS141:AS204" si="117">(L141-M141)/(G141-O141)</f>
        <v>2.1873275267600707E-2</v>
      </c>
      <c r="AT141" s="96">
        <f t="shared" ref="AT141:AT204" ca="1" si="118">IF(AND((0.005*(AP141-1)-0.0003*((AP141-1)^2)-0.002)&gt;0,AM141&gt;(1/(0.005*(AP141-1)-0.0003*((AP141-1)^2)-0.002)),AP141&gt;=4.5),9,IF(AND((0.005*(AP141-1)-0.0003*((AP141-1)^2)-0.002)&gt;0,AM141&gt;(1/(0.005*(AP141-1)-0.0003*((AP141-1)^2)-0.002)),AP141&lt;4.5),8,IF(AM141&lt;12*EXP(-1.4*AP141),1,IF(AQ141&gt;3.6,2,IF(AQ141&gt;2.95,3,IF(AQ141&gt;2.6,4,IF(AQ141&gt;2.05,5,IF(AQ141&gt;1.31,6,7))))))))</f>
        <v>4</v>
      </c>
      <c r="AU141" s="97" t="str">
        <f t="shared" ref="AU141:AU204" ca="1" si="119">IF(AT141=9,"Very stiff fine-grained",IF(AT141=8,"Very stiff sand to clayey sand",IF(AT141=1,"Sensitive fine-grained", IF(AT141=2,"Organic",IF(AT141=3,"Clay",IF(AT141=4,"Silt mxture",IF(AT141=5,"Sand mixture",IF(AT141=6,"Sand","Gravelly sand to sand"))))))))</f>
        <v>Silt mxture</v>
      </c>
      <c r="AV141" s="98">
        <f t="shared" ref="AV141:AV204" si="120">IF(AND((0.005*(AO141-1)-0.0003*((AO141-1)^2)-0.002)&gt;0,AN141&gt;(1/(0.005*(AO141-1)-0.0003*((AO141-1)^2)-0.002)),AO141&gt;=4.5),9,IF(AND((0.005*(AO141-1)-0.0003*((AO141-1)^2)-0.002)&gt;0,AN141&gt;(1/(0.005*(AO141-1)-0.0003*((AO141-1)^2)-0.002)),AO141&lt;4.5),8,IF(AN141&lt;12*EXP(-1.4*AO141),1,IF(AR141&gt;3.6,2,IF(AR141&gt;2.95,3,IF(AR141&gt;2.6,4,IF(AR141&gt;2.05,5,IF(AR141&gt;1.31,6,7))))))))</f>
        <v>3</v>
      </c>
      <c r="AW141" s="99" t="str">
        <f t="shared" ref="AW141:AW204" si="121">IF(AV141=9,"Very stiff fine-grained",IF(AV141=8,"Very stiff sand to clayey sand",IF(AV141=1,"Sensitive fine-grained", IF(AV141=2,"Organic",IF(AV141=3,"Clay",IF(AV141=4,"Silt mxture",IF(AV141=5,"Sand mixture",IF(AV141=6,"Sand","Gravelly sand to sand"))))))))</f>
        <v>Clay</v>
      </c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</row>
    <row r="142" spans="1:69">
      <c r="A142" s="25">
        <v>2.58</v>
      </c>
      <c r="C142" s="89">
        <f t="shared" si="88"/>
        <v>-8.4644640000000013</v>
      </c>
      <c r="D142" s="84">
        <f t="shared" si="89"/>
        <v>8.4644640000000013</v>
      </c>
      <c r="E142" s="90">
        <v>0.53300000000000003</v>
      </c>
      <c r="F142" s="91">
        <f t="shared" si="90"/>
        <v>5.5645199999999999</v>
      </c>
      <c r="G142" s="80">
        <f t="shared" si="91"/>
        <v>5.6407319999999999</v>
      </c>
      <c r="H142" s="81">
        <f t="shared" si="85"/>
        <v>5.6656090285714287</v>
      </c>
      <c r="I142" s="14">
        <v>28.9</v>
      </c>
      <c r="J142" s="92">
        <f t="shared" si="92"/>
        <v>0.30171599999999998</v>
      </c>
      <c r="K142" s="14">
        <v>36.5</v>
      </c>
      <c r="L142" s="78">
        <f t="shared" si="93"/>
        <v>0.38106000000000001</v>
      </c>
      <c r="M142" s="81">
        <f t="shared" si="94"/>
        <v>0.26409127680000005</v>
      </c>
      <c r="N142" s="14">
        <f t="shared" ref="N142:N205" si="122">IF(C142&gt;-11.5,98,IF(C142&gt;-26.5,115,IF(C142&gt;-39.5,117,IF(C142&gt;-49.5,120,119))))</f>
        <v>98</v>
      </c>
      <c r="O142" s="78">
        <f t="shared" si="95"/>
        <v>0.41475873600000068</v>
      </c>
      <c r="P142" s="78">
        <f t="shared" si="96"/>
        <v>0.15066745919999988</v>
      </c>
      <c r="Q142" s="93">
        <f t="shared" si="97"/>
        <v>1.7245711771199999</v>
      </c>
      <c r="R142" s="80">
        <f t="shared" si="98"/>
        <v>11.446208665606814</v>
      </c>
      <c r="S142" s="80">
        <f t="shared" si="99"/>
        <v>2037.7453764467243</v>
      </c>
      <c r="T142" s="69">
        <f t="shared" si="100"/>
        <v>66.293682047999937</v>
      </c>
      <c r="U142" s="78">
        <f t="shared" si="101"/>
        <v>1.6940016326473257</v>
      </c>
      <c r="V142" s="69">
        <f t="shared" si="102"/>
        <v>105.70570187719312</v>
      </c>
      <c r="W142" s="80">
        <f t="shared" ca="1" si="103"/>
        <v>2.4579870219311908</v>
      </c>
      <c r="X142" s="80">
        <f t="shared" ca="1" si="104"/>
        <v>33.865074413930643</v>
      </c>
      <c r="Y142" s="94">
        <f t="shared" ca="1" si="105"/>
        <v>8.4707859694996844E-8</v>
      </c>
      <c r="Z142" s="80">
        <f t="shared" ca="1" si="106"/>
        <v>14</v>
      </c>
      <c r="AA142" s="80">
        <f t="shared" ca="1" si="107"/>
        <v>73.163625695999997</v>
      </c>
      <c r="AB142" s="80">
        <f t="shared" ca="1" si="108"/>
        <v>17.162402234494248</v>
      </c>
      <c r="AC142" s="80">
        <f t="shared" si="109"/>
        <v>15.830018105088509</v>
      </c>
      <c r="AD142" s="69">
        <f t="shared" si="110"/>
        <v>614.82038399999988</v>
      </c>
      <c r="AE142" s="69">
        <f t="shared" si="86"/>
        <v>617.74709324369735</v>
      </c>
      <c r="AF142" s="69">
        <f t="shared" si="111"/>
        <v>564.07320000000004</v>
      </c>
      <c r="AG142" s="95">
        <f t="shared" si="87"/>
        <v>566.56090285714288</v>
      </c>
      <c r="AH142" s="93">
        <f t="shared" si="112"/>
        <v>16.720296006833035</v>
      </c>
      <c r="AI142" s="81">
        <f t="shared" si="113"/>
        <v>2.0025292893503592</v>
      </c>
      <c r="AJ142" s="80">
        <f t="shared" si="114"/>
        <v>5.4151027199999993</v>
      </c>
      <c r="AK142" s="80">
        <f t="shared" si="115"/>
        <v>34.685480804869137</v>
      </c>
      <c r="AL142" s="78">
        <f t="shared" ca="1" si="79"/>
        <v>0.92740991663441064</v>
      </c>
      <c r="AM142" s="80">
        <f t="shared" ca="1" si="80"/>
        <v>30.105311730336489</v>
      </c>
      <c r="AN142" s="80">
        <f t="shared" si="81"/>
        <v>5.3214452830188677</v>
      </c>
      <c r="AO142" s="80">
        <f t="shared" si="82"/>
        <v>5.3488802517120115</v>
      </c>
      <c r="AP142" s="80">
        <f t="shared" si="83"/>
        <v>5.7733934859258023</v>
      </c>
      <c r="AQ142" s="80">
        <f t="shared" ca="1" si="84"/>
        <v>2.8091941233904705</v>
      </c>
      <c r="AR142" s="80">
        <f t="shared" si="116"/>
        <v>3.3652788564789113</v>
      </c>
      <c r="AS142" s="78">
        <f t="shared" si="117"/>
        <v>2.2382189362842475E-2</v>
      </c>
      <c r="AT142" s="96">
        <f t="shared" ca="1" si="118"/>
        <v>4</v>
      </c>
      <c r="AU142" s="97" t="str">
        <f t="shared" ca="1" si="119"/>
        <v>Silt mxture</v>
      </c>
      <c r="AV142" s="98">
        <f t="shared" si="120"/>
        <v>3</v>
      </c>
      <c r="AW142" s="99" t="str">
        <f t="shared" si="121"/>
        <v>Clay</v>
      </c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</row>
    <row r="143" spans="1:69">
      <c r="A143" s="25">
        <v>2.6</v>
      </c>
      <c r="C143" s="89">
        <f t="shared" si="88"/>
        <v>-8.5300799999999999</v>
      </c>
      <c r="D143" s="84">
        <f t="shared" si="89"/>
        <v>8.5300799999999999</v>
      </c>
      <c r="E143" s="90">
        <v>0.5262</v>
      </c>
      <c r="F143" s="91">
        <f t="shared" si="90"/>
        <v>5.4935279999999995</v>
      </c>
      <c r="G143" s="80">
        <f t="shared" si="91"/>
        <v>5.5699487999999997</v>
      </c>
      <c r="H143" s="81">
        <f t="shared" si="85"/>
        <v>5.5900234285714285</v>
      </c>
      <c r="I143" s="14">
        <v>28.8</v>
      </c>
      <c r="J143" s="92">
        <f t="shared" si="92"/>
        <v>0.30067199999999999</v>
      </c>
      <c r="K143" s="14">
        <v>36.6</v>
      </c>
      <c r="L143" s="78">
        <f t="shared" si="93"/>
        <v>0.382104</v>
      </c>
      <c r="M143" s="81">
        <f t="shared" si="94"/>
        <v>0.266138496</v>
      </c>
      <c r="N143" s="14">
        <f t="shared" si="122"/>
        <v>98</v>
      </c>
      <c r="O143" s="78">
        <f t="shared" si="95"/>
        <v>0.41797392000000061</v>
      </c>
      <c r="P143" s="78">
        <f t="shared" si="96"/>
        <v>0.15183542399999986</v>
      </c>
      <c r="Q143" s="93">
        <f t="shared" si="97"/>
        <v>1.7001517103999999</v>
      </c>
      <c r="R143" s="80">
        <f t="shared" si="98"/>
        <v>11.197332385359569</v>
      </c>
      <c r="S143" s="80">
        <f t="shared" si="99"/>
        <v>2015.8667643302529</v>
      </c>
      <c r="T143" s="69">
        <f t="shared" si="100"/>
        <v>66.807586559999933</v>
      </c>
      <c r="U143" s="78">
        <f t="shared" si="101"/>
        <v>1.6931016031164763</v>
      </c>
      <c r="V143" s="69">
        <f t="shared" si="102"/>
        <v>105.64954003446812</v>
      </c>
      <c r="W143" s="80">
        <f t="shared" ca="1" si="103"/>
        <v>2.4398291279190958</v>
      </c>
      <c r="X143" s="80">
        <f t="shared" ca="1" si="104"/>
        <v>33.791672809540742</v>
      </c>
      <c r="Y143" s="94">
        <f t="shared" ca="1" si="105"/>
        <v>8.0073813155527904E-8</v>
      </c>
      <c r="Z143" s="80">
        <f t="shared" ca="1" si="106"/>
        <v>14</v>
      </c>
      <c r="AA143" s="80">
        <f t="shared" ca="1" si="107"/>
        <v>72.127648319999992</v>
      </c>
      <c r="AB143" s="80">
        <f t="shared" ca="1" si="108"/>
        <v>15.993791542864539</v>
      </c>
      <c r="AC143" s="80">
        <f t="shared" si="109"/>
        <v>15.862834747211657</v>
      </c>
      <c r="AD143" s="69">
        <f t="shared" si="110"/>
        <v>606.11469176470575</v>
      </c>
      <c r="AE143" s="69">
        <f t="shared" si="86"/>
        <v>608.47641277310902</v>
      </c>
      <c r="AF143" s="69">
        <f t="shared" si="111"/>
        <v>556.99487999999997</v>
      </c>
      <c r="AG143" s="95">
        <f t="shared" si="87"/>
        <v>559.00234285714282</v>
      </c>
      <c r="AH143" s="93">
        <f t="shared" si="112"/>
        <v>16.576293179377544</v>
      </c>
      <c r="AI143" s="81">
        <f t="shared" si="113"/>
        <v>1.9802493520879572</v>
      </c>
      <c r="AJ143" s="80">
        <f t="shared" si="114"/>
        <v>5.3471508479999992</v>
      </c>
      <c r="AK143" s="80">
        <f t="shared" si="115"/>
        <v>33.931310258665356</v>
      </c>
      <c r="AL143" s="78">
        <f t="shared" ref="AL143:AL206" ca="1" si="123">MIN(1,((0.381*AQ143)+(0.05*(P143/1.06)-0.15)))</f>
        <v>0.93052719633517078</v>
      </c>
      <c r="AM143" s="80">
        <f t="shared" ref="AM143:AM206" ca="1" si="124">((G143-O143)/1.06)*((1.06/P143)^AL143)</f>
        <v>29.646283368271643</v>
      </c>
      <c r="AN143" s="80">
        <f t="shared" ref="AN143:AN206" si="125">G143/1.06</f>
        <v>5.2546686792452828</v>
      </c>
      <c r="AO143" s="80">
        <f t="shared" ref="AO143:AO206" si="126">100*(J143/G143)</f>
        <v>5.3981106612685563</v>
      </c>
      <c r="AP143" s="80">
        <f t="shared" ref="AP143:AP206" si="127">100*(J143/(G143-O143))</f>
        <v>5.8360533000114323</v>
      </c>
      <c r="AQ143" s="80">
        <f t="shared" ref="AQ143:AQ206" ca="1" si="128">SQRT(((3.47-LOG(AM143))^2)+((LOG(AP143)+1.22)^2))</f>
        <v>2.8172313596674119</v>
      </c>
      <c r="AR143" s="80">
        <f t="shared" si="116"/>
        <v>3.3720541098978827</v>
      </c>
      <c r="AS143" s="78">
        <f t="shared" si="117"/>
        <v>2.2508942046705012E-2</v>
      </c>
      <c r="AT143" s="96">
        <f t="shared" ca="1" si="118"/>
        <v>4</v>
      </c>
      <c r="AU143" s="97" t="str">
        <f t="shared" ca="1" si="119"/>
        <v>Silt mxture</v>
      </c>
      <c r="AV143" s="98">
        <f t="shared" si="120"/>
        <v>3</v>
      </c>
      <c r="AW143" s="99" t="str">
        <f t="shared" si="121"/>
        <v>Clay</v>
      </c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</row>
    <row r="144" spans="1:69">
      <c r="A144" s="25">
        <v>2.62</v>
      </c>
      <c r="C144" s="89">
        <f t="shared" si="88"/>
        <v>-8.5956960000000002</v>
      </c>
      <c r="D144" s="84">
        <f t="shared" si="89"/>
        <v>8.5956960000000002</v>
      </c>
      <c r="E144" s="90">
        <v>0.52490000000000003</v>
      </c>
      <c r="F144" s="91">
        <f t="shared" si="90"/>
        <v>5.4799560000000005</v>
      </c>
      <c r="G144" s="80">
        <f t="shared" si="91"/>
        <v>5.5570032000000005</v>
      </c>
      <c r="H144" s="81">
        <f t="shared" ref="H144:H207" si="129">AVERAGE(G141:G147)</f>
        <v>5.508651085714285</v>
      </c>
      <c r="I144" s="14">
        <v>28.6</v>
      </c>
      <c r="J144" s="92">
        <f t="shared" si="92"/>
        <v>0.29858400000000002</v>
      </c>
      <c r="K144" s="14">
        <v>36.9</v>
      </c>
      <c r="L144" s="78">
        <f t="shared" si="93"/>
        <v>0.38523599999999997</v>
      </c>
      <c r="M144" s="81">
        <f t="shared" si="94"/>
        <v>0.26818571520000001</v>
      </c>
      <c r="N144" s="14">
        <f t="shared" si="122"/>
        <v>98</v>
      </c>
      <c r="O144" s="78">
        <f t="shared" si="95"/>
        <v>0.42118910400000065</v>
      </c>
      <c r="P144" s="78">
        <f t="shared" si="96"/>
        <v>0.15300338879999986</v>
      </c>
      <c r="Q144" s="93">
        <f t="shared" si="97"/>
        <v>1.6948186516800001</v>
      </c>
      <c r="R144" s="80">
        <f t="shared" si="98"/>
        <v>11.077000744705085</v>
      </c>
      <c r="S144" s="80">
        <f t="shared" si="99"/>
        <v>2023.596117202608</v>
      </c>
      <c r="T144" s="69">
        <f t="shared" si="100"/>
        <v>67.321491071999944</v>
      </c>
      <c r="U144" s="78">
        <f t="shared" si="101"/>
        <v>1.6921935103080616</v>
      </c>
      <c r="V144" s="69">
        <f t="shared" si="102"/>
        <v>105.59287504322305</v>
      </c>
      <c r="W144" s="80">
        <f t="shared" ca="1" si="103"/>
        <v>2.4366843891858743</v>
      </c>
      <c r="X144" s="80">
        <f t="shared" ca="1" si="104"/>
        <v>33.748742286530998</v>
      </c>
      <c r="Y144" s="94">
        <f t="shared" ca="1" si="105"/>
        <v>7.9182587653563051E-8</v>
      </c>
      <c r="Z144" s="80">
        <f t="shared" ca="1" si="106"/>
        <v>14</v>
      </c>
      <c r="AA144" s="80">
        <f t="shared" ca="1" si="107"/>
        <v>71.901397344000003</v>
      </c>
      <c r="AB144" s="80">
        <f t="shared" ca="1" si="108"/>
        <v>15.766168701059851</v>
      </c>
      <c r="AC144" s="80">
        <f t="shared" si="109"/>
        <v>15.85120065798997</v>
      </c>
      <c r="AD144" s="69">
        <f t="shared" si="110"/>
        <v>604.21342305882354</v>
      </c>
      <c r="AE144" s="69">
        <f t="shared" ref="AE144:AE207" si="130">AVERAGE(AD141:AD147)</f>
        <v>598.52493902520996</v>
      </c>
      <c r="AF144" s="69">
        <f t="shared" si="111"/>
        <v>555.70032000000003</v>
      </c>
      <c r="AG144" s="95">
        <f t="shared" ref="AG144:AG207" si="131">AVERAGE(AF141:AF147)</f>
        <v>550.86510857142855</v>
      </c>
      <c r="AH144" s="93">
        <f t="shared" si="112"/>
        <v>16.6190724629699</v>
      </c>
      <c r="AI144" s="81">
        <f t="shared" si="113"/>
        <v>1.9514861882588597</v>
      </c>
      <c r="AJ144" s="80">
        <f t="shared" si="114"/>
        <v>5.3347230720000001</v>
      </c>
      <c r="AK144" s="80">
        <f t="shared" si="115"/>
        <v>33.566668923348736</v>
      </c>
      <c r="AL144" s="78">
        <f t="shared" ca="1" si="123"/>
        <v>0.9311914904826738</v>
      </c>
      <c r="AM144" s="80">
        <f t="shared" ca="1" si="124"/>
        <v>29.38106138867402</v>
      </c>
      <c r="AN144" s="80">
        <f t="shared" si="125"/>
        <v>5.2424558490566042</v>
      </c>
      <c r="AO144" s="80">
        <f t="shared" si="126"/>
        <v>5.3731118959945885</v>
      </c>
      <c r="AP144" s="80">
        <f t="shared" si="127"/>
        <v>5.8137618383140177</v>
      </c>
      <c r="AQ144" s="80">
        <f t="shared" ca="1" si="128"/>
        <v>2.8188303136523403</v>
      </c>
      <c r="AR144" s="80">
        <f t="shared" si="116"/>
        <v>3.3717117195565947</v>
      </c>
      <c r="AS144" s="78">
        <f t="shared" si="117"/>
        <v>2.2790989434598872E-2</v>
      </c>
      <c r="AT144" s="96">
        <f t="shared" ca="1" si="118"/>
        <v>4</v>
      </c>
      <c r="AU144" s="97" t="str">
        <f t="shared" ca="1" si="119"/>
        <v>Silt mxture</v>
      </c>
      <c r="AV144" s="98">
        <f t="shared" si="120"/>
        <v>3</v>
      </c>
      <c r="AW144" s="99" t="str">
        <f t="shared" si="121"/>
        <v>Clay</v>
      </c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</row>
    <row r="145" spans="1:69">
      <c r="A145" s="25">
        <v>2.64</v>
      </c>
      <c r="C145" s="89">
        <f t="shared" si="88"/>
        <v>-8.6613120000000006</v>
      </c>
      <c r="D145" s="84">
        <f t="shared" si="89"/>
        <v>8.6613120000000006</v>
      </c>
      <c r="E145" s="90">
        <v>0.5212</v>
      </c>
      <c r="F145" s="91">
        <f t="shared" si="90"/>
        <v>5.4413279999999995</v>
      </c>
      <c r="G145" s="80">
        <f t="shared" si="91"/>
        <v>5.5183751999999995</v>
      </c>
      <c r="H145" s="81">
        <f t="shared" si="129"/>
        <v>5.4169282285714289</v>
      </c>
      <c r="I145" s="14">
        <v>27.2</v>
      </c>
      <c r="J145" s="92">
        <f t="shared" si="92"/>
        <v>0.283968</v>
      </c>
      <c r="K145" s="14">
        <v>36.9</v>
      </c>
      <c r="L145" s="78">
        <f t="shared" si="93"/>
        <v>0.38523599999999997</v>
      </c>
      <c r="M145" s="81">
        <f t="shared" si="94"/>
        <v>0.27023293440000001</v>
      </c>
      <c r="N145" s="14">
        <f t="shared" si="122"/>
        <v>98</v>
      </c>
      <c r="O145" s="78">
        <f t="shared" si="95"/>
        <v>0.42440428800000068</v>
      </c>
      <c r="P145" s="78">
        <f t="shared" si="96"/>
        <v>0.15417135359999987</v>
      </c>
      <c r="Q145" s="93">
        <f t="shared" si="97"/>
        <v>1.6810104009599998</v>
      </c>
      <c r="R145" s="80">
        <f t="shared" si="98"/>
        <v>10.903519763609323</v>
      </c>
      <c r="S145" s="80">
        <f t="shared" si="99"/>
        <v>2110.4162987710292</v>
      </c>
      <c r="T145" s="69">
        <f t="shared" si="100"/>
        <v>67.83539558399994</v>
      </c>
      <c r="U145" s="78">
        <f t="shared" si="101"/>
        <v>1.686035637508561</v>
      </c>
      <c r="V145" s="69">
        <f t="shared" si="102"/>
        <v>105.20862378053421</v>
      </c>
      <c r="W145" s="80">
        <f t="shared" ca="1" si="103"/>
        <v>2.4093976575594467</v>
      </c>
      <c r="X145" s="80">
        <f t="shared" ca="1" si="104"/>
        <v>33.653152151124928</v>
      </c>
      <c r="Y145" s="94">
        <f t="shared" ca="1" si="105"/>
        <v>8.2931009594295147E-8</v>
      </c>
      <c r="Z145" s="80">
        <f t="shared" ca="1" si="106"/>
        <v>14</v>
      </c>
      <c r="AA145" s="80">
        <f t="shared" ca="1" si="107"/>
        <v>71.315592767999988</v>
      </c>
      <c r="AB145" s="80">
        <f t="shared" ca="1" si="108"/>
        <v>16.377989837720822</v>
      </c>
      <c r="AC145" s="80">
        <f t="shared" si="109"/>
        <v>15.723490594061886</v>
      </c>
      <c r="AD145" s="69">
        <f t="shared" si="110"/>
        <v>599.29069552941166</v>
      </c>
      <c r="AE145" s="69">
        <f t="shared" si="130"/>
        <v>587.35575771428557</v>
      </c>
      <c r="AF145" s="69">
        <f t="shared" si="111"/>
        <v>551.83751999999993</v>
      </c>
      <c r="AG145" s="95">
        <f t="shared" si="131"/>
        <v>541.6928228571428</v>
      </c>
      <c r="AH145" s="93">
        <f t="shared" si="112"/>
        <v>17.134835387142829</v>
      </c>
      <c r="AI145" s="81">
        <f t="shared" si="113"/>
        <v>1.8418985976912396</v>
      </c>
      <c r="AJ145" s="80">
        <f t="shared" si="114"/>
        <v>5.2976401919999994</v>
      </c>
      <c r="AK145" s="80">
        <f t="shared" si="115"/>
        <v>33.040968980634304</v>
      </c>
      <c r="AL145" s="78">
        <f t="shared" ca="1" si="123"/>
        <v>0.92872906772660357</v>
      </c>
      <c r="AM145" s="80">
        <f t="shared" ca="1" si="124"/>
        <v>28.799004008978738</v>
      </c>
      <c r="AN145" s="80">
        <f t="shared" si="125"/>
        <v>5.2060143396226408</v>
      </c>
      <c r="AO145" s="80">
        <f t="shared" si="126"/>
        <v>5.145862499527035</v>
      </c>
      <c r="AP145" s="80">
        <f t="shared" si="127"/>
        <v>5.5745901361754786</v>
      </c>
      <c r="AQ145" s="80">
        <f t="shared" ca="1" si="128"/>
        <v>2.8122226615911448</v>
      </c>
      <c r="AR145" s="80">
        <f t="shared" si="116"/>
        <v>3.3633708424131687</v>
      </c>
      <c r="AS145" s="78">
        <f t="shared" si="117"/>
        <v>2.2576309835041317E-2</v>
      </c>
      <c r="AT145" s="96">
        <f t="shared" ca="1" si="118"/>
        <v>4</v>
      </c>
      <c r="AU145" s="97" t="str">
        <f t="shared" ca="1" si="119"/>
        <v>Silt mxture</v>
      </c>
      <c r="AV145" s="98">
        <f t="shared" si="120"/>
        <v>3</v>
      </c>
      <c r="AW145" s="99" t="str">
        <f t="shared" si="121"/>
        <v>Clay</v>
      </c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</row>
    <row r="146" spans="1:69">
      <c r="A146" s="25">
        <v>2.66</v>
      </c>
      <c r="C146" s="89">
        <f t="shared" si="88"/>
        <v>-8.7269280000000009</v>
      </c>
      <c r="D146" s="84">
        <f t="shared" si="89"/>
        <v>8.7269280000000009</v>
      </c>
      <c r="E146" s="90">
        <v>0.50319999999999998</v>
      </c>
      <c r="F146" s="91">
        <f t="shared" si="90"/>
        <v>5.2534079999999994</v>
      </c>
      <c r="G146" s="80">
        <f t="shared" si="91"/>
        <v>5.3302463999999992</v>
      </c>
      <c r="H146" s="81">
        <f t="shared" si="129"/>
        <v>5.3104103999999994</v>
      </c>
      <c r="I146" s="14">
        <v>27.1</v>
      </c>
      <c r="J146" s="92">
        <f t="shared" si="92"/>
        <v>0.28292400000000001</v>
      </c>
      <c r="K146" s="14">
        <v>36.799999999999997</v>
      </c>
      <c r="L146" s="78">
        <f t="shared" si="93"/>
        <v>0.38419199999999998</v>
      </c>
      <c r="M146" s="81">
        <f t="shared" si="94"/>
        <v>0.27228015360000002</v>
      </c>
      <c r="N146" s="14">
        <f t="shared" si="122"/>
        <v>98</v>
      </c>
      <c r="O146" s="78">
        <f t="shared" si="95"/>
        <v>0.42761947200000072</v>
      </c>
      <c r="P146" s="78">
        <f t="shared" si="96"/>
        <v>0.15533931839999987</v>
      </c>
      <c r="Q146" s="93">
        <f t="shared" si="97"/>
        <v>1.6178668862399996</v>
      </c>
      <c r="R146" s="80">
        <f t="shared" si="98"/>
        <v>10.415050760516282</v>
      </c>
      <c r="S146" s="80">
        <f t="shared" si="99"/>
        <v>2038.6380744943344</v>
      </c>
      <c r="T146" s="69">
        <f t="shared" si="100"/>
        <v>68.349300095999951</v>
      </c>
      <c r="U146" s="78">
        <f t="shared" si="101"/>
        <v>1.684247987377069</v>
      </c>
      <c r="V146" s="69">
        <f t="shared" si="102"/>
        <v>105.09707441232911</v>
      </c>
      <c r="W146" s="80">
        <f t="shared" ca="1" si="103"/>
        <v>2.357639882607462</v>
      </c>
      <c r="X146" s="80">
        <f t="shared" ca="1" si="104"/>
        <v>33.507163279094556</v>
      </c>
      <c r="Y146" s="94">
        <f t="shared" ca="1" si="105"/>
        <v>7.2098884844938703E-8</v>
      </c>
      <c r="Z146" s="80">
        <f t="shared" ca="1" si="106"/>
        <v>14</v>
      </c>
      <c r="AA146" s="80">
        <f t="shared" ca="1" si="107"/>
        <v>68.63677699199998</v>
      </c>
      <c r="AB146" s="80">
        <f t="shared" ca="1" si="108"/>
        <v>13.70391253054323</v>
      </c>
      <c r="AC146" s="80">
        <f t="shared" si="109"/>
        <v>15.828686602824984</v>
      </c>
      <c r="AD146" s="69">
        <f t="shared" si="110"/>
        <v>576.77963858823512</v>
      </c>
      <c r="AE146" s="69">
        <f t="shared" si="130"/>
        <v>574.44599152941157</v>
      </c>
      <c r="AF146" s="69">
        <f t="shared" si="111"/>
        <v>533.02463999999986</v>
      </c>
      <c r="AG146" s="95">
        <f t="shared" si="131"/>
        <v>531.04103999999995</v>
      </c>
      <c r="AH146" s="93">
        <f t="shared" si="112"/>
        <v>16.682164605636132</v>
      </c>
      <c r="AI146" s="81">
        <f t="shared" si="113"/>
        <v>1.8213289649660278</v>
      </c>
      <c r="AJ146" s="80">
        <f t="shared" si="114"/>
        <v>5.1170365439999994</v>
      </c>
      <c r="AK146" s="80">
        <f t="shared" si="115"/>
        <v>31.560759880352368</v>
      </c>
      <c r="AL146" s="78">
        <f t="shared" ca="1" si="123"/>
        <v>0.9364027072098946</v>
      </c>
      <c r="AM146" s="80">
        <f t="shared" ca="1" si="124"/>
        <v>27.932239209259755</v>
      </c>
      <c r="AN146" s="80">
        <f t="shared" si="125"/>
        <v>5.0285343396226407</v>
      </c>
      <c r="AO146" s="80">
        <f t="shared" si="126"/>
        <v>5.307897210905673</v>
      </c>
      <c r="AP146" s="80">
        <f t="shared" si="127"/>
        <v>5.7708653779906811</v>
      </c>
      <c r="AQ146" s="80">
        <f t="shared" ca="1" si="128"/>
        <v>2.8322188474285355</v>
      </c>
      <c r="AR146" s="80">
        <f t="shared" si="116"/>
        <v>3.3834361463111833</v>
      </c>
      <c r="AS146" s="78">
        <f t="shared" si="117"/>
        <v>2.2826914640566753E-2</v>
      </c>
      <c r="AT146" s="96">
        <f t="shared" ca="1" si="118"/>
        <v>4</v>
      </c>
      <c r="AU146" s="97" t="str">
        <f t="shared" ca="1" si="119"/>
        <v>Silt mxture</v>
      </c>
      <c r="AV146" s="98">
        <f t="shared" si="120"/>
        <v>3</v>
      </c>
      <c r="AW146" s="99" t="str">
        <f t="shared" si="121"/>
        <v>Clay</v>
      </c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</row>
    <row r="147" spans="1:69">
      <c r="A147" s="25">
        <v>2.68</v>
      </c>
      <c r="C147" s="89">
        <f t="shared" si="88"/>
        <v>-8.7925440000000012</v>
      </c>
      <c r="D147" s="84">
        <f t="shared" si="89"/>
        <v>8.7925440000000012</v>
      </c>
      <c r="E147" s="90">
        <v>0.48949999999999999</v>
      </c>
      <c r="F147" s="91">
        <f t="shared" si="90"/>
        <v>5.1103799999999993</v>
      </c>
      <c r="G147" s="80">
        <f t="shared" si="91"/>
        <v>5.1870095999999997</v>
      </c>
      <c r="H147" s="81">
        <f t="shared" si="129"/>
        <v>5.206696457142856</v>
      </c>
      <c r="I147" s="14">
        <v>27.4</v>
      </c>
      <c r="J147" s="92">
        <f t="shared" si="92"/>
        <v>0.28605599999999998</v>
      </c>
      <c r="K147" s="14">
        <v>36.700000000000003</v>
      </c>
      <c r="L147" s="78">
        <f t="shared" si="93"/>
        <v>0.38314799999999999</v>
      </c>
      <c r="M147" s="81">
        <f t="shared" si="94"/>
        <v>0.27432737280000002</v>
      </c>
      <c r="N147" s="14">
        <f t="shared" si="122"/>
        <v>98</v>
      </c>
      <c r="O147" s="78">
        <f t="shared" si="95"/>
        <v>0.43083465600000076</v>
      </c>
      <c r="P147" s="78">
        <f t="shared" si="96"/>
        <v>0.15650728319999987</v>
      </c>
      <c r="Q147" s="93">
        <f t="shared" si="97"/>
        <v>1.5695377315199996</v>
      </c>
      <c r="R147" s="80">
        <f t="shared" si="98"/>
        <v>10.028528381738601</v>
      </c>
      <c r="S147" s="80">
        <f t="shared" si="99"/>
        <v>1956.0854986847489</v>
      </c>
      <c r="T147" s="69">
        <f t="shared" si="100"/>
        <v>68.863204607999933</v>
      </c>
      <c r="U147" s="78">
        <f t="shared" si="101"/>
        <v>1.6844742097659788</v>
      </c>
      <c r="V147" s="69">
        <f t="shared" si="102"/>
        <v>105.11119068939708</v>
      </c>
      <c r="W147" s="80">
        <f t="shared" ca="1" si="103"/>
        <v>2.3237456295700345</v>
      </c>
      <c r="X147" s="80">
        <f t="shared" ca="1" si="104"/>
        <v>33.397766657132962</v>
      </c>
      <c r="Y147" s="94">
        <f t="shared" ca="1" si="105"/>
        <v>6.2824405820266184E-8</v>
      </c>
      <c r="Z147" s="80">
        <f t="shared" ca="1" si="106"/>
        <v>14</v>
      </c>
      <c r="AA147" s="80">
        <f t="shared" ca="1" si="107"/>
        <v>66.586449215999977</v>
      </c>
      <c r="AB147" s="80">
        <f t="shared" ca="1" si="108"/>
        <v>11.584395990488845</v>
      </c>
      <c r="AC147" s="80">
        <f t="shared" si="109"/>
        <v>15.954352685668916</v>
      </c>
      <c r="AD147" s="69">
        <f t="shared" si="110"/>
        <v>559.54999341176449</v>
      </c>
      <c r="AE147" s="69">
        <f t="shared" si="130"/>
        <v>561.86609425210065</v>
      </c>
      <c r="AF147" s="69">
        <f t="shared" si="111"/>
        <v>518.7009599999999</v>
      </c>
      <c r="AG147" s="95">
        <f t="shared" si="131"/>
        <v>520.66964571428571</v>
      </c>
      <c r="AH147" s="93">
        <f t="shared" si="112"/>
        <v>16.170353018505182</v>
      </c>
      <c r="AI147" s="81">
        <f t="shared" si="113"/>
        <v>1.8277488060057272</v>
      </c>
      <c r="AJ147" s="80">
        <f t="shared" si="114"/>
        <v>4.9795292159999995</v>
      </c>
      <c r="AK147" s="80">
        <f t="shared" si="115"/>
        <v>30.389479944662426</v>
      </c>
      <c r="AL147" s="78">
        <f t="shared" ca="1" si="123"/>
        <v>0.94395249070725007</v>
      </c>
      <c r="AM147" s="80">
        <f t="shared" ca="1" si="124"/>
        <v>27.299871648638646</v>
      </c>
      <c r="AN147" s="80">
        <f t="shared" si="125"/>
        <v>4.8934052830188675</v>
      </c>
      <c r="AO147" s="80">
        <f t="shared" si="126"/>
        <v>5.514853876499477</v>
      </c>
      <c r="AP147" s="80">
        <f t="shared" si="127"/>
        <v>6.0144129130671447</v>
      </c>
      <c r="AQ147" s="80">
        <f t="shared" ca="1" si="128"/>
        <v>2.8518899519380114</v>
      </c>
      <c r="AR147" s="80">
        <f t="shared" si="116"/>
        <v>3.4026721301674141</v>
      </c>
      <c r="AS147" s="78">
        <f t="shared" si="117"/>
        <v>2.2879862175229523E-2</v>
      </c>
      <c r="AT147" s="96">
        <f t="shared" ca="1" si="118"/>
        <v>4</v>
      </c>
      <c r="AU147" s="97" t="str">
        <f t="shared" ca="1" si="119"/>
        <v>Silt mxture</v>
      </c>
      <c r="AV147" s="98">
        <f t="shared" si="120"/>
        <v>3</v>
      </c>
      <c r="AW147" s="99" t="str">
        <f t="shared" si="121"/>
        <v>Clay</v>
      </c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</row>
    <row r="148" spans="1:69">
      <c r="A148" s="25">
        <v>2.7</v>
      </c>
      <c r="C148" s="89">
        <f t="shared" si="88"/>
        <v>-8.8581600000000016</v>
      </c>
      <c r="D148" s="84">
        <f t="shared" si="89"/>
        <v>8.8581600000000016</v>
      </c>
      <c r="E148" s="90">
        <v>0.48259999999999997</v>
      </c>
      <c r="F148" s="91">
        <f t="shared" si="90"/>
        <v>5.0383439999999995</v>
      </c>
      <c r="G148" s="80">
        <f t="shared" si="91"/>
        <v>5.1151823999999992</v>
      </c>
      <c r="H148" s="81">
        <f t="shared" si="129"/>
        <v>5.1039370285714281</v>
      </c>
      <c r="I148" s="14">
        <v>27.2</v>
      </c>
      <c r="J148" s="92">
        <f t="shared" si="92"/>
        <v>0.283968</v>
      </c>
      <c r="K148" s="14">
        <v>36.799999999999997</v>
      </c>
      <c r="L148" s="78">
        <f t="shared" si="93"/>
        <v>0.38419199999999998</v>
      </c>
      <c r="M148" s="81">
        <f t="shared" si="94"/>
        <v>0.27637459200000003</v>
      </c>
      <c r="N148" s="14">
        <f t="shared" si="122"/>
        <v>98</v>
      </c>
      <c r="O148" s="78">
        <f t="shared" si="95"/>
        <v>0.4340498400000008</v>
      </c>
      <c r="P148" s="78">
        <f t="shared" si="96"/>
        <v>0.15767524799999988</v>
      </c>
      <c r="Q148" s="93">
        <f t="shared" si="97"/>
        <v>1.5447737447999994</v>
      </c>
      <c r="R148" s="80">
        <f t="shared" si="98"/>
        <v>9.7971860795804844</v>
      </c>
      <c r="S148" s="80">
        <f t="shared" si="99"/>
        <v>1939.3786540985554</v>
      </c>
      <c r="T148" s="69">
        <f t="shared" si="100"/>
        <v>69.377109119999943</v>
      </c>
      <c r="U148" s="78">
        <f t="shared" si="101"/>
        <v>1.6830701284511198</v>
      </c>
      <c r="V148" s="69">
        <f t="shared" si="102"/>
        <v>105.02357601534987</v>
      </c>
      <c r="W148" s="80">
        <f t="shared" ca="1" si="103"/>
        <v>2.3033439280879588</v>
      </c>
      <c r="X148" s="80">
        <f t="shared" ca="1" si="104"/>
        <v>33.316172186877012</v>
      </c>
      <c r="Y148" s="94">
        <f t="shared" ca="1" si="105"/>
        <v>5.9443561234791969E-8</v>
      </c>
      <c r="Z148" s="80">
        <f t="shared" ca="1" si="106"/>
        <v>14</v>
      </c>
      <c r="AA148" s="80">
        <f t="shared" ca="1" si="107"/>
        <v>65.535855839999982</v>
      </c>
      <c r="AB148" s="80">
        <f t="shared" ca="1" si="108"/>
        <v>10.788049826860259</v>
      </c>
      <c r="AC148" s="80">
        <f t="shared" si="109"/>
        <v>15.980429241536601</v>
      </c>
      <c r="AD148" s="69">
        <f t="shared" si="110"/>
        <v>550.72147764705858</v>
      </c>
      <c r="AE148" s="69">
        <f t="shared" si="130"/>
        <v>549.39849277310907</v>
      </c>
      <c r="AF148" s="69">
        <f t="shared" si="111"/>
        <v>511.51823999999999</v>
      </c>
      <c r="AG148" s="95">
        <f t="shared" si="131"/>
        <v>510.39370285714284</v>
      </c>
      <c r="AH148" s="93">
        <f t="shared" si="112"/>
        <v>16.061903841477619</v>
      </c>
      <c r="AI148" s="81">
        <f t="shared" si="113"/>
        <v>1.8009675177425453</v>
      </c>
      <c r="AJ148" s="80">
        <f t="shared" si="114"/>
        <v>4.9105751039999994</v>
      </c>
      <c r="AK148" s="80">
        <f t="shared" si="115"/>
        <v>29.688442665395407</v>
      </c>
      <c r="AL148" s="78">
        <f t="shared" ca="1" si="123"/>
        <v>0.94701843211627268</v>
      </c>
      <c r="AM148" s="80">
        <f t="shared" ca="1" si="124"/>
        <v>26.837553677924646</v>
      </c>
      <c r="AN148" s="80">
        <f t="shared" si="125"/>
        <v>4.8256437735849049</v>
      </c>
      <c r="AO148" s="80">
        <f t="shared" si="126"/>
        <v>5.551473589680791</v>
      </c>
      <c r="AP148" s="80">
        <f t="shared" si="127"/>
        <v>6.0662242814162068</v>
      </c>
      <c r="AQ148" s="80">
        <f t="shared" ca="1" si="128"/>
        <v>2.8597924420424135</v>
      </c>
      <c r="AR148" s="80">
        <f t="shared" si="116"/>
        <v>3.4092776618365392</v>
      </c>
      <c r="AS148" s="78">
        <f t="shared" si="117"/>
        <v>2.3032333867511752E-2</v>
      </c>
      <c r="AT148" s="96">
        <f t="shared" ca="1" si="118"/>
        <v>4</v>
      </c>
      <c r="AU148" s="97" t="str">
        <f t="shared" ca="1" si="119"/>
        <v>Silt mxture</v>
      </c>
      <c r="AV148" s="98">
        <f t="shared" si="120"/>
        <v>3</v>
      </c>
      <c r="AW148" s="99" t="str">
        <f t="shared" si="121"/>
        <v>Clay</v>
      </c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</row>
    <row r="149" spans="1:69">
      <c r="A149" s="25">
        <v>2.72</v>
      </c>
      <c r="C149" s="89">
        <f t="shared" si="88"/>
        <v>-8.9237760000000019</v>
      </c>
      <c r="D149" s="84">
        <f t="shared" si="89"/>
        <v>8.9237760000000019</v>
      </c>
      <c r="E149" s="90">
        <v>0.46150000000000002</v>
      </c>
      <c r="F149" s="91">
        <f t="shared" si="90"/>
        <v>4.81806</v>
      </c>
      <c r="G149" s="80">
        <f t="shared" si="91"/>
        <v>4.8951072</v>
      </c>
      <c r="H149" s="81">
        <f t="shared" si="129"/>
        <v>5.0150180571428562</v>
      </c>
      <c r="I149" s="14">
        <v>27.1</v>
      </c>
      <c r="J149" s="92">
        <f t="shared" si="92"/>
        <v>0.28292400000000001</v>
      </c>
      <c r="K149" s="14">
        <v>36.9</v>
      </c>
      <c r="L149" s="78">
        <f t="shared" si="93"/>
        <v>0.38523599999999997</v>
      </c>
      <c r="M149" s="81">
        <f t="shared" si="94"/>
        <v>0.27842181120000004</v>
      </c>
      <c r="N149" s="14">
        <f t="shared" si="122"/>
        <v>98</v>
      </c>
      <c r="O149" s="78">
        <f t="shared" si="95"/>
        <v>0.43726502400000083</v>
      </c>
      <c r="P149" s="78">
        <f t="shared" si="96"/>
        <v>0.15884321279999988</v>
      </c>
      <c r="Q149" s="93">
        <f t="shared" si="97"/>
        <v>1.4710879180799996</v>
      </c>
      <c r="R149" s="80">
        <f t="shared" si="98"/>
        <v>9.261257639835403</v>
      </c>
      <c r="S149" s="80">
        <f t="shared" si="99"/>
        <v>1853.685161760339</v>
      </c>
      <c r="T149" s="69">
        <f t="shared" si="100"/>
        <v>69.891013631999954</v>
      </c>
      <c r="U149" s="78">
        <f t="shared" si="101"/>
        <v>1.6809193303142405</v>
      </c>
      <c r="V149" s="69">
        <f t="shared" si="102"/>
        <v>104.8893662116086</v>
      </c>
      <c r="W149" s="80">
        <f t="shared" ca="1" si="103"/>
        <v>2.2407880612785824</v>
      </c>
      <c r="X149" s="80">
        <f t="shared" ca="1" si="104"/>
        <v>33.13737123148654</v>
      </c>
      <c r="Y149" s="94">
        <f t="shared" ca="1" si="105"/>
        <v>4.9778616784283101E-8</v>
      </c>
      <c r="Z149" s="80">
        <f t="shared" ca="1" si="106"/>
        <v>14</v>
      </c>
      <c r="AA149" s="80">
        <f t="shared" ca="1" si="107"/>
        <v>62.409790463999983</v>
      </c>
      <c r="AB149" s="80">
        <f t="shared" ca="1" si="108"/>
        <v>8.6030945808780768</v>
      </c>
      <c r="AC149" s="80">
        <f t="shared" si="109"/>
        <v>16.117815705217659</v>
      </c>
      <c r="AD149" s="69">
        <f t="shared" si="110"/>
        <v>524.45202070588221</v>
      </c>
      <c r="AE149" s="69">
        <f t="shared" si="130"/>
        <v>538.55918036974776</v>
      </c>
      <c r="AF149" s="69">
        <f t="shared" si="111"/>
        <v>489.51072000000005</v>
      </c>
      <c r="AG149" s="95">
        <f t="shared" si="131"/>
        <v>501.50180571428569</v>
      </c>
      <c r="AH149" s="93">
        <f t="shared" si="112"/>
        <v>15.529191138172589</v>
      </c>
      <c r="AI149" s="81">
        <f t="shared" si="113"/>
        <v>1.7811525907388359</v>
      </c>
      <c r="AJ149" s="80">
        <f t="shared" si="114"/>
        <v>4.6993029119999994</v>
      </c>
      <c r="AK149" s="80">
        <f t="shared" si="115"/>
        <v>28.064417090410313</v>
      </c>
      <c r="AL149" s="78">
        <f t="shared" ca="1" si="123"/>
        <v>0.95673162355536245</v>
      </c>
      <c r="AM149" s="80">
        <f t="shared" ca="1" si="124"/>
        <v>25.851651565633389</v>
      </c>
      <c r="AN149" s="80">
        <f t="shared" si="125"/>
        <v>4.6180256603773584</v>
      </c>
      <c r="AO149" s="80">
        <f t="shared" si="126"/>
        <v>5.7797304214297904</v>
      </c>
      <c r="AP149" s="80">
        <f t="shared" si="127"/>
        <v>6.346658065267496</v>
      </c>
      <c r="AQ149" s="80">
        <f t="shared" ca="1" si="128"/>
        <v>2.8851417826194328</v>
      </c>
      <c r="AR149" s="80">
        <f t="shared" si="116"/>
        <v>3.4349720353709801</v>
      </c>
      <c r="AS149" s="78">
        <f t="shared" si="117"/>
        <v>2.3960962408015037E-2</v>
      </c>
      <c r="AT149" s="96">
        <f t="shared" ca="1" si="118"/>
        <v>4</v>
      </c>
      <c r="AU149" s="97" t="str">
        <f t="shared" ca="1" si="119"/>
        <v>Silt mxture</v>
      </c>
      <c r="AV149" s="98">
        <f t="shared" si="120"/>
        <v>3</v>
      </c>
      <c r="AW149" s="99" t="str">
        <f t="shared" si="121"/>
        <v>Clay</v>
      </c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</row>
    <row r="150" spans="1:69">
      <c r="A150" s="25">
        <v>2.74</v>
      </c>
      <c r="C150" s="89">
        <f t="shared" si="88"/>
        <v>-8.9893920000000005</v>
      </c>
      <c r="D150" s="84">
        <f t="shared" si="89"/>
        <v>8.9893920000000005</v>
      </c>
      <c r="E150" s="90">
        <v>0.45650000000000002</v>
      </c>
      <c r="F150" s="91">
        <f t="shared" si="90"/>
        <v>4.76586</v>
      </c>
      <c r="G150" s="80">
        <f t="shared" si="91"/>
        <v>4.8439512000000002</v>
      </c>
      <c r="H150" s="81">
        <f t="shared" si="129"/>
        <v>4.946472</v>
      </c>
      <c r="I150" s="14">
        <v>27</v>
      </c>
      <c r="J150" s="92">
        <f t="shared" si="92"/>
        <v>0.28187999999999996</v>
      </c>
      <c r="K150" s="14">
        <v>37.4</v>
      </c>
      <c r="L150" s="78">
        <f t="shared" si="93"/>
        <v>0.39045599999999997</v>
      </c>
      <c r="M150" s="81">
        <f t="shared" si="94"/>
        <v>0.28046903039999999</v>
      </c>
      <c r="N150" s="14">
        <f t="shared" si="122"/>
        <v>98</v>
      </c>
      <c r="O150" s="78">
        <f t="shared" si="95"/>
        <v>0.44048020800000076</v>
      </c>
      <c r="P150" s="78">
        <f t="shared" si="96"/>
        <v>0.16001117759999986</v>
      </c>
      <c r="Q150" s="93">
        <f t="shared" si="97"/>
        <v>1.4531454273599997</v>
      </c>
      <c r="R150" s="80">
        <f t="shared" si="98"/>
        <v>9.0815244856994362</v>
      </c>
      <c r="S150" s="80">
        <f t="shared" si="99"/>
        <v>1837.8579921368287</v>
      </c>
      <c r="T150" s="69">
        <f t="shared" si="100"/>
        <v>70.404918143999936</v>
      </c>
      <c r="U150" s="78">
        <f t="shared" si="101"/>
        <v>1.6800752177980092</v>
      </c>
      <c r="V150" s="69">
        <f t="shared" si="102"/>
        <v>104.83669359059577</v>
      </c>
      <c r="W150" s="80">
        <f t="shared" ca="1" si="103"/>
        <v>2.2274481121672887</v>
      </c>
      <c r="X150" s="80">
        <f t="shared" ca="1" si="104"/>
        <v>33.069817910413363</v>
      </c>
      <c r="Y150" s="94">
        <f t="shared" ca="1" si="105"/>
        <v>4.7401413637998958E-8</v>
      </c>
      <c r="Z150" s="80">
        <f t="shared" ca="1" si="106"/>
        <v>14</v>
      </c>
      <c r="AA150" s="80">
        <f t="shared" ca="1" si="107"/>
        <v>61.648593887999986</v>
      </c>
      <c r="AB150" s="80">
        <f t="shared" ca="1" si="108"/>
        <v>8.0923306128538197</v>
      </c>
      <c r="AC150" s="80">
        <f t="shared" si="109"/>
        <v>16.143883861453396</v>
      </c>
      <c r="AD150" s="69">
        <f t="shared" si="110"/>
        <v>518.0554108235292</v>
      </c>
      <c r="AE150" s="69">
        <f t="shared" si="130"/>
        <v>530.1166814117646</v>
      </c>
      <c r="AF150" s="69">
        <f t="shared" si="111"/>
        <v>484.39512000000002</v>
      </c>
      <c r="AG150" s="95">
        <f t="shared" si="131"/>
        <v>494.64719999999994</v>
      </c>
      <c r="AH150" s="93">
        <f t="shared" si="112"/>
        <v>15.429904424717801</v>
      </c>
      <c r="AI150" s="81">
        <f t="shared" si="113"/>
        <v>1.7616269327424798</v>
      </c>
      <c r="AJ150" s="80">
        <f t="shared" si="114"/>
        <v>4.6501931519999999</v>
      </c>
      <c r="AK150" s="80">
        <f t="shared" si="115"/>
        <v>27.519771168786168</v>
      </c>
      <c r="AL150" s="78">
        <f t="shared" ca="1" si="123"/>
        <v>0.95945014822583241</v>
      </c>
      <c r="AM150" s="80">
        <f t="shared" ca="1" si="124"/>
        <v>25.488664612911791</v>
      </c>
      <c r="AN150" s="80">
        <f t="shared" si="125"/>
        <v>4.5697652830188682</v>
      </c>
      <c r="AO150" s="80">
        <f t="shared" si="126"/>
        <v>5.8192163455321344</v>
      </c>
      <c r="AP150" s="80">
        <f t="shared" si="127"/>
        <v>6.4013138842541517</v>
      </c>
      <c r="AQ150" s="80">
        <f t="shared" ca="1" si="128"/>
        <v>2.8921324177670042</v>
      </c>
      <c r="AR150" s="80">
        <f t="shared" si="116"/>
        <v>3.440404543774763</v>
      </c>
      <c r="AS150" s="78">
        <f t="shared" si="117"/>
        <v>2.4977334879648053E-2</v>
      </c>
      <c r="AT150" s="96">
        <f t="shared" ca="1" si="118"/>
        <v>4</v>
      </c>
      <c r="AU150" s="97" t="str">
        <f t="shared" ca="1" si="119"/>
        <v>Silt mxture</v>
      </c>
      <c r="AV150" s="98">
        <f t="shared" si="120"/>
        <v>3</v>
      </c>
      <c r="AW150" s="99" t="str">
        <f t="shared" si="121"/>
        <v>Clay</v>
      </c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</row>
    <row r="151" spans="1:69">
      <c r="A151" s="25">
        <v>2.76</v>
      </c>
      <c r="C151" s="89">
        <f t="shared" si="88"/>
        <v>-9.0550079999999991</v>
      </c>
      <c r="D151" s="84">
        <f t="shared" si="89"/>
        <v>9.0550079999999991</v>
      </c>
      <c r="E151" s="90">
        <v>0.45590000000000003</v>
      </c>
      <c r="F151" s="91">
        <f t="shared" si="90"/>
        <v>4.7595960000000002</v>
      </c>
      <c r="G151" s="80">
        <f t="shared" si="91"/>
        <v>4.8376872000000004</v>
      </c>
      <c r="H151" s="81">
        <f t="shared" si="129"/>
        <v>4.8670086857142865</v>
      </c>
      <c r="I151" s="14">
        <v>26.8</v>
      </c>
      <c r="J151" s="92">
        <f t="shared" si="92"/>
        <v>0.27979199999999999</v>
      </c>
      <c r="K151" s="14">
        <v>37.4</v>
      </c>
      <c r="L151" s="78">
        <f t="shared" si="93"/>
        <v>0.39045599999999997</v>
      </c>
      <c r="M151" s="81">
        <f t="shared" si="94"/>
        <v>0.28251624959999994</v>
      </c>
      <c r="N151" s="14">
        <f t="shared" si="122"/>
        <v>98</v>
      </c>
      <c r="O151" s="78">
        <f t="shared" si="95"/>
        <v>0.44369539200000069</v>
      </c>
      <c r="P151" s="78">
        <f t="shared" si="96"/>
        <v>0.16117914239999984</v>
      </c>
      <c r="Q151" s="93">
        <f t="shared" si="97"/>
        <v>1.45001729664</v>
      </c>
      <c r="R151" s="80">
        <f t="shared" si="98"/>
        <v>8.9963085486674075</v>
      </c>
      <c r="S151" s="80">
        <f t="shared" si="99"/>
        <v>1847.5875389785353</v>
      </c>
      <c r="T151" s="69">
        <f t="shared" si="100"/>
        <v>70.918822655999932</v>
      </c>
      <c r="U151" s="78">
        <f t="shared" si="101"/>
        <v>1.6791528180822848</v>
      </c>
      <c r="V151" s="69">
        <f t="shared" si="102"/>
        <v>104.77913584833456</v>
      </c>
      <c r="W151" s="80">
        <f t="shared" ca="1" si="103"/>
        <v>2.2259780630045429</v>
      </c>
      <c r="X151" s="80">
        <f t="shared" ca="1" si="104"/>
        <v>33.030033751947023</v>
      </c>
      <c r="Y151" s="94">
        <f t="shared" ca="1" si="105"/>
        <v>4.7078302903326932E-8</v>
      </c>
      <c r="Z151" s="80">
        <f t="shared" ca="1" si="106"/>
        <v>14</v>
      </c>
      <c r="AA151" s="80">
        <f t="shared" ca="1" si="107"/>
        <v>61.515885312000002</v>
      </c>
      <c r="AB151" s="80">
        <f t="shared" ca="1" si="108"/>
        <v>8.0198681042344333</v>
      </c>
      <c r="AC151" s="80">
        <f t="shared" si="109"/>
        <v>16.127832348549383</v>
      </c>
      <c r="AD151" s="69">
        <f t="shared" si="110"/>
        <v>516.94021270588235</v>
      </c>
      <c r="AE151" s="69">
        <f t="shared" si="130"/>
        <v>520.38979926050411</v>
      </c>
      <c r="AF151" s="69">
        <f t="shared" si="111"/>
        <v>483.76872000000003</v>
      </c>
      <c r="AG151" s="95">
        <f t="shared" si="131"/>
        <v>486.70086857142854</v>
      </c>
      <c r="AH151" s="93">
        <f t="shared" si="112"/>
        <v>15.487523501588532</v>
      </c>
      <c r="AI151" s="81">
        <f t="shared" si="113"/>
        <v>1.7359069904072171</v>
      </c>
      <c r="AJ151" s="80">
        <f t="shared" si="114"/>
        <v>4.6441797120000006</v>
      </c>
      <c r="AK151" s="80">
        <f t="shared" si="115"/>
        <v>27.261541056567903</v>
      </c>
      <c r="AL151" s="78">
        <f t="shared" ca="1" si="123"/>
        <v>0.95987752989904973</v>
      </c>
      <c r="AM151" s="80">
        <f t="shared" ca="1" si="124"/>
        <v>25.277280109250768</v>
      </c>
      <c r="AN151" s="80">
        <f t="shared" si="125"/>
        <v>4.5638558490566039</v>
      </c>
      <c r="AO151" s="80">
        <f t="shared" si="126"/>
        <v>5.7835901420000857</v>
      </c>
      <c r="AP151" s="80">
        <f t="shared" si="127"/>
        <v>6.3676040426518696</v>
      </c>
      <c r="AQ151" s="80">
        <f t="shared" ca="1" si="128"/>
        <v>2.8931095542341225</v>
      </c>
      <c r="AR151" s="80">
        <f t="shared" si="116"/>
        <v>3.4393258100372668</v>
      </c>
      <c r="AS151" s="78">
        <f t="shared" si="117"/>
        <v>2.4565305334315279E-2</v>
      </c>
      <c r="AT151" s="96">
        <f t="shared" ca="1" si="118"/>
        <v>4</v>
      </c>
      <c r="AU151" s="97" t="str">
        <f t="shared" ca="1" si="119"/>
        <v>Silt mxture</v>
      </c>
      <c r="AV151" s="98">
        <f t="shared" si="120"/>
        <v>3</v>
      </c>
      <c r="AW151" s="99" t="str">
        <f t="shared" si="121"/>
        <v>Clay</v>
      </c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</row>
    <row r="152" spans="1:69">
      <c r="A152" s="25">
        <v>2.78</v>
      </c>
      <c r="C152" s="89">
        <f t="shared" si="88"/>
        <v>-9.1206239999999994</v>
      </c>
      <c r="D152" s="84">
        <f t="shared" si="89"/>
        <v>9.1206239999999994</v>
      </c>
      <c r="E152" s="90">
        <v>0.46150000000000002</v>
      </c>
      <c r="F152" s="91">
        <f t="shared" si="90"/>
        <v>4.81806</v>
      </c>
      <c r="G152" s="80">
        <f t="shared" si="91"/>
        <v>4.8959424</v>
      </c>
      <c r="H152" s="81">
        <f t="shared" si="129"/>
        <v>4.8032948571428573</v>
      </c>
      <c r="I152" s="14">
        <v>26</v>
      </c>
      <c r="J152" s="92">
        <f t="shared" si="92"/>
        <v>0.27144000000000001</v>
      </c>
      <c r="K152" s="14">
        <v>37.299999999999997</v>
      </c>
      <c r="L152" s="78">
        <f t="shared" si="93"/>
        <v>0.38941199999999998</v>
      </c>
      <c r="M152" s="81">
        <f t="shared" si="94"/>
        <v>0.28456346879999994</v>
      </c>
      <c r="N152" s="14">
        <f t="shared" si="122"/>
        <v>98</v>
      </c>
      <c r="O152" s="78">
        <f t="shared" si="95"/>
        <v>0.44691057600000073</v>
      </c>
      <c r="P152" s="78">
        <f t="shared" si="96"/>
        <v>0.16234710719999984</v>
      </c>
      <c r="Q152" s="93">
        <f t="shared" si="97"/>
        <v>1.4681805019199998</v>
      </c>
      <c r="R152" s="80">
        <f t="shared" si="98"/>
        <v>9.0434657398071661</v>
      </c>
      <c r="S152" s="80">
        <f t="shared" si="99"/>
        <v>1928.2917355801735</v>
      </c>
      <c r="T152" s="69">
        <f t="shared" si="100"/>
        <v>71.432727167999928</v>
      </c>
      <c r="U152" s="78">
        <f t="shared" si="101"/>
        <v>1.6760670940751436</v>
      </c>
      <c r="V152" s="69">
        <f t="shared" si="102"/>
        <v>104.58658667028897</v>
      </c>
      <c r="W152" s="80">
        <f t="shared" ca="1" si="103"/>
        <v>2.2352722708993431</v>
      </c>
      <c r="X152" s="80">
        <f t="shared" ca="1" si="104"/>
        <v>33.01580277966832</v>
      </c>
      <c r="Y152" s="94">
        <f t="shared" ca="1" si="105"/>
        <v>5.1214534815408346E-8</v>
      </c>
      <c r="Z152" s="80">
        <f t="shared" ca="1" si="106"/>
        <v>14</v>
      </c>
      <c r="AA152" s="80">
        <f t="shared" ca="1" si="107"/>
        <v>62.286445535999995</v>
      </c>
      <c r="AB152" s="80">
        <f t="shared" ca="1" si="108"/>
        <v>8.8337667695026365</v>
      </c>
      <c r="AC152" s="80">
        <f t="shared" si="109"/>
        <v>15.997858340534846</v>
      </c>
      <c r="AD152" s="69">
        <f t="shared" si="110"/>
        <v>523.4155087058823</v>
      </c>
      <c r="AE152" s="69">
        <f t="shared" si="130"/>
        <v>512.51579778151245</v>
      </c>
      <c r="AF152" s="69">
        <f t="shared" si="111"/>
        <v>489.59424000000001</v>
      </c>
      <c r="AG152" s="95">
        <f t="shared" si="131"/>
        <v>480.32948571428568</v>
      </c>
      <c r="AH152" s="93">
        <f t="shared" si="112"/>
        <v>15.971336840814207</v>
      </c>
      <c r="AI152" s="81">
        <f t="shared" si="113"/>
        <v>1.6719731240151119</v>
      </c>
      <c r="AJ152" s="80">
        <f t="shared" si="114"/>
        <v>4.7001047040000001</v>
      </c>
      <c r="AK152" s="80">
        <f t="shared" si="115"/>
        <v>27.404441635779293</v>
      </c>
      <c r="AL152" s="78">
        <f t="shared" ca="1" si="123"/>
        <v>0.95534903798390347</v>
      </c>
      <c r="AM152" s="80">
        <f t="shared" ca="1" si="124"/>
        <v>25.20209337605263</v>
      </c>
      <c r="AN152" s="80">
        <f t="shared" si="125"/>
        <v>4.6188135849056602</v>
      </c>
      <c r="AO152" s="80">
        <f t="shared" si="126"/>
        <v>5.5441828727396798</v>
      </c>
      <c r="AP152" s="80">
        <f t="shared" si="127"/>
        <v>6.1011026834138473</v>
      </c>
      <c r="AQ152" s="80">
        <f t="shared" ca="1" si="128"/>
        <v>2.8810791484745648</v>
      </c>
      <c r="AR152" s="80">
        <f t="shared" si="116"/>
        <v>3.4245171036938742</v>
      </c>
      <c r="AS152" s="78">
        <f t="shared" si="117"/>
        <v>2.3566595013863864E-2</v>
      </c>
      <c r="AT152" s="96">
        <f t="shared" ca="1" si="118"/>
        <v>4</v>
      </c>
      <c r="AU152" s="97" t="str">
        <f t="shared" ca="1" si="119"/>
        <v>Silt mxture</v>
      </c>
      <c r="AV152" s="98">
        <f t="shared" si="120"/>
        <v>3</v>
      </c>
      <c r="AW152" s="99" t="str">
        <f t="shared" si="121"/>
        <v>Clay</v>
      </c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</row>
    <row r="153" spans="1:69">
      <c r="A153" s="25">
        <v>2.8</v>
      </c>
      <c r="C153" s="89">
        <f t="shared" si="88"/>
        <v>-9.1862399999999997</v>
      </c>
      <c r="D153" s="84">
        <f t="shared" si="89"/>
        <v>9.1862399999999997</v>
      </c>
      <c r="E153" s="90">
        <v>0.45710000000000001</v>
      </c>
      <c r="F153" s="91">
        <f t="shared" si="90"/>
        <v>4.7721239999999998</v>
      </c>
      <c r="G153" s="80">
        <f t="shared" si="91"/>
        <v>4.8504239999999994</v>
      </c>
      <c r="H153" s="81">
        <f t="shared" si="129"/>
        <v>4.7868294857142857</v>
      </c>
      <c r="I153" s="14">
        <v>25.3</v>
      </c>
      <c r="J153" s="92">
        <f t="shared" si="92"/>
        <v>0.26413199999999998</v>
      </c>
      <c r="K153" s="14">
        <v>37.5</v>
      </c>
      <c r="L153" s="78">
        <f t="shared" si="93"/>
        <v>0.39149999999999996</v>
      </c>
      <c r="M153" s="81">
        <f t="shared" si="94"/>
        <v>0.286610688</v>
      </c>
      <c r="N153" s="14">
        <f t="shared" si="122"/>
        <v>98</v>
      </c>
      <c r="O153" s="78">
        <f t="shared" si="95"/>
        <v>0.45012576000000076</v>
      </c>
      <c r="P153" s="78">
        <f t="shared" si="96"/>
        <v>0.16351507199999984</v>
      </c>
      <c r="Q153" s="93">
        <f t="shared" si="97"/>
        <v>1.4520984191999997</v>
      </c>
      <c r="R153" s="80">
        <f t="shared" si="98"/>
        <v>8.8805172602070659</v>
      </c>
      <c r="S153" s="80">
        <f t="shared" si="99"/>
        <v>1959.9372506260238</v>
      </c>
      <c r="T153" s="69">
        <f t="shared" si="100"/>
        <v>71.946631679999925</v>
      </c>
      <c r="U153" s="78">
        <f t="shared" si="101"/>
        <v>1.6725017372337807</v>
      </c>
      <c r="V153" s="69">
        <f t="shared" si="102"/>
        <v>104.36410840338792</v>
      </c>
      <c r="W153" s="80">
        <f t="shared" ca="1" si="103"/>
        <v>2.215237656497028</v>
      </c>
      <c r="X153" s="80">
        <f t="shared" ca="1" si="104"/>
        <v>32.932729964085176</v>
      </c>
      <c r="Y153" s="94">
        <f t="shared" ca="1" si="105"/>
        <v>5.1028448523508352E-8</v>
      </c>
      <c r="Z153" s="80">
        <f t="shared" ca="1" si="106"/>
        <v>14</v>
      </c>
      <c r="AA153" s="80">
        <f t="shared" ca="1" si="107"/>
        <v>61.604175359999985</v>
      </c>
      <c r="AB153" s="80">
        <f t="shared" ca="1" si="108"/>
        <v>8.7052582832979901</v>
      </c>
      <c r="AC153" s="80">
        <f t="shared" si="109"/>
        <v>15.948372349587125</v>
      </c>
      <c r="AD153" s="69">
        <f t="shared" si="110"/>
        <v>517.68214588235287</v>
      </c>
      <c r="AE153" s="69">
        <f t="shared" si="130"/>
        <v>510.20043831932765</v>
      </c>
      <c r="AF153" s="69">
        <f t="shared" si="111"/>
        <v>485.04239999999993</v>
      </c>
      <c r="AG153" s="95">
        <f t="shared" si="131"/>
        <v>478.68294857142848</v>
      </c>
      <c r="AH153" s="93">
        <f t="shared" si="112"/>
        <v>16.151076631828861</v>
      </c>
      <c r="AI153" s="81">
        <f t="shared" si="113"/>
        <v>1.6153373311054788</v>
      </c>
      <c r="AJ153" s="80">
        <f t="shared" si="114"/>
        <v>4.6564070399999995</v>
      </c>
      <c r="AK153" s="80">
        <f t="shared" si="115"/>
        <v>26.910658364263835</v>
      </c>
      <c r="AL153" s="78">
        <f t="shared" ca="1" si="123"/>
        <v>0.95560225920678066</v>
      </c>
      <c r="AM153" s="80">
        <f t="shared" ca="1" si="124"/>
        <v>24.767635189692601</v>
      </c>
      <c r="AN153" s="80">
        <f t="shared" si="125"/>
        <v>4.5758716981132066</v>
      </c>
      <c r="AO153" s="80">
        <f t="shared" si="126"/>
        <v>5.4455445544554459</v>
      </c>
      <c r="AP153" s="80">
        <f t="shared" si="127"/>
        <v>6.0025931333236189</v>
      </c>
      <c r="AQ153" s="80">
        <f t="shared" ca="1" si="128"/>
        <v>2.8815991708987956</v>
      </c>
      <c r="AR153" s="80">
        <f t="shared" si="116"/>
        <v>3.4233806213841995</v>
      </c>
      <c r="AS153" s="78">
        <f t="shared" si="117"/>
        <v>2.3836864293998398E-2</v>
      </c>
      <c r="AT153" s="96">
        <f t="shared" ca="1" si="118"/>
        <v>4</v>
      </c>
      <c r="AU153" s="97" t="str">
        <f t="shared" ca="1" si="119"/>
        <v>Silt mxture</v>
      </c>
      <c r="AV153" s="98">
        <f t="shared" si="120"/>
        <v>3</v>
      </c>
      <c r="AW153" s="99" t="str">
        <f t="shared" si="121"/>
        <v>Clay</v>
      </c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</row>
    <row r="154" spans="1:69">
      <c r="A154" s="25">
        <v>2.82</v>
      </c>
      <c r="C154" s="89">
        <f t="shared" si="88"/>
        <v>-9.2518560000000001</v>
      </c>
      <c r="D154" s="84">
        <f t="shared" si="89"/>
        <v>9.2518560000000001</v>
      </c>
      <c r="E154" s="90">
        <v>0.436</v>
      </c>
      <c r="F154" s="91">
        <f t="shared" si="90"/>
        <v>4.5518399999999994</v>
      </c>
      <c r="G154" s="80">
        <f t="shared" si="91"/>
        <v>4.6307663999999997</v>
      </c>
      <c r="H154" s="81">
        <f t="shared" si="129"/>
        <v>4.7767772571428564</v>
      </c>
      <c r="I154" s="14">
        <v>24.5</v>
      </c>
      <c r="J154" s="92">
        <f t="shared" si="92"/>
        <v>0.25578000000000001</v>
      </c>
      <c r="K154" s="14">
        <v>37.799999999999997</v>
      </c>
      <c r="L154" s="78">
        <f t="shared" si="93"/>
        <v>0.39463199999999998</v>
      </c>
      <c r="M154" s="81">
        <f t="shared" si="94"/>
        <v>0.28865790720000001</v>
      </c>
      <c r="N154" s="14">
        <f t="shared" si="122"/>
        <v>98</v>
      </c>
      <c r="O154" s="78">
        <f t="shared" si="95"/>
        <v>0.4533409440000008</v>
      </c>
      <c r="P154" s="78">
        <f t="shared" si="96"/>
        <v>0.16468303679999985</v>
      </c>
      <c r="Q154" s="93">
        <f t="shared" si="97"/>
        <v>1.3785504004799998</v>
      </c>
      <c r="R154" s="80">
        <f t="shared" si="98"/>
        <v>8.3709313798614691</v>
      </c>
      <c r="S154" s="80">
        <f t="shared" si="99"/>
        <v>1921.4239516496248</v>
      </c>
      <c r="T154" s="69">
        <f t="shared" si="100"/>
        <v>72.460536191999935</v>
      </c>
      <c r="U154" s="78">
        <f t="shared" si="101"/>
        <v>1.6669226245351632</v>
      </c>
      <c r="V154" s="69">
        <f t="shared" si="102"/>
        <v>104.01597177099418</v>
      </c>
      <c r="W154" s="80">
        <f t="shared" ca="1" si="103"/>
        <v>2.1424261097437158</v>
      </c>
      <c r="X154" s="80">
        <f t="shared" ca="1" si="104"/>
        <v>32.71994159790772</v>
      </c>
      <c r="Y154" s="94">
        <f t="shared" ca="1" si="105"/>
        <v>4.4385990781760378E-8</v>
      </c>
      <c r="Z154" s="80">
        <f t="shared" ca="1" si="106"/>
        <v>14</v>
      </c>
      <c r="AA154" s="80">
        <f t="shared" ca="1" si="107"/>
        <v>58.483956383999988</v>
      </c>
      <c r="AB154" s="80">
        <f t="shared" ca="1" si="108"/>
        <v>7.1885585047599676</v>
      </c>
      <c r="AC154" s="80">
        <f t="shared" si="109"/>
        <v>16.008705119098707</v>
      </c>
      <c r="AD154" s="69">
        <f t="shared" si="110"/>
        <v>491.46181835294107</v>
      </c>
      <c r="AE154" s="69">
        <f t="shared" si="130"/>
        <v>508.63956625210074</v>
      </c>
      <c r="AF154" s="69">
        <f t="shared" si="111"/>
        <v>463.07663999999994</v>
      </c>
      <c r="AG154" s="95">
        <f t="shared" si="131"/>
        <v>477.67772571428571</v>
      </c>
      <c r="AH154" s="93">
        <f t="shared" si="112"/>
        <v>15.908154299839731</v>
      </c>
      <c r="AI154" s="81">
        <f t="shared" si="113"/>
        <v>1.5531654320331325</v>
      </c>
      <c r="AJ154" s="80">
        <f t="shared" si="114"/>
        <v>4.4455357439999998</v>
      </c>
      <c r="AK154" s="80">
        <f t="shared" si="115"/>
        <v>25.366458726852933</v>
      </c>
      <c r="AL154" s="78">
        <f t="shared" ca="1" si="123"/>
        <v>0.96324808075342594</v>
      </c>
      <c r="AM154" s="80">
        <f t="shared" ca="1" si="124"/>
        <v>23.688640944557601</v>
      </c>
      <c r="AN154" s="80">
        <f t="shared" si="125"/>
        <v>4.368647547169811</v>
      </c>
      <c r="AO154" s="80">
        <f t="shared" si="126"/>
        <v>5.5234917485796737</v>
      </c>
      <c r="AP154" s="80">
        <f t="shared" si="127"/>
        <v>6.1229099763497992</v>
      </c>
      <c r="AQ154" s="80">
        <f t="shared" ca="1" si="128"/>
        <v>2.9015223437791104</v>
      </c>
      <c r="AR154" s="80">
        <f t="shared" si="116"/>
        <v>3.4434312387464781</v>
      </c>
      <c r="AS154" s="78">
        <f t="shared" si="117"/>
        <v>2.5368278600349486E-2</v>
      </c>
      <c r="AT154" s="96">
        <f t="shared" ca="1" si="118"/>
        <v>4</v>
      </c>
      <c r="AU154" s="97" t="str">
        <f t="shared" ca="1" si="119"/>
        <v>Silt mxture</v>
      </c>
      <c r="AV154" s="98">
        <f t="shared" si="120"/>
        <v>3</v>
      </c>
      <c r="AW154" s="99" t="str">
        <f t="shared" si="121"/>
        <v>Clay</v>
      </c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</row>
    <row r="155" spans="1:69">
      <c r="A155" s="25">
        <v>2.84</v>
      </c>
      <c r="C155" s="89">
        <f t="shared" si="88"/>
        <v>-9.3174720000000004</v>
      </c>
      <c r="D155" s="84">
        <f t="shared" si="89"/>
        <v>9.3174720000000004</v>
      </c>
      <c r="E155" s="90">
        <v>0.43969999999999998</v>
      </c>
      <c r="F155" s="91">
        <f t="shared" si="90"/>
        <v>4.5904679999999995</v>
      </c>
      <c r="G155" s="80">
        <f t="shared" si="91"/>
        <v>4.6691855999999996</v>
      </c>
      <c r="H155" s="81">
        <f t="shared" si="129"/>
        <v>4.7186115428571425</v>
      </c>
      <c r="I155" s="14">
        <v>23.4</v>
      </c>
      <c r="J155" s="92">
        <f t="shared" si="92"/>
        <v>0.24429599999999999</v>
      </c>
      <c r="K155" s="14">
        <v>37.700000000000003</v>
      </c>
      <c r="L155" s="78">
        <f t="shared" si="93"/>
        <v>0.39358799999999999</v>
      </c>
      <c r="M155" s="81">
        <f t="shared" si="94"/>
        <v>0.29070512640000001</v>
      </c>
      <c r="N155" s="14">
        <f t="shared" si="122"/>
        <v>98</v>
      </c>
      <c r="O155" s="78">
        <f t="shared" si="95"/>
        <v>0.45655612800000084</v>
      </c>
      <c r="P155" s="78">
        <f t="shared" si="96"/>
        <v>0.16585100159999985</v>
      </c>
      <c r="Q155" s="93">
        <f t="shared" si="97"/>
        <v>1.3901677257599996</v>
      </c>
      <c r="R155" s="80">
        <f t="shared" si="98"/>
        <v>8.3820279187267861</v>
      </c>
      <c r="S155" s="80">
        <f t="shared" si="99"/>
        <v>2028.7007044491827</v>
      </c>
      <c r="T155" s="69">
        <f t="shared" si="100"/>
        <v>72.974440703999932</v>
      </c>
      <c r="U155" s="78">
        <f t="shared" si="101"/>
        <v>1.6618590070174006</v>
      </c>
      <c r="V155" s="69">
        <f t="shared" si="102"/>
        <v>103.7000020378858</v>
      </c>
      <c r="W155" s="80">
        <f t="shared" ca="1" si="103"/>
        <v>2.1410360453592761</v>
      </c>
      <c r="X155" s="80">
        <f t="shared" ca="1" si="104"/>
        <v>32.681614934153522</v>
      </c>
      <c r="Y155" s="94">
        <f t="shared" ca="1" si="105"/>
        <v>4.8866471506672249E-8</v>
      </c>
      <c r="Z155" s="80">
        <f t="shared" ca="1" si="106"/>
        <v>14</v>
      </c>
      <c r="AA155" s="80">
        <f t="shared" ca="1" si="107"/>
        <v>58.976812607999982</v>
      </c>
      <c r="AB155" s="80">
        <f t="shared" ca="1" si="108"/>
        <v>7.9808918756211131</v>
      </c>
      <c r="AC155" s="80">
        <f t="shared" si="109"/>
        <v>15.843541659942138</v>
      </c>
      <c r="AD155" s="69">
        <f t="shared" si="110"/>
        <v>495.60346729411748</v>
      </c>
      <c r="AE155" s="69">
        <f t="shared" si="130"/>
        <v>501.41828410084025</v>
      </c>
      <c r="AF155" s="69">
        <f t="shared" si="111"/>
        <v>466.91855999999996</v>
      </c>
      <c r="AG155" s="95">
        <f t="shared" si="131"/>
        <v>471.86115428571429</v>
      </c>
      <c r="AH155" s="93">
        <f t="shared" si="112"/>
        <v>16.519055591341193</v>
      </c>
      <c r="AI155" s="81">
        <f t="shared" si="113"/>
        <v>1.4729847733400736</v>
      </c>
      <c r="AJ155" s="80">
        <f t="shared" si="114"/>
        <v>4.4824181759999995</v>
      </c>
      <c r="AK155" s="80">
        <f t="shared" si="115"/>
        <v>25.40008460220238</v>
      </c>
      <c r="AL155" s="78">
        <f t="shared" ca="1" si="123"/>
        <v>0.95806880211197143</v>
      </c>
      <c r="AM155" s="80">
        <f t="shared" ca="1" si="124"/>
        <v>23.499352889424792</v>
      </c>
      <c r="AN155" s="80">
        <f t="shared" si="125"/>
        <v>4.4048920754716976</v>
      </c>
      <c r="AO155" s="80">
        <f t="shared" si="126"/>
        <v>5.2320901529380199</v>
      </c>
      <c r="AP155" s="80">
        <f t="shared" si="127"/>
        <v>5.7991333352187127</v>
      </c>
      <c r="AQ155" s="80">
        <f t="shared" ca="1" si="128"/>
        <v>2.8877838363756987</v>
      </c>
      <c r="AR155" s="80">
        <f t="shared" si="116"/>
        <v>3.4271129903967412</v>
      </c>
      <c r="AS155" s="78">
        <f t="shared" si="117"/>
        <v>2.4422483459281084E-2</v>
      </c>
      <c r="AT155" s="96">
        <f t="shared" ca="1" si="118"/>
        <v>4</v>
      </c>
      <c r="AU155" s="97" t="str">
        <f t="shared" ca="1" si="119"/>
        <v>Silt mxture</v>
      </c>
      <c r="AV155" s="98">
        <f t="shared" si="120"/>
        <v>3</v>
      </c>
      <c r="AW155" s="99" t="str">
        <f t="shared" si="121"/>
        <v>Clay</v>
      </c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</row>
    <row r="156" spans="1:69">
      <c r="A156" s="25">
        <v>2.86</v>
      </c>
      <c r="C156" s="89">
        <f t="shared" si="88"/>
        <v>-9.3830880000000008</v>
      </c>
      <c r="D156" s="84">
        <f t="shared" si="89"/>
        <v>9.3830880000000008</v>
      </c>
      <c r="E156" s="90">
        <v>0.45029999999999998</v>
      </c>
      <c r="F156" s="91">
        <f t="shared" si="90"/>
        <v>4.7011319999999994</v>
      </c>
      <c r="G156" s="80">
        <f t="shared" si="91"/>
        <v>4.7798495999999995</v>
      </c>
      <c r="H156" s="81">
        <f t="shared" si="129"/>
        <v>4.6477388571428566</v>
      </c>
      <c r="I156" s="14">
        <v>22.2</v>
      </c>
      <c r="J156" s="92">
        <f t="shared" si="92"/>
        <v>0.23176799999999997</v>
      </c>
      <c r="K156" s="14">
        <v>37.700000000000003</v>
      </c>
      <c r="L156" s="78">
        <f t="shared" si="93"/>
        <v>0.39358799999999999</v>
      </c>
      <c r="M156" s="81">
        <f t="shared" si="94"/>
        <v>0.29275234560000002</v>
      </c>
      <c r="N156" s="14">
        <f t="shared" si="122"/>
        <v>98</v>
      </c>
      <c r="O156" s="78">
        <f t="shared" si="95"/>
        <v>0.45977131200000088</v>
      </c>
      <c r="P156" s="78">
        <f t="shared" si="96"/>
        <v>0.16701896639999986</v>
      </c>
      <c r="Q156" s="93">
        <f t="shared" si="97"/>
        <v>1.4256258350399995</v>
      </c>
      <c r="R156" s="80">
        <f t="shared" si="98"/>
        <v>8.5357122353740102</v>
      </c>
      <c r="S156" s="80">
        <f t="shared" si="99"/>
        <v>2192.9019729668812</v>
      </c>
      <c r="T156" s="69">
        <f t="shared" si="100"/>
        <v>73.488345215999942</v>
      </c>
      <c r="U156" s="78">
        <f t="shared" si="101"/>
        <v>1.6566016070872327</v>
      </c>
      <c r="V156" s="69">
        <f t="shared" si="102"/>
        <v>103.37194028224332</v>
      </c>
      <c r="W156" s="80">
        <f t="shared" ca="1" si="103"/>
        <v>2.1583359696931321</v>
      </c>
      <c r="X156" s="80">
        <f t="shared" ca="1" si="104"/>
        <v>32.69056993473022</v>
      </c>
      <c r="Y156" s="94">
        <f t="shared" ca="1" si="105"/>
        <v>5.7686966125441796E-8</v>
      </c>
      <c r="Z156" s="80">
        <f t="shared" ca="1" si="106"/>
        <v>14</v>
      </c>
      <c r="AA156" s="80">
        <f t="shared" ca="1" si="107"/>
        <v>60.481096031999982</v>
      </c>
      <c r="AB156" s="80">
        <f t="shared" ca="1" si="108"/>
        <v>9.6617656745379001</v>
      </c>
      <c r="AC156" s="80">
        <f t="shared" si="109"/>
        <v>15.606932991945207</v>
      </c>
      <c r="AD156" s="69">
        <f t="shared" si="110"/>
        <v>508.24450447058808</v>
      </c>
      <c r="AE156" s="69">
        <f t="shared" si="130"/>
        <v>492.70206413445368</v>
      </c>
      <c r="AF156" s="69">
        <f t="shared" si="111"/>
        <v>477.98495999999994</v>
      </c>
      <c r="AG156" s="95">
        <f t="shared" si="131"/>
        <v>464.77388571428571</v>
      </c>
      <c r="AH156" s="93">
        <f t="shared" si="112"/>
        <v>17.430254663787899</v>
      </c>
      <c r="AI156" s="81">
        <f t="shared" si="113"/>
        <v>1.3876747353646668</v>
      </c>
      <c r="AJ156" s="80">
        <f t="shared" si="114"/>
        <v>4.5886556159999996</v>
      </c>
      <c r="AK156" s="80">
        <f t="shared" si="115"/>
        <v>25.865794652648518</v>
      </c>
      <c r="AL156" s="78">
        <f t="shared" ca="1" si="123"/>
        <v>0.94909184888379516</v>
      </c>
      <c r="AM156" s="80">
        <f t="shared" ca="1" si="124"/>
        <v>23.543444060488682</v>
      </c>
      <c r="AN156" s="80">
        <f t="shared" si="125"/>
        <v>4.5092920754716976</v>
      </c>
      <c r="AO156" s="80">
        <f t="shared" si="126"/>
        <v>4.8488554953695608</v>
      </c>
      <c r="AP156" s="80">
        <f t="shared" si="127"/>
        <v>5.3649027760396928</v>
      </c>
      <c r="AQ156" s="80">
        <f t="shared" ca="1" si="128"/>
        <v>2.8640776791383722</v>
      </c>
      <c r="AR156" s="80">
        <f t="shared" si="116"/>
        <v>3.400103911892681</v>
      </c>
      <c r="AS156" s="78">
        <f t="shared" si="117"/>
        <v>2.3341163672911662E-2</v>
      </c>
      <c r="AT156" s="96">
        <f t="shared" ca="1" si="118"/>
        <v>4</v>
      </c>
      <c r="AU156" s="97" t="str">
        <f t="shared" ca="1" si="119"/>
        <v>Silt mxture</v>
      </c>
      <c r="AV156" s="98">
        <f t="shared" si="120"/>
        <v>3</v>
      </c>
      <c r="AW156" s="99" t="str">
        <f t="shared" si="121"/>
        <v>Clay</v>
      </c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</row>
    <row r="157" spans="1:69">
      <c r="A157" s="25">
        <v>2.88</v>
      </c>
      <c r="C157" s="89">
        <f t="shared" si="88"/>
        <v>-9.4487039999999993</v>
      </c>
      <c r="D157" s="84">
        <f t="shared" si="89"/>
        <v>9.4487039999999993</v>
      </c>
      <c r="E157" s="90">
        <v>0.44969999999999999</v>
      </c>
      <c r="F157" s="91">
        <f t="shared" si="90"/>
        <v>4.6948679999999996</v>
      </c>
      <c r="G157" s="80">
        <f t="shared" si="91"/>
        <v>4.7735855999999997</v>
      </c>
      <c r="H157" s="81">
        <f t="shared" si="129"/>
        <v>4.583279314285714</v>
      </c>
      <c r="I157" s="14">
        <v>21.8</v>
      </c>
      <c r="J157" s="92">
        <f t="shared" si="92"/>
        <v>0.22759199999999999</v>
      </c>
      <c r="K157" s="14">
        <v>37.700000000000003</v>
      </c>
      <c r="L157" s="78">
        <f t="shared" si="93"/>
        <v>0.39358799999999999</v>
      </c>
      <c r="M157" s="81">
        <f t="shared" si="94"/>
        <v>0.29479956479999997</v>
      </c>
      <c r="N157" s="14">
        <f t="shared" si="122"/>
        <v>98</v>
      </c>
      <c r="O157" s="78">
        <f t="shared" si="95"/>
        <v>0.4629864960000008</v>
      </c>
      <c r="P157" s="78">
        <f t="shared" si="96"/>
        <v>0.16818693119999983</v>
      </c>
      <c r="Q157" s="93">
        <f t="shared" si="97"/>
        <v>1.4224977043199996</v>
      </c>
      <c r="R157" s="80">
        <f t="shared" si="98"/>
        <v>8.4578373252344647</v>
      </c>
      <c r="S157" s="80">
        <f t="shared" si="99"/>
        <v>2228.2387182016109</v>
      </c>
      <c r="T157" s="69">
        <f t="shared" si="100"/>
        <v>74.002249727999924</v>
      </c>
      <c r="U157" s="78">
        <f t="shared" si="101"/>
        <v>1.6544183007448736</v>
      </c>
      <c r="V157" s="69">
        <f t="shared" si="102"/>
        <v>103.23570196648011</v>
      </c>
      <c r="W157" s="80">
        <f t="shared" ca="1" si="103"/>
        <v>2.1532867559204369</v>
      </c>
      <c r="X157" s="80">
        <f t="shared" ca="1" si="104"/>
        <v>32.643639577059133</v>
      </c>
      <c r="Y157" s="94">
        <f t="shared" ca="1" si="105"/>
        <v>5.8332246646977544E-8</v>
      </c>
      <c r="Z157" s="80">
        <f t="shared" ca="1" si="106"/>
        <v>14</v>
      </c>
      <c r="AA157" s="80">
        <f t="shared" ca="1" si="107"/>
        <v>60.348387455999983</v>
      </c>
      <c r="AB157" s="80">
        <f t="shared" ca="1" si="108"/>
        <v>9.7484040604544049</v>
      </c>
      <c r="AC157" s="80">
        <f t="shared" si="109"/>
        <v>15.558335505732179</v>
      </c>
      <c r="AD157" s="69">
        <f t="shared" si="110"/>
        <v>507.12930635294106</v>
      </c>
      <c r="AE157" s="69">
        <f t="shared" si="130"/>
        <v>484.74033156302499</v>
      </c>
      <c r="AF157" s="69">
        <f t="shared" si="111"/>
        <v>477.35855999999995</v>
      </c>
      <c r="AG157" s="95">
        <f t="shared" si="131"/>
        <v>458.32793142857145</v>
      </c>
      <c r="AH157" s="93">
        <f t="shared" si="112"/>
        <v>17.610547056419122</v>
      </c>
      <c r="AI157" s="81">
        <f t="shared" si="113"/>
        <v>1.3532085898479145</v>
      </c>
      <c r="AJ157" s="80">
        <f t="shared" si="114"/>
        <v>4.5826421759999993</v>
      </c>
      <c r="AK157" s="80">
        <f t="shared" si="115"/>
        <v>25.629810076468075</v>
      </c>
      <c r="AL157" s="78">
        <f t="shared" ca="1" si="123"/>
        <v>0.94854147687589463</v>
      </c>
      <c r="AM157" s="80">
        <f t="shared" ca="1" si="124"/>
        <v>23.313291712443757</v>
      </c>
      <c r="AN157" s="80">
        <f t="shared" si="125"/>
        <v>4.5033826415094333</v>
      </c>
      <c r="AO157" s="80">
        <f t="shared" si="126"/>
        <v>4.7677368559181179</v>
      </c>
      <c r="AP157" s="80">
        <f t="shared" si="127"/>
        <v>5.2798229320097789</v>
      </c>
      <c r="AQ157" s="80">
        <f t="shared" ca="1" si="128"/>
        <v>2.8624885329778844</v>
      </c>
      <c r="AR157" s="80">
        <f t="shared" si="116"/>
        <v>3.3964750720992036</v>
      </c>
      <c r="AS157" s="78">
        <f t="shared" si="117"/>
        <v>2.2917565010471468E-2</v>
      </c>
      <c r="AT157" s="96">
        <f t="shared" ca="1" si="118"/>
        <v>4</v>
      </c>
      <c r="AU157" s="97" t="str">
        <f t="shared" ca="1" si="119"/>
        <v>Silt mxture</v>
      </c>
      <c r="AV157" s="98">
        <f t="shared" si="120"/>
        <v>3</v>
      </c>
      <c r="AW157" s="99" t="str">
        <f t="shared" si="121"/>
        <v>Clay</v>
      </c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</row>
    <row r="158" spans="1:69">
      <c r="A158" s="25">
        <v>2.9</v>
      </c>
      <c r="C158" s="89">
        <f t="shared" si="88"/>
        <v>-9.5143199999999997</v>
      </c>
      <c r="D158" s="84">
        <f t="shared" si="89"/>
        <v>9.5143199999999997</v>
      </c>
      <c r="E158" s="90">
        <v>0.41670000000000001</v>
      </c>
      <c r="F158" s="91">
        <f t="shared" si="90"/>
        <v>4.3503480000000003</v>
      </c>
      <c r="G158" s="80">
        <f t="shared" si="91"/>
        <v>4.4305272000000002</v>
      </c>
      <c r="H158" s="81">
        <f t="shared" si="129"/>
        <v>4.5864113142857139</v>
      </c>
      <c r="I158" s="14">
        <v>21.8</v>
      </c>
      <c r="J158" s="92">
        <f t="shared" si="92"/>
        <v>0.22759199999999999</v>
      </c>
      <c r="K158" s="14">
        <v>38.4</v>
      </c>
      <c r="L158" s="78">
        <f t="shared" si="93"/>
        <v>0.40089599999999997</v>
      </c>
      <c r="M158" s="81">
        <f t="shared" si="94"/>
        <v>0.29684678399999997</v>
      </c>
      <c r="N158" s="14">
        <f t="shared" si="122"/>
        <v>98</v>
      </c>
      <c r="O158" s="78">
        <f t="shared" si="95"/>
        <v>0.46620168000000084</v>
      </c>
      <c r="P158" s="78">
        <f t="shared" si="96"/>
        <v>0.16935489599999984</v>
      </c>
      <c r="Q158" s="93">
        <f t="shared" si="97"/>
        <v>1.3082274215999998</v>
      </c>
      <c r="R158" s="80">
        <f t="shared" si="98"/>
        <v>7.724768828649637</v>
      </c>
      <c r="S158" s="80">
        <f t="shared" si="99"/>
        <v>2049.2426695448817</v>
      </c>
      <c r="T158" s="69">
        <f t="shared" si="100"/>
        <v>74.516154239999921</v>
      </c>
      <c r="U158" s="78">
        <f t="shared" si="101"/>
        <v>1.6515032630597219</v>
      </c>
      <c r="V158" s="69">
        <f t="shared" si="102"/>
        <v>103.05380361492665</v>
      </c>
      <c r="W158" s="80">
        <f t="shared" ca="1" si="103"/>
        <v>2.056029607827274</v>
      </c>
      <c r="X158" s="80">
        <f t="shared" ca="1" si="104"/>
        <v>32.358666337034776</v>
      </c>
      <c r="Y158" s="94">
        <f t="shared" ca="1" si="105"/>
        <v>4.2952695147324394E-8</v>
      </c>
      <c r="Z158" s="80">
        <f t="shared" ca="1" si="106"/>
        <v>14</v>
      </c>
      <c r="AA158" s="80">
        <f t="shared" ca="1" si="107"/>
        <v>55.500557279999988</v>
      </c>
      <c r="AB158" s="80">
        <f t="shared" ca="1" si="108"/>
        <v>6.6015651249815681</v>
      </c>
      <c r="AC158" s="80">
        <f t="shared" si="109"/>
        <v>15.812913788435383</v>
      </c>
      <c r="AD158" s="69">
        <f t="shared" si="110"/>
        <v>466.39123764705869</v>
      </c>
      <c r="AE158" s="69">
        <f t="shared" si="130"/>
        <v>484.7305452100839</v>
      </c>
      <c r="AF158" s="69">
        <f t="shared" si="111"/>
        <v>443.05272000000002</v>
      </c>
      <c r="AG158" s="95">
        <f t="shared" si="131"/>
        <v>458.64113142857144</v>
      </c>
      <c r="AH158" s="93">
        <f t="shared" si="112"/>
        <v>16.589099056744505</v>
      </c>
      <c r="AI158" s="81">
        <f t="shared" si="113"/>
        <v>1.3438761168144806</v>
      </c>
      <c r="AJ158" s="80">
        <f t="shared" si="114"/>
        <v>4.2533061119999998</v>
      </c>
      <c r="AK158" s="80">
        <f t="shared" si="115"/>
        <v>23.408390389847384</v>
      </c>
      <c r="AL158" s="78">
        <f t="shared" ca="1" si="123"/>
        <v>0.96525507815179057</v>
      </c>
      <c r="AM158" s="80">
        <f t="shared" ca="1" si="124"/>
        <v>21.963266926887052</v>
      </c>
      <c r="AN158" s="80">
        <f t="shared" si="125"/>
        <v>4.1797426415094341</v>
      </c>
      <c r="AO158" s="80">
        <f t="shared" si="126"/>
        <v>5.1369056034685894</v>
      </c>
      <c r="AP158" s="80">
        <f t="shared" si="127"/>
        <v>5.7410018135947638</v>
      </c>
      <c r="AQ158" s="80">
        <f t="shared" ca="1" si="128"/>
        <v>2.9062116526541324</v>
      </c>
      <c r="AR158" s="80">
        <f t="shared" si="116"/>
        <v>3.4414470130539221</v>
      </c>
      <c r="AS158" s="78">
        <f t="shared" si="117"/>
        <v>2.6246385538995803E-2</v>
      </c>
      <c r="AT158" s="96">
        <f t="shared" ca="1" si="118"/>
        <v>4</v>
      </c>
      <c r="AU158" s="97" t="str">
        <f t="shared" ca="1" si="119"/>
        <v>Silt mxture</v>
      </c>
      <c r="AV158" s="98">
        <f t="shared" si="120"/>
        <v>3</v>
      </c>
      <c r="AW158" s="99" t="str">
        <f t="shared" si="121"/>
        <v>Clay</v>
      </c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</row>
    <row r="159" spans="1:69">
      <c r="A159" s="25">
        <v>2.92</v>
      </c>
      <c r="C159" s="89">
        <f t="shared" si="88"/>
        <v>-9.579936</v>
      </c>
      <c r="D159" s="84">
        <f t="shared" si="89"/>
        <v>9.579936</v>
      </c>
      <c r="E159" s="90">
        <v>0.41360000000000002</v>
      </c>
      <c r="F159" s="91">
        <f t="shared" si="90"/>
        <v>4.317984</v>
      </c>
      <c r="G159" s="80">
        <f t="shared" si="91"/>
        <v>4.3998336</v>
      </c>
      <c r="H159" s="81">
        <f t="shared" si="129"/>
        <v>5.7243116571428567</v>
      </c>
      <c r="I159" s="14">
        <v>21.5</v>
      </c>
      <c r="J159" s="92">
        <f t="shared" si="92"/>
        <v>0.22445999999999999</v>
      </c>
      <c r="K159" s="14">
        <v>39.200000000000003</v>
      </c>
      <c r="L159" s="78">
        <f t="shared" si="93"/>
        <v>0.409248</v>
      </c>
      <c r="M159" s="81">
        <f t="shared" si="94"/>
        <v>0.29889400319999998</v>
      </c>
      <c r="N159" s="14">
        <f t="shared" si="122"/>
        <v>98</v>
      </c>
      <c r="O159" s="78">
        <f t="shared" si="95"/>
        <v>0.46941686400000088</v>
      </c>
      <c r="P159" s="78">
        <f t="shared" si="96"/>
        <v>0.17052286079999984</v>
      </c>
      <c r="Q159" s="93">
        <f t="shared" si="97"/>
        <v>1.2970375228799997</v>
      </c>
      <c r="R159" s="80">
        <f t="shared" si="98"/>
        <v>7.6062383471342798</v>
      </c>
      <c r="S159" s="80">
        <f t="shared" si="99"/>
        <v>2060.0640155982196</v>
      </c>
      <c r="T159" s="69">
        <f t="shared" si="100"/>
        <v>75.030058751999931</v>
      </c>
      <c r="U159" s="78">
        <f t="shared" si="101"/>
        <v>1.6496066699970959</v>
      </c>
      <c r="V159" s="69">
        <f t="shared" si="102"/>
        <v>102.93545620781879</v>
      </c>
      <c r="W159" s="80">
        <f t="shared" ca="1" si="103"/>
        <v>2.0453215284702027</v>
      </c>
      <c r="X159" s="80">
        <f t="shared" ca="1" si="104"/>
        <v>32.29528739169389</v>
      </c>
      <c r="Y159" s="94">
        <f t="shared" ca="1" si="105"/>
        <v>4.215817537634133E-8</v>
      </c>
      <c r="Z159" s="80">
        <f t="shared" ca="1" si="106"/>
        <v>14</v>
      </c>
      <c r="AA159" s="80">
        <f t="shared" ca="1" si="107"/>
        <v>55.025834303999993</v>
      </c>
      <c r="AB159" s="80">
        <f t="shared" ca="1" si="108"/>
        <v>6.4240304478023917</v>
      </c>
      <c r="AC159" s="80">
        <f t="shared" si="109"/>
        <v>15.79690250735584</v>
      </c>
      <c r="AD159" s="69">
        <f t="shared" si="110"/>
        <v>462.40196894117639</v>
      </c>
      <c r="AE159" s="69">
        <f t="shared" si="130"/>
        <v>618.2229168403361</v>
      </c>
      <c r="AF159" s="69">
        <f t="shared" si="111"/>
        <v>439.98336</v>
      </c>
      <c r="AG159" s="95">
        <f t="shared" si="131"/>
        <v>572.43116571428573</v>
      </c>
      <c r="AH159" s="93">
        <f t="shared" si="112"/>
        <v>16.6385405626501</v>
      </c>
      <c r="AI159" s="81">
        <f t="shared" si="113"/>
        <v>1.3163044470809171</v>
      </c>
      <c r="AJ159" s="80">
        <f t="shared" si="114"/>
        <v>4.2238402559999999</v>
      </c>
      <c r="AK159" s="80">
        <f t="shared" si="115"/>
        <v>23.049207112528123</v>
      </c>
      <c r="AL159" s="78">
        <f t="shared" ca="1" si="123"/>
        <v>0.96632641482319137</v>
      </c>
      <c r="AM159" s="80">
        <f t="shared" ca="1" si="124"/>
        <v>21.67380778176944</v>
      </c>
      <c r="AN159" s="80">
        <f t="shared" si="125"/>
        <v>4.1507864150943394</v>
      </c>
      <c r="AO159" s="80">
        <f t="shared" si="126"/>
        <v>5.1015565679574788</v>
      </c>
      <c r="AP159" s="80">
        <f t="shared" si="127"/>
        <v>5.710844805439991</v>
      </c>
      <c r="AQ159" s="80">
        <f t="shared" ca="1" si="128"/>
        <v>2.9088789597201572</v>
      </c>
      <c r="AR159" s="80">
        <f t="shared" si="116"/>
        <v>3.4422664069655693</v>
      </c>
      <c r="AS159" s="78">
        <f t="shared" si="117"/>
        <v>2.8076920136541988E-2</v>
      </c>
      <c r="AT159" s="96">
        <f t="shared" ca="1" si="118"/>
        <v>4</v>
      </c>
      <c r="AU159" s="97" t="str">
        <f t="shared" ca="1" si="119"/>
        <v>Silt mxture</v>
      </c>
      <c r="AV159" s="98">
        <f t="shared" si="120"/>
        <v>3</v>
      </c>
      <c r="AW159" s="99" t="str">
        <f t="shared" si="121"/>
        <v>Clay</v>
      </c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</row>
    <row r="160" spans="1:69">
      <c r="A160" s="25">
        <v>2.94</v>
      </c>
      <c r="C160" s="89">
        <f t="shared" si="88"/>
        <v>-9.6455520000000003</v>
      </c>
      <c r="D160" s="84">
        <f t="shared" si="89"/>
        <v>9.6455520000000003</v>
      </c>
      <c r="E160" s="90">
        <v>0.41360000000000002</v>
      </c>
      <c r="F160" s="91">
        <f t="shared" si="90"/>
        <v>4.317984</v>
      </c>
      <c r="G160" s="80">
        <f t="shared" si="91"/>
        <v>4.3992072000000002</v>
      </c>
      <c r="H160" s="81">
        <f t="shared" si="129"/>
        <v>6.5592133714285721</v>
      </c>
      <c r="I160" s="14">
        <v>21.3</v>
      </c>
      <c r="J160" s="92">
        <f t="shared" si="92"/>
        <v>0.22237199999999999</v>
      </c>
      <c r="K160" s="14">
        <v>38.9</v>
      </c>
      <c r="L160" s="78">
        <f t="shared" si="93"/>
        <v>0.40611599999999998</v>
      </c>
      <c r="M160" s="81">
        <f t="shared" si="94"/>
        <v>0.30094122239999999</v>
      </c>
      <c r="N160" s="14">
        <f t="shared" si="122"/>
        <v>98</v>
      </c>
      <c r="O160" s="78">
        <f t="shared" si="95"/>
        <v>0.47263204800000091</v>
      </c>
      <c r="P160" s="78">
        <f t="shared" si="96"/>
        <v>0.17169082559999985</v>
      </c>
      <c r="Q160" s="93">
        <f t="shared" si="97"/>
        <v>1.2957698001599998</v>
      </c>
      <c r="R160" s="80">
        <f t="shared" si="98"/>
        <v>7.5471114757106799</v>
      </c>
      <c r="S160" s="80">
        <f t="shared" si="99"/>
        <v>2077.3749297679246</v>
      </c>
      <c r="T160" s="69">
        <f t="shared" si="100"/>
        <v>75.543963263999942</v>
      </c>
      <c r="U160" s="78">
        <f t="shared" si="101"/>
        <v>1.6485052136449831</v>
      </c>
      <c r="V160" s="69">
        <f t="shared" si="102"/>
        <v>102.86672533144694</v>
      </c>
      <c r="W160" s="80">
        <f t="shared" ca="1" si="103"/>
        <v>2.0449388332870027</v>
      </c>
      <c r="X160" s="80">
        <f t="shared" ca="1" si="104"/>
        <v>32.259355176076099</v>
      </c>
      <c r="Y160" s="94">
        <f t="shared" ca="1" si="105"/>
        <v>4.2178537686749629E-8</v>
      </c>
      <c r="Z160" s="80">
        <f t="shared" ca="1" si="106"/>
        <v>14</v>
      </c>
      <c r="AA160" s="80">
        <f t="shared" ca="1" si="107"/>
        <v>54.972052127999994</v>
      </c>
      <c r="AB160" s="80">
        <f t="shared" ca="1" si="108"/>
        <v>6.4208513697197889</v>
      </c>
      <c r="AC160" s="80">
        <f t="shared" si="109"/>
        <v>15.771463316935447</v>
      </c>
      <c r="AD160" s="69">
        <f t="shared" si="110"/>
        <v>461.95001788235288</v>
      </c>
      <c r="AE160" s="69">
        <f t="shared" si="130"/>
        <v>716.0683909915964</v>
      </c>
      <c r="AF160" s="69">
        <f t="shared" si="111"/>
        <v>439.92071999999996</v>
      </c>
      <c r="AG160" s="95">
        <f t="shared" si="131"/>
        <v>655.92133714285717</v>
      </c>
      <c r="AH160" s="93">
        <f t="shared" si="112"/>
        <v>16.726147698467237</v>
      </c>
      <c r="AI160" s="81">
        <f t="shared" si="113"/>
        <v>1.2951885997570751</v>
      </c>
      <c r="AJ160" s="80">
        <f t="shared" si="114"/>
        <v>4.2232389120000002</v>
      </c>
      <c r="AK160" s="80">
        <f t="shared" si="115"/>
        <v>22.870034774880846</v>
      </c>
      <c r="AL160" s="78">
        <f t="shared" ca="1" si="123"/>
        <v>0.96635522443252198</v>
      </c>
      <c r="AM160" s="80">
        <f t="shared" ca="1" si="124"/>
        <v>21.511398831517077</v>
      </c>
      <c r="AN160" s="80">
        <f t="shared" si="125"/>
        <v>4.1501954716981135</v>
      </c>
      <c r="AO160" s="80">
        <f t="shared" si="126"/>
        <v>5.0548198775452082</v>
      </c>
      <c r="AP160" s="80">
        <f t="shared" si="127"/>
        <v>5.6632559263951663</v>
      </c>
      <c r="AQ160" s="80">
        <f t="shared" ca="1" si="128"/>
        <v>2.9088099752846861</v>
      </c>
      <c r="AR160" s="80">
        <f t="shared" si="116"/>
        <v>3.4400808920800485</v>
      </c>
      <c r="AS160" s="78">
        <f t="shared" si="117"/>
        <v>2.6785372373792277E-2</v>
      </c>
      <c r="AT160" s="96">
        <f t="shared" ca="1" si="118"/>
        <v>4</v>
      </c>
      <c r="AU160" s="97" t="str">
        <f t="shared" ca="1" si="119"/>
        <v>Silt mxture</v>
      </c>
      <c r="AV160" s="98">
        <f t="shared" si="120"/>
        <v>3</v>
      </c>
      <c r="AW160" s="99" t="str">
        <f t="shared" si="121"/>
        <v>Clay</v>
      </c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</row>
    <row r="161" spans="1:69">
      <c r="A161" s="25">
        <v>2.96</v>
      </c>
      <c r="C161" s="89">
        <f t="shared" si="88"/>
        <v>-9.7111680000000007</v>
      </c>
      <c r="D161" s="84">
        <f t="shared" si="89"/>
        <v>9.7111680000000007</v>
      </c>
      <c r="E161" s="90">
        <v>0.43780000000000002</v>
      </c>
      <c r="F161" s="91">
        <f t="shared" si="90"/>
        <v>4.5706319999999998</v>
      </c>
      <c r="G161" s="80">
        <f t="shared" si="91"/>
        <v>4.6526904</v>
      </c>
      <c r="H161" s="81">
        <f t="shared" si="129"/>
        <v>6.5733222857142861</v>
      </c>
      <c r="I161" s="14">
        <v>21.6</v>
      </c>
      <c r="J161" s="92">
        <f t="shared" si="92"/>
        <v>0.22550400000000001</v>
      </c>
      <c r="K161" s="14">
        <v>39.299999999999997</v>
      </c>
      <c r="L161" s="78">
        <f t="shared" si="93"/>
        <v>0.41029199999999993</v>
      </c>
      <c r="M161" s="81">
        <f t="shared" si="94"/>
        <v>0.30298844159999999</v>
      </c>
      <c r="N161" s="14">
        <f t="shared" si="122"/>
        <v>98</v>
      </c>
      <c r="O161" s="78">
        <f t="shared" si="95"/>
        <v>0.47584723200000095</v>
      </c>
      <c r="P161" s="78">
        <f t="shared" si="96"/>
        <v>0.17285879039999985</v>
      </c>
      <c r="Q161" s="93">
        <f t="shared" si="97"/>
        <v>1.3783582454399996</v>
      </c>
      <c r="R161" s="80">
        <f t="shared" si="98"/>
        <v>7.9738973196008249</v>
      </c>
      <c r="S161" s="80">
        <f t="shared" si="99"/>
        <v>2179.0891242831735</v>
      </c>
      <c r="T161" s="69">
        <f t="shared" si="100"/>
        <v>76.057867775999938</v>
      </c>
      <c r="U161" s="78">
        <f t="shared" si="101"/>
        <v>1.6523349098700635</v>
      </c>
      <c r="V161" s="69">
        <f t="shared" si="102"/>
        <v>103.10569837589196</v>
      </c>
      <c r="W161" s="80">
        <f t="shared" ca="1" si="103"/>
        <v>2.1265954762806825</v>
      </c>
      <c r="X161" s="80">
        <f t="shared" ca="1" si="104"/>
        <v>32.437876194322271</v>
      </c>
      <c r="Y161" s="94">
        <f t="shared" ca="1" si="105"/>
        <v>5.0599010779997435E-8</v>
      </c>
      <c r="Z161" s="80">
        <f t="shared" ca="1" si="106"/>
        <v>14</v>
      </c>
      <c r="AA161" s="80">
        <f t="shared" ca="1" si="107"/>
        <v>58.475804351999983</v>
      </c>
      <c r="AB161" s="80">
        <f t="shared" ca="1" si="108"/>
        <v>8.1936494439947118</v>
      </c>
      <c r="AC161" s="80">
        <f t="shared" si="109"/>
        <v>15.626142567867781</v>
      </c>
      <c r="AD161" s="69">
        <f t="shared" si="110"/>
        <v>491.39331388235274</v>
      </c>
      <c r="AE161" s="69">
        <f t="shared" si="130"/>
        <v>717.35000631932758</v>
      </c>
      <c r="AF161" s="69">
        <f t="shared" si="111"/>
        <v>465.26904000000002</v>
      </c>
      <c r="AG161" s="95">
        <f t="shared" si="131"/>
        <v>657.33222857142857</v>
      </c>
      <c r="AH161" s="93">
        <f t="shared" si="112"/>
        <v>17.301774386372735</v>
      </c>
      <c r="AI161" s="81">
        <f t="shared" si="113"/>
        <v>1.3045561610038907</v>
      </c>
      <c r="AJ161" s="80">
        <f t="shared" si="114"/>
        <v>4.4665827839999999</v>
      </c>
      <c r="AK161" s="80">
        <f t="shared" si="115"/>
        <v>24.163325210911591</v>
      </c>
      <c r="AL161" s="78">
        <f t="shared" ca="1" si="123"/>
        <v>0.95650300021293255</v>
      </c>
      <c r="AM161" s="80">
        <f t="shared" ca="1" si="124"/>
        <v>22.330468554016658</v>
      </c>
      <c r="AN161" s="80">
        <f t="shared" si="125"/>
        <v>4.389330566037736</v>
      </c>
      <c r="AO161" s="80">
        <f t="shared" si="126"/>
        <v>4.8467441547367951</v>
      </c>
      <c r="AP161" s="80">
        <f t="shared" si="127"/>
        <v>5.3989099166483259</v>
      </c>
      <c r="AQ161" s="80">
        <f t="shared" ca="1" si="128"/>
        <v>2.8828065188572984</v>
      </c>
      <c r="AR161" s="80">
        <f t="shared" si="116"/>
        <v>3.4097025529273455</v>
      </c>
      <c r="AS161" s="78">
        <f t="shared" si="117"/>
        <v>2.5690109511911648E-2</v>
      </c>
      <c r="AT161" s="96">
        <f t="shared" ca="1" si="118"/>
        <v>4</v>
      </c>
      <c r="AU161" s="97" t="str">
        <f t="shared" ca="1" si="119"/>
        <v>Silt mxture</v>
      </c>
      <c r="AV161" s="98">
        <f t="shared" si="120"/>
        <v>3</v>
      </c>
      <c r="AW161" s="99" t="str">
        <f t="shared" si="121"/>
        <v>Clay</v>
      </c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</row>
    <row r="162" spans="1:69">
      <c r="A162" s="25">
        <v>2.98</v>
      </c>
      <c r="C162" s="89">
        <f t="shared" si="88"/>
        <v>-9.776784000000001</v>
      </c>
      <c r="D162" s="84">
        <f t="shared" si="89"/>
        <v>9.776784000000001</v>
      </c>
      <c r="E162" s="90">
        <v>1.2028000000000001</v>
      </c>
      <c r="F162" s="91">
        <f t="shared" si="90"/>
        <v>12.557232000000001</v>
      </c>
      <c r="G162" s="80">
        <f t="shared" si="91"/>
        <v>12.634488000000001</v>
      </c>
      <c r="H162" s="81">
        <f t="shared" si="129"/>
        <v>6.7197805714285721</v>
      </c>
      <c r="I162" s="14">
        <v>22.1</v>
      </c>
      <c r="J162" s="92">
        <f t="shared" si="92"/>
        <v>0.23072400000000001</v>
      </c>
      <c r="K162" s="14">
        <v>37</v>
      </c>
      <c r="L162" s="78">
        <f t="shared" si="93"/>
        <v>0.38628000000000001</v>
      </c>
      <c r="M162" s="81">
        <f t="shared" si="94"/>
        <v>0.3050356608</v>
      </c>
      <c r="N162" s="14">
        <f t="shared" si="122"/>
        <v>98</v>
      </c>
      <c r="O162" s="78">
        <f t="shared" si="95"/>
        <v>0.47906241600000099</v>
      </c>
      <c r="P162" s="78">
        <f t="shared" si="96"/>
        <v>0.17402675519999986</v>
      </c>
      <c r="Q162" s="93">
        <f t="shared" si="97"/>
        <v>4.01129044272</v>
      </c>
      <c r="R162" s="80">
        <f t="shared" si="98"/>
        <v>23.049849076999877</v>
      </c>
      <c r="S162" s="80">
        <f t="shared" si="99"/>
        <v>6198.0984583566615</v>
      </c>
      <c r="T162" s="69">
        <f t="shared" si="100"/>
        <v>76.571772287999934</v>
      </c>
      <c r="U162" s="78">
        <f t="shared" si="101"/>
        <v>1.6940651252931871</v>
      </c>
      <c r="V162" s="69">
        <f t="shared" si="102"/>
        <v>105.70966381829487</v>
      </c>
      <c r="W162" s="80">
        <f t="shared" ca="1" si="103"/>
        <v>4.1020929060619382</v>
      </c>
      <c r="X162" s="80">
        <f t="shared" ca="1" si="104"/>
        <v>35.776713484270239</v>
      </c>
      <c r="Y162" s="94">
        <f t="shared" ca="1" si="105"/>
        <v>2.0279294001013208E-6</v>
      </c>
      <c r="Z162" s="80">
        <f t="shared" ca="1" si="106"/>
        <v>14</v>
      </c>
      <c r="AA162" s="80">
        <f t="shared" ca="1" si="107"/>
        <v>170.17595817599999</v>
      </c>
      <c r="AB162" s="80">
        <f t="shared" ca="1" si="108"/>
        <v>955.67491045529493</v>
      </c>
      <c r="AC162" s="80">
        <f t="shared" si="109"/>
        <v>12.448258224152163</v>
      </c>
      <c r="AD162" s="69">
        <f t="shared" si="110"/>
        <v>1430.0500687058825</v>
      </c>
      <c r="AE162" s="69">
        <f t="shared" si="130"/>
        <v>734.20213593277299</v>
      </c>
      <c r="AF162" s="69">
        <f t="shared" si="111"/>
        <v>1263.4488000000001</v>
      </c>
      <c r="AG162" s="95">
        <f t="shared" si="131"/>
        <v>671.97805714285721</v>
      </c>
      <c r="AH162" s="93">
        <f t="shared" si="112"/>
        <v>40.008108030128028</v>
      </c>
      <c r="AI162" s="81">
        <f t="shared" si="113"/>
        <v>1.3257961382710433</v>
      </c>
      <c r="AJ162" s="80">
        <f t="shared" si="114"/>
        <v>12.129108480000001</v>
      </c>
      <c r="AK162" s="80">
        <f t="shared" si="115"/>
        <v>69.848027506060234</v>
      </c>
      <c r="AL162" s="78">
        <f t="shared" ca="1" si="123"/>
        <v>0.75566696896300689</v>
      </c>
      <c r="AM162" s="80">
        <f t="shared" ca="1" si="124"/>
        <v>44.918836505117341</v>
      </c>
      <c r="AN162" s="80">
        <f t="shared" si="125"/>
        <v>11.919328301886793</v>
      </c>
      <c r="AO162" s="80">
        <f t="shared" si="126"/>
        <v>1.8261444389357131</v>
      </c>
      <c r="AP162" s="80">
        <f t="shared" si="127"/>
        <v>1.898115359314926</v>
      </c>
      <c r="AQ162" s="80">
        <f t="shared" ca="1" si="128"/>
        <v>2.3555332277046186</v>
      </c>
      <c r="AR162" s="80">
        <f t="shared" si="116"/>
        <v>2.8151335417809062</v>
      </c>
      <c r="AS162" s="78">
        <f t="shared" si="117"/>
        <v>6.6837922406386739E-3</v>
      </c>
      <c r="AT162" s="96">
        <f t="shared" ca="1" si="118"/>
        <v>5</v>
      </c>
      <c r="AU162" s="97" t="str">
        <f t="shared" ca="1" si="119"/>
        <v>Sand mixture</v>
      </c>
      <c r="AV162" s="98">
        <f t="shared" si="120"/>
        <v>4</v>
      </c>
      <c r="AW162" s="99" t="str">
        <f t="shared" si="121"/>
        <v>Silt mxture</v>
      </c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</row>
    <row r="163" spans="1:69">
      <c r="A163" s="25">
        <v>3</v>
      </c>
      <c r="C163" s="89">
        <f t="shared" si="88"/>
        <v>-9.8424000000000014</v>
      </c>
      <c r="D163" s="84">
        <f t="shared" si="89"/>
        <v>9.8424000000000014</v>
      </c>
      <c r="E163" s="90">
        <v>1.0094000000000001</v>
      </c>
      <c r="F163" s="91">
        <f t="shared" si="90"/>
        <v>10.538136</v>
      </c>
      <c r="G163" s="80">
        <f t="shared" si="91"/>
        <v>10.624161599999999</v>
      </c>
      <c r="H163" s="81">
        <f t="shared" si="129"/>
        <v>6.8867907428571433</v>
      </c>
      <c r="I163" s="14">
        <v>28.6</v>
      </c>
      <c r="J163" s="92">
        <f t="shared" si="92"/>
        <v>0.29858400000000002</v>
      </c>
      <c r="K163" s="14">
        <v>41.2</v>
      </c>
      <c r="L163" s="78">
        <f t="shared" si="93"/>
        <v>0.43012800000000001</v>
      </c>
      <c r="M163" s="81">
        <f t="shared" si="94"/>
        <v>0.30708288</v>
      </c>
      <c r="N163" s="14">
        <f t="shared" si="122"/>
        <v>98</v>
      </c>
      <c r="O163" s="78">
        <f t="shared" si="95"/>
        <v>0.48227760000000103</v>
      </c>
      <c r="P163" s="78">
        <f t="shared" si="96"/>
        <v>0.17519471999999986</v>
      </c>
      <c r="Q163" s="93">
        <f t="shared" si="97"/>
        <v>3.3468217199999994</v>
      </c>
      <c r="R163" s="80">
        <f t="shared" si="98"/>
        <v>19.103439418722221</v>
      </c>
      <c r="S163" s="80">
        <f t="shared" si="99"/>
        <v>3996.0708662534212</v>
      </c>
      <c r="T163" s="69">
        <f t="shared" si="100"/>
        <v>77.085676799999931</v>
      </c>
      <c r="U163" s="78">
        <f t="shared" si="101"/>
        <v>1.7175243722057238</v>
      </c>
      <c r="V163" s="69">
        <f t="shared" si="102"/>
        <v>107.17352082563717</v>
      </c>
      <c r="W163" s="80">
        <f t="shared" ca="1" si="103"/>
        <v>3.8063245927730938</v>
      </c>
      <c r="X163" s="80">
        <f t="shared" ca="1" si="104"/>
        <v>35.385254362381929</v>
      </c>
      <c r="Y163" s="94">
        <f t="shared" ca="1" si="105"/>
        <v>7.0075686874626562E-7</v>
      </c>
      <c r="Z163" s="80">
        <f t="shared" ca="1" si="106"/>
        <v>14</v>
      </c>
      <c r="AA163" s="80">
        <f t="shared" ca="1" si="107"/>
        <v>141.98637599999995</v>
      </c>
      <c r="AB163" s="80">
        <f t="shared" ca="1" si="108"/>
        <v>275.53272438569508</v>
      </c>
      <c r="AC163" s="80">
        <f t="shared" si="109"/>
        <v>13.782635250247113</v>
      </c>
      <c r="AD163" s="69">
        <f t="shared" si="110"/>
        <v>1193.1628235294115</v>
      </c>
      <c r="AE163" s="69">
        <f t="shared" si="130"/>
        <v>753.47213445378134</v>
      </c>
      <c r="AF163" s="69">
        <f t="shared" si="111"/>
        <v>1062.41616</v>
      </c>
      <c r="AG163" s="95">
        <f t="shared" si="131"/>
        <v>688.67907428571436</v>
      </c>
      <c r="AH163" s="93">
        <f t="shared" si="112"/>
        <v>28.593383029347937</v>
      </c>
      <c r="AI163" s="81">
        <f t="shared" si="113"/>
        <v>1.7042979377460705</v>
      </c>
      <c r="AJ163" s="80">
        <f t="shared" si="114"/>
        <v>10.199195135999998</v>
      </c>
      <c r="AK163" s="80">
        <f t="shared" si="115"/>
        <v>57.889210359764299</v>
      </c>
      <c r="AL163" s="78">
        <f t="shared" ca="1" si="123"/>
        <v>0.81355954958842081</v>
      </c>
      <c r="AM163" s="80">
        <f t="shared" ca="1" si="124"/>
        <v>41.38484239951196</v>
      </c>
      <c r="AN163" s="80">
        <f t="shared" si="125"/>
        <v>10.022793962264149</v>
      </c>
      <c r="AO163" s="80">
        <f t="shared" si="126"/>
        <v>2.8104241185487995</v>
      </c>
      <c r="AP163" s="80">
        <f t="shared" si="127"/>
        <v>2.9440683801944498</v>
      </c>
      <c r="AQ163" s="80">
        <f t="shared" ca="1" si="128"/>
        <v>2.507337658009523</v>
      </c>
      <c r="AR163" s="80">
        <f t="shared" si="116"/>
        <v>2.9800697686384034</v>
      </c>
      <c r="AS163" s="78">
        <f t="shared" si="117"/>
        <v>1.2132373038382221E-2</v>
      </c>
      <c r="AT163" s="96">
        <f t="shared" ca="1" si="118"/>
        <v>5</v>
      </c>
      <c r="AU163" s="97" t="str">
        <f t="shared" ca="1" si="119"/>
        <v>Sand mixture</v>
      </c>
      <c r="AV163" s="98">
        <f t="shared" si="120"/>
        <v>3</v>
      </c>
      <c r="AW163" s="99" t="str">
        <f t="shared" si="121"/>
        <v>Clay</v>
      </c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</row>
    <row r="164" spans="1:69">
      <c r="A164" s="25">
        <v>3.02</v>
      </c>
      <c r="C164" s="89">
        <f t="shared" si="88"/>
        <v>-9.9080159999999999</v>
      </c>
      <c r="D164" s="84">
        <f t="shared" si="89"/>
        <v>9.9080159999999999</v>
      </c>
      <c r="E164" s="90">
        <v>0.45590000000000003</v>
      </c>
      <c r="F164" s="91">
        <f t="shared" si="90"/>
        <v>4.7595960000000002</v>
      </c>
      <c r="G164" s="80">
        <f t="shared" si="91"/>
        <v>4.8723480000000006</v>
      </c>
      <c r="H164" s="81">
        <f t="shared" si="129"/>
        <v>6.9604076571428575</v>
      </c>
      <c r="I164" s="14">
        <v>34.1</v>
      </c>
      <c r="J164" s="92">
        <f t="shared" si="92"/>
        <v>0.35600399999999999</v>
      </c>
      <c r="K164" s="14">
        <v>54</v>
      </c>
      <c r="L164" s="78">
        <f t="shared" si="93"/>
        <v>0.56375999999999993</v>
      </c>
      <c r="M164" s="81">
        <f t="shared" si="94"/>
        <v>0.30913009920000001</v>
      </c>
      <c r="N164" s="14">
        <f t="shared" si="122"/>
        <v>98</v>
      </c>
      <c r="O164" s="78">
        <f t="shared" si="95"/>
        <v>0.48549278400000095</v>
      </c>
      <c r="P164" s="78">
        <f t="shared" si="96"/>
        <v>0.17636268479999984</v>
      </c>
      <c r="Q164" s="93">
        <f t="shared" si="97"/>
        <v>1.4476622212800001</v>
      </c>
      <c r="R164" s="80">
        <f t="shared" si="98"/>
        <v>8.2084383265183849</v>
      </c>
      <c r="S164" s="80">
        <f t="shared" si="99"/>
        <v>1449.7045360362772</v>
      </c>
      <c r="T164" s="69">
        <f t="shared" si="100"/>
        <v>77.599581311999927</v>
      </c>
      <c r="U164" s="78">
        <f t="shared" si="101"/>
        <v>1.7076791524321688</v>
      </c>
      <c r="V164" s="69">
        <f t="shared" si="102"/>
        <v>106.55917911176734</v>
      </c>
      <c r="W164" s="80">
        <f t="shared" ca="1" si="103"/>
        <v>2.3668752656789471</v>
      </c>
      <c r="X164" s="80">
        <f t="shared" ca="1" si="104"/>
        <v>32.888529726617499</v>
      </c>
      <c r="Y164" s="94">
        <f t="shared" ca="1" si="105"/>
        <v>2.6220151199979798E-8</v>
      </c>
      <c r="Z164" s="80">
        <f t="shared" ca="1" si="106"/>
        <v>14</v>
      </c>
      <c r="AA164" s="80">
        <f t="shared" ca="1" si="107"/>
        <v>61.415973023999996</v>
      </c>
      <c r="AB164" s="80">
        <f t="shared" ca="1" si="108"/>
        <v>4.4593922735533669</v>
      </c>
      <c r="AC164" s="80">
        <f t="shared" si="109"/>
        <v>16.865111035466153</v>
      </c>
      <c r="AD164" s="69">
        <f t="shared" si="110"/>
        <v>516.10061364705882</v>
      </c>
      <c r="AE164" s="69">
        <f t="shared" si="130"/>
        <v>761.75469095798303</v>
      </c>
      <c r="AF164" s="69">
        <f t="shared" si="111"/>
        <v>487.23480000000006</v>
      </c>
      <c r="AG164" s="95">
        <f t="shared" si="131"/>
        <v>696.04076571428573</v>
      </c>
      <c r="AH164" s="93">
        <f t="shared" si="112"/>
        <v>12.971130591875475</v>
      </c>
      <c r="AI164" s="81">
        <f t="shared" si="113"/>
        <v>2.018590272674281</v>
      </c>
      <c r="AJ164" s="80">
        <f t="shared" si="114"/>
        <v>4.6774540800000004</v>
      </c>
      <c r="AK164" s="80">
        <f t="shared" si="115"/>
        <v>24.874055534904194</v>
      </c>
      <c r="AL164" s="78">
        <f t="shared" ca="1" si="123"/>
        <v>0.99245054930266419</v>
      </c>
      <c r="AM164" s="80">
        <f t="shared" ca="1" si="124"/>
        <v>24.539535551867356</v>
      </c>
      <c r="AN164" s="80">
        <f t="shared" si="125"/>
        <v>4.5965547169811325</v>
      </c>
      <c r="AO164" s="80">
        <f t="shared" si="126"/>
        <v>7.3066209556460242</v>
      </c>
      <c r="AP164" s="80">
        <f t="shared" si="127"/>
        <v>8.1152438927448749</v>
      </c>
      <c r="AQ164" s="80">
        <f t="shared" ca="1" si="128"/>
        <v>2.9767232407785471</v>
      </c>
      <c r="AR164" s="80">
        <f t="shared" si="116"/>
        <v>3.4963281330454485</v>
      </c>
      <c r="AS164" s="78">
        <f t="shared" si="117"/>
        <v>5.8043835107960386E-2</v>
      </c>
      <c r="AT164" s="96">
        <f t="shared" ca="1" si="118"/>
        <v>3</v>
      </c>
      <c r="AU164" s="97" t="str">
        <f t="shared" ca="1" si="119"/>
        <v>Clay</v>
      </c>
      <c r="AV164" s="98">
        <f t="shared" si="120"/>
        <v>3</v>
      </c>
      <c r="AW164" s="99" t="str">
        <f t="shared" si="121"/>
        <v>Clay</v>
      </c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</row>
    <row r="165" spans="1:69">
      <c r="A165" s="25">
        <v>3.04</v>
      </c>
      <c r="C165" s="89">
        <f t="shared" si="88"/>
        <v>-9.9736320000000003</v>
      </c>
      <c r="D165" s="84">
        <f t="shared" si="89"/>
        <v>9.9736320000000003</v>
      </c>
      <c r="E165" s="90">
        <v>0.51119999999999999</v>
      </c>
      <c r="F165" s="91">
        <f t="shared" si="90"/>
        <v>5.3369279999999995</v>
      </c>
      <c r="G165" s="80">
        <f t="shared" si="91"/>
        <v>5.4557351999999995</v>
      </c>
      <c r="H165" s="81">
        <f t="shared" si="129"/>
        <v>6.9088340571428564</v>
      </c>
      <c r="I165" s="14">
        <v>29.6</v>
      </c>
      <c r="J165" s="92">
        <f t="shared" si="92"/>
        <v>0.30902400000000002</v>
      </c>
      <c r="K165" s="14">
        <v>56.9</v>
      </c>
      <c r="L165" s="78">
        <f t="shared" si="93"/>
        <v>0.59403600000000001</v>
      </c>
      <c r="M165" s="81">
        <f t="shared" si="94"/>
        <v>0.31117731840000001</v>
      </c>
      <c r="N165" s="14">
        <f t="shared" si="122"/>
        <v>98</v>
      </c>
      <c r="O165" s="78">
        <f t="shared" si="95"/>
        <v>0.48870796800000099</v>
      </c>
      <c r="P165" s="78">
        <f t="shared" si="96"/>
        <v>0.17753064959999984</v>
      </c>
      <c r="Q165" s="93">
        <f t="shared" si="97"/>
        <v>1.6391189865599995</v>
      </c>
      <c r="R165" s="80">
        <f t="shared" si="98"/>
        <v>9.2328788874098784</v>
      </c>
      <c r="S165" s="80">
        <f t="shared" si="99"/>
        <v>1890.9733384500114</v>
      </c>
      <c r="T165" s="69">
        <f t="shared" si="100"/>
        <v>78.113485823999937</v>
      </c>
      <c r="U165" s="78">
        <f t="shared" si="101"/>
        <v>1.6955045806192237</v>
      </c>
      <c r="V165" s="69">
        <f t="shared" si="102"/>
        <v>105.79948583063955</v>
      </c>
      <c r="W165" s="80">
        <f t="shared" ca="1" si="103"/>
        <v>2.487961985084187</v>
      </c>
      <c r="X165" s="80">
        <f t="shared" ca="1" si="104"/>
        <v>33.134197242985707</v>
      </c>
      <c r="Y165" s="94">
        <f t="shared" ca="1" si="105"/>
        <v>5.1859543553398103E-8</v>
      </c>
      <c r="Z165" s="80">
        <f t="shared" ca="1" si="106"/>
        <v>14</v>
      </c>
      <c r="AA165" s="80">
        <f t="shared" ca="1" si="107"/>
        <v>69.538381247999979</v>
      </c>
      <c r="AB165" s="80">
        <f t="shared" ca="1" si="108"/>
        <v>9.9864795072834198</v>
      </c>
      <c r="AC165" s="80">
        <f t="shared" si="109"/>
        <v>16.057269680760328</v>
      </c>
      <c r="AD165" s="69">
        <f t="shared" si="110"/>
        <v>584.35614494117635</v>
      </c>
      <c r="AE165" s="69">
        <f t="shared" si="130"/>
        <v>755.3089516638654</v>
      </c>
      <c r="AF165" s="69">
        <f t="shared" si="111"/>
        <v>545.57351999999992</v>
      </c>
      <c r="AG165" s="95">
        <f t="shared" si="131"/>
        <v>690.88340571428569</v>
      </c>
      <c r="AH165" s="93">
        <f t="shared" si="112"/>
        <v>15.754237563533616</v>
      </c>
      <c r="AI165" s="81">
        <f t="shared" si="113"/>
        <v>1.7406797119048016</v>
      </c>
      <c r="AJ165" s="80">
        <f t="shared" si="114"/>
        <v>5.2375057919999994</v>
      </c>
      <c r="AK165" s="80">
        <f t="shared" si="115"/>
        <v>27.978420870939026</v>
      </c>
      <c r="AL165" s="78">
        <f t="shared" ca="1" si="123"/>
        <v>0.95538402263238398</v>
      </c>
      <c r="AM165" s="80">
        <f t="shared" ca="1" si="124"/>
        <v>25.834481483125419</v>
      </c>
      <c r="AN165" s="80">
        <f t="shared" si="125"/>
        <v>5.1469199999999988</v>
      </c>
      <c r="AO165" s="80">
        <f t="shared" si="126"/>
        <v>5.66420452370929</v>
      </c>
      <c r="AP165" s="80">
        <f t="shared" si="127"/>
        <v>6.2215080684300972</v>
      </c>
      <c r="AQ165" s="80">
        <f t="shared" ca="1" si="128"/>
        <v>2.8792911689950156</v>
      </c>
      <c r="AR165" s="80">
        <f t="shared" si="116"/>
        <v>3.3915096742882418</v>
      </c>
      <c r="AS165" s="78">
        <f t="shared" si="117"/>
        <v>5.6947278198453827E-2</v>
      </c>
      <c r="AT165" s="96">
        <f t="shared" ca="1" si="118"/>
        <v>4</v>
      </c>
      <c r="AU165" s="97" t="str">
        <f t="shared" ca="1" si="119"/>
        <v>Silt mxture</v>
      </c>
      <c r="AV165" s="98">
        <f t="shared" si="120"/>
        <v>3</v>
      </c>
      <c r="AW165" s="99" t="str">
        <f t="shared" si="121"/>
        <v>Clay</v>
      </c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</row>
    <row r="166" spans="1:69">
      <c r="A166" s="25">
        <v>3.06</v>
      </c>
      <c r="C166" s="89">
        <f t="shared" si="88"/>
        <v>-10.039248000000001</v>
      </c>
      <c r="D166" s="84">
        <f t="shared" si="89"/>
        <v>10.039248000000001</v>
      </c>
      <c r="E166" s="90">
        <v>0.5212</v>
      </c>
      <c r="F166" s="91">
        <f t="shared" si="90"/>
        <v>5.4413279999999995</v>
      </c>
      <c r="G166" s="80">
        <f t="shared" si="91"/>
        <v>5.5689047999999994</v>
      </c>
      <c r="H166" s="81">
        <f t="shared" si="129"/>
        <v>5.7968845714285715</v>
      </c>
      <c r="I166" s="14">
        <v>29.1</v>
      </c>
      <c r="J166" s="92">
        <f t="shared" si="92"/>
        <v>0.30380400000000002</v>
      </c>
      <c r="K166" s="14">
        <v>61.1</v>
      </c>
      <c r="L166" s="78">
        <f t="shared" si="93"/>
        <v>0.63788400000000001</v>
      </c>
      <c r="M166" s="81">
        <f t="shared" si="94"/>
        <v>0.31322453760000002</v>
      </c>
      <c r="N166" s="14">
        <f t="shared" si="122"/>
        <v>98</v>
      </c>
      <c r="O166" s="78">
        <f t="shared" si="95"/>
        <v>0.49192315200000103</v>
      </c>
      <c r="P166" s="78">
        <f t="shared" si="96"/>
        <v>0.17869861439999984</v>
      </c>
      <c r="Q166" s="93">
        <f t="shared" si="97"/>
        <v>1.6754039438399997</v>
      </c>
      <c r="R166" s="80">
        <f t="shared" si="98"/>
        <v>9.3755844132611319</v>
      </c>
      <c r="S166" s="80">
        <f t="shared" si="99"/>
        <v>1966.0437604120914</v>
      </c>
      <c r="T166" s="69">
        <f t="shared" si="100"/>
        <v>78.627390335999934</v>
      </c>
      <c r="U166" s="78">
        <f t="shared" si="101"/>
        <v>1.6943094116057786</v>
      </c>
      <c r="V166" s="69">
        <f t="shared" si="102"/>
        <v>105.72490728420058</v>
      </c>
      <c r="W166" s="80">
        <f t="shared" ca="1" si="103"/>
        <v>2.5169603641073008</v>
      </c>
      <c r="X166" s="80">
        <f t="shared" ca="1" si="104"/>
        <v>33.164660258993017</v>
      </c>
      <c r="Y166" s="94">
        <f t="shared" ca="1" si="105"/>
        <v>5.7113923253778988E-8</v>
      </c>
      <c r="Z166" s="80">
        <f t="shared" ca="1" si="106"/>
        <v>14</v>
      </c>
      <c r="AA166" s="80">
        <f t="shared" ca="1" si="107"/>
        <v>71.077743071999976</v>
      </c>
      <c r="AB166" s="80">
        <f t="shared" ca="1" si="108"/>
        <v>11.241771958705923</v>
      </c>
      <c r="AC166" s="80">
        <f t="shared" si="109"/>
        <v>15.938915258763185</v>
      </c>
      <c r="AD166" s="69">
        <f t="shared" si="110"/>
        <v>597.29195858823505</v>
      </c>
      <c r="AE166" s="69">
        <f t="shared" si="130"/>
        <v>624.11310816806701</v>
      </c>
      <c r="AF166" s="69">
        <f t="shared" si="111"/>
        <v>556.89047999999991</v>
      </c>
      <c r="AG166" s="95">
        <f t="shared" si="131"/>
        <v>579.68845714285703</v>
      </c>
      <c r="AH166" s="93">
        <f t="shared" si="112"/>
        <v>16.206488838712271</v>
      </c>
      <c r="AI166" s="81">
        <f t="shared" si="113"/>
        <v>1.7000915257236615</v>
      </c>
      <c r="AJ166" s="80">
        <f t="shared" si="114"/>
        <v>5.3461486079999991</v>
      </c>
      <c r="AK166" s="80">
        <f t="shared" si="115"/>
        <v>28.41086185836706</v>
      </c>
      <c r="AL166" s="78">
        <f t="shared" ca="1" si="123"/>
        <v>0.95018616508334719</v>
      </c>
      <c r="AM166" s="80">
        <f t="shared" ca="1" si="124"/>
        <v>25.999746552379325</v>
      </c>
      <c r="AN166" s="80">
        <f t="shared" si="125"/>
        <v>5.2536837735849051</v>
      </c>
      <c r="AO166" s="80">
        <f t="shared" si="126"/>
        <v>5.4553635034306938</v>
      </c>
      <c r="AP166" s="80">
        <f t="shared" si="127"/>
        <v>5.9839491466288655</v>
      </c>
      <c r="AQ166" s="80">
        <f t="shared" ca="1" si="128"/>
        <v>2.8655038980546426</v>
      </c>
      <c r="AR166" s="80">
        <f t="shared" si="116"/>
        <v>3.3747751892292919</v>
      </c>
      <c r="AS166" s="78">
        <f t="shared" si="117"/>
        <v>6.3947338184272298E-2</v>
      </c>
      <c r="AT166" s="96">
        <f t="shared" ca="1" si="118"/>
        <v>4</v>
      </c>
      <c r="AU166" s="97" t="str">
        <f t="shared" ca="1" si="119"/>
        <v>Silt mxture</v>
      </c>
      <c r="AV166" s="98">
        <f t="shared" si="120"/>
        <v>3</v>
      </c>
      <c r="AW166" s="99" t="str">
        <f t="shared" si="121"/>
        <v>Clay</v>
      </c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</row>
    <row r="167" spans="1:69">
      <c r="A167" s="25">
        <v>3.08</v>
      </c>
      <c r="C167" s="89">
        <f t="shared" si="88"/>
        <v>-10.104864000000001</v>
      </c>
      <c r="D167" s="84">
        <f t="shared" si="89"/>
        <v>10.104864000000001</v>
      </c>
      <c r="E167" s="90">
        <v>0.45839999999999997</v>
      </c>
      <c r="F167" s="91">
        <f t="shared" si="90"/>
        <v>4.7856959999999997</v>
      </c>
      <c r="G167" s="80">
        <f t="shared" si="91"/>
        <v>4.9145255999999993</v>
      </c>
      <c r="H167" s="81">
        <f t="shared" si="129"/>
        <v>5.0361665142857133</v>
      </c>
      <c r="I167" s="14">
        <v>29.5</v>
      </c>
      <c r="J167" s="92">
        <f t="shared" si="92"/>
        <v>0.30797999999999998</v>
      </c>
      <c r="K167" s="14">
        <v>61.7</v>
      </c>
      <c r="L167" s="78">
        <f t="shared" si="93"/>
        <v>0.64414800000000005</v>
      </c>
      <c r="M167" s="81">
        <f t="shared" si="94"/>
        <v>0.31527175680000002</v>
      </c>
      <c r="N167" s="14">
        <f t="shared" si="122"/>
        <v>98</v>
      </c>
      <c r="O167" s="78">
        <f t="shared" si="95"/>
        <v>0.49513833600000107</v>
      </c>
      <c r="P167" s="78">
        <f t="shared" si="96"/>
        <v>0.17986657919999985</v>
      </c>
      <c r="Q167" s="93">
        <f t="shared" si="97"/>
        <v>1.4583977971199995</v>
      </c>
      <c r="R167" s="80">
        <f t="shared" si="98"/>
        <v>8.10822001289276</v>
      </c>
      <c r="S167" s="80">
        <f t="shared" si="99"/>
        <v>1688.1872634968652</v>
      </c>
      <c r="T167" s="69">
        <f t="shared" si="100"/>
        <v>79.14129484799993</v>
      </c>
      <c r="U167" s="78">
        <f t="shared" si="101"/>
        <v>1.6910243116090182</v>
      </c>
      <c r="V167" s="69">
        <f t="shared" si="102"/>
        <v>105.51991704440273</v>
      </c>
      <c r="W167" s="80">
        <f t="shared" ca="1" si="103"/>
        <v>2.332546929828855</v>
      </c>
      <c r="X167" s="80">
        <f t="shared" ca="1" si="104"/>
        <v>32.716332963218875</v>
      </c>
      <c r="Y167" s="94">
        <f t="shared" ca="1" si="105"/>
        <v>3.3690242078757828E-8</v>
      </c>
      <c r="Z167" s="80">
        <f t="shared" ca="1" si="106"/>
        <v>14</v>
      </c>
      <c r="AA167" s="80">
        <f t="shared" ca="1" si="107"/>
        <v>61.871421695999977</v>
      </c>
      <c r="AB167" s="80">
        <f t="shared" ca="1" si="108"/>
        <v>5.7723595606942579</v>
      </c>
      <c r="AC167" s="80">
        <f t="shared" si="109"/>
        <v>16.402123184074586</v>
      </c>
      <c r="AD167" s="69">
        <f t="shared" si="110"/>
        <v>519.92791341176451</v>
      </c>
      <c r="AE167" s="69">
        <f t="shared" si="130"/>
        <v>534.23860921008395</v>
      </c>
      <c r="AF167" s="69">
        <f t="shared" si="111"/>
        <v>491.45255999999989</v>
      </c>
      <c r="AG167" s="95">
        <f t="shared" si="131"/>
        <v>503.6166514285714</v>
      </c>
      <c r="AH167" s="93">
        <f t="shared" si="112"/>
        <v>14.511527064955551</v>
      </c>
      <c r="AI167" s="81">
        <f t="shared" si="113"/>
        <v>1.7122691795764149</v>
      </c>
      <c r="AJ167" s="80">
        <f t="shared" si="114"/>
        <v>4.7179445759999989</v>
      </c>
      <c r="AK167" s="80">
        <f t="shared" si="115"/>
        <v>24.570363675432606</v>
      </c>
      <c r="AL167" s="78">
        <f t="shared" ca="1" si="123"/>
        <v>0.97897139770932373</v>
      </c>
      <c r="AM167" s="80">
        <f t="shared" ca="1" si="124"/>
        <v>23.670753757453092</v>
      </c>
      <c r="AN167" s="80">
        <f t="shared" si="125"/>
        <v>4.6363449056603763</v>
      </c>
      <c r="AO167" s="80">
        <f t="shared" si="126"/>
        <v>6.2667289799039807</v>
      </c>
      <c r="AP167" s="80">
        <f t="shared" si="127"/>
        <v>6.9688393798113664</v>
      </c>
      <c r="AQ167" s="80">
        <f t="shared" ca="1" si="128"/>
        <v>2.9409110895158794</v>
      </c>
      <c r="AR167" s="80">
        <f t="shared" si="116"/>
        <v>3.4539664945871227</v>
      </c>
      <c r="AS167" s="78">
        <f t="shared" si="117"/>
        <v>7.4416706107428413E-2</v>
      </c>
      <c r="AT167" s="96">
        <f t="shared" ca="1" si="118"/>
        <v>4</v>
      </c>
      <c r="AU167" s="97" t="str">
        <f t="shared" ca="1" si="119"/>
        <v>Silt mxture</v>
      </c>
      <c r="AV167" s="98">
        <f t="shared" si="120"/>
        <v>3</v>
      </c>
      <c r="AW167" s="99" t="str">
        <f t="shared" si="121"/>
        <v>Clay</v>
      </c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</row>
    <row r="168" spans="1:69">
      <c r="A168" s="25">
        <v>3.1</v>
      </c>
      <c r="C168" s="89">
        <f t="shared" si="88"/>
        <v>-10.170480000000001</v>
      </c>
      <c r="D168" s="84">
        <f t="shared" si="89"/>
        <v>10.170480000000001</v>
      </c>
      <c r="E168" s="90">
        <v>0.3987</v>
      </c>
      <c r="F168" s="91">
        <f t="shared" si="90"/>
        <v>4.1624279999999994</v>
      </c>
      <c r="G168" s="80">
        <f t="shared" si="91"/>
        <v>4.2916751999999994</v>
      </c>
      <c r="H168" s="81">
        <f t="shared" si="129"/>
        <v>4.8267102857142845</v>
      </c>
      <c r="I168" s="14">
        <v>30.3</v>
      </c>
      <c r="J168" s="92">
        <f t="shared" si="92"/>
        <v>0.316332</v>
      </c>
      <c r="K168" s="14">
        <v>61.9</v>
      </c>
      <c r="L168" s="78">
        <f t="shared" si="93"/>
        <v>0.64623599999999992</v>
      </c>
      <c r="M168" s="81">
        <f t="shared" si="94"/>
        <v>0.31731897600000003</v>
      </c>
      <c r="N168" s="14">
        <f t="shared" si="122"/>
        <v>98</v>
      </c>
      <c r="O168" s="78">
        <f t="shared" si="95"/>
        <v>0.4983535200000011</v>
      </c>
      <c r="P168" s="78">
        <f t="shared" si="96"/>
        <v>0.18103454399999985</v>
      </c>
      <c r="Q168" s="93">
        <f t="shared" si="97"/>
        <v>1.2517961543999996</v>
      </c>
      <c r="R168" s="80">
        <f t="shared" si="98"/>
        <v>6.9146811804049984</v>
      </c>
      <c r="S168" s="80">
        <f t="shared" si="99"/>
        <v>1410.7745622432419</v>
      </c>
      <c r="T168" s="69">
        <f t="shared" si="100"/>
        <v>79.655199359999941</v>
      </c>
      <c r="U168" s="78">
        <f t="shared" si="101"/>
        <v>1.6888649490271646</v>
      </c>
      <c r="V168" s="69">
        <f t="shared" si="102"/>
        <v>105.38517281929506</v>
      </c>
      <c r="W168" s="80">
        <f t="shared" ca="1" si="103"/>
        <v>2.1628633403558895</v>
      </c>
      <c r="X168" s="80">
        <f t="shared" ca="1" si="104"/>
        <v>32.133840428114404</v>
      </c>
      <c r="Y168" s="94">
        <f t="shared" ca="1" si="105"/>
        <v>1.7633771142449565E-8</v>
      </c>
      <c r="Z168" s="80">
        <f t="shared" ca="1" si="106"/>
        <v>14</v>
      </c>
      <c r="AA168" s="80">
        <f t="shared" ca="1" si="107"/>
        <v>53.106503519999976</v>
      </c>
      <c r="AB168" s="80">
        <f t="shared" ca="1" si="108"/>
        <v>2.5932958040696454</v>
      </c>
      <c r="AC168" s="80">
        <f t="shared" si="109"/>
        <v>16.947864178057966</v>
      </c>
      <c r="AD168" s="69">
        <f t="shared" si="110"/>
        <v>446.27313882352922</v>
      </c>
      <c r="AE168" s="69">
        <f t="shared" si="130"/>
        <v>509.21844302520998</v>
      </c>
      <c r="AF168" s="69">
        <f t="shared" si="111"/>
        <v>429.16751999999997</v>
      </c>
      <c r="AG168" s="95">
        <f t="shared" si="131"/>
        <v>482.67102857142856</v>
      </c>
      <c r="AH168" s="93">
        <f t="shared" si="112"/>
        <v>12.804719268721298</v>
      </c>
      <c r="AI168" s="81">
        <f t="shared" si="113"/>
        <v>1.7473571231797631</v>
      </c>
      <c r="AJ168" s="80">
        <f t="shared" si="114"/>
        <v>4.1200081919999993</v>
      </c>
      <c r="AK168" s="80">
        <f t="shared" si="115"/>
        <v>20.953579334560597</v>
      </c>
      <c r="AL168" s="78">
        <f t="shared" ca="1" si="123"/>
        <v>1</v>
      </c>
      <c r="AM168" s="80">
        <f t="shared" ca="1" si="124"/>
        <v>20.953579334560601</v>
      </c>
      <c r="AN168" s="80">
        <f t="shared" si="125"/>
        <v>4.0487501886792447</v>
      </c>
      <c r="AO168" s="80">
        <f t="shared" si="126"/>
        <v>7.3708280626642031</v>
      </c>
      <c r="AP168" s="80">
        <f t="shared" si="127"/>
        <v>8.3391820331989379</v>
      </c>
      <c r="AQ168" s="80">
        <f t="shared" ca="1" si="128"/>
        <v>3.0333975801486655</v>
      </c>
      <c r="AR168" s="80">
        <f t="shared" si="116"/>
        <v>3.5429726764844185</v>
      </c>
      <c r="AS168" s="78">
        <f t="shared" si="117"/>
        <v>8.670949941688047E-2</v>
      </c>
      <c r="AT168" s="96">
        <f t="shared" ca="1" si="118"/>
        <v>3</v>
      </c>
      <c r="AU168" s="97" t="str">
        <f t="shared" ca="1" si="119"/>
        <v>Clay</v>
      </c>
      <c r="AV168" s="98">
        <f t="shared" si="120"/>
        <v>3</v>
      </c>
      <c r="AW168" s="99" t="str">
        <f t="shared" si="121"/>
        <v>Clay</v>
      </c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</row>
    <row r="169" spans="1:69">
      <c r="A169" s="25">
        <v>3.12</v>
      </c>
      <c r="C169" s="89">
        <f t="shared" si="88"/>
        <v>-10.236096000000002</v>
      </c>
      <c r="D169" s="84">
        <f t="shared" si="89"/>
        <v>10.236096000000002</v>
      </c>
      <c r="E169" s="90">
        <v>0.45219999999999999</v>
      </c>
      <c r="F169" s="91">
        <f t="shared" si="90"/>
        <v>4.7209680000000001</v>
      </c>
      <c r="G169" s="80">
        <f t="shared" si="91"/>
        <v>4.8508415999999999</v>
      </c>
      <c r="H169" s="81">
        <f t="shared" si="129"/>
        <v>4.5033089142857143</v>
      </c>
      <c r="I169" s="14">
        <v>30.9</v>
      </c>
      <c r="J169" s="92">
        <f t="shared" si="92"/>
        <v>0.32259599999999999</v>
      </c>
      <c r="K169" s="14">
        <v>62.2</v>
      </c>
      <c r="L169" s="78">
        <f t="shared" si="93"/>
        <v>0.64936800000000006</v>
      </c>
      <c r="M169" s="81">
        <f t="shared" si="94"/>
        <v>0.31936619520000004</v>
      </c>
      <c r="N169" s="14">
        <f t="shared" si="122"/>
        <v>98</v>
      </c>
      <c r="O169" s="78">
        <f t="shared" si="95"/>
        <v>0.50156870400000109</v>
      </c>
      <c r="P169" s="78">
        <f t="shared" si="96"/>
        <v>0.18220250879999986</v>
      </c>
      <c r="Q169" s="93">
        <f t="shared" si="97"/>
        <v>1.4352600556799997</v>
      </c>
      <c r="R169" s="80">
        <f t="shared" si="98"/>
        <v>7.8772793258047651</v>
      </c>
      <c r="S169" s="80">
        <f t="shared" si="99"/>
        <v>1586.1299093457264</v>
      </c>
      <c r="T169" s="69">
        <f t="shared" si="100"/>
        <v>80.169103871999937</v>
      </c>
      <c r="U169" s="78">
        <f t="shared" si="101"/>
        <v>1.695951350990794</v>
      </c>
      <c r="V169" s="69">
        <f t="shared" si="102"/>
        <v>105.82736430182554</v>
      </c>
      <c r="W169" s="80">
        <f t="shared" ca="1" si="103"/>
        <v>2.3370039056640888</v>
      </c>
      <c r="X169" s="80">
        <f t="shared" ca="1" si="104"/>
        <v>32.654395232539272</v>
      </c>
      <c r="Y169" s="94">
        <f t="shared" ca="1" si="105"/>
        <v>2.8670028573733919E-8</v>
      </c>
      <c r="Z169" s="80">
        <f t="shared" ca="1" si="106"/>
        <v>14</v>
      </c>
      <c r="AA169" s="80">
        <f t="shared" ca="1" si="107"/>
        <v>60.889820543999981</v>
      </c>
      <c r="AB169" s="80">
        <f t="shared" ca="1" si="108"/>
        <v>4.8342818626504895</v>
      </c>
      <c r="AC169" s="80">
        <f t="shared" si="109"/>
        <v>16.591696237735164</v>
      </c>
      <c r="AD169" s="69">
        <f t="shared" si="110"/>
        <v>511.67916423529397</v>
      </c>
      <c r="AE169" s="69">
        <f t="shared" si="130"/>
        <v>470.79296591596631</v>
      </c>
      <c r="AF169" s="69">
        <f t="shared" si="111"/>
        <v>485.08416</v>
      </c>
      <c r="AG169" s="95">
        <f t="shared" si="131"/>
        <v>450.33089142857136</v>
      </c>
      <c r="AH169" s="93">
        <f t="shared" si="112"/>
        <v>13.878324726155306</v>
      </c>
      <c r="AI169" s="81">
        <f t="shared" si="113"/>
        <v>1.7705354450091977</v>
      </c>
      <c r="AJ169" s="80">
        <f t="shared" si="114"/>
        <v>4.6568079359999999</v>
      </c>
      <c r="AK169" s="80">
        <f t="shared" si="115"/>
        <v>23.870543411529589</v>
      </c>
      <c r="AL169" s="78">
        <f t="shared" ca="1" si="123"/>
        <v>0.98786413511062432</v>
      </c>
      <c r="AM169" s="80">
        <f t="shared" ca="1" si="124"/>
        <v>23.365839262102529</v>
      </c>
      <c r="AN169" s="80">
        <f t="shared" si="125"/>
        <v>4.5762656603773584</v>
      </c>
      <c r="AO169" s="80">
        <f t="shared" si="126"/>
        <v>6.6503099173553721</v>
      </c>
      <c r="AP169" s="80">
        <f t="shared" si="127"/>
        <v>7.4172397941892703</v>
      </c>
      <c r="AQ169" s="80">
        <f t="shared" ca="1" si="128"/>
        <v>2.9639624072135424</v>
      </c>
      <c r="AR169" s="80">
        <f t="shared" si="116"/>
        <v>3.473676744541073</v>
      </c>
      <c r="AS169" s="78">
        <f t="shared" si="117"/>
        <v>7.5875166422300327E-2</v>
      </c>
      <c r="AT169" s="96">
        <f t="shared" ca="1" si="118"/>
        <v>3</v>
      </c>
      <c r="AU169" s="97" t="str">
        <f t="shared" ca="1" si="119"/>
        <v>Clay</v>
      </c>
      <c r="AV169" s="98">
        <f t="shared" si="120"/>
        <v>3</v>
      </c>
      <c r="AW169" s="99" t="str">
        <f t="shared" si="121"/>
        <v>Clay</v>
      </c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</row>
    <row r="170" spans="1:69">
      <c r="A170" s="25">
        <v>3.14</v>
      </c>
      <c r="C170" s="89">
        <f t="shared" si="88"/>
        <v>-10.301712</v>
      </c>
      <c r="D170" s="84">
        <f t="shared" si="89"/>
        <v>10.301712</v>
      </c>
      <c r="E170" s="90">
        <v>0.49509999999999998</v>
      </c>
      <c r="F170" s="91">
        <f t="shared" si="90"/>
        <v>5.168844</v>
      </c>
      <c r="G170" s="80">
        <f t="shared" si="91"/>
        <v>5.2991352000000003</v>
      </c>
      <c r="H170" s="81">
        <f t="shared" si="129"/>
        <v>4.1352541714285707</v>
      </c>
      <c r="I170" s="14">
        <v>27.7</v>
      </c>
      <c r="J170" s="92">
        <f t="shared" si="92"/>
        <v>0.289188</v>
      </c>
      <c r="K170" s="14">
        <v>62.4</v>
      </c>
      <c r="L170" s="78">
        <f t="shared" si="93"/>
        <v>0.65145599999999992</v>
      </c>
      <c r="M170" s="81">
        <f t="shared" si="94"/>
        <v>0.32141341439999999</v>
      </c>
      <c r="N170" s="14">
        <f t="shared" si="122"/>
        <v>98</v>
      </c>
      <c r="O170" s="78">
        <f t="shared" si="95"/>
        <v>0.50478388800000107</v>
      </c>
      <c r="P170" s="78">
        <f t="shared" si="96"/>
        <v>0.18337047359999983</v>
      </c>
      <c r="Q170" s="93">
        <f t="shared" si="97"/>
        <v>1.5821359329599998</v>
      </c>
      <c r="R170" s="80">
        <f t="shared" si="98"/>
        <v>8.6280844560135392</v>
      </c>
      <c r="S170" s="80">
        <f t="shared" si="99"/>
        <v>1950.4313139671399</v>
      </c>
      <c r="T170" s="69">
        <f t="shared" si="100"/>
        <v>80.683008383999933</v>
      </c>
      <c r="U170" s="78">
        <f t="shared" si="101"/>
        <v>1.6865870107982766</v>
      </c>
      <c r="V170" s="69">
        <f t="shared" si="102"/>
        <v>105.24302947381246</v>
      </c>
      <c r="W170" s="80">
        <f t="shared" ca="1" si="103"/>
        <v>2.4310772482152094</v>
      </c>
      <c r="X170" s="80">
        <f t="shared" ca="1" si="104"/>
        <v>32.849266099000261</v>
      </c>
      <c r="Y170" s="94">
        <f t="shared" ca="1" si="105"/>
        <v>4.8611031910353224E-8</v>
      </c>
      <c r="Z170" s="80">
        <f t="shared" ca="1" si="106"/>
        <v>14</v>
      </c>
      <c r="AA170" s="80">
        <f t="shared" ca="1" si="107"/>
        <v>67.120918367999991</v>
      </c>
      <c r="AB170" s="80">
        <f t="shared" ca="1" si="108"/>
        <v>9.0354935205389388</v>
      </c>
      <c r="AC170" s="80">
        <f t="shared" si="109"/>
        <v>15.963152893826237</v>
      </c>
      <c r="AD170" s="69">
        <f t="shared" si="110"/>
        <v>564.04133082352928</v>
      </c>
      <c r="AE170" s="69">
        <f t="shared" si="130"/>
        <v>427.11415099159649</v>
      </c>
      <c r="AF170" s="69">
        <f t="shared" si="111"/>
        <v>529.91352000000006</v>
      </c>
      <c r="AG170" s="95">
        <f t="shared" si="131"/>
        <v>413.52541714285718</v>
      </c>
      <c r="AH170" s="93">
        <f t="shared" si="112"/>
        <v>16.085710217747874</v>
      </c>
      <c r="AI170" s="81">
        <f t="shared" si="113"/>
        <v>1.5770696029876003</v>
      </c>
      <c r="AJ170" s="80">
        <f t="shared" si="114"/>
        <v>5.0871697920000001</v>
      </c>
      <c r="AK170" s="80">
        <f t="shared" si="115"/>
        <v>26.1457104727683</v>
      </c>
      <c r="AL170" s="78">
        <f t="shared" ca="1" si="123"/>
        <v>0.95918045863058565</v>
      </c>
      <c r="AM170" s="80">
        <f t="shared" ca="1" si="124"/>
        <v>24.338674248486281</v>
      </c>
      <c r="AN170" s="80">
        <f t="shared" si="125"/>
        <v>4.9991841509433961</v>
      </c>
      <c r="AO170" s="80">
        <f t="shared" si="126"/>
        <v>5.4572678198510571</v>
      </c>
      <c r="AP170" s="80">
        <f t="shared" si="127"/>
        <v>6.031848339444343</v>
      </c>
      <c r="AQ170" s="80">
        <f t="shared" ca="1" si="128"/>
        <v>2.8885325669004622</v>
      </c>
      <c r="AR170" s="80">
        <f t="shared" si="116"/>
        <v>3.3924551881075899</v>
      </c>
      <c r="AS170" s="78">
        <f t="shared" si="117"/>
        <v>6.8839883463258394E-2</v>
      </c>
      <c r="AT170" s="96">
        <f t="shared" ca="1" si="118"/>
        <v>4</v>
      </c>
      <c r="AU170" s="97" t="str">
        <f t="shared" ca="1" si="119"/>
        <v>Silt mxture</v>
      </c>
      <c r="AV170" s="98">
        <f t="shared" si="120"/>
        <v>3</v>
      </c>
      <c r="AW170" s="99" t="str">
        <f t="shared" si="121"/>
        <v>Clay</v>
      </c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</row>
    <row r="171" spans="1:69">
      <c r="A171" s="25">
        <v>3.16</v>
      </c>
      <c r="C171" s="89">
        <f t="shared" si="88"/>
        <v>-10.367328000000001</v>
      </c>
      <c r="D171" s="84">
        <f t="shared" si="89"/>
        <v>10.367328000000001</v>
      </c>
      <c r="E171" s="90">
        <v>0.3135</v>
      </c>
      <c r="F171" s="91">
        <f t="shared" si="90"/>
        <v>3.2729399999999997</v>
      </c>
      <c r="G171" s="80">
        <f t="shared" si="91"/>
        <v>3.4061543999999997</v>
      </c>
      <c r="H171" s="81">
        <f t="shared" si="129"/>
        <v>3.8671848</v>
      </c>
      <c r="I171" s="14">
        <v>18</v>
      </c>
      <c r="J171" s="92">
        <f t="shared" si="92"/>
        <v>0.18792</v>
      </c>
      <c r="K171" s="14">
        <v>63.8</v>
      </c>
      <c r="L171" s="78">
        <f t="shared" si="93"/>
        <v>0.666072</v>
      </c>
      <c r="M171" s="81">
        <f t="shared" si="94"/>
        <v>0.32346063359999999</v>
      </c>
      <c r="N171" s="14">
        <f t="shared" si="122"/>
        <v>98</v>
      </c>
      <c r="O171" s="78">
        <f t="shared" si="95"/>
        <v>0.50799907200000105</v>
      </c>
      <c r="P171" s="78">
        <f t="shared" si="96"/>
        <v>0.18453843839999984</v>
      </c>
      <c r="Q171" s="93">
        <f t="shared" si="97"/>
        <v>0.9563912582399996</v>
      </c>
      <c r="R171" s="80">
        <f t="shared" si="98"/>
        <v>5.1826127203209307</v>
      </c>
      <c r="S171" s="80">
        <f t="shared" si="99"/>
        <v>1814.3861768462168</v>
      </c>
      <c r="T171" s="69">
        <f t="shared" si="100"/>
        <v>81.19691289599993</v>
      </c>
      <c r="U171" s="78">
        <f t="shared" si="101"/>
        <v>1.6187663892689759</v>
      </c>
      <c r="V171" s="69">
        <f t="shared" si="102"/>
        <v>101.0110226903841</v>
      </c>
      <c r="W171" s="80">
        <f t="shared" ca="1" si="103"/>
        <v>1.7345922819614557</v>
      </c>
      <c r="X171" s="80">
        <f t="shared" ca="1" si="104"/>
        <v>30.75638298446491</v>
      </c>
      <c r="Y171" s="94">
        <f t="shared" ca="1" si="105"/>
        <v>1.5756146868210851E-8</v>
      </c>
      <c r="Z171" s="80">
        <f t="shared" ca="1" si="106"/>
        <v>14</v>
      </c>
      <c r="AA171" s="80">
        <f t="shared" ca="1" si="107"/>
        <v>40.574174591999984</v>
      </c>
      <c r="AB171" s="80">
        <f t="shared" ca="1" si="108"/>
        <v>1.7703488878005624</v>
      </c>
      <c r="AC171" s="80">
        <f t="shared" si="109"/>
        <v>16.182959420553008</v>
      </c>
      <c r="AD171" s="69">
        <f t="shared" si="110"/>
        <v>340.95945035294108</v>
      </c>
      <c r="AE171" s="69">
        <f t="shared" si="130"/>
        <v>395.19832094117635</v>
      </c>
      <c r="AF171" s="69">
        <f t="shared" si="111"/>
        <v>340.61543999999998</v>
      </c>
      <c r="AG171" s="95">
        <f t="shared" si="131"/>
        <v>386.71848</v>
      </c>
      <c r="AH171" s="93">
        <f t="shared" si="112"/>
        <v>15.2250874195189</v>
      </c>
      <c r="AI171" s="81">
        <f t="shared" si="113"/>
        <v>1.0183244294756109</v>
      </c>
      <c r="AJ171" s="80">
        <f t="shared" si="114"/>
        <v>3.2699082239999995</v>
      </c>
      <c r="AK171" s="80">
        <f t="shared" si="115"/>
        <v>15.704887031275547</v>
      </c>
      <c r="AL171" s="78">
        <f t="shared" ca="1" si="123"/>
        <v>1</v>
      </c>
      <c r="AM171" s="80">
        <f t="shared" ca="1" si="124"/>
        <v>15.704887031275547</v>
      </c>
      <c r="AN171" s="80">
        <f t="shared" si="125"/>
        <v>3.2133532075471694</v>
      </c>
      <c r="AO171" s="80">
        <f t="shared" si="126"/>
        <v>5.517072273646785</v>
      </c>
      <c r="AP171" s="80">
        <f t="shared" si="127"/>
        <v>6.4841245113553869</v>
      </c>
      <c r="AQ171" s="80">
        <f t="shared" ca="1" si="128"/>
        <v>3.0494815208402795</v>
      </c>
      <c r="AR171" s="80">
        <f t="shared" si="116"/>
        <v>3.5535779230736395</v>
      </c>
      <c r="AS171" s="78">
        <f t="shared" si="117"/>
        <v>0.11821704761298431</v>
      </c>
      <c r="AT171" s="96">
        <f t="shared" ca="1" si="118"/>
        <v>3</v>
      </c>
      <c r="AU171" s="97" t="str">
        <f t="shared" ca="1" si="119"/>
        <v>Clay</v>
      </c>
      <c r="AV171" s="98">
        <f t="shared" si="120"/>
        <v>3</v>
      </c>
      <c r="AW171" s="99" t="str">
        <f t="shared" si="121"/>
        <v>Clay</v>
      </c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</row>
    <row r="172" spans="1:69">
      <c r="A172" s="25">
        <v>3.18</v>
      </c>
      <c r="C172" s="89">
        <f t="shared" si="88"/>
        <v>-10.432944000000001</v>
      </c>
      <c r="D172" s="84">
        <f t="shared" si="89"/>
        <v>10.432944000000001</v>
      </c>
      <c r="E172" s="90">
        <v>0.29289999999999999</v>
      </c>
      <c r="F172" s="91">
        <f t="shared" si="90"/>
        <v>3.0578759999999998</v>
      </c>
      <c r="G172" s="80">
        <f t="shared" si="91"/>
        <v>3.1919255999999998</v>
      </c>
      <c r="H172" s="81">
        <f t="shared" si="129"/>
        <v>3.6872588571428571</v>
      </c>
      <c r="I172" s="14">
        <v>17.399999999999999</v>
      </c>
      <c r="J172" s="92">
        <f t="shared" si="92"/>
        <v>0.18165599999999998</v>
      </c>
      <c r="K172" s="14">
        <v>64.2</v>
      </c>
      <c r="L172" s="78">
        <f t="shared" si="93"/>
        <v>0.67024799999999995</v>
      </c>
      <c r="M172" s="81">
        <f t="shared" si="94"/>
        <v>0.3255078528</v>
      </c>
      <c r="N172" s="14">
        <f t="shared" si="122"/>
        <v>98</v>
      </c>
      <c r="O172" s="78">
        <f t="shared" si="95"/>
        <v>0.51121425600000103</v>
      </c>
      <c r="P172" s="78">
        <f t="shared" si="96"/>
        <v>0.18570640319999984</v>
      </c>
      <c r="Q172" s="93">
        <f t="shared" si="97"/>
        <v>0.8846347435199996</v>
      </c>
      <c r="R172" s="80">
        <f t="shared" si="98"/>
        <v>4.763620038277713</v>
      </c>
      <c r="S172" s="80">
        <f t="shared" si="99"/>
        <v>1736.1265533561814</v>
      </c>
      <c r="T172" s="69">
        <f t="shared" si="100"/>
        <v>81.710817407999926</v>
      </c>
      <c r="U172" s="78">
        <f t="shared" si="101"/>
        <v>1.6122520685725346</v>
      </c>
      <c r="V172" s="69">
        <f t="shared" si="102"/>
        <v>100.60452907892615</v>
      </c>
      <c r="W172" s="80">
        <f t="shared" ca="1" si="103"/>
        <v>1.6683041048161349</v>
      </c>
      <c r="X172" s="80">
        <f t="shared" ca="1" si="104"/>
        <v>30.353654909418708</v>
      </c>
      <c r="Y172" s="94">
        <f t="shared" ca="1" si="105"/>
        <v>1.1901982379825539E-8</v>
      </c>
      <c r="Z172" s="80">
        <f t="shared" ca="1" si="106"/>
        <v>14</v>
      </c>
      <c r="AA172" s="80">
        <f t="shared" ca="1" si="107"/>
        <v>37.529958815999983</v>
      </c>
      <c r="AB172" s="80">
        <f t="shared" ca="1" si="108"/>
        <v>1.23696251596692</v>
      </c>
      <c r="AC172" s="80">
        <f t="shared" si="109"/>
        <v>16.316997863547986</v>
      </c>
      <c r="AD172" s="69">
        <f t="shared" si="110"/>
        <v>315.37780517647047</v>
      </c>
      <c r="AE172" s="69">
        <f t="shared" si="130"/>
        <v>373.65230601680656</v>
      </c>
      <c r="AF172" s="69">
        <f t="shared" si="111"/>
        <v>319.19256000000001</v>
      </c>
      <c r="AG172" s="95">
        <f t="shared" si="131"/>
        <v>368.72588571428571</v>
      </c>
      <c r="AH172" s="93">
        <f t="shared" si="112"/>
        <v>14.82548974112273</v>
      </c>
      <c r="AI172" s="81">
        <f t="shared" si="113"/>
        <v>0.97818921087154054</v>
      </c>
      <c r="AJ172" s="80">
        <f t="shared" si="114"/>
        <v>3.0642485759999998</v>
      </c>
      <c r="AK172" s="80">
        <f t="shared" si="115"/>
        <v>14.435212237205191</v>
      </c>
      <c r="AL172" s="78">
        <f t="shared" ca="1" si="123"/>
        <v>1</v>
      </c>
      <c r="AM172" s="80">
        <f t="shared" ca="1" si="124"/>
        <v>14.435212237205191</v>
      </c>
      <c r="AN172" s="80">
        <f t="shared" si="125"/>
        <v>3.0112505660377353</v>
      </c>
      <c r="AO172" s="80">
        <f t="shared" si="126"/>
        <v>5.691110093543533</v>
      </c>
      <c r="AP172" s="80">
        <f t="shared" si="127"/>
        <v>6.7764103138737664</v>
      </c>
      <c r="AQ172" s="80">
        <f t="shared" ca="1" si="128"/>
        <v>3.0895574147136462</v>
      </c>
      <c r="AR172" s="80">
        <f t="shared" si="116"/>
        <v>3.5845499407774875</v>
      </c>
      <c r="AS172" s="78">
        <f t="shared" si="117"/>
        <v>0.12860024932247988</v>
      </c>
      <c r="AT172" s="96">
        <f t="shared" ca="1" si="118"/>
        <v>3</v>
      </c>
      <c r="AU172" s="97" t="str">
        <f t="shared" ca="1" si="119"/>
        <v>Clay</v>
      </c>
      <c r="AV172" s="98">
        <f t="shared" si="120"/>
        <v>3</v>
      </c>
      <c r="AW172" s="99" t="str">
        <f t="shared" si="121"/>
        <v>Clay</v>
      </c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</row>
    <row r="173" spans="1:69">
      <c r="A173" s="25">
        <v>3.2</v>
      </c>
      <c r="C173" s="89">
        <f t="shared" si="88"/>
        <v>-10.498560000000001</v>
      </c>
      <c r="D173" s="84">
        <f t="shared" si="89"/>
        <v>10.498560000000001</v>
      </c>
      <c r="E173" s="90">
        <v>0.2737</v>
      </c>
      <c r="F173" s="91">
        <f t="shared" si="90"/>
        <v>2.8574279999999996</v>
      </c>
      <c r="G173" s="80">
        <f t="shared" si="91"/>
        <v>2.9925215999999994</v>
      </c>
      <c r="H173" s="81">
        <f t="shared" si="129"/>
        <v>3.3866166857142859</v>
      </c>
      <c r="I173" s="14">
        <v>17.2</v>
      </c>
      <c r="J173" s="92">
        <f t="shared" si="92"/>
        <v>0.17956799999999998</v>
      </c>
      <c r="K173" s="14">
        <v>64.7</v>
      </c>
      <c r="L173" s="78">
        <f t="shared" si="93"/>
        <v>0.67546799999999996</v>
      </c>
      <c r="M173" s="81">
        <f t="shared" si="94"/>
        <v>0.327555072</v>
      </c>
      <c r="N173" s="14">
        <f t="shared" si="122"/>
        <v>98</v>
      </c>
      <c r="O173" s="78">
        <f t="shared" si="95"/>
        <v>0.51442944000000101</v>
      </c>
      <c r="P173" s="78">
        <f t="shared" si="96"/>
        <v>0.18687436799999985</v>
      </c>
      <c r="Q173" s="93">
        <f t="shared" si="97"/>
        <v>0.81777041279999951</v>
      </c>
      <c r="R173" s="80">
        <f t="shared" si="98"/>
        <v>4.3760437643326249</v>
      </c>
      <c r="S173" s="80">
        <f t="shared" si="99"/>
        <v>1623.5646335518961</v>
      </c>
      <c r="T173" s="69">
        <f t="shared" si="100"/>
        <v>82.224721919999936</v>
      </c>
      <c r="U173" s="78">
        <f t="shared" si="101"/>
        <v>1.6083750602537934</v>
      </c>
      <c r="V173" s="69">
        <f t="shared" si="102"/>
        <v>100.3626037598367</v>
      </c>
      <c r="W173" s="80">
        <f t="shared" ca="1" si="103"/>
        <v>1.6123846477906891</v>
      </c>
      <c r="X173" s="80">
        <f t="shared" ca="1" si="104"/>
        <v>29.948244884806346</v>
      </c>
      <c r="Y173" s="94">
        <f t="shared" ca="1" si="105"/>
        <v>8.5718353515316558E-9</v>
      </c>
      <c r="Z173" s="80">
        <f t="shared" ca="1" si="106"/>
        <v>13.26073867979583</v>
      </c>
      <c r="AA173" s="80">
        <f t="shared" ca="1" si="107"/>
        <v>32.861332558210776</v>
      </c>
      <c r="AB173" s="80">
        <f t="shared" ca="1" si="108"/>
        <v>0.78004227356559508</v>
      </c>
      <c r="AC173" s="80">
        <f t="shared" si="109"/>
        <v>16.520780443054914</v>
      </c>
      <c r="AD173" s="69">
        <f t="shared" si="110"/>
        <v>291.54025411764684</v>
      </c>
      <c r="AE173" s="69">
        <f t="shared" si="130"/>
        <v>337.90438184873932</v>
      </c>
      <c r="AF173" s="69">
        <f t="shared" si="111"/>
        <v>299.25215999999995</v>
      </c>
      <c r="AG173" s="95">
        <f t="shared" si="131"/>
        <v>338.66166857142861</v>
      </c>
      <c r="AH173" s="93">
        <f t="shared" si="112"/>
        <v>14.262497173930546</v>
      </c>
      <c r="AI173" s="81">
        <f t="shared" si="113"/>
        <v>0.96090224636906929</v>
      </c>
      <c r="AJ173" s="80">
        <f t="shared" si="114"/>
        <v>2.8728207359999995</v>
      </c>
      <c r="AK173" s="80">
        <f t="shared" si="115"/>
        <v>13.260738679795832</v>
      </c>
      <c r="AL173" s="78">
        <f t="shared" ca="1" si="123"/>
        <v>1</v>
      </c>
      <c r="AM173" s="80">
        <f t="shared" ca="1" si="124"/>
        <v>13.26073867979583</v>
      </c>
      <c r="AN173" s="80">
        <f t="shared" si="125"/>
        <v>2.8231335849056598</v>
      </c>
      <c r="AO173" s="80">
        <f t="shared" si="126"/>
        <v>6.0005581914596711</v>
      </c>
      <c r="AP173" s="80">
        <f t="shared" si="127"/>
        <v>7.2462196079099854</v>
      </c>
      <c r="AQ173" s="80">
        <f t="shared" ca="1" si="128"/>
        <v>3.1364473760603162</v>
      </c>
      <c r="AR173" s="80">
        <f t="shared" si="116"/>
        <v>3.6206011356692644</v>
      </c>
      <c r="AS173" s="78">
        <f t="shared" si="117"/>
        <v>0.14039547584864648</v>
      </c>
      <c r="AT173" s="96">
        <f t="shared" ca="1" si="118"/>
        <v>3</v>
      </c>
      <c r="AU173" s="97" t="str">
        <f t="shared" ca="1" si="119"/>
        <v>Clay</v>
      </c>
      <c r="AV173" s="98">
        <f t="shared" si="120"/>
        <v>2</v>
      </c>
      <c r="AW173" s="99" t="str">
        <f t="shared" si="121"/>
        <v>Organic</v>
      </c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</row>
    <row r="174" spans="1:69">
      <c r="A174" s="25">
        <v>3.22</v>
      </c>
      <c r="C174" s="89">
        <f t="shared" si="88"/>
        <v>-10.564176000000002</v>
      </c>
      <c r="D174" s="84">
        <f t="shared" si="89"/>
        <v>10.564176000000002</v>
      </c>
      <c r="E174" s="90">
        <v>0.27800000000000002</v>
      </c>
      <c r="F174" s="91">
        <f t="shared" si="90"/>
        <v>2.90232</v>
      </c>
      <c r="G174" s="80">
        <f t="shared" si="91"/>
        <v>3.0380400000000001</v>
      </c>
      <c r="H174" s="81">
        <f t="shared" si="129"/>
        <v>2.9932971428571422</v>
      </c>
      <c r="I174" s="14">
        <v>16.3</v>
      </c>
      <c r="J174" s="92">
        <f t="shared" si="92"/>
        <v>0.17017199999999999</v>
      </c>
      <c r="K174" s="14">
        <v>65</v>
      </c>
      <c r="L174" s="78">
        <f t="shared" si="93"/>
        <v>0.67859999999999998</v>
      </c>
      <c r="M174" s="81">
        <f t="shared" si="94"/>
        <v>0.32960229120000001</v>
      </c>
      <c r="N174" s="14">
        <f t="shared" si="122"/>
        <v>98</v>
      </c>
      <c r="O174" s="78">
        <f t="shared" si="95"/>
        <v>0.517644624000001</v>
      </c>
      <c r="P174" s="78">
        <f t="shared" si="96"/>
        <v>0.18804233279999985</v>
      </c>
      <c r="Q174" s="93">
        <f t="shared" si="97"/>
        <v>0.83173047407999967</v>
      </c>
      <c r="R174" s="80">
        <f t="shared" si="98"/>
        <v>4.4231022966760403</v>
      </c>
      <c r="S174" s="80">
        <f t="shared" si="99"/>
        <v>1742.455298514582</v>
      </c>
      <c r="T174" s="69">
        <f t="shared" si="100"/>
        <v>82.738626431999933</v>
      </c>
      <c r="U174" s="78">
        <f t="shared" si="101"/>
        <v>1.6026630902223307</v>
      </c>
      <c r="V174" s="69">
        <f t="shared" si="102"/>
        <v>100.00617682987343</v>
      </c>
      <c r="W174" s="80">
        <f t="shared" ca="1" si="103"/>
        <v>1.6118673709076163</v>
      </c>
      <c r="X174" s="80">
        <f t="shared" ca="1" si="104"/>
        <v>29.999343482776474</v>
      </c>
      <c r="Y174" s="94">
        <f t="shared" ca="1" si="105"/>
        <v>1.0123474784722995E-8</v>
      </c>
      <c r="Z174" s="80">
        <f t="shared" ca="1" si="106"/>
        <v>13.403340292957697</v>
      </c>
      <c r="AA174" s="80">
        <f t="shared" ca="1" si="107"/>
        <v>33.781716897325047</v>
      </c>
      <c r="AB174" s="80">
        <f t="shared" ca="1" si="108"/>
        <v>0.94704468700076549</v>
      </c>
      <c r="AC174" s="80">
        <f t="shared" si="109"/>
        <v>16.305936002280948</v>
      </c>
      <c r="AD174" s="69">
        <f t="shared" si="110"/>
        <v>296.51710305882341</v>
      </c>
      <c r="AE174" s="69">
        <f t="shared" si="130"/>
        <v>291.25323751260487</v>
      </c>
      <c r="AF174" s="69">
        <f t="shared" si="111"/>
        <v>303.80399999999997</v>
      </c>
      <c r="AG174" s="95">
        <f t="shared" si="131"/>
        <v>299.32971428571426</v>
      </c>
      <c r="AH174" s="93">
        <f t="shared" si="112"/>
        <v>14.859580329311756</v>
      </c>
      <c r="AI174" s="81">
        <f t="shared" si="113"/>
        <v>0.90496643742977501</v>
      </c>
      <c r="AJ174" s="80">
        <f t="shared" si="114"/>
        <v>2.9165184000000002</v>
      </c>
      <c r="AK174" s="80">
        <f t="shared" si="115"/>
        <v>13.403340292957697</v>
      </c>
      <c r="AL174" s="78">
        <f t="shared" ca="1" si="123"/>
        <v>1</v>
      </c>
      <c r="AM174" s="80">
        <f t="shared" ca="1" si="124"/>
        <v>13.403340292957697</v>
      </c>
      <c r="AN174" s="80">
        <f t="shared" si="125"/>
        <v>2.8660754716981129</v>
      </c>
      <c r="AO174" s="80">
        <f t="shared" si="126"/>
        <v>5.601374570446735</v>
      </c>
      <c r="AP174" s="80">
        <f t="shared" si="127"/>
        <v>6.7517978179309308</v>
      </c>
      <c r="AQ174" s="80">
        <f t="shared" ca="1" si="128"/>
        <v>3.1126790257375667</v>
      </c>
      <c r="AR174" s="80">
        <f t="shared" si="116"/>
        <v>3.5986969257363111</v>
      </c>
      <c r="AS174" s="78">
        <f t="shared" si="117"/>
        <v>0.13846942909166809</v>
      </c>
      <c r="AT174" s="96">
        <f t="shared" ca="1" si="118"/>
        <v>3</v>
      </c>
      <c r="AU174" s="97" t="str">
        <f t="shared" ca="1" si="119"/>
        <v>Clay</v>
      </c>
      <c r="AV174" s="98">
        <f t="shared" si="120"/>
        <v>3</v>
      </c>
      <c r="AW174" s="99" t="str">
        <f t="shared" si="121"/>
        <v>Clay</v>
      </c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</row>
    <row r="175" spans="1:69">
      <c r="A175" s="25">
        <v>3.24</v>
      </c>
      <c r="C175" s="89">
        <f t="shared" si="88"/>
        <v>-10.629792000000002</v>
      </c>
      <c r="D175" s="84">
        <f t="shared" si="89"/>
        <v>10.629792000000002</v>
      </c>
      <c r="E175" s="90">
        <v>0.27739999999999998</v>
      </c>
      <c r="F175" s="91">
        <f t="shared" si="90"/>
        <v>2.8960559999999997</v>
      </c>
      <c r="G175" s="80">
        <f t="shared" si="91"/>
        <v>3.0321935999999998</v>
      </c>
      <c r="H175" s="81">
        <f t="shared" si="129"/>
        <v>2.8882707428571424</v>
      </c>
      <c r="I175" s="14">
        <v>15.2</v>
      </c>
      <c r="J175" s="92">
        <f t="shared" si="92"/>
        <v>0.158688</v>
      </c>
      <c r="K175" s="14">
        <v>65.2</v>
      </c>
      <c r="L175" s="78">
        <f t="shared" si="93"/>
        <v>0.68068799999999996</v>
      </c>
      <c r="M175" s="81">
        <f t="shared" si="94"/>
        <v>0.33164951040000007</v>
      </c>
      <c r="N175" s="14">
        <f t="shared" si="122"/>
        <v>98</v>
      </c>
      <c r="O175" s="78">
        <f t="shared" si="95"/>
        <v>0.52085980800000098</v>
      </c>
      <c r="P175" s="78">
        <f t="shared" si="96"/>
        <v>0.18921029759999985</v>
      </c>
      <c r="Q175" s="93">
        <f t="shared" si="97"/>
        <v>0.82874015135999968</v>
      </c>
      <c r="R175" s="80">
        <f t="shared" si="98"/>
        <v>4.3799949678848789</v>
      </c>
      <c r="S175" s="80">
        <f t="shared" si="99"/>
        <v>1861.8360200704594</v>
      </c>
      <c r="T175" s="69">
        <f t="shared" si="100"/>
        <v>83.252530943999943</v>
      </c>
      <c r="U175" s="78">
        <f t="shared" si="101"/>
        <v>1.5943949152972832</v>
      </c>
      <c r="V175" s="69">
        <f t="shared" si="102"/>
        <v>99.490242714550462</v>
      </c>
      <c r="W175" s="80">
        <f t="shared" ca="1" si="103"/>
        <v>1.5925162388976846</v>
      </c>
      <c r="X175" s="80">
        <f t="shared" ca="1" si="104"/>
        <v>29.95255638838789</v>
      </c>
      <c r="Y175" s="94">
        <f t="shared" ca="1" si="105"/>
        <v>1.1295579149113121E-8</v>
      </c>
      <c r="Z175" s="80">
        <f t="shared" ca="1" si="106"/>
        <v>13.27271202389357</v>
      </c>
      <c r="AA175" s="80">
        <f t="shared" ca="1" si="107"/>
        <v>33.332210217088623</v>
      </c>
      <c r="AB175" s="80">
        <f t="shared" ca="1" si="108"/>
        <v>1.0426337133840045</v>
      </c>
      <c r="AC175" s="80">
        <f t="shared" si="109"/>
        <v>16.104477523011187</v>
      </c>
      <c r="AD175" s="69">
        <f t="shared" si="110"/>
        <v>295.45103435294106</v>
      </c>
      <c r="AE175" s="69">
        <f t="shared" si="130"/>
        <v>278.51893351260486</v>
      </c>
      <c r="AF175" s="69">
        <f t="shared" si="111"/>
        <v>303.21935999999994</v>
      </c>
      <c r="AG175" s="95">
        <f t="shared" si="131"/>
        <v>288.82707428571427</v>
      </c>
      <c r="AH175" s="93">
        <f t="shared" si="112"/>
        <v>15.425817087429735</v>
      </c>
      <c r="AI175" s="81">
        <f t="shared" si="113"/>
        <v>0.83868585385069505</v>
      </c>
      <c r="AJ175" s="80">
        <f t="shared" si="114"/>
        <v>2.9109058559999998</v>
      </c>
      <c r="AK175" s="80">
        <f t="shared" si="115"/>
        <v>13.272712023893572</v>
      </c>
      <c r="AL175" s="78">
        <f t="shared" ca="1" si="123"/>
        <v>1</v>
      </c>
      <c r="AM175" s="80">
        <f t="shared" ca="1" si="124"/>
        <v>13.27271202389357</v>
      </c>
      <c r="AN175" s="80">
        <f t="shared" si="125"/>
        <v>2.8605599999999995</v>
      </c>
      <c r="AO175" s="80">
        <f t="shared" si="126"/>
        <v>5.2334389202589175</v>
      </c>
      <c r="AP175" s="80">
        <f t="shared" si="127"/>
        <v>6.3188732818198003</v>
      </c>
      <c r="AQ175" s="80">
        <f t="shared" ca="1" si="128"/>
        <v>3.0970280725835457</v>
      </c>
      <c r="AR175" s="80">
        <f t="shared" si="116"/>
        <v>3.5833466000446514</v>
      </c>
      <c r="AS175" s="78">
        <f t="shared" si="117"/>
        <v>0.13898530363103562</v>
      </c>
      <c r="AT175" s="96">
        <f t="shared" ca="1" si="118"/>
        <v>3</v>
      </c>
      <c r="AU175" s="97" t="str">
        <f t="shared" ca="1" si="119"/>
        <v>Clay</v>
      </c>
      <c r="AV175" s="98">
        <f t="shared" si="120"/>
        <v>3</v>
      </c>
      <c r="AW175" s="99" t="str">
        <f t="shared" si="121"/>
        <v>Clay</v>
      </c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</row>
    <row r="176" spans="1:69">
      <c r="A176" s="25">
        <v>3.26</v>
      </c>
      <c r="C176" s="89">
        <f t="shared" si="88"/>
        <v>-10.695408</v>
      </c>
      <c r="D176" s="84">
        <f t="shared" si="89"/>
        <v>10.695408</v>
      </c>
      <c r="E176" s="90">
        <v>0.25</v>
      </c>
      <c r="F176" s="91">
        <f t="shared" si="90"/>
        <v>2.61</v>
      </c>
      <c r="G176" s="80">
        <f t="shared" si="91"/>
        <v>2.7463463999999997</v>
      </c>
      <c r="H176" s="81">
        <f t="shared" si="129"/>
        <v>2.8369954285714285</v>
      </c>
      <c r="I176" s="14">
        <v>15</v>
      </c>
      <c r="J176" s="92">
        <f t="shared" si="92"/>
        <v>0.15659999999999999</v>
      </c>
      <c r="K176" s="14">
        <v>65.3</v>
      </c>
      <c r="L176" s="78">
        <f t="shared" si="93"/>
        <v>0.68173199999999989</v>
      </c>
      <c r="M176" s="81">
        <f t="shared" si="94"/>
        <v>0.33369672960000002</v>
      </c>
      <c r="N176" s="14">
        <f t="shared" si="122"/>
        <v>98</v>
      </c>
      <c r="O176" s="78">
        <f t="shared" si="95"/>
        <v>0.52407499200000096</v>
      </c>
      <c r="P176" s="78">
        <f t="shared" si="96"/>
        <v>0.19037826239999983</v>
      </c>
      <c r="Q176" s="93">
        <f t="shared" si="97"/>
        <v>0.73334956463999967</v>
      </c>
      <c r="R176" s="80">
        <f t="shared" si="98"/>
        <v>3.8520656475957011</v>
      </c>
      <c r="S176" s="80">
        <f t="shared" si="99"/>
        <v>1669.4999684471481</v>
      </c>
      <c r="T176" s="69">
        <f t="shared" si="100"/>
        <v>83.766435455999925</v>
      </c>
      <c r="U176" s="78">
        <f t="shared" si="101"/>
        <v>1.5889716413896529</v>
      </c>
      <c r="V176" s="69">
        <f t="shared" si="102"/>
        <v>99.15183042271434</v>
      </c>
      <c r="W176" s="80">
        <f t="shared" ca="1" si="103"/>
        <v>1.5124946925851752</v>
      </c>
      <c r="X176" s="80">
        <f t="shared" ca="1" si="104"/>
        <v>29.338977139585978</v>
      </c>
      <c r="Y176" s="94">
        <f t="shared" ca="1" si="105"/>
        <v>6.768241989018337E-9</v>
      </c>
      <c r="Z176" s="80">
        <f t="shared" ca="1" si="106"/>
        <v>11.672926204835456</v>
      </c>
      <c r="AA176" s="80">
        <f t="shared" ca="1" si="107"/>
        <v>25.940410152699769</v>
      </c>
      <c r="AB176" s="80">
        <f t="shared" ca="1" si="108"/>
        <v>0.48619654119099731</v>
      </c>
      <c r="AC176" s="80">
        <f t="shared" si="109"/>
        <v>16.435962613723113</v>
      </c>
      <c r="AD176" s="69">
        <f t="shared" si="110"/>
        <v>261.44369505882338</v>
      </c>
      <c r="AE176" s="69">
        <f t="shared" si="130"/>
        <v>272.10828665546205</v>
      </c>
      <c r="AF176" s="69">
        <f t="shared" si="111"/>
        <v>274.63463999999999</v>
      </c>
      <c r="AG176" s="95">
        <f t="shared" si="131"/>
        <v>283.69954285714283</v>
      </c>
      <c r="AH176" s="93">
        <f t="shared" si="112"/>
        <v>14.52051431392136</v>
      </c>
      <c r="AI176" s="81">
        <f t="shared" si="113"/>
        <v>0.82257290315514575</v>
      </c>
      <c r="AJ176" s="80">
        <f t="shared" si="114"/>
        <v>2.6364925439999998</v>
      </c>
      <c r="AK176" s="80">
        <f t="shared" si="115"/>
        <v>11.672926204835457</v>
      </c>
      <c r="AL176" s="78">
        <f t="shared" ca="1" si="123"/>
        <v>1</v>
      </c>
      <c r="AM176" s="80">
        <f t="shared" ca="1" si="124"/>
        <v>11.672926204835456</v>
      </c>
      <c r="AN176" s="80">
        <f t="shared" si="125"/>
        <v>2.5908928301886789</v>
      </c>
      <c r="AO176" s="80">
        <f t="shared" si="126"/>
        <v>5.7021211890823391</v>
      </c>
      <c r="AP176" s="80">
        <f t="shared" si="127"/>
        <v>7.0468440279730258</v>
      </c>
      <c r="AQ176" s="80">
        <f t="shared" ca="1" si="128"/>
        <v>3.1701966992802082</v>
      </c>
      <c r="AR176" s="80">
        <f t="shared" si="116"/>
        <v>3.6396732401240488</v>
      </c>
      <c r="AS176" s="78">
        <f t="shared" si="117"/>
        <v>0.15661240528366643</v>
      </c>
      <c r="AT176" s="96">
        <f t="shared" ca="1" si="118"/>
        <v>3</v>
      </c>
      <c r="AU176" s="97" t="str">
        <f t="shared" ca="1" si="119"/>
        <v>Clay</v>
      </c>
      <c r="AV176" s="98">
        <f t="shared" si="120"/>
        <v>2</v>
      </c>
      <c r="AW176" s="99" t="str">
        <f t="shared" si="121"/>
        <v>Organic</v>
      </c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</row>
    <row r="177" spans="1:69">
      <c r="A177" s="25">
        <v>3.28</v>
      </c>
      <c r="C177" s="89">
        <f t="shared" si="88"/>
        <v>-10.761023999999999</v>
      </c>
      <c r="D177" s="84">
        <f t="shared" si="89"/>
        <v>10.761023999999999</v>
      </c>
      <c r="E177" s="90">
        <v>0.23069999999999999</v>
      </c>
      <c r="F177" s="91">
        <f t="shared" si="90"/>
        <v>2.4085079999999999</v>
      </c>
      <c r="G177" s="80">
        <f t="shared" si="91"/>
        <v>2.5458984</v>
      </c>
      <c r="H177" s="81">
        <f t="shared" si="129"/>
        <v>2.7920139428571429</v>
      </c>
      <c r="I177" s="14">
        <v>14.4</v>
      </c>
      <c r="J177" s="92">
        <f t="shared" si="92"/>
        <v>0.150336</v>
      </c>
      <c r="K177" s="14">
        <v>65.8</v>
      </c>
      <c r="L177" s="78">
        <f t="shared" si="93"/>
        <v>0.6869519999999999</v>
      </c>
      <c r="M177" s="81">
        <f t="shared" si="94"/>
        <v>0.33574394879999997</v>
      </c>
      <c r="N177" s="14">
        <f t="shared" si="122"/>
        <v>98</v>
      </c>
      <c r="O177" s="78">
        <f t="shared" si="95"/>
        <v>0.52729017600000094</v>
      </c>
      <c r="P177" s="78">
        <f t="shared" si="96"/>
        <v>0.19154622719999981</v>
      </c>
      <c r="Q177" s="93">
        <f t="shared" si="97"/>
        <v>0.66614071391999974</v>
      </c>
      <c r="R177" s="80">
        <f t="shared" si="98"/>
        <v>3.4777020861103152</v>
      </c>
      <c r="S177" s="80">
        <f t="shared" si="99"/>
        <v>1579.683645105551</v>
      </c>
      <c r="T177" s="69">
        <f t="shared" si="100"/>
        <v>84.280339967999907</v>
      </c>
      <c r="U177" s="78">
        <f t="shared" si="101"/>
        <v>1.5812225921421248</v>
      </c>
      <c r="V177" s="69">
        <f t="shared" si="102"/>
        <v>98.668289749668588</v>
      </c>
      <c r="W177" s="80">
        <f t="shared" ca="1" si="103"/>
        <v>1.4476984420850676</v>
      </c>
      <c r="X177" s="80">
        <f t="shared" ca="1" si="104"/>
        <v>28.850562795751877</v>
      </c>
      <c r="Y177" s="94">
        <f t="shared" ca="1" si="105"/>
        <v>4.7916885311502148E-9</v>
      </c>
      <c r="Z177" s="80">
        <f t="shared" ca="1" si="106"/>
        <v>10.538491170031255</v>
      </c>
      <c r="AA177" s="80">
        <f t="shared" ca="1" si="107"/>
        <v>21.273084944376464</v>
      </c>
      <c r="AB177" s="80">
        <f t="shared" ca="1" si="108"/>
        <v>0.28227876133888524</v>
      </c>
      <c r="AC177" s="80">
        <f t="shared" si="109"/>
        <v>16.604076667388341</v>
      </c>
      <c r="AD177" s="69">
        <f t="shared" si="110"/>
        <v>237.4833204705881</v>
      </c>
      <c r="AE177" s="69">
        <f t="shared" si="130"/>
        <v>266.43809021848722</v>
      </c>
      <c r="AF177" s="69">
        <f t="shared" si="111"/>
        <v>254.58984000000001</v>
      </c>
      <c r="AG177" s="95">
        <f t="shared" si="131"/>
        <v>279.20139428571429</v>
      </c>
      <c r="AH177" s="93">
        <f t="shared" si="112"/>
        <v>14.117209077767404</v>
      </c>
      <c r="AI177" s="81">
        <f t="shared" si="113"/>
        <v>0.78485492613242214</v>
      </c>
      <c r="AJ177" s="80">
        <f t="shared" si="114"/>
        <v>2.4440624639999999</v>
      </c>
      <c r="AK177" s="80">
        <f t="shared" si="115"/>
        <v>10.538491170031257</v>
      </c>
      <c r="AL177" s="78">
        <f t="shared" ca="1" si="123"/>
        <v>1</v>
      </c>
      <c r="AM177" s="80">
        <f t="shared" ca="1" si="124"/>
        <v>10.538491170031255</v>
      </c>
      <c r="AN177" s="80">
        <f t="shared" si="125"/>
        <v>2.4017909433962261</v>
      </c>
      <c r="AO177" s="80">
        <f t="shared" si="126"/>
        <v>5.9050274747806117</v>
      </c>
      <c r="AP177" s="80">
        <f t="shared" si="127"/>
        <v>7.4475075555820229</v>
      </c>
      <c r="AQ177" s="80">
        <f t="shared" ca="1" si="128"/>
        <v>3.2195346261113928</v>
      </c>
      <c r="AR177" s="80">
        <f t="shared" si="116"/>
        <v>3.675562198887071</v>
      </c>
      <c r="AS177" s="78">
        <f t="shared" si="117"/>
        <v>0.1739852473721023</v>
      </c>
      <c r="AT177" s="96">
        <f t="shared" ca="1" si="118"/>
        <v>3</v>
      </c>
      <c r="AU177" s="97" t="str">
        <f t="shared" ca="1" si="119"/>
        <v>Clay</v>
      </c>
      <c r="AV177" s="98">
        <f t="shared" si="120"/>
        <v>2</v>
      </c>
      <c r="AW177" s="99" t="str">
        <f t="shared" si="121"/>
        <v>Organic</v>
      </c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</row>
    <row r="178" spans="1:69">
      <c r="A178" s="25">
        <v>3.3</v>
      </c>
      <c r="C178" s="89">
        <f t="shared" si="88"/>
        <v>-10.826639999999999</v>
      </c>
      <c r="D178" s="84">
        <f t="shared" si="89"/>
        <v>10.826639999999999</v>
      </c>
      <c r="E178" s="90">
        <v>0.24260000000000001</v>
      </c>
      <c r="F178" s="91">
        <f t="shared" si="90"/>
        <v>2.5327440000000001</v>
      </c>
      <c r="G178" s="80">
        <f t="shared" si="91"/>
        <v>2.6709696000000003</v>
      </c>
      <c r="H178" s="81">
        <f t="shared" si="129"/>
        <v>2.7136542857142851</v>
      </c>
      <c r="I178" s="14">
        <v>11.7</v>
      </c>
      <c r="J178" s="92">
        <f t="shared" si="92"/>
        <v>0.12214799999999999</v>
      </c>
      <c r="K178" s="14">
        <v>66.2</v>
      </c>
      <c r="L178" s="78">
        <f t="shared" si="93"/>
        <v>0.69112799999999996</v>
      </c>
      <c r="M178" s="81">
        <f t="shared" si="94"/>
        <v>0.33779116799999998</v>
      </c>
      <c r="N178" s="14">
        <f t="shared" si="122"/>
        <v>98</v>
      </c>
      <c r="O178" s="78">
        <f t="shared" si="95"/>
        <v>0.53050536000000093</v>
      </c>
      <c r="P178" s="78">
        <f t="shared" si="96"/>
        <v>0.19271419199999981</v>
      </c>
      <c r="Q178" s="93">
        <f t="shared" si="97"/>
        <v>0.70635319919999973</v>
      </c>
      <c r="R178" s="80">
        <f t="shared" si="98"/>
        <v>3.6652889539136817</v>
      </c>
      <c r="S178" s="80">
        <f t="shared" si="99"/>
        <v>2061.5918586709658</v>
      </c>
      <c r="T178" s="69">
        <f t="shared" si="100"/>
        <v>84.794244479999918</v>
      </c>
      <c r="U178" s="78">
        <f t="shared" si="101"/>
        <v>1.5587494108721884</v>
      </c>
      <c r="V178" s="69">
        <f t="shared" si="102"/>
        <v>97.265963238424561</v>
      </c>
      <c r="W178" s="80">
        <f t="shared" ca="1" si="103"/>
        <v>1.431182578294953</v>
      </c>
      <c r="X178" s="80">
        <f t="shared" ca="1" si="104"/>
        <v>29.101537059717778</v>
      </c>
      <c r="Y178" s="94">
        <f t="shared" ca="1" si="105"/>
        <v>9.0997723684479506E-9</v>
      </c>
      <c r="Z178" s="80">
        <f t="shared" ca="1" si="106"/>
        <v>11.106936223980854</v>
      </c>
      <c r="AA178" s="80">
        <f t="shared" ca="1" si="107"/>
        <v>23.773999803391639</v>
      </c>
      <c r="AB178" s="80">
        <f t="shared" ca="1" si="108"/>
        <v>0.59908980876477314</v>
      </c>
      <c r="AC178" s="80">
        <f t="shared" si="109"/>
        <v>15.794648686530239</v>
      </c>
      <c r="AD178" s="69">
        <f t="shared" si="110"/>
        <v>251.8193223529411</v>
      </c>
      <c r="AE178" s="69">
        <f t="shared" si="130"/>
        <v>256.8410500840335</v>
      </c>
      <c r="AF178" s="69">
        <f t="shared" si="111"/>
        <v>267.09696000000002</v>
      </c>
      <c r="AG178" s="95">
        <f t="shared" si="131"/>
        <v>271.36542857142859</v>
      </c>
      <c r="AH178" s="93">
        <f t="shared" si="112"/>
        <v>16.188413577345592</v>
      </c>
      <c r="AI178" s="81">
        <f t="shared" si="113"/>
        <v>0.63382981155845597</v>
      </c>
      <c r="AJ178" s="80">
        <f t="shared" si="114"/>
        <v>2.564130816</v>
      </c>
      <c r="AK178" s="80">
        <f t="shared" si="115"/>
        <v>11.106936223980853</v>
      </c>
      <c r="AL178" s="78">
        <f t="shared" ca="1" si="123"/>
        <v>1</v>
      </c>
      <c r="AM178" s="80">
        <f t="shared" ca="1" si="124"/>
        <v>11.106936223980854</v>
      </c>
      <c r="AN178" s="80">
        <f t="shared" si="125"/>
        <v>2.5197826415094342</v>
      </c>
      <c r="AO178" s="80">
        <f t="shared" si="126"/>
        <v>4.5731707317073162</v>
      </c>
      <c r="AP178" s="80">
        <f t="shared" si="127"/>
        <v>5.7066125057057739</v>
      </c>
      <c r="AQ178" s="80">
        <f t="shared" ca="1" si="128"/>
        <v>3.1279089852522324</v>
      </c>
      <c r="AR178" s="80">
        <f t="shared" si="116"/>
        <v>3.598853994948271</v>
      </c>
      <c r="AS178" s="78">
        <f t="shared" si="117"/>
        <v>0.16507485871382749</v>
      </c>
      <c r="AT178" s="96">
        <f t="shared" ca="1" si="118"/>
        <v>3</v>
      </c>
      <c r="AU178" s="97" t="str">
        <f t="shared" ca="1" si="119"/>
        <v>Clay</v>
      </c>
      <c r="AV178" s="98">
        <f t="shared" si="120"/>
        <v>3</v>
      </c>
      <c r="AW178" s="99" t="str">
        <f t="shared" si="121"/>
        <v>Clay</v>
      </c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</row>
    <row r="179" spans="1:69">
      <c r="A179" s="25">
        <v>3.32</v>
      </c>
      <c r="C179" s="89">
        <f t="shared" si="88"/>
        <v>-10.892256</v>
      </c>
      <c r="D179" s="84">
        <f t="shared" si="89"/>
        <v>10.892256</v>
      </c>
      <c r="E179" s="90">
        <v>0.2581</v>
      </c>
      <c r="F179" s="91">
        <f t="shared" si="90"/>
        <v>2.6945639999999997</v>
      </c>
      <c r="G179" s="80">
        <f t="shared" si="91"/>
        <v>2.8329983999999997</v>
      </c>
      <c r="H179" s="81">
        <f t="shared" si="129"/>
        <v>2.6353542857142855</v>
      </c>
      <c r="I179" s="14">
        <v>9.9</v>
      </c>
      <c r="J179" s="92">
        <f t="shared" si="92"/>
        <v>0.103356</v>
      </c>
      <c r="K179" s="14">
        <v>66.3</v>
      </c>
      <c r="L179" s="78">
        <f t="shared" si="93"/>
        <v>0.6921719999999999</v>
      </c>
      <c r="M179" s="81">
        <f t="shared" si="94"/>
        <v>0.33983838719999998</v>
      </c>
      <c r="N179" s="14">
        <f t="shared" si="122"/>
        <v>98</v>
      </c>
      <c r="O179" s="78">
        <f t="shared" si="95"/>
        <v>0.53372054400000091</v>
      </c>
      <c r="P179" s="78">
        <f t="shared" si="96"/>
        <v>0.19388215679999982</v>
      </c>
      <c r="Q179" s="93">
        <f t="shared" si="97"/>
        <v>0.75876169247999969</v>
      </c>
      <c r="R179" s="80">
        <f t="shared" si="98"/>
        <v>3.9135199700852534</v>
      </c>
      <c r="S179" s="80">
        <f t="shared" si="99"/>
        <v>2617.1995547086808</v>
      </c>
      <c r="T179" s="69">
        <f t="shared" si="100"/>
        <v>85.308148991999914</v>
      </c>
      <c r="U179" s="78">
        <f t="shared" si="101"/>
        <v>1.5414626953177646</v>
      </c>
      <c r="V179" s="69">
        <f t="shared" si="102"/>
        <v>96.187272187828512</v>
      </c>
      <c r="W179" s="80">
        <f t="shared" ca="1" si="103"/>
        <v>1.4348035290535714</v>
      </c>
      <c r="X179" s="80">
        <f t="shared" ca="1" si="104"/>
        <v>29.414589758631358</v>
      </c>
      <c r="Y179" s="94">
        <f t="shared" ca="1" si="105"/>
        <v>1.6718962464914213E-8</v>
      </c>
      <c r="Z179" s="80">
        <f t="shared" ca="1" si="106"/>
        <v>11.859151424500766</v>
      </c>
      <c r="AA179" s="80">
        <f t="shared" ca="1" si="107"/>
        <v>27.267484261305455</v>
      </c>
      <c r="AB179" s="80">
        <f t="shared" ca="1" si="108"/>
        <v>1.2624481270451215</v>
      </c>
      <c r="AC179" s="80">
        <f t="shared" si="109"/>
        <v>15.06920965585282</v>
      </c>
      <c r="AD179" s="69">
        <f t="shared" si="110"/>
        <v>270.50327717647042</v>
      </c>
      <c r="AE179" s="69">
        <f t="shared" si="130"/>
        <v>247.25102843697465</v>
      </c>
      <c r="AF179" s="69">
        <f t="shared" si="111"/>
        <v>283.29983999999996</v>
      </c>
      <c r="AG179" s="95">
        <f t="shared" si="131"/>
        <v>263.53542857142855</v>
      </c>
      <c r="AH179" s="93">
        <f t="shared" si="112"/>
        <v>18.169223669032259</v>
      </c>
      <c r="AI179" s="81">
        <f t="shared" si="113"/>
        <v>0.53308670434596739</v>
      </c>
      <c r="AJ179" s="80">
        <f t="shared" si="114"/>
        <v>2.7196784639999998</v>
      </c>
      <c r="AK179" s="80">
        <f t="shared" si="115"/>
        <v>11.859151424500768</v>
      </c>
      <c r="AL179" s="78">
        <f t="shared" ca="1" si="123"/>
        <v>1</v>
      </c>
      <c r="AM179" s="80">
        <f t="shared" ca="1" si="124"/>
        <v>11.859151424500766</v>
      </c>
      <c r="AN179" s="80">
        <f t="shared" si="125"/>
        <v>2.6726399999999995</v>
      </c>
      <c r="AO179" s="80">
        <f t="shared" si="126"/>
        <v>3.6482900943396235</v>
      </c>
      <c r="AP179" s="80">
        <f t="shared" si="127"/>
        <v>4.4951504982440911</v>
      </c>
      <c r="AQ179" s="80">
        <f t="shared" ca="1" si="128"/>
        <v>3.0410080661026977</v>
      </c>
      <c r="AR179" s="80">
        <f t="shared" si="116"/>
        <v>3.5264789579877531</v>
      </c>
      <c r="AS179" s="78">
        <f t="shared" si="117"/>
        <v>0.15323663987829059</v>
      </c>
      <c r="AT179" s="96">
        <f t="shared" ca="1" si="118"/>
        <v>3</v>
      </c>
      <c r="AU179" s="97" t="str">
        <f t="shared" ca="1" si="119"/>
        <v>Clay</v>
      </c>
      <c r="AV179" s="98">
        <f t="shared" si="120"/>
        <v>3</v>
      </c>
      <c r="AW179" s="99" t="str">
        <f t="shared" si="121"/>
        <v>Clay</v>
      </c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</row>
    <row r="180" spans="1:69">
      <c r="A180" s="25">
        <v>3.34</v>
      </c>
      <c r="C180" s="89">
        <f t="shared" si="88"/>
        <v>-10.957872</v>
      </c>
      <c r="D180" s="84">
        <f t="shared" si="89"/>
        <v>10.957872</v>
      </c>
      <c r="E180" s="90">
        <v>0.2432</v>
      </c>
      <c r="F180" s="91">
        <f t="shared" si="90"/>
        <v>2.5390079999999999</v>
      </c>
      <c r="G180" s="80">
        <f t="shared" si="91"/>
        <v>2.6776511999999997</v>
      </c>
      <c r="H180" s="81">
        <f t="shared" si="129"/>
        <v>2.6313870857142851</v>
      </c>
      <c r="I180" s="14">
        <v>9.5</v>
      </c>
      <c r="J180" s="92">
        <f t="shared" si="92"/>
        <v>9.917999999999999E-2</v>
      </c>
      <c r="K180" s="14">
        <v>66.400000000000006</v>
      </c>
      <c r="L180" s="78">
        <f t="shared" si="93"/>
        <v>0.69321600000000005</v>
      </c>
      <c r="M180" s="81">
        <f t="shared" si="94"/>
        <v>0.34188560639999999</v>
      </c>
      <c r="N180" s="14">
        <f t="shared" si="122"/>
        <v>98</v>
      </c>
      <c r="O180" s="78">
        <f t="shared" si="95"/>
        <v>0.53693572800000089</v>
      </c>
      <c r="P180" s="78">
        <f t="shared" si="96"/>
        <v>0.19505012159999982</v>
      </c>
      <c r="Q180" s="93">
        <f t="shared" si="97"/>
        <v>0.7064361057599996</v>
      </c>
      <c r="R180" s="80">
        <f t="shared" si="98"/>
        <v>3.6218183304121574</v>
      </c>
      <c r="S180" s="80">
        <f t="shared" si="99"/>
        <v>2539.3111419522425</v>
      </c>
      <c r="T180" s="69">
        <f t="shared" si="100"/>
        <v>85.822053503999925</v>
      </c>
      <c r="U180" s="78">
        <f t="shared" si="101"/>
        <v>1.5344222569034254</v>
      </c>
      <c r="V180" s="69">
        <f t="shared" si="102"/>
        <v>95.747948830773737</v>
      </c>
      <c r="W180" s="80">
        <f t="shared" ca="1" si="103"/>
        <v>1.3869081418024387</v>
      </c>
      <c r="X180" s="80">
        <f t="shared" ca="1" si="104"/>
        <v>29.044539947868991</v>
      </c>
      <c r="Y180" s="94">
        <f t="shared" ca="1" si="105"/>
        <v>1.312251400971592E-8</v>
      </c>
      <c r="Z180" s="80">
        <f t="shared" ca="1" si="106"/>
        <v>10.975207061855022</v>
      </c>
      <c r="AA180" s="80">
        <f t="shared" ca="1" si="107"/>
        <v>23.494795565716693</v>
      </c>
      <c r="AB180" s="80">
        <f t="shared" ca="1" si="108"/>
        <v>0.85378370944577187</v>
      </c>
      <c r="AC180" s="80">
        <f t="shared" si="109"/>
        <v>15.161056092151622</v>
      </c>
      <c r="AD180" s="69">
        <f t="shared" si="110"/>
        <v>251.8488790588234</v>
      </c>
      <c r="AE180" s="69">
        <f t="shared" si="130"/>
        <v>246.40604208403349</v>
      </c>
      <c r="AF180" s="69">
        <f t="shared" si="111"/>
        <v>267.76511999999997</v>
      </c>
      <c r="AG180" s="95">
        <f t="shared" si="131"/>
        <v>263.13870857142859</v>
      </c>
      <c r="AH180" s="93">
        <f t="shared" si="112"/>
        <v>17.798455335119524</v>
      </c>
      <c r="AI180" s="81">
        <f t="shared" si="113"/>
        <v>0.5084846868406161</v>
      </c>
      <c r="AJ180" s="80">
        <f t="shared" si="114"/>
        <v>2.5705451519999998</v>
      </c>
      <c r="AK180" s="80">
        <f t="shared" si="115"/>
        <v>10.975207061855022</v>
      </c>
      <c r="AL180" s="78">
        <f t="shared" ca="1" si="123"/>
        <v>1</v>
      </c>
      <c r="AM180" s="80">
        <f t="shared" ca="1" si="124"/>
        <v>10.975207061855022</v>
      </c>
      <c r="AN180" s="80">
        <f t="shared" si="125"/>
        <v>2.5260860377358485</v>
      </c>
      <c r="AO180" s="80">
        <f t="shared" si="126"/>
        <v>3.703992514036182</v>
      </c>
      <c r="AP180" s="80">
        <f t="shared" si="127"/>
        <v>4.6330304656199566</v>
      </c>
      <c r="AQ180" s="80">
        <f t="shared" ca="1" si="128"/>
        <v>3.075610789017925</v>
      </c>
      <c r="AR180" s="80">
        <f t="shared" si="116"/>
        <v>3.5509456699823083</v>
      </c>
      <c r="AS180" s="78">
        <f t="shared" si="117"/>
        <v>0.1641182110351937</v>
      </c>
      <c r="AT180" s="96">
        <f t="shared" ca="1" si="118"/>
        <v>3</v>
      </c>
      <c r="AU180" s="97" t="str">
        <f t="shared" ca="1" si="119"/>
        <v>Clay</v>
      </c>
      <c r="AV180" s="98">
        <f t="shared" si="120"/>
        <v>3</v>
      </c>
      <c r="AW180" s="99" t="str">
        <f t="shared" si="121"/>
        <v>Clay</v>
      </c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</row>
    <row r="181" spans="1:69">
      <c r="A181" s="25">
        <v>3.36</v>
      </c>
      <c r="C181" s="89">
        <f t="shared" si="88"/>
        <v>-11.023488</v>
      </c>
      <c r="D181" s="84">
        <f t="shared" si="89"/>
        <v>11.023488</v>
      </c>
      <c r="E181" s="90">
        <v>0.22509999999999999</v>
      </c>
      <c r="F181" s="91">
        <f t="shared" si="90"/>
        <v>2.350044</v>
      </c>
      <c r="G181" s="80">
        <f t="shared" si="91"/>
        <v>2.4895223999999998</v>
      </c>
      <c r="H181" s="81">
        <f t="shared" si="129"/>
        <v>2.6803655999999996</v>
      </c>
      <c r="I181" s="14">
        <v>9.6</v>
      </c>
      <c r="J181" s="92">
        <f t="shared" si="92"/>
        <v>0.10022399999999999</v>
      </c>
      <c r="K181" s="14">
        <v>66.8</v>
      </c>
      <c r="L181" s="78">
        <f t="shared" si="93"/>
        <v>0.6973919999999999</v>
      </c>
      <c r="M181" s="81">
        <f t="shared" si="94"/>
        <v>0.34393282559999999</v>
      </c>
      <c r="N181" s="14">
        <f t="shared" si="122"/>
        <v>98</v>
      </c>
      <c r="O181" s="78">
        <f t="shared" si="95"/>
        <v>0.54015091200000087</v>
      </c>
      <c r="P181" s="78">
        <f t="shared" si="96"/>
        <v>0.19621808639999982</v>
      </c>
      <c r="Q181" s="93">
        <f t="shared" si="97"/>
        <v>0.64329259103999969</v>
      </c>
      <c r="R181" s="80">
        <f t="shared" si="98"/>
        <v>3.2784571638753901</v>
      </c>
      <c r="S181" s="80">
        <f t="shared" si="99"/>
        <v>2288.2525354969562</v>
      </c>
      <c r="T181" s="69">
        <f t="shared" si="100"/>
        <v>86.335958015999921</v>
      </c>
      <c r="U181" s="78">
        <f t="shared" si="101"/>
        <v>1.5328026995108801</v>
      </c>
      <c r="V181" s="69">
        <f t="shared" si="102"/>
        <v>95.646888449478922</v>
      </c>
      <c r="W181" s="80">
        <f t="shared" ca="1" si="103"/>
        <v>1.3422980462094527</v>
      </c>
      <c r="X181" s="80">
        <f t="shared" ca="1" si="104"/>
        <v>28.568711310656802</v>
      </c>
      <c r="Y181" s="94">
        <f t="shared" ca="1" si="105"/>
        <v>8.5078437946990104E-9</v>
      </c>
      <c r="Z181" s="80">
        <f t="shared" ca="1" si="106"/>
        <v>9.9347186784102721</v>
      </c>
      <c r="AA181" s="80">
        <f t="shared" ca="1" si="107"/>
        <v>19.366457332994013</v>
      </c>
      <c r="AB181" s="80">
        <f t="shared" ca="1" si="108"/>
        <v>0.45627727526533735</v>
      </c>
      <c r="AC181" s="80">
        <f t="shared" si="109"/>
        <v>15.477539854221012</v>
      </c>
      <c r="AD181" s="69">
        <f t="shared" si="110"/>
        <v>229.33782211764694</v>
      </c>
      <c r="AE181" s="69">
        <f t="shared" si="130"/>
        <v>251.78996329411757</v>
      </c>
      <c r="AF181" s="69">
        <f t="shared" si="111"/>
        <v>248.95223999999999</v>
      </c>
      <c r="AG181" s="95">
        <f t="shared" si="131"/>
        <v>268.03656000000001</v>
      </c>
      <c r="AH181" s="93">
        <f t="shared" si="112"/>
        <v>16.882689635864658</v>
      </c>
      <c r="AI181" s="81">
        <f t="shared" si="113"/>
        <v>0.51077860272110009</v>
      </c>
      <c r="AJ181" s="80">
        <f t="shared" si="114"/>
        <v>2.3899415039999998</v>
      </c>
      <c r="AK181" s="80">
        <f t="shared" si="115"/>
        <v>9.9347186784102721</v>
      </c>
      <c r="AL181" s="78">
        <f t="shared" ca="1" si="123"/>
        <v>1</v>
      </c>
      <c r="AM181" s="80">
        <f t="shared" ca="1" si="124"/>
        <v>9.9347186784102721</v>
      </c>
      <c r="AN181" s="80">
        <f t="shared" si="125"/>
        <v>2.3486060377358489</v>
      </c>
      <c r="AO181" s="80">
        <f t="shared" si="126"/>
        <v>4.025832424725321</v>
      </c>
      <c r="AP181" s="80">
        <f t="shared" si="127"/>
        <v>5.1413494358033853</v>
      </c>
      <c r="AQ181" s="80">
        <f t="shared" ca="1" si="128"/>
        <v>3.1375178737237728</v>
      </c>
      <c r="AR181" s="80">
        <f t="shared" si="116"/>
        <v>3.5965366514839858</v>
      </c>
      <c r="AS181" s="78">
        <f t="shared" si="117"/>
        <v>0.18131955688068427</v>
      </c>
      <c r="AT181" s="96">
        <f t="shared" ca="1" si="118"/>
        <v>3</v>
      </c>
      <c r="AU181" s="97" t="str">
        <f t="shared" ca="1" si="119"/>
        <v>Clay</v>
      </c>
      <c r="AV181" s="98">
        <f t="shared" si="120"/>
        <v>3</v>
      </c>
      <c r="AW181" s="99" t="str">
        <f t="shared" si="121"/>
        <v>Clay</v>
      </c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</row>
    <row r="182" spans="1:69">
      <c r="A182" s="25">
        <v>3.38</v>
      </c>
      <c r="C182" s="89">
        <f t="shared" si="88"/>
        <v>-11.089104000000001</v>
      </c>
      <c r="D182" s="84">
        <f t="shared" si="89"/>
        <v>11.089104000000001</v>
      </c>
      <c r="E182" s="90">
        <v>0.22450000000000001</v>
      </c>
      <c r="F182" s="91">
        <f t="shared" si="90"/>
        <v>2.3437799999999998</v>
      </c>
      <c r="G182" s="80">
        <f t="shared" si="91"/>
        <v>2.4840935999999996</v>
      </c>
      <c r="H182" s="81">
        <f t="shared" si="129"/>
        <v>2.7004402285714284</v>
      </c>
      <c r="I182" s="14">
        <v>9.1999999999999993</v>
      </c>
      <c r="J182" s="92">
        <f t="shared" si="92"/>
        <v>9.6047999999999994E-2</v>
      </c>
      <c r="K182" s="14">
        <v>67.2</v>
      </c>
      <c r="L182" s="78">
        <f t="shared" si="93"/>
        <v>0.70156799999999997</v>
      </c>
      <c r="M182" s="81">
        <f t="shared" si="94"/>
        <v>0.3459800448</v>
      </c>
      <c r="N182" s="14">
        <f t="shared" si="122"/>
        <v>98</v>
      </c>
      <c r="O182" s="78">
        <f t="shared" si="95"/>
        <v>0.54336609600000085</v>
      </c>
      <c r="P182" s="78">
        <f t="shared" si="96"/>
        <v>0.19738605119999983</v>
      </c>
      <c r="Q182" s="93">
        <f t="shared" si="97"/>
        <v>0.64044007631999955</v>
      </c>
      <c r="R182" s="80">
        <f t="shared" si="98"/>
        <v>3.2446065587029693</v>
      </c>
      <c r="S182" s="80">
        <f t="shared" si="99"/>
        <v>2377.1539524355458</v>
      </c>
      <c r="T182" s="69">
        <f t="shared" si="100"/>
        <v>86.849862527999917</v>
      </c>
      <c r="U182" s="78">
        <f t="shared" si="101"/>
        <v>1.5277268525602938</v>
      </c>
      <c r="V182" s="69">
        <f t="shared" si="102"/>
        <v>95.330155599762335</v>
      </c>
      <c r="W182" s="80">
        <f t="shared" ca="1" si="103"/>
        <v>1.3336530661129233</v>
      </c>
      <c r="X182" s="80">
        <f t="shared" ca="1" si="104"/>
        <v>28.519129120475192</v>
      </c>
      <c r="Y182" s="94">
        <f t="shared" ca="1" si="105"/>
        <v>8.9098507109182684E-9</v>
      </c>
      <c r="Z182" s="80">
        <f t="shared" ca="1" si="106"/>
        <v>9.8321410869786963</v>
      </c>
      <c r="AA182" s="80">
        <f t="shared" ca="1" si="107"/>
        <v>19.081506630707999</v>
      </c>
      <c r="AB182" s="80">
        <f t="shared" ca="1" si="108"/>
        <v>0.47080627039109169</v>
      </c>
      <c r="AC182" s="80">
        <f t="shared" si="109"/>
        <v>15.361666356991087</v>
      </c>
      <c r="AD182" s="69">
        <f t="shared" si="110"/>
        <v>228.32088282352927</v>
      </c>
      <c r="AE182" s="69">
        <f t="shared" si="130"/>
        <v>253.7734273613444</v>
      </c>
      <c r="AF182" s="69">
        <f t="shared" si="111"/>
        <v>248.40935999999996</v>
      </c>
      <c r="AG182" s="95">
        <f t="shared" si="131"/>
        <v>270.04402285714281</v>
      </c>
      <c r="AH182" s="93">
        <f t="shared" si="112"/>
        <v>17.14693554285439</v>
      </c>
      <c r="AI182" s="81">
        <f t="shared" si="113"/>
        <v>0.4865997339532373</v>
      </c>
      <c r="AJ182" s="80">
        <f t="shared" si="114"/>
        <v>2.3847298559999994</v>
      </c>
      <c r="AK182" s="80">
        <f t="shared" si="115"/>
        <v>9.8321410869786945</v>
      </c>
      <c r="AL182" s="78">
        <f t="shared" ca="1" si="123"/>
        <v>1</v>
      </c>
      <c r="AM182" s="80">
        <f t="shared" ca="1" si="124"/>
        <v>9.8321410869786963</v>
      </c>
      <c r="AN182" s="80">
        <f t="shared" si="125"/>
        <v>2.3434845283018864</v>
      </c>
      <c r="AO182" s="80">
        <f t="shared" si="126"/>
        <v>3.8665209716735314</v>
      </c>
      <c r="AP182" s="80">
        <f t="shared" si="127"/>
        <v>4.9490719228761995</v>
      </c>
      <c r="AQ182" s="80">
        <f t="shared" ca="1" si="128"/>
        <v>3.1309221764601451</v>
      </c>
      <c r="AR182" s="80">
        <f t="shared" si="116"/>
        <v>3.5884902085899824</v>
      </c>
      <c r="AS182" s="78">
        <f t="shared" si="117"/>
        <v>0.18322405101545888</v>
      </c>
      <c r="AT182" s="96">
        <f t="shared" ca="1" si="118"/>
        <v>3</v>
      </c>
      <c r="AU182" s="97" t="str">
        <f t="shared" ca="1" si="119"/>
        <v>Clay</v>
      </c>
      <c r="AV182" s="98">
        <f t="shared" si="120"/>
        <v>3</v>
      </c>
      <c r="AW182" s="99" t="str">
        <f t="shared" si="121"/>
        <v>Clay</v>
      </c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</row>
    <row r="183" spans="1:69">
      <c r="A183" s="25">
        <v>3.4</v>
      </c>
      <c r="C183" s="89">
        <f t="shared" si="88"/>
        <v>-11.154720000000001</v>
      </c>
      <c r="D183" s="84">
        <f t="shared" si="89"/>
        <v>11.154720000000001</v>
      </c>
      <c r="E183" s="90">
        <v>0.24690000000000001</v>
      </c>
      <c r="F183" s="91">
        <f t="shared" si="90"/>
        <v>2.577636</v>
      </c>
      <c r="G183" s="80">
        <f t="shared" si="91"/>
        <v>2.7185760000000001</v>
      </c>
      <c r="H183" s="81">
        <f t="shared" si="129"/>
        <v>2.6807533714285716</v>
      </c>
      <c r="I183" s="14">
        <v>9</v>
      </c>
      <c r="J183" s="92">
        <f t="shared" si="92"/>
        <v>9.3960000000000002E-2</v>
      </c>
      <c r="K183" s="14">
        <v>67.5</v>
      </c>
      <c r="L183" s="78">
        <f t="shared" si="93"/>
        <v>0.70469999999999999</v>
      </c>
      <c r="M183" s="81">
        <f t="shared" si="94"/>
        <v>0.348027264</v>
      </c>
      <c r="N183" s="14">
        <f t="shared" si="122"/>
        <v>98</v>
      </c>
      <c r="O183" s="78">
        <f t="shared" si="95"/>
        <v>0.54658128000000084</v>
      </c>
      <c r="P183" s="78">
        <f t="shared" si="96"/>
        <v>0.19855401599999983</v>
      </c>
      <c r="Q183" s="93">
        <f t="shared" si="97"/>
        <v>0.71675825759999978</v>
      </c>
      <c r="R183" s="80">
        <f t="shared" si="98"/>
        <v>3.6098905075785543</v>
      </c>
      <c r="S183" s="80">
        <f t="shared" si="99"/>
        <v>2719.5486439786632</v>
      </c>
      <c r="T183" s="69">
        <f t="shared" si="100"/>
        <v>87.363767039999928</v>
      </c>
      <c r="U183" s="78">
        <f t="shared" si="101"/>
        <v>1.5286752337638019</v>
      </c>
      <c r="V183" s="69">
        <f t="shared" si="102"/>
        <v>95.389334586861239</v>
      </c>
      <c r="W183" s="80">
        <f t="shared" ca="1" si="103"/>
        <v>1.3926351889817525</v>
      </c>
      <c r="X183" s="80">
        <f t="shared" ca="1" si="104"/>
        <v>29.028780984956029</v>
      </c>
      <c r="Y183" s="94">
        <f t="shared" ca="1" si="105"/>
        <v>1.4784041585265942E-8</v>
      </c>
      <c r="Z183" s="80">
        <f t="shared" ca="1" si="106"/>
        <v>10.939062144177436</v>
      </c>
      <c r="AA183" s="80">
        <f t="shared" ca="1" si="107"/>
        <v>23.759585218905261</v>
      </c>
      <c r="AB183" s="80">
        <f t="shared" ca="1" si="108"/>
        <v>0.97272746563836576</v>
      </c>
      <c r="AC183" s="80">
        <f t="shared" si="109"/>
        <v>14.952589700534739</v>
      </c>
      <c r="AD183" s="69">
        <f t="shared" si="110"/>
        <v>255.52879058823521</v>
      </c>
      <c r="AE183" s="69">
        <f t="shared" si="130"/>
        <v>251.07906957983181</v>
      </c>
      <c r="AF183" s="69">
        <f t="shared" si="111"/>
        <v>271.85759999999999</v>
      </c>
      <c r="AG183" s="95">
        <f t="shared" si="131"/>
        <v>268.07533714285717</v>
      </c>
      <c r="AH183" s="93">
        <f t="shared" si="112"/>
        <v>18.315842420195221</v>
      </c>
      <c r="AI183" s="81">
        <f t="shared" si="113"/>
        <v>0.47322135252101916</v>
      </c>
      <c r="AJ183" s="80">
        <f t="shared" si="114"/>
        <v>2.6098329599999999</v>
      </c>
      <c r="AK183" s="80">
        <f t="shared" si="115"/>
        <v>10.939062144177438</v>
      </c>
      <c r="AL183" s="78">
        <f t="shared" ca="1" si="123"/>
        <v>1</v>
      </c>
      <c r="AM183" s="80">
        <f t="shared" ca="1" si="124"/>
        <v>10.939062144177436</v>
      </c>
      <c r="AN183" s="80">
        <f t="shared" si="125"/>
        <v>2.5646943396226414</v>
      </c>
      <c r="AO183" s="80">
        <f t="shared" si="126"/>
        <v>3.4562211981566815</v>
      </c>
      <c r="AP183" s="80">
        <f t="shared" si="127"/>
        <v>4.3259773670168054</v>
      </c>
      <c r="AQ183" s="80">
        <f t="shared" ca="1" si="128"/>
        <v>3.0585791671807376</v>
      </c>
      <c r="AR183" s="80">
        <f t="shared" si="116"/>
        <v>3.5301816265415877</v>
      </c>
      <c r="AS183" s="78">
        <f t="shared" si="117"/>
        <v>0.16421436604597275</v>
      </c>
      <c r="AT183" s="96">
        <f t="shared" ca="1" si="118"/>
        <v>3</v>
      </c>
      <c r="AU183" s="97" t="str">
        <f t="shared" ca="1" si="119"/>
        <v>Clay</v>
      </c>
      <c r="AV183" s="98">
        <f t="shared" si="120"/>
        <v>3</v>
      </c>
      <c r="AW183" s="99" t="str">
        <f t="shared" si="121"/>
        <v>Clay</v>
      </c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</row>
    <row r="184" spans="1:69">
      <c r="A184" s="25">
        <v>3.42</v>
      </c>
      <c r="C184" s="89">
        <f t="shared" si="88"/>
        <v>-11.220336</v>
      </c>
      <c r="D184" s="84">
        <f t="shared" si="89"/>
        <v>11.220336</v>
      </c>
      <c r="E184" s="90">
        <v>0.2631</v>
      </c>
      <c r="F184" s="91">
        <f t="shared" si="90"/>
        <v>2.7467639999999998</v>
      </c>
      <c r="G184" s="80">
        <f t="shared" si="91"/>
        <v>2.8887479999999996</v>
      </c>
      <c r="H184" s="81">
        <f t="shared" si="129"/>
        <v>2.6947429714285716</v>
      </c>
      <c r="I184" s="14">
        <v>7.8</v>
      </c>
      <c r="J184" s="92">
        <f t="shared" si="92"/>
        <v>8.1431999999999991E-2</v>
      </c>
      <c r="K184" s="14">
        <v>68</v>
      </c>
      <c r="L184" s="78">
        <f t="shared" si="93"/>
        <v>0.70992</v>
      </c>
      <c r="M184" s="81">
        <f t="shared" si="94"/>
        <v>0.35007448319999995</v>
      </c>
      <c r="N184" s="14">
        <f t="shared" si="122"/>
        <v>98</v>
      </c>
      <c r="O184" s="78">
        <f t="shared" si="95"/>
        <v>0.54979646400000082</v>
      </c>
      <c r="P184" s="78">
        <f t="shared" si="96"/>
        <v>0.19972198079999981</v>
      </c>
      <c r="Q184" s="93">
        <f t="shared" si="97"/>
        <v>0.77185400687999961</v>
      </c>
      <c r="R184" s="80">
        <f t="shared" si="98"/>
        <v>3.8646422581444795</v>
      </c>
      <c r="S184" s="80">
        <f t="shared" si="99"/>
        <v>3379.1478649815349</v>
      </c>
      <c r="T184" s="69">
        <f t="shared" si="100"/>
        <v>87.877671551999924</v>
      </c>
      <c r="U184" s="78">
        <f t="shared" si="101"/>
        <v>1.5142684350736457</v>
      </c>
      <c r="V184" s="69">
        <f t="shared" si="102"/>
        <v>94.490350348595484</v>
      </c>
      <c r="W184" s="80">
        <f t="shared" ca="1" si="103"/>
        <v>1.4073132709873244</v>
      </c>
      <c r="X184" s="80">
        <f t="shared" ca="1" si="104"/>
        <v>29.316554268387435</v>
      </c>
      <c r="Y184" s="94">
        <f t="shared" ca="1" si="105"/>
        <v>2.5422007058031872E-8</v>
      </c>
      <c r="Z184" s="80">
        <f t="shared" ca="1" si="106"/>
        <v>11.618265510635798</v>
      </c>
      <c r="AA184" s="80">
        <f t="shared" ca="1" si="107"/>
        <v>27.17455996175741</v>
      </c>
      <c r="AB184" s="80">
        <f t="shared" ca="1" si="108"/>
        <v>1.9130728296370354</v>
      </c>
      <c r="AC184" s="80">
        <f t="shared" si="109"/>
        <v>14.292417147453257</v>
      </c>
      <c r="AD184" s="69">
        <f t="shared" si="110"/>
        <v>275.17076894117633</v>
      </c>
      <c r="AE184" s="69">
        <f t="shared" si="130"/>
        <v>252.34664793277301</v>
      </c>
      <c r="AF184" s="69">
        <f t="shared" si="111"/>
        <v>288.87479999999994</v>
      </c>
      <c r="AG184" s="95">
        <f t="shared" si="131"/>
        <v>269.47429714285715</v>
      </c>
      <c r="AH184" s="93">
        <f t="shared" si="112"/>
        <v>20.14521450295852</v>
      </c>
      <c r="AI184" s="81">
        <f t="shared" si="113"/>
        <v>0.40772677936508861</v>
      </c>
      <c r="AJ184" s="80">
        <f t="shared" si="114"/>
        <v>2.7731980799999993</v>
      </c>
      <c r="AK184" s="80">
        <f t="shared" si="115"/>
        <v>11.711037145892362</v>
      </c>
      <c r="AL184" s="78">
        <f t="shared" ca="1" si="123"/>
        <v>0.99523498872148153</v>
      </c>
      <c r="AM184" s="80">
        <f t="shared" ca="1" si="124"/>
        <v>11.618265510635798</v>
      </c>
      <c r="AN184" s="80">
        <f t="shared" si="125"/>
        <v>2.7252339622641504</v>
      </c>
      <c r="AO184" s="80">
        <f t="shared" si="126"/>
        <v>2.8189374774123599</v>
      </c>
      <c r="AP184" s="80">
        <f t="shared" si="127"/>
        <v>3.481559953108837</v>
      </c>
      <c r="AQ184" s="80">
        <f t="shared" ca="1" si="128"/>
        <v>2.9811394765630923</v>
      </c>
      <c r="AR184" s="80">
        <f t="shared" si="116"/>
        <v>3.4638070862956449</v>
      </c>
      <c r="AS184" s="78">
        <f t="shared" si="117"/>
        <v>0.15384906923526792</v>
      </c>
      <c r="AT184" s="96">
        <f t="shared" ca="1" si="118"/>
        <v>3</v>
      </c>
      <c r="AU184" s="97" t="str">
        <f t="shared" ca="1" si="119"/>
        <v>Clay</v>
      </c>
      <c r="AV184" s="98">
        <f t="shared" si="120"/>
        <v>3</v>
      </c>
      <c r="AW184" s="99" t="str">
        <f t="shared" si="121"/>
        <v>Clay</v>
      </c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</row>
    <row r="185" spans="1:69">
      <c r="A185" s="25">
        <v>3.44</v>
      </c>
      <c r="C185" s="89">
        <f t="shared" si="88"/>
        <v>-11.285952</v>
      </c>
      <c r="D185" s="84">
        <f t="shared" si="89"/>
        <v>11.285952</v>
      </c>
      <c r="E185" s="90">
        <v>0.25559999999999999</v>
      </c>
      <c r="F185" s="91">
        <f t="shared" si="90"/>
        <v>2.6684639999999997</v>
      </c>
      <c r="G185" s="80">
        <f t="shared" si="91"/>
        <v>2.8114919999999999</v>
      </c>
      <c r="H185" s="81">
        <f t="shared" si="129"/>
        <v>2.7524015999999998</v>
      </c>
      <c r="I185" s="14">
        <v>7.8</v>
      </c>
      <c r="J185" s="92">
        <f t="shared" si="92"/>
        <v>8.1431999999999991E-2</v>
      </c>
      <c r="K185" s="14">
        <v>68.5</v>
      </c>
      <c r="L185" s="78">
        <f t="shared" si="93"/>
        <v>0.71514</v>
      </c>
      <c r="M185" s="81">
        <f t="shared" si="94"/>
        <v>0.35212170239999996</v>
      </c>
      <c r="N185" s="14">
        <f t="shared" si="122"/>
        <v>98</v>
      </c>
      <c r="O185" s="78">
        <f t="shared" si="95"/>
        <v>0.5530116480000008</v>
      </c>
      <c r="P185" s="78">
        <f t="shared" si="96"/>
        <v>0.20088994559999981</v>
      </c>
      <c r="Q185" s="93">
        <f t="shared" si="97"/>
        <v>0.74529851615999965</v>
      </c>
      <c r="R185" s="80">
        <f t="shared" si="98"/>
        <v>3.709984160401905</v>
      </c>
      <c r="S185" s="80">
        <f t="shared" si="99"/>
        <v>3262.888923562351</v>
      </c>
      <c r="T185" s="69">
        <f t="shared" si="100"/>
        <v>88.391576063999921</v>
      </c>
      <c r="U185" s="78">
        <f t="shared" si="101"/>
        <v>1.5132088825579959</v>
      </c>
      <c r="V185" s="69">
        <f t="shared" si="102"/>
        <v>94.424234271618943</v>
      </c>
      <c r="W185" s="80">
        <f t="shared" ca="1" si="103"/>
        <v>1.3880199674013263</v>
      </c>
      <c r="X185" s="80">
        <f t="shared" ca="1" si="104"/>
        <v>29.15943927095994</v>
      </c>
      <c r="Y185" s="94">
        <f t="shared" ca="1" si="105"/>
        <v>2.2022097772679708E-8</v>
      </c>
      <c r="Z185" s="80">
        <f t="shared" ca="1" si="106"/>
        <v>11.242376243642136</v>
      </c>
      <c r="AA185" s="80">
        <f t="shared" ca="1" si="107"/>
        <v>25.390685856057317</v>
      </c>
      <c r="AB185" s="80">
        <f t="shared" ca="1" si="108"/>
        <v>1.5484324609038185</v>
      </c>
      <c r="AC185" s="80">
        <f t="shared" si="109"/>
        <v>14.398851492585415</v>
      </c>
      <c r="AD185" s="69">
        <f t="shared" si="110"/>
        <v>265.70357082352933</v>
      </c>
      <c r="AE185" s="69">
        <f t="shared" si="130"/>
        <v>258.75175905882344</v>
      </c>
      <c r="AF185" s="69">
        <f t="shared" si="111"/>
        <v>281.14919999999995</v>
      </c>
      <c r="AG185" s="95">
        <f t="shared" si="131"/>
        <v>275.24015999999995</v>
      </c>
      <c r="AH185" s="93">
        <f t="shared" si="112"/>
        <v>19.753803219238492</v>
      </c>
      <c r="AI185" s="81">
        <f t="shared" si="113"/>
        <v>0.40535627483389625</v>
      </c>
      <c r="AJ185" s="80">
        <f t="shared" si="114"/>
        <v>2.6990323199999997</v>
      </c>
      <c r="AK185" s="80">
        <f t="shared" si="115"/>
        <v>11.242376243642136</v>
      </c>
      <c r="AL185" s="78">
        <f t="shared" ca="1" si="123"/>
        <v>1</v>
      </c>
      <c r="AM185" s="80">
        <f t="shared" ca="1" si="124"/>
        <v>11.242376243642136</v>
      </c>
      <c r="AN185" s="80">
        <f t="shared" si="125"/>
        <v>2.6523509433962262</v>
      </c>
      <c r="AO185" s="80">
        <f t="shared" si="126"/>
        <v>2.8963980690679536</v>
      </c>
      <c r="AP185" s="80">
        <f t="shared" si="127"/>
        <v>3.6056102913575416</v>
      </c>
      <c r="AQ185" s="80">
        <f t="shared" ca="1" si="128"/>
        <v>3.0016497227781396</v>
      </c>
      <c r="AR185" s="80">
        <f t="shared" si="116"/>
        <v>3.4798004734716845</v>
      </c>
      <c r="AS185" s="78">
        <f t="shared" si="117"/>
        <v>0.16073564566480683</v>
      </c>
      <c r="AT185" s="96">
        <f t="shared" ca="1" si="118"/>
        <v>3</v>
      </c>
      <c r="AU185" s="97" t="str">
        <f t="shared" ca="1" si="119"/>
        <v>Clay</v>
      </c>
      <c r="AV185" s="98">
        <f t="shared" si="120"/>
        <v>3</v>
      </c>
      <c r="AW185" s="99" t="str">
        <f t="shared" si="121"/>
        <v>Clay</v>
      </c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</row>
    <row r="186" spans="1:69">
      <c r="A186" s="25">
        <v>3.46</v>
      </c>
      <c r="C186" s="89">
        <f t="shared" si="88"/>
        <v>-11.351568</v>
      </c>
      <c r="D186" s="84">
        <f t="shared" si="89"/>
        <v>11.351568</v>
      </c>
      <c r="E186" s="90">
        <v>0.24440000000000001</v>
      </c>
      <c r="F186" s="91">
        <f t="shared" si="90"/>
        <v>2.551536</v>
      </c>
      <c r="G186" s="80">
        <f t="shared" si="91"/>
        <v>2.6951904</v>
      </c>
      <c r="H186" s="81">
        <f t="shared" si="129"/>
        <v>2.8183525714285715</v>
      </c>
      <c r="I186" s="14">
        <v>8</v>
      </c>
      <c r="J186" s="92">
        <f t="shared" si="92"/>
        <v>8.3519999999999997E-2</v>
      </c>
      <c r="K186" s="14">
        <v>68.8</v>
      </c>
      <c r="L186" s="78">
        <f t="shared" si="93"/>
        <v>0.71827199999999991</v>
      </c>
      <c r="M186" s="81">
        <f t="shared" si="94"/>
        <v>0.35416892160000002</v>
      </c>
      <c r="N186" s="14">
        <f t="shared" si="122"/>
        <v>98</v>
      </c>
      <c r="O186" s="78">
        <f t="shared" si="95"/>
        <v>0.55622683200000078</v>
      </c>
      <c r="P186" s="78">
        <f t="shared" si="96"/>
        <v>0.20205791039999982</v>
      </c>
      <c r="Q186" s="93">
        <f t="shared" si="97"/>
        <v>0.7058579774399999</v>
      </c>
      <c r="R186" s="80">
        <f t="shared" si="98"/>
        <v>3.4933449328594093</v>
      </c>
      <c r="S186" s="80">
        <f t="shared" si="99"/>
        <v>3012.9642325895866</v>
      </c>
      <c r="T186" s="69">
        <f t="shared" si="100"/>
        <v>88.905480575999917</v>
      </c>
      <c r="U186" s="78">
        <f t="shared" si="101"/>
        <v>1.5145263702279814</v>
      </c>
      <c r="V186" s="69">
        <f t="shared" si="102"/>
        <v>94.506445502226043</v>
      </c>
      <c r="W186" s="80">
        <f t="shared" ca="1" si="103"/>
        <v>1.3669715010803052</v>
      </c>
      <c r="X186" s="80">
        <f t="shared" ca="1" si="104"/>
        <v>28.872002831229175</v>
      </c>
      <c r="Y186" s="94">
        <f t="shared" ca="1" si="105"/>
        <v>1.6461765239817778E-8</v>
      </c>
      <c r="Z186" s="80">
        <f t="shared" ca="1" si="106"/>
        <v>10.585893735937603</v>
      </c>
      <c r="AA186" s="80">
        <f t="shared" ca="1" si="107"/>
        <v>22.642841035889937</v>
      </c>
      <c r="AB186" s="80">
        <f t="shared" ca="1" si="108"/>
        <v>1.0322062158332286</v>
      </c>
      <c r="AC186" s="80">
        <f t="shared" si="109"/>
        <v>14.641109687157417</v>
      </c>
      <c r="AD186" s="69">
        <f t="shared" si="110"/>
        <v>251.64277270588227</v>
      </c>
      <c r="AE186" s="69">
        <f t="shared" si="130"/>
        <v>266.12306621848728</v>
      </c>
      <c r="AF186" s="69">
        <f t="shared" si="111"/>
        <v>269.51904000000002</v>
      </c>
      <c r="AG186" s="95">
        <f t="shared" si="131"/>
        <v>281.83525714285707</v>
      </c>
      <c r="AH186" s="93">
        <f t="shared" si="112"/>
        <v>19.002126428322438</v>
      </c>
      <c r="AI186" s="81">
        <f t="shared" si="113"/>
        <v>0.41334684613268213</v>
      </c>
      <c r="AJ186" s="80">
        <f t="shared" si="114"/>
        <v>2.5873827839999999</v>
      </c>
      <c r="AK186" s="80">
        <f t="shared" si="115"/>
        <v>10.585893735937603</v>
      </c>
      <c r="AL186" s="78">
        <f t="shared" ca="1" si="123"/>
        <v>1</v>
      </c>
      <c r="AM186" s="80">
        <f t="shared" ca="1" si="124"/>
        <v>10.585893735937603</v>
      </c>
      <c r="AN186" s="80">
        <f t="shared" si="125"/>
        <v>2.5426324528301887</v>
      </c>
      <c r="AO186" s="80">
        <f t="shared" si="126"/>
        <v>3.0988534242330337</v>
      </c>
      <c r="AP186" s="80">
        <f t="shared" si="127"/>
        <v>3.9046948367659167</v>
      </c>
      <c r="AQ186" s="80">
        <f t="shared" ca="1" si="128"/>
        <v>3.0432228420266161</v>
      </c>
      <c r="AR186" s="80">
        <f t="shared" si="116"/>
        <v>3.5100848537159424</v>
      </c>
      <c r="AS186" s="78">
        <f t="shared" si="117"/>
        <v>0.17022406732268383</v>
      </c>
      <c r="AT186" s="96">
        <f t="shared" ca="1" si="118"/>
        <v>3</v>
      </c>
      <c r="AU186" s="97" t="str">
        <f t="shared" ca="1" si="119"/>
        <v>Clay</v>
      </c>
      <c r="AV186" s="98">
        <f t="shared" si="120"/>
        <v>3</v>
      </c>
      <c r="AW186" s="99" t="str">
        <f t="shared" si="121"/>
        <v>Clay</v>
      </c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</row>
    <row r="187" spans="1:69">
      <c r="A187" s="25">
        <v>3.48</v>
      </c>
      <c r="C187" s="89">
        <f t="shared" si="88"/>
        <v>-11.417184000000001</v>
      </c>
      <c r="D187" s="84">
        <f t="shared" si="89"/>
        <v>11.417184000000001</v>
      </c>
      <c r="E187" s="90">
        <v>0.25190000000000001</v>
      </c>
      <c r="F187" s="91">
        <f t="shared" si="90"/>
        <v>2.6298360000000001</v>
      </c>
      <c r="G187" s="80">
        <f t="shared" si="91"/>
        <v>2.7755784000000001</v>
      </c>
      <c r="H187" s="81">
        <f t="shared" si="129"/>
        <v>2.8498217142857141</v>
      </c>
      <c r="I187" s="14">
        <v>8.1999999999999993</v>
      </c>
      <c r="J187" s="92">
        <f t="shared" si="92"/>
        <v>8.560799999999999E-2</v>
      </c>
      <c r="K187" s="14">
        <v>69.8</v>
      </c>
      <c r="L187" s="78">
        <f t="shared" si="93"/>
        <v>0.72871199999999992</v>
      </c>
      <c r="M187" s="81">
        <f t="shared" si="94"/>
        <v>0.35621614080000003</v>
      </c>
      <c r="N187" s="14">
        <f t="shared" si="122"/>
        <v>98</v>
      </c>
      <c r="O187" s="78">
        <f t="shared" si="95"/>
        <v>0.55944201600000076</v>
      </c>
      <c r="P187" s="78">
        <f t="shared" si="96"/>
        <v>0.20322587519999982</v>
      </c>
      <c r="Q187" s="93">
        <f t="shared" si="97"/>
        <v>0.73132500671999989</v>
      </c>
      <c r="R187" s="80">
        <f t="shared" si="98"/>
        <v>3.5985821490510701</v>
      </c>
      <c r="S187" s="80">
        <f t="shared" si="99"/>
        <v>3045.5322812051645</v>
      </c>
      <c r="T187" s="69">
        <f t="shared" si="100"/>
        <v>89.419385087999913</v>
      </c>
      <c r="U187" s="78">
        <f t="shared" si="101"/>
        <v>1.5185705782055068</v>
      </c>
      <c r="V187" s="69">
        <f t="shared" si="102"/>
        <v>94.758804080023623</v>
      </c>
      <c r="W187" s="80">
        <f t="shared" ca="1" si="103"/>
        <v>1.3958012763115693</v>
      </c>
      <c r="X187" s="80">
        <f t="shared" ca="1" si="104"/>
        <v>29.013792295485533</v>
      </c>
      <c r="Y187" s="94">
        <f t="shared" ca="1" si="105"/>
        <v>1.8046979045488385E-8</v>
      </c>
      <c r="Z187" s="80">
        <f t="shared" ca="1" si="106"/>
        <v>10.904794391063847</v>
      </c>
      <c r="AA187" s="80">
        <f t="shared" ca="1" si="107"/>
        <v>24.166511610075709</v>
      </c>
      <c r="AB187" s="80">
        <f t="shared" ca="1" si="108"/>
        <v>1.2077516177434748</v>
      </c>
      <c r="AC187" s="80">
        <f t="shared" si="109"/>
        <v>14.608425069750972</v>
      </c>
      <c r="AD187" s="69">
        <f t="shared" si="110"/>
        <v>260.72192752941169</v>
      </c>
      <c r="AE187" s="69">
        <f t="shared" si="130"/>
        <v>269.42831394957972</v>
      </c>
      <c r="AF187" s="69">
        <f t="shared" si="111"/>
        <v>277.55784000000006</v>
      </c>
      <c r="AG187" s="95">
        <f t="shared" si="131"/>
        <v>284.98217142857141</v>
      </c>
      <c r="AH187" s="93">
        <f t="shared" si="112"/>
        <v>19.156819447048267</v>
      </c>
      <c r="AI187" s="81">
        <f t="shared" si="113"/>
        <v>0.42124557178435545</v>
      </c>
      <c r="AJ187" s="80">
        <f t="shared" si="114"/>
        <v>2.6645552640000001</v>
      </c>
      <c r="AK187" s="80">
        <f t="shared" si="115"/>
        <v>10.904794391063847</v>
      </c>
      <c r="AL187" s="78">
        <f t="shared" ca="1" si="123"/>
        <v>1</v>
      </c>
      <c r="AM187" s="80">
        <f t="shared" ca="1" si="124"/>
        <v>10.904794391063847</v>
      </c>
      <c r="AN187" s="80">
        <f t="shared" si="125"/>
        <v>2.6184701886792454</v>
      </c>
      <c r="AO187" s="80">
        <f t="shared" si="126"/>
        <v>3.0843300985481075</v>
      </c>
      <c r="AP187" s="80">
        <f t="shared" si="127"/>
        <v>3.8629391502287622</v>
      </c>
      <c r="AQ187" s="80">
        <f t="shared" ca="1" si="128"/>
        <v>3.0300885952764784</v>
      </c>
      <c r="AR187" s="80">
        <f t="shared" si="116"/>
        <v>3.4979485507012855</v>
      </c>
      <c r="AS187" s="78">
        <f t="shared" si="117"/>
        <v>0.16808345456052942</v>
      </c>
      <c r="AT187" s="96">
        <f t="shared" ca="1" si="118"/>
        <v>3</v>
      </c>
      <c r="AU187" s="97" t="str">
        <f t="shared" ca="1" si="119"/>
        <v>Clay</v>
      </c>
      <c r="AV187" s="98">
        <f t="shared" si="120"/>
        <v>3</v>
      </c>
      <c r="AW187" s="99" t="str">
        <f t="shared" si="121"/>
        <v>Clay</v>
      </c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</row>
    <row r="188" spans="1:69">
      <c r="A188" s="25">
        <v>3.5</v>
      </c>
      <c r="C188" s="89">
        <f t="shared" si="88"/>
        <v>-11.482800000000001</v>
      </c>
      <c r="D188" s="84">
        <f t="shared" si="89"/>
        <v>11.482800000000001</v>
      </c>
      <c r="E188" s="90">
        <v>0.2631</v>
      </c>
      <c r="F188" s="91">
        <f t="shared" si="90"/>
        <v>2.7467639999999998</v>
      </c>
      <c r="G188" s="80">
        <f t="shared" si="91"/>
        <v>2.8931327999999996</v>
      </c>
      <c r="H188" s="81">
        <f t="shared" si="129"/>
        <v>2.8589790857142856</v>
      </c>
      <c r="I188" s="14">
        <v>8</v>
      </c>
      <c r="J188" s="92">
        <f t="shared" si="92"/>
        <v>8.3519999999999997E-2</v>
      </c>
      <c r="K188" s="14">
        <v>70.099999999999994</v>
      </c>
      <c r="L188" s="78">
        <f t="shared" si="93"/>
        <v>0.73184399999999994</v>
      </c>
      <c r="M188" s="81">
        <f t="shared" si="94"/>
        <v>0.35826336000000003</v>
      </c>
      <c r="N188" s="14">
        <f t="shared" si="122"/>
        <v>98</v>
      </c>
      <c r="O188" s="78">
        <f t="shared" si="95"/>
        <v>0.56265720000000075</v>
      </c>
      <c r="P188" s="78">
        <f t="shared" si="96"/>
        <v>0.20439383999999983</v>
      </c>
      <c r="Q188" s="93">
        <f t="shared" si="97"/>
        <v>0.76905694799999968</v>
      </c>
      <c r="R188" s="80">
        <f t="shared" si="98"/>
        <v>3.7626229244482139</v>
      </c>
      <c r="S188" s="80">
        <f t="shared" si="99"/>
        <v>3282.7298850574698</v>
      </c>
      <c r="T188" s="69">
        <f t="shared" si="100"/>
        <v>89.933289599999924</v>
      </c>
      <c r="U188" s="78">
        <f t="shared" si="101"/>
        <v>1.5172964728427079</v>
      </c>
      <c r="V188" s="69">
        <f t="shared" si="102"/>
        <v>94.679299905384966</v>
      </c>
      <c r="W188" s="80">
        <f t="shared" ca="1" si="103"/>
        <v>1.4223259460646396</v>
      </c>
      <c r="X188" s="80">
        <f t="shared" ca="1" si="104"/>
        <v>29.226744330359466</v>
      </c>
      <c r="Y188" s="94">
        <f t="shared" ca="1" si="105"/>
        <v>2.3045536930562503E-8</v>
      </c>
      <c r="Z188" s="80">
        <f t="shared" ca="1" si="106"/>
        <v>11.401887649843072</v>
      </c>
      <c r="AA188" s="80">
        <f t="shared" ca="1" si="107"/>
        <v>26.57182096190061</v>
      </c>
      <c r="AB188" s="80">
        <f t="shared" ca="1" si="108"/>
        <v>1.6957713635716853</v>
      </c>
      <c r="AC188" s="80">
        <f t="shared" si="109"/>
        <v>14.380421477899285</v>
      </c>
      <c r="AD188" s="69">
        <f t="shared" si="110"/>
        <v>274.17359999999985</v>
      </c>
      <c r="AE188" s="69">
        <f t="shared" si="130"/>
        <v>270.09927368067218</v>
      </c>
      <c r="AF188" s="69">
        <f t="shared" si="111"/>
        <v>289.31327999999996</v>
      </c>
      <c r="AG188" s="95">
        <f t="shared" si="131"/>
        <v>285.89790857142856</v>
      </c>
      <c r="AH188" s="93">
        <f t="shared" si="112"/>
        <v>19.841863178954366</v>
      </c>
      <c r="AI188" s="81">
        <f t="shared" si="113"/>
        <v>0.40862288217688003</v>
      </c>
      <c r="AJ188" s="80">
        <f t="shared" si="114"/>
        <v>2.7774074879999997</v>
      </c>
      <c r="AK188" s="80">
        <f t="shared" si="115"/>
        <v>11.401887649843072</v>
      </c>
      <c r="AL188" s="78">
        <f t="shared" ca="1" si="123"/>
        <v>1</v>
      </c>
      <c r="AM188" s="80">
        <f t="shared" ca="1" si="124"/>
        <v>11.401887649843072</v>
      </c>
      <c r="AN188" s="80">
        <f t="shared" si="125"/>
        <v>2.7293705660377352</v>
      </c>
      <c r="AO188" s="80">
        <f t="shared" si="126"/>
        <v>2.8868360277136262</v>
      </c>
      <c r="AP188" s="80">
        <f t="shared" si="127"/>
        <v>3.5838178267131413</v>
      </c>
      <c r="AQ188" s="80">
        <f t="shared" ca="1" si="128"/>
        <v>2.9951602015281673</v>
      </c>
      <c r="AR188" s="80">
        <f t="shared" si="116"/>
        <v>3.4682265239402059</v>
      </c>
      <c r="AS188" s="78">
        <f t="shared" si="117"/>
        <v>0.16030231769000289</v>
      </c>
      <c r="AT188" s="96">
        <f t="shared" ca="1" si="118"/>
        <v>3</v>
      </c>
      <c r="AU188" s="97" t="str">
        <f t="shared" ca="1" si="119"/>
        <v>Clay</v>
      </c>
      <c r="AV188" s="98">
        <f t="shared" si="120"/>
        <v>3</v>
      </c>
      <c r="AW188" s="99" t="str">
        <f t="shared" si="121"/>
        <v>Clay</v>
      </c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</row>
    <row r="189" spans="1:69">
      <c r="A189" s="25">
        <v>3.52</v>
      </c>
      <c r="C189" s="89">
        <f t="shared" si="88"/>
        <v>-11.548416000000001</v>
      </c>
      <c r="D189" s="84">
        <f t="shared" si="89"/>
        <v>11.548416000000001</v>
      </c>
      <c r="E189" s="90">
        <v>0.2681</v>
      </c>
      <c r="F189" s="91">
        <f t="shared" si="90"/>
        <v>2.7989639999999998</v>
      </c>
      <c r="G189" s="80">
        <f t="shared" si="91"/>
        <v>2.9457503999999997</v>
      </c>
      <c r="H189" s="81">
        <f t="shared" si="129"/>
        <v>2.8653027428571427</v>
      </c>
      <c r="I189" s="14">
        <v>8.3000000000000007</v>
      </c>
      <c r="J189" s="92">
        <f t="shared" si="92"/>
        <v>8.6652000000000007E-2</v>
      </c>
      <c r="K189" s="14">
        <v>70.3</v>
      </c>
      <c r="L189" s="78">
        <f t="shared" si="93"/>
        <v>0.73393199999999992</v>
      </c>
      <c r="M189" s="81">
        <f t="shared" si="94"/>
        <v>0.36031057920000004</v>
      </c>
      <c r="N189" s="14">
        <f t="shared" si="122"/>
        <v>115</v>
      </c>
      <c r="O189" s="78">
        <f t="shared" si="95"/>
        <v>0.56643012000000081</v>
      </c>
      <c r="P189" s="78">
        <f t="shared" si="96"/>
        <v>0.20611954079999983</v>
      </c>
      <c r="Q189" s="93">
        <f t="shared" si="97"/>
        <v>0.78517569239999974</v>
      </c>
      <c r="R189" s="80">
        <f t="shared" si="98"/>
        <v>3.8093219563392329</v>
      </c>
      <c r="S189" s="80">
        <f t="shared" si="99"/>
        <v>3230.3932158654889</v>
      </c>
      <c r="T189" s="69">
        <f t="shared" si="100"/>
        <v>90.692597951999929</v>
      </c>
      <c r="U189" s="78">
        <f t="shared" si="101"/>
        <v>1.5223177431654191</v>
      </c>
      <c r="V189" s="69">
        <f t="shared" si="102"/>
        <v>94.992627173522152</v>
      </c>
      <c r="W189" s="80">
        <f t="shared" ca="1" si="103"/>
        <v>1.4480360376801886</v>
      </c>
      <c r="X189" s="80">
        <f t="shared" ca="1" si="104"/>
        <v>29.285671140471393</v>
      </c>
      <c r="Y189" s="94">
        <f t="shared" ca="1" si="105"/>
        <v>2.3072661230107289E-8</v>
      </c>
      <c r="Z189" s="80">
        <f t="shared" ca="1" si="106"/>
        <v>11.543399867694646</v>
      </c>
      <c r="AA189" s="80">
        <f t="shared" ca="1" si="107"/>
        <v>27.465445405355176</v>
      </c>
      <c r="AB189" s="80">
        <f t="shared" ca="1" si="108"/>
        <v>1.7548640788756618</v>
      </c>
      <c r="AC189" s="80">
        <f t="shared" si="109"/>
        <v>14.429279793215748</v>
      </c>
      <c r="AD189" s="69">
        <f t="shared" si="110"/>
        <v>279.92003294117637</v>
      </c>
      <c r="AE189" s="69">
        <f t="shared" si="130"/>
        <v>270.42748154621836</v>
      </c>
      <c r="AF189" s="69">
        <f t="shared" si="111"/>
        <v>294.57503999999994</v>
      </c>
      <c r="AG189" s="95">
        <f t="shared" si="131"/>
        <v>286.53027428571426</v>
      </c>
      <c r="AH189" s="93">
        <f t="shared" si="112"/>
        <v>19.757394210869084</v>
      </c>
      <c r="AI189" s="81">
        <f t="shared" si="113"/>
        <v>0.42039682246371507</v>
      </c>
      <c r="AJ189" s="80">
        <f t="shared" si="114"/>
        <v>2.8279203839999996</v>
      </c>
      <c r="AK189" s="80">
        <f t="shared" si="115"/>
        <v>11.543399867694646</v>
      </c>
      <c r="AL189" s="78">
        <f t="shared" ca="1" si="123"/>
        <v>1</v>
      </c>
      <c r="AM189" s="80">
        <f t="shared" ca="1" si="124"/>
        <v>11.543399867694646</v>
      </c>
      <c r="AN189" s="80">
        <f t="shared" si="125"/>
        <v>2.7790098113207544</v>
      </c>
      <c r="AO189" s="80">
        <f t="shared" si="126"/>
        <v>2.9415934221718181</v>
      </c>
      <c r="AP189" s="80">
        <f t="shared" si="127"/>
        <v>3.6418804449479176</v>
      </c>
      <c r="AQ189" s="80">
        <f t="shared" ca="1" si="128"/>
        <v>2.9949921559945123</v>
      </c>
      <c r="AR189" s="80">
        <f t="shared" si="116"/>
        <v>3.4653502851759734</v>
      </c>
      <c r="AS189" s="78">
        <f t="shared" si="117"/>
        <v>0.15702863710303014</v>
      </c>
      <c r="AT189" s="96">
        <f t="shared" ca="1" si="118"/>
        <v>3</v>
      </c>
      <c r="AU189" s="97" t="str">
        <f t="shared" ca="1" si="119"/>
        <v>Clay</v>
      </c>
      <c r="AV189" s="98">
        <f t="shared" si="120"/>
        <v>3</v>
      </c>
      <c r="AW189" s="99" t="str">
        <f t="shared" si="121"/>
        <v>Clay</v>
      </c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</row>
    <row r="190" spans="1:69">
      <c r="A190" s="25">
        <v>3.54</v>
      </c>
      <c r="C190" s="89">
        <f t="shared" si="88"/>
        <v>-11.614032</v>
      </c>
      <c r="D190" s="84">
        <f t="shared" si="89"/>
        <v>11.614032</v>
      </c>
      <c r="E190" s="90">
        <v>0.26740000000000003</v>
      </c>
      <c r="F190" s="91">
        <f t="shared" si="90"/>
        <v>2.7916560000000001</v>
      </c>
      <c r="G190" s="80">
        <f t="shared" si="91"/>
        <v>2.93886</v>
      </c>
      <c r="H190" s="81">
        <f t="shared" si="129"/>
        <v>2.8958173714285711</v>
      </c>
      <c r="I190" s="14">
        <v>9.6999999999999993</v>
      </c>
      <c r="J190" s="92">
        <f t="shared" si="92"/>
        <v>0.10126799999999998</v>
      </c>
      <c r="K190" s="14">
        <v>70.5</v>
      </c>
      <c r="L190" s="78">
        <f t="shared" si="93"/>
        <v>0.73602000000000001</v>
      </c>
      <c r="M190" s="81">
        <f t="shared" si="94"/>
        <v>0.36235779839999999</v>
      </c>
      <c r="N190" s="14">
        <f t="shared" si="122"/>
        <v>115</v>
      </c>
      <c r="O190" s="78">
        <f t="shared" si="95"/>
        <v>0.57020304000000077</v>
      </c>
      <c r="P190" s="78">
        <f t="shared" si="96"/>
        <v>0.20784524159999979</v>
      </c>
      <c r="Q190" s="93">
        <f t="shared" si="97"/>
        <v>0.78165679679999978</v>
      </c>
      <c r="R190" s="80">
        <f t="shared" si="98"/>
        <v>3.7607634929853528</v>
      </c>
      <c r="S190" s="80">
        <f t="shared" si="99"/>
        <v>2751.7628935683761</v>
      </c>
      <c r="T190" s="69">
        <f t="shared" si="100"/>
        <v>91.451906303999905</v>
      </c>
      <c r="U190" s="78">
        <f t="shared" si="101"/>
        <v>1.5405034922032792</v>
      </c>
      <c r="V190" s="69">
        <f t="shared" si="102"/>
        <v>96.127417913484621</v>
      </c>
      <c r="W190" s="80">
        <f t="shared" ca="1" si="103"/>
        <v>1.4887480874484433</v>
      </c>
      <c r="X190" s="80">
        <f t="shared" ca="1" si="104"/>
        <v>29.224382907258278</v>
      </c>
      <c r="Y190" s="94">
        <f t="shared" ca="1" si="105"/>
        <v>1.6679039677993182E-8</v>
      </c>
      <c r="Z190" s="80">
        <f t="shared" ca="1" si="106"/>
        <v>11.396253009046523</v>
      </c>
      <c r="AA190" s="80">
        <f t="shared" ca="1" si="107"/>
        <v>26.993814007798981</v>
      </c>
      <c r="AB190" s="80">
        <f t="shared" ca="1" si="108"/>
        <v>1.2467932474055465</v>
      </c>
      <c r="AC190" s="80">
        <f t="shared" si="109"/>
        <v>14.916790449522932</v>
      </c>
      <c r="AD190" s="69">
        <f t="shared" si="110"/>
        <v>278.66552470588226</v>
      </c>
      <c r="AE190" s="69">
        <f t="shared" si="130"/>
        <v>273.59231233613428</v>
      </c>
      <c r="AF190" s="69">
        <f t="shared" si="111"/>
        <v>293.88600000000002</v>
      </c>
      <c r="AG190" s="95">
        <f t="shared" si="131"/>
        <v>289.58173714285709</v>
      </c>
      <c r="AH190" s="93">
        <f t="shared" si="112"/>
        <v>18.48923022121199</v>
      </c>
      <c r="AI190" s="81">
        <f t="shared" si="113"/>
        <v>0.48722789716250153</v>
      </c>
      <c r="AJ190" s="80">
        <f t="shared" si="114"/>
        <v>2.8213056000000001</v>
      </c>
      <c r="AK190" s="80">
        <f t="shared" si="115"/>
        <v>11.396253009046523</v>
      </c>
      <c r="AL190" s="78">
        <f t="shared" ca="1" si="123"/>
        <v>1</v>
      </c>
      <c r="AM190" s="80">
        <f t="shared" ca="1" si="124"/>
        <v>11.396253009046523</v>
      </c>
      <c r="AN190" s="80">
        <f t="shared" si="125"/>
        <v>2.7725094339622642</v>
      </c>
      <c r="AO190" s="80">
        <f t="shared" si="126"/>
        <v>3.44582593250444</v>
      </c>
      <c r="AP190" s="80">
        <f t="shared" si="127"/>
        <v>4.2753341539164884</v>
      </c>
      <c r="AQ190" s="80">
        <f t="shared" ca="1" si="128"/>
        <v>3.0413496058814684</v>
      </c>
      <c r="AR190" s="80">
        <f t="shared" si="116"/>
        <v>3.5002253559364642</v>
      </c>
      <c r="AS190" s="78">
        <f t="shared" si="117"/>
        <v>0.15775277210255054</v>
      </c>
      <c r="AT190" s="96">
        <f t="shared" ca="1" si="118"/>
        <v>3</v>
      </c>
      <c r="AU190" s="97" t="str">
        <f t="shared" ca="1" si="119"/>
        <v>Clay</v>
      </c>
      <c r="AV190" s="98">
        <f t="shared" si="120"/>
        <v>3</v>
      </c>
      <c r="AW190" s="99" t="str">
        <f t="shared" si="121"/>
        <v>Clay</v>
      </c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</row>
    <row r="191" spans="1:69">
      <c r="A191" s="25">
        <v>3.56</v>
      </c>
      <c r="C191" s="89">
        <f t="shared" si="88"/>
        <v>-11.679648</v>
      </c>
      <c r="D191" s="84">
        <f t="shared" si="89"/>
        <v>11.679648</v>
      </c>
      <c r="E191" s="90">
        <v>0.26869999999999999</v>
      </c>
      <c r="F191" s="91">
        <f t="shared" si="90"/>
        <v>2.8052279999999996</v>
      </c>
      <c r="G191" s="80">
        <f t="shared" si="91"/>
        <v>2.9528495999999995</v>
      </c>
      <c r="H191" s="81">
        <f t="shared" si="129"/>
        <v>2.9334908571428571</v>
      </c>
      <c r="I191" s="14">
        <v>10.3</v>
      </c>
      <c r="J191" s="92">
        <f t="shared" si="92"/>
        <v>0.107532</v>
      </c>
      <c r="K191" s="14">
        <v>70.7</v>
      </c>
      <c r="L191" s="78">
        <f t="shared" si="93"/>
        <v>0.73810799999999999</v>
      </c>
      <c r="M191" s="81">
        <f t="shared" si="94"/>
        <v>0.36440501759999999</v>
      </c>
      <c r="N191" s="14">
        <f t="shared" si="122"/>
        <v>115</v>
      </c>
      <c r="O191" s="78">
        <f t="shared" si="95"/>
        <v>0.57397596000000084</v>
      </c>
      <c r="P191" s="78">
        <f t="shared" si="96"/>
        <v>0.20957094239999979</v>
      </c>
      <c r="Q191" s="93">
        <f t="shared" si="97"/>
        <v>0.78502830119999967</v>
      </c>
      <c r="R191" s="80">
        <f t="shared" si="98"/>
        <v>3.7458833376892828</v>
      </c>
      <c r="S191" s="80">
        <f t="shared" si="99"/>
        <v>2602.643743804852</v>
      </c>
      <c r="T191" s="69">
        <f t="shared" si="100"/>
        <v>92.21121465599991</v>
      </c>
      <c r="U191" s="78">
        <f t="shared" si="101"/>
        <v>1.5477267932664023</v>
      </c>
      <c r="V191" s="69">
        <f t="shared" si="102"/>
        <v>96.578151899823496</v>
      </c>
      <c r="W191" s="80">
        <f t="shared" ca="1" si="103"/>
        <v>1.511582877262722</v>
      </c>
      <c r="X191" s="80">
        <f t="shared" ca="1" si="104"/>
        <v>29.205443384087431</v>
      </c>
      <c r="Y191" s="94">
        <f t="shared" ca="1" si="105"/>
        <v>1.4896605420565206E-8</v>
      </c>
      <c r="Z191" s="80">
        <f t="shared" ca="1" si="106"/>
        <v>11.351161629361462</v>
      </c>
      <c r="AA191" s="80">
        <f t="shared" ca="1" si="107"/>
        <v>27.002979183467417</v>
      </c>
      <c r="AB191" s="80">
        <f t="shared" ca="1" si="108"/>
        <v>1.1139306260562003</v>
      </c>
      <c r="AC191" s="80">
        <f t="shared" si="109"/>
        <v>15.086164445739762</v>
      </c>
      <c r="AD191" s="69">
        <f t="shared" si="110"/>
        <v>279.86748705882337</v>
      </c>
      <c r="AE191" s="69">
        <f t="shared" si="130"/>
        <v>277.58998789915955</v>
      </c>
      <c r="AF191" s="69">
        <f t="shared" si="111"/>
        <v>295.28495999999996</v>
      </c>
      <c r="AG191" s="95">
        <f t="shared" si="131"/>
        <v>293.34908571428565</v>
      </c>
      <c r="AH191" s="93">
        <f t="shared" si="112"/>
        <v>18.046710038693863</v>
      </c>
      <c r="AI191" s="81">
        <f t="shared" si="113"/>
        <v>0.51310548479930917</v>
      </c>
      <c r="AJ191" s="80">
        <f t="shared" si="114"/>
        <v>2.8347356159999992</v>
      </c>
      <c r="AK191" s="80">
        <f t="shared" si="115"/>
        <v>11.351161629361462</v>
      </c>
      <c r="AL191" s="78">
        <f t="shared" ca="1" si="123"/>
        <v>1</v>
      </c>
      <c r="AM191" s="80">
        <f t="shared" ca="1" si="124"/>
        <v>11.351161629361462</v>
      </c>
      <c r="AN191" s="80">
        <f t="shared" si="125"/>
        <v>2.78570716981132</v>
      </c>
      <c r="AO191" s="80">
        <f t="shared" si="126"/>
        <v>3.6416348465563573</v>
      </c>
      <c r="AP191" s="80">
        <f t="shared" si="127"/>
        <v>4.5202905354821645</v>
      </c>
      <c r="AQ191" s="80">
        <f t="shared" ca="1" si="128"/>
        <v>3.057495568859018</v>
      </c>
      <c r="AR191" s="80">
        <f t="shared" si="116"/>
        <v>3.5105601134438884</v>
      </c>
      <c r="AS191" s="78">
        <f t="shared" si="117"/>
        <v>0.1570924054629485</v>
      </c>
      <c r="AT191" s="96">
        <f t="shared" ca="1" si="118"/>
        <v>3</v>
      </c>
      <c r="AU191" s="97" t="str">
        <f t="shared" ca="1" si="119"/>
        <v>Clay</v>
      </c>
      <c r="AV191" s="98">
        <f t="shared" si="120"/>
        <v>3</v>
      </c>
      <c r="AW191" s="99" t="str">
        <f t="shared" si="121"/>
        <v>Clay</v>
      </c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</row>
    <row r="192" spans="1:69">
      <c r="A192" s="25">
        <v>3.58</v>
      </c>
      <c r="C192" s="89">
        <f t="shared" si="88"/>
        <v>-11.745264000000001</v>
      </c>
      <c r="D192" s="84">
        <f t="shared" si="89"/>
        <v>11.745264000000001</v>
      </c>
      <c r="E192" s="90">
        <v>0.25929999999999997</v>
      </c>
      <c r="F192" s="91">
        <f t="shared" si="90"/>
        <v>2.7070919999999994</v>
      </c>
      <c r="G192" s="80">
        <f t="shared" si="91"/>
        <v>2.8557575999999996</v>
      </c>
      <c r="H192" s="81">
        <f t="shared" si="129"/>
        <v>2.9590539428571425</v>
      </c>
      <c r="I192" s="14">
        <v>10.9</v>
      </c>
      <c r="J192" s="92">
        <f t="shared" si="92"/>
        <v>0.11379599999999999</v>
      </c>
      <c r="K192" s="14">
        <v>71.2</v>
      </c>
      <c r="L192" s="78">
        <f t="shared" si="93"/>
        <v>0.74332799999999999</v>
      </c>
      <c r="M192" s="81">
        <f t="shared" si="94"/>
        <v>0.3664522368</v>
      </c>
      <c r="N192" s="14">
        <f t="shared" si="122"/>
        <v>115</v>
      </c>
      <c r="O192" s="78">
        <f t="shared" si="95"/>
        <v>0.57774888000000091</v>
      </c>
      <c r="P192" s="78">
        <f t="shared" si="96"/>
        <v>0.2112966431999998</v>
      </c>
      <c r="Q192" s="93">
        <f t="shared" si="97"/>
        <v>0.75174287759999958</v>
      </c>
      <c r="R192" s="80">
        <f t="shared" si="98"/>
        <v>3.557760626080785</v>
      </c>
      <c r="S192" s="80">
        <f t="shared" si="99"/>
        <v>2355.1005824664553</v>
      </c>
      <c r="T192" s="69">
        <f t="shared" si="100"/>
        <v>92.970523007999915</v>
      </c>
      <c r="U192" s="78">
        <f t="shared" si="101"/>
        <v>1.5530590983012031</v>
      </c>
      <c r="V192" s="69">
        <f t="shared" si="102"/>
        <v>96.910887733995068</v>
      </c>
      <c r="W192" s="80">
        <f t="shared" ca="1" si="103"/>
        <v>1.50455884560952</v>
      </c>
      <c r="X192" s="80">
        <f t="shared" ca="1" si="104"/>
        <v>28.9592906302701</v>
      </c>
      <c r="Y192" s="94">
        <f t="shared" ca="1" si="105"/>
        <v>1.0919990129139134E-8</v>
      </c>
      <c r="Z192" s="80">
        <f t="shared" ca="1" si="106"/>
        <v>10.781092806305409</v>
      </c>
      <c r="AA192" s="80">
        <f t="shared" ca="1" si="107"/>
        <v>24.559423423892977</v>
      </c>
      <c r="AB192" s="80">
        <f t="shared" ca="1" si="108"/>
        <v>0.74267629301425775</v>
      </c>
      <c r="AC192" s="80">
        <f t="shared" si="109"/>
        <v>15.390001300959389</v>
      </c>
      <c r="AD192" s="69">
        <f t="shared" si="110"/>
        <v>268.00102588235274</v>
      </c>
      <c r="AE192" s="69">
        <f t="shared" si="130"/>
        <v>280.15353680672257</v>
      </c>
      <c r="AF192" s="69">
        <f t="shared" si="111"/>
        <v>285.57575999999995</v>
      </c>
      <c r="AG192" s="95">
        <f t="shared" si="131"/>
        <v>295.90539428571429</v>
      </c>
      <c r="AH192" s="93">
        <f t="shared" si="112"/>
        <v>17.194914864984298</v>
      </c>
      <c r="AI192" s="81">
        <f t="shared" si="113"/>
        <v>0.53856037784891841</v>
      </c>
      <c r="AJ192" s="80">
        <f t="shared" si="114"/>
        <v>2.7415272959999997</v>
      </c>
      <c r="AK192" s="80">
        <f t="shared" si="115"/>
        <v>10.781092806305409</v>
      </c>
      <c r="AL192" s="78">
        <f t="shared" ca="1" si="123"/>
        <v>1</v>
      </c>
      <c r="AM192" s="80">
        <f t="shared" ca="1" si="124"/>
        <v>10.781092806305409</v>
      </c>
      <c r="AN192" s="80">
        <f t="shared" si="125"/>
        <v>2.6941109433962258</v>
      </c>
      <c r="AO192" s="80">
        <f t="shared" si="126"/>
        <v>3.9847919865467576</v>
      </c>
      <c r="AP192" s="80">
        <f t="shared" si="127"/>
        <v>4.995415469700224</v>
      </c>
      <c r="AQ192" s="80">
        <f t="shared" ca="1" si="128"/>
        <v>3.1018590782607802</v>
      </c>
      <c r="AR192" s="80">
        <f t="shared" si="116"/>
        <v>3.5430143703726897</v>
      </c>
      <c r="AS192" s="78">
        <f t="shared" si="117"/>
        <v>0.16544087820699835</v>
      </c>
      <c r="AT192" s="96">
        <f t="shared" ca="1" si="118"/>
        <v>3</v>
      </c>
      <c r="AU192" s="97" t="str">
        <f t="shared" ca="1" si="119"/>
        <v>Clay</v>
      </c>
      <c r="AV192" s="98">
        <f t="shared" si="120"/>
        <v>3</v>
      </c>
      <c r="AW192" s="99" t="str">
        <f t="shared" si="121"/>
        <v>Clay</v>
      </c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</row>
    <row r="193" spans="1:69">
      <c r="A193" s="25">
        <v>3.6</v>
      </c>
      <c r="C193" s="89">
        <f t="shared" si="88"/>
        <v>-11.810880000000001</v>
      </c>
      <c r="D193" s="84">
        <f t="shared" si="89"/>
        <v>11.810880000000001</v>
      </c>
      <c r="E193" s="90">
        <v>0.26429999999999998</v>
      </c>
      <c r="F193" s="91">
        <f t="shared" si="90"/>
        <v>2.7592919999999999</v>
      </c>
      <c r="G193" s="80">
        <f t="shared" si="91"/>
        <v>2.9087927999999996</v>
      </c>
      <c r="H193" s="81">
        <f t="shared" si="129"/>
        <v>2.9893001142857143</v>
      </c>
      <c r="I193" s="14">
        <v>10.6</v>
      </c>
      <c r="J193" s="92">
        <f t="shared" si="92"/>
        <v>0.110664</v>
      </c>
      <c r="K193" s="14">
        <v>71.599999999999994</v>
      </c>
      <c r="L193" s="78">
        <f t="shared" si="93"/>
        <v>0.74750399999999995</v>
      </c>
      <c r="M193" s="81">
        <f t="shared" si="94"/>
        <v>0.368499456</v>
      </c>
      <c r="N193" s="14">
        <f t="shared" si="122"/>
        <v>115</v>
      </c>
      <c r="O193" s="78">
        <f t="shared" si="95"/>
        <v>0.58152180000000098</v>
      </c>
      <c r="P193" s="78">
        <f t="shared" si="96"/>
        <v>0.21302234399999981</v>
      </c>
      <c r="Q193" s="93">
        <f t="shared" si="97"/>
        <v>0.76799942999999959</v>
      </c>
      <c r="R193" s="80">
        <f t="shared" si="98"/>
        <v>3.6052529306503183</v>
      </c>
      <c r="S193" s="80">
        <f t="shared" si="99"/>
        <v>2474.1251738170859</v>
      </c>
      <c r="T193" s="69">
        <f t="shared" si="100"/>
        <v>93.72983135999992</v>
      </c>
      <c r="U193" s="78">
        <f t="shared" si="101"/>
        <v>1.5505057575559347</v>
      </c>
      <c r="V193" s="69">
        <f t="shared" si="102"/>
        <v>96.751559271490322</v>
      </c>
      <c r="W193" s="80">
        <f t="shared" ca="1" si="103"/>
        <v>1.5149666660857262</v>
      </c>
      <c r="X193" s="80">
        <f t="shared" ca="1" si="104"/>
        <v>29.022639785407236</v>
      </c>
      <c r="Y193" s="94">
        <f t="shared" ca="1" si="105"/>
        <v>1.2363854342960539E-8</v>
      </c>
      <c r="Z193" s="80">
        <f t="shared" ca="1" si="106"/>
        <v>10.925008880758542</v>
      </c>
      <c r="AA193" s="80">
        <f t="shared" ca="1" si="107"/>
        <v>25.425456342931799</v>
      </c>
      <c r="AB193" s="80">
        <f t="shared" ca="1" si="108"/>
        <v>0.87052607675255322</v>
      </c>
      <c r="AC193" s="80">
        <f t="shared" si="109"/>
        <v>15.240115842738113</v>
      </c>
      <c r="AD193" s="69">
        <f t="shared" si="110"/>
        <v>273.796588235294</v>
      </c>
      <c r="AE193" s="69">
        <f t="shared" si="130"/>
        <v>283.26803697478971</v>
      </c>
      <c r="AF193" s="69">
        <f t="shared" si="111"/>
        <v>290.87927999999999</v>
      </c>
      <c r="AG193" s="95">
        <f t="shared" si="131"/>
        <v>298.93001142857139</v>
      </c>
      <c r="AH193" s="93">
        <f t="shared" si="112"/>
        <v>17.591509336637955</v>
      </c>
      <c r="AI193" s="81">
        <f t="shared" si="113"/>
        <v>0.51949480003844151</v>
      </c>
      <c r="AJ193" s="80">
        <f t="shared" si="114"/>
        <v>2.7924410879999995</v>
      </c>
      <c r="AK193" s="80">
        <f t="shared" si="115"/>
        <v>10.92500888075854</v>
      </c>
      <c r="AL193" s="78">
        <f t="shared" ca="1" si="123"/>
        <v>1</v>
      </c>
      <c r="AM193" s="80">
        <f t="shared" ca="1" si="124"/>
        <v>10.925008880758542</v>
      </c>
      <c r="AN193" s="80">
        <f t="shared" si="125"/>
        <v>2.7441441509433959</v>
      </c>
      <c r="AO193" s="80">
        <f t="shared" si="126"/>
        <v>3.8044648625367889</v>
      </c>
      <c r="AP193" s="80">
        <f t="shared" si="127"/>
        <v>4.7550972791737642</v>
      </c>
      <c r="AQ193" s="80">
        <f t="shared" ca="1" si="128"/>
        <v>3.0841184090986422</v>
      </c>
      <c r="AR193" s="80">
        <f t="shared" si="116"/>
        <v>3.5258493387593894</v>
      </c>
      <c r="AS193" s="78">
        <f t="shared" si="117"/>
        <v>0.16285363586793294</v>
      </c>
      <c r="AT193" s="96">
        <f t="shared" ca="1" si="118"/>
        <v>3</v>
      </c>
      <c r="AU193" s="97" t="str">
        <f t="shared" ca="1" si="119"/>
        <v>Clay</v>
      </c>
      <c r="AV193" s="98">
        <f t="shared" si="120"/>
        <v>3</v>
      </c>
      <c r="AW193" s="99" t="str">
        <f t="shared" si="121"/>
        <v>Clay</v>
      </c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</row>
    <row r="194" spans="1:69">
      <c r="A194" s="25">
        <v>3.62</v>
      </c>
      <c r="C194" s="89">
        <f t="shared" si="88"/>
        <v>-11.876496000000001</v>
      </c>
      <c r="D194" s="84">
        <f t="shared" si="89"/>
        <v>11.876496000000001</v>
      </c>
      <c r="E194" s="90">
        <v>0.27679999999999999</v>
      </c>
      <c r="F194" s="91">
        <f t="shared" si="90"/>
        <v>2.8897919999999999</v>
      </c>
      <c r="G194" s="80">
        <f t="shared" si="91"/>
        <v>3.0392927999999997</v>
      </c>
      <c r="H194" s="81">
        <f t="shared" si="129"/>
        <v>3.0528946285714285</v>
      </c>
      <c r="I194" s="14">
        <v>10.8</v>
      </c>
      <c r="J194" s="92">
        <f t="shared" si="92"/>
        <v>0.112752</v>
      </c>
      <c r="K194" s="14">
        <v>71.599999999999994</v>
      </c>
      <c r="L194" s="78">
        <f t="shared" si="93"/>
        <v>0.74750399999999995</v>
      </c>
      <c r="M194" s="81">
        <f t="shared" si="94"/>
        <v>0.37054667520000001</v>
      </c>
      <c r="N194" s="14">
        <f t="shared" si="122"/>
        <v>115</v>
      </c>
      <c r="O194" s="78">
        <f t="shared" si="95"/>
        <v>0.58529472000000105</v>
      </c>
      <c r="P194" s="78">
        <f t="shared" si="96"/>
        <v>0.21474804479999982</v>
      </c>
      <c r="Q194" s="93">
        <f t="shared" si="97"/>
        <v>0.80981936639999952</v>
      </c>
      <c r="R194" s="80">
        <f t="shared" si="98"/>
        <v>3.7710209057046566</v>
      </c>
      <c r="S194" s="80">
        <f t="shared" si="99"/>
        <v>2560.5368993063362</v>
      </c>
      <c r="T194" s="69">
        <f t="shared" si="100"/>
        <v>94.489139711999911</v>
      </c>
      <c r="U194" s="78">
        <f t="shared" si="101"/>
        <v>1.5544129658380428</v>
      </c>
      <c r="V194" s="69">
        <f t="shared" si="102"/>
        <v>96.995369068293869</v>
      </c>
      <c r="W194" s="80">
        <f t="shared" ca="1" si="103"/>
        <v>1.557913047506104</v>
      </c>
      <c r="X194" s="80">
        <f t="shared" ca="1" si="104"/>
        <v>29.237395001835043</v>
      </c>
      <c r="Y194" s="94">
        <f t="shared" ca="1" si="105"/>
        <v>1.4683438756590692E-8</v>
      </c>
      <c r="Z194" s="80">
        <f t="shared" ca="1" si="106"/>
        <v>11.4273360778929</v>
      </c>
      <c r="AA194" s="80">
        <f t="shared" ca="1" si="107"/>
        <v>28.042660794663888</v>
      </c>
      <c r="AB194" s="80">
        <f t="shared" ca="1" si="108"/>
        <v>1.1402659172777372</v>
      </c>
      <c r="AC194" s="80">
        <f t="shared" si="109"/>
        <v>15.135750248868511</v>
      </c>
      <c r="AD194" s="69">
        <f t="shared" si="110"/>
        <v>288.70565647058805</v>
      </c>
      <c r="AE194" s="69">
        <f t="shared" si="130"/>
        <v>290.3058715966385</v>
      </c>
      <c r="AF194" s="69">
        <f t="shared" si="111"/>
        <v>303.92927999999995</v>
      </c>
      <c r="AG194" s="95">
        <f t="shared" si="131"/>
        <v>305.28946285714284</v>
      </c>
      <c r="AH194" s="93">
        <f t="shared" si="112"/>
        <v>17.930177027036589</v>
      </c>
      <c r="AI194" s="81">
        <f t="shared" si="113"/>
        <v>0.52504319704055391</v>
      </c>
      <c r="AJ194" s="80">
        <f t="shared" si="114"/>
        <v>2.9177210879999995</v>
      </c>
      <c r="AK194" s="80">
        <f t="shared" si="115"/>
        <v>11.4273360778929</v>
      </c>
      <c r="AL194" s="78">
        <f t="shared" ca="1" si="123"/>
        <v>1</v>
      </c>
      <c r="AM194" s="80">
        <f t="shared" ca="1" si="124"/>
        <v>11.4273360778929</v>
      </c>
      <c r="AN194" s="80">
        <f t="shared" si="125"/>
        <v>2.8672573584905656</v>
      </c>
      <c r="AO194" s="80">
        <f t="shared" si="126"/>
        <v>3.7098103874690853</v>
      </c>
      <c r="AP194" s="80">
        <f t="shared" si="127"/>
        <v>4.5946246217111986</v>
      </c>
      <c r="AQ194" s="80">
        <f t="shared" ca="1" si="128"/>
        <v>3.0595546274839034</v>
      </c>
      <c r="AR194" s="80">
        <f t="shared" si="116"/>
        <v>3.5038745098565731</v>
      </c>
      <c r="AS194" s="78">
        <f t="shared" si="117"/>
        <v>0.15360946199273318</v>
      </c>
      <c r="AT194" s="96">
        <f t="shared" ca="1" si="118"/>
        <v>3</v>
      </c>
      <c r="AU194" s="97" t="str">
        <f t="shared" ca="1" si="119"/>
        <v>Clay</v>
      </c>
      <c r="AV194" s="98">
        <f t="shared" si="120"/>
        <v>3</v>
      </c>
      <c r="AW194" s="99" t="str">
        <f t="shared" si="121"/>
        <v>Clay</v>
      </c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</row>
    <row r="195" spans="1:69">
      <c r="A195" s="25">
        <v>3.64</v>
      </c>
      <c r="C195" s="89">
        <f t="shared" si="88"/>
        <v>-11.942112000000002</v>
      </c>
      <c r="D195" s="84">
        <f t="shared" si="89"/>
        <v>11.942112000000002</v>
      </c>
      <c r="E195" s="90">
        <v>0.27989999999999998</v>
      </c>
      <c r="F195" s="91">
        <f t="shared" si="90"/>
        <v>2.9221559999999998</v>
      </c>
      <c r="G195" s="80">
        <f t="shared" si="91"/>
        <v>3.0720743999999995</v>
      </c>
      <c r="H195" s="81">
        <f t="shared" si="129"/>
        <v>3.1305383999999994</v>
      </c>
      <c r="I195" s="14">
        <v>11.2</v>
      </c>
      <c r="J195" s="92">
        <f t="shared" si="92"/>
        <v>0.11692799999999999</v>
      </c>
      <c r="K195" s="14">
        <v>71.8</v>
      </c>
      <c r="L195" s="78">
        <f t="shared" si="93"/>
        <v>0.74959199999999993</v>
      </c>
      <c r="M195" s="81">
        <f t="shared" si="94"/>
        <v>0.37259389440000001</v>
      </c>
      <c r="N195" s="14">
        <f t="shared" si="122"/>
        <v>115</v>
      </c>
      <c r="O195" s="78">
        <f t="shared" si="95"/>
        <v>0.58906764000000111</v>
      </c>
      <c r="P195" s="78">
        <f t="shared" si="96"/>
        <v>0.21647374559999982</v>
      </c>
      <c r="Q195" s="93">
        <f t="shared" si="97"/>
        <v>0.81939223079999957</v>
      </c>
      <c r="R195" s="80">
        <f t="shared" si="98"/>
        <v>3.7851806394761263</v>
      </c>
      <c r="S195" s="80">
        <f t="shared" si="99"/>
        <v>2498.2762242828148</v>
      </c>
      <c r="T195" s="69">
        <f t="shared" si="100"/>
        <v>95.248448063999916</v>
      </c>
      <c r="U195" s="78">
        <f t="shared" si="101"/>
        <v>1.5590967449026607</v>
      </c>
      <c r="V195" s="69">
        <f t="shared" si="102"/>
        <v>97.287636881926019</v>
      </c>
      <c r="W195" s="80">
        <f t="shared" ca="1" si="103"/>
        <v>1.5801478341660937</v>
      </c>
      <c r="X195" s="80">
        <f t="shared" ca="1" si="104"/>
        <v>29.255299372288711</v>
      </c>
      <c r="Y195" s="94">
        <f t="shared" ca="1" si="105"/>
        <v>1.4147863895602008E-8</v>
      </c>
      <c r="Z195" s="80">
        <f t="shared" ca="1" si="106"/>
        <v>11.470244362048867</v>
      </c>
      <c r="AA195" s="80">
        <f t="shared" ca="1" si="107"/>
        <v>28.480694289819205</v>
      </c>
      <c r="AB195" s="80">
        <f t="shared" ca="1" si="108"/>
        <v>1.115836577902001</v>
      </c>
      <c r="AC195" s="80">
        <f t="shared" si="109"/>
        <v>15.210584335877412</v>
      </c>
      <c r="AD195" s="69">
        <f t="shared" si="110"/>
        <v>292.11844235294097</v>
      </c>
      <c r="AE195" s="69">
        <f t="shared" si="130"/>
        <v>298.99655999999987</v>
      </c>
      <c r="AF195" s="69">
        <f t="shared" si="111"/>
        <v>307.20743999999996</v>
      </c>
      <c r="AG195" s="95">
        <f t="shared" si="131"/>
        <v>313.05383999999998</v>
      </c>
      <c r="AH195" s="93">
        <f t="shared" si="112"/>
        <v>17.741824097877409</v>
      </c>
      <c r="AI195" s="81">
        <f t="shared" si="113"/>
        <v>0.54014864331889723</v>
      </c>
      <c r="AJ195" s="80">
        <f t="shared" si="114"/>
        <v>2.9491914239999995</v>
      </c>
      <c r="AK195" s="80">
        <f t="shared" si="115"/>
        <v>11.470244362048867</v>
      </c>
      <c r="AL195" s="78">
        <f t="shared" ca="1" si="123"/>
        <v>1</v>
      </c>
      <c r="AM195" s="80">
        <f t="shared" ca="1" si="124"/>
        <v>11.470244362048867</v>
      </c>
      <c r="AN195" s="80">
        <f t="shared" si="125"/>
        <v>2.8981833962264143</v>
      </c>
      <c r="AO195" s="80">
        <f t="shared" si="126"/>
        <v>3.8061578196153065</v>
      </c>
      <c r="AP195" s="80">
        <f t="shared" si="127"/>
        <v>4.7091293460675097</v>
      </c>
      <c r="AQ195" s="80">
        <f t="shared" ca="1" si="128"/>
        <v>3.0648628192505134</v>
      </c>
      <c r="AR195" s="80">
        <f t="shared" si="116"/>
        <v>3.5055754885736117</v>
      </c>
      <c r="AS195" s="78">
        <f t="shared" si="117"/>
        <v>0.15183128442227847</v>
      </c>
      <c r="AT195" s="96">
        <f t="shared" ca="1" si="118"/>
        <v>3</v>
      </c>
      <c r="AU195" s="97" t="str">
        <f t="shared" ca="1" si="119"/>
        <v>Clay</v>
      </c>
      <c r="AV195" s="98">
        <f t="shared" si="120"/>
        <v>3</v>
      </c>
      <c r="AW195" s="99" t="str">
        <f t="shared" si="121"/>
        <v>Clay</v>
      </c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</row>
    <row r="196" spans="1:69">
      <c r="A196" s="25">
        <v>3.66</v>
      </c>
      <c r="C196" s="89">
        <f t="shared" si="88"/>
        <v>-12.007728</v>
      </c>
      <c r="D196" s="84">
        <f t="shared" si="89"/>
        <v>12.007728</v>
      </c>
      <c r="E196" s="90">
        <v>0.28799999999999998</v>
      </c>
      <c r="F196" s="91">
        <f t="shared" si="90"/>
        <v>3.0067199999999996</v>
      </c>
      <c r="G196" s="80">
        <f t="shared" si="91"/>
        <v>3.1574735999999994</v>
      </c>
      <c r="H196" s="81">
        <f t="shared" si="129"/>
        <v>3.4782500571428563</v>
      </c>
      <c r="I196" s="14">
        <v>11.2</v>
      </c>
      <c r="J196" s="92">
        <f t="shared" si="92"/>
        <v>0.11692799999999999</v>
      </c>
      <c r="K196" s="14">
        <v>72.2</v>
      </c>
      <c r="L196" s="78">
        <f t="shared" si="93"/>
        <v>0.75376799999999999</v>
      </c>
      <c r="M196" s="81">
        <f t="shared" si="94"/>
        <v>0.37464111359999996</v>
      </c>
      <c r="N196" s="14">
        <f t="shared" si="122"/>
        <v>115</v>
      </c>
      <c r="O196" s="78">
        <f t="shared" si="95"/>
        <v>0.59284056000000107</v>
      </c>
      <c r="P196" s="78">
        <f t="shared" si="96"/>
        <v>0.21819944639999977</v>
      </c>
      <c r="Q196" s="93">
        <f t="shared" si="97"/>
        <v>0.84632890319999954</v>
      </c>
      <c r="R196" s="80">
        <f t="shared" si="98"/>
        <v>3.8786940900323037</v>
      </c>
      <c r="S196" s="80">
        <f t="shared" si="99"/>
        <v>2580.40447213368</v>
      </c>
      <c r="T196" s="69">
        <f t="shared" si="100"/>
        <v>96.007756415999907</v>
      </c>
      <c r="U196" s="78">
        <f t="shared" si="101"/>
        <v>1.5601684647905958</v>
      </c>
      <c r="V196" s="69">
        <f t="shared" si="102"/>
        <v>97.354512202933179</v>
      </c>
      <c r="W196" s="80">
        <f t="shared" ca="1" si="103"/>
        <v>1.606254823921085</v>
      </c>
      <c r="X196" s="80">
        <f t="shared" ca="1" si="104"/>
        <v>29.371887474183168</v>
      </c>
      <c r="Y196" s="94">
        <f t="shared" ca="1" si="105"/>
        <v>1.5936630108270878E-8</v>
      </c>
      <c r="Z196" s="80">
        <f t="shared" ca="1" si="106"/>
        <v>11.753618454643345</v>
      </c>
      <c r="AA196" s="80">
        <f t="shared" ca="1" si="107"/>
        <v>30.143718228332048</v>
      </c>
      <c r="AB196" s="80">
        <f t="shared" ca="1" si="108"/>
        <v>1.3303087961341022</v>
      </c>
      <c r="AC196" s="80">
        <f t="shared" si="109"/>
        <v>15.112253018670067</v>
      </c>
      <c r="AD196" s="69">
        <f t="shared" si="110"/>
        <v>301.72153411764691</v>
      </c>
      <c r="AE196" s="69">
        <f t="shared" si="130"/>
        <v>339.45994084033595</v>
      </c>
      <c r="AF196" s="69">
        <f t="shared" si="111"/>
        <v>315.74735999999996</v>
      </c>
      <c r="AG196" s="95">
        <f t="shared" si="131"/>
        <v>347.82500571428574</v>
      </c>
      <c r="AH196" s="93">
        <f t="shared" si="112"/>
        <v>18.039670552558448</v>
      </c>
      <c r="AI196" s="81">
        <f t="shared" si="113"/>
        <v>0.53587670330588022</v>
      </c>
      <c r="AJ196" s="80">
        <f t="shared" si="114"/>
        <v>3.0311746559999992</v>
      </c>
      <c r="AK196" s="80">
        <f t="shared" si="115"/>
        <v>11.753618454643345</v>
      </c>
      <c r="AL196" s="78">
        <f t="shared" ca="1" si="123"/>
        <v>1</v>
      </c>
      <c r="AM196" s="80">
        <f t="shared" ca="1" si="124"/>
        <v>11.753618454643345</v>
      </c>
      <c r="AN196" s="80">
        <f t="shared" si="125"/>
        <v>2.9787486792452822</v>
      </c>
      <c r="AO196" s="80">
        <f t="shared" si="126"/>
        <v>3.7032138606004503</v>
      </c>
      <c r="AP196" s="80">
        <f t="shared" si="127"/>
        <v>4.5592487570853439</v>
      </c>
      <c r="AQ196" s="80">
        <f t="shared" ca="1" si="128"/>
        <v>3.0478543917761782</v>
      </c>
      <c r="AR196" s="80">
        <f t="shared" si="116"/>
        <v>3.4892445020476908</v>
      </c>
      <c r="AS196" s="78">
        <f t="shared" si="117"/>
        <v>0.14782890202490734</v>
      </c>
      <c r="AT196" s="96">
        <f t="shared" ca="1" si="118"/>
        <v>3</v>
      </c>
      <c r="AU196" s="97" t="str">
        <f t="shared" ca="1" si="119"/>
        <v>Clay</v>
      </c>
      <c r="AV196" s="98">
        <f t="shared" si="120"/>
        <v>3</v>
      </c>
      <c r="AW196" s="99" t="str">
        <f t="shared" si="121"/>
        <v>Clay</v>
      </c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</row>
    <row r="197" spans="1:69">
      <c r="A197" s="25">
        <v>3.68</v>
      </c>
      <c r="C197" s="89">
        <f t="shared" si="88"/>
        <v>-12.073344000000001</v>
      </c>
      <c r="D197" s="84">
        <f t="shared" si="89"/>
        <v>12.073344000000001</v>
      </c>
      <c r="E197" s="90">
        <v>0.30969999999999998</v>
      </c>
      <c r="F197" s="91">
        <f t="shared" si="90"/>
        <v>3.2332679999999998</v>
      </c>
      <c r="G197" s="80">
        <f t="shared" si="91"/>
        <v>3.3840215999999996</v>
      </c>
      <c r="H197" s="81">
        <f t="shared" si="129"/>
        <v>4.0104215999999999</v>
      </c>
      <c r="I197" s="14">
        <v>11</v>
      </c>
      <c r="J197" s="92">
        <f t="shared" si="92"/>
        <v>0.11484</v>
      </c>
      <c r="K197" s="14">
        <v>72.2</v>
      </c>
      <c r="L197" s="78">
        <f t="shared" si="93"/>
        <v>0.75376799999999999</v>
      </c>
      <c r="M197" s="81">
        <f t="shared" si="94"/>
        <v>0.37668833280000003</v>
      </c>
      <c r="N197" s="14">
        <f t="shared" si="122"/>
        <v>115</v>
      </c>
      <c r="O197" s="78">
        <f t="shared" si="95"/>
        <v>0.59661348000000114</v>
      </c>
      <c r="P197" s="78">
        <f t="shared" si="96"/>
        <v>0.21992514719999978</v>
      </c>
      <c r="Q197" s="93">
        <f t="shared" si="97"/>
        <v>0.91984467959999949</v>
      </c>
      <c r="R197" s="80">
        <f t="shared" si="98"/>
        <v>4.18253524579203</v>
      </c>
      <c r="S197" s="80">
        <f t="shared" si="99"/>
        <v>2855.5413362837285</v>
      </c>
      <c r="T197" s="69">
        <f t="shared" si="100"/>
        <v>96.767064767999898</v>
      </c>
      <c r="U197" s="78">
        <f t="shared" si="101"/>
        <v>1.5607640295178411</v>
      </c>
      <c r="V197" s="69">
        <f t="shared" si="102"/>
        <v>97.391675441913279</v>
      </c>
      <c r="W197" s="80">
        <f t="shared" ca="1" si="103"/>
        <v>1.663456918014546</v>
      </c>
      <c r="X197" s="80">
        <f t="shared" ca="1" si="104"/>
        <v>29.732182364793225</v>
      </c>
      <c r="Y197" s="94">
        <f t="shared" ca="1" si="105"/>
        <v>2.3075524588753608E-8</v>
      </c>
      <c r="Z197" s="80">
        <f t="shared" ca="1" si="106"/>
        <v>12.674349229672819</v>
      </c>
      <c r="AA197" s="80">
        <f t="shared" ca="1" si="107"/>
        <v>35.328583958505739</v>
      </c>
      <c r="AB197" s="80">
        <f t="shared" ca="1" si="108"/>
        <v>2.2575478370409563</v>
      </c>
      <c r="AC197" s="80">
        <f t="shared" si="109"/>
        <v>14.80424836081453</v>
      </c>
      <c r="AD197" s="69">
        <f t="shared" si="110"/>
        <v>327.93036705882338</v>
      </c>
      <c r="AE197" s="69">
        <f t="shared" si="130"/>
        <v>401.62448470588214</v>
      </c>
      <c r="AF197" s="69">
        <f t="shared" si="111"/>
        <v>338.40215999999998</v>
      </c>
      <c r="AG197" s="95">
        <f t="shared" si="131"/>
        <v>401.04215999999997</v>
      </c>
      <c r="AH197" s="93">
        <f t="shared" si="112"/>
        <v>19.019270266070617</v>
      </c>
      <c r="AI197" s="81">
        <f t="shared" si="113"/>
        <v>0.52217766572898816</v>
      </c>
      <c r="AJ197" s="80">
        <f t="shared" si="114"/>
        <v>3.2486607359999997</v>
      </c>
      <c r="AK197" s="80">
        <f t="shared" si="115"/>
        <v>12.674349229672819</v>
      </c>
      <c r="AL197" s="78">
        <f t="shared" ca="1" si="123"/>
        <v>1</v>
      </c>
      <c r="AM197" s="80">
        <f t="shared" ca="1" si="124"/>
        <v>12.674349229672819</v>
      </c>
      <c r="AN197" s="80">
        <f t="shared" si="125"/>
        <v>3.1924732075471693</v>
      </c>
      <c r="AO197" s="80">
        <f t="shared" si="126"/>
        <v>3.3935953600296171</v>
      </c>
      <c r="AP197" s="80">
        <f t="shared" si="127"/>
        <v>4.1199564274785878</v>
      </c>
      <c r="AQ197" s="80">
        <f t="shared" ca="1" si="128"/>
        <v>2.9949744279089283</v>
      </c>
      <c r="AR197" s="80">
        <f t="shared" si="116"/>
        <v>3.4440109958194913</v>
      </c>
      <c r="AS197" s="78">
        <f t="shared" si="117"/>
        <v>0.13527967594497795</v>
      </c>
      <c r="AT197" s="96">
        <f t="shared" ca="1" si="118"/>
        <v>3</v>
      </c>
      <c r="AU197" s="97" t="str">
        <f t="shared" ca="1" si="119"/>
        <v>Clay</v>
      </c>
      <c r="AV197" s="98">
        <f t="shared" si="120"/>
        <v>3</v>
      </c>
      <c r="AW197" s="99" t="str">
        <f t="shared" si="121"/>
        <v>Clay</v>
      </c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</row>
    <row r="198" spans="1:69">
      <c r="A198" s="25">
        <v>3.7</v>
      </c>
      <c r="C198" s="89">
        <f t="shared" si="88"/>
        <v>-12.138960000000001</v>
      </c>
      <c r="D198" s="84">
        <f t="shared" si="89"/>
        <v>12.138960000000001</v>
      </c>
      <c r="E198" s="90">
        <v>0.32029999999999997</v>
      </c>
      <c r="F198" s="91">
        <f t="shared" si="90"/>
        <v>3.3439319999999997</v>
      </c>
      <c r="G198" s="80">
        <f t="shared" si="91"/>
        <v>3.4963559999999996</v>
      </c>
      <c r="H198" s="81">
        <f t="shared" si="129"/>
        <v>4.6657553142857138</v>
      </c>
      <c r="I198" s="14">
        <v>11</v>
      </c>
      <c r="J198" s="92">
        <f t="shared" si="92"/>
        <v>0.11484</v>
      </c>
      <c r="K198" s="14">
        <v>73</v>
      </c>
      <c r="L198" s="78">
        <f t="shared" si="93"/>
        <v>0.76212000000000002</v>
      </c>
      <c r="M198" s="81">
        <f t="shared" si="94"/>
        <v>0.37873555200000003</v>
      </c>
      <c r="N198" s="14">
        <f t="shared" si="122"/>
        <v>115</v>
      </c>
      <c r="O198" s="78">
        <f t="shared" si="95"/>
        <v>0.60038640000000121</v>
      </c>
      <c r="P198" s="78">
        <f t="shared" si="96"/>
        <v>0.22165084799999979</v>
      </c>
      <c r="Q198" s="93">
        <f t="shared" si="97"/>
        <v>0.95566996799999948</v>
      </c>
      <c r="R198" s="80">
        <f t="shared" si="98"/>
        <v>4.3116007749268812</v>
      </c>
      <c r="S198" s="80">
        <f t="shared" si="99"/>
        <v>2966.7564078923087</v>
      </c>
      <c r="T198" s="69">
        <f t="shared" si="100"/>
        <v>97.526373119999917</v>
      </c>
      <c r="U198" s="78">
        <f t="shared" si="101"/>
        <v>1.562040456295839</v>
      </c>
      <c r="V198" s="69">
        <f t="shared" si="102"/>
        <v>97.471324472860346</v>
      </c>
      <c r="W198" s="80">
        <f t="shared" ca="1" si="103"/>
        <v>1.6989709564190409</v>
      </c>
      <c r="X198" s="80">
        <f t="shared" ca="1" si="104"/>
        <v>29.838248601958089</v>
      </c>
      <c r="Y198" s="94">
        <f t="shared" ca="1" si="105"/>
        <v>2.6133486276131886E-8</v>
      </c>
      <c r="Z198" s="80">
        <f t="shared" ca="1" si="106"/>
        <v>12.958897498529874</v>
      </c>
      <c r="AA198" s="80">
        <f t="shared" ca="1" si="107"/>
        <v>37.528573205258532</v>
      </c>
      <c r="AB198" s="80">
        <f t="shared" ca="1" si="108"/>
        <v>2.7159298693544343</v>
      </c>
      <c r="AC198" s="80">
        <f t="shared" si="109"/>
        <v>14.688094296509473</v>
      </c>
      <c r="AD198" s="69">
        <f t="shared" si="110"/>
        <v>340.70230588235273</v>
      </c>
      <c r="AE198" s="69">
        <f t="shared" si="130"/>
        <v>478.27869579831906</v>
      </c>
      <c r="AF198" s="69">
        <f t="shared" si="111"/>
        <v>349.63559999999995</v>
      </c>
      <c r="AG198" s="95">
        <f t="shared" si="131"/>
        <v>466.57553142857142</v>
      </c>
      <c r="AH198" s="93">
        <f t="shared" si="112"/>
        <v>19.41353488100621</v>
      </c>
      <c r="AI198" s="81">
        <f t="shared" si="113"/>
        <v>0.51811216170036989</v>
      </c>
      <c r="AJ198" s="80">
        <f t="shared" si="114"/>
        <v>3.3565017599999996</v>
      </c>
      <c r="AK198" s="80">
        <f t="shared" si="115"/>
        <v>13.065456893717821</v>
      </c>
      <c r="AL198" s="78">
        <f t="shared" ca="1" si="123"/>
        <v>0.99476698665540697</v>
      </c>
      <c r="AM198" s="80">
        <f t="shared" ca="1" si="124"/>
        <v>12.958897498529874</v>
      </c>
      <c r="AN198" s="80">
        <f t="shared" si="125"/>
        <v>3.298449056603773</v>
      </c>
      <c r="AO198" s="80">
        <f t="shared" si="126"/>
        <v>3.2845625559868621</v>
      </c>
      <c r="AP198" s="80">
        <f t="shared" si="127"/>
        <v>3.9655112401732415</v>
      </c>
      <c r="AQ198" s="80">
        <f t="shared" ca="1" si="128"/>
        <v>2.9771962151605291</v>
      </c>
      <c r="AR198" s="80">
        <f t="shared" si="116"/>
        <v>3.4245918571327123</v>
      </c>
      <c r="AS198" s="78">
        <f t="shared" si="117"/>
        <v>0.13238552227896322</v>
      </c>
      <c r="AT198" s="96">
        <f t="shared" ca="1" si="118"/>
        <v>3</v>
      </c>
      <c r="AU198" s="97" t="str">
        <f t="shared" ca="1" si="119"/>
        <v>Clay</v>
      </c>
      <c r="AV198" s="98">
        <f t="shared" si="120"/>
        <v>3</v>
      </c>
      <c r="AW198" s="99" t="str">
        <f t="shared" si="121"/>
        <v>Clay</v>
      </c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</row>
    <row r="199" spans="1:69">
      <c r="A199" s="25">
        <v>3.72</v>
      </c>
      <c r="C199" s="89">
        <f t="shared" si="88"/>
        <v>-12.204576000000001</v>
      </c>
      <c r="D199" s="84">
        <f t="shared" si="89"/>
        <v>12.204576000000001</v>
      </c>
      <c r="E199" s="90">
        <v>0.49199999999999999</v>
      </c>
      <c r="F199" s="91">
        <f t="shared" si="90"/>
        <v>5.1364799999999997</v>
      </c>
      <c r="G199" s="80">
        <f t="shared" si="91"/>
        <v>5.2897391999999996</v>
      </c>
      <c r="H199" s="81">
        <f t="shared" si="129"/>
        <v>5.280343199999999</v>
      </c>
      <c r="I199" s="14">
        <v>11.1</v>
      </c>
      <c r="J199" s="92">
        <f t="shared" si="92"/>
        <v>0.11588399999999999</v>
      </c>
      <c r="K199" s="14">
        <v>73.400000000000006</v>
      </c>
      <c r="L199" s="78">
        <f t="shared" si="93"/>
        <v>0.76629599999999998</v>
      </c>
      <c r="M199" s="81">
        <f t="shared" si="94"/>
        <v>0.38078277120000004</v>
      </c>
      <c r="N199" s="14">
        <f t="shared" si="122"/>
        <v>115</v>
      </c>
      <c r="O199" s="78">
        <f t="shared" si="95"/>
        <v>0.60415932000000128</v>
      </c>
      <c r="P199" s="78">
        <f t="shared" si="96"/>
        <v>0.2233765487999998</v>
      </c>
      <c r="Q199" s="93">
        <f t="shared" si="97"/>
        <v>1.5462413603999996</v>
      </c>
      <c r="R199" s="80">
        <f t="shared" si="98"/>
        <v>6.9221293314206713</v>
      </c>
      <c r="S199" s="80">
        <f t="shared" si="99"/>
        <v>4756.8662780427476</v>
      </c>
      <c r="T199" s="69">
        <f t="shared" si="100"/>
        <v>98.285681471999908</v>
      </c>
      <c r="U199" s="78">
        <f t="shared" si="101"/>
        <v>1.5792853108658478</v>
      </c>
      <c r="V199" s="69">
        <f t="shared" si="102"/>
        <v>98.547403398028905</v>
      </c>
      <c r="W199" s="80">
        <f t="shared" ca="1" si="103"/>
        <v>2.202105833691538</v>
      </c>
      <c r="X199" s="80">
        <f t="shared" ca="1" si="104"/>
        <v>31.424886386323895</v>
      </c>
      <c r="Y199" s="94">
        <f t="shared" ca="1" si="105"/>
        <v>1.3868566437051156E-7</v>
      </c>
      <c r="Z199" s="80">
        <f t="shared" ca="1" si="106"/>
        <v>14</v>
      </c>
      <c r="AA199" s="80">
        <f t="shared" ca="1" si="107"/>
        <v>65.598118319999983</v>
      </c>
      <c r="AB199" s="80">
        <f t="shared" ca="1" si="108"/>
        <v>25.19312848799434</v>
      </c>
      <c r="AC199" s="80">
        <f t="shared" si="109"/>
        <v>13.252820919104344</v>
      </c>
      <c r="AD199" s="69">
        <f t="shared" si="110"/>
        <v>551.24469176470575</v>
      </c>
      <c r="AE199" s="69">
        <f t="shared" si="130"/>
        <v>550.13927999999976</v>
      </c>
      <c r="AF199" s="69">
        <f t="shared" si="111"/>
        <v>528.97392000000002</v>
      </c>
      <c r="AG199" s="95">
        <f t="shared" si="131"/>
        <v>528.03431999999998</v>
      </c>
      <c r="AH199" s="93">
        <f t="shared" si="112"/>
        <v>26.057021651612523</v>
      </c>
      <c r="AI199" s="81">
        <f t="shared" si="113"/>
        <v>0.51878319645701365</v>
      </c>
      <c r="AJ199" s="80">
        <f t="shared" si="114"/>
        <v>5.0781496319999997</v>
      </c>
      <c r="AK199" s="80">
        <f t="shared" si="115"/>
        <v>20.976149489153549</v>
      </c>
      <c r="AL199" s="78">
        <f t="shared" ca="1" si="123"/>
        <v>0.90400567761271211</v>
      </c>
      <c r="AM199" s="80">
        <f t="shared" ca="1" si="124"/>
        <v>18.063747473622648</v>
      </c>
      <c r="AN199" s="80">
        <f t="shared" si="125"/>
        <v>4.9903199999999996</v>
      </c>
      <c r="AO199" s="80">
        <f t="shared" si="126"/>
        <v>2.1907318228467672</v>
      </c>
      <c r="AP199" s="80">
        <f t="shared" si="127"/>
        <v>2.473205088118144</v>
      </c>
      <c r="AQ199" s="80">
        <f t="shared" ca="1" si="128"/>
        <v>2.7387639053867043</v>
      </c>
      <c r="AR199" s="80">
        <f t="shared" si="116"/>
        <v>3.1809921246361412</v>
      </c>
      <c r="AS199" s="78">
        <f t="shared" si="117"/>
        <v>8.2276524714802221E-2</v>
      </c>
      <c r="AT199" s="96">
        <f t="shared" ca="1" si="118"/>
        <v>4</v>
      </c>
      <c r="AU199" s="97" t="str">
        <f t="shared" ca="1" si="119"/>
        <v>Silt mxture</v>
      </c>
      <c r="AV199" s="98">
        <f t="shared" si="120"/>
        <v>3</v>
      </c>
      <c r="AW199" s="99" t="str">
        <f t="shared" si="121"/>
        <v>Clay</v>
      </c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</row>
    <row r="200" spans="1:69">
      <c r="A200" s="25">
        <v>3.74</v>
      </c>
      <c r="C200" s="89">
        <f t="shared" si="88"/>
        <v>-12.270192000000002</v>
      </c>
      <c r="D200" s="84">
        <f t="shared" si="89"/>
        <v>12.270192000000002</v>
      </c>
      <c r="E200" s="90">
        <v>0.62070000000000003</v>
      </c>
      <c r="F200" s="91">
        <f t="shared" si="90"/>
        <v>6.4801080000000004</v>
      </c>
      <c r="G200" s="80">
        <f t="shared" si="91"/>
        <v>6.6339936000000002</v>
      </c>
      <c r="H200" s="81">
        <f t="shared" si="129"/>
        <v>5.7200461714285709</v>
      </c>
      <c r="I200" s="14">
        <v>11.3</v>
      </c>
      <c r="J200" s="92">
        <f t="shared" si="92"/>
        <v>0.11797200000000001</v>
      </c>
      <c r="K200" s="14">
        <v>73.7</v>
      </c>
      <c r="L200" s="78">
        <f t="shared" si="93"/>
        <v>0.769428</v>
      </c>
      <c r="M200" s="81">
        <f t="shared" si="94"/>
        <v>0.38282999040000004</v>
      </c>
      <c r="N200" s="14">
        <f t="shared" si="122"/>
        <v>115</v>
      </c>
      <c r="O200" s="78">
        <f t="shared" si="95"/>
        <v>0.60793224000000134</v>
      </c>
      <c r="P200" s="78">
        <f t="shared" si="96"/>
        <v>0.2251022495999998</v>
      </c>
      <c r="Q200" s="93">
        <f t="shared" si="97"/>
        <v>1.9886002487999999</v>
      </c>
      <c r="R200" s="80">
        <f t="shared" si="98"/>
        <v>8.8342086866465568</v>
      </c>
      <c r="S200" s="80">
        <f t="shared" si="99"/>
        <v>6009.4632225792348</v>
      </c>
      <c r="T200" s="69">
        <f t="shared" si="100"/>
        <v>99.044989823999913</v>
      </c>
      <c r="U200" s="78">
        <f t="shared" si="101"/>
        <v>1.5902299572237737</v>
      </c>
      <c r="V200" s="69">
        <f t="shared" si="102"/>
        <v>99.230349330763474</v>
      </c>
      <c r="W200" s="80">
        <f t="shared" ca="1" si="103"/>
        <v>2.5541260121136076</v>
      </c>
      <c r="X200" s="80">
        <f t="shared" ca="1" si="104"/>
        <v>32.254469510398764</v>
      </c>
      <c r="Y200" s="94">
        <f t="shared" ca="1" si="105"/>
        <v>3.2230209895608749E-7</v>
      </c>
      <c r="Z200" s="80">
        <f t="shared" ca="1" si="106"/>
        <v>14</v>
      </c>
      <c r="AA200" s="80">
        <f t="shared" ca="1" si="107"/>
        <v>84.364859039999985</v>
      </c>
      <c r="AB200" s="80">
        <f t="shared" ca="1" si="108"/>
        <v>75.298073944780938</v>
      </c>
      <c r="AC200" s="80">
        <f t="shared" si="109"/>
        <v>12.542217748290296</v>
      </c>
      <c r="AD200" s="69">
        <f t="shared" si="110"/>
        <v>708.94839529411752</v>
      </c>
      <c r="AE200" s="69">
        <f t="shared" si="130"/>
        <v>601.42516840336123</v>
      </c>
      <c r="AF200" s="69">
        <f t="shared" si="111"/>
        <v>663.39936</v>
      </c>
      <c r="AG200" s="95">
        <f t="shared" si="131"/>
        <v>572.00461714285711</v>
      </c>
      <c r="AH200" s="93">
        <f t="shared" si="112"/>
        <v>30.793810172975483</v>
      </c>
      <c r="AI200" s="81">
        <f t="shared" si="113"/>
        <v>0.52408183485341819</v>
      </c>
      <c r="AJ200" s="80">
        <f t="shared" si="114"/>
        <v>6.3686338559999998</v>
      </c>
      <c r="AK200" s="80">
        <f t="shared" si="115"/>
        <v>26.770329353474416</v>
      </c>
      <c r="AL200" s="78">
        <f t="shared" ca="1" si="123"/>
        <v>0.85818766237522048</v>
      </c>
      <c r="AM200" s="80">
        <f t="shared" ca="1" si="124"/>
        <v>21.489410445920395</v>
      </c>
      <c r="AN200" s="80">
        <f t="shared" si="125"/>
        <v>6.2584845283018868</v>
      </c>
      <c r="AO200" s="80">
        <f t="shared" si="126"/>
        <v>1.7782953544001008</v>
      </c>
      <c r="AP200" s="80">
        <f t="shared" si="127"/>
        <v>1.9576966272377954</v>
      </c>
      <c r="AQ200" s="80">
        <f t="shared" ca="1" si="128"/>
        <v>2.618292996676407</v>
      </c>
      <c r="AR200" s="80">
        <f t="shared" si="116"/>
        <v>3.051012697115401</v>
      </c>
      <c r="AS200" s="78">
        <f t="shared" si="117"/>
        <v>6.4154343360353708E-2</v>
      </c>
      <c r="AT200" s="96">
        <f t="shared" ca="1" si="118"/>
        <v>4</v>
      </c>
      <c r="AU200" s="97" t="str">
        <f t="shared" ca="1" si="119"/>
        <v>Silt mxture</v>
      </c>
      <c r="AV200" s="98">
        <f t="shared" si="120"/>
        <v>3</v>
      </c>
      <c r="AW200" s="99" t="str">
        <f t="shared" si="121"/>
        <v>Clay</v>
      </c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</row>
    <row r="201" spans="1:69">
      <c r="A201" s="25">
        <v>3.76</v>
      </c>
      <c r="C201" s="89">
        <f t="shared" si="88"/>
        <v>-12.335808</v>
      </c>
      <c r="D201" s="84">
        <f t="shared" si="89"/>
        <v>12.335808</v>
      </c>
      <c r="E201" s="90">
        <v>0.71519999999999995</v>
      </c>
      <c r="F201" s="91">
        <f t="shared" si="90"/>
        <v>7.4666879999999987</v>
      </c>
      <c r="G201" s="80">
        <f t="shared" si="91"/>
        <v>7.6266287999999989</v>
      </c>
      <c r="H201" s="81">
        <f t="shared" si="129"/>
        <v>5.8980034285714273</v>
      </c>
      <c r="I201" s="14">
        <v>15</v>
      </c>
      <c r="J201" s="92">
        <f t="shared" si="92"/>
        <v>0.15659999999999999</v>
      </c>
      <c r="K201" s="14">
        <v>76.599999999999994</v>
      </c>
      <c r="L201" s="78">
        <f t="shared" si="93"/>
        <v>0.79970399999999986</v>
      </c>
      <c r="M201" s="81">
        <f t="shared" si="94"/>
        <v>0.38487720959999999</v>
      </c>
      <c r="N201" s="14">
        <f t="shared" si="122"/>
        <v>115</v>
      </c>
      <c r="O201" s="78">
        <f t="shared" si="95"/>
        <v>0.6117051600000013</v>
      </c>
      <c r="P201" s="78">
        <f t="shared" si="96"/>
        <v>0.22682795039999976</v>
      </c>
      <c r="Q201" s="93">
        <f t="shared" si="97"/>
        <v>2.3149248011999992</v>
      </c>
      <c r="R201" s="80">
        <f t="shared" si="98"/>
        <v>10.205641752340243</v>
      </c>
      <c r="S201" s="80">
        <f t="shared" si="99"/>
        <v>5270.0200135226487</v>
      </c>
      <c r="T201" s="69">
        <f t="shared" si="100"/>
        <v>99.80429817599989</v>
      </c>
      <c r="U201" s="78">
        <f t="shared" si="101"/>
        <v>1.6288935979093839</v>
      </c>
      <c r="V201" s="69">
        <f t="shared" si="102"/>
        <v>101.64296050954556</v>
      </c>
      <c r="W201" s="80">
        <f t="shared" ca="1" si="103"/>
        <v>2.9089698726839712</v>
      </c>
      <c r="X201" s="80">
        <f t="shared" ca="1" si="104"/>
        <v>32.909189485740342</v>
      </c>
      <c r="Y201" s="94">
        <f t="shared" ca="1" si="105"/>
        <v>3.5652026184930391E-7</v>
      </c>
      <c r="Z201" s="80">
        <f t="shared" ca="1" si="106"/>
        <v>14</v>
      </c>
      <c r="AA201" s="80">
        <f t="shared" ca="1" si="107"/>
        <v>98.208930959999961</v>
      </c>
      <c r="AB201" s="80">
        <f t="shared" ca="1" si="108"/>
        <v>96.960388934213697</v>
      </c>
      <c r="AC201" s="80">
        <f t="shared" si="109"/>
        <v>12.941381668498535</v>
      </c>
      <c r="AD201" s="69">
        <f t="shared" si="110"/>
        <v>825.28513411764675</v>
      </c>
      <c r="AE201" s="69">
        <f t="shared" si="130"/>
        <v>621.91744336134434</v>
      </c>
      <c r="AF201" s="69">
        <f t="shared" si="111"/>
        <v>762.66287999999986</v>
      </c>
      <c r="AG201" s="95">
        <f t="shared" si="131"/>
        <v>589.80034285714282</v>
      </c>
      <c r="AH201" s="93">
        <f t="shared" si="112"/>
        <v>30.084133076068536</v>
      </c>
      <c r="AI201" s="81">
        <f t="shared" si="113"/>
        <v>0.69039110799107306</v>
      </c>
      <c r="AJ201" s="80">
        <f t="shared" si="114"/>
        <v>7.3215636479999988</v>
      </c>
      <c r="AK201" s="80">
        <f t="shared" si="115"/>
        <v>30.926187128303766</v>
      </c>
      <c r="AL201" s="78">
        <f t="shared" ca="1" si="123"/>
        <v>0.85277701315051113</v>
      </c>
      <c r="AM201" s="80">
        <f t="shared" ca="1" si="124"/>
        <v>24.645889597396121</v>
      </c>
      <c r="AN201" s="80">
        <f t="shared" si="125"/>
        <v>7.1949328301886775</v>
      </c>
      <c r="AO201" s="80">
        <f t="shared" si="126"/>
        <v>2.0533318731862238</v>
      </c>
      <c r="AP201" s="80">
        <f t="shared" si="127"/>
        <v>2.2323835302646295</v>
      </c>
      <c r="AQ201" s="80">
        <f t="shared" ca="1" si="128"/>
        <v>2.6038781667398148</v>
      </c>
      <c r="AR201" s="80">
        <f t="shared" si="116"/>
        <v>3.0292012609853716</v>
      </c>
      <c r="AS201" s="78">
        <f t="shared" si="117"/>
        <v>5.9134897496902761E-2</v>
      </c>
      <c r="AT201" s="96">
        <f t="shared" ca="1" si="118"/>
        <v>4</v>
      </c>
      <c r="AU201" s="97" t="str">
        <f t="shared" ca="1" si="119"/>
        <v>Silt mxture</v>
      </c>
      <c r="AV201" s="98">
        <f t="shared" si="120"/>
        <v>3</v>
      </c>
      <c r="AW201" s="99" t="str">
        <f t="shared" si="121"/>
        <v>Clay</v>
      </c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</row>
    <row r="202" spans="1:69">
      <c r="A202" s="25">
        <v>3.78</v>
      </c>
      <c r="C202" s="89">
        <f t="shared" si="88"/>
        <v>-12.401424</v>
      </c>
      <c r="D202" s="84">
        <f t="shared" si="89"/>
        <v>12.401424</v>
      </c>
      <c r="E202" s="90">
        <v>0.69099999999999995</v>
      </c>
      <c r="F202" s="91">
        <f t="shared" si="90"/>
        <v>7.2140399999999989</v>
      </c>
      <c r="G202" s="80">
        <f t="shared" si="91"/>
        <v>7.3741895999999985</v>
      </c>
      <c r="H202" s="81">
        <f t="shared" si="129"/>
        <v>5.9789581714285704</v>
      </c>
      <c r="I202" s="14">
        <v>15.6</v>
      </c>
      <c r="J202" s="92">
        <f t="shared" si="92"/>
        <v>0.16286399999999998</v>
      </c>
      <c r="K202" s="14">
        <v>76.7</v>
      </c>
      <c r="L202" s="78">
        <f t="shared" si="93"/>
        <v>0.80074800000000002</v>
      </c>
      <c r="M202" s="81">
        <f t="shared" si="94"/>
        <v>0.3869244288</v>
      </c>
      <c r="N202" s="14">
        <f t="shared" si="122"/>
        <v>115</v>
      </c>
      <c r="O202" s="78">
        <f t="shared" si="95"/>
        <v>0.61547808000000137</v>
      </c>
      <c r="P202" s="78">
        <f t="shared" si="96"/>
        <v>0.22855365119999976</v>
      </c>
      <c r="Q202" s="93">
        <f t="shared" si="97"/>
        <v>2.2303748015999991</v>
      </c>
      <c r="R202" s="80">
        <f t="shared" si="98"/>
        <v>9.7586487456648499</v>
      </c>
      <c r="S202" s="80">
        <f t="shared" si="99"/>
        <v>4882.2485740538459</v>
      </c>
      <c r="T202" s="69">
        <f t="shared" si="100"/>
        <v>100.56360652799989</v>
      </c>
      <c r="U202" s="78">
        <f t="shared" si="101"/>
        <v>1.6321769516723099</v>
      </c>
      <c r="V202" s="69">
        <f t="shared" si="102"/>
        <v>101.84784178435214</v>
      </c>
      <c r="W202" s="80">
        <f t="shared" ca="1" si="103"/>
        <v>2.8665385742741267</v>
      </c>
      <c r="X202" s="80">
        <f t="shared" ca="1" si="104"/>
        <v>32.78281321567885</v>
      </c>
      <c r="Y202" s="94">
        <f t="shared" ca="1" si="105"/>
        <v>2.9053265872659561E-7</v>
      </c>
      <c r="Z202" s="80">
        <f t="shared" ca="1" si="106"/>
        <v>14</v>
      </c>
      <c r="AA202" s="80">
        <f t="shared" ca="1" si="107"/>
        <v>94.621961279999951</v>
      </c>
      <c r="AB202" s="80">
        <f t="shared" ca="1" si="108"/>
        <v>76.128286111209334</v>
      </c>
      <c r="AC202" s="80">
        <f t="shared" si="109"/>
        <v>13.173728309273654</v>
      </c>
      <c r="AD202" s="69">
        <f t="shared" si="110"/>
        <v>795.1425317647055</v>
      </c>
      <c r="AE202" s="69">
        <f t="shared" si="130"/>
        <v>630.99765781512576</v>
      </c>
      <c r="AF202" s="69">
        <f t="shared" si="111"/>
        <v>737.41895999999986</v>
      </c>
      <c r="AG202" s="95">
        <f t="shared" si="131"/>
        <v>597.89581714285703</v>
      </c>
      <c r="AH202" s="93">
        <f t="shared" si="112"/>
        <v>28.621495811199036</v>
      </c>
      <c r="AI202" s="81">
        <f t="shared" si="113"/>
        <v>0.7125854220437855</v>
      </c>
      <c r="AJ202" s="80">
        <f t="shared" si="114"/>
        <v>7.0792220159999983</v>
      </c>
      <c r="AK202" s="80">
        <f t="shared" si="115"/>
        <v>29.571662865651057</v>
      </c>
      <c r="AL202" s="78">
        <f t="shared" ca="1" si="123"/>
        <v>0.86399881131722078</v>
      </c>
      <c r="AM202" s="80">
        <f t="shared" ca="1" si="124"/>
        <v>24.002459572512119</v>
      </c>
      <c r="AN202" s="80">
        <f t="shared" si="125"/>
        <v>6.9567826415094318</v>
      </c>
      <c r="AO202" s="80">
        <f t="shared" si="126"/>
        <v>2.2085681116742646</v>
      </c>
      <c r="AP202" s="80">
        <f t="shared" si="127"/>
        <v>2.4096900647122168</v>
      </c>
      <c r="AQ202" s="80">
        <f t="shared" ca="1" si="128"/>
        <v>2.6331180543660029</v>
      </c>
      <c r="AR202" s="80">
        <f t="shared" si="116"/>
        <v>3.0578881637188817</v>
      </c>
      <c r="AS202" s="78">
        <f t="shared" si="117"/>
        <v>6.1228174922903091E-2</v>
      </c>
      <c r="AT202" s="96">
        <f t="shared" ca="1" si="118"/>
        <v>4</v>
      </c>
      <c r="AU202" s="97" t="str">
        <f t="shared" ca="1" si="119"/>
        <v>Silt mxture</v>
      </c>
      <c r="AV202" s="98">
        <f t="shared" si="120"/>
        <v>3</v>
      </c>
      <c r="AW202" s="99" t="str">
        <f t="shared" si="121"/>
        <v>Clay</v>
      </c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</row>
    <row r="203" spans="1:69">
      <c r="A203" s="25">
        <v>3.8</v>
      </c>
      <c r="C203" s="89">
        <f t="shared" si="88"/>
        <v>-12.467040000000001</v>
      </c>
      <c r="D203" s="84">
        <f t="shared" si="89"/>
        <v>12.467040000000001</v>
      </c>
      <c r="E203" s="90">
        <v>0.58150000000000002</v>
      </c>
      <c r="F203" s="91">
        <f t="shared" si="90"/>
        <v>6.0708599999999997</v>
      </c>
      <c r="G203" s="80">
        <f t="shared" si="91"/>
        <v>6.2353943999999997</v>
      </c>
      <c r="H203" s="81">
        <f t="shared" si="129"/>
        <v>5.6951393142857141</v>
      </c>
      <c r="I203" s="14">
        <v>18.899999999999999</v>
      </c>
      <c r="J203" s="92">
        <f t="shared" si="92"/>
        <v>0.19731599999999999</v>
      </c>
      <c r="K203" s="14">
        <v>78.8</v>
      </c>
      <c r="L203" s="78">
        <f t="shared" si="93"/>
        <v>0.82267199999999996</v>
      </c>
      <c r="M203" s="81">
        <f t="shared" si="94"/>
        <v>0.388971648</v>
      </c>
      <c r="N203" s="14">
        <f t="shared" si="122"/>
        <v>115</v>
      </c>
      <c r="O203" s="78">
        <f t="shared" si="95"/>
        <v>0.61925100000000144</v>
      </c>
      <c r="P203" s="78">
        <f t="shared" si="96"/>
        <v>0.23027935199999977</v>
      </c>
      <c r="Q203" s="93">
        <f t="shared" si="97"/>
        <v>1.8533273219999997</v>
      </c>
      <c r="R203" s="80">
        <f t="shared" si="98"/>
        <v>8.04816978119689</v>
      </c>
      <c r="S203" s="80">
        <f t="shared" si="99"/>
        <v>3348.5513234668065</v>
      </c>
      <c r="T203" s="69">
        <f t="shared" si="100"/>
        <v>101.3229148799999</v>
      </c>
      <c r="U203" s="78">
        <f t="shared" si="101"/>
        <v>1.6481214638450452</v>
      </c>
      <c r="V203" s="69">
        <f t="shared" si="102"/>
        <v>102.84277934393081</v>
      </c>
      <c r="W203" s="80">
        <f t="shared" ca="1" si="103"/>
        <v>2.6534430453468545</v>
      </c>
      <c r="X203" s="80">
        <f t="shared" ca="1" si="104"/>
        <v>32.255376370155176</v>
      </c>
      <c r="Y203" s="94">
        <f t="shared" ca="1" si="105"/>
        <v>1.094104569684331E-7</v>
      </c>
      <c r="Z203" s="80">
        <f t="shared" ca="1" si="106"/>
        <v>14</v>
      </c>
      <c r="AA203" s="80">
        <f t="shared" ca="1" si="107"/>
        <v>78.62600759999998</v>
      </c>
      <c r="AB203" s="80">
        <f t="shared" ca="1" si="108"/>
        <v>23.822328243100127</v>
      </c>
      <c r="AC203" s="80">
        <f t="shared" si="109"/>
        <v>14.320068801516465</v>
      </c>
      <c r="AD203" s="69">
        <f t="shared" si="110"/>
        <v>660.7227529411764</v>
      </c>
      <c r="AE203" s="69">
        <f t="shared" si="130"/>
        <v>597.16333109243681</v>
      </c>
      <c r="AF203" s="69">
        <f t="shared" si="111"/>
        <v>623.5394399999999</v>
      </c>
      <c r="AG203" s="95">
        <f t="shared" si="131"/>
        <v>569.51393142857137</v>
      </c>
      <c r="AH203" s="93">
        <f t="shared" si="112"/>
        <v>22.522370926556384</v>
      </c>
      <c r="AI203" s="81">
        <f t="shared" si="113"/>
        <v>0.85685493851832706</v>
      </c>
      <c r="AJ203" s="80">
        <f t="shared" si="114"/>
        <v>5.9859786239999995</v>
      </c>
      <c r="AK203" s="80">
        <f t="shared" si="115"/>
        <v>24.388393276354208</v>
      </c>
      <c r="AL203" s="78">
        <f t="shared" ca="1" si="123"/>
        <v>0.91723674657461185</v>
      </c>
      <c r="AM203" s="80">
        <f t="shared" ca="1" si="124"/>
        <v>21.493490151812555</v>
      </c>
      <c r="AN203" s="80">
        <f t="shared" si="125"/>
        <v>5.8824475471698108</v>
      </c>
      <c r="AO203" s="80">
        <f t="shared" si="126"/>
        <v>3.1644509928674278</v>
      </c>
      <c r="AP203" s="80">
        <f t="shared" si="127"/>
        <v>3.5133718273646655</v>
      </c>
      <c r="AQ203" s="80">
        <f t="shared" ca="1" si="128"/>
        <v>2.7726365170333498</v>
      </c>
      <c r="AR203" s="80">
        <f t="shared" si="116"/>
        <v>3.2018452726104978</v>
      </c>
      <c r="AS203" s="78">
        <f t="shared" si="117"/>
        <v>7.7223874304918935E-2</v>
      </c>
      <c r="AT203" s="96">
        <f t="shared" ca="1" si="118"/>
        <v>4</v>
      </c>
      <c r="AU203" s="97" t="str">
        <f t="shared" ca="1" si="119"/>
        <v>Silt mxture</v>
      </c>
      <c r="AV203" s="98">
        <f t="shared" si="120"/>
        <v>3</v>
      </c>
      <c r="AW203" s="99" t="str">
        <f t="shared" si="121"/>
        <v>Clay</v>
      </c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</row>
    <row r="204" spans="1:69">
      <c r="A204" s="25">
        <v>3.82</v>
      </c>
      <c r="C204" s="89">
        <f t="shared" si="88"/>
        <v>-12.532655999999999</v>
      </c>
      <c r="D204" s="84">
        <f t="shared" si="89"/>
        <v>12.532655999999999</v>
      </c>
      <c r="E204" s="90">
        <v>0.42670000000000002</v>
      </c>
      <c r="F204" s="91">
        <f t="shared" si="90"/>
        <v>4.4547480000000004</v>
      </c>
      <c r="G204" s="80">
        <f t="shared" si="91"/>
        <v>4.6297224000000003</v>
      </c>
      <c r="H204" s="81">
        <f t="shared" si="129"/>
        <v>5.1976583999999999</v>
      </c>
      <c r="I204" s="14">
        <v>19.899999999999999</v>
      </c>
      <c r="J204" s="92">
        <f t="shared" si="92"/>
        <v>0.20775599999999997</v>
      </c>
      <c r="K204" s="14">
        <v>83.8</v>
      </c>
      <c r="L204" s="78">
        <f t="shared" si="93"/>
        <v>0.87487199999999998</v>
      </c>
      <c r="M204" s="81">
        <f t="shared" si="94"/>
        <v>0.39101886719999995</v>
      </c>
      <c r="N204" s="14">
        <f t="shared" si="122"/>
        <v>115</v>
      </c>
      <c r="O204" s="78">
        <f t="shared" si="95"/>
        <v>0.6230239200000014</v>
      </c>
      <c r="P204" s="78">
        <f t="shared" si="96"/>
        <v>0.23200505279999972</v>
      </c>
      <c r="Q204" s="93">
        <f t="shared" si="97"/>
        <v>1.3222104983999998</v>
      </c>
      <c r="R204" s="80">
        <f t="shared" si="98"/>
        <v>5.6990590611826599</v>
      </c>
      <c r="S204" s="80">
        <f t="shared" si="99"/>
        <v>2268.8937588551275</v>
      </c>
      <c r="T204" s="69">
        <f t="shared" si="100"/>
        <v>102.08222323199988</v>
      </c>
      <c r="U204" s="78">
        <f t="shared" si="101"/>
        <v>1.6425292993947473</v>
      </c>
      <c r="V204" s="69">
        <f t="shared" si="102"/>
        <v>102.49382828223223</v>
      </c>
      <c r="W204" s="80">
        <f t="shared" ca="1" si="103"/>
        <v>2.2247613669451294</v>
      </c>
      <c r="X204" s="80">
        <f t="shared" ca="1" si="104"/>
        <v>31.128216640691981</v>
      </c>
      <c r="Y204" s="94">
        <f t="shared" ca="1" si="105"/>
        <v>2.9474639467652034E-8</v>
      </c>
      <c r="Z204" s="80">
        <f t="shared" ca="1" si="106"/>
        <v>14</v>
      </c>
      <c r="AA204" s="80">
        <f t="shared" ca="1" si="107"/>
        <v>56.093778719999989</v>
      </c>
      <c r="AB204" s="80">
        <f t="shared" ca="1" si="108"/>
        <v>4.5784908114930047</v>
      </c>
      <c r="AC204" s="80">
        <f t="shared" si="109"/>
        <v>15.503368396607268</v>
      </c>
      <c r="AD204" s="69">
        <f t="shared" si="110"/>
        <v>471.3762917647058</v>
      </c>
      <c r="AE204" s="69">
        <f t="shared" si="130"/>
        <v>538.1922917647056</v>
      </c>
      <c r="AF204" s="69">
        <f t="shared" si="111"/>
        <v>462.97224000000006</v>
      </c>
      <c r="AG204" s="95">
        <f t="shared" si="131"/>
        <v>519.76583999999991</v>
      </c>
      <c r="AH204" s="93">
        <f t="shared" si="112"/>
        <v>17.419492605832112</v>
      </c>
      <c r="AI204" s="81">
        <f t="shared" si="113"/>
        <v>0.89548049705234789</v>
      </c>
      <c r="AJ204" s="80">
        <f t="shared" si="114"/>
        <v>4.4445335039999998</v>
      </c>
      <c r="AK204" s="80">
        <f t="shared" si="115"/>
        <v>17.269875942977755</v>
      </c>
      <c r="AL204" s="78">
        <f t="shared" ca="1" si="123"/>
        <v>0.98870681067489619</v>
      </c>
      <c r="AM204" s="80">
        <f t="shared" ca="1" si="124"/>
        <v>16.976098107771946</v>
      </c>
      <c r="AN204" s="80">
        <f t="shared" si="125"/>
        <v>4.3676626415094342</v>
      </c>
      <c r="AO204" s="80">
        <f t="shared" si="126"/>
        <v>4.4874396788887374</v>
      </c>
      <c r="AP204" s="80">
        <f t="shared" si="127"/>
        <v>5.1852167323556628</v>
      </c>
      <c r="AQ204" s="80">
        <f t="shared" ca="1" si="128"/>
        <v>2.9600083362437224</v>
      </c>
      <c r="AR204" s="80">
        <f t="shared" si="116"/>
        <v>3.3929145409568191</v>
      </c>
      <c r="AS204" s="78">
        <f t="shared" si="117"/>
        <v>0.12076105432320931</v>
      </c>
      <c r="AT204" s="96">
        <f t="shared" ca="1" si="118"/>
        <v>3</v>
      </c>
      <c r="AU204" s="97" t="str">
        <f t="shared" ca="1" si="119"/>
        <v>Clay</v>
      </c>
      <c r="AV204" s="98">
        <f t="shared" si="120"/>
        <v>3</v>
      </c>
      <c r="AW204" s="99" t="str">
        <f t="shared" si="121"/>
        <v>Clay</v>
      </c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</row>
    <row r="205" spans="1:69">
      <c r="A205" s="25">
        <v>3.84</v>
      </c>
      <c r="C205" s="89">
        <f t="shared" ref="C205:C268" si="132">$N$2-D205</f>
        <v>-12.598272</v>
      </c>
      <c r="D205" s="84">
        <f t="shared" ref="D205:D268" si="133">A205*$D$11</f>
        <v>12.598272</v>
      </c>
      <c r="E205" s="90">
        <v>0.37130000000000002</v>
      </c>
      <c r="F205" s="91">
        <f t="shared" ref="F205:F268" si="134">$F$11*E205</f>
        <v>3.8763719999999999</v>
      </c>
      <c r="G205" s="80">
        <f t="shared" ref="G205:G268" si="135">F205+((1-$Q$1)*L205)</f>
        <v>4.0630391999999995</v>
      </c>
      <c r="H205" s="81">
        <f t="shared" si="129"/>
        <v>4.5622799999999994</v>
      </c>
      <c r="I205" s="14">
        <v>22</v>
      </c>
      <c r="J205" s="92">
        <f t="shared" ref="J205:J268" si="136">$J$11*I205</f>
        <v>0.22968</v>
      </c>
      <c r="K205" s="14">
        <v>89.4</v>
      </c>
      <c r="L205" s="78">
        <f t="shared" ref="L205:L268" si="137">$L$11*K205</f>
        <v>0.93333600000000005</v>
      </c>
      <c r="M205" s="81">
        <f t="shared" ref="M205:M268" si="138">IF(D205&gt;$N$3,(62.4/$M$11)*ABS(D205-$N$3),0)</f>
        <v>0.39306608639999996</v>
      </c>
      <c r="N205" s="14">
        <f t="shared" si="122"/>
        <v>115</v>
      </c>
      <c r="O205" s="78">
        <f t="shared" ref="O205:O268" si="139">(D205-D204)*(N205/2000)+O204</f>
        <v>0.62679684000000147</v>
      </c>
      <c r="P205" s="78">
        <f t="shared" ref="P205:P268" si="140">IF(D205&gt;$N$3,(((N205-62.4)/$P$11)*(D205-D204))+P204,O205)</f>
        <v>0.23373075359999973</v>
      </c>
      <c r="Q205" s="93">
        <f t="shared" ref="Q205:Q268" si="141">$Q$11*(G205-O205)</f>
        <v>1.1339599787999994</v>
      </c>
      <c r="R205" s="80">
        <f t="shared" ref="R205:R268" si="142">Q205/P205</f>
        <v>4.8515651506460582</v>
      </c>
      <c r="S205" s="80">
        <f t="shared" ref="S205:S268" si="143">AD205/J205</f>
        <v>1760.1175855922295</v>
      </c>
      <c r="T205" s="69">
        <f t="shared" ref="T205:T268" si="144">$T$11*P205*2000</f>
        <v>102.84153158399988</v>
      </c>
      <c r="U205" s="78">
        <f t="shared" ref="U205:U268" si="145">MAX(1.4,(0.27*(LOG(AO205))+0.36*(LOG(AN205))+1.236))</f>
        <v>1.6491897380823997</v>
      </c>
      <c r="V205" s="69">
        <f t="shared" ref="V205:V268" si="146">62.4*U205</f>
        <v>102.90943965634173</v>
      </c>
      <c r="W205" s="80">
        <f t="shared" ref="W205:W268" ca="1" si="147">AN205/(10^(1.1268-0.2817*AQ205))</f>
        <v>2.1100130145387426</v>
      </c>
      <c r="X205" s="80">
        <f t="shared" ref="X205:X268" ca="1" si="148">17.6+11*LOG(AM205)</f>
        <v>30.441047207198011</v>
      </c>
      <c r="Y205" s="94">
        <f t="shared" ref="Y205:Y268" ca="1" si="149">IF(AND(AQ205&gt;1,AQ205&lt;=3.27),$Y$11*10^(0.952-3.04*AQ205),IF(AND(AQ205&gt;3.27,AQ205&lt;4),$Y$11*10^(-4.52-1.37*AQ205),"N/A"))</f>
        <v>1.2755866955042433E-8</v>
      </c>
      <c r="Z205" s="80">
        <f t="shared" ref="Z205:Z268" ca="1" si="150">IF(AND(AQ205&gt;2.2,AM205&lt;14), AM205, IF(AND(AQ205&gt;2.2,AM205&gt;14), 14, IF(AQ205&lt;2.2, 0.0188*(10^(0.55*AQ205+1.68)), "N/A")))</f>
        <v>14</v>
      </c>
      <c r="AA205" s="80">
        <f t="shared" ref="AA205:AA268" ca="1" si="151">Z205*(G205-O205)</f>
        <v>48.10739303999997</v>
      </c>
      <c r="AB205" s="80">
        <f t="shared" ref="AB205:AB268" ca="1" si="152">$AB$11*Y205*AA205*2000/62.4</f>
        <v>1.6993426297075587</v>
      </c>
      <c r="AC205" s="80">
        <f t="shared" ref="AC205:AC268" si="153">10.5+7*LOG(AP205)</f>
        <v>16.275275745598442</v>
      </c>
      <c r="AD205" s="69">
        <f t="shared" ref="AD205:AD268" si="154">$AD$11*(G205-O205)/$Q$2</f>
        <v>404.26380705882326</v>
      </c>
      <c r="AE205" s="69">
        <f t="shared" si="130"/>
        <v>462.99801882352921</v>
      </c>
      <c r="AF205" s="69">
        <f t="shared" ref="AF205:AF268" si="155">$AF$11*G205/$Q$3</f>
        <v>406.30391999999995</v>
      </c>
      <c r="AG205" s="95">
        <f t="shared" si="131"/>
        <v>456.22800000000001</v>
      </c>
      <c r="AH205" s="93">
        <f t="shared" ref="AH205:AH268" si="156">(AK205+10)/((J205/P205)+0.67)</f>
        <v>14.946556387089851</v>
      </c>
      <c r="AI205" s="81">
        <f t="shared" ref="AI205:AI268" si="157">J205/P205</f>
        <v>0.98266914585432741</v>
      </c>
      <c r="AJ205" s="80">
        <f t="shared" ref="AJ205:AJ268" si="158">$AJ$11*G205</f>
        <v>3.9005176319999992</v>
      </c>
      <c r="AK205" s="80">
        <f t="shared" ref="AK205:AK268" si="159">(G205-O205)/P205</f>
        <v>14.701712577715327</v>
      </c>
      <c r="AL205" s="78">
        <f t="shared" ca="1" si="123"/>
        <v>1</v>
      </c>
      <c r="AM205" s="80">
        <f t="shared" ca="1" si="124"/>
        <v>14.701712577715327</v>
      </c>
      <c r="AN205" s="80">
        <f t="shared" si="125"/>
        <v>3.8330558490566031</v>
      </c>
      <c r="AO205" s="80">
        <f t="shared" si="126"/>
        <v>5.6529112492933864</v>
      </c>
      <c r="AP205" s="80">
        <f t="shared" si="127"/>
        <v>6.6840454175647874</v>
      </c>
      <c r="AQ205" s="80">
        <f t="shared" ca="1" si="128"/>
        <v>3.0796591654117296</v>
      </c>
      <c r="AR205" s="80">
        <f t="shared" ref="AR205:AR268" si="160">SQRT(((3.47-LOG(AN205))^2)+((LOG(AO205)+1.22)^2))</f>
        <v>3.4959232140760919</v>
      </c>
      <c r="AS205" s="78">
        <f t="shared" ref="AS205:AS268" si="161">(L205-M205)/(G205-O205)</f>
        <v>0.15722695229215453</v>
      </c>
      <c r="AT205" s="96">
        <f t="shared" ref="AT205:AT268" ca="1" si="162">IF(AND((0.005*(AP205-1)-0.0003*((AP205-1)^2)-0.002)&gt;0,AM205&gt;(1/(0.005*(AP205-1)-0.0003*((AP205-1)^2)-0.002)),AP205&gt;=4.5),9,IF(AND((0.005*(AP205-1)-0.0003*((AP205-1)^2)-0.002)&gt;0,AM205&gt;(1/(0.005*(AP205-1)-0.0003*((AP205-1)^2)-0.002)),AP205&lt;4.5),8,IF(AM205&lt;12*EXP(-1.4*AP205),1,IF(AQ205&gt;3.6,2,IF(AQ205&gt;2.95,3,IF(AQ205&gt;2.6,4,IF(AQ205&gt;2.05,5,IF(AQ205&gt;1.31,6,7))))))))</f>
        <v>3</v>
      </c>
      <c r="AU205" s="97" t="str">
        <f t="shared" ref="AU205:AU268" ca="1" si="163">IF(AT205=9,"Very stiff fine-grained",IF(AT205=8,"Very stiff sand to clayey sand",IF(AT205=1,"Sensitive fine-grained", IF(AT205=2,"Organic",IF(AT205=3,"Clay",IF(AT205=4,"Silt mxture",IF(AT205=5,"Sand mixture",IF(AT205=6,"Sand","Gravelly sand to sand"))))))))</f>
        <v>Clay</v>
      </c>
      <c r="AV205" s="98">
        <f t="shared" ref="AV205:AV268" si="164">IF(AND((0.005*(AO205-1)-0.0003*((AO205-1)^2)-0.002)&gt;0,AN205&gt;(1/(0.005*(AO205-1)-0.0003*((AO205-1)^2)-0.002)),AO205&gt;=4.5),9,IF(AND((0.005*(AO205-1)-0.0003*((AO205-1)^2)-0.002)&gt;0,AN205&gt;(1/(0.005*(AO205-1)-0.0003*((AO205-1)^2)-0.002)),AO205&lt;4.5),8,IF(AN205&lt;12*EXP(-1.4*AO205),1,IF(AR205&gt;3.6,2,IF(AR205&gt;2.95,3,IF(AR205&gt;2.6,4,IF(AR205&gt;2.05,5,IF(AR205&gt;1.31,6,7))))))))</f>
        <v>3</v>
      </c>
      <c r="AW205" s="99" t="str">
        <f t="shared" ref="AW205:AW268" si="165">IF(AV205=9,"Very stiff fine-grained",IF(AV205=8,"Very stiff sand to clayey sand",IF(AV205=1,"Sensitive fine-grained", IF(AV205=2,"Organic",IF(AV205=3,"Clay",IF(AV205=4,"Silt mxture",IF(AV205=5,"Sand mixture",IF(AV205=6,"Sand","Gravelly sand to sand"))))))))</f>
        <v>Clay</v>
      </c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</row>
    <row r="206" spans="1:69">
      <c r="A206" s="25">
        <v>3.86</v>
      </c>
      <c r="C206" s="89">
        <f t="shared" si="132"/>
        <v>-12.663888</v>
      </c>
      <c r="D206" s="84">
        <f t="shared" si="133"/>
        <v>12.663888</v>
      </c>
      <c r="E206" s="90">
        <v>0.29730000000000001</v>
      </c>
      <c r="F206" s="91">
        <f t="shared" si="134"/>
        <v>3.103812</v>
      </c>
      <c r="G206" s="80">
        <f t="shared" si="135"/>
        <v>3.3030072000000001</v>
      </c>
      <c r="H206" s="81">
        <f t="shared" si="129"/>
        <v>3.9630239999999994</v>
      </c>
      <c r="I206" s="14">
        <v>22.7</v>
      </c>
      <c r="J206" s="92">
        <f t="shared" si="136"/>
        <v>0.23698799999999998</v>
      </c>
      <c r="K206" s="14">
        <v>95.4</v>
      </c>
      <c r="L206" s="78">
        <f t="shared" si="137"/>
        <v>0.99597599999999997</v>
      </c>
      <c r="M206" s="81">
        <f t="shared" si="138"/>
        <v>0.39511330559999996</v>
      </c>
      <c r="N206" s="14">
        <f t="shared" ref="N206:N269" si="166">IF(C206&gt;-11.5,98,IF(C206&gt;-26.5,115,IF(C206&gt;-39.5,117,IF(C206&gt;-49.5,120,119))))</f>
        <v>115</v>
      </c>
      <c r="O206" s="78">
        <f t="shared" si="139"/>
        <v>0.63056976000000153</v>
      </c>
      <c r="P206" s="78">
        <f t="shared" si="140"/>
        <v>0.23545645439999974</v>
      </c>
      <c r="Q206" s="93">
        <f t="shared" si="141"/>
        <v>0.88190435519999955</v>
      </c>
      <c r="R206" s="80">
        <f t="shared" si="142"/>
        <v>3.7455093658286249</v>
      </c>
      <c r="S206" s="80">
        <f t="shared" si="143"/>
        <v>1326.6680368030543</v>
      </c>
      <c r="T206" s="69">
        <f t="shared" si="144"/>
        <v>103.60083993599989</v>
      </c>
      <c r="U206" s="78">
        <f t="shared" si="145"/>
        <v>1.644767861421033</v>
      </c>
      <c r="V206" s="69">
        <f t="shared" si="146"/>
        <v>102.63351455267247</v>
      </c>
      <c r="W206" s="80">
        <f t="shared" ca="1" si="147"/>
        <v>1.9098176681899732</v>
      </c>
      <c r="X206" s="80">
        <f t="shared" ca="1" si="148"/>
        <v>29.204966422555081</v>
      </c>
      <c r="Y206" s="94">
        <f t="shared" ca="1" si="149"/>
        <v>4.002206811563055E-9</v>
      </c>
      <c r="Z206" s="80">
        <f t="shared" ca="1" si="150"/>
        <v>11.350028381298863</v>
      </c>
      <c r="AA206" s="80">
        <f t="shared" ca="1" si="151"/>
        <v>30.33224079124566</v>
      </c>
      <c r="AB206" s="80">
        <f t="shared" ca="1" si="152"/>
        <v>0.33617326348992221</v>
      </c>
      <c r="AC206" s="80">
        <f t="shared" si="153"/>
        <v>17.134731658851003</v>
      </c>
      <c r="AD206" s="69">
        <f t="shared" si="154"/>
        <v>314.4044047058822</v>
      </c>
      <c r="AE206" s="69">
        <f t="shared" si="130"/>
        <v>392.0534399999998</v>
      </c>
      <c r="AF206" s="69">
        <f t="shared" si="155"/>
        <v>330.30072000000001</v>
      </c>
      <c r="AG206" s="95">
        <f t="shared" si="131"/>
        <v>396.30239999999998</v>
      </c>
      <c r="AH206" s="93">
        <f t="shared" si="156"/>
        <v>12.734846431175038</v>
      </c>
      <c r="AI206" s="81">
        <f t="shared" si="157"/>
        <v>1.0065045810865665</v>
      </c>
      <c r="AJ206" s="80">
        <f t="shared" si="158"/>
        <v>3.1708869119999998</v>
      </c>
      <c r="AK206" s="80">
        <f t="shared" si="159"/>
        <v>11.350028381298863</v>
      </c>
      <c r="AL206" s="78">
        <f t="shared" ca="1" si="123"/>
        <v>1</v>
      </c>
      <c r="AM206" s="80">
        <f t="shared" ca="1" si="124"/>
        <v>11.350028381298863</v>
      </c>
      <c r="AN206" s="80">
        <f t="shared" si="125"/>
        <v>3.1160445283018867</v>
      </c>
      <c r="AO206" s="80">
        <f t="shared" si="126"/>
        <v>7.1749162399645989</v>
      </c>
      <c r="AP206" s="80">
        <f t="shared" si="127"/>
        <v>8.867859597117457</v>
      </c>
      <c r="AQ206" s="80">
        <f t="shared" ca="1" si="128"/>
        <v>3.2452547095173463</v>
      </c>
      <c r="AR206" s="80">
        <f t="shared" si="160"/>
        <v>3.6287671096791727</v>
      </c>
      <c r="AS206" s="78">
        <f t="shared" si="161"/>
        <v>0.22483695423755187</v>
      </c>
      <c r="AT206" s="96">
        <f t="shared" ca="1" si="162"/>
        <v>3</v>
      </c>
      <c r="AU206" s="97" t="str">
        <f t="shared" ca="1" si="163"/>
        <v>Clay</v>
      </c>
      <c r="AV206" s="98">
        <f t="shared" si="164"/>
        <v>2</v>
      </c>
      <c r="AW206" s="99" t="str">
        <f t="shared" si="165"/>
        <v>Organic</v>
      </c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</row>
    <row r="207" spans="1:69">
      <c r="A207" s="25">
        <v>3.88</v>
      </c>
      <c r="C207" s="89">
        <f t="shared" si="132"/>
        <v>-12.729504</v>
      </c>
      <c r="D207" s="84">
        <f t="shared" si="133"/>
        <v>12.729504</v>
      </c>
      <c r="E207" s="90">
        <v>0.28239999999999998</v>
      </c>
      <c r="F207" s="91">
        <f t="shared" si="134"/>
        <v>2.9482559999999998</v>
      </c>
      <c r="G207" s="80">
        <f t="shared" si="135"/>
        <v>3.1516271999999996</v>
      </c>
      <c r="H207" s="81">
        <f t="shared" si="129"/>
        <v>3.5574150857142857</v>
      </c>
      <c r="I207" s="14">
        <v>22.2</v>
      </c>
      <c r="J207" s="92">
        <f t="shared" si="136"/>
        <v>0.23176799999999997</v>
      </c>
      <c r="K207" s="14">
        <v>97.4</v>
      </c>
      <c r="L207" s="78">
        <f t="shared" si="137"/>
        <v>1.016856</v>
      </c>
      <c r="M207" s="81">
        <f t="shared" si="138"/>
        <v>0.39716052479999997</v>
      </c>
      <c r="N207" s="14">
        <f t="shared" si="166"/>
        <v>115</v>
      </c>
      <c r="O207" s="78">
        <f t="shared" si="139"/>
        <v>0.6343426800000016</v>
      </c>
      <c r="P207" s="78">
        <f t="shared" si="140"/>
        <v>0.23718215519999974</v>
      </c>
      <c r="Q207" s="93">
        <f t="shared" si="141"/>
        <v>0.83070389159999936</v>
      </c>
      <c r="R207" s="80">
        <f t="shared" si="142"/>
        <v>3.5023878204476331</v>
      </c>
      <c r="S207" s="80">
        <f t="shared" si="143"/>
        <v>1277.7912395153767</v>
      </c>
      <c r="T207" s="69">
        <f t="shared" si="144"/>
        <v>104.36014828799989</v>
      </c>
      <c r="U207" s="78">
        <f t="shared" si="145"/>
        <v>1.6403224618449452</v>
      </c>
      <c r="V207" s="69">
        <f t="shared" si="146"/>
        <v>102.35612161912458</v>
      </c>
      <c r="W207" s="80">
        <f t="shared" ca="1" si="147"/>
        <v>1.8612181372388383</v>
      </c>
      <c r="X207" s="80">
        <f t="shared" ca="1" si="148"/>
        <v>28.884353234986619</v>
      </c>
      <c r="Y207" s="94">
        <f t="shared" ca="1" si="149"/>
        <v>3.2005843916850112E-9</v>
      </c>
      <c r="Z207" s="80">
        <f t="shared" ca="1" si="150"/>
        <v>10.613296425598886</v>
      </c>
      <c r="AA207" s="80">
        <f t="shared" ca="1" si="151"/>
        <v>26.716686798331384</v>
      </c>
      <c r="AB207" s="80">
        <f t="shared" ca="1" si="152"/>
        <v>0.2367941836549193</v>
      </c>
      <c r="AC207" s="80">
        <f t="shared" si="153"/>
        <v>17.248848175892441</v>
      </c>
      <c r="AD207" s="69">
        <f t="shared" si="154"/>
        <v>296.15111999999976</v>
      </c>
      <c r="AE207" s="69">
        <f t="shared" si="130"/>
        <v>343.89087126050401</v>
      </c>
      <c r="AF207" s="69">
        <f t="shared" si="155"/>
        <v>315.16271999999992</v>
      </c>
      <c r="AG207" s="95">
        <f t="shared" si="131"/>
        <v>355.7415085714286</v>
      </c>
      <c r="AH207" s="93">
        <f t="shared" si="156"/>
        <v>12.51434811500182</v>
      </c>
      <c r="AI207" s="81">
        <f t="shared" si="157"/>
        <v>0.97717300782837402</v>
      </c>
      <c r="AJ207" s="80">
        <f t="shared" si="158"/>
        <v>3.0255621119999994</v>
      </c>
      <c r="AK207" s="80">
        <f t="shared" si="159"/>
        <v>10.613296425598888</v>
      </c>
      <c r="AL207" s="78">
        <f t="shared" ref="AL207:AL270" ca="1" si="167">MIN(1,((0.381*AQ207)+(0.05*(P207/1.06)-0.15)))</f>
        <v>1</v>
      </c>
      <c r="AM207" s="80">
        <f t="shared" ref="AM207:AM270" ca="1" si="168">((G207-O207)/1.06)*((1.06/P207)^AL207)</f>
        <v>10.613296425598886</v>
      </c>
      <c r="AN207" s="80">
        <f t="shared" ref="AN207:AN270" si="169">G207/1.06</f>
        <v>2.9732332075471692</v>
      </c>
      <c r="AO207" s="80">
        <f t="shared" ref="AO207:AO270" si="170">100*(J207/G207)</f>
        <v>7.3539154630979198</v>
      </c>
      <c r="AP207" s="80">
        <f t="shared" ref="AP207:AP270" si="171">100*(J207/(G207-O207))</f>
        <v>9.2070641263864825</v>
      </c>
      <c r="AQ207" s="80">
        <f t="shared" ref="AQ207:AQ270" ca="1" si="172">SQRT(((3.47-LOG(AM207))^2)+((LOG(AP207)+1.22)^2))</f>
        <v>3.2778427450596235</v>
      </c>
      <c r="AR207" s="80">
        <f t="shared" si="160"/>
        <v>3.6516019203024808</v>
      </c>
      <c r="AS207" s="78">
        <f t="shared" si="161"/>
        <v>0.24617617527000904</v>
      </c>
      <c r="AT207" s="96">
        <f t="shared" ca="1" si="162"/>
        <v>3</v>
      </c>
      <c r="AU207" s="97" t="str">
        <f t="shared" ca="1" si="163"/>
        <v>Clay</v>
      </c>
      <c r="AV207" s="98">
        <f t="shared" si="164"/>
        <v>2</v>
      </c>
      <c r="AW207" s="99" t="str">
        <f t="shared" si="165"/>
        <v>Organic</v>
      </c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</row>
    <row r="208" spans="1:69">
      <c r="A208" s="25">
        <v>3.9</v>
      </c>
      <c r="C208" s="89">
        <f t="shared" si="132"/>
        <v>-12.795120000000001</v>
      </c>
      <c r="D208" s="84">
        <f t="shared" si="133"/>
        <v>12.795120000000001</v>
      </c>
      <c r="E208" s="90">
        <v>0.2848</v>
      </c>
      <c r="F208" s="91">
        <f t="shared" si="134"/>
        <v>2.973312</v>
      </c>
      <c r="G208" s="80">
        <f t="shared" si="135"/>
        <v>3.1789800000000001</v>
      </c>
      <c r="H208" s="81">
        <f t="shared" ref="H208:H271" si="173">AVERAGE(G205:G211)</f>
        <v>3.410032114285714</v>
      </c>
      <c r="I208" s="14">
        <v>18.7</v>
      </c>
      <c r="J208" s="92">
        <f t="shared" si="136"/>
        <v>0.19522799999999998</v>
      </c>
      <c r="K208" s="14">
        <v>98.5</v>
      </c>
      <c r="L208" s="78">
        <f t="shared" si="137"/>
        <v>1.02834</v>
      </c>
      <c r="M208" s="81">
        <f t="shared" si="138"/>
        <v>0.39920774400000003</v>
      </c>
      <c r="N208" s="14">
        <f t="shared" si="166"/>
        <v>115</v>
      </c>
      <c r="O208" s="78">
        <f t="shared" si="139"/>
        <v>0.63811560000000167</v>
      </c>
      <c r="P208" s="78">
        <f t="shared" si="140"/>
        <v>0.23890785599999975</v>
      </c>
      <c r="Q208" s="93">
        <f t="shared" si="141"/>
        <v>0.83848525199999957</v>
      </c>
      <c r="R208" s="80">
        <f t="shared" si="142"/>
        <v>3.5096596070076509</v>
      </c>
      <c r="S208" s="80">
        <f t="shared" si="143"/>
        <v>1531.1595853535948</v>
      </c>
      <c r="T208" s="69">
        <f t="shared" si="144"/>
        <v>105.11945663999988</v>
      </c>
      <c r="U208" s="78">
        <f t="shared" si="145"/>
        <v>1.6205421585165856</v>
      </c>
      <c r="V208" s="69">
        <f t="shared" si="146"/>
        <v>101.12183069143494</v>
      </c>
      <c r="W208" s="80">
        <f t="shared" ca="1" si="147"/>
        <v>1.81451950230639</v>
      </c>
      <c r="X208" s="80">
        <f t="shared" ca="1" si="148"/>
        <v>28.894261632599552</v>
      </c>
      <c r="Y208" s="94">
        <f t="shared" ca="1" si="149"/>
        <v>4.6007092764751001E-9</v>
      </c>
      <c r="Z208" s="80">
        <f t="shared" ca="1" si="150"/>
        <v>10.635332142447426</v>
      </c>
      <c r="AA208" s="80">
        <f t="shared" ca="1" si="151"/>
        <v>27.022936822920379</v>
      </c>
      <c r="AB208" s="80">
        <f t="shared" ca="1" si="152"/>
        <v>0.34428371848285949</v>
      </c>
      <c r="AC208" s="80">
        <f t="shared" si="153"/>
        <v>16.698924317714376</v>
      </c>
      <c r="AD208" s="69">
        <f t="shared" si="154"/>
        <v>298.9252235294116</v>
      </c>
      <c r="AE208" s="69">
        <f t="shared" ref="AE208:AE271" si="174">AVERAGE(AD205:AD211)</f>
        <v>326.10782521008377</v>
      </c>
      <c r="AF208" s="69">
        <f t="shared" si="155"/>
        <v>317.89800000000002</v>
      </c>
      <c r="AG208" s="95">
        <f t="shared" ref="AG208:AG271" si="175">AVERAGE(AF205:AF211)</f>
        <v>341.00321142857143</v>
      </c>
      <c r="AH208" s="93">
        <f t="shared" si="156"/>
        <v>13.875583467042249</v>
      </c>
      <c r="AI208" s="81">
        <f t="shared" si="157"/>
        <v>0.81716860746513165</v>
      </c>
      <c r="AJ208" s="80">
        <f t="shared" si="158"/>
        <v>3.0518208000000002</v>
      </c>
      <c r="AK208" s="80">
        <f t="shared" si="159"/>
        <v>10.635332142447426</v>
      </c>
      <c r="AL208" s="78">
        <f t="shared" ca="1" si="167"/>
        <v>1</v>
      </c>
      <c r="AM208" s="80">
        <f t="shared" ca="1" si="168"/>
        <v>10.635332142447426</v>
      </c>
      <c r="AN208" s="80">
        <f t="shared" si="169"/>
        <v>2.9990377358490568</v>
      </c>
      <c r="AO208" s="80">
        <f t="shared" si="170"/>
        <v>6.1412151067323473</v>
      </c>
      <c r="AP208" s="80">
        <f t="shared" si="171"/>
        <v>7.6835269131245294</v>
      </c>
      <c r="AQ208" s="80">
        <f t="shared" ca="1" si="172"/>
        <v>3.2253450832540609</v>
      </c>
      <c r="AR208" s="80">
        <f t="shared" si="160"/>
        <v>3.6043366292601404</v>
      </c>
      <c r="AS208" s="78">
        <f t="shared" si="161"/>
        <v>0.24760560067668325</v>
      </c>
      <c r="AT208" s="96">
        <f t="shared" ca="1" si="162"/>
        <v>3</v>
      </c>
      <c r="AU208" s="97" t="str">
        <f t="shared" ca="1" si="163"/>
        <v>Clay</v>
      </c>
      <c r="AV208" s="98">
        <f t="shared" si="164"/>
        <v>2</v>
      </c>
      <c r="AW208" s="99" t="str">
        <f t="shared" si="165"/>
        <v>Organic</v>
      </c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</row>
    <row r="209" spans="1:69">
      <c r="A209" s="25">
        <v>3.92</v>
      </c>
      <c r="C209" s="89">
        <f t="shared" si="132"/>
        <v>-12.860736000000001</v>
      </c>
      <c r="D209" s="84">
        <f t="shared" si="133"/>
        <v>12.860736000000001</v>
      </c>
      <c r="E209" s="90">
        <v>0.2848</v>
      </c>
      <c r="F209" s="91">
        <f t="shared" si="134"/>
        <v>2.973312</v>
      </c>
      <c r="G209" s="80">
        <f t="shared" si="135"/>
        <v>3.1793975999999997</v>
      </c>
      <c r="H209" s="81">
        <f t="shared" si="173"/>
        <v>3.356967085714285</v>
      </c>
      <c r="I209" s="14">
        <v>18.7</v>
      </c>
      <c r="J209" s="92">
        <f t="shared" si="136"/>
        <v>0.19522799999999998</v>
      </c>
      <c r="K209" s="14">
        <v>98.7</v>
      </c>
      <c r="L209" s="78">
        <f t="shared" si="137"/>
        <v>1.0304279999999999</v>
      </c>
      <c r="M209" s="81">
        <f t="shared" si="138"/>
        <v>0.40125496320000004</v>
      </c>
      <c r="N209" s="14">
        <f t="shared" si="166"/>
        <v>115</v>
      </c>
      <c r="O209" s="78">
        <f t="shared" si="139"/>
        <v>0.64188852000000174</v>
      </c>
      <c r="P209" s="78">
        <f t="shared" si="140"/>
        <v>0.24063355679999976</v>
      </c>
      <c r="Q209" s="93">
        <f t="shared" si="141"/>
        <v>0.83737799639999932</v>
      </c>
      <c r="R209" s="80">
        <f t="shared" si="142"/>
        <v>3.4798887051982441</v>
      </c>
      <c r="S209" s="80">
        <f t="shared" si="143"/>
        <v>1529.137623701517</v>
      </c>
      <c r="T209" s="69">
        <f t="shared" si="144"/>
        <v>105.8787649919999</v>
      </c>
      <c r="U209" s="78">
        <f t="shared" si="145"/>
        <v>1.6205472926954148</v>
      </c>
      <c r="V209" s="69">
        <f t="shared" si="146"/>
        <v>101.12215106419387</v>
      </c>
      <c r="W209" s="80">
        <f t="shared" ca="1" si="147"/>
        <v>1.8185023594638441</v>
      </c>
      <c r="X209" s="80">
        <f t="shared" ca="1" si="148"/>
        <v>28.853565560157051</v>
      </c>
      <c r="Y209" s="94">
        <f t="shared" ca="1" si="149"/>
        <v>4.4995006952662077E-9</v>
      </c>
      <c r="Z209" s="80">
        <f t="shared" ca="1" si="150"/>
        <v>10.545117288479526</v>
      </c>
      <c r="AA209" s="80">
        <f t="shared" ca="1" si="151"/>
        <v>26.758330869181751</v>
      </c>
      <c r="AB209" s="80">
        <f t="shared" ca="1" si="152"/>
        <v>0.33341297081551347</v>
      </c>
      <c r="AC209" s="80">
        <f t="shared" si="153"/>
        <v>16.702941501661787</v>
      </c>
      <c r="AD209" s="69">
        <f t="shared" si="154"/>
        <v>298.53047999999973</v>
      </c>
      <c r="AE209" s="69">
        <f t="shared" si="174"/>
        <v>319.42100773109217</v>
      </c>
      <c r="AF209" s="69">
        <f t="shared" si="155"/>
        <v>317.93975999999998</v>
      </c>
      <c r="AG209" s="95">
        <f t="shared" si="175"/>
        <v>335.69670857142853</v>
      </c>
      <c r="AH209" s="93">
        <f t="shared" si="156"/>
        <v>13.869575561978344</v>
      </c>
      <c r="AI209" s="81">
        <f t="shared" si="157"/>
        <v>0.81130829214423261</v>
      </c>
      <c r="AJ209" s="80">
        <f t="shared" si="158"/>
        <v>3.0522216959999997</v>
      </c>
      <c r="AK209" s="80">
        <f t="shared" si="159"/>
        <v>10.545117288479528</v>
      </c>
      <c r="AL209" s="78">
        <f t="shared" ca="1" si="167"/>
        <v>1</v>
      </c>
      <c r="AM209" s="80">
        <f t="shared" ca="1" si="168"/>
        <v>10.545117288479526</v>
      </c>
      <c r="AN209" s="80">
        <f t="shared" si="169"/>
        <v>2.9994316981132072</v>
      </c>
      <c r="AO209" s="80">
        <f t="shared" si="170"/>
        <v>6.1404084849280887</v>
      </c>
      <c r="AP209" s="80">
        <f t="shared" si="171"/>
        <v>7.6936867552016857</v>
      </c>
      <c r="AQ209" s="80">
        <f t="shared" ca="1" si="172"/>
        <v>3.2285228685698302</v>
      </c>
      <c r="AR209" s="80">
        <f t="shared" si="160"/>
        <v>3.6042574733294499</v>
      </c>
      <c r="AS209" s="78">
        <f t="shared" si="161"/>
        <v>0.24794907799896443</v>
      </c>
      <c r="AT209" s="96">
        <f t="shared" ca="1" si="162"/>
        <v>3</v>
      </c>
      <c r="AU209" s="97" t="str">
        <f t="shared" ca="1" si="163"/>
        <v>Clay</v>
      </c>
      <c r="AV209" s="98">
        <f t="shared" si="164"/>
        <v>2</v>
      </c>
      <c r="AW209" s="99" t="str">
        <f t="shared" si="165"/>
        <v>Organic</v>
      </c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</row>
    <row r="210" spans="1:69">
      <c r="A210" s="25">
        <v>3.94</v>
      </c>
      <c r="C210" s="89">
        <f t="shared" si="132"/>
        <v>-12.926352</v>
      </c>
      <c r="D210" s="84">
        <f t="shared" si="133"/>
        <v>12.926352</v>
      </c>
      <c r="E210" s="90">
        <v>0.3054</v>
      </c>
      <c r="F210" s="91">
        <f t="shared" si="134"/>
        <v>3.1883759999999999</v>
      </c>
      <c r="G210" s="80">
        <f t="shared" si="135"/>
        <v>3.3961319999999997</v>
      </c>
      <c r="H210" s="81">
        <f t="shared" si="173"/>
        <v>3.4661993142857135</v>
      </c>
      <c r="I210" s="14">
        <v>16.600000000000001</v>
      </c>
      <c r="J210" s="92">
        <f t="shared" si="136"/>
        <v>0.17330400000000001</v>
      </c>
      <c r="K210" s="14">
        <v>99.5</v>
      </c>
      <c r="L210" s="78">
        <f t="shared" si="137"/>
        <v>1.03878</v>
      </c>
      <c r="M210" s="81">
        <f t="shared" si="138"/>
        <v>0.40330218239999999</v>
      </c>
      <c r="N210" s="14">
        <f t="shared" si="166"/>
        <v>115</v>
      </c>
      <c r="O210" s="78">
        <f t="shared" si="139"/>
        <v>0.6456614400000017</v>
      </c>
      <c r="P210" s="78">
        <f t="shared" si="140"/>
        <v>0.24235925759999971</v>
      </c>
      <c r="Q210" s="93">
        <f t="shared" si="141"/>
        <v>0.90765528479999935</v>
      </c>
      <c r="R210" s="80">
        <f t="shared" si="142"/>
        <v>3.7450819654598595</v>
      </c>
      <c r="S210" s="80">
        <f t="shared" si="143"/>
        <v>1867.1512011534969</v>
      </c>
      <c r="T210" s="69">
        <f t="shared" si="144"/>
        <v>106.63807334399986</v>
      </c>
      <c r="U210" s="78">
        <f t="shared" si="145"/>
        <v>1.609156817490712</v>
      </c>
      <c r="V210" s="69">
        <f t="shared" si="146"/>
        <v>100.41138541142043</v>
      </c>
      <c r="W210" s="80">
        <f t="shared" ca="1" si="147"/>
        <v>1.8437212351157151</v>
      </c>
      <c r="X210" s="80">
        <f t="shared" ca="1" si="148"/>
        <v>29.204421260297309</v>
      </c>
      <c r="Y210" s="94">
        <f t="shared" ca="1" si="149"/>
        <v>7.9010438791877965E-9</v>
      </c>
      <c r="Z210" s="80">
        <f t="shared" ca="1" si="150"/>
        <v>11.348733228666241</v>
      </c>
      <c r="AA210" s="80">
        <f t="shared" ca="1" si="151"/>
        <v>31.21435663874022</v>
      </c>
      <c r="AB210" s="80">
        <f t="shared" ca="1" si="152"/>
        <v>0.68296431174453243</v>
      </c>
      <c r="AC210" s="80">
        <f t="shared" si="153"/>
        <v>16.095811101440351</v>
      </c>
      <c r="AD210" s="69">
        <f t="shared" si="154"/>
        <v>323.58477176470564</v>
      </c>
      <c r="AE210" s="69">
        <f t="shared" si="174"/>
        <v>331.8279852100838</v>
      </c>
      <c r="AF210" s="69">
        <f t="shared" si="155"/>
        <v>339.61319999999995</v>
      </c>
      <c r="AG210" s="95">
        <f t="shared" si="175"/>
        <v>346.61993142857142</v>
      </c>
      <c r="AH210" s="93">
        <f t="shared" si="156"/>
        <v>15.41346119155358</v>
      </c>
      <c r="AI210" s="81">
        <f t="shared" si="157"/>
        <v>0.71507068356360659</v>
      </c>
      <c r="AJ210" s="80">
        <f t="shared" si="158"/>
        <v>3.2602867199999994</v>
      </c>
      <c r="AK210" s="80">
        <f t="shared" si="159"/>
        <v>11.348733228666241</v>
      </c>
      <c r="AL210" s="78">
        <f t="shared" ca="1" si="167"/>
        <v>1</v>
      </c>
      <c r="AM210" s="80">
        <f t="shared" ca="1" si="168"/>
        <v>11.348733228666241</v>
      </c>
      <c r="AN210" s="80">
        <f t="shared" si="169"/>
        <v>3.2038981132075466</v>
      </c>
      <c r="AO210" s="80">
        <f t="shared" si="170"/>
        <v>5.1029818628957893</v>
      </c>
      <c r="AP210" s="80">
        <f t="shared" si="171"/>
        <v>6.3008854746658391</v>
      </c>
      <c r="AQ210" s="80">
        <f t="shared" ca="1" si="172"/>
        <v>3.148088608557055</v>
      </c>
      <c r="AR210" s="80">
        <f t="shared" si="160"/>
        <v>3.5360580113640632</v>
      </c>
      <c r="AS210" s="78">
        <f t="shared" si="161"/>
        <v>0.23104330831303299</v>
      </c>
      <c r="AT210" s="96">
        <f t="shared" ca="1" si="162"/>
        <v>3</v>
      </c>
      <c r="AU210" s="97" t="str">
        <f t="shared" ca="1" si="163"/>
        <v>Clay</v>
      </c>
      <c r="AV210" s="98">
        <f t="shared" si="164"/>
        <v>3</v>
      </c>
      <c r="AW210" s="99" t="str">
        <f t="shared" si="165"/>
        <v>Clay</v>
      </c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</row>
    <row r="211" spans="1:69">
      <c r="A211" s="25">
        <v>3.96</v>
      </c>
      <c r="C211" s="89">
        <f t="shared" si="132"/>
        <v>-12.991968</v>
      </c>
      <c r="D211" s="84">
        <f t="shared" si="133"/>
        <v>12.991968</v>
      </c>
      <c r="E211" s="90">
        <v>0.32469999999999999</v>
      </c>
      <c r="F211" s="91">
        <f t="shared" si="134"/>
        <v>3.3898679999999999</v>
      </c>
      <c r="G211" s="80">
        <f t="shared" si="135"/>
        <v>3.5980415999999997</v>
      </c>
      <c r="H211" s="81">
        <f t="shared" si="173"/>
        <v>3.6324339428571428</v>
      </c>
      <c r="I211" s="14">
        <v>15</v>
      </c>
      <c r="J211" s="92">
        <f t="shared" si="136"/>
        <v>0.15659999999999999</v>
      </c>
      <c r="K211" s="14">
        <v>99.7</v>
      </c>
      <c r="L211" s="78">
        <f t="shared" si="137"/>
        <v>1.0408679999999999</v>
      </c>
      <c r="M211" s="81">
        <f t="shared" si="138"/>
        <v>0.40534940159999999</v>
      </c>
      <c r="N211" s="14">
        <f t="shared" si="166"/>
        <v>115</v>
      </c>
      <c r="O211" s="78">
        <f t="shared" si="139"/>
        <v>0.64943436000000176</v>
      </c>
      <c r="P211" s="78">
        <f t="shared" si="140"/>
        <v>0.24408495839999972</v>
      </c>
      <c r="Q211" s="93">
        <f t="shared" si="141"/>
        <v>0.97304038919999936</v>
      </c>
      <c r="R211" s="80">
        <f t="shared" si="142"/>
        <v>3.9864823935828424</v>
      </c>
      <c r="S211" s="80">
        <f t="shared" si="143"/>
        <v>2215.1658327698883</v>
      </c>
      <c r="T211" s="69">
        <f t="shared" si="144"/>
        <v>107.39738169599988</v>
      </c>
      <c r="U211" s="78">
        <f t="shared" si="145"/>
        <v>1.5995296193151742</v>
      </c>
      <c r="V211" s="69">
        <f t="shared" si="146"/>
        <v>99.810648245266876</v>
      </c>
      <c r="W211" s="80">
        <f t="shared" ca="1" si="147"/>
        <v>1.8688430749978791</v>
      </c>
      <c r="X211" s="80">
        <f t="shared" ca="1" si="148"/>
        <v>29.502835015294586</v>
      </c>
      <c r="Y211" s="94">
        <f t="shared" ca="1" si="149"/>
        <v>1.273289696124757E-8</v>
      </c>
      <c r="Z211" s="80">
        <f t="shared" ca="1" si="150"/>
        <v>12.080249677523765</v>
      </c>
      <c r="AA211" s="80">
        <f t="shared" ca="1" si="151"/>
        <v>35.619911660154216</v>
      </c>
      <c r="AB211" s="80">
        <f t="shared" ca="1" si="152"/>
        <v>1.2559698413653415</v>
      </c>
      <c r="AC211" s="80">
        <f t="shared" si="153"/>
        <v>15.576223811085407</v>
      </c>
      <c r="AD211" s="69">
        <f t="shared" si="154"/>
        <v>346.89496941176446</v>
      </c>
      <c r="AE211" s="69">
        <f t="shared" si="174"/>
        <v>350.94112739495773</v>
      </c>
      <c r="AF211" s="69">
        <f t="shared" si="155"/>
        <v>359.80415999999997</v>
      </c>
      <c r="AG211" s="95">
        <f t="shared" si="175"/>
        <v>363.24339428571426</v>
      </c>
      <c r="AH211" s="93">
        <f t="shared" si="156"/>
        <v>16.834849251924584</v>
      </c>
      <c r="AI211" s="81">
        <f t="shared" si="157"/>
        <v>0.64157988688253464</v>
      </c>
      <c r="AJ211" s="80">
        <f t="shared" si="158"/>
        <v>3.4541199359999997</v>
      </c>
      <c r="AK211" s="80">
        <f t="shared" si="159"/>
        <v>12.080249677523765</v>
      </c>
      <c r="AL211" s="78">
        <f t="shared" ca="1" si="167"/>
        <v>1</v>
      </c>
      <c r="AM211" s="80">
        <f t="shared" ca="1" si="168"/>
        <v>12.080249677523765</v>
      </c>
      <c r="AN211" s="80">
        <f t="shared" si="169"/>
        <v>3.3943788679245279</v>
      </c>
      <c r="AO211" s="80">
        <f t="shared" si="170"/>
        <v>4.3523676880222846</v>
      </c>
      <c r="AP211" s="80">
        <f t="shared" si="171"/>
        <v>5.3109820078987564</v>
      </c>
      <c r="AQ211" s="80">
        <f t="shared" ca="1" si="172"/>
        <v>3.0799166510105995</v>
      </c>
      <c r="AR211" s="80">
        <f t="shared" si="160"/>
        <v>3.4776415424805571</v>
      </c>
      <c r="AS211" s="78">
        <f t="shared" si="161"/>
        <v>0.21553179066331002</v>
      </c>
      <c r="AT211" s="96">
        <f t="shared" ca="1" si="162"/>
        <v>3</v>
      </c>
      <c r="AU211" s="97" t="str">
        <f t="shared" ca="1" si="163"/>
        <v>Clay</v>
      </c>
      <c r="AV211" s="98">
        <f t="shared" si="164"/>
        <v>3</v>
      </c>
      <c r="AW211" s="99" t="str">
        <f t="shared" si="165"/>
        <v>Clay</v>
      </c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</row>
    <row r="212" spans="1:69">
      <c r="A212" s="25">
        <v>3.98</v>
      </c>
      <c r="C212" s="89">
        <f t="shared" si="132"/>
        <v>-13.057584</v>
      </c>
      <c r="D212" s="84">
        <f t="shared" si="133"/>
        <v>13.057584</v>
      </c>
      <c r="E212" s="90">
        <v>0.33339999999999997</v>
      </c>
      <c r="F212" s="91">
        <f t="shared" si="134"/>
        <v>3.4806959999999996</v>
      </c>
      <c r="G212" s="80">
        <f t="shared" si="135"/>
        <v>3.6915839999999998</v>
      </c>
      <c r="H212" s="81">
        <f t="shared" si="173"/>
        <v>3.7824119999999999</v>
      </c>
      <c r="I212" s="14">
        <v>12.7</v>
      </c>
      <c r="J212" s="92">
        <f t="shared" si="136"/>
        <v>0.13258799999999998</v>
      </c>
      <c r="K212" s="14">
        <v>101</v>
      </c>
      <c r="L212" s="78">
        <f t="shared" si="137"/>
        <v>1.05444</v>
      </c>
      <c r="M212" s="81">
        <f t="shared" si="138"/>
        <v>0.4073966208</v>
      </c>
      <c r="N212" s="14">
        <f t="shared" si="166"/>
        <v>115</v>
      </c>
      <c r="O212" s="78">
        <f t="shared" si="139"/>
        <v>0.65320728000000183</v>
      </c>
      <c r="P212" s="78">
        <f t="shared" si="140"/>
        <v>0.24581065919999973</v>
      </c>
      <c r="Q212" s="93">
        <f t="shared" si="141"/>
        <v>1.0026643175999994</v>
      </c>
      <c r="R212" s="80">
        <f t="shared" si="142"/>
        <v>4.0790107347793993</v>
      </c>
      <c r="S212" s="80">
        <f t="shared" si="143"/>
        <v>2695.9912262488474</v>
      </c>
      <c r="T212" s="69">
        <f t="shared" si="144"/>
        <v>108.15669004799989</v>
      </c>
      <c r="U212" s="78">
        <f t="shared" si="145"/>
        <v>1.5810151757533317</v>
      </c>
      <c r="V212" s="69">
        <f t="shared" si="146"/>
        <v>98.655346967007901</v>
      </c>
      <c r="W212" s="80">
        <f t="shared" ca="1" si="147"/>
        <v>1.8430283053201093</v>
      </c>
      <c r="X212" s="80">
        <f t="shared" ca="1" si="148"/>
        <v>29.612449992163359</v>
      </c>
      <c r="Y212" s="94">
        <f t="shared" ca="1" si="149"/>
        <v>1.9516736972795526E-8</v>
      </c>
      <c r="Z212" s="80">
        <f t="shared" ca="1" si="150"/>
        <v>12.360638590240603</v>
      </c>
      <c r="AA212" s="80">
        <f t="shared" ca="1" si="151"/>
        <v>37.556276536920642</v>
      </c>
      <c r="AB212" s="80">
        <f t="shared" ca="1" si="152"/>
        <v>2.0297796115808833</v>
      </c>
      <c r="AC212" s="80">
        <f t="shared" si="153"/>
        <v>14.979038198423364</v>
      </c>
      <c r="AD212" s="69">
        <f t="shared" si="154"/>
        <v>357.45608470588212</v>
      </c>
      <c r="AE212" s="69">
        <f t="shared" si="174"/>
        <v>368.14173176470564</v>
      </c>
      <c r="AF212" s="69">
        <f t="shared" si="155"/>
        <v>369.15839999999997</v>
      </c>
      <c r="AG212" s="95">
        <f t="shared" si="175"/>
        <v>378.24119999999994</v>
      </c>
      <c r="AH212" s="93">
        <f t="shared" si="156"/>
        <v>18.489175873161717</v>
      </c>
      <c r="AI212" s="81">
        <f t="shared" si="157"/>
        <v>0.53939076698916455</v>
      </c>
      <c r="AJ212" s="80">
        <f t="shared" si="158"/>
        <v>3.5439206399999996</v>
      </c>
      <c r="AK212" s="80">
        <f t="shared" si="159"/>
        <v>12.360638590240603</v>
      </c>
      <c r="AL212" s="78">
        <f t="shared" ca="1" si="167"/>
        <v>1</v>
      </c>
      <c r="AM212" s="80">
        <f t="shared" ca="1" si="168"/>
        <v>12.360638590240603</v>
      </c>
      <c r="AN212" s="80">
        <f t="shared" si="169"/>
        <v>3.4826264150943391</v>
      </c>
      <c r="AO212" s="80">
        <f t="shared" si="170"/>
        <v>3.5916289592760178</v>
      </c>
      <c r="AP212" s="80">
        <f t="shared" si="171"/>
        <v>4.3637775107755594</v>
      </c>
      <c r="AQ212" s="80">
        <f t="shared" ca="1" si="172"/>
        <v>3.0189034982036711</v>
      </c>
      <c r="AR212" s="80">
        <f t="shared" si="160"/>
        <v>3.424235541938081</v>
      </c>
      <c r="AS212" s="78">
        <f t="shared" si="161"/>
        <v>0.2129569302387232</v>
      </c>
      <c r="AT212" s="96">
        <f t="shared" ca="1" si="162"/>
        <v>3</v>
      </c>
      <c r="AU212" s="97" t="str">
        <f t="shared" ca="1" si="163"/>
        <v>Clay</v>
      </c>
      <c r="AV212" s="98">
        <f t="shared" si="164"/>
        <v>3</v>
      </c>
      <c r="AW212" s="99" t="str">
        <f t="shared" si="165"/>
        <v>Clay</v>
      </c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</row>
    <row r="213" spans="1:69">
      <c r="A213" s="25">
        <v>4</v>
      </c>
      <c r="C213" s="89">
        <f t="shared" si="132"/>
        <v>-13.123200000000001</v>
      </c>
      <c r="D213" s="84">
        <f t="shared" si="133"/>
        <v>13.123200000000001</v>
      </c>
      <c r="E213" s="90">
        <v>0.36940000000000001</v>
      </c>
      <c r="F213" s="91">
        <f t="shared" si="134"/>
        <v>3.8565359999999997</v>
      </c>
      <c r="G213" s="80">
        <f t="shared" si="135"/>
        <v>4.0676327999999993</v>
      </c>
      <c r="H213" s="81">
        <f t="shared" si="173"/>
        <v>3.8659916571428568</v>
      </c>
      <c r="I213" s="14">
        <v>11.9</v>
      </c>
      <c r="J213" s="92">
        <f t="shared" si="136"/>
        <v>0.124236</v>
      </c>
      <c r="K213" s="14">
        <v>101.1</v>
      </c>
      <c r="L213" s="78">
        <f t="shared" si="137"/>
        <v>1.0554839999999999</v>
      </c>
      <c r="M213" s="81">
        <f t="shared" si="138"/>
        <v>0.40944384</v>
      </c>
      <c r="N213" s="14">
        <f t="shared" si="166"/>
        <v>115</v>
      </c>
      <c r="O213" s="78">
        <f t="shared" si="139"/>
        <v>0.6569802000000019</v>
      </c>
      <c r="P213" s="78">
        <f t="shared" si="140"/>
        <v>0.24753635999999973</v>
      </c>
      <c r="Q213" s="93">
        <f t="shared" si="141"/>
        <v>1.1255153579999992</v>
      </c>
      <c r="R213" s="80">
        <f t="shared" si="142"/>
        <v>4.5468688236346386</v>
      </c>
      <c r="S213" s="80">
        <f t="shared" si="143"/>
        <v>3229.7663081459741</v>
      </c>
      <c r="T213" s="69">
        <f t="shared" si="144"/>
        <v>108.91599839999988</v>
      </c>
      <c r="U213" s="78">
        <f t="shared" si="145"/>
        <v>1.5771774593816188</v>
      </c>
      <c r="V213" s="69">
        <f t="shared" si="146"/>
        <v>98.415873465413014</v>
      </c>
      <c r="W213" s="80">
        <f t="shared" ca="1" si="147"/>
        <v>1.9323340743091895</v>
      </c>
      <c r="X213" s="80">
        <f t="shared" ca="1" si="148"/>
        <v>30.010929332360618</v>
      </c>
      <c r="Y213" s="94">
        <f t="shared" ca="1" si="149"/>
        <v>3.3363932827159601E-8</v>
      </c>
      <c r="Z213" s="80">
        <f t="shared" ca="1" si="150"/>
        <v>13.435885772066479</v>
      </c>
      <c r="AA213" s="80">
        <f t="shared" ca="1" si="151"/>
        <v>45.82513874180151</v>
      </c>
      <c r="AB213" s="80">
        <f t="shared" ca="1" si="152"/>
        <v>4.2338958944586498</v>
      </c>
      <c r="AC213" s="80">
        <f t="shared" si="153"/>
        <v>14.429869821354105</v>
      </c>
      <c r="AD213" s="69">
        <f t="shared" si="154"/>
        <v>401.25324705882326</v>
      </c>
      <c r="AE213" s="69">
        <f t="shared" si="174"/>
        <v>377.5307596638653</v>
      </c>
      <c r="AF213" s="69">
        <f t="shared" si="155"/>
        <v>406.76327999999995</v>
      </c>
      <c r="AG213" s="95">
        <f t="shared" si="175"/>
        <v>386.59916571428568</v>
      </c>
      <c r="AH213" s="93">
        <f t="shared" si="156"/>
        <v>20.290635058767656</v>
      </c>
      <c r="AI213" s="81">
        <f t="shared" si="157"/>
        <v>0.50188990417407819</v>
      </c>
      <c r="AJ213" s="80">
        <f t="shared" si="158"/>
        <v>3.9049274879999993</v>
      </c>
      <c r="AK213" s="80">
        <f t="shared" si="159"/>
        <v>13.778390374650419</v>
      </c>
      <c r="AL213" s="78">
        <f t="shared" ca="1" si="167"/>
        <v>0.98269312060734548</v>
      </c>
      <c r="AM213" s="80">
        <f t="shared" ca="1" si="168"/>
        <v>13.435885772066479</v>
      </c>
      <c r="AN213" s="80">
        <f t="shared" si="169"/>
        <v>3.8373894339622634</v>
      </c>
      <c r="AO213" s="80">
        <f t="shared" si="170"/>
        <v>3.0542579949694582</v>
      </c>
      <c r="AP213" s="80">
        <f t="shared" si="171"/>
        <v>3.6425873453074664</v>
      </c>
      <c r="AQ213" s="80">
        <f t="shared" ca="1" si="172"/>
        <v>2.942301514989814</v>
      </c>
      <c r="AR213" s="80">
        <f t="shared" si="160"/>
        <v>3.351938609278867</v>
      </c>
      <c r="AS213" s="78">
        <f t="shared" si="161"/>
        <v>0.18941834181528788</v>
      </c>
      <c r="AT213" s="96">
        <f t="shared" ca="1" si="162"/>
        <v>4</v>
      </c>
      <c r="AU213" s="97" t="str">
        <f t="shared" ca="1" si="163"/>
        <v>Silt mxture</v>
      </c>
      <c r="AV213" s="98">
        <f t="shared" si="164"/>
        <v>3</v>
      </c>
      <c r="AW213" s="99" t="str">
        <f t="shared" si="165"/>
        <v>Clay</v>
      </c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</row>
    <row r="214" spans="1:69">
      <c r="A214" s="25">
        <v>4.0199999999999996</v>
      </c>
      <c r="C214" s="89">
        <f t="shared" si="132"/>
        <v>-13.188815999999999</v>
      </c>
      <c r="D214" s="84">
        <f t="shared" si="133"/>
        <v>13.188815999999999</v>
      </c>
      <c r="E214" s="90">
        <v>0.3931</v>
      </c>
      <c r="F214" s="91">
        <f t="shared" si="134"/>
        <v>4.1039639999999995</v>
      </c>
      <c r="G214" s="80">
        <f t="shared" si="135"/>
        <v>4.3152695999999997</v>
      </c>
      <c r="H214" s="81">
        <f t="shared" si="173"/>
        <v>3.8920021714285715</v>
      </c>
      <c r="I214" s="14">
        <v>12.9</v>
      </c>
      <c r="J214" s="92">
        <f t="shared" si="136"/>
        <v>0.13467599999999999</v>
      </c>
      <c r="K214" s="14">
        <v>101.2</v>
      </c>
      <c r="L214" s="78">
        <f t="shared" si="137"/>
        <v>1.0565279999999999</v>
      </c>
      <c r="M214" s="81">
        <f t="shared" si="138"/>
        <v>0.41149105919999995</v>
      </c>
      <c r="N214" s="14">
        <f t="shared" si="166"/>
        <v>115</v>
      </c>
      <c r="O214" s="78">
        <f t="shared" si="139"/>
        <v>0.66075312000000186</v>
      </c>
      <c r="P214" s="78">
        <f t="shared" si="140"/>
        <v>0.24926206079999969</v>
      </c>
      <c r="Q214" s="93">
        <f t="shared" si="141"/>
        <v>1.2059904383999993</v>
      </c>
      <c r="R214" s="80">
        <f t="shared" si="142"/>
        <v>4.8382430704833554</v>
      </c>
      <c r="S214" s="80">
        <f t="shared" si="143"/>
        <v>3192.425638525925</v>
      </c>
      <c r="T214" s="69">
        <f t="shared" si="144"/>
        <v>109.67530675199987</v>
      </c>
      <c r="U214" s="78">
        <f t="shared" si="145"/>
        <v>1.5889489589675487</v>
      </c>
      <c r="V214" s="69">
        <f t="shared" si="146"/>
        <v>99.150415039575037</v>
      </c>
      <c r="W214" s="80">
        <f t="shared" ca="1" si="147"/>
        <v>2.0294864321570678</v>
      </c>
      <c r="X214" s="80">
        <f t="shared" ca="1" si="148"/>
        <v>30.267995390054221</v>
      </c>
      <c r="Y214" s="94">
        <f t="shared" ca="1" si="149"/>
        <v>3.7183736220549346E-8</v>
      </c>
      <c r="Z214" s="80">
        <f t="shared" ca="1" si="150"/>
        <v>14</v>
      </c>
      <c r="AA214" s="80">
        <f t="shared" ca="1" si="151"/>
        <v>51.163230719999973</v>
      </c>
      <c r="AB214" s="80">
        <f t="shared" ca="1" si="152"/>
        <v>5.2682955930930078</v>
      </c>
      <c r="AC214" s="80">
        <f t="shared" si="153"/>
        <v>14.465221990065825</v>
      </c>
      <c r="AD214" s="69">
        <f t="shared" si="154"/>
        <v>429.94311529411743</v>
      </c>
      <c r="AE214" s="69">
        <f t="shared" si="174"/>
        <v>380.14694722689046</v>
      </c>
      <c r="AF214" s="69">
        <f t="shared" si="155"/>
        <v>431.52695999999997</v>
      </c>
      <c r="AG214" s="95">
        <f t="shared" si="175"/>
        <v>389.20021714285713</v>
      </c>
      <c r="AH214" s="93">
        <f t="shared" si="156"/>
        <v>20.376242636368733</v>
      </c>
      <c r="AI214" s="81">
        <f t="shared" si="157"/>
        <v>0.54029883074769214</v>
      </c>
      <c r="AJ214" s="80">
        <f t="shared" si="158"/>
        <v>4.142658816</v>
      </c>
      <c r="AK214" s="80">
        <f t="shared" si="159"/>
        <v>14.661342637828351</v>
      </c>
      <c r="AL214" s="78">
        <f t="shared" ca="1" si="167"/>
        <v>0.97687456270953943</v>
      </c>
      <c r="AM214" s="80">
        <f t="shared" ca="1" si="168"/>
        <v>14.178684686968074</v>
      </c>
      <c r="AN214" s="80">
        <f t="shared" si="169"/>
        <v>4.0710090566037733</v>
      </c>
      <c r="AO214" s="80">
        <f t="shared" si="170"/>
        <v>3.120917404557991</v>
      </c>
      <c r="AP214" s="80">
        <f t="shared" si="171"/>
        <v>3.6851933966377972</v>
      </c>
      <c r="AQ214" s="80">
        <f t="shared" ca="1" si="172"/>
        <v>2.9268160586146483</v>
      </c>
      <c r="AR214" s="80">
        <f t="shared" si="160"/>
        <v>3.3346765923653829</v>
      </c>
      <c r="AS214" s="78">
        <f t="shared" si="161"/>
        <v>0.17650404487983054</v>
      </c>
      <c r="AT214" s="96">
        <f t="shared" ca="1" si="162"/>
        <v>4</v>
      </c>
      <c r="AU214" s="97" t="str">
        <f t="shared" ca="1" si="163"/>
        <v>Silt mxture</v>
      </c>
      <c r="AV214" s="98">
        <f t="shared" si="164"/>
        <v>3</v>
      </c>
      <c r="AW214" s="99" t="str">
        <f t="shared" si="165"/>
        <v>Clay</v>
      </c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</row>
    <row r="215" spans="1:69">
      <c r="A215" s="25">
        <v>4.04</v>
      </c>
      <c r="C215" s="89">
        <f t="shared" si="132"/>
        <v>-13.254432000000001</v>
      </c>
      <c r="D215" s="84">
        <f t="shared" si="133"/>
        <v>13.254432000000001</v>
      </c>
      <c r="E215" s="90">
        <v>0.38500000000000001</v>
      </c>
      <c r="F215" s="91">
        <f t="shared" si="134"/>
        <v>4.0194000000000001</v>
      </c>
      <c r="G215" s="80">
        <f t="shared" si="135"/>
        <v>4.2288264</v>
      </c>
      <c r="H215" s="81">
        <f t="shared" si="173"/>
        <v>3.8534934857142855</v>
      </c>
      <c r="I215" s="14">
        <v>15.5</v>
      </c>
      <c r="J215" s="92">
        <f t="shared" si="136"/>
        <v>0.16181999999999999</v>
      </c>
      <c r="K215" s="14">
        <v>100.3</v>
      </c>
      <c r="L215" s="78">
        <f t="shared" si="137"/>
        <v>1.047132</v>
      </c>
      <c r="M215" s="81">
        <f t="shared" si="138"/>
        <v>0.41353827840000001</v>
      </c>
      <c r="N215" s="14">
        <f t="shared" si="166"/>
        <v>115</v>
      </c>
      <c r="O215" s="78">
        <f t="shared" si="139"/>
        <v>0.66452604000000193</v>
      </c>
      <c r="P215" s="78">
        <f t="shared" si="140"/>
        <v>0.25098776159999975</v>
      </c>
      <c r="Q215" s="93">
        <f t="shared" si="141"/>
        <v>1.1762191187999995</v>
      </c>
      <c r="R215" s="80">
        <f t="shared" si="142"/>
        <v>4.6863604476243141</v>
      </c>
      <c r="S215" s="80">
        <f t="shared" si="143"/>
        <v>2591.3326790115366</v>
      </c>
      <c r="T215" s="69">
        <f t="shared" si="144"/>
        <v>110.43461510399989</v>
      </c>
      <c r="U215" s="78">
        <f t="shared" si="145"/>
        <v>1.6096883687840307</v>
      </c>
      <c r="V215" s="69">
        <f t="shared" si="146"/>
        <v>100.44455421212351</v>
      </c>
      <c r="W215" s="80">
        <f t="shared" ca="1" si="147"/>
        <v>2.0629205448906669</v>
      </c>
      <c r="X215" s="80">
        <f t="shared" ca="1" si="148"/>
        <v>30.26480090639442</v>
      </c>
      <c r="Y215" s="94">
        <f t="shared" ca="1" si="149"/>
        <v>2.5057301819118358E-8</v>
      </c>
      <c r="Z215" s="80">
        <f t="shared" ca="1" si="150"/>
        <v>14</v>
      </c>
      <c r="AA215" s="80">
        <f t="shared" ca="1" si="151"/>
        <v>49.900205039999975</v>
      </c>
      <c r="AB215" s="80">
        <f t="shared" ca="1" si="152"/>
        <v>3.4625478420641649</v>
      </c>
      <c r="AC215" s="80">
        <f t="shared" si="153"/>
        <v>15.099405316598332</v>
      </c>
      <c r="AD215" s="69">
        <f t="shared" si="154"/>
        <v>419.32945411764683</v>
      </c>
      <c r="AE215" s="69">
        <f t="shared" si="174"/>
        <v>375.17264067226864</v>
      </c>
      <c r="AF215" s="69">
        <f t="shared" si="155"/>
        <v>422.88263999999998</v>
      </c>
      <c r="AG215" s="95">
        <f t="shared" si="175"/>
        <v>385.34934857142849</v>
      </c>
      <c r="AH215" s="93">
        <f t="shared" si="156"/>
        <v>18.407615119964575</v>
      </c>
      <c r="AI215" s="81">
        <f t="shared" si="157"/>
        <v>0.64473263145751791</v>
      </c>
      <c r="AJ215" s="80">
        <f t="shared" si="158"/>
        <v>4.0596733440000001</v>
      </c>
      <c r="AK215" s="80">
        <f t="shared" si="159"/>
        <v>14.201092265528223</v>
      </c>
      <c r="AL215" s="78">
        <f t="shared" ca="1" si="167"/>
        <v>0.99843969159811974</v>
      </c>
      <c r="AM215" s="80">
        <f t="shared" ca="1" si="168"/>
        <v>14.169206736747864</v>
      </c>
      <c r="AN215" s="80">
        <f t="shared" si="169"/>
        <v>3.9894588679245282</v>
      </c>
      <c r="AO215" s="80">
        <f t="shared" si="170"/>
        <v>3.826593591072927</v>
      </c>
      <c r="AP215" s="80">
        <f t="shared" si="171"/>
        <v>4.5400214251304032</v>
      </c>
      <c r="AQ215" s="80">
        <f t="shared" ca="1" si="172"/>
        <v>2.9832037959045392</v>
      </c>
      <c r="AR215" s="80">
        <f t="shared" si="160"/>
        <v>3.3884785457673896</v>
      </c>
      <c r="AS215" s="78">
        <f t="shared" si="161"/>
        <v>0.17776103515585884</v>
      </c>
      <c r="AT215" s="96">
        <f t="shared" ca="1" si="162"/>
        <v>3</v>
      </c>
      <c r="AU215" s="97" t="str">
        <f t="shared" ca="1" si="163"/>
        <v>Clay</v>
      </c>
      <c r="AV215" s="98">
        <f t="shared" si="164"/>
        <v>3</v>
      </c>
      <c r="AW215" s="99" t="str">
        <f t="shared" si="165"/>
        <v>Clay</v>
      </c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</row>
    <row r="216" spans="1:69">
      <c r="A216" s="25">
        <v>4.0599999999999996</v>
      </c>
      <c r="C216" s="89">
        <f t="shared" si="132"/>
        <v>-13.320048</v>
      </c>
      <c r="D216" s="84">
        <f t="shared" si="133"/>
        <v>13.320048</v>
      </c>
      <c r="E216" s="90">
        <v>0.34079999999999999</v>
      </c>
      <c r="F216" s="91">
        <f t="shared" si="134"/>
        <v>3.5579519999999998</v>
      </c>
      <c r="G216" s="80">
        <f t="shared" si="135"/>
        <v>3.7644551999999996</v>
      </c>
      <c r="H216" s="81">
        <f t="shared" si="173"/>
        <v>3.7728966857142856</v>
      </c>
      <c r="I216" s="14">
        <v>17.7</v>
      </c>
      <c r="J216" s="92">
        <f t="shared" si="136"/>
        <v>0.18478799999999998</v>
      </c>
      <c r="K216" s="14">
        <v>98.9</v>
      </c>
      <c r="L216" s="78">
        <f t="shared" si="137"/>
        <v>1.032516</v>
      </c>
      <c r="M216" s="81">
        <f t="shared" si="138"/>
        <v>0.41558549759999996</v>
      </c>
      <c r="N216" s="14">
        <f t="shared" si="166"/>
        <v>115</v>
      </c>
      <c r="O216" s="78">
        <f t="shared" si="139"/>
        <v>0.66829896000000188</v>
      </c>
      <c r="P216" s="78">
        <f t="shared" si="140"/>
        <v>0.2527134623999997</v>
      </c>
      <c r="Q216" s="93">
        <f t="shared" si="141"/>
        <v>1.0217315591999994</v>
      </c>
      <c r="R216" s="80">
        <f t="shared" si="142"/>
        <v>4.0430436491063668</v>
      </c>
      <c r="S216" s="80">
        <f t="shared" si="143"/>
        <v>1971.1976713537535</v>
      </c>
      <c r="T216" s="69">
        <f t="shared" si="144"/>
        <v>111.19392345599987</v>
      </c>
      <c r="U216" s="78">
        <f t="shared" si="145"/>
        <v>1.6207049970375615</v>
      </c>
      <c r="V216" s="69">
        <f t="shared" si="146"/>
        <v>101.13199181514383</v>
      </c>
      <c r="W216" s="80">
        <f t="shared" ca="1" si="147"/>
        <v>1.9905485040546593</v>
      </c>
      <c r="X216" s="80">
        <f t="shared" ca="1" si="148"/>
        <v>29.57013939184862</v>
      </c>
      <c r="Y216" s="94">
        <f t="shared" ca="1" si="149"/>
        <v>1.049884021288142E-8</v>
      </c>
      <c r="Z216" s="80">
        <f t="shared" ca="1" si="150"/>
        <v>12.251647421534445</v>
      </c>
      <c r="AA216" s="80">
        <f t="shared" ca="1" si="151"/>
        <v>37.933014614463758</v>
      </c>
      <c r="AB216" s="80">
        <f t="shared" ca="1" si="152"/>
        <v>1.1028535178681098</v>
      </c>
      <c r="AC216" s="80">
        <f t="shared" si="153"/>
        <v>15.930956277940641</v>
      </c>
      <c r="AD216" s="69">
        <f t="shared" si="154"/>
        <v>364.25367529411739</v>
      </c>
      <c r="AE216" s="69">
        <f t="shared" si="174"/>
        <v>365.24679126050393</v>
      </c>
      <c r="AF216" s="69">
        <f t="shared" si="155"/>
        <v>376.44551999999993</v>
      </c>
      <c r="AG216" s="95">
        <f t="shared" si="175"/>
        <v>377.28966857142859</v>
      </c>
      <c r="AH216" s="93">
        <f t="shared" si="156"/>
        <v>15.880246450057541</v>
      </c>
      <c r="AI216" s="81">
        <f t="shared" si="157"/>
        <v>0.73121549697069166</v>
      </c>
      <c r="AJ216" s="80">
        <f t="shared" si="158"/>
        <v>3.6138769919999993</v>
      </c>
      <c r="AK216" s="80">
        <f t="shared" si="159"/>
        <v>12.251647421534443</v>
      </c>
      <c r="AL216" s="78">
        <f t="shared" ca="1" si="167"/>
        <v>1</v>
      </c>
      <c r="AM216" s="80">
        <f t="shared" ca="1" si="168"/>
        <v>12.251647421534445</v>
      </c>
      <c r="AN216" s="80">
        <f t="shared" si="169"/>
        <v>3.5513728301886784</v>
      </c>
      <c r="AO216" s="80">
        <f t="shared" si="170"/>
        <v>4.9087581119307782</v>
      </c>
      <c r="AP216" s="80">
        <f t="shared" si="171"/>
        <v>5.9683034600346945</v>
      </c>
      <c r="AQ216" s="80">
        <f t="shared" ca="1" si="172"/>
        <v>3.1074778018704201</v>
      </c>
      <c r="AR216" s="80">
        <f t="shared" si="160"/>
        <v>3.4893980184697782</v>
      </c>
      <c r="AS216" s="78">
        <f t="shared" si="161"/>
        <v>0.19925690261677506</v>
      </c>
      <c r="AT216" s="96">
        <f t="shared" ca="1" si="162"/>
        <v>3</v>
      </c>
      <c r="AU216" s="97" t="str">
        <f t="shared" ca="1" si="163"/>
        <v>Clay</v>
      </c>
      <c r="AV216" s="98">
        <f t="shared" si="164"/>
        <v>3</v>
      </c>
      <c r="AW216" s="99" t="str">
        <f t="shared" si="165"/>
        <v>Clay</v>
      </c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</row>
    <row r="217" spans="1:69">
      <c r="A217" s="25">
        <v>4.08</v>
      </c>
      <c r="C217" s="89">
        <f t="shared" si="132"/>
        <v>-13.385664</v>
      </c>
      <c r="D217" s="84">
        <f t="shared" si="133"/>
        <v>13.385664</v>
      </c>
      <c r="E217" s="90">
        <v>0.32340000000000002</v>
      </c>
      <c r="F217" s="91">
        <f t="shared" si="134"/>
        <v>3.376296</v>
      </c>
      <c r="G217" s="80">
        <f t="shared" si="135"/>
        <v>3.5782056</v>
      </c>
      <c r="H217" s="81">
        <f t="shared" si="173"/>
        <v>3.6015613714285712</v>
      </c>
      <c r="I217" s="14">
        <v>21.6</v>
      </c>
      <c r="J217" s="92">
        <f t="shared" si="136"/>
        <v>0.22550400000000001</v>
      </c>
      <c r="K217" s="14">
        <v>96.7</v>
      </c>
      <c r="L217" s="78">
        <f t="shared" si="137"/>
        <v>1.0095479999999999</v>
      </c>
      <c r="M217" s="81">
        <f t="shared" si="138"/>
        <v>0.41763271679999997</v>
      </c>
      <c r="N217" s="14">
        <f t="shared" si="166"/>
        <v>115</v>
      </c>
      <c r="O217" s="78">
        <f t="shared" si="139"/>
        <v>0.67207188000000195</v>
      </c>
      <c r="P217" s="78">
        <f t="shared" si="140"/>
        <v>0.25443916319999971</v>
      </c>
      <c r="Q217" s="93">
        <f t="shared" si="141"/>
        <v>0.95902412759999933</v>
      </c>
      <c r="R217" s="80">
        <f t="shared" si="142"/>
        <v>3.7691686906161008</v>
      </c>
      <c r="S217" s="80">
        <f t="shared" si="143"/>
        <v>1516.1508651992076</v>
      </c>
      <c r="T217" s="69">
        <f t="shared" si="144"/>
        <v>111.95323180799987</v>
      </c>
      <c r="U217" s="78">
        <f t="shared" si="145"/>
        <v>1.6420714121508015</v>
      </c>
      <c r="V217" s="69">
        <f t="shared" si="146"/>
        <v>102.46525611821001</v>
      </c>
      <c r="W217" s="80">
        <f t="shared" ca="1" si="147"/>
        <v>2.0152969627464747</v>
      </c>
      <c r="X217" s="80">
        <f t="shared" ca="1" si="148"/>
        <v>29.23504798528333</v>
      </c>
      <c r="Y217" s="94">
        <f t="shared" ca="1" si="149"/>
        <v>5.3139458103214122E-9</v>
      </c>
      <c r="Z217" s="80">
        <f t="shared" ca="1" si="150"/>
        <v>11.421723304897275</v>
      </c>
      <c r="AA217" s="80">
        <f t="shared" ca="1" si="151"/>
        <v>33.193055236871793</v>
      </c>
      <c r="AB217" s="80">
        <f t="shared" ca="1" si="152"/>
        <v>0.48845380654451653</v>
      </c>
      <c r="AC217" s="80">
        <f t="shared" si="153"/>
        <v>16.728870593351598</v>
      </c>
      <c r="AD217" s="69">
        <f t="shared" si="154"/>
        <v>341.89808470588213</v>
      </c>
      <c r="AE217" s="69">
        <f t="shared" si="174"/>
        <v>344.64582252100814</v>
      </c>
      <c r="AF217" s="69">
        <f t="shared" si="155"/>
        <v>357.82056</v>
      </c>
      <c r="AG217" s="95">
        <f t="shared" si="175"/>
        <v>360.15613714285712</v>
      </c>
      <c r="AH217" s="93">
        <f t="shared" si="156"/>
        <v>13.764709295716974</v>
      </c>
      <c r="AI217" s="81">
        <f t="shared" si="157"/>
        <v>0.88627865759307078</v>
      </c>
      <c r="AJ217" s="80">
        <f t="shared" si="158"/>
        <v>3.4350773759999997</v>
      </c>
      <c r="AK217" s="80">
        <f t="shared" si="159"/>
        <v>11.421723304897275</v>
      </c>
      <c r="AL217" s="78">
        <f t="shared" ca="1" si="167"/>
        <v>1</v>
      </c>
      <c r="AM217" s="80">
        <f t="shared" ca="1" si="168"/>
        <v>11.421723304897275</v>
      </c>
      <c r="AN217" s="80">
        <f t="shared" si="169"/>
        <v>3.3756656603773583</v>
      </c>
      <c r="AO217" s="80">
        <f t="shared" si="170"/>
        <v>6.302153235688861</v>
      </c>
      <c r="AP217" s="80">
        <f t="shared" si="171"/>
        <v>7.7595878829691349</v>
      </c>
      <c r="AQ217" s="80">
        <f t="shared" ca="1" si="172"/>
        <v>3.2047555007866282</v>
      </c>
      <c r="AR217" s="80">
        <f t="shared" si="160"/>
        <v>3.5681346558588407</v>
      </c>
      <c r="AS217" s="78">
        <f t="shared" si="161"/>
        <v>0.20367792408396138</v>
      </c>
      <c r="AT217" s="96">
        <f t="shared" ca="1" si="162"/>
        <v>3</v>
      </c>
      <c r="AU217" s="97" t="str">
        <f t="shared" ca="1" si="163"/>
        <v>Clay</v>
      </c>
      <c r="AV217" s="98">
        <f t="shared" si="164"/>
        <v>3</v>
      </c>
      <c r="AW217" s="99" t="str">
        <f t="shared" si="165"/>
        <v>Clay</v>
      </c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</row>
    <row r="218" spans="1:69">
      <c r="A218" s="25">
        <v>4.0999999999999996</v>
      </c>
      <c r="C218" s="89">
        <f t="shared" si="132"/>
        <v>-13.451279999999999</v>
      </c>
      <c r="D218" s="84">
        <f t="shared" si="133"/>
        <v>13.451279999999999</v>
      </c>
      <c r="E218" s="90">
        <v>0.29980000000000001</v>
      </c>
      <c r="F218" s="91">
        <f t="shared" si="134"/>
        <v>3.129912</v>
      </c>
      <c r="G218" s="80">
        <f t="shared" si="135"/>
        <v>3.3284807999999999</v>
      </c>
      <c r="H218" s="81">
        <f t="shared" si="173"/>
        <v>3.3720305142857145</v>
      </c>
      <c r="I218" s="14">
        <v>23.3</v>
      </c>
      <c r="J218" s="92">
        <f t="shared" si="136"/>
        <v>0.243252</v>
      </c>
      <c r="K218" s="14">
        <v>95.1</v>
      </c>
      <c r="L218" s="78">
        <f t="shared" si="137"/>
        <v>0.99284399999999995</v>
      </c>
      <c r="M218" s="81">
        <f t="shared" si="138"/>
        <v>0.41967993599999992</v>
      </c>
      <c r="N218" s="14">
        <f t="shared" si="166"/>
        <v>115</v>
      </c>
      <c r="O218" s="78">
        <f t="shared" si="139"/>
        <v>0.67584480000000191</v>
      </c>
      <c r="P218" s="78">
        <f t="shared" si="140"/>
        <v>0.25616486399999966</v>
      </c>
      <c r="Q218" s="93">
        <f t="shared" si="141"/>
        <v>0.87536987999999938</v>
      </c>
      <c r="R218" s="80">
        <f t="shared" si="142"/>
        <v>3.4172129086368401</v>
      </c>
      <c r="S218" s="80">
        <f t="shared" si="143"/>
        <v>1282.9280890985956</v>
      </c>
      <c r="T218" s="69">
        <f t="shared" si="144"/>
        <v>112.71254015999985</v>
      </c>
      <c r="U218" s="78">
        <f t="shared" si="145"/>
        <v>1.6481272668716513</v>
      </c>
      <c r="V218" s="69">
        <f t="shared" si="146"/>
        <v>102.84314145279104</v>
      </c>
      <c r="W218" s="80">
        <f t="shared" ca="1" si="147"/>
        <v>1.9743784050838964</v>
      </c>
      <c r="X218" s="80">
        <f t="shared" ca="1" si="148"/>
        <v>28.76673908215983</v>
      </c>
      <c r="Y218" s="94">
        <f t="shared" ca="1" si="149"/>
        <v>3.1324377481308453E-9</v>
      </c>
      <c r="Z218" s="80">
        <f t="shared" ca="1" si="150"/>
        <v>10.355190632232848</v>
      </c>
      <c r="AA218" s="80">
        <f t="shared" ca="1" si="151"/>
        <v>27.468551457923592</v>
      </c>
      <c r="AB218" s="80">
        <f t="shared" ca="1" si="152"/>
        <v>0.23827438377214455</v>
      </c>
      <c r="AC218" s="80">
        <f t="shared" si="153"/>
        <v>17.23665132263223</v>
      </c>
      <c r="AD218" s="69">
        <f t="shared" si="154"/>
        <v>312.07482352941156</v>
      </c>
      <c r="AE218" s="69">
        <f t="shared" si="174"/>
        <v>317.19831932773087</v>
      </c>
      <c r="AF218" s="69">
        <f t="shared" si="155"/>
        <v>332.84807999999998</v>
      </c>
      <c r="AG218" s="95">
        <f t="shared" si="175"/>
        <v>337.20305142857143</v>
      </c>
      <c r="AH218" s="93">
        <f t="shared" si="156"/>
        <v>12.568100984737388</v>
      </c>
      <c r="AI218" s="81">
        <f t="shared" si="157"/>
        <v>0.94959158801731813</v>
      </c>
      <c r="AJ218" s="80">
        <f t="shared" si="158"/>
        <v>3.1953415679999999</v>
      </c>
      <c r="AK218" s="80">
        <f t="shared" si="159"/>
        <v>10.355190632232848</v>
      </c>
      <c r="AL218" s="78">
        <f t="shared" ca="1" si="167"/>
        <v>1</v>
      </c>
      <c r="AM218" s="80">
        <f t="shared" ca="1" si="168"/>
        <v>10.355190632232848</v>
      </c>
      <c r="AN218" s="80">
        <f t="shared" si="169"/>
        <v>3.1400762264150939</v>
      </c>
      <c r="AO218" s="80">
        <f t="shared" si="170"/>
        <v>7.3081989837525878</v>
      </c>
      <c r="AP218" s="80">
        <f t="shared" si="171"/>
        <v>9.1701990020492889</v>
      </c>
      <c r="AQ218" s="80">
        <f t="shared" ca="1" si="172"/>
        <v>3.2846652516959369</v>
      </c>
      <c r="AR218" s="80">
        <f t="shared" si="160"/>
        <v>3.6306129317467186</v>
      </c>
      <c r="AS218" s="78">
        <f t="shared" si="161"/>
        <v>0.21607339416339083</v>
      </c>
      <c r="AT218" s="96">
        <f t="shared" ca="1" si="162"/>
        <v>3</v>
      </c>
      <c r="AU218" s="97" t="str">
        <f t="shared" ca="1" si="163"/>
        <v>Clay</v>
      </c>
      <c r="AV218" s="98">
        <f t="shared" si="164"/>
        <v>2</v>
      </c>
      <c r="AW218" s="99" t="str">
        <f t="shared" si="165"/>
        <v>Organic</v>
      </c>
      <c r="AX218" s="78"/>
      <c r="AY218" s="78"/>
      <c r="AZ218" s="78"/>
      <c r="BA218" s="78"/>
      <c r="BB218" s="78"/>
      <c r="BC218" s="78"/>
      <c r="BD218" s="78"/>
      <c r="BE218" s="78"/>
      <c r="BF218" s="78"/>
      <c r="BG218" s="78"/>
      <c r="BH218" s="78"/>
      <c r="BI218" s="78"/>
      <c r="BJ218" s="78"/>
      <c r="BK218" s="78"/>
      <c r="BL218" s="78"/>
      <c r="BM218" s="78"/>
      <c r="BN218" s="78"/>
      <c r="BO218" s="78"/>
      <c r="BP218" s="78"/>
      <c r="BQ218" s="78"/>
    </row>
    <row r="219" spans="1:69">
      <c r="A219" s="25">
        <v>4.12</v>
      </c>
      <c r="C219" s="89">
        <f t="shared" si="132"/>
        <v>-13.516896000000001</v>
      </c>
      <c r="D219" s="84">
        <f t="shared" si="133"/>
        <v>13.516896000000001</v>
      </c>
      <c r="E219" s="90">
        <v>0.28050000000000003</v>
      </c>
      <c r="F219" s="91">
        <f t="shared" si="134"/>
        <v>2.92842</v>
      </c>
      <c r="G219" s="80">
        <f t="shared" si="135"/>
        <v>3.1274063999999999</v>
      </c>
      <c r="H219" s="81">
        <f t="shared" si="173"/>
        <v>3.1467054857142855</v>
      </c>
      <c r="I219" s="14">
        <v>25.5</v>
      </c>
      <c r="J219" s="92">
        <f t="shared" si="136"/>
        <v>0.26622000000000001</v>
      </c>
      <c r="K219" s="14">
        <v>95.3</v>
      </c>
      <c r="L219" s="78">
        <f t="shared" si="137"/>
        <v>0.99493199999999993</v>
      </c>
      <c r="M219" s="81">
        <f t="shared" si="138"/>
        <v>0.42172715520000004</v>
      </c>
      <c r="N219" s="14">
        <f t="shared" si="166"/>
        <v>115</v>
      </c>
      <c r="O219" s="78">
        <f t="shared" si="139"/>
        <v>0.67961772000000198</v>
      </c>
      <c r="P219" s="78">
        <f t="shared" si="140"/>
        <v>0.25789056479999972</v>
      </c>
      <c r="Q219" s="93">
        <f t="shared" si="141"/>
        <v>0.80777026439999933</v>
      </c>
      <c r="R219" s="80">
        <f t="shared" si="142"/>
        <v>3.1322210838789095</v>
      </c>
      <c r="S219" s="80">
        <f t="shared" si="143"/>
        <v>1081.718649325855</v>
      </c>
      <c r="T219" s="69">
        <f t="shared" si="144"/>
        <v>113.47184851199987</v>
      </c>
      <c r="U219" s="78">
        <f t="shared" si="145"/>
        <v>1.6562714607140001</v>
      </c>
      <c r="V219" s="69">
        <f t="shared" si="146"/>
        <v>103.35133914855361</v>
      </c>
      <c r="W219" s="80">
        <f t="shared" ca="1" si="147"/>
        <v>1.9509042475864427</v>
      </c>
      <c r="X219" s="80">
        <f t="shared" ca="1" si="148"/>
        <v>28.350723155906216</v>
      </c>
      <c r="Y219" s="94">
        <f t="shared" ca="1" si="149"/>
        <v>2.4520796286227748E-9</v>
      </c>
      <c r="Z219" s="80">
        <f t="shared" ca="1" si="150"/>
        <v>9.4915790420573014</v>
      </c>
      <c r="AA219" s="80">
        <f t="shared" ca="1" si="151"/>
        <v>23.233379734473086</v>
      </c>
      <c r="AB219" s="80">
        <f t="shared" ca="1" si="152"/>
        <v>0.15776334595650093</v>
      </c>
      <c r="AC219" s="80">
        <f t="shared" si="153"/>
        <v>17.755267299541643</v>
      </c>
      <c r="AD219" s="69">
        <f t="shared" si="154"/>
        <v>287.97513882352916</v>
      </c>
      <c r="AE219" s="69">
        <f t="shared" si="174"/>
        <v>290.24561949579805</v>
      </c>
      <c r="AF219" s="69">
        <f t="shared" si="155"/>
        <v>312.74063999999998</v>
      </c>
      <c r="AG219" s="95">
        <f t="shared" si="175"/>
        <v>314.67054857142858</v>
      </c>
      <c r="AH219" s="93">
        <f t="shared" si="156"/>
        <v>11.450154576547769</v>
      </c>
      <c r="AI219" s="81">
        <f t="shared" si="157"/>
        <v>1.0322983324591963</v>
      </c>
      <c r="AJ219" s="80">
        <f t="shared" si="158"/>
        <v>3.002310144</v>
      </c>
      <c r="AK219" s="80">
        <f t="shared" si="159"/>
        <v>9.4915790420573014</v>
      </c>
      <c r="AL219" s="78">
        <f t="shared" ca="1" si="167"/>
        <v>1</v>
      </c>
      <c r="AM219" s="80">
        <f t="shared" ca="1" si="168"/>
        <v>9.4915790420573014</v>
      </c>
      <c r="AN219" s="80">
        <f t="shared" si="169"/>
        <v>2.9503833962264148</v>
      </c>
      <c r="AO219" s="80">
        <f t="shared" si="170"/>
        <v>8.5124849779676861</v>
      </c>
      <c r="AP219" s="80">
        <f t="shared" si="171"/>
        <v>10.875938849427159</v>
      </c>
      <c r="AQ219" s="80">
        <f t="shared" ca="1" si="172"/>
        <v>3.3622914411640021</v>
      </c>
      <c r="AR219" s="80">
        <f t="shared" si="160"/>
        <v>3.6909987303828187</v>
      </c>
      <c r="AS219" s="78">
        <f t="shared" si="161"/>
        <v>0.23417252048081227</v>
      </c>
      <c r="AT219" s="96">
        <f t="shared" ca="1" si="162"/>
        <v>3</v>
      </c>
      <c r="AU219" s="97" t="str">
        <f t="shared" ca="1" si="163"/>
        <v>Clay</v>
      </c>
      <c r="AV219" s="98">
        <f t="shared" si="164"/>
        <v>2</v>
      </c>
      <c r="AW219" s="99" t="str">
        <f t="shared" si="165"/>
        <v>Organic</v>
      </c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/>
      <c r="BP219" s="78"/>
      <c r="BQ219" s="78"/>
    </row>
    <row r="220" spans="1:69">
      <c r="A220" s="25">
        <v>4.1399999999999997</v>
      </c>
      <c r="C220" s="89">
        <f t="shared" si="132"/>
        <v>-13.582511999999999</v>
      </c>
      <c r="D220" s="84">
        <f t="shared" si="133"/>
        <v>13.582511999999999</v>
      </c>
      <c r="E220" s="90">
        <v>0.25559999999999999</v>
      </c>
      <c r="F220" s="91">
        <f t="shared" si="134"/>
        <v>2.6684639999999997</v>
      </c>
      <c r="G220" s="80">
        <f t="shared" si="135"/>
        <v>2.8682855999999997</v>
      </c>
      <c r="H220" s="81">
        <f t="shared" si="173"/>
        <v>2.9841696</v>
      </c>
      <c r="I220" s="14">
        <v>25.4</v>
      </c>
      <c r="J220" s="92">
        <f t="shared" si="136"/>
        <v>0.26517599999999997</v>
      </c>
      <c r="K220" s="14">
        <v>95.7</v>
      </c>
      <c r="L220" s="78">
        <f t="shared" si="137"/>
        <v>0.999108</v>
      </c>
      <c r="M220" s="81">
        <f t="shared" si="138"/>
        <v>0.42377437439999999</v>
      </c>
      <c r="N220" s="14">
        <f t="shared" si="166"/>
        <v>115</v>
      </c>
      <c r="O220" s="78">
        <f t="shared" si="139"/>
        <v>0.68339064000000194</v>
      </c>
      <c r="P220" s="78">
        <f t="shared" si="140"/>
        <v>0.25961626559999967</v>
      </c>
      <c r="Q220" s="93">
        <f t="shared" si="141"/>
        <v>0.7210153367999993</v>
      </c>
      <c r="R220" s="80">
        <f t="shared" si="142"/>
        <v>2.7772348359362589</v>
      </c>
      <c r="S220" s="80">
        <f t="shared" si="143"/>
        <v>969.34287372293386</v>
      </c>
      <c r="T220" s="69">
        <f t="shared" si="144"/>
        <v>114.23115686399986</v>
      </c>
      <c r="U220" s="78">
        <f t="shared" si="145"/>
        <v>1.6524301419639342</v>
      </c>
      <c r="V220" s="69">
        <f t="shared" si="146"/>
        <v>103.11164085854949</v>
      </c>
      <c r="W220" s="80">
        <f t="shared" ca="1" si="147"/>
        <v>1.8732237296063745</v>
      </c>
      <c r="X220" s="80">
        <f t="shared" ca="1" si="148"/>
        <v>27.776085306918542</v>
      </c>
      <c r="Y220" s="94">
        <f t="shared" ca="1" si="149"/>
        <v>1.9619065629192456E-9</v>
      </c>
      <c r="Z220" s="80">
        <f t="shared" ca="1" si="150"/>
        <v>8.4158631392007841</v>
      </c>
      <c r="AA220" s="80">
        <f t="shared" ca="1" si="151"/>
        <v>18.387776956889553</v>
      </c>
      <c r="AB220" s="80">
        <f t="shared" ca="1" si="152"/>
        <v>9.9900277723985229E-2</v>
      </c>
      <c r="AC220" s="80">
        <f t="shared" si="153"/>
        <v>18.088725566930254</v>
      </c>
      <c r="AD220" s="69">
        <f t="shared" si="154"/>
        <v>257.04646588235266</v>
      </c>
      <c r="AE220" s="69">
        <f t="shared" si="174"/>
        <v>270.67987764705856</v>
      </c>
      <c r="AF220" s="69">
        <f t="shared" si="155"/>
        <v>286.82855999999998</v>
      </c>
      <c r="AG220" s="95">
        <f t="shared" si="175"/>
        <v>298.41696000000002</v>
      </c>
      <c r="AH220" s="93">
        <f t="shared" si="156"/>
        <v>10.88784299263434</v>
      </c>
      <c r="AI220" s="81">
        <f t="shared" si="157"/>
        <v>1.0214152005736281</v>
      </c>
      <c r="AJ220" s="80">
        <f t="shared" si="158"/>
        <v>2.7535541759999997</v>
      </c>
      <c r="AK220" s="80">
        <f t="shared" si="159"/>
        <v>8.4158631392007841</v>
      </c>
      <c r="AL220" s="78">
        <f t="shared" ca="1" si="167"/>
        <v>1</v>
      </c>
      <c r="AM220" s="80">
        <f t="shared" ca="1" si="168"/>
        <v>8.4158631392007841</v>
      </c>
      <c r="AN220" s="80">
        <f t="shared" si="169"/>
        <v>2.7059298113207544</v>
      </c>
      <c r="AO220" s="80">
        <f t="shared" si="170"/>
        <v>9.2451044624008141</v>
      </c>
      <c r="AP220" s="80">
        <f t="shared" si="171"/>
        <v>12.136784827404254</v>
      </c>
      <c r="AQ220" s="80">
        <f t="shared" ca="1" si="172"/>
        <v>3.4329894333820659</v>
      </c>
      <c r="AR220" s="80">
        <f t="shared" si="160"/>
        <v>3.7424231958577461</v>
      </c>
      <c r="AS220" s="78">
        <f t="shared" si="161"/>
        <v>0.26332324259652312</v>
      </c>
      <c r="AT220" s="96">
        <f t="shared" ca="1" si="162"/>
        <v>3</v>
      </c>
      <c r="AU220" s="97" t="str">
        <f t="shared" ca="1" si="163"/>
        <v>Clay</v>
      </c>
      <c r="AV220" s="98">
        <f t="shared" si="164"/>
        <v>2</v>
      </c>
      <c r="AW220" s="99" t="str">
        <f t="shared" si="165"/>
        <v>Organic</v>
      </c>
      <c r="AX220" s="78"/>
      <c r="AY220" s="78"/>
      <c r="AZ220" s="78"/>
      <c r="BA220" s="78"/>
      <c r="BB220" s="78"/>
      <c r="BC220" s="78"/>
      <c r="BD220" s="78"/>
      <c r="BE220" s="78"/>
      <c r="BF220" s="78"/>
      <c r="BG220" s="78"/>
      <c r="BH220" s="78"/>
      <c r="BI220" s="78"/>
      <c r="BJ220" s="78"/>
      <c r="BK220" s="78"/>
      <c r="BL220" s="78"/>
      <c r="BM220" s="78"/>
      <c r="BN220" s="78"/>
      <c r="BO220" s="78"/>
      <c r="BP220" s="78"/>
      <c r="BQ220" s="78"/>
    </row>
    <row r="221" spans="1:69">
      <c r="A221" s="25">
        <v>4.16</v>
      </c>
      <c r="C221" s="89">
        <f t="shared" si="132"/>
        <v>-13.648128000000002</v>
      </c>
      <c r="D221" s="84">
        <f t="shared" si="133"/>
        <v>13.648128000000002</v>
      </c>
      <c r="E221" s="90">
        <v>0.24010000000000001</v>
      </c>
      <c r="F221" s="91">
        <f t="shared" si="134"/>
        <v>2.5066440000000001</v>
      </c>
      <c r="G221" s="80">
        <f t="shared" si="135"/>
        <v>2.7085536000000001</v>
      </c>
      <c r="H221" s="81">
        <f t="shared" si="173"/>
        <v>2.8550118857142857</v>
      </c>
      <c r="I221" s="14">
        <v>23.1</v>
      </c>
      <c r="J221" s="92">
        <f t="shared" si="136"/>
        <v>0.24116400000000002</v>
      </c>
      <c r="K221" s="14">
        <v>96.7</v>
      </c>
      <c r="L221" s="78">
        <f t="shared" si="137"/>
        <v>1.0095479999999999</v>
      </c>
      <c r="M221" s="81">
        <f t="shared" si="138"/>
        <v>0.42582159360000005</v>
      </c>
      <c r="N221" s="14">
        <f t="shared" si="166"/>
        <v>115</v>
      </c>
      <c r="O221" s="78">
        <f t="shared" si="139"/>
        <v>0.687163560000002</v>
      </c>
      <c r="P221" s="78">
        <f t="shared" si="140"/>
        <v>0.26134196639999974</v>
      </c>
      <c r="Q221" s="93">
        <f t="shared" si="141"/>
        <v>0.66705871319999943</v>
      </c>
      <c r="R221" s="80">
        <f t="shared" si="142"/>
        <v>2.5524362672737588</v>
      </c>
      <c r="S221" s="80">
        <f t="shared" si="143"/>
        <v>986.09491027340823</v>
      </c>
      <c r="T221" s="69">
        <f t="shared" si="144"/>
        <v>114.99046521599989</v>
      </c>
      <c r="U221" s="78">
        <f t="shared" si="145"/>
        <v>1.6390606268052519</v>
      </c>
      <c r="V221" s="69">
        <f t="shared" si="146"/>
        <v>102.27738311264771</v>
      </c>
      <c r="W221" s="80">
        <f t="shared" ca="1" si="147"/>
        <v>1.7946917305327164</v>
      </c>
      <c r="X221" s="80">
        <f t="shared" ca="1" si="148"/>
        <v>27.372850636523914</v>
      </c>
      <c r="Y221" s="94">
        <f t="shared" ca="1" si="149"/>
        <v>1.8285694897800434E-9</v>
      </c>
      <c r="Z221" s="80">
        <f t="shared" ca="1" si="150"/>
        <v>7.7346553553750272</v>
      </c>
      <c r="AA221" s="80">
        <f t="shared" ca="1" si="151"/>
        <v>15.634755298187727</v>
      </c>
      <c r="AB221" s="80">
        <f t="shared" ca="1" si="152"/>
        <v>7.9170193435688208E-2</v>
      </c>
      <c r="AC221" s="80">
        <f t="shared" si="153"/>
        <v>18.036636499620172</v>
      </c>
      <c r="AD221" s="69">
        <f t="shared" si="154"/>
        <v>237.81059294117625</v>
      </c>
      <c r="AE221" s="69">
        <f t="shared" si="174"/>
        <v>255.04097949579804</v>
      </c>
      <c r="AF221" s="69">
        <f t="shared" si="155"/>
        <v>270.85536000000002</v>
      </c>
      <c r="AG221" s="95">
        <f t="shared" si="175"/>
        <v>285.50118857142854</v>
      </c>
      <c r="AH221" s="93">
        <f t="shared" si="156"/>
        <v>11.134327086121457</v>
      </c>
      <c r="AI221" s="81">
        <f t="shared" si="157"/>
        <v>0.92279094445506649</v>
      </c>
      <c r="AJ221" s="80">
        <f t="shared" si="158"/>
        <v>2.6002114559999998</v>
      </c>
      <c r="AK221" s="80">
        <f t="shared" si="159"/>
        <v>7.7346553553750264</v>
      </c>
      <c r="AL221" s="78">
        <f t="shared" ca="1" si="167"/>
        <v>1</v>
      </c>
      <c r="AM221" s="80">
        <f t="shared" ca="1" si="168"/>
        <v>7.7346553553750272</v>
      </c>
      <c r="AN221" s="80">
        <f t="shared" si="169"/>
        <v>2.555239245283019</v>
      </c>
      <c r="AO221" s="80">
        <f t="shared" si="170"/>
        <v>8.9037927844588349</v>
      </c>
      <c r="AP221" s="80">
        <f t="shared" si="171"/>
        <v>11.930601973283702</v>
      </c>
      <c r="AQ221" s="80">
        <f t="shared" ca="1" si="172"/>
        <v>3.4553010033215785</v>
      </c>
      <c r="AR221" s="80">
        <f t="shared" si="160"/>
        <v>3.7531828181804228</v>
      </c>
      <c r="AS221" s="78">
        <f t="shared" si="161"/>
        <v>0.2887747514576654</v>
      </c>
      <c r="AT221" s="96">
        <f t="shared" ca="1" si="162"/>
        <v>3</v>
      </c>
      <c r="AU221" s="97" t="str">
        <f t="shared" ca="1" si="163"/>
        <v>Clay</v>
      </c>
      <c r="AV221" s="98">
        <f t="shared" si="164"/>
        <v>2</v>
      </c>
      <c r="AW221" s="99" t="str">
        <f t="shared" si="165"/>
        <v>Organic</v>
      </c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/>
      <c r="BP221" s="78"/>
      <c r="BQ221" s="78"/>
    </row>
    <row r="222" spans="1:69">
      <c r="A222" s="25">
        <v>4.18</v>
      </c>
      <c r="C222" s="89">
        <f t="shared" si="132"/>
        <v>-13.713744</v>
      </c>
      <c r="D222" s="84">
        <f t="shared" si="133"/>
        <v>13.713744</v>
      </c>
      <c r="E222" s="90">
        <v>0.23449999999999999</v>
      </c>
      <c r="F222" s="91">
        <f t="shared" si="134"/>
        <v>2.4481799999999998</v>
      </c>
      <c r="G222" s="80">
        <f t="shared" si="135"/>
        <v>2.6515511999999997</v>
      </c>
      <c r="H222" s="81">
        <f t="shared" si="173"/>
        <v>2.7849445714285714</v>
      </c>
      <c r="I222" s="14">
        <v>19.7</v>
      </c>
      <c r="J222" s="92">
        <f t="shared" si="136"/>
        <v>0.20566799999999999</v>
      </c>
      <c r="K222" s="14">
        <v>97.4</v>
      </c>
      <c r="L222" s="78">
        <f t="shared" si="137"/>
        <v>1.016856</v>
      </c>
      <c r="M222" s="81">
        <f t="shared" si="138"/>
        <v>0.4278688128</v>
      </c>
      <c r="N222" s="14">
        <f t="shared" si="166"/>
        <v>115</v>
      </c>
      <c r="O222" s="78">
        <f t="shared" si="139"/>
        <v>0.69093648000000196</v>
      </c>
      <c r="P222" s="78">
        <f t="shared" si="140"/>
        <v>0.26306766719999969</v>
      </c>
      <c r="Q222" s="93">
        <f t="shared" si="141"/>
        <v>0.64700285759999931</v>
      </c>
      <c r="R222" s="80">
        <f t="shared" si="142"/>
        <v>2.4594541187310157</v>
      </c>
      <c r="S222" s="80">
        <f t="shared" si="143"/>
        <v>1121.5189299945416</v>
      </c>
      <c r="T222" s="69">
        <f t="shared" si="144"/>
        <v>115.74977356799987</v>
      </c>
      <c r="U222" s="78">
        <f t="shared" si="145"/>
        <v>1.6195599057853491</v>
      </c>
      <c r="V222" s="69">
        <f t="shared" si="146"/>
        <v>101.06053812100578</v>
      </c>
      <c r="W222" s="80">
        <f t="shared" ca="1" si="147"/>
        <v>1.7289918879374178</v>
      </c>
      <c r="X222" s="80">
        <f t="shared" ca="1" si="148"/>
        <v>27.195572638328166</v>
      </c>
      <c r="Y222" s="94">
        <f t="shared" ca="1" si="149"/>
        <v>1.97677736898344E-9</v>
      </c>
      <c r="Z222" s="80">
        <f t="shared" ca="1" si="150"/>
        <v>7.4528912688818654</v>
      </c>
      <c r="AA222" s="80">
        <f t="shared" ca="1" si="151"/>
        <v>14.612248328329246</v>
      </c>
      <c r="AB222" s="80">
        <f t="shared" ca="1" si="152"/>
        <v>7.9989678845743442E-2</v>
      </c>
      <c r="AC222" s="80">
        <f t="shared" si="153"/>
        <v>17.645421261272773</v>
      </c>
      <c r="AD222" s="69">
        <f t="shared" si="154"/>
        <v>230.66055529411739</v>
      </c>
      <c r="AE222" s="69">
        <f t="shared" si="174"/>
        <v>246.35389310924344</v>
      </c>
      <c r="AF222" s="69">
        <f t="shared" si="155"/>
        <v>265.15512000000001</v>
      </c>
      <c r="AG222" s="95">
        <f t="shared" si="175"/>
        <v>278.49445714285713</v>
      </c>
      <c r="AH222" s="93">
        <f t="shared" si="156"/>
        <v>12.021499989437622</v>
      </c>
      <c r="AI222" s="81">
        <f t="shared" si="157"/>
        <v>0.78180645378832869</v>
      </c>
      <c r="AJ222" s="80">
        <f t="shared" si="158"/>
        <v>2.5454891519999996</v>
      </c>
      <c r="AK222" s="80">
        <f t="shared" si="159"/>
        <v>7.4528912688818645</v>
      </c>
      <c r="AL222" s="78">
        <f t="shared" ca="1" si="167"/>
        <v>1</v>
      </c>
      <c r="AM222" s="80">
        <f t="shared" ca="1" si="168"/>
        <v>7.4528912688818654</v>
      </c>
      <c r="AN222" s="80">
        <f t="shared" si="169"/>
        <v>2.5014633962264146</v>
      </c>
      <c r="AO222" s="80">
        <f t="shared" si="170"/>
        <v>7.7565162611229237</v>
      </c>
      <c r="AP222" s="80">
        <f t="shared" si="171"/>
        <v>10.489975307336275</v>
      </c>
      <c r="AQ222" s="80">
        <f t="shared" ca="1" si="172"/>
        <v>3.4305956812287555</v>
      </c>
      <c r="AR222" s="80">
        <f t="shared" si="160"/>
        <v>3.7264842388129953</v>
      </c>
      <c r="AS222" s="78">
        <f t="shared" si="161"/>
        <v>0.30040944872636716</v>
      </c>
      <c r="AT222" s="96">
        <f t="shared" ca="1" si="162"/>
        <v>3</v>
      </c>
      <c r="AU222" s="97" t="str">
        <f t="shared" ca="1" si="163"/>
        <v>Clay</v>
      </c>
      <c r="AV222" s="98">
        <f t="shared" si="164"/>
        <v>2</v>
      </c>
      <c r="AW222" s="99" t="str">
        <f t="shared" si="165"/>
        <v>Organic</v>
      </c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78"/>
      <c r="BJ222" s="78"/>
      <c r="BK222" s="78"/>
      <c r="BL222" s="78"/>
      <c r="BM222" s="78"/>
      <c r="BN222" s="78"/>
      <c r="BO222" s="78"/>
      <c r="BP222" s="78"/>
      <c r="BQ222" s="78"/>
    </row>
    <row r="223" spans="1:69">
      <c r="A223" s="25">
        <v>4.2</v>
      </c>
      <c r="C223" s="89">
        <f t="shared" si="132"/>
        <v>-13.77936</v>
      </c>
      <c r="D223" s="84">
        <f t="shared" si="133"/>
        <v>13.77936</v>
      </c>
      <c r="E223" s="90">
        <v>0.23200000000000001</v>
      </c>
      <c r="F223" s="91">
        <f t="shared" si="134"/>
        <v>2.4220799999999998</v>
      </c>
      <c r="G223" s="80">
        <f t="shared" si="135"/>
        <v>2.6267039999999997</v>
      </c>
      <c r="H223" s="81">
        <f t="shared" si="173"/>
        <v>2.7512681142857147</v>
      </c>
      <c r="I223" s="14">
        <v>17.399999999999999</v>
      </c>
      <c r="J223" s="92">
        <f t="shared" si="136"/>
        <v>0.18165599999999998</v>
      </c>
      <c r="K223" s="14">
        <v>98</v>
      </c>
      <c r="L223" s="78">
        <f t="shared" si="137"/>
        <v>1.02312</v>
      </c>
      <c r="M223" s="81">
        <f t="shared" si="138"/>
        <v>0.429916032</v>
      </c>
      <c r="N223" s="14">
        <f t="shared" si="166"/>
        <v>115</v>
      </c>
      <c r="O223" s="78">
        <f t="shared" si="139"/>
        <v>0.69470940000000203</v>
      </c>
      <c r="P223" s="78">
        <f t="shared" si="140"/>
        <v>0.2647933679999997</v>
      </c>
      <c r="Q223" s="93">
        <f t="shared" si="141"/>
        <v>0.63755821799999923</v>
      </c>
      <c r="R223" s="80">
        <f t="shared" si="142"/>
        <v>2.4077575009355972</v>
      </c>
      <c r="S223" s="80">
        <f t="shared" si="143"/>
        <v>1251.2302503244646</v>
      </c>
      <c r="T223" s="69">
        <f t="shared" si="144"/>
        <v>116.50908191999987</v>
      </c>
      <c r="U223" s="78">
        <f t="shared" si="145"/>
        <v>1.6046343223704231</v>
      </c>
      <c r="V223" s="69">
        <f t="shared" si="146"/>
        <v>100.1291817159144</v>
      </c>
      <c r="W223" s="80">
        <f t="shared" ca="1" si="147"/>
        <v>1.6865508126733026</v>
      </c>
      <c r="X223" s="80">
        <f t="shared" ca="1" si="148"/>
        <v>27.094086850851127</v>
      </c>
      <c r="Y223" s="94">
        <f t="shared" ca="1" si="149"/>
        <v>2.1309077660498811E-9</v>
      </c>
      <c r="Z223" s="80">
        <f t="shared" ca="1" si="150"/>
        <v>7.2962348513199906</v>
      </c>
      <c r="AA223" s="80">
        <f t="shared" ca="1" si="151"/>
        <v>14.096286333082007</v>
      </c>
      <c r="AB223" s="80">
        <f t="shared" ca="1" si="152"/>
        <v>8.3181838208198536E-2</v>
      </c>
      <c r="AC223" s="80">
        <f t="shared" si="153"/>
        <v>17.312706871163407</v>
      </c>
      <c r="AD223" s="69">
        <f t="shared" si="154"/>
        <v>227.29348235294091</v>
      </c>
      <c r="AE223" s="69">
        <f t="shared" si="174"/>
        <v>241.94808403361321</v>
      </c>
      <c r="AF223" s="69">
        <f t="shared" si="155"/>
        <v>262.67039999999997</v>
      </c>
      <c r="AG223" s="95">
        <f t="shared" si="175"/>
        <v>275.12681142857139</v>
      </c>
      <c r="AH223" s="93">
        <f t="shared" si="156"/>
        <v>12.755060144885837</v>
      </c>
      <c r="AI223" s="81">
        <f t="shared" si="157"/>
        <v>0.68602926641274564</v>
      </c>
      <c r="AJ223" s="80">
        <f t="shared" si="158"/>
        <v>2.5216358399999996</v>
      </c>
      <c r="AK223" s="80">
        <f t="shared" si="159"/>
        <v>7.2962348513199915</v>
      </c>
      <c r="AL223" s="78">
        <f t="shared" ca="1" si="167"/>
        <v>1</v>
      </c>
      <c r="AM223" s="80">
        <f t="shared" ca="1" si="168"/>
        <v>7.2962348513199906</v>
      </c>
      <c r="AN223" s="80">
        <f t="shared" si="169"/>
        <v>2.4780226415094337</v>
      </c>
      <c r="AO223" s="80">
        <f t="shared" si="170"/>
        <v>6.9157392686804462</v>
      </c>
      <c r="AP223" s="80">
        <f t="shared" si="171"/>
        <v>9.402510752359257</v>
      </c>
      <c r="AQ223" s="80">
        <f t="shared" ca="1" si="172"/>
        <v>3.406795030320946</v>
      </c>
      <c r="AR223" s="80">
        <f t="shared" si="160"/>
        <v>3.701899984390701</v>
      </c>
      <c r="AS223" s="78">
        <f t="shared" si="161"/>
        <v>0.30704224949697106</v>
      </c>
      <c r="AT223" s="96">
        <f t="shared" ca="1" si="162"/>
        <v>3</v>
      </c>
      <c r="AU223" s="97" t="str">
        <f t="shared" ca="1" si="163"/>
        <v>Clay</v>
      </c>
      <c r="AV223" s="98">
        <f t="shared" si="164"/>
        <v>2</v>
      </c>
      <c r="AW223" s="99" t="str">
        <f t="shared" si="165"/>
        <v>Organic</v>
      </c>
      <c r="AX223" s="78"/>
      <c r="AY223" s="78"/>
      <c r="AZ223" s="78"/>
      <c r="BA223" s="78"/>
      <c r="BB223" s="78"/>
      <c r="BC223" s="78"/>
      <c r="BD223" s="78"/>
      <c r="BE223" s="78"/>
      <c r="BF223" s="78"/>
      <c r="BG223" s="78"/>
      <c r="BH223" s="78"/>
      <c r="BI223" s="78"/>
      <c r="BJ223" s="78"/>
      <c r="BK223" s="78"/>
      <c r="BL223" s="78"/>
      <c r="BM223" s="78"/>
      <c r="BN223" s="78"/>
      <c r="BO223" s="78"/>
      <c r="BP223" s="78"/>
      <c r="BQ223" s="78"/>
    </row>
    <row r="224" spans="1:69">
      <c r="A224" s="25">
        <v>4.22</v>
      </c>
      <c r="C224" s="89">
        <f t="shared" si="132"/>
        <v>-13.844975999999999</v>
      </c>
      <c r="D224" s="84">
        <f t="shared" si="133"/>
        <v>13.844975999999999</v>
      </c>
      <c r="E224" s="90">
        <v>0.23630000000000001</v>
      </c>
      <c r="F224" s="91">
        <f t="shared" si="134"/>
        <v>2.4669720000000002</v>
      </c>
      <c r="G224" s="80">
        <f t="shared" si="135"/>
        <v>2.6741016000000002</v>
      </c>
      <c r="H224" s="81">
        <f t="shared" si="173"/>
        <v>2.7711935999999997</v>
      </c>
      <c r="I224" s="14">
        <v>13.2</v>
      </c>
      <c r="J224" s="92">
        <f t="shared" si="136"/>
        <v>0.13780799999999999</v>
      </c>
      <c r="K224" s="14">
        <v>99.2</v>
      </c>
      <c r="L224" s="78">
        <f t="shared" si="137"/>
        <v>1.0356479999999999</v>
      </c>
      <c r="M224" s="81">
        <f t="shared" si="138"/>
        <v>0.43196325119999995</v>
      </c>
      <c r="N224" s="14">
        <f t="shared" si="166"/>
        <v>115</v>
      </c>
      <c r="O224" s="78">
        <f t="shared" si="139"/>
        <v>0.69848232000000199</v>
      </c>
      <c r="P224" s="78">
        <f t="shared" si="140"/>
        <v>0.26651906879999965</v>
      </c>
      <c r="Q224" s="93">
        <f t="shared" si="141"/>
        <v>0.65195436239999949</v>
      </c>
      <c r="R224" s="80">
        <f t="shared" si="142"/>
        <v>2.4461828016112306</v>
      </c>
      <c r="S224" s="80">
        <f t="shared" si="143"/>
        <v>1686.5914725346761</v>
      </c>
      <c r="T224" s="69">
        <f t="shared" si="144"/>
        <v>117.26839027199983</v>
      </c>
      <c r="U224" s="78">
        <f t="shared" si="145"/>
        <v>1.572939995916993</v>
      </c>
      <c r="V224" s="69">
        <f t="shared" si="146"/>
        <v>98.15145574522036</v>
      </c>
      <c r="W224" s="80">
        <f t="shared" ca="1" si="147"/>
        <v>1.6223655179101553</v>
      </c>
      <c r="X224" s="80">
        <f t="shared" ca="1" si="148"/>
        <v>27.169724654296601</v>
      </c>
      <c r="Y224" s="94">
        <f t="shared" ca="1" si="149"/>
        <v>2.8072922814988669E-9</v>
      </c>
      <c r="Z224" s="80">
        <f t="shared" ca="1" si="150"/>
        <v>7.4126751563976683</v>
      </c>
      <c r="AA224" s="80">
        <f t="shared" ca="1" si="151"/>
        <v>14.644623955356236</v>
      </c>
      <c r="AB224" s="80">
        <f t="shared" ca="1" si="152"/>
        <v>0.11384789481782298</v>
      </c>
      <c r="AC224" s="80">
        <f t="shared" si="153"/>
        <v>16.404998218679864</v>
      </c>
      <c r="AD224" s="69">
        <f t="shared" si="154"/>
        <v>232.42579764705863</v>
      </c>
      <c r="AE224" s="69">
        <f t="shared" si="174"/>
        <v>243.84838588235269</v>
      </c>
      <c r="AF224" s="69">
        <f t="shared" si="155"/>
        <v>267.41016000000002</v>
      </c>
      <c r="AG224" s="95">
        <f t="shared" si="175"/>
        <v>277.11936000000003</v>
      </c>
      <c r="AH224" s="93">
        <f t="shared" si="156"/>
        <v>14.668664033847543</v>
      </c>
      <c r="AI224" s="81">
        <f t="shared" si="157"/>
        <v>0.51706619200074355</v>
      </c>
      <c r="AJ224" s="80">
        <f t="shared" si="158"/>
        <v>2.5671375360000002</v>
      </c>
      <c r="AK224" s="80">
        <f t="shared" si="159"/>
        <v>7.4126751563976683</v>
      </c>
      <c r="AL224" s="78">
        <f t="shared" ca="1" si="167"/>
        <v>1</v>
      </c>
      <c r="AM224" s="80">
        <f t="shared" ca="1" si="168"/>
        <v>7.4126751563976683</v>
      </c>
      <c r="AN224" s="80">
        <f t="shared" si="169"/>
        <v>2.5227373584905659</v>
      </c>
      <c r="AO224" s="80">
        <f t="shared" si="170"/>
        <v>5.1534317170297488</v>
      </c>
      <c r="AP224" s="80">
        <f t="shared" si="171"/>
        <v>6.9754330399124322</v>
      </c>
      <c r="AQ224" s="80">
        <f t="shared" ca="1" si="172"/>
        <v>3.3194059942427319</v>
      </c>
      <c r="AR224" s="80">
        <f t="shared" si="160"/>
        <v>3.6257973155491547</v>
      </c>
      <c r="AS224" s="78">
        <f t="shared" si="161"/>
        <v>0.30556735040569172</v>
      </c>
      <c r="AT224" s="96">
        <f t="shared" ca="1" si="162"/>
        <v>3</v>
      </c>
      <c r="AU224" s="97" t="str">
        <f t="shared" ca="1" si="163"/>
        <v>Clay</v>
      </c>
      <c r="AV224" s="98">
        <f t="shared" si="164"/>
        <v>2</v>
      </c>
      <c r="AW224" s="99" t="str">
        <f t="shared" si="165"/>
        <v>Organic</v>
      </c>
      <c r="AX224" s="78"/>
      <c r="AY224" s="78"/>
      <c r="AZ224" s="78"/>
      <c r="BA224" s="78"/>
      <c r="BB224" s="78"/>
      <c r="BC224" s="78"/>
      <c r="BD224" s="78"/>
      <c r="BE224" s="78"/>
      <c r="BF224" s="78"/>
      <c r="BG224" s="78"/>
      <c r="BH224" s="78"/>
      <c r="BI224" s="78"/>
      <c r="BJ224" s="78"/>
      <c r="BK224" s="78"/>
      <c r="BL224" s="78"/>
      <c r="BM224" s="78"/>
      <c r="BN224" s="78"/>
      <c r="BO224" s="78"/>
      <c r="BP224" s="78"/>
      <c r="BQ224" s="78"/>
    </row>
    <row r="225" spans="1:69">
      <c r="A225" s="25">
        <v>4.24</v>
      </c>
      <c r="C225" s="89">
        <f t="shared" si="132"/>
        <v>-13.910592000000001</v>
      </c>
      <c r="D225" s="84">
        <f t="shared" si="133"/>
        <v>13.910592000000001</v>
      </c>
      <c r="E225" s="90">
        <v>0.25190000000000001</v>
      </c>
      <c r="F225" s="91">
        <f t="shared" si="134"/>
        <v>2.6298360000000001</v>
      </c>
      <c r="G225" s="80">
        <f t="shared" si="135"/>
        <v>2.8380095999999999</v>
      </c>
      <c r="H225" s="81">
        <f t="shared" si="173"/>
        <v>2.8188894857142857</v>
      </c>
      <c r="I225" s="14">
        <v>11.6</v>
      </c>
      <c r="J225" s="92">
        <f t="shared" si="136"/>
        <v>0.12110399999999999</v>
      </c>
      <c r="K225" s="14">
        <v>99.7</v>
      </c>
      <c r="L225" s="78">
        <f t="shared" si="137"/>
        <v>1.0408679999999999</v>
      </c>
      <c r="M225" s="81">
        <f t="shared" si="138"/>
        <v>0.43401047040000001</v>
      </c>
      <c r="N225" s="14">
        <f t="shared" si="166"/>
        <v>115</v>
      </c>
      <c r="O225" s="78">
        <f t="shared" si="139"/>
        <v>0.70225524000000206</v>
      </c>
      <c r="P225" s="78">
        <f t="shared" si="140"/>
        <v>0.26824476959999971</v>
      </c>
      <c r="Q225" s="93">
        <f t="shared" si="141"/>
        <v>0.70479893879999933</v>
      </c>
      <c r="R225" s="80">
        <f t="shared" si="142"/>
        <v>2.6274470881612304</v>
      </c>
      <c r="S225" s="80">
        <f t="shared" si="143"/>
        <v>2074.7887668741673</v>
      </c>
      <c r="T225" s="69">
        <f t="shared" si="144"/>
        <v>118.02769862399988</v>
      </c>
      <c r="U225" s="78">
        <f t="shared" si="145"/>
        <v>1.5601139276530456</v>
      </c>
      <c r="V225" s="69">
        <f t="shared" si="146"/>
        <v>97.351109085550036</v>
      </c>
      <c r="W225" s="80">
        <f t="shared" ca="1" si="147"/>
        <v>1.6349088372639016</v>
      </c>
      <c r="X225" s="80">
        <f t="shared" ca="1" si="148"/>
        <v>27.511220429407565</v>
      </c>
      <c r="Y225" s="94">
        <f t="shared" ca="1" si="149"/>
        <v>4.164811178479308E-9</v>
      </c>
      <c r="Z225" s="80">
        <f t="shared" ca="1" si="150"/>
        <v>7.9619608732158484</v>
      </c>
      <c r="AA225" s="80">
        <f t="shared" ca="1" si="151"/>
        <v>17.004792649120137</v>
      </c>
      <c r="AB225" s="80">
        <f t="shared" ca="1" si="152"/>
        <v>0.19612177065077072</v>
      </c>
      <c r="AC225" s="80">
        <f t="shared" si="153"/>
        <v>15.775250303918384</v>
      </c>
      <c r="AD225" s="69">
        <f t="shared" si="154"/>
        <v>251.26521882352912</v>
      </c>
      <c r="AE225" s="69">
        <f t="shared" si="174"/>
        <v>249.01579361344511</v>
      </c>
      <c r="AF225" s="69">
        <f t="shared" si="155"/>
        <v>283.80095999999998</v>
      </c>
      <c r="AG225" s="95">
        <f t="shared" si="175"/>
        <v>281.88894857142856</v>
      </c>
      <c r="AH225" s="93">
        <f t="shared" si="156"/>
        <v>16.016468300689866</v>
      </c>
      <c r="AI225" s="81">
        <f t="shared" si="157"/>
        <v>0.45146826229114334</v>
      </c>
      <c r="AJ225" s="80">
        <f t="shared" si="158"/>
        <v>2.7244892159999998</v>
      </c>
      <c r="AK225" s="80">
        <f t="shared" si="159"/>
        <v>7.9619608732158484</v>
      </c>
      <c r="AL225" s="78">
        <f t="shared" ca="1" si="167"/>
        <v>1</v>
      </c>
      <c r="AM225" s="80">
        <f t="shared" ca="1" si="168"/>
        <v>7.9619608732158484</v>
      </c>
      <c r="AN225" s="80">
        <f t="shared" si="169"/>
        <v>2.6773675471698111</v>
      </c>
      <c r="AO225" s="80">
        <f t="shared" si="170"/>
        <v>4.2672160094173037</v>
      </c>
      <c r="AP225" s="80">
        <f t="shared" si="171"/>
        <v>5.6703150075741915</v>
      </c>
      <c r="AQ225" s="80">
        <f t="shared" ca="1" si="172"/>
        <v>3.2395653050280968</v>
      </c>
      <c r="AR225" s="80">
        <f t="shared" si="160"/>
        <v>3.5606987779857007</v>
      </c>
      <c r="AS225" s="78">
        <f t="shared" si="161"/>
        <v>0.28414200666784567</v>
      </c>
      <c r="AT225" s="96">
        <f t="shared" ca="1" si="162"/>
        <v>3</v>
      </c>
      <c r="AU225" s="97" t="str">
        <f t="shared" ca="1" si="163"/>
        <v>Clay</v>
      </c>
      <c r="AV225" s="98">
        <f t="shared" si="164"/>
        <v>3</v>
      </c>
      <c r="AW225" s="99" t="str">
        <f t="shared" si="165"/>
        <v>Clay</v>
      </c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/>
      <c r="BP225" s="78"/>
      <c r="BQ225" s="78"/>
    </row>
    <row r="226" spans="1:69">
      <c r="A226" s="25">
        <v>4.26</v>
      </c>
      <c r="C226" s="89">
        <f t="shared" si="132"/>
        <v>-13.976208</v>
      </c>
      <c r="D226" s="84">
        <f t="shared" si="133"/>
        <v>13.976208</v>
      </c>
      <c r="E226" s="90">
        <v>0.25690000000000002</v>
      </c>
      <c r="F226" s="91">
        <f t="shared" si="134"/>
        <v>2.6820360000000001</v>
      </c>
      <c r="G226" s="80">
        <f t="shared" si="135"/>
        <v>2.8916712000000002</v>
      </c>
      <c r="H226" s="81">
        <f t="shared" si="173"/>
        <v>2.8804556571428575</v>
      </c>
      <c r="I226" s="14">
        <v>10</v>
      </c>
      <c r="J226" s="92">
        <f t="shared" si="136"/>
        <v>0.10439999999999999</v>
      </c>
      <c r="K226" s="14">
        <v>100.4</v>
      </c>
      <c r="L226" s="78">
        <f t="shared" si="137"/>
        <v>1.048176</v>
      </c>
      <c r="M226" s="81">
        <f t="shared" si="138"/>
        <v>0.43605768959999996</v>
      </c>
      <c r="N226" s="14">
        <f t="shared" si="166"/>
        <v>115</v>
      </c>
      <c r="O226" s="78">
        <f t="shared" si="139"/>
        <v>0.70602816000000201</v>
      </c>
      <c r="P226" s="78">
        <f t="shared" si="140"/>
        <v>0.26997047039999966</v>
      </c>
      <c r="Q226" s="93">
        <f t="shared" si="141"/>
        <v>0.72126220319999945</v>
      </c>
      <c r="R226" s="80">
        <f t="shared" si="142"/>
        <v>2.6716336869411936</v>
      </c>
      <c r="S226" s="80">
        <f t="shared" si="143"/>
        <v>2462.9739012846499</v>
      </c>
      <c r="T226" s="69">
        <f t="shared" si="144"/>
        <v>118.78700697599984</v>
      </c>
      <c r="U226" s="78">
        <f t="shared" si="145"/>
        <v>1.5434424250082364</v>
      </c>
      <c r="V226" s="69">
        <f t="shared" si="146"/>
        <v>96.310807320513945</v>
      </c>
      <c r="W226" s="80">
        <f t="shared" ca="1" si="147"/>
        <v>1.6119793935322193</v>
      </c>
      <c r="X226" s="80">
        <f t="shared" ca="1" si="148"/>
        <v>27.590892681210978</v>
      </c>
      <c r="Y226" s="94">
        <f t="shared" ca="1" si="149"/>
        <v>5.9372058661481983E-9</v>
      </c>
      <c r="Z226" s="80">
        <f t="shared" ca="1" si="150"/>
        <v>8.0958596573975559</v>
      </c>
      <c r="AA226" s="80">
        <f t="shared" ca="1" si="151"/>
        <v>17.694659313007737</v>
      </c>
      <c r="AB226" s="80">
        <f t="shared" ca="1" si="152"/>
        <v>0.29092662020127708</v>
      </c>
      <c r="AC226" s="80">
        <f t="shared" si="153"/>
        <v>15.253848850734347</v>
      </c>
      <c r="AD226" s="69">
        <f t="shared" si="154"/>
        <v>257.13447529411741</v>
      </c>
      <c r="AE226" s="69">
        <f t="shared" si="174"/>
        <v>255.81499966386531</v>
      </c>
      <c r="AF226" s="69">
        <f t="shared" si="155"/>
        <v>289.16712000000001</v>
      </c>
      <c r="AG226" s="95">
        <f t="shared" si="175"/>
        <v>288.04556571428571</v>
      </c>
      <c r="AH226" s="93">
        <f t="shared" si="156"/>
        <v>17.124733802948946</v>
      </c>
      <c r="AI226" s="81">
        <f t="shared" si="157"/>
        <v>0.3867089605960109</v>
      </c>
      <c r="AJ226" s="80">
        <f t="shared" si="158"/>
        <v>2.7760043520000002</v>
      </c>
      <c r="AK226" s="80">
        <f t="shared" si="159"/>
        <v>8.0958596573975559</v>
      </c>
      <c r="AL226" s="78">
        <f t="shared" ca="1" si="167"/>
        <v>1</v>
      </c>
      <c r="AM226" s="80">
        <f t="shared" ca="1" si="168"/>
        <v>8.0958596573975559</v>
      </c>
      <c r="AN226" s="80">
        <f t="shared" si="169"/>
        <v>2.7279916981132075</v>
      </c>
      <c r="AO226" s="80">
        <f t="shared" si="170"/>
        <v>3.6103689797097256</v>
      </c>
      <c r="AP226" s="80">
        <f t="shared" si="171"/>
        <v>4.7766262875204033</v>
      </c>
      <c r="AQ226" s="80">
        <f t="shared" ca="1" si="172"/>
        <v>3.1889117552093085</v>
      </c>
      <c r="AR226" s="80">
        <f t="shared" si="160"/>
        <v>3.5165036731725912</v>
      </c>
      <c r="AS226" s="78">
        <f t="shared" si="161"/>
        <v>0.28006325790509717</v>
      </c>
      <c r="AT226" s="96">
        <f t="shared" ca="1" si="162"/>
        <v>3</v>
      </c>
      <c r="AU226" s="97" t="str">
        <f t="shared" ca="1" si="163"/>
        <v>Clay</v>
      </c>
      <c r="AV226" s="98">
        <f t="shared" si="164"/>
        <v>3</v>
      </c>
      <c r="AW226" s="99" t="str">
        <f t="shared" si="165"/>
        <v>Clay</v>
      </c>
      <c r="AX226" s="78"/>
      <c r="AY226" s="78"/>
      <c r="AZ226" s="78"/>
      <c r="BA226" s="78"/>
      <c r="BB226" s="78"/>
      <c r="BC226" s="78"/>
      <c r="BD226" s="78"/>
      <c r="BE226" s="78"/>
      <c r="BF226" s="78"/>
      <c r="BG226" s="78"/>
      <c r="BH226" s="78"/>
      <c r="BI226" s="78"/>
      <c r="BJ226" s="78"/>
      <c r="BK226" s="78"/>
      <c r="BL226" s="78"/>
      <c r="BM226" s="78"/>
      <c r="BN226" s="78"/>
      <c r="BO226" s="78"/>
      <c r="BP226" s="78"/>
      <c r="BQ226" s="78"/>
    </row>
    <row r="227" spans="1:69">
      <c r="A227" s="25">
        <v>4.28</v>
      </c>
      <c r="C227" s="89">
        <f t="shared" si="132"/>
        <v>-14.041824000000002</v>
      </c>
      <c r="D227" s="84">
        <f t="shared" si="133"/>
        <v>14.041824000000002</v>
      </c>
      <c r="E227" s="90">
        <v>0.26619999999999999</v>
      </c>
      <c r="F227" s="91">
        <f t="shared" si="134"/>
        <v>2.7791279999999996</v>
      </c>
      <c r="G227" s="80">
        <f t="shared" si="135"/>
        <v>3.0077639999999994</v>
      </c>
      <c r="H227" s="81">
        <f t="shared" si="173"/>
        <v>2.9689868571428577</v>
      </c>
      <c r="I227" s="14">
        <v>8</v>
      </c>
      <c r="J227" s="92">
        <f t="shared" si="136"/>
        <v>8.3519999999999997E-2</v>
      </c>
      <c r="K227" s="14">
        <v>109.5</v>
      </c>
      <c r="L227" s="78">
        <f t="shared" si="137"/>
        <v>1.1431799999999999</v>
      </c>
      <c r="M227" s="81">
        <f t="shared" si="138"/>
        <v>0.43810490880000003</v>
      </c>
      <c r="N227" s="14">
        <f t="shared" si="166"/>
        <v>115</v>
      </c>
      <c r="O227" s="78">
        <f t="shared" si="139"/>
        <v>0.70980108000000208</v>
      </c>
      <c r="P227" s="78">
        <f t="shared" si="140"/>
        <v>0.27169617119999973</v>
      </c>
      <c r="Q227" s="93">
        <f t="shared" si="141"/>
        <v>0.75832776359999909</v>
      </c>
      <c r="R227" s="80">
        <f t="shared" si="142"/>
        <v>2.7910874130124652</v>
      </c>
      <c r="S227" s="80">
        <f t="shared" si="143"/>
        <v>3236.9322177146682</v>
      </c>
      <c r="T227" s="69">
        <f t="shared" si="144"/>
        <v>119.54631532799988</v>
      </c>
      <c r="U227" s="78">
        <f t="shared" si="145"/>
        <v>1.5188152577575922</v>
      </c>
      <c r="V227" s="69">
        <f t="shared" si="146"/>
        <v>94.774072084073751</v>
      </c>
      <c r="W227" s="80">
        <f t="shared" ca="1" si="147"/>
        <v>1.5869628036554857</v>
      </c>
      <c r="X227" s="80">
        <f t="shared" ca="1" si="148"/>
        <v>27.799854481614375</v>
      </c>
      <c r="Y227" s="94">
        <f t="shared" ca="1" si="149"/>
        <v>1.074899618154479E-8</v>
      </c>
      <c r="Z227" s="80">
        <f t="shared" ca="1" si="150"/>
        <v>8.4578406454923183</v>
      </c>
      <c r="AA227" s="80">
        <f t="shared" ca="1" si="151"/>
        <v>19.435804186610188</v>
      </c>
      <c r="AB227" s="80">
        <f t="shared" ca="1" si="152"/>
        <v>0.5785349122720389</v>
      </c>
      <c r="AC227" s="80">
        <f t="shared" si="153"/>
        <v>14.423132283269032</v>
      </c>
      <c r="AD227" s="69">
        <f t="shared" si="154"/>
        <v>270.34857882352907</v>
      </c>
      <c r="AE227" s="69">
        <f t="shared" si="174"/>
        <v>265.7865620168065</v>
      </c>
      <c r="AF227" s="69">
        <f t="shared" si="155"/>
        <v>300.77639999999991</v>
      </c>
      <c r="AG227" s="95">
        <f t="shared" si="175"/>
        <v>296.89868571428576</v>
      </c>
      <c r="AH227" s="93">
        <f t="shared" si="156"/>
        <v>18.884590906598955</v>
      </c>
      <c r="AI227" s="81">
        <f t="shared" si="157"/>
        <v>0.30740219720843853</v>
      </c>
      <c r="AJ227" s="80">
        <f t="shared" si="158"/>
        <v>2.8874534399999994</v>
      </c>
      <c r="AK227" s="80">
        <f t="shared" si="159"/>
        <v>8.4578406454923183</v>
      </c>
      <c r="AL227" s="78">
        <f t="shared" ca="1" si="167"/>
        <v>1</v>
      </c>
      <c r="AM227" s="80">
        <f t="shared" ca="1" si="168"/>
        <v>8.4578406454923183</v>
      </c>
      <c r="AN227" s="80">
        <f t="shared" si="169"/>
        <v>2.8375132075471692</v>
      </c>
      <c r="AO227" s="80">
        <f t="shared" si="170"/>
        <v>2.7768136063866717</v>
      </c>
      <c r="AP227" s="80">
        <f t="shared" si="171"/>
        <v>3.6345233977926896</v>
      </c>
      <c r="AQ227" s="80">
        <f t="shared" ca="1" si="172"/>
        <v>3.1041137944420774</v>
      </c>
      <c r="AR227" s="80">
        <f t="shared" si="160"/>
        <v>3.4452941070474346</v>
      </c>
      <c r="AS227" s="78">
        <f t="shared" si="161"/>
        <v>0.30682613938783693</v>
      </c>
      <c r="AT227" s="96">
        <f t="shared" ca="1" si="162"/>
        <v>3</v>
      </c>
      <c r="AU227" s="97" t="str">
        <f t="shared" ca="1" si="163"/>
        <v>Clay</v>
      </c>
      <c r="AV227" s="98">
        <f t="shared" si="164"/>
        <v>3</v>
      </c>
      <c r="AW227" s="99" t="str">
        <f t="shared" si="165"/>
        <v>Clay</v>
      </c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/>
      <c r="BP227" s="78"/>
      <c r="BQ227" s="78"/>
    </row>
    <row r="228" spans="1:69">
      <c r="A228" s="25">
        <v>4.3</v>
      </c>
      <c r="C228" s="89">
        <f t="shared" si="132"/>
        <v>-14.10744</v>
      </c>
      <c r="D228" s="84">
        <f t="shared" si="133"/>
        <v>14.10744</v>
      </c>
      <c r="E228" s="90">
        <v>0.26929999999999998</v>
      </c>
      <c r="F228" s="91">
        <f t="shared" si="134"/>
        <v>2.8114919999999999</v>
      </c>
      <c r="G228" s="80">
        <f t="shared" si="135"/>
        <v>3.0424248</v>
      </c>
      <c r="H228" s="81">
        <f t="shared" si="173"/>
        <v>3.0723428571428575</v>
      </c>
      <c r="I228" s="14">
        <v>9.3000000000000007</v>
      </c>
      <c r="J228" s="92">
        <f t="shared" si="136"/>
        <v>9.7091999999999998E-2</v>
      </c>
      <c r="K228" s="14">
        <v>110.6</v>
      </c>
      <c r="L228" s="78">
        <f t="shared" si="137"/>
        <v>1.1546639999999999</v>
      </c>
      <c r="M228" s="81">
        <f t="shared" si="138"/>
        <v>0.44015212799999998</v>
      </c>
      <c r="N228" s="14">
        <f t="shared" si="166"/>
        <v>115</v>
      </c>
      <c r="O228" s="78">
        <f t="shared" si="139"/>
        <v>0.71357400000000204</v>
      </c>
      <c r="P228" s="78">
        <f t="shared" si="140"/>
        <v>0.27342187199999968</v>
      </c>
      <c r="Q228" s="93">
        <f t="shared" si="141"/>
        <v>0.76852076399999936</v>
      </c>
      <c r="R228" s="80">
        <f t="shared" si="142"/>
        <v>2.8107508678018278</v>
      </c>
      <c r="S228" s="80">
        <f t="shared" si="143"/>
        <v>2821.8848829854496</v>
      </c>
      <c r="T228" s="69">
        <f t="shared" si="144"/>
        <v>120.30562367999987</v>
      </c>
      <c r="U228" s="78">
        <f t="shared" si="145"/>
        <v>1.536919205981194</v>
      </c>
      <c r="V228" s="69">
        <f t="shared" si="146"/>
        <v>95.903758453226502</v>
      </c>
      <c r="W228" s="80">
        <f t="shared" ca="1" si="147"/>
        <v>1.6390159284531771</v>
      </c>
      <c r="X228" s="80">
        <f t="shared" ca="1" si="148"/>
        <v>27.833392548983092</v>
      </c>
      <c r="Y228" s="94">
        <f t="shared" ca="1" si="149"/>
        <v>8.5863397824421393E-9</v>
      </c>
      <c r="Z228" s="80">
        <f t="shared" ca="1" si="150"/>
        <v>8.5174268721267499</v>
      </c>
      <c r="AA228" s="80">
        <f t="shared" ca="1" si="151"/>
        <v>19.83581638509386</v>
      </c>
      <c r="AB228" s="80">
        <f t="shared" ca="1" si="152"/>
        <v>0.47164724126182805</v>
      </c>
      <c r="AC228" s="80">
        <f t="shared" si="153"/>
        <v>14.84029246892902</v>
      </c>
      <c r="AD228" s="69">
        <f t="shared" si="154"/>
        <v>273.98244705882325</v>
      </c>
      <c r="AE228" s="69">
        <f t="shared" si="174"/>
        <v>277.50221848739471</v>
      </c>
      <c r="AF228" s="69">
        <f t="shared" si="155"/>
        <v>304.24248</v>
      </c>
      <c r="AG228" s="95">
        <f t="shared" si="175"/>
        <v>307.2342857142857</v>
      </c>
      <c r="AH228" s="93">
        <f t="shared" si="156"/>
        <v>18.064026850591084</v>
      </c>
      <c r="AI228" s="81">
        <f t="shared" si="157"/>
        <v>0.35509960958792686</v>
      </c>
      <c r="AJ228" s="80">
        <f t="shared" si="158"/>
        <v>2.9207278080000001</v>
      </c>
      <c r="AK228" s="80">
        <f t="shared" si="159"/>
        <v>8.5174268721267499</v>
      </c>
      <c r="AL228" s="78">
        <f t="shared" ca="1" si="167"/>
        <v>1</v>
      </c>
      <c r="AM228" s="80">
        <f t="shared" ca="1" si="168"/>
        <v>8.5174268721267499</v>
      </c>
      <c r="AN228" s="80">
        <f t="shared" si="169"/>
        <v>2.8702120754716982</v>
      </c>
      <c r="AO228" s="80">
        <f t="shared" si="170"/>
        <v>3.1912703314803377</v>
      </c>
      <c r="AP228" s="80">
        <f t="shared" si="171"/>
        <v>4.1690949029452673</v>
      </c>
      <c r="AQ228" s="80">
        <f t="shared" ca="1" si="172"/>
        <v>3.1362058464258373</v>
      </c>
      <c r="AR228" s="80">
        <f t="shared" si="160"/>
        <v>3.4705493259708269</v>
      </c>
      <c r="AS228" s="78">
        <f t="shared" si="161"/>
        <v>0.30680877967794268</v>
      </c>
      <c r="AT228" s="96">
        <f t="shared" ca="1" si="162"/>
        <v>3</v>
      </c>
      <c r="AU228" s="97" t="str">
        <f t="shared" ca="1" si="163"/>
        <v>Clay</v>
      </c>
      <c r="AV228" s="98">
        <f t="shared" si="164"/>
        <v>3</v>
      </c>
      <c r="AW228" s="99" t="str">
        <f t="shared" si="165"/>
        <v>Clay</v>
      </c>
      <c r="AX228" s="78"/>
      <c r="AY228" s="78"/>
      <c r="AZ228" s="78"/>
      <c r="BA228" s="78"/>
      <c r="BB228" s="78"/>
      <c r="BC228" s="78"/>
      <c r="BD228" s="78"/>
      <c r="BE228" s="78"/>
      <c r="BF228" s="78"/>
      <c r="BG228" s="78"/>
      <c r="BH228" s="78"/>
      <c r="BI228" s="78"/>
      <c r="BJ228" s="78"/>
      <c r="BK228" s="78"/>
      <c r="BL228" s="78"/>
      <c r="BM228" s="78"/>
      <c r="BN228" s="78"/>
      <c r="BO228" s="78"/>
      <c r="BP228" s="78"/>
      <c r="BQ228" s="78"/>
    </row>
    <row r="229" spans="1:69">
      <c r="A229" s="25">
        <v>4.32</v>
      </c>
      <c r="C229" s="89">
        <f t="shared" si="132"/>
        <v>-14.173056000000001</v>
      </c>
      <c r="D229" s="84">
        <f t="shared" si="133"/>
        <v>14.173056000000001</v>
      </c>
      <c r="E229" s="90">
        <v>0.27300000000000002</v>
      </c>
      <c r="F229" s="91">
        <f t="shared" si="134"/>
        <v>2.85012</v>
      </c>
      <c r="G229" s="80">
        <f t="shared" si="135"/>
        <v>3.0825144</v>
      </c>
      <c r="H229" s="81">
        <f t="shared" si="173"/>
        <v>3.1866757714285714</v>
      </c>
      <c r="I229" s="14">
        <v>9</v>
      </c>
      <c r="J229" s="92">
        <f t="shared" si="136"/>
        <v>9.3960000000000002E-2</v>
      </c>
      <c r="K229" s="14">
        <v>111.3</v>
      </c>
      <c r="L229" s="78">
        <f t="shared" si="137"/>
        <v>1.161972</v>
      </c>
      <c r="M229" s="81">
        <f t="shared" si="138"/>
        <v>0.44219934719999998</v>
      </c>
      <c r="N229" s="14">
        <f t="shared" si="166"/>
        <v>115</v>
      </c>
      <c r="O229" s="78">
        <f t="shared" si="139"/>
        <v>0.71734692000000211</v>
      </c>
      <c r="P229" s="78">
        <f t="shared" si="140"/>
        <v>0.27514757279999968</v>
      </c>
      <c r="Q229" s="93">
        <f t="shared" si="141"/>
        <v>0.78050526839999934</v>
      </c>
      <c r="R229" s="80">
        <f t="shared" si="142"/>
        <v>2.8366787337329558</v>
      </c>
      <c r="S229" s="80">
        <f t="shared" si="143"/>
        <v>2961.4197280444719</v>
      </c>
      <c r="T229" s="69">
        <f t="shared" si="144"/>
        <v>121.06493203199986</v>
      </c>
      <c r="U229" s="78">
        <f t="shared" si="145"/>
        <v>1.5335859609607432</v>
      </c>
      <c r="V229" s="69">
        <f t="shared" si="146"/>
        <v>95.69576396395037</v>
      </c>
      <c r="W229" s="80">
        <f t="shared" ca="1" si="147"/>
        <v>1.6440086854646094</v>
      </c>
      <c r="X229" s="80">
        <f t="shared" ca="1" si="148"/>
        <v>27.877258342498678</v>
      </c>
      <c r="Y229" s="94">
        <f t="shared" ca="1" si="149"/>
        <v>9.5698746944577414E-9</v>
      </c>
      <c r="Z229" s="80">
        <f t="shared" ca="1" si="150"/>
        <v>8.595996162827138</v>
      </c>
      <c r="AA229" s="80">
        <f t="shared" ca="1" si="151"/>
        <v>20.330970582523513</v>
      </c>
      <c r="AB229" s="80">
        <f t="shared" ca="1" si="152"/>
        <v>0.53879494400711048</v>
      </c>
      <c r="AC229" s="80">
        <f t="shared" si="153"/>
        <v>14.69356776365275</v>
      </c>
      <c r="AD229" s="69">
        <f t="shared" si="154"/>
        <v>278.25499764705859</v>
      </c>
      <c r="AE229" s="69">
        <f t="shared" si="174"/>
        <v>290.50927663865519</v>
      </c>
      <c r="AF229" s="69">
        <f t="shared" si="155"/>
        <v>308.25144</v>
      </c>
      <c r="AG229" s="95">
        <f t="shared" si="175"/>
        <v>318.66757714285711</v>
      </c>
      <c r="AH229" s="93">
        <f t="shared" si="156"/>
        <v>18.384764878600983</v>
      </c>
      <c r="AI229" s="81">
        <f t="shared" si="157"/>
        <v>0.34148947433491628</v>
      </c>
      <c r="AJ229" s="80">
        <f t="shared" si="158"/>
        <v>2.9592138239999999</v>
      </c>
      <c r="AK229" s="80">
        <f t="shared" si="159"/>
        <v>8.595996162827138</v>
      </c>
      <c r="AL229" s="78">
        <f t="shared" ca="1" si="167"/>
        <v>1</v>
      </c>
      <c r="AM229" s="80">
        <f t="shared" ca="1" si="168"/>
        <v>8.595996162827138</v>
      </c>
      <c r="AN229" s="80">
        <f t="shared" si="169"/>
        <v>2.9080324528301884</v>
      </c>
      <c r="AO229" s="80">
        <f t="shared" si="170"/>
        <v>3.0481609428977849</v>
      </c>
      <c r="AP229" s="80">
        <f t="shared" si="171"/>
        <v>3.9726573612453056</v>
      </c>
      <c r="AQ229" s="80">
        <f t="shared" ca="1" si="172"/>
        <v>3.1207130238292016</v>
      </c>
      <c r="AR229" s="80">
        <f t="shared" si="160"/>
        <v>3.4557474764458793</v>
      </c>
      <c r="AS229" s="78">
        <f t="shared" si="161"/>
        <v>0.30432206551394009</v>
      </c>
      <c r="AT229" s="96">
        <f t="shared" ca="1" si="162"/>
        <v>3</v>
      </c>
      <c r="AU229" s="97" t="str">
        <f t="shared" ca="1" si="163"/>
        <v>Clay</v>
      </c>
      <c r="AV229" s="98">
        <f t="shared" si="164"/>
        <v>3</v>
      </c>
      <c r="AW229" s="99" t="str">
        <f t="shared" si="165"/>
        <v>Clay</v>
      </c>
      <c r="AX229" s="78"/>
      <c r="AY229" s="78"/>
      <c r="AZ229" s="78"/>
      <c r="BA229" s="78"/>
      <c r="BB229" s="78"/>
      <c r="BC229" s="78"/>
      <c r="BD229" s="78"/>
      <c r="BE229" s="78"/>
      <c r="BF229" s="78"/>
      <c r="BG229" s="78"/>
      <c r="BH229" s="78"/>
      <c r="BI229" s="78"/>
      <c r="BJ229" s="78"/>
      <c r="BK229" s="78"/>
      <c r="BL229" s="78"/>
      <c r="BM229" s="78"/>
      <c r="BN229" s="78"/>
      <c r="BO229" s="78"/>
      <c r="BP229" s="78"/>
      <c r="BQ229" s="78"/>
    </row>
    <row r="230" spans="1:69">
      <c r="A230" s="25">
        <v>4.34</v>
      </c>
      <c r="C230" s="89">
        <f t="shared" si="132"/>
        <v>-14.238672000000001</v>
      </c>
      <c r="D230" s="84">
        <f t="shared" si="133"/>
        <v>14.238672000000001</v>
      </c>
      <c r="E230" s="90">
        <v>0.28860000000000002</v>
      </c>
      <c r="F230" s="91">
        <f t="shared" si="134"/>
        <v>3.0129839999999999</v>
      </c>
      <c r="G230" s="80">
        <f t="shared" si="135"/>
        <v>3.2464223999999997</v>
      </c>
      <c r="H230" s="81">
        <f t="shared" si="173"/>
        <v>3.3029177142857145</v>
      </c>
      <c r="I230" s="14">
        <v>9</v>
      </c>
      <c r="J230" s="92">
        <f t="shared" si="136"/>
        <v>9.3960000000000002E-2</v>
      </c>
      <c r="K230" s="14">
        <v>111.8</v>
      </c>
      <c r="L230" s="78">
        <f t="shared" si="137"/>
        <v>1.167192</v>
      </c>
      <c r="M230" s="81">
        <f t="shared" si="138"/>
        <v>0.44424656639999999</v>
      </c>
      <c r="N230" s="14">
        <f t="shared" si="166"/>
        <v>115</v>
      </c>
      <c r="O230" s="78">
        <f t="shared" si="139"/>
        <v>0.72111984000000218</v>
      </c>
      <c r="P230" s="78">
        <f t="shared" si="140"/>
        <v>0.27687327359999969</v>
      </c>
      <c r="Q230" s="93">
        <f t="shared" si="141"/>
        <v>0.83334984479999918</v>
      </c>
      <c r="R230" s="80">
        <f t="shared" si="142"/>
        <v>3.0098601933097529</v>
      </c>
      <c r="S230" s="80">
        <f t="shared" si="143"/>
        <v>3161.9244234092071</v>
      </c>
      <c r="T230" s="69">
        <f t="shared" si="144"/>
        <v>121.82424038399986</v>
      </c>
      <c r="U230" s="78">
        <f t="shared" si="145"/>
        <v>1.535610953059237</v>
      </c>
      <c r="V230" s="69">
        <f t="shared" si="146"/>
        <v>95.822123470896386</v>
      </c>
      <c r="W230" s="80">
        <f t="shared" ca="1" si="147"/>
        <v>1.6898351721865916</v>
      </c>
      <c r="X230" s="80">
        <f t="shared" ca="1" si="148"/>
        <v>28.160356217351747</v>
      </c>
      <c r="Y230" s="94">
        <f t="shared" ca="1" si="149"/>
        <v>1.2441199974586597E-8</v>
      </c>
      <c r="Z230" s="80">
        <f t="shared" ca="1" si="150"/>
        <v>9.1207884645750088</v>
      </c>
      <c r="AA230" s="80">
        <f t="shared" ca="1" si="151"/>
        <v>23.032750458809716</v>
      </c>
      <c r="AB230" s="80">
        <f t="shared" ca="1" si="152"/>
        <v>0.7935370737862234</v>
      </c>
      <c r="AC230" s="80">
        <f t="shared" si="153"/>
        <v>14.494407123767864</v>
      </c>
      <c r="AD230" s="69">
        <f t="shared" si="154"/>
        <v>297.09441882352911</v>
      </c>
      <c r="AE230" s="69">
        <f t="shared" si="174"/>
        <v>303.74092638655435</v>
      </c>
      <c r="AF230" s="69">
        <f t="shared" si="155"/>
        <v>324.64224000000002</v>
      </c>
      <c r="AG230" s="95">
        <f t="shared" si="175"/>
        <v>330.29177142857134</v>
      </c>
      <c r="AH230" s="93">
        <f t="shared" si="156"/>
        <v>18.943458137326793</v>
      </c>
      <c r="AI230" s="81">
        <f t="shared" si="157"/>
        <v>0.33936103249801031</v>
      </c>
      <c r="AJ230" s="80">
        <f t="shared" si="158"/>
        <v>3.1165655039999995</v>
      </c>
      <c r="AK230" s="80">
        <f t="shared" si="159"/>
        <v>9.1207884645750088</v>
      </c>
      <c r="AL230" s="78">
        <f t="shared" ca="1" si="167"/>
        <v>1</v>
      </c>
      <c r="AM230" s="80">
        <f t="shared" ca="1" si="168"/>
        <v>9.1207884645750088</v>
      </c>
      <c r="AN230" s="80">
        <f t="shared" si="169"/>
        <v>3.0626626415094336</v>
      </c>
      <c r="AO230" s="80">
        <f t="shared" si="170"/>
        <v>2.8942629277077443</v>
      </c>
      <c r="AP230" s="80">
        <f t="shared" si="171"/>
        <v>3.7207422781054835</v>
      </c>
      <c r="AQ230" s="80">
        <f t="shared" ca="1" si="172"/>
        <v>3.083227491087523</v>
      </c>
      <c r="AR230" s="80">
        <f t="shared" si="160"/>
        <v>3.4250889333165953</v>
      </c>
      <c r="AS230" s="78">
        <f t="shared" si="161"/>
        <v>0.28628071940813332</v>
      </c>
      <c r="AT230" s="96">
        <f t="shared" ca="1" si="162"/>
        <v>3</v>
      </c>
      <c r="AU230" s="97" t="str">
        <f t="shared" ca="1" si="163"/>
        <v>Clay</v>
      </c>
      <c r="AV230" s="98">
        <f t="shared" si="164"/>
        <v>3</v>
      </c>
      <c r="AW230" s="99" t="str">
        <f t="shared" si="165"/>
        <v>Clay</v>
      </c>
      <c r="AX230" s="78"/>
      <c r="AY230" s="78"/>
      <c r="AZ230" s="78"/>
      <c r="BA230" s="78"/>
      <c r="BB230" s="78"/>
      <c r="BC230" s="78"/>
      <c r="BD230" s="78"/>
      <c r="BE230" s="78"/>
      <c r="BF230" s="78"/>
      <c r="BG230" s="78"/>
      <c r="BH230" s="78"/>
      <c r="BI230" s="78"/>
      <c r="BJ230" s="78"/>
      <c r="BK230" s="78"/>
      <c r="BL230" s="78"/>
      <c r="BM230" s="78"/>
      <c r="BN230" s="78"/>
      <c r="BO230" s="78"/>
      <c r="BP230" s="78"/>
      <c r="BQ230" s="78"/>
    </row>
    <row r="231" spans="1:69">
      <c r="A231" s="25">
        <v>4.3600000000000003</v>
      </c>
      <c r="C231" s="89">
        <f t="shared" si="132"/>
        <v>-14.304288000000001</v>
      </c>
      <c r="D231" s="84">
        <f t="shared" si="133"/>
        <v>14.304288000000001</v>
      </c>
      <c r="E231" s="90">
        <v>0.3029</v>
      </c>
      <c r="F231" s="91">
        <f t="shared" si="134"/>
        <v>3.1622759999999999</v>
      </c>
      <c r="G231" s="80">
        <f t="shared" si="135"/>
        <v>3.3975936</v>
      </c>
      <c r="H231" s="81">
        <f t="shared" si="173"/>
        <v>3.4055876571428567</v>
      </c>
      <c r="I231" s="14">
        <v>9.5</v>
      </c>
      <c r="J231" s="92">
        <f t="shared" si="136"/>
        <v>9.917999999999999E-2</v>
      </c>
      <c r="K231" s="14">
        <v>112.7</v>
      </c>
      <c r="L231" s="78">
        <f t="shared" si="137"/>
        <v>1.176588</v>
      </c>
      <c r="M231" s="81">
        <f t="shared" si="138"/>
        <v>0.44629378560000005</v>
      </c>
      <c r="N231" s="14">
        <f t="shared" si="166"/>
        <v>115</v>
      </c>
      <c r="O231" s="78">
        <f t="shared" si="139"/>
        <v>0.72489276000000225</v>
      </c>
      <c r="P231" s="78">
        <f t="shared" si="140"/>
        <v>0.2785989743999997</v>
      </c>
      <c r="Q231" s="93">
        <f t="shared" si="141"/>
        <v>0.88199127719999937</v>
      </c>
      <c r="R231" s="80">
        <f t="shared" si="142"/>
        <v>3.1658094905032801</v>
      </c>
      <c r="S231" s="80">
        <f t="shared" si="143"/>
        <v>3170.3508060211357</v>
      </c>
      <c r="T231" s="69">
        <f t="shared" si="144"/>
        <v>122.58354873599987</v>
      </c>
      <c r="U231" s="78">
        <f t="shared" si="145"/>
        <v>1.5437298252643576</v>
      </c>
      <c r="V231" s="69">
        <f t="shared" si="146"/>
        <v>96.328741096495918</v>
      </c>
      <c r="W231" s="80">
        <f t="shared" ca="1" si="147"/>
        <v>1.7474189432684055</v>
      </c>
      <c r="X231" s="80">
        <f t="shared" ca="1" si="148"/>
        <v>28.401679204979349</v>
      </c>
      <c r="Y231" s="94">
        <f t="shared" ca="1" si="149"/>
        <v>1.4162067291325608E-8</v>
      </c>
      <c r="Z231" s="80">
        <f t="shared" ca="1" si="150"/>
        <v>9.593362092434182</v>
      </c>
      <c r="AA231" s="80">
        <f t="shared" ca="1" si="151"/>
        <v>25.640186922872974</v>
      </c>
      <c r="AB231" s="80">
        <f t="shared" ca="1" si="152"/>
        <v>1.0055576840230906</v>
      </c>
      <c r="AC231" s="80">
        <f t="shared" si="153"/>
        <v>14.486316276643349</v>
      </c>
      <c r="AD231" s="69">
        <f t="shared" si="154"/>
        <v>314.43539294117619</v>
      </c>
      <c r="AE231" s="69">
        <f t="shared" si="174"/>
        <v>315.37587025210058</v>
      </c>
      <c r="AF231" s="69">
        <f t="shared" si="155"/>
        <v>339.75936000000002</v>
      </c>
      <c r="AG231" s="95">
        <f t="shared" si="175"/>
        <v>340.5587657142857</v>
      </c>
      <c r="AH231" s="93">
        <f t="shared" si="156"/>
        <v>19.096926646508692</v>
      </c>
      <c r="AI231" s="81">
        <f t="shared" si="157"/>
        <v>0.35599556751275713</v>
      </c>
      <c r="AJ231" s="80">
        <f t="shared" si="158"/>
        <v>3.2616898559999998</v>
      </c>
      <c r="AK231" s="80">
        <f t="shared" si="159"/>
        <v>9.5933620924341803</v>
      </c>
      <c r="AL231" s="78">
        <f t="shared" ca="1" si="167"/>
        <v>1</v>
      </c>
      <c r="AM231" s="80">
        <f t="shared" ca="1" si="168"/>
        <v>9.593362092434182</v>
      </c>
      <c r="AN231" s="80">
        <f t="shared" si="169"/>
        <v>3.2052769811320752</v>
      </c>
      <c r="AO231" s="80">
        <f t="shared" si="170"/>
        <v>2.9191248770894784</v>
      </c>
      <c r="AP231" s="80">
        <f t="shared" si="171"/>
        <v>3.7108530261097261</v>
      </c>
      <c r="AQ231" s="80">
        <f t="shared" ca="1" si="172"/>
        <v>3.0647194704269083</v>
      </c>
      <c r="AR231" s="80">
        <f t="shared" si="160"/>
        <v>3.4097169275824579</v>
      </c>
      <c r="AS231" s="78">
        <f t="shared" si="161"/>
        <v>0.27324203422632237</v>
      </c>
      <c r="AT231" s="96">
        <f t="shared" ca="1" si="162"/>
        <v>3</v>
      </c>
      <c r="AU231" s="97" t="str">
        <f t="shared" ca="1" si="163"/>
        <v>Clay</v>
      </c>
      <c r="AV231" s="98">
        <f t="shared" si="164"/>
        <v>3</v>
      </c>
      <c r="AW231" s="99" t="str">
        <f t="shared" si="165"/>
        <v>Clay</v>
      </c>
      <c r="AX231" s="78"/>
      <c r="AY231" s="78"/>
      <c r="AZ231" s="78"/>
      <c r="BA231" s="78"/>
      <c r="BB231" s="78"/>
      <c r="BC231" s="78"/>
      <c r="BD231" s="78"/>
      <c r="BE231" s="78"/>
      <c r="BF231" s="78"/>
      <c r="BG231" s="78"/>
      <c r="BH231" s="78"/>
      <c r="BI231" s="78"/>
      <c r="BJ231" s="78"/>
      <c r="BK231" s="78"/>
      <c r="BL231" s="78"/>
      <c r="BM231" s="78"/>
      <c r="BN231" s="78"/>
      <c r="BO231" s="78"/>
      <c r="BP231" s="78"/>
      <c r="BQ231" s="78"/>
    </row>
    <row r="232" spans="1:69">
      <c r="A232" s="25">
        <v>4.38</v>
      </c>
      <c r="C232" s="89">
        <f t="shared" si="132"/>
        <v>-14.369904</v>
      </c>
      <c r="D232" s="84">
        <f t="shared" si="133"/>
        <v>14.369904</v>
      </c>
      <c r="E232" s="90">
        <v>0.32590000000000002</v>
      </c>
      <c r="F232" s="91">
        <f t="shared" si="134"/>
        <v>3.402396</v>
      </c>
      <c r="G232" s="80">
        <f t="shared" si="135"/>
        <v>3.6383399999999999</v>
      </c>
      <c r="H232" s="81">
        <f t="shared" si="173"/>
        <v>3.5079891428571424</v>
      </c>
      <c r="I232" s="14">
        <v>9.6999999999999993</v>
      </c>
      <c r="J232" s="92">
        <f t="shared" si="136"/>
        <v>0.10126799999999998</v>
      </c>
      <c r="K232" s="14">
        <v>113</v>
      </c>
      <c r="L232" s="78">
        <f t="shared" si="137"/>
        <v>1.1797199999999999</v>
      </c>
      <c r="M232" s="81">
        <f t="shared" si="138"/>
        <v>0.4483410048</v>
      </c>
      <c r="N232" s="14">
        <f t="shared" si="166"/>
        <v>115</v>
      </c>
      <c r="O232" s="78">
        <f t="shared" si="139"/>
        <v>0.7286656800000022</v>
      </c>
      <c r="P232" s="78">
        <f t="shared" si="140"/>
        <v>0.28032467519999965</v>
      </c>
      <c r="Q232" s="93">
        <f t="shared" si="141"/>
        <v>0.96019252559999935</v>
      </c>
      <c r="R232" s="80">
        <f t="shared" si="142"/>
        <v>3.4252872135317487</v>
      </c>
      <c r="S232" s="80">
        <f t="shared" si="143"/>
        <v>3380.2842544767623</v>
      </c>
      <c r="T232" s="69">
        <f t="shared" si="144"/>
        <v>123.34285708799985</v>
      </c>
      <c r="U232" s="78">
        <f t="shared" si="145"/>
        <v>1.5488486866954789</v>
      </c>
      <c r="V232" s="69">
        <f t="shared" si="146"/>
        <v>96.648158049797885</v>
      </c>
      <c r="W232" s="80">
        <f t="shared" ca="1" si="147"/>
        <v>1.8185488003780714</v>
      </c>
      <c r="X232" s="80">
        <f t="shared" ca="1" si="148"/>
        <v>28.778013588228273</v>
      </c>
      <c r="Y232" s="94">
        <f t="shared" ca="1" si="149"/>
        <v>1.9274591872285522E-8</v>
      </c>
      <c r="Z232" s="80">
        <f t="shared" ca="1" si="150"/>
        <v>10.37965822282348</v>
      </c>
      <c r="AA232" s="80">
        <f t="shared" ca="1" si="151"/>
        <v>30.201424981326294</v>
      </c>
      <c r="AB232" s="80">
        <f t="shared" ca="1" si="152"/>
        <v>1.612025004396497</v>
      </c>
      <c r="AC232" s="80">
        <f t="shared" si="153"/>
        <v>14.291394962813783</v>
      </c>
      <c r="AD232" s="69">
        <f t="shared" si="154"/>
        <v>342.31462588235269</v>
      </c>
      <c r="AE232" s="69">
        <f t="shared" si="174"/>
        <v>326.97923092436946</v>
      </c>
      <c r="AF232" s="69">
        <f t="shared" si="155"/>
        <v>363.83399999999995</v>
      </c>
      <c r="AG232" s="95">
        <f t="shared" si="175"/>
        <v>350.79891428571426</v>
      </c>
      <c r="AH232" s="93">
        <f t="shared" si="156"/>
        <v>19.762044211923321</v>
      </c>
      <c r="AI232" s="81">
        <f t="shared" si="157"/>
        <v>0.36125253664433787</v>
      </c>
      <c r="AJ232" s="80">
        <f t="shared" si="158"/>
        <v>3.4928063999999996</v>
      </c>
      <c r="AK232" s="80">
        <f t="shared" si="159"/>
        <v>10.379658222823481</v>
      </c>
      <c r="AL232" s="78">
        <f t="shared" ca="1" si="167"/>
        <v>1</v>
      </c>
      <c r="AM232" s="80">
        <f t="shared" ca="1" si="168"/>
        <v>10.37965822282348</v>
      </c>
      <c r="AN232" s="80">
        <f t="shared" si="169"/>
        <v>3.432396226415094</v>
      </c>
      <c r="AO232" s="80">
        <f t="shared" si="170"/>
        <v>2.7833572453371587</v>
      </c>
      <c r="AP232" s="80">
        <f t="shared" si="171"/>
        <v>3.4803895165834251</v>
      </c>
      <c r="AQ232" s="80">
        <f t="shared" ca="1" si="172"/>
        <v>3.020687056845992</v>
      </c>
      <c r="AR232" s="80">
        <f t="shared" si="160"/>
        <v>3.3736491105856126</v>
      </c>
      <c r="AS232" s="78">
        <f t="shared" si="161"/>
        <v>0.25136111975583586</v>
      </c>
      <c r="AT232" s="96">
        <f t="shared" ca="1" si="162"/>
        <v>3</v>
      </c>
      <c r="AU232" s="97" t="str">
        <f t="shared" ca="1" si="163"/>
        <v>Clay</v>
      </c>
      <c r="AV232" s="98">
        <f t="shared" si="164"/>
        <v>3</v>
      </c>
      <c r="AW232" s="99" t="str">
        <f t="shared" si="165"/>
        <v>Clay</v>
      </c>
      <c r="AX232" s="78"/>
      <c r="AY232" s="78"/>
      <c r="AZ232" s="78"/>
      <c r="BA232" s="78"/>
      <c r="BB232" s="78"/>
      <c r="BC232" s="78"/>
      <c r="BD232" s="78"/>
      <c r="BE232" s="78"/>
      <c r="BF232" s="78"/>
      <c r="BG232" s="78"/>
      <c r="BH232" s="78"/>
      <c r="BI232" s="78"/>
      <c r="BJ232" s="78"/>
      <c r="BK232" s="78"/>
      <c r="BL232" s="78"/>
      <c r="BM232" s="78"/>
      <c r="BN232" s="78"/>
      <c r="BO232" s="78"/>
      <c r="BP232" s="78"/>
      <c r="BQ232" s="78"/>
    </row>
    <row r="233" spans="1:69">
      <c r="A233" s="25">
        <v>4.4000000000000004</v>
      </c>
      <c r="C233" s="89">
        <f t="shared" si="132"/>
        <v>-14.435520000000002</v>
      </c>
      <c r="D233" s="84">
        <f t="shared" si="133"/>
        <v>14.435520000000002</v>
      </c>
      <c r="E233" s="90">
        <v>0.33210000000000001</v>
      </c>
      <c r="F233" s="91">
        <f t="shared" si="134"/>
        <v>3.4671240000000001</v>
      </c>
      <c r="G233" s="80">
        <f t="shared" si="135"/>
        <v>3.7053647999999999</v>
      </c>
      <c r="H233" s="81">
        <f t="shared" si="173"/>
        <v>3.6057373714285714</v>
      </c>
      <c r="I233" s="14">
        <v>9.8000000000000007</v>
      </c>
      <c r="J233" s="92">
        <f t="shared" si="136"/>
        <v>0.102312</v>
      </c>
      <c r="K233" s="14">
        <v>114.1</v>
      </c>
      <c r="L233" s="78">
        <f t="shared" si="137"/>
        <v>1.1912039999999999</v>
      </c>
      <c r="M233" s="81">
        <f t="shared" si="138"/>
        <v>0.45038822400000006</v>
      </c>
      <c r="N233" s="14">
        <f t="shared" si="166"/>
        <v>115</v>
      </c>
      <c r="O233" s="78">
        <f t="shared" si="139"/>
        <v>0.73243860000000227</v>
      </c>
      <c r="P233" s="78">
        <f t="shared" si="140"/>
        <v>0.28205037599999971</v>
      </c>
      <c r="Q233" s="93">
        <f t="shared" si="141"/>
        <v>0.98106564599999924</v>
      </c>
      <c r="R233" s="80">
        <f t="shared" si="142"/>
        <v>3.4783348276763162</v>
      </c>
      <c r="S233" s="80">
        <f t="shared" si="143"/>
        <v>3418.5239613086587</v>
      </c>
      <c r="T233" s="69">
        <f t="shared" si="144"/>
        <v>124.10216543999987</v>
      </c>
      <c r="U233" s="78">
        <f t="shared" si="145"/>
        <v>1.5507648510177252</v>
      </c>
      <c r="V233" s="69">
        <f t="shared" si="146"/>
        <v>96.767726703506057</v>
      </c>
      <c r="W233" s="80">
        <f t="shared" ca="1" si="147"/>
        <v>1.8421403654229294</v>
      </c>
      <c r="X233" s="80">
        <f t="shared" ca="1" si="148"/>
        <v>28.851431899214738</v>
      </c>
      <c r="Y233" s="94">
        <f t="shared" ca="1" si="149"/>
        <v>2.0423441593224754E-8</v>
      </c>
      <c r="Z233" s="80">
        <f t="shared" ca="1" si="150"/>
        <v>10.54040856871611</v>
      </c>
      <c r="AA233" s="80">
        <f t="shared" ca="1" si="151"/>
        <v>31.335856792640598</v>
      </c>
      <c r="AB233" s="80">
        <f t="shared" ca="1" si="152"/>
        <v>1.7722690365548783</v>
      </c>
      <c r="AC233" s="80">
        <f t="shared" si="153"/>
        <v>14.257197121705278</v>
      </c>
      <c r="AD233" s="69">
        <f t="shared" si="154"/>
        <v>349.75602352941149</v>
      </c>
      <c r="AE233" s="69">
        <f t="shared" si="174"/>
        <v>338.03514957983168</v>
      </c>
      <c r="AF233" s="69">
        <f t="shared" si="155"/>
        <v>370.53647999999998</v>
      </c>
      <c r="AG233" s="95">
        <f t="shared" si="175"/>
        <v>360.57373714285717</v>
      </c>
      <c r="AH233" s="93">
        <f t="shared" si="156"/>
        <v>19.889163550955736</v>
      </c>
      <c r="AI233" s="81">
        <f t="shared" si="157"/>
        <v>0.36274371071925143</v>
      </c>
      <c r="AJ233" s="80">
        <f t="shared" si="158"/>
        <v>3.5571502079999999</v>
      </c>
      <c r="AK233" s="80">
        <f t="shared" si="159"/>
        <v>10.54040856871611</v>
      </c>
      <c r="AL233" s="78">
        <f t="shared" ca="1" si="167"/>
        <v>1</v>
      </c>
      <c r="AM233" s="80">
        <f t="shared" ca="1" si="168"/>
        <v>10.54040856871611</v>
      </c>
      <c r="AN233" s="80">
        <f t="shared" si="169"/>
        <v>3.4956271698113204</v>
      </c>
      <c r="AO233" s="80">
        <f t="shared" si="170"/>
        <v>2.7611856192944888</v>
      </c>
      <c r="AP233" s="80">
        <f t="shared" si="171"/>
        <v>3.4414577798803108</v>
      </c>
      <c r="AQ233" s="80">
        <f t="shared" ca="1" si="172"/>
        <v>3.0124160907893818</v>
      </c>
      <c r="AR233" s="80">
        <f t="shared" si="160"/>
        <v>3.3650399560111519</v>
      </c>
      <c r="AS233" s="78">
        <f t="shared" si="161"/>
        <v>0.24918740868844991</v>
      </c>
      <c r="AT233" s="96">
        <f t="shared" ca="1" si="162"/>
        <v>3</v>
      </c>
      <c r="AU233" s="97" t="str">
        <f t="shared" ca="1" si="163"/>
        <v>Clay</v>
      </c>
      <c r="AV233" s="98">
        <f t="shared" si="164"/>
        <v>3</v>
      </c>
      <c r="AW233" s="99" t="str">
        <f t="shared" si="165"/>
        <v>Clay</v>
      </c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/>
      <c r="BP233" s="78"/>
      <c r="BQ233" s="78"/>
    </row>
    <row r="234" spans="1:69">
      <c r="A234" s="25">
        <v>4.42</v>
      </c>
      <c r="C234" s="89">
        <f t="shared" si="132"/>
        <v>-14.501136000000001</v>
      </c>
      <c r="D234" s="84">
        <f t="shared" si="133"/>
        <v>14.501136000000001</v>
      </c>
      <c r="E234" s="90">
        <v>0.33400000000000002</v>
      </c>
      <c r="F234" s="91">
        <f t="shared" si="134"/>
        <v>3.4869599999999998</v>
      </c>
      <c r="G234" s="80">
        <f t="shared" si="135"/>
        <v>3.7264535999999997</v>
      </c>
      <c r="H234" s="81">
        <f t="shared" si="173"/>
        <v>3.6748800000000004</v>
      </c>
      <c r="I234" s="14">
        <v>10.1</v>
      </c>
      <c r="J234" s="92">
        <f t="shared" si="136"/>
        <v>0.105444</v>
      </c>
      <c r="K234" s="14">
        <v>114.7</v>
      </c>
      <c r="L234" s="78">
        <f t="shared" si="137"/>
        <v>1.197468</v>
      </c>
      <c r="M234" s="81">
        <f t="shared" si="138"/>
        <v>0.45243544320000001</v>
      </c>
      <c r="N234" s="14">
        <f t="shared" si="166"/>
        <v>115</v>
      </c>
      <c r="O234" s="78">
        <f t="shared" si="139"/>
        <v>0.73621152000000223</v>
      </c>
      <c r="P234" s="78">
        <f t="shared" si="140"/>
        <v>0.28377607679999967</v>
      </c>
      <c r="Q234" s="93">
        <f t="shared" si="141"/>
        <v>0.98677988639999925</v>
      </c>
      <c r="R234" s="80">
        <f t="shared" si="142"/>
        <v>3.477318798425225</v>
      </c>
      <c r="S234" s="80">
        <f t="shared" si="143"/>
        <v>3336.3034964754056</v>
      </c>
      <c r="T234" s="69">
        <f t="shared" si="144"/>
        <v>124.86147379199986</v>
      </c>
      <c r="U234" s="78">
        <f t="shared" si="145"/>
        <v>1.5545224086836185</v>
      </c>
      <c r="V234" s="69">
        <f t="shared" si="146"/>
        <v>97.002198301857788</v>
      </c>
      <c r="W234" s="80">
        <f t="shared" ca="1" si="147"/>
        <v>1.8601878756887096</v>
      </c>
      <c r="X234" s="80">
        <f t="shared" ca="1" si="148"/>
        <v>28.850036253265515</v>
      </c>
      <c r="Y234" s="94">
        <f t="shared" ca="1" si="149"/>
        <v>1.9544962269564929E-8</v>
      </c>
      <c r="Z234" s="80">
        <f t="shared" ca="1" si="150"/>
        <v>10.537329692197652</v>
      </c>
      <c r="AA234" s="80">
        <f t="shared" ca="1" si="151"/>
        <v>31.50916665644284</v>
      </c>
      <c r="AB234" s="80">
        <f t="shared" ca="1" si="152"/>
        <v>1.7054182341570698</v>
      </c>
      <c r="AC234" s="80">
        <f t="shared" si="153"/>
        <v>14.331208665705006</v>
      </c>
      <c r="AD234" s="69">
        <f t="shared" si="154"/>
        <v>351.79318588235265</v>
      </c>
      <c r="AE234" s="69">
        <f t="shared" si="174"/>
        <v>345.72570352941153</v>
      </c>
      <c r="AF234" s="69">
        <f t="shared" si="155"/>
        <v>372.64535999999998</v>
      </c>
      <c r="AG234" s="95">
        <f t="shared" si="175"/>
        <v>367.488</v>
      </c>
      <c r="AH234" s="93">
        <f t="shared" si="156"/>
        <v>19.717578037373201</v>
      </c>
      <c r="AI234" s="81">
        <f t="shared" si="157"/>
        <v>0.37157466263202676</v>
      </c>
      <c r="AJ234" s="80">
        <f t="shared" si="158"/>
        <v>3.5773954559999996</v>
      </c>
      <c r="AK234" s="80">
        <f t="shared" si="159"/>
        <v>10.537329692197652</v>
      </c>
      <c r="AL234" s="78">
        <f t="shared" ca="1" si="167"/>
        <v>1</v>
      </c>
      <c r="AM234" s="80">
        <f t="shared" ca="1" si="168"/>
        <v>10.537329692197652</v>
      </c>
      <c r="AN234" s="80">
        <f t="shared" si="169"/>
        <v>3.5155222641509432</v>
      </c>
      <c r="AO234" s="80">
        <f t="shared" si="170"/>
        <v>2.8296072168991988</v>
      </c>
      <c r="AP234" s="80">
        <f t="shared" si="171"/>
        <v>3.5262696858309237</v>
      </c>
      <c r="AQ234" s="80">
        <f t="shared" ca="1" si="172"/>
        <v>3.0186970418826755</v>
      </c>
      <c r="AR234" s="80">
        <f t="shared" si="160"/>
        <v>3.368160280777468</v>
      </c>
      <c r="AS234" s="78">
        <f t="shared" si="161"/>
        <v>0.24915459580449775</v>
      </c>
      <c r="AT234" s="96">
        <f t="shared" ca="1" si="162"/>
        <v>3</v>
      </c>
      <c r="AU234" s="97" t="str">
        <f t="shared" ca="1" si="163"/>
        <v>Clay</v>
      </c>
      <c r="AV234" s="98">
        <f t="shared" si="164"/>
        <v>3</v>
      </c>
      <c r="AW234" s="99" t="str">
        <f t="shared" si="165"/>
        <v>Clay</v>
      </c>
      <c r="AX234" s="78"/>
      <c r="AY234" s="78"/>
      <c r="AZ234" s="78"/>
      <c r="BA234" s="78"/>
      <c r="BB234" s="78"/>
      <c r="BC234" s="78"/>
      <c r="BD234" s="78"/>
      <c r="BE234" s="78"/>
      <c r="BF234" s="78"/>
      <c r="BG234" s="78"/>
      <c r="BH234" s="78"/>
      <c r="BI234" s="78"/>
      <c r="BJ234" s="78"/>
      <c r="BK234" s="78"/>
      <c r="BL234" s="78"/>
      <c r="BM234" s="78"/>
      <c r="BN234" s="78"/>
      <c r="BO234" s="78"/>
      <c r="BP234" s="78"/>
      <c r="BQ234" s="78"/>
    </row>
    <row r="235" spans="1:69">
      <c r="A235" s="25">
        <v>4.4400000000000004</v>
      </c>
      <c r="C235" s="89">
        <f t="shared" si="132"/>
        <v>-14.566752000000003</v>
      </c>
      <c r="D235" s="84">
        <f t="shared" si="133"/>
        <v>14.566752000000003</v>
      </c>
      <c r="E235" s="90">
        <v>0.33710000000000001</v>
      </c>
      <c r="F235" s="91">
        <f t="shared" si="134"/>
        <v>3.5193240000000001</v>
      </c>
      <c r="G235" s="80">
        <f t="shared" si="135"/>
        <v>3.7592352</v>
      </c>
      <c r="H235" s="81">
        <f t="shared" si="173"/>
        <v>3.7049173714285715</v>
      </c>
      <c r="I235" s="14">
        <v>10.5</v>
      </c>
      <c r="J235" s="92">
        <f t="shared" si="136"/>
        <v>0.10962</v>
      </c>
      <c r="K235" s="14">
        <v>114.9</v>
      </c>
      <c r="L235" s="78">
        <f t="shared" si="137"/>
        <v>1.1995560000000001</v>
      </c>
      <c r="M235" s="81">
        <f t="shared" si="138"/>
        <v>0.45448266240000007</v>
      </c>
      <c r="N235" s="14">
        <f t="shared" si="166"/>
        <v>115</v>
      </c>
      <c r="O235" s="78">
        <f t="shared" si="139"/>
        <v>0.7399844400000023</v>
      </c>
      <c r="P235" s="78">
        <f t="shared" si="140"/>
        <v>0.28550177759999973</v>
      </c>
      <c r="Q235" s="93">
        <f t="shared" si="141"/>
        <v>0.9963527507999993</v>
      </c>
      <c r="R235" s="80">
        <f t="shared" si="142"/>
        <v>3.489830288188021</v>
      </c>
      <c r="S235" s="80">
        <f t="shared" si="143"/>
        <v>3240.3390965581611</v>
      </c>
      <c r="T235" s="69">
        <f t="shared" si="144"/>
        <v>125.62078214399988</v>
      </c>
      <c r="U235" s="78">
        <f t="shared" si="145"/>
        <v>1.5594190887671515</v>
      </c>
      <c r="V235" s="69">
        <f t="shared" si="146"/>
        <v>97.307751139070248</v>
      </c>
      <c r="W235" s="80">
        <f t="shared" ca="1" si="147"/>
        <v>1.8840855320613332</v>
      </c>
      <c r="X235" s="80">
        <f t="shared" ca="1" si="148"/>
        <v>28.867194044527068</v>
      </c>
      <c r="Y235" s="94">
        <f t="shared" ca="1" si="149"/>
        <v>1.8717901097036419E-8</v>
      </c>
      <c r="Z235" s="80">
        <f t="shared" ca="1" si="150"/>
        <v>10.575243297539455</v>
      </c>
      <c r="AA235" s="80">
        <f t="shared" ca="1" si="151"/>
        <v>31.929311363280881</v>
      </c>
      <c r="AB235" s="80">
        <f t="shared" ca="1" si="152"/>
        <v>1.655029916845955</v>
      </c>
      <c r="AC235" s="80">
        <f t="shared" si="153"/>
        <v>14.419934294107156</v>
      </c>
      <c r="AD235" s="69">
        <f t="shared" si="154"/>
        <v>355.20597176470562</v>
      </c>
      <c r="AE235" s="69">
        <f t="shared" si="174"/>
        <v>348.8156389915963</v>
      </c>
      <c r="AF235" s="69">
        <f t="shared" si="155"/>
        <v>375.92352</v>
      </c>
      <c r="AG235" s="95">
        <f t="shared" si="175"/>
        <v>370.49173714285718</v>
      </c>
      <c r="AH235" s="93">
        <f t="shared" si="156"/>
        <v>19.521926473610421</v>
      </c>
      <c r="AI235" s="81">
        <f t="shared" si="157"/>
        <v>0.38395557786537615</v>
      </c>
      <c r="AJ235" s="80">
        <f t="shared" si="158"/>
        <v>3.608865792</v>
      </c>
      <c r="AK235" s="80">
        <f t="shared" si="159"/>
        <v>10.575243297539457</v>
      </c>
      <c r="AL235" s="78">
        <f t="shared" ca="1" si="167"/>
        <v>1</v>
      </c>
      <c r="AM235" s="80">
        <f t="shared" ca="1" si="168"/>
        <v>10.575243297539455</v>
      </c>
      <c r="AN235" s="80">
        <f t="shared" si="169"/>
        <v>3.5464483018867923</v>
      </c>
      <c r="AO235" s="80">
        <f t="shared" si="170"/>
        <v>2.91601866251944</v>
      </c>
      <c r="AP235" s="80">
        <f t="shared" si="171"/>
        <v>3.6307020752393582</v>
      </c>
      <c r="AQ235" s="80">
        <f t="shared" ca="1" si="172"/>
        <v>3.0248739130003783</v>
      </c>
      <c r="AR235" s="80">
        <f t="shared" si="160"/>
        <v>3.3713682053438707</v>
      </c>
      <c r="AS235" s="78">
        <f t="shared" si="161"/>
        <v>0.24677424858874611</v>
      </c>
      <c r="AT235" s="96">
        <f t="shared" ca="1" si="162"/>
        <v>3</v>
      </c>
      <c r="AU235" s="97" t="str">
        <f t="shared" ca="1" si="163"/>
        <v>Clay</v>
      </c>
      <c r="AV235" s="98">
        <f t="shared" si="164"/>
        <v>3</v>
      </c>
      <c r="AW235" s="99" t="str">
        <f t="shared" si="165"/>
        <v>Clay</v>
      </c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</row>
    <row r="236" spans="1:69">
      <c r="A236" s="25">
        <v>4.46</v>
      </c>
      <c r="C236" s="89">
        <f t="shared" si="132"/>
        <v>-14.632368000000001</v>
      </c>
      <c r="D236" s="84">
        <f t="shared" si="133"/>
        <v>14.632368000000001</v>
      </c>
      <c r="E236" s="90">
        <v>0.3377</v>
      </c>
      <c r="F236" s="91">
        <f t="shared" si="134"/>
        <v>3.5255879999999999</v>
      </c>
      <c r="G236" s="80">
        <f t="shared" si="135"/>
        <v>3.7667519999999999</v>
      </c>
      <c r="H236" s="81">
        <f t="shared" si="173"/>
        <v>3.7137764571428571</v>
      </c>
      <c r="I236" s="14">
        <v>11.8</v>
      </c>
      <c r="J236" s="92">
        <f t="shared" si="136"/>
        <v>0.12319200000000001</v>
      </c>
      <c r="K236" s="14">
        <v>115.5</v>
      </c>
      <c r="L236" s="78">
        <f t="shared" si="137"/>
        <v>1.2058199999999999</v>
      </c>
      <c r="M236" s="81">
        <f t="shared" si="138"/>
        <v>0.45652988160000002</v>
      </c>
      <c r="N236" s="14">
        <f t="shared" si="166"/>
        <v>115</v>
      </c>
      <c r="O236" s="78">
        <f t="shared" si="139"/>
        <v>0.74375736000000225</v>
      </c>
      <c r="P236" s="78">
        <f t="shared" si="140"/>
        <v>0.28722747839999968</v>
      </c>
      <c r="Q236" s="93">
        <f t="shared" si="141"/>
        <v>0.99758823119999929</v>
      </c>
      <c r="R236" s="80">
        <f t="shared" si="142"/>
        <v>3.4731643252138107</v>
      </c>
      <c r="S236" s="80">
        <f t="shared" si="143"/>
        <v>2886.9279517768509</v>
      </c>
      <c r="T236" s="69">
        <f t="shared" si="144"/>
        <v>126.38009049599985</v>
      </c>
      <c r="U236" s="78">
        <f t="shared" si="145"/>
        <v>1.5731841975954755</v>
      </c>
      <c r="V236" s="69">
        <f t="shared" si="146"/>
        <v>98.16669392995766</v>
      </c>
      <c r="W236" s="80">
        <f t="shared" ca="1" si="147"/>
        <v>1.9267567528559852</v>
      </c>
      <c r="X236" s="80">
        <f t="shared" ca="1" si="148"/>
        <v>28.844325307792861</v>
      </c>
      <c r="Y236" s="94">
        <f t="shared" ca="1" si="149"/>
        <v>1.5019549453126472E-8</v>
      </c>
      <c r="Z236" s="80">
        <f t="shared" ca="1" si="150"/>
        <v>10.524740379435789</v>
      </c>
      <c r="AA236" s="80">
        <f t="shared" ca="1" si="151"/>
        <v>31.81623375442593</v>
      </c>
      <c r="AB236" s="80">
        <f t="shared" ca="1" si="152"/>
        <v>1.323319835871227</v>
      </c>
      <c r="AC236" s="80">
        <f t="shared" si="153"/>
        <v>14.771015901817705</v>
      </c>
      <c r="AD236" s="69">
        <f t="shared" si="154"/>
        <v>355.64642823529385</v>
      </c>
      <c r="AE236" s="69">
        <f t="shared" si="174"/>
        <v>349.41401142857109</v>
      </c>
      <c r="AF236" s="69">
        <f t="shared" si="155"/>
        <v>376.67520000000002</v>
      </c>
      <c r="AG236" s="95">
        <f t="shared" si="175"/>
        <v>371.37764571428573</v>
      </c>
      <c r="AH236" s="93">
        <f t="shared" si="156"/>
        <v>18.677524462995859</v>
      </c>
      <c r="AI236" s="81">
        <f t="shared" si="157"/>
        <v>0.42890046831953854</v>
      </c>
      <c r="AJ236" s="80">
        <f t="shared" si="158"/>
        <v>3.6160819199999996</v>
      </c>
      <c r="AK236" s="80">
        <f t="shared" si="159"/>
        <v>10.524740379435789</v>
      </c>
      <c r="AL236" s="78">
        <f t="shared" ca="1" si="167"/>
        <v>1</v>
      </c>
      <c r="AM236" s="80">
        <f t="shared" ca="1" si="168"/>
        <v>10.524740379435789</v>
      </c>
      <c r="AN236" s="80">
        <f t="shared" si="169"/>
        <v>3.5535396226415092</v>
      </c>
      <c r="AO236" s="80">
        <f t="shared" si="170"/>
        <v>3.270509977827051</v>
      </c>
      <c r="AP236" s="80">
        <f t="shared" si="171"/>
        <v>4.0751643542444427</v>
      </c>
      <c r="AQ236" s="80">
        <f t="shared" ca="1" si="172"/>
        <v>3.056321361360939</v>
      </c>
      <c r="AR236" s="80">
        <f t="shared" si="160"/>
        <v>3.3957959460929374</v>
      </c>
      <c r="AS236" s="78">
        <f t="shared" si="161"/>
        <v>0.24786352859692812</v>
      </c>
      <c r="AT236" s="96">
        <f t="shared" ca="1" si="162"/>
        <v>3</v>
      </c>
      <c r="AU236" s="97" t="str">
        <f t="shared" ca="1" si="163"/>
        <v>Clay</v>
      </c>
      <c r="AV236" s="98">
        <f t="shared" si="164"/>
        <v>3</v>
      </c>
      <c r="AW236" s="99" t="str">
        <f t="shared" si="165"/>
        <v>Clay</v>
      </c>
      <c r="AX236" s="78"/>
      <c r="AY236" s="78"/>
      <c r="AZ236" s="78"/>
      <c r="BA236" s="78"/>
      <c r="BB236" s="78"/>
      <c r="BC236" s="78"/>
      <c r="BD236" s="78"/>
      <c r="BE236" s="78"/>
      <c r="BF236" s="78"/>
      <c r="BG236" s="78"/>
      <c r="BH236" s="78"/>
      <c r="BI236" s="78"/>
      <c r="BJ236" s="78"/>
      <c r="BK236" s="78"/>
      <c r="BL236" s="78"/>
      <c r="BM236" s="78"/>
      <c r="BN236" s="78"/>
      <c r="BO236" s="78"/>
      <c r="BP236" s="78"/>
      <c r="BQ236" s="78"/>
    </row>
    <row r="237" spans="1:69">
      <c r="A237" s="25">
        <v>4.4800000000000004</v>
      </c>
      <c r="C237" s="89">
        <f t="shared" si="132"/>
        <v>-14.697984000000002</v>
      </c>
      <c r="D237" s="84">
        <f t="shared" si="133"/>
        <v>14.697984000000002</v>
      </c>
      <c r="E237" s="90">
        <v>0.33400000000000002</v>
      </c>
      <c r="F237" s="91">
        <f t="shared" si="134"/>
        <v>3.4869599999999998</v>
      </c>
      <c r="G237" s="80">
        <f t="shared" si="135"/>
        <v>3.7304207999999996</v>
      </c>
      <c r="H237" s="81">
        <f t="shared" si="173"/>
        <v>3.7178331428571427</v>
      </c>
      <c r="I237" s="14">
        <v>12.8</v>
      </c>
      <c r="J237" s="92">
        <f t="shared" si="136"/>
        <v>0.133632</v>
      </c>
      <c r="K237" s="14">
        <v>116.6</v>
      </c>
      <c r="L237" s="78">
        <f t="shared" si="137"/>
        <v>1.2173039999999999</v>
      </c>
      <c r="M237" s="81">
        <f t="shared" si="138"/>
        <v>0.45857710080000003</v>
      </c>
      <c r="N237" s="14">
        <f t="shared" si="166"/>
        <v>115</v>
      </c>
      <c r="O237" s="78">
        <f t="shared" si="139"/>
        <v>0.74753028000000232</v>
      </c>
      <c r="P237" s="78">
        <f t="shared" si="140"/>
        <v>0.28895317919999969</v>
      </c>
      <c r="Q237" s="93">
        <f t="shared" si="141"/>
        <v>0.9843538715999991</v>
      </c>
      <c r="R237" s="80">
        <f t="shared" si="142"/>
        <v>3.4066206654147106</v>
      </c>
      <c r="S237" s="80">
        <f t="shared" si="143"/>
        <v>2626.0798047667317</v>
      </c>
      <c r="T237" s="69">
        <f t="shared" si="144"/>
        <v>127.13939884799986</v>
      </c>
      <c r="U237" s="78">
        <f t="shared" si="145"/>
        <v>1.5823439191079638</v>
      </c>
      <c r="V237" s="69">
        <f t="shared" si="146"/>
        <v>98.738260552336939</v>
      </c>
      <c r="W237" s="80">
        <f t="shared" ca="1" si="147"/>
        <v>1.9475397750244836</v>
      </c>
      <c r="X237" s="80">
        <f t="shared" ca="1" si="148"/>
        <v>28.751908204267629</v>
      </c>
      <c r="Y237" s="94">
        <f t="shared" ca="1" si="149"/>
        <v>1.2048966171998674E-8</v>
      </c>
      <c r="Z237" s="80">
        <f t="shared" ca="1" si="150"/>
        <v>10.323092925499122</v>
      </c>
      <c r="AA237" s="80">
        <f t="shared" ca="1" si="151"/>
        <v>30.792656024550368</v>
      </c>
      <c r="AB237" s="80">
        <f t="shared" ca="1" si="152"/>
        <v>1.0274390883299036</v>
      </c>
      <c r="AC237" s="80">
        <f t="shared" si="153"/>
        <v>15.05891208093886</v>
      </c>
      <c r="AD237" s="69">
        <f t="shared" si="154"/>
        <v>350.9282964705879</v>
      </c>
      <c r="AE237" s="69">
        <f t="shared" si="174"/>
        <v>349.44739563025178</v>
      </c>
      <c r="AF237" s="69">
        <f t="shared" si="155"/>
        <v>373.04208</v>
      </c>
      <c r="AG237" s="95">
        <f t="shared" si="175"/>
        <v>371.78331428571425</v>
      </c>
      <c r="AH237" s="93">
        <f t="shared" si="156"/>
        <v>17.945820997415385</v>
      </c>
      <c r="AI237" s="81">
        <f t="shared" si="157"/>
        <v>0.46246938818937955</v>
      </c>
      <c r="AJ237" s="80">
        <f t="shared" si="158"/>
        <v>3.5812039679999996</v>
      </c>
      <c r="AK237" s="80">
        <f t="shared" si="159"/>
        <v>10.323092925499123</v>
      </c>
      <c r="AL237" s="78">
        <f t="shared" ca="1" si="167"/>
        <v>1</v>
      </c>
      <c r="AM237" s="80">
        <f t="shared" ca="1" si="168"/>
        <v>10.323092925499122</v>
      </c>
      <c r="AN237" s="80">
        <f t="shared" si="169"/>
        <v>3.5192649056603766</v>
      </c>
      <c r="AO237" s="80">
        <f t="shared" si="170"/>
        <v>3.582223217284227</v>
      </c>
      <c r="AP237" s="80">
        <f t="shared" si="171"/>
        <v>4.4799498709057595</v>
      </c>
      <c r="AQ237" s="80">
        <f t="shared" ca="1" si="172"/>
        <v>3.0878039666550334</v>
      </c>
      <c r="AR237" s="80">
        <f t="shared" si="160"/>
        <v>3.4197588738198266</v>
      </c>
      <c r="AS237" s="78">
        <f t="shared" si="161"/>
        <v>0.25435962001045909</v>
      </c>
      <c r="AT237" s="96">
        <f t="shared" ca="1" si="162"/>
        <v>3</v>
      </c>
      <c r="AU237" s="97" t="str">
        <f t="shared" ca="1" si="163"/>
        <v>Clay</v>
      </c>
      <c r="AV237" s="98">
        <f t="shared" si="164"/>
        <v>3</v>
      </c>
      <c r="AW237" s="99" t="str">
        <f t="shared" si="165"/>
        <v>Clay</v>
      </c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/>
      <c r="BQ237" s="78"/>
    </row>
    <row r="238" spans="1:69">
      <c r="A238" s="25">
        <v>4.5</v>
      </c>
      <c r="C238" s="89">
        <f t="shared" si="132"/>
        <v>-14.7636</v>
      </c>
      <c r="D238" s="84">
        <f t="shared" si="133"/>
        <v>14.7636</v>
      </c>
      <c r="E238" s="90">
        <v>0.32219999999999999</v>
      </c>
      <c r="F238" s="91">
        <f t="shared" si="134"/>
        <v>3.3637679999999999</v>
      </c>
      <c r="G238" s="80">
        <f t="shared" si="135"/>
        <v>3.6078551999999999</v>
      </c>
      <c r="H238" s="81">
        <f t="shared" si="173"/>
        <v>3.721114285714286</v>
      </c>
      <c r="I238" s="14">
        <v>13</v>
      </c>
      <c r="J238" s="92">
        <f t="shared" si="136"/>
        <v>0.13572000000000001</v>
      </c>
      <c r="K238" s="14">
        <v>116.9</v>
      </c>
      <c r="L238" s="78">
        <f t="shared" si="137"/>
        <v>1.2204360000000001</v>
      </c>
      <c r="M238" s="81">
        <f t="shared" si="138"/>
        <v>0.46062431999999998</v>
      </c>
      <c r="N238" s="14">
        <f t="shared" si="166"/>
        <v>115</v>
      </c>
      <c r="O238" s="78">
        <f t="shared" si="139"/>
        <v>0.75130320000000228</v>
      </c>
      <c r="P238" s="78">
        <f t="shared" si="140"/>
        <v>0.29067887999999964</v>
      </c>
      <c r="Q238" s="93">
        <f t="shared" si="141"/>
        <v>0.94266215999999925</v>
      </c>
      <c r="R238" s="80">
        <f t="shared" si="142"/>
        <v>3.2429674973290128</v>
      </c>
      <c r="S238" s="80">
        <f t="shared" si="143"/>
        <v>2476.163728090703</v>
      </c>
      <c r="T238" s="69">
        <f t="shared" si="144"/>
        <v>127.89870719999985</v>
      </c>
      <c r="U238" s="78">
        <f t="shared" si="145"/>
        <v>1.5828561471741143</v>
      </c>
      <c r="V238" s="69">
        <f t="shared" si="146"/>
        <v>98.77022358366473</v>
      </c>
      <c r="W238" s="80">
        <f t="shared" ca="1" si="147"/>
        <v>1.9236640778172127</v>
      </c>
      <c r="X238" s="80">
        <f t="shared" ca="1" si="148"/>
        <v>28.5167152170619</v>
      </c>
      <c r="Y238" s="94">
        <f t="shared" ca="1" si="149"/>
        <v>9.5981805548816674E-9</v>
      </c>
      <c r="Z238" s="80">
        <f t="shared" ca="1" si="150"/>
        <v>9.8271742343303412</v>
      </c>
      <c r="AA238" s="80">
        <f t="shared" ca="1" si="151"/>
        <v>28.071834213424779</v>
      </c>
      <c r="AB238" s="80">
        <f t="shared" ca="1" si="152"/>
        <v>0.74613747679520015</v>
      </c>
      <c r="AC238" s="80">
        <f t="shared" si="153"/>
        <v>15.237612016970457</v>
      </c>
      <c r="AD238" s="69">
        <f t="shared" si="154"/>
        <v>336.06494117647026</v>
      </c>
      <c r="AE238" s="69">
        <f t="shared" si="174"/>
        <v>349.38953949579809</v>
      </c>
      <c r="AF238" s="69">
        <f t="shared" si="155"/>
        <v>360.78552000000002</v>
      </c>
      <c r="AG238" s="95">
        <f t="shared" si="175"/>
        <v>372.11142857142852</v>
      </c>
      <c r="AH238" s="93">
        <f t="shared" si="156"/>
        <v>17.439574621112101</v>
      </c>
      <c r="AI238" s="81">
        <f t="shared" si="157"/>
        <v>0.46690698684403964</v>
      </c>
      <c r="AJ238" s="80">
        <f t="shared" si="158"/>
        <v>3.463540992</v>
      </c>
      <c r="AK238" s="80">
        <f t="shared" si="159"/>
        <v>9.8271742343303412</v>
      </c>
      <c r="AL238" s="78">
        <f t="shared" ca="1" si="167"/>
        <v>1</v>
      </c>
      <c r="AM238" s="80">
        <f t="shared" ca="1" si="168"/>
        <v>9.8271742343303412</v>
      </c>
      <c r="AN238" s="80">
        <f t="shared" si="169"/>
        <v>3.4036369811320752</v>
      </c>
      <c r="AO238" s="80">
        <f t="shared" si="170"/>
        <v>3.7617917703570813</v>
      </c>
      <c r="AP238" s="80">
        <f t="shared" si="171"/>
        <v>4.7511825445502174</v>
      </c>
      <c r="AQ238" s="80">
        <f t="shared" ca="1" si="172"/>
        <v>3.1202910948573157</v>
      </c>
      <c r="AR238" s="80">
        <f t="shared" si="160"/>
        <v>3.4431990760851767</v>
      </c>
      <c r="AS238" s="78">
        <f t="shared" si="161"/>
        <v>0.26598909454475211</v>
      </c>
      <c r="AT238" s="96">
        <f t="shared" ca="1" si="162"/>
        <v>3</v>
      </c>
      <c r="AU238" s="97" t="str">
        <f t="shared" ca="1" si="163"/>
        <v>Clay</v>
      </c>
      <c r="AV238" s="98">
        <f t="shared" si="164"/>
        <v>3</v>
      </c>
      <c r="AW238" s="99" t="str">
        <f t="shared" si="165"/>
        <v>Clay</v>
      </c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</row>
    <row r="239" spans="1:69">
      <c r="A239" s="25">
        <v>4.5199999999999996</v>
      </c>
      <c r="C239" s="89">
        <f t="shared" si="132"/>
        <v>-14.829215999999999</v>
      </c>
      <c r="D239" s="84">
        <f t="shared" si="133"/>
        <v>14.829215999999999</v>
      </c>
      <c r="E239" s="90">
        <v>0.33090000000000003</v>
      </c>
      <c r="F239" s="91">
        <f t="shared" si="134"/>
        <v>3.454596</v>
      </c>
      <c r="G239" s="80">
        <f t="shared" si="135"/>
        <v>3.7003536000000001</v>
      </c>
      <c r="H239" s="81">
        <f t="shared" si="173"/>
        <v>3.7291381714285707</v>
      </c>
      <c r="I239" s="14">
        <v>13.5</v>
      </c>
      <c r="J239" s="92">
        <f t="shared" si="136"/>
        <v>0.14093999999999998</v>
      </c>
      <c r="K239" s="14">
        <v>117.7</v>
      </c>
      <c r="L239" s="78">
        <f t="shared" si="137"/>
        <v>1.228788</v>
      </c>
      <c r="M239" s="81">
        <f t="shared" si="138"/>
        <v>0.46267153919999993</v>
      </c>
      <c r="N239" s="14">
        <f t="shared" si="166"/>
        <v>115</v>
      </c>
      <c r="O239" s="78">
        <f t="shared" si="139"/>
        <v>0.75507612000000224</v>
      </c>
      <c r="P239" s="78">
        <f t="shared" si="140"/>
        <v>0.29240458079999959</v>
      </c>
      <c r="Q239" s="93">
        <f t="shared" si="141"/>
        <v>0.97194156839999934</v>
      </c>
      <c r="R239" s="80">
        <f t="shared" si="142"/>
        <v>3.3239614979383409</v>
      </c>
      <c r="S239" s="80">
        <f t="shared" si="143"/>
        <v>2458.5159141562103</v>
      </c>
      <c r="T239" s="69">
        <f t="shared" si="144"/>
        <v>128.65801555199982</v>
      </c>
      <c r="U239" s="78">
        <f t="shared" si="145"/>
        <v>1.5882710310278212</v>
      </c>
      <c r="V239" s="69">
        <f t="shared" si="146"/>
        <v>99.108112336136045</v>
      </c>
      <c r="W239" s="80">
        <f t="shared" ca="1" si="147"/>
        <v>1.9645479301479003</v>
      </c>
      <c r="X239" s="80">
        <f t="shared" ca="1" si="148"/>
        <v>28.634562492248914</v>
      </c>
      <c r="Y239" s="94">
        <f t="shared" ca="1" si="149"/>
        <v>1.0052388178020723E-8</v>
      </c>
      <c r="Z239" s="80">
        <f t="shared" ca="1" si="150"/>
        <v>10.072610599813155</v>
      </c>
      <c r="AA239" s="80">
        <f t="shared" ca="1" si="151"/>
        <v>29.666633164438956</v>
      </c>
      <c r="AB239" s="80">
        <f t="shared" ca="1" si="152"/>
        <v>0.8258414192415241</v>
      </c>
      <c r="AC239" s="80">
        <f t="shared" si="153"/>
        <v>15.259356353009816</v>
      </c>
      <c r="AD239" s="69">
        <f t="shared" si="154"/>
        <v>346.50323294117624</v>
      </c>
      <c r="AE239" s="69">
        <f t="shared" si="174"/>
        <v>349.88965310924334</v>
      </c>
      <c r="AF239" s="69">
        <f t="shared" si="155"/>
        <v>370.03535999999997</v>
      </c>
      <c r="AG239" s="95">
        <f t="shared" si="175"/>
        <v>372.91381714285711</v>
      </c>
      <c r="AH239" s="93">
        <f t="shared" si="156"/>
        <v>17.424089830127041</v>
      </c>
      <c r="AI239" s="81">
        <f t="shared" si="157"/>
        <v>0.48200339274575477</v>
      </c>
      <c r="AJ239" s="80">
        <f t="shared" si="158"/>
        <v>3.5523394559999999</v>
      </c>
      <c r="AK239" s="80">
        <f t="shared" si="159"/>
        <v>10.072610599813155</v>
      </c>
      <c r="AL239" s="78">
        <f t="shared" ca="1" si="167"/>
        <v>1</v>
      </c>
      <c r="AM239" s="80">
        <f t="shared" ca="1" si="168"/>
        <v>10.072610599813155</v>
      </c>
      <c r="AN239" s="80">
        <f t="shared" si="169"/>
        <v>3.4908996226415092</v>
      </c>
      <c r="AO239" s="80">
        <f t="shared" si="170"/>
        <v>3.8088251890305824</v>
      </c>
      <c r="AP239" s="80">
        <f t="shared" si="171"/>
        <v>4.7852876666819215</v>
      </c>
      <c r="AQ239" s="80">
        <f t="shared" ca="1" si="172"/>
        <v>3.1136857213709481</v>
      </c>
      <c r="AR239" s="80">
        <f t="shared" si="160"/>
        <v>3.4366472124579488</v>
      </c>
      <c r="AS239" s="78">
        <f t="shared" si="161"/>
        <v>0.26011690443509611</v>
      </c>
      <c r="AT239" s="96">
        <f t="shared" ca="1" si="162"/>
        <v>3</v>
      </c>
      <c r="AU239" s="97" t="str">
        <f t="shared" ca="1" si="163"/>
        <v>Clay</v>
      </c>
      <c r="AV239" s="98">
        <f t="shared" si="164"/>
        <v>3</v>
      </c>
      <c r="AW239" s="99" t="str">
        <f t="shared" si="165"/>
        <v>Clay</v>
      </c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</row>
    <row r="240" spans="1:69">
      <c r="A240" s="25">
        <v>4.54</v>
      </c>
      <c r="C240" s="89">
        <f t="shared" si="132"/>
        <v>-14.894832000000001</v>
      </c>
      <c r="D240" s="84">
        <f t="shared" si="133"/>
        <v>14.894832000000001</v>
      </c>
      <c r="E240" s="90">
        <v>0.33400000000000002</v>
      </c>
      <c r="F240" s="91">
        <f t="shared" si="134"/>
        <v>3.4869599999999998</v>
      </c>
      <c r="G240" s="80">
        <f t="shared" si="135"/>
        <v>3.7337615999999998</v>
      </c>
      <c r="H240" s="81">
        <f t="shared" si="173"/>
        <v>3.7278555428571427</v>
      </c>
      <c r="I240" s="14">
        <v>14.9</v>
      </c>
      <c r="J240" s="92">
        <f t="shared" si="136"/>
        <v>0.155556</v>
      </c>
      <c r="K240" s="14">
        <v>118.2</v>
      </c>
      <c r="L240" s="78">
        <f t="shared" si="137"/>
        <v>1.234008</v>
      </c>
      <c r="M240" s="81">
        <f t="shared" si="138"/>
        <v>0.46471875839999999</v>
      </c>
      <c r="N240" s="14">
        <f t="shared" si="166"/>
        <v>115</v>
      </c>
      <c r="O240" s="78">
        <f t="shared" si="139"/>
        <v>0.75884904000000231</v>
      </c>
      <c r="P240" s="78">
        <f t="shared" si="140"/>
        <v>0.29413028159999965</v>
      </c>
      <c r="Q240" s="93">
        <f t="shared" si="141"/>
        <v>0.98172114479999917</v>
      </c>
      <c r="R240" s="80">
        <f t="shared" si="142"/>
        <v>3.3377085129068202</v>
      </c>
      <c r="S240" s="80">
        <f t="shared" si="143"/>
        <v>2249.9274405434453</v>
      </c>
      <c r="T240" s="69">
        <f t="shared" si="144"/>
        <v>129.41732390399986</v>
      </c>
      <c r="U240" s="78">
        <f t="shared" si="145"/>
        <v>1.6001925082545871</v>
      </c>
      <c r="V240" s="69">
        <f t="shared" si="146"/>
        <v>99.85201251508623</v>
      </c>
      <c r="W240" s="80">
        <f t="shared" ca="1" si="147"/>
        <v>2.0110795658330414</v>
      </c>
      <c r="X240" s="80">
        <f t="shared" ca="1" si="148"/>
        <v>28.654279131858054</v>
      </c>
      <c r="Y240" s="94">
        <f t="shared" ca="1" si="149"/>
        <v>8.6035651255326096E-9</v>
      </c>
      <c r="Z240" s="80">
        <f t="shared" ca="1" si="150"/>
        <v>10.114268220929759</v>
      </c>
      <c r="AA240" s="80">
        <f t="shared" ca="1" si="151"/>
        <v>30.089063565652769</v>
      </c>
      <c r="AB240" s="80">
        <f t="shared" ca="1" si="152"/>
        <v>0.71687968048629425</v>
      </c>
      <c r="AC240" s="80">
        <f t="shared" si="153"/>
        <v>15.528887932668416</v>
      </c>
      <c r="AD240" s="69">
        <f t="shared" si="154"/>
        <v>349.98971294117615</v>
      </c>
      <c r="AE240" s="69">
        <f t="shared" si="174"/>
        <v>349.29488268907528</v>
      </c>
      <c r="AF240" s="69">
        <f t="shared" si="155"/>
        <v>373.37615999999997</v>
      </c>
      <c r="AG240" s="95">
        <f t="shared" si="175"/>
        <v>372.78555428571423</v>
      </c>
      <c r="AH240" s="93">
        <f t="shared" si="156"/>
        <v>16.777721625479735</v>
      </c>
      <c r="AI240" s="81">
        <f t="shared" si="157"/>
        <v>0.52886768119831762</v>
      </c>
      <c r="AJ240" s="80">
        <f t="shared" si="158"/>
        <v>3.5844111359999995</v>
      </c>
      <c r="AK240" s="80">
        <f t="shared" si="159"/>
        <v>10.114268220929759</v>
      </c>
      <c r="AL240" s="78">
        <f t="shared" ca="1" si="167"/>
        <v>1</v>
      </c>
      <c r="AM240" s="80">
        <f t="shared" ca="1" si="168"/>
        <v>10.114268220929759</v>
      </c>
      <c r="AN240" s="80">
        <f t="shared" si="169"/>
        <v>3.5224166037735847</v>
      </c>
      <c r="AO240" s="80">
        <f t="shared" si="170"/>
        <v>4.1662006486970142</v>
      </c>
      <c r="AP240" s="80">
        <f t="shared" si="171"/>
        <v>5.2289267957509367</v>
      </c>
      <c r="AQ240" s="80">
        <f t="shared" ca="1" si="172"/>
        <v>3.1359195372443938</v>
      </c>
      <c r="AR240" s="80">
        <f t="shared" si="160"/>
        <v>3.4539114227999321</v>
      </c>
      <c r="AS240" s="78">
        <f t="shared" si="161"/>
        <v>0.2585922194634187</v>
      </c>
      <c r="AT240" s="96">
        <f t="shared" ca="1" si="162"/>
        <v>3</v>
      </c>
      <c r="AU240" s="97" t="str">
        <f t="shared" ca="1" si="163"/>
        <v>Clay</v>
      </c>
      <c r="AV240" s="98">
        <f t="shared" si="164"/>
        <v>3</v>
      </c>
      <c r="AW240" s="99" t="str">
        <f t="shared" si="165"/>
        <v>Clay</v>
      </c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</row>
    <row r="241" spans="1:69">
      <c r="A241" s="25">
        <v>4.5599999999999996</v>
      </c>
      <c r="C241" s="89">
        <f t="shared" si="132"/>
        <v>-14.960448</v>
      </c>
      <c r="D241" s="84">
        <f t="shared" si="133"/>
        <v>14.960448</v>
      </c>
      <c r="E241" s="90">
        <v>0.3352</v>
      </c>
      <c r="F241" s="91">
        <f t="shared" si="134"/>
        <v>3.4994879999999999</v>
      </c>
      <c r="G241" s="80">
        <f t="shared" si="135"/>
        <v>3.7494215999999998</v>
      </c>
      <c r="H241" s="81">
        <f t="shared" si="173"/>
        <v>3.690241714285714</v>
      </c>
      <c r="I241" s="14">
        <v>14.7</v>
      </c>
      <c r="J241" s="92">
        <f t="shared" si="136"/>
        <v>0.15346799999999999</v>
      </c>
      <c r="K241" s="14">
        <v>119.7</v>
      </c>
      <c r="L241" s="78">
        <f t="shared" si="137"/>
        <v>1.249668</v>
      </c>
      <c r="M241" s="81">
        <f t="shared" si="138"/>
        <v>0.46676597759999994</v>
      </c>
      <c r="N241" s="14">
        <f t="shared" si="166"/>
        <v>115</v>
      </c>
      <c r="O241" s="78">
        <f t="shared" si="139"/>
        <v>0.76262196000000226</v>
      </c>
      <c r="P241" s="78">
        <f t="shared" si="140"/>
        <v>0.29585598239999961</v>
      </c>
      <c r="Q241" s="93">
        <f t="shared" si="141"/>
        <v>0.98564388119999924</v>
      </c>
      <c r="R241" s="80">
        <f t="shared" si="142"/>
        <v>3.3314989043128458</v>
      </c>
      <c r="S241" s="80">
        <f t="shared" si="143"/>
        <v>2289.6512168085605</v>
      </c>
      <c r="T241" s="69">
        <f t="shared" si="144"/>
        <v>130.17663225599981</v>
      </c>
      <c r="U241" s="78">
        <f t="shared" si="145"/>
        <v>1.5987714884548092</v>
      </c>
      <c r="V241" s="69">
        <f t="shared" si="146"/>
        <v>99.763340879580099</v>
      </c>
      <c r="W241" s="80">
        <f t="shared" ca="1" si="147"/>
        <v>2.0142083868101168</v>
      </c>
      <c r="X241" s="80">
        <f t="shared" ca="1" si="148"/>
        <v>28.645383083816625</v>
      </c>
      <c r="Y241" s="94">
        <f t="shared" ca="1" si="149"/>
        <v>8.8513266617288487E-9</v>
      </c>
      <c r="Z241" s="80">
        <f t="shared" ca="1" si="150"/>
        <v>10.095451225190441</v>
      </c>
      <c r="AA241" s="80">
        <f t="shared" ca="1" si="151"/>
        <v>30.153090085036343</v>
      </c>
      <c r="AB241" s="80">
        <f t="shared" ca="1" si="152"/>
        <v>0.73909343133192174</v>
      </c>
      <c r="AC241" s="80">
        <f t="shared" si="153"/>
        <v>15.475682201727047</v>
      </c>
      <c r="AD241" s="69">
        <f t="shared" si="154"/>
        <v>351.38819294117616</v>
      </c>
      <c r="AE241" s="69">
        <f t="shared" si="174"/>
        <v>344.42585344537787</v>
      </c>
      <c r="AF241" s="69">
        <f t="shared" si="155"/>
        <v>374.94215999999994</v>
      </c>
      <c r="AG241" s="95">
        <f t="shared" si="175"/>
        <v>369.02417142857138</v>
      </c>
      <c r="AH241" s="93">
        <f t="shared" si="156"/>
        <v>16.905041279767691</v>
      </c>
      <c r="AI241" s="81">
        <f t="shared" si="157"/>
        <v>0.51872535669233166</v>
      </c>
      <c r="AJ241" s="80">
        <f t="shared" si="158"/>
        <v>3.5994447359999997</v>
      </c>
      <c r="AK241" s="80">
        <f t="shared" si="159"/>
        <v>10.095451225190441</v>
      </c>
      <c r="AL241" s="78">
        <f t="shared" ca="1" si="167"/>
        <v>1</v>
      </c>
      <c r="AM241" s="80">
        <f t="shared" ca="1" si="168"/>
        <v>10.095451225190441</v>
      </c>
      <c r="AN241" s="80">
        <f t="shared" si="169"/>
        <v>3.537190188679245</v>
      </c>
      <c r="AO241" s="80">
        <f t="shared" si="170"/>
        <v>4.0931113214902268</v>
      </c>
      <c r="AP241" s="80">
        <f t="shared" si="171"/>
        <v>5.1382087350191368</v>
      </c>
      <c r="AQ241" s="80">
        <f t="shared" ca="1" si="172"/>
        <v>3.1318636430450839</v>
      </c>
      <c r="AR241" s="80">
        <f t="shared" si="160"/>
        <v>3.4482831828436984</v>
      </c>
      <c r="AS241" s="78">
        <f t="shared" si="161"/>
        <v>0.26212070334922122</v>
      </c>
      <c r="AT241" s="96">
        <f t="shared" ca="1" si="162"/>
        <v>3</v>
      </c>
      <c r="AU241" s="97" t="str">
        <f t="shared" ca="1" si="163"/>
        <v>Clay</v>
      </c>
      <c r="AV241" s="98">
        <f t="shared" si="164"/>
        <v>3</v>
      </c>
      <c r="AW241" s="99" t="str">
        <f t="shared" si="165"/>
        <v>Clay</v>
      </c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</row>
    <row r="242" spans="1:69">
      <c r="A242" s="25">
        <v>4.58</v>
      </c>
      <c r="C242" s="89">
        <f t="shared" si="132"/>
        <v>-15.026064000000002</v>
      </c>
      <c r="D242" s="84">
        <f t="shared" si="133"/>
        <v>15.026064000000002</v>
      </c>
      <c r="E242" s="90">
        <v>0.34139999999999998</v>
      </c>
      <c r="F242" s="91">
        <f t="shared" si="134"/>
        <v>3.5642159999999996</v>
      </c>
      <c r="G242" s="80">
        <f t="shared" si="135"/>
        <v>3.8154023999999995</v>
      </c>
      <c r="H242" s="81">
        <f t="shared" si="173"/>
        <v>3.6238134857142854</v>
      </c>
      <c r="I242" s="14">
        <v>13.9</v>
      </c>
      <c r="J242" s="92">
        <f t="shared" si="136"/>
        <v>0.14511599999999999</v>
      </c>
      <c r="K242" s="14">
        <v>120.3</v>
      </c>
      <c r="L242" s="78">
        <f t="shared" si="137"/>
        <v>1.2559319999999998</v>
      </c>
      <c r="M242" s="81">
        <f t="shared" si="138"/>
        <v>0.46881319680000005</v>
      </c>
      <c r="N242" s="14">
        <f t="shared" si="166"/>
        <v>115</v>
      </c>
      <c r="O242" s="78">
        <f t="shared" si="139"/>
        <v>0.76639488000000233</v>
      </c>
      <c r="P242" s="78">
        <f t="shared" si="140"/>
        <v>0.29758168319999967</v>
      </c>
      <c r="Q242" s="93">
        <f t="shared" si="141"/>
        <v>1.0061724815999991</v>
      </c>
      <c r="R242" s="80">
        <f t="shared" si="142"/>
        <v>3.38116402454706</v>
      </c>
      <c r="S242" s="80">
        <f t="shared" si="143"/>
        <v>2471.8622829930764</v>
      </c>
      <c r="T242" s="69">
        <f t="shared" si="144"/>
        <v>130.93594060799984</v>
      </c>
      <c r="U242" s="78">
        <f t="shared" si="145"/>
        <v>1.5928916505827919</v>
      </c>
      <c r="V242" s="69">
        <f t="shared" si="146"/>
        <v>99.396438996366214</v>
      </c>
      <c r="W242" s="80">
        <f t="shared" ca="1" si="147"/>
        <v>2.0160537050275575</v>
      </c>
      <c r="X242" s="80">
        <f t="shared" ca="1" si="148"/>
        <v>28.716075295314134</v>
      </c>
      <c r="Y242" s="94">
        <f t="shared" ca="1" si="149"/>
        <v>1.0579732227929634E-8</v>
      </c>
      <c r="Z242" s="80">
        <f t="shared" ca="1" si="150"/>
        <v>10.245951589536546</v>
      </c>
      <c r="AA242" s="80">
        <f t="shared" ca="1" si="151"/>
        <v>31.239983446052854</v>
      </c>
      <c r="AB242" s="80">
        <f t="shared" ca="1" si="152"/>
        <v>0.91526028830084394</v>
      </c>
      <c r="AC242" s="80">
        <f t="shared" si="153"/>
        <v>15.242897623940024</v>
      </c>
      <c r="AD242" s="69">
        <f t="shared" si="154"/>
        <v>358.70676705882323</v>
      </c>
      <c r="AE242" s="69">
        <f t="shared" si="174"/>
        <v>336.16689478991566</v>
      </c>
      <c r="AF242" s="69">
        <f t="shared" si="155"/>
        <v>381.54023999999993</v>
      </c>
      <c r="AG242" s="95">
        <f t="shared" si="175"/>
        <v>362.38134857142853</v>
      </c>
      <c r="AH242" s="93">
        <f t="shared" si="156"/>
        <v>17.488821679893622</v>
      </c>
      <c r="AI242" s="81">
        <f t="shared" si="157"/>
        <v>0.4876509818733365</v>
      </c>
      <c r="AJ242" s="80">
        <f t="shared" si="158"/>
        <v>3.6627863039999995</v>
      </c>
      <c r="AK242" s="80">
        <f t="shared" si="159"/>
        <v>10.245951589536546</v>
      </c>
      <c r="AL242" s="78">
        <f t="shared" ca="1" si="167"/>
        <v>1</v>
      </c>
      <c r="AM242" s="80">
        <f t="shared" ca="1" si="168"/>
        <v>10.245951589536546</v>
      </c>
      <c r="AN242" s="80">
        <f t="shared" si="169"/>
        <v>3.5994362264150936</v>
      </c>
      <c r="AO242" s="80">
        <f t="shared" si="170"/>
        <v>3.803425819515132</v>
      </c>
      <c r="AP242" s="80">
        <f t="shared" si="171"/>
        <v>4.7594503801027077</v>
      </c>
      <c r="AQ242" s="80">
        <f t="shared" ca="1" si="172"/>
        <v>3.1063813052064653</v>
      </c>
      <c r="AR242" s="80">
        <f t="shared" si="160"/>
        <v>3.425005012890435</v>
      </c>
      <c r="AS242" s="78">
        <f t="shared" si="161"/>
        <v>0.25815574347943904</v>
      </c>
      <c r="AT242" s="96">
        <f t="shared" ca="1" si="162"/>
        <v>3</v>
      </c>
      <c r="AU242" s="97" t="str">
        <f t="shared" ca="1" si="163"/>
        <v>Clay</v>
      </c>
      <c r="AV242" s="98">
        <f t="shared" si="164"/>
        <v>3</v>
      </c>
      <c r="AW242" s="99" t="str">
        <f t="shared" si="165"/>
        <v>Clay</v>
      </c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</row>
    <row r="243" spans="1:69">
      <c r="A243" s="25">
        <v>4.5999999999999996</v>
      </c>
      <c r="C243" s="89">
        <f t="shared" si="132"/>
        <v>-15.09168</v>
      </c>
      <c r="D243" s="84">
        <f t="shared" si="133"/>
        <v>15.09168</v>
      </c>
      <c r="E243" s="90">
        <v>0.33579999999999999</v>
      </c>
      <c r="F243" s="91">
        <f t="shared" si="134"/>
        <v>3.5057519999999998</v>
      </c>
      <c r="G243" s="80">
        <f t="shared" si="135"/>
        <v>3.7577735999999997</v>
      </c>
      <c r="H243" s="81">
        <f t="shared" si="173"/>
        <v>3.5135074285714283</v>
      </c>
      <c r="I243" s="14">
        <v>13.2</v>
      </c>
      <c r="J243" s="92">
        <f t="shared" si="136"/>
        <v>0.13780799999999999</v>
      </c>
      <c r="K243" s="14">
        <v>120.7</v>
      </c>
      <c r="L243" s="78">
        <f t="shared" si="137"/>
        <v>1.260108</v>
      </c>
      <c r="M243" s="81">
        <f t="shared" si="138"/>
        <v>0.470860416</v>
      </c>
      <c r="N243" s="14">
        <f t="shared" si="166"/>
        <v>115</v>
      </c>
      <c r="O243" s="78">
        <f t="shared" si="139"/>
        <v>0.77016780000000229</v>
      </c>
      <c r="P243" s="78">
        <f t="shared" si="140"/>
        <v>0.29930738399999962</v>
      </c>
      <c r="Q243" s="93">
        <f t="shared" si="141"/>
        <v>0.98590991399999917</v>
      </c>
      <c r="R243" s="80">
        <f t="shared" si="142"/>
        <v>3.2939712372749228</v>
      </c>
      <c r="S243" s="80">
        <f t="shared" si="143"/>
        <v>2550.5270760341732</v>
      </c>
      <c r="T243" s="69">
        <f t="shared" si="144"/>
        <v>131.69524895999984</v>
      </c>
      <c r="U243" s="78">
        <f t="shared" si="145"/>
        <v>1.5862377395590086</v>
      </c>
      <c r="V243" s="69">
        <f t="shared" si="146"/>
        <v>98.98123494848214</v>
      </c>
      <c r="W243" s="80">
        <f t="shared" ca="1" si="147"/>
        <v>1.9865337846436988</v>
      </c>
      <c r="X243" s="80">
        <f t="shared" ca="1" si="148"/>
        <v>28.591264490179007</v>
      </c>
      <c r="Y243" s="94">
        <f t="shared" ca="1" si="149"/>
        <v>1.0526343656652042E-8</v>
      </c>
      <c r="Z243" s="80">
        <f t="shared" ca="1" si="150"/>
        <v>9.9817310220452189</v>
      </c>
      <c r="AA243" s="80">
        <f t="shared" ca="1" si="151"/>
        <v>29.821477495502197</v>
      </c>
      <c r="AB243" s="80">
        <f t="shared" ca="1" si="152"/>
        <v>0.86929233360028946</v>
      </c>
      <c r="AC243" s="80">
        <f t="shared" si="153"/>
        <v>15.147657951897273</v>
      </c>
      <c r="AD243" s="69">
        <f t="shared" si="154"/>
        <v>351.48303529411731</v>
      </c>
      <c r="AE243" s="69">
        <f t="shared" si="174"/>
        <v>322.74583865546185</v>
      </c>
      <c r="AF243" s="69">
        <f t="shared" si="155"/>
        <v>375.77735999999993</v>
      </c>
      <c r="AG243" s="95">
        <f t="shared" si="175"/>
        <v>351.35074285714285</v>
      </c>
      <c r="AH243" s="93">
        <f t="shared" si="156"/>
        <v>17.676331106495677</v>
      </c>
      <c r="AI243" s="81">
        <f t="shared" si="157"/>
        <v>0.46042298776030249</v>
      </c>
      <c r="AJ243" s="80">
        <f t="shared" si="158"/>
        <v>3.6074626559999996</v>
      </c>
      <c r="AK243" s="80">
        <f t="shared" si="159"/>
        <v>9.9817310220452189</v>
      </c>
      <c r="AL243" s="78">
        <f t="shared" ca="1" si="167"/>
        <v>1</v>
      </c>
      <c r="AM243" s="80">
        <f t="shared" ca="1" si="168"/>
        <v>9.9817310220452189</v>
      </c>
      <c r="AN243" s="80">
        <f t="shared" si="169"/>
        <v>3.5450694339622637</v>
      </c>
      <c r="AO243" s="80">
        <f t="shared" si="170"/>
        <v>3.6672778796466075</v>
      </c>
      <c r="AP243" s="80">
        <f t="shared" si="171"/>
        <v>4.6126567300143853</v>
      </c>
      <c r="AQ243" s="80">
        <f t="shared" ca="1" si="172"/>
        <v>3.1071040458087755</v>
      </c>
      <c r="AR243" s="80">
        <f t="shared" si="160"/>
        <v>3.422349264728568</v>
      </c>
      <c r="AS243" s="78">
        <f t="shared" si="161"/>
        <v>0.264173936200017</v>
      </c>
      <c r="AT243" s="96">
        <f t="shared" ca="1" si="162"/>
        <v>3</v>
      </c>
      <c r="AU243" s="97" t="str">
        <f t="shared" ca="1" si="163"/>
        <v>Clay</v>
      </c>
      <c r="AV243" s="98">
        <f t="shared" si="164"/>
        <v>3</v>
      </c>
      <c r="AW243" s="99" t="str">
        <f t="shared" si="165"/>
        <v>Clay</v>
      </c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  <c r="BP243" s="78"/>
      <c r="BQ243" s="78"/>
    </row>
    <row r="244" spans="1:69">
      <c r="A244" s="25">
        <v>4.62</v>
      </c>
      <c r="C244" s="89">
        <f t="shared" si="132"/>
        <v>-15.157296000000001</v>
      </c>
      <c r="D244" s="84">
        <f t="shared" si="133"/>
        <v>15.157296000000001</v>
      </c>
      <c r="E244" s="90">
        <v>0.30790000000000001</v>
      </c>
      <c r="F244" s="91">
        <f t="shared" si="134"/>
        <v>3.2144759999999999</v>
      </c>
      <c r="G244" s="80">
        <f t="shared" si="135"/>
        <v>3.4671239999999997</v>
      </c>
      <c r="H244" s="81">
        <f t="shared" si="173"/>
        <v>3.3873325714285714</v>
      </c>
      <c r="I244" s="14">
        <v>13.3</v>
      </c>
      <c r="J244" s="92">
        <f t="shared" si="136"/>
        <v>0.138852</v>
      </c>
      <c r="K244" s="14">
        <v>121</v>
      </c>
      <c r="L244" s="78">
        <f t="shared" si="137"/>
        <v>1.2632399999999999</v>
      </c>
      <c r="M244" s="81">
        <f t="shared" si="138"/>
        <v>0.47290763520000001</v>
      </c>
      <c r="N244" s="14">
        <f t="shared" si="166"/>
        <v>115</v>
      </c>
      <c r="O244" s="78">
        <f t="shared" si="139"/>
        <v>0.77394072000000236</v>
      </c>
      <c r="P244" s="78">
        <f t="shared" si="140"/>
        <v>0.30103308479999963</v>
      </c>
      <c r="Q244" s="93">
        <f t="shared" si="141"/>
        <v>0.8887504823999991</v>
      </c>
      <c r="R244" s="80">
        <f t="shared" si="142"/>
        <v>2.9523349002999693</v>
      </c>
      <c r="S244" s="80">
        <f t="shared" si="143"/>
        <v>2281.8907308840026</v>
      </c>
      <c r="T244" s="69">
        <f t="shared" si="144"/>
        <v>132.45455731199985</v>
      </c>
      <c r="U244" s="78">
        <f t="shared" si="145"/>
        <v>1.5839762098894981</v>
      </c>
      <c r="V244" s="69">
        <f t="shared" si="146"/>
        <v>98.840115497104676</v>
      </c>
      <c r="W244" s="80">
        <f t="shared" ca="1" si="147"/>
        <v>1.9144644465409915</v>
      </c>
      <c r="X244" s="80">
        <f t="shared" ca="1" si="148"/>
        <v>28.068168486427254</v>
      </c>
      <c r="Y244" s="94">
        <f t="shared" ca="1" si="149"/>
        <v>6.5793054789832873E-9</v>
      </c>
      <c r="Z244" s="80">
        <f t="shared" ca="1" si="150"/>
        <v>8.9464693948483909</v>
      </c>
      <c r="AA244" s="80">
        <f t="shared" ca="1" si="151"/>
        <v>24.094481789237381</v>
      </c>
      <c r="AB244" s="80">
        <f t="shared" ca="1" si="152"/>
        <v>0.43899218598237943</v>
      </c>
      <c r="AC244" s="80">
        <f t="shared" si="153"/>
        <v>15.486003610315073</v>
      </c>
      <c r="AD244" s="69">
        <f t="shared" si="154"/>
        <v>316.84509176470556</v>
      </c>
      <c r="AE244" s="69">
        <f t="shared" si="174"/>
        <v>307.45786487394929</v>
      </c>
      <c r="AF244" s="69">
        <f t="shared" si="155"/>
        <v>346.7124</v>
      </c>
      <c r="AG244" s="95">
        <f t="shared" si="175"/>
        <v>338.73325714285704</v>
      </c>
      <c r="AH244" s="93">
        <f t="shared" si="156"/>
        <v>16.748236157812897</v>
      </c>
      <c r="AI244" s="81">
        <f t="shared" si="157"/>
        <v>0.46125162651889412</v>
      </c>
      <c r="AJ244" s="80">
        <f t="shared" si="158"/>
        <v>3.3284390399999997</v>
      </c>
      <c r="AK244" s="80">
        <f t="shared" si="159"/>
        <v>8.9464693948483927</v>
      </c>
      <c r="AL244" s="78">
        <f t="shared" ca="1" si="167"/>
        <v>1</v>
      </c>
      <c r="AM244" s="80">
        <f t="shared" ca="1" si="168"/>
        <v>8.9464693948483909</v>
      </c>
      <c r="AN244" s="80">
        <f t="shared" si="169"/>
        <v>3.2708716981132069</v>
      </c>
      <c r="AO244" s="80">
        <f t="shared" si="170"/>
        <v>4.0048178259560379</v>
      </c>
      <c r="AP244" s="80">
        <f t="shared" si="171"/>
        <v>5.1556832775228036</v>
      </c>
      <c r="AQ244" s="80">
        <f t="shared" ca="1" si="172"/>
        <v>3.1742413790897284</v>
      </c>
      <c r="AR244" s="80">
        <f t="shared" si="160"/>
        <v>3.4721494368267116</v>
      </c>
      <c r="AS244" s="78">
        <f t="shared" si="161"/>
        <v>0.29345658376432543</v>
      </c>
      <c r="AT244" s="96">
        <f t="shared" ca="1" si="162"/>
        <v>3</v>
      </c>
      <c r="AU244" s="97" t="str">
        <f t="shared" ca="1" si="163"/>
        <v>Clay</v>
      </c>
      <c r="AV244" s="98">
        <f t="shared" si="164"/>
        <v>3</v>
      </c>
      <c r="AW244" s="99" t="str">
        <f t="shared" si="165"/>
        <v>Clay</v>
      </c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  <c r="BP244" s="78"/>
      <c r="BQ244" s="78"/>
    </row>
    <row r="245" spans="1:69">
      <c r="A245" s="25">
        <v>4.6399999999999997</v>
      </c>
      <c r="C245" s="89">
        <f t="shared" si="132"/>
        <v>-15.222911999999999</v>
      </c>
      <c r="D245" s="84">
        <f t="shared" si="133"/>
        <v>15.222911999999999</v>
      </c>
      <c r="E245" s="90">
        <v>0.27679999999999999</v>
      </c>
      <c r="F245" s="91">
        <f t="shared" si="134"/>
        <v>2.8897919999999999</v>
      </c>
      <c r="G245" s="80">
        <f t="shared" si="135"/>
        <v>3.1428575999999997</v>
      </c>
      <c r="H245" s="81">
        <f t="shared" si="173"/>
        <v>3.2301956571428567</v>
      </c>
      <c r="I245" s="14">
        <v>13.4</v>
      </c>
      <c r="J245" s="92">
        <f t="shared" si="136"/>
        <v>0.13989599999999999</v>
      </c>
      <c r="K245" s="14">
        <v>121.2</v>
      </c>
      <c r="L245" s="78">
        <f t="shared" si="137"/>
        <v>1.265328</v>
      </c>
      <c r="M245" s="81">
        <f t="shared" si="138"/>
        <v>0.47495485439999996</v>
      </c>
      <c r="N245" s="14">
        <f t="shared" si="166"/>
        <v>115</v>
      </c>
      <c r="O245" s="78">
        <f t="shared" si="139"/>
        <v>0.77771364000000232</v>
      </c>
      <c r="P245" s="78">
        <f t="shared" si="140"/>
        <v>0.30275878559999958</v>
      </c>
      <c r="Q245" s="93">
        <f t="shared" si="141"/>
        <v>0.78049750679999919</v>
      </c>
      <c r="R245" s="80">
        <f t="shared" si="142"/>
        <v>2.5779516364924944</v>
      </c>
      <c r="S245" s="80">
        <f t="shared" si="143"/>
        <v>1988.9934707799725</v>
      </c>
      <c r="T245" s="69">
        <f t="shared" si="144"/>
        <v>133.21386566399983</v>
      </c>
      <c r="U245" s="78">
        <f t="shared" si="145"/>
        <v>1.5810165420610911</v>
      </c>
      <c r="V245" s="69">
        <f t="shared" si="146"/>
        <v>98.655432224612085</v>
      </c>
      <c r="W245" s="80">
        <f t="shared" ca="1" si="147"/>
        <v>1.8314744389734647</v>
      </c>
      <c r="X245" s="80">
        <f t="shared" ca="1" si="148"/>
        <v>27.42036908226293</v>
      </c>
      <c r="Y245" s="94">
        <f t="shared" ca="1" si="149"/>
        <v>3.6785378371449463E-9</v>
      </c>
      <c r="Z245" s="80">
        <f t="shared" ca="1" si="150"/>
        <v>7.8119746560378625</v>
      </c>
      <c r="AA245" s="80">
        <f t="shared" ca="1" si="151"/>
        <v>18.476444673401009</v>
      </c>
      <c r="AB245" s="80">
        <f t="shared" ca="1" si="152"/>
        <v>0.18821437152098069</v>
      </c>
      <c r="AC245" s="80">
        <f t="shared" si="153"/>
        <v>15.903634017647345</v>
      </c>
      <c r="AD245" s="69">
        <f t="shared" si="154"/>
        <v>278.25223058823502</v>
      </c>
      <c r="AE245" s="69">
        <f t="shared" si="174"/>
        <v>288.52729613445348</v>
      </c>
      <c r="AF245" s="69">
        <f t="shared" si="155"/>
        <v>314.28575999999998</v>
      </c>
      <c r="AG245" s="95">
        <f t="shared" si="175"/>
        <v>323.01956571428565</v>
      </c>
      <c r="AH245" s="93">
        <f t="shared" si="156"/>
        <v>15.733975611964183</v>
      </c>
      <c r="AI245" s="81">
        <f t="shared" si="157"/>
        <v>0.46207081892853313</v>
      </c>
      <c r="AJ245" s="80">
        <f t="shared" si="158"/>
        <v>3.0171432959999995</v>
      </c>
      <c r="AK245" s="80">
        <f t="shared" si="159"/>
        <v>7.8119746560378616</v>
      </c>
      <c r="AL245" s="78">
        <f t="shared" ca="1" si="167"/>
        <v>1</v>
      </c>
      <c r="AM245" s="80">
        <f t="shared" ca="1" si="168"/>
        <v>7.8119746560378625</v>
      </c>
      <c r="AN245" s="80">
        <f t="shared" si="169"/>
        <v>2.9649599999999996</v>
      </c>
      <c r="AO245" s="80">
        <f t="shared" si="170"/>
        <v>4.4512357161838958</v>
      </c>
      <c r="AP245" s="80">
        <f t="shared" si="171"/>
        <v>5.9149042242654923</v>
      </c>
      <c r="AQ245" s="80">
        <f t="shared" ca="1" si="172"/>
        <v>3.257302176378948</v>
      </c>
      <c r="AR245" s="80">
        <f t="shared" si="160"/>
        <v>3.5325784874572501</v>
      </c>
      <c r="AS245" s="78">
        <f t="shared" si="161"/>
        <v>0.33417549162631138</v>
      </c>
      <c r="AT245" s="96">
        <f t="shared" ca="1" si="162"/>
        <v>3</v>
      </c>
      <c r="AU245" s="97" t="str">
        <f t="shared" ca="1" si="163"/>
        <v>Clay</v>
      </c>
      <c r="AV245" s="98">
        <f t="shared" si="164"/>
        <v>3</v>
      </c>
      <c r="AW245" s="99" t="str">
        <f t="shared" si="165"/>
        <v>Clay</v>
      </c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  <c r="BP245" s="78"/>
      <c r="BQ245" s="78"/>
    </row>
    <row r="246" spans="1:69">
      <c r="A246" s="25">
        <v>4.66</v>
      </c>
      <c r="C246" s="89">
        <f t="shared" si="132"/>
        <v>-15.288528000000001</v>
      </c>
      <c r="D246" s="84">
        <f t="shared" si="133"/>
        <v>15.288528000000001</v>
      </c>
      <c r="E246" s="90">
        <v>0.25619999999999998</v>
      </c>
      <c r="F246" s="91">
        <f t="shared" si="134"/>
        <v>2.6747279999999996</v>
      </c>
      <c r="G246" s="80">
        <f t="shared" si="135"/>
        <v>2.9282111999999993</v>
      </c>
      <c r="H246" s="81">
        <f t="shared" si="173"/>
        <v>3.0555195428571431</v>
      </c>
      <c r="I246" s="14">
        <v>13.4</v>
      </c>
      <c r="J246" s="92">
        <f t="shared" si="136"/>
        <v>0.13989599999999999</v>
      </c>
      <c r="K246" s="14">
        <v>121.4</v>
      </c>
      <c r="L246" s="78">
        <f t="shared" si="137"/>
        <v>1.2674160000000001</v>
      </c>
      <c r="M246" s="81">
        <f t="shared" si="138"/>
        <v>0.47700207360000002</v>
      </c>
      <c r="N246" s="14">
        <f t="shared" si="166"/>
        <v>115</v>
      </c>
      <c r="O246" s="78">
        <f t="shared" si="139"/>
        <v>0.78148656000000238</v>
      </c>
      <c r="P246" s="78">
        <f t="shared" si="140"/>
        <v>0.30448448639999964</v>
      </c>
      <c r="Q246" s="93">
        <f t="shared" si="141"/>
        <v>0.708419131199999</v>
      </c>
      <c r="R246" s="80">
        <f t="shared" si="142"/>
        <v>2.3266181458892214</v>
      </c>
      <c r="S246" s="80">
        <f t="shared" si="143"/>
        <v>1805.3113741636619</v>
      </c>
      <c r="T246" s="69">
        <f t="shared" si="144"/>
        <v>133.97317401599983</v>
      </c>
      <c r="U246" s="78">
        <f t="shared" si="145"/>
        <v>1.5782515344705033</v>
      </c>
      <c r="V246" s="69">
        <f t="shared" si="146"/>
        <v>98.482895750959401</v>
      </c>
      <c r="W246" s="80">
        <f t="shared" ca="1" si="147"/>
        <v>1.7752474896604298</v>
      </c>
      <c r="X246" s="80">
        <f t="shared" ca="1" si="148"/>
        <v>26.930322881727896</v>
      </c>
      <c r="Y246" s="94">
        <f t="shared" ca="1" si="149"/>
        <v>2.8171900426292399E-9</v>
      </c>
      <c r="Z246" s="80">
        <f t="shared" ca="1" si="150"/>
        <v>7.0503580178461256</v>
      </c>
      <c r="AA246" s="80">
        <f t="shared" ca="1" si="151"/>
        <v>15.135177277731815</v>
      </c>
      <c r="AB246" s="80">
        <f t="shared" ca="1" si="152"/>
        <v>0.11807631891762756</v>
      </c>
      <c r="AC246" s="80">
        <f t="shared" si="153"/>
        <v>16.198202691305458</v>
      </c>
      <c r="AD246" s="69">
        <f t="shared" si="154"/>
        <v>252.55583999999962</v>
      </c>
      <c r="AE246" s="69">
        <f t="shared" si="174"/>
        <v>267.53329210084001</v>
      </c>
      <c r="AF246" s="69">
        <f t="shared" si="155"/>
        <v>292.82111999999995</v>
      </c>
      <c r="AG246" s="95">
        <f t="shared" si="175"/>
        <v>305.55195428571426</v>
      </c>
      <c r="AH246" s="93">
        <f t="shared" si="156"/>
        <v>15.096133636038909</v>
      </c>
      <c r="AI246" s="81">
        <f t="shared" si="157"/>
        <v>0.45945197948843725</v>
      </c>
      <c r="AJ246" s="80">
        <f t="shared" si="158"/>
        <v>2.8110827519999995</v>
      </c>
      <c r="AK246" s="80">
        <f t="shared" si="159"/>
        <v>7.0503580178461247</v>
      </c>
      <c r="AL246" s="78">
        <f t="shared" ca="1" si="167"/>
        <v>1</v>
      </c>
      <c r="AM246" s="80">
        <f t="shared" ca="1" si="168"/>
        <v>7.0503580178461256</v>
      </c>
      <c r="AN246" s="80">
        <f t="shared" si="169"/>
        <v>2.7624633962264142</v>
      </c>
      <c r="AO246" s="80">
        <f t="shared" si="170"/>
        <v>4.7775242441528816</v>
      </c>
      <c r="AP246" s="80">
        <f t="shared" si="171"/>
        <v>6.516718418064098</v>
      </c>
      <c r="AQ246" s="80">
        <f t="shared" ca="1" si="172"/>
        <v>3.3182902912441268</v>
      </c>
      <c r="AR246" s="80">
        <f t="shared" si="160"/>
        <v>3.5749148731215614</v>
      </c>
      <c r="AS246" s="78">
        <f t="shared" si="161"/>
        <v>0.36819530165731978</v>
      </c>
      <c r="AT246" s="96">
        <f t="shared" ca="1" si="162"/>
        <v>3</v>
      </c>
      <c r="AU246" s="97" t="str">
        <f t="shared" ca="1" si="163"/>
        <v>Clay</v>
      </c>
      <c r="AV246" s="98">
        <f t="shared" si="164"/>
        <v>3</v>
      </c>
      <c r="AW246" s="99" t="str">
        <f t="shared" si="165"/>
        <v>Clay</v>
      </c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</row>
    <row r="247" spans="1:69">
      <c r="A247" s="25">
        <v>4.68</v>
      </c>
      <c r="C247" s="89">
        <f t="shared" si="132"/>
        <v>-15.354144</v>
      </c>
      <c r="D247" s="84">
        <f t="shared" si="133"/>
        <v>15.354144</v>
      </c>
      <c r="E247" s="90">
        <v>0.24879999999999999</v>
      </c>
      <c r="F247" s="91">
        <f t="shared" si="134"/>
        <v>2.5974719999999998</v>
      </c>
      <c r="G247" s="80">
        <f t="shared" si="135"/>
        <v>2.8505375999999996</v>
      </c>
      <c r="H247" s="81">
        <f t="shared" si="173"/>
        <v>2.8891655999999992</v>
      </c>
      <c r="I247" s="14">
        <v>13.1</v>
      </c>
      <c r="J247" s="92">
        <f t="shared" si="136"/>
        <v>0.136764</v>
      </c>
      <c r="K247" s="14">
        <v>121.2</v>
      </c>
      <c r="L247" s="78">
        <f t="shared" si="137"/>
        <v>1.265328</v>
      </c>
      <c r="M247" s="81">
        <f t="shared" si="138"/>
        <v>0.47904929279999997</v>
      </c>
      <c r="N247" s="14">
        <f t="shared" si="166"/>
        <v>115</v>
      </c>
      <c r="O247" s="78">
        <f t="shared" si="139"/>
        <v>0.78525948000000234</v>
      </c>
      <c r="P247" s="78">
        <f t="shared" si="140"/>
        <v>0.3062101871999996</v>
      </c>
      <c r="Q247" s="93">
        <f t="shared" si="141"/>
        <v>0.68154177959999906</v>
      </c>
      <c r="R247" s="80">
        <f t="shared" si="142"/>
        <v>2.2257318929590464</v>
      </c>
      <c r="S247" s="80">
        <f t="shared" si="143"/>
        <v>1776.5924985419256</v>
      </c>
      <c r="T247" s="69">
        <f t="shared" si="144"/>
        <v>134.73248236799981</v>
      </c>
      <c r="U247" s="78">
        <f t="shared" si="145"/>
        <v>1.574545682625939</v>
      </c>
      <c r="V247" s="69">
        <f t="shared" si="146"/>
        <v>98.251650595858592</v>
      </c>
      <c r="W247" s="80">
        <f t="shared" ca="1" si="147"/>
        <v>1.7501389439274313</v>
      </c>
      <c r="X247" s="80">
        <f t="shared" ca="1" si="148"/>
        <v>26.718547999661372</v>
      </c>
      <c r="Y247" s="94">
        <f t="shared" ca="1" si="149"/>
        <v>2.6492328747447197E-9</v>
      </c>
      <c r="Z247" s="80">
        <f t="shared" ca="1" si="150"/>
        <v>6.7446420998758985</v>
      </c>
      <c r="AA247" s="80">
        <f t="shared" ca="1" si="151"/>
        <v>13.92956175610453</v>
      </c>
      <c r="AB247" s="80">
        <f t="shared" ca="1" si="152"/>
        <v>0.10219196197400929</v>
      </c>
      <c r="AC247" s="80">
        <f t="shared" si="153"/>
        <v>16.246952751872747</v>
      </c>
      <c r="AD247" s="69">
        <f t="shared" si="154"/>
        <v>242.9738964705879</v>
      </c>
      <c r="AE247" s="69">
        <f t="shared" si="174"/>
        <v>247.5183670588232</v>
      </c>
      <c r="AF247" s="69">
        <f t="shared" si="155"/>
        <v>285.05375999999995</v>
      </c>
      <c r="AG247" s="95">
        <f t="shared" si="175"/>
        <v>288.91656</v>
      </c>
      <c r="AH247" s="93">
        <f t="shared" si="156"/>
        <v>14.995635329028381</v>
      </c>
      <c r="AI247" s="81">
        <f t="shared" si="157"/>
        <v>0.44663438943875927</v>
      </c>
      <c r="AJ247" s="80">
        <f t="shared" si="158"/>
        <v>2.7365160959999995</v>
      </c>
      <c r="AK247" s="80">
        <f t="shared" si="159"/>
        <v>6.7446420998758985</v>
      </c>
      <c r="AL247" s="78">
        <f t="shared" ca="1" si="167"/>
        <v>1</v>
      </c>
      <c r="AM247" s="80">
        <f t="shared" ca="1" si="168"/>
        <v>6.7446420998758985</v>
      </c>
      <c r="AN247" s="80">
        <f t="shared" si="169"/>
        <v>2.6891864150943392</v>
      </c>
      <c r="AO247" s="80">
        <f t="shared" si="170"/>
        <v>4.7978318195136254</v>
      </c>
      <c r="AP247" s="80">
        <f t="shared" si="171"/>
        <v>6.6220621172319483</v>
      </c>
      <c r="AQ247" s="80">
        <f t="shared" ca="1" si="172"/>
        <v>3.3377764292520444</v>
      </c>
      <c r="AR247" s="80">
        <f t="shared" si="160"/>
        <v>3.5857882241587324</v>
      </c>
      <c r="AS247" s="78">
        <f t="shared" si="161"/>
        <v>0.38071323159129827</v>
      </c>
      <c r="AT247" s="96">
        <f t="shared" ca="1" si="162"/>
        <v>3</v>
      </c>
      <c r="AU247" s="97" t="str">
        <f t="shared" ca="1" si="163"/>
        <v>Clay</v>
      </c>
      <c r="AV247" s="98">
        <f t="shared" si="164"/>
        <v>3</v>
      </c>
      <c r="AW247" s="99" t="str">
        <f t="shared" si="165"/>
        <v>Clay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</row>
    <row r="248" spans="1:69">
      <c r="A248" s="25">
        <v>4.7</v>
      </c>
      <c r="C248" s="89">
        <f t="shared" si="132"/>
        <v>-15.419760000000002</v>
      </c>
      <c r="D248" s="84">
        <f t="shared" si="133"/>
        <v>15.419760000000002</v>
      </c>
      <c r="E248" s="90">
        <v>0.22950000000000001</v>
      </c>
      <c r="F248" s="91">
        <f t="shared" si="134"/>
        <v>2.3959799999999998</v>
      </c>
      <c r="G248" s="80">
        <f t="shared" si="135"/>
        <v>2.6494631999999996</v>
      </c>
      <c r="H248" s="81">
        <f t="shared" si="173"/>
        <v>2.7643926857142853</v>
      </c>
      <c r="I248" s="14">
        <v>13.2</v>
      </c>
      <c r="J248" s="92">
        <f t="shared" si="136"/>
        <v>0.13780799999999999</v>
      </c>
      <c r="K248" s="14">
        <v>121.4</v>
      </c>
      <c r="L248" s="78">
        <f t="shared" si="137"/>
        <v>1.2674160000000001</v>
      </c>
      <c r="M248" s="81">
        <f t="shared" si="138"/>
        <v>0.48109651200000003</v>
      </c>
      <c r="N248" s="14">
        <f t="shared" si="166"/>
        <v>115</v>
      </c>
      <c r="O248" s="78">
        <f t="shared" si="139"/>
        <v>0.78903240000000241</v>
      </c>
      <c r="P248" s="78">
        <f t="shared" si="140"/>
        <v>0.30793588799999966</v>
      </c>
      <c r="Q248" s="93">
        <f t="shared" si="141"/>
        <v>0.61394216399999912</v>
      </c>
      <c r="R248" s="80">
        <f t="shared" si="142"/>
        <v>1.9937337216115576</v>
      </c>
      <c r="S248" s="80">
        <f t="shared" si="143"/>
        <v>1588.2547585387319</v>
      </c>
      <c r="T248" s="69">
        <f t="shared" si="144"/>
        <v>135.49179071999984</v>
      </c>
      <c r="U248" s="78">
        <f t="shared" si="145"/>
        <v>1.5725781948243172</v>
      </c>
      <c r="V248" s="69">
        <f t="shared" si="146"/>
        <v>98.128879357037391</v>
      </c>
      <c r="W248" s="80">
        <f t="shared" ca="1" si="147"/>
        <v>1.6995979535893422</v>
      </c>
      <c r="X248" s="80">
        <f t="shared" ca="1" si="148"/>
        <v>26.192685360829415</v>
      </c>
      <c r="Y248" s="94">
        <f t="shared" ca="1" si="149"/>
        <v>2.1404738220821462E-9</v>
      </c>
      <c r="Z248" s="80">
        <f t="shared" ca="1" si="150"/>
        <v>6.0416173382168408</v>
      </c>
      <c r="AA248" s="80">
        <f t="shared" ca="1" si="151"/>
        <v>11.240010977832611</v>
      </c>
      <c r="AB248" s="80">
        <f t="shared" ca="1" si="152"/>
        <v>6.6624782560523038E-2</v>
      </c>
      <c r="AC248" s="80">
        <f t="shared" si="153"/>
        <v>16.587626363667336</v>
      </c>
      <c r="AD248" s="69">
        <f t="shared" si="154"/>
        <v>218.87421176470554</v>
      </c>
      <c r="AE248" s="69">
        <f t="shared" si="174"/>
        <v>232.3953277310921</v>
      </c>
      <c r="AF248" s="69">
        <f t="shared" si="155"/>
        <v>264.94631999999996</v>
      </c>
      <c r="AG248" s="95">
        <f t="shared" si="175"/>
        <v>276.4392685714285</v>
      </c>
      <c r="AH248" s="93">
        <f t="shared" si="156"/>
        <v>14.3546357707681</v>
      </c>
      <c r="AI248" s="81">
        <f t="shared" si="157"/>
        <v>0.44752172569116122</v>
      </c>
      <c r="AJ248" s="80">
        <f t="shared" si="158"/>
        <v>2.5434846719999995</v>
      </c>
      <c r="AK248" s="80">
        <f t="shared" si="159"/>
        <v>6.0416173382168408</v>
      </c>
      <c r="AL248" s="78">
        <f t="shared" ca="1" si="167"/>
        <v>1</v>
      </c>
      <c r="AM248" s="80">
        <f t="shared" ca="1" si="168"/>
        <v>6.0416173382168408</v>
      </c>
      <c r="AN248" s="80">
        <f t="shared" si="169"/>
        <v>2.4994935849056596</v>
      </c>
      <c r="AO248" s="80">
        <f t="shared" si="170"/>
        <v>5.2013555047679096</v>
      </c>
      <c r="AP248" s="80">
        <f t="shared" si="171"/>
        <v>7.407316627955213</v>
      </c>
      <c r="AQ248" s="80">
        <f t="shared" ca="1" si="172"/>
        <v>3.4053751262151568</v>
      </c>
      <c r="AR248" s="80">
        <f t="shared" si="160"/>
        <v>3.6313414079003201</v>
      </c>
      <c r="AS248" s="78">
        <f t="shared" si="161"/>
        <v>0.42265452066263431</v>
      </c>
      <c r="AT248" s="96">
        <f t="shared" ca="1" si="162"/>
        <v>3</v>
      </c>
      <c r="AU248" s="97" t="str">
        <f t="shared" ca="1" si="163"/>
        <v>Clay</v>
      </c>
      <c r="AV248" s="98">
        <f t="shared" si="164"/>
        <v>2</v>
      </c>
      <c r="AW248" s="99" t="str">
        <f t="shared" si="165"/>
        <v>Organic</v>
      </c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  <c r="BP248" s="78"/>
      <c r="BQ248" s="78"/>
    </row>
    <row r="249" spans="1:69">
      <c r="A249" s="25">
        <v>4.72</v>
      </c>
      <c r="C249" s="89">
        <f t="shared" si="132"/>
        <v>-15.485376</v>
      </c>
      <c r="D249" s="84">
        <f t="shared" si="133"/>
        <v>15.485376</v>
      </c>
      <c r="E249" s="90">
        <v>0.22389999999999999</v>
      </c>
      <c r="F249" s="91">
        <f t="shared" si="134"/>
        <v>2.3375159999999999</v>
      </c>
      <c r="G249" s="80">
        <f t="shared" si="135"/>
        <v>2.5926695999999998</v>
      </c>
      <c r="H249" s="81">
        <f t="shared" si="173"/>
        <v>2.6721627428571426</v>
      </c>
      <c r="I249" s="14">
        <v>13.2</v>
      </c>
      <c r="J249" s="92">
        <f t="shared" si="136"/>
        <v>0.13780799999999999</v>
      </c>
      <c r="K249" s="14">
        <v>122.2</v>
      </c>
      <c r="L249" s="78">
        <f t="shared" si="137"/>
        <v>1.275768</v>
      </c>
      <c r="M249" s="81">
        <f t="shared" si="138"/>
        <v>0.48314373119999998</v>
      </c>
      <c r="N249" s="14">
        <f t="shared" si="166"/>
        <v>115</v>
      </c>
      <c r="O249" s="78">
        <f t="shared" si="139"/>
        <v>0.79280532000000237</v>
      </c>
      <c r="P249" s="78">
        <f t="shared" si="140"/>
        <v>0.30966158879999961</v>
      </c>
      <c r="Q249" s="93">
        <f t="shared" si="141"/>
        <v>0.59395521239999916</v>
      </c>
      <c r="R249" s="80">
        <f t="shared" si="142"/>
        <v>1.9180784245850253</v>
      </c>
      <c r="S249" s="80">
        <f t="shared" si="143"/>
        <v>1536.548958141248</v>
      </c>
      <c r="T249" s="69">
        <f t="shared" si="144"/>
        <v>136.25109907199985</v>
      </c>
      <c r="U249" s="78">
        <f t="shared" si="145"/>
        <v>1.5717312303607061</v>
      </c>
      <c r="V249" s="69">
        <f t="shared" si="146"/>
        <v>98.07602877450806</v>
      </c>
      <c r="W249" s="80">
        <f t="shared" ca="1" si="147"/>
        <v>1.687163411829453</v>
      </c>
      <c r="X249" s="80">
        <f t="shared" ca="1" si="148"/>
        <v>26.007876623781062</v>
      </c>
      <c r="Y249" s="94">
        <f t="shared" ca="1" si="149"/>
        <v>1.9964199918872434E-9</v>
      </c>
      <c r="Z249" s="80">
        <f t="shared" ca="1" si="150"/>
        <v>5.812358862378864</v>
      </c>
      <c r="AA249" s="80">
        <f t="shared" ca="1" si="151"/>
        <v>10.461457098937137</v>
      </c>
      <c r="AB249" s="80">
        <f t="shared" ca="1" si="152"/>
        <v>5.7836664267476745E-2</v>
      </c>
      <c r="AC249" s="80">
        <f t="shared" si="153"/>
        <v>16.688242702651117</v>
      </c>
      <c r="AD249" s="69">
        <f t="shared" si="154"/>
        <v>211.7487388235291</v>
      </c>
      <c r="AE249" s="69">
        <f t="shared" si="174"/>
        <v>221.10087327731057</v>
      </c>
      <c r="AF249" s="69">
        <f t="shared" si="155"/>
        <v>259.26695999999998</v>
      </c>
      <c r="AG249" s="95">
        <f t="shared" si="175"/>
        <v>267.21627428571429</v>
      </c>
      <c r="AH249" s="93">
        <f t="shared" si="156"/>
        <v>14.181134835529779</v>
      </c>
      <c r="AI249" s="81">
        <f t="shared" si="157"/>
        <v>0.44502774959604602</v>
      </c>
      <c r="AJ249" s="80">
        <f t="shared" si="158"/>
        <v>2.4889628159999999</v>
      </c>
      <c r="AK249" s="80">
        <f t="shared" si="159"/>
        <v>5.812358862378864</v>
      </c>
      <c r="AL249" s="78">
        <f t="shared" ca="1" si="167"/>
        <v>1</v>
      </c>
      <c r="AM249" s="80">
        <f t="shared" ca="1" si="168"/>
        <v>5.812358862378864</v>
      </c>
      <c r="AN249" s="80">
        <f t="shared" si="169"/>
        <v>2.4459147169811319</v>
      </c>
      <c r="AO249" s="80">
        <f t="shared" si="170"/>
        <v>5.3152935491664648</v>
      </c>
      <c r="AP249" s="80">
        <f t="shared" si="171"/>
        <v>7.6565773059288773</v>
      </c>
      <c r="AQ249" s="80">
        <f t="shared" ca="1" si="172"/>
        <v>3.4274612653488994</v>
      </c>
      <c r="AR249" s="80">
        <f t="shared" si="160"/>
        <v>3.6443216455831102</v>
      </c>
      <c r="AS249" s="78">
        <f t="shared" si="161"/>
        <v>0.44038002065355797</v>
      </c>
      <c r="AT249" s="96">
        <f t="shared" ca="1" si="162"/>
        <v>3</v>
      </c>
      <c r="AU249" s="97" t="str">
        <f t="shared" ca="1" si="163"/>
        <v>Clay</v>
      </c>
      <c r="AV249" s="98">
        <f t="shared" si="164"/>
        <v>2</v>
      </c>
      <c r="AW249" s="99" t="str">
        <f t="shared" si="165"/>
        <v>Organic</v>
      </c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  <c r="BP249" s="78"/>
      <c r="BQ249" s="78"/>
    </row>
    <row r="250" spans="1:69">
      <c r="A250" s="25">
        <v>4.74</v>
      </c>
      <c r="C250" s="89">
        <f t="shared" si="132"/>
        <v>-15.550992000000001</v>
      </c>
      <c r="D250" s="84">
        <f t="shared" si="133"/>
        <v>15.550992000000001</v>
      </c>
      <c r="E250" s="90">
        <v>0.22389999999999999</v>
      </c>
      <c r="F250" s="91">
        <f t="shared" si="134"/>
        <v>2.3375159999999999</v>
      </c>
      <c r="G250" s="80">
        <f t="shared" si="135"/>
        <v>2.593296</v>
      </c>
      <c r="H250" s="81">
        <f t="shared" si="173"/>
        <v>2.6107755428571422</v>
      </c>
      <c r="I250" s="14">
        <v>12.1</v>
      </c>
      <c r="J250" s="92">
        <f t="shared" si="136"/>
        <v>0.12632399999999999</v>
      </c>
      <c r="K250" s="14">
        <v>122.5</v>
      </c>
      <c r="L250" s="78">
        <f t="shared" si="137"/>
        <v>1.2788999999999999</v>
      </c>
      <c r="M250" s="81">
        <f t="shared" si="138"/>
        <v>0.48519095039999999</v>
      </c>
      <c r="N250" s="14">
        <f t="shared" si="166"/>
        <v>115</v>
      </c>
      <c r="O250" s="78">
        <f t="shared" si="139"/>
        <v>0.79657824000000244</v>
      </c>
      <c r="P250" s="78">
        <f t="shared" si="140"/>
        <v>0.31138728959999962</v>
      </c>
      <c r="Q250" s="93">
        <f t="shared" si="141"/>
        <v>0.59291686079999928</v>
      </c>
      <c r="R250" s="80">
        <f t="shared" si="142"/>
        <v>1.9041138819816492</v>
      </c>
      <c r="S250" s="80">
        <f t="shared" si="143"/>
        <v>1673.304835185711</v>
      </c>
      <c r="T250" s="69">
        <f t="shared" si="144"/>
        <v>137.01040742399982</v>
      </c>
      <c r="U250" s="78">
        <f t="shared" si="145"/>
        <v>1.5615377612453807</v>
      </c>
      <c r="V250" s="69">
        <f t="shared" si="146"/>
        <v>97.439956301711746</v>
      </c>
      <c r="W250" s="80">
        <f t="shared" ca="1" si="147"/>
        <v>1.6657300515342865</v>
      </c>
      <c r="X250" s="80">
        <f t="shared" ca="1" si="148"/>
        <v>25.972968773401963</v>
      </c>
      <c r="Y250" s="94">
        <f t="shared" ca="1" si="149"/>
        <v>2.1269923032358931E-9</v>
      </c>
      <c r="Z250" s="80">
        <f t="shared" ca="1" si="150"/>
        <v>5.7700420666110581</v>
      </c>
      <c r="AA250" s="80">
        <f t="shared" ca="1" si="151"/>
        <v>10.367137057027177</v>
      </c>
      <c r="AB250" s="80">
        <f t="shared" ca="1" si="152"/>
        <v>6.1063811243690994E-2</v>
      </c>
      <c r="AC250" s="80">
        <f t="shared" si="153"/>
        <v>16.429042058035726</v>
      </c>
      <c r="AD250" s="69">
        <f t="shared" si="154"/>
        <v>211.37855999999974</v>
      </c>
      <c r="AE250" s="69">
        <f t="shared" si="174"/>
        <v>213.4349768067224</v>
      </c>
      <c r="AF250" s="69">
        <f t="shared" si="155"/>
        <v>259.32959999999997</v>
      </c>
      <c r="AG250" s="95">
        <f t="shared" si="175"/>
        <v>261.07755428571426</v>
      </c>
      <c r="AH250" s="93">
        <f t="shared" si="156"/>
        <v>14.66051523599277</v>
      </c>
      <c r="AI250" s="81">
        <f t="shared" si="157"/>
        <v>0.4056812985599787</v>
      </c>
      <c r="AJ250" s="80">
        <f t="shared" si="158"/>
        <v>2.48956416</v>
      </c>
      <c r="AK250" s="80">
        <f t="shared" si="159"/>
        <v>5.7700420666110581</v>
      </c>
      <c r="AL250" s="78">
        <f t="shared" ca="1" si="167"/>
        <v>1</v>
      </c>
      <c r="AM250" s="80">
        <f t="shared" ca="1" si="168"/>
        <v>5.7700420666110581</v>
      </c>
      <c r="AN250" s="80">
        <f t="shared" si="169"/>
        <v>2.4465056603773583</v>
      </c>
      <c r="AO250" s="80">
        <f t="shared" si="170"/>
        <v>4.8711755233494358</v>
      </c>
      <c r="AP250" s="80">
        <f t="shared" si="171"/>
        <v>7.0308204667604635</v>
      </c>
      <c r="AQ250" s="80">
        <f t="shared" ca="1" si="172"/>
        <v>3.4073780477008713</v>
      </c>
      <c r="AR250" s="80">
        <f t="shared" si="160"/>
        <v>3.624144589017547</v>
      </c>
      <c r="AS250" s="78">
        <f t="shared" si="161"/>
        <v>0.44175499751279851</v>
      </c>
      <c r="AT250" s="96">
        <f t="shared" ca="1" si="162"/>
        <v>3</v>
      </c>
      <c r="AU250" s="97" t="str">
        <f t="shared" ca="1" si="163"/>
        <v>Clay</v>
      </c>
      <c r="AV250" s="98">
        <f t="shared" si="164"/>
        <v>2</v>
      </c>
      <c r="AW250" s="99" t="str">
        <f t="shared" si="165"/>
        <v>Organic</v>
      </c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  <c r="BP250" s="78"/>
      <c r="BQ250" s="78"/>
    </row>
    <row r="251" spans="1:69">
      <c r="A251" s="25">
        <v>4.76</v>
      </c>
      <c r="C251" s="89">
        <f t="shared" si="132"/>
        <v>-15.616607999999999</v>
      </c>
      <c r="D251" s="84">
        <f t="shared" si="133"/>
        <v>15.616607999999999</v>
      </c>
      <c r="E251" s="90">
        <v>0.22389999999999999</v>
      </c>
      <c r="F251" s="91">
        <f t="shared" si="134"/>
        <v>2.3375159999999999</v>
      </c>
      <c r="G251" s="80">
        <f t="shared" si="135"/>
        <v>2.5937136000000001</v>
      </c>
      <c r="H251" s="81">
        <f t="shared" si="173"/>
        <v>2.5558611428571427</v>
      </c>
      <c r="I251" s="14">
        <v>11.1</v>
      </c>
      <c r="J251" s="92">
        <f t="shared" si="136"/>
        <v>0.11588399999999999</v>
      </c>
      <c r="K251" s="14">
        <v>122.7</v>
      </c>
      <c r="L251" s="78">
        <f t="shared" si="137"/>
        <v>1.280988</v>
      </c>
      <c r="M251" s="81">
        <f t="shared" si="138"/>
        <v>0.48723816959999994</v>
      </c>
      <c r="N251" s="14">
        <f t="shared" si="166"/>
        <v>115</v>
      </c>
      <c r="O251" s="78">
        <f t="shared" si="139"/>
        <v>0.80035116000000239</v>
      </c>
      <c r="P251" s="78">
        <f t="shared" si="140"/>
        <v>0.31311299039999957</v>
      </c>
      <c r="Q251" s="93">
        <f t="shared" si="141"/>
        <v>0.59180960519999926</v>
      </c>
      <c r="R251" s="80">
        <f t="shared" si="142"/>
        <v>1.8900832074835565</v>
      </c>
      <c r="S251" s="80">
        <f t="shared" si="143"/>
        <v>1820.6466507075004</v>
      </c>
      <c r="T251" s="69">
        <f t="shared" si="144"/>
        <v>137.7697157759998</v>
      </c>
      <c r="U251" s="78">
        <f t="shared" si="145"/>
        <v>1.551429209148544</v>
      </c>
      <c r="V251" s="69">
        <f t="shared" si="146"/>
        <v>96.809182650869147</v>
      </c>
      <c r="W251" s="80">
        <f t="shared" ca="1" si="147"/>
        <v>1.6450190960919175</v>
      </c>
      <c r="X251" s="80">
        <f t="shared" ca="1" si="148"/>
        <v>25.937636821169981</v>
      </c>
      <c r="Y251" s="94">
        <f t="shared" ca="1" si="149"/>
        <v>2.2622040231213632E-9</v>
      </c>
      <c r="Z251" s="80">
        <f t="shared" ca="1" si="150"/>
        <v>5.7275248711622924</v>
      </c>
      <c r="AA251" s="80">
        <f t="shared" ca="1" si="151"/>
        <v>10.271527978108281</v>
      </c>
      <c r="AB251" s="80">
        <f t="shared" ca="1" si="152"/>
        <v>6.4346654535729769E-2</v>
      </c>
      <c r="AC251" s="80">
        <f t="shared" si="153"/>
        <v>16.172487854278373</v>
      </c>
      <c r="AD251" s="69">
        <f t="shared" si="154"/>
        <v>210.98381647058795</v>
      </c>
      <c r="AE251" s="69">
        <f t="shared" si="174"/>
        <v>206.53058621848709</v>
      </c>
      <c r="AF251" s="69">
        <f t="shared" si="155"/>
        <v>259.37135999999998</v>
      </c>
      <c r="AG251" s="95">
        <f t="shared" si="175"/>
        <v>255.58611428571427</v>
      </c>
      <c r="AH251" s="93">
        <f t="shared" si="156"/>
        <v>15.121125146268822</v>
      </c>
      <c r="AI251" s="81">
        <f t="shared" si="157"/>
        <v>0.37010281768239323</v>
      </c>
      <c r="AJ251" s="80">
        <f t="shared" si="158"/>
        <v>2.489965056</v>
      </c>
      <c r="AK251" s="80">
        <f t="shared" si="159"/>
        <v>5.7275248711622924</v>
      </c>
      <c r="AL251" s="78">
        <f t="shared" ca="1" si="167"/>
        <v>1</v>
      </c>
      <c r="AM251" s="80">
        <f t="shared" ca="1" si="168"/>
        <v>5.7275248711622924</v>
      </c>
      <c r="AN251" s="80">
        <f t="shared" si="169"/>
        <v>2.4468996226415092</v>
      </c>
      <c r="AO251" s="80">
        <f t="shared" si="170"/>
        <v>4.4678795685074855</v>
      </c>
      <c r="AP251" s="80">
        <f t="shared" si="171"/>
        <v>6.461828206907251</v>
      </c>
      <c r="AQ251" s="80">
        <f t="shared" ca="1" si="172"/>
        <v>3.3878409294218139</v>
      </c>
      <c r="AR251" s="80">
        <f t="shared" si="160"/>
        <v>3.6044702621265774</v>
      </c>
      <c r="AS251" s="78">
        <f t="shared" si="161"/>
        <v>0.44260424591026964</v>
      </c>
      <c r="AT251" s="96">
        <f t="shared" ca="1" si="162"/>
        <v>3</v>
      </c>
      <c r="AU251" s="97" t="str">
        <f t="shared" ca="1" si="163"/>
        <v>Clay</v>
      </c>
      <c r="AV251" s="98">
        <f t="shared" si="164"/>
        <v>2</v>
      </c>
      <c r="AW251" s="99" t="str">
        <f t="shared" si="165"/>
        <v>Organic</v>
      </c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</row>
    <row r="252" spans="1:69">
      <c r="A252" s="25">
        <v>4.78</v>
      </c>
      <c r="C252" s="89">
        <f t="shared" si="132"/>
        <v>-15.682224000000001</v>
      </c>
      <c r="D252" s="84">
        <f t="shared" si="133"/>
        <v>15.682224000000001</v>
      </c>
      <c r="E252" s="90">
        <v>0.21460000000000001</v>
      </c>
      <c r="F252" s="91">
        <f t="shared" si="134"/>
        <v>2.240424</v>
      </c>
      <c r="G252" s="80">
        <f t="shared" si="135"/>
        <v>2.4972479999999999</v>
      </c>
      <c r="H252" s="81">
        <f t="shared" si="173"/>
        <v>2.5241235428571427</v>
      </c>
      <c r="I252" s="14">
        <v>10.7</v>
      </c>
      <c r="J252" s="92">
        <f t="shared" si="136"/>
        <v>0.11170799999999999</v>
      </c>
      <c r="K252" s="14">
        <v>123</v>
      </c>
      <c r="L252" s="78">
        <f t="shared" si="137"/>
        <v>1.2841199999999999</v>
      </c>
      <c r="M252" s="81">
        <f t="shared" si="138"/>
        <v>0.4892853888</v>
      </c>
      <c r="N252" s="14">
        <f t="shared" si="166"/>
        <v>115</v>
      </c>
      <c r="O252" s="78">
        <f t="shared" si="139"/>
        <v>0.80412408000000246</v>
      </c>
      <c r="P252" s="78">
        <f t="shared" si="140"/>
        <v>0.31483869119999963</v>
      </c>
      <c r="Q252" s="93">
        <f t="shared" si="141"/>
        <v>0.55873089359999917</v>
      </c>
      <c r="R252" s="80">
        <f t="shared" si="142"/>
        <v>1.7746576555454816</v>
      </c>
      <c r="S252" s="80">
        <f t="shared" si="143"/>
        <v>1783.1404143997247</v>
      </c>
      <c r="T252" s="69">
        <f t="shared" si="144"/>
        <v>138.52902412799983</v>
      </c>
      <c r="U252" s="78">
        <f t="shared" si="145"/>
        <v>1.5456441937780105</v>
      </c>
      <c r="V252" s="69">
        <f t="shared" si="146"/>
        <v>96.448197691747851</v>
      </c>
      <c r="W252" s="80">
        <f t="shared" ca="1" si="147"/>
        <v>1.6121726196489008</v>
      </c>
      <c r="X252" s="80">
        <f t="shared" ca="1" si="148"/>
        <v>25.63660711708566</v>
      </c>
      <c r="Y252" s="94">
        <f t="shared" ca="1" si="149"/>
        <v>2.0752936030406639E-9</v>
      </c>
      <c r="Z252" s="80">
        <f t="shared" ca="1" si="150"/>
        <v>5.3777504713499438</v>
      </c>
      <c r="AA252" s="80">
        <f t="shared" ca="1" si="151"/>
        <v>9.1051979588338501</v>
      </c>
      <c r="AB252" s="80">
        <f t="shared" ca="1" si="152"/>
        <v>5.2327271293994213E-2</v>
      </c>
      <c r="AC252" s="80">
        <f t="shared" si="153"/>
        <v>16.235768716995452</v>
      </c>
      <c r="AD252" s="69">
        <f t="shared" si="154"/>
        <v>199.19104941176442</v>
      </c>
      <c r="AE252" s="69">
        <f t="shared" si="174"/>
        <v>202.35287798319297</v>
      </c>
      <c r="AF252" s="69">
        <f t="shared" si="155"/>
        <v>249.72480000000002</v>
      </c>
      <c r="AG252" s="95">
        <f t="shared" si="175"/>
        <v>252.41235428571426</v>
      </c>
      <c r="AH252" s="93">
        <f t="shared" si="156"/>
        <v>15.005460982054627</v>
      </c>
      <c r="AI252" s="81">
        <f t="shared" si="157"/>
        <v>0.35481026672493077</v>
      </c>
      <c r="AJ252" s="80">
        <f t="shared" si="158"/>
        <v>2.3973580799999996</v>
      </c>
      <c r="AK252" s="80">
        <f t="shared" si="159"/>
        <v>5.3777504713499438</v>
      </c>
      <c r="AL252" s="78">
        <f t="shared" ca="1" si="167"/>
        <v>1</v>
      </c>
      <c r="AM252" s="80">
        <f t="shared" ca="1" si="168"/>
        <v>5.3777504713499438</v>
      </c>
      <c r="AN252" s="80">
        <f t="shared" si="169"/>
        <v>2.3558943396226413</v>
      </c>
      <c r="AO252" s="80">
        <f t="shared" si="170"/>
        <v>4.4732441471571907</v>
      </c>
      <c r="AP252" s="80">
        <f t="shared" si="171"/>
        <v>6.5977450723158029</v>
      </c>
      <c r="AQ252" s="80">
        <f t="shared" ca="1" si="172"/>
        <v>3.4151783184826932</v>
      </c>
      <c r="AR252" s="80">
        <f t="shared" si="160"/>
        <v>3.6188212934536765</v>
      </c>
      <c r="AS252" s="78">
        <f t="shared" si="161"/>
        <v>0.4694485747977627</v>
      </c>
      <c r="AT252" s="96">
        <f t="shared" ca="1" si="162"/>
        <v>3</v>
      </c>
      <c r="AU252" s="97" t="str">
        <f t="shared" ca="1" si="163"/>
        <v>Clay</v>
      </c>
      <c r="AV252" s="98">
        <f t="shared" si="164"/>
        <v>2</v>
      </c>
      <c r="AW252" s="99" t="str">
        <f t="shared" si="165"/>
        <v>Organic</v>
      </c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</row>
    <row r="253" spans="1:69">
      <c r="A253" s="25">
        <v>4.8</v>
      </c>
      <c r="C253" s="89">
        <f t="shared" si="132"/>
        <v>-15.74784</v>
      </c>
      <c r="D253" s="84">
        <f t="shared" si="133"/>
        <v>15.74784</v>
      </c>
      <c r="E253" s="90">
        <v>0.21460000000000001</v>
      </c>
      <c r="F253" s="91">
        <f t="shared" si="134"/>
        <v>2.240424</v>
      </c>
      <c r="G253" s="80">
        <f t="shared" si="135"/>
        <v>2.4985008</v>
      </c>
      <c r="H253" s="81">
        <f t="shared" si="173"/>
        <v>2.4968303999999995</v>
      </c>
      <c r="I253" s="14">
        <v>9.8000000000000007</v>
      </c>
      <c r="J253" s="92">
        <f t="shared" si="136"/>
        <v>0.102312</v>
      </c>
      <c r="K253" s="14">
        <v>123.6</v>
      </c>
      <c r="L253" s="78">
        <f t="shared" si="137"/>
        <v>1.290384</v>
      </c>
      <c r="M253" s="81">
        <f t="shared" si="138"/>
        <v>0.491332608</v>
      </c>
      <c r="N253" s="14">
        <f t="shared" si="166"/>
        <v>115</v>
      </c>
      <c r="O253" s="78">
        <f t="shared" si="139"/>
        <v>0.80789700000000242</v>
      </c>
      <c r="P253" s="78">
        <f t="shared" si="140"/>
        <v>0.31656439199999958</v>
      </c>
      <c r="Q253" s="93">
        <f t="shared" si="141"/>
        <v>0.55789925399999929</v>
      </c>
      <c r="R253" s="80">
        <f t="shared" si="142"/>
        <v>1.7623563107501996</v>
      </c>
      <c r="S253" s="80">
        <f t="shared" si="143"/>
        <v>1944.0003587641925</v>
      </c>
      <c r="T253" s="69">
        <f t="shared" si="144"/>
        <v>139.28833247999981</v>
      </c>
      <c r="U253" s="78">
        <f t="shared" si="145"/>
        <v>1.5353612179368046</v>
      </c>
      <c r="V253" s="69">
        <f t="shared" si="146"/>
        <v>95.8065399992566</v>
      </c>
      <c r="W253" s="80">
        <f t="shared" ca="1" si="147"/>
        <v>1.5923704812613162</v>
      </c>
      <c r="X253" s="80">
        <f t="shared" ca="1" si="148"/>
        <v>25.603377559434517</v>
      </c>
      <c r="Y253" s="94">
        <f t="shared" ca="1" si="149"/>
        <v>2.2092375671584363E-9</v>
      </c>
      <c r="Z253" s="80">
        <f t="shared" ca="1" si="150"/>
        <v>5.3404736689399979</v>
      </c>
      <c r="AA253" s="80">
        <f t="shared" ca="1" si="151"/>
        <v>9.02862507850989</v>
      </c>
      <c r="AB253" s="80">
        <f t="shared" ca="1" si="152"/>
        <v>5.5236122870490935E-2</v>
      </c>
      <c r="AC253" s="80">
        <f t="shared" si="153"/>
        <v>15.973193134826461</v>
      </c>
      <c r="AD253" s="69">
        <f t="shared" si="154"/>
        <v>198.89456470588206</v>
      </c>
      <c r="AE253" s="69">
        <f t="shared" si="174"/>
        <v>198.69804705882325</v>
      </c>
      <c r="AF253" s="69">
        <f t="shared" si="155"/>
        <v>249.85007999999999</v>
      </c>
      <c r="AG253" s="95">
        <f t="shared" si="175"/>
        <v>249.68303999999995</v>
      </c>
      <c r="AH253" s="93">
        <f t="shared" si="156"/>
        <v>15.445582255151379</v>
      </c>
      <c r="AI253" s="81">
        <f t="shared" si="157"/>
        <v>0.32319490942620022</v>
      </c>
      <c r="AJ253" s="80">
        <f t="shared" si="158"/>
        <v>2.3985607679999998</v>
      </c>
      <c r="AK253" s="80">
        <f t="shared" si="159"/>
        <v>5.3404736689399988</v>
      </c>
      <c r="AL253" s="78">
        <f t="shared" ca="1" si="167"/>
        <v>1</v>
      </c>
      <c r="AM253" s="80">
        <f t="shared" ca="1" si="168"/>
        <v>5.3404736689399979</v>
      </c>
      <c r="AN253" s="80">
        <f t="shared" si="169"/>
        <v>2.3570762264150944</v>
      </c>
      <c r="AO253" s="80">
        <f t="shared" si="170"/>
        <v>4.0949356510111983</v>
      </c>
      <c r="AP253" s="80">
        <f t="shared" si="171"/>
        <v>6.0518023205673703</v>
      </c>
      <c r="AQ253" s="80">
        <f t="shared" ca="1" si="172"/>
        <v>3.3953514044537925</v>
      </c>
      <c r="AR253" s="80">
        <f t="shared" si="160"/>
        <v>3.5989468613626863</v>
      </c>
      <c r="AS253" s="78">
        <f t="shared" si="161"/>
        <v>0.47264260969956479</v>
      </c>
      <c r="AT253" s="96">
        <f t="shared" ca="1" si="162"/>
        <v>3</v>
      </c>
      <c r="AU253" s="97" t="str">
        <f t="shared" ca="1" si="163"/>
        <v>Clay</v>
      </c>
      <c r="AV253" s="98">
        <f t="shared" si="164"/>
        <v>3</v>
      </c>
      <c r="AW253" s="99" t="str">
        <f t="shared" si="165"/>
        <v>Clay</v>
      </c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  <c r="BP253" s="78"/>
      <c r="BQ253" s="78"/>
    </row>
    <row r="254" spans="1:69">
      <c r="A254" s="25">
        <v>4.82</v>
      </c>
      <c r="C254" s="89">
        <f t="shared" si="132"/>
        <v>-15.813456000000002</v>
      </c>
      <c r="D254" s="84">
        <f t="shared" si="133"/>
        <v>15.813456000000002</v>
      </c>
      <c r="E254" s="90">
        <v>0.21149999999999999</v>
      </c>
      <c r="F254" s="91">
        <f t="shared" si="134"/>
        <v>2.2080599999999997</v>
      </c>
      <c r="G254" s="80">
        <f t="shared" si="135"/>
        <v>2.4661367999999997</v>
      </c>
      <c r="H254" s="81">
        <f t="shared" si="173"/>
        <v>2.4695969142857139</v>
      </c>
      <c r="I254" s="14">
        <v>9.5</v>
      </c>
      <c r="J254" s="92">
        <f t="shared" si="136"/>
        <v>9.917999999999999E-2</v>
      </c>
      <c r="K254" s="14">
        <v>123.6</v>
      </c>
      <c r="L254" s="78">
        <f t="shared" si="137"/>
        <v>1.290384</v>
      </c>
      <c r="M254" s="81">
        <f t="shared" si="138"/>
        <v>0.49337982720000007</v>
      </c>
      <c r="N254" s="14">
        <f t="shared" si="166"/>
        <v>115</v>
      </c>
      <c r="O254" s="78">
        <f t="shared" si="139"/>
        <v>0.81166992000000249</v>
      </c>
      <c r="P254" s="78">
        <f t="shared" si="140"/>
        <v>0.31829009279999965</v>
      </c>
      <c r="Q254" s="93">
        <f t="shared" si="141"/>
        <v>0.54597407039999901</v>
      </c>
      <c r="R254" s="80">
        <f t="shared" si="142"/>
        <v>1.7153347928522129</v>
      </c>
      <c r="S254" s="80">
        <f t="shared" si="143"/>
        <v>1962.5243229778266</v>
      </c>
      <c r="T254" s="69">
        <f t="shared" si="144"/>
        <v>140.04764083199987</v>
      </c>
      <c r="U254" s="78">
        <f t="shared" si="145"/>
        <v>1.5312059413181678</v>
      </c>
      <c r="V254" s="69">
        <f t="shared" si="146"/>
        <v>95.547250738253666</v>
      </c>
      <c r="W254" s="80">
        <f t="shared" ca="1" si="147"/>
        <v>1.5789717164511174</v>
      </c>
      <c r="X254" s="80">
        <f t="shared" ca="1" si="148"/>
        <v>25.474184524833511</v>
      </c>
      <c r="Y254" s="94">
        <f t="shared" ca="1" si="149"/>
        <v>2.1604883851935152E-9</v>
      </c>
      <c r="Z254" s="80">
        <f t="shared" ca="1" si="150"/>
        <v>5.1979842207642815</v>
      </c>
      <c r="AA254" s="80">
        <f t="shared" ca="1" si="151"/>
        <v>8.5998927360170967</v>
      </c>
      <c r="AB254" s="80">
        <f t="shared" ca="1" si="152"/>
        <v>5.1452220101746202E-2</v>
      </c>
      <c r="AC254" s="80">
        <f t="shared" si="153"/>
        <v>15.944362184174636</v>
      </c>
      <c r="AD254" s="69">
        <f t="shared" si="154"/>
        <v>194.64316235294083</v>
      </c>
      <c r="AE254" s="69">
        <f t="shared" si="174"/>
        <v>195.05023462184843</v>
      </c>
      <c r="AF254" s="69">
        <f t="shared" si="155"/>
        <v>246.61367999999999</v>
      </c>
      <c r="AG254" s="95">
        <f t="shared" si="175"/>
        <v>246.9596914285714</v>
      </c>
      <c r="AH254" s="93">
        <f t="shared" si="156"/>
        <v>15.482829015058911</v>
      </c>
      <c r="AI254" s="81">
        <f t="shared" si="157"/>
        <v>0.31160253568533347</v>
      </c>
      <c r="AJ254" s="80">
        <f t="shared" si="158"/>
        <v>2.3674913279999994</v>
      </c>
      <c r="AK254" s="80">
        <f t="shared" si="159"/>
        <v>5.1979842207642815</v>
      </c>
      <c r="AL254" s="78">
        <f t="shared" ca="1" si="167"/>
        <v>1</v>
      </c>
      <c r="AM254" s="80">
        <f t="shared" ca="1" si="168"/>
        <v>5.1979842207642815</v>
      </c>
      <c r="AN254" s="80">
        <f t="shared" si="169"/>
        <v>2.3265441509433957</v>
      </c>
      <c r="AO254" s="80">
        <f t="shared" si="170"/>
        <v>4.0216747100160868</v>
      </c>
      <c r="AP254" s="80">
        <f t="shared" si="171"/>
        <v>5.9946802924214575</v>
      </c>
      <c r="AQ254" s="80">
        <f t="shared" ca="1" si="172"/>
        <v>3.4024247502405065</v>
      </c>
      <c r="AR254" s="80">
        <f t="shared" si="160"/>
        <v>3.5998418642392611</v>
      </c>
      <c r="AS254" s="78">
        <f t="shared" si="161"/>
        <v>0.48172869607398927</v>
      </c>
      <c r="AT254" s="96">
        <f t="shared" ca="1" si="162"/>
        <v>3</v>
      </c>
      <c r="AU254" s="97" t="str">
        <f t="shared" ca="1" si="163"/>
        <v>Clay</v>
      </c>
      <c r="AV254" s="98">
        <f t="shared" si="164"/>
        <v>3</v>
      </c>
      <c r="AW254" s="99" t="str">
        <f t="shared" si="165"/>
        <v>Clay</v>
      </c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  <c r="BP254" s="78"/>
      <c r="BQ254" s="78"/>
    </row>
    <row r="255" spans="1:69">
      <c r="A255" s="25">
        <v>4.84</v>
      </c>
      <c r="C255" s="89">
        <f t="shared" si="132"/>
        <v>-15.879072000000001</v>
      </c>
      <c r="D255" s="84">
        <f t="shared" si="133"/>
        <v>15.879072000000001</v>
      </c>
      <c r="E255" s="90">
        <v>0.2077</v>
      </c>
      <c r="F255" s="91">
        <f t="shared" si="134"/>
        <v>2.1683879999999998</v>
      </c>
      <c r="G255" s="80">
        <f t="shared" si="135"/>
        <v>2.4272999999999998</v>
      </c>
      <c r="H255" s="81">
        <f t="shared" si="173"/>
        <v>2.4471061714285711</v>
      </c>
      <c r="I255" s="14">
        <v>9</v>
      </c>
      <c r="J255" s="92">
        <f t="shared" si="136"/>
        <v>9.3960000000000002E-2</v>
      </c>
      <c r="K255" s="14">
        <v>124</v>
      </c>
      <c r="L255" s="78">
        <f t="shared" si="137"/>
        <v>1.2945599999999999</v>
      </c>
      <c r="M255" s="81">
        <f t="shared" si="138"/>
        <v>0.49542704640000002</v>
      </c>
      <c r="N255" s="14">
        <f t="shared" si="166"/>
        <v>115</v>
      </c>
      <c r="O255" s="78">
        <f t="shared" si="139"/>
        <v>0.81544284000000244</v>
      </c>
      <c r="P255" s="78">
        <f t="shared" si="140"/>
        <v>0.3200157935999996</v>
      </c>
      <c r="Q255" s="93">
        <f t="shared" si="141"/>
        <v>0.53191286279999916</v>
      </c>
      <c r="R255" s="80">
        <f t="shared" si="142"/>
        <v>1.6621456610508982</v>
      </c>
      <c r="S255" s="80">
        <f t="shared" si="143"/>
        <v>2018.2019382465594</v>
      </c>
      <c r="T255" s="69">
        <f t="shared" si="144"/>
        <v>140.80694918399982</v>
      </c>
      <c r="U255" s="78">
        <f t="shared" si="145"/>
        <v>1.5242456117234855</v>
      </c>
      <c r="V255" s="69">
        <f t="shared" si="146"/>
        <v>95.112926171545496</v>
      </c>
      <c r="W255" s="80">
        <f t="shared" ca="1" si="147"/>
        <v>1.5581298617192545</v>
      </c>
      <c r="X255" s="80">
        <f t="shared" ca="1" si="148"/>
        <v>25.323706543867655</v>
      </c>
      <c r="Y255" s="94">
        <f t="shared" ca="1" si="149"/>
        <v>2.1334888464003985E-9</v>
      </c>
      <c r="Z255" s="80">
        <f t="shared" ca="1" si="150"/>
        <v>5.0368050334875702</v>
      </c>
      <c r="AA255" s="80">
        <f t="shared" ca="1" si="151"/>
        <v>8.1186102567509657</v>
      </c>
      <c r="AB255" s="80">
        <f t="shared" ca="1" si="152"/>
        <v>4.7965747655215558E-2</v>
      </c>
      <c r="AC255" s="80">
        <f t="shared" si="153"/>
        <v>15.859315187511871</v>
      </c>
      <c r="AD255" s="69">
        <f t="shared" si="154"/>
        <v>189.63025411764673</v>
      </c>
      <c r="AE255" s="69">
        <f t="shared" si="174"/>
        <v>191.96039193277281</v>
      </c>
      <c r="AF255" s="69">
        <f t="shared" si="155"/>
        <v>242.72999999999996</v>
      </c>
      <c r="AG255" s="95">
        <f t="shared" si="175"/>
        <v>244.71061714285716</v>
      </c>
      <c r="AH255" s="93">
        <f t="shared" si="156"/>
        <v>15.604650318084287</v>
      </c>
      <c r="AI255" s="81">
        <f t="shared" si="157"/>
        <v>0.29361050885333589</v>
      </c>
      <c r="AJ255" s="80">
        <f t="shared" si="158"/>
        <v>2.3302079999999998</v>
      </c>
      <c r="AK255" s="80">
        <f t="shared" si="159"/>
        <v>5.0368050334875702</v>
      </c>
      <c r="AL255" s="78">
        <f t="shared" ca="1" si="167"/>
        <v>1</v>
      </c>
      <c r="AM255" s="80">
        <f t="shared" ca="1" si="168"/>
        <v>5.0368050334875702</v>
      </c>
      <c r="AN255" s="80">
        <f t="shared" si="169"/>
        <v>2.2899056603773582</v>
      </c>
      <c r="AO255" s="80">
        <f t="shared" si="170"/>
        <v>3.870967741935484</v>
      </c>
      <c r="AP255" s="80">
        <f t="shared" si="171"/>
        <v>5.829300655896839</v>
      </c>
      <c r="AQ255" s="80">
        <f t="shared" ca="1" si="172"/>
        <v>3.4064112897408387</v>
      </c>
      <c r="AR255" s="80">
        <f t="shared" si="160"/>
        <v>3.5974221538395175</v>
      </c>
      <c r="AS255" s="78">
        <f t="shared" si="161"/>
        <v>0.49578397728493584</v>
      </c>
      <c r="AT255" s="96">
        <f t="shared" ca="1" si="162"/>
        <v>3</v>
      </c>
      <c r="AU255" s="97" t="str">
        <f t="shared" ca="1" si="163"/>
        <v>Clay</v>
      </c>
      <c r="AV255" s="98">
        <f t="shared" si="164"/>
        <v>3</v>
      </c>
      <c r="AW255" s="99" t="str">
        <f t="shared" si="165"/>
        <v>Clay</v>
      </c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</row>
    <row r="256" spans="1:69">
      <c r="A256" s="25">
        <v>4.8600000000000003</v>
      </c>
      <c r="C256" s="89">
        <f t="shared" si="132"/>
        <v>-15.944688000000001</v>
      </c>
      <c r="D256" s="84">
        <f t="shared" si="133"/>
        <v>15.944688000000001</v>
      </c>
      <c r="E256" s="90">
        <v>0.20519999999999999</v>
      </c>
      <c r="F256" s="91">
        <f t="shared" si="134"/>
        <v>2.1422879999999997</v>
      </c>
      <c r="G256" s="80">
        <f t="shared" si="135"/>
        <v>2.4016175999999998</v>
      </c>
      <c r="H256" s="81">
        <f t="shared" si="173"/>
        <v>2.4487467428571428</v>
      </c>
      <c r="I256" s="14">
        <v>9</v>
      </c>
      <c r="J256" s="92">
        <f t="shared" si="136"/>
        <v>9.3960000000000002E-2</v>
      </c>
      <c r="K256" s="14">
        <v>124.2</v>
      </c>
      <c r="L256" s="78">
        <f t="shared" si="137"/>
        <v>1.296648</v>
      </c>
      <c r="M256" s="81">
        <f t="shared" si="138"/>
        <v>0.49747426560000002</v>
      </c>
      <c r="N256" s="14">
        <f t="shared" si="166"/>
        <v>115</v>
      </c>
      <c r="O256" s="78">
        <f t="shared" si="139"/>
        <v>0.81921576000000251</v>
      </c>
      <c r="P256" s="78">
        <f t="shared" si="140"/>
        <v>0.32174149439999961</v>
      </c>
      <c r="Q256" s="93">
        <f t="shared" si="141"/>
        <v>0.52219260719999916</v>
      </c>
      <c r="R256" s="80">
        <f t="shared" si="142"/>
        <v>1.6230191513650152</v>
      </c>
      <c r="S256" s="80">
        <f t="shared" si="143"/>
        <v>1981.3210126962629</v>
      </c>
      <c r="T256" s="69">
        <f t="shared" si="144"/>
        <v>141.56625753599982</v>
      </c>
      <c r="U256" s="78">
        <f t="shared" si="145"/>
        <v>1.5238298478764598</v>
      </c>
      <c r="V256" s="69">
        <f t="shared" si="146"/>
        <v>95.086982507491086</v>
      </c>
      <c r="W256" s="80">
        <f t="shared" ca="1" si="147"/>
        <v>1.554774093186952</v>
      </c>
      <c r="X256" s="80">
        <f t="shared" ca="1" si="148"/>
        <v>25.209906750419975</v>
      </c>
      <c r="Y256" s="94">
        <f t="shared" ca="1" si="149"/>
        <v>2.0472814538022151E-9</v>
      </c>
      <c r="Z256" s="80">
        <f t="shared" ca="1" si="150"/>
        <v>4.9182398526212578</v>
      </c>
      <c r="AA256" s="80">
        <f t="shared" ca="1" si="151"/>
        <v>7.7826317923491937</v>
      </c>
      <c r="AB256" s="80">
        <f t="shared" ca="1" si="152"/>
        <v>4.4122812176071377E-2</v>
      </c>
      <c r="AC256" s="80">
        <f t="shared" si="153"/>
        <v>15.915383602014224</v>
      </c>
      <c r="AD256" s="69">
        <f t="shared" si="154"/>
        <v>186.16492235294086</v>
      </c>
      <c r="AE256" s="69">
        <f t="shared" si="174"/>
        <v>191.70952739495766</v>
      </c>
      <c r="AF256" s="69">
        <f t="shared" si="155"/>
        <v>240.16175999999996</v>
      </c>
      <c r="AG256" s="95">
        <f t="shared" si="175"/>
        <v>244.87467428571426</v>
      </c>
      <c r="AH256" s="93">
        <f t="shared" si="156"/>
        <v>15.506950495554257</v>
      </c>
      <c r="AI256" s="81">
        <f t="shared" si="157"/>
        <v>0.29203569211742963</v>
      </c>
      <c r="AJ256" s="80">
        <f t="shared" si="158"/>
        <v>2.3055528959999996</v>
      </c>
      <c r="AK256" s="80">
        <f t="shared" si="159"/>
        <v>4.9182398526212578</v>
      </c>
      <c r="AL256" s="78">
        <f t="shared" ca="1" si="167"/>
        <v>1</v>
      </c>
      <c r="AM256" s="80">
        <f t="shared" ca="1" si="168"/>
        <v>4.9182398526212578</v>
      </c>
      <c r="AN256" s="80">
        <f t="shared" si="169"/>
        <v>2.2656769811320752</v>
      </c>
      <c r="AO256" s="80">
        <f t="shared" si="170"/>
        <v>3.9123630672926448</v>
      </c>
      <c r="AP256" s="80">
        <f t="shared" si="171"/>
        <v>5.9378090713039215</v>
      </c>
      <c r="AQ256" s="80">
        <f t="shared" ca="1" si="172"/>
        <v>3.4194863441664638</v>
      </c>
      <c r="AR256" s="80">
        <f t="shared" si="160"/>
        <v>3.603737951255245</v>
      </c>
      <c r="AS256" s="78">
        <f t="shared" si="161"/>
        <v>0.50503842589060777</v>
      </c>
      <c r="AT256" s="96">
        <f t="shared" ca="1" si="162"/>
        <v>3</v>
      </c>
      <c r="AU256" s="97" t="str">
        <f t="shared" ca="1" si="163"/>
        <v>Clay</v>
      </c>
      <c r="AV256" s="98">
        <f t="shared" si="164"/>
        <v>2</v>
      </c>
      <c r="AW256" s="99" t="str">
        <f t="shared" si="165"/>
        <v>Organic</v>
      </c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</row>
    <row r="257" spans="1:69">
      <c r="A257" s="25">
        <v>4.88</v>
      </c>
      <c r="C257" s="89">
        <f t="shared" si="132"/>
        <v>-16.010304000000001</v>
      </c>
      <c r="D257" s="84">
        <f t="shared" si="133"/>
        <v>16.010304000000001</v>
      </c>
      <c r="E257" s="90">
        <v>0.20519999999999999</v>
      </c>
      <c r="F257" s="91">
        <f t="shared" si="134"/>
        <v>2.1422879999999997</v>
      </c>
      <c r="G257" s="80">
        <f t="shared" si="135"/>
        <v>2.4026615999999996</v>
      </c>
      <c r="H257" s="81">
        <f t="shared" si="173"/>
        <v>2.4622889142857143</v>
      </c>
      <c r="I257" s="14">
        <v>9</v>
      </c>
      <c r="J257" s="92">
        <f t="shared" si="136"/>
        <v>9.3960000000000002E-2</v>
      </c>
      <c r="K257" s="14">
        <v>124.7</v>
      </c>
      <c r="L257" s="78">
        <f t="shared" si="137"/>
        <v>1.301868</v>
      </c>
      <c r="M257" s="81">
        <f t="shared" si="138"/>
        <v>0.49952148480000003</v>
      </c>
      <c r="N257" s="14">
        <f t="shared" si="166"/>
        <v>115</v>
      </c>
      <c r="O257" s="78">
        <f t="shared" si="139"/>
        <v>0.82298868000000258</v>
      </c>
      <c r="P257" s="78">
        <f t="shared" si="140"/>
        <v>0.32346719519999961</v>
      </c>
      <c r="Q257" s="93">
        <f t="shared" si="141"/>
        <v>0.52129206359999902</v>
      </c>
      <c r="R257" s="80">
        <f t="shared" si="142"/>
        <v>1.6115762937805314</v>
      </c>
      <c r="S257" s="80">
        <f t="shared" si="143"/>
        <v>1977.9041394335475</v>
      </c>
      <c r="T257" s="69">
        <f t="shared" si="144"/>
        <v>142.32556588799983</v>
      </c>
      <c r="U257" s="78">
        <f t="shared" si="145"/>
        <v>1.5238468353613512</v>
      </c>
      <c r="V257" s="69">
        <f t="shared" si="146"/>
        <v>95.088042526548321</v>
      </c>
      <c r="W257" s="80">
        <f t="shared" ca="1" si="147"/>
        <v>1.5584127040832436</v>
      </c>
      <c r="X257" s="80">
        <f t="shared" ca="1" si="148"/>
        <v>25.176106234750733</v>
      </c>
      <c r="Y257" s="94">
        <f t="shared" ca="1" si="149"/>
        <v>2.0284220751794425E-9</v>
      </c>
      <c r="Z257" s="80">
        <f t="shared" ca="1" si="150"/>
        <v>4.8835645266076702</v>
      </c>
      <c r="AA257" s="80">
        <f t="shared" ca="1" si="151"/>
        <v>7.714434635754742</v>
      </c>
      <c r="AB257" s="80">
        <f t="shared" ca="1" si="152"/>
        <v>4.3333281727459753E-2</v>
      </c>
      <c r="AC257" s="80">
        <f t="shared" si="153"/>
        <v>15.920630844392845</v>
      </c>
      <c r="AD257" s="69">
        <f t="shared" si="154"/>
        <v>185.84387294117613</v>
      </c>
      <c r="AE257" s="69">
        <f t="shared" si="174"/>
        <v>192.85885109243665</v>
      </c>
      <c r="AF257" s="69">
        <f t="shared" si="155"/>
        <v>240.26615999999996</v>
      </c>
      <c r="AG257" s="95">
        <f t="shared" si="175"/>
        <v>246.22889142857142</v>
      </c>
      <c r="AH257" s="93">
        <f t="shared" si="156"/>
        <v>15.496002516813219</v>
      </c>
      <c r="AI257" s="81">
        <f t="shared" si="157"/>
        <v>0.29047767870836044</v>
      </c>
      <c r="AJ257" s="80">
        <f t="shared" si="158"/>
        <v>2.3065551359999996</v>
      </c>
      <c r="AK257" s="80">
        <f t="shared" si="159"/>
        <v>4.8835645266076702</v>
      </c>
      <c r="AL257" s="78">
        <f t="shared" ca="1" si="167"/>
        <v>1</v>
      </c>
      <c r="AM257" s="80">
        <f t="shared" ca="1" si="168"/>
        <v>4.8835645266076702</v>
      </c>
      <c r="AN257" s="80">
        <f t="shared" si="169"/>
        <v>2.2666618867924524</v>
      </c>
      <c r="AO257" s="80">
        <f t="shared" si="170"/>
        <v>3.9106630746502136</v>
      </c>
      <c r="AP257" s="80">
        <f t="shared" si="171"/>
        <v>5.9480667681509773</v>
      </c>
      <c r="AQ257" s="80">
        <f t="shared" ca="1" si="172"/>
        <v>3.4224200842429369</v>
      </c>
      <c r="AR257" s="80">
        <f t="shared" si="160"/>
        <v>3.6034798820983363</v>
      </c>
      <c r="AS257" s="78">
        <f t="shared" si="161"/>
        <v>0.50791939587088797</v>
      </c>
      <c r="AT257" s="96">
        <f t="shared" ca="1" si="162"/>
        <v>3</v>
      </c>
      <c r="AU257" s="97" t="str">
        <f t="shared" ca="1" si="163"/>
        <v>Clay</v>
      </c>
      <c r="AV257" s="98">
        <f t="shared" si="164"/>
        <v>2</v>
      </c>
      <c r="AW257" s="99" t="str">
        <f t="shared" si="165"/>
        <v>Organic</v>
      </c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  <c r="BP257" s="78"/>
      <c r="BQ257" s="78"/>
    </row>
    <row r="258" spans="1:69">
      <c r="A258" s="25">
        <v>4.9000000000000004</v>
      </c>
      <c r="C258" s="89">
        <f t="shared" si="132"/>
        <v>-16.075920000000004</v>
      </c>
      <c r="D258" s="84">
        <f t="shared" si="133"/>
        <v>16.075920000000004</v>
      </c>
      <c r="E258" s="90">
        <v>0.2084</v>
      </c>
      <c r="F258" s="91">
        <f t="shared" si="134"/>
        <v>2.1756959999999999</v>
      </c>
      <c r="G258" s="80">
        <f t="shared" si="135"/>
        <v>2.4362784</v>
      </c>
      <c r="H258" s="81">
        <f t="shared" si="173"/>
        <v>2.4814090285714281</v>
      </c>
      <c r="I258" s="14">
        <v>8.6999999999999993</v>
      </c>
      <c r="J258" s="92">
        <f t="shared" si="136"/>
        <v>9.0827999999999992E-2</v>
      </c>
      <c r="K258" s="14">
        <v>124.8</v>
      </c>
      <c r="L258" s="78">
        <f t="shared" si="137"/>
        <v>1.3029119999999998</v>
      </c>
      <c r="M258" s="81">
        <f t="shared" si="138"/>
        <v>0.50156870400000009</v>
      </c>
      <c r="N258" s="14">
        <f t="shared" si="166"/>
        <v>115</v>
      </c>
      <c r="O258" s="78">
        <f t="shared" si="139"/>
        <v>0.82676160000000265</v>
      </c>
      <c r="P258" s="78">
        <f t="shared" si="140"/>
        <v>0.32519289599999968</v>
      </c>
      <c r="Q258" s="93">
        <f t="shared" si="141"/>
        <v>0.5311405439999991</v>
      </c>
      <c r="R258" s="80">
        <f t="shared" si="142"/>
        <v>1.6333091852043398</v>
      </c>
      <c r="S258" s="80">
        <f t="shared" si="143"/>
        <v>2084.7637033410242</v>
      </c>
      <c r="T258" s="69">
        <f t="shared" si="144"/>
        <v>143.08487423999986</v>
      </c>
      <c r="U258" s="78">
        <f t="shared" si="145"/>
        <v>1.520414643681788</v>
      </c>
      <c r="V258" s="69">
        <f t="shared" si="146"/>
        <v>94.873873765743568</v>
      </c>
      <c r="W258" s="80">
        <f t="shared" ca="1" si="147"/>
        <v>1.5618642192172547</v>
      </c>
      <c r="X258" s="80">
        <f t="shared" ca="1" si="148"/>
        <v>25.240099109795501</v>
      </c>
      <c r="Y258" s="94">
        <f t="shared" ca="1" si="149"/>
        <v>2.1470021919448809E-9</v>
      </c>
      <c r="Z258" s="80">
        <f t="shared" ca="1" si="150"/>
        <v>4.9494217733464838</v>
      </c>
      <c r="AA258" s="80">
        <f t="shared" ca="1" si="151"/>
        <v>7.9661774944869448</v>
      </c>
      <c r="AB258" s="80">
        <f t="shared" ca="1" si="152"/>
        <v>4.7363263039621246E-2</v>
      </c>
      <c r="AC258" s="80">
        <f t="shared" si="153"/>
        <v>15.760669659773942</v>
      </c>
      <c r="AD258" s="69">
        <f t="shared" si="154"/>
        <v>189.35491764705853</v>
      </c>
      <c r="AE258" s="69">
        <f t="shared" si="174"/>
        <v>194.66440336134423</v>
      </c>
      <c r="AF258" s="69">
        <f t="shared" si="155"/>
        <v>243.62784000000002</v>
      </c>
      <c r="AG258" s="95">
        <f t="shared" si="175"/>
        <v>248.14090285714283</v>
      </c>
      <c r="AH258" s="93">
        <f t="shared" si="156"/>
        <v>15.74775426375072</v>
      </c>
      <c r="AI258" s="81">
        <f t="shared" si="157"/>
        <v>0.27930499441168627</v>
      </c>
      <c r="AJ258" s="80">
        <f t="shared" si="158"/>
        <v>2.3388272639999999</v>
      </c>
      <c r="AK258" s="80">
        <f t="shared" si="159"/>
        <v>4.9494217733464847</v>
      </c>
      <c r="AL258" s="78">
        <f t="shared" ca="1" si="167"/>
        <v>1</v>
      </c>
      <c r="AM258" s="80">
        <f t="shared" ca="1" si="168"/>
        <v>4.9494217733464838</v>
      </c>
      <c r="AN258" s="80">
        <f t="shared" si="169"/>
        <v>2.2983758490566037</v>
      </c>
      <c r="AO258" s="80">
        <f t="shared" si="170"/>
        <v>3.7281453548165921</v>
      </c>
      <c r="AP258" s="80">
        <f t="shared" si="171"/>
        <v>5.643184339548375</v>
      </c>
      <c r="AQ258" s="80">
        <f t="shared" ca="1" si="172"/>
        <v>3.4044097488246261</v>
      </c>
      <c r="AR258" s="80">
        <f t="shared" si="160"/>
        <v>3.5878558603497464</v>
      </c>
      <c r="AS258" s="78">
        <f t="shared" si="161"/>
        <v>0.49787818058189953</v>
      </c>
      <c r="AT258" s="96">
        <f t="shared" ca="1" si="162"/>
        <v>3</v>
      </c>
      <c r="AU258" s="97" t="str">
        <f t="shared" ca="1" si="163"/>
        <v>Clay</v>
      </c>
      <c r="AV258" s="98">
        <f t="shared" si="164"/>
        <v>3</v>
      </c>
      <c r="AW258" s="99" t="str">
        <f t="shared" si="165"/>
        <v>Clay</v>
      </c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  <c r="BP258" s="78"/>
      <c r="BQ258" s="78"/>
    </row>
    <row r="259" spans="1:69">
      <c r="A259" s="25">
        <v>4.92</v>
      </c>
      <c r="C259" s="89">
        <f t="shared" si="132"/>
        <v>-16.141536000000002</v>
      </c>
      <c r="D259" s="84">
        <f t="shared" si="133"/>
        <v>16.141536000000002</v>
      </c>
      <c r="E259" s="90">
        <v>0.2152</v>
      </c>
      <c r="F259" s="91">
        <f t="shared" si="134"/>
        <v>2.2466879999999998</v>
      </c>
      <c r="G259" s="80">
        <f t="shared" si="135"/>
        <v>2.5087319999999997</v>
      </c>
      <c r="H259" s="81">
        <f t="shared" si="173"/>
        <v>2.5136537142857138</v>
      </c>
      <c r="I259" s="14">
        <v>8.3000000000000007</v>
      </c>
      <c r="J259" s="92">
        <f t="shared" si="136"/>
        <v>8.6652000000000007E-2</v>
      </c>
      <c r="K259" s="14">
        <v>125.5</v>
      </c>
      <c r="L259" s="78">
        <f t="shared" si="137"/>
        <v>1.3102199999999999</v>
      </c>
      <c r="M259" s="81">
        <f t="shared" si="138"/>
        <v>0.50361592320000004</v>
      </c>
      <c r="N259" s="14">
        <f t="shared" si="166"/>
        <v>115</v>
      </c>
      <c r="O259" s="78">
        <f t="shared" si="139"/>
        <v>0.83053452000000261</v>
      </c>
      <c r="P259" s="78">
        <f t="shared" si="140"/>
        <v>0.32691859679999963</v>
      </c>
      <c r="Q259" s="93">
        <f t="shared" si="141"/>
        <v>0.55380516839999905</v>
      </c>
      <c r="R259" s="80">
        <f t="shared" si="142"/>
        <v>1.6940154944406627</v>
      </c>
      <c r="S259" s="80">
        <f t="shared" si="143"/>
        <v>2278.4817159102904</v>
      </c>
      <c r="T259" s="69">
        <f t="shared" si="144"/>
        <v>143.84418259199981</v>
      </c>
      <c r="U259" s="78">
        <f t="shared" si="145"/>
        <v>1.5160409923384213</v>
      </c>
      <c r="V259" s="69">
        <f t="shared" si="146"/>
        <v>94.600957921917484</v>
      </c>
      <c r="W259" s="80">
        <f t="shared" ca="1" si="147"/>
        <v>1.572013980770167</v>
      </c>
      <c r="X259" s="80">
        <f t="shared" ca="1" si="148"/>
        <v>25.414437822864713</v>
      </c>
      <c r="Y259" s="94">
        <f t="shared" ca="1" si="149"/>
        <v>2.3991015975432424E-9</v>
      </c>
      <c r="Z259" s="80">
        <f t="shared" ca="1" si="150"/>
        <v>5.1333802861838258</v>
      </c>
      <c r="AA259" s="80">
        <f t="shared" ca="1" si="151"/>
        <v>8.61482586015536</v>
      </c>
      <c r="AB259" s="80">
        <f t="shared" ca="1" si="152"/>
        <v>5.7234025339353858E-2</v>
      </c>
      <c r="AC259" s="80">
        <f t="shared" si="153"/>
        <v>15.490548684996572</v>
      </c>
      <c r="AD259" s="69">
        <f t="shared" si="154"/>
        <v>197.43499764705848</v>
      </c>
      <c r="AE259" s="69">
        <f t="shared" si="174"/>
        <v>198.01402285714252</v>
      </c>
      <c r="AF259" s="69">
        <f t="shared" si="155"/>
        <v>250.87319999999994</v>
      </c>
      <c r="AG259" s="95">
        <f t="shared" si="175"/>
        <v>251.36537142857145</v>
      </c>
      <c r="AH259" s="93">
        <f t="shared" si="156"/>
        <v>16.184450125401145</v>
      </c>
      <c r="AI259" s="81">
        <f t="shared" si="157"/>
        <v>0.26505680878414961</v>
      </c>
      <c r="AJ259" s="80">
        <f t="shared" si="158"/>
        <v>2.4083827199999996</v>
      </c>
      <c r="AK259" s="80">
        <f t="shared" si="159"/>
        <v>5.1333802861838267</v>
      </c>
      <c r="AL259" s="78">
        <f t="shared" ca="1" si="167"/>
        <v>1</v>
      </c>
      <c r="AM259" s="80">
        <f t="shared" ca="1" si="168"/>
        <v>5.1333802861838258</v>
      </c>
      <c r="AN259" s="80">
        <f t="shared" si="169"/>
        <v>2.3667283018867922</v>
      </c>
      <c r="AO259" s="80">
        <f t="shared" si="170"/>
        <v>3.4540158135663761</v>
      </c>
      <c r="AP259" s="80">
        <f t="shared" si="171"/>
        <v>5.1633970991304405</v>
      </c>
      <c r="AQ259" s="80">
        <f t="shared" ca="1" si="172"/>
        <v>3.3692154772126375</v>
      </c>
      <c r="AR259" s="80">
        <f t="shared" si="160"/>
        <v>3.5603372765815862</v>
      </c>
      <c r="AS259" s="78">
        <f t="shared" si="161"/>
        <v>0.48063716363106523</v>
      </c>
      <c r="AT259" s="96">
        <f t="shared" ca="1" si="162"/>
        <v>3</v>
      </c>
      <c r="AU259" s="97" t="str">
        <f t="shared" ca="1" si="163"/>
        <v>Clay</v>
      </c>
      <c r="AV259" s="98">
        <f t="shared" si="164"/>
        <v>3</v>
      </c>
      <c r="AW259" s="99" t="str">
        <f t="shared" si="165"/>
        <v>Clay</v>
      </c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/>
      <c r="BP259" s="78"/>
      <c r="BQ259" s="78"/>
    </row>
    <row r="260" spans="1:69">
      <c r="A260" s="25">
        <v>4.9400000000000004</v>
      </c>
      <c r="C260" s="89">
        <f t="shared" si="132"/>
        <v>-16.207152000000001</v>
      </c>
      <c r="D260" s="84">
        <f t="shared" si="133"/>
        <v>16.207152000000001</v>
      </c>
      <c r="E260" s="90">
        <v>0.2233</v>
      </c>
      <c r="F260" s="91">
        <f t="shared" si="134"/>
        <v>2.3312519999999997</v>
      </c>
      <c r="G260" s="80">
        <f t="shared" si="135"/>
        <v>2.5932959999999996</v>
      </c>
      <c r="H260" s="81">
        <f t="shared" si="173"/>
        <v>2.570059542857142</v>
      </c>
      <c r="I260" s="14">
        <v>8.1999999999999993</v>
      </c>
      <c r="J260" s="92">
        <f t="shared" si="136"/>
        <v>8.560799999999999E-2</v>
      </c>
      <c r="K260" s="14">
        <v>125.5</v>
      </c>
      <c r="L260" s="78">
        <f t="shared" si="137"/>
        <v>1.3102199999999999</v>
      </c>
      <c r="M260" s="81">
        <f t="shared" si="138"/>
        <v>0.50566314239999999</v>
      </c>
      <c r="N260" s="14">
        <f t="shared" si="166"/>
        <v>115</v>
      </c>
      <c r="O260" s="78">
        <f t="shared" si="139"/>
        <v>0.83430744000000256</v>
      </c>
      <c r="P260" s="78">
        <f t="shared" si="140"/>
        <v>0.32864429759999958</v>
      </c>
      <c r="Q260" s="93">
        <f t="shared" si="141"/>
        <v>0.5804662247999991</v>
      </c>
      <c r="R260" s="80">
        <f t="shared" si="142"/>
        <v>1.7662446269081404</v>
      </c>
      <c r="S260" s="80">
        <f t="shared" si="143"/>
        <v>2417.2954699120987</v>
      </c>
      <c r="T260" s="69">
        <f t="shared" si="144"/>
        <v>144.60349094399982</v>
      </c>
      <c r="U260" s="78">
        <f t="shared" si="145"/>
        <v>1.5159154514035427</v>
      </c>
      <c r="V260" s="69">
        <f t="shared" si="146"/>
        <v>94.593124167581067</v>
      </c>
      <c r="W260" s="80">
        <f t="shared" ca="1" si="147"/>
        <v>1.5941315979758965</v>
      </c>
      <c r="X260" s="80">
        <f t="shared" ca="1" si="148"/>
        <v>25.61390605195092</v>
      </c>
      <c r="Y260" s="94">
        <f t="shared" ca="1" si="149"/>
        <v>2.6336644570645567E-9</v>
      </c>
      <c r="Z260" s="80">
        <f t="shared" ca="1" si="150"/>
        <v>5.3522564451761818</v>
      </c>
      <c r="AA260" s="80">
        <f t="shared" ca="1" si="151"/>
        <v>9.4145578572511557</v>
      </c>
      <c r="AB260" s="80">
        <f t="shared" ca="1" si="152"/>
        <v>6.8662485436486759E-2</v>
      </c>
      <c r="AC260" s="80">
        <f t="shared" si="153"/>
        <v>15.310759352844599</v>
      </c>
      <c r="AD260" s="69">
        <f t="shared" si="154"/>
        <v>206.93983058823494</v>
      </c>
      <c r="AE260" s="69">
        <f t="shared" si="174"/>
        <v>204.20612974789884</v>
      </c>
      <c r="AF260" s="69">
        <f t="shared" si="155"/>
        <v>259.32959999999997</v>
      </c>
      <c r="AG260" s="95">
        <f t="shared" si="175"/>
        <v>257.00595428571432</v>
      </c>
      <c r="AH260" s="93">
        <f t="shared" si="156"/>
        <v>16.49913939096167</v>
      </c>
      <c r="AI260" s="81">
        <f t="shared" si="157"/>
        <v>0.2604883170807224</v>
      </c>
      <c r="AJ260" s="80">
        <f t="shared" si="158"/>
        <v>2.4895641599999996</v>
      </c>
      <c r="AK260" s="80">
        <f t="shared" si="159"/>
        <v>5.3522564451761818</v>
      </c>
      <c r="AL260" s="78">
        <f t="shared" ca="1" si="167"/>
        <v>1</v>
      </c>
      <c r="AM260" s="80">
        <f t="shared" ca="1" si="168"/>
        <v>5.3522564451761818</v>
      </c>
      <c r="AN260" s="80">
        <f t="shared" si="169"/>
        <v>2.4465056603773578</v>
      </c>
      <c r="AO260" s="80">
        <f t="shared" si="170"/>
        <v>3.3011272141706924</v>
      </c>
      <c r="AP260" s="80">
        <f t="shared" si="171"/>
        <v>4.8668878210327948</v>
      </c>
      <c r="AQ260" s="80">
        <f t="shared" ca="1" si="172"/>
        <v>3.3396448182487966</v>
      </c>
      <c r="AR260" s="80">
        <f t="shared" si="160"/>
        <v>3.5381215108368527</v>
      </c>
      <c r="AS260" s="78">
        <f t="shared" si="161"/>
        <v>0.45739743617207002</v>
      </c>
      <c r="AT260" s="96">
        <f t="shared" ca="1" si="162"/>
        <v>3</v>
      </c>
      <c r="AU260" s="97" t="str">
        <f t="shared" ca="1" si="163"/>
        <v>Clay</v>
      </c>
      <c r="AV260" s="98">
        <f t="shared" si="164"/>
        <v>3</v>
      </c>
      <c r="AW260" s="99" t="str">
        <f t="shared" si="165"/>
        <v>Clay</v>
      </c>
      <c r="AX260" s="78"/>
      <c r="AY260" s="78"/>
      <c r="AZ260" s="78"/>
      <c r="BA260" s="78"/>
      <c r="BB260" s="78"/>
      <c r="BC260" s="78"/>
      <c r="BD260" s="78"/>
      <c r="BE260" s="78"/>
      <c r="BF260" s="78"/>
      <c r="BG260" s="78"/>
      <c r="BH260" s="78"/>
      <c r="BI260" s="78"/>
      <c r="BJ260" s="78"/>
      <c r="BK260" s="78"/>
      <c r="BL260" s="78"/>
      <c r="BM260" s="78"/>
      <c r="BN260" s="78"/>
      <c r="BO260" s="78"/>
      <c r="BP260" s="78"/>
      <c r="BQ260" s="78"/>
    </row>
    <row r="261" spans="1:69">
      <c r="A261" s="25">
        <v>4.96</v>
      </c>
      <c r="C261" s="89">
        <f t="shared" si="132"/>
        <v>-16.272767999999999</v>
      </c>
      <c r="D261" s="84">
        <f t="shared" si="133"/>
        <v>16.272767999999999</v>
      </c>
      <c r="E261" s="90">
        <v>0.22389999999999999</v>
      </c>
      <c r="F261" s="91">
        <f t="shared" si="134"/>
        <v>2.3375159999999999</v>
      </c>
      <c r="G261" s="80">
        <f t="shared" si="135"/>
        <v>2.5999775999999999</v>
      </c>
      <c r="H261" s="81">
        <f t="shared" si="173"/>
        <v>2.6309396571428567</v>
      </c>
      <c r="I261" s="14">
        <v>8.3000000000000007</v>
      </c>
      <c r="J261" s="92">
        <f t="shared" si="136"/>
        <v>8.6652000000000007E-2</v>
      </c>
      <c r="K261" s="14">
        <v>125.7</v>
      </c>
      <c r="L261" s="78">
        <f t="shared" si="137"/>
        <v>1.312308</v>
      </c>
      <c r="M261" s="81">
        <f t="shared" si="138"/>
        <v>0.50771036159999994</v>
      </c>
      <c r="N261" s="14">
        <f t="shared" si="166"/>
        <v>115</v>
      </c>
      <c r="O261" s="78">
        <f t="shared" si="139"/>
        <v>0.83808036000000252</v>
      </c>
      <c r="P261" s="78">
        <f t="shared" si="140"/>
        <v>0.33036999839999953</v>
      </c>
      <c r="Q261" s="93">
        <f t="shared" si="141"/>
        <v>0.58142608919999916</v>
      </c>
      <c r="R261" s="80">
        <f t="shared" si="142"/>
        <v>1.7599240004112915</v>
      </c>
      <c r="S261" s="80">
        <f t="shared" si="143"/>
        <v>2392.120530804757</v>
      </c>
      <c r="T261" s="69">
        <f t="shared" si="144"/>
        <v>145.36279929599979</v>
      </c>
      <c r="U261" s="78">
        <f t="shared" si="145"/>
        <v>1.5174373726567716</v>
      </c>
      <c r="V261" s="69">
        <f t="shared" si="146"/>
        <v>94.68809205378254</v>
      </c>
      <c r="W261" s="80">
        <f t="shared" ca="1" si="147"/>
        <v>1.6022619367378061</v>
      </c>
      <c r="X261" s="80">
        <f t="shared" ca="1" si="148"/>
        <v>25.596779714082302</v>
      </c>
      <c r="Y261" s="94">
        <f t="shared" ca="1" si="149"/>
        <v>2.6016598602817659E-9</v>
      </c>
      <c r="Z261" s="80">
        <f t="shared" ca="1" si="150"/>
        <v>5.3331030315493688</v>
      </c>
      <c r="AA261" s="80">
        <f t="shared" ca="1" si="151"/>
        <v>9.3963795119224525</v>
      </c>
      <c r="AB261" s="80">
        <f t="shared" ca="1" si="152"/>
        <v>6.7697123284087252E-2</v>
      </c>
      <c r="AC261" s="80">
        <f t="shared" si="153"/>
        <v>15.342586110589549</v>
      </c>
      <c r="AD261" s="69">
        <f t="shared" si="154"/>
        <v>207.28202823529384</v>
      </c>
      <c r="AE261" s="69">
        <f t="shared" si="174"/>
        <v>210.924623193277</v>
      </c>
      <c r="AF261" s="69">
        <f t="shared" si="155"/>
        <v>259.99775999999997</v>
      </c>
      <c r="AG261" s="95">
        <f t="shared" si="175"/>
        <v>263.09396571428573</v>
      </c>
      <c r="AH261" s="93">
        <f t="shared" si="156"/>
        <v>16.446749630863231</v>
      </c>
      <c r="AI261" s="81">
        <f t="shared" si="157"/>
        <v>0.26228773926101195</v>
      </c>
      <c r="AJ261" s="80">
        <f t="shared" si="158"/>
        <v>2.4959784959999998</v>
      </c>
      <c r="AK261" s="80">
        <f t="shared" si="159"/>
        <v>5.3331030315493679</v>
      </c>
      <c r="AL261" s="78">
        <f t="shared" ca="1" si="167"/>
        <v>1</v>
      </c>
      <c r="AM261" s="80">
        <f t="shared" ca="1" si="168"/>
        <v>5.3331030315493688</v>
      </c>
      <c r="AN261" s="80">
        <f t="shared" si="169"/>
        <v>2.4528090566037735</v>
      </c>
      <c r="AO261" s="80">
        <f t="shared" si="170"/>
        <v>3.3327979441053652</v>
      </c>
      <c r="AP261" s="80">
        <f t="shared" si="171"/>
        <v>4.9181074828177902</v>
      </c>
      <c r="AQ261" s="80">
        <f t="shared" ca="1" si="172"/>
        <v>3.3435206768026879</v>
      </c>
      <c r="AR261" s="80">
        <f t="shared" si="160"/>
        <v>3.5391884133511455</v>
      </c>
      <c r="AS261" s="78">
        <f t="shared" si="161"/>
        <v>0.45666547408860308</v>
      </c>
      <c r="AT261" s="96">
        <f t="shared" ca="1" si="162"/>
        <v>3</v>
      </c>
      <c r="AU261" s="97" t="str">
        <f t="shared" ca="1" si="163"/>
        <v>Clay</v>
      </c>
      <c r="AV261" s="98">
        <f t="shared" si="164"/>
        <v>3</v>
      </c>
      <c r="AW261" s="99" t="str">
        <f t="shared" si="165"/>
        <v>Clay</v>
      </c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</row>
    <row r="262" spans="1:69">
      <c r="A262" s="25">
        <v>4.9800000000000004</v>
      </c>
      <c r="C262" s="89">
        <f t="shared" si="132"/>
        <v>-16.338384000000001</v>
      </c>
      <c r="D262" s="84">
        <f t="shared" si="133"/>
        <v>16.338384000000001</v>
      </c>
      <c r="E262" s="90">
        <v>0.22889999999999999</v>
      </c>
      <c r="F262" s="91">
        <f t="shared" si="134"/>
        <v>2.389716</v>
      </c>
      <c r="G262" s="80">
        <f t="shared" si="135"/>
        <v>2.6530127999999999</v>
      </c>
      <c r="H262" s="81">
        <f t="shared" si="173"/>
        <v>2.6955781714285716</v>
      </c>
      <c r="I262" s="14">
        <v>8.4</v>
      </c>
      <c r="J262" s="92">
        <f t="shared" si="136"/>
        <v>8.7695999999999996E-2</v>
      </c>
      <c r="K262" s="14">
        <v>126.1</v>
      </c>
      <c r="L262" s="78">
        <f t="shared" si="137"/>
        <v>1.316484</v>
      </c>
      <c r="M262" s="81">
        <f t="shared" si="138"/>
        <v>0.5097575808</v>
      </c>
      <c r="N262" s="14">
        <f t="shared" si="166"/>
        <v>115</v>
      </c>
      <c r="O262" s="78">
        <f t="shared" si="139"/>
        <v>0.84185328000000259</v>
      </c>
      <c r="P262" s="78">
        <f t="shared" si="140"/>
        <v>0.33209569919999959</v>
      </c>
      <c r="Q262" s="93">
        <f t="shared" si="141"/>
        <v>0.59768264159999906</v>
      </c>
      <c r="R262" s="80">
        <f t="shared" si="142"/>
        <v>1.7997301471828269</v>
      </c>
      <c r="S262" s="80">
        <f t="shared" si="143"/>
        <v>2429.7298689590743</v>
      </c>
      <c r="T262" s="69">
        <f t="shared" si="144"/>
        <v>146.12210764799983</v>
      </c>
      <c r="U262" s="78">
        <f t="shared" si="145"/>
        <v>1.5196309714609284</v>
      </c>
      <c r="V262" s="69">
        <f t="shared" si="146"/>
        <v>94.824972619161926</v>
      </c>
      <c r="W262" s="80">
        <f t="shared" ca="1" si="147"/>
        <v>1.6224343944375024</v>
      </c>
      <c r="X262" s="80">
        <f t="shared" ca="1" si="148"/>
        <v>25.70362796852017</v>
      </c>
      <c r="Y262" s="94">
        <f t="shared" ca="1" si="149"/>
        <v>2.7006923906345334E-9</v>
      </c>
      <c r="Z262" s="80">
        <f t="shared" ca="1" si="150"/>
        <v>5.4537277187358386</v>
      </c>
      <c r="AA262" s="80">
        <f t="shared" ca="1" si="151"/>
        <v>9.8775708772762822</v>
      </c>
      <c r="AB262" s="80">
        <f t="shared" ca="1" si="152"/>
        <v>7.3872776786436917E-2</v>
      </c>
      <c r="AC262" s="80">
        <f t="shared" si="153"/>
        <v>15.295161572133507</v>
      </c>
      <c r="AD262" s="69">
        <f t="shared" si="154"/>
        <v>213.07759058823495</v>
      </c>
      <c r="AE262" s="69">
        <f t="shared" si="174"/>
        <v>218.08528134453749</v>
      </c>
      <c r="AF262" s="69">
        <f t="shared" si="155"/>
        <v>265.30128000000002</v>
      </c>
      <c r="AG262" s="95">
        <f t="shared" si="175"/>
        <v>269.55781714285712</v>
      </c>
      <c r="AH262" s="93">
        <f t="shared" si="156"/>
        <v>16.544534339356161</v>
      </c>
      <c r="AI262" s="81">
        <f t="shared" si="157"/>
        <v>0.26406846042045973</v>
      </c>
      <c r="AJ262" s="80">
        <f t="shared" si="158"/>
        <v>2.546892288</v>
      </c>
      <c r="AK262" s="80">
        <f t="shared" si="159"/>
        <v>5.4537277187358395</v>
      </c>
      <c r="AL262" s="78">
        <f t="shared" ca="1" si="167"/>
        <v>1</v>
      </c>
      <c r="AM262" s="80">
        <f t="shared" ca="1" si="168"/>
        <v>5.4537277187358386</v>
      </c>
      <c r="AN262" s="80">
        <f t="shared" si="169"/>
        <v>2.5028422641509431</v>
      </c>
      <c r="AO262" s="80">
        <f t="shared" si="170"/>
        <v>3.305524948843066</v>
      </c>
      <c r="AP262" s="80">
        <f t="shared" si="171"/>
        <v>4.8419810089395181</v>
      </c>
      <c r="AQ262" s="80">
        <f t="shared" ca="1" si="172"/>
        <v>3.3316778999485965</v>
      </c>
      <c r="AR262" s="80">
        <f t="shared" si="160"/>
        <v>3.5297986050803387</v>
      </c>
      <c r="AS262" s="78">
        <f t="shared" si="161"/>
        <v>0.44541985964880731</v>
      </c>
      <c r="AT262" s="96">
        <f t="shared" ca="1" si="162"/>
        <v>3</v>
      </c>
      <c r="AU262" s="97" t="str">
        <f t="shared" ca="1" si="163"/>
        <v>Clay</v>
      </c>
      <c r="AV262" s="98">
        <f t="shared" si="164"/>
        <v>3</v>
      </c>
      <c r="AW262" s="99" t="str">
        <f t="shared" si="165"/>
        <v>Clay</v>
      </c>
      <c r="AX262" s="78"/>
      <c r="AY262" s="78"/>
      <c r="AZ262" s="78"/>
      <c r="BA262" s="78"/>
      <c r="BB262" s="78"/>
      <c r="BC262" s="78"/>
      <c r="BD262" s="78"/>
      <c r="BE262" s="78"/>
      <c r="BF262" s="78"/>
      <c r="BG262" s="78"/>
      <c r="BH262" s="78"/>
      <c r="BI262" s="78"/>
      <c r="BJ262" s="78"/>
      <c r="BK262" s="78"/>
      <c r="BL262" s="78"/>
      <c r="BM262" s="78"/>
      <c r="BN262" s="78"/>
      <c r="BO262" s="78"/>
      <c r="BP262" s="78"/>
      <c r="BQ262" s="78"/>
    </row>
    <row r="263" spans="1:69">
      <c r="A263" s="25">
        <v>5</v>
      </c>
      <c r="C263" s="89">
        <f t="shared" si="132"/>
        <v>-16.404</v>
      </c>
      <c r="D263" s="84">
        <f t="shared" si="133"/>
        <v>16.404</v>
      </c>
      <c r="E263" s="90">
        <v>0.24260000000000001</v>
      </c>
      <c r="F263" s="91">
        <f t="shared" si="134"/>
        <v>2.5327440000000001</v>
      </c>
      <c r="G263" s="80">
        <f t="shared" si="135"/>
        <v>2.7964584000000001</v>
      </c>
      <c r="H263" s="81">
        <f t="shared" si="173"/>
        <v>2.7544895999999999</v>
      </c>
      <c r="I263" s="14">
        <v>8.4</v>
      </c>
      <c r="J263" s="92">
        <f t="shared" si="136"/>
        <v>8.7695999999999996E-2</v>
      </c>
      <c r="K263" s="14">
        <v>126.3</v>
      </c>
      <c r="L263" s="78">
        <f t="shared" si="137"/>
        <v>1.3185719999999999</v>
      </c>
      <c r="M263" s="81">
        <f t="shared" si="138"/>
        <v>0.51180479999999995</v>
      </c>
      <c r="N263" s="14">
        <f t="shared" si="166"/>
        <v>115</v>
      </c>
      <c r="O263" s="78">
        <f t="shared" si="139"/>
        <v>0.84562620000000255</v>
      </c>
      <c r="P263" s="78">
        <f t="shared" si="140"/>
        <v>0.33382139999999955</v>
      </c>
      <c r="Q263" s="93">
        <f t="shared" si="141"/>
        <v>0.64377462599999924</v>
      </c>
      <c r="R263" s="80">
        <f t="shared" si="142"/>
        <v>1.9285001680539358</v>
      </c>
      <c r="S263" s="80">
        <f t="shared" si="143"/>
        <v>2617.1053478862777</v>
      </c>
      <c r="T263" s="69">
        <f t="shared" si="144"/>
        <v>146.8814159999998</v>
      </c>
      <c r="U263" s="78">
        <f t="shared" si="145"/>
        <v>1.5216891830661707</v>
      </c>
      <c r="V263" s="69">
        <f t="shared" si="146"/>
        <v>94.953405023329054</v>
      </c>
      <c r="W263" s="80">
        <f t="shared" ca="1" si="147"/>
        <v>1.6630568259466576</v>
      </c>
      <c r="X263" s="80">
        <f t="shared" ca="1" si="148"/>
        <v>26.033763152865532</v>
      </c>
      <c r="Y263" s="94">
        <f t="shared" ca="1" si="149"/>
        <v>3.0935903450024241E-9</v>
      </c>
      <c r="Z263" s="80">
        <f t="shared" ca="1" si="150"/>
        <v>5.8439399031937445</v>
      </c>
      <c r="AA263" s="80">
        <f t="shared" ca="1" si="151"/>
        <v>11.400546138015226</v>
      </c>
      <c r="AB263" s="80">
        <f t="shared" ca="1" si="152"/>
        <v>9.7666946197805291E-2</v>
      </c>
      <c r="AC263" s="80">
        <f t="shared" si="153"/>
        <v>15.06931908567292</v>
      </c>
      <c r="AD263" s="69">
        <f t="shared" si="154"/>
        <v>229.509670588235</v>
      </c>
      <c r="AE263" s="69">
        <f t="shared" si="174"/>
        <v>224.57216470588205</v>
      </c>
      <c r="AF263" s="69">
        <f t="shared" si="155"/>
        <v>279.64584000000002</v>
      </c>
      <c r="AG263" s="95">
        <f t="shared" si="175"/>
        <v>275.44896</v>
      </c>
      <c r="AH263" s="93">
        <f t="shared" si="156"/>
        <v>16.987115900624442</v>
      </c>
      <c r="AI263" s="81">
        <f t="shared" si="157"/>
        <v>0.26270334975528864</v>
      </c>
      <c r="AJ263" s="80">
        <f t="shared" si="158"/>
        <v>2.6846000640000001</v>
      </c>
      <c r="AK263" s="80">
        <f t="shared" si="159"/>
        <v>5.8439399031937445</v>
      </c>
      <c r="AL263" s="78">
        <f t="shared" ca="1" si="167"/>
        <v>1</v>
      </c>
      <c r="AM263" s="80">
        <f t="shared" ca="1" si="168"/>
        <v>5.8439399031937445</v>
      </c>
      <c r="AN263" s="80">
        <f t="shared" si="169"/>
        <v>2.6381683018867923</v>
      </c>
      <c r="AO263" s="80">
        <f t="shared" si="170"/>
        <v>3.1359665496901363</v>
      </c>
      <c r="AP263" s="80">
        <f t="shared" si="171"/>
        <v>4.4953123082549133</v>
      </c>
      <c r="AQ263" s="80">
        <f t="shared" ca="1" si="172"/>
        <v>3.2886211971269272</v>
      </c>
      <c r="AR263" s="80">
        <f t="shared" si="160"/>
        <v>3.4986407812268063</v>
      </c>
      <c r="AS263" s="78">
        <f t="shared" si="161"/>
        <v>0.41355027869644601</v>
      </c>
      <c r="AT263" s="96">
        <f t="shared" ca="1" si="162"/>
        <v>3</v>
      </c>
      <c r="AU263" s="97" t="str">
        <f t="shared" ca="1" si="163"/>
        <v>Clay</v>
      </c>
      <c r="AV263" s="98">
        <f t="shared" si="164"/>
        <v>3</v>
      </c>
      <c r="AW263" s="99" t="str">
        <f t="shared" si="165"/>
        <v>Clay</v>
      </c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</row>
    <row r="264" spans="1:69">
      <c r="A264" s="25">
        <v>5.0199999999999996</v>
      </c>
      <c r="C264" s="89">
        <f t="shared" si="132"/>
        <v>-16.469615999999998</v>
      </c>
      <c r="D264" s="84">
        <f t="shared" si="133"/>
        <v>16.469615999999998</v>
      </c>
      <c r="E264" s="90">
        <v>0.2457</v>
      </c>
      <c r="F264" s="91">
        <f t="shared" si="134"/>
        <v>2.5651079999999999</v>
      </c>
      <c r="G264" s="80">
        <f t="shared" si="135"/>
        <v>2.8288224</v>
      </c>
      <c r="H264" s="81">
        <f t="shared" si="173"/>
        <v>2.7901645714285719</v>
      </c>
      <c r="I264" s="14">
        <v>8.6999999999999993</v>
      </c>
      <c r="J264" s="92">
        <f t="shared" si="136"/>
        <v>9.0827999999999992E-2</v>
      </c>
      <c r="K264" s="14">
        <v>126.3</v>
      </c>
      <c r="L264" s="78">
        <f t="shared" si="137"/>
        <v>1.3185719999999999</v>
      </c>
      <c r="M264" s="81">
        <f t="shared" si="138"/>
        <v>0.5138520191999999</v>
      </c>
      <c r="N264" s="14">
        <f t="shared" si="166"/>
        <v>115</v>
      </c>
      <c r="O264" s="78">
        <f t="shared" si="139"/>
        <v>0.84939912000000251</v>
      </c>
      <c r="P264" s="78">
        <f t="shared" si="140"/>
        <v>0.3355471007999995</v>
      </c>
      <c r="Q264" s="93">
        <f t="shared" si="141"/>
        <v>0.65320968239999921</v>
      </c>
      <c r="R264" s="80">
        <f t="shared" si="142"/>
        <v>1.9467004210217875</v>
      </c>
      <c r="S264" s="80">
        <f t="shared" si="143"/>
        <v>2563.893590729987</v>
      </c>
      <c r="T264" s="69">
        <f t="shared" si="144"/>
        <v>147.64072435199978</v>
      </c>
      <c r="U264" s="78">
        <f t="shared" si="145"/>
        <v>1.526253732758849</v>
      </c>
      <c r="V264" s="69">
        <f t="shared" si="146"/>
        <v>95.238232924152172</v>
      </c>
      <c r="W264" s="80">
        <f t="shared" ca="1" si="147"/>
        <v>1.6842047476835755</v>
      </c>
      <c r="X264" s="80">
        <f t="shared" ca="1" si="148"/>
        <v>26.078637012201284</v>
      </c>
      <c r="Y264" s="94">
        <f t="shared" ca="1" si="149"/>
        <v>3.0766453869066031E-9</v>
      </c>
      <c r="Z264" s="80">
        <f t="shared" ca="1" si="150"/>
        <v>5.8990921849145073</v>
      </c>
      <c r="AA264" s="80">
        <f t="shared" ca="1" si="151"/>
        <v>11.676800401685826</v>
      </c>
      <c r="AB264" s="80">
        <f t="shared" ca="1" si="152"/>
        <v>9.9485651325256247E-2</v>
      </c>
      <c r="AC264" s="80">
        <f t="shared" si="153"/>
        <v>15.131767543114751</v>
      </c>
      <c r="AD264" s="69">
        <f t="shared" si="154"/>
        <v>232.87332705882324</v>
      </c>
      <c r="AE264" s="69">
        <f t="shared" si="174"/>
        <v>228.32534722689044</v>
      </c>
      <c r="AF264" s="69">
        <f t="shared" si="155"/>
        <v>282.88224000000002</v>
      </c>
      <c r="AG264" s="95">
        <f t="shared" si="175"/>
        <v>279.01645714285718</v>
      </c>
      <c r="AH264" s="93">
        <f t="shared" si="156"/>
        <v>16.901588069965506</v>
      </c>
      <c r="AI264" s="81">
        <f t="shared" si="157"/>
        <v>0.27068629048932652</v>
      </c>
      <c r="AJ264" s="80">
        <f t="shared" si="158"/>
        <v>2.7156695040000001</v>
      </c>
      <c r="AK264" s="80">
        <f t="shared" si="159"/>
        <v>5.8990921849145073</v>
      </c>
      <c r="AL264" s="78">
        <f t="shared" ca="1" si="167"/>
        <v>1</v>
      </c>
      <c r="AM264" s="80">
        <f t="shared" ca="1" si="168"/>
        <v>5.8990921849145073</v>
      </c>
      <c r="AN264" s="80">
        <f t="shared" si="169"/>
        <v>2.6687003773584905</v>
      </c>
      <c r="AO264" s="80">
        <f t="shared" si="170"/>
        <v>3.2108060230292295</v>
      </c>
      <c r="AP264" s="80">
        <f t="shared" si="171"/>
        <v>4.5886092640074487</v>
      </c>
      <c r="AQ264" s="80">
        <f t="shared" ca="1" si="172"/>
        <v>3.2903623366517545</v>
      </c>
      <c r="AR264" s="80">
        <f t="shared" si="160"/>
        <v>3.4993294996283733</v>
      </c>
      <c r="AS264" s="78">
        <f t="shared" si="161"/>
        <v>0.40654264751296698</v>
      </c>
      <c r="AT264" s="96">
        <f t="shared" ca="1" si="162"/>
        <v>3</v>
      </c>
      <c r="AU264" s="97" t="str">
        <f t="shared" ca="1" si="163"/>
        <v>Clay</v>
      </c>
      <c r="AV264" s="98">
        <f t="shared" si="164"/>
        <v>3</v>
      </c>
      <c r="AW264" s="99" t="str">
        <f t="shared" si="165"/>
        <v>Clay</v>
      </c>
      <c r="AX264" s="78"/>
      <c r="AY264" s="78"/>
      <c r="AZ264" s="78"/>
      <c r="BA264" s="78"/>
      <c r="BB264" s="78"/>
      <c r="BC264" s="78"/>
      <c r="BD264" s="78"/>
      <c r="BE264" s="78"/>
      <c r="BF264" s="78"/>
      <c r="BG264" s="78"/>
      <c r="BH264" s="78"/>
      <c r="BI264" s="78"/>
      <c r="BJ264" s="78"/>
      <c r="BK264" s="78"/>
      <c r="BL264" s="78"/>
      <c r="BM264" s="78"/>
      <c r="BN264" s="78"/>
      <c r="BO264" s="78"/>
      <c r="BP264" s="78"/>
      <c r="BQ264" s="78"/>
    </row>
    <row r="265" spans="1:69">
      <c r="A265" s="25">
        <v>5.04</v>
      </c>
      <c r="C265" s="89">
        <f t="shared" si="132"/>
        <v>-16.535232000000001</v>
      </c>
      <c r="D265" s="84">
        <f t="shared" si="133"/>
        <v>16.535232000000001</v>
      </c>
      <c r="E265" s="90">
        <v>0.25130000000000002</v>
      </c>
      <c r="F265" s="91">
        <f t="shared" si="134"/>
        <v>2.6235720000000002</v>
      </c>
      <c r="G265" s="80">
        <f t="shared" si="135"/>
        <v>2.8887480000000001</v>
      </c>
      <c r="H265" s="81">
        <f t="shared" si="173"/>
        <v>2.8092250285714289</v>
      </c>
      <c r="I265" s="14">
        <v>8.9</v>
      </c>
      <c r="J265" s="92">
        <f t="shared" si="136"/>
        <v>9.2915999999999999E-2</v>
      </c>
      <c r="K265" s="14">
        <v>127</v>
      </c>
      <c r="L265" s="78">
        <f t="shared" si="137"/>
        <v>1.3258799999999999</v>
      </c>
      <c r="M265" s="81">
        <f t="shared" si="138"/>
        <v>0.51589923839999996</v>
      </c>
      <c r="N265" s="14">
        <f t="shared" si="166"/>
        <v>115</v>
      </c>
      <c r="O265" s="78">
        <f t="shared" si="139"/>
        <v>0.85317204000000257</v>
      </c>
      <c r="P265" s="78">
        <f t="shared" si="140"/>
        <v>0.33727280159999956</v>
      </c>
      <c r="Q265" s="93">
        <f t="shared" si="141"/>
        <v>0.6717400667999992</v>
      </c>
      <c r="R265" s="80">
        <f t="shared" si="142"/>
        <v>1.991681699838556</v>
      </c>
      <c r="S265" s="80">
        <f t="shared" si="143"/>
        <v>2577.3766058147366</v>
      </c>
      <c r="T265" s="69">
        <f t="shared" si="144"/>
        <v>148.40003270399981</v>
      </c>
      <c r="U265" s="78">
        <f t="shared" si="145"/>
        <v>1.5297381941413426</v>
      </c>
      <c r="V265" s="69">
        <f t="shared" si="146"/>
        <v>95.45566331441978</v>
      </c>
      <c r="W265" s="80">
        <f t="shared" ca="1" si="147"/>
        <v>1.7093851444554347</v>
      </c>
      <c r="X265" s="80">
        <f t="shared" ca="1" si="148"/>
        <v>26.187765923887472</v>
      </c>
      <c r="Y265" s="94">
        <f t="shared" ca="1" si="149"/>
        <v>3.1696311914530917E-9</v>
      </c>
      <c r="Z265" s="80">
        <f t="shared" ca="1" si="150"/>
        <v>6.0353990904198671</v>
      </c>
      <c r="AA265" s="80">
        <f t="shared" ca="1" si="151"/>
        <v>12.285513297464533</v>
      </c>
      <c r="AB265" s="80">
        <f t="shared" ca="1" si="152"/>
        <v>0.10783535857104548</v>
      </c>
      <c r="AC265" s="80">
        <f t="shared" si="153"/>
        <v>15.115822344454976</v>
      </c>
      <c r="AD265" s="69">
        <f t="shared" si="154"/>
        <v>239.47952470588206</v>
      </c>
      <c r="AE265" s="69">
        <f t="shared" si="174"/>
        <v>230.12388100840306</v>
      </c>
      <c r="AF265" s="69">
        <f t="shared" si="155"/>
        <v>288.87479999999999</v>
      </c>
      <c r="AG265" s="95">
        <f t="shared" si="175"/>
        <v>280.92250285714283</v>
      </c>
      <c r="AH265" s="93">
        <f t="shared" si="156"/>
        <v>16.959844199154393</v>
      </c>
      <c r="AI265" s="81">
        <f t="shared" si="157"/>
        <v>0.27549212257618377</v>
      </c>
      <c r="AJ265" s="80">
        <f t="shared" si="158"/>
        <v>2.7731980799999998</v>
      </c>
      <c r="AK265" s="80">
        <f t="shared" si="159"/>
        <v>6.0353990904198662</v>
      </c>
      <c r="AL265" s="78">
        <f t="shared" ca="1" si="167"/>
        <v>1</v>
      </c>
      <c r="AM265" s="80">
        <f t="shared" ca="1" si="168"/>
        <v>6.0353990904198671</v>
      </c>
      <c r="AN265" s="80">
        <f t="shared" si="169"/>
        <v>2.7252339622641508</v>
      </c>
      <c r="AO265" s="80">
        <f t="shared" si="170"/>
        <v>3.2164799421756416</v>
      </c>
      <c r="AP265" s="80">
        <f t="shared" si="171"/>
        <v>4.5646048993425978</v>
      </c>
      <c r="AQ265" s="80">
        <f t="shared" ca="1" si="172"/>
        <v>3.2809234392158975</v>
      </c>
      <c r="AR265" s="80">
        <f t="shared" si="160"/>
        <v>3.491793054383292</v>
      </c>
      <c r="AS265" s="78">
        <f t="shared" si="161"/>
        <v>0.39791232433301138</v>
      </c>
      <c r="AT265" s="96">
        <f t="shared" ca="1" si="162"/>
        <v>3</v>
      </c>
      <c r="AU265" s="97" t="str">
        <f t="shared" ca="1" si="163"/>
        <v>Clay</v>
      </c>
      <c r="AV265" s="98">
        <f t="shared" si="164"/>
        <v>3</v>
      </c>
      <c r="AW265" s="99" t="str">
        <f t="shared" si="165"/>
        <v>Clay</v>
      </c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</row>
    <row r="266" spans="1:69">
      <c r="A266" s="25">
        <v>5.0599999999999996</v>
      </c>
      <c r="C266" s="89">
        <f t="shared" si="132"/>
        <v>-16.600847999999999</v>
      </c>
      <c r="D266" s="84">
        <f t="shared" si="133"/>
        <v>16.600847999999999</v>
      </c>
      <c r="E266" s="90">
        <v>0.25440000000000002</v>
      </c>
      <c r="F266" s="91">
        <f t="shared" si="134"/>
        <v>2.6559360000000001</v>
      </c>
      <c r="G266" s="80">
        <f t="shared" si="135"/>
        <v>2.9211119999999999</v>
      </c>
      <c r="H266" s="81">
        <f t="shared" si="173"/>
        <v>2.817099771428571</v>
      </c>
      <c r="I266" s="14">
        <v>9.4</v>
      </c>
      <c r="J266" s="92">
        <f t="shared" si="136"/>
        <v>9.8136000000000001E-2</v>
      </c>
      <c r="K266" s="14">
        <v>127</v>
      </c>
      <c r="L266" s="78">
        <f t="shared" si="137"/>
        <v>1.3258799999999999</v>
      </c>
      <c r="M266" s="81">
        <f t="shared" si="138"/>
        <v>0.51794645759999991</v>
      </c>
      <c r="N266" s="14">
        <f t="shared" si="166"/>
        <v>115</v>
      </c>
      <c r="O266" s="78">
        <f t="shared" si="139"/>
        <v>0.85694496000000253</v>
      </c>
      <c r="P266" s="78">
        <f t="shared" si="140"/>
        <v>0.33899850239999951</v>
      </c>
      <c r="Q266" s="93">
        <f t="shared" si="141"/>
        <v>0.68117512319999918</v>
      </c>
      <c r="R266" s="80">
        <f t="shared" si="142"/>
        <v>2.0093750219470001</v>
      </c>
      <c r="S266" s="80">
        <f t="shared" si="143"/>
        <v>2474.5575647720539</v>
      </c>
      <c r="T266" s="69">
        <f t="shared" si="144"/>
        <v>149.15934105599979</v>
      </c>
      <c r="U266" s="78">
        <f t="shared" si="145"/>
        <v>1.5365828824104717</v>
      </c>
      <c r="V266" s="69">
        <f t="shared" si="146"/>
        <v>95.882771862413435</v>
      </c>
      <c r="W266" s="80">
        <f t="shared" ca="1" si="147"/>
        <v>1.7364268560187928</v>
      </c>
      <c r="X266" s="80">
        <f t="shared" ca="1" si="148"/>
        <v>26.230017654169163</v>
      </c>
      <c r="Y266" s="94">
        <f t="shared" ca="1" si="149"/>
        <v>3.1001947707507762E-9</v>
      </c>
      <c r="Z266" s="80">
        <f t="shared" ca="1" si="150"/>
        <v>6.0890152180212116</v>
      </c>
      <c r="AA266" s="80">
        <f t="shared" ca="1" si="151"/>
        <v>12.568744519097784</v>
      </c>
      <c r="AB266" s="80">
        <f t="shared" ca="1" si="152"/>
        <v>0.10790461670679534</v>
      </c>
      <c r="AC266" s="80">
        <f t="shared" si="153"/>
        <v>15.239584592256659</v>
      </c>
      <c r="AD266" s="69">
        <f t="shared" si="154"/>
        <v>242.8431811764703</v>
      </c>
      <c r="AE266" s="69">
        <f t="shared" si="174"/>
        <v>230.60644840336104</v>
      </c>
      <c r="AF266" s="69">
        <f t="shared" si="155"/>
        <v>292.1112</v>
      </c>
      <c r="AG266" s="95">
        <f t="shared" si="175"/>
        <v>281.70997714285716</v>
      </c>
      <c r="AH266" s="93">
        <f t="shared" si="156"/>
        <v>16.768333884304138</v>
      </c>
      <c r="AI266" s="81">
        <f t="shared" si="157"/>
        <v>0.2894880045346187</v>
      </c>
      <c r="AJ266" s="80">
        <f t="shared" si="158"/>
        <v>2.8042675199999998</v>
      </c>
      <c r="AK266" s="80">
        <f t="shared" si="159"/>
        <v>6.0890152180212116</v>
      </c>
      <c r="AL266" s="78">
        <f t="shared" ca="1" si="167"/>
        <v>1</v>
      </c>
      <c r="AM266" s="80">
        <f t="shared" ca="1" si="168"/>
        <v>6.0890152180212116</v>
      </c>
      <c r="AN266" s="80">
        <f t="shared" si="169"/>
        <v>2.755766037735849</v>
      </c>
      <c r="AO266" s="80">
        <f t="shared" si="170"/>
        <v>3.3595425303788424</v>
      </c>
      <c r="AP266" s="80">
        <f t="shared" si="171"/>
        <v>4.754266398905397</v>
      </c>
      <c r="AQ266" s="80">
        <f t="shared" ca="1" si="172"/>
        <v>3.2879451564433362</v>
      </c>
      <c r="AR266" s="80">
        <f t="shared" si="160"/>
        <v>3.4969881035198966</v>
      </c>
      <c r="AS266" s="78">
        <f t="shared" si="161"/>
        <v>0.39140899294661785</v>
      </c>
      <c r="AT266" s="96">
        <f t="shared" ca="1" si="162"/>
        <v>3</v>
      </c>
      <c r="AU266" s="97" t="str">
        <f t="shared" ca="1" si="163"/>
        <v>Clay</v>
      </c>
      <c r="AV266" s="98">
        <f t="shared" si="164"/>
        <v>3</v>
      </c>
      <c r="AW266" s="99" t="str">
        <f t="shared" si="165"/>
        <v>Clay</v>
      </c>
      <c r="AX266" s="78"/>
      <c r="AY266" s="78"/>
      <c r="AZ266" s="78"/>
      <c r="BA266" s="78"/>
      <c r="BB266" s="78"/>
      <c r="BC266" s="78"/>
      <c r="BD266" s="78"/>
      <c r="BE266" s="78"/>
      <c r="BF266" s="78"/>
      <c r="BG266" s="78"/>
      <c r="BH266" s="78"/>
      <c r="BI266" s="78"/>
      <c r="BJ266" s="78"/>
      <c r="BK266" s="78"/>
      <c r="BL266" s="78"/>
      <c r="BM266" s="78"/>
      <c r="BN266" s="78"/>
      <c r="BO266" s="78"/>
      <c r="BP266" s="78"/>
      <c r="BQ266" s="78"/>
    </row>
    <row r="267" spans="1:69">
      <c r="A267" s="25">
        <v>5.08</v>
      </c>
      <c r="C267" s="89">
        <f t="shared" si="132"/>
        <v>-16.666464000000001</v>
      </c>
      <c r="D267" s="84">
        <f t="shared" si="133"/>
        <v>16.666464000000001</v>
      </c>
      <c r="E267" s="90">
        <v>0.24690000000000001</v>
      </c>
      <c r="F267" s="91">
        <f t="shared" si="134"/>
        <v>2.577636</v>
      </c>
      <c r="G267" s="80">
        <f t="shared" si="135"/>
        <v>2.8430208000000001</v>
      </c>
      <c r="H267" s="81">
        <f t="shared" si="173"/>
        <v>2.7952354285714285</v>
      </c>
      <c r="I267" s="14">
        <v>10.199999999999999</v>
      </c>
      <c r="J267" s="92">
        <f t="shared" si="136"/>
        <v>0.10648799999999999</v>
      </c>
      <c r="K267" s="14">
        <v>127.1</v>
      </c>
      <c r="L267" s="78">
        <f t="shared" si="137"/>
        <v>1.326924</v>
      </c>
      <c r="M267" s="81">
        <f t="shared" si="138"/>
        <v>0.51999367679999997</v>
      </c>
      <c r="N267" s="14">
        <f t="shared" si="166"/>
        <v>115</v>
      </c>
      <c r="O267" s="78">
        <f t="shared" si="139"/>
        <v>0.8607178800000026</v>
      </c>
      <c r="P267" s="78">
        <f t="shared" si="140"/>
        <v>0.34072420319999958</v>
      </c>
      <c r="Q267" s="93">
        <f t="shared" si="141"/>
        <v>0.65415996359999917</v>
      </c>
      <c r="R267" s="80">
        <f t="shared" si="142"/>
        <v>1.9199104655797461</v>
      </c>
      <c r="S267" s="80">
        <f t="shared" si="143"/>
        <v>2190.0318180010318</v>
      </c>
      <c r="T267" s="69">
        <f t="shared" si="144"/>
        <v>149.91864940799982</v>
      </c>
      <c r="U267" s="78">
        <f t="shared" si="145"/>
        <v>1.5451012728566524</v>
      </c>
      <c r="V267" s="69">
        <f t="shared" si="146"/>
        <v>96.414319426255105</v>
      </c>
      <c r="W267" s="80">
        <f t="shared" ca="1" si="147"/>
        <v>1.7422256001131593</v>
      </c>
      <c r="X267" s="80">
        <f t="shared" ca="1" si="148"/>
        <v>26.012437397225757</v>
      </c>
      <c r="Y267" s="94">
        <f t="shared" ca="1" si="149"/>
        <v>2.6737135655979502E-9</v>
      </c>
      <c r="Z267" s="80">
        <f t="shared" ca="1" si="150"/>
        <v>5.8179105017568062</v>
      </c>
      <c r="AA267" s="80">
        <f t="shared" ca="1" si="151"/>
        <v>11.532860975931168</v>
      </c>
      <c r="AB267" s="80">
        <f t="shared" ca="1" si="152"/>
        <v>8.5390800484160437E-2</v>
      </c>
      <c r="AC267" s="80">
        <f t="shared" si="153"/>
        <v>15.61091454809481</v>
      </c>
      <c r="AD267" s="69">
        <f t="shared" si="154"/>
        <v>233.21210823529384</v>
      </c>
      <c r="AE267" s="69">
        <f t="shared" si="174"/>
        <v>227.5902998319325</v>
      </c>
      <c r="AF267" s="69">
        <f t="shared" si="155"/>
        <v>284.30208000000005</v>
      </c>
      <c r="AG267" s="95">
        <f t="shared" si="175"/>
        <v>279.52354285714284</v>
      </c>
      <c r="AH267" s="93">
        <f t="shared" si="156"/>
        <v>16.099092436599612</v>
      </c>
      <c r="AI267" s="81">
        <f t="shared" si="157"/>
        <v>0.3125342990016276</v>
      </c>
      <c r="AJ267" s="80">
        <f t="shared" si="158"/>
        <v>2.7292999679999999</v>
      </c>
      <c r="AK267" s="80">
        <f t="shared" si="159"/>
        <v>5.8179105017568062</v>
      </c>
      <c r="AL267" s="78">
        <f t="shared" ca="1" si="167"/>
        <v>1</v>
      </c>
      <c r="AM267" s="80">
        <f t="shared" ca="1" si="168"/>
        <v>5.8179105017568062</v>
      </c>
      <c r="AN267" s="80">
        <f t="shared" si="169"/>
        <v>2.6820950943396227</v>
      </c>
      <c r="AO267" s="80">
        <f t="shared" si="170"/>
        <v>3.745593419506462</v>
      </c>
      <c r="AP267" s="80">
        <f t="shared" si="171"/>
        <v>5.3719337708487114</v>
      </c>
      <c r="AQ267" s="80">
        <f t="shared" ca="1" si="172"/>
        <v>3.3348605577920667</v>
      </c>
      <c r="AR267" s="80">
        <f t="shared" si="160"/>
        <v>3.5309482615651868</v>
      </c>
      <c r="AS267" s="78">
        <f t="shared" si="161"/>
        <v>0.40706711121628225</v>
      </c>
      <c r="AT267" s="96">
        <f t="shared" ca="1" si="162"/>
        <v>3</v>
      </c>
      <c r="AU267" s="97" t="str">
        <f t="shared" ca="1" si="163"/>
        <v>Clay</v>
      </c>
      <c r="AV267" s="98">
        <f t="shared" si="164"/>
        <v>3</v>
      </c>
      <c r="AW267" s="99" t="str">
        <f t="shared" si="165"/>
        <v>Clay</v>
      </c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/>
      <c r="BP267" s="78"/>
      <c r="BQ267" s="78"/>
    </row>
    <row r="268" spans="1:69">
      <c r="A268" s="25">
        <v>5.0999999999999996</v>
      </c>
      <c r="C268" s="89">
        <f t="shared" si="132"/>
        <v>-16.73208</v>
      </c>
      <c r="D268" s="84">
        <f t="shared" si="133"/>
        <v>16.73208</v>
      </c>
      <c r="E268" s="90">
        <v>0.23630000000000001</v>
      </c>
      <c r="F268" s="91">
        <f t="shared" si="134"/>
        <v>2.4669720000000002</v>
      </c>
      <c r="G268" s="80">
        <f t="shared" si="135"/>
        <v>2.7334008000000001</v>
      </c>
      <c r="H268" s="81">
        <f t="shared" si="173"/>
        <v>2.7531473142857146</v>
      </c>
      <c r="I268" s="14">
        <v>10.4</v>
      </c>
      <c r="J268" s="92">
        <f t="shared" si="136"/>
        <v>0.10857600000000001</v>
      </c>
      <c r="K268" s="14">
        <v>127.6</v>
      </c>
      <c r="L268" s="78">
        <f t="shared" si="137"/>
        <v>1.332144</v>
      </c>
      <c r="M268" s="81">
        <f t="shared" si="138"/>
        <v>0.52204089599999992</v>
      </c>
      <c r="N268" s="14">
        <f t="shared" si="166"/>
        <v>115</v>
      </c>
      <c r="O268" s="78">
        <f t="shared" si="139"/>
        <v>0.86449080000000256</v>
      </c>
      <c r="P268" s="78">
        <f t="shared" si="140"/>
        <v>0.34244990399999953</v>
      </c>
      <c r="Q268" s="93">
        <f t="shared" si="141"/>
        <v>0.61674029999999913</v>
      </c>
      <c r="R268" s="80">
        <f t="shared" si="142"/>
        <v>1.8009650252376768</v>
      </c>
      <c r="S268" s="80">
        <f t="shared" si="143"/>
        <v>2025.0494096842951</v>
      </c>
      <c r="T268" s="69">
        <f t="shared" si="144"/>
        <v>150.6779577599998</v>
      </c>
      <c r="U268" s="78">
        <f t="shared" si="145"/>
        <v>1.5458413233024002</v>
      </c>
      <c r="V268" s="69">
        <f t="shared" si="146"/>
        <v>96.460498574069774</v>
      </c>
      <c r="W268" s="80">
        <f t="shared" ca="1" si="147"/>
        <v>1.7218029790683156</v>
      </c>
      <c r="X268" s="80">
        <f t="shared" ca="1" si="148"/>
        <v>25.706904729214585</v>
      </c>
      <c r="Y268" s="94">
        <f t="shared" ca="1" si="149"/>
        <v>2.3386754670568119E-9</v>
      </c>
      <c r="Z268" s="80">
        <f t="shared" ca="1" si="150"/>
        <v>5.4574697734475048</v>
      </c>
      <c r="AA268" s="80">
        <f t="shared" ca="1" si="151"/>
        <v>10.199519834293762</v>
      </c>
      <c r="AB268" s="80">
        <f t="shared" ca="1" si="152"/>
        <v>6.6055477326153744E-2</v>
      </c>
      <c r="AC268" s="80">
        <f t="shared" si="153"/>
        <v>15.849018151026527</v>
      </c>
      <c r="AD268" s="69">
        <f t="shared" si="154"/>
        <v>219.87176470588204</v>
      </c>
      <c r="AE268" s="69">
        <f t="shared" si="174"/>
        <v>222.19488403361314</v>
      </c>
      <c r="AF268" s="69">
        <f t="shared" si="155"/>
        <v>273.34008</v>
      </c>
      <c r="AG268" s="95">
        <f t="shared" si="175"/>
        <v>275.31473142857141</v>
      </c>
      <c r="AH268" s="93">
        <f t="shared" si="156"/>
        <v>15.66016566379508</v>
      </c>
      <c r="AI268" s="81">
        <f t="shared" si="157"/>
        <v>0.31705659348060483</v>
      </c>
      <c r="AJ268" s="80">
        <f t="shared" si="158"/>
        <v>2.6240647679999998</v>
      </c>
      <c r="AK268" s="80">
        <f t="shared" si="159"/>
        <v>5.4574697734475057</v>
      </c>
      <c r="AL268" s="78">
        <f t="shared" ca="1" si="167"/>
        <v>1</v>
      </c>
      <c r="AM268" s="80">
        <f t="shared" ca="1" si="168"/>
        <v>5.4574697734475048</v>
      </c>
      <c r="AN268" s="80">
        <f t="shared" si="169"/>
        <v>2.5786799999999999</v>
      </c>
      <c r="AO268" s="80">
        <f t="shared" si="170"/>
        <v>3.9721946375372394</v>
      </c>
      <c r="AP268" s="80">
        <f t="shared" si="171"/>
        <v>5.8095895468481711</v>
      </c>
      <c r="AQ268" s="80">
        <f t="shared" ca="1" si="172"/>
        <v>3.3773021049843943</v>
      </c>
      <c r="AR268" s="80">
        <f t="shared" si="160"/>
        <v>3.5586404120947517</v>
      </c>
      <c r="AS268" s="78">
        <f t="shared" si="161"/>
        <v>0.43346287622196961</v>
      </c>
      <c r="AT268" s="96">
        <f t="shared" ca="1" si="162"/>
        <v>3</v>
      </c>
      <c r="AU268" s="97" t="str">
        <f t="shared" ca="1" si="163"/>
        <v>Clay</v>
      </c>
      <c r="AV268" s="98">
        <f t="shared" si="164"/>
        <v>3</v>
      </c>
      <c r="AW268" s="99" t="str">
        <f t="shared" si="165"/>
        <v>Clay</v>
      </c>
      <c r="AX268" s="78"/>
      <c r="AY268" s="78"/>
      <c r="AZ268" s="78"/>
      <c r="BA268" s="78"/>
      <c r="BB268" s="78"/>
      <c r="BC268" s="78"/>
      <c r="BD268" s="78"/>
      <c r="BE268" s="78"/>
      <c r="BF268" s="78"/>
      <c r="BG268" s="78"/>
      <c r="BH268" s="78"/>
      <c r="BI268" s="78"/>
      <c r="BJ268" s="78"/>
      <c r="BK268" s="78"/>
      <c r="BL268" s="78"/>
      <c r="BM268" s="78"/>
      <c r="BN268" s="78"/>
      <c r="BO268" s="78"/>
      <c r="BP268" s="78"/>
      <c r="BQ268" s="78"/>
    </row>
    <row r="269" spans="1:69">
      <c r="A269" s="25">
        <v>5.12</v>
      </c>
      <c r="C269" s="89">
        <f t="shared" ref="C269:C332" si="176">$N$2-D269</f>
        <v>-16.797696000000002</v>
      </c>
      <c r="D269" s="84">
        <f t="shared" ref="D269:D332" si="177">A269*$D$11</f>
        <v>16.797696000000002</v>
      </c>
      <c r="E269" s="90">
        <v>0.23380000000000001</v>
      </c>
      <c r="F269" s="91">
        <f t="shared" ref="F269:F332" si="178">$F$11*E269</f>
        <v>2.4408720000000002</v>
      </c>
      <c r="G269" s="80">
        <f t="shared" ref="G269:G332" si="179">F269+((1-$Q$1)*L269)</f>
        <v>2.7081360000000001</v>
      </c>
      <c r="H269" s="81">
        <f t="shared" si="173"/>
        <v>2.7035722285714288</v>
      </c>
      <c r="I269" s="14">
        <v>10.5</v>
      </c>
      <c r="J269" s="92">
        <f t="shared" ref="J269:J332" si="180">$J$11*I269</f>
        <v>0.10962</v>
      </c>
      <c r="K269" s="14">
        <v>128</v>
      </c>
      <c r="L269" s="78">
        <f t="shared" ref="L269:L332" si="181">$L$11*K269</f>
        <v>1.33632</v>
      </c>
      <c r="M269" s="81">
        <f t="shared" ref="M269:M332" si="182">IF(D269&gt;$N$3,(62.4/$M$11)*ABS(D269-$N$3),0)</f>
        <v>0.52408811519999998</v>
      </c>
      <c r="N269" s="14">
        <f t="shared" si="166"/>
        <v>115</v>
      </c>
      <c r="O269" s="78">
        <f t="shared" ref="O269:O332" si="183">(D269-D268)*(N269/2000)+O268</f>
        <v>0.86826372000000263</v>
      </c>
      <c r="P269" s="78">
        <f t="shared" ref="P269:P332" si="184">IF(D269&gt;$N$3,(((N269-62.4)/$P$11)*(D269-D268))+P268,O269)</f>
        <v>0.34417560479999959</v>
      </c>
      <c r="Q269" s="93">
        <f t="shared" ref="Q269:Q332" si="185">$Q$11*(G269-O269)</f>
        <v>0.6071578523999992</v>
      </c>
      <c r="R269" s="80">
        <f t="shared" ref="R269:R332" si="186">Q269/P269</f>
        <v>1.7640932243086158</v>
      </c>
      <c r="S269" s="80">
        <f t="shared" ref="S269:S332" si="187">AD269/J269</f>
        <v>1974.5991822016138</v>
      </c>
      <c r="T269" s="69">
        <f t="shared" ref="T269:T332" si="188">$T$11*P269*2000</f>
        <v>151.4372661119998</v>
      </c>
      <c r="U269" s="78">
        <f t="shared" ref="U269:U332" si="189">MAX(1.4,(0.27*(LOG(AO269))+0.36*(LOG(AN269))+1.236))</f>
        <v>1.546600476230739</v>
      </c>
      <c r="V269" s="69">
        <f t="shared" ref="V269:V332" si="190">62.4*U269</f>
        <v>96.507869716798112</v>
      </c>
      <c r="W269" s="80">
        <f t="shared" ref="W269:W332" ca="1" si="191">AN269/(10^(1.1268-0.2817*AQ269))</f>
        <v>1.7211248386083786</v>
      </c>
      <c r="X269" s="80">
        <f t="shared" ref="X269:X332" ca="1" si="192">17.6+11*LOG(AM269)</f>
        <v>25.608083512151033</v>
      </c>
      <c r="Y269" s="94">
        <f t="shared" ref="Y269:Y332" ca="1" si="193">IF(AND(AQ269&gt;1,AQ269&lt;=3.27),$Y$11*10^(0.952-3.04*AQ269),IF(AND(AQ269&gt;3.27,AQ269&lt;4),$Y$11*10^(-4.52-1.37*AQ269),"N/A"))</f>
        <v>2.2396952428370578E-9</v>
      </c>
      <c r="Z269" s="80">
        <f t="shared" ref="Z269:Z332" ca="1" si="194">IF(AND(AQ269&gt;2.2,AM269&lt;14), AM269, IF(AND(AQ269&gt;2.2,AM269&gt;14), 14, IF(AQ269&lt;2.2, 0.0188*(10^(0.55*AQ269+1.68)), "N/A")))</f>
        <v>5.345737043359442</v>
      </c>
      <c r="AA269" s="80">
        <f t="shared" ref="AA269:AA332" ca="1" si="195">Z269*(G269-O269)</f>
        <v>9.8354734022461816</v>
      </c>
      <c r="AB269" s="80">
        <f t="shared" ref="AB269:AB332" ca="1" si="196">$AB$11*Y269*AA269*2000/62.4</f>
        <v>6.1001897510938666E-2</v>
      </c>
      <c r="AC269" s="80">
        <f t="shared" ref="AC269:AC332" si="197">10.5+7*LOG(AP269)</f>
        <v>15.925714850322908</v>
      </c>
      <c r="AD269" s="69">
        <f t="shared" ref="AD269:AD332" si="198">$AD$11*(G269-O269)/$Q$2</f>
        <v>216.45556235294089</v>
      </c>
      <c r="AE269" s="69">
        <f t="shared" si="174"/>
        <v>215.91864806722657</v>
      </c>
      <c r="AF269" s="69">
        <f t="shared" ref="AF269:AF332" si="199">$AF$11*G269/$Q$3</f>
        <v>270.81360000000001</v>
      </c>
      <c r="AG269" s="95">
        <f t="shared" si="175"/>
        <v>270.3572228571428</v>
      </c>
      <c r="AH269" s="93">
        <f t="shared" ref="AH269:AH332" si="200">(AK269+10)/((J269/P269)+0.67)</f>
        <v>15.524262915299786</v>
      </c>
      <c r="AI269" s="81">
        <f t="shared" ref="AI269:AI332" si="201">J269/P269</f>
        <v>0.31850020301032134</v>
      </c>
      <c r="AJ269" s="80">
        <f t="shared" ref="AJ269:AJ332" si="202">$AJ$11*G269</f>
        <v>2.5998105599999999</v>
      </c>
      <c r="AK269" s="80">
        <f t="shared" ref="AK269:AK332" si="203">(G269-O269)/P269</f>
        <v>5.345737043359442</v>
      </c>
      <c r="AL269" s="78">
        <f t="shared" ca="1" si="167"/>
        <v>1</v>
      </c>
      <c r="AM269" s="80">
        <f t="shared" ca="1" si="168"/>
        <v>5.345737043359442</v>
      </c>
      <c r="AN269" s="80">
        <f t="shared" si="169"/>
        <v>2.5548452830188677</v>
      </c>
      <c r="AO269" s="80">
        <f t="shared" si="170"/>
        <v>4.0478026214340783</v>
      </c>
      <c r="AP269" s="80">
        <f t="shared" si="171"/>
        <v>5.9580222601103667</v>
      </c>
      <c r="AQ269" s="80">
        <f t="shared" ca="1" si="172"/>
        <v>3.3910108877099168</v>
      </c>
      <c r="AR269" s="80">
        <f t="shared" ref="AR269:AR332" si="204">SQRT(((3.47-LOG(AN269))^2)+((LOG(AO269)+1.22)^2))</f>
        <v>3.5662958418966704</v>
      </c>
      <c r="AS269" s="78">
        <f t="shared" ref="AS269:AS332" si="205">(L269-M269)/(G269-O269)</f>
        <v>0.44146101532656445</v>
      </c>
      <c r="AT269" s="96">
        <f t="shared" ref="AT269:AT332" ca="1" si="206">IF(AND((0.005*(AP269-1)-0.0003*((AP269-1)^2)-0.002)&gt;0,AM269&gt;(1/(0.005*(AP269-1)-0.0003*((AP269-1)^2)-0.002)),AP269&gt;=4.5),9,IF(AND((0.005*(AP269-1)-0.0003*((AP269-1)^2)-0.002)&gt;0,AM269&gt;(1/(0.005*(AP269-1)-0.0003*((AP269-1)^2)-0.002)),AP269&lt;4.5),8,IF(AM269&lt;12*EXP(-1.4*AP269),1,IF(AQ269&gt;3.6,2,IF(AQ269&gt;2.95,3,IF(AQ269&gt;2.6,4,IF(AQ269&gt;2.05,5,IF(AQ269&gt;1.31,6,7))))))))</f>
        <v>3</v>
      </c>
      <c r="AU269" s="97" t="str">
        <f t="shared" ref="AU269:AU332" ca="1" si="207">IF(AT269=9,"Very stiff fine-grained",IF(AT269=8,"Very stiff sand to clayey sand",IF(AT269=1,"Sensitive fine-grained", IF(AT269=2,"Organic",IF(AT269=3,"Clay",IF(AT269=4,"Silt mxture",IF(AT269=5,"Sand mixture",IF(AT269=6,"Sand","Gravelly sand to sand"))))))))</f>
        <v>Clay</v>
      </c>
      <c r="AV269" s="98">
        <f t="shared" ref="AV269:AV332" si="208">IF(AND((0.005*(AO269-1)-0.0003*((AO269-1)^2)-0.002)&gt;0,AN269&gt;(1/(0.005*(AO269-1)-0.0003*((AO269-1)^2)-0.002)),AO269&gt;=4.5),9,IF(AND((0.005*(AO269-1)-0.0003*((AO269-1)^2)-0.002)&gt;0,AN269&gt;(1/(0.005*(AO269-1)-0.0003*((AO269-1)^2)-0.002)),AO269&lt;4.5),8,IF(AN269&lt;12*EXP(-1.4*AO269),1,IF(AR269&gt;3.6,2,IF(AR269&gt;2.95,3,IF(AR269&gt;2.6,4,IF(AR269&gt;2.05,5,IF(AR269&gt;1.31,6,7))))))))</f>
        <v>3</v>
      </c>
      <c r="AW269" s="99" t="str">
        <f t="shared" ref="AW269:AW332" si="209">IF(AV269=9,"Very stiff fine-grained",IF(AV269=8,"Very stiff sand to clayey sand",IF(AV269=1,"Sensitive fine-grained", IF(AV269=2,"Organic",IF(AV269=3,"Clay",IF(AV269=4,"Silt mxture",IF(AV269=5,"Sand mixture",IF(AV269=6,"Sand","Gravelly sand to sand"))))))))</f>
        <v>Clay</v>
      </c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</row>
    <row r="270" spans="1:69">
      <c r="A270" s="25">
        <v>5.14</v>
      </c>
      <c r="C270" s="89">
        <f t="shared" si="176"/>
        <v>-16.863312000000001</v>
      </c>
      <c r="D270" s="84">
        <f t="shared" si="177"/>
        <v>16.863312000000001</v>
      </c>
      <c r="E270" s="90">
        <v>0.2276</v>
      </c>
      <c r="F270" s="91">
        <f t="shared" si="178"/>
        <v>2.376144</v>
      </c>
      <c r="G270" s="80">
        <f t="shared" si="179"/>
        <v>2.643408</v>
      </c>
      <c r="H270" s="81">
        <f t="shared" si="173"/>
        <v>2.6474050285714283</v>
      </c>
      <c r="I270" s="14">
        <v>10.4</v>
      </c>
      <c r="J270" s="92">
        <f t="shared" si="180"/>
        <v>0.10857600000000001</v>
      </c>
      <c r="K270" s="14">
        <v>128</v>
      </c>
      <c r="L270" s="78">
        <f t="shared" si="181"/>
        <v>1.33632</v>
      </c>
      <c r="M270" s="81">
        <f t="shared" si="182"/>
        <v>0.52613533440000004</v>
      </c>
      <c r="N270" s="14">
        <f t="shared" ref="N270:N333" si="210">IF(C270&gt;-11.5,98,IF(C270&gt;-26.5,115,IF(C270&gt;-39.5,117,IF(C270&gt;-49.5,120,119))))</f>
        <v>115</v>
      </c>
      <c r="O270" s="78">
        <f t="shared" si="183"/>
        <v>0.87203664000000258</v>
      </c>
      <c r="P270" s="78">
        <f t="shared" si="184"/>
        <v>0.34590130559999954</v>
      </c>
      <c r="Q270" s="93">
        <f t="shared" si="185"/>
        <v>0.58455254879999918</v>
      </c>
      <c r="R270" s="80">
        <f t="shared" si="186"/>
        <v>1.6899402787336573</v>
      </c>
      <c r="S270" s="80">
        <f t="shared" si="187"/>
        <v>1919.3618349196413</v>
      </c>
      <c r="T270" s="69">
        <f t="shared" si="188"/>
        <v>152.19657446399981</v>
      </c>
      <c r="U270" s="78">
        <f t="shared" si="189"/>
        <v>1.5445328027562795</v>
      </c>
      <c r="V270" s="69">
        <f t="shared" si="190"/>
        <v>96.378846891991842</v>
      </c>
      <c r="W270" s="80">
        <f t="shared" ca="1" si="191"/>
        <v>1.7044984285537688</v>
      </c>
      <c r="X270" s="80">
        <f t="shared" ca="1" si="192"/>
        <v>25.40293159089731</v>
      </c>
      <c r="Y270" s="94">
        <f t="shared" ca="1" si="193"/>
        <v>2.0873541285019216E-9</v>
      </c>
      <c r="Z270" s="80">
        <f t="shared" ca="1" si="194"/>
        <v>5.1210311476777486</v>
      </c>
      <c r="AA270" s="80">
        <f t="shared" ca="1" si="195"/>
        <v>9.0712479086642812</v>
      </c>
      <c r="AB270" s="80">
        <f t="shared" ca="1" si="196"/>
        <v>5.2435126447794855E-2</v>
      </c>
      <c r="AC270" s="80">
        <f t="shared" si="197"/>
        <v>16.011969535480581</v>
      </c>
      <c r="AD270" s="69">
        <f t="shared" si="198"/>
        <v>208.39663058823498</v>
      </c>
      <c r="AE270" s="69">
        <f t="shared" si="174"/>
        <v>208.86686924369715</v>
      </c>
      <c r="AF270" s="69">
        <f t="shared" si="199"/>
        <v>264.3408</v>
      </c>
      <c r="AG270" s="95">
        <f t="shared" si="175"/>
        <v>264.74050285714281</v>
      </c>
      <c r="AH270" s="93">
        <f t="shared" si="200"/>
        <v>15.368572682052678</v>
      </c>
      <c r="AI270" s="81">
        <f t="shared" si="201"/>
        <v>0.31389300428243355</v>
      </c>
      <c r="AJ270" s="80">
        <f t="shared" si="202"/>
        <v>2.5376716799999999</v>
      </c>
      <c r="AK270" s="80">
        <f t="shared" si="203"/>
        <v>5.1210311476777486</v>
      </c>
      <c r="AL270" s="78">
        <f t="shared" ca="1" si="167"/>
        <v>1</v>
      </c>
      <c r="AM270" s="80">
        <f t="shared" ca="1" si="168"/>
        <v>5.1210311476777486</v>
      </c>
      <c r="AN270" s="80">
        <f t="shared" si="169"/>
        <v>2.4937811320754717</v>
      </c>
      <c r="AO270" s="80">
        <f t="shared" si="170"/>
        <v>4.1074249605055302</v>
      </c>
      <c r="AP270" s="80">
        <f t="shared" si="171"/>
        <v>6.1294882852797254</v>
      </c>
      <c r="AQ270" s="80">
        <f t="shared" ca="1" si="172"/>
        <v>3.4133413930585985</v>
      </c>
      <c r="AR270" s="80">
        <f t="shared" si="204"/>
        <v>3.5785719654549442</v>
      </c>
      <c r="AS270" s="78">
        <f t="shared" si="205"/>
        <v>0.45737708303017899</v>
      </c>
      <c r="AT270" s="96">
        <f t="shared" ca="1" si="206"/>
        <v>3</v>
      </c>
      <c r="AU270" s="97" t="str">
        <f t="shared" ca="1" si="207"/>
        <v>Clay</v>
      </c>
      <c r="AV270" s="98">
        <f t="shared" si="208"/>
        <v>3</v>
      </c>
      <c r="AW270" s="99" t="str">
        <f t="shared" si="209"/>
        <v>Clay</v>
      </c>
      <c r="AX270" s="78"/>
      <c r="AY270" s="78"/>
      <c r="AZ270" s="78"/>
      <c r="BA270" s="78"/>
      <c r="BB270" s="78"/>
      <c r="BC270" s="78"/>
      <c r="BD270" s="78"/>
      <c r="BE270" s="78"/>
      <c r="BF270" s="78"/>
      <c r="BG270" s="78"/>
      <c r="BH270" s="78"/>
      <c r="BI270" s="78"/>
      <c r="BJ270" s="78"/>
      <c r="BK270" s="78"/>
      <c r="BL270" s="78"/>
      <c r="BM270" s="78"/>
      <c r="BN270" s="78"/>
      <c r="BO270" s="78"/>
      <c r="BP270" s="78"/>
      <c r="BQ270" s="78"/>
    </row>
    <row r="271" spans="1:69">
      <c r="A271" s="25">
        <v>5.16</v>
      </c>
      <c r="C271" s="89">
        <f t="shared" si="176"/>
        <v>-16.928928000000003</v>
      </c>
      <c r="D271" s="84">
        <f t="shared" si="177"/>
        <v>16.928928000000003</v>
      </c>
      <c r="E271" s="90">
        <v>0.21709999999999999</v>
      </c>
      <c r="F271" s="91">
        <f t="shared" si="178"/>
        <v>2.2665239999999995</v>
      </c>
      <c r="G271" s="80">
        <f t="shared" si="179"/>
        <v>2.5342055999999995</v>
      </c>
      <c r="H271" s="81">
        <f t="shared" si="173"/>
        <v>2.6044518857142855</v>
      </c>
      <c r="I271" s="14">
        <v>10.1</v>
      </c>
      <c r="J271" s="92">
        <f t="shared" si="180"/>
        <v>0.105444</v>
      </c>
      <c r="K271" s="14">
        <v>128.19999999999999</v>
      </c>
      <c r="L271" s="78">
        <f t="shared" si="181"/>
        <v>1.3384079999999998</v>
      </c>
      <c r="M271" s="81">
        <f t="shared" si="182"/>
        <v>0.5281825536000001</v>
      </c>
      <c r="N271" s="14">
        <f t="shared" si="210"/>
        <v>115</v>
      </c>
      <c r="O271" s="78">
        <f t="shared" si="183"/>
        <v>0.87580956000000265</v>
      </c>
      <c r="P271" s="78">
        <f t="shared" si="184"/>
        <v>0.34762700639999961</v>
      </c>
      <c r="Q271" s="93">
        <f t="shared" si="185"/>
        <v>0.54727069319999899</v>
      </c>
      <c r="R271" s="80">
        <f t="shared" si="186"/>
        <v>1.5743043064101812</v>
      </c>
      <c r="S271" s="80">
        <f t="shared" si="187"/>
        <v>1850.3226022399367</v>
      </c>
      <c r="T271" s="69">
        <f t="shared" si="188"/>
        <v>152.95588281599984</v>
      </c>
      <c r="U271" s="78">
        <f t="shared" si="189"/>
        <v>1.539451560230263</v>
      </c>
      <c r="V271" s="69">
        <f t="shared" si="190"/>
        <v>96.061777358368403</v>
      </c>
      <c r="W271" s="80">
        <f t="shared" ca="1" si="191"/>
        <v>1.6707998074424888</v>
      </c>
      <c r="X271" s="80">
        <f t="shared" ca="1" si="192"/>
        <v>25.064322179146828</v>
      </c>
      <c r="Y271" s="94">
        <f t="shared" ca="1" si="193"/>
        <v>1.8735453067559056E-9</v>
      </c>
      <c r="Z271" s="80">
        <f t="shared" ca="1" si="194"/>
        <v>4.7706191103338815</v>
      </c>
      <c r="AA271" s="80">
        <f t="shared" ca="1" si="195"/>
        <v>7.9115758409260168</v>
      </c>
      <c r="AB271" s="80">
        <f t="shared" ca="1" si="196"/>
        <v>4.1047465253013261E-2</v>
      </c>
      <c r="AC271" s="80">
        <f t="shared" si="197"/>
        <v>16.123335342741655</v>
      </c>
      <c r="AD271" s="69">
        <f t="shared" si="198"/>
        <v>195.10541647058787</v>
      </c>
      <c r="AE271" s="69">
        <f t="shared" si="174"/>
        <v>203.36968537815093</v>
      </c>
      <c r="AF271" s="69">
        <f t="shared" si="199"/>
        <v>253.42055999999994</v>
      </c>
      <c r="AG271" s="95">
        <f t="shared" si="175"/>
        <v>260.44518857142856</v>
      </c>
      <c r="AH271" s="93">
        <f t="shared" si="200"/>
        <v>15.175421816026482</v>
      </c>
      <c r="AI271" s="81">
        <f t="shared" si="201"/>
        <v>0.30332511012872826</v>
      </c>
      <c r="AJ271" s="80">
        <f t="shared" si="202"/>
        <v>2.4328373759999993</v>
      </c>
      <c r="AK271" s="80">
        <f t="shared" si="203"/>
        <v>4.7706191103338824</v>
      </c>
      <c r="AL271" s="78">
        <f t="shared" ref="AL271:AL334" ca="1" si="211">MIN(1,((0.381*AQ271)+(0.05*(P271/1.06)-0.15)))</f>
        <v>1</v>
      </c>
      <c r="AM271" s="80">
        <f t="shared" ref="AM271:AM334" ca="1" si="212">((G271-O271)/1.06)*((1.06/P271)^AL271)</f>
        <v>4.7706191103338815</v>
      </c>
      <c r="AN271" s="80">
        <f t="shared" ref="AN271:AN334" si="213">G271/1.06</f>
        <v>2.3907599999999993</v>
      </c>
      <c r="AO271" s="80">
        <f t="shared" ref="AO271:AO334" si="214">100*(J271/G271)</f>
        <v>4.1608305182499796</v>
      </c>
      <c r="AP271" s="80">
        <f t="shared" ref="AP271:AP334" si="215">100*(J271/(G271-O271))</f>
        <v>6.3581917380844803</v>
      </c>
      <c r="AQ271" s="80">
        <f t="shared" ref="AQ271:AQ334" ca="1" si="216">SQRT(((3.47-LOG(AM271))^2)+((LOG(AP271)+1.22)^2))</f>
        <v>3.4475982802097245</v>
      </c>
      <c r="AR271" s="80">
        <f t="shared" si="204"/>
        <v>3.5971840305196752</v>
      </c>
      <c r="AS271" s="78">
        <f t="shared" si="205"/>
        <v>0.48855968469389327</v>
      </c>
      <c r="AT271" s="96">
        <f t="shared" ca="1" si="206"/>
        <v>3</v>
      </c>
      <c r="AU271" s="97" t="str">
        <f t="shared" ca="1" si="207"/>
        <v>Clay</v>
      </c>
      <c r="AV271" s="98">
        <f t="shared" si="208"/>
        <v>3</v>
      </c>
      <c r="AW271" s="99" t="str">
        <f t="shared" si="209"/>
        <v>Clay</v>
      </c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</row>
    <row r="272" spans="1:69">
      <c r="A272" s="25">
        <v>5.18</v>
      </c>
      <c r="C272" s="89">
        <f t="shared" si="176"/>
        <v>-16.994544000000001</v>
      </c>
      <c r="D272" s="84">
        <f t="shared" si="177"/>
        <v>16.994544000000001</v>
      </c>
      <c r="E272" s="90">
        <v>0.2177</v>
      </c>
      <c r="F272" s="91">
        <f t="shared" si="178"/>
        <v>2.2727879999999998</v>
      </c>
      <c r="G272" s="80">
        <f t="shared" si="179"/>
        <v>2.5417223999999998</v>
      </c>
      <c r="H272" s="81">
        <f t="shared" ref="H272:H335" si="217">AVERAGE(G269:G275)</f>
        <v>2.5799626285714288</v>
      </c>
      <c r="I272" s="14">
        <v>9.6999999999999993</v>
      </c>
      <c r="J272" s="92">
        <f t="shared" si="180"/>
        <v>0.10126799999999998</v>
      </c>
      <c r="K272" s="14">
        <v>128.80000000000001</v>
      </c>
      <c r="L272" s="78">
        <f t="shared" si="181"/>
        <v>1.3446720000000001</v>
      </c>
      <c r="M272" s="81">
        <f t="shared" si="182"/>
        <v>0.53022977280000005</v>
      </c>
      <c r="N272" s="14">
        <f t="shared" si="210"/>
        <v>115</v>
      </c>
      <c r="O272" s="78">
        <f t="shared" si="183"/>
        <v>0.87958248000000261</v>
      </c>
      <c r="P272" s="78">
        <f t="shared" si="184"/>
        <v>0.34935270719999956</v>
      </c>
      <c r="Q272" s="93">
        <f t="shared" si="185"/>
        <v>0.54850617359999909</v>
      </c>
      <c r="R272" s="80">
        <f t="shared" si="186"/>
        <v>1.5700641852647415</v>
      </c>
      <c r="S272" s="80">
        <f t="shared" si="187"/>
        <v>1930.9739793535587</v>
      </c>
      <c r="T272" s="69">
        <f t="shared" si="188"/>
        <v>153.71519116799982</v>
      </c>
      <c r="U272" s="78">
        <f t="shared" si="189"/>
        <v>1.5348289218677018</v>
      </c>
      <c r="V272" s="69">
        <f t="shared" si="190"/>
        <v>95.773324724544594</v>
      </c>
      <c r="W272" s="80">
        <f t="shared" ca="1" si="191"/>
        <v>1.6650398318903428</v>
      </c>
      <c r="X272" s="80">
        <f t="shared" ca="1" si="192"/>
        <v>25.051438138546462</v>
      </c>
      <c r="Y272" s="94">
        <f t="shared" ca="1" si="193"/>
        <v>1.9329193100976342E-9</v>
      </c>
      <c r="Z272" s="80">
        <f t="shared" ca="1" si="194"/>
        <v>4.7577702583780042</v>
      </c>
      <c r="AA272" s="80">
        <f t="shared" ca="1" si="195"/>
        <v>7.9080798766387828</v>
      </c>
      <c r="AB272" s="80">
        <f t="shared" ca="1" si="196"/>
        <v>4.2329576213583568E-2</v>
      </c>
      <c r="AC272" s="80">
        <f t="shared" si="197"/>
        <v>15.9936325693107</v>
      </c>
      <c r="AD272" s="69">
        <f t="shared" si="198"/>
        <v>195.54587294117616</v>
      </c>
      <c r="AE272" s="69">
        <f t="shared" ref="AE272:AE335" si="218">AVERAGE(AD269:AD275)</f>
        <v>200.04472336134421</v>
      </c>
      <c r="AF272" s="69">
        <f t="shared" si="199"/>
        <v>254.17223999999996</v>
      </c>
      <c r="AG272" s="95">
        <f t="shared" ref="AG272:AG335" si="219">AVERAGE(AF269:AF275)</f>
        <v>257.99626285714282</v>
      </c>
      <c r="AH272" s="93">
        <f t="shared" si="200"/>
        <v>15.374707506688225</v>
      </c>
      <c r="AI272" s="81">
        <f t="shared" si="201"/>
        <v>0.2898732367401563</v>
      </c>
      <c r="AJ272" s="80">
        <f t="shared" si="202"/>
        <v>2.4400535039999998</v>
      </c>
      <c r="AK272" s="80">
        <f t="shared" si="203"/>
        <v>4.757770258378005</v>
      </c>
      <c r="AL272" s="78">
        <f t="shared" ca="1" si="211"/>
        <v>1</v>
      </c>
      <c r="AM272" s="80">
        <f t="shared" ca="1" si="212"/>
        <v>4.7577702583780042</v>
      </c>
      <c r="AN272" s="80">
        <f t="shared" si="213"/>
        <v>2.3978513207547167</v>
      </c>
      <c r="AO272" s="80">
        <f t="shared" si="214"/>
        <v>3.9842273884827071</v>
      </c>
      <c r="AP272" s="80">
        <f t="shared" si="215"/>
        <v>6.0926278697403617</v>
      </c>
      <c r="AQ272" s="80">
        <f t="shared" ca="1" si="216"/>
        <v>3.4377081160362106</v>
      </c>
      <c r="AR272" s="80">
        <f t="shared" si="204"/>
        <v>3.5864817332159937</v>
      </c>
      <c r="AS272" s="78">
        <f t="shared" si="205"/>
        <v>0.48999618949047402</v>
      </c>
      <c r="AT272" s="96">
        <f t="shared" ca="1" si="206"/>
        <v>3</v>
      </c>
      <c r="AU272" s="97" t="str">
        <f t="shared" ca="1" si="207"/>
        <v>Clay</v>
      </c>
      <c r="AV272" s="98">
        <f t="shared" si="208"/>
        <v>3</v>
      </c>
      <c r="AW272" s="99" t="str">
        <f t="shared" si="209"/>
        <v>Clay</v>
      </c>
      <c r="AX272" s="78"/>
      <c r="AY272" s="78"/>
      <c r="AZ272" s="78"/>
      <c r="BA272" s="78"/>
      <c r="BB272" s="78"/>
      <c r="BC272" s="78"/>
      <c r="BD272" s="78"/>
      <c r="BE272" s="78"/>
      <c r="BF272" s="78"/>
      <c r="BG272" s="78"/>
      <c r="BH272" s="78"/>
      <c r="BI272" s="78"/>
      <c r="BJ272" s="78"/>
      <c r="BK272" s="78"/>
      <c r="BL272" s="78"/>
      <c r="BM272" s="78"/>
      <c r="BN272" s="78"/>
      <c r="BO272" s="78"/>
      <c r="BP272" s="78"/>
      <c r="BQ272" s="78"/>
    </row>
    <row r="273" spans="1:69">
      <c r="A273" s="25">
        <v>5.2</v>
      </c>
      <c r="C273" s="89">
        <f t="shared" si="176"/>
        <v>-17.06016</v>
      </c>
      <c r="D273" s="84">
        <f t="shared" si="177"/>
        <v>17.06016</v>
      </c>
      <c r="E273" s="90">
        <v>0.21640000000000001</v>
      </c>
      <c r="F273" s="91">
        <f t="shared" si="178"/>
        <v>2.2592159999999999</v>
      </c>
      <c r="G273" s="80">
        <f t="shared" si="179"/>
        <v>2.5279415999999997</v>
      </c>
      <c r="H273" s="81">
        <f t="shared" si="217"/>
        <v>2.5544890285714281</v>
      </c>
      <c r="I273" s="14">
        <v>9.4</v>
      </c>
      <c r="J273" s="92">
        <f t="shared" si="180"/>
        <v>9.8136000000000001E-2</v>
      </c>
      <c r="K273" s="14">
        <v>128.69999999999999</v>
      </c>
      <c r="L273" s="78">
        <f t="shared" si="181"/>
        <v>1.3436279999999998</v>
      </c>
      <c r="M273" s="81">
        <f t="shared" si="182"/>
        <v>0.532276992</v>
      </c>
      <c r="N273" s="14">
        <f t="shared" si="210"/>
        <v>115</v>
      </c>
      <c r="O273" s="78">
        <f t="shared" si="183"/>
        <v>0.88335540000000257</v>
      </c>
      <c r="P273" s="78">
        <f t="shared" si="184"/>
        <v>0.35107840799999951</v>
      </c>
      <c r="Q273" s="93">
        <f t="shared" si="185"/>
        <v>0.54271344599999904</v>
      </c>
      <c r="R273" s="80">
        <f t="shared" si="186"/>
        <v>1.5458468354453738</v>
      </c>
      <c r="S273" s="80">
        <f t="shared" si="187"/>
        <v>1971.5571188123047</v>
      </c>
      <c r="T273" s="69">
        <f t="shared" si="188"/>
        <v>154.47449951999977</v>
      </c>
      <c r="U273" s="78">
        <f t="shared" si="189"/>
        <v>1.5309325769232842</v>
      </c>
      <c r="V273" s="69">
        <f t="shared" si="190"/>
        <v>95.530192800012927</v>
      </c>
      <c r="W273" s="80">
        <f t="shared" ca="1" si="191"/>
        <v>1.6562644176224492</v>
      </c>
      <c r="X273" s="80">
        <f t="shared" ca="1" si="192"/>
        <v>24.977177734990676</v>
      </c>
      <c r="Y273" s="94">
        <f t="shared" ca="1" si="193"/>
        <v>1.9314885671025103E-9</v>
      </c>
      <c r="Z273" s="80">
        <f t="shared" ca="1" si="194"/>
        <v>4.6843843498344668</v>
      </c>
      <c r="AA273" s="80">
        <f t="shared" ca="1" si="195"/>
        <v>7.7038738572337229</v>
      </c>
      <c r="AB273" s="80">
        <f t="shared" ca="1" si="196"/>
        <v>4.1205999538098975E-2</v>
      </c>
      <c r="AC273" s="80">
        <f t="shared" si="197"/>
        <v>15.930401973959967</v>
      </c>
      <c r="AD273" s="69">
        <f t="shared" si="198"/>
        <v>193.48072941176434</v>
      </c>
      <c r="AE273" s="69">
        <f t="shared" si="218"/>
        <v>196.60395630252066</v>
      </c>
      <c r="AF273" s="69">
        <f t="shared" si="199"/>
        <v>252.79415999999998</v>
      </c>
      <c r="AG273" s="95">
        <f t="shared" si="219"/>
        <v>255.44890285714285</v>
      </c>
      <c r="AH273" s="93">
        <f t="shared" si="200"/>
        <v>15.464941689171095</v>
      </c>
      <c r="AI273" s="81">
        <f t="shared" si="201"/>
        <v>0.2795273014910109</v>
      </c>
      <c r="AJ273" s="80">
        <f t="shared" si="202"/>
        <v>2.4268239359999995</v>
      </c>
      <c r="AK273" s="80">
        <f t="shared" si="203"/>
        <v>4.6843843498344659</v>
      </c>
      <c r="AL273" s="78">
        <f t="shared" ca="1" si="211"/>
        <v>1</v>
      </c>
      <c r="AM273" s="80">
        <f t="shared" ca="1" si="212"/>
        <v>4.6843843498344668</v>
      </c>
      <c r="AN273" s="80">
        <f t="shared" si="213"/>
        <v>2.3848505660377355</v>
      </c>
      <c r="AO273" s="80">
        <f t="shared" si="214"/>
        <v>3.8820517056248458</v>
      </c>
      <c r="AP273" s="80">
        <f t="shared" si="215"/>
        <v>5.9672153396398544</v>
      </c>
      <c r="AQ273" s="80">
        <f t="shared" ca="1" si="216"/>
        <v>3.4379428481065375</v>
      </c>
      <c r="AR273" s="80">
        <f t="shared" si="204"/>
        <v>3.582806058000398</v>
      </c>
      <c r="AS273" s="78">
        <f t="shared" si="205"/>
        <v>0.49334659867631214</v>
      </c>
      <c r="AT273" s="96">
        <f t="shared" ca="1" si="206"/>
        <v>3</v>
      </c>
      <c r="AU273" s="97" t="str">
        <f t="shared" ca="1" si="207"/>
        <v>Clay</v>
      </c>
      <c r="AV273" s="98">
        <f t="shared" si="208"/>
        <v>3</v>
      </c>
      <c r="AW273" s="99" t="str">
        <f t="shared" si="209"/>
        <v>Clay</v>
      </c>
      <c r="AX273" s="78"/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/>
      <c r="BP273" s="78"/>
      <c r="BQ273" s="78"/>
    </row>
    <row r="274" spans="1:69">
      <c r="A274" s="25">
        <v>5.22</v>
      </c>
      <c r="C274" s="89">
        <f t="shared" si="176"/>
        <v>-17.125775999999998</v>
      </c>
      <c r="D274" s="84">
        <f t="shared" si="177"/>
        <v>17.125775999999998</v>
      </c>
      <c r="E274" s="90">
        <v>0.2177</v>
      </c>
      <c r="F274" s="91">
        <f t="shared" si="178"/>
        <v>2.2727879999999998</v>
      </c>
      <c r="G274" s="80">
        <f t="shared" si="179"/>
        <v>2.5423487999999996</v>
      </c>
      <c r="H274" s="81">
        <f t="shared" si="217"/>
        <v>2.5421399999999998</v>
      </c>
      <c r="I274" s="14">
        <v>8.6</v>
      </c>
      <c r="J274" s="92">
        <f t="shared" si="180"/>
        <v>8.9783999999999989E-2</v>
      </c>
      <c r="K274" s="14">
        <v>129.1</v>
      </c>
      <c r="L274" s="78">
        <f t="shared" si="181"/>
        <v>1.347804</v>
      </c>
      <c r="M274" s="81">
        <f t="shared" si="182"/>
        <v>0.53432421119999995</v>
      </c>
      <c r="N274" s="14">
        <f t="shared" si="210"/>
        <v>115</v>
      </c>
      <c r="O274" s="78">
        <f t="shared" si="183"/>
        <v>0.88712832000000252</v>
      </c>
      <c r="P274" s="78">
        <f t="shared" si="184"/>
        <v>0.35280410879999946</v>
      </c>
      <c r="Q274" s="93">
        <f t="shared" si="185"/>
        <v>0.54622275839999901</v>
      </c>
      <c r="R274" s="80">
        <f t="shared" si="186"/>
        <v>1.5482324178646296</v>
      </c>
      <c r="S274" s="80">
        <f t="shared" si="187"/>
        <v>2168.8922433448083</v>
      </c>
      <c r="T274" s="69">
        <f t="shared" si="188"/>
        <v>155.23380787199974</v>
      </c>
      <c r="U274" s="78">
        <f t="shared" si="189"/>
        <v>1.5207247670184367</v>
      </c>
      <c r="V274" s="69">
        <f t="shared" si="190"/>
        <v>94.89322546195045</v>
      </c>
      <c r="W274" s="80">
        <f t="shared" ca="1" si="191"/>
        <v>1.639514230939586</v>
      </c>
      <c r="X274" s="80">
        <f t="shared" ca="1" si="192"/>
        <v>24.984544385560451</v>
      </c>
      <c r="Y274" s="94">
        <f t="shared" ca="1" si="193"/>
        <v>2.0862405810978347E-9</v>
      </c>
      <c r="Z274" s="80">
        <f t="shared" ca="1" si="194"/>
        <v>4.6916133874685748</v>
      </c>
      <c r="AA274" s="80">
        <f t="shared" ca="1" si="195"/>
        <v>7.7656545631801466</v>
      </c>
      <c r="AB274" s="80">
        <f t="shared" ca="1" si="196"/>
        <v>4.4864373291214156E-2</v>
      </c>
      <c r="AC274" s="80">
        <f t="shared" si="197"/>
        <v>15.640401690931833</v>
      </c>
      <c r="AD274" s="69">
        <f t="shared" si="198"/>
        <v>194.73182117647025</v>
      </c>
      <c r="AE274" s="69">
        <f t="shared" si="218"/>
        <v>194.70725647058791</v>
      </c>
      <c r="AF274" s="69">
        <f t="shared" si="199"/>
        <v>254.23487999999998</v>
      </c>
      <c r="AG274" s="95">
        <f t="shared" si="219"/>
        <v>254.21399999999997</v>
      </c>
      <c r="AH274" s="93">
        <f t="shared" si="200"/>
        <v>15.891641586839095</v>
      </c>
      <c r="AI274" s="81">
        <f t="shared" si="201"/>
        <v>0.25448683209893536</v>
      </c>
      <c r="AJ274" s="80">
        <f t="shared" si="202"/>
        <v>2.4406548479999994</v>
      </c>
      <c r="AK274" s="80">
        <f t="shared" si="203"/>
        <v>4.6916133874685748</v>
      </c>
      <c r="AL274" s="78">
        <f t="shared" ca="1" si="211"/>
        <v>1</v>
      </c>
      <c r="AM274" s="80">
        <f t="shared" ca="1" si="212"/>
        <v>4.6916133874685748</v>
      </c>
      <c r="AN274" s="80">
        <f t="shared" si="213"/>
        <v>2.3984422641509431</v>
      </c>
      <c r="AO274" s="80">
        <f t="shared" si="214"/>
        <v>3.5315374507227335</v>
      </c>
      <c r="AP274" s="80">
        <f t="shared" si="215"/>
        <v>5.4242924785464322</v>
      </c>
      <c r="AQ274" s="80">
        <f t="shared" ca="1" si="216"/>
        <v>3.4135105509203285</v>
      </c>
      <c r="AR274" s="80">
        <f t="shared" si="204"/>
        <v>3.5600889287978856</v>
      </c>
      <c r="AS274" s="78">
        <f t="shared" si="205"/>
        <v>0.49146310031156787</v>
      </c>
      <c r="AT274" s="96">
        <f t="shared" ca="1" si="206"/>
        <v>3</v>
      </c>
      <c r="AU274" s="97" t="str">
        <f t="shared" ca="1" si="207"/>
        <v>Clay</v>
      </c>
      <c r="AV274" s="98">
        <f t="shared" si="208"/>
        <v>3</v>
      </c>
      <c r="AW274" s="99" t="str">
        <f t="shared" si="209"/>
        <v>Clay</v>
      </c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  <c r="BJ274" s="78"/>
      <c r="BK274" s="78"/>
      <c r="BL274" s="78"/>
      <c r="BM274" s="78"/>
      <c r="BN274" s="78"/>
      <c r="BO274" s="78"/>
      <c r="BP274" s="78"/>
      <c r="BQ274" s="78"/>
    </row>
    <row r="275" spans="1:69">
      <c r="A275" s="25">
        <v>5.24</v>
      </c>
      <c r="C275" s="89">
        <f t="shared" si="176"/>
        <v>-17.191392</v>
      </c>
      <c r="D275" s="84">
        <f t="shared" si="177"/>
        <v>17.191392</v>
      </c>
      <c r="E275" s="90">
        <v>0.2195</v>
      </c>
      <c r="F275" s="91">
        <f t="shared" si="178"/>
        <v>2.2915799999999997</v>
      </c>
      <c r="G275" s="80">
        <f t="shared" si="179"/>
        <v>2.5619759999999996</v>
      </c>
      <c r="H275" s="81">
        <f t="shared" si="217"/>
        <v>2.5492690285714281</v>
      </c>
      <c r="I275" s="14">
        <v>8.4</v>
      </c>
      <c r="J275" s="92">
        <f t="shared" si="180"/>
        <v>8.7695999999999996E-2</v>
      </c>
      <c r="K275" s="14">
        <v>129.5</v>
      </c>
      <c r="L275" s="78">
        <f t="shared" si="181"/>
        <v>1.35198</v>
      </c>
      <c r="M275" s="81">
        <f t="shared" si="182"/>
        <v>0.53637143040000002</v>
      </c>
      <c r="N275" s="14">
        <f t="shared" si="210"/>
        <v>115</v>
      </c>
      <c r="O275" s="78">
        <f t="shared" si="183"/>
        <v>0.89090124000000259</v>
      </c>
      <c r="P275" s="78">
        <f t="shared" si="184"/>
        <v>0.35452980959999952</v>
      </c>
      <c r="Q275" s="93">
        <f t="shared" si="185"/>
        <v>0.5514546707999991</v>
      </c>
      <c r="R275" s="80">
        <f t="shared" si="186"/>
        <v>1.5554536060654005</v>
      </c>
      <c r="S275" s="80">
        <f t="shared" si="187"/>
        <v>2241.8015712031897</v>
      </c>
      <c r="T275" s="69">
        <f t="shared" si="188"/>
        <v>155.99311622399978</v>
      </c>
      <c r="U275" s="78">
        <f t="shared" si="189"/>
        <v>1.518266185516427</v>
      </c>
      <c r="V275" s="69">
        <f t="shared" si="190"/>
        <v>94.739809976225047</v>
      </c>
      <c r="W275" s="80">
        <f t="shared" ca="1" si="191"/>
        <v>1.6416370505463587</v>
      </c>
      <c r="X275" s="80">
        <f t="shared" ca="1" si="192"/>
        <v>25.006774344425171</v>
      </c>
      <c r="Y275" s="94">
        <f t="shared" ca="1" si="193"/>
        <v>2.1521600579546284E-9</v>
      </c>
      <c r="Z275" s="80">
        <f t="shared" ca="1" si="194"/>
        <v>4.7134957759557583</v>
      </c>
      <c r="AA275" s="80">
        <f t="shared" ca="1" si="195"/>
        <v>7.8766038225662687</v>
      </c>
      <c r="AB275" s="80">
        <f t="shared" ca="1" si="196"/>
        <v>4.6943202847181169E-2</v>
      </c>
      <c r="AC275" s="80">
        <f t="shared" si="197"/>
        <v>15.539887335522184</v>
      </c>
      <c r="AD275" s="69">
        <f t="shared" si="198"/>
        <v>196.59703058823493</v>
      </c>
      <c r="AE275" s="69">
        <f t="shared" si="218"/>
        <v>195.10209277310892</v>
      </c>
      <c r="AF275" s="69">
        <f t="shared" si="199"/>
        <v>256.19759999999997</v>
      </c>
      <c r="AG275" s="95">
        <f t="shared" si="219"/>
        <v>254.92690285714284</v>
      </c>
      <c r="AH275" s="93">
        <f t="shared" si="200"/>
        <v>16.038979365935536</v>
      </c>
      <c r="AI275" s="81">
        <f t="shared" si="201"/>
        <v>0.24735860744388055</v>
      </c>
      <c r="AJ275" s="80">
        <f t="shared" si="202"/>
        <v>2.4594969599999996</v>
      </c>
      <c r="AK275" s="80">
        <f t="shared" si="203"/>
        <v>4.7134957759557583</v>
      </c>
      <c r="AL275" s="78">
        <f t="shared" ca="1" si="211"/>
        <v>1</v>
      </c>
      <c r="AM275" s="80">
        <f t="shared" ca="1" si="212"/>
        <v>4.7134957759557583</v>
      </c>
      <c r="AN275" s="80">
        <f t="shared" si="213"/>
        <v>2.4169584905660373</v>
      </c>
      <c r="AO275" s="80">
        <f t="shared" si="214"/>
        <v>3.4229828850855752</v>
      </c>
      <c r="AP275" s="80">
        <f t="shared" si="215"/>
        <v>5.2478801127963983</v>
      </c>
      <c r="AQ275" s="80">
        <f t="shared" ca="1" si="216"/>
        <v>3.4036491070584871</v>
      </c>
      <c r="AR275" s="80">
        <f t="shared" si="204"/>
        <v>3.5504708181889875</v>
      </c>
      <c r="AS275" s="78">
        <f t="shared" si="205"/>
        <v>0.488074255636535</v>
      </c>
      <c r="AT275" s="96">
        <f t="shared" ca="1" si="206"/>
        <v>3</v>
      </c>
      <c r="AU275" s="97" t="str">
        <f t="shared" ca="1" si="207"/>
        <v>Clay</v>
      </c>
      <c r="AV275" s="98">
        <f t="shared" si="208"/>
        <v>3</v>
      </c>
      <c r="AW275" s="99" t="str">
        <f t="shared" si="209"/>
        <v>Clay</v>
      </c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/>
      <c r="BP275" s="78"/>
      <c r="BQ275" s="78"/>
    </row>
    <row r="276" spans="1:69">
      <c r="A276" s="25">
        <v>5.26</v>
      </c>
      <c r="C276" s="89">
        <f t="shared" si="176"/>
        <v>-17.257007999999999</v>
      </c>
      <c r="D276" s="84">
        <f t="shared" si="177"/>
        <v>17.257007999999999</v>
      </c>
      <c r="E276" s="90">
        <v>0.21640000000000001</v>
      </c>
      <c r="F276" s="91">
        <f t="shared" si="178"/>
        <v>2.2592159999999999</v>
      </c>
      <c r="G276" s="80">
        <f t="shared" si="179"/>
        <v>2.5298208</v>
      </c>
      <c r="H276" s="81">
        <f t="shared" si="217"/>
        <v>2.5552943999999997</v>
      </c>
      <c r="I276" s="14">
        <v>8.4</v>
      </c>
      <c r="J276" s="92">
        <f t="shared" si="180"/>
        <v>8.7695999999999996E-2</v>
      </c>
      <c r="K276" s="14">
        <v>129.6</v>
      </c>
      <c r="L276" s="78">
        <f t="shared" si="181"/>
        <v>1.3530239999999998</v>
      </c>
      <c r="M276" s="81">
        <f t="shared" si="182"/>
        <v>0.53841864959999997</v>
      </c>
      <c r="N276" s="14">
        <f t="shared" si="210"/>
        <v>115</v>
      </c>
      <c r="O276" s="78">
        <f t="shared" si="183"/>
        <v>0.89467416000000255</v>
      </c>
      <c r="P276" s="78">
        <f t="shared" si="184"/>
        <v>0.35625551039999948</v>
      </c>
      <c r="Q276" s="93">
        <f t="shared" si="185"/>
        <v>0.53959839119999919</v>
      </c>
      <c r="R276" s="80">
        <f t="shared" si="186"/>
        <v>1.5146387226239519</v>
      </c>
      <c r="S276" s="80">
        <f t="shared" si="187"/>
        <v>2193.6028204385166</v>
      </c>
      <c r="T276" s="69">
        <f t="shared" si="188"/>
        <v>156.75242457599978</v>
      </c>
      <c r="U276" s="78">
        <f t="shared" si="189"/>
        <v>1.5177725086904703</v>
      </c>
      <c r="V276" s="69">
        <f t="shared" si="190"/>
        <v>94.709004542285342</v>
      </c>
      <c r="W276" s="80">
        <f t="shared" ca="1" si="191"/>
        <v>1.6367426590099954</v>
      </c>
      <c r="X276" s="80">
        <f t="shared" ca="1" si="192"/>
        <v>24.879746273193085</v>
      </c>
      <c r="Y276" s="94">
        <f t="shared" ca="1" si="193"/>
        <v>2.0535450984365098E-9</v>
      </c>
      <c r="Z276" s="80">
        <f t="shared" ca="1" si="194"/>
        <v>4.589814310981672</v>
      </c>
      <c r="AA276" s="80">
        <f t="shared" ca="1" si="195"/>
        <v>7.5050194488255846</v>
      </c>
      <c r="AB276" s="80">
        <f t="shared" ca="1" si="196"/>
        <v>4.2679096346233264E-2</v>
      </c>
      <c r="AC276" s="80">
        <f t="shared" si="197"/>
        <v>15.605961549101492</v>
      </c>
      <c r="AD276" s="69">
        <f t="shared" si="198"/>
        <v>192.37019294117616</v>
      </c>
      <c r="AE276" s="69">
        <f t="shared" si="218"/>
        <v>195.36708705882319</v>
      </c>
      <c r="AF276" s="69">
        <f t="shared" si="199"/>
        <v>252.98208</v>
      </c>
      <c r="AG276" s="95">
        <f t="shared" si="219"/>
        <v>255.52943999999999</v>
      </c>
      <c r="AH276" s="93">
        <f t="shared" si="200"/>
        <v>15.924956223495426</v>
      </c>
      <c r="AI276" s="81">
        <f t="shared" si="201"/>
        <v>0.24616040296902625</v>
      </c>
      <c r="AJ276" s="80">
        <f t="shared" si="202"/>
        <v>2.4286279679999998</v>
      </c>
      <c r="AK276" s="80">
        <f t="shared" si="203"/>
        <v>4.589814310981672</v>
      </c>
      <c r="AL276" s="78">
        <f t="shared" ca="1" si="211"/>
        <v>1</v>
      </c>
      <c r="AM276" s="80">
        <f t="shared" ca="1" si="212"/>
        <v>4.589814310981672</v>
      </c>
      <c r="AN276" s="80">
        <f t="shared" si="213"/>
        <v>2.386623396226415</v>
      </c>
      <c r="AO276" s="80">
        <f t="shared" si="214"/>
        <v>3.4664905909541099</v>
      </c>
      <c r="AP276" s="80">
        <f t="shared" si="215"/>
        <v>5.3631887107079361</v>
      </c>
      <c r="AQ276" s="80">
        <f t="shared" ca="1" si="216"/>
        <v>3.4185179553018403</v>
      </c>
      <c r="AR276" s="80">
        <f t="shared" si="204"/>
        <v>3.5579507234625272</v>
      </c>
      <c r="AS276" s="78">
        <f t="shared" si="205"/>
        <v>0.49818489086703632</v>
      </c>
      <c r="AT276" s="96">
        <f t="shared" ca="1" si="206"/>
        <v>3</v>
      </c>
      <c r="AU276" s="97" t="str">
        <f t="shared" ca="1" si="207"/>
        <v>Clay</v>
      </c>
      <c r="AV276" s="98">
        <f t="shared" si="208"/>
        <v>3</v>
      </c>
      <c r="AW276" s="99" t="str">
        <f t="shared" si="209"/>
        <v>Clay</v>
      </c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</row>
    <row r="277" spans="1:69">
      <c r="A277" s="25">
        <v>5.28</v>
      </c>
      <c r="C277" s="89">
        <f t="shared" si="176"/>
        <v>-17.322624000000001</v>
      </c>
      <c r="D277" s="84">
        <f t="shared" si="177"/>
        <v>17.322624000000001</v>
      </c>
      <c r="E277" s="90">
        <v>0.21890000000000001</v>
      </c>
      <c r="F277" s="91">
        <f t="shared" si="178"/>
        <v>2.2853159999999999</v>
      </c>
      <c r="G277" s="80">
        <f t="shared" si="179"/>
        <v>2.5569647999999998</v>
      </c>
      <c r="H277" s="81">
        <f t="shared" si="217"/>
        <v>2.5754883428571422</v>
      </c>
      <c r="I277" s="14">
        <v>8.4</v>
      </c>
      <c r="J277" s="92">
        <f t="shared" si="180"/>
        <v>8.7695999999999996E-2</v>
      </c>
      <c r="K277" s="14">
        <v>130.1</v>
      </c>
      <c r="L277" s="78">
        <f t="shared" si="181"/>
        <v>1.3582439999999998</v>
      </c>
      <c r="M277" s="81">
        <f t="shared" si="182"/>
        <v>0.54046586880000003</v>
      </c>
      <c r="N277" s="14">
        <f t="shared" si="210"/>
        <v>115</v>
      </c>
      <c r="O277" s="78">
        <f t="shared" si="183"/>
        <v>0.89844708000000262</v>
      </c>
      <c r="P277" s="78">
        <f t="shared" si="184"/>
        <v>0.35798121119999954</v>
      </c>
      <c r="Q277" s="93">
        <f t="shared" si="185"/>
        <v>0.54731084759999915</v>
      </c>
      <c r="R277" s="80">
        <f t="shared" si="186"/>
        <v>1.5288814900797225</v>
      </c>
      <c r="S277" s="80">
        <f t="shared" si="187"/>
        <v>2224.9558904021342</v>
      </c>
      <c r="T277" s="69">
        <f t="shared" si="188"/>
        <v>157.51173292799982</v>
      </c>
      <c r="U277" s="78">
        <f t="shared" si="189"/>
        <v>1.518189657829971</v>
      </c>
      <c r="V277" s="69">
        <f t="shared" si="190"/>
        <v>94.735034648590187</v>
      </c>
      <c r="W277" s="80">
        <f t="shared" ca="1" si="191"/>
        <v>1.6469673574756476</v>
      </c>
      <c r="X277" s="80">
        <f t="shared" ca="1" si="192"/>
        <v>24.924458711676369</v>
      </c>
      <c r="Y277" s="94">
        <f t="shared" ca="1" si="193"/>
        <v>2.098420012198604E-9</v>
      </c>
      <c r="Z277" s="80">
        <f t="shared" ca="1" si="194"/>
        <v>4.6329742123627948</v>
      </c>
      <c r="AA277" s="80">
        <f t="shared" ca="1" si="195"/>
        <v>7.683869827506725</v>
      </c>
      <c r="AB277" s="80">
        <f t="shared" ca="1" si="196"/>
        <v>4.4651038755237633E-2</v>
      </c>
      <c r="AC277" s="80">
        <f t="shared" si="197"/>
        <v>15.56281768119203</v>
      </c>
      <c r="AD277" s="69">
        <f t="shared" si="198"/>
        <v>195.11973176470553</v>
      </c>
      <c r="AE277" s="69">
        <f t="shared" si="218"/>
        <v>197.29897210084002</v>
      </c>
      <c r="AF277" s="69">
        <f t="shared" si="199"/>
        <v>255.69647999999998</v>
      </c>
      <c r="AG277" s="95">
        <f t="shared" si="219"/>
        <v>257.54883428571429</v>
      </c>
      <c r="AH277" s="93">
        <f t="shared" si="200"/>
        <v>15.992780340007011</v>
      </c>
      <c r="AI277" s="81">
        <f t="shared" si="201"/>
        <v>0.2449737507341003</v>
      </c>
      <c r="AJ277" s="80">
        <f t="shared" si="202"/>
        <v>2.4546862079999996</v>
      </c>
      <c r="AK277" s="80">
        <f t="shared" si="203"/>
        <v>4.6329742123627948</v>
      </c>
      <c r="AL277" s="78">
        <f t="shared" ca="1" si="211"/>
        <v>1</v>
      </c>
      <c r="AM277" s="80">
        <f t="shared" ca="1" si="212"/>
        <v>4.6329742123627948</v>
      </c>
      <c r="AN277" s="80">
        <f t="shared" si="213"/>
        <v>2.4122309433962261</v>
      </c>
      <c r="AO277" s="80">
        <f t="shared" si="214"/>
        <v>3.4296913277805001</v>
      </c>
      <c r="AP277" s="80">
        <f t="shared" si="215"/>
        <v>5.2876130862201549</v>
      </c>
      <c r="AQ277" s="80">
        <f t="shared" ca="1" si="216"/>
        <v>3.4116652732356076</v>
      </c>
      <c r="AR277" s="80">
        <f t="shared" si="204"/>
        <v>3.5516302433952074</v>
      </c>
      <c r="AS277" s="78">
        <f t="shared" si="205"/>
        <v>0.49307771713165727</v>
      </c>
      <c r="AT277" s="96">
        <f t="shared" ca="1" si="206"/>
        <v>3</v>
      </c>
      <c r="AU277" s="97" t="str">
        <f t="shared" ca="1" si="207"/>
        <v>Clay</v>
      </c>
      <c r="AV277" s="98">
        <f t="shared" si="208"/>
        <v>3</v>
      </c>
      <c r="AW277" s="99" t="str">
        <f t="shared" si="209"/>
        <v>Clay</v>
      </c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</row>
    <row r="278" spans="1:69">
      <c r="A278" s="25">
        <v>5.3</v>
      </c>
      <c r="C278" s="89">
        <f t="shared" si="176"/>
        <v>-17.38824</v>
      </c>
      <c r="D278" s="84">
        <f t="shared" si="177"/>
        <v>17.38824</v>
      </c>
      <c r="E278" s="90">
        <v>0.22140000000000001</v>
      </c>
      <c r="F278" s="91">
        <f t="shared" si="178"/>
        <v>2.3114159999999999</v>
      </c>
      <c r="G278" s="80">
        <f t="shared" si="179"/>
        <v>2.5841087999999997</v>
      </c>
      <c r="H278" s="81">
        <f t="shared" si="217"/>
        <v>2.6030201142857137</v>
      </c>
      <c r="I278" s="14">
        <v>8.5</v>
      </c>
      <c r="J278" s="92">
        <f t="shared" si="180"/>
        <v>8.8739999999999999E-2</v>
      </c>
      <c r="K278" s="14">
        <v>130.6</v>
      </c>
      <c r="L278" s="78">
        <f t="shared" si="181"/>
        <v>1.3634639999999998</v>
      </c>
      <c r="M278" s="81">
        <f t="shared" si="182"/>
        <v>0.54251308799999998</v>
      </c>
      <c r="N278" s="14">
        <f t="shared" si="210"/>
        <v>115</v>
      </c>
      <c r="O278" s="78">
        <f t="shared" si="183"/>
        <v>0.90222000000000258</v>
      </c>
      <c r="P278" s="78">
        <f t="shared" si="184"/>
        <v>0.35970691199999949</v>
      </c>
      <c r="Q278" s="93">
        <f t="shared" si="185"/>
        <v>0.55502330399999911</v>
      </c>
      <c r="R278" s="80">
        <f t="shared" si="186"/>
        <v>1.5429875976361551</v>
      </c>
      <c r="S278" s="80">
        <f t="shared" si="187"/>
        <v>2229.7641490673313</v>
      </c>
      <c r="T278" s="69">
        <f t="shared" si="188"/>
        <v>158.27104127999976</v>
      </c>
      <c r="U278" s="78">
        <f t="shared" si="189"/>
        <v>1.5199901046393656</v>
      </c>
      <c r="V278" s="69">
        <f t="shared" si="190"/>
        <v>94.847382529496414</v>
      </c>
      <c r="W278" s="80">
        <f t="shared" ca="1" si="191"/>
        <v>1.6603406086293628</v>
      </c>
      <c r="X278" s="80">
        <f t="shared" ca="1" si="192"/>
        <v>24.968333449270467</v>
      </c>
      <c r="Y278" s="94">
        <f t="shared" ca="1" si="193"/>
        <v>2.1238062402174887E-9</v>
      </c>
      <c r="Z278" s="80">
        <f t="shared" ca="1" si="194"/>
        <v>4.675719992836834</v>
      </c>
      <c r="AA278" s="80">
        <f t="shared" ca="1" si="195"/>
        <v>7.8640410878883387</v>
      </c>
      <c r="AB278" s="80">
        <f t="shared" ca="1" si="196"/>
        <v>4.6250860252940257E-2</v>
      </c>
      <c r="AC278" s="80">
        <f t="shared" si="197"/>
        <v>15.556255020917964</v>
      </c>
      <c r="AD278" s="69">
        <f t="shared" si="198"/>
        <v>197.86927058823497</v>
      </c>
      <c r="AE278" s="69">
        <f t="shared" si="218"/>
        <v>200.09413109243661</v>
      </c>
      <c r="AF278" s="69">
        <f t="shared" si="199"/>
        <v>258.41087999999996</v>
      </c>
      <c r="AG278" s="95">
        <f t="shared" si="219"/>
        <v>260.30201142857146</v>
      </c>
      <c r="AH278" s="93">
        <f t="shared" si="200"/>
        <v>16.009279400940503</v>
      </c>
      <c r="AI278" s="81">
        <f t="shared" si="201"/>
        <v>0.2467008473832166</v>
      </c>
      <c r="AJ278" s="80">
        <f t="shared" si="202"/>
        <v>2.4807444479999994</v>
      </c>
      <c r="AK278" s="80">
        <f t="shared" si="203"/>
        <v>4.675719992836834</v>
      </c>
      <c r="AL278" s="78">
        <f t="shared" ca="1" si="211"/>
        <v>1</v>
      </c>
      <c r="AM278" s="80">
        <f t="shared" ca="1" si="212"/>
        <v>4.675719992836834</v>
      </c>
      <c r="AN278" s="80">
        <f t="shared" si="213"/>
        <v>2.4378384905660373</v>
      </c>
      <c r="AO278" s="80">
        <f t="shared" si="214"/>
        <v>3.4340659340659343</v>
      </c>
      <c r="AP278" s="80">
        <f t="shared" si="215"/>
        <v>5.2762108886152372</v>
      </c>
      <c r="AQ278" s="80">
        <f t="shared" ca="1" si="216"/>
        <v>3.4078532490442077</v>
      </c>
      <c r="AR278" s="80">
        <f t="shared" si="204"/>
        <v>3.547918057970846</v>
      </c>
      <c r="AS278" s="78">
        <f t="shared" si="205"/>
        <v>0.48811247925546636</v>
      </c>
      <c r="AT278" s="96">
        <f t="shared" ca="1" si="206"/>
        <v>3</v>
      </c>
      <c r="AU278" s="97" t="str">
        <f t="shared" ca="1" si="207"/>
        <v>Clay</v>
      </c>
      <c r="AV278" s="98">
        <f t="shared" si="208"/>
        <v>3</v>
      </c>
      <c r="AW278" s="99" t="str">
        <f t="shared" si="209"/>
        <v>Clay</v>
      </c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</row>
    <row r="279" spans="1:69">
      <c r="A279" s="25">
        <v>5.32</v>
      </c>
      <c r="C279" s="89">
        <f t="shared" si="176"/>
        <v>-17.453856000000002</v>
      </c>
      <c r="D279" s="84">
        <f t="shared" si="177"/>
        <v>17.453856000000002</v>
      </c>
      <c r="E279" s="90">
        <v>0.22140000000000001</v>
      </c>
      <c r="F279" s="91">
        <f t="shared" si="178"/>
        <v>2.3114159999999999</v>
      </c>
      <c r="G279" s="80">
        <f t="shared" si="179"/>
        <v>2.5838999999999999</v>
      </c>
      <c r="H279" s="81">
        <f t="shared" si="217"/>
        <v>2.6352647999999994</v>
      </c>
      <c r="I279" s="14">
        <v>8.6</v>
      </c>
      <c r="J279" s="92">
        <f t="shared" si="180"/>
        <v>8.9783999999999989E-2</v>
      </c>
      <c r="K279" s="14">
        <v>130.5</v>
      </c>
      <c r="L279" s="78">
        <f t="shared" si="181"/>
        <v>1.36242</v>
      </c>
      <c r="M279" s="81">
        <f t="shared" si="182"/>
        <v>0.54456030720000004</v>
      </c>
      <c r="N279" s="14">
        <f t="shared" si="210"/>
        <v>115</v>
      </c>
      <c r="O279" s="78">
        <f t="shared" si="183"/>
        <v>0.90599292000000264</v>
      </c>
      <c r="P279" s="78">
        <f t="shared" si="184"/>
        <v>0.36143261279999955</v>
      </c>
      <c r="Q279" s="93">
        <f t="shared" si="185"/>
        <v>0.55370933639999909</v>
      </c>
      <c r="R279" s="80">
        <f t="shared" si="186"/>
        <v>1.5319849863863746</v>
      </c>
      <c r="S279" s="80">
        <f t="shared" si="187"/>
        <v>2198.6192744940763</v>
      </c>
      <c r="T279" s="69">
        <f t="shared" si="188"/>
        <v>159.0303496319998</v>
      </c>
      <c r="U279" s="78">
        <f t="shared" si="189"/>
        <v>1.5213584181545565</v>
      </c>
      <c r="V279" s="69">
        <f t="shared" si="190"/>
        <v>94.932765292844323</v>
      </c>
      <c r="W279" s="80">
        <f t="shared" ca="1" si="191"/>
        <v>1.6667203330575873</v>
      </c>
      <c r="X279" s="80">
        <f t="shared" ca="1" si="192"/>
        <v>24.934146262388634</v>
      </c>
      <c r="Y279" s="94">
        <f t="shared" ca="1" si="193"/>
        <v>2.0837429118773956E-9</v>
      </c>
      <c r="Z279" s="80">
        <f t="shared" ca="1" si="194"/>
        <v>4.6423787466253774</v>
      </c>
      <c r="AA279" s="80">
        <f t="shared" ca="1" si="195"/>
        <v>7.7894801670042337</v>
      </c>
      <c r="AB279" s="80">
        <f t="shared" ca="1" si="196"/>
        <v>4.4948143620566657E-2</v>
      </c>
      <c r="AC279" s="80">
        <f t="shared" si="197"/>
        <v>15.599017303338503</v>
      </c>
      <c r="AD279" s="69">
        <f t="shared" si="198"/>
        <v>197.40083294117613</v>
      </c>
      <c r="AE279" s="69">
        <f t="shared" si="218"/>
        <v>203.44375058823493</v>
      </c>
      <c r="AF279" s="69">
        <f t="shared" si="199"/>
        <v>258.39</v>
      </c>
      <c r="AG279" s="95">
        <f t="shared" si="219"/>
        <v>263.52647999999999</v>
      </c>
      <c r="AH279" s="93">
        <f t="shared" si="200"/>
        <v>15.943157852801727</v>
      </c>
      <c r="AI279" s="81">
        <f t="shared" si="201"/>
        <v>0.24841145159660064</v>
      </c>
      <c r="AJ279" s="80">
        <f t="shared" si="202"/>
        <v>2.4805439999999996</v>
      </c>
      <c r="AK279" s="80">
        <f t="shared" si="203"/>
        <v>4.6423787466253774</v>
      </c>
      <c r="AL279" s="78">
        <f t="shared" ca="1" si="211"/>
        <v>1</v>
      </c>
      <c r="AM279" s="80">
        <f t="shared" ca="1" si="212"/>
        <v>4.6423787466253774</v>
      </c>
      <c r="AN279" s="80">
        <f t="shared" si="213"/>
        <v>2.4376415094339619</v>
      </c>
      <c r="AO279" s="80">
        <f t="shared" si="214"/>
        <v>3.474747474747474</v>
      </c>
      <c r="AP279" s="80">
        <f t="shared" si="215"/>
        <v>5.3509518536628473</v>
      </c>
      <c r="AQ279" s="80">
        <f t="shared" ca="1" si="216"/>
        <v>3.4138902979432739</v>
      </c>
      <c r="AR279" s="80">
        <f t="shared" si="204"/>
        <v>3.5504824564066357</v>
      </c>
      <c r="AS279" s="78">
        <f t="shared" si="205"/>
        <v>0.48742847714785337</v>
      </c>
      <c r="AT279" s="96">
        <f t="shared" ca="1" si="206"/>
        <v>3</v>
      </c>
      <c r="AU279" s="97" t="str">
        <f t="shared" ca="1" si="207"/>
        <v>Clay</v>
      </c>
      <c r="AV279" s="98">
        <f t="shared" si="208"/>
        <v>3</v>
      </c>
      <c r="AW279" s="99" t="str">
        <f t="shared" si="209"/>
        <v>Clay</v>
      </c>
      <c r="AX279" s="78"/>
      <c r="AY279" s="78"/>
      <c r="AZ279" s="78"/>
      <c r="BA279" s="78"/>
      <c r="BB279" s="78"/>
      <c r="BC279" s="78"/>
      <c r="BD279" s="78"/>
      <c r="BE279" s="78"/>
      <c r="BF279" s="78"/>
      <c r="BG279" s="78"/>
      <c r="BH279" s="78"/>
      <c r="BI279" s="78"/>
      <c r="BJ279" s="78"/>
      <c r="BK279" s="78"/>
      <c r="BL279" s="78"/>
      <c r="BM279" s="78"/>
      <c r="BN279" s="78"/>
      <c r="BO279" s="78"/>
      <c r="BP279" s="78"/>
      <c r="BQ279" s="78"/>
    </row>
    <row r="280" spans="1:69">
      <c r="A280" s="25">
        <v>5.34</v>
      </c>
      <c r="C280" s="89">
        <f t="shared" si="176"/>
        <v>-17.519472</v>
      </c>
      <c r="D280" s="84">
        <f t="shared" si="177"/>
        <v>17.519472</v>
      </c>
      <c r="E280" s="90">
        <v>0.22950000000000001</v>
      </c>
      <c r="F280" s="91">
        <f t="shared" si="178"/>
        <v>2.3959799999999998</v>
      </c>
      <c r="G280" s="80">
        <f t="shared" si="179"/>
        <v>2.6692991999999998</v>
      </c>
      <c r="H280" s="81">
        <f t="shared" si="217"/>
        <v>2.6722223999999999</v>
      </c>
      <c r="I280" s="14">
        <v>8.6</v>
      </c>
      <c r="J280" s="92">
        <f t="shared" si="180"/>
        <v>8.9783999999999989E-2</v>
      </c>
      <c r="K280" s="14">
        <v>130.9</v>
      </c>
      <c r="L280" s="78">
        <f t="shared" si="181"/>
        <v>1.3665959999999999</v>
      </c>
      <c r="M280" s="81">
        <f t="shared" si="182"/>
        <v>0.54660752639999999</v>
      </c>
      <c r="N280" s="14">
        <f t="shared" si="210"/>
        <v>115</v>
      </c>
      <c r="O280" s="78">
        <f t="shared" si="183"/>
        <v>0.9097658400000026</v>
      </c>
      <c r="P280" s="78">
        <f t="shared" si="184"/>
        <v>0.3631583135999995</v>
      </c>
      <c r="Q280" s="93">
        <f t="shared" si="185"/>
        <v>0.58064600879999906</v>
      </c>
      <c r="R280" s="80">
        <f t="shared" si="186"/>
        <v>1.5988784699544321</v>
      </c>
      <c r="S280" s="80">
        <f t="shared" si="187"/>
        <v>2305.5769926254347</v>
      </c>
      <c r="T280" s="69">
        <f t="shared" si="188"/>
        <v>159.78965798399977</v>
      </c>
      <c r="U280" s="78">
        <f t="shared" si="189"/>
        <v>1.5226293580473445</v>
      </c>
      <c r="V280" s="69">
        <f t="shared" si="190"/>
        <v>95.012071942154293</v>
      </c>
      <c r="W280" s="80">
        <f t="shared" ca="1" si="191"/>
        <v>1.6919043881839158</v>
      </c>
      <c r="X280" s="80">
        <f t="shared" ca="1" si="192"/>
        <v>25.13831666050422</v>
      </c>
      <c r="Y280" s="94">
        <f t="shared" ca="1" si="193"/>
        <v>2.2690634477525568E-9</v>
      </c>
      <c r="Z280" s="80">
        <f t="shared" ca="1" si="194"/>
        <v>4.8450862725891879</v>
      </c>
      <c r="AA280" s="80">
        <f t="shared" ca="1" si="195"/>
        <v>8.5250909286987167</v>
      </c>
      <c r="AB280" s="80">
        <f t="shared" ca="1" si="196"/>
        <v>5.3567923057136743E-2</v>
      </c>
      <c r="AC280" s="80">
        <f t="shared" si="197"/>
        <v>15.454610112360317</v>
      </c>
      <c r="AD280" s="69">
        <f t="shared" si="198"/>
        <v>207.00392470588201</v>
      </c>
      <c r="AE280" s="69">
        <f t="shared" si="218"/>
        <v>207.34783058823496</v>
      </c>
      <c r="AF280" s="69">
        <f t="shared" si="199"/>
        <v>266.92991999999998</v>
      </c>
      <c r="AG280" s="95">
        <f t="shared" si="219"/>
        <v>267.22223999999994</v>
      </c>
      <c r="AH280" s="93">
        <f t="shared" si="200"/>
        <v>16.184675356529688</v>
      </c>
      <c r="AI280" s="81">
        <f t="shared" si="201"/>
        <v>0.24723101919371868</v>
      </c>
      <c r="AJ280" s="80">
        <f t="shared" si="202"/>
        <v>2.5625272319999999</v>
      </c>
      <c r="AK280" s="80">
        <f t="shared" si="203"/>
        <v>4.8450862725891888</v>
      </c>
      <c r="AL280" s="78">
        <f t="shared" ca="1" si="211"/>
        <v>1</v>
      </c>
      <c r="AM280" s="80">
        <f t="shared" ca="1" si="212"/>
        <v>4.8450862725891879</v>
      </c>
      <c r="AN280" s="80">
        <f t="shared" si="213"/>
        <v>2.5182067924528297</v>
      </c>
      <c r="AO280" s="80">
        <f t="shared" si="214"/>
        <v>3.3635794743429286</v>
      </c>
      <c r="AP280" s="80">
        <f t="shared" si="215"/>
        <v>5.102716552074928</v>
      </c>
      <c r="AQ280" s="80">
        <f t="shared" ca="1" si="216"/>
        <v>3.3868811707126216</v>
      </c>
      <c r="AR280" s="80">
        <f t="shared" si="204"/>
        <v>3.531220215021265</v>
      </c>
      <c r="AS280" s="78">
        <f t="shared" si="205"/>
        <v>0.4660261022843018</v>
      </c>
      <c r="AT280" s="96">
        <f t="shared" ca="1" si="206"/>
        <v>3</v>
      </c>
      <c r="AU280" s="97" t="str">
        <f t="shared" ca="1" si="207"/>
        <v>Clay</v>
      </c>
      <c r="AV280" s="98">
        <f t="shared" si="208"/>
        <v>3</v>
      </c>
      <c r="AW280" s="99" t="str">
        <f t="shared" si="209"/>
        <v>Clay</v>
      </c>
      <c r="AX280" s="78"/>
      <c r="AY280" s="78"/>
      <c r="AZ280" s="78"/>
      <c r="BA280" s="78"/>
      <c r="BB280" s="78"/>
      <c r="BC280" s="78"/>
      <c r="BD280" s="78"/>
      <c r="BE280" s="78"/>
      <c r="BF280" s="78"/>
      <c r="BG280" s="78"/>
      <c r="BH280" s="78"/>
      <c r="BI280" s="78"/>
      <c r="BJ280" s="78"/>
      <c r="BK280" s="78"/>
      <c r="BL280" s="78"/>
      <c r="BM280" s="78"/>
      <c r="BN280" s="78"/>
      <c r="BO280" s="78"/>
      <c r="BP280" s="78"/>
      <c r="BQ280" s="78"/>
    </row>
    <row r="281" spans="1:69">
      <c r="A281" s="25">
        <v>5.36</v>
      </c>
      <c r="C281" s="89">
        <f t="shared" si="176"/>
        <v>-17.585088000000002</v>
      </c>
      <c r="D281" s="84">
        <f t="shared" si="177"/>
        <v>17.585088000000002</v>
      </c>
      <c r="E281" s="90">
        <v>0.23569999999999999</v>
      </c>
      <c r="F281" s="91">
        <f t="shared" si="178"/>
        <v>2.4607079999999999</v>
      </c>
      <c r="G281" s="80">
        <f t="shared" si="179"/>
        <v>2.7350711999999997</v>
      </c>
      <c r="H281" s="81">
        <f t="shared" si="217"/>
        <v>2.7054215999999998</v>
      </c>
      <c r="I281" s="14">
        <v>8.8000000000000007</v>
      </c>
      <c r="J281" s="92">
        <f t="shared" si="180"/>
        <v>9.1872000000000009E-2</v>
      </c>
      <c r="K281" s="14">
        <v>131.4</v>
      </c>
      <c r="L281" s="78">
        <f t="shared" si="181"/>
        <v>1.3718159999999999</v>
      </c>
      <c r="M281" s="81">
        <f t="shared" si="182"/>
        <v>0.54865474560000005</v>
      </c>
      <c r="N281" s="14">
        <f t="shared" si="210"/>
        <v>115</v>
      </c>
      <c r="O281" s="78">
        <f t="shared" si="183"/>
        <v>0.91353876000000267</v>
      </c>
      <c r="P281" s="78">
        <f t="shared" si="184"/>
        <v>0.36488401439999957</v>
      </c>
      <c r="Q281" s="93">
        <f t="shared" si="185"/>
        <v>0.60110570519999906</v>
      </c>
      <c r="R281" s="80">
        <f t="shared" si="186"/>
        <v>1.647388434345179</v>
      </c>
      <c r="S281" s="80">
        <f t="shared" si="187"/>
        <v>2332.5706865818388</v>
      </c>
      <c r="T281" s="69">
        <f t="shared" si="188"/>
        <v>160.54896633599981</v>
      </c>
      <c r="U281" s="78">
        <f t="shared" si="189"/>
        <v>1.5262765219074179</v>
      </c>
      <c r="V281" s="69">
        <f t="shared" si="190"/>
        <v>95.239654967022872</v>
      </c>
      <c r="W281" s="80">
        <f t="shared" ca="1" si="191"/>
        <v>1.7184250327908008</v>
      </c>
      <c r="X281" s="80">
        <f t="shared" ca="1" si="192"/>
        <v>25.281102800500275</v>
      </c>
      <c r="Y281" s="94">
        <f t="shared" ca="1" si="193"/>
        <v>2.3681437194238361E-9</v>
      </c>
      <c r="Z281" s="80">
        <f t="shared" ca="1" si="194"/>
        <v>4.9920861646823598</v>
      </c>
      <c r="AA281" s="80">
        <f t="shared" ca="1" si="195"/>
        <v>9.0932468922440854</v>
      </c>
      <c r="AB281" s="80">
        <f t="shared" ca="1" si="196"/>
        <v>5.9632935277951792E-2</v>
      </c>
      <c r="AC281" s="80">
        <f t="shared" si="197"/>
        <v>15.419223825185526</v>
      </c>
      <c r="AD281" s="69">
        <f t="shared" si="198"/>
        <v>214.29793411764672</v>
      </c>
      <c r="AE281" s="69">
        <f t="shared" si="218"/>
        <v>210.80974588235259</v>
      </c>
      <c r="AF281" s="69">
        <f t="shared" si="199"/>
        <v>273.50711999999999</v>
      </c>
      <c r="AG281" s="95">
        <f t="shared" si="219"/>
        <v>270.54216000000002</v>
      </c>
      <c r="AH281" s="93">
        <f t="shared" si="200"/>
        <v>16.264205316894177</v>
      </c>
      <c r="AI281" s="81">
        <f t="shared" si="201"/>
        <v>0.25178411871802769</v>
      </c>
      <c r="AJ281" s="80">
        <f t="shared" si="202"/>
        <v>2.6256683519999995</v>
      </c>
      <c r="AK281" s="80">
        <f t="shared" si="203"/>
        <v>4.9920861646823607</v>
      </c>
      <c r="AL281" s="78">
        <f t="shared" ca="1" si="211"/>
        <v>1</v>
      </c>
      <c r="AM281" s="80">
        <f t="shared" ca="1" si="212"/>
        <v>4.9920861646823598</v>
      </c>
      <c r="AN281" s="80">
        <f t="shared" si="213"/>
        <v>2.5802558490566034</v>
      </c>
      <c r="AO281" s="80">
        <f t="shared" si="214"/>
        <v>3.3590350408428131</v>
      </c>
      <c r="AP281" s="80">
        <f t="shared" si="215"/>
        <v>5.0436653217112157</v>
      </c>
      <c r="AQ281" s="80">
        <f t="shared" ca="1" si="216"/>
        <v>3.373332692057752</v>
      </c>
      <c r="AR281" s="80">
        <f t="shared" si="204"/>
        <v>3.5217455622168825</v>
      </c>
      <c r="AS281" s="78">
        <f t="shared" si="205"/>
        <v>0.45190589874973691</v>
      </c>
      <c r="AT281" s="96">
        <f t="shared" ca="1" si="206"/>
        <v>3</v>
      </c>
      <c r="AU281" s="97" t="str">
        <f t="shared" ca="1" si="207"/>
        <v>Clay</v>
      </c>
      <c r="AV281" s="98">
        <f t="shared" si="208"/>
        <v>3</v>
      </c>
      <c r="AW281" s="99" t="str">
        <f t="shared" si="209"/>
        <v>Clay</v>
      </c>
      <c r="AX281" s="78"/>
      <c r="AY281" s="78"/>
      <c r="AZ281" s="78"/>
      <c r="BA281" s="78"/>
      <c r="BB281" s="78"/>
      <c r="BC281" s="78"/>
      <c r="BD281" s="78"/>
      <c r="BE281" s="78"/>
      <c r="BF281" s="78"/>
      <c r="BG281" s="78"/>
      <c r="BH281" s="78"/>
      <c r="BI281" s="78"/>
      <c r="BJ281" s="78"/>
      <c r="BK281" s="78"/>
      <c r="BL281" s="78"/>
      <c r="BM281" s="78"/>
      <c r="BN281" s="78"/>
      <c r="BO281" s="78"/>
      <c r="BP281" s="78"/>
      <c r="BQ281" s="78"/>
    </row>
    <row r="282" spans="1:69">
      <c r="A282" s="25">
        <v>5.38</v>
      </c>
      <c r="C282" s="89">
        <f t="shared" si="176"/>
        <v>-17.650704000000001</v>
      </c>
      <c r="D282" s="84">
        <f t="shared" si="177"/>
        <v>17.650704000000001</v>
      </c>
      <c r="E282" s="90">
        <v>0.2407</v>
      </c>
      <c r="F282" s="91">
        <f t="shared" si="178"/>
        <v>2.5129079999999999</v>
      </c>
      <c r="G282" s="80">
        <f t="shared" si="179"/>
        <v>2.7876887999999997</v>
      </c>
      <c r="H282" s="81">
        <f t="shared" si="217"/>
        <v>2.7263910857142855</v>
      </c>
      <c r="I282" s="14">
        <v>9</v>
      </c>
      <c r="J282" s="92">
        <f t="shared" si="180"/>
        <v>9.3960000000000002E-2</v>
      </c>
      <c r="K282" s="14">
        <v>131.6</v>
      </c>
      <c r="L282" s="78">
        <f t="shared" si="181"/>
        <v>1.3739039999999998</v>
      </c>
      <c r="M282" s="81">
        <f t="shared" si="182"/>
        <v>0.5507019648</v>
      </c>
      <c r="N282" s="14">
        <f t="shared" si="210"/>
        <v>115</v>
      </c>
      <c r="O282" s="78">
        <f t="shared" si="183"/>
        <v>0.91731168000000263</v>
      </c>
      <c r="P282" s="78">
        <f t="shared" si="184"/>
        <v>0.36660971519999952</v>
      </c>
      <c r="Q282" s="93">
        <f t="shared" si="185"/>
        <v>0.617224449599999</v>
      </c>
      <c r="R282" s="80">
        <f t="shared" si="186"/>
        <v>1.6836009085664292</v>
      </c>
      <c r="S282" s="80">
        <f t="shared" si="187"/>
        <v>2341.8940725715534</v>
      </c>
      <c r="T282" s="69">
        <f t="shared" si="188"/>
        <v>161.30827468799978</v>
      </c>
      <c r="U282" s="78">
        <f t="shared" si="189"/>
        <v>1.5296564868142766</v>
      </c>
      <c r="V282" s="69">
        <f t="shared" si="190"/>
        <v>95.450564777210857</v>
      </c>
      <c r="W282" s="80">
        <f t="shared" ca="1" si="191"/>
        <v>1.7415783622909393</v>
      </c>
      <c r="X282" s="80">
        <f t="shared" ca="1" si="192"/>
        <v>25.384977327248734</v>
      </c>
      <c r="Y282" s="94">
        <f t="shared" ca="1" si="193"/>
        <v>2.4343752632011046E-9</v>
      </c>
      <c r="Z282" s="80">
        <f t="shared" ca="1" si="194"/>
        <v>5.1018209350497852</v>
      </c>
      <c r="AA282" s="80">
        <f t="shared" ca="1" si="195"/>
        <v>9.5423291472541099</v>
      </c>
      <c r="AB282" s="80">
        <f t="shared" ca="1" si="196"/>
        <v>6.4328150850641433E-2</v>
      </c>
      <c r="AC282" s="80">
        <f t="shared" si="197"/>
        <v>15.407096788332453</v>
      </c>
      <c r="AD282" s="69">
        <f t="shared" si="198"/>
        <v>220.04436705882316</v>
      </c>
      <c r="AE282" s="69">
        <f t="shared" si="218"/>
        <v>212.83287126050385</v>
      </c>
      <c r="AF282" s="69">
        <f t="shared" si="199"/>
        <v>278.76887999999997</v>
      </c>
      <c r="AG282" s="95">
        <f t="shared" si="219"/>
        <v>272.63910857142855</v>
      </c>
      <c r="AH282" s="93">
        <f t="shared" si="200"/>
        <v>16.303479423681434</v>
      </c>
      <c r="AI282" s="81">
        <f t="shared" si="201"/>
        <v>0.25629435365274283</v>
      </c>
      <c r="AJ282" s="80">
        <f t="shared" si="202"/>
        <v>2.6761812479999998</v>
      </c>
      <c r="AK282" s="80">
        <f t="shared" si="203"/>
        <v>5.1018209350497852</v>
      </c>
      <c r="AL282" s="78">
        <f t="shared" ca="1" si="211"/>
        <v>1</v>
      </c>
      <c r="AM282" s="80">
        <f t="shared" ca="1" si="212"/>
        <v>5.1018209350497852</v>
      </c>
      <c r="AN282" s="80">
        <f t="shared" si="213"/>
        <v>2.6298950943396222</v>
      </c>
      <c r="AO282" s="80">
        <f t="shared" si="214"/>
        <v>3.3705340423938286</v>
      </c>
      <c r="AP282" s="80">
        <f t="shared" si="215"/>
        <v>5.0235858317171971</v>
      </c>
      <c r="AQ282" s="80">
        <f t="shared" ca="1" si="216"/>
        <v>3.3645885528494386</v>
      </c>
      <c r="AR282" s="80">
        <f t="shared" si="204"/>
        <v>3.5152989090439877</v>
      </c>
      <c r="AS282" s="78">
        <f t="shared" si="205"/>
        <v>0.44012623251080035</v>
      </c>
      <c r="AT282" s="96">
        <f t="shared" ca="1" si="206"/>
        <v>3</v>
      </c>
      <c r="AU282" s="97" t="str">
        <f t="shared" ca="1" si="207"/>
        <v>Clay</v>
      </c>
      <c r="AV282" s="98">
        <f t="shared" si="208"/>
        <v>3</v>
      </c>
      <c r="AW282" s="99" t="str">
        <f t="shared" si="209"/>
        <v>Clay</v>
      </c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  <c r="BP282" s="78"/>
      <c r="BQ282" s="78"/>
    </row>
    <row r="283" spans="1:69">
      <c r="A283" s="25">
        <v>5.4</v>
      </c>
      <c r="C283" s="89">
        <f t="shared" si="176"/>
        <v>-17.716320000000003</v>
      </c>
      <c r="D283" s="84">
        <f t="shared" si="177"/>
        <v>17.716320000000003</v>
      </c>
      <c r="E283" s="90">
        <v>0.2407</v>
      </c>
      <c r="F283" s="91">
        <f t="shared" si="178"/>
        <v>2.5129079999999999</v>
      </c>
      <c r="G283" s="80">
        <f t="shared" si="179"/>
        <v>2.7885239999999998</v>
      </c>
      <c r="H283" s="81">
        <f t="shared" si="217"/>
        <v>2.7456603428571427</v>
      </c>
      <c r="I283" s="14">
        <v>9</v>
      </c>
      <c r="J283" s="92">
        <f t="shared" si="180"/>
        <v>9.3960000000000002E-2</v>
      </c>
      <c r="K283" s="14">
        <v>132</v>
      </c>
      <c r="L283" s="78">
        <f t="shared" si="181"/>
        <v>1.37808</v>
      </c>
      <c r="M283" s="81">
        <f t="shared" si="182"/>
        <v>0.55274918400000006</v>
      </c>
      <c r="N283" s="14">
        <f t="shared" si="210"/>
        <v>115</v>
      </c>
      <c r="O283" s="78">
        <f t="shared" si="183"/>
        <v>0.9210846000000027</v>
      </c>
      <c r="P283" s="78">
        <f t="shared" si="184"/>
        <v>0.36833541599999958</v>
      </c>
      <c r="Q283" s="93">
        <f t="shared" si="185"/>
        <v>0.61625500199999905</v>
      </c>
      <c r="R283" s="80">
        <f t="shared" si="186"/>
        <v>1.6730810430675496</v>
      </c>
      <c r="S283" s="80">
        <f t="shared" si="187"/>
        <v>2338.2157614003422</v>
      </c>
      <c r="T283" s="69">
        <f t="shared" si="188"/>
        <v>162.06758303999982</v>
      </c>
      <c r="U283" s="78">
        <f t="shared" si="189"/>
        <v>1.5296681954950717</v>
      </c>
      <c r="V283" s="69">
        <f t="shared" si="190"/>
        <v>95.451295398892469</v>
      </c>
      <c r="W283" s="80">
        <f t="shared" ca="1" si="191"/>
        <v>1.7450686479872657</v>
      </c>
      <c r="X283" s="80">
        <f t="shared" ca="1" si="192"/>
        <v>25.355033424213058</v>
      </c>
      <c r="Y283" s="94">
        <f t="shared" ca="1" si="193"/>
        <v>2.4143019426701057E-9</v>
      </c>
      <c r="Z283" s="80">
        <f t="shared" ca="1" si="194"/>
        <v>5.0699425547501509</v>
      </c>
      <c r="AA283" s="80">
        <f t="shared" ca="1" si="195"/>
        <v>9.4678104824770752</v>
      </c>
      <c r="AB283" s="80">
        <f t="shared" ca="1" si="196"/>
        <v>6.3299501281874199E-2</v>
      </c>
      <c r="AC283" s="80">
        <f t="shared" si="197"/>
        <v>15.411875434308648</v>
      </c>
      <c r="AD283" s="69">
        <f t="shared" si="198"/>
        <v>219.69875294117614</v>
      </c>
      <c r="AE283" s="69">
        <f t="shared" si="218"/>
        <v>214.65596974789881</v>
      </c>
      <c r="AF283" s="69">
        <f t="shared" si="199"/>
        <v>278.85239999999999</v>
      </c>
      <c r="AG283" s="95">
        <f t="shared" si="219"/>
        <v>274.56603428571424</v>
      </c>
      <c r="AH283" s="93">
        <f t="shared" si="200"/>
        <v>16.290181746468768</v>
      </c>
      <c r="AI283" s="81">
        <f t="shared" si="201"/>
        <v>0.25509358024915019</v>
      </c>
      <c r="AJ283" s="80">
        <f t="shared" si="202"/>
        <v>2.6769830399999996</v>
      </c>
      <c r="AK283" s="80">
        <f t="shared" si="203"/>
        <v>5.06994255475015</v>
      </c>
      <c r="AL283" s="78">
        <f t="shared" ca="1" si="211"/>
        <v>1</v>
      </c>
      <c r="AM283" s="80">
        <f t="shared" ca="1" si="212"/>
        <v>5.0699425547501509</v>
      </c>
      <c r="AN283" s="80">
        <f t="shared" si="213"/>
        <v>2.630683018867924</v>
      </c>
      <c r="AO283" s="80">
        <f t="shared" si="214"/>
        <v>3.3695245226506931</v>
      </c>
      <c r="AP283" s="80">
        <f t="shared" si="215"/>
        <v>5.0314885719986489</v>
      </c>
      <c r="AQ283" s="80">
        <f t="shared" ca="1" si="216"/>
        <v>3.3672133283755232</v>
      </c>
      <c r="AR283" s="80">
        <f t="shared" si="204"/>
        <v>3.5151213507616585</v>
      </c>
      <c r="AS283" s="78">
        <f t="shared" si="205"/>
        <v>0.44195855351450825</v>
      </c>
      <c r="AT283" s="96">
        <f t="shared" ca="1" si="206"/>
        <v>3</v>
      </c>
      <c r="AU283" s="97" t="str">
        <f t="shared" ca="1" si="207"/>
        <v>Clay</v>
      </c>
      <c r="AV283" s="98">
        <f t="shared" si="208"/>
        <v>3</v>
      </c>
      <c r="AW283" s="99" t="str">
        <f t="shared" si="209"/>
        <v>Clay</v>
      </c>
      <c r="AX283" s="78"/>
      <c r="AY283" s="78"/>
      <c r="AZ283" s="78"/>
      <c r="BA283" s="78"/>
      <c r="BB283" s="78"/>
      <c r="BC283" s="78"/>
      <c r="BD283" s="78"/>
      <c r="BE283" s="78"/>
      <c r="BF283" s="78"/>
      <c r="BG283" s="78"/>
      <c r="BH283" s="78"/>
      <c r="BI283" s="78"/>
      <c r="BJ283" s="78"/>
      <c r="BK283" s="78"/>
      <c r="BL283" s="78"/>
      <c r="BM283" s="78"/>
      <c r="BN283" s="78"/>
      <c r="BO283" s="78"/>
      <c r="BP283" s="78"/>
      <c r="BQ283" s="78"/>
    </row>
    <row r="284" spans="1:69">
      <c r="A284" s="25">
        <v>5.42</v>
      </c>
      <c r="C284" s="89">
        <f t="shared" si="176"/>
        <v>-17.781936000000002</v>
      </c>
      <c r="D284" s="84">
        <f t="shared" si="177"/>
        <v>17.781936000000002</v>
      </c>
      <c r="E284" s="90">
        <v>0.2407</v>
      </c>
      <c r="F284" s="91">
        <f t="shared" si="178"/>
        <v>2.5129079999999999</v>
      </c>
      <c r="G284" s="80">
        <f t="shared" si="179"/>
        <v>2.7893591999999998</v>
      </c>
      <c r="H284" s="81">
        <f t="shared" si="217"/>
        <v>2.7537737142857144</v>
      </c>
      <c r="I284" s="14">
        <v>9.1</v>
      </c>
      <c r="J284" s="92">
        <f t="shared" si="180"/>
        <v>9.5003999999999991E-2</v>
      </c>
      <c r="K284" s="14">
        <v>132.4</v>
      </c>
      <c r="L284" s="78">
        <f t="shared" si="181"/>
        <v>1.3822559999999999</v>
      </c>
      <c r="M284" s="81">
        <f t="shared" si="182"/>
        <v>0.55479640320000001</v>
      </c>
      <c r="N284" s="14">
        <f t="shared" si="210"/>
        <v>115</v>
      </c>
      <c r="O284" s="78">
        <f t="shared" si="183"/>
        <v>0.92485752000000265</v>
      </c>
      <c r="P284" s="78">
        <f t="shared" si="184"/>
        <v>0.37006111679999953</v>
      </c>
      <c r="Q284" s="93">
        <f t="shared" si="185"/>
        <v>0.6152855543999991</v>
      </c>
      <c r="R284" s="80">
        <f t="shared" si="186"/>
        <v>1.6626592918502479</v>
      </c>
      <c r="S284" s="80">
        <f t="shared" si="187"/>
        <v>2308.8831925343047</v>
      </c>
      <c r="T284" s="69">
        <f t="shared" si="188"/>
        <v>162.82689139199979</v>
      </c>
      <c r="U284" s="78">
        <f t="shared" si="189"/>
        <v>1.5309755990475635</v>
      </c>
      <c r="V284" s="69">
        <f t="shared" si="190"/>
        <v>95.532877380567967</v>
      </c>
      <c r="W284" s="80">
        <f t="shared" ca="1" si="191"/>
        <v>1.7516692407715306</v>
      </c>
      <c r="X284" s="80">
        <f t="shared" ca="1" si="192"/>
        <v>25.325182562638744</v>
      </c>
      <c r="Y284" s="94">
        <f t="shared" ca="1" si="193"/>
        <v>2.3738334215015034E-9</v>
      </c>
      <c r="Z284" s="80">
        <f t="shared" ca="1" si="194"/>
        <v>5.0383614904552969</v>
      </c>
      <c r="AA284" s="80">
        <f t="shared" ca="1" si="195"/>
        <v>9.3940334634011915</v>
      </c>
      <c r="AB284" s="80">
        <f t="shared" ca="1" si="196"/>
        <v>6.1753487810193054E-2</v>
      </c>
      <c r="AC284" s="80">
        <f t="shared" si="197"/>
        <v>15.45025378379661</v>
      </c>
      <c r="AD284" s="69">
        <f t="shared" si="198"/>
        <v>219.35313882352906</v>
      </c>
      <c r="AE284" s="69">
        <f t="shared" si="218"/>
        <v>215.16661109243663</v>
      </c>
      <c r="AF284" s="69">
        <f t="shared" si="199"/>
        <v>278.93592000000001</v>
      </c>
      <c r="AG284" s="95">
        <f t="shared" si="219"/>
        <v>275.37737142857139</v>
      </c>
      <c r="AH284" s="93">
        <f t="shared" si="200"/>
        <v>16.227423311819063</v>
      </c>
      <c r="AI284" s="81">
        <f t="shared" si="201"/>
        <v>0.25672516156660996</v>
      </c>
      <c r="AJ284" s="80">
        <f t="shared" si="202"/>
        <v>2.6777848319999995</v>
      </c>
      <c r="AK284" s="80">
        <f t="shared" si="203"/>
        <v>5.038361490455296</v>
      </c>
      <c r="AL284" s="78">
        <f t="shared" ca="1" si="211"/>
        <v>1</v>
      </c>
      <c r="AM284" s="80">
        <f t="shared" ca="1" si="212"/>
        <v>5.0383614904552969</v>
      </c>
      <c r="AN284" s="80">
        <f t="shared" si="213"/>
        <v>2.6314709433962262</v>
      </c>
      <c r="AO284" s="80">
        <f t="shared" si="214"/>
        <v>3.4059435586495996</v>
      </c>
      <c r="AP284" s="80">
        <f t="shared" si="215"/>
        <v>5.0954097289952633</v>
      </c>
      <c r="AQ284" s="80">
        <f t="shared" ca="1" si="216"/>
        <v>3.3725719734864823</v>
      </c>
      <c r="AR284" s="80">
        <f t="shared" si="204"/>
        <v>3.5173320539911952</v>
      </c>
      <c r="AS284" s="78">
        <f t="shared" si="205"/>
        <v>0.44379664855008399</v>
      </c>
      <c r="AT284" s="96">
        <f t="shared" ca="1" si="206"/>
        <v>3</v>
      </c>
      <c r="AU284" s="97" t="str">
        <f t="shared" ca="1" si="207"/>
        <v>Clay</v>
      </c>
      <c r="AV284" s="98">
        <f t="shared" si="208"/>
        <v>3</v>
      </c>
      <c r="AW284" s="99" t="str">
        <f t="shared" si="209"/>
        <v>Clay</v>
      </c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78"/>
      <c r="BJ284" s="78"/>
      <c r="BK284" s="78"/>
      <c r="BL284" s="78"/>
      <c r="BM284" s="78"/>
      <c r="BN284" s="78"/>
      <c r="BO284" s="78"/>
      <c r="BP284" s="78"/>
      <c r="BQ284" s="78"/>
    </row>
    <row r="285" spans="1:69">
      <c r="A285" s="25">
        <v>5.44</v>
      </c>
      <c r="C285" s="89">
        <f t="shared" si="176"/>
        <v>-17.847552000000004</v>
      </c>
      <c r="D285" s="84">
        <f t="shared" si="177"/>
        <v>17.847552000000004</v>
      </c>
      <c r="E285" s="90">
        <v>0.2351</v>
      </c>
      <c r="F285" s="91">
        <f t="shared" si="178"/>
        <v>2.4544440000000001</v>
      </c>
      <c r="G285" s="80">
        <f t="shared" si="179"/>
        <v>2.7308952</v>
      </c>
      <c r="H285" s="81">
        <f t="shared" si="217"/>
        <v>2.7277035428571423</v>
      </c>
      <c r="I285" s="14">
        <v>9.1999999999999993</v>
      </c>
      <c r="J285" s="92">
        <f t="shared" si="180"/>
        <v>9.6047999999999994E-2</v>
      </c>
      <c r="K285" s="14">
        <v>132.4</v>
      </c>
      <c r="L285" s="78">
        <f t="shared" si="181"/>
        <v>1.3822559999999999</v>
      </c>
      <c r="M285" s="81">
        <f t="shared" si="182"/>
        <v>0.55684362240000007</v>
      </c>
      <c r="N285" s="14">
        <f t="shared" si="210"/>
        <v>115</v>
      </c>
      <c r="O285" s="78">
        <f t="shared" si="183"/>
        <v>0.92863044000000272</v>
      </c>
      <c r="P285" s="78">
        <f t="shared" si="184"/>
        <v>0.3717868175999996</v>
      </c>
      <c r="Q285" s="93">
        <f t="shared" si="185"/>
        <v>0.59474737079999906</v>
      </c>
      <c r="R285" s="80">
        <f t="shared" si="186"/>
        <v>1.5996999964637793</v>
      </c>
      <c r="S285" s="80">
        <f t="shared" si="187"/>
        <v>2207.5540171090893</v>
      </c>
      <c r="T285" s="69">
        <f t="shared" si="188"/>
        <v>163.58619974399983</v>
      </c>
      <c r="U285" s="78">
        <f t="shared" si="189"/>
        <v>1.531429189597511</v>
      </c>
      <c r="V285" s="69">
        <f t="shared" si="190"/>
        <v>95.561181430884687</v>
      </c>
      <c r="W285" s="80">
        <f t="shared" ca="1" si="191"/>
        <v>1.7428798871103157</v>
      </c>
      <c r="X285" s="80">
        <f t="shared" ca="1" si="192"/>
        <v>25.140770643643741</v>
      </c>
      <c r="Y285" s="94">
        <f t="shared" ca="1" si="193"/>
        <v>2.1944976872189026E-9</v>
      </c>
      <c r="Z285" s="80">
        <f t="shared" ca="1" si="194"/>
        <v>4.8475757468599365</v>
      </c>
      <c r="AA285" s="80">
        <f t="shared" ca="1" si="195"/>
        <v>8.7366149399963309</v>
      </c>
      <c r="AB285" s="80">
        <f t="shared" ca="1" si="196"/>
        <v>5.3093025082922005E-2</v>
      </c>
      <c r="AC285" s="80">
        <f t="shared" si="197"/>
        <v>15.586688145433811</v>
      </c>
      <c r="AD285" s="69">
        <f t="shared" si="198"/>
        <v>212.03114823529381</v>
      </c>
      <c r="AE285" s="69">
        <f t="shared" si="218"/>
        <v>211.65565915966349</v>
      </c>
      <c r="AF285" s="69">
        <f t="shared" si="199"/>
        <v>273.08951999999999</v>
      </c>
      <c r="AG285" s="95">
        <f t="shared" si="219"/>
        <v>272.77035428571429</v>
      </c>
      <c r="AH285" s="93">
        <f t="shared" si="200"/>
        <v>15.993655571984361</v>
      </c>
      <c r="AI285" s="81">
        <f t="shared" si="201"/>
        <v>0.25834159645578597</v>
      </c>
      <c r="AJ285" s="80">
        <f t="shared" si="202"/>
        <v>2.6216593919999998</v>
      </c>
      <c r="AK285" s="80">
        <f t="shared" si="203"/>
        <v>4.8475757468599374</v>
      </c>
      <c r="AL285" s="78">
        <f t="shared" ca="1" si="211"/>
        <v>1</v>
      </c>
      <c r="AM285" s="80">
        <f t="shared" ca="1" si="212"/>
        <v>4.8475757468599365</v>
      </c>
      <c r="AN285" s="80">
        <f t="shared" si="213"/>
        <v>2.5763162264150941</v>
      </c>
      <c r="AO285" s="80">
        <f t="shared" si="214"/>
        <v>3.517088462420674</v>
      </c>
      <c r="AP285" s="80">
        <f t="shared" si="215"/>
        <v>5.32929468143183</v>
      </c>
      <c r="AQ285" s="80">
        <f t="shared" ca="1" si="216"/>
        <v>3.3974735154988296</v>
      </c>
      <c r="AR285" s="80">
        <f t="shared" si="204"/>
        <v>3.5322640764283517</v>
      </c>
      <c r="AS285" s="78">
        <f t="shared" si="205"/>
        <v>0.45798619377099797</v>
      </c>
      <c r="AT285" s="96">
        <f t="shared" ca="1" si="206"/>
        <v>3</v>
      </c>
      <c r="AU285" s="97" t="str">
        <f t="shared" ca="1" si="207"/>
        <v>Clay</v>
      </c>
      <c r="AV285" s="98">
        <f t="shared" si="208"/>
        <v>3</v>
      </c>
      <c r="AW285" s="99" t="str">
        <f t="shared" si="209"/>
        <v>Clay</v>
      </c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/>
      <c r="BP285" s="78"/>
      <c r="BQ285" s="78"/>
    </row>
    <row r="286" spans="1:69">
      <c r="A286" s="25">
        <v>5.46</v>
      </c>
      <c r="C286" s="89">
        <f t="shared" si="176"/>
        <v>-17.913168000000002</v>
      </c>
      <c r="D286" s="84">
        <f t="shared" si="177"/>
        <v>17.913168000000002</v>
      </c>
      <c r="E286" s="90">
        <v>0.23380000000000001</v>
      </c>
      <c r="F286" s="91">
        <f t="shared" si="178"/>
        <v>2.4408720000000002</v>
      </c>
      <c r="G286" s="80">
        <f t="shared" si="179"/>
        <v>2.7187847999999999</v>
      </c>
      <c r="H286" s="81">
        <f t="shared" si="217"/>
        <v>2.7275543999999998</v>
      </c>
      <c r="I286" s="14">
        <v>9.1</v>
      </c>
      <c r="J286" s="92">
        <f t="shared" si="180"/>
        <v>9.5003999999999991E-2</v>
      </c>
      <c r="K286" s="14">
        <v>133.1</v>
      </c>
      <c r="L286" s="78">
        <f t="shared" si="181"/>
        <v>1.3895639999999998</v>
      </c>
      <c r="M286" s="81">
        <f t="shared" si="182"/>
        <v>0.55889084160000002</v>
      </c>
      <c r="N286" s="14">
        <f t="shared" si="210"/>
        <v>115</v>
      </c>
      <c r="O286" s="78">
        <f t="shared" si="183"/>
        <v>0.93240336000000268</v>
      </c>
      <c r="P286" s="78">
        <f t="shared" si="184"/>
        <v>0.37351251839999955</v>
      </c>
      <c r="Q286" s="93">
        <f t="shared" si="185"/>
        <v>0.5895058751999992</v>
      </c>
      <c r="R286" s="80">
        <f t="shared" si="186"/>
        <v>1.5782760848960073</v>
      </c>
      <c r="S286" s="80">
        <f t="shared" si="187"/>
        <v>2212.1439344968726</v>
      </c>
      <c r="T286" s="69">
        <f t="shared" si="188"/>
        <v>164.3455080959998</v>
      </c>
      <c r="U286" s="78">
        <f t="shared" si="189"/>
        <v>1.529973934062189</v>
      </c>
      <c r="V286" s="69">
        <f t="shared" si="190"/>
        <v>95.470373485480593</v>
      </c>
      <c r="W286" s="80">
        <f t="shared" ca="1" si="191"/>
        <v>1.7399799783726235</v>
      </c>
      <c r="X286" s="80">
        <f t="shared" ca="1" si="192"/>
        <v>25.076359395623943</v>
      </c>
      <c r="Y286" s="94">
        <f t="shared" ca="1" si="193"/>
        <v>2.1650359850681696E-9</v>
      </c>
      <c r="Z286" s="80">
        <f t="shared" ca="1" si="194"/>
        <v>4.7826548027151734</v>
      </c>
      <c r="AA286" s="80">
        <f t="shared" ca="1" si="195"/>
        <v>8.543645773497234</v>
      </c>
      <c r="AB286" s="80">
        <f t="shared" ca="1" si="196"/>
        <v>5.1223293812207318E-2</v>
      </c>
      <c r="AC286" s="80">
        <f t="shared" si="197"/>
        <v>15.580373851685</v>
      </c>
      <c r="AD286" s="69">
        <f t="shared" si="198"/>
        <v>210.16252235294087</v>
      </c>
      <c r="AE286" s="69">
        <f t="shared" si="218"/>
        <v>211.19423999999967</v>
      </c>
      <c r="AF286" s="69">
        <f t="shared" si="199"/>
        <v>271.87847999999997</v>
      </c>
      <c r="AG286" s="95">
        <f t="shared" si="219"/>
        <v>272.75543999999996</v>
      </c>
      <c r="AH286" s="93">
        <f t="shared" si="200"/>
        <v>15.992435865693666</v>
      </c>
      <c r="AI286" s="81">
        <f t="shared" si="201"/>
        <v>0.2543529207721465</v>
      </c>
      <c r="AJ286" s="80">
        <f t="shared" si="202"/>
        <v>2.6100334079999996</v>
      </c>
      <c r="AK286" s="80">
        <f t="shared" si="203"/>
        <v>4.7826548027151734</v>
      </c>
      <c r="AL286" s="78">
        <f t="shared" ca="1" si="211"/>
        <v>1</v>
      </c>
      <c r="AM286" s="80">
        <f t="shared" ca="1" si="212"/>
        <v>4.7826548027151734</v>
      </c>
      <c r="AN286" s="80">
        <f t="shared" si="213"/>
        <v>2.5648913207547168</v>
      </c>
      <c r="AO286" s="80">
        <f t="shared" si="214"/>
        <v>3.4943552722525149</v>
      </c>
      <c r="AP286" s="80">
        <f t="shared" si="215"/>
        <v>5.3182370725929697</v>
      </c>
      <c r="AQ286" s="80">
        <f t="shared" ca="1" si="216"/>
        <v>3.4017581931041656</v>
      </c>
      <c r="AR286" s="80">
        <f t="shared" si="204"/>
        <v>3.5325291454187684</v>
      </c>
      <c r="AS286" s="78">
        <f t="shared" si="205"/>
        <v>0.46500324051732256</v>
      </c>
      <c r="AT286" s="96">
        <f t="shared" ca="1" si="206"/>
        <v>3</v>
      </c>
      <c r="AU286" s="97" t="str">
        <f t="shared" ca="1" si="207"/>
        <v>Clay</v>
      </c>
      <c r="AV286" s="98">
        <f t="shared" si="208"/>
        <v>3</v>
      </c>
      <c r="AW286" s="99" t="str">
        <f t="shared" si="209"/>
        <v>Clay</v>
      </c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78"/>
      <c r="BJ286" s="78"/>
      <c r="BK286" s="78"/>
      <c r="BL286" s="78"/>
      <c r="BM286" s="78"/>
      <c r="BN286" s="78"/>
      <c r="BO286" s="78"/>
      <c r="BP286" s="78"/>
      <c r="BQ286" s="78"/>
    </row>
    <row r="287" spans="1:69">
      <c r="A287" s="25">
        <v>5.48</v>
      </c>
      <c r="C287" s="89">
        <f t="shared" si="176"/>
        <v>-17.978784000000001</v>
      </c>
      <c r="D287" s="84">
        <f t="shared" si="177"/>
        <v>17.978784000000001</v>
      </c>
      <c r="E287" s="90">
        <v>0.23449999999999999</v>
      </c>
      <c r="F287" s="91">
        <f t="shared" si="178"/>
        <v>2.4481799999999998</v>
      </c>
      <c r="G287" s="80">
        <f t="shared" si="179"/>
        <v>2.7260927999999995</v>
      </c>
      <c r="H287" s="81">
        <f t="shared" si="217"/>
        <v>2.7312531428571427</v>
      </c>
      <c r="I287" s="14">
        <v>9.1999999999999993</v>
      </c>
      <c r="J287" s="92">
        <f t="shared" si="180"/>
        <v>9.6047999999999994E-2</v>
      </c>
      <c r="K287" s="14">
        <v>133.1</v>
      </c>
      <c r="L287" s="78">
        <f t="shared" si="181"/>
        <v>1.3895639999999998</v>
      </c>
      <c r="M287" s="81">
        <f t="shared" si="182"/>
        <v>0.56093806079999997</v>
      </c>
      <c r="N287" s="14">
        <f t="shared" si="210"/>
        <v>115</v>
      </c>
      <c r="O287" s="78">
        <f t="shared" si="183"/>
        <v>0.93617628000000264</v>
      </c>
      <c r="P287" s="78">
        <f t="shared" si="184"/>
        <v>0.3752382191999995</v>
      </c>
      <c r="Q287" s="93">
        <f t="shared" si="185"/>
        <v>0.59067245159999904</v>
      </c>
      <c r="R287" s="80">
        <f t="shared" si="186"/>
        <v>1.5741265718063078</v>
      </c>
      <c r="S287" s="80">
        <f t="shared" si="187"/>
        <v>2192.4289325925233</v>
      </c>
      <c r="T287" s="69">
        <f t="shared" si="188"/>
        <v>165.10481644799978</v>
      </c>
      <c r="U287" s="78">
        <f t="shared" si="189"/>
        <v>1.5313603937444693</v>
      </c>
      <c r="V287" s="69">
        <f t="shared" si="190"/>
        <v>95.556888569654888</v>
      </c>
      <c r="W287" s="80">
        <f t="shared" ca="1" si="191"/>
        <v>1.7482395958638821</v>
      </c>
      <c r="X287" s="80">
        <f t="shared" ca="1" si="192"/>
        <v>25.063782811589778</v>
      </c>
      <c r="Y287" s="94">
        <f t="shared" ca="1" si="193"/>
        <v>2.143543908948213E-9</v>
      </c>
      <c r="Z287" s="80">
        <f t="shared" ca="1" si="194"/>
        <v>4.7700805206251751</v>
      </c>
      <c r="AA287" s="80">
        <f t="shared" ca="1" si="195"/>
        <v>8.5380459255971868</v>
      </c>
      <c r="AB287" s="80">
        <f t="shared" ca="1" si="196"/>
        <v>5.0681565244063274E-2</v>
      </c>
      <c r="AC287" s="80">
        <f t="shared" si="197"/>
        <v>15.607588847481153</v>
      </c>
      <c r="AD287" s="69">
        <f t="shared" si="198"/>
        <v>210.57841411764667</v>
      </c>
      <c r="AE287" s="69">
        <f t="shared" si="218"/>
        <v>211.18551327731058</v>
      </c>
      <c r="AF287" s="69">
        <f t="shared" si="199"/>
        <v>272.60927999999996</v>
      </c>
      <c r="AG287" s="95">
        <f t="shared" si="219"/>
        <v>273.1253142857143</v>
      </c>
      <c r="AH287" s="93">
        <f t="shared" si="200"/>
        <v>15.951006979016391</v>
      </c>
      <c r="AI287" s="81">
        <f t="shared" si="201"/>
        <v>0.25596539767396947</v>
      </c>
      <c r="AJ287" s="80">
        <f t="shared" si="202"/>
        <v>2.6170490879999995</v>
      </c>
      <c r="AK287" s="80">
        <f t="shared" si="203"/>
        <v>4.7700805206251742</v>
      </c>
      <c r="AL287" s="78">
        <f t="shared" ca="1" si="211"/>
        <v>1</v>
      </c>
      <c r="AM287" s="80">
        <f t="shared" ca="1" si="212"/>
        <v>4.7700805206251751</v>
      </c>
      <c r="AN287" s="80">
        <f t="shared" si="213"/>
        <v>2.5717856603773579</v>
      </c>
      <c r="AO287" s="80">
        <f t="shared" si="214"/>
        <v>3.5232843137254908</v>
      </c>
      <c r="AP287" s="80">
        <f t="shared" si="215"/>
        <v>5.3660603121312134</v>
      </c>
      <c r="AQ287" s="80">
        <f t="shared" ca="1" si="216"/>
        <v>3.4049207734052818</v>
      </c>
      <c r="AR287" s="80">
        <f t="shared" si="204"/>
        <v>3.5333082797805111</v>
      </c>
      <c r="AS287" s="78">
        <f t="shared" si="205"/>
        <v>0.4629411092311731</v>
      </c>
      <c r="AT287" s="96">
        <f t="shared" ca="1" si="206"/>
        <v>3</v>
      </c>
      <c r="AU287" s="97" t="str">
        <f t="shared" ca="1" si="207"/>
        <v>Clay</v>
      </c>
      <c r="AV287" s="98">
        <f t="shared" si="208"/>
        <v>3</v>
      </c>
      <c r="AW287" s="99" t="str">
        <f t="shared" si="209"/>
        <v>Clay</v>
      </c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/>
      <c r="BP287" s="78"/>
      <c r="BQ287" s="78"/>
    </row>
    <row r="288" spans="1:69">
      <c r="A288" s="25">
        <v>5.5</v>
      </c>
      <c r="C288" s="89">
        <f t="shared" si="176"/>
        <v>-18.0444</v>
      </c>
      <c r="D288" s="84">
        <f t="shared" si="177"/>
        <v>18.0444</v>
      </c>
      <c r="E288" s="90">
        <v>0.21709999999999999</v>
      </c>
      <c r="F288" s="91">
        <f t="shared" si="178"/>
        <v>2.2665239999999995</v>
      </c>
      <c r="G288" s="80">
        <f t="shared" si="179"/>
        <v>2.5525799999999994</v>
      </c>
      <c r="H288" s="81">
        <f t="shared" si="217"/>
        <v>2.7359958857142854</v>
      </c>
      <c r="I288" s="14">
        <v>10.8</v>
      </c>
      <c r="J288" s="92">
        <f t="shared" si="180"/>
        <v>0.112752</v>
      </c>
      <c r="K288" s="14">
        <v>137</v>
      </c>
      <c r="L288" s="78">
        <f t="shared" si="181"/>
        <v>1.43028</v>
      </c>
      <c r="M288" s="81">
        <f t="shared" si="182"/>
        <v>0.56298527999999992</v>
      </c>
      <c r="N288" s="14">
        <f t="shared" si="210"/>
        <v>115</v>
      </c>
      <c r="O288" s="78">
        <f t="shared" si="183"/>
        <v>0.93994920000000259</v>
      </c>
      <c r="P288" s="78">
        <f t="shared" si="184"/>
        <v>0.37696391999999945</v>
      </c>
      <c r="Q288" s="93">
        <f t="shared" si="185"/>
        <v>0.53216816399999889</v>
      </c>
      <c r="R288" s="80">
        <f t="shared" si="186"/>
        <v>1.41172174780016</v>
      </c>
      <c r="S288" s="80">
        <f t="shared" si="187"/>
        <v>1682.6421756442005</v>
      </c>
      <c r="T288" s="69">
        <f t="shared" si="188"/>
        <v>165.86412479999976</v>
      </c>
      <c r="U288" s="78">
        <f t="shared" si="189"/>
        <v>1.5475915797173743</v>
      </c>
      <c r="V288" s="69">
        <f t="shared" si="190"/>
        <v>96.569714574364156</v>
      </c>
      <c r="W288" s="80">
        <f t="shared" ca="1" si="191"/>
        <v>1.752593583541121</v>
      </c>
      <c r="X288" s="80">
        <f t="shared" ca="1" si="192"/>
        <v>24.543586817895914</v>
      </c>
      <c r="Y288" s="94">
        <f t="shared" ca="1" si="193"/>
        <v>1.5380689558715128E-9</v>
      </c>
      <c r="Z288" s="80">
        <f t="shared" ca="1" si="194"/>
        <v>4.2779446903035145</v>
      </c>
      <c r="AA288" s="80">
        <f t="shared" ca="1" si="195"/>
        <v>6.8987453682798945</v>
      </c>
      <c r="AB288" s="80">
        <f t="shared" ca="1" si="196"/>
        <v>2.9383604544222532E-2</v>
      </c>
      <c r="AC288" s="80">
        <f t="shared" si="197"/>
        <v>16.412125127455507</v>
      </c>
      <c r="AD288" s="69">
        <f t="shared" si="198"/>
        <v>189.72127058823492</v>
      </c>
      <c r="AE288" s="69">
        <f t="shared" si="218"/>
        <v>211.29961008403325</v>
      </c>
      <c r="AF288" s="69">
        <f t="shared" si="199"/>
        <v>255.25799999999995</v>
      </c>
      <c r="AG288" s="95">
        <f t="shared" si="219"/>
        <v>273.59958857142857</v>
      </c>
      <c r="AH288" s="93">
        <f t="shared" si="200"/>
        <v>14.733116237549137</v>
      </c>
      <c r="AI288" s="81">
        <f t="shared" si="201"/>
        <v>0.29910554835062242</v>
      </c>
      <c r="AJ288" s="80">
        <f t="shared" si="202"/>
        <v>2.4504767999999992</v>
      </c>
      <c r="AK288" s="80">
        <f t="shared" si="203"/>
        <v>4.2779446903035154</v>
      </c>
      <c r="AL288" s="78">
        <f t="shared" ca="1" si="211"/>
        <v>1</v>
      </c>
      <c r="AM288" s="80">
        <f t="shared" ca="1" si="212"/>
        <v>4.2779446903035145</v>
      </c>
      <c r="AN288" s="80">
        <f t="shared" si="213"/>
        <v>2.4080943396226409</v>
      </c>
      <c r="AO288" s="80">
        <f t="shared" si="214"/>
        <v>4.4171779141104306</v>
      </c>
      <c r="AP288" s="80">
        <f t="shared" si="215"/>
        <v>6.9918049438222454</v>
      </c>
      <c r="AQ288" s="80">
        <f t="shared" ca="1" si="216"/>
        <v>3.5101445526940767</v>
      </c>
      <c r="AR288" s="80">
        <f t="shared" si="204"/>
        <v>3.6078422995255268</v>
      </c>
      <c r="AS288" s="78">
        <f t="shared" si="205"/>
        <v>0.53781356526242818</v>
      </c>
      <c r="AT288" s="96">
        <f t="shared" ca="1" si="206"/>
        <v>3</v>
      </c>
      <c r="AU288" s="97" t="str">
        <f t="shared" ca="1" si="207"/>
        <v>Clay</v>
      </c>
      <c r="AV288" s="98">
        <f t="shared" si="208"/>
        <v>2</v>
      </c>
      <c r="AW288" s="99" t="str">
        <f t="shared" si="209"/>
        <v>Organic</v>
      </c>
      <c r="AX288" s="78"/>
      <c r="AY288" s="78"/>
      <c r="AZ288" s="78"/>
      <c r="BA288" s="78"/>
      <c r="BB288" s="78"/>
      <c r="BC288" s="78"/>
      <c r="BD288" s="78"/>
      <c r="BE288" s="78"/>
      <c r="BF288" s="78"/>
      <c r="BG288" s="78"/>
      <c r="BH288" s="78"/>
      <c r="BI288" s="78"/>
      <c r="BJ288" s="78"/>
      <c r="BK288" s="78"/>
      <c r="BL288" s="78"/>
      <c r="BM288" s="78"/>
      <c r="BN288" s="78"/>
      <c r="BO288" s="78"/>
      <c r="BP288" s="78"/>
      <c r="BQ288" s="78"/>
    </row>
    <row r="289" spans="1:69">
      <c r="A289" s="25">
        <v>5.52</v>
      </c>
      <c r="C289" s="89">
        <f t="shared" si="176"/>
        <v>-18.110015999999998</v>
      </c>
      <c r="D289" s="84">
        <f t="shared" si="177"/>
        <v>18.110015999999998</v>
      </c>
      <c r="E289" s="90">
        <v>0.2394</v>
      </c>
      <c r="F289" s="91">
        <f t="shared" si="178"/>
        <v>2.499336</v>
      </c>
      <c r="G289" s="80">
        <f t="shared" si="179"/>
        <v>2.7866447999999999</v>
      </c>
      <c r="H289" s="81">
        <f t="shared" si="217"/>
        <v>2.7463463999999997</v>
      </c>
      <c r="I289" s="14">
        <v>10.4</v>
      </c>
      <c r="J289" s="92">
        <f t="shared" si="180"/>
        <v>0.10857600000000001</v>
      </c>
      <c r="K289" s="14">
        <v>137.6</v>
      </c>
      <c r="L289" s="78">
        <f t="shared" si="181"/>
        <v>1.4365439999999998</v>
      </c>
      <c r="M289" s="81">
        <f t="shared" si="182"/>
        <v>0.56503249919999987</v>
      </c>
      <c r="N289" s="14">
        <f t="shared" si="210"/>
        <v>115</v>
      </c>
      <c r="O289" s="78">
        <f t="shared" si="183"/>
        <v>0.94372212000000255</v>
      </c>
      <c r="P289" s="78">
        <f t="shared" si="184"/>
        <v>0.3786896207999994</v>
      </c>
      <c r="Q289" s="93">
        <f t="shared" si="185"/>
        <v>0.60816448439999915</v>
      </c>
      <c r="R289" s="80">
        <f t="shared" si="186"/>
        <v>1.6059708293964421</v>
      </c>
      <c r="S289" s="80">
        <f t="shared" si="187"/>
        <v>1996.8909606282803</v>
      </c>
      <c r="T289" s="69">
        <f t="shared" si="188"/>
        <v>166.62343315199973</v>
      </c>
      <c r="U289" s="78">
        <f t="shared" si="189"/>
        <v>1.5465953700912869</v>
      </c>
      <c r="V289" s="69">
        <f t="shared" si="190"/>
        <v>96.507551093696293</v>
      </c>
      <c r="W289" s="80">
        <f t="shared" ca="1" si="191"/>
        <v>1.8060823146062517</v>
      </c>
      <c r="X289" s="80">
        <f t="shared" ca="1" si="192"/>
        <v>25.159460839471329</v>
      </c>
      <c r="Y289" s="94">
        <f t="shared" ca="1" si="193"/>
        <v>2.0360218026478319E-9</v>
      </c>
      <c r="Z289" s="80">
        <f t="shared" ca="1" si="194"/>
        <v>4.8665782708983087</v>
      </c>
      <c r="AA289" s="80">
        <f t="shared" ca="1" si="195"/>
        <v>8.9687274694336647</v>
      </c>
      <c r="AB289" s="80">
        <f t="shared" ca="1" si="196"/>
        <v>5.0567606777834194E-2</v>
      </c>
      <c r="AC289" s="80">
        <f t="shared" si="197"/>
        <v>15.891587062616253</v>
      </c>
      <c r="AD289" s="69">
        <f t="shared" si="198"/>
        <v>216.81443294117616</v>
      </c>
      <c r="AE289" s="69">
        <f t="shared" si="218"/>
        <v>212.073444705882</v>
      </c>
      <c r="AF289" s="69">
        <f t="shared" si="199"/>
        <v>278.66448000000003</v>
      </c>
      <c r="AG289" s="95">
        <f t="shared" si="219"/>
        <v>274.63464000000005</v>
      </c>
      <c r="AH289" s="93">
        <f t="shared" si="200"/>
        <v>15.539191975091429</v>
      </c>
      <c r="AI289" s="81">
        <f t="shared" si="201"/>
        <v>0.28671501418662643</v>
      </c>
      <c r="AJ289" s="80">
        <f t="shared" si="202"/>
        <v>2.6751790079999997</v>
      </c>
      <c r="AK289" s="80">
        <f t="shared" si="203"/>
        <v>4.8665782708983087</v>
      </c>
      <c r="AL289" s="78">
        <f t="shared" ca="1" si="211"/>
        <v>1</v>
      </c>
      <c r="AM289" s="80">
        <f t="shared" ca="1" si="212"/>
        <v>4.8665782708983087</v>
      </c>
      <c r="AN289" s="80">
        <f t="shared" si="213"/>
        <v>2.628910188679245</v>
      </c>
      <c r="AO289" s="80">
        <f t="shared" si="214"/>
        <v>3.8962985164094111</v>
      </c>
      <c r="AP289" s="80">
        <f t="shared" si="215"/>
        <v>5.8915114116453413</v>
      </c>
      <c r="AQ289" s="80">
        <f t="shared" ca="1" si="216"/>
        <v>3.4212346127001068</v>
      </c>
      <c r="AR289" s="80">
        <f t="shared" si="204"/>
        <v>3.5471579399483408</v>
      </c>
      <c r="AS289" s="78">
        <f t="shared" si="205"/>
        <v>0.47289639997267885</v>
      </c>
      <c r="AT289" s="96">
        <f t="shared" ca="1" si="206"/>
        <v>3</v>
      </c>
      <c r="AU289" s="97" t="str">
        <f t="shared" ca="1" si="207"/>
        <v>Clay</v>
      </c>
      <c r="AV289" s="98">
        <f t="shared" si="208"/>
        <v>3</v>
      </c>
      <c r="AW289" s="99" t="str">
        <f t="shared" si="209"/>
        <v>Clay</v>
      </c>
      <c r="AX289" s="78"/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/>
      <c r="BP289" s="78"/>
      <c r="BQ289" s="78"/>
    </row>
    <row r="290" spans="1:69">
      <c r="A290" s="25">
        <v>5.54</v>
      </c>
      <c r="C290" s="89">
        <f t="shared" si="176"/>
        <v>-18.175632</v>
      </c>
      <c r="D290" s="84">
        <f t="shared" si="177"/>
        <v>18.175632</v>
      </c>
      <c r="E290" s="90">
        <v>0.2419</v>
      </c>
      <c r="F290" s="91">
        <f t="shared" si="178"/>
        <v>2.525436</v>
      </c>
      <c r="G290" s="80">
        <f t="shared" si="179"/>
        <v>2.8144152</v>
      </c>
      <c r="H290" s="81">
        <f t="shared" si="217"/>
        <v>2.7502837714285713</v>
      </c>
      <c r="I290" s="14">
        <v>9.5</v>
      </c>
      <c r="J290" s="92">
        <f t="shared" si="180"/>
        <v>9.917999999999999E-2</v>
      </c>
      <c r="K290" s="14">
        <v>138.4</v>
      </c>
      <c r="L290" s="78">
        <f t="shared" si="181"/>
        <v>1.444896</v>
      </c>
      <c r="M290" s="81">
        <f t="shared" si="182"/>
        <v>0.56707971839999993</v>
      </c>
      <c r="N290" s="14">
        <f t="shared" si="210"/>
        <v>115</v>
      </c>
      <c r="O290" s="78">
        <f t="shared" si="183"/>
        <v>0.94749504000000262</v>
      </c>
      <c r="P290" s="78">
        <f t="shared" si="184"/>
        <v>0.38041532159999947</v>
      </c>
      <c r="Q290" s="93">
        <f t="shared" si="185"/>
        <v>0.61608365279999922</v>
      </c>
      <c r="R290" s="80">
        <f t="shared" si="186"/>
        <v>1.6195027324577667</v>
      </c>
      <c r="S290" s="80">
        <f t="shared" si="187"/>
        <v>2214.5358528166225</v>
      </c>
      <c r="T290" s="69">
        <f t="shared" si="188"/>
        <v>167.38274150399977</v>
      </c>
      <c r="U290" s="78">
        <f t="shared" si="189"/>
        <v>1.5363693316604194</v>
      </c>
      <c r="V290" s="69">
        <f t="shared" si="190"/>
        <v>95.869446295610175</v>
      </c>
      <c r="W290" s="80">
        <f t="shared" ca="1" si="191"/>
        <v>1.7901763176958827</v>
      </c>
      <c r="X290" s="80">
        <f t="shared" ca="1" si="192"/>
        <v>25.199545197412967</v>
      </c>
      <c r="Y290" s="94">
        <f t="shared" ca="1" si="193"/>
        <v>2.2305410622154058E-9</v>
      </c>
      <c r="Z290" s="80">
        <f t="shared" ca="1" si="194"/>
        <v>4.9075840377508069</v>
      </c>
      <c r="AA290" s="80">
        <f t="shared" ca="1" si="195"/>
        <v>9.1620675769711699</v>
      </c>
      <c r="AB290" s="80">
        <f t="shared" ca="1" si="196"/>
        <v>5.6593018925242905E-2</v>
      </c>
      <c r="AC290" s="80">
        <f t="shared" si="197"/>
        <v>15.5770885093747</v>
      </c>
      <c r="AD290" s="69">
        <f t="shared" si="198"/>
        <v>219.63766588235262</v>
      </c>
      <c r="AE290" s="69">
        <f t="shared" si="218"/>
        <v>212.09279193277277</v>
      </c>
      <c r="AF290" s="69">
        <f t="shared" si="199"/>
        <v>281.44151999999997</v>
      </c>
      <c r="AG290" s="95">
        <f t="shared" si="219"/>
        <v>275.0283771428571</v>
      </c>
      <c r="AH290" s="93">
        <f t="shared" si="200"/>
        <v>16.017344965636692</v>
      </c>
      <c r="AI290" s="81">
        <f t="shared" si="201"/>
        <v>0.26071505107327447</v>
      </c>
      <c r="AJ290" s="80">
        <f t="shared" si="202"/>
        <v>2.7018385920000001</v>
      </c>
      <c r="AK290" s="80">
        <f t="shared" si="203"/>
        <v>4.9075840377508078</v>
      </c>
      <c r="AL290" s="78">
        <f t="shared" ca="1" si="211"/>
        <v>1</v>
      </c>
      <c r="AM290" s="80">
        <f t="shared" ca="1" si="212"/>
        <v>4.9075840377508069</v>
      </c>
      <c r="AN290" s="80">
        <f t="shared" si="213"/>
        <v>2.6551086792452829</v>
      </c>
      <c r="AO290" s="80">
        <f t="shared" si="214"/>
        <v>3.5240002967579196</v>
      </c>
      <c r="AP290" s="80">
        <f t="shared" si="215"/>
        <v>5.3124928491853733</v>
      </c>
      <c r="AQ290" s="80">
        <f t="shared" ca="1" si="216"/>
        <v>3.3923092124797933</v>
      </c>
      <c r="AR290" s="80">
        <f t="shared" si="204"/>
        <v>3.5213677202054177</v>
      </c>
      <c r="AS290" s="78">
        <f t="shared" si="205"/>
        <v>0.47019486982239306</v>
      </c>
      <c r="AT290" s="96">
        <f t="shared" ca="1" si="206"/>
        <v>3</v>
      </c>
      <c r="AU290" s="97" t="str">
        <f t="shared" ca="1" si="207"/>
        <v>Clay</v>
      </c>
      <c r="AV290" s="98">
        <f t="shared" si="208"/>
        <v>3</v>
      </c>
      <c r="AW290" s="99" t="str">
        <f t="shared" si="209"/>
        <v>Clay</v>
      </c>
      <c r="AX290" s="78"/>
      <c r="AY290" s="78"/>
      <c r="AZ290" s="78"/>
      <c r="BA290" s="78"/>
      <c r="BB290" s="78"/>
      <c r="BC290" s="78"/>
      <c r="BD290" s="78"/>
      <c r="BE290" s="78"/>
      <c r="BF290" s="78"/>
      <c r="BG290" s="78"/>
      <c r="BH290" s="78"/>
      <c r="BI290" s="78"/>
      <c r="BJ290" s="78"/>
      <c r="BK290" s="78"/>
      <c r="BL290" s="78"/>
      <c r="BM290" s="78"/>
      <c r="BN290" s="78"/>
      <c r="BO290" s="78"/>
      <c r="BP290" s="78"/>
      <c r="BQ290" s="78"/>
    </row>
    <row r="291" spans="1:69">
      <c r="A291" s="25">
        <v>5.56</v>
      </c>
      <c r="C291" s="89">
        <f t="shared" si="176"/>
        <v>-18.241247999999999</v>
      </c>
      <c r="D291" s="84">
        <f t="shared" si="177"/>
        <v>18.241247999999999</v>
      </c>
      <c r="E291" s="90">
        <v>0.24260000000000001</v>
      </c>
      <c r="F291" s="91">
        <f t="shared" si="178"/>
        <v>2.5327440000000001</v>
      </c>
      <c r="G291" s="80">
        <f t="shared" si="179"/>
        <v>2.8225584000000001</v>
      </c>
      <c r="H291" s="81">
        <f t="shared" si="217"/>
        <v>2.753177142857143</v>
      </c>
      <c r="I291" s="14">
        <v>8.9</v>
      </c>
      <c r="J291" s="92">
        <f t="shared" si="180"/>
        <v>9.2915999999999999E-2</v>
      </c>
      <c r="K291" s="14">
        <v>138.80000000000001</v>
      </c>
      <c r="L291" s="78">
        <f t="shared" si="181"/>
        <v>1.4490720000000001</v>
      </c>
      <c r="M291" s="81">
        <f t="shared" si="182"/>
        <v>0.56912693759999988</v>
      </c>
      <c r="N291" s="14">
        <f t="shared" si="210"/>
        <v>115</v>
      </c>
      <c r="O291" s="78">
        <f t="shared" si="183"/>
        <v>0.95126796000000258</v>
      </c>
      <c r="P291" s="78">
        <f t="shared" si="184"/>
        <v>0.38214102239999942</v>
      </c>
      <c r="Q291" s="93">
        <f t="shared" si="185"/>
        <v>0.6175258451999992</v>
      </c>
      <c r="R291" s="80">
        <f t="shared" si="186"/>
        <v>1.6159632413230287</v>
      </c>
      <c r="S291" s="80">
        <f t="shared" si="187"/>
        <v>2369.3639036397167</v>
      </c>
      <c r="T291" s="69">
        <f t="shared" si="188"/>
        <v>168.14204985599977</v>
      </c>
      <c r="U291" s="78">
        <f t="shared" si="189"/>
        <v>1.5288321892180878</v>
      </c>
      <c r="V291" s="69">
        <f t="shared" si="190"/>
        <v>95.399128607208681</v>
      </c>
      <c r="W291" s="80">
        <f t="shared" ca="1" si="191"/>
        <v>1.7768635161471973</v>
      </c>
      <c r="X291" s="80">
        <f t="shared" ca="1" si="192"/>
        <v>25.189092914473466</v>
      </c>
      <c r="Y291" s="94">
        <f t="shared" ca="1" si="193"/>
        <v>2.3457310403727789E-9</v>
      </c>
      <c r="Z291" s="80">
        <f t="shared" ca="1" si="194"/>
        <v>4.8968583070394809</v>
      </c>
      <c r="AA291" s="80">
        <f t="shared" ca="1" si="195"/>
        <v>9.1634441359975529</v>
      </c>
      <c r="AB291" s="80">
        <f t="shared" ca="1" si="196"/>
        <v>5.9524547113471514E-2</v>
      </c>
      <c r="AC291" s="80">
        <f t="shared" si="197"/>
        <v>15.371645144987664</v>
      </c>
      <c r="AD291" s="69">
        <f t="shared" si="198"/>
        <v>220.15181647058793</v>
      </c>
      <c r="AE291" s="69">
        <f t="shared" si="218"/>
        <v>211.98931563025175</v>
      </c>
      <c r="AF291" s="69">
        <f t="shared" si="199"/>
        <v>282.25584000000003</v>
      </c>
      <c r="AG291" s="95">
        <f t="shared" si="219"/>
        <v>275.31771428571426</v>
      </c>
      <c r="AH291" s="93">
        <f t="shared" si="200"/>
        <v>16.313777766692279</v>
      </c>
      <c r="AI291" s="81">
        <f t="shared" si="201"/>
        <v>0.24314584028809605</v>
      </c>
      <c r="AJ291" s="80">
        <f t="shared" si="202"/>
        <v>2.7096560639999998</v>
      </c>
      <c r="AK291" s="80">
        <f t="shared" si="203"/>
        <v>4.8968583070394809</v>
      </c>
      <c r="AL291" s="78">
        <f t="shared" ca="1" si="211"/>
        <v>1</v>
      </c>
      <c r="AM291" s="80">
        <f t="shared" ca="1" si="212"/>
        <v>4.8968583070394809</v>
      </c>
      <c r="AN291" s="80">
        <f t="shared" si="213"/>
        <v>2.6627909433962262</v>
      </c>
      <c r="AO291" s="80">
        <f t="shared" si="214"/>
        <v>3.2919070868471665</v>
      </c>
      <c r="AP291" s="80">
        <f t="shared" si="215"/>
        <v>4.9653435946586741</v>
      </c>
      <c r="AQ291" s="80">
        <f t="shared" ca="1" si="216"/>
        <v>3.3763471744031168</v>
      </c>
      <c r="AR291" s="80">
        <f t="shared" si="204"/>
        <v>3.5055236990723837</v>
      </c>
      <c r="AS291" s="78">
        <f t="shared" si="205"/>
        <v>0.47023435998529522</v>
      </c>
      <c r="AT291" s="96">
        <f t="shared" ca="1" si="206"/>
        <v>3</v>
      </c>
      <c r="AU291" s="97" t="str">
        <f t="shared" ca="1" si="207"/>
        <v>Clay</v>
      </c>
      <c r="AV291" s="98">
        <f t="shared" si="208"/>
        <v>3</v>
      </c>
      <c r="AW291" s="99" t="str">
        <f t="shared" si="209"/>
        <v>Clay</v>
      </c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78"/>
      <c r="BJ291" s="78"/>
      <c r="BK291" s="78"/>
      <c r="BL291" s="78"/>
      <c r="BM291" s="78"/>
      <c r="BN291" s="78"/>
      <c r="BO291" s="78"/>
      <c r="BP291" s="78"/>
      <c r="BQ291" s="78"/>
    </row>
    <row r="292" spans="1:69">
      <c r="A292" s="25">
        <v>5.58</v>
      </c>
      <c r="C292" s="89">
        <f t="shared" si="176"/>
        <v>-18.306864000000001</v>
      </c>
      <c r="D292" s="84">
        <f t="shared" si="177"/>
        <v>18.306864000000001</v>
      </c>
      <c r="E292" s="90">
        <v>0.2407</v>
      </c>
      <c r="F292" s="91">
        <f t="shared" si="178"/>
        <v>2.5129079999999999</v>
      </c>
      <c r="G292" s="80">
        <f t="shared" si="179"/>
        <v>2.8033487999999998</v>
      </c>
      <c r="H292" s="81">
        <f t="shared" si="217"/>
        <v>2.7865254857142858</v>
      </c>
      <c r="I292" s="14">
        <v>8.6999999999999993</v>
      </c>
      <c r="J292" s="92">
        <f t="shared" si="180"/>
        <v>9.0827999999999992E-2</v>
      </c>
      <c r="K292" s="14">
        <v>139.1</v>
      </c>
      <c r="L292" s="78">
        <f t="shared" si="181"/>
        <v>1.4522039999999998</v>
      </c>
      <c r="M292" s="81">
        <f t="shared" si="182"/>
        <v>0.57117415680000005</v>
      </c>
      <c r="N292" s="14">
        <f t="shared" si="210"/>
        <v>115</v>
      </c>
      <c r="O292" s="78">
        <f t="shared" si="183"/>
        <v>0.95504088000000265</v>
      </c>
      <c r="P292" s="78">
        <f t="shared" si="184"/>
        <v>0.38386672319999948</v>
      </c>
      <c r="Q292" s="93">
        <f t="shared" si="185"/>
        <v>0.6099416135999991</v>
      </c>
      <c r="R292" s="80">
        <f t="shared" si="186"/>
        <v>1.5889411004824499</v>
      </c>
      <c r="S292" s="80">
        <f t="shared" si="187"/>
        <v>2394.0634010242984</v>
      </c>
      <c r="T292" s="69">
        <f t="shared" si="188"/>
        <v>168.90135820799978</v>
      </c>
      <c r="U292" s="78">
        <f t="shared" si="189"/>
        <v>1.5259001636977167</v>
      </c>
      <c r="V292" s="69">
        <f t="shared" si="190"/>
        <v>95.216170214737517</v>
      </c>
      <c r="W292" s="80">
        <f t="shared" ca="1" si="191"/>
        <v>1.7687629151868938</v>
      </c>
      <c r="X292" s="80">
        <f t="shared" ca="1" si="192"/>
        <v>25.108532449249282</v>
      </c>
      <c r="Y292" s="94">
        <f t="shared" ca="1" si="193"/>
        <v>2.3200939475826904E-9</v>
      </c>
      <c r="Z292" s="80">
        <f t="shared" ca="1" si="194"/>
        <v>4.8149730317649997</v>
      </c>
      <c r="AA292" s="80">
        <f t="shared" ca="1" si="195"/>
        <v>8.8995527891976476</v>
      </c>
      <c r="AB292" s="80">
        <f t="shared" ca="1" si="196"/>
        <v>5.7178519095904934E-2</v>
      </c>
      <c r="AC292" s="80">
        <f t="shared" si="197"/>
        <v>15.340117987710713</v>
      </c>
      <c r="AD292" s="69">
        <f t="shared" si="198"/>
        <v>217.44799058823497</v>
      </c>
      <c r="AE292" s="69">
        <f t="shared" si="218"/>
        <v>215.46877714285685</v>
      </c>
      <c r="AF292" s="69">
        <f t="shared" si="199"/>
        <v>280.33488</v>
      </c>
      <c r="AG292" s="95">
        <f t="shared" si="219"/>
        <v>278.65254857142855</v>
      </c>
      <c r="AH292" s="93">
        <f t="shared" si="200"/>
        <v>16.34100431312017</v>
      </c>
      <c r="AI292" s="81">
        <f t="shared" si="201"/>
        <v>0.2366133725862907</v>
      </c>
      <c r="AJ292" s="80">
        <f t="shared" si="202"/>
        <v>2.6912148479999995</v>
      </c>
      <c r="AK292" s="80">
        <f t="shared" si="203"/>
        <v>4.8149730317649988</v>
      </c>
      <c r="AL292" s="78">
        <f t="shared" ca="1" si="211"/>
        <v>1</v>
      </c>
      <c r="AM292" s="80">
        <f t="shared" ca="1" si="212"/>
        <v>4.8149730317649997</v>
      </c>
      <c r="AN292" s="80">
        <f t="shared" si="213"/>
        <v>2.6446686792452825</v>
      </c>
      <c r="AO292" s="80">
        <f t="shared" si="214"/>
        <v>3.2399821242365561</v>
      </c>
      <c r="AP292" s="80">
        <f t="shared" si="215"/>
        <v>4.9141162582909956</v>
      </c>
      <c r="AQ292" s="80">
        <f t="shared" ca="1" si="216"/>
        <v>3.3798308558940153</v>
      </c>
      <c r="AR292" s="80">
        <f t="shared" si="204"/>
        <v>3.5046852360074845</v>
      </c>
      <c r="AS292" s="78">
        <f t="shared" si="205"/>
        <v>0.47666832656324987</v>
      </c>
      <c r="AT292" s="96">
        <f t="shared" ca="1" si="206"/>
        <v>3</v>
      </c>
      <c r="AU292" s="97" t="str">
        <f t="shared" ca="1" si="207"/>
        <v>Clay</v>
      </c>
      <c r="AV292" s="98">
        <f t="shared" si="208"/>
        <v>3</v>
      </c>
      <c r="AW292" s="99" t="str">
        <f t="shared" si="209"/>
        <v>Clay</v>
      </c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78"/>
      <c r="BJ292" s="78"/>
      <c r="BK292" s="78"/>
      <c r="BL292" s="78"/>
      <c r="BM292" s="78"/>
      <c r="BN292" s="78"/>
      <c r="BO292" s="78"/>
      <c r="BP292" s="78"/>
      <c r="BQ292" s="78"/>
    </row>
    <row r="293" spans="1:69">
      <c r="A293" s="25">
        <v>5.6</v>
      </c>
      <c r="C293" s="89">
        <f t="shared" si="176"/>
        <v>-18.372479999999999</v>
      </c>
      <c r="D293" s="84">
        <f t="shared" si="177"/>
        <v>18.372479999999999</v>
      </c>
      <c r="E293" s="90">
        <v>0.2351</v>
      </c>
      <c r="F293" s="91">
        <f t="shared" si="178"/>
        <v>2.4544440000000001</v>
      </c>
      <c r="G293" s="80">
        <f t="shared" si="179"/>
        <v>2.7463464000000002</v>
      </c>
      <c r="H293" s="81">
        <f t="shared" si="217"/>
        <v>2.7921630857142858</v>
      </c>
      <c r="I293" s="14">
        <v>8.1</v>
      </c>
      <c r="J293" s="92">
        <f t="shared" si="180"/>
        <v>8.4563999999999986E-2</v>
      </c>
      <c r="K293" s="14">
        <v>139.80000000000001</v>
      </c>
      <c r="L293" s="78">
        <f t="shared" si="181"/>
        <v>1.4595120000000001</v>
      </c>
      <c r="M293" s="81">
        <f t="shared" si="182"/>
        <v>0.573221376</v>
      </c>
      <c r="N293" s="14">
        <f t="shared" si="210"/>
        <v>115</v>
      </c>
      <c r="O293" s="78">
        <f t="shared" si="183"/>
        <v>0.9588138000000026</v>
      </c>
      <c r="P293" s="78">
        <f t="shared" si="184"/>
        <v>0.38559242399999943</v>
      </c>
      <c r="Q293" s="93">
        <f t="shared" si="185"/>
        <v>0.58988575799999921</v>
      </c>
      <c r="R293" s="80">
        <f t="shared" si="186"/>
        <v>1.5298167735785184</v>
      </c>
      <c r="S293" s="80">
        <f t="shared" si="187"/>
        <v>2486.8496398133507</v>
      </c>
      <c r="T293" s="69">
        <f t="shared" si="188"/>
        <v>169.66066655999975</v>
      </c>
      <c r="U293" s="78">
        <f t="shared" si="189"/>
        <v>1.5167179565418545</v>
      </c>
      <c r="V293" s="69">
        <f t="shared" si="190"/>
        <v>94.643200488211718</v>
      </c>
      <c r="W293" s="80">
        <f t="shared" ca="1" si="191"/>
        <v>1.737659912087953</v>
      </c>
      <c r="X293" s="80">
        <f t="shared" ca="1" si="192"/>
        <v>24.92738026381527</v>
      </c>
      <c r="Y293" s="94">
        <f t="shared" ca="1" si="193"/>
        <v>2.2886901073178166E-9</v>
      </c>
      <c r="Z293" s="80">
        <f t="shared" ca="1" si="194"/>
        <v>4.635808404783389</v>
      </c>
      <c r="AA293" s="80">
        <f t="shared" ca="1" si="195"/>
        <v>8.2866586509042932</v>
      </c>
      <c r="AB293" s="80">
        <f t="shared" ca="1" si="196"/>
        <v>5.2520105567199486E-2</v>
      </c>
      <c r="AC293" s="80">
        <f t="shared" si="197"/>
        <v>15.224520826091492</v>
      </c>
      <c r="AD293" s="69">
        <f t="shared" si="198"/>
        <v>210.29795294117616</v>
      </c>
      <c r="AE293" s="69">
        <f t="shared" si="218"/>
        <v>215.6881512605039</v>
      </c>
      <c r="AF293" s="69">
        <f t="shared" si="199"/>
        <v>274.63464000000005</v>
      </c>
      <c r="AG293" s="95">
        <f t="shared" si="219"/>
        <v>279.21630857142861</v>
      </c>
      <c r="AH293" s="93">
        <f t="shared" si="200"/>
        <v>16.457500895140331</v>
      </c>
      <c r="AI293" s="81">
        <f t="shared" si="201"/>
        <v>0.2193092880891252</v>
      </c>
      <c r="AJ293" s="80">
        <f t="shared" si="202"/>
        <v>2.6364925440000002</v>
      </c>
      <c r="AK293" s="80">
        <f t="shared" si="203"/>
        <v>4.635808404783389</v>
      </c>
      <c r="AL293" s="78">
        <f t="shared" ca="1" si="211"/>
        <v>1</v>
      </c>
      <c r="AM293" s="80">
        <f t="shared" ca="1" si="212"/>
        <v>4.635808404783389</v>
      </c>
      <c r="AN293" s="80">
        <f t="shared" si="213"/>
        <v>2.5908928301886793</v>
      </c>
      <c r="AO293" s="80">
        <f t="shared" si="214"/>
        <v>3.0791454421044624</v>
      </c>
      <c r="AP293" s="80">
        <f t="shared" si="215"/>
        <v>4.7307668682518065</v>
      </c>
      <c r="AQ293" s="80">
        <f t="shared" ca="1" si="216"/>
        <v>3.3841509863475734</v>
      </c>
      <c r="AR293" s="80">
        <f t="shared" si="204"/>
        <v>3.5016046362461482</v>
      </c>
      <c r="AS293" s="78">
        <f t="shared" si="205"/>
        <v>0.49581787990887627</v>
      </c>
      <c r="AT293" s="96">
        <f t="shared" ca="1" si="206"/>
        <v>3</v>
      </c>
      <c r="AU293" s="97" t="str">
        <f t="shared" ca="1" si="207"/>
        <v>Clay</v>
      </c>
      <c r="AV293" s="98">
        <f t="shared" si="208"/>
        <v>3</v>
      </c>
      <c r="AW293" s="99" t="str">
        <f t="shared" si="209"/>
        <v>Clay</v>
      </c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78"/>
      <c r="BJ293" s="78"/>
      <c r="BK293" s="78"/>
      <c r="BL293" s="78"/>
      <c r="BM293" s="78"/>
      <c r="BN293" s="78"/>
      <c r="BO293" s="78"/>
      <c r="BP293" s="78"/>
      <c r="BQ293" s="78"/>
    </row>
    <row r="294" spans="1:69">
      <c r="A294" s="25">
        <v>5.62</v>
      </c>
      <c r="C294" s="89">
        <f t="shared" si="176"/>
        <v>-18.438096000000002</v>
      </c>
      <c r="D294" s="84">
        <f t="shared" si="177"/>
        <v>18.438096000000002</v>
      </c>
      <c r="E294" s="90">
        <v>0.2351</v>
      </c>
      <c r="F294" s="91">
        <f t="shared" si="178"/>
        <v>2.4544440000000001</v>
      </c>
      <c r="G294" s="80">
        <f t="shared" si="179"/>
        <v>2.7463464000000002</v>
      </c>
      <c r="H294" s="81">
        <f t="shared" si="217"/>
        <v>2.794937142857143</v>
      </c>
      <c r="I294" s="14">
        <v>8.1</v>
      </c>
      <c r="J294" s="92">
        <f t="shared" si="180"/>
        <v>8.4563999999999986E-2</v>
      </c>
      <c r="K294" s="14">
        <v>139.80000000000001</v>
      </c>
      <c r="L294" s="78">
        <f t="shared" si="181"/>
        <v>1.4595120000000001</v>
      </c>
      <c r="M294" s="81">
        <f t="shared" si="182"/>
        <v>0.57526859520000007</v>
      </c>
      <c r="N294" s="14">
        <f t="shared" si="210"/>
        <v>115</v>
      </c>
      <c r="O294" s="78">
        <f t="shared" si="183"/>
        <v>0.96258672000000267</v>
      </c>
      <c r="P294" s="78">
        <f t="shared" si="184"/>
        <v>0.3873181247999995</v>
      </c>
      <c r="Q294" s="93">
        <f t="shared" si="185"/>
        <v>0.58864069439999922</v>
      </c>
      <c r="R294" s="80">
        <f t="shared" si="186"/>
        <v>1.519786079476547</v>
      </c>
      <c r="S294" s="80">
        <f t="shared" si="187"/>
        <v>2481.6006811409084</v>
      </c>
      <c r="T294" s="69">
        <f t="shared" si="188"/>
        <v>170.41997491199979</v>
      </c>
      <c r="U294" s="78">
        <f t="shared" si="189"/>
        <v>1.5167179565418545</v>
      </c>
      <c r="V294" s="69">
        <f t="shared" si="190"/>
        <v>94.643200488211718</v>
      </c>
      <c r="W294" s="80">
        <f t="shared" ca="1" si="191"/>
        <v>1.7409101601831791</v>
      </c>
      <c r="X294" s="80">
        <f t="shared" ca="1" si="192"/>
        <v>24.895953746201648</v>
      </c>
      <c r="Y294" s="94">
        <f t="shared" ca="1" si="193"/>
        <v>2.2679841840569833E-9</v>
      </c>
      <c r="Z294" s="80">
        <f t="shared" ca="1" si="194"/>
        <v>4.605412362050143</v>
      </c>
      <c r="AA294" s="80">
        <f t="shared" ca="1" si="195"/>
        <v>8.2149488811985965</v>
      </c>
      <c r="AB294" s="80">
        <f t="shared" ca="1" si="196"/>
        <v>5.1594574528786234E-2</v>
      </c>
      <c r="AC294" s="80">
        <f t="shared" si="197"/>
        <v>15.230944222287921</v>
      </c>
      <c r="AD294" s="69">
        <f t="shared" si="198"/>
        <v>209.85407999999973</v>
      </c>
      <c r="AE294" s="69">
        <f t="shared" si="218"/>
        <v>215.57063798319297</v>
      </c>
      <c r="AF294" s="69">
        <f t="shared" si="199"/>
        <v>274.63464000000005</v>
      </c>
      <c r="AG294" s="95">
        <f t="shared" si="219"/>
        <v>279.49371428571436</v>
      </c>
      <c r="AH294" s="93">
        <f t="shared" si="200"/>
        <v>16.44138661003182</v>
      </c>
      <c r="AI294" s="81">
        <f t="shared" si="201"/>
        <v>0.21833215278439791</v>
      </c>
      <c r="AJ294" s="80">
        <f t="shared" si="202"/>
        <v>2.6364925440000002</v>
      </c>
      <c r="AK294" s="80">
        <f t="shared" si="203"/>
        <v>4.6054123620501421</v>
      </c>
      <c r="AL294" s="78">
        <f t="shared" ca="1" si="211"/>
        <v>1</v>
      </c>
      <c r="AM294" s="80">
        <f t="shared" ca="1" si="212"/>
        <v>4.605412362050143</v>
      </c>
      <c r="AN294" s="80">
        <f t="shared" si="213"/>
        <v>2.5908928301886793</v>
      </c>
      <c r="AO294" s="80">
        <f t="shared" si="214"/>
        <v>3.0791454421044624</v>
      </c>
      <c r="AP294" s="80">
        <f t="shared" si="215"/>
        <v>4.740773151683757</v>
      </c>
      <c r="AQ294" s="80">
        <f t="shared" ca="1" si="216"/>
        <v>3.3870319869069778</v>
      </c>
      <c r="AR294" s="80">
        <f t="shared" si="204"/>
        <v>3.5016046362461482</v>
      </c>
      <c r="AS294" s="78">
        <f t="shared" si="205"/>
        <v>0.4957189102962577</v>
      </c>
      <c r="AT294" s="96">
        <f t="shared" ca="1" si="206"/>
        <v>3</v>
      </c>
      <c r="AU294" s="97" t="str">
        <f t="shared" ca="1" si="207"/>
        <v>Clay</v>
      </c>
      <c r="AV294" s="98">
        <f t="shared" si="208"/>
        <v>3</v>
      </c>
      <c r="AW294" s="99" t="str">
        <f t="shared" si="209"/>
        <v>Clay</v>
      </c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78"/>
      <c r="BJ294" s="78"/>
      <c r="BK294" s="78"/>
      <c r="BL294" s="78"/>
      <c r="BM294" s="78"/>
      <c r="BN294" s="78"/>
      <c r="BO294" s="78"/>
      <c r="BP294" s="78"/>
      <c r="BQ294" s="78"/>
    </row>
    <row r="295" spans="1:69">
      <c r="A295" s="25">
        <v>5.64</v>
      </c>
      <c r="C295" s="89">
        <f t="shared" si="176"/>
        <v>-18.503712</v>
      </c>
      <c r="D295" s="84">
        <f t="shared" si="177"/>
        <v>18.503712</v>
      </c>
      <c r="E295" s="90">
        <v>0.23880000000000001</v>
      </c>
      <c r="F295" s="91">
        <f t="shared" si="178"/>
        <v>2.4930720000000002</v>
      </c>
      <c r="G295" s="80">
        <f t="shared" si="179"/>
        <v>2.7860184000000001</v>
      </c>
      <c r="H295" s="81">
        <f t="shared" si="217"/>
        <v>2.7983674285714284</v>
      </c>
      <c r="I295" s="14">
        <v>7</v>
      </c>
      <c r="J295" s="92">
        <f t="shared" si="180"/>
        <v>7.3079999999999992E-2</v>
      </c>
      <c r="K295" s="14">
        <v>140.30000000000001</v>
      </c>
      <c r="L295" s="78">
        <f t="shared" si="181"/>
        <v>1.4647320000000001</v>
      </c>
      <c r="M295" s="81">
        <f t="shared" si="182"/>
        <v>0.57731581440000002</v>
      </c>
      <c r="N295" s="14">
        <f t="shared" si="210"/>
        <v>115</v>
      </c>
      <c r="O295" s="78">
        <f t="shared" si="183"/>
        <v>0.96635964000000263</v>
      </c>
      <c r="P295" s="78">
        <f t="shared" si="184"/>
        <v>0.38904382559999945</v>
      </c>
      <c r="Q295" s="93">
        <f t="shared" si="185"/>
        <v>0.60048739079999924</v>
      </c>
      <c r="R295" s="80">
        <f t="shared" si="186"/>
        <v>1.5434954914755499</v>
      </c>
      <c r="S295" s="80">
        <f t="shared" si="187"/>
        <v>2929.3582536462823</v>
      </c>
      <c r="T295" s="69">
        <f t="shared" si="188"/>
        <v>171.17928326399976</v>
      </c>
      <c r="U295" s="78">
        <f t="shared" si="189"/>
        <v>1.5001640521803696</v>
      </c>
      <c r="V295" s="69">
        <f t="shared" si="190"/>
        <v>93.610236856055067</v>
      </c>
      <c r="W295" s="80">
        <f t="shared" ca="1" si="191"/>
        <v>1.714779644400916</v>
      </c>
      <c r="X295" s="80">
        <f t="shared" ca="1" si="192"/>
        <v>24.969905679126978</v>
      </c>
      <c r="Y295" s="94">
        <f t="shared" ca="1" si="193"/>
        <v>2.6174272801920296E-9</v>
      </c>
      <c r="Z295" s="80">
        <f t="shared" ca="1" si="194"/>
        <v>4.6772590650774237</v>
      </c>
      <c r="AA295" s="80">
        <f t="shared" ca="1" si="195"/>
        <v>8.5110154305575332</v>
      </c>
      <c r="AB295" s="80">
        <f t="shared" ca="1" si="196"/>
        <v>6.1690054070981354E-2</v>
      </c>
      <c r="AC295" s="80">
        <f t="shared" si="197"/>
        <v>14.726660103113971</v>
      </c>
      <c r="AD295" s="69">
        <f t="shared" si="198"/>
        <v>214.07750117647029</v>
      </c>
      <c r="AE295" s="69">
        <f t="shared" si="218"/>
        <v>215.53032806722655</v>
      </c>
      <c r="AF295" s="69">
        <f t="shared" si="199"/>
        <v>278.60183999999998</v>
      </c>
      <c r="AG295" s="95">
        <f t="shared" si="219"/>
        <v>279.83674285714289</v>
      </c>
      <c r="AH295" s="93">
        <f t="shared" si="200"/>
        <v>17.109450207104764</v>
      </c>
      <c r="AI295" s="81">
        <f t="shared" si="201"/>
        <v>0.18784516085634567</v>
      </c>
      <c r="AJ295" s="80">
        <f t="shared" si="202"/>
        <v>2.6745776640000001</v>
      </c>
      <c r="AK295" s="80">
        <f t="shared" si="203"/>
        <v>4.6772590650774237</v>
      </c>
      <c r="AL295" s="78">
        <f t="shared" ca="1" si="211"/>
        <v>1</v>
      </c>
      <c r="AM295" s="80">
        <f t="shared" ca="1" si="212"/>
        <v>4.6772590650774237</v>
      </c>
      <c r="AN295" s="80">
        <f t="shared" si="213"/>
        <v>2.6283192452830186</v>
      </c>
      <c r="AO295" s="80">
        <f t="shared" si="214"/>
        <v>2.6230982537660195</v>
      </c>
      <c r="AP295" s="80">
        <f t="shared" si="215"/>
        <v>4.0161376191215155</v>
      </c>
      <c r="AQ295" s="80">
        <f t="shared" ca="1" si="216"/>
        <v>3.3416052694656075</v>
      </c>
      <c r="AR295" s="80">
        <f t="shared" si="204"/>
        <v>3.4626834620188554</v>
      </c>
      <c r="AS295" s="78">
        <f t="shared" si="205"/>
        <v>0.48768274860501937</v>
      </c>
      <c r="AT295" s="96">
        <f t="shared" ca="1" si="206"/>
        <v>3</v>
      </c>
      <c r="AU295" s="97" t="str">
        <f t="shared" ca="1" si="207"/>
        <v>Clay</v>
      </c>
      <c r="AV295" s="98">
        <f t="shared" si="208"/>
        <v>3</v>
      </c>
      <c r="AW295" s="99" t="str">
        <f t="shared" si="209"/>
        <v>Clay</v>
      </c>
      <c r="AX295" s="78"/>
      <c r="AY295" s="78"/>
      <c r="AZ295" s="78"/>
      <c r="BA295" s="78"/>
      <c r="BB295" s="78"/>
      <c r="BC295" s="78"/>
      <c r="BD295" s="78"/>
      <c r="BE295" s="78"/>
      <c r="BF295" s="78"/>
      <c r="BG295" s="78"/>
      <c r="BH295" s="78"/>
      <c r="BI295" s="78"/>
      <c r="BJ295" s="78"/>
      <c r="BK295" s="78"/>
      <c r="BL295" s="78"/>
      <c r="BM295" s="78"/>
      <c r="BN295" s="78"/>
      <c r="BO295" s="78"/>
      <c r="BP295" s="78"/>
      <c r="BQ295" s="78"/>
    </row>
    <row r="296" spans="1:69">
      <c r="A296" s="25">
        <v>5.66</v>
      </c>
      <c r="C296" s="89">
        <f t="shared" si="176"/>
        <v>-18.569328000000002</v>
      </c>
      <c r="D296" s="84">
        <f t="shared" si="177"/>
        <v>18.569328000000002</v>
      </c>
      <c r="E296" s="90">
        <v>0.24260000000000001</v>
      </c>
      <c r="F296" s="91">
        <f t="shared" si="178"/>
        <v>2.5327440000000001</v>
      </c>
      <c r="G296" s="80">
        <f t="shared" si="179"/>
        <v>2.8261080000000001</v>
      </c>
      <c r="H296" s="81">
        <f t="shared" si="217"/>
        <v>2.8104181714285716</v>
      </c>
      <c r="I296" s="14">
        <v>6.9</v>
      </c>
      <c r="J296" s="92">
        <f t="shared" si="180"/>
        <v>7.2036000000000003E-2</v>
      </c>
      <c r="K296" s="14">
        <v>140.5</v>
      </c>
      <c r="L296" s="78">
        <f t="shared" si="181"/>
        <v>1.46682</v>
      </c>
      <c r="M296" s="81">
        <f t="shared" si="182"/>
        <v>0.57936303360000008</v>
      </c>
      <c r="N296" s="14">
        <f t="shared" si="210"/>
        <v>115</v>
      </c>
      <c r="O296" s="78">
        <f t="shared" si="183"/>
        <v>0.9701325600000027</v>
      </c>
      <c r="P296" s="78">
        <f t="shared" si="184"/>
        <v>0.39076952639999951</v>
      </c>
      <c r="Q296" s="93">
        <f t="shared" si="185"/>
        <v>0.61247189519999912</v>
      </c>
      <c r="R296" s="80">
        <f t="shared" si="186"/>
        <v>1.5673481523558228</v>
      </c>
      <c r="S296" s="80">
        <f t="shared" si="187"/>
        <v>3031.1240458202224</v>
      </c>
      <c r="T296" s="69">
        <f t="shared" si="188"/>
        <v>171.93859161599977</v>
      </c>
      <c r="U296" s="78">
        <f t="shared" si="189"/>
        <v>1.4990352655429349</v>
      </c>
      <c r="V296" s="69">
        <f t="shared" si="190"/>
        <v>93.539800569879134</v>
      </c>
      <c r="W296" s="80">
        <f t="shared" ca="1" si="191"/>
        <v>1.7241062042113851</v>
      </c>
      <c r="X296" s="80">
        <f t="shared" ca="1" si="192"/>
        <v>25.043166900341124</v>
      </c>
      <c r="Y296" s="94">
        <f t="shared" ca="1" si="193"/>
        <v>2.7327126340312371E-9</v>
      </c>
      <c r="Z296" s="80">
        <f t="shared" ca="1" si="194"/>
        <v>4.7495398556237047</v>
      </c>
      <c r="AA296" s="80">
        <f t="shared" ca="1" si="195"/>
        <v>8.8150293233387291</v>
      </c>
      <c r="AB296" s="80">
        <f t="shared" ca="1" si="196"/>
        <v>6.6707839388059131E-2</v>
      </c>
      <c r="AC296" s="80">
        <f t="shared" si="197"/>
        <v>14.622841551309106</v>
      </c>
      <c r="AD296" s="69">
        <f t="shared" si="198"/>
        <v>218.35005176470554</v>
      </c>
      <c r="AE296" s="69">
        <f t="shared" si="218"/>
        <v>216.5041895798316</v>
      </c>
      <c r="AF296" s="69">
        <f t="shared" si="199"/>
        <v>282.61080000000004</v>
      </c>
      <c r="AG296" s="95">
        <f t="shared" si="219"/>
        <v>281.04181714285721</v>
      </c>
      <c r="AH296" s="93">
        <f t="shared" si="200"/>
        <v>17.264170676064815</v>
      </c>
      <c r="AI296" s="81">
        <f t="shared" si="201"/>
        <v>0.18434395502545536</v>
      </c>
      <c r="AJ296" s="80">
        <f t="shared" si="202"/>
        <v>2.7130636799999999</v>
      </c>
      <c r="AK296" s="80">
        <f t="shared" si="203"/>
        <v>4.7495398556237047</v>
      </c>
      <c r="AL296" s="78">
        <f t="shared" ca="1" si="211"/>
        <v>1</v>
      </c>
      <c r="AM296" s="80">
        <f t="shared" ca="1" si="212"/>
        <v>4.7495398556237047</v>
      </c>
      <c r="AN296" s="80">
        <f t="shared" si="213"/>
        <v>2.6661396226415093</v>
      </c>
      <c r="AO296" s="80">
        <f t="shared" si="214"/>
        <v>2.5489471739933505</v>
      </c>
      <c r="AP296" s="80">
        <f t="shared" si="215"/>
        <v>3.8813013603240409</v>
      </c>
      <c r="AQ296" s="80">
        <f t="shared" ca="1" si="216"/>
        <v>3.3279415175602298</v>
      </c>
      <c r="AR296" s="80">
        <f t="shared" si="204"/>
        <v>3.4513328657128506</v>
      </c>
      <c r="AS296" s="78">
        <f t="shared" si="205"/>
        <v>0.47816202050604789</v>
      </c>
      <c r="AT296" s="96">
        <f t="shared" ca="1" si="206"/>
        <v>3</v>
      </c>
      <c r="AU296" s="97" t="str">
        <f t="shared" ca="1" si="207"/>
        <v>Clay</v>
      </c>
      <c r="AV296" s="98">
        <f t="shared" si="208"/>
        <v>3</v>
      </c>
      <c r="AW296" s="99" t="str">
        <f t="shared" si="209"/>
        <v>Clay</v>
      </c>
      <c r="AX296" s="78"/>
      <c r="AY296" s="78"/>
      <c r="AZ296" s="78"/>
      <c r="BA296" s="78"/>
      <c r="BB296" s="78"/>
      <c r="BC296" s="78"/>
      <c r="BD296" s="78"/>
      <c r="BE296" s="78"/>
      <c r="BF296" s="78"/>
      <c r="BG296" s="78"/>
      <c r="BH296" s="78"/>
      <c r="BI296" s="78"/>
      <c r="BJ296" s="78"/>
      <c r="BK296" s="78"/>
      <c r="BL296" s="78"/>
      <c r="BM296" s="78"/>
      <c r="BN296" s="78"/>
      <c r="BO296" s="78"/>
      <c r="BP296" s="78"/>
      <c r="BQ296" s="78"/>
    </row>
    <row r="297" spans="1:69">
      <c r="A297" s="25">
        <v>5.68</v>
      </c>
      <c r="C297" s="89">
        <f t="shared" si="176"/>
        <v>-18.634944000000001</v>
      </c>
      <c r="D297" s="84">
        <f t="shared" si="177"/>
        <v>18.634944000000001</v>
      </c>
      <c r="E297" s="90">
        <v>0.2432</v>
      </c>
      <c r="F297" s="91">
        <f t="shared" si="178"/>
        <v>2.5390079999999999</v>
      </c>
      <c r="G297" s="80">
        <f t="shared" si="179"/>
        <v>2.8338335999999997</v>
      </c>
      <c r="H297" s="81">
        <f t="shared" si="217"/>
        <v>2.8289118857142861</v>
      </c>
      <c r="I297" s="14">
        <v>7.1</v>
      </c>
      <c r="J297" s="92">
        <f t="shared" si="180"/>
        <v>7.4123999999999995E-2</v>
      </c>
      <c r="K297" s="14">
        <v>141.19999999999999</v>
      </c>
      <c r="L297" s="78">
        <f t="shared" si="181"/>
        <v>1.4741279999999999</v>
      </c>
      <c r="M297" s="81">
        <f t="shared" si="182"/>
        <v>0.58141025280000003</v>
      </c>
      <c r="N297" s="14">
        <f t="shared" si="210"/>
        <v>115</v>
      </c>
      <c r="O297" s="78">
        <f t="shared" si="183"/>
        <v>0.97390548000000265</v>
      </c>
      <c r="P297" s="78">
        <f t="shared" si="184"/>
        <v>0.39249522719999946</v>
      </c>
      <c r="Q297" s="93">
        <f t="shared" si="185"/>
        <v>0.61377627959999903</v>
      </c>
      <c r="R297" s="80">
        <f t="shared" si="186"/>
        <v>1.5637802374785155</v>
      </c>
      <c r="S297" s="80">
        <f t="shared" si="187"/>
        <v>2952.0138273862199</v>
      </c>
      <c r="T297" s="69">
        <f t="shared" si="188"/>
        <v>172.69789996799975</v>
      </c>
      <c r="U297" s="78">
        <f t="shared" si="189"/>
        <v>1.5024924683760161</v>
      </c>
      <c r="V297" s="69">
        <f t="shared" si="190"/>
        <v>93.755530026663408</v>
      </c>
      <c r="W297" s="80">
        <f t="shared" ca="1" si="191"/>
        <v>1.7367840158399912</v>
      </c>
      <c r="X297" s="80">
        <f t="shared" ca="1" si="192"/>
        <v>25.032279585335512</v>
      </c>
      <c r="Y297" s="94">
        <f t="shared" ca="1" si="193"/>
        <v>2.6723032934471085E-9</v>
      </c>
      <c r="Z297" s="80">
        <f t="shared" ca="1" si="194"/>
        <v>4.7387279923591379</v>
      </c>
      <c r="AA297" s="80">
        <f t="shared" ca="1" si="195"/>
        <v>8.8136934460198919</v>
      </c>
      <c r="AB297" s="80">
        <f t="shared" ca="1" si="196"/>
        <v>6.5223310218181355E-2</v>
      </c>
      <c r="AC297" s="80">
        <f t="shared" si="197"/>
        <v>14.703238808104071</v>
      </c>
      <c r="AD297" s="69">
        <f t="shared" si="198"/>
        <v>218.81507294117614</v>
      </c>
      <c r="AE297" s="69">
        <f t="shared" si="218"/>
        <v>218.23604773109213</v>
      </c>
      <c r="AF297" s="69">
        <f t="shared" si="199"/>
        <v>283.38335999999998</v>
      </c>
      <c r="AG297" s="95">
        <f t="shared" si="219"/>
        <v>282.89118857142859</v>
      </c>
      <c r="AH297" s="93">
        <f t="shared" si="200"/>
        <v>17.160938682220515</v>
      </c>
      <c r="AI297" s="81">
        <f t="shared" si="201"/>
        <v>0.18885325186955573</v>
      </c>
      <c r="AJ297" s="80">
        <f t="shared" si="202"/>
        <v>2.7204802559999997</v>
      </c>
      <c r="AK297" s="80">
        <f t="shared" si="203"/>
        <v>4.7387279923591379</v>
      </c>
      <c r="AL297" s="78">
        <f t="shared" ca="1" si="211"/>
        <v>1</v>
      </c>
      <c r="AM297" s="80">
        <f t="shared" ca="1" si="212"/>
        <v>4.7387279923591379</v>
      </c>
      <c r="AN297" s="80">
        <f t="shared" si="213"/>
        <v>2.6734279245283017</v>
      </c>
      <c r="AO297" s="80">
        <f t="shared" si="214"/>
        <v>2.6156793398172709</v>
      </c>
      <c r="AP297" s="80">
        <f t="shared" si="215"/>
        <v>3.9853153034752822</v>
      </c>
      <c r="AQ297" s="80">
        <f t="shared" ca="1" si="216"/>
        <v>3.335027807880357</v>
      </c>
      <c r="AR297" s="80">
        <f t="shared" si="204"/>
        <v>3.455591879350655</v>
      </c>
      <c r="AS297" s="78">
        <f t="shared" si="205"/>
        <v>0.47997432674978929</v>
      </c>
      <c r="AT297" s="96">
        <f t="shared" ca="1" si="206"/>
        <v>3</v>
      </c>
      <c r="AU297" s="97" t="str">
        <f t="shared" ca="1" si="207"/>
        <v>Clay</v>
      </c>
      <c r="AV297" s="98">
        <f t="shared" si="208"/>
        <v>3</v>
      </c>
      <c r="AW297" s="99" t="str">
        <f t="shared" si="209"/>
        <v>Clay</v>
      </c>
      <c r="AX297" s="78"/>
      <c r="AY297" s="78"/>
      <c r="AZ297" s="78"/>
      <c r="BA297" s="78"/>
      <c r="BB297" s="78"/>
      <c r="BC297" s="78"/>
      <c r="BD297" s="78"/>
      <c r="BE297" s="78"/>
      <c r="BF297" s="78"/>
      <c r="BG297" s="78"/>
      <c r="BH297" s="78"/>
      <c r="BI297" s="78"/>
      <c r="BJ297" s="78"/>
      <c r="BK297" s="78"/>
      <c r="BL297" s="78"/>
      <c r="BM297" s="78"/>
      <c r="BN297" s="78"/>
      <c r="BO297" s="78"/>
      <c r="BP297" s="78"/>
      <c r="BQ297" s="78"/>
    </row>
    <row r="298" spans="1:69">
      <c r="A298" s="25">
        <v>5.7</v>
      </c>
      <c r="C298" s="89">
        <f t="shared" si="176"/>
        <v>-18.700560000000003</v>
      </c>
      <c r="D298" s="84">
        <f t="shared" si="177"/>
        <v>18.700560000000003</v>
      </c>
      <c r="E298" s="90">
        <v>0.24440000000000001</v>
      </c>
      <c r="F298" s="91">
        <f t="shared" si="178"/>
        <v>2.551536</v>
      </c>
      <c r="G298" s="80">
        <f t="shared" si="179"/>
        <v>2.8465704000000001</v>
      </c>
      <c r="H298" s="81">
        <f t="shared" si="217"/>
        <v>2.8427821714285715</v>
      </c>
      <c r="I298" s="14">
        <v>6.8</v>
      </c>
      <c r="J298" s="92">
        <f t="shared" si="180"/>
        <v>7.0992E-2</v>
      </c>
      <c r="K298" s="14">
        <v>141.30000000000001</v>
      </c>
      <c r="L298" s="78">
        <f t="shared" si="181"/>
        <v>1.4751720000000001</v>
      </c>
      <c r="M298" s="81">
        <f t="shared" si="182"/>
        <v>0.58345747200000009</v>
      </c>
      <c r="N298" s="14">
        <f t="shared" si="210"/>
        <v>115</v>
      </c>
      <c r="O298" s="78">
        <f t="shared" si="183"/>
        <v>0.97767840000000272</v>
      </c>
      <c r="P298" s="78">
        <f t="shared" si="184"/>
        <v>0.39422092799999953</v>
      </c>
      <c r="Q298" s="93">
        <f t="shared" si="185"/>
        <v>0.61673435999999915</v>
      </c>
      <c r="R298" s="80">
        <f t="shared" si="186"/>
        <v>1.5644384054618223</v>
      </c>
      <c r="S298" s="80">
        <f t="shared" si="187"/>
        <v>3097.1045619058937</v>
      </c>
      <c r="T298" s="69">
        <f t="shared" si="188"/>
        <v>173.45720831999981</v>
      </c>
      <c r="U298" s="78">
        <f t="shared" si="189"/>
        <v>1.4976054031889514</v>
      </c>
      <c r="V298" s="69">
        <f t="shared" si="190"/>
        <v>93.450577158990569</v>
      </c>
      <c r="W298" s="80">
        <f t="shared" ca="1" si="191"/>
        <v>1.731645039057816</v>
      </c>
      <c r="X298" s="80">
        <f t="shared" ca="1" si="192"/>
        <v>25.03428981950502</v>
      </c>
      <c r="Y298" s="94">
        <f t="shared" ca="1" si="193"/>
        <v>2.7708709845593378E-9</v>
      </c>
      <c r="Z298" s="80">
        <f t="shared" ca="1" si="194"/>
        <v>4.7407224407934008</v>
      </c>
      <c r="AA298" s="80">
        <f t="shared" ca="1" si="195"/>
        <v>8.8598982438192468</v>
      </c>
      <c r="AB298" s="80">
        <f t="shared" ca="1" si="196"/>
        <v>6.7983604532160874E-2</v>
      </c>
      <c r="AC298" s="80">
        <f t="shared" si="197"/>
        <v>14.557376444709334</v>
      </c>
      <c r="AD298" s="69">
        <f t="shared" si="198"/>
        <v>219.8696470588232</v>
      </c>
      <c r="AE298" s="69">
        <f t="shared" si="218"/>
        <v>219.42397310924341</v>
      </c>
      <c r="AF298" s="69">
        <f t="shared" si="199"/>
        <v>284.65703999999999</v>
      </c>
      <c r="AG298" s="95">
        <f t="shared" si="219"/>
        <v>284.27821714285716</v>
      </c>
      <c r="AH298" s="93">
        <f t="shared" si="200"/>
        <v>17.340358387066722</v>
      </c>
      <c r="AI298" s="81">
        <f t="shared" si="201"/>
        <v>0.18008176369571147</v>
      </c>
      <c r="AJ298" s="80">
        <f t="shared" si="202"/>
        <v>2.7327075839999999</v>
      </c>
      <c r="AK298" s="80">
        <f t="shared" si="203"/>
        <v>4.7407224407934008</v>
      </c>
      <c r="AL298" s="78">
        <f t="shared" ca="1" si="211"/>
        <v>1</v>
      </c>
      <c r="AM298" s="80">
        <f t="shared" ca="1" si="212"/>
        <v>4.7407224407934008</v>
      </c>
      <c r="AN298" s="80">
        <f t="shared" si="213"/>
        <v>2.6854437735849057</v>
      </c>
      <c r="AO298" s="80">
        <f t="shared" si="214"/>
        <v>2.4939485072984668</v>
      </c>
      <c r="AP298" s="80">
        <f t="shared" si="215"/>
        <v>3.7986143661592058</v>
      </c>
      <c r="AQ298" s="80">
        <f t="shared" ca="1" si="216"/>
        <v>3.3235456487501858</v>
      </c>
      <c r="AR298" s="80">
        <f t="shared" si="204"/>
        <v>3.4441121397089121</v>
      </c>
      <c r="AS298" s="78">
        <f t="shared" si="205"/>
        <v>0.4771353978721089</v>
      </c>
      <c r="AT298" s="96">
        <f t="shared" ca="1" si="206"/>
        <v>3</v>
      </c>
      <c r="AU298" s="97" t="str">
        <f t="shared" ca="1" si="207"/>
        <v>Clay</v>
      </c>
      <c r="AV298" s="98">
        <f t="shared" si="208"/>
        <v>3</v>
      </c>
      <c r="AW298" s="99" t="str">
        <f t="shared" si="209"/>
        <v>Clay</v>
      </c>
      <c r="AX298" s="78"/>
      <c r="AY298" s="78"/>
      <c r="AZ298" s="78"/>
      <c r="BA298" s="78"/>
      <c r="BB298" s="78"/>
      <c r="BC298" s="78"/>
      <c r="BD298" s="78"/>
      <c r="BE298" s="78"/>
      <c r="BF298" s="78"/>
      <c r="BG298" s="78"/>
      <c r="BH298" s="78"/>
      <c r="BI298" s="78"/>
      <c r="BJ298" s="78"/>
      <c r="BK298" s="78"/>
      <c r="BL298" s="78"/>
      <c r="BM298" s="78"/>
      <c r="BN298" s="78"/>
      <c r="BO298" s="78"/>
      <c r="BP298" s="78"/>
      <c r="BQ298" s="78"/>
    </row>
    <row r="299" spans="1:69">
      <c r="A299" s="25">
        <v>5.72</v>
      </c>
      <c r="C299" s="89">
        <f t="shared" si="176"/>
        <v>-18.766176000000002</v>
      </c>
      <c r="D299" s="84">
        <f t="shared" si="177"/>
        <v>18.766176000000002</v>
      </c>
      <c r="E299" s="90">
        <v>0.2482</v>
      </c>
      <c r="F299" s="91">
        <f t="shared" si="178"/>
        <v>2.591208</v>
      </c>
      <c r="G299" s="80">
        <f t="shared" si="179"/>
        <v>2.8877039999999998</v>
      </c>
      <c r="H299" s="81">
        <f t="shared" si="217"/>
        <v>2.8472862857142855</v>
      </c>
      <c r="I299" s="14">
        <v>6.5</v>
      </c>
      <c r="J299" s="92">
        <f t="shared" si="180"/>
        <v>6.7860000000000004E-2</v>
      </c>
      <c r="K299" s="14">
        <v>142</v>
      </c>
      <c r="L299" s="78">
        <f t="shared" si="181"/>
        <v>1.48248</v>
      </c>
      <c r="M299" s="81">
        <f t="shared" si="182"/>
        <v>0.58550469120000004</v>
      </c>
      <c r="N299" s="14">
        <f t="shared" si="210"/>
        <v>115</v>
      </c>
      <c r="O299" s="78">
        <f t="shared" si="183"/>
        <v>0.98145132000000268</v>
      </c>
      <c r="P299" s="78">
        <f t="shared" si="184"/>
        <v>0.39594662879999948</v>
      </c>
      <c r="Q299" s="93">
        <f t="shared" si="185"/>
        <v>0.62906338439999909</v>
      </c>
      <c r="R299" s="80">
        <f t="shared" si="186"/>
        <v>1.5887580260665675</v>
      </c>
      <c r="S299" s="80">
        <f t="shared" si="187"/>
        <v>3304.8190565350756</v>
      </c>
      <c r="T299" s="69">
        <f t="shared" si="188"/>
        <v>174.21651667199978</v>
      </c>
      <c r="U299" s="78">
        <f t="shared" si="189"/>
        <v>1.4928753701376976</v>
      </c>
      <c r="V299" s="69">
        <f t="shared" si="190"/>
        <v>93.15542309659233</v>
      </c>
      <c r="W299" s="80">
        <f t="shared" ca="1" si="191"/>
        <v>1.7330855350956051</v>
      </c>
      <c r="X299" s="80">
        <f t="shared" ca="1" si="192"/>
        <v>25.107981994180577</v>
      </c>
      <c r="Y299" s="94">
        <f t="shared" ca="1" si="193"/>
        <v>2.9591174779989516E-9</v>
      </c>
      <c r="Z299" s="80">
        <f t="shared" ca="1" si="194"/>
        <v>4.8144182608077797</v>
      </c>
      <c r="AA299" s="80">
        <f t="shared" ca="1" si="195"/>
        <v>9.1774977123057546</v>
      </c>
      <c r="AB299" s="80">
        <f t="shared" ca="1" si="196"/>
        <v>7.5204813834773593E-2</v>
      </c>
      <c r="AC299" s="80">
        <f t="shared" si="197"/>
        <v>14.360033716303406</v>
      </c>
      <c r="AD299" s="69">
        <f t="shared" si="198"/>
        <v>224.26502117647024</v>
      </c>
      <c r="AE299" s="69">
        <f t="shared" si="218"/>
        <v>219.50999596638624</v>
      </c>
      <c r="AF299" s="69">
        <f t="shared" si="199"/>
        <v>288.7704</v>
      </c>
      <c r="AG299" s="95">
        <f t="shared" si="219"/>
        <v>284.7286285714286</v>
      </c>
      <c r="AH299" s="93">
        <f t="shared" si="200"/>
        <v>17.607145016768527</v>
      </c>
      <c r="AI299" s="81">
        <f t="shared" si="201"/>
        <v>0.17138673514070363</v>
      </c>
      <c r="AJ299" s="80">
        <f t="shared" si="202"/>
        <v>2.7721958399999997</v>
      </c>
      <c r="AK299" s="80">
        <f t="shared" si="203"/>
        <v>4.8144182608077797</v>
      </c>
      <c r="AL299" s="78">
        <f t="shared" ca="1" si="211"/>
        <v>1</v>
      </c>
      <c r="AM299" s="80">
        <f t="shared" ca="1" si="212"/>
        <v>4.8144182608077797</v>
      </c>
      <c r="AN299" s="80">
        <f t="shared" si="213"/>
        <v>2.7242490566037731</v>
      </c>
      <c r="AO299" s="80">
        <f t="shared" si="214"/>
        <v>2.3499638467100508</v>
      </c>
      <c r="AP299" s="80">
        <f t="shared" si="215"/>
        <v>3.5598638476406026</v>
      </c>
      <c r="AQ299" s="80">
        <f t="shared" ca="1" si="216"/>
        <v>3.3027092237707607</v>
      </c>
      <c r="AR299" s="80">
        <f t="shared" si="204"/>
        <v>3.4265438287717842</v>
      </c>
      <c r="AS299" s="78">
        <f t="shared" si="205"/>
        <v>0.47054376275027787</v>
      </c>
      <c r="AT299" s="96">
        <f t="shared" ca="1" si="206"/>
        <v>3</v>
      </c>
      <c r="AU299" s="97" t="str">
        <f t="shared" ca="1" si="207"/>
        <v>Clay</v>
      </c>
      <c r="AV299" s="98">
        <f t="shared" si="208"/>
        <v>3</v>
      </c>
      <c r="AW299" s="99" t="str">
        <f t="shared" si="209"/>
        <v>Clay</v>
      </c>
      <c r="AX299" s="78"/>
      <c r="AY299" s="78"/>
      <c r="AZ299" s="78"/>
      <c r="BA299" s="78"/>
      <c r="BB299" s="78"/>
      <c r="BC299" s="78"/>
      <c r="BD299" s="78"/>
      <c r="BE299" s="78"/>
      <c r="BF299" s="78"/>
      <c r="BG299" s="78"/>
      <c r="BH299" s="78"/>
      <c r="BI299" s="78"/>
      <c r="BJ299" s="78"/>
      <c r="BK299" s="78"/>
      <c r="BL299" s="78"/>
      <c r="BM299" s="78"/>
      <c r="BN299" s="78"/>
      <c r="BO299" s="78"/>
      <c r="BP299" s="78"/>
      <c r="BQ299" s="78"/>
    </row>
    <row r="300" spans="1:69">
      <c r="A300" s="25">
        <v>5.74</v>
      </c>
      <c r="C300" s="89">
        <f t="shared" si="176"/>
        <v>-18.831792</v>
      </c>
      <c r="D300" s="84">
        <f t="shared" si="177"/>
        <v>18.831792</v>
      </c>
      <c r="E300" s="90">
        <v>0.24690000000000001</v>
      </c>
      <c r="F300" s="91">
        <f t="shared" si="178"/>
        <v>2.577636</v>
      </c>
      <c r="G300" s="80">
        <f t="shared" si="179"/>
        <v>2.8758024</v>
      </c>
      <c r="H300" s="81">
        <f t="shared" si="217"/>
        <v>2.8573683428571424</v>
      </c>
      <c r="I300" s="14">
        <v>6.4</v>
      </c>
      <c r="J300" s="92">
        <f t="shared" si="180"/>
        <v>6.6816E-2</v>
      </c>
      <c r="K300" s="14">
        <v>142.80000000000001</v>
      </c>
      <c r="L300" s="78">
        <f t="shared" si="181"/>
        <v>1.4908320000000002</v>
      </c>
      <c r="M300" s="81">
        <f t="shared" si="182"/>
        <v>0.58755191039999999</v>
      </c>
      <c r="N300" s="14">
        <f t="shared" si="210"/>
        <v>115</v>
      </c>
      <c r="O300" s="78">
        <f t="shared" si="183"/>
        <v>0.98522424000000264</v>
      </c>
      <c r="P300" s="78">
        <f t="shared" si="184"/>
        <v>0.39767232959999943</v>
      </c>
      <c r="Q300" s="93">
        <f t="shared" si="185"/>
        <v>0.62389079279999915</v>
      </c>
      <c r="R300" s="80">
        <f t="shared" si="186"/>
        <v>1.5688564337064703</v>
      </c>
      <c r="S300" s="80">
        <f t="shared" si="187"/>
        <v>3328.8577586206852</v>
      </c>
      <c r="T300" s="69">
        <f t="shared" si="188"/>
        <v>174.97582502399976</v>
      </c>
      <c r="U300" s="78">
        <f t="shared" si="189"/>
        <v>1.4908959298836497</v>
      </c>
      <c r="V300" s="69">
        <f t="shared" si="190"/>
        <v>93.03190602473974</v>
      </c>
      <c r="W300" s="80">
        <f t="shared" ca="1" si="191"/>
        <v>1.7292337982053598</v>
      </c>
      <c r="X300" s="80">
        <f t="shared" ca="1" si="192"/>
        <v>25.047761894897739</v>
      </c>
      <c r="Y300" s="94">
        <f t="shared" ca="1" si="193"/>
        <v>2.9318282766863173E-9</v>
      </c>
      <c r="Z300" s="80">
        <f t="shared" ca="1" si="194"/>
        <v>4.7541104051711223</v>
      </c>
      <c r="AA300" s="80">
        <f t="shared" ca="1" si="195"/>
        <v>8.9880173022452627</v>
      </c>
      <c r="AB300" s="80">
        <f t="shared" ca="1" si="196"/>
        <v>7.2972895231574395E-2</v>
      </c>
      <c r="AC300" s="80">
        <f t="shared" si="197"/>
        <v>14.338000852299636</v>
      </c>
      <c r="AD300" s="69">
        <f t="shared" si="198"/>
        <v>222.4209599999997</v>
      </c>
      <c r="AE300" s="69">
        <f t="shared" si="218"/>
        <v>220.25224739495769</v>
      </c>
      <c r="AF300" s="69">
        <f t="shared" si="199"/>
        <v>287.58024</v>
      </c>
      <c r="AG300" s="95">
        <f t="shared" si="219"/>
        <v>285.73683428571428</v>
      </c>
      <c r="AH300" s="93">
        <f t="shared" si="200"/>
        <v>17.605964611614237</v>
      </c>
      <c r="AI300" s="81">
        <f t="shared" si="201"/>
        <v>0.16801772471121434</v>
      </c>
      <c r="AJ300" s="80">
        <f t="shared" si="202"/>
        <v>2.7607703039999998</v>
      </c>
      <c r="AK300" s="80">
        <f t="shared" si="203"/>
        <v>4.7541104051711223</v>
      </c>
      <c r="AL300" s="78">
        <f t="shared" ca="1" si="211"/>
        <v>1</v>
      </c>
      <c r="AM300" s="80">
        <f t="shared" ca="1" si="212"/>
        <v>4.7541104051711223</v>
      </c>
      <c r="AN300" s="80">
        <f t="shared" si="213"/>
        <v>2.7130211320754714</v>
      </c>
      <c r="AO300" s="80">
        <f t="shared" si="214"/>
        <v>2.323386335584114</v>
      </c>
      <c r="AP300" s="80">
        <f t="shared" si="215"/>
        <v>3.5341569797886643</v>
      </c>
      <c r="AQ300" s="80">
        <f t="shared" ca="1" si="216"/>
        <v>3.3056462149881196</v>
      </c>
      <c r="AR300" s="80">
        <f t="shared" si="204"/>
        <v>3.425842641504274</v>
      </c>
      <c r="AS300" s="78">
        <f t="shared" si="205"/>
        <v>0.4777798182118011</v>
      </c>
      <c r="AT300" s="96">
        <f t="shared" ca="1" si="206"/>
        <v>3</v>
      </c>
      <c r="AU300" s="97" t="str">
        <f t="shared" ca="1" si="207"/>
        <v>Clay</v>
      </c>
      <c r="AV300" s="98">
        <f t="shared" si="208"/>
        <v>3</v>
      </c>
      <c r="AW300" s="99" t="str">
        <f t="shared" si="209"/>
        <v>Clay</v>
      </c>
      <c r="AX300" s="78"/>
      <c r="AY300" s="78"/>
      <c r="AZ300" s="78"/>
      <c r="BA300" s="78"/>
      <c r="BB300" s="78"/>
      <c r="BC300" s="78"/>
      <c r="BD300" s="78"/>
      <c r="BE300" s="78"/>
      <c r="BF300" s="78"/>
      <c r="BG300" s="78"/>
      <c r="BH300" s="78"/>
      <c r="BI300" s="78"/>
      <c r="BJ300" s="78"/>
      <c r="BK300" s="78"/>
      <c r="BL300" s="78"/>
      <c r="BM300" s="78"/>
      <c r="BN300" s="78"/>
      <c r="BO300" s="78"/>
      <c r="BP300" s="78"/>
      <c r="BQ300" s="78"/>
    </row>
    <row r="301" spans="1:69">
      <c r="A301" s="25">
        <v>5.76</v>
      </c>
      <c r="C301" s="89">
        <f t="shared" si="176"/>
        <v>-18.897407999999999</v>
      </c>
      <c r="D301" s="84">
        <f t="shared" si="177"/>
        <v>18.897407999999999</v>
      </c>
      <c r="E301" s="90">
        <v>0.24379999999999999</v>
      </c>
      <c r="F301" s="91">
        <f t="shared" si="178"/>
        <v>2.5452719999999998</v>
      </c>
      <c r="G301" s="80">
        <f t="shared" si="179"/>
        <v>2.8434383999999997</v>
      </c>
      <c r="H301" s="81">
        <f t="shared" si="217"/>
        <v>2.8756532571428575</v>
      </c>
      <c r="I301" s="14">
        <v>6.5</v>
      </c>
      <c r="J301" s="92">
        <f t="shared" si="180"/>
        <v>6.7860000000000004E-2</v>
      </c>
      <c r="K301" s="14">
        <v>142.80000000000001</v>
      </c>
      <c r="L301" s="78">
        <f t="shared" si="181"/>
        <v>1.4908320000000002</v>
      </c>
      <c r="M301" s="81">
        <f t="shared" si="182"/>
        <v>0.58959912959999994</v>
      </c>
      <c r="N301" s="14">
        <f t="shared" si="210"/>
        <v>115</v>
      </c>
      <c r="O301" s="78">
        <f t="shared" si="183"/>
        <v>0.9889971600000026</v>
      </c>
      <c r="P301" s="78">
        <f t="shared" si="184"/>
        <v>0.39939803039999938</v>
      </c>
      <c r="Q301" s="93">
        <f t="shared" si="185"/>
        <v>0.61196560919999909</v>
      </c>
      <c r="R301" s="80">
        <f t="shared" si="186"/>
        <v>1.5322198974970209</v>
      </c>
      <c r="S301" s="80">
        <f t="shared" si="187"/>
        <v>3214.9949550111774</v>
      </c>
      <c r="T301" s="69">
        <f t="shared" si="188"/>
        <v>175.73513337599971</v>
      </c>
      <c r="U301" s="78">
        <f t="shared" si="189"/>
        <v>1.4922715736136687</v>
      </c>
      <c r="V301" s="69">
        <f t="shared" si="190"/>
        <v>93.11774619349292</v>
      </c>
      <c r="W301" s="80">
        <f t="shared" ca="1" si="191"/>
        <v>1.7284660991003866</v>
      </c>
      <c r="X301" s="80">
        <f t="shared" ca="1" si="192"/>
        <v>24.934878737294675</v>
      </c>
      <c r="Y301" s="94">
        <f t="shared" ca="1" si="193"/>
        <v>2.7808149816115413E-9</v>
      </c>
      <c r="Z301" s="80">
        <f t="shared" ca="1" si="194"/>
        <v>4.64309059847582</v>
      </c>
      <c r="AA301" s="80">
        <f t="shared" ca="1" si="195"/>
        <v>8.6103386868698291</v>
      </c>
      <c r="AB301" s="80">
        <f t="shared" ca="1" si="196"/>
        <v>6.6305793647622638E-2</v>
      </c>
      <c r="AC301" s="80">
        <f t="shared" si="197"/>
        <v>14.44380544965655</v>
      </c>
      <c r="AD301" s="69">
        <f t="shared" si="198"/>
        <v>218.1695576470585</v>
      </c>
      <c r="AE301" s="69">
        <f t="shared" si="218"/>
        <v>221.95954084033582</v>
      </c>
      <c r="AF301" s="69">
        <f t="shared" si="199"/>
        <v>284.34383999999994</v>
      </c>
      <c r="AG301" s="95">
        <f t="shared" si="219"/>
        <v>287.56532571428573</v>
      </c>
      <c r="AH301" s="93">
        <f t="shared" si="200"/>
        <v>17.434208010358326</v>
      </c>
      <c r="AI301" s="81">
        <f t="shared" si="201"/>
        <v>0.1699056951583808</v>
      </c>
      <c r="AJ301" s="80">
        <f t="shared" si="202"/>
        <v>2.7297008639999998</v>
      </c>
      <c r="AK301" s="80">
        <f t="shared" si="203"/>
        <v>4.6430905984758208</v>
      </c>
      <c r="AL301" s="78">
        <f t="shared" ca="1" si="211"/>
        <v>1</v>
      </c>
      <c r="AM301" s="80">
        <f t="shared" ca="1" si="212"/>
        <v>4.64309059847582</v>
      </c>
      <c r="AN301" s="80">
        <f t="shared" si="213"/>
        <v>2.6824890566037731</v>
      </c>
      <c r="AO301" s="80">
        <f t="shared" si="214"/>
        <v>2.3865472169187845</v>
      </c>
      <c r="AP301" s="80">
        <f t="shared" si="215"/>
        <v>3.6593232795017063</v>
      </c>
      <c r="AQ301" s="80">
        <f t="shared" ca="1" si="216"/>
        <v>3.3224100358976911</v>
      </c>
      <c r="AR301" s="80">
        <f t="shared" si="204"/>
        <v>3.4356019006577228</v>
      </c>
      <c r="AS301" s="78">
        <f t="shared" si="205"/>
        <v>0.4859862102721581</v>
      </c>
      <c r="AT301" s="96">
        <f t="shared" ca="1" si="206"/>
        <v>3</v>
      </c>
      <c r="AU301" s="97" t="str">
        <f t="shared" ca="1" si="207"/>
        <v>Clay</v>
      </c>
      <c r="AV301" s="98">
        <f t="shared" si="208"/>
        <v>3</v>
      </c>
      <c r="AW301" s="99" t="str">
        <f t="shared" si="209"/>
        <v>Clay</v>
      </c>
      <c r="AX301" s="78"/>
      <c r="AY301" s="78"/>
      <c r="AZ301" s="78"/>
      <c r="BA301" s="78"/>
      <c r="BB301" s="78"/>
      <c r="BC301" s="78"/>
      <c r="BD301" s="78"/>
      <c r="BE301" s="78"/>
      <c r="BF301" s="78"/>
      <c r="BG301" s="78"/>
      <c r="BH301" s="78"/>
      <c r="BI301" s="78"/>
      <c r="BJ301" s="78"/>
      <c r="BK301" s="78"/>
      <c r="BL301" s="78"/>
      <c r="BM301" s="78"/>
      <c r="BN301" s="78"/>
      <c r="BO301" s="78"/>
      <c r="BP301" s="78"/>
      <c r="BQ301" s="78"/>
    </row>
    <row r="302" spans="1:69">
      <c r="A302" s="25">
        <v>5.78</v>
      </c>
      <c r="C302" s="89">
        <f t="shared" si="176"/>
        <v>-18.963024000000001</v>
      </c>
      <c r="D302" s="84">
        <f t="shared" si="177"/>
        <v>18.963024000000001</v>
      </c>
      <c r="E302" s="90">
        <v>0.24129999999999999</v>
      </c>
      <c r="F302" s="91">
        <f t="shared" si="178"/>
        <v>2.5191719999999997</v>
      </c>
      <c r="G302" s="80">
        <f t="shared" si="179"/>
        <v>2.8175471999999999</v>
      </c>
      <c r="H302" s="81">
        <f t="shared" si="217"/>
        <v>2.8837666285714283</v>
      </c>
      <c r="I302" s="14">
        <v>6.5</v>
      </c>
      <c r="J302" s="92">
        <f t="shared" si="180"/>
        <v>6.7860000000000004E-2</v>
      </c>
      <c r="K302" s="14">
        <v>142.9</v>
      </c>
      <c r="L302" s="78">
        <f t="shared" si="181"/>
        <v>1.491876</v>
      </c>
      <c r="M302" s="81">
        <f t="shared" si="182"/>
        <v>0.5916463488</v>
      </c>
      <c r="N302" s="14">
        <f t="shared" si="210"/>
        <v>115</v>
      </c>
      <c r="O302" s="78">
        <f t="shared" si="183"/>
        <v>0.99277008000000266</v>
      </c>
      <c r="P302" s="78">
        <f t="shared" si="184"/>
        <v>0.40112373119999944</v>
      </c>
      <c r="Q302" s="93">
        <f t="shared" si="185"/>
        <v>0.60217644959999905</v>
      </c>
      <c r="R302" s="80">
        <f t="shared" si="186"/>
        <v>1.5012236942415036</v>
      </c>
      <c r="S302" s="80">
        <f t="shared" si="187"/>
        <v>3163.5670671451553</v>
      </c>
      <c r="T302" s="69">
        <f t="shared" si="188"/>
        <v>176.49444172799974</v>
      </c>
      <c r="U302" s="78">
        <f t="shared" si="189"/>
        <v>1.4919140374515945</v>
      </c>
      <c r="V302" s="69">
        <f t="shared" si="190"/>
        <v>93.095435936979499</v>
      </c>
      <c r="W302" s="80">
        <f t="shared" ca="1" si="191"/>
        <v>1.7252689558908909</v>
      </c>
      <c r="X302" s="80">
        <f t="shared" ca="1" si="192"/>
        <v>24.837246175619455</v>
      </c>
      <c r="Y302" s="94">
        <f t="shared" ca="1" si="193"/>
        <v>2.6838751804872128E-9</v>
      </c>
      <c r="Z302" s="80">
        <f t="shared" ca="1" si="194"/>
        <v>4.5491627098227383</v>
      </c>
      <c r="AA302" s="80">
        <f t="shared" ca="1" si="195"/>
        <v>8.3012080280417191</v>
      </c>
      <c r="AB302" s="80">
        <f t="shared" ca="1" si="196"/>
        <v>6.1696817154061945E-2</v>
      </c>
      <c r="AC302" s="80">
        <f t="shared" si="197"/>
        <v>14.49282819890756</v>
      </c>
      <c r="AD302" s="69">
        <f t="shared" si="198"/>
        <v>214.67966117647026</v>
      </c>
      <c r="AE302" s="69">
        <f t="shared" si="218"/>
        <v>222.47018218487364</v>
      </c>
      <c r="AF302" s="69">
        <f t="shared" si="199"/>
        <v>281.75472000000002</v>
      </c>
      <c r="AG302" s="95">
        <f t="shared" si="219"/>
        <v>288.37666285714289</v>
      </c>
      <c r="AH302" s="93">
        <f t="shared" si="200"/>
        <v>17.337465182304047</v>
      </c>
      <c r="AI302" s="81">
        <f t="shared" si="201"/>
        <v>0.16917473268657135</v>
      </c>
      <c r="AJ302" s="80">
        <f t="shared" si="202"/>
        <v>2.7048453119999998</v>
      </c>
      <c r="AK302" s="80">
        <f t="shared" si="203"/>
        <v>4.5491627098227383</v>
      </c>
      <c r="AL302" s="78">
        <f t="shared" ca="1" si="211"/>
        <v>1</v>
      </c>
      <c r="AM302" s="80">
        <f t="shared" ca="1" si="212"/>
        <v>4.5491627098227383</v>
      </c>
      <c r="AN302" s="80">
        <f t="shared" si="213"/>
        <v>2.6580633962264151</v>
      </c>
      <c r="AO302" s="80">
        <f t="shared" si="214"/>
        <v>2.4084778420038537</v>
      </c>
      <c r="AP302" s="80">
        <f t="shared" si="215"/>
        <v>3.71881032791556</v>
      </c>
      <c r="AQ302" s="80">
        <f t="shared" ca="1" si="216"/>
        <v>3.3336580507768323</v>
      </c>
      <c r="AR302" s="80">
        <f t="shared" si="204"/>
        <v>3.4409667003392341</v>
      </c>
      <c r="AS302" s="78">
        <f t="shared" si="205"/>
        <v>0.49333677046542618</v>
      </c>
      <c r="AT302" s="96">
        <f t="shared" ca="1" si="206"/>
        <v>3</v>
      </c>
      <c r="AU302" s="97" t="str">
        <f t="shared" ca="1" si="207"/>
        <v>Clay</v>
      </c>
      <c r="AV302" s="98">
        <f t="shared" si="208"/>
        <v>3</v>
      </c>
      <c r="AW302" s="99" t="str">
        <f t="shared" si="209"/>
        <v>Clay</v>
      </c>
      <c r="AX302" s="78"/>
      <c r="AY302" s="78"/>
      <c r="AZ302" s="78"/>
      <c r="BA302" s="78"/>
      <c r="BB302" s="78"/>
      <c r="BC302" s="78"/>
      <c r="BD302" s="78"/>
      <c r="BE302" s="78"/>
      <c r="BF302" s="78"/>
      <c r="BG302" s="78"/>
      <c r="BH302" s="78"/>
      <c r="BI302" s="78"/>
      <c r="BJ302" s="78"/>
      <c r="BK302" s="78"/>
      <c r="BL302" s="78"/>
      <c r="BM302" s="78"/>
      <c r="BN302" s="78"/>
      <c r="BO302" s="78"/>
      <c r="BP302" s="78"/>
      <c r="BQ302" s="78"/>
    </row>
    <row r="303" spans="1:69">
      <c r="A303" s="25">
        <v>5.8</v>
      </c>
      <c r="C303" s="89">
        <f t="shared" si="176"/>
        <v>-19.028639999999999</v>
      </c>
      <c r="D303" s="84">
        <f t="shared" si="177"/>
        <v>19.028639999999999</v>
      </c>
      <c r="E303" s="90">
        <v>0.24879999999999999</v>
      </c>
      <c r="F303" s="91">
        <f t="shared" si="178"/>
        <v>2.5974719999999998</v>
      </c>
      <c r="G303" s="80">
        <f t="shared" si="179"/>
        <v>2.8966823999999995</v>
      </c>
      <c r="H303" s="81">
        <f t="shared" si="217"/>
        <v>2.8506270857142857</v>
      </c>
      <c r="I303" s="14">
        <v>6.4</v>
      </c>
      <c r="J303" s="92">
        <f t="shared" si="180"/>
        <v>6.6816E-2</v>
      </c>
      <c r="K303" s="14">
        <v>143.30000000000001</v>
      </c>
      <c r="L303" s="78">
        <f t="shared" si="181"/>
        <v>1.4960520000000002</v>
      </c>
      <c r="M303" s="81">
        <f t="shared" si="182"/>
        <v>0.59369356799999995</v>
      </c>
      <c r="N303" s="14">
        <f t="shared" si="210"/>
        <v>115</v>
      </c>
      <c r="O303" s="78">
        <f t="shared" si="183"/>
        <v>0.99654300000000262</v>
      </c>
      <c r="P303" s="78">
        <f t="shared" si="184"/>
        <v>0.4028494319999994</v>
      </c>
      <c r="Q303" s="93">
        <f t="shared" si="185"/>
        <v>0.62704600199999905</v>
      </c>
      <c r="R303" s="80">
        <f t="shared" si="186"/>
        <v>1.5565269606734855</v>
      </c>
      <c r="S303" s="80">
        <f t="shared" si="187"/>
        <v>3345.6928245436052</v>
      </c>
      <c r="T303" s="69">
        <f t="shared" si="188"/>
        <v>177.25375007999975</v>
      </c>
      <c r="U303" s="78">
        <f t="shared" si="189"/>
        <v>1.4911786953747868</v>
      </c>
      <c r="V303" s="69">
        <f t="shared" si="190"/>
        <v>93.049550591386691</v>
      </c>
      <c r="W303" s="80">
        <f t="shared" ca="1" si="191"/>
        <v>1.743739250861837</v>
      </c>
      <c r="X303" s="80">
        <f t="shared" ca="1" si="192"/>
        <v>25.010069784040525</v>
      </c>
      <c r="Y303" s="94">
        <f t="shared" ca="1" si="193"/>
        <v>2.9159159582086864E-9</v>
      </c>
      <c r="Z303" s="80">
        <f t="shared" ca="1" si="194"/>
        <v>4.7167483656772289</v>
      </c>
      <c r="AA303" s="80">
        <f t="shared" ca="1" si="195"/>
        <v>8.9624794095088962</v>
      </c>
      <c r="AB303" s="80">
        <f t="shared" ca="1" si="196"/>
        <v>7.2370624805456557E-2</v>
      </c>
      <c r="AC303" s="80">
        <f t="shared" si="197"/>
        <v>14.322665065560063</v>
      </c>
      <c r="AD303" s="69">
        <f t="shared" si="198"/>
        <v>223.54581176470552</v>
      </c>
      <c r="AE303" s="69">
        <f t="shared" si="218"/>
        <v>218.12753949579798</v>
      </c>
      <c r="AF303" s="69">
        <f t="shared" si="199"/>
        <v>289.66823999999997</v>
      </c>
      <c r="AG303" s="95">
        <f t="shared" si="219"/>
        <v>285.06270857142863</v>
      </c>
      <c r="AH303" s="93">
        <f t="shared" si="200"/>
        <v>17.606746208479414</v>
      </c>
      <c r="AI303" s="81">
        <f t="shared" si="201"/>
        <v>0.16585849375108488</v>
      </c>
      <c r="AJ303" s="80">
        <f t="shared" si="202"/>
        <v>2.7808151039999993</v>
      </c>
      <c r="AK303" s="80">
        <f t="shared" si="203"/>
        <v>4.716748365677228</v>
      </c>
      <c r="AL303" s="78">
        <f t="shared" ca="1" si="211"/>
        <v>1</v>
      </c>
      <c r="AM303" s="80">
        <f t="shared" ca="1" si="212"/>
        <v>4.7167483656772289</v>
      </c>
      <c r="AN303" s="80">
        <f t="shared" si="213"/>
        <v>2.7327192452830182</v>
      </c>
      <c r="AO303" s="80">
        <f t="shared" si="214"/>
        <v>2.3066387947812301</v>
      </c>
      <c r="AP303" s="80">
        <f t="shared" si="215"/>
        <v>3.5163735881693787</v>
      </c>
      <c r="AQ303" s="80">
        <f t="shared" ca="1" si="216"/>
        <v>3.3073714167963053</v>
      </c>
      <c r="AR303" s="80">
        <f t="shared" si="204"/>
        <v>3.4216034530287001</v>
      </c>
      <c r="AS303" s="78">
        <f t="shared" si="205"/>
        <v>0.47489064854925994</v>
      </c>
      <c r="AT303" s="96">
        <f t="shared" ca="1" si="206"/>
        <v>3</v>
      </c>
      <c r="AU303" s="97" t="str">
        <f t="shared" ca="1" si="207"/>
        <v>Clay</v>
      </c>
      <c r="AV303" s="98">
        <f t="shared" si="208"/>
        <v>3</v>
      </c>
      <c r="AW303" s="99" t="str">
        <f t="shared" si="209"/>
        <v>Clay</v>
      </c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</row>
    <row r="304" spans="1:69">
      <c r="A304" s="25">
        <v>5.82</v>
      </c>
      <c r="C304" s="89">
        <f t="shared" si="176"/>
        <v>-19.094256000000001</v>
      </c>
      <c r="D304" s="84">
        <f t="shared" si="177"/>
        <v>19.094256000000001</v>
      </c>
      <c r="E304" s="90">
        <v>0.255</v>
      </c>
      <c r="F304" s="91">
        <f t="shared" si="178"/>
        <v>2.6621999999999999</v>
      </c>
      <c r="G304" s="80">
        <f t="shared" si="179"/>
        <v>2.9618279999999997</v>
      </c>
      <c r="H304" s="81">
        <f t="shared" si="217"/>
        <v>2.8165032000000001</v>
      </c>
      <c r="I304" s="14">
        <v>6.7</v>
      </c>
      <c r="J304" s="92">
        <f t="shared" si="180"/>
        <v>6.9947999999999996E-2</v>
      </c>
      <c r="K304" s="14">
        <v>143.5</v>
      </c>
      <c r="L304" s="78">
        <f t="shared" si="181"/>
        <v>1.49814</v>
      </c>
      <c r="M304" s="81">
        <f t="shared" si="182"/>
        <v>0.59574078720000001</v>
      </c>
      <c r="N304" s="14">
        <f t="shared" si="210"/>
        <v>115</v>
      </c>
      <c r="O304" s="78">
        <f t="shared" si="183"/>
        <v>1.0003159200000027</v>
      </c>
      <c r="P304" s="78">
        <f t="shared" si="184"/>
        <v>0.40457513279999946</v>
      </c>
      <c r="Q304" s="93">
        <f t="shared" si="185"/>
        <v>0.64729898639999905</v>
      </c>
      <c r="R304" s="80">
        <f t="shared" si="186"/>
        <v>1.5999475348871466</v>
      </c>
      <c r="S304" s="80">
        <f t="shared" si="187"/>
        <v>3299.1097252076283</v>
      </c>
      <c r="T304" s="69">
        <f t="shared" si="188"/>
        <v>178.01305843199978</v>
      </c>
      <c r="U304" s="78">
        <f t="shared" si="189"/>
        <v>1.4974196049753801</v>
      </c>
      <c r="V304" s="69">
        <f t="shared" si="190"/>
        <v>93.438983350463715</v>
      </c>
      <c r="W304" s="80">
        <f t="shared" ca="1" si="191"/>
        <v>1.7750728078236409</v>
      </c>
      <c r="X304" s="80">
        <f t="shared" ca="1" si="192"/>
        <v>25.141509818990635</v>
      </c>
      <c r="Y304" s="94">
        <f t="shared" ca="1" si="193"/>
        <v>2.9794330812488645E-9</v>
      </c>
      <c r="Z304" s="80">
        <f t="shared" ca="1" si="194"/>
        <v>4.8483258632943835</v>
      </c>
      <c r="AA304" s="80">
        <f t="shared" ca="1" si="195"/>
        <v>9.5100497486283473</v>
      </c>
      <c r="AB304" s="80">
        <f t="shared" ca="1" si="196"/>
        <v>7.8464926593375922E-2</v>
      </c>
      <c r="AC304" s="80">
        <f t="shared" si="197"/>
        <v>14.36529019999182</v>
      </c>
      <c r="AD304" s="69">
        <f t="shared" si="198"/>
        <v>230.76612705882317</v>
      </c>
      <c r="AE304" s="69">
        <f t="shared" si="218"/>
        <v>213.66909176470557</v>
      </c>
      <c r="AF304" s="69">
        <f t="shared" si="199"/>
        <v>296.18279999999993</v>
      </c>
      <c r="AG304" s="95">
        <f t="shared" si="219"/>
        <v>281.65032000000002</v>
      </c>
      <c r="AH304" s="93">
        <f t="shared" si="200"/>
        <v>17.615919148613653</v>
      </c>
      <c r="AI304" s="81">
        <f t="shared" si="201"/>
        <v>0.17289248480474104</v>
      </c>
      <c r="AJ304" s="80">
        <f t="shared" si="202"/>
        <v>2.8433548799999997</v>
      </c>
      <c r="AK304" s="80">
        <f t="shared" si="203"/>
        <v>4.8483258632943826</v>
      </c>
      <c r="AL304" s="78">
        <f t="shared" ca="1" si="211"/>
        <v>1</v>
      </c>
      <c r="AM304" s="80">
        <f t="shared" ca="1" si="212"/>
        <v>4.8483258632943835</v>
      </c>
      <c r="AN304" s="80">
        <f t="shared" si="213"/>
        <v>2.7941773584905656</v>
      </c>
      <c r="AO304" s="80">
        <f t="shared" si="214"/>
        <v>2.3616496298907297</v>
      </c>
      <c r="AP304" s="80">
        <f t="shared" si="215"/>
        <v>3.5660244315191831</v>
      </c>
      <c r="AQ304" s="80">
        <f t="shared" ca="1" si="216"/>
        <v>3.3005402979526401</v>
      </c>
      <c r="AR304" s="80">
        <f t="shared" si="204"/>
        <v>3.4178027419352572</v>
      </c>
      <c r="AS304" s="78">
        <f t="shared" si="205"/>
        <v>0.46005284494602827</v>
      </c>
      <c r="AT304" s="96">
        <f t="shared" ca="1" si="206"/>
        <v>3</v>
      </c>
      <c r="AU304" s="97" t="str">
        <f t="shared" ca="1" si="207"/>
        <v>Clay</v>
      </c>
      <c r="AV304" s="98">
        <f t="shared" si="208"/>
        <v>3</v>
      </c>
      <c r="AW304" s="99" t="str">
        <f t="shared" si="209"/>
        <v>Clay</v>
      </c>
      <c r="AX304" s="78"/>
      <c r="AY304" s="78"/>
      <c r="AZ304" s="78"/>
      <c r="BA304" s="78"/>
      <c r="BB304" s="78"/>
      <c r="BC304" s="78"/>
      <c r="BD304" s="78"/>
      <c r="BE304" s="78"/>
      <c r="BF304" s="78"/>
      <c r="BG304" s="78"/>
      <c r="BH304" s="78"/>
      <c r="BI304" s="78"/>
      <c r="BJ304" s="78"/>
      <c r="BK304" s="78"/>
      <c r="BL304" s="78"/>
      <c r="BM304" s="78"/>
      <c r="BN304" s="78"/>
      <c r="BO304" s="78"/>
      <c r="BP304" s="78"/>
      <c r="BQ304" s="78"/>
    </row>
    <row r="305" spans="1:69">
      <c r="A305" s="25">
        <v>5.84</v>
      </c>
      <c r="C305" s="89">
        <f t="shared" si="176"/>
        <v>-19.159872</v>
      </c>
      <c r="D305" s="84">
        <f t="shared" si="177"/>
        <v>19.159872</v>
      </c>
      <c r="E305" s="90">
        <v>0.24940000000000001</v>
      </c>
      <c r="F305" s="91">
        <f t="shared" si="178"/>
        <v>2.6037360000000001</v>
      </c>
      <c r="G305" s="80">
        <f t="shared" si="179"/>
        <v>2.9033639999999998</v>
      </c>
      <c r="H305" s="81">
        <f t="shared" si="217"/>
        <v>2.7887924571428573</v>
      </c>
      <c r="I305" s="14">
        <v>6.6</v>
      </c>
      <c r="J305" s="92">
        <f t="shared" si="180"/>
        <v>6.8903999999999993E-2</v>
      </c>
      <c r="K305" s="14">
        <v>143.5</v>
      </c>
      <c r="L305" s="78">
        <f t="shared" si="181"/>
        <v>1.49814</v>
      </c>
      <c r="M305" s="81">
        <f t="shared" si="182"/>
        <v>0.59778800639999996</v>
      </c>
      <c r="N305" s="14">
        <f t="shared" si="210"/>
        <v>115</v>
      </c>
      <c r="O305" s="78">
        <f t="shared" si="183"/>
        <v>1.0040888400000025</v>
      </c>
      <c r="P305" s="78">
        <f t="shared" si="184"/>
        <v>0.40630083359999941</v>
      </c>
      <c r="Q305" s="93">
        <f t="shared" si="185"/>
        <v>0.62676080279999913</v>
      </c>
      <c r="R305" s="80">
        <f t="shared" si="186"/>
        <v>1.5426027981449852</v>
      </c>
      <c r="S305" s="80">
        <f t="shared" si="187"/>
        <v>3242.8325854897816</v>
      </c>
      <c r="T305" s="69">
        <f t="shared" si="188"/>
        <v>178.77236678399973</v>
      </c>
      <c r="U305" s="78">
        <f t="shared" si="189"/>
        <v>1.4948770196186092</v>
      </c>
      <c r="V305" s="69">
        <f t="shared" si="190"/>
        <v>93.280326024201216</v>
      </c>
      <c r="W305" s="80">
        <f t="shared" ca="1" si="191"/>
        <v>1.7597677649510646</v>
      </c>
      <c r="X305" s="80">
        <f t="shared" ca="1" si="192"/>
        <v>24.967141924132044</v>
      </c>
      <c r="Y305" s="94">
        <f t="shared" ca="1" si="193"/>
        <v>2.8204299183989663E-9</v>
      </c>
      <c r="Z305" s="80">
        <f t="shared" ca="1" si="194"/>
        <v>4.6745539337726818</v>
      </c>
      <c r="AA305" s="80">
        <f t="shared" ca="1" si="195"/>
        <v>8.8782641704947274</v>
      </c>
      <c r="AB305" s="80">
        <f t="shared" ca="1" si="196"/>
        <v>6.9342983695143454E-2</v>
      </c>
      <c r="AC305" s="80">
        <f t="shared" si="197"/>
        <v>14.417595821479447</v>
      </c>
      <c r="AD305" s="69">
        <f t="shared" si="198"/>
        <v>223.44413647058789</v>
      </c>
      <c r="AE305" s="69">
        <f t="shared" si="218"/>
        <v>209.96513142857111</v>
      </c>
      <c r="AF305" s="69">
        <f t="shared" si="199"/>
        <v>290.33640000000003</v>
      </c>
      <c r="AG305" s="95">
        <f t="shared" si="219"/>
        <v>278.87924571428573</v>
      </c>
      <c r="AH305" s="93">
        <f t="shared" si="200"/>
        <v>17.478266718001603</v>
      </c>
      <c r="AI305" s="81">
        <f t="shared" si="201"/>
        <v>0.16958862572217989</v>
      </c>
      <c r="AJ305" s="80">
        <f t="shared" si="202"/>
        <v>2.7872294399999999</v>
      </c>
      <c r="AK305" s="80">
        <f t="shared" si="203"/>
        <v>4.6745539337726827</v>
      </c>
      <c r="AL305" s="78">
        <f t="shared" ca="1" si="211"/>
        <v>1</v>
      </c>
      <c r="AM305" s="80">
        <f t="shared" ca="1" si="212"/>
        <v>4.6745539337726818</v>
      </c>
      <c r="AN305" s="80">
        <f t="shared" si="213"/>
        <v>2.7390226415094339</v>
      </c>
      <c r="AO305" s="80">
        <f t="shared" si="214"/>
        <v>2.3732470334412081</v>
      </c>
      <c r="AP305" s="80">
        <f t="shared" si="215"/>
        <v>3.627910344491637</v>
      </c>
      <c r="AQ305" s="80">
        <f t="shared" ca="1" si="216"/>
        <v>3.3179259348886778</v>
      </c>
      <c r="AR305" s="80">
        <f t="shared" si="204"/>
        <v>3.4264552277268812</v>
      </c>
      <c r="AS305" s="78">
        <f t="shared" si="205"/>
        <v>0.47405031801711206</v>
      </c>
      <c r="AT305" s="96">
        <f t="shared" ca="1" si="206"/>
        <v>3</v>
      </c>
      <c r="AU305" s="97" t="str">
        <f t="shared" ca="1" si="207"/>
        <v>Clay</v>
      </c>
      <c r="AV305" s="98">
        <f t="shared" si="208"/>
        <v>3</v>
      </c>
      <c r="AW305" s="99" t="str">
        <f t="shared" si="209"/>
        <v>Clay</v>
      </c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</row>
    <row r="306" spans="1:69">
      <c r="A306" s="25">
        <v>5.86</v>
      </c>
      <c r="C306" s="89">
        <f t="shared" si="176"/>
        <v>-19.225488000000002</v>
      </c>
      <c r="D306" s="84">
        <f t="shared" si="177"/>
        <v>19.225488000000002</v>
      </c>
      <c r="E306" s="90">
        <v>0.2258</v>
      </c>
      <c r="F306" s="91">
        <f t="shared" si="178"/>
        <v>2.3573520000000001</v>
      </c>
      <c r="G306" s="80">
        <f t="shared" si="179"/>
        <v>2.6557272000000003</v>
      </c>
      <c r="H306" s="81">
        <f t="shared" si="217"/>
        <v>2.7623345142857145</v>
      </c>
      <c r="I306" s="14">
        <v>7</v>
      </c>
      <c r="J306" s="92">
        <f t="shared" si="180"/>
        <v>7.3079999999999992E-2</v>
      </c>
      <c r="K306" s="14">
        <v>142.9</v>
      </c>
      <c r="L306" s="78">
        <f t="shared" si="181"/>
        <v>1.491876</v>
      </c>
      <c r="M306" s="81">
        <f t="shared" si="182"/>
        <v>0.59983522560000002</v>
      </c>
      <c r="N306" s="14">
        <f t="shared" si="210"/>
        <v>115</v>
      </c>
      <c r="O306" s="78">
        <f t="shared" si="183"/>
        <v>1.0078617600000026</v>
      </c>
      <c r="P306" s="78">
        <f t="shared" si="184"/>
        <v>0.40802653439999947</v>
      </c>
      <c r="Q306" s="93">
        <f t="shared" si="185"/>
        <v>0.54379559519999932</v>
      </c>
      <c r="R306" s="80">
        <f t="shared" si="186"/>
        <v>1.3327456656701198</v>
      </c>
      <c r="S306" s="80">
        <f t="shared" si="187"/>
        <v>2652.7986090988084</v>
      </c>
      <c r="T306" s="69">
        <f t="shared" si="188"/>
        <v>179.53167513599976</v>
      </c>
      <c r="U306" s="78">
        <f t="shared" si="189"/>
        <v>1.4982920054971443</v>
      </c>
      <c r="V306" s="69">
        <f t="shared" si="190"/>
        <v>93.493421143021806</v>
      </c>
      <c r="W306" s="80">
        <f t="shared" ca="1" si="191"/>
        <v>1.7182216633788654</v>
      </c>
      <c r="X306" s="80">
        <f t="shared" ca="1" si="192"/>
        <v>24.268566728089532</v>
      </c>
      <c r="Y306" s="94">
        <f t="shared" ca="1" si="193"/>
        <v>2.053428145293496E-9</v>
      </c>
      <c r="Z306" s="80">
        <f t="shared" ca="1" si="194"/>
        <v>4.0386232293033926</v>
      </c>
      <c r="AA306" s="80">
        <f t="shared" ca="1" si="195"/>
        <v>6.6551076447502462</v>
      </c>
      <c r="AB306" s="80">
        <f t="shared" ca="1" si="196"/>
        <v>3.7843713270520794E-2</v>
      </c>
      <c r="AC306" s="80">
        <f t="shared" si="197"/>
        <v>15.028137551857011</v>
      </c>
      <c r="AD306" s="69">
        <f t="shared" si="198"/>
        <v>193.8665223529409</v>
      </c>
      <c r="AE306" s="69">
        <f t="shared" si="218"/>
        <v>206.40855932773079</v>
      </c>
      <c r="AF306" s="69">
        <f t="shared" si="199"/>
        <v>265.57272</v>
      </c>
      <c r="AG306" s="95">
        <f t="shared" si="219"/>
        <v>276.23345142857141</v>
      </c>
      <c r="AH306" s="93">
        <f t="shared" si="200"/>
        <v>16.533416615072774</v>
      </c>
      <c r="AI306" s="81">
        <f t="shared" si="201"/>
        <v>0.17910599884751047</v>
      </c>
      <c r="AJ306" s="80">
        <f t="shared" si="202"/>
        <v>2.5494981120000002</v>
      </c>
      <c r="AK306" s="80">
        <f t="shared" si="203"/>
        <v>4.0386232293033926</v>
      </c>
      <c r="AL306" s="78">
        <f t="shared" ca="1" si="211"/>
        <v>1</v>
      </c>
      <c r="AM306" s="80">
        <f t="shared" ca="1" si="212"/>
        <v>4.0386232293033926</v>
      </c>
      <c r="AN306" s="80">
        <f t="shared" si="213"/>
        <v>2.5054030188679248</v>
      </c>
      <c r="AO306" s="80">
        <f t="shared" si="214"/>
        <v>2.7517886626307093</v>
      </c>
      <c r="AP306" s="80">
        <f t="shared" si="215"/>
        <v>4.4348281252867405</v>
      </c>
      <c r="AQ306" s="80">
        <f t="shared" ca="1" si="216"/>
        <v>3.4185360097311022</v>
      </c>
      <c r="AR306" s="80">
        <f t="shared" si="204"/>
        <v>3.4908616446183762</v>
      </c>
      <c r="AS306" s="78">
        <f t="shared" si="205"/>
        <v>0.54133107761517296</v>
      </c>
      <c r="AT306" s="96">
        <f t="shared" ca="1" si="206"/>
        <v>3</v>
      </c>
      <c r="AU306" s="97" t="str">
        <f t="shared" ca="1" si="207"/>
        <v>Clay</v>
      </c>
      <c r="AV306" s="98">
        <f t="shared" si="208"/>
        <v>3</v>
      </c>
      <c r="AW306" s="99" t="str">
        <f t="shared" si="209"/>
        <v>Clay</v>
      </c>
      <c r="AX306" s="78"/>
      <c r="AY306" s="78"/>
      <c r="AZ306" s="78"/>
      <c r="BA306" s="78"/>
      <c r="BB306" s="78"/>
      <c r="BC306" s="78"/>
      <c r="BD306" s="78"/>
      <c r="BE306" s="78"/>
      <c r="BF306" s="78"/>
      <c r="BG306" s="78"/>
      <c r="BH306" s="78"/>
      <c r="BI306" s="78"/>
      <c r="BJ306" s="78"/>
      <c r="BK306" s="78"/>
      <c r="BL306" s="78"/>
      <c r="BM306" s="78"/>
      <c r="BN306" s="78"/>
      <c r="BO306" s="78"/>
      <c r="BP306" s="78"/>
      <c r="BQ306" s="78"/>
    </row>
    <row r="307" spans="1:69">
      <c r="A307" s="25">
        <v>5.88</v>
      </c>
      <c r="C307" s="89">
        <f t="shared" si="176"/>
        <v>-19.291104000000001</v>
      </c>
      <c r="D307" s="84">
        <f t="shared" si="177"/>
        <v>19.291104000000001</v>
      </c>
      <c r="E307" s="90">
        <v>0.22389999999999999</v>
      </c>
      <c r="F307" s="91">
        <f t="shared" si="178"/>
        <v>2.3375159999999999</v>
      </c>
      <c r="G307" s="80">
        <f t="shared" si="179"/>
        <v>2.6369351999999999</v>
      </c>
      <c r="H307" s="81">
        <f t="shared" si="217"/>
        <v>2.7254962285714286</v>
      </c>
      <c r="I307" s="14">
        <v>6.7</v>
      </c>
      <c r="J307" s="92">
        <f t="shared" si="180"/>
        <v>6.9947999999999996E-2</v>
      </c>
      <c r="K307" s="14">
        <v>143.4</v>
      </c>
      <c r="L307" s="78">
        <f t="shared" si="181"/>
        <v>1.497096</v>
      </c>
      <c r="M307" s="81">
        <f t="shared" si="182"/>
        <v>0.60188244479999997</v>
      </c>
      <c r="N307" s="14">
        <f t="shared" si="210"/>
        <v>115</v>
      </c>
      <c r="O307" s="78">
        <f t="shared" si="183"/>
        <v>1.0116346800000025</v>
      </c>
      <c r="P307" s="78">
        <f t="shared" si="184"/>
        <v>0.40975223519999943</v>
      </c>
      <c r="Q307" s="93">
        <f t="shared" si="185"/>
        <v>0.53634917159999917</v>
      </c>
      <c r="R307" s="80">
        <f t="shared" si="186"/>
        <v>1.3089597213257615</v>
      </c>
      <c r="S307" s="80">
        <f t="shared" si="187"/>
        <v>2733.6282078451518</v>
      </c>
      <c r="T307" s="69">
        <f t="shared" si="188"/>
        <v>180.29098348799974</v>
      </c>
      <c r="U307" s="78">
        <f t="shared" si="189"/>
        <v>1.4928781710559442</v>
      </c>
      <c r="V307" s="69">
        <f t="shared" si="190"/>
        <v>93.155597873890912</v>
      </c>
      <c r="W307" s="80">
        <f t="shared" ca="1" si="191"/>
        <v>1.7054737332371821</v>
      </c>
      <c r="X307" s="80">
        <f t="shared" ca="1" si="192"/>
        <v>24.182535772770482</v>
      </c>
      <c r="Y307" s="94">
        <f t="shared" ca="1" si="193"/>
        <v>2.0568837413181265E-9</v>
      </c>
      <c r="Z307" s="80">
        <f t="shared" ca="1" si="194"/>
        <v>3.9665446100780657</v>
      </c>
      <c r="AA307" s="80">
        <f t="shared" ca="1" si="195"/>
        <v>6.4468270173630673</v>
      </c>
      <c r="AB307" s="80">
        <f t="shared" ca="1" si="196"/>
        <v>3.6721034792597147E-2</v>
      </c>
      <c r="AC307" s="80">
        <f t="shared" si="197"/>
        <v>14.936891389426219</v>
      </c>
      <c r="AD307" s="69">
        <f t="shared" si="198"/>
        <v>191.21182588235266</v>
      </c>
      <c r="AE307" s="69">
        <f t="shared" si="218"/>
        <v>201.63077042016772</v>
      </c>
      <c r="AF307" s="69">
        <f t="shared" si="199"/>
        <v>263.69351999999998</v>
      </c>
      <c r="AG307" s="95">
        <f t="shared" si="219"/>
        <v>272.54962285714282</v>
      </c>
      <c r="AH307" s="93">
        <f t="shared" si="200"/>
        <v>16.612835829264256</v>
      </c>
      <c r="AI307" s="81">
        <f t="shared" si="201"/>
        <v>0.17070803766539183</v>
      </c>
      <c r="AJ307" s="80">
        <f t="shared" si="202"/>
        <v>2.5314577919999999</v>
      </c>
      <c r="AK307" s="80">
        <f t="shared" si="203"/>
        <v>3.9665446100780652</v>
      </c>
      <c r="AL307" s="78">
        <f t="shared" ca="1" si="211"/>
        <v>1</v>
      </c>
      <c r="AM307" s="80">
        <f t="shared" ca="1" si="212"/>
        <v>3.9665446100780657</v>
      </c>
      <c r="AN307" s="80">
        <f t="shared" si="213"/>
        <v>2.487674716981132</v>
      </c>
      <c r="AO307" s="80">
        <f t="shared" si="214"/>
        <v>2.6526249109193123</v>
      </c>
      <c r="AP307" s="80">
        <f t="shared" si="215"/>
        <v>4.3036964019429531</v>
      </c>
      <c r="AQ307" s="80">
        <f t="shared" ca="1" si="216"/>
        <v>3.4180029915402863</v>
      </c>
      <c r="AR307" s="80">
        <f t="shared" si="204"/>
        <v>3.4860314566142661</v>
      </c>
      <c r="AS307" s="78">
        <f t="shared" si="205"/>
        <v>0.55079878716829633</v>
      </c>
      <c r="AT307" s="96">
        <f t="shared" ca="1" si="206"/>
        <v>3</v>
      </c>
      <c r="AU307" s="97" t="str">
        <f t="shared" ca="1" si="207"/>
        <v>Clay</v>
      </c>
      <c r="AV307" s="98">
        <f t="shared" si="208"/>
        <v>3</v>
      </c>
      <c r="AW307" s="99" t="str">
        <f t="shared" si="209"/>
        <v>Clay</v>
      </c>
      <c r="AX307" s="78"/>
      <c r="AY307" s="78"/>
      <c r="AZ307" s="78"/>
      <c r="BA307" s="78"/>
      <c r="BB307" s="78"/>
      <c r="BC307" s="78"/>
      <c r="BD307" s="78"/>
      <c r="BE307" s="78"/>
      <c r="BF307" s="78"/>
      <c r="BG307" s="78"/>
      <c r="BH307" s="78"/>
      <c r="BI307" s="78"/>
      <c r="BJ307" s="78"/>
      <c r="BK307" s="78"/>
      <c r="BL307" s="78"/>
      <c r="BM307" s="78"/>
      <c r="BN307" s="78"/>
      <c r="BO307" s="78"/>
      <c r="BP307" s="78"/>
      <c r="BQ307" s="78"/>
    </row>
    <row r="308" spans="1:69">
      <c r="A308" s="25">
        <v>5.9</v>
      </c>
      <c r="C308" s="89">
        <f t="shared" si="176"/>
        <v>-19.356720000000003</v>
      </c>
      <c r="D308" s="84">
        <f t="shared" si="177"/>
        <v>19.356720000000003</v>
      </c>
      <c r="E308" s="90">
        <v>0.22509999999999999</v>
      </c>
      <c r="F308" s="91">
        <f t="shared" si="178"/>
        <v>2.350044</v>
      </c>
      <c r="G308" s="80">
        <f t="shared" si="179"/>
        <v>2.6494632</v>
      </c>
      <c r="H308" s="81">
        <f t="shared" si="217"/>
        <v>2.6860330285714289</v>
      </c>
      <c r="I308" s="14">
        <v>6.5</v>
      </c>
      <c r="J308" s="92">
        <f t="shared" si="180"/>
        <v>6.7860000000000004E-2</v>
      </c>
      <c r="K308" s="14">
        <v>143.4</v>
      </c>
      <c r="L308" s="78">
        <f t="shared" si="181"/>
        <v>1.497096</v>
      </c>
      <c r="M308" s="81">
        <f t="shared" si="182"/>
        <v>0.60392966400000003</v>
      </c>
      <c r="N308" s="14">
        <f t="shared" si="210"/>
        <v>115</v>
      </c>
      <c r="O308" s="78">
        <f t="shared" si="183"/>
        <v>1.0154076000000025</v>
      </c>
      <c r="P308" s="78">
        <f t="shared" si="184"/>
        <v>0.41147793599999949</v>
      </c>
      <c r="Q308" s="93">
        <f t="shared" si="185"/>
        <v>0.53923834799999915</v>
      </c>
      <c r="R308" s="80">
        <f t="shared" si="186"/>
        <v>1.3104915253584819</v>
      </c>
      <c r="S308" s="80">
        <f t="shared" si="187"/>
        <v>2832.9182919852246</v>
      </c>
      <c r="T308" s="69">
        <f t="shared" si="188"/>
        <v>181.05029183999977</v>
      </c>
      <c r="U308" s="78">
        <f t="shared" si="189"/>
        <v>1.4895098396923088</v>
      </c>
      <c r="V308" s="69">
        <f t="shared" si="190"/>
        <v>92.94541399680007</v>
      </c>
      <c r="W308" s="80">
        <f t="shared" ca="1" si="191"/>
        <v>1.7038155952545002</v>
      </c>
      <c r="X308" s="80">
        <f t="shared" ca="1" si="192"/>
        <v>24.188123046265158</v>
      </c>
      <c r="Y308" s="94">
        <f t="shared" ca="1" si="193"/>
        <v>2.1148281535481144E-9</v>
      </c>
      <c r="Z308" s="80">
        <f t="shared" ca="1" si="194"/>
        <v>3.9711864404802486</v>
      </c>
      <c r="AA308" s="80">
        <f t="shared" ca="1" si="195"/>
        <v>6.4891394417108073</v>
      </c>
      <c r="AB308" s="80">
        <f t="shared" ca="1" si="196"/>
        <v>3.8003302477743257E-2</v>
      </c>
      <c r="AC308" s="80">
        <f t="shared" si="197"/>
        <v>14.828429179600011</v>
      </c>
      <c r="AD308" s="69">
        <f t="shared" si="198"/>
        <v>192.24183529411735</v>
      </c>
      <c r="AE308" s="69">
        <f t="shared" si="218"/>
        <v>196.54416806722659</v>
      </c>
      <c r="AF308" s="69">
        <f t="shared" si="199"/>
        <v>264.94632000000001</v>
      </c>
      <c r="AG308" s="95">
        <f t="shared" si="219"/>
        <v>268.60330285714286</v>
      </c>
      <c r="AH308" s="93">
        <f t="shared" si="200"/>
        <v>16.733608868574706</v>
      </c>
      <c r="AI308" s="81">
        <f t="shared" si="201"/>
        <v>0.16491771262311397</v>
      </c>
      <c r="AJ308" s="80">
        <f t="shared" si="202"/>
        <v>2.5434846719999999</v>
      </c>
      <c r="AK308" s="80">
        <f t="shared" si="203"/>
        <v>3.9711864404802486</v>
      </c>
      <c r="AL308" s="78">
        <f t="shared" ca="1" si="211"/>
        <v>1</v>
      </c>
      <c r="AM308" s="80">
        <f t="shared" ca="1" si="212"/>
        <v>3.9711864404802486</v>
      </c>
      <c r="AN308" s="80">
        <f t="shared" si="213"/>
        <v>2.4994935849056601</v>
      </c>
      <c r="AO308" s="80">
        <f t="shared" si="214"/>
        <v>2.5612735440145009</v>
      </c>
      <c r="AP308" s="80">
        <f t="shared" si="215"/>
        <v>4.1528574670286682</v>
      </c>
      <c r="AQ308" s="80">
        <f t="shared" ca="1" si="216"/>
        <v>3.4091961754859201</v>
      </c>
      <c r="AR308" s="80">
        <f t="shared" si="204"/>
        <v>3.4770622652995478</v>
      </c>
      <c r="AS308" s="78">
        <f t="shared" si="205"/>
        <v>0.54659482578193874</v>
      </c>
      <c r="AT308" s="96">
        <f t="shared" ca="1" si="206"/>
        <v>3</v>
      </c>
      <c r="AU308" s="97" t="str">
        <f t="shared" ca="1" si="207"/>
        <v>Clay</v>
      </c>
      <c r="AV308" s="98">
        <f t="shared" si="208"/>
        <v>3</v>
      </c>
      <c r="AW308" s="99" t="str">
        <f t="shared" si="209"/>
        <v>Clay</v>
      </c>
      <c r="AX308" s="78"/>
      <c r="AY308" s="78"/>
      <c r="AZ308" s="78"/>
      <c r="BA308" s="78"/>
      <c r="BB308" s="78"/>
      <c r="BC308" s="78"/>
      <c r="BD308" s="78"/>
      <c r="BE308" s="78"/>
      <c r="BF308" s="78"/>
      <c r="BG308" s="78"/>
      <c r="BH308" s="78"/>
      <c r="BI308" s="78"/>
      <c r="BJ308" s="78"/>
      <c r="BK308" s="78"/>
      <c r="BL308" s="78"/>
      <c r="BM308" s="78"/>
      <c r="BN308" s="78"/>
      <c r="BO308" s="78"/>
      <c r="BP308" s="78"/>
      <c r="BQ308" s="78"/>
    </row>
    <row r="309" spans="1:69">
      <c r="A309" s="25">
        <v>5.92</v>
      </c>
      <c r="C309" s="89">
        <f t="shared" si="176"/>
        <v>-19.422336000000001</v>
      </c>
      <c r="D309" s="84">
        <f t="shared" si="177"/>
        <v>19.422336000000001</v>
      </c>
      <c r="E309" s="90">
        <v>0.2233</v>
      </c>
      <c r="F309" s="91">
        <f t="shared" si="178"/>
        <v>2.3312519999999997</v>
      </c>
      <c r="G309" s="80">
        <f t="shared" si="179"/>
        <v>2.6323415999999997</v>
      </c>
      <c r="H309" s="81">
        <f t="shared" si="217"/>
        <v>2.6539374857142852</v>
      </c>
      <c r="I309" s="14">
        <v>5.9</v>
      </c>
      <c r="J309" s="92">
        <f t="shared" si="180"/>
        <v>6.1596000000000005E-2</v>
      </c>
      <c r="K309" s="14">
        <v>144.19999999999999</v>
      </c>
      <c r="L309" s="78">
        <f t="shared" si="181"/>
        <v>1.5054479999999999</v>
      </c>
      <c r="M309" s="81">
        <f t="shared" si="182"/>
        <v>0.60597688319999998</v>
      </c>
      <c r="N309" s="14">
        <f t="shared" si="210"/>
        <v>115</v>
      </c>
      <c r="O309" s="78">
        <f t="shared" si="183"/>
        <v>1.0191805200000024</v>
      </c>
      <c r="P309" s="78">
        <f t="shared" si="184"/>
        <v>0.41320363679999944</v>
      </c>
      <c r="Q309" s="93">
        <f t="shared" si="185"/>
        <v>0.53234315639999918</v>
      </c>
      <c r="R309" s="80">
        <f t="shared" si="186"/>
        <v>1.2883312463623502</v>
      </c>
      <c r="S309" s="80">
        <f t="shared" si="187"/>
        <v>3081.1035857943357</v>
      </c>
      <c r="T309" s="69">
        <f t="shared" si="188"/>
        <v>181.80960019199978</v>
      </c>
      <c r="U309" s="78">
        <f t="shared" si="189"/>
        <v>1.4778998685327087</v>
      </c>
      <c r="V309" s="69">
        <f t="shared" si="190"/>
        <v>92.220951796441028</v>
      </c>
      <c r="W309" s="80">
        <f t="shared" ca="1" si="191"/>
        <v>1.6783164389983583</v>
      </c>
      <c r="X309" s="80">
        <f t="shared" ca="1" si="192"/>
        <v>24.106649601569202</v>
      </c>
      <c r="Y309" s="94">
        <f t="shared" ca="1" si="193"/>
        <v>2.2051105167393557E-9</v>
      </c>
      <c r="Z309" s="80">
        <f t="shared" ca="1" si="194"/>
        <v>3.9040340798859097</v>
      </c>
      <c r="AA309" s="80">
        <f t="shared" ca="1" si="195"/>
        <v>6.2978358326655499</v>
      </c>
      <c r="AB309" s="80">
        <f t="shared" ca="1" si="196"/>
        <v>3.84574819217781E-2</v>
      </c>
      <c r="AC309" s="80">
        <f t="shared" si="197"/>
        <v>14.573123424096011</v>
      </c>
      <c r="AD309" s="69">
        <f t="shared" si="198"/>
        <v>189.78365647058791</v>
      </c>
      <c r="AE309" s="69">
        <f t="shared" si="218"/>
        <v>192.32434890756275</v>
      </c>
      <c r="AF309" s="69">
        <f t="shared" si="199"/>
        <v>263.23415999999997</v>
      </c>
      <c r="AG309" s="95">
        <f t="shared" si="219"/>
        <v>265.39374857142855</v>
      </c>
      <c r="AH309" s="93">
        <f t="shared" si="200"/>
        <v>16.975405048981898</v>
      </c>
      <c r="AI309" s="81">
        <f t="shared" si="201"/>
        <v>0.14906935591618223</v>
      </c>
      <c r="AJ309" s="80">
        <f t="shared" si="202"/>
        <v>2.5270479359999998</v>
      </c>
      <c r="AK309" s="80">
        <f t="shared" si="203"/>
        <v>3.9040340798859097</v>
      </c>
      <c r="AL309" s="78">
        <f t="shared" ca="1" si="211"/>
        <v>1</v>
      </c>
      <c r="AM309" s="80">
        <f t="shared" ca="1" si="212"/>
        <v>3.9040340798859097</v>
      </c>
      <c r="AN309" s="80">
        <f t="shared" si="213"/>
        <v>2.4833411320754712</v>
      </c>
      <c r="AO309" s="80">
        <f t="shared" si="214"/>
        <v>2.3399698580153885</v>
      </c>
      <c r="AP309" s="80">
        <f t="shared" si="215"/>
        <v>3.8183415632616242</v>
      </c>
      <c r="AQ309" s="80">
        <f t="shared" ca="1" si="216"/>
        <v>3.3959441483156949</v>
      </c>
      <c r="AR309" s="80">
        <f t="shared" si="204"/>
        <v>3.4613567445622677</v>
      </c>
      <c r="AS309" s="78">
        <f t="shared" si="205"/>
        <v>0.55758295185252138</v>
      </c>
      <c r="AT309" s="96">
        <f t="shared" ca="1" si="206"/>
        <v>3</v>
      </c>
      <c r="AU309" s="97" t="str">
        <f t="shared" ca="1" si="207"/>
        <v>Clay</v>
      </c>
      <c r="AV309" s="98">
        <f t="shared" si="208"/>
        <v>3</v>
      </c>
      <c r="AW309" s="99" t="str">
        <f t="shared" si="209"/>
        <v>Clay</v>
      </c>
      <c r="AX309" s="78"/>
      <c r="AY309" s="78"/>
      <c r="AZ309" s="78"/>
      <c r="BA309" s="78"/>
      <c r="BB309" s="78"/>
      <c r="BC309" s="78"/>
      <c r="BD309" s="78"/>
      <c r="BE309" s="78"/>
      <c r="BF309" s="78"/>
      <c r="BG309" s="78"/>
      <c r="BH309" s="78"/>
      <c r="BI309" s="78"/>
      <c r="BJ309" s="78"/>
      <c r="BK309" s="78"/>
      <c r="BL309" s="78"/>
      <c r="BM309" s="78"/>
      <c r="BN309" s="78"/>
      <c r="BO309" s="78"/>
      <c r="BP309" s="78"/>
      <c r="BQ309" s="78"/>
    </row>
    <row r="310" spans="1:69">
      <c r="A310" s="25">
        <v>5.94</v>
      </c>
      <c r="C310" s="89">
        <f t="shared" si="176"/>
        <v>-19.487952000000003</v>
      </c>
      <c r="D310" s="84">
        <f t="shared" si="177"/>
        <v>19.487952000000003</v>
      </c>
      <c r="E310" s="90">
        <v>0.22389999999999999</v>
      </c>
      <c r="F310" s="91">
        <f t="shared" si="178"/>
        <v>2.3375159999999999</v>
      </c>
      <c r="G310" s="80">
        <f t="shared" si="179"/>
        <v>2.6388143999999998</v>
      </c>
      <c r="H310" s="81">
        <f t="shared" si="217"/>
        <v>2.6546235428571427</v>
      </c>
      <c r="I310" s="14">
        <v>5.6</v>
      </c>
      <c r="J310" s="92">
        <f t="shared" si="180"/>
        <v>5.8463999999999995E-2</v>
      </c>
      <c r="K310" s="14">
        <v>144.30000000000001</v>
      </c>
      <c r="L310" s="78">
        <f t="shared" si="181"/>
        <v>1.5064920000000002</v>
      </c>
      <c r="M310" s="81">
        <f t="shared" si="182"/>
        <v>0.60802410240000004</v>
      </c>
      <c r="N310" s="14">
        <f t="shared" si="210"/>
        <v>115</v>
      </c>
      <c r="O310" s="78">
        <f t="shared" si="183"/>
        <v>1.0229534400000024</v>
      </c>
      <c r="P310" s="78">
        <f t="shared" si="184"/>
        <v>0.4149293375999995</v>
      </c>
      <c r="Q310" s="93">
        <f t="shared" si="185"/>
        <v>0.5332341167999991</v>
      </c>
      <c r="R310" s="80">
        <f t="shared" si="186"/>
        <v>1.2851203047831914</v>
      </c>
      <c r="S310" s="80">
        <f t="shared" si="187"/>
        <v>3251.5956727518542</v>
      </c>
      <c r="T310" s="69">
        <f t="shared" si="188"/>
        <v>182.56890854399978</v>
      </c>
      <c r="U310" s="78">
        <f t="shared" si="189"/>
        <v>1.47187658651848</v>
      </c>
      <c r="V310" s="69">
        <f t="shared" si="190"/>
        <v>91.845098998753144</v>
      </c>
      <c r="W310" s="80">
        <f t="shared" ca="1" si="191"/>
        <v>1.6700152175659126</v>
      </c>
      <c r="X310" s="80">
        <f t="shared" ca="1" si="192"/>
        <v>24.094728301354095</v>
      </c>
      <c r="Y310" s="94">
        <f t="shared" ca="1" si="193"/>
        <v>2.2860744535847211E-9</v>
      </c>
      <c r="Z310" s="80">
        <f t="shared" ca="1" si="194"/>
        <v>3.8943039538884592</v>
      </c>
      <c r="AA310" s="80">
        <f t="shared" ca="1" si="195"/>
        <v>6.2926537254619914</v>
      </c>
      <c r="AB310" s="80">
        <f t="shared" ca="1" si="196"/>
        <v>3.9836699797938593E-2</v>
      </c>
      <c r="AC310" s="80">
        <f t="shared" si="197"/>
        <v>14.409391761566864</v>
      </c>
      <c r="AD310" s="69">
        <f t="shared" si="198"/>
        <v>190.10128941176438</v>
      </c>
      <c r="AE310" s="69">
        <f t="shared" si="218"/>
        <v>191.96118857142827</v>
      </c>
      <c r="AF310" s="69">
        <f t="shared" si="199"/>
        <v>263.88144</v>
      </c>
      <c r="AG310" s="95">
        <f t="shared" si="219"/>
        <v>265.46235428571424</v>
      </c>
      <c r="AH310" s="93">
        <f t="shared" si="200"/>
        <v>17.134400184695249</v>
      </c>
      <c r="AI310" s="81">
        <f t="shared" si="201"/>
        <v>0.14090109978282736</v>
      </c>
      <c r="AJ310" s="80">
        <f t="shared" si="202"/>
        <v>2.5332618239999998</v>
      </c>
      <c r="AK310" s="80">
        <f t="shared" si="203"/>
        <v>3.8943039538884592</v>
      </c>
      <c r="AL310" s="78">
        <f t="shared" ca="1" si="211"/>
        <v>1</v>
      </c>
      <c r="AM310" s="80">
        <f t="shared" ca="1" si="212"/>
        <v>3.8943039538884592</v>
      </c>
      <c r="AN310" s="80">
        <f t="shared" si="213"/>
        <v>2.489447547169811</v>
      </c>
      <c r="AO310" s="80">
        <f t="shared" si="214"/>
        <v>2.2155404336129134</v>
      </c>
      <c r="AP310" s="80">
        <f t="shared" si="215"/>
        <v>3.6181330849159252</v>
      </c>
      <c r="AQ310" s="80">
        <f t="shared" ca="1" si="216"/>
        <v>3.384513484076022</v>
      </c>
      <c r="AR310" s="80">
        <f t="shared" si="204"/>
        <v>3.4495752663867676</v>
      </c>
      <c r="AS310" s="78">
        <f t="shared" si="205"/>
        <v>0.55603045054074551</v>
      </c>
      <c r="AT310" s="96">
        <f t="shared" ca="1" si="206"/>
        <v>3</v>
      </c>
      <c r="AU310" s="97" t="str">
        <f t="shared" ca="1" si="207"/>
        <v>Clay</v>
      </c>
      <c r="AV310" s="98">
        <f t="shared" si="208"/>
        <v>3</v>
      </c>
      <c r="AW310" s="99" t="str">
        <f t="shared" si="209"/>
        <v>Clay</v>
      </c>
      <c r="AX310" s="78"/>
      <c r="AY310" s="78"/>
      <c r="AZ310" s="78"/>
      <c r="BA310" s="78"/>
      <c r="BB310" s="78"/>
      <c r="BC310" s="78"/>
      <c r="BD310" s="78"/>
      <c r="BE310" s="78"/>
      <c r="BF310" s="78"/>
      <c r="BG310" s="78"/>
      <c r="BH310" s="78"/>
      <c r="BI310" s="78"/>
      <c r="BJ310" s="78"/>
      <c r="BK310" s="78"/>
      <c r="BL310" s="78"/>
      <c r="BM310" s="78"/>
      <c r="BN310" s="78"/>
      <c r="BO310" s="78"/>
      <c r="BP310" s="78"/>
      <c r="BQ310" s="78"/>
    </row>
    <row r="311" spans="1:69">
      <c r="A311" s="25">
        <v>5.96</v>
      </c>
      <c r="C311" s="89">
        <f t="shared" si="176"/>
        <v>-19.553568000000002</v>
      </c>
      <c r="D311" s="84">
        <f t="shared" si="177"/>
        <v>19.553568000000002</v>
      </c>
      <c r="E311" s="90">
        <v>0.2283</v>
      </c>
      <c r="F311" s="91">
        <f t="shared" si="178"/>
        <v>2.3834520000000001</v>
      </c>
      <c r="G311" s="80">
        <f t="shared" si="179"/>
        <v>2.6855856</v>
      </c>
      <c r="H311" s="81">
        <f t="shared" si="217"/>
        <v>2.6729681142857138</v>
      </c>
      <c r="I311" s="14">
        <v>5</v>
      </c>
      <c r="J311" s="92">
        <f t="shared" si="180"/>
        <v>5.2199999999999996E-2</v>
      </c>
      <c r="K311" s="14">
        <v>144.69999999999999</v>
      </c>
      <c r="L311" s="78">
        <f t="shared" si="181"/>
        <v>1.5106679999999999</v>
      </c>
      <c r="M311" s="81">
        <f t="shared" si="182"/>
        <v>0.61007132159999999</v>
      </c>
      <c r="N311" s="14">
        <f t="shared" si="210"/>
        <v>115</v>
      </c>
      <c r="O311" s="78">
        <f t="shared" si="183"/>
        <v>1.0267263600000023</v>
      </c>
      <c r="P311" s="78">
        <f t="shared" si="184"/>
        <v>0.41665503839999946</v>
      </c>
      <c r="Q311" s="93">
        <f t="shared" si="185"/>
        <v>0.54742354919999925</v>
      </c>
      <c r="R311" s="80">
        <f t="shared" si="186"/>
        <v>1.3138531848844672</v>
      </c>
      <c r="S311" s="80">
        <f t="shared" si="187"/>
        <v>3738.6956051386023</v>
      </c>
      <c r="T311" s="69">
        <f t="shared" si="188"/>
        <v>183.32821689599976</v>
      </c>
      <c r="U311" s="78">
        <f t="shared" si="189"/>
        <v>1.459274434277221</v>
      </c>
      <c r="V311" s="69">
        <f t="shared" si="190"/>
        <v>91.058724698898587</v>
      </c>
      <c r="W311" s="80">
        <f t="shared" ca="1" si="191"/>
        <v>1.656403959457597</v>
      </c>
      <c r="X311" s="80">
        <f t="shared" ca="1" si="192"/>
        <v>24.200361881144495</v>
      </c>
      <c r="Y311" s="94">
        <f t="shared" ca="1" si="193"/>
        <v>2.5910955040929679E-9</v>
      </c>
      <c r="Z311" s="80">
        <f t="shared" ca="1" si="194"/>
        <v>3.9813732875286885</v>
      </c>
      <c r="AA311" s="80">
        <f t="shared" ca="1" si="195"/>
        <v>6.6045378659061322</v>
      </c>
      <c r="AB311" s="80">
        <f t="shared" ca="1" si="196"/>
        <v>4.7389813950353937E-2</v>
      </c>
      <c r="AC311" s="80">
        <f t="shared" si="197"/>
        <v>13.985026767726332</v>
      </c>
      <c r="AD311" s="69">
        <f t="shared" si="198"/>
        <v>195.15991058823502</v>
      </c>
      <c r="AE311" s="69">
        <f t="shared" si="218"/>
        <v>193.67550050420141</v>
      </c>
      <c r="AF311" s="69">
        <f t="shared" si="199"/>
        <v>268.55856</v>
      </c>
      <c r="AG311" s="95">
        <f t="shared" si="219"/>
        <v>267.2968114285714</v>
      </c>
      <c r="AH311" s="93">
        <f t="shared" si="200"/>
        <v>17.580363921749473</v>
      </c>
      <c r="AI311" s="81">
        <f t="shared" si="201"/>
        <v>0.12528349639177211</v>
      </c>
      <c r="AJ311" s="80">
        <f t="shared" si="202"/>
        <v>2.5781621759999998</v>
      </c>
      <c r="AK311" s="80">
        <f t="shared" si="203"/>
        <v>3.9813732875286885</v>
      </c>
      <c r="AL311" s="78">
        <f t="shared" ca="1" si="211"/>
        <v>1</v>
      </c>
      <c r="AM311" s="80">
        <f t="shared" ca="1" si="212"/>
        <v>3.9813732875286885</v>
      </c>
      <c r="AN311" s="80">
        <f t="shared" si="213"/>
        <v>2.5335713207547168</v>
      </c>
      <c r="AO311" s="80">
        <f t="shared" si="214"/>
        <v>1.943710153941844</v>
      </c>
      <c r="AP311" s="80">
        <f t="shared" si="215"/>
        <v>3.146740768674265</v>
      </c>
      <c r="AQ311" s="80">
        <f t="shared" ca="1" si="216"/>
        <v>3.3448105277038462</v>
      </c>
      <c r="AR311" s="80">
        <f t="shared" si="204"/>
        <v>3.417303250333823</v>
      </c>
      <c r="AS311" s="78">
        <f t="shared" si="205"/>
        <v>0.54290120384174434</v>
      </c>
      <c r="AT311" s="96">
        <f t="shared" ca="1" si="206"/>
        <v>3</v>
      </c>
      <c r="AU311" s="97" t="str">
        <f t="shared" ca="1" si="207"/>
        <v>Clay</v>
      </c>
      <c r="AV311" s="98">
        <f t="shared" si="208"/>
        <v>3</v>
      </c>
      <c r="AW311" s="99" t="str">
        <f t="shared" si="209"/>
        <v>Clay</v>
      </c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</row>
    <row r="312" spans="1:69">
      <c r="A312" s="25">
        <v>5.98</v>
      </c>
      <c r="C312" s="89">
        <f t="shared" si="176"/>
        <v>-19.619184000000001</v>
      </c>
      <c r="D312" s="84">
        <f t="shared" si="177"/>
        <v>19.619184000000001</v>
      </c>
      <c r="E312" s="90">
        <v>0.2276</v>
      </c>
      <c r="F312" s="91">
        <f t="shared" si="178"/>
        <v>2.376144</v>
      </c>
      <c r="G312" s="80">
        <f t="shared" si="179"/>
        <v>2.6786951999999999</v>
      </c>
      <c r="H312" s="81">
        <f t="shared" si="217"/>
        <v>2.9327451428571427</v>
      </c>
      <c r="I312" s="14">
        <v>4.9000000000000004</v>
      </c>
      <c r="J312" s="92">
        <f t="shared" si="180"/>
        <v>5.1156E-2</v>
      </c>
      <c r="K312" s="14">
        <v>144.9</v>
      </c>
      <c r="L312" s="78">
        <f t="shared" si="181"/>
        <v>1.512756</v>
      </c>
      <c r="M312" s="81">
        <f t="shared" si="182"/>
        <v>0.61211854079999994</v>
      </c>
      <c r="N312" s="14">
        <f t="shared" si="210"/>
        <v>115</v>
      </c>
      <c r="O312" s="78">
        <f t="shared" si="183"/>
        <v>1.0304992800000021</v>
      </c>
      <c r="P312" s="78">
        <f t="shared" si="184"/>
        <v>0.41838073919999941</v>
      </c>
      <c r="Q312" s="93">
        <f t="shared" si="185"/>
        <v>0.54390465359999929</v>
      </c>
      <c r="R312" s="80">
        <f t="shared" si="186"/>
        <v>1.3000231670320641</v>
      </c>
      <c r="S312" s="80">
        <f t="shared" si="187"/>
        <v>3790.472326861774</v>
      </c>
      <c r="T312" s="69">
        <f t="shared" si="188"/>
        <v>184.08752524799974</v>
      </c>
      <c r="U312" s="78">
        <f t="shared" si="189"/>
        <v>1.456805061704141</v>
      </c>
      <c r="V312" s="69">
        <f t="shared" si="190"/>
        <v>90.904635850338394</v>
      </c>
      <c r="W312" s="80">
        <f t="shared" ca="1" si="191"/>
        <v>1.6531016334112512</v>
      </c>
      <c r="X312" s="80">
        <f t="shared" ca="1" si="192"/>
        <v>24.149808670156844</v>
      </c>
      <c r="Y312" s="94">
        <f t="shared" ca="1" si="193"/>
        <v>2.5838808022283255E-9</v>
      </c>
      <c r="Z312" s="80">
        <f t="shared" ca="1" si="194"/>
        <v>3.9394641425214068</v>
      </c>
      <c r="AA312" s="80">
        <f t="shared" ca="1" si="195"/>
        <v>6.4930087266900722</v>
      </c>
      <c r="AB312" s="80">
        <f t="shared" ca="1" si="196"/>
        <v>4.6459829347187433E-2</v>
      </c>
      <c r="AC312" s="80">
        <f t="shared" si="197"/>
        <v>13.943214207695432</v>
      </c>
      <c r="AD312" s="69">
        <f t="shared" si="198"/>
        <v>193.90540235294091</v>
      </c>
      <c r="AE312" s="69">
        <f t="shared" si="218"/>
        <v>223.79363092436944</v>
      </c>
      <c r="AF312" s="69">
        <f t="shared" si="199"/>
        <v>267.86952000000002</v>
      </c>
      <c r="AG312" s="95">
        <f t="shared" si="219"/>
        <v>293.27451428571425</v>
      </c>
      <c r="AH312" s="93">
        <f t="shared" si="200"/>
        <v>17.594304285732974</v>
      </c>
      <c r="AI312" s="81">
        <f t="shared" si="201"/>
        <v>0.12227140307132014</v>
      </c>
      <c r="AJ312" s="80">
        <f t="shared" si="202"/>
        <v>2.5715473919999998</v>
      </c>
      <c r="AK312" s="80">
        <f t="shared" si="203"/>
        <v>3.9394641425214063</v>
      </c>
      <c r="AL312" s="78">
        <f t="shared" ca="1" si="211"/>
        <v>1</v>
      </c>
      <c r="AM312" s="80">
        <f t="shared" ca="1" si="212"/>
        <v>3.9394641425214068</v>
      </c>
      <c r="AN312" s="80">
        <f t="shared" si="213"/>
        <v>2.5270709433962262</v>
      </c>
      <c r="AO312" s="80">
        <f t="shared" si="214"/>
        <v>1.9097357549302363</v>
      </c>
      <c r="AP312" s="80">
        <f t="shared" si="215"/>
        <v>3.1037572280848789</v>
      </c>
      <c r="AQ312" s="80">
        <f t="shared" ca="1" si="216"/>
        <v>3.3456944295577316</v>
      </c>
      <c r="AR312" s="80">
        <f t="shared" si="204"/>
        <v>3.4149314180421952</v>
      </c>
      <c r="AS312" s="78">
        <f t="shared" si="205"/>
        <v>0.54643835012041608</v>
      </c>
      <c r="AT312" s="96">
        <f t="shared" ca="1" si="206"/>
        <v>3</v>
      </c>
      <c r="AU312" s="97" t="str">
        <f t="shared" ca="1" si="207"/>
        <v>Clay</v>
      </c>
      <c r="AV312" s="98">
        <f t="shared" si="208"/>
        <v>3</v>
      </c>
      <c r="AW312" s="99" t="str">
        <f t="shared" si="209"/>
        <v>Clay</v>
      </c>
      <c r="AX312" s="78"/>
      <c r="AY312" s="78"/>
      <c r="AZ312" s="78"/>
      <c r="BA312" s="78"/>
      <c r="BB312" s="78"/>
      <c r="BC312" s="78"/>
      <c r="BD312" s="78"/>
      <c r="BE312" s="78"/>
      <c r="BF312" s="78"/>
      <c r="BG312" s="78"/>
      <c r="BH312" s="78"/>
      <c r="BI312" s="78"/>
      <c r="BJ312" s="78"/>
      <c r="BK312" s="78"/>
      <c r="BL312" s="78"/>
      <c r="BM312" s="78"/>
      <c r="BN312" s="78"/>
      <c r="BO312" s="78"/>
      <c r="BP312" s="78"/>
      <c r="BQ312" s="78"/>
    </row>
    <row r="313" spans="1:69">
      <c r="A313" s="25">
        <v>6</v>
      </c>
      <c r="C313" s="89">
        <f t="shared" si="176"/>
        <v>-19.684800000000003</v>
      </c>
      <c r="D313" s="84">
        <f t="shared" si="177"/>
        <v>19.684800000000003</v>
      </c>
      <c r="E313" s="90">
        <v>0.2258</v>
      </c>
      <c r="F313" s="91">
        <f t="shared" si="178"/>
        <v>2.3573520000000001</v>
      </c>
      <c r="G313" s="80">
        <f t="shared" si="179"/>
        <v>2.6605296000000003</v>
      </c>
      <c r="H313" s="81">
        <f t="shared" si="217"/>
        <v>3.1764445714285716</v>
      </c>
      <c r="I313" s="14">
        <v>4.8</v>
      </c>
      <c r="J313" s="92">
        <f t="shared" si="180"/>
        <v>5.0111999999999997E-2</v>
      </c>
      <c r="K313" s="14">
        <v>145.19999999999999</v>
      </c>
      <c r="L313" s="78">
        <f t="shared" si="181"/>
        <v>1.5158879999999999</v>
      </c>
      <c r="M313" s="81">
        <f t="shared" si="182"/>
        <v>0.61416576000000001</v>
      </c>
      <c r="N313" s="14">
        <f t="shared" si="210"/>
        <v>115</v>
      </c>
      <c r="O313" s="78">
        <f t="shared" si="183"/>
        <v>1.0342722000000022</v>
      </c>
      <c r="P313" s="78">
        <f t="shared" si="184"/>
        <v>0.42010643999999947</v>
      </c>
      <c r="Q313" s="93">
        <f t="shared" si="185"/>
        <v>0.53666494199999937</v>
      </c>
      <c r="R313" s="80">
        <f t="shared" si="186"/>
        <v>1.2774499291179637</v>
      </c>
      <c r="S313" s="80">
        <f t="shared" si="187"/>
        <v>3817.9358237547849</v>
      </c>
      <c r="T313" s="69">
        <f t="shared" si="188"/>
        <v>184.84683359999977</v>
      </c>
      <c r="U313" s="78">
        <f t="shared" si="189"/>
        <v>1.4541212857928392</v>
      </c>
      <c r="V313" s="69">
        <f t="shared" si="190"/>
        <v>90.737168233473156</v>
      </c>
      <c r="W313" s="80">
        <f t="shared" ca="1" si="191"/>
        <v>1.6471587103742074</v>
      </c>
      <c r="X313" s="80">
        <f t="shared" ca="1" si="192"/>
        <v>24.066129413385177</v>
      </c>
      <c r="Y313" s="94">
        <f t="shared" ca="1" si="193"/>
        <v>2.5439414625250256E-9</v>
      </c>
      <c r="Z313" s="80">
        <f t="shared" ca="1" si="194"/>
        <v>3.8710603912665569</v>
      </c>
      <c r="AA313" s="80">
        <f t="shared" ca="1" si="195"/>
        <v>6.2953406071441265</v>
      </c>
      <c r="AB313" s="80">
        <f t="shared" ca="1" si="196"/>
        <v>4.4349169821871606E-2</v>
      </c>
      <c r="AC313" s="80">
        <f t="shared" si="197"/>
        <v>13.921267152006024</v>
      </c>
      <c r="AD313" s="69">
        <f t="shared" si="198"/>
        <v>191.32439999999977</v>
      </c>
      <c r="AE313" s="69">
        <f t="shared" si="218"/>
        <v>252.02027899159634</v>
      </c>
      <c r="AF313" s="69">
        <f t="shared" si="199"/>
        <v>266.05296000000004</v>
      </c>
      <c r="AG313" s="95">
        <f t="shared" si="219"/>
        <v>317.64445714285705</v>
      </c>
      <c r="AH313" s="93">
        <f t="shared" si="200"/>
        <v>17.574231090351592</v>
      </c>
      <c r="AI313" s="81">
        <f t="shared" si="201"/>
        <v>0.1192840557264489</v>
      </c>
      <c r="AJ313" s="80">
        <f t="shared" si="202"/>
        <v>2.554108416</v>
      </c>
      <c r="AK313" s="80">
        <f t="shared" si="203"/>
        <v>3.8710603912665564</v>
      </c>
      <c r="AL313" s="78">
        <f t="shared" ca="1" si="211"/>
        <v>1</v>
      </c>
      <c r="AM313" s="80">
        <f t="shared" ca="1" si="212"/>
        <v>3.8710603912665569</v>
      </c>
      <c r="AN313" s="80">
        <f t="shared" si="213"/>
        <v>2.5099335849056605</v>
      </c>
      <c r="AO313" s="80">
        <f t="shared" si="214"/>
        <v>1.8835347669125722</v>
      </c>
      <c r="AP313" s="80">
        <f t="shared" si="215"/>
        <v>3.081431020698203</v>
      </c>
      <c r="AQ313" s="80">
        <f t="shared" ca="1" si="216"/>
        <v>3.3506326496147976</v>
      </c>
      <c r="AR313" s="80">
        <f t="shared" si="204"/>
        <v>3.4149553745588133</v>
      </c>
      <c r="AS313" s="78">
        <f t="shared" si="205"/>
        <v>0.5544769481141183</v>
      </c>
      <c r="AT313" s="96">
        <f t="shared" ca="1" si="206"/>
        <v>3</v>
      </c>
      <c r="AU313" s="97" t="str">
        <f t="shared" ca="1" si="207"/>
        <v>Clay</v>
      </c>
      <c r="AV313" s="98">
        <f t="shared" si="208"/>
        <v>3</v>
      </c>
      <c r="AW313" s="99" t="str">
        <f t="shared" si="209"/>
        <v>Clay</v>
      </c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8"/>
      <c r="BO313" s="78"/>
      <c r="BP313" s="78"/>
      <c r="BQ313" s="78"/>
    </row>
    <row r="314" spans="1:69">
      <c r="A314" s="25">
        <v>6.02</v>
      </c>
      <c r="C314" s="89">
        <f t="shared" si="176"/>
        <v>-19.750416000000001</v>
      </c>
      <c r="D314" s="84">
        <f t="shared" si="177"/>
        <v>19.750416000000001</v>
      </c>
      <c r="E314" s="90">
        <v>0.23569999999999999</v>
      </c>
      <c r="F314" s="91">
        <f t="shared" si="178"/>
        <v>2.4607079999999999</v>
      </c>
      <c r="G314" s="80">
        <f t="shared" si="179"/>
        <v>2.7653471999999999</v>
      </c>
      <c r="H314" s="81">
        <f t="shared" si="217"/>
        <v>3.4111655999999999</v>
      </c>
      <c r="I314" s="14">
        <v>5</v>
      </c>
      <c r="J314" s="92">
        <f t="shared" si="180"/>
        <v>5.2199999999999996E-2</v>
      </c>
      <c r="K314" s="14">
        <v>145.9</v>
      </c>
      <c r="L314" s="78">
        <f t="shared" si="181"/>
        <v>1.523196</v>
      </c>
      <c r="M314" s="81">
        <f t="shared" si="182"/>
        <v>0.61621297920000007</v>
      </c>
      <c r="N314" s="14">
        <f t="shared" si="210"/>
        <v>115</v>
      </c>
      <c r="O314" s="78">
        <f t="shared" si="183"/>
        <v>1.038045120000002</v>
      </c>
      <c r="P314" s="78">
        <f t="shared" si="184"/>
        <v>0.42183214079999942</v>
      </c>
      <c r="Q314" s="93">
        <f t="shared" si="185"/>
        <v>0.57000968639999927</v>
      </c>
      <c r="R314" s="80">
        <f t="shared" si="186"/>
        <v>1.3512713500658886</v>
      </c>
      <c r="S314" s="80">
        <f t="shared" si="187"/>
        <v>3892.9503718728824</v>
      </c>
      <c r="T314" s="69">
        <f t="shared" si="188"/>
        <v>185.60614195199975</v>
      </c>
      <c r="U314" s="78">
        <f t="shared" si="189"/>
        <v>1.4604183942922164</v>
      </c>
      <c r="V314" s="69">
        <f t="shared" si="190"/>
        <v>91.130107803834306</v>
      </c>
      <c r="W314" s="80">
        <f t="shared" ca="1" si="191"/>
        <v>1.6841936423149004</v>
      </c>
      <c r="X314" s="80">
        <f t="shared" ca="1" si="192"/>
        <v>24.334514918819721</v>
      </c>
      <c r="Y314" s="94">
        <f t="shared" ca="1" si="193"/>
        <v>2.7552328884785213E-9</v>
      </c>
      <c r="Z314" s="80">
        <f t="shared" ca="1" si="194"/>
        <v>4.0947616668663294</v>
      </c>
      <c r="AA314" s="80">
        <f t="shared" ca="1" si="195"/>
        <v>7.0728903442824693</v>
      </c>
      <c r="AB314" s="80">
        <f t="shared" ca="1" si="196"/>
        <v>5.3965274104160944E-2</v>
      </c>
      <c r="AC314" s="80">
        <f t="shared" si="197"/>
        <v>13.862115449049611</v>
      </c>
      <c r="AD314" s="69">
        <f t="shared" si="198"/>
        <v>203.21200941176446</v>
      </c>
      <c r="AE314" s="69">
        <f t="shared" si="218"/>
        <v>279.19064470588211</v>
      </c>
      <c r="AF314" s="69">
        <f t="shared" si="199"/>
        <v>276.53471999999999</v>
      </c>
      <c r="AG314" s="95">
        <f t="shared" si="219"/>
        <v>341.11655999999999</v>
      </c>
      <c r="AH314" s="93">
        <f t="shared" si="200"/>
        <v>17.757271664622287</v>
      </c>
      <c r="AI314" s="81">
        <f t="shared" si="201"/>
        <v>0.12374590494930837</v>
      </c>
      <c r="AJ314" s="80">
        <f t="shared" si="202"/>
        <v>2.6547333119999998</v>
      </c>
      <c r="AK314" s="80">
        <f t="shared" si="203"/>
        <v>4.0947616668663294</v>
      </c>
      <c r="AL314" s="78">
        <f t="shared" ca="1" si="211"/>
        <v>1</v>
      </c>
      <c r="AM314" s="80">
        <f t="shared" ca="1" si="212"/>
        <v>4.0947616668663294</v>
      </c>
      <c r="AN314" s="80">
        <f t="shared" si="213"/>
        <v>2.6088181132075468</v>
      </c>
      <c r="AO314" s="80">
        <f t="shared" si="214"/>
        <v>1.8876472364844459</v>
      </c>
      <c r="AP314" s="80">
        <f t="shared" si="215"/>
        <v>3.0220539073281301</v>
      </c>
      <c r="AQ314" s="80">
        <f t="shared" ca="1" si="216"/>
        <v>3.3253398028102428</v>
      </c>
      <c r="AR314" s="80">
        <f t="shared" si="204"/>
        <v>3.4002918417266725</v>
      </c>
      <c r="AS314" s="78">
        <f t="shared" si="205"/>
        <v>0.52508650994040429</v>
      </c>
      <c r="AT314" s="96">
        <f t="shared" ca="1" si="206"/>
        <v>3</v>
      </c>
      <c r="AU314" s="97" t="str">
        <f t="shared" ca="1" si="207"/>
        <v>Clay</v>
      </c>
      <c r="AV314" s="98">
        <f t="shared" si="208"/>
        <v>3</v>
      </c>
      <c r="AW314" s="99" t="str">
        <f t="shared" si="209"/>
        <v>Clay</v>
      </c>
      <c r="AX314" s="78"/>
      <c r="AY314" s="78"/>
      <c r="AZ314" s="78"/>
      <c r="BA314" s="78"/>
      <c r="BB314" s="78"/>
      <c r="BC314" s="78"/>
      <c r="BD314" s="78"/>
      <c r="BE314" s="78"/>
      <c r="BF314" s="78"/>
      <c r="BG314" s="78"/>
      <c r="BH314" s="78"/>
      <c r="BI314" s="78"/>
      <c r="BJ314" s="78"/>
      <c r="BK314" s="78"/>
      <c r="BL314" s="78"/>
      <c r="BM314" s="78"/>
      <c r="BN314" s="78"/>
      <c r="BO314" s="78"/>
      <c r="BP314" s="78"/>
      <c r="BQ314" s="78"/>
    </row>
    <row r="315" spans="1:69">
      <c r="A315" s="25">
        <v>6.04</v>
      </c>
      <c r="C315" s="89">
        <f t="shared" si="176"/>
        <v>-19.816032</v>
      </c>
      <c r="D315" s="84">
        <f t="shared" si="177"/>
        <v>19.816032</v>
      </c>
      <c r="E315" s="90">
        <v>0.3987</v>
      </c>
      <c r="F315" s="91">
        <f t="shared" si="178"/>
        <v>4.1624279999999994</v>
      </c>
      <c r="G315" s="80">
        <f t="shared" si="179"/>
        <v>4.4679023999999989</v>
      </c>
      <c r="H315" s="81">
        <f t="shared" si="217"/>
        <v>3.5309571428571429</v>
      </c>
      <c r="I315" s="14">
        <v>5.4</v>
      </c>
      <c r="J315" s="92">
        <f t="shared" si="180"/>
        <v>5.6376000000000002E-2</v>
      </c>
      <c r="K315" s="14">
        <v>146.30000000000001</v>
      </c>
      <c r="L315" s="78">
        <f t="shared" si="181"/>
        <v>1.5273720000000002</v>
      </c>
      <c r="M315" s="81">
        <f t="shared" si="182"/>
        <v>0.61826019840000002</v>
      </c>
      <c r="N315" s="14">
        <f t="shared" si="210"/>
        <v>115</v>
      </c>
      <c r="O315" s="78">
        <f t="shared" si="183"/>
        <v>1.0418180400000019</v>
      </c>
      <c r="P315" s="78">
        <f t="shared" si="184"/>
        <v>0.42355784159999937</v>
      </c>
      <c r="Q315" s="93">
        <f t="shared" si="185"/>
        <v>1.1306078387999992</v>
      </c>
      <c r="R315" s="80">
        <f t="shared" si="186"/>
        <v>2.669311550292877</v>
      </c>
      <c r="S315" s="80">
        <f t="shared" si="187"/>
        <v>7149.6514161219975</v>
      </c>
      <c r="T315" s="69">
        <f t="shared" si="188"/>
        <v>186.36545030399972</v>
      </c>
      <c r="U315" s="78">
        <f t="shared" si="189"/>
        <v>1.488194669272968</v>
      </c>
      <c r="V315" s="69">
        <f t="shared" si="190"/>
        <v>92.863347362633192</v>
      </c>
      <c r="W315" s="80">
        <f t="shared" ca="1" si="191"/>
        <v>2.1201351293436375</v>
      </c>
      <c r="X315" s="80">
        <f t="shared" ca="1" si="192"/>
        <v>27.544431616454467</v>
      </c>
      <c r="Y315" s="94">
        <f t="shared" ca="1" si="193"/>
        <v>3.3764767738384316E-8</v>
      </c>
      <c r="Z315" s="80">
        <f t="shared" ca="1" si="194"/>
        <v>8.0175049707858257</v>
      </c>
      <c r="AA315" s="80">
        <f t="shared" ca="1" si="195"/>
        <v>27.468648386631553</v>
      </c>
      <c r="AB315" s="80">
        <f t="shared" ca="1" si="196"/>
        <v>2.5683854756177342</v>
      </c>
      <c r="AC315" s="80">
        <f t="shared" si="197"/>
        <v>12.014073443086916</v>
      </c>
      <c r="AD315" s="69">
        <f t="shared" si="198"/>
        <v>403.06874823529375</v>
      </c>
      <c r="AE315" s="69">
        <f t="shared" si="218"/>
        <v>292.83989445378126</v>
      </c>
      <c r="AF315" s="69">
        <f t="shared" si="199"/>
        <v>446.79023999999993</v>
      </c>
      <c r="AG315" s="95">
        <f t="shared" si="219"/>
        <v>353.09571428571428</v>
      </c>
      <c r="AH315" s="93">
        <f t="shared" si="200"/>
        <v>22.523719190139808</v>
      </c>
      <c r="AI315" s="81">
        <f t="shared" si="201"/>
        <v>0.13310106545788028</v>
      </c>
      <c r="AJ315" s="80">
        <f t="shared" si="202"/>
        <v>4.2891863039999985</v>
      </c>
      <c r="AK315" s="80">
        <f t="shared" si="203"/>
        <v>8.0888228796753836</v>
      </c>
      <c r="AL315" s="78">
        <f t="shared" ca="1" si="211"/>
        <v>0.99034599852640404</v>
      </c>
      <c r="AM315" s="80">
        <f t="shared" ca="1" si="212"/>
        <v>8.0175049707858257</v>
      </c>
      <c r="AN315" s="80">
        <f t="shared" si="213"/>
        <v>4.2150022641509421</v>
      </c>
      <c r="AO315" s="80">
        <f t="shared" si="214"/>
        <v>1.2618001682400228</v>
      </c>
      <c r="AP315" s="80">
        <f t="shared" si="215"/>
        <v>1.6454936328538055</v>
      </c>
      <c r="AQ315" s="80">
        <f t="shared" ca="1" si="216"/>
        <v>2.9405954200910918</v>
      </c>
      <c r="AR315" s="80">
        <f t="shared" si="204"/>
        <v>3.1369079687189947</v>
      </c>
      <c r="AS315" s="78">
        <f t="shared" si="205"/>
        <v>0.26535009243029872</v>
      </c>
      <c r="AT315" s="96">
        <f t="shared" ca="1" si="206"/>
        <v>4</v>
      </c>
      <c r="AU315" s="97" t="str">
        <f t="shared" ca="1" si="207"/>
        <v>Silt mxture</v>
      </c>
      <c r="AV315" s="98">
        <f t="shared" si="208"/>
        <v>3</v>
      </c>
      <c r="AW315" s="99" t="str">
        <f t="shared" si="209"/>
        <v>Clay</v>
      </c>
      <c r="AX315" s="78"/>
      <c r="AY315" s="78"/>
      <c r="AZ315" s="78"/>
      <c r="BA315" s="78"/>
      <c r="BB315" s="78"/>
      <c r="BC315" s="78"/>
      <c r="BD315" s="78"/>
      <c r="BE315" s="78"/>
      <c r="BF315" s="78"/>
      <c r="BG315" s="78"/>
      <c r="BH315" s="78"/>
      <c r="BI315" s="78"/>
      <c r="BJ315" s="78"/>
      <c r="BK315" s="78"/>
      <c r="BL315" s="78"/>
      <c r="BM315" s="78"/>
      <c r="BN315" s="78"/>
      <c r="BO315" s="78"/>
      <c r="BP315" s="78"/>
      <c r="BQ315" s="78"/>
    </row>
    <row r="316" spans="1:69">
      <c r="A316" s="25">
        <v>6.06</v>
      </c>
      <c r="C316" s="89">
        <f t="shared" si="176"/>
        <v>-19.881647999999998</v>
      </c>
      <c r="D316" s="84">
        <f t="shared" si="177"/>
        <v>19.881647999999998</v>
      </c>
      <c r="E316" s="90">
        <v>0.38619999999999999</v>
      </c>
      <c r="F316" s="91">
        <f t="shared" si="178"/>
        <v>4.0319279999999997</v>
      </c>
      <c r="G316" s="80">
        <f t="shared" si="179"/>
        <v>4.3382375999999994</v>
      </c>
      <c r="H316" s="81">
        <f t="shared" si="217"/>
        <v>3.6596972571428563</v>
      </c>
      <c r="I316" s="14">
        <v>5.3</v>
      </c>
      <c r="J316" s="92">
        <f t="shared" si="180"/>
        <v>5.5331999999999999E-2</v>
      </c>
      <c r="K316" s="14">
        <v>146.69999999999999</v>
      </c>
      <c r="L316" s="78">
        <f t="shared" si="181"/>
        <v>1.5315479999999999</v>
      </c>
      <c r="M316" s="81">
        <f t="shared" si="182"/>
        <v>0.62030741759999997</v>
      </c>
      <c r="N316" s="14">
        <f t="shared" si="210"/>
        <v>115</v>
      </c>
      <c r="O316" s="78">
        <f t="shared" si="183"/>
        <v>1.0455909600000017</v>
      </c>
      <c r="P316" s="78">
        <f t="shared" si="184"/>
        <v>0.42528354239999933</v>
      </c>
      <c r="Q316" s="93">
        <f t="shared" si="185"/>
        <v>1.0865733911999993</v>
      </c>
      <c r="R316" s="80">
        <f t="shared" si="186"/>
        <v>2.5549387240995691</v>
      </c>
      <c r="S316" s="80">
        <f t="shared" si="187"/>
        <v>7000.834832306371</v>
      </c>
      <c r="T316" s="69">
        <f t="shared" si="188"/>
        <v>187.1247586559997</v>
      </c>
      <c r="U316" s="78">
        <f t="shared" si="189"/>
        <v>1.4848517080067196</v>
      </c>
      <c r="V316" s="69">
        <f t="shared" si="190"/>
        <v>92.654746579619299</v>
      </c>
      <c r="W316" s="80">
        <f t="shared" ca="1" si="191"/>
        <v>2.0835472416172873</v>
      </c>
      <c r="X316" s="80">
        <f t="shared" ca="1" si="192"/>
        <v>27.366630004216546</v>
      </c>
      <c r="Y316" s="94">
        <f t="shared" ca="1" si="193"/>
        <v>2.9649810916643316E-8</v>
      </c>
      <c r="Z316" s="80">
        <f t="shared" ca="1" si="194"/>
        <v>7.7245903090813499</v>
      </c>
      <c r="AA316" s="80">
        <f t="shared" ca="1" si="195"/>
        <v>25.434346326573248</v>
      </c>
      <c r="AB316" s="80">
        <f t="shared" ca="1" si="196"/>
        <v>2.0883421644128815</v>
      </c>
      <c r="AC316" s="80">
        <f t="shared" si="197"/>
        <v>12.078018698454416</v>
      </c>
      <c r="AD316" s="69">
        <f t="shared" si="198"/>
        <v>387.37019294117613</v>
      </c>
      <c r="AE316" s="69">
        <f t="shared" si="218"/>
        <v>307.54191731092408</v>
      </c>
      <c r="AF316" s="69">
        <f t="shared" si="199"/>
        <v>433.82375999999994</v>
      </c>
      <c r="AG316" s="95">
        <f t="shared" si="219"/>
        <v>365.96972571428569</v>
      </c>
      <c r="AH316" s="93">
        <f t="shared" si="200"/>
        <v>22.174856155292751</v>
      </c>
      <c r="AI316" s="81">
        <f t="shared" si="201"/>
        <v>0.13010613974795579</v>
      </c>
      <c r="AJ316" s="80">
        <f t="shared" si="202"/>
        <v>4.1647080959999991</v>
      </c>
      <c r="AK316" s="80">
        <f t="shared" si="203"/>
        <v>7.7422385578774815</v>
      </c>
      <c r="AL316" s="78">
        <f t="shared" ca="1" si="211"/>
        <v>0.99750119571640372</v>
      </c>
      <c r="AM316" s="80">
        <f t="shared" ca="1" si="212"/>
        <v>7.7245903090813499</v>
      </c>
      <c r="AN316" s="80">
        <f t="shared" si="213"/>
        <v>4.0926769811320742</v>
      </c>
      <c r="AO316" s="80">
        <f t="shared" si="214"/>
        <v>1.2754488135919528</v>
      </c>
      <c r="AP316" s="80">
        <f t="shared" si="215"/>
        <v>1.6804718528800298</v>
      </c>
      <c r="AQ316" s="80">
        <f t="shared" ca="1" si="216"/>
        <v>2.9591618143400877</v>
      </c>
      <c r="AR316" s="80">
        <f t="shared" si="204"/>
        <v>3.1504767557090996</v>
      </c>
      <c r="AS316" s="78">
        <f t="shared" si="205"/>
        <v>0.27675018975009136</v>
      </c>
      <c r="AT316" s="96">
        <f t="shared" ca="1" si="206"/>
        <v>3</v>
      </c>
      <c r="AU316" s="97" t="str">
        <f t="shared" ca="1" si="207"/>
        <v>Clay</v>
      </c>
      <c r="AV316" s="98">
        <f t="shared" si="208"/>
        <v>3</v>
      </c>
      <c r="AW316" s="99" t="str">
        <f t="shared" si="209"/>
        <v>Clay</v>
      </c>
      <c r="AX316" s="78"/>
      <c r="AY316" s="78"/>
      <c r="AZ316" s="78"/>
      <c r="BA316" s="78"/>
      <c r="BB316" s="78"/>
      <c r="BC316" s="78"/>
      <c r="BD316" s="78"/>
      <c r="BE316" s="78"/>
      <c r="BF316" s="78"/>
      <c r="BG316" s="78"/>
      <c r="BH316" s="78"/>
      <c r="BI316" s="78"/>
      <c r="BJ316" s="78"/>
      <c r="BK316" s="78"/>
      <c r="BL316" s="78"/>
      <c r="BM316" s="78"/>
      <c r="BN316" s="78"/>
      <c r="BO316" s="78"/>
      <c r="BP316" s="78"/>
      <c r="BQ316" s="78"/>
    </row>
    <row r="317" spans="1:69">
      <c r="A317" s="25">
        <v>6.08</v>
      </c>
      <c r="C317" s="89">
        <f t="shared" si="176"/>
        <v>-19.947264000000001</v>
      </c>
      <c r="D317" s="84">
        <f t="shared" si="177"/>
        <v>19.947264000000001</v>
      </c>
      <c r="E317" s="90">
        <v>0.38119999999999998</v>
      </c>
      <c r="F317" s="91">
        <f t="shared" si="178"/>
        <v>3.9797279999999997</v>
      </c>
      <c r="G317" s="80">
        <f t="shared" si="179"/>
        <v>4.2818615999999992</v>
      </c>
      <c r="H317" s="81">
        <f t="shared" si="217"/>
        <v>3.8318677714285707</v>
      </c>
      <c r="I317" s="14">
        <v>5.9</v>
      </c>
      <c r="J317" s="92">
        <f t="shared" si="180"/>
        <v>6.1596000000000005E-2</v>
      </c>
      <c r="K317" s="14">
        <v>144.69999999999999</v>
      </c>
      <c r="L317" s="78">
        <f t="shared" si="181"/>
        <v>1.5106679999999999</v>
      </c>
      <c r="M317" s="81">
        <f t="shared" si="182"/>
        <v>0.62235463680000003</v>
      </c>
      <c r="N317" s="14">
        <f t="shared" si="210"/>
        <v>115</v>
      </c>
      <c r="O317" s="78">
        <f t="shared" si="183"/>
        <v>1.0493638800000018</v>
      </c>
      <c r="P317" s="78">
        <f t="shared" si="184"/>
        <v>0.42700924319999939</v>
      </c>
      <c r="Q317" s="93">
        <f t="shared" si="185"/>
        <v>1.0667242475999992</v>
      </c>
      <c r="R317" s="80">
        <f t="shared" si="186"/>
        <v>2.4981291730501836</v>
      </c>
      <c r="S317" s="80">
        <f t="shared" si="187"/>
        <v>6174.0023607338853</v>
      </c>
      <c r="T317" s="69">
        <f t="shared" si="188"/>
        <v>187.88406700799973</v>
      </c>
      <c r="U317" s="78">
        <f t="shared" si="189"/>
        <v>1.4969160026054216</v>
      </c>
      <c r="V317" s="69">
        <f t="shared" si="190"/>
        <v>93.407558562578302</v>
      </c>
      <c r="W317" s="80">
        <f t="shared" ca="1" si="191"/>
        <v>2.1031897006420044</v>
      </c>
      <c r="X317" s="80">
        <f t="shared" ca="1" si="192"/>
        <v>27.270110463231475</v>
      </c>
      <c r="Y317" s="94">
        <f t="shared" ca="1" si="193"/>
        <v>2.3267032123287574E-8</v>
      </c>
      <c r="Z317" s="80">
        <f t="shared" ca="1" si="194"/>
        <v>7.570088403182373</v>
      </c>
      <c r="AA317" s="80">
        <f t="shared" ca="1" si="195"/>
        <v>24.47029350348544</v>
      </c>
      <c r="AB317" s="80">
        <f t="shared" ca="1" si="196"/>
        <v>1.5766645984944119</v>
      </c>
      <c r="AC317" s="80">
        <f t="shared" si="197"/>
        <v>12.460099981558477</v>
      </c>
      <c r="AD317" s="69">
        <f t="shared" si="198"/>
        <v>380.29384941176443</v>
      </c>
      <c r="AE317" s="69">
        <f t="shared" si="218"/>
        <v>327.35339899159635</v>
      </c>
      <c r="AF317" s="69">
        <f t="shared" si="199"/>
        <v>428.18615999999992</v>
      </c>
      <c r="AG317" s="95">
        <f t="shared" si="219"/>
        <v>383.18677714285707</v>
      </c>
      <c r="AH317" s="93">
        <f t="shared" si="200"/>
        <v>21.578253133823981</v>
      </c>
      <c r="AI317" s="81">
        <f t="shared" si="201"/>
        <v>0.14424980484825273</v>
      </c>
      <c r="AJ317" s="80">
        <f t="shared" si="202"/>
        <v>4.1105871359999995</v>
      </c>
      <c r="AK317" s="80">
        <f t="shared" si="203"/>
        <v>7.5700884031823739</v>
      </c>
      <c r="AL317" s="78">
        <f t="shared" ca="1" si="211"/>
        <v>1</v>
      </c>
      <c r="AM317" s="80">
        <f t="shared" ca="1" si="212"/>
        <v>7.570088403182373</v>
      </c>
      <c r="AN317" s="80">
        <f t="shared" si="213"/>
        <v>4.0394920754716974</v>
      </c>
      <c r="AO317" s="80">
        <f t="shared" si="214"/>
        <v>1.438533183790901</v>
      </c>
      <c r="AP317" s="80">
        <f t="shared" si="215"/>
        <v>1.9055233857983991</v>
      </c>
      <c r="AQ317" s="80">
        <f t="shared" ca="1" si="216"/>
        <v>2.9937937020611942</v>
      </c>
      <c r="AR317" s="80">
        <f t="shared" si="204"/>
        <v>3.1779376379936788</v>
      </c>
      <c r="AS317" s="78">
        <f t="shared" si="205"/>
        <v>0.27480711206812564</v>
      </c>
      <c r="AT317" s="96">
        <f t="shared" ca="1" si="206"/>
        <v>3</v>
      </c>
      <c r="AU317" s="97" t="str">
        <f t="shared" ca="1" si="207"/>
        <v>Clay</v>
      </c>
      <c r="AV317" s="98">
        <f t="shared" si="208"/>
        <v>3</v>
      </c>
      <c r="AW317" s="99" t="str">
        <f t="shared" si="209"/>
        <v>Clay</v>
      </c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</row>
    <row r="318" spans="1:69">
      <c r="A318" s="25">
        <v>6.1</v>
      </c>
      <c r="C318" s="89">
        <f t="shared" si="176"/>
        <v>-20.012879999999999</v>
      </c>
      <c r="D318" s="84">
        <f t="shared" si="177"/>
        <v>20.012879999999999</v>
      </c>
      <c r="E318" s="90">
        <v>0.3085</v>
      </c>
      <c r="F318" s="91">
        <f t="shared" si="178"/>
        <v>3.2207399999999997</v>
      </c>
      <c r="G318" s="80">
        <f t="shared" si="179"/>
        <v>3.5241263999999997</v>
      </c>
      <c r="H318" s="81">
        <f t="shared" si="217"/>
        <v>4.0149853714285708</v>
      </c>
      <c r="I318" s="14">
        <v>6</v>
      </c>
      <c r="J318" s="92">
        <f t="shared" si="180"/>
        <v>6.2640000000000001E-2</v>
      </c>
      <c r="K318" s="14">
        <v>145.30000000000001</v>
      </c>
      <c r="L318" s="78">
        <f t="shared" si="181"/>
        <v>1.5169320000000002</v>
      </c>
      <c r="M318" s="81">
        <f t="shared" si="182"/>
        <v>0.62440185599999998</v>
      </c>
      <c r="N318" s="14">
        <f t="shared" si="210"/>
        <v>115</v>
      </c>
      <c r="O318" s="78">
        <f t="shared" si="183"/>
        <v>1.0531368000000016</v>
      </c>
      <c r="P318" s="78">
        <f t="shared" si="184"/>
        <v>0.42873494399999934</v>
      </c>
      <c r="Q318" s="93">
        <f t="shared" si="185"/>
        <v>0.81542656799999935</v>
      </c>
      <c r="R318" s="80">
        <f t="shared" si="186"/>
        <v>1.9019363348185601</v>
      </c>
      <c r="S318" s="80">
        <f t="shared" si="187"/>
        <v>4640.8789722785632</v>
      </c>
      <c r="T318" s="69">
        <f t="shared" si="188"/>
        <v>188.64337535999971</v>
      </c>
      <c r="U318" s="78">
        <f t="shared" si="189"/>
        <v>1.4912744936672684</v>
      </c>
      <c r="V318" s="69">
        <f t="shared" si="190"/>
        <v>93.055528404837546</v>
      </c>
      <c r="W318" s="80">
        <f t="shared" ca="1" si="191"/>
        <v>1.9264875228031868</v>
      </c>
      <c r="X318" s="80">
        <f t="shared" ca="1" si="192"/>
        <v>25.967502389917968</v>
      </c>
      <c r="Y318" s="94">
        <f t="shared" ca="1" si="193"/>
        <v>7.3327375100871765E-9</v>
      </c>
      <c r="Z318" s="80">
        <f t="shared" ca="1" si="194"/>
        <v>5.7634434388441207</v>
      </c>
      <c r="AA318" s="80">
        <f t="shared" ca="1" si="195"/>
        <v>14.241408797572047</v>
      </c>
      <c r="AB318" s="80">
        <f t="shared" ca="1" si="196"/>
        <v>0.28918664996245497</v>
      </c>
      <c r="AC318" s="80">
        <f t="shared" si="197"/>
        <v>13.327865820639802</v>
      </c>
      <c r="AD318" s="69">
        <f t="shared" si="198"/>
        <v>290.7046588235292</v>
      </c>
      <c r="AE318" s="69">
        <f t="shared" si="218"/>
        <v>348.45277310924342</v>
      </c>
      <c r="AF318" s="69">
        <f t="shared" si="199"/>
        <v>352.41263999999995</v>
      </c>
      <c r="AG318" s="95">
        <f t="shared" si="219"/>
        <v>401.49853714285712</v>
      </c>
      <c r="AH318" s="93">
        <f t="shared" si="200"/>
        <v>19.31547755522223</v>
      </c>
      <c r="AI318" s="81">
        <f t="shared" si="201"/>
        <v>0.14610425596659576</v>
      </c>
      <c r="AJ318" s="80">
        <f t="shared" si="202"/>
        <v>3.3831613439999995</v>
      </c>
      <c r="AK318" s="80">
        <f t="shared" si="203"/>
        <v>5.7634434388441216</v>
      </c>
      <c r="AL318" s="78">
        <f t="shared" ca="1" si="211"/>
        <v>1</v>
      </c>
      <c r="AM318" s="80">
        <f t="shared" ca="1" si="212"/>
        <v>5.7634434388441207</v>
      </c>
      <c r="AN318" s="80">
        <f t="shared" si="213"/>
        <v>3.3246475471698109</v>
      </c>
      <c r="AO318" s="80">
        <f t="shared" si="214"/>
        <v>1.7774617845716318</v>
      </c>
      <c r="AP318" s="80">
        <f t="shared" si="215"/>
        <v>2.5350167398519221</v>
      </c>
      <c r="AQ318" s="80">
        <f t="shared" ca="1" si="216"/>
        <v>3.1587525344973506</v>
      </c>
      <c r="AR318" s="80">
        <f t="shared" si="204"/>
        <v>3.2943158286219245</v>
      </c>
      <c r="AS318" s="78">
        <f t="shared" si="205"/>
        <v>0.36120352105083764</v>
      </c>
      <c r="AT318" s="96">
        <f t="shared" ca="1" si="206"/>
        <v>3</v>
      </c>
      <c r="AU318" s="97" t="str">
        <f t="shared" ca="1" si="207"/>
        <v>Clay</v>
      </c>
      <c r="AV318" s="98">
        <f t="shared" si="208"/>
        <v>3</v>
      </c>
      <c r="AW318" s="99" t="str">
        <f t="shared" si="209"/>
        <v>Clay</v>
      </c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78"/>
      <c r="BJ318" s="78"/>
      <c r="BK318" s="78"/>
      <c r="BL318" s="78"/>
      <c r="BM318" s="78"/>
      <c r="BN318" s="78"/>
      <c r="BO318" s="78"/>
      <c r="BP318" s="78"/>
      <c r="BQ318" s="78"/>
    </row>
    <row r="319" spans="1:69">
      <c r="A319" s="25">
        <v>6.12</v>
      </c>
      <c r="C319" s="89">
        <f t="shared" si="176"/>
        <v>-20.078496000000001</v>
      </c>
      <c r="D319" s="84">
        <f t="shared" si="177"/>
        <v>20.078496000000001</v>
      </c>
      <c r="E319" s="90">
        <v>0.3135</v>
      </c>
      <c r="F319" s="91">
        <f t="shared" si="178"/>
        <v>3.2729399999999997</v>
      </c>
      <c r="G319" s="80">
        <f t="shared" si="179"/>
        <v>3.5798759999999996</v>
      </c>
      <c r="H319" s="81">
        <f t="shared" si="217"/>
        <v>3.9669315428571421</v>
      </c>
      <c r="I319" s="14">
        <v>5.4</v>
      </c>
      <c r="J319" s="92">
        <f t="shared" si="180"/>
        <v>5.6376000000000002E-2</v>
      </c>
      <c r="K319" s="14">
        <v>147</v>
      </c>
      <c r="L319" s="78">
        <f t="shared" si="181"/>
        <v>1.53468</v>
      </c>
      <c r="M319" s="81">
        <f t="shared" si="182"/>
        <v>0.62644907520000004</v>
      </c>
      <c r="N319" s="14">
        <f t="shared" si="210"/>
        <v>115</v>
      </c>
      <c r="O319" s="78">
        <f t="shared" si="183"/>
        <v>1.0569097200000017</v>
      </c>
      <c r="P319" s="78">
        <f t="shared" si="184"/>
        <v>0.4304606447999994</v>
      </c>
      <c r="Q319" s="93">
        <f t="shared" si="185"/>
        <v>0.83257887239999928</v>
      </c>
      <c r="R319" s="80">
        <f t="shared" si="186"/>
        <v>1.9341579362890005</v>
      </c>
      <c r="S319" s="80">
        <f t="shared" si="187"/>
        <v>5264.9986226930059</v>
      </c>
      <c r="T319" s="69">
        <f t="shared" si="188"/>
        <v>189.40268371199971</v>
      </c>
      <c r="U319" s="78">
        <f t="shared" si="189"/>
        <v>1.4795334568370768</v>
      </c>
      <c r="V319" s="69">
        <f t="shared" si="190"/>
        <v>92.322887706633594</v>
      </c>
      <c r="W319" s="80">
        <f t="shared" ca="1" si="191"/>
        <v>1.9141144834210042</v>
      </c>
      <c r="X319" s="80">
        <f t="shared" ca="1" si="192"/>
        <v>26.047757936440703</v>
      </c>
      <c r="Y319" s="94">
        <f t="shared" ca="1" si="193"/>
        <v>9.3116235053593396E-9</v>
      </c>
      <c r="Z319" s="80">
        <f t="shared" ca="1" si="194"/>
        <v>5.8610846554212124</v>
      </c>
      <c r="AA319" s="80">
        <f t="shared" ca="1" si="195"/>
        <v>14.787318949853125</v>
      </c>
      <c r="AB319" s="80">
        <f t="shared" ca="1" si="196"/>
        <v>0.38130631397916359</v>
      </c>
      <c r="AC319" s="80">
        <f t="shared" si="197"/>
        <v>12.944279686619753</v>
      </c>
      <c r="AD319" s="69">
        <f t="shared" si="198"/>
        <v>296.81956235294092</v>
      </c>
      <c r="AE319" s="69">
        <f t="shared" si="218"/>
        <v>342.35550857142835</v>
      </c>
      <c r="AF319" s="69">
        <f t="shared" si="199"/>
        <v>357.98759999999999</v>
      </c>
      <c r="AG319" s="95">
        <f t="shared" si="219"/>
        <v>396.69315428571423</v>
      </c>
      <c r="AH319" s="93">
        <f t="shared" si="200"/>
        <v>19.802427643245885</v>
      </c>
      <c r="AI319" s="81">
        <f t="shared" si="201"/>
        <v>0.13096667646863144</v>
      </c>
      <c r="AJ319" s="80">
        <f t="shared" si="202"/>
        <v>3.4366809599999995</v>
      </c>
      <c r="AK319" s="80">
        <f t="shared" si="203"/>
        <v>5.8610846554212133</v>
      </c>
      <c r="AL319" s="78">
        <f t="shared" ca="1" si="211"/>
        <v>1</v>
      </c>
      <c r="AM319" s="80">
        <f t="shared" ca="1" si="212"/>
        <v>5.8610846554212124</v>
      </c>
      <c r="AN319" s="80">
        <f t="shared" si="213"/>
        <v>3.3772415094339618</v>
      </c>
      <c r="AO319" s="80">
        <f t="shared" si="214"/>
        <v>1.5748031496062995</v>
      </c>
      <c r="AP319" s="80">
        <f t="shared" si="215"/>
        <v>2.2345126229748917</v>
      </c>
      <c r="AQ319" s="80">
        <f t="shared" ca="1" si="216"/>
        <v>3.1246211959787971</v>
      </c>
      <c r="AR319" s="80">
        <f t="shared" si="204"/>
        <v>3.265055455019013</v>
      </c>
      <c r="AS319" s="78">
        <f t="shared" si="205"/>
        <v>0.35998536008971188</v>
      </c>
      <c r="AT319" s="96">
        <f t="shared" ca="1" si="206"/>
        <v>3</v>
      </c>
      <c r="AU319" s="97" t="str">
        <f t="shared" ca="1" si="207"/>
        <v>Clay</v>
      </c>
      <c r="AV319" s="98">
        <f t="shared" si="208"/>
        <v>3</v>
      </c>
      <c r="AW319" s="99" t="str">
        <f t="shared" si="209"/>
        <v>Clay</v>
      </c>
      <c r="AX319" s="78"/>
      <c r="AY319" s="78"/>
      <c r="AZ319" s="78"/>
      <c r="BA319" s="78"/>
      <c r="BB319" s="78"/>
      <c r="BC319" s="78"/>
      <c r="BD319" s="78"/>
      <c r="BE319" s="78"/>
      <c r="BF319" s="78"/>
      <c r="BG319" s="78"/>
      <c r="BH319" s="78"/>
      <c r="BI319" s="78"/>
      <c r="BJ319" s="78"/>
      <c r="BK319" s="78"/>
      <c r="BL319" s="78"/>
      <c r="BM319" s="78"/>
      <c r="BN319" s="78"/>
      <c r="BO319" s="78"/>
      <c r="BP319" s="78"/>
      <c r="BQ319" s="78"/>
    </row>
    <row r="320" spans="1:69">
      <c r="A320" s="25">
        <v>6.14</v>
      </c>
      <c r="C320" s="89">
        <f t="shared" si="176"/>
        <v>-20.144112</v>
      </c>
      <c r="D320" s="84">
        <f t="shared" si="177"/>
        <v>20.144112</v>
      </c>
      <c r="E320" s="90">
        <v>0.34079999999999999</v>
      </c>
      <c r="F320" s="91">
        <f t="shared" si="178"/>
        <v>3.5579519999999998</v>
      </c>
      <c r="G320" s="80">
        <f t="shared" si="179"/>
        <v>3.8657231999999997</v>
      </c>
      <c r="H320" s="81">
        <f t="shared" si="217"/>
        <v>3.9653207999999998</v>
      </c>
      <c r="I320" s="14">
        <v>5.3</v>
      </c>
      <c r="J320" s="92">
        <f t="shared" si="180"/>
        <v>5.5331999999999999E-2</v>
      </c>
      <c r="K320" s="14">
        <v>147.4</v>
      </c>
      <c r="L320" s="78">
        <f t="shared" si="181"/>
        <v>1.538856</v>
      </c>
      <c r="M320" s="81">
        <f t="shared" si="182"/>
        <v>0.62849629439999999</v>
      </c>
      <c r="N320" s="14">
        <f t="shared" si="210"/>
        <v>115</v>
      </c>
      <c r="O320" s="78">
        <f t="shared" si="183"/>
        <v>1.0606826400000016</v>
      </c>
      <c r="P320" s="78">
        <f t="shared" si="184"/>
        <v>0.43218634559999936</v>
      </c>
      <c r="Q320" s="93">
        <f t="shared" si="185"/>
        <v>0.92566338479999954</v>
      </c>
      <c r="R320" s="80">
        <f t="shared" si="186"/>
        <v>2.1418154326808074</v>
      </c>
      <c r="S320" s="80">
        <f t="shared" si="187"/>
        <v>5964.0853712988092</v>
      </c>
      <c r="T320" s="69">
        <f t="shared" si="188"/>
        <v>190.16199206399972</v>
      </c>
      <c r="U320" s="78">
        <f t="shared" si="189"/>
        <v>1.4803442757718956</v>
      </c>
      <c r="V320" s="69">
        <f t="shared" si="190"/>
        <v>92.373482808166287</v>
      </c>
      <c r="W320" s="80">
        <f t="shared" ca="1" si="191"/>
        <v>1.9811139068594812</v>
      </c>
      <c r="X320" s="80">
        <f t="shared" ca="1" si="192"/>
        <v>26.534949140024203</v>
      </c>
      <c r="Y320" s="94">
        <f t="shared" ca="1" si="193"/>
        <v>1.4717037415015987E-8</v>
      </c>
      <c r="Z320" s="80">
        <f t="shared" ca="1" si="194"/>
        <v>6.4903497960024454</v>
      </c>
      <c r="AA320" s="80">
        <f t="shared" ca="1" si="195"/>
        <v>18.205694426374574</v>
      </c>
      <c r="AB320" s="80">
        <f t="shared" ca="1" si="196"/>
        <v>0.74197076133960727</v>
      </c>
      <c r="AC320" s="80">
        <f t="shared" si="197"/>
        <v>12.565260560079468</v>
      </c>
      <c r="AD320" s="69">
        <f t="shared" si="198"/>
        <v>330.00477176470571</v>
      </c>
      <c r="AE320" s="69">
        <f t="shared" si="218"/>
        <v>341.722136470588</v>
      </c>
      <c r="AF320" s="69">
        <f t="shared" si="199"/>
        <v>386.57231999999999</v>
      </c>
      <c r="AG320" s="95">
        <f t="shared" si="219"/>
        <v>396.53208000000001</v>
      </c>
      <c r="AH320" s="93">
        <f t="shared" si="200"/>
        <v>20.663870904966725</v>
      </c>
      <c r="AI320" s="81">
        <f t="shared" si="201"/>
        <v>0.12802810769781081</v>
      </c>
      <c r="AJ320" s="80">
        <f t="shared" si="202"/>
        <v>3.7110942719999995</v>
      </c>
      <c r="AK320" s="80">
        <f t="shared" si="203"/>
        <v>6.4903497960024454</v>
      </c>
      <c r="AL320" s="78">
        <f t="shared" ca="1" si="211"/>
        <v>1</v>
      </c>
      <c r="AM320" s="80">
        <f t="shared" ca="1" si="212"/>
        <v>6.4903497960024454</v>
      </c>
      <c r="AN320" s="80">
        <f t="shared" si="213"/>
        <v>3.6469086792452825</v>
      </c>
      <c r="AO320" s="80">
        <f t="shared" si="214"/>
        <v>1.4313492492168089</v>
      </c>
      <c r="AP320" s="80">
        <f t="shared" si="215"/>
        <v>1.9725917973891984</v>
      </c>
      <c r="AQ320" s="80">
        <f t="shared" ca="1" si="216"/>
        <v>3.059228108463643</v>
      </c>
      <c r="AR320" s="80">
        <f t="shared" si="204"/>
        <v>3.2170758229021614</v>
      </c>
      <c r="AS320" s="78">
        <f t="shared" si="205"/>
        <v>0.32454422177767034</v>
      </c>
      <c r="AT320" s="96">
        <f t="shared" ca="1" si="206"/>
        <v>3</v>
      </c>
      <c r="AU320" s="97" t="str">
        <f t="shared" ca="1" si="207"/>
        <v>Clay</v>
      </c>
      <c r="AV320" s="98">
        <f t="shared" si="208"/>
        <v>3</v>
      </c>
      <c r="AW320" s="99" t="str">
        <f t="shared" si="209"/>
        <v>Clay</v>
      </c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78"/>
      <c r="BJ320" s="78"/>
      <c r="BK320" s="78"/>
      <c r="BL320" s="78"/>
      <c r="BM320" s="78"/>
      <c r="BN320" s="78"/>
      <c r="BO320" s="78"/>
      <c r="BP320" s="78"/>
      <c r="BQ320" s="78"/>
    </row>
    <row r="321" spans="1:69">
      <c r="A321" s="25">
        <v>6.16</v>
      </c>
      <c r="C321" s="89">
        <f t="shared" si="176"/>
        <v>-20.209728000000002</v>
      </c>
      <c r="D321" s="84">
        <f t="shared" si="177"/>
        <v>20.209728000000002</v>
      </c>
      <c r="E321" s="90">
        <v>0.35820000000000002</v>
      </c>
      <c r="F321" s="91">
        <f t="shared" si="178"/>
        <v>3.739608</v>
      </c>
      <c r="G321" s="80">
        <f t="shared" si="179"/>
        <v>4.0471703999999997</v>
      </c>
      <c r="H321" s="81">
        <f t="shared" si="217"/>
        <v>3.9846795428571427</v>
      </c>
      <c r="I321" s="14">
        <v>5.0999999999999996</v>
      </c>
      <c r="J321" s="92">
        <f t="shared" si="180"/>
        <v>5.3243999999999993E-2</v>
      </c>
      <c r="K321" s="14">
        <v>147.30000000000001</v>
      </c>
      <c r="L321" s="78">
        <f t="shared" si="181"/>
        <v>1.537812</v>
      </c>
      <c r="M321" s="81">
        <f t="shared" si="182"/>
        <v>0.63054351360000005</v>
      </c>
      <c r="N321" s="14">
        <f t="shared" si="210"/>
        <v>115</v>
      </c>
      <c r="O321" s="78">
        <f t="shared" si="183"/>
        <v>1.0644555600000016</v>
      </c>
      <c r="P321" s="78">
        <f t="shared" si="184"/>
        <v>0.43391204639999942</v>
      </c>
      <c r="Q321" s="93">
        <f t="shared" si="185"/>
        <v>0.98429589719999944</v>
      </c>
      <c r="R321" s="80">
        <f t="shared" si="186"/>
        <v>2.2684226109100267</v>
      </c>
      <c r="S321" s="80">
        <f t="shared" si="187"/>
        <v>6590.5572127431069</v>
      </c>
      <c r="T321" s="69">
        <f t="shared" si="188"/>
        <v>190.92130041599975</v>
      </c>
      <c r="U321" s="78">
        <f t="shared" si="189"/>
        <v>1.4776266047991162</v>
      </c>
      <c r="V321" s="69">
        <f t="shared" si="190"/>
        <v>92.203900139464849</v>
      </c>
      <c r="W321" s="80">
        <f t="shared" ca="1" si="191"/>
        <v>2.0169936205725532</v>
      </c>
      <c r="X321" s="80">
        <f t="shared" ca="1" si="192"/>
        <v>26.809310304325372</v>
      </c>
      <c r="Y321" s="94">
        <f t="shared" ca="1" si="193"/>
        <v>1.9891884054114046E-8</v>
      </c>
      <c r="Z321" s="80">
        <f t="shared" ca="1" si="194"/>
        <v>6.8740079118485662</v>
      </c>
      <c r="AA321" s="80">
        <f t="shared" ca="1" si="195"/>
        <v>20.503205408948116</v>
      </c>
      <c r="AB321" s="80">
        <f t="shared" ca="1" si="196"/>
        <v>1.1294235269514827</v>
      </c>
      <c r="AC321" s="80">
        <f t="shared" si="197"/>
        <v>12.261612578490555</v>
      </c>
      <c r="AD321" s="69">
        <f t="shared" si="198"/>
        <v>350.90762823529394</v>
      </c>
      <c r="AE321" s="69">
        <f t="shared" si="218"/>
        <v>343.55576268907544</v>
      </c>
      <c r="AF321" s="69">
        <f t="shared" si="199"/>
        <v>404.71703999999994</v>
      </c>
      <c r="AG321" s="95">
        <f t="shared" si="219"/>
        <v>398.46795428571426</v>
      </c>
      <c r="AH321" s="93">
        <f t="shared" si="200"/>
        <v>21.286566338960569</v>
      </c>
      <c r="AI321" s="81">
        <f t="shared" si="201"/>
        <v>0.12270689519165205</v>
      </c>
      <c r="AJ321" s="80">
        <f t="shared" si="202"/>
        <v>3.8852835839999997</v>
      </c>
      <c r="AK321" s="80">
        <f t="shared" si="203"/>
        <v>6.8740079118485662</v>
      </c>
      <c r="AL321" s="78">
        <f t="shared" ca="1" si="211"/>
        <v>1</v>
      </c>
      <c r="AM321" s="80">
        <f t="shared" ca="1" si="212"/>
        <v>6.8740079118485662</v>
      </c>
      <c r="AN321" s="80">
        <f t="shared" si="213"/>
        <v>3.8180852830188674</v>
      </c>
      <c r="AO321" s="80">
        <f t="shared" si="214"/>
        <v>1.3155858226280761</v>
      </c>
      <c r="AP321" s="80">
        <f t="shared" si="215"/>
        <v>1.7850851608731066</v>
      </c>
      <c r="AQ321" s="80">
        <f t="shared" ca="1" si="216"/>
        <v>3.0161835278162381</v>
      </c>
      <c r="AR321" s="80">
        <f t="shared" si="204"/>
        <v>3.1835005710071949</v>
      </c>
      <c r="AS321" s="78">
        <f t="shared" si="205"/>
        <v>0.30417540229893397</v>
      </c>
      <c r="AT321" s="96">
        <f t="shared" ca="1" si="206"/>
        <v>3</v>
      </c>
      <c r="AU321" s="97" t="str">
        <f t="shared" ca="1" si="207"/>
        <v>Clay</v>
      </c>
      <c r="AV321" s="98">
        <f t="shared" si="208"/>
        <v>3</v>
      </c>
      <c r="AW321" s="99" t="str">
        <f t="shared" si="209"/>
        <v>Clay</v>
      </c>
      <c r="AX321" s="78"/>
      <c r="AY321" s="78"/>
      <c r="AZ321" s="78"/>
      <c r="BA321" s="78"/>
      <c r="BB321" s="78"/>
      <c r="BC321" s="78"/>
      <c r="BD321" s="78"/>
      <c r="BE321" s="78"/>
      <c r="BF321" s="78"/>
      <c r="BG321" s="78"/>
      <c r="BH321" s="78"/>
      <c r="BI321" s="78"/>
      <c r="BJ321" s="78"/>
      <c r="BK321" s="78"/>
      <c r="BL321" s="78"/>
      <c r="BM321" s="78"/>
      <c r="BN321" s="78"/>
      <c r="BO321" s="78"/>
      <c r="BP321" s="78"/>
      <c r="BQ321" s="78"/>
    </row>
    <row r="322" spans="1:69">
      <c r="A322" s="25">
        <v>6.18</v>
      </c>
      <c r="C322" s="89">
        <f t="shared" si="176"/>
        <v>-20.275344</v>
      </c>
      <c r="D322" s="84">
        <f t="shared" si="177"/>
        <v>20.275344</v>
      </c>
      <c r="E322" s="90">
        <v>0.36630000000000001</v>
      </c>
      <c r="F322" s="91">
        <f t="shared" si="178"/>
        <v>3.8241719999999999</v>
      </c>
      <c r="G322" s="80">
        <f t="shared" si="179"/>
        <v>4.1315255999999998</v>
      </c>
      <c r="H322" s="81">
        <f t="shared" si="217"/>
        <v>4.1247545142857138</v>
      </c>
      <c r="I322" s="14">
        <v>5</v>
      </c>
      <c r="J322" s="92">
        <f t="shared" si="180"/>
        <v>5.2199999999999996E-2</v>
      </c>
      <c r="K322" s="14">
        <v>147.19999999999999</v>
      </c>
      <c r="L322" s="78">
        <f t="shared" si="181"/>
        <v>1.5367679999999999</v>
      </c>
      <c r="M322" s="81">
        <f t="shared" si="182"/>
        <v>0.6325907328</v>
      </c>
      <c r="N322" s="14">
        <f t="shared" si="210"/>
        <v>115</v>
      </c>
      <c r="O322" s="78">
        <f t="shared" si="183"/>
        <v>1.0682284800000015</v>
      </c>
      <c r="P322" s="78">
        <f t="shared" si="184"/>
        <v>0.43563774719999937</v>
      </c>
      <c r="Q322" s="93">
        <f t="shared" si="185"/>
        <v>1.0108880495999994</v>
      </c>
      <c r="R322" s="80">
        <f t="shared" si="186"/>
        <v>2.3204785537923214</v>
      </c>
      <c r="S322" s="80">
        <f t="shared" si="187"/>
        <v>6903.9826910074344</v>
      </c>
      <c r="T322" s="69">
        <f t="shared" si="188"/>
        <v>191.68060876799973</v>
      </c>
      <c r="U322" s="78">
        <f t="shared" si="189"/>
        <v>1.4761108646444383</v>
      </c>
      <c r="V322" s="69">
        <f t="shared" si="190"/>
        <v>92.109317953812948</v>
      </c>
      <c r="W322" s="80">
        <f t="shared" ca="1" si="191"/>
        <v>2.0345806557052848</v>
      </c>
      <c r="X322" s="80">
        <f t="shared" ca="1" si="192"/>
        <v>26.917699809897162</v>
      </c>
      <c r="Y322" s="94">
        <f t="shared" ca="1" si="193"/>
        <v>2.2629190796379912E-8</v>
      </c>
      <c r="Z322" s="80">
        <f t="shared" ca="1" si="194"/>
        <v>7.0317531933100659</v>
      </c>
      <c r="AA322" s="80">
        <f t="shared" ca="1" si="195"/>
        <v>21.540349305617518</v>
      </c>
      <c r="AB322" s="80">
        <f t="shared" ca="1" si="196"/>
        <v>1.3498357133284296</v>
      </c>
      <c r="AC322" s="80">
        <f t="shared" si="197"/>
        <v>12.120369662785926</v>
      </c>
      <c r="AD322" s="69">
        <f t="shared" si="198"/>
        <v>360.38789647058803</v>
      </c>
      <c r="AE322" s="69">
        <f t="shared" si="218"/>
        <v>359.59129815126028</v>
      </c>
      <c r="AF322" s="69">
        <f t="shared" si="199"/>
        <v>413.15255999999999</v>
      </c>
      <c r="AG322" s="95">
        <f t="shared" si="219"/>
        <v>412.47545142857138</v>
      </c>
      <c r="AH322" s="93">
        <f t="shared" si="200"/>
        <v>21.56397645001238</v>
      </c>
      <c r="AI322" s="81">
        <f t="shared" si="201"/>
        <v>0.11982432728914835</v>
      </c>
      <c r="AJ322" s="80">
        <f t="shared" si="202"/>
        <v>3.9662645759999995</v>
      </c>
      <c r="AK322" s="80">
        <f t="shared" si="203"/>
        <v>7.031753193310065</v>
      </c>
      <c r="AL322" s="78">
        <f t="shared" ca="1" si="211"/>
        <v>1</v>
      </c>
      <c r="AM322" s="80">
        <f t="shared" ca="1" si="212"/>
        <v>7.0317531933100659</v>
      </c>
      <c r="AN322" s="80">
        <f t="shared" si="213"/>
        <v>3.8976656603773581</v>
      </c>
      <c r="AO322" s="80">
        <f t="shared" si="214"/>
        <v>1.2634558043159649</v>
      </c>
      <c r="AP322" s="80">
        <f t="shared" si="215"/>
        <v>1.7040462598025761</v>
      </c>
      <c r="AQ322" s="80">
        <f t="shared" ca="1" si="216"/>
        <v>2.9977647432691543</v>
      </c>
      <c r="AR322" s="80">
        <f t="shared" si="204"/>
        <v>3.1680099792965235</v>
      </c>
      <c r="AS322" s="78">
        <f t="shared" si="205"/>
        <v>0.29516472995606785</v>
      </c>
      <c r="AT322" s="96">
        <f t="shared" ca="1" si="206"/>
        <v>3</v>
      </c>
      <c r="AU322" s="97" t="str">
        <f t="shared" ca="1" si="207"/>
        <v>Clay</v>
      </c>
      <c r="AV322" s="98">
        <f t="shared" si="208"/>
        <v>3</v>
      </c>
      <c r="AW322" s="99" t="str">
        <f t="shared" si="209"/>
        <v>Clay</v>
      </c>
      <c r="AX322" s="78"/>
      <c r="AY322" s="78"/>
      <c r="AZ322" s="78"/>
      <c r="BA322" s="78"/>
      <c r="BB322" s="78"/>
      <c r="BC322" s="78"/>
      <c r="BD322" s="78"/>
      <c r="BE322" s="78"/>
      <c r="BF322" s="78"/>
      <c r="BG322" s="78"/>
      <c r="BH322" s="78"/>
      <c r="BI322" s="78"/>
      <c r="BJ322" s="78"/>
      <c r="BK322" s="78"/>
      <c r="BL322" s="78"/>
      <c r="BM322" s="78"/>
      <c r="BN322" s="78"/>
      <c r="BO322" s="78"/>
      <c r="BP322" s="78"/>
      <c r="BQ322" s="78"/>
    </row>
    <row r="323" spans="1:69">
      <c r="A323" s="25">
        <v>6.2</v>
      </c>
      <c r="C323" s="89">
        <f t="shared" si="176"/>
        <v>-20.340960000000003</v>
      </c>
      <c r="D323" s="84">
        <f t="shared" si="177"/>
        <v>20.340960000000003</v>
      </c>
      <c r="E323" s="90">
        <v>0.38500000000000001</v>
      </c>
      <c r="F323" s="91">
        <f t="shared" si="178"/>
        <v>4.0194000000000001</v>
      </c>
      <c r="G323" s="80">
        <f t="shared" si="179"/>
        <v>4.3269624000000002</v>
      </c>
      <c r="H323" s="81">
        <f t="shared" si="217"/>
        <v>4.2870815999999996</v>
      </c>
      <c r="I323" s="14">
        <v>5.2</v>
      </c>
      <c r="J323" s="92">
        <f t="shared" si="180"/>
        <v>5.4288000000000003E-2</v>
      </c>
      <c r="K323" s="14">
        <v>147.30000000000001</v>
      </c>
      <c r="L323" s="78">
        <f t="shared" si="181"/>
        <v>1.537812</v>
      </c>
      <c r="M323" s="81">
        <f t="shared" si="182"/>
        <v>0.63463795200000006</v>
      </c>
      <c r="N323" s="14">
        <f t="shared" si="210"/>
        <v>115</v>
      </c>
      <c r="O323" s="78">
        <f t="shared" si="183"/>
        <v>1.0720014000000015</v>
      </c>
      <c r="P323" s="78">
        <f t="shared" si="184"/>
        <v>0.43736344799999943</v>
      </c>
      <c r="Q323" s="93">
        <f t="shared" si="185"/>
        <v>1.0741371299999998</v>
      </c>
      <c r="R323" s="80">
        <f t="shared" si="186"/>
        <v>2.4559371271464854</v>
      </c>
      <c r="S323" s="80">
        <f t="shared" si="187"/>
        <v>7053.7980444167024</v>
      </c>
      <c r="T323" s="69">
        <f t="shared" si="188"/>
        <v>192.43991711999973</v>
      </c>
      <c r="U323" s="78">
        <f t="shared" si="189"/>
        <v>1.4825164068453835</v>
      </c>
      <c r="V323" s="69">
        <f t="shared" si="190"/>
        <v>92.509023787151932</v>
      </c>
      <c r="W323" s="80">
        <f t="shared" ca="1" si="191"/>
        <v>2.0950938009282907</v>
      </c>
      <c r="X323" s="80">
        <f t="shared" ca="1" si="192"/>
        <v>27.188736351064179</v>
      </c>
      <c r="Y323" s="94">
        <f t="shared" ca="1" si="193"/>
        <v>2.7159633881205127E-8</v>
      </c>
      <c r="Z323" s="80">
        <f t="shared" ca="1" si="194"/>
        <v>7.4422337186257117</v>
      </c>
      <c r="AA323" s="80">
        <f t="shared" ca="1" si="195"/>
        <v>24.224180507011656</v>
      </c>
      <c r="AB323" s="80">
        <f t="shared" ca="1" si="196"/>
        <v>1.8219319577796809</v>
      </c>
      <c r="AC323" s="80">
        <f t="shared" si="197"/>
        <v>12.055106370694521</v>
      </c>
      <c r="AD323" s="69">
        <f t="shared" si="198"/>
        <v>382.93658823529398</v>
      </c>
      <c r="AE323" s="69">
        <f t="shared" si="218"/>
        <v>378.24472941176452</v>
      </c>
      <c r="AF323" s="69">
        <f t="shared" si="199"/>
        <v>432.69624000000005</v>
      </c>
      <c r="AG323" s="95">
        <f t="shared" si="219"/>
        <v>428.70815999999996</v>
      </c>
      <c r="AH323" s="93">
        <f t="shared" si="200"/>
        <v>21.964074371569296</v>
      </c>
      <c r="AI323" s="81">
        <f t="shared" si="201"/>
        <v>0.12412559908298526</v>
      </c>
      <c r="AJ323" s="80">
        <f t="shared" si="202"/>
        <v>4.1538839039999997</v>
      </c>
      <c r="AK323" s="80">
        <f t="shared" si="203"/>
        <v>7.4422337186257117</v>
      </c>
      <c r="AL323" s="78">
        <f t="shared" ca="1" si="211"/>
        <v>1</v>
      </c>
      <c r="AM323" s="80">
        <f t="shared" ca="1" si="212"/>
        <v>7.4422337186257117</v>
      </c>
      <c r="AN323" s="80">
        <f t="shared" si="213"/>
        <v>4.0820400000000001</v>
      </c>
      <c r="AO323" s="80">
        <f t="shared" si="214"/>
        <v>1.2546445977898952</v>
      </c>
      <c r="AP323" s="80">
        <f t="shared" si="215"/>
        <v>1.6678540848876537</v>
      </c>
      <c r="AQ323" s="80">
        <f t="shared" ca="1" si="216"/>
        <v>2.9716940567316406</v>
      </c>
      <c r="AR323" s="80">
        <f t="shared" si="204"/>
        <v>3.1485043681947076</v>
      </c>
      <c r="AS323" s="78">
        <f t="shared" si="205"/>
        <v>0.27747615040548879</v>
      </c>
      <c r="AT323" s="96">
        <f t="shared" ca="1" si="206"/>
        <v>3</v>
      </c>
      <c r="AU323" s="97" t="str">
        <f t="shared" ca="1" si="207"/>
        <v>Clay</v>
      </c>
      <c r="AV323" s="98">
        <f t="shared" si="208"/>
        <v>3</v>
      </c>
      <c r="AW323" s="99" t="str">
        <f t="shared" si="209"/>
        <v>Clay</v>
      </c>
      <c r="AX323" s="78"/>
      <c r="AY323" s="78"/>
      <c r="AZ323" s="78"/>
      <c r="BA323" s="78"/>
      <c r="BB323" s="78"/>
      <c r="BC323" s="78"/>
      <c r="BD323" s="78"/>
      <c r="BE323" s="78"/>
      <c r="BF323" s="78"/>
      <c r="BG323" s="78"/>
      <c r="BH323" s="78"/>
      <c r="BI323" s="78"/>
      <c r="BJ323" s="78"/>
      <c r="BK323" s="78"/>
      <c r="BL323" s="78"/>
      <c r="BM323" s="78"/>
      <c r="BN323" s="78"/>
      <c r="BO323" s="78"/>
      <c r="BP323" s="78"/>
      <c r="BQ323" s="78"/>
    </row>
    <row r="324" spans="1:69">
      <c r="A324" s="25">
        <v>6.22</v>
      </c>
      <c r="C324" s="89">
        <f t="shared" si="176"/>
        <v>-20.406576000000001</v>
      </c>
      <c r="D324" s="84">
        <f t="shared" si="177"/>
        <v>20.406576000000001</v>
      </c>
      <c r="E324" s="90">
        <v>0.39369999999999999</v>
      </c>
      <c r="F324" s="91">
        <f t="shared" si="178"/>
        <v>4.1102279999999993</v>
      </c>
      <c r="G324" s="80">
        <f t="shared" si="179"/>
        <v>4.417372799999999</v>
      </c>
      <c r="H324" s="81">
        <f t="shared" si="217"/>
        <v>4.428349714285714</v>
      </c>
      <c r="I324" s="14">
        <v>6</v>
      </c>
      <c r="J324" s="92">
        <f t="shared" si="180"/>
        <v>6.2640000000000001E-2</v>
      </c>
      <c r="K324" s="14">
        <v>147.1</v>
      </c>
      <c r="L324" s="78">
        <f t="shared" si="181"/>
        <v>1.5357239999999999</v>
      </c>
      <c r="M324" s="81">
        <f t="shared" si="182"/>
        <v>0.63668517120000001</v>
      </c>
      <c r="N324" s="14">
        <f t="shared" si="210"/>
        <v>115</v>
      </c>
      <c r="O324" s="78">
        <f t="shared" si="183"/>
        <v>1.0757743200000014</v>
      </c>
      <c r="P324" s="78">
        <f t="shared" si="184"/>
        <v>0.43908914879999938</v>
      </c>
      <c r="Q324" s="93">
        <f t="shared" si="185"/>
        <v>1.1027274983999993</v>
      </c>
      <c r="R324" s="80">
        <f t="shared" si="186"/>
        <v>2.5113977455687033</v>
      </c>
      <c r="S324" s="80">
        <f t="shared" si="187"/>
        <v>6276.0094658553026</v>
      </c>
      <c r="T324" s="69">
        <f t="shared" si="188"/>
        <v>193.19922547199971</v>
      </c>
      <c r="U324" s="78">
        <f t="shared" si="189"/>
        <v>1.5001046254890975</v>
      </c>
      <c r="V324" s="69">
        <f t="shared" si="190"/>
        <v>93.606528630519676</v>
      </c>
      <c r="W324" s="80">
        <f t="shared" ca="1" si="191"/>
        <v>2.1619502754670878</v>
      </c>
      <c r="X324" s="80">
        <f t="shared" ca="1" si="192"/>
        <v>27.295417161992759</v>
      </c>
      <c r="Y324" s="94">
        <f t="shared" ca="1" si="193"/>
        <v>2.4189168827096124E-8</v>
      </c>
      <c r="Z324" s="80">
        <f t="shared" ca="1" si="194"/>
        <v>7.6102961986930389</v>
      </c>
      <c r="AA324" s="80">
        <f t="shared" ca="1" si="195"/>
        <v>25.430554209902418</v>
      </c>
      <c r="AB324" s="80">
        <f t="shared" ca="1" si="196"/>
        <v>1.703475606876784</v>
      </c>
      <c r="AC324" s="80">
        <f t="shared" si="197"/>
        <v>12.41028239038862</v>
      </c>
      <c r="AD324" s="69">
        <f t="shared" si="198"/>
        <v>393.12923294117616</v>
      </c>
      <c r="AE324" s="69">
        <f t="shared" si="218"/>
        <v>394.42063462184854</v>
      </c>
      <c r="AF324" s="69">
        <f t="shared" si="199"/>
        <v>441.73727999999994</v>
      </c>
      <c r="AG324" s="95">
        <f t="shared" si="219"/>
        <v>442.83497142857141</v>
      </c>
      <c r="AH324" s="93">
        <f t="shared" si="200"/>
        <v>21.669971206120273</v>
      </c>
      <c r="AI324" s="81">
        <f t="shared" si="201"/>
        <v>0.14265895700495182</v>
      </c>
      <c r="AJ324" s="80">
        <f t="shared" si="202"/>
        <v>4.2406778879999987</v>
      </c>
      <c r="AK324" s="80">
        <f t="shared" si="203"/>
        <v>7.6102961986930389</v>
      </c>
      <c r="AL324" s="78">
        <f t="shared" ca="1" si="211"/>
        <v>1</v>
      </c>
      <c r="AM324" s="80">
        <f t="shared" ca="1" si="212"/>
        <v>7.6102961986930389</v>
      </c>
      <c r="AN324" s="80">
        <f t="shared" si="213"/>
        <v>4.1673328301886778</v>
      </c>
      <c r="AO324" s="80">
        <f t="shared" si="214"/>
        <v>1.4180374361883157</v>
      </c>
      <c r="AP324" s="80">
        <f t="shared" si="215"/>
        <v>1.8745519659202157</v>
      </c>
      <c r="AQ324" s="80">
        <f t="shared" ca="1" si="216"/>
        <v>2.9882410848833656</v>
      </c>
      <c r="AR324" s="80">
        <f t="shared" si="204"/>
        <v>3.1630421255873928</v>
      </c>
      <c r="AS324" s="78">
        <f t="shared" si="205"/>
        <v>0.26904454086297064</v>
      </c>
      <c r="AT324" s="96">
        <f t="shared" ca="1" si="206"/>
        <v>3</v>
      </c>
      <c r="AU324" s="97" t="str">
        <f t="shared" ca="1" si="207"/>
        <v>Clay</v>
      </c>
      <c r="AV324" s="98">
        <f t="shared" si="208"/>
        <v>3</v>
      </c>
      <c r="AW324" s="99" t="str">
        <f t="shared" si="209"/>
        <v>Clay</v>
      </c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78"/>
      <c r="BJ324" s="78"/>
      <c r="BK324" s="78"/>
      <c r="BL324" s="78"/>
      <c r="BM324" s="78"/>
      <c r="BN324" s="78"/>
      <c r="BO324" s="78"/>
      <c r="BP324" s="78"/>
      <c r="BQ324" s="78"/>
    </row>
    <row r="325" spans="1:69">
      <c r="A325" s="25">
        <v>6.24</v>
      </c>
      <c r="C325" s="89">
        <f t="shared" si="176"/>
        <v>-20.472192000000003</v>
      </c>
      <c r="D325" s="84">
        <f t="shared" si="177"/>
        <v>20.472192000000003</v>
      </c>
      <c r="E325" s="90">
        <v>0.40239999999999998</v>
      </c>
      <c r="F325" s="91">
        <f t="shared" si="178"/>
        <v>4.2010559999999995</v>
      </c>
      <c r="G325" s="80">
        <f t="shared" si="179"/>
        <v>4.5046511999999996</v>
      </c>
      <c r="H325" s="81">
        <f t="shared" si="217"/>
        <v>4.5715268571428567</v>
      </c>
      <c r="I325" s="14">
        <v>7</v>
      </c>
      <c r="J325" s="92">
        <f t="shared" si="180"/>
        <v>7.3079999999999992E-2</v>
      </c>
      <c r="K325" s="14">
        <v>145.4</v>
      </c>
      <c r="L325" s="78">
        <f t="shared" si="181"/>
        <v>1.517976</v>
      </c>
      <c r="M325" s="81">
        <f t="shared" si="182"/>
        <v>0.63873239040000007</v>
      </c>
      <c r="N325" s="14">
        <f t="shared" si="210"/>
        <v>115</v>
      </c>
      <c r="O325" s="78">
        <f t="shared" si="183"/>
        <v>1.0795472400000015</v>
      </c>
      <c r="P325" s="78">
        <f t="shared" si="184"/>
        <v>0.44081484959999945</v>
      </c>
      <c r="Q325" s="93">
        <f t="shared" si="185"/>
        <v>1.1302843067999995</v>
      </c>
      <c r="R325" s="80">
        <f t="shared" si="186"/>
        <v>2.5640794719724909</v>
      </c>
      <c r="S325" s="80">
        <f t="shared" si="187"/>
        <v>5513.8670916642495</v>
      </c>
      <c r="T325" s="69">
        <f t="shared" si="188"/>
        <v>193.95853382399974</v>
      </c>
      <c r="U325" s="78">
        <f t="shared" si="189"/>
        <v>1.5189449991338371</v>
      </c>
      <c r="V325" s="69">
        <f t="shared" si="190"/>
        <v>94.782167945951429</v>
      </c>
      <c r="W325" s="80">
        <f t="shared" ca="1" si="191"/>
        <v>2.2345412080268461</v>
      </c>
      <c r="X325" s="80">
        <f t="shared" ca="1" si="192"/>
        <v>27.394592960371796</v>
      </c>
      <c r="Y325" s="94">
        <f t="shared" ca="1" si="193"/>
        <v>2.0918857780187295E-8</v>
      </c>
      <c r="Z325" s="80">
        <f t="shared" ca="1" si="194"/>
        <v>7.7699377938560321</v>
      </c>
      <c r="AA325" s="80">
        <f t="shared" ca="1" si="195"/>
        <v>26.612844706689945</v>
      </c>
      <c r="AB325" s="80">
        <f t="shared" ca="1" si="196"/>
        <v>1.5416593298181891</v>
      </c>
      <c r="AC325" s="80">
        <f t="shared" si="197"/>
        <v>12.803873465516517</v>
      </c>
      <c r="AD325" s="69">
        <f t="shared" si="198"/>
        <v>402.9534070588233</v>
      </c>
      <c r="AE325" s="69">
        <f t="shared" si="218"/>
        <v>410.82113142857128</v>
      </c>
      <c r="AF325" s="69">
        <f t="shared" si="199"/>
        <v>450.46511999999996</v>
      </c>
      <c r="AG325" s="95">
        <f t="shared" si="219"/>
        <v>457.15268571428567</v>
      </c>
      <c r="AH325" s="93">
        <f t="shared" si="200"/>
        <v>21.261402657247018</v>
      </c>
      <c r="AI325" s="81">
        <f t="shared" si="201"/>
        <v>0.16578388878304268</v>
      </c>
      <c r="AJ325" s="80">
        <f t="shared" si="202"/>
        <v>4.3244651519999993</v>
      </c>
      <c r="AK325" s="80">
        <f t="shared" si="203"/>
        <v>7.7699377938560321</v>
      </c>
      <c r="AL325" s="78">
        <f t="shared" ca="1" si="211"/>
        <v>1</v>
      </c>
      <c r="AM325" s="80">
        <f t="shared" ca="1" si="212"/>
        <v>7.7699377938560321</v>
      </c>
      <c r="AN325" s="80">
        <f t="shared" si="213"/>
        <v>4.2496709433962261</v>
      </c>
      <c r="AO325" s="80">
        <f t="shared" si="214"/>
        <v>1.6223231667748215</v>
      </c>
      <c r="AP325" s="80">
        <f t="shared" si="215"/>
        <v>2.1336578642126831</v>
      </c>
      <c r="AQ325" s="80">
        <f t="shared" ca="1" si="216"/>
        <v>3.008992064601812</v>
      </c>
      <c r="AR325" s="80">
        <f t="shared" si="204"/>
        <v>3.1812320692303726</v>
      </c>
      <c r="AS325" s="78">
        <f t="shared" si="205"/>
        <v>0.25670567079663192</v>
      </c>
      <c r="AT325" s="96">
        <f t="shared" ca="1" si="206"/>
        <v>3</v>
      </c>
      <c r="AU325" s="97" t="str">
        <f t="shared" ca="1" si="207"/>
        <v>Clay</v>
      </c>
      <c r="AV325" s="98">
        <f t="shared" si="208"/>
        <v>3</v>
      </c>
      <c r="AW325" s="99" t="str">
        <f t="shared" si="209"/>
        <v>Clay</v>
      </c>
      <c r="AX325" s="78"/>
      <c r="AY325" s="78"/>
      <c r="AZ325" s="78"/>
      <c r="BA325" s="78"/>
      <c r="BB325" s="78"/>
      <c r="BC325" s="78"/>
      <c r="BD325" s="78"/>
      <c r="BE325" s="78"/>
      <c r="BF325" s="78"/>
      <c r="BG325" s="78"/>
      <c r="BH325" s="78"/>
      <c r="BI325" s="78"/>
      <c r="BJ325" s="78"/>
      <c r="BK325" s="78"/>
      <c r="BL325" s="78"/>
      <c r="BM325" s="78"/>
      <c r="BN325" s="78"/>
      <c r="BO325" s="78"/>
      <c r="BP325" s="78"/>
      <c r="BQ325" s="78"/>
    </row>
    <row r="326" spans="1:69">
      <c r="A326" s="25">
        <v>6.26</v>
      </c>
      <c r="C326" s="89">
        <f t="shared" si="176"/>
        <v>-20.537808000000002</v>
      </c>
      <c r="D326" s="84">
        <f t="shared" si="177"/>
        <v>20.537808000000002</v>
      </c>
      <c r="E326" s="90">
        <v>0.4229</v>
      </c>
      <c r="F326" s="91">
        <f t="shared" si="178"/>
        <v>4.415076</v>
      </c>
      <c r="G326" s="80">
        <f t="shared" si="179"/>
        <v>4.7161656000000001</v>
      </c>
      <c r="H326" s="81">
        <f t="shared" si="217"/>
        <v>4.7309903999999987</v>
      </c>
      <c r="I326" s="14">
        <v>7.9</v>
      </c>
      <c r="J326" s="92">
        <f t="shared" si="180"/>
        <v>8.2476000000000008E-2</v>
      </c>
      <c r="K326" s="14">
        <v>144.19999999999999</v>
      </c>
      <c r="L326" s="78">
        <f t="shared" si="181"/>
        <v>1.5054479999999999</v>
      </c>
      <c r="M326" s="81">
        <f t="shared" si="182"/>
        <v>0.64077960960000002</v>
      </c>
      <c r="N326" s="14">
        <f t="shared" si="210"/>
        <v>115</v>
      </c>
      <c r="O326" s="78">
        <f t="shared" si="183"/>
        <v>1.0833201600000013</v>
      </c>
      <c r="P326" s="78">
        <f t="shared" si="184"/>
        <v>0.4425405503999994</v>
      </c>
      <c r="Q326" s="93">
        <f t="shared" si="185"/>
        <v>1.1988389951999996</v>
      </c>
      <c r="R326" s="80">
        <f t="shared" si="186"/>
        <v>2.708992416890168</v>
      </c>
      <c r="S326" s="80">
        <f t="shared" si="187"/>
        <v>5182.0357579959064</v>
      </c>
      <c r="T326" s="69">
        <f t="shared" si="188"/>
        <v>194.71784217599975</v>
      </c>
      <c r="U326" s="78">
        <f t="shared" si="189"/>
        <v>1.5349213519501372</v>
      </c>
      <c r="V326" s="69">
        <f t="shared" si="190"/>
        <v>95.779092361688555</v>
      </c>
      <c r="W326" s="80">
        <f t="shared" ca="1" si="191"/>
        <v>2.3297981469953988</v>
      </c>
      <c r="X326" s="80">
        <f t="shared" ca="1" si="192"/>
        <v>27.657232344105278</v>
      </c>
      <c r="Y326" s="94">
        <f t="shared" ca="1" si="193"/>
        <v>2.1874632462224272E-8</v>
      </c>
      <c r="Z326" s="80">
        <f t="shared" ca="1" si="194"/>
        <v>8.209067929970205</v>
      </c>
      <c r="AA326" s="80">
        <f t="shared" ca="1" si="195"/>
        <v>29.822274996042488</v>
      </c>
      <c r="AB326" s="80">
        <f t="shared" ca="1" si="196"/>
        <v>1.8065113053945516</v>
      </c>
      <c r="AC326" s="80">
        <f t="shared" si="197"/>
        <v>12.992564681811963</v>
      </c>
      <c r="AD326" s="69">
        <f t="shared" si="198"/>
        <v>427.39358117647043</v>
      </c>
      <c r="AE326" s="69">
        <f t="shared" si="218"/>
        <v>429.13767529411746</v>
      </c>
      <c r="AF326" s="69">
        <f t="shared" si="199"/>
        <v>471.61656000000005</v>
      </c>
      <c r="AG326" s="95">
        <f t="shared" si="219"/>
        <v>473.09903999999995</v>
      </c>
      <c r="AH326" s="93">
        <f t="shared" si="200"/>
        <v>21.263100642963526</v>
      </c>
      <c r="AI326" s="81">
        <f t="shared" si="201"/>
        <v>0.18636936191599249</v>
      </c>
      <c r="AJ326" s="80">
        <f t="shared" si="202"/>
        <v>4.5275189759999996</v>
      </c>
      <c r="AK326" s="80">
        <f t="shared" si="203"/>
        <v>8.2090679299702067</v>
      </c>
      <c r="AL326" s="78">
        <f t="shared" ca="1" si="211"/>
        <v>1</v>
      </c>
      <c r="AM326" s="80">
        <f t="shared" ca="1" si="212"/>
        <v>8.209067929970205</v>
      </c>
      <c r="AN326" s="80">
        <f t="shared" si="213"/>
        <v>4.4492128301886789</v>
      </c>
      <c r="AO326" s="80">
        <f t="shared" si="214"/>
        <v>1.748793553814141</v>
      </c>
      <c r="AP326" s="80">
        <f t="shared" si="215"/>
        <v>2.270286511280811</v>
      </c>
      <c r="AQ326" s="80">
        <f t="shared" ca="1" si="216"/>
        <v>3.0026095654525999</v>
      </c>
      <c r="AR326" s="80">
        <f t="shared" si="204"/>
        <v>3.1783155687353322</v>
      </c>
      <c r="AS326" s="78">
        <f t="shared" si="205"/>
        <v>0.23801408694117199</v>
      </c>
      <c r="AT326" s="96">
        <f t="shared" ca="1" si="206"/>
        <v>3</v>
      </c>
      <c r="AU326" s="97" t="str">
        <f t="shared" ca="1" si="207"/>
        <v>Clay</v>
      </c>
      <c r="AV326" s="98">
        <f t="shared" si="208"/>
        <v>3</v>
      </c>
      <c r="AW326" s="99" t="str">
        <f t="shared" si="209"/>
        <v>Clay</v>
      </c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78"/>
      <c r="BJ326" s="78"/>
      <c r="BK326" s="78"/>
      <c r="BL326" s="78"/>
      <c r="BM326" s="78"/>
      <c r="BN326" s="78"/>
      <c r="BO326" s="78"/>
      <c r="BP326" s="78"/>
      <c r="BQ326" s="78"/>
    </row>
    <row r="327" spans="1:69">
      <c r="A327" s="25">
        <v>6.28</v>
      </c>
      <c r="C327" s="89">
        <f t="shared" si="176"/>
        <v>-20.603424</v>
      </c>
      <c r="D327" s="84">
        <f t="shared" si="177"/>
        <v>20.603424</v>
      </c>
      <c r="E327" s="90">
        <v>0.43659999999999999</v>
      </c>
      <c r="F327" s="91">
        <f t="shared" si="178"/>
        <v>4.5581039999999993</v>
      </c>
      <c r="G327" s="80">
        <f t="shared" si="179"/>
        <v>4.8545999999999996</v>
      </c>
      <c r="H327" s="81">
        <f t="shared" si="217"/>
        <v>4.8926314285714279</v>
      </c>
      <c r="I327" s="14">
        <v>10</v>
      </c>
      <c r="J327" s="92">
        <f t="shared" si="180"/>
        <v>0.10439999999999999</v>
      </c>
      <c r="K327" s="14">
        <v>142</v>
      </c>
      <c r="L327" s="78">
        <f t="shared" si="181"/>
        <v>1.48248</v>
      </c>
      <c r="M327" s="81">
        <f t="shared" si="182"/>
        <v>0.64282682879999997</v>
      </c>
      <c r="N327" s="14">
        <f t="shared" si="210"/>
        <v>115</v>
      </c>
      <c r="O327" s="78">
        <f t="shared" si="183"/>
        <v>1.0870930800000012</v>
      </c>
      <c r="P327" s="78">
        <f t="shared" si="184"/>
        <v>0.44426625119999935</v>
      </c>
      <c r="Q327" s="93">
        <f t="shared" si="185"/>
        <v>1.2432772835999994</v>
      </c>
      <c r="R327" s="80">
        <f t="shared" si="186"/>
        <v>2.7984959024949703</v>
      </c>
      <c r="S327" s="80">
        <f t="shared" si="187"/>
        <v>4245.5565922920878</v>
      </c>
      <c r="T327" s="69">
        <f t="shared" si="188"/>
        <v>195.47715052799973</v>
      </c>
      <c r="U327" s="78">
        <f t="shared" si="189"/>
        <v>1.5636928337846261</v>
      </c>
      <c r="V327" s="69">
        <f t="shared" si="190"/>
        <v>97.574432828160667</v>
      </c>
      <c r="W327" s="80">
        <f t="shared" ca="1" si="191"/>
        <v>2.4524657918193404</v>
      </c>
      <c r="X327" s="80">
        <f t="shared" ca="1" si="192"/>
        <v>27.812518090274722</v>
      </c>
      <c r="Y327" s="94">
        <f t="shared" ca="1" si="193"/>
        <v>1.7180801396363035E-8</v>
      </c>
      <c r="Z327" s="80">
        <f t="shared" ca="1" si="194"/>
        <v>8.4802906136211238</v>
      </c>
      <c r="AA327" s="80">
        <f t="shared" ca="1" si="195"/>
        <v>31.949553570428616</v>
      </c>
      <c r="AB327" s="80">
        <f t="shared" ca="1" si="196"/>
        <v>1.520083203496603</v>
      </c>
      <c r="AC327" s="80">
        <f t="shared" si="197"/>
        <v>13.598525079893612</v>
      </c>
      <c r="AD327" s="69">
        <f t="shared" si="198"/>
        <v>443.23610823529395</v>
      </c>
      <c r="AE327" s="69">
        <f t="shared" si="218"/>
        <v>447.71039394957967</v>
      </c>
      <c r="AF327" s="69">
        <f t="shared" si="199"/>
        <v>485.45999999999992</v>
      </c>
      <c r="AG327" s="95">
        <f t="shared" si="219"/>
        <v>489.26314285714278</v>
      </c>
      <c r="AH327" s="93">
        <f t="shared" si="200"/>
        <v>20.420341101781009</v>
      </c>
      <c r="AI327" s="81">
        <f t="shared" si="201"/>
        <v>0.23499421735953854</v>
      </c>
      <c r="AJ327" s="80">
        <f t="shared" si="202"/>
        <v>4.6604159999999997</v>
      </c>
      <c r="AK327" s="80">
        <f t="shared" si="203"/>
        <v>8.480290613621122</v>
      </c>
      <c r="AL327" s="78">
        <f t="shared" ca="1" si="211"/>
        <v>1</v>
      </c>
      <c r="AM327" s="80">
        <f t="shared" ca="1" si="212"/>
        <v>8.4802906136211238</v>
      </c>
      <c r="AN327" s="80">
        <f t="shared" si="213"/>
        <v>4.5798113207547164</v>
      </c>
      <c r="AO327" s="80">
        <f t="shared" si="214"/>
        <v>2.1505376344086025</v>
      </c>
      <c r="AP327" s="80">
        <f t="shared" si="215"/>
        <v>2.7710632579276067</v>
      </c>
      <c r="AQ327" s="80">
        <f t="shared" ca="1" si="216"/>
        <v>3.0371152717537555</v>
      </c>
      <c r="AR327" s="80">
        <f t="shared" si="204"/>
        <v>3.2096323180287842</v>
      </c>
      <c r="AS327" s="78">
        <f t="shared" si="205"/>
        <v>0.22286705480026042</v>
      </c>
      <c r="AT327" s="96">
        <f t="shared" ca="1" si="206"/>
        <v>3</v>
      </c>
      <c r="AU327" s="97" t="str">
        <f t="shared" ca="1" si="207"/>
        <v>Clay</v>
      </c>
      <c r="AV327" s="98">
        <f t="shared" si="208"/>
        <v>3</v>
      </c>
      <c r="AW327" s="99" t="str">
        <f t="shared" si="209"/>
        <v>Clay</v>
      </c>
      <c r="AX327" s="78"/>
      <c r="AY327" s="78"/>
      <c r="AZ327" s="78"/>
      <c r="BA327" s="78"/>
      <c r="BB327" s="78"/>
      <c r="BC327" s="78"/>
      <c r="BD327" s="78"/>
      <c r="BE327" s="78"/>
      <c r="BF327" s="78"/>
      <c r="BG327" s="78"/>
      <c r="BH327" s="78"/>
      <c r="BI327" s="78"/>
      <c r="BJ327" s="78"/>
      <c r="BK327" s="78"/>
      <c r="BL327" s="78"/>
      <c r="BM327" s="78"/>
      <c r="BN327" s="78"/>
      <c r="BO327" s="78"/>
      <c r="BP327" s="78"/>
      <c r="BQ327" s="78"/>
    </row>
    <row r="328" spans="1:69">
      <c r="A328" s="25">
        <v>6.3</v>
      </c>
      <c r="C328" s="89">
        <f t="shared" si="176"/>
        <v>-20.669039999999999</v>
      </c>
      <c r="D328" s="84">
        <f t="shared" si="177"/>
        <v>20.669039999999999</v>
      </c>
      <c r="E328" s="90">
        <v>0.45529999999999998</v>
      </c>
      <c r="F328" s="91">
        <f t="shared" si="178"/>
        <v>4.7533319999999994</v>
      </c>
      <c r="G328" s="80">
        <f t="shared" si="179"/>
        <v>5.0494103999999993</v>
      </c>
      <c r="H328" s="81">
        <f t="shared" si="217"/>
        <v>5.0875611428571421</v>
      </c>
      <c r="I328" s="14">
        <v>11.2</v>
      </c>
      <c r="J328" s="92">
        <f t="shared" si="180"/>
        <v>0.11692799999999999</v>
      </c>
      <c r="K328" s="14">
        <v>141.80000000000001</v>
      </c>
      <c r="L328" s="78">
        <f t="shared" si="181"/>
        <v>1.4803920000000002</v>
      </c>
      <c r="M328" s="81">
        <f t="shared" si="182"/>
        <v>0.64487404799999992</v>
      </c>
      <c r="N328" s="14">
        <f t="shared" si="210"/>
        <v>115</v>
      </c>
      <c r="O328" s="78">
        <f t="shared" si="183"/>
        <v>1.090866000000001</v>
      </c>
      <c r="P328" s="78">
        <f t="shared" si="184"/>
        <v>0.4459919519999993</v>
      </c>
      <c r="Q328" s="93">
        <f t="shared" si="185"/>
        <v>1.3063196519999996</v>
      </c>
      <c r="R328" s="80">
        <f t="shared" si="186"/>
        <v>2.9290206833149348</v>
      </c>
      <c r="S328" s="80">
        <f t="shared" si="187"/>
        <v>3982.8878102965309</v>
      </c>
      <c r="T328" s="69">
        <f t="shared" si="188"/>
        <v>196.23645887999967</v>
      </c>
      <c r="U328" s="78">
        <f t="shared" si="189"/>
        <v>1.5785195495837621</v>
      </c>
      <c r="V328" s="69">
        <f t="shared" si="190"/>
        <v>98.49961989402675</v>
      </c>
      <c r="W328" s="80">
        <f t="shared" ca="1" si="191"/>
        <v>2.5489085218217475</v>
      </c>
      <c r="X328" s="80">
        <f t="shared" ca="1" si="192"/>
        <v>28.030293484492958</v>
      </c>
      <c r="Y328" s="94">
        <f t="shared" ca="1" si="193"/>
        <v>1.7324815666920469E-8</v>
      </c>
      <c r="Z328" s="80">
        <f t="shared" ca="1" si="194"/>
        <v>8.8758202524694987</v>
      </c>
      <c r="AA328" s="80">
        <f t="shared" ca="1" si="195"/>
        <v>35.135328555819704</v>
      </c>
      <c r="AB328" s="80">
        <f t="shared" ca="1" si="196"/>
        <v>1.6856670201958062</v>
      </c>
      <c r="AC328" s="80">
        <f t="shared" si="197"/>
        <v>13.792681006163399</v>
      </c>
      <c r="AD328" s="69">
        <f t="shared" si="198"/>
        <v>465.71110588235274</v>
      </c>
      <c r="AE328" s="69">
        <f t="shared" si="218"/>
        <v>470.19942857142843</v>
      </c>
      <c r="AF328" s="69">
        <f t="shared" si="199"/>
        <v>504.94103999999987</v>
      </c>
      <c r="AG328" s="95">
        <f t="shared" si="219"/>
        <v>508.75611428571426</v>
      </c>
      <c r="AH328" s="93">
        <f t="shared" si="200"/>
        <v>20.249220939220827</v>
      </c>
      <c r="AI328" s="81">
        <f t="shared" si="201"/>
        <v>0.26217513449659774</v>
      </c>
      <c r="AJ328" s="80">
        <f t="shared" si="202"/>
        <v>4.8474339839999994</v>
      </c>
      <c r="AK328" s="80">
        <f t="shared" si="203"/>
        <v>8.8758202524694987</v>
      </c>
      <c r="AL328" s="78">
        <f t="shared" ca="1" si="211"/>
        <v>1</v>
      </c>
      <c r="AM328" s="80">
        <f t="shared" ca="1" si="212"/>
        <v>8.8758202524694987</v>
      </c>
      <c r="AN328" s="80">
        <f t="shared" si="213"/>
        <v>4.7635947169811308</v>
      </c>
      <c r="AO328" s="80">
        <f t="shared" si="214"/>
        <v>2.3156763015341357</v>
      </c>
      <c r="AP328" s="80">
        <f t="shared" si="215"/>
        <v>2.953813022786862</v>
      </c>
      <c r="AQ328" s="80">
        <f t="shared" ca="1" si="216"/>
        <v>3.0359227701389342</v>
      </c>
      <c r="AR328" s="80">
        <f t="shared" si="204"/>
        <v>3.210425508456884</v>
      </c>
      <c r="AS328" s="78">
        <f t="shared" si="205"/>
        <v>0.21106696491771082</v>
      </c>
      <c r="AT328" s="96">
        <f t="shared" ca="1" si="206"/>
        <v>3</v>
      </c>
      <c r="AU328" s="97" t="str">
        <f t="shared" ca="1" si="207"/>
        <v>Clay</v>
      </c>
      <c r="AV328" s="98">
        <f t="shared" si="208"/>
        <v>3</v>
      </c>
      <c r="AW328" s="99" t="str">
        <f t="shared" si="209"/>
        <v>Clay</v>
      </c>
      <c r="AX328" s="78"/>
      <c r="AY328" s="78"/>
      <c r="AZ328" s="78"/>
      <c r="BA328" s="78"/>
      <c r="BB328" s="78"/>
      <c r="BC328" s="78"/>
      <c r="BD328" s="78"/>
      <c r="BE328" s="78"/>
      <c r="BF328" s="78"/>
      <c r="BG328" s="78"/>
      <c r="BH328" s="78"/>
      <c r="BI328" s="78"/>
      <c r="BJ328" s="78"/>
      <c r="BK328" s="78"/>
      <c r="BL328" s="78"/>
      <c r="BM328" s="78"/>
      <c r="BN328" s="78"/>
      <c r="BO328" s="78"/>
      <c r="BP328" s="78"/>
      <c r="BQ328" s="78"/>
    </row>
    <row r="329" spans="1:69">
      <c r="A329" s="25">
        <v>6.32</v>
      </c>
      <c r="C329" s="89">
        <f t="shared" si="176"/>
        <v>-20.734656000000001</v>
      </c>
      <c r="D329" s="84">
        <f t="shared" si="177"/>
        <v>20.734656000000001</v>
      </c>
      <c r="E329" s="90">
        <v>0.47449999999999998</v>
      </c>
      <c r="F329" s="91">
        <f t="shared" si="178"/>
        <v>4.9537799999999992</v>
      </c>
      <c r="G329" s="80">
        <f t="shared" si="179"/>
        <v>5.2477703999999994</v>
      </c>
      <c r="H329" s="81">
        <f t="shared" si="217"/>
        <v>5.2966594285714281</v>
      </c>
      <c r="I329" s="14">
        <v>13</v>
      </c>
      <c r="J329" s="92">
        <f t="shared" si="180"/>
        <v>0.13572000000000001</v>
      </c>
      <c r="K329" s="14">
        <v>140.80000000000001</v>
      </c>
      <c r="L329" s="78">
        <f t="shared" si="181"/>
        <v>1.4699520000000001</v>
      </c>
      <c r="M329" s="81">
        <f t="shared" si="182"/>
        <v>0.64692126719999998</v>
      </c>
      <c r="N329" s="14">
        <f t="shared" si="210"/>
        <v>115</v>
      </c>
      <c r="O329" s="78">
        <f t="shared" si="183"/>
        <v>1.0946389200000011</v>
      </c>
      <c r="P329" s="78">
        <f t="shared" si="184"/>
        <v>0.44771765279999937</v>
      </c>
      <c r="Q329" s="93">
        <f t="shared" si="185"/>
        <v>1.3705333883999995</v>
      </c>
      <c r="R329" s="80">
        <f t="shared" si="186"/>
        <v>3.0611555738952125</v>
      </c>
      <c r="S329" s="80">
        <f t="shared" si="187"/>
        <v>3600.0862329016472</v>
      </c>
      <c r="T329" s="69">
        <f t="shared" si="188"/>
        <v>196.99576723199971</v>
      </c>
      <c r="U329" s="78">
        <f t="shared" si="189"/>
        <v>1.5975014625685682</v>
      </c>
      <c r="V329" s="69">
        <f t="shared" si="190"/>
        <v>99.684091264278649</v>
      </c>
      <c r="W329" s="80">
        <f t="shared" ca="1" si="191"/>
        <v>2.6643449114026589</v>
      </c>
      <c r="X329" s="80">
        <f t="shared" ca="1" si="192"/>
        <v>28.241086081700036</v>
      </c>
      <c r="Y329" s="94">
        <f t="shared" ca="1" si="193"/>
        <v>1.6280492652057003E-8</v>
      </c>
      <c r="Z329" s="80">
        <f t="shared" ca="1" si="194"/>
        <v>9.2762290118036734</v>
      </c>
      <c r="AA329" s="80">
        <f t="shared" ca="1" si="195"/>
        <v>38.525398724611108</v>
      </c>
      <c r="AB329" s="80">
        <f t="shared" ca="1" si="196"/>
        <v>1.7368960731330387</v>
      </c>
      <c r="AC329" s="80">
        <f t="shared" si="197"/>
        <v>14.099877195136244</v>
      </c>
      <c r="AD329" s="69">
        <f t="shared" si="198"/>
        <v>488.60370352941158</v>
      </c>
      <c r="AE329" s="69">
        <f t="shared" si="218"/>
        <v>494.35535394957969</v>
      </c>
      <c r="AF329" s="69">
        <f t="shared" si="199"/>
        <v>524.77703999999994</v>
      </c>
      <c r="AG329" s="95">
        <f t="shared" si="219"/>
        <v>529.6659428571428</v>
      </c>
      <c r="AH329" s="93">
        <f t="shared" si="200"/>
        <v>19.808330737594499</v>
      </c>
      <c r="AI329" s="81">
        <f t="shared" si="201"/>
        <v>0.30313747771885979</v>
      </c>
      <c r="AJ329" s="80">
        <f t="shared" si="202"/>
        <v>5.0378595839999996</v>
      </c>
      <c r="AK329" s="80">
        <f t="shared" si="203"/>
        <v>9.2762290118036734</v>
      </c>
      <c r="AL329" s="78">
        <f t="shared" ca="1" si="211"/>
        <v>1</v>
      </c>
      <c r="AM329" s="80">
        <f t="shared" ca="1" si="212"/>
        <v>9.2762290118036734</v>
      </c>
      <c r="AN329" s="80">
        <f t="shared" si="213"/>
        <v>4.9507267924528291</v>
      </c>
      <c r="AO329" s="80">
        <f t="shared" si="214"/>
        <v>2.5862411968328494</v>
      </c>
      <c r="AP329" s="80">
        <f t="shared" si="215"/>
        <v>3.2678955783985932</v>
      </c>
      <c r="AQ329" s="80">
        <f t="shared" ca="1" si="216"/>
        <v>3.0448047043067792</v>
      </c>
      <c r="AR329" s="80">
        <f t="shared" si="204"/>
        <v>3.219948839099501</v>
      </c>
      <c r="AS329" s="78">
        <f t="shared" si="205"/>
        <v>0.19817112382871166</v>
      </c>
      <c r="AT329" s="96">
        <f t="shared" ca="1" si="206"/>
        <v>3</v>
      </c>
      <c r="AU329" s="97" t="str">
        <f t="shared" ca="1" si="207"/>
        <v>Clay</v>
      </c>
      <c r="AV329" s="98">
        <f t="shared" si="208"/>
        <v>3</v>
      </c>
      <c r="AW329" s="99" t="str">
        <f t="shared" si="209"/>
        <v>Clay</v>
      </c>
      <c r="AX329" s="78"/>
      <c r="AY329" s="78"/>
      <c r="AZ329" s="78"/>
      <c r="BA329" s="78"/>
      <c r="BB329" s="78"/>
      <c r="BC329" s="78"/>
      <c r="BD329" s="78"/>
      <c r="BE329" s="78"/>
      <c r="BF329" s="78"/>
      <c r="BG329" s="78"/>
      <c r="BH329" s="78"/>
      <c r="BI329" s="78"/>
      <c r="BJ329" s="78"/>
      <c r="BK329" s="78"/>
      <c r="BL329" s="78"/>
      <c r="BM329" s="78"/>
      <c r="BN329" s="78"/>
      <c r="BO329" s="78"/>
      <c r="BP329" s="78"/>
      <c r="BQ329" s="78"/>
    </row>
    <row r="330" spans="1:69">
      <c r="A330" s="25">
        <v>6.34</v>
      </c>
      <c r="C330" s="89">
        <f t="shared" si="176"/>
        <v>-20.800272</v>
      </c>
      <c r="D330" s="84">
        <f t="shared" si="177"/>
        <v>20.800272</v>
      </c>
      <c r="E330" s="90">
        <v>0.49509999999999998</v>
      </c>
      <c r="F330" s="91">
        <f t="shared" si="178"/>
        <v>5.168844</v>
      </c>
      <c r="G330" s="80">
        <f t="shared" si="179"/>
        <v>5.4584495999999998</v>
      </c>
      <c r="H330" s="81">
        <f t="shared" si="217"/>
        <v>5.5199859428571427</v>
      </c>
      <c r="I330" s="14">
        <v>14.5</v>
      </c>
      <c r="J330" s="92">
        <f t="shared" si="180"/>
        <v>0.15137999999999999</v>
      </c>
      <c r="K330" s="14">
        <v>138.69999999999999</v>
      </c>
      <c r="L330" s="78">
        <f t="shared" si="181"/>
        <v>1.4480279999999999</v>
      </c>
      <c r="M330" s="81">
        <f t="shared" si="182"/>
        <v>0.64896848639999993</v>
      </c>
      <c r="N330" s="14">
        <f t="shared" si="210"/>
        <v>115</v>
      </c>
      <c r="O330" s="78">
        <f t="shared" si="183"/>
        <v>1.0984118400000009</v>
      </c>
      <c r="P330" s="78">
        <f t="shared" si="184"/>
        <v>0.44944335359999932</v>
      </c>
      <c r="Q330" s="93">
        <f t="shared" si="185"/>
        <v>1.4388124607999997</v>
      </c>
      <c r="R330" s="80">
        <f t="shared" si="186"/>
        <v>3.2013210325066468</v>
      </c>
      <c r="S330" s="80">
        <f t="shared" si="187"/>
        <v>3388.4635937609287</v>
      </c>
      <c r="T330" s="69">
        <f t="shared" si="188"/>
        <v>197.75507558399971</v>
      </c>
      <c r="U330" s="78">
        <f t="shared" si="189"/>
        <v>1.6118446211664776</v>
      </c>
      <c r="V330" s="69">
        <f t="shared" si="190"/>
        <v>100.57910436078821</v>
      </c>
      <c r="W330" s="80">
        <f t="shared" ca="1" si="191"/>
        <v>2.7698349696541236</v>
      </c>
      <c r="X330" s="80">
        <f t="shared" ca="1" si="192"/>
        <v>28.454968168527234</v>
      </c>
      <c r="Y330" s="94">
        <f t="shared" ca="1" si="193"/>
        <v>1.6374224381097213E-8</v>
      </c>
      <c r="Z330" s="80">
        <f t="shared" ca="1" si="194"/>
        <v>9.7009728257777166</v>
      </c>
      <c r="AA330" s="80">
        <f t="shared" ca="1" si="195"/>
        <v>42.296607829124738</v>
      </c>
      <c r="AB330" s="80">
        <f t="shared" ca="1" si="196"/>
        <v>1.9178976382708475</v>
      </c>
      <c r="AC330" s="80">
        <f t="shared" si="197"/>
        <v>14.284047752937514</v>
      </c>
      <c r="AD330" s="69">
        <f t="shared" si="198"/>
        <v>512.94561882352934</v>
      </c>
      <c r="AE330" s="69">
        <f t="shared" si="218"/>
        <v>520.1851885714284</v>
      </c>
      <c r="AF330" s="69">
        <f t="shared" si="199"/>
        <v>545.84496000000001</v>
      </c>
      <c r="AG330" s="95">
        <f t="shared" si="219"/>
        <v>551.99859428571415</v>
      </c>
      <c r="AH330" s="93">
        <f t="shared" si="200"/>
        <v>19.567587635208582</v>
      </c>
      <c r="AI330" s="81">
        <f t="shared" si="201"/>
        <v>0.33681663948851465</v>
      </c>
      <c r="AJ330" s="80">
        <f t="shared" si="202"/>
        <v>5.2401116159999992</v>
      </c>
      <c r="AK330" s="80">
        <f t="shared" si="203"/>
        <v>9.7009728257777166</v>
      </c>
      <c r="AL330" s="78">
        <f t="shared" ca="1" si="211"/>
        <v>1</v>
      </c>
      <c r="AM330" s="80">
        <f t="shared" ca="1" si="212"/>
        <v>9.7009728257777166</v>
      </c>
      <c r="AN330" s="80">
        <f t="shared" si="213"/>
        <v>5.149480754716981</v>
      </c>
      <c r="AO330" s="80">
        <f t="shared" si="214"/>
        <v>2.7733149720755872</v>
      </c>
      <c r="AP330" s="80">
        <f t="shared" si="215"/>
        <v>3.4719882792941683</v>
      </c>
      <c r="AQ330" s="80">
        <f t="shared" ca="1" si="216"/>
        <v>3.0439845744555249</v>
      </c>
      <c r="AR330" s="80">
        <f t="shared" si="204"/>
        <v>3.220781776377831</v>
      </c>
      <c r="AS330" s="78">
        <f t="shared" si="205"/>
        <v>0.18326894343226974</v>
      </c>
      <c r="AT330" s="96">
        <f t="shared" ca="1" si="206"/>
        <v>3</v>
      </c>
      <c r="AU330" s="97" t="str">
        <f t="shared" ca="1" si="207"/>
        <v>Clay</v>
      </c>
      <c r="AV330" s="98">
        <f t="shared" si="208"/>
        <v>3</v>
      </c>
      <c r="AW330" s="99" t="str">
        <f t="shared" si="209"/>
        <v>Clay</v>
      </c>
      <c r="AX330" s="78"/>
      <c r="AY330" s="78"/>
      <c r="AZ330" s="78"/>
      <c r="BA330" s="78"/>
      <c r="BB330" s="78"/>
      <c r="BC330" s="78"/>
      <c r="BD330" s="78"/>
      <c r="BE330" s="78"/>
      <c r="BF330" s="78"/>
      <c r="BG330" s="78"/>
      <c r="BH330" s="78"/>
      <c r="BI330" s="78"/>
      <c r="BJ330" s="78"/>
      <c r="BK330" s="78"/>
      <c r="BL330" s="78"/>
      <c r="BM330" s="78"/>
      <c r="BN330" s="78"/>
      <c r="BO330" s="78"/>
      <c r="BP330" s="78"/>
      <c r="BQ330" s="78"/>
    </row>
    <row r="331" spans="1:69">
      <c r="A331" s="25">
        <v>6.36</v>
      </c>
      <c r="C331" s="89">
        <f t="shared" si="176"/>
        <v>-20.865888000000002</v>
      </c>
      <c r="D331" s="84">
        <f t="shared" si="177"/>
        <v>20.865888000000002</v>
      </c>
      <c r="E331" s="90">
        <v>0.5262</v>
      </c>
      <c r="F331" s="91">
        <f t="shared" si="178"/>
        <v>5.4935279999999995</v>
      </c>
      <c r="G331" s="80">
        <f t="shared" si="179"/>
        <v>5.7818807999999997</v>
      </c>
      <c r="H331" s="81">
        <f t="shared" si="217"/>
        <v>5.7912767999999994</v>
      </c>
      <c r="I331" s="14">
        <v>15.4</v>
      </c>
      <c r="J331" s="92">
        <f t="shared" si="180"/>
        <v>0.160776</v>
      </c>
      <c r="K331" s="14">
        <v>138.1</v>
      </c>
      <c r="L331" s="78">
        <f t="shared" si="181"/>
        <v>1.4417639999999998</v>
      </c>
      <c r="M331" s="81">
        <f t="shared" si="182"/>
        <v>0.65101570559999999</v>
      </c>
      <c r="N331" s="14">
        <f t="shared" si="210"/>
        <v>115</v>
      </c>
      <c r="O331" s="78">
        <f t="shared" si="183"/>
        <v>1.102184760000001</v>
      </c>
      <c r="P331" s="78">
        <f t="shared" si="184"/>
        <v>0.45116905439999938</v>
      </c>
      <c r="Q331" s="93">
        <f t="shared" si="185"/>
        <v>1.5442996931999997</v>
      </c>
      <c r="R331" s="80">
        <f t="shared" si="186"/>
        <v>3.4228847881726567</v>
      </c>
      <c r="S331" s="80">
        <f t="shared" si="187"/>
        <v>3424.3448978337406</v>
      </c>
      <c r="T331" s="69">
        <f t="shared" si="188"/>
        <v>198.51438393599975</v>
      </c>
      <c r="U331" s="78">
        <f t="shared" si="189"/>
        <v>1.6211558398264445</v>
      </c>
      <c r="V331" s="69">
        <f t="shared" si="190"/>
        <v>101.16012440517014</v>
      </c>
      <c r="W331" s="80">
        <f t="shared" ca="1" si="191"/>
        <v>2.8842812997919736</v>
      </c>
      <c r="X331" s="80">
        <f t="shared" ca="1" si="192"/>
        <v>28.774661756144916</v>
      </c>
      <c r="Y331" s="94">
        <f t="shared" ca="1" si="193"/>
        <v>1.9687591317260223E-8</v>
      </c>
      <c r="Z331" s="80">
        <f t="shared" ca="1" si="194"/>
        <v>10.372378145977747</v>
      </c>
      <c r="AA331" s="80">
        <f t="shared" ca="1" si="195"/>
        <v>48.539576935114589</v>
      </c>
      <c r="AB331" s="80">
        <f t="shared" ca="1" si="196"/>
        <v>2.6463526709849909</v>
      </c>
      <c r="AC331" s="80">
        <f t="shared" si="197"/>
        <v>14.252025019501037</v>
      </c>
      <c r="AD331" s="69">
        <f t="shared" si="198"/>
        <v>550.55247529411747</v>
      </c>
      <c r="AE331" s="69">
        <f t="shared" si="218"/>
        <v>551.65788705882335</v>
      </c>
      <c r="AF331" s="69">
        <f t="shared" si="199"/>
        <v>578.18808000000001</v>
      </c>
      <c r="AG331" s="95">
        <f t="shared" si="219"/>
        <v>579.12768000000005</v>
      </c>
      <c r="AH331" s="93">
        <f t="shared" si="200"/>
        <v>19.849266065885246</v>
      </c>
      <c r="AI331" s="81">
        <f t="shared" si="201"/>
        <v>0.35635422782666859</v>
      </c>
      <c r="AJ331" s="80">
        <f t="shared" si="202"/>
        <v>5.5506055679999999</v>
      </c>
      <c r="AK331" s="80">
        <f t="shared" si="203"/>
        <v>10.372378145977747</v>
      </c>
      <c r="AL331" s="78">
        <f t="shared" ca="1" si="211"/>
        <v>1</v>
      </c>
      <c r="AM331" s="80">
        <f t="shared" ca="1" si="212"/>
        <v>10.372378145977747</v>
      </c>
      <c r="AN331" s="80">
        <f t="shared" si="213"/>
        <v>5.4546045283018865</v>
      </c>
      <c r="AO331" s="80">
        <f t="shared" si="214"/>
        <v>2.7806868657686614</v>
      </c>
      <c r="AP331" s="80">
        <f t="shared" si="215"/>
        <v>3.4356077537035943</v>
      </c>
      <c r="AQ331" s="80">
        <f t="shared" ca="1" si="216"/>
        <v>3.017658308611348</v>
      </c>
      <c r="AR331" s="80">
        <f t="shared" si="204"/>
        <v>3.1999976864375665</v>
      </c>
      <c r="AS331" s="78">
        <f t="shared" si="205"/>
        <v>0.16897428543243592</v>
      </c>
      <c r="AT331" s="96">
        <f t="shared" ca="1" si="206"/>
        <v>3</v>
      </c>
      <c r="AU331" s="97" t="str">
        <f t="shared" ca="1" si="207"/>
        <v>Clay</v>
      </c>
      <c r="AV331" s="98">
        <f t="shared" si="208"/>
        <v>3</v>
      </c>
      <c r="AW331" s="99" t="str">
        <f t="shared" si="209"/>
        <v>Clay</v>
      </c>
      <c r="AX331" s="78"/>
      <c r="AY331" s="78"/>
      <c r="AZ331" s="78"/>
      <c r="BA331" s="78"/>
      <c r="BB331" s="78"/>
      <c r="BC331" s="78"/>
      <c r="BD331" s="78"/>
      <c r="BE331" s="78"/>
      <c r="BF331" s="78"/>
      <c r="BG331" s="78"/>
      <c r="BH331" s="78"/>
      <c r="BI331" s="78"/>
      <c r="BJ331" s="78"/>
      <c r="BK331" s="78"/>
      <c r="BL331" s="78"/>
      <c r="BM331" s="78"/>
      <c r="BN331" s="78"/>
      <c r="BO331" s="78"/>
      <c r="BP331" s="78"/>
      <c r="BQ331" s="78"/>
    </row>
    <row r="332" spans="1:69">
      <c r="A332" s="25">
        <v>6.38</v>
      </c>
      <c r="C332" s="89">
        <f t="shared" si="176"/>
        <v>-20.931504</v>
      </c>
      <c r="D332" s="84">
        <f t="shared" si="177"/>
        <v>20.931504</v>
      </c>
      <c r="E332" s="90">
        <v>0.54420000000000002</v>
      </c>
      <c r="F332" s="91">
        <f t="shared" si="178"/>
        <v>5.6814479999999996</v>
      </c>
      <c r="G332" s="80">
        <f t="shared" si="179"/>
        <v>5.9683391999999991</v>
      </c>
      <c r="H332" s="81">
        <f t="shared" si="217"/>
        <v>6.0846109714285701</v>
      </c>
      <c r="I332" s="14">
        <v>17.100000000000001</v>
      </c>
      <c r="J332" s="92">
        <f t="shared" si="180"/>
        <v>0.17852400000000002</v>
      </c>
      <c r="K332" s="14">
        <v>137.4</v>
      </c>
      <c r="L332" s="78">
        <f t="shared" si="181"/>
        <v>1.434456</v>
      </c>
      <c r="M332" s="81">
        <f t="shared" si="182"/>
        <v>0.65306292479999994</v>
      </c>
      <c r="N332" s="14">
        <f t="shared" si="210"/>
        <v>115</v>
      </c>
      <c r="O332" s="78">
        <f t="shared" si="183"/>
        <v>1.1059576800000008</v>
      </c>
      <c r="P332" s="78">
        <f t="shared" si="184"/>
        <v>0.45289475519999933</v>
      </c>
      <c r="Q332" s="93">
        <f t="shared" si="185"/>
        <v>1.6045859015999993</v>
      </c>
      <c r="R332" s="80">
        <f t="shared" si="186"/>
        <v>3.5429553625354098</v>
      </c>
      <c r="S332" s="80">
        <f t="shared" si="187"/>
        <v>3204.302417074915</v>
      </c>
      <c r="T332" s="69">
        <f t="shared" si="188"/>
        <v>199.27369228799972</v>
      </c>
      <c r="U332" s="78">
        <f t="shared" si="189"/>
        <v>1.6346747877276646</v>
      </c>
      <c r="V332" s="69">
        <f t="shared" si="190"/>
        <v>102.00370675420626</v>
      </c>
      <c r="W332" s="80">
        <f t="shared" ca="1" si="191"/>
        <v>2.9865385188773628</v>
      </c>
      <c r="X332" s="80">
        <f t="shared" ca="1" si="192"/>
        <v>28.939369149259544</v>
      </c>
      <c r="Y332" s="94">
        <f t="shared" ca="1" si="193"/>
        <v>1.9039937684293374E-8</v>
      </c>
      <c r="Z332" s="80">
        <f t="shared" ca="1" si="194"/>
        <v>10.736228371319424</v>
      </c>
      <c r="AA332" s="80">
        <f t="shared" ca="1" si="195"/>
        <v>52.203638427203238</v>
      </c>
      <c r="AB332" s="80">
        <f t="shared" ca="1" si="196"/>
        <v>2.7524880624387675</v>
      </c>
      <c r="AC332" s="80">
        <f t="shared" si="197"/>
        <v>14.453933038313512</v>
      </c>
      <c r="AD332" s="69">
        <f t="shared" si="198"/>
        <v>572.04488470588217</v>
      </c>
      <c r="AE332" s="69">
        <f t="shared" si="218"/>
        <v>585.72391663865528</v>
      </c>
      <c r="AF332" s="69">
        <f t="shared" si="199"/>
        <v>596.83391999999992</v>
      </c>
      <c r="AG332" s="95">
        <f t="shared" si="219"/>
        <v>608.46109714285717</v>
      </c>
      <c r="AH332" s="93">
        <f t="shared" si="200"/>
        <v>19.48556134460312</v>
      </c>
      <c r="AI332" s="81">
        <f t="shared" si="201"/>
        <v>0.39418429546874179</v>
      </c>
      <c r="AJ332" s="80">
        <f t="shared" si="202"/>
        <v>5.7296056319999993</v>
      </c>
      <c r="AK332" s="80">
        <f t="shared" si="203"/>
        <v>10.736228371319424</v>
      </c>
      <c r="AL332" s="78">
        <f t="shared" ca="1" si="211"/>
        <v>1</v>
      </c>
      <c r="AM332" s="80">
        <f t="shared" ca="1" si="212"/>
        <v>10.736228371319424</v>
      </c>
      <c r="AN332" s="80">
        <f t="shared" si="213"/>
        <v>5.6305086792452821</v>
      </c>
      <c r="AO332" s="80">
        <f t="shared" si="214"/>
        <v>2.9911838790931995</v>
      </c>
      <c r="AP332" s="80">
        <f t="shared" si="215"/>
        <v>3.6715341909246169</v>
      </c>
      <c r="AQ332" s="80">
        <f t="shared" ca="1" si="216"/>
        <v>3.0224369477174018</v>
      </c>
      <c r="AR332" s="80">
        <f t="shared" si="204"/>
        <v>3.2048876796768053</v>
      </c>
      <c r="AS332" s="78">
        <f t="shared" si="205"/>
        <v>0.16070172033723926</v>
      </c>
      <c r="AT332" s="96">
        <f t="shared" ca="1" si="206"/>
        <v>3</v>
      </c>
      <c r="AU332" s="97" t="str">
        <f t="shared" ca="1" si="207"/>
        <v>Clay</v>
      </c>
      <c r="AV332" s="98">
        <f t="shared" si="208"/>
        <v>3</v>
      </c>
      <c r="AW332" s="99" t="str">
        <f t="shared" si="209"/>
        <v>Clay</v>
      </c>
      <c r="AX332" s="78"/>
      <c r="AY332" s="78"/>
      <c r="AZ332" s="78"/>
      <c r="BA332" s="78"/>
      <c r="BB332" s="78"/>
      <c r="BC332" s="78"/>
      <c r="BD332" s="78"/>
      <c r="BE332" s="78"/>
      <c r="BF332" s="78"/>
      <c r="BG332" s="78"/>
      <c r="BH332" s="78"/>
      <c r="BI332" s="78"/>
      <c r="BJ332" s="78"/>
      <c r="BK332" s="78"/>
      <c r="BL332" s="78"/>
      <c r="BM332" s="78"/>
      <c r="BN332" s="78"/>
      <c r="BO332" s="78"/>
      <c r="BP332" s="78"/>
      <c r="BQ332" s="78"/>
    </row>
    <row r="333" spans="1:69">
      <c r="A333" s="25">
        <v>6.4</v>
      </c>
      <c r="C333" s="89">
        <f t="shared" ref="C333:C396" si="220">$N$2-D333</f>
        <v>-20.997120000000002</v>
      </c>
      <c r="D333" s="84">
        <f t="shared" ref="D333:D396" si="221">A333*$D$11</f>
        <v>20.997120000000002</v>
      </c>
      <c r="E333" s="90">
        <v>0.57410000000000005</v>
      </c>
      <c r="F333" s="91">
        <f t="shared" ref="F333:F396" si="222">$F$11*E333</f>
        <v>5.9936040000000004</v>
      </c>
      <c r="G333" s="80">
        <f t="shared" ref="G333:G396" si="223">F333+((1-$Q$1)*L333)</f>
        <v>6.2794512000000005</v>
      </c>
      <c r="H333" s="81">
        <f t="shared" si="217"/>
        <v>6.440436</v>
      </c>
      <c r="I333" s="14">
        <v>18.7</v>
      </c>
      <c r="J333" s="92">
        <f t="shared" ref="J333:J396" si="224">$J$11*I333</f>
        <v>0.19522799999999998</v>
      </c>
      <c r="K333" s="14">
        <v>136.9</v>
      </c>
      <c r="L333" s="78">
        <f t="shared" ref="L333:L396" si="225">$L$11*K333</f>
        <v>1.429236</v>
      </c>
      <c r="M333" s="81">
        <f t="shared" ref="M333:M396" si="226">IF(D333&gt;$N$3,(62.4/$M$11)*ABS(D333-$N$3),0)</f>
        <v>0.65511014400000001</v>
      </c>
      <c r="N333" s="14">
        <f t="shared" si="210"/>
        <v>115</v>
      </c>
      <c r="O333" s="78">
        <f t="shared" ref="O333:O396" si="227">(D333-D332)*(N333/2000)+O332</f>
        <v>1.1097306000000009</v>
      </c>
      <c r="P333" s="78">
        <f t="shared" ref="P333:P396" si="228">IF(D333&gt;$N$3,(((N333-62.4)/$P$11)*(D333-D332))+P332,O333)</f>
        <v>0.4546204559999994</v>
      </c>
      <c r="Q333" s="93">
        <f t="shared" ref="Q333:Q396" si="229">$Q$11*(G333-O333)</f>
        <v>1.7060077979999999</v>
      </c>
      <c r="R333" s="80">
        <f t="shared" ref="R333:R396" si="230">Q333/P333</f>
        <v>3.7525979649274781</v>
      </c>
      <c r="S333" s="80">
        <f t="shared" ref="S333:S396" si="231">AD333/J333</f>
        <v>3115.3442309986876</v>
      </c>
      <c r="T333" s="69">
        <f t="shared" ref="T333:T396" si="232">$T$11*P333*2000</f>
        <v>200.03300063999973</v>
      </c>
      <c r="U333" s="78">
        <f t="shared" ref="U333:U396" si="233">MAX(1.4,(0.27*(LOG(AO333))+0.36*(LOG(AN333))+1.236))</f>
        <v>1.6471492089842459</v>
      </c>
      <c r="V333" s="69">
        <f t="shared" ref="V333:V396" si="234">62.4*U333</f>
        <v>102.78211064061693</v>
      </c>
      <c r="W333" s="80">
        <f t="shared" ref="W333:W396" ca="1" si="235">AN333/(10^(1.1268-0.2817*AQ333))</f>
        <v>3.1161832464691215</v>
      </c>
      <c r="X333" s="80">
        <f t="shared" ref="X333:X396" ca="1" si="236">17.6+11*LOG(AM333)</f>
        <v>29.213999087145886</v>
      </c>
      <c r="Y333" s="94">
        <f t="shared" ref="Y333:Y396" ca="1" si="237">IF(AND(AQ333&gt;1,AQ333&lt;=3.27),$Y$11*10^(0.952-3.04*AQ333),IF(AND(AQ333&gt;3.27,AQ333&lt;4),$Y$11*10^(-4.52-1.37*AQ333),"N/A"))</f>
        <v>2.0828555582099449E-8</v>
      </c>
      <c r="Z333" s="80">
        <f t="shared" ref="Z333:Z396" ca="1" si="238">IF(AND(AQ333&gt;2.2,AM333&lt;14), AM333, IF(AND(AQ333&gt;2.2,AM333&gt;14), 14, IF(AQ333&lt;2.2, 0.0188*(10^(0.55*AQ333+1.68)), "N/A")))</f>
        <v>11.37150898462872</v>
      </c>
      <c r="AA333" s="80">
        <f t="shared" ref="AA333:AA396" ca="1" si="239">Z333*(G333-O333)</f>
        <v>58.787524250920178</v>
      </c>
      <c r="AB333" s="80">
        <f t="shared" ref="AB333:AB396" ca="1" si="240">$AB$11*Y333*AA333*2000/62.4</f>
        <v>3.3908101377073203</v>
      </c>
      <c r="AC333" s="80">
        <f t="shared" ref="AC333:AC396" si="241">10.5+7*LOG(AP333)</f>
        <v>14.53952523187963</v>
      </c>
      <c r="AD333" s="69">
        <f t="shared" ref="AD333:AD396" si="242">$AD$11*(G333-O333)/$Q$2</f>
        <v>608.2024235294117</v>
      </c>
      <c r="AE333" s="69">
        <f t="shared" si="218"/>
        <v>627.14181176470572</v>
      </c>
      <c r="AF333" s="69">
        <f t="shared" ref="AF333:AF396" si="243">$AF$11*G333/$Q$3</f>
        <v>627.94512000000009</v>
      </c>
      <c r="AG333" s="95">
        <f t="shared" si="219"/>
        <v>644.04359999999997</v>
      </c>
      <c r="AH333" s="93">
        <f t="shared" ref="AH333:AH396" si="244">(AK333+10)/((J333/P333)+0.67)</f>
        <v>19.438704192494981</v>
      </c>
      <c r="AI333" s="81">
        <f t="shared" ref="AI333:AI396" si="245">J333/P333</f>
        <v>0.42943074255330088</v>
      </c>
      <c r="AJ333" s="80">
        <f t="shared" ref="AJ333:AJ396" si="246">$AJ$11*G333</f>
        <v>6.0282731520000006</v>
      </c>
      <c r="AK333" s="80">
        <f t="shared" ref="AK333:AK396" si="247">(G333-O333)/P333</f>
        <v>11.371508984628722</v>
      </c>
      <c r="AL333" s="78">
        <f t="shared" ca="1" si="211"/>
        <v>1</v>
      </c>
      <c r="AM333" s="80">
        <f t="shared" ca="1" si="212"/>
        <v>11.37150898462872</v>
      </c>
      <c r="AN333" s="80">
        <f t="shared" si="213"/>
        <v>5.9240105660377358</v>
      </c>
      <c r="AO333" s="80">
        <f t="shared" si="214"/>
        <v>3.1089978054133134</v>
      </c>
      <c r="AP333" s="80">
        <f t="shared" si="215"/>
        <v>3.7763742976748103</v>
      </c>
      <c r="AQ333" s="80">
        <f t="shared" ca="1" si="216"/>
        <v>3.0096100954464879</v>
      </c>
      <c r="AR333" s="80">
        <f t="shared" ref="AR333:AR396" si="248">SQRT(((3.47-LOG(AN333))^2)+((LOG(AO333)+1.22)^2))</f>
        <v>3.1951447663612034</v>
      </c>
      <c r="AS333" s="78">
        <f t="shared" ref="AS333:AS396" si="249">(L333-M333)/(G333-O333)</f>
        <v>0.14974230058003521</v>
      </c>
      <c r="AT333" s="96">
        <f t="shared" ref="AT333:AT396" ca="1" si="250">IF(AND((0.005*(AP333-1)-0.0003*((AP333-1)^2)-0.002)&gt;0,AM333&gt;(1/(0.005*(AP333-1)-0.0003*((AP333-1)^2)-0.002)),AP333&gt;=4.5),9,IF(AND((0.005*(AP333-1)-0.0003*((AP333-1)^2)-0.002)&gt;0,AM333&gt;(1/(0.005*(AP333-1)-0.0003*((AP333-1)^2)-0.002)),AP333&lt;4.5),8,IF(AM333&lt;12*EXP(-1.4*AP333),1,IF(AQ333&gt;3.6,2,IF(AQ333&gt;2.95,3,IF(AQ333&gt;2.6,4,IF(AQ333&gt;2.05,5,IF(AQ333&gt;1.31,6,7))))))))</f>
        <v>3</v>
      </c>
      <c r="AU333" s="97" t="str">
        <f t="shared" ref="AU333:AU396" ca="1" si="251">IF(AT333=9,"Very stiff fine-grained",IF(AT333=8,"Very stiff sand to clayey sand",IF(AT333=1,"Sensitive fine-grained", IF(AT333=2,"Organic",IF(AT333=3,"Clay",IF(AT333=4,"Silt mxture",IF(AT333=5,"Sand mixture",IF(AT333=6,"Sand","Gravelly sand to sand"))))))))</f>
        <v>Clay</v>
      </c>
      <c r="AV333" s="98">
        <f t="shared" ref="AV333:AV396" si="252">IF(AND((0.005*(AO333-1)-0.0003*((AO333-1)^2)-0.002)&gt;0,AN333&gt;(1/(0.005*(AO333-1)-0.0003*((AO333-1)^2)-0.002)),AO333&gt;=4.5),9,IF(AND((0.005*(AO333-1)-0.0003*((AO333-1)^2)-0.002)&gt;0,AN333&gt;(1/(0.005*(AO333-1)-0.0003*((AO333-1)^2)-0.002)),AO333&lt;4.5),8,IF(AN333&lt;12*EXP(-1.4*AO333),1,IF(AR333&gt;3.6,2,IF(AR333&gt;2.95,3,IF(AR333&gt;2.6,4,IF(AR333&gt;2.05,5,IF(AR333&gt;1.31,6,7))))))))</f>
        <v>3</v>
      </c>
      <c r="AW333" s="99" t="str">
        <f t="shared" ref="AW333:AW396" si="253">IF(AV333=9,"Very stiff fine-grained",IF(AV333=8,"Very stiff sand to clayey sand",IF(AV333=1,"Sensitive fine-grained", IF(AV333=2,"Organic",IF(AV333=3,"Clay",IF(AV333=4,"Silt mxture",IF(AV333=5,"Sand mixture",IF(AV333=6,"Sand","Gravelly sand to sand"))))))))</f>
        <v>Clay</v>
      </c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</row>
    <row r="334" spans="1:69">
      <c r="A334" s="25">
        <v>6.42</v>
      </c>
      <c r="C334" s="89">
        <f t="shared" si="220"/>
        <v>-21.062736000000001</v>
      </c>
      <c r="D334" s="84">
        <f t="shared" si="221"/>
        <v>21.062736000000001</v>
      </c>
      <c r="E334" s="90">
        <v>0.61950000000000005</v>
      </c>
      <c r="F334" s="91">
        <f t="shared" si="222"/>
        <v>6.4675799999999999</v>
      </c>
      <c r="G334" s="80">
        <f t="shared" si="223"/>
        <v>6.7536360000000002</v>
      </c>
      <c r="H334" s="81">
        <f t="shared" si="217"/>
        <v>6.8050902857142859</v>
      </c>
      <c r="I334" s="14">
        <v>19.100000000000001</v>
      </c>
      <c r="J334" s="92">
        <f t="shared" si="224"/>
        <v>0.199404</v>
      </c>
      <c r="K334" s="14">
        <v>137</v>
      </c>
      <c r="L334" s="78">
        <f t="shared" si="225"/>
        <v>1.43028</v>
      </c>
      <c r="M334" s="81">
        <f t="shared" si="226"/>
        <v>0.65715736319999996</v>
      </c>
      <c r="N334" s="14">
        <f t="shared" ref="N334:N397" si="254">IF(C334&gt;-11.5,98,IF(C334&gt;-26.5,115,IF(C334&gt;-39.5,117,IF(C334&gt;-49.5,120,119))))</f>
        <v>115</v>
      </c>
      <c r="O334" s="78">
        <f t="shared" si="227"/>
        <v>1.1135035200000007</v>
      </c>
      <c r="P334" s="78">
        <f t="shared" si="228"/>
        <v>0.45634615679999935</v>
      </c>
      <c r="Q334" s="93">
        <f t="shared" si="229"/>
        <v>1.8612437183999999</v>
      </c>
      <c r="R334" s="80">
        <f t="shared" si="230"/>
        <v>4.0785787075571198</v>
      </c>
      <c r="S334" s="80">
        <f t="shared" si="231"/>
        <v>3327.6413594865635</v>
      </c>
      <c r="T334" s="69">
        <f t="shared" si="232"/>
        <v>200.7923089919997</v>
      </c>
      <c r="U334" s="78">
        <f t="shared" si="233"/>
        <v>1.6524764207840605</v>
      </c>
      <c r="V334" s="69">
        <f t="shared" si="234"/>
        <v>103.11452865692537</v>
      </c>
      <c r="W334" s="80">
        <f t="shared" ca="1" si="235"/>
        <v>3.2527329574257631</v>
      </c>
      <c r="X334" s="80">
        <f t="shared" ca="1" si="236"/>
        <v>29.611943985470603</v>
      </c>
      <c r="Y334" s="94">
        <f t="shared" ca="1" si="237"/>
        <v>2.8763924281612439E-8</v>
      </c>
      <c r="Z334" s="80">
        <f t="shared" ca="1" si="238"/>
        <v>12.359329416839755</v>
      </c>
      <c r="AA334" s="80">
        <f t="shared" ca="1" si="239"/>
        <v>69.708255274937343</v>
      </c>
      <c r="AB334" s="80">
        <f t="shared" ca="1" si="240"/>
        <v>5.5525374734721469</v>
      </c>
      <c r="AC334" s="80">
        <f t="shared" si="241"/>
        <v>14.339111925251869</v>
      </c>
      <c r="AD334" s="69">
        <f t="shared" si="242"/>
        <v>663.54499764705872</v>
      </c>
      <c r="AE334" s="69">
        <f t="shared" si="218"/>
        <v>669.59844302520992</v>
      </c>
      <c r="AF334" s="69">
        <f t="shared" si="243"/>
        <v>675.36360000000002</v>
      </c>
      <c r="AG334" s="95">
        <f t="shared" si="219"/>
        <v>680.50902857142853</v>
      </c>
      <c r="AH334" s="93">
        <f t="shared" si="244"/>
        <v>20.198900066091202</v>
      </c>
      <c r="AI334" s="81">
        <f t="shared" si="245"/>
        <v>0.43695777214004639</v>
      </c>
      <c r="AJ334" s="80">
        <f t="shared" si="246"/>
        <v>6.4834905599999999</v>
      </c>
      <c r="AK334" s="80">
        <f t="shared" si="247"/>
        <v>12.359329416839755</v>
      </c>
      <c r="AL334" s="78">
        <f t="shared" ca="1" si="211"/>
        <v>1</v>
      </c>
      <c r="AM334" s="80">
        <f t="shared" ca="1" si="212"/>
        <v>12.359329416839755</v>
      </c>
      <c r="AN334" s="80">
        <f t="shared" si="213"/>
        <v>6.3713547169811315</v>
      </c>
      <c r="AO334" s="80">
        <f t="shared" si="214"/>
        <v>2.9525428968928735</v>
      </c>
      <c r="AP334" s="80">
        <f t="shared" si="215"/>
        <v>3.5354488694563431</v>
      </c>
      <c r="AQ334" s="80">
        <f t="shared" ca="1" si="216"/>
        <v>2.9634952983122407</v>
      </c>
      <c r="AR334" s="80">
        <f t="shared" si="248"/>
        <v>3.1564352405030531</v>
      </c>
      <c r="AS334" s="78">
        <f t="shared" si="249"/>
        <v>0.1370752618917207</v>
      </c>
      <c r="AT334" s="96">
        <f t="shared" ca="1" si="250"/>
        <v>3</v>
      </c>
      <c r="AU334" s="97" t="str">
        <f t="shared" ca="1" si="251"/>
        <v>Clay</v>
      </c>
      <c r="AV334" s="98">
        <f t="shared" si="252"/>
        <v>3</v>
      </c>
      <c r="AW334" s="99" t="str">
        <f t="shared" si="253"/>
        <v>Clay</v>
      </c>
      <c r="AX334" s="78"/>
      <c r="AY334" s="78"/>
      <c r="AZ334" s="78"/>
      <c r="BA334" s="78"/>
      <c r="BB334" s="78"/>
      <c r="BC334" s="78"/>
      <c r="BD334" s="78"/>
      <c r="BE334" s="78"/>
      <c r="BF334" s="78"/>
      <c r="BG334" s="78"/>
      <c r="BH334" s="78"/>
      <c r="BI334" s="78"/>
      <c r="BJ334" s="78"/>
      <c r="BK334" s="78"/>
      <c r="BL334" s="78"/>
      <c r="BM334" s="78"/>
      <c r="BN334" s="78"/>
      <c r="BO334" s="78"/>
      <c r="BP334" s="78"/>
      <c r="BQ334" s="78"/>
    </row>
    <row r="335" spans="1:69">
      <c r="A335" s="25">
        <v>6.44</v>
      </c>
      <c r="C335" s="89">
        <f t="shared" si="220"/>
        <v>-21.128352000000003</v>
      </c>
      <c r="D335" s="84">
        <f t="shared" si="221"/>
        <v>21.128352000000003</v>
      </c>
      <c r="E335" s="90">
        <v>0.65300000000000002</v>
      </c>
      <c r="F335" s="91">
        <f t="shared" si="222"/>
        <v>6.8173199999999996</v>
      </c>
      <c r="G335" s="80">
        <f t="shared" si="223"/>
        <v>7.1027495999999992</v>
      </c>
      <c r="H335" s="81">
        <f t="shared" si="217"/>
        <v>7.1244349714285713</v>
      </c>
      <c r="I335" s="14">
        <v>19.8</v>
      </c>
      <c r="J335" s="92">
        <f t="shared" si="224"/>
        <v>0.20671200000000001</v>
      </c>
      <c r="K335" s="14">
        <v>136.69999999999999</v>
      </c>
      <c r="L335" s="78">
        <f t="shared" si="225"/>
        <v>1.4271479999999999</v>
      </c>
      <c r="M335" s="81">
        <f t="shared" si="226"/>
        <v>0.65920458240000002</v>
      </c>
      <c r="N335" s="14">
        <f t="shared" si="254"/>
        <v>115</v>
      </c>
      <c r="O335" s="78">
        <f t="shared" si="227"/>
        <v>1.1172764400000008</v>
      </c>
      <c r="P335" s="78">
        <f t="shared" si="228"/>
        <v>0.45807185759999941</v>
      </c>
      <c r="Q335" s="93">
        <f t="shared" si="229"/>
        <v>1.9752061427999994</v>
      </c>
      <c r="R335" s="80">
        <f t="shared" si="230"/>
        <v>4.3120006392638999</v>
      </c>
      <c r="S335" s="80">
        <f t="shared" si="231"/>
        <v>3406.5429822224937</v>
      </c>
      <c r="T335" s="69">
        <f t="shared" si="232"/>
        <v>201.55161734399974</v>
      </c>
      <c r="U335" s="78">
        <f t="shared" si="233"/>
        <v>1.6586670099062057</v>
      </c>
      <c r="V335" s="69">
        <f t="shared" si="234"/>
        <v>103.50082141814724</v>
      </c>
      <c r="W335" s="80">
        <f t="shared" ca="1" si="235"/>
        <v>3.3700093089849821</v>
      </c>
      <c r="X335" s="80">
        <f t="shared" ca="1" si="236"/>
        <v>29.845345139757406</v>
      </c>
      <c r="Y335" s="94">
        <f t="shared" ca="1" si="237"/>
        <v>3.3811170228617513E-8</v>
      </c>
      <c r="Z335" s="80">
        <f t="shared" ca="1" si="238"/>
        <v>12.978162107067577</v>
      </c>
      <c r="AA335" s="80">
        <f t="shared" ca="1" si="239"/>
        <v>77.680440957982</v>
      </c>
      <c r="AB335" s="80">
        <f t="shared" ca="1" si="240"/>
        <v>7.2732921581475738</v>
      </c>
      <c r="AC335" s="80">
        <f t="shared" si="241"/>
        <v>14.26787040870715</v>
      </c>
      <c r="AD335" s="69">
        <f t="shared" si="242"/>
        <v>704.17331294117616</v>
      </c>
      <c r="AE335" s="69">
        <f t="shared" si="218"/>
        <v>706.72453310924357</v>
      </c>
      <c r="AF335" s="69">
        <f t="shared" si="243"/>
        <v>710.27495999999996</v>
      </c>
      <c r="AG335" s="95">
        <f t="shared" si="219"/>
        <v>712.44349714285715</v>
      </c>
      <c r="AH335" s="93">
        <f t="shared" si="244"/>
        <v>20.571996342537098</v>
      </c>
      <c r="AI335" s="81">
        <f t="shared" si="245"/>
        <v>0.45126544355516041</v>
      </c>
      <c r="AJ335" s="80">
        <f t="shared" si="246"/>
        <v>6.8186396159999987</v>
      </c>
      <c r="AK335" s="80">
        <f t="shared" si="247"/>
        <v>13.066668603829998</v>
      </c>
      <c r="AL335" s="78">
        <f t="shared" ref="AL335:AL398" ca="1" si="255">MIN(1,((0.381*AQ335)+(0.05*(P335/1.06)-0.15)))</f>
        <v>0.99189926749916002</v>
      </c>
      <c r="AM335" s="80">
        <f t="shared" ref="AM335:AM398" ca="1" si="256">((G335-O335)/1.06)*((1.06/P335)^AL335)</f>
        <v>12.978162107067577</v>
      </c>
      <c r="AN335" s="80">
        <f t="shared" ref="AN335:AN398" si="257">G335/1.06</f>
        <v>6.7007071698113201</v>
      </c>
      <c r="AO335" s="80">
        <f t="shared" ref="AO335:AO398" si="258">100*(J335/G335)</f>
        <v>2.9103095511068</v>
      </c>
      <c r="AP335" s="80">
        <f t="shared" ref="AP335:AP398" si="259">100*(J335/(G335-O335))</f>
        <v>3.4535615560257575</v>
      </c>
      <c r="AQ335" s="80">
        <f t="shared" ref="AQ335:AQ398" ca="1" si="260">SQRT(((3.47-LOG(AM335))^2)+((LOG(AP335)+1.22)^2))</f>
        <v>2.9403992241596337</v>
      </c>
      <c r="AR335" s="80">
        <f t="shared" si="248"/>
        <v>3.1346051190657724</v>
      </c>
      <c r="AS335" s="78">
        <f t="shared" si="249"/>
        <v>0.1283012047789385</v>
      </c>
      <c r="AT335" s="96">
        <f t="shared" ca="1" si="250"/>
        <v>4</v>
      </c>
      <c r="AU335" s="97" t="str">
        <f t="shared" ca="1" si="251"/>
        <v>Silt mxture</v>
      </c>
      <c r="AV335" s="98">
        <f t="shared" si="252"/>
        <v>3</v>
      </c>
      <c r="AW335" s="99" t="str">
        <f t="shared" si="253"/>
        <v>Clay</v>
      </c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</row>
    <row r="336" spans="1:69">
      <c r="A336" s="25">
        <v>6.46</v>
      </c>
      <c r="C336" s="89">
        <f t="shared" si="220"/>
        <v>-21.193968000000002</v>
      </c>
      <c r="D336" s="84">
        <f t="shared" si="221"/>
        <v>21.193968000000002</v>
      </c>
      <c r="E336" s="90">
        <v>0.71399999999999997</v>
      </c>
      <c r="F336" s="91">
        <f t="shared" si="222"/>
        <v>7.454159999999999</v>
      </c>
      <c r="G336" s="80">
        <f t="shared" si="223"/>
        <v>7.7385455999999992</v>
      </c>
      <c r="H336" s="81">
        <f t="shared" ref="H336:H399" si="261">AVERAGE(G333:G339)</f>
        <v>7.4367699428571417</v>
      </c>
      <c r="I336" s="14">
        <v>20.6</v>
      </c>
      <c r="J336" s="92">
        <f t="shared" si="224"/>
        <v>0.21506400000000001</v>
      </c>
      <c r="K336" s="14">
        <v>136.19999999999999</v>
      </c>
      <c r="L336" s="78">
        <f t="shared" si="225"/>
        <v>1.4219279999999999</v>
      </c>
      <c r="M336" s="81">
        <f t="shared" si="226"/>
        <v>0.66125180160000008</v>
      </c>
      <c r="N336" s="14">
        <f t="shared" si="254"/>
        <v>115</v>
      </c>
      <c r="O336" s="78">
        <f t="shared" si="227"/>
        <v>1.1210493600000007</v>
      </c>
      <c r="P336" s="78">
        <f t="shared" si="228"/>
        <v>0.45979755839999936</v>
      </c>
      <c r="Q336" s="93">
        <f t="shared" si="229"/>
        <v>2.1837737591999997</v>
      </c>
      <c r="R336" s="80">
        <f t="shared" si="230"/>
        <v>4.7494244353951807</v>
      </c>
      <c r="S336" s="80">
        <f t="shared" si="231"/>
        <v>3619.9873963646382</v>
      </c>
      <c r="T336" s="69">
        <f t="shared" si="232"/>
        <v>202.31092569599974</v>
      </c>
      <c r="U336" s="78">
        <f t="shared" si="233"/>
        <v>1.6666625137888804</v>
      </c>
      <c r="V336" s="69">
        <f t="shared" si="234"/>
        <v>103.99974086042613</v>
      </c>
      <c r="W336" s="80">
        <f t="shared" ca="1" si="235"/>
        <v>3.5671638202763383</v>
      </c>
      <c r="X336" s="80">
        <f t="shared" ca="1" si="236"/>
        <v>30.239720335394473</v>
      </c>
      <c r="Y336" s="94">
        <f t="shared" ca="1" si="237"/>
        <v>4.6173917776206802E-8</v>
      </c>
      <c r="Z336" s="80">
        <f t="shared" ca="1" si="238"/>
        <v>14</v>
      </c>
      <c r="AA336" s="80">
        <f t="shared" ca="1" si="239"/>
        <v>92.644947359999975</v>
      </c>
      <c r="AB336" s="80">
        <f t="shared" ca="1" si="240"/>
        <v>11.84616050339533</v>
      </c>
      <c r="AC336" s="80">
        <f t="shared" si="241"/>
        <v>14.083118110768268</v>
      </c>
      <c r="AD336" s="69">
        <f t="shared" si="242"/>
        <v>778.52896941176459</v>
      </c>
      <c r="AE336" s="69">
        <f t="shared" ref="AE336:AE399" si="262">AVERAGE(AD333:AD339)</f>
        <v>743.02595092436957</v>
      </c>
      <c r="AF336" s="69">
        <f t="shared" si="243"/>
        <v>773.85455999999999</v>
      </c>
      <c r="AG336" s="95">
        <f t="shared" ref="AG336:AG399" si="263">AVERAGE(AF333:AF339)</f>
        <v>743.67699428571427</v>
      </c>
      <c r="AH336" s="93">
        <f t="shared" si="244"/>
        <v>21.439234790289021</v>
      </c>
      <c r="AI336" s="81">
        <f t="shared" si="245"/>
        <v>0.46773628104589843</v>
      </c>
      <c r="AJ336" s="80">
        <f t="shared" si="246"/>
        <v>7.4290037759999992</v>
      </c>
      <c r="AK336" s="80">
        <f t="shared" si="247"/>
        <v>14.392195258773274</v>
      </c>
      <c r="AL336" s="78">
        <f t="shared" ca="1" si="255"/>
        <v>0.97501908451524177</v>
      </c>
      <c r="AM336" s="80">
        <f t="shared" ca="1" si="256"/>
        <v>14.095013138681107</v>
      </c>
      <c r="AN336" s="80">
        <f t="shared" si="257"/>
        <v>7.3005147169811311</v>
      </c>
      <c r="AO336" s="80">
        <f t="shared" si="258"/>
        <v>2.7791268684906374</v>
      </c>
      <c r="AP336" s="80">
        <f t="shared" si="259"/>
        <v>3.2499300672062046</v>
      </c>
      <c r="AQ336" s="80">
        <f t="shared" ca="1" si="260"/>
        <v>2.8958806310755119</v>
      </c>
      <c r="AR336" s="80">
        <f t="shared" si="248"/>
        <v>3.0924419396024314</v>
      </c>
      <c r="AS336" s="78">
        <f t="shared" si="249"/>
        <v>0.11494924527527951</v>
      </c>
      <c r="AT336" s="96">
        <f t="shared" ca="1" si="250"/>
        <v>4</v>
      </c>
      <c r="AU336" s="97" t="str">
        <f t="shared" ca="1" si="251"/>
        <v>Silt mxture</v>
      </c>
      <c r="AV336" s="98">
        <f t="shared" si="252"/>
        <v>3</v>
      </c>
      <c r="AW336" s="99" t="str">
        <f t="shared" si="253"/>
        <v>Clay</v>
      </c>
      <c r="AX336" s="78"/>
      <c r="AY336" s="78"/>
      <c r="AZ336" s="78"/>
      <c r="BA336" s="78"/>
      <c r="BB336" s="78"/>
      <c r="BC336" s="78"/>
      <c r="BD336" s="78"/>
      <c r="BE336" s="78"/>
      <c r="BF336" s="78"/>
      <c r="BG336" s="78"/>
      <c r="BH336" s="78"/>
      <c r="BI336" s="78"/>
      <c r="BJ336" s="78"/>
      <c r="BK336" s="78"/>
      <c r="BL336" s="78"/>
      <c r="BM336" s="78"/>
      <c r="BN336" s="78"/>
      <c r="BO336" s="78"/>
      <c r="BP336" s="78"/>
      <c r="BQ336" s="78"/>
    </row>
    <row r="337" spans="1:69">
      <c r="A337" s="25">
        <v>6.48</v>
      </c>
      <c r="C337" s="89">
        <f t="shared" si="220"/>
        <v>-21.259584000000004</v>
      </c>
      <c r="D337" s="84">
        <f t="shared" si="221"/>
        <v>21.259584000000004</v>
      </c>
      <c r="E337" s="90">
        <v>0.74009999999999998</v>
      </c>
      <c r="F337" s="91">
        <f t="shared" si="222"/>
        <v>7.7266439999999994</v>
      </c>
      <c r="G337" s="80">
        <f t="shared" si="223"/>
        <v>8.0110295999999988</v>
      </c>
      <c r="H337" s="81">
        <f t="shared" si="261"/>
        <v>7.7028706285714277</v>
      </c>
      <c r="I337" s="14">
        <v>22.4</v>
      </c>
      <c r="J337" s="92">
        <f t="shared" si="224"/>
        <v>0.23385599999999998</v>
      </c>
      <c r="K337" s="14">
        <v>136.19999999999999</v>
      </c>
      <c r="L337" s="78">
        <f t="shared" si="225"/>
        <v>1.4219279999999999</v>
      </c>
      <c r="M337" s="81">
        <f t="shared" si="226"/>
        <v>0.66329902080000014</v>
      </c>
      <c r="N337" s="14">
        <f t="shared" si="254"/>
        <v>115</v>
      </c>
      <c r="O337" s="78">
        <f t="shared" si="227"/>
        <v>1.1248222800000007</v>
      </c>
      <c r="P337" s="78">
        <f t="shared" si="228"/>
        <v>0.46152325919999942</v>
      </c>
      <c r="Q337" s="93">
        <f t="shared" si="229"/>
        <v>2.2724484155999995</v>
      </c>
      <c r="R337" s="80">
        <f t="shared" si="230"/>
        <v>4.9238004159076247</v>
      </c>
      <c r="S337" s="80">
        <f t="shared" si="231"/>
        <v>3464.277322998164</v>
      </c>
      <c r="T337" s="69">
        <f t="shared" si="232"/>
        <v>203.07023404799975</v>
      </c>
      <c r="U337" s="78">
        <f t="shared" si="233"/>
        <v>1.6778379383722937</v>
      </c>
      <c r="V337" s="69">
        <f t="shared" si="234"/>
        <v>104.69708735443112</v>
      </c>
      <c r="W337" s="80">
        <f t="shared" ca="1" si="235"/>
        <v>3.6904337033140266</v>
      </c>
      <c r="X337" s="80">
        <f t="shared" ca="1" si="236"/>
        <v>30.411269309719088</v>
      </c>
      <c r="Y337" s="94">
        <f t="shared" ca="1" si="237"/>
        <v>4.6490102605757711E-8</v>
      </c>
      <c r="Z337" s="80">
        <f t="shared" ca="1" si="238"/>
        <v>14</v>
      </c>
      <c r="AA337" s="80">
        <f t="shared" ca="1" si="239"/>
        <v>96.406902479999971</v>
      </c>
      <c r="AB337" s="80">
        <f t="shared" ca="1" si="240"/>
        <v>12.411600336549625</v>
      </c>
      <c r="AC337" s="80">
        <f t="shared" si="241"/>
        <v>14.216778963260445</v>
      </c>
      <c r="AD337" s="69">
        <f t="shared" si="242"/>
        <v>810.1420376470586</v>
      </c>
      <c r="AE337" s="69">
        <f t="shared" si="262"/>
        <v>773.88804100840321</v>
      </c>
      <c r="AF337" s="69">
        <f t="shared" si="243"/>
        <v>801.10295999999994</v>
      </c>
      <c r="AG337" s="95">
        <f t="shared" si="263"/>
        <v>770.28706285714281</v>
      </c>
      <c r="AH337" s="93">
        <f t="shared" si="244"/>
        <v>21.178302025844495</v>
      </c>
      <c r="AI337" s="81">
        <f t="shared" si="245"/>
        <v>0.50670469004176311</v>
      </c>
      <c r="AJ337" s="80">
        <f t="shared" si="246"/>
        <v>7.6905884159999989</v>
      </c>
      <c r="AK337" s="80">
        <f t="shared" si="247"/>
        <v>14.920607320932193</v>
      </c>
      <c r="AL337" s="78">
        <f t="shared" ca="1" si="255"/>
        <v>0.97472903813772671</v>
      </c>
      <c r="AM337" s="80">
        <f t="shared" ca="1" si="256"/>
        <v>14.610357619327051</v>
      </c>
      <c r="AN337" s="80">
        <f t="shared" si="257"/>
        <v>7.5575750943396214</v>
      </c>
      <c r="AO337" s="80">
        <f t="shared" si="258"/>
        <v>2.9191753329684369</v>
      </c>
      <c r="AP337" s="80">
        <f t="shared" si="259"/>
        <v>3.3960058001855233</v>
      </c>
      <c r="AQ337" s="80">
        <f t="shared" ca="1" si="260"/>
        <v>2.8949057036249943</v>
      </c>
      <c r="AR337" s="80">
        <f t="shared" si="248"/>
        <v>3.0913723962172148</v>
      </c>
      <c r="AS337" s="78">
        <f t="shared" si="249"/>
        <v>0.11016644488711094</v>
      </c>
      <c r="AT337" s="96">
        <f t="shared" ca="1" si="250"/>
        <v>4</v>
      </c>
      <c r="AU337" s="97" t="str">
        <f t="shared" ca="1" si="251"/>
        <v>Silt mxture</v>
      </c>
      <c r="AV337" s="98">
        <f t="shared" si="252"/>
        <v>3</v>
      </c>
      <c r="AW337" s="99" t="str">
        <f t="shared" si="253"/>
        <v>Clay</v>
      </c>
      <c r="AX337" s="78"/>
      <c r="AY337" s="78"/>
      <c r="AZ337" s="78"/>
      <c r="BA337" s="78"/>
      <c r="BB337" s="78"/>
      <c r="BC337" s="78"/>
      <c r="BD337" s="78"/>
      <c r="BE337" s="78"/>
      <c r="BF337" s="78"/>
      <c r="BG337" s="78"/>
      <c r="BH337" s="78"/>
      <c r="BI337" s="78"/>
      <c r="BJ337" s="78"/>
      <c r="BK337" s="78"/>
      <c r="BL337" s="78"/>
      <c r="BM337" s="78"/>
      <c r="BN337" s="78"/>
      <c r="BO337" s="78"/>
      <c r="BP337" s="78"/>
      <c r="BQ337" s="78"/>
    </row>
    <row r="338" spans="1:69">
      <c r="A338" s="25">
        <v>6.5</v>
      </c>
      <c r="C338" s="89">
        <f t="shared" si="220"/>
        <v>-21.325200000000002</v>
      </c>
      <c r="D338" s="84">
        <f t="shared" si="221"/>
        <v>21.325200000000002</v>
      </c>
      <c r="E338" s="90">
        <v>0.74070000000000003</v>
      </c>
      <c r="F338" s="91">
        <f t="shared" si="222"/>
        <v>7.7329080000000001</v>
      </c>
      <c r="G338" s="80">
        <f t="shared" si="223"/>
        <v>8.0172936000000004</v>
      </c>
      <c r="H338" s="81">
        <f t="shared" si="261"/>
        <v>7.8711634285714283</v>
      </c>
      <c r="I338" s="14">
        <v>23.2</v>
      </c>
      <c r="J338" s="92">
        <f t="shared" si="224"/>
        <v>0.24220799999999998</v>
      </c>
      <c r="K338" s="14">
        <v>136.19999999999999</v>
      </c>
      <c r="L338" s="78">
        <f t="shared" si="225"/>
        <v>1.4219279999999999</v>
      </c>
      <c r="M338" s="81">
        <f t="shared" si="226"/>
        <v>0.66534624000000009</v>
      </c>
      <c r="N338" s="14">
        <f t="shared" si="254"/>
        <v>115</v>
      </c>
      <c r="O338" s="78">
        <f t="shared" si="227"/>
        <v>1.1285952000000006</v>
      </c>
      <c r="P338" s="78">
        <f t="shared" si="228"/>
        <v>0.46324895999999938</v>
      </c>
      <c r="Q338" s="93">
        <f t="shared" si="229"/>
        <v>2.2732704720000001</v>
      </c>
      <c r="R338" s="80">
        <f t="shared" si="230"/>
        <v>4.9072327588172096</v>
      </c>
      <c r="S338" s="80">
        <f t="shared" si="231"/>
        <v>3346.029470051993</v>
      </c>
      <c r="T338" s="69">
        <f t="shared" si="232"/>
        <v>203.82954239999972</v>
      </c>
      <c r="U338" s="78">
        <f t="shared" si="233"/>
        <v>1.6819832799955448</v>
      </c>
      <c r="V338" s="69">
        <f t="shared" si="234"/>
        <v>104.95575667172199</v>
      </c>
      <c r="W338" s="80">
        <f t="shared" ca="1" si="235"/>
        <v>3.7155415113923231</v>
      </c>
      <c r="X338" s="80">
        <f t="shared" ca="1" si="236"/>
        <v>30.409873975649312</v>
      </c>
      <c r="Y338" s="94">
        <f t="shared" ca="1" si="237"/>
        <v>4.3575817377989244E-8</v>
      </c>
      <c r="Z338" s="80">
        <f t="shared" ca="1" si="238"/>
        <v>14</v>
      </c>
      <c r="AA338" s="80">
        <f t="shared" ca="1" si="239"/>
        <v>96.441777599999995</v>
      </c>
      <c r="AB338" s="80">
        <f t="shared" ca="1" si="240"/>
        <v>11.637773413771164</v>
      </c>
      <c r="AC338" s="80">
        <f t="shared" si="241"/>
        <v>14.322359188250051</v>
      </c>
      <c r="AD338" s="69">
        <f t="shared" si="242"/>
        <v>810.43510588235301</v>
      </c>
      <c r="AE338" s="69">
        <f t="shared" si="262"/>
        <v>793.24332100840309</v>
      </c>
      <c r="AF338" s="69">
        <f t="shared" si="243"/>
        <v>801.72936000000004</v>
      </c>
      <c r="AG338" s="95">
        <f t="shared" si="263"/>
        <v>787.11634285714274</v>
      </c>
      <c r="AH338" s="93">
        <f t="shared" si="244"/>
        <v>20.849628750702504</v>
      </c>
      <c r="AI338" s="81">
        <f t="shared" si="245"/>
        <v>0.52284628982221637</v>
      </c>
      <c r="AJ338" s="80">
        <f t="shared" si="246"/>
        <v>7.696601856</v>
      </c>
      <c r="AK338" s="80">
        <f t="shared" si="247"/>
        <v>14.87040229944609</v>
      </c>
      <c r="AL338" s="78">
        <f t="shared" ca="1" si="255"/>
        <v>0.97833405777537941</v>
      </c>
      <c r="AM338" s="80">
        <f t="shared" ca="1" si="256"/>
        <v>14.606090855292774</v>
      </c>
      <c r="AN338" s="80">
        <f t="shared" si="257"/>
        <v>7.5634845283018866</v>
      </c>
      <c r="AO338" s="80">
        <f t="shared" si="258"/>
        <v>3.0210693543766434</v>
      </c>
      <c r="AP338" s="80">
        <f t="shared" si="259"/>
        <v>3.5160198042637489</v>
      </c>
      <c r="AQ338" s="80">
        <f t="shared" ca="1" si="260"/>
        <v>2.9041540465554951</v>
      </c>
      <c r="AR338" s="80">
        <f t="shared" si="248"/>
        <v>3.0992367549826483</v>
      </c>
      <c r="AS338" s="78">
        <f t="shared" si="249"/>
        <v>0.10982942147677706</v>
      </c>
      <c r="AT338" s="96">
        <f t="shared" ca="1" si="250"/>
        <v>4</v>
      </c>
      <c r="AU338" s="97" t="str">
        <f t="shared" ca="1" si="251"/>
        <v>Silt mxture</v>
      </c>
      <c r="AV338" s="98">
        <f t="shared" si="252"/>
        <v>3</v>
      </c>
      <c r="AW338" s="99" t="str">
        <f t="shared" si="253"/>
        <v>Clay</v>
      </c>
      <c r="AX338" s="78"/>
      <c r="AY338" s="78"/>
      <c r="AZ338" s="78"/>
      <c r="BA338" s="78"/>
      <c r="BB338" s="78"/>
      <c r="BC338" s="78"/>
      <c r="BD338" s="78"/>
      <c r="BE338" s="78"/>
      <c r="BF338" s="78"/>
      <c r="BG338" s="78"/>
      <c r="BH338" s="78"/>
      <c r="BI338" s="78"/>
      <c r="BJ338" s="78"/>
      <c r="BK338" s="78"/>
      <c r="BL338" s="78"/>
      <c r="BM338" s="78"/>
      <c r="BN338" s="78"/>
      <c r="BO338" s="78"/>
      <c r="BP338" s="78"/>
      <c r="BQ338" s="78"/>
    </row>
    <row r="339" spans="1:69">
      <c r="A339" s="25">
        <v>6.52</v>
      </c>
      <c r="C339" s="89">
        <f t="shared" si="220"/>
        <v>-21.390816000000001</v>
      </c>
      <c r="D339" s="84">
        <f t="shared" si="221"/>
        <v>21.390816000000001</v>
      </c>
      <c r="E339" s="90">
        <v>0.75380000000000003</v>
      </c>
      <c r="F339" s="91">
        <f t="shared" si="222"/>
        <v>7.8696719999999996</v>
      </c>
      <c r="G339" s="80">
        <f t="shared" si="223"/>
        <v>8.1546839999999996</v>
      </c>
      <c r="H339" s="81">
        <f t="shared" si="261"/>
        <v>7.9394410285714283</v>
      </c>
      <c r="I339" s="14">
        <v>23.8</v>
      </c>
      <c r="J339" s="92">
        <f t="shared" si="224"/>
        <v>0.248472</v>
      </c>
      <c r="K339" s="14">
        <v>136.5</v>
      </c>
      <c r="L339" s="78">
        <f t="shared" si="225"/>
        <v>1.42506</v>
      </c>
      <c r="M339" s="81">
        <f t="shared" si="226"/>
        <v>0.66739345920000004</v>
      </c>
      <c r="N339" s="14">
        <f t="shared" si="254"/>
        <v>115</v>
      </c>
      <c r="O339" s="78">
        <f t="shared" si="227"/>
        <v>1.1323681200000004</v>
      </c>
      <c r="P339" s="78">
        <f t="shared" si="228"/>
        <v>0.46497466079999933</v>
      </c>
      <c r="Q339" s="93">
        <f t="shared" si="229"/>
        <v>2.3173642403999999</v>
      </c>
      <c r="R339" s="80">
        <f t="shared" si="230"/>
        <v>4.983850596101135</v>
      </c>
      <c r="S339" s="80">
        <f t="shared" si="231"/>
        <v>3324.9412787427341</v>
      </c>
      <c r="T339" s="69">
        <f t="shared" si="232"/>
        <v>204.5888507519997</v>
      </c>
      <c r="U339" s="78">
        <f t="shared" si="233"/>
        <v>1.6856414438322984</v>
      </c>
      <c r="V339" s="69">
        <f t="shared" si="234"/>
        <v>105.18402609513542</v>
      </c>
      <c r="W339" s="80">
        <f t="shared" ca="1" si="235"/>
        <v>3.7710028393653356</v>
      </c>
      <c r="X339" s="80">
        <f t="shared" ca="1" si="236"/>
        <v>30.479561816142191</v>
      </c>
      <c r="Y339" s="94">
        <f t="shared" ca="1" si="237"/>
        <v>4.4610735246234608E-8</v>
      </c>
      <c r="Z339" s="80">
        <f t="shared" ca="1" si="238"/>
        <v>14</v>
      </c>
      <c r="AA339" s="80">
        <f t="shared" ca="1" si="239"/>
        <v>98.312422319999982</v>
      </c>
      <c r="AB339" s="80">
        <f t="shared" ca="1" si="240"/>
        <v>12.14526307440053</v>
      </c>
      <c r="AC339" s="80">
        <f t="shared" si="241"/>
        <v>14.341579662090711</v>
      </c>
      <c r="AD339" s="69">
        <f t="shared" si="242"/>
        <v>826.15480941176463</v>
      </c>
      <c r="AE339" s="69">
        <f t="shared" si="262"/>
        <v>800.83210689075622</v>
      </c>
      <c r="AF339" s="69">
        <f t="shared" si="243"/>
        <v>815.46839999999997</v>
      </c>
      <c r="AG339" s="95">
        <f t="shared" si="263"/>
        <v>793.94410285714275</v>
      </c>
      <c r="AH339" s="93">
        <f t="shared" si="244"/>
        <v>20.842781786088544</v>
      </c>
      <c r="AI339" s="81">
        <f t="shared" si="245"/>
        <v>0.53437750687854335</v>
      </c>
      <c r="AJ339" s="80">
        <f t="shared" si="246"/>
        <v>7.8284966399999991</v>
      </c>
      <c r="AK339" s="80">
        <f t="shared" si="247"/>
        <v>15.102577563942834</v>
      </c>
      <c r="AL339" s="78">
        <f t="shared" ca="1" si="255"/>
        <v>0.97713787565908139</v>
      </c>
      <c r="AM339" s="80">
        <f t="shared" ca="1" si="256"/>
        <v>14.820718415022139</v>
      </c>
      <c r="AN339" s="80">
        <f t="shared" si="257"/>
        <v>7.6930981132075464</v>
      </c>
      <c r="AO339" s="80">
        <f t="shared" si="258"/>
        <v>3.0469850211240561</v>
      </c>
      <c r="AP339" s="80">
        <f t="shared" si="259"/>
        <v>3.5383198968258327</v>
      </c>
      <c r="AQ339" s="80">
        <f t="shared" ca="1" si="260"/>
        <v>2.9008008100793004</v>
      </c>
      <c r="AR339" s="80">
        <f t="shared" si="248"/>
        <v>3.0951101281669038</v>
      </c>
      <c r="AS339" s="78">
        <f t="shared" si="249"/>
        <v>0.10789411267554659</v>
      </c>
      <c r="AT339" s="96">
        <f t="shared" ca="1" si="250"/>
        <v>4</v>
      </c>
      <c r="AU339" s="97" t="str">
        <f t="shared" ca="1" si="251"/>
        <v>Silt mxture</v>
      </c>
      <c r="AV339" s="98">
        <f t="shared" si="252"/>
        <v>3</v>
      </c>
      <c r="AW339" s="99" t="str">
        <f t="shared" si="253"/>
        <v>Clay</v>
      </c>
      <c r="AX339" s="78"/>
      <c r="AY339" s="78"/>
      <c r="AZ339" s="78"/>
      <c r="BA339" s="78"/>
      <c r="BB339" s="78"/>
      <c r="BC339" s="78"/>
      <c r="BD339" s="78"/>
      <c r="BE339" s="78"/>
      <c r="BF339" s="78"/>
      <c r="BG339" s="78"/>
      <c r="BH339" s="78"/>
      <c r="BI339" s="78"/>
      <c r="BJ339" s="78"/>
      <c r="BK339" s="78"/>
      <c r="BL339" s="78"/>
      <c r="BM339" s="78"/>
      <c r="BN339" s="78"/>
      <c r="BO339" s="78"/>
      <c r="BP339" s="78"/>
      <c r="BQ339" s="78"/>
    </row>
    <row r="340" spans="1:69">
      <c r="A340" s="25">
        <v>6.54</v>
      </c>
      <c r="C340" s="89">
        <f t="shared" si="220"/>
        <v>-21.456432</v>
      </c>
      <c r="D340" s="84">
        <f t="shared" si="221"/>
        <v>21.456432</v>
      </c>
      <c r="E340" s="90">
        <v>0.75249999999999995</v>
      </c>
      <c r="F340" s="91">
        <f t="shared" si="222"/>
        <v>7.8560999999999988</v>
      </c>
      <c r="G340" s="80">
        <f t="shared" si="223"/>
        <v>8.1421559999999982</v>
      </c>
      <c r="H340" s="81">
        <f t="shared" si="261"/>
        <v>7.9027220571428574</v>
      </c>
      <c r="I340" s="14">
        <v>25</v>
      </c>
      <c r="J340" s="92">
        <f t="shared" si="224"/>
        <v>0.26100000000000001</v>
      </c>
      <c r="K340" s="14">
        <v>137</v>
      </c>
      <c r="L340" s="78">
        <f t="shared" si="225"/>
        <v>1.43028</v>
      </c>
      <c r="M340" s="81">
        <f t="shared" si="226"/>
        <v>0.66944067839999999</v>
      </c>
      <c r="N340" s="14">
        <f t="shared" si="254"/>
        <v>115</v>
      </c>
      <c r="O340" s="78">
        <f t="shared" si="227"/>
        <v>1.1361410400000003</v>
      </c>
      <c r="P340" s="78">
        <f t="shared" si="228"/>
        <v>0.46670036159999928</v>
      </c>
      <c r="Q340" s="93">
        <f t="shared" si="229"/>
        <v>2.3119849367999996</v>
      </c>
      <c r="R340" s="80">
        <f t="shared" si="230"/>
        <v>4.9538957477422345</v>
      </c>
      <c r="S340" s="80">
        <f t="shared" si="231"/>
        <v>3157.9963759296811</v>
      </c>
      <c r="T340" s="69">
        <f t="shared" si="232"/>
        <v>205.34815910399968</v>
      </c>
      <c r="U340" s="78">
        <f t="shared" si="233"/>
        <v>1.6913493731966966</v>
      </c>
      <c r="V340" s="69">
        <f t="shared" si="234"/>
        <v>105.54020088747387</v>
      </c>
      <c r="W340" s="80">
        <f t="shared" ca="1" si="235"/>
        <v>3.8000246330882721</v>
      </c>
      <c r="X340" s="80">
        <f t="shared" ca="1" si="236"/>
        <v>30.472672814293599</v>
      </c>
      <c r="Y340" s="94">
        <f t="shared" ca="1" si="237"/>
        <v>4.0392650681617462E-8</v>
      </c>
      <c r="Z340" s="80">
        <f t="shared" ca="1" si="238"/>
        <v>14</v>
      </c>
      <c r="AA340" s="80">
        <f t="shared" ca="1" si="239"/>
        <v>98.084209439999967</v>
      </c>
      <c r="AB340" s="80">
        <f t="shared" ca="1" si="240"/>
        <v>10.971363348810069</v>
      </c>
      <c r="AC340" s="80">
        <f t="shared" si="241"/>
        <v>14.49818612902186</v>
      </c>
      <c r="AD340" s="69">
        <f t="shared" si="242"/>
        <v>824.23705411764684</v>
      </c>
      <c r="AE340" s="69">
        <f t="shared" si="262"/>
        <v>796.06835495798293</v>
      </c>
      <c r="AF340" s="69">
        <f t="shared" si="243"/>
        <v>814.21559999999977</v>
      </c>
      <c r="AG340" s="95">
        <f t="shared" si="263"/>
        <v>790.27220571428563</v>
      </c>
      <c r="AH340" s="93">
        <f t="shared" si="244"/>
        <v>20.347285108172795</v>
      </c>
      <c r="AI340" s="81">
        <f t="shared" si="245"/>
        <v>0.55924533485512606</v>
      </c>
      <c r="AJ340" s="80">
        <f t="shared" si="246"/>
        <v>7.8164697599999977</v>
      </c>
      <c r="AK340" s="80">
        <f t="shared" si="247"/>
        <v>15.011805296188587</v>
      </c>
      <c r="AL340" s="78">
        <f t="shared" ca="1" si="255"/>
        <v>0.98262559486628565</v>
      </c>
      <c r="AM340" s="80">
        <f t="shared" ca="1" si="256"/>
        <v>14.799361650360458</v>
      </c>
      <c r="AN340" s="80">
        <f t="shared" si="257"/>
        <v>7.681279245283017</v>
      </c>
      <c r="AO340" s="80">
        <f t="shared" si="258"/>
        <v>3.2055391716886787</v>
      </c>
      <c r="AP340" s="80">
        <f t="shared" si="259"/>
        <v>3.7253702923865881</v>
      </c>
      <c r="AQ340" s="80">
        <f t="shared" ca="1" si="260"/>
        <v>2.9149906216962878</v>
      </c>
      <c r="AR340" s="80">
        <f t="shared" si="248"/>
        <v>3.1078478537116343</v>
      </c>
      <c r="AS340" s="78">
        <f t="shared" si="249"/>
        <v>0.10859801555433736</v>
      </c>
      <c r="AT340" s="96">
        <f t="shared" ca="1" si="250"/>
        <v>4</v>
      </c>
      <c r="AU340" s="97" t="str">
        <f t="shared" ca="1" si="251"/>
        <v>Silt mxture</v>
      </c>
      <c r="AV340" s="98">
        <f t="shared" si="252"/>
        <v>3</v>
      </c>
      <c r="AW340" s="99" t="str">
        <f t="shared" si="253"/>
        <v>Clay</v>
      </c>
      <c r="AX340" s="78"/>
      <c r="AY340" s="78"/>
      <c r="AZ340" s="78"/>
      <c r="BA340" s="78"/>
      <c r="BB340" s="78"/>
      <c r="BC340" s="78"/>
      <c r="BD340" s="78"/>
      <c r="BE340" s="78"/>
      <c r="BF340" s="78"/>
      <c r="BG340" s="78"/>
      <c r="BH340" s="78"/>
      <c r="BI340" s="78"/>
      <c r="BJ340" s="78"/>
      <c r="BK340" s="78"/>
      <c r="BL340" s="78"/>
      <c r="BM340" s="78"/>
      <c r="BN340" s="78"/>
      <c r="BO340" s="78"/>
      <c r="BP340" s="78"/>
      <c r="BQ340" s="78"/>
    </row>
    <row r="341" spans="1:69">
      <c r="A341" s="25">
        <v>6.56</v>
      </c>
      <c r="C341" s="89">
        <f t="shared" si="220"/>
        <v>-21.522047999999998</v>
      </c>
      <c r="D341" s="84">
        <f t="shared" si="221"/>
        <v>21.522047999999998</v>
      </c>
      <c r="E341" s="90">
        <v>0.73199999999999998</v>
      </c>
      <c r="F341" s="91">
        <f t="shared" si="222"/>
        <v>7.6420799999999991</v>
      </c>
      <c r="G341" s="80">
        <f t="shared" si="223"/>
        <v>7.9316855999999989</v>
      </c>
      <c r="H341" s="81">
        <f t="shared" si="261"/>
        <v>7.7678670857142853</v>
      </c>
      <c r="I341" s="14">
        <v>25.9</v>
      </c>
      <c r="J341" s="92">
        <f t="shared" si="224"/>
        <v>0.27039599999999997</v>
      </c>
      <c r="K341" s="14">
        <v>138.69999999999999</v>
      </c>
      <c r="L341" s="78">
        <f t="shared" si="225"/>
        <v>1.4480279999999999</v>
      </c>
      <c r="M341" s="81">
        <f t="shared" si="226"/>
        <v>0.67148789759999994</v>
      </c>
      <c r="N341" s="14">
        <f t="shared" si="254"/>
        <v>115</v>
      </c>
      <c r="O341" s="78">
        <f t="shared" si="227"/>
        <v>1.1399139600000001</v>
      </c>
      <c r="P341" s="78">
        <f t="shared" si="228"/>
        <v>0.46842606239999923</v>
      </c>
      <c r="Q341" s="93">
        <f t="shared" si="229"/>
        <v>2.2412846411999996</v>
      </c>
      <c r="R341" s="80">
        <f t="shared" si="230"/>
        <v>4.7847137917917939</v>
      </c>
      <c r="S341" s="80">
        <f t="shared" si="231"/>
        <v>2955.0435570313862</v>
      </c>
      <c r="T341" s="69">
        <f t="shared" si="232"/>
        <v>206.10746745599968</v>
      </c>
      <c r="U341" s="78">
        <f t="shared" si="233"/>
        <v>1.6944728536454319</v>
      </c>
      <c r="V341" s="69">
        <f t="shared" si="234"/>
        <v>105.73510606747494</v>
      </c>
      <c r="W341" s="80">
        <f t="shared" ca="1" si="235"/>
        <v>3.7666473113932848</v>
      </c>
      <c r="X341" s="80">
        <f t="shared" ca="1" si="236"/>
        <v>30.347094983086158</v>
      </c>
      <c r="Y341" s="94">
        <f t="shared" ca="1" si="237"/>
        <v>3.3489358801491498E-8</v>
      </c>
      <c r="Z341" s="80">
        <f t="shared" ca="1" si="238"/>
        <v>14</v>
      </c>
      <c r="AA341" s="80">
        <f t="shared" ca="1" si="239"/>
        <v>95.084802959999976</v>
      </c>
      <c r="AB341" s="80">
        <f t="shared" ca="1" si="240"/>
        <v>8.8181420757135491</v>
      </c>
      <c r="AC341" s="80">
        <f t="shared" si="241"/>
        <v>14.700120312963719</v>
      </c>
      <c r="AD341" s="69">
        <f t="shared" si="242"/>
        <v>799.03195764705856</v>
      </c>
      <c r="AE341" s="69">
        <f t="shared" si="262"/>
        <v>779.75919126050394</v>
      </c>
      <c r="AF341" s="69">
        <f t="shared" si="243"/>
        <v>793.16855999999984</v>
      </c>
      <c r="AG341" s="95">
        <f t="shared" si="263"/>
        <v>776.78670857142856</v>
      </c>
      <c r="AH341" s="93">
        <f t="shared" si="244"/>
        <v>19.642618701668564</v>
      </c>
      <c r="AI341" s="81">
        <f t="shared" si="245"/>
        <v>0.57724371401244312</v>
      </c>
      <c r="AJ341" s="80">
        <f t="shared" si="246"/>
        <v>7.6144181759999983</v>
      </c>
      <c r="AK341" s="80">
        <f t="shared" si="247"/>
        <v>14.499132702399374</v>
      </c>
      <c r="AL341" s="78">
        <f t="shared" ca="1" si="255"/>
        <v>0.99290821085037884</v>
      </c>
      <c r="AM341" s="80">
        <f t="shared" ca="1" si="256"/>
        <v>14.415403946772663</v>
      </c>
      <c r="AN341" s="80">
        <f t="shared" si="257"/>
        <v>7.4827222641509419</v>
      </c>
      <c r="AO341" s="80">
        <f t="shared" si="258"/>
        <v>3.4090609945507673</v>
      </c>
      <c r="AP341" s="80">
        <f t="shared" si="259"/>
        <v>3.9812292628849346</v>
      </c>
      <c r="AQ341" s="80">
        <f t="shared" ca="1" si="260"/>
        <v>2.941765464223745</v>
      </c>
      <c r="AR341" s="80">
        <f t="shared" si="248"/>
        <v>3.1321933319981721</v>
      </c>
      <c r="AS341" s="78">
        <f t="shared" si="249"/>
        <v>0.11433542580062367</v>
      </c>
      <c r="AT341" s="96">
        <f t="shared" ca="1" si="250"/>
        <v>4</v>
      </c>
      <c r="AU341" s="97" t="str">
        <f t="shared" ca="1" si="251"/>
        <v>Silt mxture</v>
      </c>
      <c r="AV341" s="98">
        <f t="shared" si="252"/>
        <v>3</v>
      </c>
      <c r="AW341" s="99" t="str">
        <f t="shared" si="253"/>
        <v>Clay</v>
      </c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/>
      <c r="BP341" s="78"/>
      <c r="BQ341" s="78"/>
    </row>
    <row r="342" spans="1:69">
      <c r="A342" s="25">
        <v>6.58</v>
      </c>
      <c r="C342" s="89">
        <f t="shared" si="220"/>
        <v>-21.587664</v>
      </c>
      <c r="D342" s="84">
        <f t="shared" si="221"/>
        <v>21.587664</v>
      </c>
      <c r="E342" s="90">
        <v>0.69840000000000002</v>
      </c>
      <c r="F342" s="91">
        <f t="shared" si="222"/>
        <v>7.291296</v>
      </c>
      <c r="G342" s="80">
        <f t="shared" si="223"/>
        <v>7.5806927999999996</v>
      </c>
      <c r="H342" s="81">
        <f t="shared" si="261"/>
        <v>7.6053311999999975</v>
      </c>
      <c r="I342" s="14">
        <v>25.7</v>
      </c>
      <c r="J342" s="92">
        <f t="shared" si="224"/>
        <v>0.26830799999999999</v>
      </c>
      <c r="K342" s="14">
        <v>138.6</v>
      </c>
      <c r="L342" s="78">
        <f t="shared" si="225"/>
        <v>1.4469839999999998</v>
      </c>
      <c r="M342" s="81">
        <f t="shared" si="226"/>
        <v>0.6735351168</v>
      </c>
      <c r="N342" s="14">
        <f t="shared" si="254"/>
        <v>115</v>
      </c>
      <c r="O342" s="78">
        <f t="shared" si="227"/>
        <v>1.1436868800000002</v>
      </c>
      <c r="P342" s="78">
        <f t="shared" si="228"/>
        <v>0.4701517631999993</v>
      </c>
      <c r="Q342" s="93">
        <f t="shared" si="229"/>
        <v>2.1242119535999997</v>
      </c>
      <c r="R342" s="80">
        <f t="shared" si="230"/>
        <v>4.5181409916277921</v>
      </c>
      <c r="S342" s="80">
        <f t="shared" si="231"/>
        <v>2822.4831690357605</v>
      </c>
      <c r="T342" s="69">
        <f t="shared" si="232"/>
        <v>206.86677580799969</v>
      </c>
      <c r="U342" s="78">
        <f t="shared" si="233"/>
        <v>1.6917947672321847</v>
      </c>
      <c r="V342" s="69">
        <f t="shared" si="234"/>
        <v>105.56799347528832</v>
      </c>
      <c r="W342" s="80">
        <f t="shared" ca="1" si="235"/>
        <v>3.6705036900331374</v>
      </c>
      <c r="X342" s="80">
        <f t="shared" ca="1" si="236"/>
        <v>30.100904233061858</v>
      </c>
      <c r="Y342" s="94">
        <f t="shared" ca="1" si="237"/>
        <v>2.7162052183853645E-8</v>
      </c>
      <c r="Z342" s="80">
        <f t="shared" ca="1" si="238"/>
        <v>13.691336338266035</v>
      </c>
      <c r="AA342" s="80">
        <f t="shared" ca="1" si="239"/>
        <v>88.131213062129575</v>
      </c>
      <c r="AB342" s="80">
        <f t="shared" ca="1" si="240"/>
        <v>6.6290527612243046</v>
      </c>
      <c r="AC342" s="80">
        <f t="shared" si="241"/>
        <v>14.839647994188253</v>
      </c>
      <c r="AD342" s="69">
        <f t="shared" si="242"/>
        <v>757.29481411764687</v>
      </c>
      <c r="AE342" s="69">
        <f t="shared" si="262"/>
        <v>760.19344941176462</v>
      </c>
      <c r="AF342" s="69">
        <f t="shared" si="243"/>
        <v>758.06927999999994</v>
      </c>
      <c r="AG342" s="95">
        <f t="shared" si="263"/>
        <v>760.53311999999994</v>
      </c>
      <c r="AH342" s="93">
        <f t="shared" si="244"/>
        <v>19.095386050058014</v>
      </c>
      <c r="AI342" s="81">
        <f t="shared" si="245"/>
        <v>0.57068381106094801</v>
      </c>
      <c r="AJ342" s="80">
        <f t="shared" si="246"/>
        <v>7.2774650879999996</v>
      </c>
      <c r="AK342" s="80">
        <f t="shared" si="247"/>
        <v>13.691336338266037</v>
      </c>
      <c r="AL342" s="78">
        <f t="shared" ca="1" si="255"/>
        <v>1</v>
      </c>
      <c r="AM342" s="80">
        <f t="shared" ca="1" si="256"/>
        <v>13.691336338266035</v>
      </c>
      <c r="AN342" s="80">
        <f t="shared" si="257"/>
        <v>7.1515969811320748</v>
      </c>
      <c r="AO342" s="80">
        <f t="shared" si="258"/>
        <v>3.5393598854183881</v>
      </c>
      <c r="AP342" s="80">
        <f t="shared" si="259"/>
        <v>4.1682111735575358</v>
      </c>
      <c r="AQ342" s="80">
        <f t="shared" ca="1" si="260"/>
        <v>2.9716813369945787</v>
      </c>
      <c r="AR342" s="80">
        <f t="shared" si="248"/>
        <v>3.1576006994925869</v>
      </c>
      <c r="AS342" s="78">
        <f t="shared" si="249"/>
        <v>0.12015662138772741</v>
      </c>
      <c r="AT342" s="96">
        <f t="shared" ca="1" si="250"/>
        <v>3</v>
      </c>
      <c r="AU342" s="97" t="str">
        <f t="shared" ca="1" si="251"/>
        <v>Clay</v>
      </c>
      <c r="AV342" s="98">
        <f t="shared" si="252"/>
        <v>3</v>
      </c>
      <c r="AW342" s="99" t="str">
        <f t="shared" si="253"/>
        <v>Clay</v>
      </c>
      <c r="AX342" s="78"/>
      <c r="AY342" s="78"/>
      <c r="AZ342" s="78"/>
      <c r="BA342" s="78"/>
      <c r="BB342" s="78"/>
      <c r="BC342" s="78"/>
      <c r="BD342" s="78"/>
      <c r="BE342" s="78"/>
      <c r="BF342" s="78"/>
      <c r="BG342" s="78"/>
      <c r="BH342" s="78"/>
      <c r="BI342" s="78"/>
      <c r="BJ342" s="78"/>
      <c r="BK342" s="78"/>
      <c r="BL342" s="78"/>
      <c r="BM342" s="78"/>
      <c r="BN342" s="78"/>
      <c r="BO342" s="78"/>
      <c r="BP342" s="78"/>
      <c r="BQ342" s="78"/>
    </row>
    <row r="343" spans="1:69">
      <c r="A343" s="25">
        <v>6.6</v>
      </c>
      <c r="C343" s="89">
        <f t="shared" si="220"/>
        <v>-21.653279999999999</v>
      </c>
      <c r="D343" s="84">
        <f t="shared" si="221"/>
        <v>21.653279999999999</v>
      </c>
      <c r="E343" s="90">
        <v>0.68910000000000005</v>
      </c>
      <c r="F343" s="91">
        <f t="shared" si="222"/>
        <v>7.194204</v>
      </c>
      <c r="G343" s="80">
        <f t="shared" si="223"/>
        <v>7.4815128</v>
      </c>
      <c r="H343" s="81">
        <f t="shared" si="261"/>
        <v>7.4083731428571422</v>
      </c>
      <c r="I343" s="14">
        <v>25.3</v>
      </c>
      <c r="J343" s="92">
        <f t="shared" si="224"/>
        <v>0.26413199999999998</v>
      </c>
      <c r="K343" s="14">
        <v>137.6</v>
      </c>
      <c r="L343" s="78">
        <f t="shared" si="225"/>
        <v>1.4365439999999998</v>
      </c>
      <c r="M343" s="81">
        <f t="shared" si="226"/>
        <v>0.67558233599999995</v>
      </c>
      <c r="N343" s="14">
        <f t="shared" si="254"/>
        <v>115</v>
      </c>
      <c r="O343" s="78">
        <f t="shared" si="227"/>
        <v>1.1474598</v>
      </c>
      <c r="P343" s="78">
        <f t="shared" si="228"/>
        <v>0.47187746399999925</v>
      </c>
      <c r="Q343" s="93">
        <f t="shared" si="229"/>
        <v>2.0902374900000003</v>
      </c>
      <c r="R343" s="80">
        <f t="shared" si="230"/>
        <v>4.4296192326743613</v>
      </c>
      <c r="S343" s="80">
        <f t="shared" si="231"/>
        <v>2821.2511391363146</v>
      </c>
      <c r="T343" s="69">
        <f t="shared" si="232"/>
        <v>207.62608415999966</v>
      </c>
      <c r="U343" s="78">
        <f t="shared" si="233"/>
        <v>1.689440611959105</v>
      </c>
      <c r="V343" s="69">
        <f t="shared" si="234"/>
        <v>105.42109418624815</v>
      </c>
      <c r="W343" s="80">
        <f t="shared" ca="1" si="235"/>
        <v>3.6386598596042119</v>
      </c>
      <c r="X343" s="80">
        <f t="shared" ca="1" si="236"/>
        <v>30.00637701891414</v>
      </c>
      <c r="Y343" s="94">
        <f t="shared" ca="1" si="237"/>
        <v>2.5886771219216205E-8</v>
      </c>
      <c r="Z343" s="80">
        <f t="shared" ca="1" si="238"/>
        <v>13.423088583861698</v>
      </c>
      <c r="AA343" s="80">
        <f t="shared" ca="1" si="239"/>
        <v>85.022554513874937</v>
      </c>
      <c r="AB343" s="80">
        <f t="shared" ca="1" si="240"/>
        <v>6.0949645398665124</v>
      </c>
      <c r="AC343" s="80">
        <f t="shared" si="241"/>
        <v>14.840975287913672</v>
      </c>
      <c r="AD343" s="69">
        <f t="shared" si="242"/>
        <v>745.18270588235293</v>
      </c>
      <c r="AE343" s="69">
        <f t="shared" si="262"/>
        <v>736.57804033613422</v>
      </c>
      <c r="AF343" s="69">
        <f t="shared" si="243"/>
        <v>748.15127999999993</v>
      </c>
      <c r="AG343" s="95">
        <f t="shared" si="263"/>
        <v>740.83731428571411</v>
      </c>
      <c r="AH343" s="93">
        <f t="shared" si="244"/>
        <v>19.047079094843067</v>
      </c>
      <c r="AI343" s="81">
        <f t="shared" si="245"/>
        <v>0.55974701093163537</v>
      </c>
      <c r="AJ343" s="80">
        <f t="shared" si="246"/>
        <v>7.1822522879999999</v>
      </c>
      <c r="AK343" s="80">
        <f t="shared" si="247"/>
        <v>13.4230885838617</v>
      </c>
      <c r="AL343" s="78">
        <f t="shared" ca="1" si="255"/>
        <v>1</v>
      </c>
      <c r="AM343" s="80">
        <f t="shared" ca="1" si="256"/>
        <v>13.423088583861698</v>
      </c>
      <c r="AN343" s="80">
        <f t="shared" si="257"/>
        <v>7.0580309433962256</v>
      </c>
      <c r="AO343" s="80">
        <f t="shared" si="258"/>
        <v>3.5304624487175902</v>
      </c>
      <c r="AP343" s="80">
        <f t="shared" si="259"/>
        <v>4.1700314159038454</v>
      </c>
      <c r="AQ343" s="80">
        <f t="shared" ca="1" si="260"/>
        <v>2.978551302030088</v>
      </c>
      <c r="AR343" s="80">
        <f t="shared" si="248"/>
        <v>3.1617287111074019</v>
      </c>
      <c r="AS343" s="78">
        <f t="shared" si="249"/>
        <v>0.12013819019196711</v>
      </c>
      <c r="AT343" s="96">
        <f t="shared" ca="1" si="250"/>
        <v>3</v>
      </c>
      <c r="AU343" s="97" t="str">
        <f t="shared" ca="1" si="251"/>
        <v>Clay</v>
      </c>
      <c r="AV343" s="98">
        <f t="shared" si="252"/>
        <v>3</v>
      </c>
      <c r="AW343" s="99" t="str">
        <f t="shared" si="253"/>
        <v>Clay</v>
      </c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</row>
    <row r="344" spans="1:69">
      <c r="A344" s="25">
        <v>6.62</v>
      </c>
      <c r="C344" s="89">
        <f t="shared" si="220"/>
        <v>-21.718896000000001</v>
      </c>
      <c r="D344" s="84">
        <f t="shared" si="221"/>
        <v>21.718896000000001</v>
      </c>
      <c r="E344" s="90">
        <v>0.64929999999999999</v>
      </c>
      <c r="F344" s="91">
        <f t="shared" si="222"/>
        <v>6.7786919999999995</v>
      </c>
      <c r="G344" s="80">
        <f t="shared" si="223"/>
        <v>7.0670447999999997</v>
      </c>
      <c r="H344" s="81">
        <f t="shared" si="261"/>
        <v>7.1706394285714277</v>
      </c>
      <c r="I344" s="14">
        <v>24.5</v>
      </c>
      <c r="J344" s="92">
        <f t="shared" si="224"/>
        <v>0.25578000000000001</v>
      </c>
      <c r="K344" s="14">
        <v>138.1</v>
      </c>
      <c r="L344" s="78">
        <f t="shared" si="225"/>
        <v>1.4417639999999998</v>
      </c>
      <c r="M344" s="81">
        <f t="shared" si="226"/>
        <v>0.67762955520000001</v>
      </c>
      <c r="N344" s="14">
        <f t="shared" si="254"/>
        <v>115</v>
      </c>
      <c r="O344" s="78">
        <f t="shared" si="227"/>
        <v>1.1512327200000001</v>
      </c>
      <c r="P344" s="78">
        <f t="shared" si="228"/>
        <v>0.47360316479999931</v>
      </c>
      <c r="Q344" s="93">
        <f t="shared" si="229"/>
        <v>1.9522179863999998</v>
      </c>
      <c r="R344" s="80">
        <f t="shared" si="230"/>
        <v>4.1220543516097772</v>
      </c>
      <c r="S344" s="80">
        <f t="shared" si="231"/>
        <v>2721.0020008003198</v>
      </c>
      <c r="T344" s="69">
        <f t="shared" si="232"/>
        <v>208.3853925119997</v>
      </c>
      <c r="U344" s="78">
        <f t="shared" si="233"/>
        <v>1.6834452719225257</v>
      </c>
      <c r="V344" s="69">
        <f t="shared" si="234"/>
        <v>105.0469849679656</v>
      </c>
      <c r="W344" s="80">
        <f t="shared" ca="1" si="235"/>
        <v>3.5143865727210533</v>
      </c>
      <c r="X344" s="80">
        <f t="shared" ca="1" si="236"/>
        <v>29.662597514226249</v>
      </c>
      <c r="Y344" s="94">
        <f t="shared" ca="1" si="237"/>
        <v>2.0362663812680329E-8</v>
      </c>
      <c r="Z344" s="80">
        <f t="shared" ca="1" si="238"/>
        <v>12.4910737927569</v>
      </c>
      <c r="AA344" s="80">
        <f t="shared" ca="1" si="239"/>
        <v>73.894845235362681</v>
      </c>
      <c r="AB344" s="80">
        <f t="shared" ca="1" si="240"/>
        <v>4.166850159741414</v>
      </c>
      <c r="AC344" s="80">
        <f t="shared" si="241"/>
        <v>14.950965492130573</v>
      </c>
      <c r="AD344" s="69">
        <f t="shared" si="242"/>
        <v>695.97789176470587</v>
      </c>
      <c r="AE344" s="69">
        <f t="shared" si="262"/>
        <v>708.16549512605036</v>
      </c>
      <c r="AF344" s="69">
        <f t="shared" si="243"/>
        <v>706.70447999999999</v>
      </c>
      <c r="AG344" s="95">
        <f t="shared" si="263"/>
        <v>717.06394285714282</v>
      </c>
      <c r="AH344" s="93">
        <f t="shared" si="244"/>
        <v>18.586552101194119</v>
      </c>
      <c r="AI344" s="81">
        <f t="shared" si="245"/>
        <v>0.54007240451616256</v>
      </c>
      <c r="AJ344" s="80">
        <f t="shared" si="246"/>
        <v>6.7843630079999997</v>
      </c>
      <c r="AK344" s="80">
        <f t="shared" si="247"/>
        <v>12.491073792756902</v>
      </c>
      <c r="AL344" s="78">
        <f t="shared" ca="1" si="255"/>
        <v>1</v>
      </c>
      <c r="AM344" s="80">
        <f t="shared" ca="1" si="256"/>
        <v>12.4910737927569</v>
      </c>
      <c r="AN344" s="80">
        <f t="shared" si="257"/>
        <v>6.6670233962264147</v>
      </c>
      <c r="AO344" s="80">
        <f t="shared" si="258"/>
        <v>3.6193346333392427</v>
      </c>
      <c r="AP344" s="80">
        <f t="shared" si="259"/>
        <v>4.3236667517674094</v>
      </c>
      <c r="AQ344" s="80">
        <f t="shared" ca="1" si="260"/>
        <v>3.0128418594037911</v>
      </c>
      <c r="AR344" s="80">
        <f t="shared" si="248"/>
        <v>3.1882904761923849</v>
      </c>
      <c r="AS344" s="78">
        <f t="shared" si="249"/>
        <v>0.12916814031050153</v>
      </c>
      <c r="AT344" s="96">
        <f t="shared" ca="1" si="250"/>
        <v>3</v>
      </c>
      <c r="AU344" s="97" t="str">
        <f t="shared" ca="1" si="251"/>
        <v>Clay</v>
      </c>
      <c r="AV344" s="98">
        <f t="shared" si="252"/>
        <v>3</v>
      </c>
      <c r="AW344" s="99" t="str">
        <f t="shared" si="253"/>
        <v>Clay</v>
      </c>
      <c r="AX344" s="78"/>
      <c r="AY344" s="78"/>
      <c r="AZ344" s="78"/>
      <c r="BA344" s="78"/>
      <c r="BB344" s="78"/>
      <c r="BC344" s="78"/>
      <c r="BD344" s="78"/>
      <c r="BE344" s="78"/>
      <c r="BF344" s="78"/>
      <c r="BG344" s="78"/>
      <c r="BH344" s="78"/>
      <c r="BI344" s="78"/>
      <c r="BJ344" s="78"/>
      <c r="BK344" s="78"/>
      <c r="BL344" s="78"/>
      <c r="BM344" s="78"/>
      <c r="BN344" s="78"/>
      <c r="BO344" s="78"/>
      <c r="BP344" s="78"/>
      <c r="BQ344" s="78"/>
    </row>
    <row r="345" spans="1:69">
      <c r="A345" s="25">
        <v>6.64</v>
      </c>
      <c r="C345" s="89">
        <f t="shared" si="220"/>
        <v>-21.784511999999999</v>
      </c>
      <c r="D345" s="84">
        <f t="shared" si="221"/>
        <v>21.784511999999999</v>
      </c>
      <c r="E345" s="90">
        <v>0.63129999999999997</v>
      </c>
      <c r="F345" s="91">
        <f t="shared" si="222"/>
        <v>6.5907719999999994</v>
      </c>
      <c r="G345" s="80">
        <f t="shared" si="223"/>
        <v>6.8795423999999992</v>
      </c>
      <c r="H345" s="81">
        <f t="shared" si="261"/>
        <v>6.9278646857142849</v>
      </c>
      <c r="I345" s="14">
        <v>23.7</v>
      </c>
      <c r="J345" s="92">
        <f t="shared" si="224"/>
        <v>0.24742799999999998</v>
      </c>
      <c r="K345" s="14">
        <v>138.30000000000001</v>
      </c>
      <c r="L345" s="78">
        <f t="shared" si="225"/>
        <v>1.4438520000000001</v>
      </c>
      <c r="M345" s="81">
        <f t="shared" si="226"/>
        <v>0.67967677439999996</v>
      </c>
      <c r="N345" s="14">
        <f t="shared" si="254"/>
        <v>115</v>
      </c>
      <c r="O345" s="78">
        <f t="shared" si="227"/>
        <v>1.1550056399999999</v>
      </c>
      <c r="P345" s="78">
        <f t="shared" si="228"/>
        <v>0.47532886559999926</v>
      </c>
      <c r="Q345" s="93">
        <f t="shared" si="229"/>
        <v>1.8890971308</v>
      </c>
      <c r="R345" s="80">
        <f t="shared" si="230"/>
        <v>3.9742949934576894</v>
      </c>
      <c r="S345" s="80">
        <f t="shared" si="231"/>
        <v>2721.9025855649984</v>
      </c>
      <c r="T345" s="69">
        <f t="shared" si="232"/>
        <v>209.14470086399967</v>
      </c>
      <c r="U345" s="78">
        <f t="shared" si="233"/>
        <v>1.6785014362150648</v>
      </c>
      <c r="V345" s="69">
        <f t="shared" si="234"/>
        <v>104.73848961982004</v>
      </c>
      <c r="W345" s="80">
        <f t="shared" ca="1" si="235"/>
        <v>3.4488075188138096</v>
      </c>
      <c r="X345" s="80">
        <f t="shared" ca="1" si="236"/>
        <v>29.488207757299662</v>
      </c>
      <c r="Y345" s="94">
        <f t="shared" ca="1" si="237"/>
        <v>1.866760205578431E-8</v>
      </c>
      <c r="Z345" s="80">
        <f t="shared" ca="1" si="238"/>
        <v>12.043318161992996</v>
      </c>
      <c r="AA345" s="80">
        <f t="shared" ca="1" si="239"/>
        <v>68.942417530704532</v>
      </c>
      <c r="AB345" s="80">
        <f t="shared" ca="1" si="240"/>
        <v>3.5639712421668559</v>
      </c>
      <c r="AC345" s="80">
        <f t="shared" si="241"/>
        <v>14.949959473032482</v>
      </c>
      <c r="AD345" s="69">
        <f t="shared" si="242"/>
        <v>673.4749129411764</v>
      </c>
      <c r="AE345" s="69">
        <f t="shared" si="262"/>
        <v>679.15988773109245</v>
      </c>
      <c r="AF345" s="69">
        <f t="shared" si="243"/>
        <v>687.95423999999991</v>
      </c>
      <c r="AG345" s="95">
        <f t="shared" si="263"/>
        <v>692.78646857142849</v>
      </c>
      <c r="AH345" s="93">
        <f t="shared" si="244"/>
        <v>18.515384612877185</v>
      </c>
      <c r="AI345" s="81">
        <f t="shared" si="245"/>
        <v>0.52054065702001073</v>
      </c>
      <c r="AJ345" s="80">
        <f t="shared" si="246"/>
        <v>6.6043607039999985</v>
      </c>
      <c r="AK345" s="80">
        <f t="shared" si="247"/>
        <v>12.043318161992998</v>
      </c>
      <c r="AL345" s="78">
        <f t="shared" ca="1" si="255"/>
        <v>1</v>
      </c>
      <c r="AM345" s="80">
        <f t="shared" ca="1" si="256"/>
        <v>12.043318161992996</v>
      </c>
      <c r="AN345" s="80">
        <f t="shared" si="257"/>
        <v>6.4901343396226405</v>
      </c>
      <c r="AO345" s="80">
        <f t="shared" si="258"/>
        <v>3.5965764234551418</v>
      </c>
      <c r="AP345" s="80">
        <f t="shared" si="259"/>
        <v>4.3222361978508808</v>
      </c>
      <c r="AQ345" s="80">
        <f t="shared" ca="1" si="260"/>
        <v>3.0252583254660763</v>
      </c>
      <c r="AR345" s="80">
        <f t="shared" si="248"/>
        <v>3.1964665255075961</v>
      </c>
      <c r="AS345" s="78">
        <f t="shared" si="249"/>
        <v>0.13349119022863962</v>
      </c>
      <c r="AT345" s="96">
        <f t="shared" ca="1" si="250"/>
        <v>3</v>
      </c>
      <c r="AU345" s="97" t="str">
        <f t="shared" ca="1" si="251"/>
        <v>Clay</v>
      </c>
      <c r="AV345" s="98">
        <f t="shared" si="252"/>
        <v>3</v>
      </c>
      <c r="AW345" s="99" t="str">
        <f t="shared" si="253"/>
        <v>Clay</v>
      </c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</row>
    <row r="346" spans="1:69">
      <c r="A346" s="25">
        <v>6.66</v>
      </c>
      <c r="C346" s="89">
        <f t="shared" si="220"/>
        <v>-21.850128000000002</v>
      </c>
      <c r="D346" s="84">
        <f t="shared" si="221"/>
        <v>21.850128000000002</v>
      </c>
      <c r="E346" s="90">
        <v>0.62129999999999996</v>
      </c>
      <c r="F346" s="91">
        <f t="shared" si="222"/>
        <v>6.4863719999999994</v>
      </c>
      <c r="G346" s="80">
        <f t="shared" si="223"/>
        <v>6.7759775999999992</v>
      </c>
      <c r="H346" s="81">
        <f t="shared" si="261"/>
        <v>6.7392586285714282</v>
      </c>
      <c r="I346" s="14">
        <v>22.6</v>
      </c>
      <c r="J346" s="92">
        <f t="shared" si="224"/>
        <v>0.23594400000000001</v>
      </c>
      <c r="K346" s="14">
        <v>138.69999999999999</v>
      </c>
      <c r="L346" s="78">
        <f t="shared" si="225"/>
        <v>1.4480279999999999</v>
      </c>
      <c r="M346" s="81">
        <f t="shared" si="226"/>
        <v>0.68172399360000002</v>
      </c>
      <c r="N346" s="14">
        <f t="shared" si="254"/>
        <v>115</v>
      </c>
      <c r="O346" s="78">
        <f t="shared" si="227"/>
        <v>1.15877856</v>
      </c>
      <c r="P346" s="78">
        <f t="shared" si="228"/>
        <v>0.47705456639999932</v>
      </c>
      <c r="Q346" s="93">
        <f t="shared" si="229"/>
        <v>1.8536756831999999</v>
      </c>
      <c r="R346" s="80">
        <f t="shared" si="230"/>
        <v>3.8856680425226982</v>
      </c>
      <c r="S346" s="80">
        <f t="shared" si="231"/>
        <v>2800.8635349165602</v>
      </c>
      <c r="T346" s="69">
        <f t="shared" si="232"/>
        <v>209.90400921599968</v>
      </c>
      <c r="U346" s="78">
        <f t="shared" si="233"/>
        <v>1.6723357782616102</v>
      </c>
      <c r="V346" s="69">
        <f t="shared" si="234"/>
        <v>104.35375256352447</v>
      </c>
      <c r="W346" s="80">
        <f t="shared" ca="1" si="235"/>
        <v>3.3972384475427657</v>
      </c>
      <c r="X346" s="80">
        <f t="shared" ca="1" si="236"/>
        <v>29.380469312152762</v>
      </c>
      <c r="Y346" s="94">
        <f t="shared" ca="1" si="237"/>
        <v>1.8646895594647044E-8</v>
      </c>
      <c r="Z346" s="80">
        <f t="shared" ca="1" si="238"/>
        <v>11.774751644008173</v>
      </c>
      <c r="AA346" s="80">
        <f t="shared" ca="1" si="239"/>
        <v>66.141123630961118</v>
      </c>
      <c r="AB346" s="80">
        <f t="shared" ca="1" si="240"/>
        <v>3.4153660436100215</v>
      </c>
      <c r="AC346" s="80">
        <f t="shared" si="241"/>
        <v>14.863023874027681</v>
      </c>
      <c r="AD346" s="69">
        <f t="shared" si="242"/>
        <v>660.84694588235288</v>
      </c>
      <c r="AE346" s="69">
        <f t="shared" si="262"/>
        <v>656.52706689075626</v>
      </c>
      <c r="AF346" s="69">
        <f t="shared" si="243"/>
        <v>677.59775999999988</v>
      </c>
      <c r="AG346" s="95">
        <f t="shared" si="263"/>
        <v>673.92586285714276</v>
      </c>
      <c r="AH346" s="93">
        <f t="shared" si="244"/>
        <v>18.697435504093466</v>
      </c>
      <c r="AI346" s="81">
        <f t="shared" si="245"/>
        <v>0.49458493140628773</v>
      </c>
      <c r="AJ346" s="80">
        <f t="shared" si="246"/>
        <v>6.5049384959999985</v>
      </c>
      <c r="AK346" s="80">
        <f t="shared" si="247"/>
        <v>11.774751644008175</v>
      </c>
      <c r="AL346" s="78">
        <f t="shared" ca="1" si="255"/>
        <v>1</v>
      </c>
      <c r="AM346" s="80">
        <f t="shared" ca="1" si="256"/>
        <v>11.774751644008173</v>
      </c>
      <c r="AN346" s="80">
        <f t="shared" si="257"/>
        <v>6.3924316981132066</v>
      </c>
      <c r="AO346" s="80">
        <f t="shared" si="258"/>
        <v>3.4820658202884269</v>
      </c>
      <c r="AP346" s="80">
        <f t="shared" si="259"/>
        <v>4.2003852510805819</v>
      </c>
      <c r="AQ346" s="80">
        <f t="shared" ca="1" si="260"/>
        <v>3.0254168764897185</v>
      </c>
      <c r="AR346" s="80">
        <f t="shared" si="248"/>
        <v>3.1941735520557049</v>
      </c>
      <c r="AS346" s="78">
        <f t="shared" si="249"/>
        <v>0.13642101711959276</v>
      </c>
      <c r="AT346" s="96">
        <f t="shared" ca="1" si="250"/>
        <v>3</v>
      </c>
      <c r="AU346" s="97" t="str">
        <f t="shared" ca="1" si="251"/>
        <v>Clay</v>
      </c>
      <c r="AV346" s="98">
        <f t="shared" si="252"/>
        <v>3</v>
      </c>
      <c r="AW346" s="99" t="str">
        <f t="shared" si="253"/>
        <v>Clay</v>
      </c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</row>
    <row r="347" spans="1:69">
      <c r="A347" s="25">
        <v>6.68</v>
      </c>
      <c r="C347" s="89">
        <f t="shared" si="220"/>
        <v>-21.915744</v>
      </c>
      <c r="D347" s="84">
        <f t="shared" si="221"/>
        <v>21.915744</v>
      </c>
      <c r="E347" s="90">
        <v>0.5927</v>
      </c>
      <c r="F347" s="91">
        <f t="shared" si="222"/>
        <v>6.1877879999999994</v>
      </c>
      <c r="G347" s="80">
        <f t="shared" si="223"/>
        <v>6.478019999999999</v>
      </c>
      <c r="H347" s="81">
        <f t="shared" si="261"/>
        <v>6.6444932571428579</v>
      </c>
      <c r="I347" s="14">
        <v>21.1</v>
      </c>
      <c r="J347" s="92">
        <f t="shared" si="224"/>
        <v>0.22028400000000001</v>
      </c>
      <c r="K347" s="14">
        <v>139</v>
      </c>
      <c r="L347" s="78">
        <f t="shared" si="225"/>
        <v>1.45116</v>
      </c>
      <c r="M347" s="81">
        <f t="shared" si="226"/>
        <v>0.68377121279999997</v>
      </c>
      <c r="N347" s="14">
        <f t="shared" si="254"/>
        <v>115</v>
      </c>
      <c r="O347" s="78">
        <f t="shared" si="227"/>
        <v>1.1625514799999999</v>
      </c>
      <c r="P347" s="78">
        <f t="shared" si="228"/>
        <v>0.47878026719999928</v>
      </c>
      <c r="Q347" s="93">
        <f t="shared" si="229"/>
        <v>1.7541046115999999</v>
      </c>
      <c r="R347" s="80">
        <f t="shared" si="230"/>
        <v>3.6636944581244899</v>
      </c>
      <c r="S347" s="80">
        <f t="shared" si="231"/>
        <v>2838.8318609025564</v>
      </c>
      <c r="T347" s="69">
        <f t="shared" si="232"/>
        <v>210.66331756799968</v>
      </c>
      <c r="U347" s="78">
        <f t="shared" si="233"/>
        <v>1.6625250916800347</v>
      </c>
      <c r="V347" s="69">
        <f t="shared" si="234"/>
        <v>103.74156572083416</v>
      </c>
      <c r="W347" s="80">
        <f t="shared" ca="1" si="235"/>
        <v>3.2833570809550463</v>
      </c>
      <c r="X347" s="80">
        <f t="shared" ca="1" si="236"/>
        <v>29.099458384506978</v>
      </c>
      <c r="Y347" s="94">
        <f t="shared" ca="1" si="237"/>
        <v>1.6582539866956842E-8</v>
      </c>
      <c r="Z347" s="80">
        <f t="shared" ca="1" si="238"/>
        <v>11.10210441855906</v>
      </c>
      <c r="AA347" s="80">
        <f t="shared" ca="1" si="239"/>
        <v>59.012886542603582</v>
      </c>
      <c r="AB347" s="80">
        <f t="shared" ca="1" si="240"/>
        <v>2.7099236596345611</v>
      </c>
      <c r="AC347" s="80">
        <f t="shared" si="241"/>
        <v>14.82208982456007</v>
      </c>
      <c r="AD347" s="69">
        <f t="shared" si="242"/>
        <v>625.34923764705877</v>
      </c>
      <c r="AE347" s="69">
        <f t="shared" si="262"/>
        <v>644.93432672268898</v>
      </c>
      <c r="AF347" s="69">
        <f t="shared" si="243"/>
        <v>647.80199999999991</v>
      </c>
      <c r="AG347" s="95">
        <f t="shared" si="263"/>
        <v>664.44932571428569</v>
      </c>
      <c r="AH347" s="93">
        <f t="shared" si="244"/>
        <v>18.67287289421968</v>
      </c>
      <c r="AI347" s="81">
        <f t="shared" si="245"/>
        <v>0.46009414984511365</v>
      </c>
      <c r="AJ347" s="80">
        <f t="shared" si="246"/>
        <v>6.2188991999999992</v>
      </c>
      <c r="AK347" s="80">
        <f t="shared" si="247"/>
        <v>11.10210441855906</v>
      </c>
      <c r="AL347" s="78">
        <f t="shared" ca="1" si="255"/>
        <v>1</v>
      </c>
      <c r="AM347" s="80">
        <f t="shared" ca="1" si="256"/>
        <v>11.10210441855906</v>
      </c>
      <c r="AN347" s="80">
        <f t="shared" si="257"/>
        <v>6.1113396226415082</v>
      </c>
      <c r="AO347" s="80">
        <f t="shared" si="258"/>
        <v>3.4004834810636591</v>
      </c>
      <c r="AP347" s="80">
        <f t="shared" si="259"/>
        <v>4.1442066521729677</v>
      </c>
      <c r="AQ347" s="80">
        <f t="shared" ca="1" si="260"/>
        <v>3.0421785505361143</v>
      </c>
      <c r="AR347" s="80">
        <f t="shared" si="248"/>
        <v>3.2048429660332611</v>
      </c>
      <c r="AS347" s="78">
        <f t="shared" si="249"/>
        <v>0.14436898352659233</v>
      </c>
      <c r="AT347" s="96">
        <f t="shared" ca="1" si="250"/>
        <v>3</v>
      </c>
      <c r="AU347" s="97" t="str">
        <f t="shared" ca="1" si="251"/>
        <v>Clay</v>
      </c>
      <c r="AV347" s="98">
        <f t="shared" si="252"/>
        <v>3</v>
      </c>
      <c r="AW347" s="99" t="str">
        <f t="shared" si="253"/>
        <v>Clay</v>
      </c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</row>
    <row r="348" spans="1:69">
      <c r="A348" s="25">
        <v>6.7</v>
      </c>
      <c r="C348" s="89">
        <f t="shared" si="220"/>
        <v>-21.981360000000002</v>
      </c>
      <c r="D348" s="84">
        <f t="shared" si="221"/>
        <v>21.981360000000002</v>
      </c>
      <c r="E348" s="90">
        <v>0.56910000000000005</v>
      </c>
      <c r="F348" s="91">
        <f t="shared" si="222"/>
        <v>5.9414040000000004</v>
      </c>
      <c r="G348" s="80">
        <f t="shared" si="223"/>
        <v>6.2322624000000006</v>
      </c>
      <c r="H348" s="81">
        <f t="shared" si="261"/>
        <v>6.7150079999999992</v>
      </c>
      <c r="I348" s="14">
        <v>21</v>
      </c>
      <c r="J348" s="92">
        <f t="shared" si="224"/>
        <v>0.21923999999999999</v>
      </c>
      <c r="K348" s="14">
        <v>139.30000000000001</v>
      </c>
      <c r="L348" s="78">
        <f t="shared" si="225"/>
        <v>1.4542920000000001</v>
      </c>
      <c r="M348" s="81">
        <f t="shared" si="226"/>
        <v>0.68581843200000003</v>
      </c>
      <c r="N348" s="14">
        <f t="shared" si="254"/>
        <v>115</v>
      </c>
      <c r="O348" s="78">
        <f t="shared" si="227"/>
        <v>1.1663243999999999</v>
      </c>
      <c r="P348" s="78">
        <f t="shared" si="228"/>
        <v>0.48050596799999934</v>
      </c>
      <c r="Q348" s="93">
        <f t="shared" si="229"/>
        <v>1.6717595400000005</v>
      </c>
      <c r="R348" s="80">
        <f t="shared" si="230"/>
        <v>3.4791649871870121</v>
      </c>
      <c r="S348" s="80">
        <f t="shared" si="231"/>
        <v>2718.4487588138713</v>
      </c>
      <c r="T348" s="69">
        <f t="shared" si="232"/>
        <v>211.42262591999972</v>
      </c>
      <c r="U348" s="78">
        <f t="shared" si="233"/>
        <v>1.6604563484553965</v>
      </c>
      <c r="V348" s="69">
        <f t="shared" si="234"/>
        <v>103.61247614361673</v>
      </c>
      <c r="W348" s="80">
        <f t="shared" ca="1" si="235"/>
        <v>3.2193079842817123</v>
      </c>
      <c r="X348" s="80">
        <f t="shared" ca="1" si="236"/>
        <v>28.852571926743273</v>
      </c>
      <c r="Y348" s="94">
        <f t="shared" ca="1" si="237"/>
        <v>1.3511939133976876E-8</v>
      </c>
      <c r="Z348" s="80">
        <f t="shared" ca="1" si="238"/>
        <v>10.542924203597003</v>
      </c>
      <c r="AA348" s="80">
        <f t="shared" ca="1" si="239"/>
        <v>53.409800354121806</v>
      </c>
      <c r="AB348" s="80">
        <f t="shared" ca="1" si="240"/>
        <v>1.9984706904260783</v>
      </c>
      <c r="AC348" s="80">
        <f t="shared" si="241"/>
        <v>14.953819461493602</v>
      </c>
      <c r="AD348" s="69">
        <f t="shared" si="242"/>
        <v>595.99270588235311</v>
      </c>
      <c r="AE348" s="69">
        <f t="shared" si="262"/>
        <v>652.78630588235296</v>
      </c>
      <c r="AF348" s="69">
        <f t="shared" si="243"/>
        <v>623.22624000000008</v>
      </c>
      <c r="AG348" s="95">
        <f t="shared" si="263"/>
        <v>671.50079999999991</v>
      </c>
      <c r="AH348" s="93">
        <f t="shared" si="244"/>
        <v>18.239801814677428</v>
      </c>
      <c r="AI348" s="81">
        <f t="shared" si="245"/>
        <v>0.45626904679777108</v>
      </c>
      <c r="AJ348" s="80">
        <f t="shared" si="246"/>
        <v>5.9829719040000002</v>
      </c>
      <c r="AK348" s="80">
        <f t="shared" si="247"/>
        <v>10.542924203597005</v>
      </c>
      <c r="AL348" s="78">
        <f t="shared" ca="1" si="255"/>
        <v>1</v>
      </c>
      <c r="AM348" s="80">
        <f t="shared" ca="1" si="256"/>
        <v>10.542924203597003</v>
      </c>
      <c r="AN348" s="80">
        <f t="shared" si="257"/>
        <v>5.8794928301886795</v>
      </c>
      <c r="AO348" s="80">
        <f t="shared" si="258"/>
        <v>3.5178236397748588</v>
      </c>
      <c r="AP348" s="80">
        <f t="shared" si="259"/>
        <v>4.3277276587277607</v>
      </c>
      <c r="AQ348" s="80">
        <f t="shared" ca="1" si="260"/>
        <v>3.0714329485104641</v>
      </c>
      <c r="AR348" s="80">
        <f t="shared" si="248"/>
        <v>3.2269628491827236</v>
      </c>
      <c r="AS348" s="78">
        <f t="shared" si="249"/>
        <v>0.1516942307623978</v>
      </c>
      <c r="AT348" s="96">
        <f t="shared" ca="1" si="250"/>
        <v>3</v>
      </c>
      <c r="AU348" s="97" t="str">
        <f t="shared" ca="1" si="251"/>
        <v>Clay</v>
      </c>
      <c r="AV348" s="98">
        <f t="shared" si="252"/>
        <v>3</v>
      </c>
      <c r="AW348" s="99" t="str">
        <f t="shared" si="253"/>
        <v>Clay</v>
      </c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</row>
    <row r="349" spans="1:69">
      <c r="A349" s="25">
        <v>6.72</v>
      </c>
      <c r="C349" s="89">
        <f t="shared" si="220"/>
        <v>-22.046976000000001</v>
      </c>
      <c r="D349" s="84">
        <f t="shared" si="221"/>
        <v>22.046976000000001</v>
      </c>
      <c r="E349" s="90">
        <v>0.57120000000000004</v>
      </c>
      <c r="F349" s="91">
        <f t="shared" si="222"/>
        <v>5.9633279999999997</v>
      </c>
      <c r="G349" s="80">
        <f t="shared" si="223"/>
        <v>6.2604503999999999</v>
      </c>
      <c r="H349" s="81">
        <f t="shared" si="261"/>
        <v>6.9082673142857143</v>
      </c>
      <c r="I349" s="14">
        <v>21.1</v>
      </c>
      <c r="J349" s="92">
        <f t="shared" si="224"/>
        <v>0.22028400000000001</v>
      </c>
      <c r="K349" s="14">
        <v>142.30000000000001</v>
      </c>
      <c r="L349" s="78">
        <f t="shared" si="225"/>
        <v>1.4856120000000002</v>
      </c>
      <c r="M349" s="81">
        <f t="shared" si="226"/>
        <v>0.68786565119999998</v>
      </c>
      <c r="N349" s="14">
        <f t="shared" si="254"/>
        <v>115</v>
      </c>
      <c r="O349" s="78">
        <f t="shared" si="227"/>
        <v>1.1700973199999998</v>
      </c>
      <c r="P349" s="78">
        <f t="shared" si="228"/>
        <v>0.48223166879999929</v>
      </c>
      <c r="Q349" s="93">
        <f t="shared" si="229"/>
        <v>1.6798165164000001</v>
      </c>
      <c r="R349" s="80">
        <f t="shared" si="230"/>
        <v>3.4834222326793869</v>
      </c>
      <c r="S349" s="80">
        <f t="shared" si="231"/>
        <v>2718.6044752923231</v>
      </c>
      <c r="T349" s="69">
        <f t="shared" si="232"/>
        <v>212.18193427199969</v>
      </c>
      <c r="U349" s="78">
        <f t="shared" si="233"/>
        <v>1.6611897881929312</v>
      </c>
      <c r="V349" s="69">
        <f t="shared" si="234"/>
        <v>103.6582427832389</v>
      </c>
      <c r="W349" s="80">
        <f t="shared" ca="1" si="235"/>
        <v>3.2329497108410528</v>
      </c>
      <c r="X349" s="80">
        <f t="shared" ca="1" si="236"/>
        <v>28.858413974353514</v>
      </c>
      <c r="Y349" s="94">
        <f t="shared" ca="1" si="237"/>
        <v>1.355344351447306E-8</v>
      </c>
      <c r="Z349" s="80">
        <f t="shared" ca="1" si="238"/>
        <v>10.555824947513294</v>
      </c>
      <c r="AA349" s="80">
        <f t="shared" ca="1" si="239"/>
        <v>53.732876033515133</v>
      </c>
      <c r="AB349" s="80">
        <f t="shared" ca="1" si="240"/>
        <v>2.0167352312965772</v>
      </c>
      <c r="AC349" s="80">
        <f t="shared" si="241"/>
        <v>14.95364532759015</v>
      </c>
      <c r="AD349" s="69">
        <f t="shared" si="242"/>
        <v>598.86506823529407</v>
      </c>
      <c r="AE349" s="69">
        <f t="shared" si="262"/>
        <v>675.07882285714277</v>
      </c>
      <c r="AF349" s="69">
        <f t="shared" si="243"/>
        <v>626.04503999999997</v>
      </c>
      <c r="AG349" s="95">
        <f t="shared" si="263"/>
        <v>690.82673142857129</v>
      </c>
      <c r="AH349" s="93">
        <f t="shared" si="244"/>
        <v>18.242636887612267</v>
      </c>
      <c r="AI349" s="81">
        <f t="shared" si="245"/>
        <v>0.45680118966089839</v>
      </c>
      <c r="AJ349" s="80">
        <f t="shared" si="246"/>
        <v>6.0100323839999996</v>
      </c>
      <c r="AK349" s="80">
        <f t="shared" si="247"/>
        <v>10.555824947513292</v>
      </c>
      <c r="AL349" s="78">
        <f t="shared" ca="1" si="255"/>
        <v>1</v>
      </c>
      <c r="AM349" s="80">
        <f t="shared" ca="1" si="256"/>
        <v>10.555824947513294</v>
      </c>
      <c r="AN349" s="80">
        <f t="shared" si="257"/>
        <v>5.9060852830188679</v>
      </c>
      <c r="AO349" s="80">
        <f t="shared" si="258"/>
        <v>3.5186605743254518</v>
      </c>
      <c r="AP349" s="80">
        <f t="shared" si="259"/>
        <v>4.3274797747428551</v>
      </c>
      <c r="AQ349" s="80">
        <f t="shared" ca="1" si="260"/>
        <v>3.0709948005159822</v>
      </c>
      <c r="AR349" s="80">
        <f t="shared" si="248"/>
        <v>3.2253793986254804</v>
      </c>
      <c r="AS349" s="78">
        <f t="shared" si="249"/>
        <v>0.15671729176004431</v>
      </c>
      <c r="AT349" s="96">
        <f t="shared" ca="1" si="250"/>
        <v>3</v>
      </c>
      <c r="AU349" s="97" t="str">
        <f t="shared" ca="1" si="251"/>
        <v>Clay</v>
      </c>
      <c r="AV349" s="98">
        <f t="shared" si="252"/>
        <v>3</v>
      </c>
      <c r="AW349" s="99" t="str">
        <f t="shared" si="253"/>
        <v>Clay</v>
      </c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</row>
    <row r="350" spans="1:69">
      <c r="A350" s="25">
        <v>6.74</v>
      </c>
      <c r="C350" s="89">
        <f t="shared" si="220"/>
        <v>-22.112592000000003</v>
      </c>
      <c r="D350" s="84">
        <f t="shared" si="221"/>
        <v>22.112592000000003</v>
      </c>
      <c r="E350" s="90">
        <v>0.62439999999999996</v>
      </c>
      <c r="F350" s="91">
        <f t="shared" si="222"/>
        <v>6.5187359999999996</v>
      </c>
      <c r="G350" s="80">
        <f t="shared" si="223"/>
        <v>6.8181551999999996</v>
      </c>
      <c r="H350" s="81">
        <f t="shared" si="261"/>
        <v>7.1488944000000005</v>
      </c>
      <c r="I350" s="14">
        <v>20.100000000000001</v>
      </c>
      <c r="J350" s="92">
        <f t="shared" si="224"/>
        <v>0.209844</v>
      </c>
      <c r="K350" s="14">
        <v>143.4</v>
      </c>
      <c r="L350" s="78">
        <f t="shared" si="225"/>
        <v>1.497096</v>
      </c>
      <c r="M350" s="81">
        <f t="shared" si="226"/>
        <v>0.68991287040000004</v>
      </c>
      <c r="N350" s="14">
        <f t="shared" si="254"/>
        <v>115</v>
      </c>
      <c r="O350" s="78">
        <f t="shared" si="227"/>
        <v>1.1738702399999998</v>
      </c>
      <c r="P350" s="78">
        <f t="shared" si="228"/>
        <v>0.48395736959999935</v>
      </c>
      <c r="Q350" s="93">
        <f t="shared" si="229"/>
        <v>1.8626140368000002</v>
      </c>
      <c r="R350" s="80">
        <f t="shared" si="230"/>
        <v>3.8487151013724383</v>
      </c>
      <c r="S350" s="80">
        <f t="shared" si="231"/>
        <v>3164.415111730058</v>
      </c>
      <c r="T350" s="69">
        <f t="shared" si="232"/>
        <v>212.94124262399973</v>
      </c>
      <c r="U350" s="78">
        <f t="shared" si="233"/>
        <v>1.6588319780951062</v>
      </c>
      <c r="V350" s="69">
        <f t="shared" si="234"/>
        <v>103.51111543313462</v>
      </c>
      <c r="W350" s="80">
        <f t="shared" ca="1" si="235"/>
        <v>3.3554021991330027</v>
      </c>
      <c r="X350" s="80">
        <f t="shared" ca="1" si="236"/>
        <v>29.334820064445374</v>
      </c>
      <c r="Y350" s="94">
        <f t="shared" ca="1" si="237"/>
        <v>2.2791013517653435E-8</v>
      </c>
      <c r="Z350" s="80">
        <f t="shared" ca="1" si="238"/>
        <v>11.662773034461935</v>
      </c>
      <c r="AA350" s="80">
        <f t="shared" ca="1" si="239"/>
        <v>65.828014430307064</v>
      </c>
      <c r="AB350" s="80">
        <f t="shared" ca="1" si="240"/>
        <v>4.1546413847669914</v>
      </c>
      <c r="AC350" s="80">
        <f t="shared" si="241"/>
        <v>14.492013371201672</v>
      </c>
      <c r="AD350" s="69">
        <f t="shared" si="242"/>
        <v>664.03352470588231</v>
      </c>
      <c r="AE350" s="69">
        <f t="shared" si="262"/>
        <v>702.9440188235294</v>
      </c>
      <c r="AF350" s="69">
        <f t="shared" si="243"/>
        <v>681.81551999999988</v>
      </c>
      <c r="AG350" s="95">
        <f t="shared" si="263"/>
        <v>714.88943999999992</v>
      </c>
      <c r="AH350" s="93">
        <f t="shared" si="244"/>
        <v>19.629185941901909</v>
      </c>
      <c r="AI350" s="81">
        <f t="shared" si="245"/>
        <v>0.43360017468778367</v>
      </c>
      <c r="AJ350" s="80">
        <f t="shared" si="246"/>
        <v>6.5454289919999997</v>
      </c>
      <c r="AK350" s="80">
        <f t="shared" si="247"/>
        <v>11.662773034461933</v>
      </c>
      <c r="AL350" s="78">
        <f t="shared" ca="1" si="255"/>
        <v>1</v>
      </c>
      <c r="AM350" s="80">
        <f t="shared" ca="1" si="256"/>
        <v>11.662773034461935</v>
      </c>
      <c r="AN350" s="80">
        <f t="shared" si="257"/>
        <v>6.4322218867924521</v>
      </c>
      <c r="AO350" s="80">
        <f t="shared" si="258"/>
        <v>3.0777240154345566</v>
      </c>
      <c r="AP350" s="80">
        <f t="shared" si="259"/>
        <v>3.7178137086827734</v>
      </c>
      <c r="AQ350" s="80">
        <f t="shared" ca="1" si="260"/>
        <v>2.9967467779611239</v>
      </c>
      <c r="AR350" s="80">
        <f t="shared" si="248"/>
        <v>3.1626524769816835</v>
      </c>
      <c r="AS350" s="78">
        <f t="shared" si="249"/>
        <v>0.14300892589944642</v>
      </c>
      <c r="AT350" s="96">
        <f t="shared" ca="1" si="250"/>
        <v>3</v>
      </c>
      <c r="AU350" s="97" t="str">
        <f t="shared" ca="1" si="251"/>
        <v>Clay</v>
      </c>
      <c r="AV350" s="98">
        <f t="shared" si="252"/>
        <v>3</v>
      </c>
      <c r="AW350" s="99" t="str">
        <f t="shared" si="253"/>
        <v>Clay</v>
      </c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</row>
    <row r="351" spans="1:69">
      <c r="A351" s="25">
        <v>6.76</v>
      </c>
      <c r="C351" s="89">
        <f t="shared" si="220"/>
        <v>-22.178208000000001</v>
      </c>
      <c r="D351" s="84">
        <f t="shared" si="221"/>
        <v>22.178208000000001</v>
      </c>
      <c r="E351" s="90">
        <v>0.69530000000000003</v>
      </c>
      <c r="F351" s="91">
        <f t="shared" si="222"/>
        <v>7.2589319999999997</v>
      </c>
      <c r="G351" s="80">
        <f t="shared" si="223"/>
        <v>7.5606479999999996</v>
      </c>
      <c r="H351" s="81">
        <f t="shared" si="261"/>
        <v>7.4488206857142858</v>
      </c>
      <c r="I351" s="14">
        <v>19.8</v>
      </c>
      <c r="J351" s="92">
        <f t="shared" si="224"/>
        <v>0.20671200000000001</v>
      </c>
      <c r="K351" s="14">
        <v>144.5</v>
      </c>
      <c r="L351" s="78">
        <f t="shared" si="225"/>
        <v>1.50858</v>
      </c>
      <c r="M351" s="81">
        <f t="shared" si="226"/>
        <v>0.69196008959999999</v>
      </c>
      <c r="N351" s="14">
        <f t="shared" si="254"/>
        <v>115</v>
      </c>
      <c r="O351" s="78">
        <f t="shared" si="227"/>
        <v>1.1776431599999997</v>
      </c>
      <c r="P351" s="78">
        <f t="shared" si="228"/>
        <v>0.48568307039999931</v>
      </c>
      <c r="Q351" s="93">
        <f t="shared" si="229"/>
        <v>2.1063915972</v>
      </c>
      <c r="R351" s="80">
        <f t="shared" si="230"/>
        <v>4.3369673055830749</v>
      </c>
      <c r="S351" s="80">
        <f t="shared" si="231"/>
        <v>3632.7922224271101</v>
      </c>
      <c r="T351" s="69">
        <f t="shared" si="232"/>
        <v>213.70055097599968</v>
      </c>
      <c r="U351" s="78">
        <f t="shared" si="233"/>
        <v>1.661108936238433</v>
      </c>
      <c r="V351" s="69">
        <f t="shared" si="234"/>
        <v>103.65319762127822</v>
      </c>
      <c r="W351" s="80">
        <f t="shared" ca="1" si="235"/>
        <v>3.5471211352937773</v>
      </c>
      <c r="X351" s="80">
        <f t="shared" ca="1" si="236"/>
        <v>29.855399814386104</v>
      </c>
      <c r="Y351" s="94">
        <f t="shared" ca="1" si="237"/>
        <v>3.8177306513795876E-8</v>
      </c>
      <c r="Z351" s="80">
        <f t="shared" ca="1" si="238"/>
        <v>13.005506062038242</v>
      </c>
      <c r="AA351" s="80">
        <f t="shared" ca="1" si="239"/>
        <v>83.01420814063944</v>
      </c>
      <c r="AB351" s="80">
        <f t="shared" ca="1" si="240"/>
        <v>8.7764091762052825</v>
      </c>
      <c r="AC351" s="80">
        <f t="shared" si="241"/>
        <v>14.072383606317139</v>
      </c>
      <c r="AD351" s="69">
        <f t="shared" si="242"/>
        <v>750.94174588235285</v>
      </c>
      <c r="AE351" s="69">
        <f t="shared" si="262"/>
        <v>737.78559126050425</v>
      </c>
      <c r="AF351" s="69">
        <f t="shared" si="243"/>
        <v>756.06479999999988</v>
      </c>
      <c r="AG351" s="95">
        <f t="shared" si="263"/>
        <v>744.88206857142848</v>
      </c>
      <c r="AH351" s="93">
        <f t="shared" si="244"/>
        <v>21.122759500785328</v>
      </c>
      <c r="AI351" s="81">
        <f t="shared" si="245"/>
        <v>0.42561088207121561</v>
      </c>
      <c r="AJ351" s="80">
        <f t="shared" si="246"/>
        <v>7.2582220799999995</v>
      </c>
      <c r="AK351" s="80">
        <f t="shared" si="247"/>
        <v>13.142325168433562</v>
      </c>
      <c r="AL351" s="78">
        <f t="shared" ca="1" si="255"/>
        <v>0.98659119752645252</v>
      </c>
      <c r="AM351" s="80">
        <f t="shared" ca="1" si="256"/>
        <v>13.005506062038242</v>
      </c>
      <c r="AN351" s="80">
        <f t="shared" si="257"/>
        <v>7.1326867924528292</v>
      </c>
      <c r="AO351" s="80">
        <f t="shared" si="258"/>
        <v>2.7340513670256836</v>
      </c>
      <c r="AP351" s="80">
        <f t="shared" si="259"/>
        <v>3.238474749456715</v>
      </c>
      <c r="AQ351" s="80">
        <f t="shared" ca="1" si="260"/>
        <v>2.9230488680682409</v>
      </c>
      <c r="AR351" s="80">
        <f t="shared" si="248"/>
        <v>3.0971555333394769</v>
      </c>
      <c r="AS351" s="78">
        <f t="shared" si="249"/>
        <v>0.1279365958306245</v>
      </c>
      <c r="AT351" s="96">
        <f t="shared" ca="1" si="250"/>
        <v>4</v>
      </c>
      <c r="AU351" s="97" t="str">
        <f t="shared" ca="1" si="251"/>
        <v>Silt mxture</v>
      </c>
      <c r="AV351" s="98">
        <f t="shared" si="252"/>
        <v>3</v>
      </c>
      <c r="AW351" s="99" t="str">
        <f t="shared" si="253"/>
        <v>Clay</v>
      </c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</row>
    <row r="352" spans="1:69">
      <c r="A352" s="25">
        <v>6.78</v>
      </c>
      <c r="C352" s="89">
        <f t="shared" si="220"/>
        <v>-22.243824000000004</v>
      </c>
      <c r="D352" s="84">
        <f t="shared" si="221"/>
        <v>22.243824000000004</v>
      </c>
      <c r="E352" s="90">
        <v>0.75939999999999996</v>
      </c>
      <c r="F352" s="91">
        <f t="shared" si="222"/>
        <v>7.9281359999999994</v>
      </c>
      <c r="G352" s="80">
        <f t="shared" si="223"/>
        <v>8.2323575999999985</v>
      </c>
      <c r="H352" s="81">
        <f t="shared" si="261"/>
        <v>7.7757119999999995</v>
      </c>
      <c r="I352" s="14">
        <v>18.8</v>
      </c>
      <c r="J352" s="92">
        <f t="shared" si="224"/>
        <v>0.196272</v>
      </c>
      <c r="K352" s="14">
        <v>145.69999999999999</v>
      </c>
      <c r="L352" s="78">
        <f t="shared" si="225"/>
        <v>1.5211079999999999</v>
      </c>
      <c r="M352" s="81">
        <f t="shared" si="226"/>
        <v>0.69400730880000006</v>
      </c>
      <c r="N352" s="14">
        <f t="shared" si="254"/>
        <v>115</v>
      </c>
      <c r="O352" s="78">
        <f t="shared" si="227"/>
        <v>1.1814160799999998</v>
      </c>
      <c r="P352" s="78">
        <f t="shared" si="228"/>
        <v>0.48740877119999937</v>
      </c>
      <c r="Q352" s="93">
        <f t="shared" si="229"/>
        <v>2.3268107015999995</v>
      </c>
      <c r="R352" s="80">
        <f t="shared" si="230"/>
        <v>4.7738383859432743</v>
      </c>
      <c r="S352" s="80">
        <f t="shared" si="231"/>
        <v>4226.3926172082911</v>
      </c>
      <c r="T352" s="69">
        <f t="shared" si="232"/>
        <v>214.45985932799971</v>
      </c>
      <c r="U352" s="78">
        <f t="shared" si="233"/>
        <v>1.6583588228936006</v>
      </c>
      <c r="V352" s="69">
        <f t="shared" si="234"/>
        <v>103.48159054856067</v>
      </c>
      <c r="W352" s="80">
        <f t="shared" ca="1" si="235"/>
        <v>3.7014685286674438</v>
      </c>
      <c r="X352" s="80">
        <f t="shared" ca="1" si="236"/>
        <v>30.221723662678116</v>
      </c>
      <c r="Y352" s="94">
        <f t="shared" ca="1" si="237"/>
        <v>6.0408211044921445E-8</v>
      </c>
      <c r="Z352" s="80">
        <f t="shared" ca="1" si="238"/>
        <v>14</v>
      </c>
      <c r="AA352" s="80">
        <f t="shared" ca="1" si="239"/>
        <v>98.713181279999986</v>
      </c>
      <c r="AB352" s="80">
        <f t="shared" ca="1" si="240"/>
        <v>16.513163135107831</v>
      </c>
      <c r="AC352" s="80">
        <f t="shared" si="241"/>
        <v>13.61227864671519</v>
      </c>
      <c r="AD352" s="69">
        <f t="shared" si="242"/>
        <v>829.52253176470572</v>
      </c>
      <c r="AE352" s="69">
        <f t="shared" si="262"/>
        <v>775.79951999999992</v>
      </c>
      <c r="AF352" s="69">
        <f t="shared" si="243"/>
        <v>823.23575999999991</v>
      </c>
      <c r="AG352" s="95">
        <f t="shared" si="263"/>
        <v>777.57119999999998</v>
      </c>
      <c r="AH352" s="93">
        <f t="shared" si="244"/>
        <v>22.808360641156376</v>
      </c>
      <c r="AI352" s="81">
        <f t="shared" si="245"/>
        <v>0.40268458755220748</v>
      </c>
      <c r="AJ352" s="80">
        <f t="shared" si="246"/>
        <v>7.9030632959999982</v>
      </c>
      <c r="AK352" s="80">
        <f t="shared" si="247"/>
        <v>14.466176927100831</v>
      </c>
      <c r="AL352" s="78">
        <f t="shared" ca="1" si="255"/>
        <v>0.96169570614092925</v>
      </c>
      <c r="AM352" s="80">
        <f t="shared" ca="1" si="256"/>
        <v>14.042014717334983</v>
      </c>
      <c r="AN352" s="80">
        <f t="shared" si="257"/>
        <v>7.7663750943396206</v>
      </c>
      <c r="AO352" s="80">
        <f t="shared" si="258"/>
        <v>2.3841529916047386</v>
      </c>
      <c r="AP352" s="80">
        <f t="shared" si="259"/>
        <v>2.7836282494085989</v>
      </c>
      <c r="AQ352" s="80">
        <f t="shared" ca="1" si="260"/>
        <v>2.8574927201242635</v>
      </c>
      <c r="AR352" s="80">
        <f t="shared" si="248"/>
        <v>3.0342626111395119</v>
      </c>
      <c r="AS352" s="78">
        <f t="shared" si="249"/>
        <v>0.11730358121024383</v>
      </c>
      <c r="AT352" s="96">
        <f t="shared" ca="1" si="250"/>
        <v>4</v>
      </c>
      <c r="AU352" s="97" t="str">
        <f t="shared" ca="1" si="251"/>
        <v>Silt mxture</v>
      </c>
      <c r="AV352" s="98">
        <f t="shared" si="252"/>
        <v>3</v>
      </c>
      <c r="AW352" s="99" t="str">
        <f t="shared" si="253"/>
        <v>Clay</v>
      </c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</row>
    <row r="353" spans="1:69">
      <c r="A353" s="25">
        <v>6.8</v>
      </c>
      <c r="C353" s="89">
        <f t="shared" si="220"/>
        <v>-22.309440000000002</v>
      </c>
      <c r="D353" s="84">
        <f t="shared" si="221"/>
        <v>22.309440000000002</v>
      </c>
      <c r="E353" s="90">
        <v>0.78120000000000001</v>
      </c>
      <c r="F353" s="91">
        <f t="shared" si="222"/>
        <v>8.1557279999999999</v>
      </c>
      <c r="G353" s="80">
        <f t="shared" si="223"/>
        <v>8.4603672000000003</v>
      </c>
      <c r="H353" s="81">
        <f t="shared" si="261"/>
        <v>8.0987255999999999</v>
      </c>
      <c r="I353" s="14">
        <v>19.7</v>
      </c>
      <c r="J353" s="92">
        <f t="shared" si="224"/>
        <v>0.20566799999999999</v>
      </c>
      <c r="K353" s="14">
        <v>145.9</v>
      </c>
      <c r="L353" s="78">
        <f t="shared" si="225"/>
        <v>1.523196</v>
      </c>
      <c r="M353" s="81">
        <f t="shared" si="226"/>
        <v>0.69605452800000001</v>
      </c>
      <c r="N353" s="14">
        <f t="shared" si="254"/>
        <v>115</v>
      </c>
      <c r="O353" s="78">
        <f t="shared" si="227"/>
        <v>1.1851889999999996</v>
      </c>
      <c r="P353" s="78">
        <f t="shared" si="228"/>
        <v>0.48913447199999932</v>
      </c>
      <c r="Q353" s="93">
        <f t="shared" si="229"/>
        <v>2.4008088060000006</v>
      </c>
      <c r="R353" s="80">
        <f t="shared" si="230"/>
        <v>4.9082797133136919</v>
      </c>
      <c r="S353" s="80">
        <f t="shared" si="231"/>
        <v>4161.5774823845177</v>
      </c>
      <c r="T353" s="69">
        <f t="shared" si="232"/>
        <v>215.21916767999971</v>
      </c>
      <c r="U353" s="78">
        <f t="shared" si="233"/>
        <v>1.6649099333654656</v>
      </c>
      <c r="V353" s="69">
        <f t="shared" si="234"/>
        <v>103.89037984200505</v>
      </c>
      <c r="W353" s="80">
        <f t="shared" ca="1" si="235"/>
        <v>3.7907393525874498</v>
      </c>
      <c r="X353" s="80">
        <f t="shared" ca="1" si="236"/>
        <v>30.347777549495156</v>
      </c>
      <c r="Y353" s="94">
        <f t="shared" ca="1" si="237"/>
        <v>6.27258579513873E-8</v>
      </c>
      <c r="Z353" s="80">
        <f t="shared" ca="1" si="238"/>
        <v>14</v>
      </c>
      <c r="AA353" s="80">
        <f t="shared" ca="1" si="239"/>
        <v>101.85249480000002</v>
      </c>
      <c r="AB353" s="80">
        <f t="shared" ca="1" si="240"/>
        <v>17.692020334576284</v>
      </c>
      <c r="AC353" s="80">
        <f t="shared" si="241"/>
        <v>13.659261625268012</v>
      </c>
      <c r="AD353" s="69">
        <f t="shared" si="242"/>
        <v>855.903317647059</v>
      </c>
      <c r="AE353" s="69">
        <f t="shared" si="262"/>
        <v>813.35724705882353</v>
      </c>
      <c r="AF353" s="69">
        <f t="shared" si="243"/>
        <v>846.03672000000006</v>
      </c>
      <c r="AG353" s="95">
        <f t="shared" si="263"/>
        <v>809.87255999999991</v>
      </c>
      <c r="AH353" s="93">
        <f t="shared" si="244"/>
        <v>22.80988834540025</v>
      </c>
      <c r="AI353" s="81">
        <f t="shared" si="245"/>
        <v>0.42047332946920224</v>
      </c>
      <c r="AJ353" s="80">
        <f t="shared" si="246"/>
        <v>8.121952512</v>
      </c>
      <c r="AK353" s="80">
        <f t="shared" si="247"/>
        <v>14.873574888829367</v>
      </c>
      <c r="AL353" s="78">
        <f t="shared" ca="1" si="255"/>
        <v>0.95972789916298384</v>
      </c>
      <c r="AM353" s="80">
        <f t="shared" ca="1" si="256"/>
        <v>14.417463750112184</v>
      </c>
      <c r="AN353" s="80">
        <f t="shared" si="257"/>
        <v>7.9814784905660376</v>
      </c>
      <c r="AO353" s="80">
        <f t="shared" si="258"/>
        <v>2.4309583158518224</v>
      </c>
      <c r="AP353" s="80">
        <f t="shared" si="259"/>
        <v>2.8269822998974781</v>
      </c>
      <c r="AQ353" s="80">
        <f t="shared" ca="1" si="260"/>
        <v>2.8521142215440074</v>
      </c>
      <c r="AR353" s="80">
        <f t="shared" si="248"/>
        <v>3.0286494269973998</v>
      </c>
      <c r="AS353" s="78">
        <f t="shared" si="249"/>
        <v>0.11369363735997558</v>
      </c>
      <c r="AT353" s="96">
        <f t="shared" ca="1" si="250"/>
        <v>4</v>
      </c>
      <c r="AU353" s="97" t="str">
        <f t="shared" ca="1" si="251"/>
        <v>Silt mxture</v>
      </c>
      <c r="AV353" s="98">
        <f t="shared" si="252"/>
        <v>3</v>
      </c>
      <c r="AW353" s="99" t="str">
        <f t="shared" si="253"/>
        <v>Clay</v>
      </c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</row>
    <row r="354" spans="1:69">
      <c r="A354" s="25">
        <v>6.82</v>
      </c>
      <c r="C354" s="89">
        <f t="shared" si="220"/>
        <v>-22.375056000000001</v>
      </c>
      <c r="D354" s="84">
        <f t="shared" si="221"/>
        <v>22.375056000000001</v>
      </c>
      <c r="E354" s="90">
        <v>0.79239999999999999</v>
      </c>
      <c r="F354" s="91">
        <f t="shared" si="222"/>
        <v>8.2726559999999996</v>
      </c>
      <c r="G354" s="80">
        <f t="shared" si="223"/>
        <v>8.5775039999999994</v>
      </c>
      <c r="H354" s="81">
        <f t="shared" si="261"/>
        <v>8.3441849142857141</v>
      </c>
      <c r="I354" s="14">
        <v>20.2</v>
      </c>
      <c r="J354" s="92">
        <f t="shared" si="224"/>
        <v>0.21088799999999999</v>
      </c>
      <c r="K354" s="14">
        <v>146</v>
      </c>
      <c r="L354" s="78">
        <f t="shared" si="225"/>
        <v>1.52424</v>
      </c>
      <c r="M354" s="81">
        <f t="shared" si="226"/>
        <v>0.69810174719999996</v>
      </c>
      <c r="N354" s="14">
        <f t="shared" si="254"/>
        <v>115</v>
      </c>
      <c r="O354" s="78">
        <f t="shared" si="227"/>
        <v>1.1889619199999995</v>
      </c>
      <c r="P354" s="78">
        <f t="shared" si="228"/>
        <v>0.49086017279999927</v>
      </c>
      <c r="Q354" s="93">
        <f t="shared" si="229"/>
        <v>2.4382188864000001</v>
      </c>
      <c r="R354" s="80">
        <f t="shared" si="230"/>
        <v>4.9672371512476552</v>
      </c>
      <c r="S354" s="80">
        <f t="shared" si="231"/>
        <v>4121.8098929568405</v>
      </c>
      <c r="T354" s="69">
        <f t="shared" si="232"/>
        <v>215.97847603199969</v>
      </c>
      <c r="U354" s="78">
        <f t="shared" si="233"/>
        <v>1.6683863765281486</v>
      </c>
      <c r="V354" s="69">
        <f t="shared" si="234"/>
        <v>104.10730989535647</v>
      </c>
      <c r="W354" s="80">
        <f t="shared" ca="1" si="235"/>
        <v>3.8391058494546466</v>
      </c>
      <c r="X354" s="80">
        <f t="shared" ca="1" si="236"/>
        <v>30.403480203100251</v>
      </c>
      <c r="Y354" s="94">
        <f t="shared" ca="1" si="237"/>
        <v>6.3455707578313298E-8</v>
      </c>
      <c r="Z354" s="80">
        <f t="shared" ca="1" si="238"/>
        <v>14</v>
      </c>
      <c r="AA354" s="80">
        <f t="shared" ca="1" si="239"/>
        <v>103.43958911999999</v>
      </c>
      <c r="AB354" s="80">
        <f t="shared" ca="1" si="240"/>
        <v>18.176766422454271</v>
      </c>
      <c r="AC354" s="80">
        <f t="shared" si="241"/>
        <v>13.68845181905877</v>
      </c>
      <c r="AD354" s="69">
        <f t="shared" si="242"/>
        <v>869.24024470588222</v>
      </c>
      <c r="AE354" s="69">
        <f t="shared" si="262"/>
        <v>841.79094050420167</v>
      </c>
      <c r="AF354" s="69">
        <f t="shared" si="243"/>
        <v>857.7503999999999</v>
      </c>
      <c r="AG354" s="95">
        <f t="shared" si="263"/>
        <v>834.41849142857143</v>
      </c>
      <c r="AH354" s="93">
        <f t="shared" si="244"/>
        <v>22.782431977410059</v>
      </c>
      <c r="AI354" s="81">
        <f t="shared" si="245"/>
        <v>0.42962947838492938</v>
      </c>
      <c r="AJ354" s="80">
        <f t="shared" si="246"/>
        <v>8.2344038399999988</v>
      </c>
      <c r="AK354" s="80">
        <f t="shared" si="247"/>
        <v>15.05223379165956</v>
      </c>
      <c r="AL354" s="78">
        <f t="shared" ca="1" si="255"/>
        <v>0.95917963736575218</v>
      </c>
      <c r="AM354" s="80">
        <f t="shared" ca="1" si="256"/>
        <v>14.586555397612456</v>
      </c>
      <c r="AN354" s="80">
        <f t="shared" si="257"/>
        <v>8.091984905660377</v>
      </c>
      <c r="AO354" s="80">
        <f t="shared" si="258"/>
        <v>2.4586173320350535</v>
      </c>
      <c r="AP354" s="80">
        <f t="shared" si="259"/>
        <v>2.8542572772354031</v>
      </c>
      <c r="AQ354" s="80">
        <f t="shared" ca="1" si="260"/>
        <v>2.850461563333079</v>
      </c>
      <c r="AR354" s="80">
        <f t="shared" si="248"/>
        <v>3.0262001182441756</v>
      </c>
      <c r="AS354" s="78">
        <f t="shared" si="249"/>
        <v>0.11181343272528267</v>
      </c>
      <c r="AT354" s="96">
        <f t="shared" ca="1" si="250"/>
        <v>4</v>
      </c>
      <c r="AU354" s="97" t="str">
        <f t="shared" ca="1" si="251"/>
        <v>Silt mxture</v>
      </c>
      <c r="AV354" s="98">
        <f t="shared" si="252"/>
        <v>3</v>
      </c>
      <c r="AW354" s="99" t="str">
        <f t="shared" si="253"/>
        <v>Clay</v>
      </c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</row>
    <row r="355" spans="1:69">
      <c r="A355" s="25">
        <v>6.84</v>
      </c>
      <c r="C355" s="89">
        <f t="shared" si="220"/>
        <v>-22.440671999999999</v>
      </c>
      <c r="D355" s="84">
        <f t="shared" si="221"/>
        <v>22.440671999999999</v>
      </c>
      <c r="E355" s="90">
        <v>0.78680000000000005</v>
      </c>
      <c r="F355" s="91">
        <f t="shared" si="222"/>
        <v>8.2141920000000006</v>
      </c>
      <c r="G355" s="80">
        <f t="shared" si="223"/>
        <v>8.5205016000000011</v>
      </c>
      <c r="H355" s="81">
        <f t="shared" si="261"/>
        <v>8.499681257142857</v>
      </c>
      <c r="I355" s="14">
        <v>21.1</v>
      </c>
      <c r="J355" s="92">
        <f t="shared" si="224"/>
        <v>0.22028400000000001</v>
      </c>
      <c r="K355" s="14">
        <v>146.69999999999999</v>
      </c>
      <c r="L355" s="78">
        <f t="shared" si="225"/>
        <v>1.5315479999999999</v>
      </c>
      <c r="M355" s="81">
        <f t="shared" si="226"/>
        <v>0.70014896639999991</v>
      </c>
      <c r="N355" s="14">
        <f t="shared" si="254"/>
        <v>115</v>
      </c>
      <c r="O355" s="78">
        <f t="shared" si="227"/>
        <v>1.1927348399999993</v>
      </c>
      <c r="P355" s="78">
        <f t="shared" si="228"/>
        <v>0.49258587359999922</v>
      </c>
      <c r="Q355" s="93">
        <f t="shared" si="229"/>
        <v>2.4181630308000006</v>
      </c>
      <c r="R355" s="80">
        <f t="shared" si="230"/>
        <v>4.9091197299816445</v>
      </c>
      <c r="S355" s="80">
        <f t="shared" si="231"/>
        <v>3913.5398261281971</v>
      </c>
      <c r="T355" s="69">
        <f t="shared" si="232"/>
        <v>216.73778438399967</v>
      </c>
      <c r="U355" s="78">
        <f t="shared" si="233"/>
        <v>1.6732371506852848</v>
      </c>
      <c r="V355" s="69">
        <f t="shared" si="234"/>
        <v>104.40999820276177</v>
      </c>
      <c r="W355" s="80">
        <f t="shared" ca="1" si="235"/>
        <v>3.8527077816241539</v>
      </c>
      <c r="X355" s="80">
        <f t="shared" ca="1" si="236"/>
        <v>30.370182868141413</v>
      </c>
      <c r="Y355" s="94">
        <f t="shared" ca="1" si="237"/>
        <v>5.6838801551557464E-8</v>
      </c>
      <c r="Z355" s="80">
        <f t="shared" ca="1" si="238"/>
        <v>14</v>
      </c>
      <c r="AA355" s="80">
        <f t="shared" ca="1" si="239"/>
        <v>102.58873464000003</v>
      </c>
      <c r="AB355" s="80">
        <f t="shared" ca="1" si="240"/>
        <v>16.147442020509281</v>
      </c>
      <c r="AC355" s="80">
        <f t="shared" si="241"/>
        <v>13.846079215574301</v>
      </c>
      <c r="AD355" s="69">
        <f t="shared" si="242"/>
        <v>862.09020705882381</v>
      </c>
      <c r="AE355" s="69">
        <f t="shared" si="262"/>
        <v>859.64075495798329</v>
      </c>
      <c r="AF355" s="69">
        <f t="shared" si="243"/>
        <v>852.05016000000012</v>
      </c>
      <c r="AG355" s="95">
        <f t="shared" si="263"/>
        <v>849.96812571428575</v>
      </c>
      <c r="AH355" s="93">
        <f t="shared" si="244"/>
        <v>22.266504292939079</v>
      </c>
      <c r="AI355" s="81">
        <f t="shared" si="245"/>
        <v>0.44719918253051655</v>
      </c>
      <c r="AJ355" s="80">
        <f t="shared" si="246"/>
        <v>8.1796815360000004</v>
      </c>
      <c r="AK355" s="80">
        <f t="shared" si="247"/>
        <v>14.876120393883772</v>
      </c>
      <c r="AL355" s="78">
        <f t="shared" ca="1" si="255"/>
        <v>0.96525499287900574</v>
      </c>
      <c r="AM355" s="80">
        <f t="shared" ca="1" si="256"/>
        <v>14.48524066837272</v>
      </c>
      <c r="AN355" s="80">
        <f t="shared" si="257"/>
        <v>8.0382090566037743</v>
      </c>
      <c r="AO355" s="80">
        <f t="shared" si="258"/>
        <v>2.5853407503614574</v>
      </c>
      <c r="AP355" s="80">
        <f t="shared" si="259"/>
        <v>3.0061546336663145</v>
      </c>
      <c r="AQ355" s="80">
        <f t="shared" ca="1" si="260"/>
        <v>2.8661937274593825</v>
      </c>
      <c r="AR355" s="80">
        <f t="shared" si="248"/>
        <v>3.0403161301701234</v>
      </c>
      <c r="AS355" s="78">
        <f t="shared" si="249"/>
        <v>0.11345871952944089</v>
      </c>
      <c r="AT355" s="96">
        <f t="shared" ca="1" si="250"/>
        <v>4</v>
      </c>
      <c r="AU355" s="97" t="str">
        <f t="shared" ca="1" si="251"/>
        <v>Silt mxture</v>
      </c>
      <c r="AV355" s="98">
        <f t="shared" si="252"/>
        <v>3</v>
      </c>
      <c r="AW355" s="99" t="str">
        <f t="shared" si="253"/>
        <v>Clay</v>
      </c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</row>
    <row r="356" spans="1:69">
      <c r="A356" s="25">
        <v>6.86</v>
      </c>
      <c r="C356" s="89">
        <f t="shared" si="220"/>
        <v>-22.506288000000001</v>
      </c>
      <c r="D356" s="84">
        <f t="shared" si="221"/>
        <v>22.506288000000001</v>
      </c>
      <c r="E356" s="90">
        <v>0.78680000000000005</v>
      </c>
      <c r="F356" s="91">
        <f t="shared" si="222"/>
        <v>8.2141920000000006</v>
      </c>
      <c r="G356" s="80">
        <f t="shared" si="223"/>
        <v>8.5215455999999996</v>
      </c>
      <c r="H356" s="81">
        <f t="shared" si="261"/>
        <v>8.577325028571428</v>
      </c>
      <c r="I356" s="14">
        <v>21.4</v>
      </c>
      <c r="J356" s="92">
        <f t="shared" si="224"/>
        <v>0.22341599999999998</v>
      </c>
      <c r="K356" s="14">
        <v>147.19999999999999</v>
      </c>
      <c r="L356" s="78">
        <f t="shared" si="225"/>
        <v>1.5367679999999999</v>
      </c>
      <c r="M356" s="81">
        <f t="shared" si="226"/>
        <v>0.70219618559999997</v>
      </c>
      <c r="N356" s="14">
        <f t="shared" si="254"/>
        <v>115</v>
      </c>
      <c r="O356" s="78">
        <f t="shared" si="227"/>
        <v>1.1965077599999994</v>
      </c>
      <c r="P356" s="78">
        <f t="shared" si="228"/>
        <v>0.49431157439999929</v>
      </c>
      <c r="Q356" s="93">
        <f t="shared" si="229"/>
        <v>2.4172624872000004</v>
      </c>
      <c r="R356" s="80">
        <f t="shared" si="230"/>
        <v>4.890159592427306</v>
      </c>
      <c r="S356" s="80">
        <f t="shared" si="231"/>
        <v>3857.2401155112389</v>
      </c>
      <c r="T356" s="69">
        <f t="shared" si="232"/>
        <v>217.49709273599967</v>
      </c>
      <c r="U356" s="78">
        <f t="shared" si="233"/>
        <v>1.6748973954568014</v>
      </c>
      <c r="V356" s="69">
        <f t="shared" si="234"/>
        <v>104.5135974765044</v>
      </c>
      <c r="W356" s="80">
        <f t="shared" ca="1" si="235"/>
        <v>3.8645882280518671</v>
      </c>
      <c r="X356" s="80">
        <f t="shared" ca="1" si="236"/>
        <v>30.358902076520781</v>
      </c>
      <c r="Y356" s="94">
        <f t="shared" ca="1" si="237"/>
        <v>5.5054021214919325E-8</v>
      </c>
      <c r="Z356" s="80">
        <f t="shared" ca="1" si="238"/>
        <v>14</v>
      </c>
      <c r="AA356" s="80">
        <f t="shared" ca="1" si="239"/>
        <v>102.55052976</v>
      </c>
      <c r="AB356" s="80">
        <f t="shared" ca="1" si="240"/>
        <v>15.634575805869016</v>
      </c>
      <c r="AC356" s="80">
        <f t="shared" si="241"/>
        <v>13.890130796402794</v>
      </c>
      <c r="AD356" s="69">
        <f t="shared" si="242"/>
        <v>861.76915764705882</v>
      </c>
      <c r="AE356" s="69">
        <f t="shared" si="262"/>
        <v>868.33144336134467</v>
      </c>
      <c r="AF356" s="69">
        <f t="shared" si="243"/>
        <v>852.15455999999995</v>
      </c>
      <c r="AG356" s="95">
        <f t="shared" si="263"/>
        <v>857.73250285714289</v>
      </c>
      <c r="AH356" s="93">
        <f t="shared" si="244"/>
        <v>22.120534446846428</v>
      </c>
      <c r="AI356" s="81">
        <f t="shared" si="245"/>
        <v>0.45197404141544678</v>
      </c>
      <c r="AJ356" s="80">
        <f t="shared" si="246"/>
        <v>8.1806837759999986</v>
      </c>
      <c r="AK356" s="80">
        <f t="shared" si="247"/>
        <v>14.818665431597895</v>
      </c>
      <c r="AL356" s="78">
        <f t="shared" ca="1" si="255"/>
        <v>0.96707293500515257</v>
      </c>
      <c r="AM356" s="80">
        <f t="shared" ca="1" si="256"/>
        <v>14.451076123982013</v>
      </c>
      <c r="AN356" s="80">
        <f t="shared" si="257"/>
        <v>8.0391939622641502</v>
      </c>
      <c r="AO356" s="80">
        <f t="shared" si="258"/>
        <v>2.6217779084582964</v>
      </c>
      <c r="AP356" s="80">
        <f t="shared" si="259"/>
        <v>3.050032025500089</v>
      </c>
      <c r="AQ356" s="80">
        <f t="shared" ca="1" si="260"/>
        <v>2.870751578233699</v>
      </c>
      <c r="AR356" s="80">
        <f t="shared" si="248"/>
        <v>3.0435392894693956</v>
      </c>
      <c r="AS356" s="78">
        <f t="shared" si="249"/>
        <v>0.11393413012048002</v>
      </c>
      <c r="AT356" s="96">
        <f t="shared" ca="1" si="250"/>
        <v>4</v>
      </c>
      <c r="AU356" s="97" t="str">
        <f t="shared" ca="1" si="251"/>
        <v>Silt mxture</v>
      </c>
      <c r="AV356" s="98">
        <f t="shared" si="252"/>
        <v>3</v>
      </c>
      <c r="AW356" s="99" t="str">
        <f t="shared" si="253"/>
        <v>Clay</v>
      </c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</row>
    <row r="357" spans="1:69">
      <c r="A357" s="25">
        <v>6.88</v>
      </c>
      <c r="C357" s="89">
        <f t="shared" si="220"/>
        <v>-22.571904</v>
      </c>
      <c r="D357" s="84">
        <f t="shared" si="221"/>
        <v>22.571904</v>
      </c>
      <c r="E357" s="90">
        <v>0.78800000000000003</v>
      </c>
      <c r="F357" s="91">
        <f t="shared" si="222"/>
        <v>8.2267200000000003</v>
      </c>
      <c r="G357" s="80">
        <f t="shared" si="223"/>
        <v>8.5363704000000009</v>
      </c>
      <c r="H357" s="81">
        <f t="shared" si="261"/>
        <v>8.6364750857142845</v>
      </c>
      <c r="I357" s="14">
        <v>21.3</v>
      </c>
      <c r="J357" s="92">
        <f t="shared" si="224"/>
        <v>0.22237199999999999</v>
      </c>
      <c r="K357" s="14">
        <v>148.30000000000001</v>
      </c>
      <c r="L357" s="78">
        <f t="shared" si="225"/>
        <v>1.548252</v>
      </c>
      <c r="M357" s="81">
        <f t="shared" si="226"/>
        <v>0.70424340479999992</v>
      </c>
      <c r="N357" s="14">
        <f t="shared" si="254"/>
        <v>115</v>
      </c>
      <c r="O357" s="78">
        <f t="shared" si="227"/>
        <v>1.2002806799999992</v>
      </c>
      <c r="P357" s="78">
        <f t="shared" si="228"/>
        <v>0.49603727519999924</v>
      </c>
      <c r="Q357" s="93">
        <f t="shared" si="229"/>
        <v>2.420909607600001</v>
      </c>
      <c r="R357" s="80">
        <f t="shared" si="230"/>
        <v>4.8804993669556485</v>
      </c>
      <c r="S357" s="80">
        <f t="shared" si="231"/>
        <v>3881.1962784142324</v>
      </c>
      <c r="T357" s="69">
        <f t="shared" si="232"/>
        <v>218.25640108799968</v>
      </c>
      <c r="U357" s="78">
        <f t="shared" si="233"/>
        <v>1.6744161086822229</v>
      </c>
      <c r="V357" s="69">
        <f t="shared" si="234"/>
        <v>104.4835651817707</v>
      </c>
      <c r="W357" s="80">
        <f t="shared" ca="1" si="235"/>
        <v>3.8691096335451518</v>
      </c>
      <c r="X357" s="80">
        <f t="shared" ca="1" si="236"/>
        <v>30.349086839099304</v>
      </c>
      <c r="Y357" s="94">
        <f t="shared" ca="1" si="237"/>
        <v>5.5393056334744122E-8</v>
      </c>
      <c r="Z357" s="80">
        <f t="shared" ca="1" si="238"/>
        <v>14</v>
      </c>
      <c r="AA357" s="80">
        <f t="shared" ca="1" si="239"/>
        <v>102.70525608000003</v>
      </c>
      <c r="AB357" s="80">
        <f t="shared" ca="1" si="240"/>
        <v>15.754591484068884</v>
      </c>
      <c r="AC357" s="80">
        <f t="shared" si="241"/>
        <v>13.871308276079505</v>
      </c>
      <c r="AD357" s="69">
        <f t="shared" si="242"/>
        <v>863.06937882352963</v>
      </c>
      <c r="AE357" s="69">
        <f t="shared" si="262"/>
        <v>874.84640067226906</v>
      </c>
      <c r="AF357" s="69">
        <f t="shared" si="243"/>
        <v>853.63704000000018</v>
      </c>
      <c r="AG357" s="95">
        <f t="shared" si="263"/>
        <v>863.64750857142849</v>
      </c>
      <c r="AH357" s="93">
        <f t="shared" si="244"/>
        <v>22.167092481089</v>
      </c>
      <c r="AI357" s="81">
        <f t="shared" si="245"/>
        <v>0.448296954922069</v>
      </c>
      <c r="AJ357" s="80">
        <f t="shared" si="246"/>
        <v>8.1949155840000003</v>
      </c>
      <c r="AK357" s="80">
        <f t="shared" si="247"/>
        <v>14.78939202107772</v>
      </c>
      <c r="AL357" s="78">
        <f t="shared" ca="1" si="255"/>
        <v>0.96682017363176032</v>
      </c>
      <c r="AM357" s="80">
        <f t="shared" ca="1" si="256"/>
        <v>14.421415660660598</v>
      </c>
      <c r="AN357" s="80">
        <f t="shared" si="257"/>
        <v>8.05317962264151</v>
      </c>
      <c r="AO357" s="80">
        <f t="shared" si="258"/>
        <v>2.6049947410904282</v>
      </c>
      <c r="AP357" s="80">
        <f t="shared" si="259"/>
        <v>3.0312061123483631</v>
      </c>
      <c r="AQ357" s="80">
        <f t="shared" ca="1" si="260"/>
        <v>2.8698745116863913</v>
      </c>
      <c r="AR357" s="80">
        <f t="shared" si="248"/>
        <v>3.0414021929603341</v>
      </c>
      <c r="AS357" s="78">
        <f t="shared" si="249"/>
        <v>0.11504883765243806</v>
      </c>
      <c r="AT357" s="96">
        <f t="shared" ca="1" si="250"/>
        <v>4</v>
      </c>
      <c r="AU357" s="97" t="str">
        <f t="shared" ca="1" si="251"/>
        <v>Silt mxture</v>
      </c>
      <c r="AV357" s="98">
        <f t="shared" si="252"/>
        <v>3</v>
      </c>
      <c r="AW357" s="99" t="str">
        <f t="shared" si="253"/>
        <v>Clay</v>
      </c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</row>
    <row r="358" spans="1:69">
      <c r="A358" s="25">
        <v>6.9</v>
      </c>
      <c r="C358" s="89">
        <f t="shared" si="220"/>
        <v>-22.637520000000002</v>
      </c>
      <c r="D358" s="84">
        <f t="shared" si="221"/>
        <v>22.637520000000002</v>
      </c>
      <c r="E358" s="90">
        <v>0.79859999999999998</v>
      </c>
      <c r="F358" s="91">
        <f t="shared" si="222"/>
        <v>8.3373840000000001</v>
      </c>
      <c r="G358" s="80">
        <f t="shared" si="223"/>
        <v>8.6491223999999995</v>
      </c>
      <c r="H358" s="81">
        <f t="shared" si="261"/>
        <v>8.6921053714285712</v>
      </c>
      <c r="I358" s="14">
        <v>21.8</v>
      </c>
      <c r="J358" s="92">
        <f t="shared" si="224"/>
        <v>0.22759199999999999</v>
      </c>
      <c r="K358" s="14">
        <v>149.30000000000001</v>
      </c>
      <c r="L358" s="78">
        <f t="shared" si="225"/>
        <v>1.558692</v>
      </c>
      <c r="M358" s="81">
        <f t="shared" si="226"/>
        <v>0.70629062399999998</v>
      </c>
      <c r="N358" s="14">
        <f t="shared" si="254"/>
        <v>115</v>
      </c>
      <c r="O358" s="78">
        <f t="shared" si="227"/>
        <v>1.2040535999999993</v>
      </c>
      <c r="P358" s="78">
        <f t="shared" si="228"/>
        <v>0.4977629759999993</v>
      </c>
      <c r="Q358" s="93">
        <f t="shared" si="229"/>
        <v>2.4568727040000002</v>
      </c>
      <c r="R358" s="80">
        <f t="shared" si="230"/>
        <v>4.9358285418158614</v>
      </c>
      <c r="S358" s="80">
        <f t="shared" si="231"/>
        <v>3848.5115779940579</v>
      </c>
      <c r="T358" s="69">
        <f t="shared" si="232"/>
        <v>219.01570943999971</v>
      </c>
      <c r="U358" s="78">
        <f t="shared" si="233"/>
        <v>1.6776497603028733</v>
      </c>
      <c r="V358" s="69">
        <f t="shared" si="234"/>
        <v>104.68534504289929</v>
      </c>
      <c r="W358" s="80">
        <f t="shared" ca="1" si="235"/>
        <v>3.9160107184633488</v>
      </c>
      <c r="X358" s="80">
        <f t="shared" ca="1" si="236"/>
        <v>30.401509372333656</v>
      </c>
      <c r="Y358" s="94">
        <f t="shared" ca="1" si="237"/>
        <v>5.6038144846524233E-8</v>
      </c>
      <c r="Z358" s="80">
        <f t="shared" ca="1" si="238"/>
        <v>14</v>
      </c>
      <c r="AA358" s="80">
        <f t="shared" ca="1" si="239"/>
        <v>104.23096320000001</v>
      </c>
      <c r="AB358" s="80">
        <f t="shared" ca="1" si="240"/>
        <v>16.174827175276626</v>
      </c>
      <c r="AC358" s="80">
        <f t="shared" si="241"/>
        <v>13.897017937892935</v>
      </c>
      <c r="AD358" s="69">
        <f t="shared" si="242"/>
        <v>875.89044705882361</v>
      </c>
      <c r="AE358" s="69">
        <f t="shared" si="262"/>
        <v>880.94726722689086</v>
      </c>
      <c r="AF358" s="69">
        <f t="shared" si="243"/>
        <v>864.91224</v>
      </c>
      <c r="AG358" s="95">
        <f t="shared" si="263"/>
        <v>869.21053714285711</v>
      </c>
      <c r="AH358" s="93">
        <f t="shared" si="244"/>
        <v>22.140169751856263</v>
      </c>
      <c r="AI358" s="81">
        <f t="shared" si="245"/>
        <v>0.45722966747932714</v>
      </c>
      <c r="AJ358" s="80">
        <f t="shared" si="246"/>
        <v>8.3031575039999996</v>
      </c>
      <c r="AK358" s="80">
        <f t="shared" si="247"/>
        <v>14.957056187320791</v>
      </c>
      <c r="AL358" s="78">
        <f t="shared" ca="1" si="255"/>
        <v>0.96627136786882617</v>
      </c>
      <c r="AM358" s="80">
        <f t="shared" ca="1" si="256"/>
        <v>14.580539014236749</v>
      </c>
      <c r="AN358" s="80">
        <f t="shared" si="257"/>
        <v>8.1595494339622636</v>
      </c>
      <c r="AO358" s="80">
        <f t="shared" si="258"/>
        <v>2.6313883591241578</v>
      </c>
      <c r="AP358" s="80">
        <f t="shared" si="259"/>
        <v>3.056949587893667</v>
      </c>
      <c r="AQ358" s="80">
        <f t="shared" ca="1" si="260"/>
        <v>2.8682204257439601</v>
      </c>
      <c r="AR358" s="80">
        <f t="shared" si="248"/>
        <v>3.0389601202637118</v>
      </c>
      <c r="AS358" s="78">
        <f t="shared" si="249"/>
        <v>0.11449207507659297</v>
      </c>
      <c r="AT358" s="96">
        <f t="shared" ca="1" si="250"/>
        <v>4</v>
      </c>
      <c r="AU358" s="97" t="str">
        <f t="shared" ca="1" si="251"/>
        <v>Silt mxture</v>
      </c>
      <c r="AV358" s="98">
        <f t="shared" si="252"/>
        <v>3</v>
      </c>
      <c r="AW358" s="99" t="str">
        <f t="shared" si="253"/>
        <v>Clay</v>
      </c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</row>
    <row r="359" spans="1:69">
      <c r="A359" s="25">
        <v>6.92</v>
      </c>
      <c r="C359" s="89">
        <f t="shared" si="220"/>
        <v>-22.703136000000001</v>
      </c>
      <c r="D359" s="84">
        <f t="shared" si="221"/>
        <v>22.703136000000001</v>
      </c>
      <c r="E359" s="90">
        <v>0.81040000000000001</v>
      </c>
      <c r="F359" s="91">
        <f t="shared" si="222"/>
        <v>8.4605759999999997</v>
      </c>
      <c r="G359" s="80">
        <f t="shared" si="223"/>
        <v>8.7758640000000003</v>
      </c>
      <c r="H359" s="81">
        <f t="shared" si="261"/>
        <v>8.7979669714285702</v>
      </c>
      <c r="I359" s="14">
        <v>21.7</v>
      </c>
      <c r="J359" s="92">
        <f t="shared" si="224"/>
        <v>0.22654799999999997</v>
      </c>
      <c r="K359" s="14">
        <v>151</v>
      </c>
      <c r="L359" s="78">
        <f t="shared" si="225"/>
        <v>1.5764399999999998</v>
      </c>
      <c r="M359" s="81">
        <f t="shared" si="226"/>
        <v>0.70833784320000004</v>
      </c>
      <c r="N359" s="14">
        <f t="shared" si="254"/>
        <v>115</v>
      </c>
      <c r="O359" s="78">
        <f t="shared" si="227"/>
        <v>1.2078265199999991</v>
      </c>
      <c r="P359" s="78">
        <f t="shared" si="228"/>
        <v>0.49948867679999925</v>
      </c>
      <c r="Q359" s="93">
        <f t="shared" si="229"/>
        <v>2.4974523684000003</v>
      </c>
      <c r="R359" s="80">
        <f t="shared" si="230"/>
        <v>5.000017987194548</v>
      </c>
      <c r="S359" s="80">
        <f t="shared" si="231"/>
        <v>3930.1046603290933</v>
      </c>
      <c r="T359" s="69">
        <f t="shared" si="232"/>
        <v>219.77501779199969</v>
      </c>
      <c r="U359" s="78">
        <f t="shared" si="233"/>
        <v>1.6776792408738808</v>
      </c>
      <c r="V359" s="69">
        <f t="shared" si="234"/>
        <v>104.68718463053015</v>
      </c>
      <c r="W359" s="80">
        <f t="shared" ca="1" si="235"/>
        <v>3.9500650990857711</v>
      </c>
      <c r="X359" s="80">
        <f t="shared" ca="1" si="236"/>
        <v>30.451652592508331</v>
      </c>
      <c r="Y359" s="94">
        <f t="shared" ca="1" si="237"/>
        <v>5.9714924971166914E-8</v>
      </c>
      <c r="Z359" s="80">
        <f t="shared" ca="1" si="238"/>
        <v>14</v>
      </c>
      <c r="AA359" s="80">
        <f t="shared" ca="1" si="239"/>
        <v>105.95252472000001</v>
      </c>
      <c r="AB359" s="80">
        <f t="shared" ca="1" si="240"/>
        <v>17.520776485367559</v>
      </c>
      <c r="AC359" s="80">
        <f t="shared" si="241"/>
        <v>13.833238708189468</v>
      </c>
      <c r="AD359" s="69">
        <f t="shared" si="242"/>
        <v>890.35735058823536</v>
      </c>
      <c r="AE359" s="69">
        <f t="shared" si="262"/>
        <v>892.95770016806728</v>
      </c>
      <c r="AF359" s="69">
        <f t="shared" si="243"/>
        <v>877.58639999999991</v>
      </c>
      <c r="AG359" s="95">
        <f t="shared" si="263"/>
        <v>879.79669714285706</v>
      </c>
      <c r="AH359" s="93">
        <f t="shared" si="244"/>
        <v>22.385607741442378</v>
      </c>
      <c r="AI359" s="81">
        <f t="shared" si="245"/>
        <v>0.45355983132869354</v>
      </c>
      <c r="AJ359" s="80">
        <f t="shared" si="246"/>
        <v>8.4248294399999999</v>
      </c>
      <c r="AK359" s="80">
        <f t="shared" si="247"/>
        <v>15.151569658165297</v>
      </c>
      <c r="AL359" s="78">
        <f t="shared" ca="1" si="255"/>
        <v>0.962893797494901</v>
      </c>
      <c r="AM359" s="80">
        <f t="shared" ca="1" si="256"/>
        <v>14.734386369364682</v>
      </c>
      <c r="AN359" s="80">
        <f t="shared" si="257"/>
        <v>8.2791169811320753</v>
      </c>
      <c r="AO359" s="80">
        <f t="shared" si="258"/>
        <v>2.5814894123245296</v>
      </c>
      <c r="AP359" s="80">
        <f t="shared" si="259"/>
        <v>2.9934841178931362</v>
      </c>
      <c r="AQ359" s="80">
        <f t="shared" ca="1" si="260"/>
        <v>2.8591417607700564</v>
      </c>
      <c r="AR359" s="80">
        <f t="shared" si="248"/>
        <v>3.0291560541153664</v>
      </c>
      <c r="AS359" s="78">
        <f t="shared" si="249"/>
        <v>0.11470637653343119</v>
      </c>
      <c r="AT359" s="96">
        <f t="shared" ca="1" si="250"/>
        <v>4</v>
      </c>
      <c r="AU359" s="97" t="str">
        <f t="shared" ca="1" si="251"/>
        <v>Silt mxture</v>
      </c>
      <c r="AV359" s="98">
        <f t="shared" si="252"/>
        <v>3</v>
      </c>
      <c r="AW359" s="99" t="str">
        <f t="shared" si="253"/>
        <v>Clay</v>
      </c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</row>
    <row r="360" spans="1:69">
      <c r="A360" s="25">
        <v>6.94</v>
      </c>
      <c r="C360" s="89">
        <f t="shared" si="220"/>
        <v>-22.768752000000003</v>
      </c>
      <c r="D360" s="84">
        <f t="shared" si="221"/>
        <v>22.768752000000003</v>
      </c>
      <c r="E360" s="90">
        <v>0.81969999999999998</v>
      </c>
      <c r="F360" s="91">
        <f t="shared" si="222"/>
        <v>8.5576679999999996</v>
      </c>
      <c r="G360" s="80">
        <f t="shared" si="223"/>
        <v>8.8744175999999992</v>
      </c>
      <c r="H360" s="81">
        <f t="shared" si="261"/>
        <v>9.012494057142856</v>
      </c>
      <c r="I360" s="14">
        <v>19.899999999999999</v>
      </c>
      <c r="J360" s="92">
        <f t="shared" si="224"/>
        <v>0.20775599999999997</v>
      </c>
      <c r="K360" s="14">
        <v>151.69999999999999</v>
      </c>
      <c r="L360" s="78">
        <f t="shared" si="225"/>
        <v>1.5837479999999999</v>
      </c>
      <c r="M360" s="81">
        <f t="shared" si="226"/>
        <v>0.7103850624000001</v>
      </c>
      <c r="N360" s="14">
        <f t="shared" si="254"/>
        <v>115</v>
      </c>
      <c r="O360" s="78">
        <f t="shared" si="227"/>
        <v>1.2115994399999992</v>
      </c>
      <c r="P360" s="78">
        <f t="shared" si="228"/>
        <v>0.50121437759999932</v>
      </c>
      <c r="Q360" s="93">
        <f t="shared" si="229"/>
        <v>2.5287299928000002</v>
      </c>
      <c r="R360" s="80">
        <f t="shared" si="230"/>
        <v>5.0452064142862358</v>
      </c>
      <c r="S360" s="80">
        <f t="shared" si="231"/>
        <v>4339.2634572456609</v>
      </c>
      <c r="T360" s="69">
        <f t="shared" si="232"/>
        <v>220.53432614399969</v>
      </c>
      <c r="U360" s="78">
        <f t="shared" si="233"/>
        <v>1.6679619412910243</v>
      </c>
      <c r="V360" s="69">
        <f t="shared" si="234"/>
        <v>104.08082513655991</v>
      </c>
      <c r="W360" s="80">
        <f t="shared" ca="1" si="235"/>
        <v>3.9277912977718721</v>
      </c>
      <c r="X360" s="80">
        <f t="shared" ca="1" si="236"/>
        <v>30.460180536803382</v>
      </c>
      <c r="Y360" s="94">
        <f t="shared" ca="1" si="237"/>
        <v>7.1601910495324737E-8</v>
      </c>
      <c r="Z360" s="80">
        <f t="shared" ca="1" si="238"/>
        <v>14</v>
      </c>
      <c r="AA360" s="80">
        <f t="shared" ca="1" si="239"/>
        <v>107.27945424000001</v>
      </c>
      <c r="AB360" s="80">
        <f t="shared" ca="1" si="240"/>
        <v>21.271607669020895</v>
      </c>
      <c r="AC360" s="80">
        <f t="shared" si="241"/>
        <v>13.532155386960977</v>
      </c>
      <c r="AD360" s="69">
        <f t="shared" si="242"/>
        <v>901.50801882352948</v>
      </c>
      <c r="AE360" s="69">
        <f t="shared" si="262"/>
        <v>917.75230789915975</v>
      </c>
      <c r="AF360" s="69">
        <f t="shared" si="243"/>
        <v>887.44175999999993</v>
      </c>
      <c r="AG360" s="95">
        <f t="shared" si="263"/>
        <v>901.24940571428567</v>
      </c>
      <c r="AH360" s="93">
        <f t="shared" si="244"/>
        <v>23.318009628743461</v>
      </c>
      <c r="AI360" s="81">
        <f t="shared" si="245"/>
        <v>0.41450526817449429</v>
      </c>
      <c r="AJ360" s="80">
        <f t="shared" si="246"/>
        <v>8.519440895999999</v>
      </c>
      <c r="AK360" s="80">
        <f t="shared" si="247"/>
        <v>15.288504285715867</v>
      </c>
      <c r="AL360" s="78">
        <f t="shared" ca="1" si="255"/>
        <v>0.95309404877280079</v>
      </c>
      <c r="AM360" s="80">
        <f t="shared" ca="1" si="256"/>
        <v>14.760712504348881</v>
      </c>
      <c r="AN360" s="80">
        <f t="shared" si="257"/>
        <v>8.3720920754716968</v>
      </c>
      <c r="AO360" s="80">
        <f t="shared" si="258"/>
        <v>2.3410663027622229</v>
      </c>
      <c r="AP360" s="80">
        <f t="shared" si="259"/>
        <v>2.7112218463500635</v>
      </c>
      <c r="AQ360" s="80">
        <f t="shared" ca="1" si="260"/>
        <v>2.8332069846460874</v>
      </c>
      <c r="AR360" s="80">
        <f t="shared" si="248"/>
        <v>3.0023808228470967</v>
      </c>
      <c r="AS360" s="78">
        <f t="shared" si="249"/>
        <v>0.11397411753275896</v>
      </c>
      <c r="AT360" s="96">
        <f t="shared" ca="1" si="250"/>
        <v>4</v>
      </c>
      <c r="AU360" s="97" t="str">
        <f t="shared" ca="1" si="251"/>
        <v>Silt mxture</v>
      </c>
      <c r="AV360" s="98">
        <f t="shared" si="252"/>
        <v>3</v>
      </c>
      <c r="AW360" s="99" t="str">
        <f t="shared" si="253"/>
        <v>Clay</v>
      </c>
      <c r="AX360" s="78"/>
      <c r="AY360" s="78"/>
      <c r="AZ360" s="78"/>
      <c r="BA360" s="78"/>
      <c r="BB360" s="78"/>
      <c r="BC360" s="78"/>
      <c r="BD360" s="78"/>
      <c r="BE360" s="78"/>
      <c r="BF360" s="78"/>
      <c r="BG360" s="78"/>
      <c r="BH360" s="78"/>
      <c r="BI360" s="78"/>
      <c r="BJ360" s="78"/>
      <c r="BK360" s="78"/>
      <c r="BL360" s="78"/>
      <c r="BM360" s="78"/>
      <c r="BN360" s="78"/>
      <c r="BO360" s="78"/>
      <c r="BP360" s="78"/>
      <c r="BQ360" s="78"/>
    </row>
    <row r="361" spans="1:69">
      <c r="A361" s="25">
        <v>6.96</v>
      </c>
      <c r="C361" s="89">
        <f t="shared" si="220"/>
        <v>-22.834368000000001</v>
      </c>
      <c r="D361" s="84">
        <f t="shared" si="221"/>
        <v>22.834368000000001</v>
      </c>
      <c r="E361" s="90">
        <v>0.82840000000000003</v>
      </c>
      <c r="F361" s="91">
        <f t="shared" si="222"/>
        <v>8.6484959999999997</v>
      </c>
      <c r="G361" s="80">
        <f t="shared" si="223"/>
        <v>8.9669159999999994</v>
      </c>
      <c r="H361" s="81">
        <f t="shared" si="261"/>
        <v>9.3247097142857154</v>
      </c>
      <c r="I361" s="14">
        <v>19.2</v>
      </c>
      <c r="J361" s="92">
        <f t="shared" si="224"/>
        <v>0.20044799999999999</v>
      </c>
      <c r="K361" s="14">
        <v>152.5</v>
      </c>
      <c r="L361" s="78">
        <f t="shared" si="225"/>
        <v>1.5920999999999998</v>
      </c>
      <c r="M361" s="81">
        <f t="shared" si="226"/>
        <v>0.71243228160000005</v>
      </c>
      <c r="N361" s="14">
        <f t="shared" si="254"/>
        <v>115</v>
      </c>
      <c r="O361" s="78">
        <f t="shared" si="227"/>
        <v>1.215372359999999</v>
      </c>
      <c r="P361" s="78">
        <f t="shared" si="228"/>
        <v>0.50294007839999932</v>
      </c>
      <c r="Q361" s="93">
        <f t="shared" si="229"/>
        <v>2.5580094012000001</v>
      </c>
      <c r="R361" s="80">
        <f t="shared" si="230"/>
        <v>5.0861116682881633</v>
      </c>
      <c r="S361" s="80">
        <f t="shared" si="231"/>
        <v>4549.5405820374135</v>
      </c>
      <c r="T361" s="69">
        <f t="shared" si="232"/>
        <v>221.2936344959997</v>
      </c>
      <c r="U361" s="78">
        <f t="shared" si="233"/>
        <v>1.6641682340212021</v>
      </c>
      <c r="V361" s="69">
        <f t="shared" si="234"/>
        <v>103.844097802923</v>
      </c>
      <c r="W361" s="80">
        <f t="shared" ca="1" si="235"/>
        <v>3.9340774487756196</v>
      </c>
      <c r="X361" s="80">
        <f t="shared" ca="1" si="236"/>
        <v>30.481469712747625</v>
      </c>
      <c r="Y361" s="94">
        <f t="shared" ca="1" si="237"/>
        <v>7.8709485761009041E-8</v>
      </c>
      <c r="Z361" s="80">
        <f t="shared" ca="1" si="238"/>
        <v>14</v>
      </c>
      <c r="AA361" s="80">
        <f t="shared" ca="1" si="239"/>
        <v>108.52161096</v>
      </c>
      <c r="AB361" s="80">
        <f t="shared" ca="1" si="240"/>
        <v>23.653883610326442</v>
      </c>
      <c r="AC361" s="80">
        <f t="shared" si="241"/>
        <v>13.388294716876652</v>
      </c>
      <c r="AD361" s="69">
        <f t="shared" si="242"/>
        <v>911.94631058823541</v>
      </c>
      <c r="AE361" s="69">
        <f t="shared" si="262"/>
        <v>954.03968873949611</v>
      </c>
      <c r="AF361" s="69">
        <f t="shared" si="243"/>
        <v>896.69159999999988</v>
      </c>
      <c r="AG361" s="95">
        <f t="shared" si="263"/>
        <v>932.47097142857126</v>
      </c>
      <c r="AH361" s="93">
        <f t="shared" si="244"/>
        <v>23.782135937387942</v>
      </c>
      <c r="AI361" s="81">
        <f t="shared" si="245"/>
        <v>0.39855244910623183</v>
      </c>
      <c r="AJ361" s="80">
        <f t="shared" si="246"/>
        <v>8.6082393599999989</v>
      </c>
      <c r="AK361" s="80">
        <f t="shared" si="247"/>
        <v>15.412459600873222</v>
      </c>
      <c r="AL361" s="78">
        <f t="shared" ca="1" si="255"/>
        <v>0.94802412113049206</v>
      </c>
      <c r="AM361" s="80">
        <f t="shared" ca="1" si="256"/>
        <v>14.826638580148508</v>
      </c>
      <c r="AN361" s="80">
        <f t="shared" si="257"/>
        <v>8.4593547169811316</v>
      </c>
      <c r="AO361" s="80">
        <f t="shared" si="258"/>
        <v>2.2354173943415998</v>
      </c>
      <c r="AP361" s="80">
        <f t="shared" si="259"/>
        <v>2.5859107464174707</v>
      </c>
      <c r="AQ361" s="80">
        <f t="shared" ca="1" si="260"/>
        <v>2.8196864370780013</v>
      </c>
      <c r="AR361" s="80">
        <f t="shared" si="248"/>
        <v>2.9879793218140773</v>
      </c>
      <c r="AS361" s="78">
        <f t="shared" si="249"/>
        <v>0.11348290859909288</v>
      </c>
      <c r="AT361" s="96">
        <f t="shared" ca="1" si="250"/>
        <v>4</v>
      </c>
      <c r="AU361" s="97" t="str">
        <f t="shared" ca="1" si="251"/>
        <v>Silt mxture</v>
      </c>
      <c r="AV361" s="98">
        <f t="shared" si="252"/>
        <v>3</v>
      </c>
      <c r="AW361" s="99" t="str">
        <f t="shared" si="253"/>
        <v>Clay</v>
      </c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/>
      <c r="BP361" s="78"/>
      <c r="BQ361" s="78"/>
    </row>
    <row r="362" spans="1:69">
      <c r="A362" s="25">
        <v>6.98</v>
      </c>
      <c r="C362" s="89">
        <f t="shared" si="220"/>
        <v>-22.899984000000003</v>
      </c>
      <c r="D362" s="84">
        <f t="shared" si="221"/>
        <v>22.899984000000003</v>
      </c>
      <c r="E362" s="90">
        <v>0.85640000000000005</v>
      </c>
      <c r="F362" s="91">
        <f t="shared" si="222"/>
        <v>8.9408159999999999</v>
      </c>
      <c r="G362" s="80">
        <f t="shared" si="223"/>
        <v>9.2615327999999995</v>
      </c>
      <c r="H362" s="81">
        <f t="shared" si="261"/>
        <v>9.8522279999999984</v>
      </c>
      <c r="I362" s="14">
        <v>17.5</v>
      </c>
      <c r="J362" s="92">
        <f t="shared" si="224"/>
        <v>0.1827</v>
      </c>
      <c r="K362" s="14">
        <v>153.6</v>
      </c>
      <c r="L362" s="78">
        <f t="shared" si="225"/>
        <v>1.6035839999999999</v>
      </c>
      <c r="M362" s="81">
        <f t="shared" si="226"/>
        <v>0.71447950080000011</v>
      </c>
      <c r="N362" s="14">
        <f t="shared" si="254"/>
        <v>115</v>
      </c>
      <c r="O362" s="78">
        <f t="shared" si="227"/>
        <v>1.2191452799999991</v>
      </c>
      <c r="P362" s="78">
        <f t="shared" si="228"/>
        <v>0.50466577919999933</v>
      </c>
      <c r="Q362" s="93">
        <f t="shared" si="229"/>
        <v>2.6539878816</v>
      </c>
      <c r="R362" s="80">
        <f t="shared" si="230"/>
        <v>5.2589020119555663</v>
      </c>
      <c r="S362" s="80">
        <f t="shared" si="231"/>
        <v>5178.7807205640875</v>
      </c>
      <c r="T362" s="69">
        <f t="shared" si="232"/>
        <v>222.0529428479997</v>
      </c>
      <c r="U362" s="78">
        <f t="shared" si="233"/>
        <v>1.6545607545117971</v>
      </c>
      <c r="V362" s="69">
        <f t="shared" si="234"/>
        <v>103.24459108153613</v>
      </c>
      <c r="W362" s="80">
        <f t="shared" ca="1" si="235"/>
        <v>3.9588165872944656</v>
      </c>
      <c r="X362" s="80">
        <f t="shared" ca="1" si="236"/>
        <v>30.587942822493197</v>
      </c>
      <c r="Y362" s="94">
        <f t="shared" ca="1" si="237"/>
        <v>1.0426991385941212E-7</v>
      </c>
      <c r="Z362" s="80">
        <f t="shared" ca="1" si="238"/>
        <v>14</v>
      </c>
      <c r="AA362" s="80">
        <f t="shared" ca="1" si="239"/>
        <v>112.59342528000001</v>
      </c>
      <c r="AB362" s="80">
        <f t="shared" ca="1" si="240"/>
        <v>32.511064860226405</v>
      </c>
      <c r="AC362" s="80">
        <f t="shared" si="241"/>
        <v>12.994474862136311</v>
      </c>
      <c r="AD362" s="69">
        <f t="shared" si="242"/>
        <v>946.16323764705885</v>
      </c>
      <c r="AE362" s="69">
        <f t="shared" si="262"/>
        <v>1015.6567905882356</v>
      </c>
      <c r="AF362" s="69">
        <f t="shared" si="243"/>
        <v>926.15327999999988</v>
      </c>
      <c r="AG362" s="95">
        <f t="shared" si="263"/>
        <v>985.22280000000012</v>
      </c>
      <c r="AH362" s="93">
        <f t="shared" si="244"/>
        <v>25.131317370747141</v>
      </c>
      <c r="AI362" s="81">
        <f t="shared" si="245"/>
        <v>0.36202177268610852</v>
      </c>
      <c r="AJ362" s="80">
        <f t="shared" si="246"/>
        <v>8.8910714879999997</v>
      </c>
      <c r="AK362" s="80">
        <f t="shared" si="247"/>
        <v>15.936066702895655</v>
      </c>
      <c r="AL362" s="78">
        <f t="shared" ca="1" si="255"/>
        <v>0.93279885466113233</v>
      </c>
      <c r="AM362" s="80">
        <f t="shared" ca="1" si="256"/>
        <v>15.160798469802266</v>
      </c>
      <c r="AN362" s="80">
        <f t="shared" si="257"/>
        <v>8.7372950943396219</v>
      </c>
      <c r="AO362" s="80">
        <f t="shared" si="258"/>
        <v>1.9726756244927406</v>
      </c>
      <c r="AP362" s="80">
        <f t="shared" si="259"/>
        <v>2.2717134625216366</v>
      </c>
      <c r="AQ362" s="80">
        <f t="shared" ca="1" si="260"/>
        <v>2.7795114568929837</v>
      </c>
      <c r="AR362" s="80">
        <f t="shared" si="248"/>
        <v>2.9477666062080528</v>
      </c>
      <c r="AS362" s="78">
        <f t="shared" si="249"/>
        <v>0.11055230763115476</v>
      </c>
      <c r="AT362" s="96">
        <f t="shared" ca="1" si="250"/>
        <v>4</v>
      </c>
      <c r="AU362" s="97" t="str">
        <f t="shared" ca="1" si="251"/>
        <v>Silt mxture</v>
      </c>
      <c r="AV362" s="98">
        <f t="shared" si="252"/>
        <v>4</v>
      </c>
      <c r="AW362" s="99" t="str">
        <f t="shared" si="253"/>
        <v>Silt mxture</v>
      </c>
      <c r="AX362" s="78"/>
      <c r="AY362" s="78"/>
      <c r="AZ362" s="78"/>
      <c r="BA362" s="78"/>
      <c r="BB362" s="78"/>
      <c r="BC362" s="78"/>
      <c r="BD362" s="78"/>
      <c r="BE362" s="78"/>
      <c r="BF362" s="78"/>
      <c r="BG362" s="78"/>
      <c r="BH362" s="78"/>
      <c r="BI362" s="78"/>
      <c r="BJ362" s="78"/>
      <c r="BK362" s="78"/>
      <c r="BL362" s="78"/>
      <c r="BM362" s="78"/>
      <c r="BN362" s="78"/>
      <c r="BO362" s="78"/>
      <c r="BP362" s="78"/>
      <c r="BQ362" s="78"/>
    </row>
    <row r="363" spans="1:69">
      <c r="A363" s="25">
        <v>7</v>
      </c>
      <c r="C363" s="89">
        <f t="shared" si="220"/>
        <v>-22.965600000000002</v>
      </c>
      <c r="D363" s="84">
        <f t="shared" si="221"/>
        <v>22.965600000000002</v>
      </c>
      <c r="E363" s="90">
        <v>0.92920000000000003</v>
      </c>
      <c r="F363" s="91">
        <f t="shared" si="222"/>
        <v>9.7008480000000006</v>
      </c>
      <c r="G363" s="80">
        <f t="shared" si="223"/>
        <v>10.0232352</v>
      </c>
      <c r="H363" s="81">
        <f t="shared" si="261"/>
        <v>10.534467085714285</v>
      </c>
      <c r="I363" s="14">
        <v>17.7</v>
      </c>
      <c r="J363" s="92">
        <f t="shared" si="224"/>
        <v>0.18478799999999998</v>
      </c>
      <c r="K363" s="14">
        <v>154.4</v>
      </c>
      <c r="L363" s="78">
        <f t="shared" si="225"/>
        <v>1.611936</v>
      </c>
      <c r="M363" s="81">
        <f t="shared" si="226"/>
        <v>0.71652672000000006</v>
      </c>
      <c r="N363" s="14">
        <f t="shared" si="254"/>
        <v>115</v>
      </c>
      <c r="O363" s="78">
        <f t="shared" si="227"/>
        <v>1.222918199999999</v>
      </c>
      <c r="P363" s="78">
        <f t="shared" si="228"/>
        <v>0.50639147999999934</v>
      </c>
      <c r="Q363" s="93">
        <f t="shared" si="229"/>
        <v>2.9041046100000005</v>
      </c>
      <c r="R363" s="80">
        <f t="shared" si="230"/>
        <v>5.7349002198852244</v>
      </c>
      <c r="S363" s="80">
        <f t="shared" si="231"/>
        <v>5602.8065229598569</v>
      </c>
      <c r="T363" s="69">
        <f t="shared" si="232"/>
        <v>222.81225119999971</v>
      </c>
      <c r="U363" s="78">
        <f t="shared" si="233"/>
        <v>1.6589825179886839</v>
      </c>
      <c r="V363" s="69">
        <f t="shared" si="234"/>
        <v>103.52050912249388</v>
      </c>
      <c r="W363" s="80">
        <f t="shared" ca="1" si="235"/>
        <v>4.1588693124295473</v>
      </c>
      <c r="X363" s="80">
        <f t="shared" ca="1" si="236"/>
        <v>30.941620581793121</v>
      </c>
      <c r="Y363" s="94">
        <f t="shared" ca="1" si="237"/>
        <v>1.437257372488596E-7</v>
      </c>
      <c r="Z363" s="80">
        <f t="shared" ca="1" si="238"/>
        <v>14</v>
      </c>
      <c r="AA363" s="80">
        <f t="shared" ca="1" si="239"/>
        <v>123.20443800000002</v>
      </c>
      <c r="AB363" s="80">
        <f t="shared" ca="1" si="240"/>
        <v>49.036565586133158</v>
      </c>
      <c r="AC363" s="80">
        <f t="shared" si="241"/>
        <v>12.755228140815825</v>
      </c>
      <c r="AD363" s="69">
        <f t="shared" si="242"/>
        <v>1035.331411764706</v>
      </c>
      <c r="AE363" s="69">
        <f t="shared" si="262"/>
        <v>1095.4763394957986</v>
      </c>
      <c r="AF363" s="69">
        <f t="shared" si="243"/>
        <v>1002.3235200000001</v>
      </c>
      <c r="AG363" s="95">
        <f t="shared" si="263"/>
        <v>1053.4467085714286</v>
      </c>
      <c r="AH363" s="93">
        <f t="shared" si="244"/>
        <v>26.45490885902376</v>
      </c>
      <c r="AI363" s="81">
        <f t="shared" si="245"/>
        <v>0.36491135277394521</v>
      </c>
      <c r="AJ363" s="80">
        <f t="shared" si="246"/>
        <v>9.6223057920000006</v>
      </c>
      <c r="AK363" s="80">
        <f t="shared" si="247"/>
        <v>17.37848551480371</v>
      </c>
      <c r="AL363" s="78">
        <f t="shared" ca="1" si="255"/>
        <v>0.91541246714041113</v>
      </c>
      <c r="AM363" s="80">
        <f t="shared" ca="1" si="256"/>
        <v>16.325804755117755</v>
      </c>
      <c r="AN363" s="80">
        <f t="shared" si="257"/>
        <v>9.4558822641509437</v>
      </c>
      <c r="AO363" s="80">
        <f t="shared" si="258"/>
        <v>1.8435963669694189</v>
      </c>
      <c r="AP363" s="80">
        <f t="shared" si="259"/>
        <v>2.0997879962733155</v>
      </c>
      <c r="AQ363" s="80">
        <f t="shared" ca="1" si="260"/>
        <v>2.7336642429773588</v>
      </c>
      <c r="AR363" s="80">
        <f t="shared" si="248"/>
        <v>2.9032266931215043</v>
      </c>
      <c r="AS363" s="78">
        <f t="shared" si="249"/>
        <v>0.10174738932699809</v>
      </c>
      <c r="AT363" s="96">
        <f t="shared" ca="1" si="250"/>
        <v>4</v>
      </c>
      <c r="AU363" s="97" t="str">
        <f t="shared" ca="1" si="251"/>
        <v>Silt mxture</v>
      </c>
      <c r="AV363" s="98">
        <f t="shared" si="252"/>
        <v>4</v>
      </c>
      <c r="AW363" s="99" t="str">
        <f t="shared" si="253"/>
        <v>Silt mxture</v>
      </c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/>
      <c r="BP363" s="78"/>
      <c r="BQ363" s="78"/>
    </row>
    <row r="364" spans="1:69">
      <c r="A364" s="25">
        <v>7.02</v>
      </c>
      <c r="C364" s="89">
        <f t="shared" si="220"/>
        <v>-23.031216000000001</v>
      </c>
      <c r="D364" s="84">
        <f t="shared" si="221"/>
        <v>23.031216000000001</v>
      </c>
      <c r="E364" s="90">
        <v>0.99570000000000003</v>
      </c>
      <c r="F364" s="91">
        <f t="shared" si="222"/>
        <v>10.395108</v>
      </c>
      <c r="G364" s="80">
        <f t="shared" si="223"/>
        <v>10.721880000000001</v>
      </c>
      <c r="H364" s="81">
        <f t="shared" si="261"/>
        <v>11.269860685714283</v>
      </c>
      <c r="I364" s="14">
        <v>16.899999999999999</v>
      </c>
      <c r="J364" s="92">
        <f t="shared" si="224"/>
        <v>0.17643599999999998</v>
      </c>
      <c r="K364" s="14">
        <v>156.5</v>
      </c>
      <c r="L364" s="78">
        <f t="shared" si="225"/>
        <v>1.6338599999999999</v>
      </c>
      <c r="M364" s="81">
        <f t="shared" si="226"/>
        <v>0.71857393920000001</v>
      </c>
      <c r="N364" s="14">
        <f t="shared" si="254"/>
        <v>115</v>
      </c>
      <c r="O364" s="78">
        <f t="shared" si="227"/>
        <v>1.2266911199999988</v>
      </c>
      <c r="P364" s="78">
        <f t="shared" si="228"/>
        <v>0.50811718079999935</v>
      </c>
      <c r="Q364" s="93">
        <f t="shared" si="229"/>
        <v>3.133412330400001</v>
      </c>
      <c r="R364" s="80">
        <f t="shared" si="230"/>
        <v>6.1667120278567147</v>
      </c>
      <c r="S364" s="80">
        <f t="shared" si="231"/>
        <v>6331.3668679061111</v>
      </c>
      <c r="T364" s="69">
        <f t="shared" si="232"/>
        <v>223.57155955199974</v>
      </c>
      <c r="U364" s="78">
        <f t="shared" si="233"/>
        <v>1.6561928181939771</v>
      </c>
      <c r="V364" s="69">
        <f t="shared" si="234"/>
        <v>103.34643185530417</v>
      </c>
      <c r="W364" s="80">
        <f t="shared" ca="1" si="235"/>
        <v>4.3044432578261942</v>
      </c>
      <c r="X364" s="80">
        <f t="shared" ca="1" si="236"/>
        <v>31.222046284781189</v>
      </c>
      <c r="Y364" s="94">
        <f t="shared" ca="1" si="237"/>
        <v>2.0515621651364192E-7</v>
      </c>
      <c r="Z364" s="80">
        <f t="shared" ca="1" si="238"/>
        <v>14</v>
      </c>
      <c r="AA364" s="80">
        <f t="shared" ca="1" si="239"/>
        <v>132.93264432000004</v>
      </c>
      <c r="AB364" s="80">
        <f t="shared" ca="1" si="240"/>
        <v>75.522346227262759</v>
      </c>
      <c r="AC364" s="80">
        <f t="shared" si="241"/>
        <v>12.38358516540066</v>
      </c>
      <c r="AD364" s="69">
        <f t="shared" si="242"/>
        <v>1117.0810447058825</v>
      </c>
      <c r="AE364" s="69">
        <f t="shared" si="262"/>
        <v>1181.5493606722689</v>
      </c>
      <c r="AF364" s="69">
        <f t="shared" si="243"/>
        <v>1072.1880000000001</v>
      </c>
      <c r="AG364" s="95">
        <f t="shared" si="263"/>
        <v>1126.9860685714286</v>
      </c>
      <c r="AH364" s="93">
        <f t="shared" si="244"/>
        <v>28.200966335065957</v>
      </c>
      <c r="AI364" s="81">
        <f t="shared" si="245"/>
        <v>0.34723486366316586</v>
      </c>
      <c r="AJ364" s="80">
        <f t="shared" si="246"/>
        <v>10.2930048</v>
      </c>
      <c r="AK364" s="80">
        <f t="shared" si="247"/>
        <v>18.687006145020348</v>
      </c>
      <c r="AL364" s="78">
        <f t="shared" ca="1" si="255"/>
        <v>0.8961242622412231</v>
      </c>
      <c r="AM364" s="80">
        <f t="shared" ca="1" si="256"/>
        <v>17.312821209644195</v>
      </c>
      <c r="AN364" s="80">
        <f t="shared" si="257"/>
        <v>10.114981132075473</v>
      </c>
      <c r="AO364" s="80">
        <f t="shared" si="258"/>
        <v>1.6455696202531642</v>
      </c>
      <c r="AP364" s="80">
        <f t="shared" si="259"/>
        <v>1.8581620885039198</v>
      </c>
      <c r="AQ364" s="80">
        <f t="shared" ca="1" si="260"/>
        <v>2.6828253823990909</v>
      </c>
      <c r="AR364" s="80">
        <f t="shared" si="248"/>
        <v>2.8529636473807183</v>
      </c>
      <c r="AS364" s="78">
        <f t="shared" si="249"/>
        <v>9.6394718669356227E-2</v>
      </c>
      <c r="AT364" s="96">
        <f t="shared" ca="1" si="250"/>
        <v>4</v>
      </c>
      <c r="AU364" s="97" t="str">
        <f t="shared" ca="1" si="251"/>
        <v>Silt mxture</v>
      </c>
      <c r="AV364" s="98">
        <f t="shared" si="252"/>
        <v>4</v>
      </c>
      <c r="AW364" s="99" t="str">
        <f t="shared" si="253"/>
        <v>Silt mxture</v>
      </c>
      <c r="AX364" s="78"/>
      <c r="AY364" s="78"/>
      <c r="AZ364" s="78"/>
      <c r="BA364" s="78"/>
      <c r="BB364" s="78"/>
      <c r="BC364" s="78"/>
      <c r="BD364" s="78"/>
      <c r="BE364" s="78"/>
      <c r="BF364" s="78"/>
      <c r="BG364" s="78"/>
      <c r="BH364" s="78"/>
      <c r="BI364" s="78"/>
      <c r="BJ364" s="78"/>
      <c r="BK364" s="78"/>
      <c r="BL364" s="78"/>
      <c r="BM364" s="78"/>
      <c r="BN364" s="78"/>
      <c r="BO364" s="78"/>
      <c r="BP364" s="78"/>
      <c r="BQ364" s="78"/>
    </row>
    <row r="365" spans="1:69">
      <c r="A365" s="25">
        <v>7.04</v>
      </c>
      <c r="C365" s="89">
        <f t="shared" si="220"/>
        <v>-23.096832000000003</v>
      </c>
      <c r="D365" s="84">
        <f t="shared" si="221"/>
        <v>23.096832000000003</v>
      </c>
      <c r="E365" s="90">
        <v>1.1506000000000001</v>
      </c>
      <c r="F365" s="91">
        <f t="shared" si="222"/>
        <v>12.012264</v>
      </c>
      <c r="G365" s="80">
        <f t="shared" si="223"/>
        <v>12.3417504</v>
      </c>
      <c r="H365" s="81">
        <f t="shared" si="261"/>
        <v>12.140556685714285</v>
      </c>
      <c r="I365" s="14">
        <v>17.2</v>
      </c>
      <c r="J365" s="92">
        <f t="shared" si="224"/>
        <v>0.17956799999999998</v>
      </c>
      <c r="K365" s="14">
        <v>157.80000000000001</v>
      </c>
      <c r="L365" s="78">
        <f t="shared" si="225"/>
        <v>1.647432</v>
      </c>
      <c r="M365" s="81">
        <f t="shared" si="226"/>
        <v>0.72062115840000007</v>
      </c>
      <c r="N365" s="14">
        <f t="shared" si="254"/>
        <v>115</v>
      </c>
      <c r="O365" s="78">
        <f t="shared" si="227"/>
        <v>1.2304640399999989</v>
      </c>
      <c r="P365" s="78">
        <f t="shared" si="228"/>
        <v>0.50984288159999935</v>
      </c>
      <c r="Q365" s="93">
        <f t="shared" si="229"/>
        <v>3.6667244988000007</v>
      </c>
      <c r="R365" s="80">
        <f t="shared" si="230"/>
        <v>7.191871517933154</v>
      </c>
      <c r="S365" s="80">
        <f t="shared" si="231"/>
        <v>7279.7500668270541</v>
      </c>
      <c r="T365" s="69">
        <f t="shared" si="232"/>
        <v>224.33086790399972</v>
      </c>
      <c r="U365" s="78">
        <f t="shared" si="233"/>
        <v>1.6637556121178156</v>
      </c>
      <c r="V365" s="69">
        <f t="shared" si="234"/>
        <v>103.8183501961517</v>
      </c>
      <c r="W365" s="80">
        <f t="shared" ca="1" si="235"/>
        <v>4.7008184333634446</v>
      </c>
      <c r="X365" s="80">
        <f t="shared" ca="1" si="236"/>
        <v>31.850627138388475</v>
      </c>
      <c r="Y365" s="94">
        <f t="shared" ca="1" si="237"/>
        <v>3.6196450594124337E-7</v>
      </c>
      <c r="Z365" s="80">
        <f t="shared" ca="1" si="238"/>
        <v>14</v>
      </c>
      <c r="AA365" s="80">
        <f t="shared" ca="1" si="239"/>
        <v>155.55800904</v>
      </c>
      <c r="AB365" s="80">
        <f t="shared" ca="1" si="240"/>
        <v>155.92563107270882</v>
      </c>
      <c r="AC365" s="80">
        <f t="shared" si="241"/>
        <v>11.959252236405947</v>
      </c>
      <c r="AD365" s="69">
        <f t="shared" si="242"/>
        <v>1307.2101600000003</v>
      </c>
      <c r="AE365" s="69">
        <f t="shared" si="262"/>
        <v>1283.5403112605043</v>
      </c>
      <c r="AF365" s="69">
        <f t="shared" si="243"/>
        <v>1234.1750400000001</v>
      </c>
      <c r="AG365" s="95">
        <f t="shared" si="263"/>
        <v>1214.0556685714287</v>
      </c>
      <c r="AH365" s="93">
        <f t="shared" si="244"/>
        <v>31.102982277913092</v>
      </c>
      <c r="AI365" s="81">
        <f t="shared" si="245"/>
        <v>0.35220262257359758</v>
      </c>
      <c r="AJ365" s="80">
        <f t="shared" si="246"/>
        <v>11.848080383999999</v>
      </c>
      <c r="AK365" s="80">
        <f t="shared" si="247"/>
        <v>21.793550054342891</v>
      </c>
      <c r="AL365" s="78">
        <f t="shared" ca="1" si="255"/>
        <v>0.86530188786325812</v>
      </c>
      <c r="AM365" s="80">
        <f t="shared" ca="1" si="256"/>
        <v>19.747474333740112</v>
      </c>
      <c r="AN365" s="80">
        <f t="shared" si="257"/>
        <v>11.64316075471698</v>
      </c>
      <c r="AO365" s="80">
        <f t="shared" si="258"/>
        <v>1.4549637950869592</v>
      </c>
      <c r="AP365" s="80">
        <f t="shared" si="259"/>
        <v>1.6160865104371223</v>
      </c>
      <c r="AQ365" s="80">
        <f t="shared" ca="1" si="260"/>
        <v>2.6017131111153704</v>
      </c>
      <c r="AR365" s="80">
        <f t="shared" si="248"/>
        <v>2.7732932261139589</v>
      </c>
      <c r="AS365" s="78">
        <f t="shared" si="249"/>
        <v>8.3411660141931562E-2</v>
      </c>
      <c r="AT365" s="96">
        <f t="shared" ca="1" si="250"/>
        <v>4</v>
      </c>
      <c r="AU365" s="97" t="str">
        <f t="shared" ca="1" si="251"/>
        <v>Silt mxture</v>
      </c>
      <c r="AV365" s="98">
        <f t="shared" si="252"/>
        <v>4</v>
      </c>
      <c r="AW365" s="99" t="str">
        <f t="shared" si="253"/>
        <v>Silt mxture</v>
      </c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</row>
    <row r="366" spans="1:69">
      <c r="A366" s="25">
        <v>7.06</v>
      </c>
      <c r="C366" s="89">
        <f t="shared" si="220"/>
        <v>-23.162448000000001</v>
      </c>
      <c r="D366" s="84">
        <f t="shared" si="221"/>
        <v>23.162448000000001</v>
      </c>
      <c r="E366" s="90">
        <v>1.2663</v>
      </c>
      <c r="F366" s="91">
        <f t="shared" si="222"/>
        <v>13.220172</v>
      </c>
      <c r="G366" s="80">
        <f t="shared" si="223"/>
        <v>13.5515376</v>
      </c>
      <c r="H366" s="81">
        <f t="shared" si="261"/>
        <v>13.028970857142856</v>
      </c>
      <c r="I366" s="14">
        <v>18.2</v>
      </c>
      <c r="J366" s="92">
        <f t="shared" si="224"/>
        <v>0.19000799999999998</v>
      </c>
      <c r="K366" s="14">
        <v>158.69999999999999</v>
      </c>
      <c r="L366" s="78">
        <f t="shared" si="225"/>
        <v>1.6568279999999997</v>
      </c>
      <c r="M366" s="81">
        <f t="shared" si="226"/>
        <v>0.72266837760000002</v>
      </c>
      <c r="N366" s="14">
        <f t="shared" si="254"/>
        <v>115</v>
      </c>
      <c r="O366" s="78">
        <f t="shared" si="227"/>
        <v>1.2342369599999987</v>
      </c>
      <c r="P366" s="78">
        <f t="shared" si="228"/>
        <v>0.51156858239999936</v>
      </c>
      <c r="Q366" s="93">
        <f t="shared" si="229"/>
        <v>4.0647092112000003</v>
      </c>
      <c r="R366" s="80">
        <f t="shared" si="230"/>
        <v>7.9455802233409507</v>
      </c>
      <c r="S366" s="80">
        <f t="shared" si="231"/>
        <v>7626.4904264092911</v>
      </c>
      <c r="T366" s="69">
        <f t="shared" si="232"/>
        <v>225.09017625599972</v>
      </c>
      <c r="U366" s="78">
        <f t="shared" si="233"/>
        <v>1.6740372695984744</v>
      </c>
      <c r="V366" s="69">
        <f t="shared" si="234"/>
        <v>104.45992562294481</v>
      </c>
      <c r="W366" s="80">
        <f t="shared" ca="1" si="235"/>
        <v>5.0192736260833852</v>
      </c>
      <c r="X366" s="80">
        <f t="shared" ca="1" si="236"/>
        <v>32.272038294824441</v>
      </c>
      <c r="Y366" s="94">
        <f t="shared" ca="1" si="237"/>
        <v>4.8946764184776877E-7</v>
      </c>
      <c r="Z366" s="80">
        <f t="shared" ca="1" si="238"/>
        <v>14</v>
      </c>
      <c r="AA366" s="80">
        <f t="shared" ca="1" si="239"/>
        <v>172.44220896000002</v>
      </c>
      <c r="AB366" s="80">
        <f t="shared" ca="1" si="240"/>
        <v>233.73659457601309</v>
      </c>
      <c r="AC366" s="80">
        <f t="shared" si="241"/>
        <v>11.81779441403371</v>
      </c>
      <c r="AD366" s="69">
        <f t="shared" si="242"/>
        <v>1449.0941929411765</v>
      </c>
      <c r="AE366" s="69">
        <f t="shared" si="262"/>
        <v>1387.6157526050422</v>
      </c>
      <c r="AF366" s="69">
        <f t="shared" si="243"/>
        <v>1355.1537599999999</v>
      </c>
      <c r="AG366" s="95">
        <f t="shared" si="263"/>
        <v>1302.8970857142856</v>
      </c>
      <c r="AH366" s="93">
        <f t="shared" si="244"/>
        <v>32.722090275900221</v>
      </c>
      <c r="AI366" s="81">
        <f t="shared" si="245"/>
        <v>0.37142234010655345</v>
      </c>
      <c r="AJ366" s="80">
        <f t="shared" si="246"/>
        <v>13.009476095999998</v>
      </c>
      <c r="AK366" s="80">
        <f t="shared" si="247"/>
        <v>24.077515828305909</v>
      </c>
      <c r="AL366" s="78">
        <f t="shared" ca="1" si="255"/>
        <v>0.84895792760376243</v>
      </c>
      <c r="AM366" s="80">
        <f t="shared" ca="1" si="256"/>
        <v>21.568585440858609</v>
      </c>
      <c r="AN366" s="80">
        <f t="shared" si="257"/>
        <v>12.784469433962263</v>
      </c>
      <c r="AO366" s="80">
        <f t="shared" si="258"/>
        <v>1.4021139564266123</v>
      </c>
      <c r="AP366" s="80">
        <f t="shared" si="259"/>
        <v>1.5426107192914955</v>
      </c>
      <c r="AQ366" s="80">
        <f t="shared" ca="1" si="260"/>
        <v>2.5586019267567681</v>
      </c>
      <c r="AR366" s="80">
        <f t="shared" si="248"/>
        <v>2.7300852074227646</v>
      </c>
      <c r="AS366" s="78">
        <f t="shared" si="249"/>
        <v>7.5841261791268544E-2</v>
      </c>
      <c r="AT366" s="96">
        <f t="shared" ca="1" si="250"/>
        <v>5</v>
      </c>
      <c r="AU366" s="97" t="str">
        <f t="shared" ca="1" si="251"/>
        <v>Sand mixture</v>
      </c>
      <c r="AV366" s="98">
        <f t="shared" si="252"/>
        <v>4</v>
      </c>
      <c r="AW366" s="99" t="str">
        <f t="shared" si="253"/>
        <v>Silt mxture</v>
      </c>
      <c r="AX366" s="78"/>
      <c r="AY366" s="78"/>
      <c r="AZ366" s="78"/>
      <c r="BA366" s="78"/>
      <c r="BB366" s="78"/>
      <c r="BC366" s="78"/>
      <c r="BD366" s="78"/>
      <c r="BE366" s="78"/>
      <c r="BF366" s="78"/>
      <c r="BG366" s="78"/>
      <c r="BH366" s="78"/>
      <c r="BI366" s="78"/>
      <c r="BJ366" s="78"/>
      <c r="BK366" s="78"/>
      <c r="BL366" s="78"/>
      <c r="BM366" s="78"/>
      <c r="BN366" s="78"/>
      <c r="BO366" s="78"/>
      <c r="BP366" s="78"/>
      <c r="BQ366" s="78"/>
    </row>
    <row r="367" spans="1:69">
      <c r="A367" s="25">
        <v>7.08</v>
      </c>
      <c r="C367" s="89">
        <f t="shared" si="220"/>
        <v>-23.228064</v>
      </c>
      <c r="D367" s="84">
        <f t="shared" si="221"/>
        <v>23.228064</v>
      </c>
      <c r="E367" s="90">
        <v>1.3110999999999999</v>
      </c>
      <c r="F367" s="91">
        <f t="shared" si="222"/>
        <v>13.687883999999999</v>
      </c>
      <c r="G367" s="80">
        <f t="shared" si="223"/>
        <v>14.022172799999998</v>
      </c>
      <c r="H367" s="81">
        <f t="shared" si="261"/>
        <v>13.866169371428569</v>
      </c>
      <c r="I367" s="14">
        <v>19.8</v>
      </c>
      <c r="J367" s="92">
        <f t="shared" si="224"/>
        <v>0.20671200000000001</v>
      </c>
      <c r="K367" s="14">
        <v>160.1</v>
      </c>
      <c r="L367" s="78">
        <f t="shared" si="225"/>
        <v>1.6714439999999999</v>
      </c>
      <c r="M367" s="81">
        <f t="shared" si="226"/>
        <v>0.72471559679999997</v>
      </c>
      <c r="N367" s="14">
        <f t="shared" si="254"/>
        <v>115</v>
      </c>
      <c r="O367" s="78">
        <f t="shared" si="227"/>
        <v>1.2380098799999986</v>
      </c>
      <c r="P367" s="78">
        <f t="shared" si="228"/>
        <v>0.51329428319999937</v>
      </c>
      <c r="Q367" s="93">
        <f t="shared" si="229"/>
        <v>4.2187737635999998</v>
      </c>
      <c r="R367" s="80">
        <f t="shared" si="230"/>
        <v>8.2190156829707028</v>
      </c>
      <c r="S367" s="80">
        <f t="shared" si="231"/>
        <v>7275.9160912710604</v>
      </c>
      <c r="T367" s="69">
        <f t="shared" si="232"/>
        <v>225.84948460799973</v>
      </c>
      <c r="U367" s="78">
        <f t="shared" si="233"/>
        <v>1.6852520028442404</v>
      </c>
      <c r="V367" s="69">
        <f t="shared" si="234"/>
        <v>105.15972497748059</v>
      </c>
      <c r="W367" s="80">
        <f t="shared" ca="1" si="235"/>
        <v>5.1902188797374054</v>
      </c>
      <c r="X367" s="80">
        <f t="shared" ca="1" si="236"/>
        <v>32.435065371114902</v>
      </c>
      <c r="Y367" s="94">
        <f t="shared" ca="1" si="237"/>
        <v>4.9290879480108004E-7</v>
      </c>
      <c r="Z367" s="80">
        <f t="shared" ca="1" si="238"/>
        <v>14</v>
      </c>
      <c r="AA367" s="80">
        <f t="shared" ca="1" si="239"/>
        <v>178.97828088</v>
      </c>
      <c r="AB367" s="80">
        <f t="shared" ca="1" si="240"/>
        <v>244.30145185143689</v>
      </c>
      <c r="AC367" s="80">
        <f t="shared" si="241"/>
        <v>11.960853746242321</v>
      </c>
      <c r="AD367" s="69">
        <f t="shared" si="242"/>
        <v>1504.0191670588235</v>
      </c>
      <c r="AE367" s="69">
        <f t="shared" si="262"/>
        <v>1485.6658225210085</v>
      </c>
      <c r="AF367" s="69">
        <f t="shared" si="243"/>
        <v>1402.2172799999998</v>
      </c>
      <c r="AG367" s="95">
        <f t="shared" si="263"/>
        <v>1386.6169371428571</v>
      </c>
      <c r="AH367" s="93">
        <f t="shared" si="244"/>
        <v>32.539923665080948</v>
      </c>
      <c r="AI367" s="81">
        <f t="shared" si="245"/>
        <v>0.40271634959833946</v>
      </c>
      <c r="AJ367" s="80">
        <f t="shared" si="246"/>
        <v>13.461285887999997</v>
      </c>
      <c r="AK367" s="80">
        <f t="shared" si="247"/>
        <v>24.90610813021425</v>
      </c>
      <c r="AL367" s="78">
        <f t="shared" ca="1" si="255"/>
        <v>0.84865800513357503</v>
      </c>
      <c r="AM367" s="80">
        <f t="shared" ca="1" si="256"/>
        <v>22.317333658830126</v>
      </c>
      <c r="AN367" s="80">
        <f t="shared" si="257"/>
        <v>13.228464905660374</v>
      </c>
      <c r="AO367" s="80">
        <f t="shared" si="258"/>
        <v>1.4741795223062721</v>
      </c>
      <c r="AP367" s="80">
        <f t="shared" si="259"/>
        <v>1.6169380920248788</v>
      </c>
      <c r="AQ367" s="80">
        <f t="shared" ca="1" si="260"/>
        <v>2.5576010778031733</v>
      </c>
      <c r="AR367" s="80">
        <f t="shared" si="248"/>
        <v>2.7282741811183455</v>
      </c>
      <c r="AS367" s="78">
        <f t="shared" si="249"/>
        <v>7.4054782399472108E-2</v>
      </c>
      <c r="AT367" s="96">
        <f t="shared" ca="1" si="250"/>
        <v>5</v>
      </c>
      <c r="AU367" s="97" t="str">
        <f t="shared" ca="1" si="251"/>
        <v>Sand mixture</v>
      </c>
      <c r="AV367" s="98">
        <f t="shared" si="252"/>
        <v>4</v>
      </c>
      <c r="AW367" s="99" t="str">
        <f t="shared" si="253"/>
        <v>Silt mxture</v>
      </c>
      <c r="AX367" s="78"/>
      <c r="AY367" s="78"/>
      <c r="AZ367" s="78"/>
      <c r="BA367" s="78"/>
      <c r="BB367" s="78"/>
      <c r="BC367" s="78"/>
      <c r="BD367" s="78"/>
      <c r="BE367" s="78"/>
      <c r="BF367" s="78"/>
      <c r="BG367" s="78"/>
      <c r="BH367" s="78"/>
      <c r="BI367" s="78"/>
      <c r="BJ367" s="78"/>
      <c r="BK367" s="78"/>
      <c r="BL367" s="78"/>
      <c r="BM367" s="78"/>
      <c r="BN367" s="78"/>
      <c r="BO367" s="78"/>
      <c r="BP367" s="78"/>
      <c r="BQ367" s="78"/>
    </row>
    <row r="368" spans="1:69">
      <c r="A368" s="25">
        <v>7.1</v>
      </c>
      <c r="C368" s="89">
        <f t="shared" si="220"/>
        <v>-23.293679999999998</v>
      </c>
      <c r="D368" s="84">
        <f t="shared" si="221"/>
        <v>23.293679999999998</v>
      </c>
      <c r="E368" s="90">
        <v>1.4106000000000001</v>
      </c>
      <c r="F368" s="91">
        <f t="shared" si="222"/>
        <v>14.726664</v>
      </c>
      <c r="G368" s="80">
        <f t="shared" si="223"/>
        <v>15.061788</v>
      </c>
      <c r="H368" s="81">
        <f t="shared" si="261"/>
        <v>14.562785828571426</v>
      </c>
      <c r="I368" s="14">
        <v>20.7</v>
      </c>
      <c r="J368" s="92">
        <f t="shared" si="224"/>
        <v>0.21610799999999999</v>
      </c>
      <c r="K368" s="14">
        <v>160.5</v>
      </c>
      <c r="L368" s="78">
        <f t="shared" si="225"/>
        <v>1.6756199999999999</v>
      </c>
      <c r="M368" s="81">
        <f t="shared" si="226"/>
        <v>0.72676281599999992</v>
      </c>
      <c r="N368" s="14">
        <f t="shared" si="254"/>
        <v>115</v>
      </c>
      <c r="O368" s="78">
        <f t="shared" si="227"/>
        <v>1.2417827999999984</v>
      </c>
      <c r="P368" s="78">
        <f t="shared" si="228"/>
        <v>0.51501998399999938</v>
      </c>
      <c r="Q368" s="93">
        <f t="shared" si="229"/>
        <v>4.5606017160000007</v>
      </c>
      <c r="R368" s="80">
        <f t="shared" si="230"/>
        <v>8.855193696716837</v>
      </c>
      <c r="S368" s="80">
        <f t="shared" si="231"/>
        <v>7523.4742106071162</v>
      </c>
      <c r="T368" s="69">
        <f t="shared" si="232"/>
        <v>226.60879295999973</v>
      </c>
      <c r="U368" s="78">
        <f t="shared" si="233"/>
        <v>1.6932599041593104</v>
      </c>
      <c r="V368" s="69">
        <f t="shared" si="234"/>
        <v>105.65941801954096</v>
      </c>
      <c r="W368" s="80">
        <f t="shared" ca="1" si="235"/>
        <v>5.4604899879219948</v>
      </c>
      <c r="X368" s="80">
        <f t="shared" ca="1" si="236"/>
        <v>32.751887786518786</v>
      </c>
      <c r="Y368" s="94">
        <f t="shared" ca="1" si="237"/>
        <v>6.1667450731955876E-7</v>
      </c>
      <c r="Z368" s="80">
        <f t="shared" ca="1" si="238"/>
        <v>14</v>
      </c>
      <c r="AA368" s="80">
        <f t="shared" ca="1" si="239"/>
        <v>193.48007280000002</v>
      </c>
      <c r="AB368" s="80">
        <f t="shared" ca="1" si="240"/>
        <v>330.40863296333276</v>
      </c>
      <c r="AC368" s="80">
        <f t="shared" si="241"/>
        <v>11.859138463722498</v>
      </c>
      <c r="AD368" s="69">
        <f t="shared" si="242"/>
        <v>1625.8829647058826</v>
      </c>
      <c r="AE368" s="69">
        <f t="shared" si="262"/>
        <v>1567.1768268907565</v>
      </c>
      <c r="AF368" s="69">
        <f t="shared" si="243"/>
        <v>1506.1788000000001</v>
      </c>
      <c r="AG368" s="95">
        <f t="shared" si="263"/>
        <v>1456.2785828571427</v>
      </c>
      <c r="AH368" s="93">
        <f t="shared" si="244"/>
        <v>33.804654696204949</v>
      </c>
      <c r="AI368" s="81">
        <f t="shared" si="245"/>
        <v>0.41961090193346801</v>
      </c>
      <c r="AJ368" s="80">
        <f t="shared" si="246"/>
        <v>14.45931648</v>
      </c>
      <c r="AK368" s="80">
        <f t="shared" si="247"/>
        <v>26.83392029308132</v>
      </c>
      <c r="AL368" s="78">
        <f t="shared" ca="1" si="255"/>
        <v>0.83654622447243532</v>
      </c>
      <c r="AM368" s="80">
        <f t="shared" ca="1" si="256"/>
        <v>23.847581639990384</v>
      </c>
      <c r="AN368" s="80">
        <f t="shared" si="257"/>
        <v>14.20923396226415</v>
      </c>
      <c r="AO368" s="80">
        <f t="shared" si="258"/>
        <v>1.4348097317529631</v>
      </c>
      <c r="AP368" s="80">
        <f t="shared" si="259"/>
        <v>1.5637331308674181</v>
      </c>
      <c r="AQ368" s="80">
        <f t="shared" ca="1" si="260"/>
        <v>2.5255979763798884</v>
      </c>
      <c r="AR368" s="80">
        <f t="shared" si="248"/>
        <v>2.6955595530336582</v>
      </c>
      <c r="AS368" s="78">
        <f t="shared" si="249"/>
        <v>6.8658236394874866E-2</v>
      </c>
      <c r="AT368" s="96">
        <f t="shared" ca="1" si="250"/>
        <v>5</v>
      </c>
      <c r="AU368" s="97" t="str">
        <f t="shared" ca="1" si="251"/>
        <v>Sand mixture</v>
      </c>
      <c r="AV368" s="98">
        <f t="shared" si="252"/>
        <v>4</v>
      </c>
      <c r="AW368" s="99" t="str">
        <f t="shared" si="253"/>
        <v>Silt mxture</v>
      </c>
      <c r="AX368" s="78"/>
      <c r="AY368" s="78"/>
      <c r="AZ368" s="78"/>
      <c r="BA368" s="78"/>
      <c r="BB368" s="78"/>
      <c r="BC368" s="78"/>
      <c r="BD368" s="78"/>
      <c r="BE368" s="78"/>
      <c r="BF368" s="78"/>
      <c r="BG368" s="78"/>
      <c r="BH368" s="78"/>
      <c r="BI368" s="78"/>
      <c r="BJ368" s="78"/>
      <c r="BK368" s="78"/>
      <c r="BL368" s="78"/>
      <c r="BM368" s="78"/>
      <c r="BN368" s="78"/>
      <c r="BO368" s="78"/>
      <c r="BP368" s="78"/>
      <c r="BQ368" s="78"/>
    </row>
    <row r="369" spans="1:69">
      <c r="A369" s="25">
        <v>7.12</v>
      </c>
      <c r="C369" s="89">
        <f t="shared" si="220"/>
        <v>-23.359296000000001</v>
      </c>
      <c r="D369" s="84">
        <f t="shared" si="221"/>
        <v>23.359296000000001</v>
      </c>
      <c r="E369" s="90">
        <v>1.4503999999999999</v>
      </c>
      <c r="F369" s="91">
        <f t="shared" si="222"/>
        <v>15.142175999999999</v>
      </c>
      <c r="G369" s="80">
        <f t="shared" si="223"/>
        <v>15.480431999999999</v>
      </c>
      <c r="H369" s="81">
        <f t="shared" si="261"/>
        <v>15.016299428571427</v>
      </c>
      <c r="I369" s="14">
        <v>23.7</v>
      </c>
      <c r="J369" s="92">
        <f t="shared" si="224"/>
        <v>0.24742799999999998</v>
      </c>
      <c r="K369" s="14">
        <v>162</v>
      </c>
      <c r="L369" s="78">
        <f t="shared" si="225"/>
        <v>1.6912799999999999</v>
      </c>
      <c r="M369" s="81">
        <f t="shared" si="226"/>
        <v>0.72881003519999998</v>
      </c>
      <c r="N369" s="14">
        <f t="shared" si="254"/>
        <v>115</v>
      </c>
      <c r="O369" s="78">
        <f t="shared" si="227"/>
        <v>1.2455557199999985</v>
      </c>
      <c r="P369" s="78">
        <f t="shared" si="228"/>
        <v>0.51674568479999938</v>
      </c>
      <c r="Q369" s="93">
        <f t="shared" si="229"/>
        <v>4.6975091724000002</v>
      </c>
      <c r="R369" s="80">
        <f t="shared" si="230"/>
        <v>9.0905629414556568</v>
      </c>
      <c r="S369" s="80">
        <f t="shared" si="231"/>
        <v>6768.3985929596638</v>
      </c>
      <c r="T369" s="69">
        <f t="shared" si="232"/>
        <v>227.36810131199971</v>
      </c>
      <c r="U369" s="78">
        <f t="shared" si="233"/>
        <v>1.7102015534094357</v>
      </c>
      <c r="V369" s="69">
        <f t="shared" si="234"/>
        <v>106.71657693274878</v>
      </c>
      <c r="W369" s="80">
        <f t="shared" ca="1" si="235"/>
        <v>5.6671143018697112</v>
      </c>
      <c r="X369" s="80">
        <f t="shared" ca="1" si="236"/>
        <v>32.899706968626205</v>
      </c>
      <c r="Y369" s="94">
        <f t="shared" ca="1" si="237"/>
        <v>5.5523165429019544E-7</v>
      </c>
      <c r="Z369" s="80">
        <f t="shared" ca="1" si="238"/>
        <v>14</v>
      </c>
      <c r="AA369" s="80">
        <f t="shared" ca="1" si="239"/>
        <v>199.28826792000001</v>
      </c>
      <c r="AB369" s="80">
        <f t="shared" ca="1" si="240"/>
        <v>306.41858218481343</v>
      </c>
      <c r="AC369" s="80">
        <f t="shared" si="241"/>
        <v>12.180666034413857</v>
      </c>
      <c r="AD369" s="69">
        <f t="shared" si="242"/>
        <v>1674.6913270588236</v>
      </c>
      <c r="AE369" s="69">
        <f t="shared" si="262"/>
        <v>1620.0874951260505</v>
      </c>
      <c r="AF369" s="69">
        <f t="shared" si="243"/>
        <v>1548.0431999999998</v>
      </c>
      <c r="AG369" s="95">
        <f t="shared" si="263"/>
        <v>1501.6299428571431</v>
      </c>
      <c r="AH369" s="93">
        <f t="shared" si="244"/>
        <v>32.683249860463476</v>
      </c>
      <c r="AI369" s="81">
        <f t="shared" si="245"/>
        <v>0.47881967334814651</v>
      </c>
      <c r="AJ369" s="80">
        <f t="shared" si="246"/>
        <v>14.861214719999998</v>
      </c>
      <c r="AK369" s="80">
        <f t="shared" si="247"/>
        <v>27.547160428653505</v>
      </c>
      <c r="AL369" s="78">
        <f t="shared" ca="1" si="255"/>
        <v>0.84234034168673322</v>
      </c>
      <c r="AM369" s="80">
        <f t="shared" ca="1" si="256"/>
        <v>24.597017589169315</v>
      </c>
      <c r="AN369" s="80">
        <f t="shared" si="257"/>
        <v>14.604181132075469</v>
      </c>
      <c r="AO369" s="80">
        <f t="shared" si="258"/>
        <v>1.5983274885352037</v>
      </c>
      <c r="AP369" s="80">
        <f t="shared" si="259"/>
        <v>1.7381815980208857</v>
      </c>
      <c r="AQ369" s="80">
        <f t="shared" ca="1" si="260"/>
        <v>2.5405919822412155</v>
      </c>
      <c r="AR369" s="80">
        <f t="shared" si="248"/>
        <v>2.7096604127718185</v>
      </c>
      <c r="AS369" s="78">
        <f t="shared" si="249"/>
        <v>6.7613511060315296E-2</v>
      </c>
      <c r="AT369" s="96">
        <f t="shared" ca="1" si="250"/>
        <v>5</v>
      </c>
      <c r="AU369" s="97" t="str">
        <f t="shared" ca="1" si="251"/>
        <v>Sand mixture</v>
      </c>
      <c r="AV369" s="98">
        <f t="shared" si="252"/>
        <v>4</v>
      </c>
      <c r="AW369" s="99" t="str">
        <f t="shared" si="253"/>
        <v>Silt mxture</v>
      </c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/>
      <c r="BP369" s="78"/>
      <c r="BQ369" s="78"/>
    </row>
    <row r="370" spans="1:69">
      <c r="A370" s="25">
        <v>7.14</v>
      </c>
      <c r="C370" s="89">
        <f t="shared" si="220"/>
        <v>-23.424911999999999</v>
      </c>
      <c r="D370" s="84">
        <f t="shared" si="221"/>
        <v>23.424911999999999</v>
      </c>
      <c r="E370" s="90">
        <v>1.4888999999999999</v>
      </c>
      <c r="F370" s="91">
        <f t="shared" si="222"/>
        <v>15.544115999999999</v>
      </c>
      <c r="G370" s="80">
        <f t="shared" si="223"/>
        <v>15.883624799999998</v>
      </c>
      <c r="H370" s="81">
        <f t="shared" si="261"/>
        <v>15.220565485714285</v>
      </c>
      <c r="I370" s="14">
        <v>27.7</v>
      </c>
      <c r="J370" s="92">
        <f t="shared" si="224"/>
        <v>0.289188</v>
      </c>
      <c r="K370" s="14">
        <v>162.6</v>
      </c>
      <c r="L370" s="78">
        <f t="shared" si="225"/>
        <v>1.6975439999999999</v>
      </c>
      <c r="M370" s="81">
        <f t="shared" si="226"/>
        <v>0.73085725439999993</v>
      </c>
      <c r="N370" s="14">
        <f t="shared" si="254"/>
        <v>115</v>
      </c>
      <c r="O370" s="78">
        <f t="shared" si="227"/>
        <v>1.2493286399999983</v>
      </c>
      <c r="P370" s="78">
        <f t="shared" si="228"/>
        <v>0.51847138559999939</v>
      </c>
      <c r="Q370" s="93">
        <f t="shared" si="229"/>
        <v>4.8293177327999999</v>
      </c>
      <c r="R370" s="80">
        <f t="shared" si="230"/>
        <v>9.3145308823770225</v>
      </c>
      <c r="S370" s="80">
        <f t="shared" si="231"/>
        <v>5953.5039530563872</v>
      </c>
      <c r="T370" s="69">
        <f t="shared" si="232"/>
        <v>228.12740966399971</v>
      </c>
      <c r="U370" s="78">
        <f t="shared" si="233"/>
        <v>1.7294940265641032</v>
      </c>
      <c r="V370" s="69">
        <f t="shared" si="234"/>
        <v>107.92042725760004</v>
      </c>
      <c r="W370" s="80">
        <f t="shared" ca="1" si="235"/>
        <v>5.8968389481105588</v>
      </c>
      <c r="X370" s="80">
        <f t="shared" ca="1" si="236"/>
        <v>33.046911856445185</v>
      </c>
      <c r="Y370" s="94">
        <f t="shared" ca="1" si="237"/>
        <v>4.7724911858418797E-7</v>
      </c>
      <c r="Z370" s="80">
        <f t="shared" ca="1" si="238"/>
        <v>14</v>
      </c>
      <c r="AA370" s="80">
        <f t="shared" ca="1" si="239"/>
        <v>204.88014623999999</v>
      </c>
      <c r="AB370" s="80">
        <f t="shared" ca="1" si="240"/>
        <v>270.77225319260174</v>
      </c>
      <c r="AC370" s="80">
        <f t="shared" si="241"/>
        <v>12.570658995694481</v>
      </c>
      <c r="AD370" s="69">
        <f t="shared" si="242"/>
        <v>1721.6819011764705</v>
      </c>
      <c r="AE370" s="69">
        <f t="shared" si="262"/>
        <v>1643.6749230252099</v>
      </c>
      <c r="AF370" s="69">
        <f t="shared" si="243"/>
        <v>1588.3624799999998</v>
      </c>
      <c r="AG370" s="95">
        <f t="shared" si="263"/>
        <v>1522.0565485714285</v>
      </c>
      <c r="AH370" s="93">
        <f t="shared" si="244"/>
        <v>31.134364117592789</v>
      </c>
      <c r="AI370" s="81">
        <f t="shared" si="245"/>
        <v>0.55777041517023762</v>
      </c>
      <c r="AJ370" s="80">
        <f t="shared" si="246"/>
        <v>15.248279807999998</v>
      </c>
      <c r="AK370" s="80">
        <f t="shared" si="247"/>
        <v>28.22585115871825</v>
      </c>
      <c r="AL370" s="78">
        <f t="shared" ca="1" si="255"/>
        <v>0.85065949941618291</v>
      </c>
      <c r="AM370" s="80">
        <f t="shared" ca="1" si="256"/>
        <v>25.366743309280501</v>
      </c>
      <c r="AN370" s="80">
        <f t="shared" si="257"/>
        <v>14.984551698113204</v>
      </c>
      <c r="AO370" s="80">
        <f t="shared" si="258"/>
        <v>1.8206675342771885</v>
      </c>
      <c r="AP370" s="80">
        <f t="shared" si="259"/>
        <v>1.976097769501475</v>
      </c>
      <c r="AQ370" s="80">
        <f t="shared" ca="1" si="260"/>
        <v>2.5622133910294504</v>
      </c>
      <c r="AR370" s="80">
        <f t="shared" si="248"/>
        <v>2.7304126708254359</v>
      </c>
      <c r="AS370" s="78">
        <f t="shared" si="249"/>
        <v>6.6056251358521098E-2</v>
      </c>
      <c r="AT370" s="96">
        <f t="shared" ca="1" si="250"/>
        <v>5</v>
      </c>
      <c r="AU370" s="97" t="str">
        <f t="shared" ca="1" si="251"/>
        <v>Sand mixture</v>
      </c>
      <c r="AV370" s="98">
        <f t="shared" si="252"/>
        <v>4</v>
      </c>
      <c r="AW370" s="99" t="str">
        <f t="shared" si="253"/>
        <v>Silt mxture</v>
      </c>
      <c r="AX370" s="78"/>
      <c r="AY370" s="78"/>
      <c r="AZ370" s="78"/>
      <c r="BA370" s="78"/>
      <c r="BB370" s="78"/>
      <c r="BC370" s="78"/>
      <c r="BD370" s="78"/>
      <c r="BE370" s="78"/>
      <c r="BF370" s="78"/>
      <c r="BG370" s="78"/>
      <c r="BH370" s="78"/>
      <c r="BI370" s="78"/>
      <c r="BJ370" s="78"/>
      <c r="BK370" s="78"/>
      <c r="BL370" s="78"/>
      <c r="BM370" s="78"/>
      <c r="BN370" s="78"/>
      <c r="BO370" s="78"/>
      <c r="BP370" s="78"/>
      <c r="BQ370" s="78"/>
    </row>
    <row r="371" spans="1:69">
      <c r="A371" s="25">
        <v>7.16</v>
      </c>
      <c r="C371" s="89">
        <f t="shared" si="220"/>
        <v>-23.490528000000001</v>
      </c>
      <c r="D371" s="84">
        <f t="shared" si="221"/>
        <v>23.490528000000001</v>
      </c>
      <c r="E371" s="90">
        <v>1.4616</v>
      </c>
      <c r="F371" s="91">
        <f t="shared" si="222"/>
        <v>15.259103999999999</v>
      </c>
      <c r="G371" s="80">
        <f t="shared" si="223"/>
        <v>15.598195199999999</v>
      </c>
      <c r="H371" s="81">
        <f t="shared" si="261"/>
        <v>15.286426971428568</v>
      </c>
      <c r="I371" s="14">
        <v>29.9</v>
      </c>
      <c r="J371" s="92">
        <f t="shared" si="224"/>
        <v>0.31215599999999999</v>
      </c>
      <c r="K371" s="14">
        <v>162.4</v>
      </c>
      <c r="L371" s="78">
        <f t="shared" si="225"/>
        <v>1.6954560000000001</v>
      </c>
      <c r="M371" s="81">
        <f t="shared" si="226"/>
        <v>0.73290447359999999</v>
      </c>
      <c r="N371" s="14">
        <f t="shared" si="254"/>
        <v>115</v>
      </c>
      <c r="O371" s="78">
        <f t="shared" si="227"/>
        <v>1.2531015599999984</v>
      </c>
      <c r="P371" s="78">
        <f t="shared" si="228"/>
        <v>0.5201970863999994</v>
      </c>
      <c r="Q371" s="93">
        <f t="shared" si="229"/>
        <v>4.7338809012000009</v>
      </c>
      <c r="R371" s="80">
        <f t="shared" si="230"/>
        <v>9.1001680420023323</v>
      </c>
      <c r="S371" s="80">
        <f t="shared" si="231"/>
        <v>5406.4572691030053</v>
      </c>
      <c r="T371" s="69">
        <f t="shared" si="232"/>
        <v>228.88671801599975</v>
      </c>
      <c r="U371" s="78">
        <f t="shared" si="233"/>
        <v>1.7377469355746902</v>
      </c>
      <c r="V371" s="69">
        <f t="shared" si="234"/>
        <v>108.43540877986067</v>
      </c>
      <c r="W371" s="80">
        <f t="shared" ca="1" si="235"/>
        <v>5.9048272736902367</v>
      </c>
      <c r="X371" s="80">
        <f t="shared" ca="1" si="236"/>
        <v>32.977256047254386</v>
      </c>
      <c r="Y371" s="94">
        <f t="shared" ca="1" si="237"/>
        <v>3.8673499565670103E-7</v>
      </c>
      <c r="Z371" s="80">
        <f t="shared" ca="1" si="238"/>
        <v>14</v>
      </c>
      <c r="AA371" s="80">
        <f t="shared" ca="1" si="239"/>
        <v>200.83131096000002</v>
      </c>
      <c r="AB371" s="80">
        <f t="shared" ca="1" si="240"/>
        <v>215.0819893989559</v>
      </c>
      <c r="AC371" s="80">
        <f t="shared" si="241"/>
        <v>12.863678096286321</v>
      </c>
      <c r="AD371" s="69">
        <f t="shared" si="242"/>
        <v>1687.6580752941177</v>
      </c>
      <c r="AE371" s="69">
        <f t="shared" si="262"/>
        <v>1650.9794601680671</v>
      </c>
      <c r="AF371" s="69">
        <f t="shared" si="243"/>
        <v>1559.81952</v>
      </c>
      <c r="AG371" s="95">
        <f t="shared" si="263"/>
        <v>1528.6426971428571</v>
      </c>
      <c r="AH371" s="93">
        <f t="shared" si="244"/>
        <v>29.5859211718533</v>
      </c>
      <c r="AI371" s="81">
        <f t="shared" si="245"/>
        <v>0.60007256511231466</v>
      </c>
      <c r="AJ371" s="80">
        <f t="shared" si="246"/>
        <v>14.974267391999998</v>
      </c>
      <c r="AK371" s="80">
        <f t="shared" si="247"/>
        <v>27.576266793946463</v>
      </c>
      <c r="AL371" s="78">
        <f t="shared" ca="1" si="255"/>
        <v>0.86218740143404937</v>
      </c>
      <c r="AM371" s="80">
        <f t="shared" ca="1" si="256"/>
        <v>24.999560167528813</v>
      </c>
      <c r="AN371" s="80">
        <f t="shared" si="257"/>
        <v>14.715278490566035</v>
      </c>
      <c r="AO371" s="80">
        <f t="shared" si="258"/>
        <v>2.0012315270935961</v>
      </c>
      <c r="AP371" s="80">
        <f t="shared" si="259"/>
        <v>2.176047140811832</v>
      </c>
      <c r="AQ371" s="80">
        <f t="shared" ca="1" si="260"/>
        <v>2.5922567008371522</v>
      </c>
      <c r="AR371" s="80">
        <f t="shared" si="248"/>
        <v>2.759459282251004</v>
      </c>
      <c r="AS371" s="78">
        <f t="shared" si="249"/>
        <v>6.7099703254359516E-2</v>
      </c>
      <c r="AT371" s="96">
        <f t="shared" ca="1" si="250"/>
        <v>5</v>
      </c>
      <c r="AU371" s="97" t="str">
        <f t="shared" ca="1" si="251"/>
        <v>Sand mixture</v>
      </c>
      <c r="AV371" s="98">
        <f t="shared" si="252"/>
        <v>4</v>
      </c>
      <c r="AW371" s="99" t="str">
        <f t="shared" si="253"/>
        <v>Silt mxture</v>
      </c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</row>
    <row r="372" spans="1:69">
      <c r="A372" s="25">
        <v>7.18</v>
      </c>
      <c r="C372" s="89">
        <f t="shared" si="220"/>
        <v>-23.556144</v>
      </c>
      <c r="D372" s="84">
        <f t="shared" si="221"/>
        <v>23.556144</v>
      </c>
      <c r="E372" s="90">
        <v>1.4540999999999999</v>
      </c>
      <c r="F372" s="91">
        <f t="shared" si="222"/>
        <v>15.180803999999998</v>
      </c>
      <c r="G372" s="80">
        <f t="shared" si="223"/>
        <v>15.516345599999998</v>
      </c>
      <c r="H372" s="81">
        <f t="shared" si="261"/>
        <v>15.165382628571423</v>
      </c>
      <c r="I372" s="14">
        <v>33.4</v>
      </c>
      <c r="J372" s="92">
        <f t="shared" si="224"/>
        <v>0.34869599999999995</v>
      </c>
      <c r="K372" s="14">
        <v>160.69999999999999</v>
      </c>
      <c r="L372" s="78">
        <f t="shared" si="225"/>
        <v>1.6777079999999998</v>
      </c>
      <c r="M372" s="81">
        <f t="shared" si="226"/>
        <v>0.73495169279999994</v>
      </c>
      <c r="N372" s="14">
        <f t="shared" si="254"/>
        <v>115</v>
      </c>
      <c r="O372" s="78">
        <f t="shared" si="227"/>
        <v>1.2568744799999982</v>
      </c>
      <c r="P372" s="78">
        <f t="shared" si="228"/>
        <v>0.52192278719999941</v>
      </c>
      <c r="Q372" s="93">
        <f t="shared" si="229"/>
        <v>4.7056254696000002</v>
      </c>
      <c r="R372" s="80">
        <f t="shared" si="230"/>
        <v>9.0159417925487464</v>
      </c>
      <c r="S372" s="80">
        <f t="shared" si="231"/>
        <v>4811.0240371184609</v>
      </c>
      <c r="T372" s="69">
        <f t="shared" si="232"/>
        <v>229.64602636799975</v>
      </c>
      <c r="U372" s="78">
        <f t="shared" si="233"/>
        <v>1.7505216191617681</v>
      </c>
      <c r="V372" s="69">
        <f t="shared" si="234"/>
        <v>109.23254903569432</v>
      </c>
      <c r="W372" s="80">
        <f t="shared" ca="1" si="235"/>
        <v>5.992813409765243</v>
      </c>
      <c r="X372" s="80">
        <f t="shared" ca="1" si="236"/>
        <v>32.975156258347468</v>
      </c>
      <c r="Y372" s="94">
        <f t="shared" ca="1" si="237"/>
        <v>3.1148347826342566E-7</v>
      </c>
      <c r="Z372" s="80">
        <f t="shared" ca="1" si="238"/>
        <v>14</v>
      </c>
      <c r="AA372" s="80">
        <f t="shared" ca="1" si="239"/>
        <v>199.63259567999998</v>
      </c>
      <c r="AB372" s="80">
        <f t="shared" ca="1" si="240"/>
        <v>172.19701461368081</v>
      </c>
      <c r="AC372" s="80">
        <f t="shared" si="241"/>
        <v>13.218404832712388</v>
      </c>
      <c r="AD372" s="69">
        <f t="shared" si="242"/>
        <v>1677.5848376470585</v>
      </c>
      <c r="AE372" s="69">
        <f t="shared" si="262"/>
        <v>1636.2950763025208</v>
      </c>
      <c r="AF372" s="69">
        <f t="shared" si="243"/>
        <v>1551.6345599999997</v>
      </c>
      <c r="AG372" s="95">
        <f t="shared" si="263"/>
        <v>1516.5382628571424</v>
      </c>
      <c r="AH372" s="93">
        <f t="shared" si="244"/>
        <v>27.89109076561455</v>
      </c>
      <c r="AI372" s="81">
        <f t="shared" si="245"/>
        <v>0.6680988233349171</v>
      </c>
      <c r="AJ372" s="80">
        <f t="shared" si="246"/>
        <v>14.895691775999998</v>
      </c>
      <c r="AK372" s="80">
        <f t="shared" si="247"/>
        <v>27.321035734996197</v>
      </c>
      <c r="AL372" s="78">
        <f t="shared" ca="1" si="255"/>
        <v>0.87404702356273023</v>
      </c>
      <c r="AM372" s="80">
        <f t="shared" ca="1" si="256"/>
        <v>24.98857426941213</v>
      </c>
      <c r="AN372" s="80">
        <f t="shared" si="257"/>
        <v>14.63806188679245</v>
      </c>
      <c r="AO372" s="80">
        <f t="shared" si="258"/>
        <v>2.2472817310797715</v>
      </c>
      <c r="AP372" s="80">
        <f t="shared" si="259"/>
        <v>2.4453641868310751</v>
      </c>
      <c r="AQ372" s="80">
        <f t="shared" ca="1" si="260"/>
        <v>2.6231706671036847</v>
      </c>
      <c r="AR372" s="80">
        <f t="shared" si="248"/>
        <v>2.7894270557122676</v>
      </c>
      <c r="AS372" s="78">
        <f t="shared" si="249"/>
        <v>6.6114395075825214E-2</v>
      </c>
      <c r="AT372" s="96">
        <f t="shared" ca="1" si="250"/>
        <v>4</v>
      </c>
      <c r="AU372" s="97" t="str">
        <f t="shared" ca="1" si="251"/>
        <v>Silt mxture</v>
      </c>
      <c r="AV372" s="98">
        <f t="shared" si="252"/>
        <v>4</v>
      </c>
      <c r="AW372" s="99" t="str">
        <f t="shared" si="253"/>
        <v>Silt mxture</v>
      </c>
      <c r="AX372" s="78"/>
      <c r="AY372" s="78"/>
      <c r="AZ372" s="78"/>
      <c r="BA372" s="78"/>
      <c r="BB372" s="78"/>
      <c r="BC372" s="78"/>
      <c r="BD372" s="78"/>
      <c r="BE372" s="78"/>
      <c r="BF372" s="78"/>
      <c r="BG372" s="78"/>
      <c r="BH372" s="78"/>
      <c r="BI372" s="78"/>
      <c r="BJ372" s="78"/>
      <c r="BK372" s="78"/>
      <c r="BL372" s="78"/>
      <c r="BM372" s="78"/>
      <c r="BN372" s="78"/>
      <c r="BO372" s="78"/>
      <c r="BP372" s="78"/>
      <c r="BQ372" s="78"/>
    </row>
    <row r="373" spans="1:69">
      <c r="A373" s="25">
        <v>7.2</v>
      </c>
      <c r="C373" s="89">
        <f t="shared" si="220"/>
        <v>-23.621760000000002</v>
      </c>
      <c r="D373" s="84">
        <f t="shared" si="221"/>
        <v>23.621760000000002</v>
      </c>
      <c r="E373" s="90">
        <v>1.4031</v>
      </c>
      <c r="F373" s="91">
        <f t="shared" si="222"/>
        <v>14.648363999999999</v>
      </c>
      <c r="G373" s="80">
        <f t="shared" si="223"/>
        <v>14.981399999999999</v>
      </c>
      <c r="H373" s="81">
        <f t="shared" si="261"/>
        <v>14.896925485714283</v>
      </c>
      <c r="I373" s="14">
        <v>34.799999999999997</v>
      </c>
      <c r="J373" s="92">
        <f t="shared" si="224"/>
        <v>0.36331199999999997</v>
      </c>
      <c r="K373" s="14">
        <v>159.5</v>
      </c>
      <c r="L373" s="78">
        <f t="shared" si="225"/>
        <v>1.6651799999999999</v>
      </c>
      <c r="M373" s="81">
        <f t="shared" si="226"/>
        <v>0.73699891200000001</v>
      </c>
      <c r="N373" s="14">
        <f t="shared" si="254"/>
        <v>115</v>
      </c>
      <c r="O373" s="78">
        <f t="shared" si="227"/>
        <v>1.2606473999999983</v>
      </c>
      <c r="P373" s="78">
        <f t="shared" si="228"/>
        <v>0.52364848799999941</v>
      </c>
      <c r="Q373" s="93">
        <f t="shared" si="229"/>
        <v>4.5278483580000009</v>
      </c>
      <c r="R373" s="80">
        <f t="shared" si="230"/>
        <v>8.6467324202414311</v>
      </c>
      <c r="S373" s="80">
        <f t="shared" si="231"/>
        <v>4443.0302005859821</v>
      </c>
      <c r="T373" s="69">
        <f t="shared" si="232"/>
        <v>230.40533471999976</v>
      </c>
      <c r="U373" s="78">
        <f t="shared" si="233"/>
        <v>1.7539651349864083</v>
      </c>
      <c r="V373" s="69">
        <f t="shared" si="234"/>
        <v>109.44742442315187</v>
      </c>
      <c r="W373" s="80">
        <f t="shared" ca="1" si="235"/>
        <v>5.909268992516175</v>
      </c>
      <c r="X373" s="80">
        <f t="shared" ca="1" si="236"/>
        <v>32.819313299575704</v>
      </c>
      <c r="Y373" s="94">
        <f t="shared" ca="1" si="237"/>
        <v>2.4819845091937009E-7</v>
      </c>
      <c r="Z373" s="80">
        <f t="shared" ca="1" si="238"/>
        <v>14</v>
      </c>
      <c r="AA373" s="80">
        <f t="shared" ca="1" si="239"/>
        <v>192.09053640000002</v>
      </c>
      <c r="AB373" s="80">
        <f t="shared" ca="1" si="240"/>
        <v>132.02743450361783</v>
      </c>
      <c r="AC373" s="80">
        <f t="shared" si="241"/>
        <v>13.460312663050326</v>
      </c>
      <c r="AD373" s="69">
        <f t="shared" si="242"/>
        <v>1614.2061882352943</v>
      </c>
      <c r="AE373" s="69">
        <f t="shared" si="262"/>
        <v>1604.2680100840334</v>
      </c>
      <c r="AF373" s="69">
        <f t="shared" si="243"/>
        <v>1498.1399999999999</v>
      </c>
      <c r="AG373" s="95">
        <f t="shared" si="263"/>
        <v>1489.6925485714285</v>
      </c>
      <c r="AH373" s="93">
        <f t="shared" si="244"/>
        <v>26.544934935334144</v>
      </c>
      <c r="AI373" s="81">
        <f t="shared" si="245"/>
        <v>0.69380893543227484</v>
      </c>
      <c r="AJ373" s="80">
        <f t="shared" si="246"/>
        <v>14.382143999999998</v>
      </c>
      <c r="AK373" s="80">
        <f t="shared" si="247"/>
        <v>26.20221945527706</v>
      </c>
      <c r="AL373" s="78">
        <f t="shared" ca="1" si="255"/>
        <v>0.88649036421810568</v>
      </c>
      <c r="AM373" s="80">
        <f t="shared" ca="1" si="256"/>
        <v>24.186550660397167</v>
      </c>
      <c r="AN373" s="80">
        <f t="shared" si="257"/>
        <v>14.133396226415092</v>
      </c>
      <c r="AO373" s="80">
        <f t="shared" si="258"/>
        <v>2.4250871080139369</v>
      </c>
      <c r="AP373" s="80">
        <f t="shared" si="259"/>
        <v>2.6479013986448523</v>
      </c>
      <c r="AQ373" s="80">
        <f t="shared" ca="1" si="260"/>
        <v>2.6556167029940871</v>
      </c>
      <c r="AR373" s="80">
        <f t="shared" si="248"/>
        <v>2.820710191743784</v>
      </c>
      <c r="AS373" s="78">
        <f t="shared" si="249"/>
        <v>6.7647972021593034E-2</v>
      </c>
      <c r="AT373" s="96">
        <f t="shared" ca="1" si="250"/>
        <v>4</v>
      </c>
      <c r="AU373" s="97" t="str">
        <f t="shared" ca="1" si="251"/>
        <v>Silt mxture</v>
      </c>
      <c r="AV373" s="98">
        <f t="shared" si="252"/>
        <v>4</v>
      </c>
      <c r="AW373" s="99" t="str">
        <f t="shared" si="253"/>
        <v>Silt mxture</v>
      </c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</row>
    <row r="374" spans="1:69">
      <c r="A374" s="25">
        <v>7.22</v>
      </c>
      <c r="C374" s="89">
        <f t="shared" si="220"/>
        <v>-23.687376</v>
      </c>
      <c r="D374" s="84">
        <f t="shared" si="221"/>
        <v>23.687376</v>
      </c>
      <c r="E374" s="90">
        <v>1.3557999999999999</v>
      </c>
      <c r="F374" s="91">
        <f t="shared" si="222"/>
        <v>14.154551999999999</v>
      </c>
      <c r="G374" s="80">
        <f t="shared" si="223"/>
        <v>14.483203199999998</v>
      </c>
      <c r="H374" s="81">
        <f t="shared" si="261"/>
        <v>14.555298857142857</v>
      </c>
      <c r="I374" s="14">
        <v>37.700000000000003</v>
      </c>
      <c r="J374" s="92">
        <f t="shared" si="224"/>
        <v>0.39358799999999999</v>
      </c>
      <c r="K374" s="14">
        <v>157.4</v>
      </c>
      <c r="L374" s="78">
        <f t="shared" si="225"/>
        <v>1.643256</v>
      </c>
      <c r="M374" s="81">
        <f t="shared" si="226"/>
        <v>0.73904613119999996</v>
      </c>
      <c r="N374" s="14">
        <f t="shared" si="254"/>
        <v>115</v>
      </c>
      <c r="O374" s="78">
        <f t="shared" si="227"/>
        <v>1.2644203199999982</v>
      </c>
      <c r="P374" s="78">
        <f t="shared" si="228"/>
        <v>0.52537418879999942</v>
      </c>
      <c r="Q374" s="93">
        <f t="shared" si="229"/>
        <v>4.3621983504000008</v>
      </c>
      <c r="R374" s="80">
        <f t="shared" si="230"/>
        <v>8.3030313315613071</v>
      </c>
      <c r="S374" s="80">
        <f t="shared" si="231"/>
        <v>3951.2152988882372</v>
      </c>
      <c r="T374" s="69">
        <f t="shared" si="232"/>
        <v>231.16464307199973</v>
      </c>
      <c r="U374" s="78">
        <f t="shared" si="233"/>
        <v>1.7620290038505997</v>
      </c>
      <c r="V374" s="69">
        <f t="shared" si="234"/>
        <v>109.95060984027742</v>
      </c>
      <c r="W374" s="80">
        <f t="shared" ca="1" si="235"/>
        <v>5.8690391681923639</v>
      </c>
      <c r="X374" s="80">
        <f t="shared" ca="1" si="236"/>
        <v>32.680759050861127</v>
      </c>
      <c r="Y374" s="94">
        <f t="shared" ca="1" si="237"/>
        <v>1.8548560144442718E-7</v>
      </c>
      <c r="Z374" s="80">
        <f t="shared" ca="1" si="238"/>
        <v>14</v>
      </c>
      <c r="AA374" s="80">
        <f t="shared" ca="1" si="239"/>
        <v>185.06296032</v>
      </c>
      <c r="AB374" s="80">
        <f t="shared" ca="1" si="240"/>
        <v>95.05804015396069</v>
      </c>
      <c r="AC374" s="80">
        <f t="shared" si="241"/>
        <v>13.816952656952349</v>
      </c>
      <c r="AD374" s="69">
        <f t="shared" si="242"/>
        <v>1555.1509270588235</v>
      </c>
      <c r="AE374" s="69">
        <f t="shared" si="262"/>
        <v>1563.6327690756302</v>
      </c>
      <c r="AF374" s="69">
        <f t="shared" si="243"/>
        <v>1448.3203199999998</v>
      </c>
      <c r="AG374" s="95">
        <f t="shared" si="263"/>
        <v>1455.5298857142857</v>
      </c>
      <c r="AH374" s="93">
        <f t="shared" si="244"/>
        <v>24.775757206428541</v>
      </c>
      <c r="AI374" s="81">
        <f t="shared" si="245"/>
        <v>0.74915747364557328</v>
      </c>
      <c r="AJ374" s="80">
        <f t="shared" si="246"/>
        <v>13.903875071999998</v>
      </c>
      <c r="AK374" s="80">
        <f t="shared" si="247"/>
        <v>25.16070100473123</v>
      </c>
      <c r="AL374" s="78">
        <f t="shared" ca="1" si="255"/>
        <v>0.90242448137960496</v>
      </c>
      <c r="AM374" s="80">
        <f t="shared" ca="1" si="256"/>
        <v>23.49514315642222</v>
      </c>
      <c r="AN374" s="80">
        <f t="shared" si="257"/>
        <v>13.663399245283017</v>
      </c>
      <c r="AO374" s="80">
        <f t="shared" si="258"/>
        <v>2.717548007612018</v>
      </c>
      <c r="AP374" s="80">
        <f t="shared" si="259"/>
        <v>2.9774904662024375</v>
      </c>
      <c r="AQ374" s="80">
        <f t="shared" ca="1" si="260"/>
        <v>2.6972248819451821</v>
      </c>
      <c r="AR374" s="80">
        <f t="shared" si="248"/>
        <v>2.8611043673812557</v>
      </c>
      <c r="AS374" s="78">
        <f t="shared" si="249"/>
        <v>6.8403413310318323E-2</v>
      </c>
      <c r="AT374" s="96">
        <f t="shared" ca="1" si="250"/>
        <v>4</v>
      </c>
      <c r="AU374" s="97" t="str">
        <f t="shared" ca="1" si="251"/>
        <v>Silt mxture</v>
      </c>
      <c r="AV374" s="98">
        <f t="shared" si="252"/>
        <v>4</v>
      </c>
      <c r="AW374" s="99" t="str">
        <f t="shared" si="253"/>
        <v>Silt mxture</v>
      </c>
      <c r="AX374" s="78"/>
      <c r="AY374" s="78"/>
      <c r="AZ374" s="78"/>
      <c r="BA374" s="78"/>
      <c r="BB374" s="78"/>
      <c r="BC374" s="78"/>
      <c r="BD374" s="78"/>
      <c r="BE374" s="78"/>
      <c r="BF374" s="78"/>
      <c r="BG374" s="78"/>
      <c r="BH374" s="78"/>
      <c r="BI374" s="78"/>
      <c r="BJ374" s="78"/>
      <c r="BK374" s="78"/>
      <c r="BL374" s="78"/>
      <c r="BM374" s="78"/>
      <c r="BN374" s="78"/>
      <c r="BO374" s="78"/>
      <c r="BP374" s="78"/>
      <c r="BQ374" s="78"/>
    </row>
    <row r="375" spans="1:69">
      <c r="A375" s="25">
        <v>7.24</v>
      </c>
      <c r="C375" s="89">
        <f t="shared" si="220"/>
        <v>-23.752992000000003</v>
      </c>
      <c r="D375" s="84">
        <f t="shared" si="221"/>
        <v>23.752992000000003</v>
      </c>
      <c r="E375" s="90">
        <v>1.331</v>
      </c>
      <c r="F375" s="91">
        <f t="shared" si="222"/>
        <v>13.895639999999998</v>
      </c>
      <c r="G375" s="80">
        <f t="shared" si="223"/>
        <v>14.214477599999999</v>
      </c>
      <c r="H375" s="81">
        <f t="shared" si="261"/>
        <v>14.277743999999997</v>
      </c>
      <c r="I375" s="14">
        <v>40.6</v>
      </c>
      <c r="J375" s="92">
        <f t="shared" si="224"/>
        <v>0.42386400000000002</v>
      </c>
      <c r="K375" s="14">
        <v>152.69999999999999</v>
      </c>
      <c r="L375" s="78">
        <f t="shared" si="225"/>
        <v>1.5941879999999997</v>
      </c>
      <c r="M375" s="81">
        <f t="shared" si="226"/>
        <v>0.74109335040000002</v>
      </c>
      <c r="N375" s="14">
        <f t="shared" si="254"/>
        <v>115</v>
      </c>
      <c r="O375" s="78">
        <f t="shared" si="227"/>
        <v>1.2681932399999982</v>
      </c>
      <c r="P375" s="78">
        <f t="shared" si="228"/>
        <v>0.52709988959999943</v>
      </c>
      <c r="Q375" s="93">
        <f t="shared" si="229"/>
        <v>4.2722738388000003</v>
      </c>
      <c r="R375" s="80">
        <f t="shared" si="230"/>
        <v>8.1052451785601836</v>
      </c>
      <c r="S375" s="80">
        <f t="shared" si="231"/>
        <v>3593.351352431579</v>
      </c>
      <c r="T375" s="69">
        <f t="shared" si="232"/>
        <v>231.92395142399974</v>
      </c>
      <c r="U375" s="78">
        <f t="shared" si="233"/>
        <v>1.7699868335208355</v>
      </c>
      <c r="V375" s="69">
        <f t="shared" si="234"/>
        <v>110.44717841170014</v>
      </c>
      <c r="W375" s="80">
        <f t="shared" ca="1" si="235"/>
        <v>5.8780752439133428</v>
      </c>
      <c r="X375" s="80">
        <f t="shared" ca="1" si="236"/>
        <v>32.607115512069271</v>
      </c>
      <c r="Y375" s="94">
        <f t="shared" ca="1" si="237"/>
        <v>1.490472345743259E-7</v>
      </c>
      <c r="Z375" s="80">
        <f t="shared" ca="1" si="238"/>
        <v>14</v>
      </c>
      <c r="AA375" s="80">
        <f t="shared" ca="1" si="239"/>
        <v>181.24798104000001</v>
      </c>
      <c r="AB375" s="80">
        <f t="shared" ca="1" si="240"/>
        <v>74.809413266377447</v>
      </c>
      <c r="AC375" s="80">
        <f t="shared" si="241"/>
        <v>14.10556973245531</v>
      </c>
      <c r="AD375" s="69">
        <f t="shared" si="242"/>
        <v>1523.0922776470588</v>
      </c>
      <c r="AE375" s="69">
        <f t="shared" si="262"/>
        <v>1530.5353835294118</v>
      </c>
      <c r="AF375" s="69">
        <f t="shared" si="243"/>
        <v>1421.4477599999998</v>
      </c>
      <c r="AG375" s="95">
        <f t="shared" si="263"/>
        <v>1427.7744</v>
      </c>
      <c r="AH375" s="93">
        <f t="shared" si="244"/>
        <v>23.445035578423742</v>
      </c>
      <c r="AI375" s="81">
        <f t="shared" si="245"/>
        <v>0.80414359472102703</v>
      </c>
      <c r="AJ375" s="80">
        <f t="shared" si="246"/>
        <v>13.645898495999997</v>
      </c>
      <c r="AK375" s="80">
        <f t="shared" si="247"/>
        <v>24.561349025939947</v>
      </c>
      <c r="AL375" s="78">
        <f t="shared" ca="1" si="255"/>
        <v>0.91441041285563873</v>
      </c>
      <c r="AM375" s="80">
        <f t="shared" ca="1" si="256"/>
        <v>23.135731121680902</v>
      </c>
      <c r="AN375" s="80">
        <f t="shared" si="257"/>
        <v>13.409884528301884</v>
      </c>
      <c r="AO375" s="80">
        <f t="shared" si="258"/>
        <v>2.9819175345564588</v>
      </c>
      <c r="AP375" s="80">
        <f t="shared" si="259"/>
        <v>3.2740204696075441</v>
      </c>
      <c r="AQ375" s="80">
        <f t="shared" ca="1" si="260"/>
        <v>2.7284703688084417</v>
      </c>
      <c r="AR375" s="80">
        <f t="shared" si="248"/>
        <v>2.8911888364007443</v>
      </c>
      <c r="AS375" s="78">
        <f t="shared" si="249"/>
        <v>6.5894941427039666E-2</v>
      </c>
      <c r="AT375" s="96">
        <f t="shared" ca="1" si="250"/>
        <v>4</v>
      </c>
      <c r="AU375" s="97" t="str">
        <f t="shared" ca="1" si="251"/>
        <v>Silt mxture</v>
      </c>
      <c r="AV375" s="98">
        <f t="shared" si="252"/>
        <v>4</v>
      </c>
      <c r="AW375" s="99" t="str">
        <f t="shared" si="253"/>
        <v>Silt mxture</v>
      </c>
      <c r="AX375" s="78"/>
      <c r="AY375" s="78"/>
      <c r="AZ375" s="78"/>
      <c r="BA375" s="78"/>
      <c r="BB375" s="78"/>
      <c r="BC375" s="78"/>
      <c r="BD375" s="78"/>
      <c r="BE375" s="78"/>
      <c r="BF375" s="78"/>
      <c r="BG375" s="78"/>
      <c r="BH375" s="78"/>
      <c r="BI375" s="78"/>
      <c r="BJ375" s="78"/>
      <c r="BK375" s="78"/>
      <c r="BL375" s="78"/>
      <c r="BM375" s="78"/>
      <c r="BN375" s="78"/>
      <c r="BO375" s="78"/>
      <c r="BP375" s="78"/>
      <c r="BQ375" s="78"/>
    </row>
    <row r="376" spans="1:69">
      <c r="A376" s="25">
        <v>7.26</v>
      </c>
      <c r="C376" s="89">
        <f t="shared" si="220"/>
        <v>-23.818608000000001</v>
      </c>
      <c r="D376" s="84">
        <f t="shared" si="221"/>
        <v>23.818608000000001</v>
      </c>
      <c r="E376" s="90">
        <v>1.2725</v>
      </c>
      <c r="F376" s="91">
        <f t="shared" si="222"/>
        <v>13.284899999999999</v>
      </c>
      <c r="G376" s="80">
        <f t="shared" si="223"/>
        <v>13.601231999999998</v>
      </c>
      <c r="H376" s="81">
        <f t="shared" si="261"/>
        <v>14.030375657142855</v>
      </c>
      <c r="I376" s="14">
        <v>42.8</v>
      </c>
      <c r="J376" s="92">
        <f t="shared" si="224"/>
        <v>0.44683199999999995</v>
      </c>
      <c r="K376" s="14">
        <v>151.5</v>
      </c>
      <c r="L376" s="78">
        <f t="shared" si="225"/>
        <v>1.5816599999999998</v>
      </c>
      <c r="M376" s="81">
        <f t="shared" si="226"/>
        <v>0.74314056959999997</v>
      </c>
      <c r="N376" s="14">
        <f t="shared" si="254"/>
        <v>115</v>
      </c>
      <c r="O376" s="78">
        <f t="shared" si="227"/>
        <v>1.2719661599999981</v>
      </c>
      <c r="P376" s="78">
        <f t="shared" si="228"/>
        <v>0.52882559039999943</v>
      </c>
      <c r="Q376" s="93">
        <f t="shared" si="229"/>
        <v>4.0686577271999997</v>
      </c>
      <c r="R376" s="80">
        <f t="shared" si="230"/>
        <v>7.6937610453429448</v>
      </c>
      <c r="S376" s="80">
        <f t="shared" si="231"/>
        <v>3246.1906567332062</v>
      </c>
      <c r="T376" s="69">
        <f t="shared" si="232"/>
        <v>232.68325977599974</v>
      </c>
      <c r="U376" s="78">
        <f t="shared" si="233"/>
        <v>1.7744508831484418</v>
      </c>
      <c r="V376" s="69">
        <f t="shared" si="234"/>
        <v>110.72573510846277</v>
      </c>
      <c r="W376" s="80">
        <f t="shared" ca="1" si="235"/>
        <v>5.7790392234090309</v>
      </c>
      <c r="X376" s="80">
        <f t="shared" ca="1" si="236"/>
        <v>32.41271610090957</v>
      </c>
      <c r="Y376" s="94">
        <f t="shared" ca="1" si="237"/>
        <v>1.1124294318285838E-7</v>
      </c>
      <c r="Z376" s="80">
        <f t="shared" ca="1" si="238"/>
        <v>14</v>
      </c>
      <c r="AA376" s="80">
        <f t="shared" ca="1" si="239"/>
        <v>172.60972175999999</v>
      </c>
      <c r="AB376" s="80">
        <f t="shared" ca="1" si="240"/>
        <v>53.173698841541551</v>
      </c>
      <c r="AC376" s="80">
        <f t="shared" si="241"/>
        <v>14.414449356069708</v>
      </c>
      <c r="AD376" s="69">
        <f t="shared" si="242"/>
        <v>1450.5018635294118</v>
      </c>
      <c r="AE376" s="69">
        <f t="shared" si="262"/>
        <v>1500.9893526050421</v>
      </c>
      <c r="AF376" s="69">
        <f t="shared" si="243"/>
        <v>1360.1231999999998</v>
      </c>
      <c r="AG376" s="95">
        <f t="shared" si="263"/>
        <v>1403.0375657142856</v>
      </c>
      <c r="AH376" s="93">
        <f t="shared" si="244"/>
        <v>21.99042438372318</v>
      </c>
      <c r="AI376" s="81">
        <f t="shared" si="245"/>
        <v>0.84495154567315811</v>
      </c>
      <c r="AJ376" s="80">
        <f t="shared" si="246"/>
        <v>13.057182719999997</v>
      </c>
      <c r="AK376" s="80">
        <f t="shared" si="247"/>
        <v>23.314427410130136</v>
      </c>
      <c r="AL376" s="78">
        <f t="shared" ca="1" si="255"/>
        <v>0.93041503857132613</v>
      </c>
      <c r="AM376" s="80">
        <f t="shared" ca="1" si="256"/>
        <v>22.213170731544931</v>
      </c>
      <c r="AN376" s="80">
        <f t="shared" si="257"/>
        <v>12.831350943396224</v>
      </c>
      <c r="AO376" s="80">
        <f t="shared" si="258"/>
        <v>3.2852318084126497</v>
      </c>
      <c r="AP376" s="80">
        <f t="shared" si="259"/>
        <v>3.6241573975178394</v>
      </c>
      <c r="AQ376" s="80">
        <f t="shared" ca="1" si="260"/>
        <v>2.7702636095815527</v>
      </c>
      <c r="AR376" s="80">
        <f t="shared" si="248"/>
        <v>2.9314533723519807</v>
      </c>
      <c r="AS376" s="78">
        <f t="shared" si="249"/>
        <v>6.8010491563867514E-2</v>
      </c>
      <c r="AT376" s="96">
        <f t="shared" ca="1" si="250"/>
        <v>4</v>
      </c>
      <c r="AU376" s="97" t="str">
        <f t="shared" ca="1" si="251"/>
        <v>Silt mxture</v>
      </c>
      <c r="AV376" s="98">
        <f t="shared" si="252"/>
        <v>4</v>
      </c>
      <c r="AW376" s="99" t="str">
        <f t="shared" si="253"/>
        <v>Silt mxture</v>
      </c>
      <c r="AX376" s="78"/>
      <c r="AY376" s="78"/>
      <c r="AZ376" s="78"/>
      <c r="BA376" s="78"/>
      <c r="BB376" s="78"/>
      <c r="BC376" s="78"/>
      <c r="BD376" s="78"/>
      <c r="BE376" s="78"/>
      <c r="BF376" s="78"/>
      <c r="BG376" s="78"/>
      <c r="BH376" s="78"/>
      <c r="BI376" s="78"/>
      <c r="BJ376" s="78"/>
      <c r="BK376" s="78"/>
      <c r="BL376" s="78"/>
      <c r="BM376" s="78"/>
      <c r="BN376" s="78"/>
      <c r="BO376" s="78"/>
      <c r="BP376" s="78"/>
      <c r="BQ376" s="78"/>
    </row>
    <row r="377" spans="1:69">
      <c r="A377" s="25">
        <v>7.28</v>
      </c>
      <c r="C377" s="89">
        <f t="shared" si="220"/>
        <v>-23.884224000000003</v>
      </c>
      <c r="D377" s="84">
        <f t="shared" si="221"/>
        <v>23.884224000000003</v>
      </c>
      <c r="E377" s="90">
        <v>1.2625</v>
      </c>
      <c r="F377" s="91">
        <f t="shared" si="222"/>
        <v>13.180499999999999</v>
      </c>
      <c r="G377" s="80">
        <f t="shared" si="223"/>
        <v>13.492238399999998</v>
      </c>
      <c r="H377" s="81">
        <f t="shared" si="261"/>
        <v>13.886721257142858</v>
      </c>
      <c r="I377" s="14">
        <v>46</v>
      </c>
      <c r="J377" s="92">
        <f t="shared" si="224"/>
        <v>0.48024</v>
      </c>
      <c r="K377" s="14">
        <v>149.30000000000001</v>
      </c>
      <c r="L377" s="78">
        <f t="shared" si="225"/>
        <v>1.558692</v>
      </c>
      <c r="M377" s="81">
        <f t="shared" si="226"/>
        <v>0.74518778880000003</v>
      </c>
      <c r="N377" s="14">
        <f t="shared" si="254"/>
        <v>115</v>
      </c>
      <c r="O377" s="78">
        <f t="shared" si="227"/>
        <v>1.2757390799999981</v>
      </c>
      <c r="P377" s="78">
        <f t="shared" si="228"/>
        <v>0.53055129119999944</v>
      </c>
      <c r="Q377" s="93">
        <f t="shared" si="229"/>
        <v>4.0314447756000007</v>
      </c>
      <c r="R377" s="80">
        <f t="shared" si="230"/>
        <v>7.5985957295131445</v>
      </c>
      <c r="S377" s="80">
        <f t="shared" si="231"/>
        <v>2992.7436575829734</v>
      </c>
      <c r="T377" s="69">
        <f t="shared" si="232"/>
        <v>233.44256812799978</v>
      </c>
      <c r="U377" s="78">
        <f t="shared" si="233"/>
        <v>1.782591198267006</v>
      </c>
      <c r="V377" s="69">
        <f t="shared" si="234"/>
        <v>111.23369077186116</v>
      </c>
      <c r="W377" s="80">
        <f t="shared" ca="1" si="235"/>
        <v>5.8252151888608665</v>
      </c>
      <c r="X377" s="80">
        <f t="shared" ca="1" si="236"/>
        <v>32.38569139313563</v>
      </c>
      <c r="Y377" s="94">
        <f t="shared" ca="1" si="237"/>
        <v>9.3597555874623248E-8</v>
      </c>
      <c r="Z377" s="80">
        <f t="shared" ca="1" si="238"/>
        <v>14</v>
      </c>
      <c r="AA377" s="80">
        <f t="shared" ca="1" si="239"/>
        <v>171.03099048000001</v>
      </c>
      <c r="AB377" s="80">
        <f t="shared" ca="1" si="240"/>
        <v>44.330075135290961</v>
      </c>
      <c r="AC377" s="80">
        <f t="shared" si="241"/>
        <v>14.661580886366719</v>
      </c>
      <c r="AD377" s="69">
        <f t="shared" si="242"/>
        <v>1437.235214117647</v>
      </c>
      <c r="AE377" s="69">
        <f t="shared" si="262"/>
        <v>1483.6449620168071</v>
      </c>
      <c r="AF377" s="69">
        <f t="shared" si="243"/>
        <v>1349.2238399999999</v>
      </c>
      <c r="AG377" s="95">
        <f t="shared" si="263"/>
        <v>1388.6721257142858</v>
      </c>
      <c r="AH377" s="93">
        <f t="shared" si="244"/>
        <v>20.966633812724442</v>
      </c>
      <c r="AI377" s="81">
        <f t="shared" si="245"/>
        <v>0.90517167324914904</v>
      </c>
      <c r="AJ377" s="80">
        <f t="shared" si="246"/>
        <v>12.952548863999997</v>
      </c>
      <c r="AK377" s="80">
        <f t="shared" si="247"/>
        <v>23.026047665191346</v>
      </c>
      <c r="AL377" s="78">
        <f t="shared" ca="1" si="255"/>
        <v>0.93989710853519515</v>
      </c>
      <c r="AM377" s="80">
        <f t="shared" ca="1" si="256"/>
        <v>22.087866208445664</v>
      </c>
      <c r="AN377" s="80">
        <f t="shared" si="257"/>
        <v>12.728526792452827</v>
      </c>
      <c r="AO377" s="80">
        <f t="shared" si="258"/>
        <v>3.5593797393915017</v>
      </c>
      <c r="AP377" s="80">
        <f t="shared" si="259"/>
        <v>3.9310770411437308</v>
      </c>
      <c r="AQ377" s="80">
        <f t="shared" ca="1" si="260"/>
        <v>2.7949372814522526</v>
      </c>
      <c r="AR377" s="80">
        <f t="shared" si="248"/>
        <v>2.9550027813676905</v>
      </c>
      <c r="AS377" s="78">
        <f t="shared" si="249"/>
        <v>6.6590615682201829E-2</v>
      </c>
      <c r="AT377" s="96">
        <f t="shared" ca="1" si="250"/>
        <v>4</v>
      </c>
      <c r="AU377" s="97" t="str">
        <f t="shared" ca="1" si="251"/>
        <v>Silt mxture</v>
      </c>
      <c r="AV377" s="98">
        <f t="shared" si="252"/>
        <v>3</v>
      </c>
      <c r="AW377" s="99" t="str">
        <f t="shared" si="253"/>
        <v>Clay</v>
      </c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</row>
    <row r="378" spans="1:69">
      <c r="A378" s="25">
        <v>7.3</v>
      </c>
      <c r="C378" s="89">
        <f t="shared" si="220"/>
        <v>-23.949840000000002</v>
      </c>
      <c r="D378" s="84">
        <f t="shared" si="221"/>
        <v>23.949840000000002</v>
      </c>
      <c r="E378" s="90">
        <v>1.2786999999999999</v>
      </c>
      <c r="F378" s="91">
        <f t="shared" si="222"/>
        <v>13.349627999999999</v>
      </c>
      <c r="G378" s="80">
        <f t="shared" si="223"/>
        <v>13.6553112</v>
      </c>
      <c r="H378" s="81">
        <f t="shared" si="261"/>
        <v>13.853104457142859</v>
      </c>
      <c r="I378" s="14">
        <v>49.8</v>
      </c>
      <c r="J378" s="92">
        <f t="shared" si="224"/>
        <v>0.51991199999999993</v>
      </c>
      <c r="K378" s="14">
        <v>146.4</v>
      </c>
      <c r="L378" s="78">
        <f t="shared" si="225"/>
        <v>1.528416</v>
      </c>
      <c r="M378" s="81">
        <f t="shared" si="226"/>
        <v>0.74723500799999998</v>
      </c>
      <c r="N378" s="14">
        <f t="shared" si="254"/>
        <v>115</v>
      </c>
      <c r="O378" s="78">
        <f t="shared" si="227"/>
        <v>1.279511999999998</v>
      </c>
      <c r="P378" s="78">
        <f t="shared" si="228"/>
        <v>0.53227699199999945</v>
      </c>
      <c r="Q378" s="93">
        <f t="shared" si="229"/>
        <v>4.0840137360000002</v>
      </c>
      <c r="R378" s="80">
        <f t="shared" si="230"/>
        <v>7.6727226564021844</v>
      </c>
      <c r="S378" s="80">
        <f t="shared" si="231"/>
        <v>2800.4284888030829</v>
      </c>
      <c r="T378" s="69">
        <f t="shared" si="232"/>
        <v>234.20187647999975</v>
      </c>
      <c r="U378" s="78">
        <f t="shared" si="233"/>
        <v>1.7923680898710703</v>
      </c>
      <c r="V378" s="69">
        <f t="shared" si="234"/>
        <v>111.84376880795479</v>
      </c>
      <c r="W378" s="80">
        <f t="shared" ca="1" si="235"/>
        <v>5.9506157518481242</v>
      </c>
      <c r="X378" s="80">
        <f t="shared" ca="1" si="236"/>
        <v>32.451216916490992</v>
      </c>
      <c r="Y378" s="94">
        <f t="shared" ca="1" si="237"/>
        <v>8.4673796562354579E-8</v>
      </c>
      <c r="Z378" s="80">
        <f t="shared" ca="1" si="238"/>
        <v>14</v>
      </c>
      <c r="AA378" s="80">
        <f t="shared" ca="1" si="239"/>
        <v>173.26118880000001</v>
      </c>
      <c r="AB378" s="80">
        <f t="shared" ca="1" si="240"/>
        <v>40.626505807208055</v>
      </c>
      <c r="AC378" s="80">
        <f t="shared" si="241"/>
        <v>14.863496110391095</v>
      </c>
      <c r="AD378" s="69">
        <f t="shared" si="242"/>
        <v>1455.9763764705883</v>
      </c>
      <c r="AE378" s="69">
        <f t="shared" si="262"/>
        <v>1479.2461714285714</v>
      </c>
      <c r="AF378" s="69">
        <f t="shared" si="243"/>
        <v>1365.5311200000001</v>
      </c>
      <c r="AG378" s="95">
        <f t="shared" si="263"/>
        <v>1385.3104457142856</v>
      </c>
      <c r="AH378" s="93">
        <f t="shared" si="244"/>
        <v>20.1914549132185</v>
      </c>
      <c r="AI378" s="81">
        <f t="shared" si="245"/>
        <v>0.97676962899797948</v>
      </c>
      <c r="AJ378" s="80">
        <f t="shared" si="246"/>
        <v>13.109098752</v>
      </c>
      <c r="AK378" s="80">
        <f t="shared" si="247"/>
        <v>23.250674716370259</v>
      </c>
      <c r="AL378" s="78">
        <f t="shared" ca="1" si="255"/>
        <v>0.94543225821796162</v>
      </c>
      <c r="AM378" s="80">
        <f t="shared" ca="1" si="256"/>
        <v>22.392914854817278</v>
      </c>
      <c r="AN378" s="80">
        <f t="shared" si="257"/>
        <v>12.882369056603773</v>
      </c>
      <c r="AO378" s="80">
        <f t="shared" si="258"/>
        <v>3.8073976666309877</v>
      </c>
      <c r="AP378" s="80">
        <f t="shared" si="259"/>
        <v>4.2010377802509904</v>
      </c>
      <c r="AQ378" s="80">
        <f t="shared" ca="1" si="260"/>
        <v>2.8092515825064113</v>
      </c>
      <c r="AR378" s="80">
        <f t="shared" si="248"/>
        <v>2.9684814601271632</v>
      </c>
      <c r="AS378" s="78">
        <f t="shared" si="249"/>
        <v>6.3121660215689337E-2</v>
      </c>
      <c r="AT378" s="96">
        <f t="shared" ca="1" si="250"/>
        <v>4</v>
      </c>
      <c r="AU378" s="97" t="str">
        <f t="shared" ca="1" si="251"/>
        <v>Silt mxture</v>
      </c>
      <c r="AV378" s="98">
        <f t="shared" si="252"/>
        <v>3</v>
      </c>
      <c r="AW378" s="99" t="str">
        <f t="shared" si="253"/>
        <v>Clay</v>
      </c>
      <c r="AX378" s="78"/>
      <c r="AY378" s="78"/>
      <c r="AZ378" s="78"/>
      <c r="BA378" s="78"/>
      <c r="BB378" s="78"/>
      <c r="BC378" s="78"/>
      <c r="BD378" s="78"/>
      <c r="BE378" s="78"/>
      <c r="BF378" s="78"/>
      <c r="BG378" s="78"/>
      <c r="BH378" s="78"/>
      <c r="BI378" s="78"/>
      <c r="BJ378" s="78"/>
      <c r="BK378" s="78"/>
      <c r="BL378" s="78"/>
      <c r="BM378" s="78"/>
      <c r="BN378" s="78"/>
      <c r="BO378" s="78"/>
      <c r="BP378" s="78"/>
      <c r="BQ378" s="78"/>
    </row>
    <row r="379" spans="1:69">
      <c r="A379" s="25">
        <v>7.32</v>
      </c>
      <c r="C379" s="89">
        <f t="shared" si="220"/>
        <v>-24.015456</v>
      </c>
      <c r="D379" s="84">
        <f t="shared" si="221"/>
        <v>24.015456</v>
      </c>
      <c r="E379" s="90">
        <v>1.2911999999999999</v>
      </c>
      <c r="F379" s="91">
        <f t="shared" si="222"/>
        <v>13.480127999999999</v>
      </c>
      <c r="G379" s="80">
        <f t="shared" si="223"/>
        <v>13.784767199999999</v>
      </c>
      <c r="H379" s="81">
        <f t="shared" si="261"/>
        <v>13.92672137142857</v>
      </c>
      <c r="I379" s="14">
        <v>52.5</v>
      </c>
      <c r="J379" s="92">
        <f t="shared" si="224"/>
        <v>0.54810000000000003</v>
      </c>
      <c r="K379" s="14">
        <v>145.9</v>
      </c>
      <c r="L379" s="78">
        <f t="shared" si="225"/>
        <v>1.523196</v>
      </c>
      <c r="M379" s="81">
        <f t="shared" si="226"/>
        <v>0.74928222719999993</v>
      </c>
      <c r="N379" s="14">
        <f t="shared" si="254"/>
        <v>115</v>
      </c>
      <c r="O379" s="78">
        <f t="shared" si="227"/>
        <v>1.2832849199999978</v>
      </c>
      <c r="P379" s="78">
        <f t="shared" si="228"/>
        <v>0.53400269279999946</v>
      </c>
      <c r="Q379" s="93">
        <f t="shared" si="229"/>
        <v>4.1254891524000001</v>
      </c>
      <c r="R379" s="80">
        <f t="shared" si="230"/>
        <v>7.7255961590162308</v>
      </c>
      <c r="S379" s="80">
        <f t="shared" si="231"/>
        <v>2683.3837277439716</v>
      </c>
      <c r="T379" s="69">
        <f t="shared" si="232"/>
        <v>234.96118483199976</v>
      </c>
      <c r="U379" s="78">
        <f t="shared" si="233"/>
        <v>1.7989279843085575</v>
      </c>
      <c r="V379" s="69">
        <f t="shared" si="234"/>
        <v>112.25310622085398</v>
      </c>
      <c r="W379" s="80">
        <f t="shared" ca="1" si="235"/>
        <v>6.0426278992692195</v>
      </c>
      <c r="X379" s="80">
        <f t="shared" ca="1" si="236"/>
        <v>32.49650264579499</v>
      </c>
      <c r="Y379" s="94">
        <f t="shared" ca="1" si="237"/>
        <v>7.9443166007232231E-8</v>
      </c>
      <c r="Z379" s="80">
        <f t="shared" ca="1" si="238"/>
        <v>14</v>
      </c>
      <c r="AA379" s="80">
        <f t="shared" ca="1" si="239"/>
        <v>175.02075192000001</v>
      </c>
      <c r="AB379" s="80">
        <f t="shared" ca="1" si="240"/>
        <v>38.503945798590927</v>
      </c>
      <c r="AC379" s="80">
        <f t="shared" si="241"/>
        <v>14.993288047047866</v>
      </c>
      <c r="AD379" s="69">
        <f t="shared" si="242"/>
        <v>1470.7626211764709</v>
      </c>
      <c r="AE379" s="69">
        <f t="shared" si="262"/>
        <v>1487.4631119327732</v>
      </c>
      <c r="AF379" s="69">
        <f t="shared" si="243"/>
        <v>1378.4767199999999</v>
      </c>
      <c r="AG379" s="95">
        <f t="shared" si="263"/>
        <v>1392.6721371428573</v>
      </c>
      <c r="AH379" s="93">
        <f t="shared" si="244"/>
        <v>19.695184433281373</v>
      </c>
      <c r="AI379" s="81">
        <f t="shared" si="245"/>
        <v>1.0263993185616396</v>
      </c>
      <c r="AJ379" s="80">
        <f t="shared" si="246"/>
        <v>13.233376512</v>
      </c>
      <c r="AK379" s="80">
        <f t="shared" si="247"/>
        <v>23.410897451564338</v>
      </c>
      <c r="AL379" s="78">
        <f t="shared" ca="1" si="255"/>
        <v>0.94898432973903468</v>
      </c>
      <c r="AM379" s="80">
        <f t="shared" ca="1" si="256"/>
        <v>22.60619727828502</v>
      </c>
      <c r="AN379" s="80">
        <f t="shared" si="257"/>
        <v>13.004497358490564</v>
      </c>
      <c r="AO379" s="80">
        <f t="shared" si="258"/>
        <v>3.9761280843393574</v>
      </c>
      <c r="AP379" s="80">
        <f t="shared" si="259"/>
        <v>4.3842801015432862</v>
      </c>
      <c r="AQ379" s="80">
        <f t="shared" ca="1" si="260"/>
        <v>2.8183609540023196</v>
      </c>
      <c r="AR379" s="80">
        <f t="shared" si="248"/>
        <v>2.9766980241119834</v>
      </c>
      <c r="AS379" s="78">
        <f t="shared" si="249"/>
        <v>6.1905760890299803E-2</v>
      </c>
      <c r="AT379" s="96">
        <f t="shared" ca="1" si="250"/>
        <v>4</v>
      </c>
      <c r="AU379" s="97" t="str">
        <f t="shared" ca="1" si="251"/>
        <v>Silt mxture</v>
      </c>
      <c r="AV379" s="98">
        <f t="shared" si="252"/>
        <v>3</v>
      </c>
      <c r="AW379" s="99" t="str">
        <f t="shared" si="253"/>
        <v>Clay</v>
      </c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</row>
    <row r="380" spans="1:69">
      <c r="A380" s="25">
        <v>7.34</v>
      </c>
      <c r="C380" s="89">
        <f t="shared" si="220"/>
        <v>-24.081072000000002</v>
      </c>
      <c r="D380" s="84">
        <f t="shared" si="221"/>
        <v>24.081072000000002</v>
      </c>
      <c r="E380" s="90">
        <v>1.3098000000000001</v>
      </c>
      <c r="F380" s="91">
        <f t="shared" si="222"/>
        <v>13.674312</v>
      </c>
      <c r="G380" s="80">
        <f t="shared" si="223"/>
        <v>13.9758192</v>
      </c>
      <c r="H380" s="81">
        <f t="shared" si="261"/>
        <v>14.128332685714286</v>
      </c>
      <c r="I380" s="14">
        <v>57.6</v>
      </c>
      <c r="J380" s="92">
        <f t="shared" si="224"/>
        <v>0.60134399999999999</v>
      </c>
      <c r="K380" s="14">
        <v>144.4</v>
      </c>
      <c r="L380" s="78">
        <f t="shared" si="225"/>
        <v>1.507536</v>
      </c>
      <c r="M380" s="81">
        <f t="shared" si="226"/>
        <v>0.75132944639999999</v>
      </c>
      <c r="N380" s="14">
        <f t="shared" si="254"/>
        <v>115</v>
      </c>
      <c r="O380" s="78">
        <f t="shared" si="227"/>
        <v>1.2870578399999979</v>
      </c>
      <c r="P380" s="78">
        <f t="shared" si="228"/>
        <v>0.53572839359999946</v>
      </c>
      <c r="Q380" s="93">
        <f t="shared" si="229"/>
        <v>4.1872912488000011</v>
      </c>
      <c r="R380" s="80">
        <f t="shared" si="230"/>
        <v>7.8160711637144136</v>
      </c>
      <c r="S380" s="80">
        <f t="shared" si="231"/>
        <v>2482.4317763503873</v>
      </c>
      <c r="T380" s="69">
        <f t="shared" si="232"/>
        <v>235.72049318399976</v>
      </c>
      <c r="U380" s="78">
        <f t="shared" si="233"/>
        <v>1.8103370483022183</v>
      </c>
      <c r="V380" s="69">
        <f t="shared" si="234"/>
        <v>112.96503181405842</v>
      </c>
      <c r="W380" s="80">
        <f t="shared" ca="1" si="235"/>
        <v>6.1949850027601521</v>
      </c>
      <c r="X380" s="80">
        <f t="shared" ca="1" si="236"/>
        <v>32.574500891988201</v>
      </c>
      <c r="Y380" s="94">
        <f t="shared" ca="1" si="237"/>
        <v>7.0446935415011136E-8</v>
      </c>
      <c r="Z380" s="80">
        <f t="shared" ca="1" si="238"/>
        <v>14</v>
      </c>
      <c r="AA380" s="80">
        <f t="shared" ca="1" si="239"/>
        <v>177.64265904000004</v>
      </c>
      <c r="AB380" s="80">
        <f t="shared" ca="1" si="240"/>
        <v>34.655208724638619</v>
      </c>
      <c r="AC380" s="80">
        <f t="shared" si="241"/>
        <v>15.229926267434024</v>
      </c>
      <c r="AD380" s="69">
        <f t="shared" si="242"/>
        <v>1492.7954541176473</v>
      </c>
      <c r="AE380" s="69">
        <f t="shared" si="262"/>
        <v>1510.7382171428574</v>
      </c>
      <c r="AF380" s="69">
        <f t="shared" si="243"/>
        <v>1397.5819200000001</v>
      </c>
      <c r="AG380" s="95">
        <f t="shared" si="263"/>
        <v>1412.8332685714283</v>
      </c>
      <c r="AH380" s="93">
        <f t="shared" si="244"/>
        <v>18.792443105664368</v>
      </c>
      <c r="AI380" s="81">
        <f t="shared" si="245"/>
        <v>1.1224792398235146</v>
      </c>
      <c r="AJ380" s="80">
        <f t="shared" si="246"/>
        <v>13.416786432</v>
      </c>
      <c r="AK380" s="80">
        <f t="shared" si="247"/>
        <v>23.685064132467918</v>
      </c>
      <c r="AL380" s="78">
        <f t="shared" ca="1" si="255"/>
        <v>0.95560720474103167</v>
      </c>
      <c r="AM380" s="80">
        <f t="shared" ca="1" si="256"/>
        <v>22.978319455275987</v>
      </c>
      <c r="AN380" s="80">
        <f t="shared" si="257"/>
        <v>13.184735094339622</v>
      </c>
      <c r="AO380" s="80">
        <f t="shared" si="258"/>
        <v>4.3027459885857713</v>
      </c>
      <c r="AP380" s="80">
        <f t="shared" si="259"/>
        <v>4.7391859846594189</v>
      </c>
      <c r="AQ380" s="80">
        <f t="shared" ca="1" si="260"/>
        <v>2.8355301771541956</v>
      </c>
      <c r="AR380" s="80">
        <f t="shared" si="248"/>
        <v>2.9930816121165429</v>
      </c>
      <c r="AS380" s="78">
        <f t="shared" si="249"/>
        <v>5.9596562039842781E-2</v>
      </c>
      <c r="AT380" s="96">
        <f t="shared" ca="1" si="250"/>
        <v>4</v>
      </c>
      <c r="AU380" s="97" t="str">
        <f t="shared" ca="1" si="251"/>
        <v>Silt mxture</v>
      </c>
      <c r="AV380" s="98">
        <f t="shared" si="252"/>
        <v>3</v>
      </c>
      <c r="AW380" s="99" t="str">
        <f t="shared" si="253"/>
        <v>Clay</v>
      </c>
      <c r="AX380" s="78"/>
      <c r="AY380" s="78"/>
      <c r="AZ380" s="78"/>
      <c r="BA380" s="78"/>
      <c r="BB380" s="78"/>
      <c r="BC380" s="78"/>
      <c r="BD380" s="78"/>
      <c r="BE380" s="78"/>
      <c r="BF380" s="78"/>
      <c r="BG380" s="78"/>
      <c r="BH380" s="78"/>
      <c r="BI380" s="78"/>
      <c r="BJ380" s="78"/>
      <c r="BK380" s="78"/>
      <c r="BL380" s="78"/>
      <c r="BM380" s="78"/>
      <c r="BN380" s="78"/>
      <c r="BO380" s="78"/>
      <c r="BP380" s="78"/>
      <c r="BQ380" s="78"/>
    </row>
    <row r="381" spans="1:69">
      <c r="A381" s="25">
        <v>7.36</v>
      </c>
      <c r="C381" s="89">
        <f t="shared" si="220"/>
        <v>-24.146688000000001</v>
      </c>
      <c r="D381" s="84">
        <f t="shared" si="221"/>
        <v>24.146688000000001</v>
      </c>
      <c r="E381" s="90">
        <v>1.3359000000000001</v>
      </c>
      <c r="F381" s="91">
        <f t="shared" si="222"/>
        <v>13.946796000000001</v>
      </c>
      <c r="G381" s="80">
        <f t="shared" si="223"/>
        <v>14.2478856</v>
      </c>
      <c r="H381" s="81">
        <f t="shared" si="261"/>
        <v>14.421577371428569</v>
      </c>
      <c r="I381" s="14">
        <v>62</v>
      </c>
      <c r="J381" s="92">
        <f t="shared" si="224"/>
        <v>0.64727999999999997</v>
      </c>
      <c r="K381" s="14">
        <v>144.19999999999999</v>
      </c>
      <c r="L381" s="78">
        <f t="shared" si="225"/>
        <v>1.5054479999999999</v>
      </c>
      <c r="M381" s="81">
        <f t="shared" si="226"/>
        <v>0.75337666560000005</v>
      </c>
      <c r="N381" s="14">
        <f t="shared" si="254"/>
        <v>115</v>
      </c>
      <c r="O381" s="78">
        <f t="shared" si="227"/>
        <v>1.2908307599999977</v>
      </c>
      <c r="P381" s="78">
        <f t="shared" si="228"/>
        <v>0.53745409439999947</v>
      </c>
      <c r="Q381" s="93">
        <f t="shared" si="229"/>
        <v>4.2758280972000007</v>
      </c>
      <c r="R381" s="80">
        <f t="shared" si="230"/>
        <v>7.9557084814349217</v>
      </c>
      <c r="S381" s="80">
        <f t="shared" si="231"/>
        <v>2355.0231629915597</v>
      </c>
      <c r="T381" s="69">
        <f t="shared" si="232"/>
        <v>236.47980153599977</v>
      </c>
      <c r="U381" s="78">
        <f t="shared" si="233"/>
        <v>1.8197223170555652</v>
      </c>
      <c r="V381" s="69">
        <f t="shared" si="234"/>
        <v>113.55067258426726</v>
      </c>
      <c r="W381" s="80">
        <f t="shared" ca="1" si="235"/>
        <v>6.3520068333749578</v>
      </c>
      <c r="X381" s="80">
        <f t="shared" ca="1" si="236"/>
        <v>32.671001079478302</v>
      </c>
      <c r="Y381" s="94">
        <f t="shared" ca="1" si="237"/>
        <v>6.6207847986654874E-8</v>
      </c>
      <c r="Z381" s="80">
        <f t="shared" ca="1" si="238"/>
        <v>14</v>
      </c>
      <c r="AA381" s="80">
        <f t="shared" ca="1" si="239"/>
        <v>181.39876776000003</v>
      </c>
      <c r="AB381" s="80">
        <f t="shared" ca="1" si="240"/>
        <v>33.258522574580105</v>
      </c>
      <c r="AC381" s="80">
        <f t="shared" si="241"/>
        <v>15.39010123886672</v>
      </c>
      <c r="AD381" s="69">
        <f t="shared" si="242"/>
        <v>1524.3593929411766</v>
      </c>
      <c r="AE381" s="69">
        <f t="shared" si="262"/>
        <v>1544.793718991597</v>
      </c>
      <c r="AF381" s="69">
        <f t="shared" si="243"/>
        <v>1424.78856</v>
      </c>
      <c r="AG381" s="95">
        <f t="shared" si="263"/>
        <v>1442.1577371428571</v>
      </c>
      <c r="AH381" s="93">
        <f t="shared" si="244"/>
        <v>18.197403702614864</v>
      </c>
      <c r="AI381" s="81">
        <f t="shared" si="245"/>
        <v>1.2043447184500611</v>
      </c>
      <c r="AJ381" s="80">
        <f t="shared" si="246"/>
        <v>13.677970175999999</v>
      </c>
      <c r="AK381" s="80">
        <f t="shared" si="247"/>
        <v>24.108207519499761</v>
      </c>
      <c r="AL381" s="78">
        <f t="shared" ca="1" si="255"/>
        <v>0.95906655088460246</v>
      </c>
      <c r="AM381" s="80">
        <f t="shared" ca="1" si="256"/>
        <v>23.447201043495689</v>
      </c>
      <c r="AN381" s="80">
        <f t="shared" si="257"/>
        <v>13.441401509433963</v>
      </c>
      <c r="AO381" s="80">
        <f t="shared" si="258"/>
        <v>4.5429898735290237</v>
      </c>
      <c r="AP381" s="80">
        <f t="shared" si="259"/>
        <v>4.9955796899289799</v>
      </c>
      <c r="AQ381" s="80">
        <f t="shared" ca="1" si="260"/>
        <v>2.8443961749558722</v>
      </c>
      <c r="AR381" s="80">
        <f t="shared" si="248"/>
        <v>3.0012154242511286</v>
      </c>
      <c r="AS381" s="78">
        <f t="shared" si="249"/>
        <v>5.8043385915004721E-2</v>
      </c>
      <c r="AT381" s="96">
        <f t="shared" ca="1" si="250"/>
        <v>4</v>
      </c>
      <c r="AU381" s="97" t="str">
        <f t="shared" ca="1" si="251"/>
        <v>Silt mxture</v>
      </c>
      <c r="AV381" s="98">
        <f t="shared" si="252"/>
        <v>3</v>
      </c>
      <c r="AW381" s="99" t="str">
        <f t="shared" si="253"/>
        <v>Clay</v>
      </c>
      <c r="AX381" s="78"/>
      <c r="AY381" s="78"/>
      <c r="AZ381" s="78"/>
      <c r="BA381" s="78"/>
      <c r="BB381" s="78"/>
      <c r="BC381" s="78"/>
      <c r="BD381" s="78"/>
      <c r="BE381" s="78"/>
      <c r="BF381" s="78"/>
      <c r="BG381" s="78"/>
      <c r="BH381" s="78"/>
      <c r="BI381" s="78"/>
      <c r="BJ381" s="78"/>
      <c r="BK381" s="78"/>
      <c r="BL381" s="78"/>
      <c r="BM381" s="78"/>
      <c r="BN381" s="78"/>
      <c r="BO381" s="78"/>
      <c r="BP381" s="78"/>
      <c r="BQ381" s="78"/>
    </row>
    <row r="382" spans="1:69">
      <c r="A382" s="25">
        <v>7.38</v>
      </c>
      <c r="C382" s="89">
        <f t="shared" si="220"/>
        <v>-24.212304</v>
      </c>
      <c r="D382" s="84">
        <f t="shared" si="221"/>
        <v>24.212304</v>
      </c>
      <c r="E382" s="90">
        <v>1.3819999999999999</v>
      </c>
      <c r="F382" s="91">
        <f t="shared" si="222"/>
        <v>14.428079999999998</v>
      </c>
      <c r="G382" s="80">
        <f t="shared" si="223"/>
        <v>14.729795999999999</v>
      </c>
      <c r="H382" s="81">
        <f t="shared" si="261"/>
        <v>14.768990742857142</v>
      </c>
      <c r="I382" s="14">
        <v>63.1</v>
      </c>
      <c r="J382" s="92">
        <f t="shared" si="224"/>
        <v>0.65876400000000002</v>
      </c>
      <c r="K382" s="14">
        <v>144.5</v>
      </c>
      <c r="L382" s="78">
        <f t="shared" si="225"/>
        <v>1.50858</v>
      </c>
      <c r="M382" s="81">
        <f t="shared" si="226"/>
        <v>0.7554238848</v>
      </c>
      <c r="N382" s="14">
        <f t="shared" si="254"/>
        <v>115</v>
      </c>
      <c r="O382" s="78">
        <f t="shared" si="227"/>
        <v>1.2946036799999976</v>
      </c>
      <c r="P382" s="78">
        <f t="shared" si="228"/>
        <v>0.53917979519999948</v>
      </c>
      <c r="Q382" s="93">
        <f t="shared" si="229"/>
        <v>4.4336134656000006</v>
      </c>
      <c r="R382" s="80">
        <f t="shared" si="230"/>
        <v>8.222885028463331</v>
      </c>
      <c r="S382" s="80">
        <f t="shared" si="231"/>
        <v>2399.3582848735973</v>
      </c>
      <c r="T382" s="69">
        <f t="shared" si="232"/>
        <v>237.23910988799977</v>
      </c>
      <c r="U382" s="78">
        <f t="shared" si="233"/>
        <v>1.8230846560323632</v>
      </c>
      <c r="V382" s="69">
        <f t="shared" si="234"/>
        <v>113.76048253641946</v>
      </c>
      <c r="W382" s="80">
        <f t="shared" ca="1" si="235"/>
        <v>6.5037607183586816</v>
      </c>
      <c r="X382" s="80">
        <f t="shared" ca="1" si="236"/>
        <v>32.811377526703289</v>
      </c>
      <c r="Y382" s="94">
        <f t="shared" ca="1" si="237"/>
        <v>7.3477718936918986E-8</v>
      </c>
      <c r="Z382" s="80">
        <f t="shared" ca="1" si="238"/>
        <v>14</v>
      </c>
      <c r="AA382" s="80">
        <f t="shared" ca="1" si="239"/>
        <v>188.09269248000001</v>
      </c>
      <c r="AB382" s="80">
        <f t="shared" ca="1" si="240"/>
        <v>38.27249167052431</v>
      </c>
      <c r="AC382" s="80">
        <f t="shared" si="241"/>
        <v>15.333401792279464</v>
      </c>
      <c r="AD382" s="69">
        <f t="shared" si="242"/>
        <v>1580.6108611764705</v>
      </c>
      <c r="AE382" s="69">
        <f t="shared" si="262"/>
        <v>1585.2220073949579</v>
      </c>
      <c r="AF382" s="69">
        <f t="shared" si="243"/>
        <v>1472.9795999999999</v>
      </c>
      <c r="AG382" s="95">
        <f t="shared" si="263"/>
        <v>1476.8990742857143</v>
      </c>
      <c r="AH382" s="93">
        <f t="shared" si="244"/>
        <v>18.45757188639671</v>
      </c>
      <c r="AI382" s="81">
        <f t="shared" si="245"/>
        <v>1.2217891060914901</v>
      </c>
      <c r="AJ382" s="80">
        <f t="shared" si="246"/>
        <v>14.140604159999999</v>
      </c>
      <c r="AK382" s="80">
        <f t="shared" si="247"/>
        <v>24.917833419585847</v>
      </c>
      <c r="AL382" s="78">
        <f t="shared" ca="1" si="255"/>
        <v>0.95347729404484027</v>
      </c>
      <c r="AM382" s="80">
        <f t="shared" ca="1" si="256"/>
        <v>24.146406211310275</v>
      </c>
      <c r="AN382" s="80">
        <f t="shared" si="257"/>
        <v>13.896033962264148</v>
      </c>
      <c r="AO382" s="80">
        <f t="shared" si="258"/>
        <v>4.4723226309447872</v>
      </c>
      <c r="AP382" s="80">
        <f t="shared" si="259"/>
        <v>4.9032718275223024</v>
      </c>
      <c r="AQ382" s="80">
        <f t="shared" ca="1" si="260"/>
        <v>2.8295125586280658</v>
      </c>
      <c r="AR382" s="80">
        <f t="shared" si="248"/>
        <v>2.9856877084089528</v>
      </c>
      <c r="AS382" s="78">
        <f t="shared" si="249"/>
        <v>5.6058454338523384E-2</v>
      </c>
      <c r="AT382" s="96">
        <f t="shared" ca="1" si="250"/>
        <v>4</v>
      </c>
      <c r="AU382" s="97" t="str">
        <f t="shared" ca="1" si="251"/>
        <v>Silt mxture</v>
      </c>
      <c r="AV382" s="98">
        <f t="shared" si="252"/>
        <v>3</v>
      </c>
      <c r="AW382" s="99" t="str">
        <f t="shared" si="253"/>
        <v>Clay</v>
      </c>
      <c r="AX382" s="78"/>
      <c r="AY382" s="78"/>
      <c r="AZ382" s="78"/>
      <c r="BA382" s="78"/>
      <c r="BB382" s="78"/>
      <c r="BC382" s="78"/>
      <c r="BD382" s="78"/>
      <c r="BE382" s="78"/>
      <c r="BF382" s="78"/>
      <c r="BG382" s="78"/>
      <c r="BH382" s="78"/>
      <c r="BI382" s="78"/>
      <c r="BJ382" s="78"/>
      <c r="BK382" s="78"/>
      <c r="BL382" s="78"/>
      <c r="BM382" s="78"/>
      <c r="BN382" s="78"/>
      <c r="BO382" s="78"/>
      <c r="BP382" s="78"/>
      <c r="BQ382" s="78"/>
    </row>
    <row r="383" spans="1:69">
      <c r="A383" s="25">
        <v>7.4</v>
      </c>
      <c r="C383" s="89">
        <f t="shared" si="220"/>
        <v>-24.277920000000002</v>
      </c>
      <c r="D383" s="84">
        <f t="shared" si="221"/>
        <v>24.277920000000002</v>
      </c>
      <c r="E383" s="90">
        <v>1.4093</v>
      </c>
      <c r="F383" s="91">
        <f t="shared" si="222"/>
        <v>14.713092</v>
      </c>
      <c r="G383" s="80">
        <f t="shared" si="223"/>
        <v>15.012511199999999</v>
      </c>
      <c r="H383" s="81">
        <f t="shared" si="261"/>
        <v>15.091914857142855</v>
      </c>
      <c r="I383" s="14">
        <v>63.1</v>
      </c>
      <c r="J383" s="92">
        <f t="shared" si="224"/>
        <v>0.65876400000000002</v>
      </c>
      <c r="K383" s="14">
        <v>143.4</v>
      </c>
      <c r="L383" s="78">
        <f t="shared" si="225"/>
        <v>1.497096</v>
      </c>
      <c r="M383" s="81">
        <f t="shared" si="226"/>
        <v>0.75747110400000006</v>
      </c>
      <c r="N383" s="14">
        <f t="shared" si="254"/>
        <v>115</v>
      </c>
      <c r="O383" s="78">
        <f t="shared" si="227"/>
        <v>1.2983765999999977</v>
      </c>
      <c r="P383" s="78">
        <f t="shared" si="228"/>
        <v>0.54090549599999949</v>
      </c>
      <c r="Q383" s="93">
        <f t="shared" si="229"/>
        <v>4.5256644180000007</v>
      </c>
      <c r="R383" s="80">
        <f t="shared" si="230"/>
        <v>8.3668301606608289</v>
      </c>
      <c r="S383" s="80">
        <f t="shared" si="231"/>
        <v>2449.1739074994994</v>
      </c>
      <c r="T383" s="69">
        <f t="shared" si="232"/>
        <v>237.99841823999978</v>
      </c>
      <c r="U383" s="78">
        <f t="shared" si="233"/>
        <v>1.8238277511377494</v>
      </c>
      <c r="V383" s="69">
        <f t="shared" si="234"/>
        <v>113.80685167099556</v>
      </c>
      <c r="W383" s="80">
        <f t="shared" ca="1" si="235"/>
        <v>6.5824646706227394</v>
      </c>
      <c r="X383" s="80">
        <f t="shared" ca="1" si="236"/>
        <v>32.88207064652083</v>
      </c>
      <c r="Y383" s="94">
        <f t="shared" ca="1" si="237"/>
        <v>7.9228724409203581E-8</v>
      </c>
      <c r="Z383" s="80">
        <f t="shared" ca="1" si="238"/>
        <v>14</v>
      </c>
      <c r="AA383" s="80">
        <f t="shared" ca="1" si="239"/>
        <v>191.99788440000003</v>
      </c>
      <c r="AB383" s="80">
        <f t="shared" ca="1" si="240"/>
        <v>42.124839148461405</v>
      </c>
      <c r="AC383" s="80">
        <f t="shared" si="241"/>
        <v>15.270930152056273</v>
      </c>
      <c r="AD383" s="69">
        <f t="shared" si="242"/>
        <v>1613.4276000000002</v>
      </c>
      <c r="AE383" s="69">
        <f t="shared" si="262"/>
        <v>1622.769206722689</v>
      </c>
      <c r="AF383" s="69">
        <f t="shared" si="243"/>
        <v>1501.2511199999999</v>
      </c>
      <c r="AG383" s="95">
        <f t="shared" si="263"/>
        <v>1509.1914857142856</v>
      </c>
      <c r="AH383" s="93">
        <f t="shared" si="244"/>
        <v>18.726731868715603</v>
      </c>
      <c r="AI383" s="81">
        <f t="shared" si="245"/>
        <v>1.2178911193758708</v>
      </c>
      <c r="AJ383" s="80">
        <f t="shared" si="246"/>
        <v>14.412010751999999</v>
      </c>
      <c r="AK383" s="80">
        <f t="shared" si="247"/>
        <v>25.354030789881296</v>
      </c>
      <c r="AL383" s="78">
        <f t="shared" ca="1" si="255"/>
        <v>0.94945705477679121</v>
      </c>
      <c r="AM383" s="80">
        <f t="shared" ca="1" si="256"/>
        <v>24.506379222058026</v>
      </c>
      <c r="AN383" s="80">
        <f t="shared" si="257"/>
        <v>14.162746415094338</v>
      </c>
      <c r="AO383" s="80">
        <f t="shared" si="258"/>
        <v>4.3880999735740414</v>
      </c>
      <c r="AP383" s="80">
        <f t="shared" si="259"/>
        <v>4.8035404290111012</v>
      </c>
      <c r="AQ383" s="80">
        <f t="shared" ca="1" si="260"/>
        <v>2.8187470986564618</v>
      </c>
      <c r="AR383" s="80">
        <f t="shared" si="248"/>
        <v>2.9740798284806953</v>
      </c>
      <c r="AS383" s="78">
        <f t="shared" si="249"/>
        <v>5.3931576258555887E-2</v>
      </c>
      <c r="AT383" s="96">
        <f t="shared" ca="1" si="250"/>
        <v>4</v>
      </c>
      <c r="AU383" s="97" t="str">
        <f t="shared" ca="1" si="251"/>
        <v>Silt mxture</v>
      </c>
      <c r="AV383" s="98">
        <f t="shared" si="252"/>
        <v>3</v>
      </c>
      <c r="AW383" s="99" t="str">
        <f t="shared" si="253"/>
        <v>Clay</v>
      </c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/>
      <c r="BJ383" s="78"/>
      <c r="BK383" s="78"/>
      <c r="BL383" s="78"/>
      <c r="BM383" s="78"/>
      <c r="BN383" s="78"/>
      <c r="BO383" s="78"/>
      <c r="BP383" s="78"/>
      <c r="BQ383" s="78"/>
    </row>
    <row r="384" spans="1:69">
      <c r="A384" s="25">
        <v>7.42</v>
      </c>
      <c r="C384" s="89">
        <f t="shared" si="220"/>
        <v>-24.343536</v>
      </c>
      <c r="D384" s="84">
        <f t="shared" si="221"/>
        <v>24.343536</v>
      </c>
      <c r="E384" s="90">
        <v>1.4602999999999999</v>
      </c>
      <c r="F384" s="91">
        <f t="shared" si="222"/>
        <v>15.245531999999999</v>
      </c>
      <c r="G384" s="80">
        <f t="shared" si="223"/>
        <v>15.544951199999998</v>
      </c>
      <c r="H384" s="81">
        <f t="shared" si="261"/>
        <v>15.432199199999999</v>
      </c>
      <c r="I384" s="14">
        <v>64.400000000000006</v>
      </c>
      <c r="J384" s="92">
        <f t="shared" si="224"/>
        <v>0.67233600000000004</v>
      </c>
      <c r="K384" s="14">
        <v>143.4</v>
      </c>
      <c r="L384" s="78">
        <f t="shared" si="225"/>
        <v>1.497096</v>
      </c>
      <c r="M384" s="81">
        <f t="shared" si="226"/>
        <v>0.75951832320000001</v>
      </c>
      <c r="N384" s="14">
        <f t="shared" si="254"/>
        <v>115</v>
      </c>
      <c r="O384" s="78">
        <f t="shared" si="227"/>
        <v>1.3021495199999975</v>
      </c>
      <c r="P384" s="78">
        <f t="shared" si="228"/>
        <v>0.54263119679999949</v>
      </c>
      <c r="Q384" s="93">
        <f t="shared" si="229"/>
        <v>4.7001245544000003</v>
      </c>
      <c r="R384" s="80">
        <f t="shared" si="230"/>
        <v>8.6617293331410696</v>
      </c>
      <c r="S384" s="80">
        <f t="shared" si="231"/>
        <v>2492.2415682914843</v>
      </c>
      <c r="T384" s="69">
        <f t="shared" si="232"/>
        <v>238.75772659199978</v>
      </c>
      <c r="U384" s="78">
        <f t="shared" si="233"/>
        <v>1.8275812500024462</v>
      </c>
      <c r="V384" s="69">
        <f t="shared" si="234"/>
        <v>114.04107000015264</v>
      </c>
      <c r="W384" s="80">
        <f t="shared" ca="1" si="235"/>
        <v>6.7497158927340655</v>
      </c>
      <c r="X384" s="80">
        <f t="shared" ca="1" si="236"/>
        <v>33.030240464831721</v>
      </c>
      <c r="Y384" s="94">
        <f t="shared" ca="1" si="237"/>
        <v>8.802965998575849E-8</v>
      </c>
      <c r="Z384" s="80">
        <f t="shared" ca="1" si="238"/>
        <v>14</v>
      </c>
      <c r="AA384" s="80">
        <f t="shared" ca="1" si="239"/>
        <v>199.39922352000002</v>
      </c>
      <c r="AB384" s="80">
        <f t="shared" ca="1" si="240"/>
        <v>48.608434655694992</v>
      </c>
      <c r="AC384" s="80">
        <f t="shared" si="241"/>
        <v>15.217936572372668</v>
      </c>
      <c r="AD384" s="69">
        <f t="shared" si="242"/>
        <v>1675.6237270588235</v>
      </c>
      <c r="AE384" s="69">
        <f t="shared" si="262"/>
        <v>1662.3587858823532</v>
      </c>
      <c r="AF384" s="69">
        <f t="shared" si="243"/>
        <v>1554.4951199999998</v>
      </c>
      <c r="AG384" s="95">
        <f t="shared" si="263"/>
        <v>1543.2199199999998</v>
      </c>
      <c r="AH384" s="93">
        <f t="shared" si="244"/>
        <v>18.987483829511959</v>
      </c>
      <c r="AI384" s="81">
        <f t="shared" si="245"/>
        <v>1.2390293885882249</v>
      </c>
      <c r="AJ384" s="80">
        <f t="shared" si="246"/>
        <v>14.923153151999998</v>
      </c>
      <c r="AK384" s="80">
        <f t="shared" si="247"/>
        <v>26.247664645882029</v>
      </c>
      <c r="AL384" s="78">
        <f t="shared" ca="1" si="255"/>
        <v>0.94380511253765997</v>
      </c>
      <c r="AM384" s="80">
        <f t="shared" ca="1" si="256"/>
        <v>25.27837389003253</v>
      </c>
      <c r="AN384" s="80">
        <f t="shared" si="257"/>
        <v>14.66504830188679</v>
      </c>
      <c r="AO384" s="80">
        <f t="shared" si="258"/>
        <v>4.3251084635119357</v>
      </c>
      <c r="AP384" s="80">
        <f t="shared" si="259"/>
        <v>4.7205319227614204</v>
      </c>
      <c r="AQ384" s="80">
        <f t="shared" ca="1" si="260"/>
        <v>2.8036989537213874</v>
      </c>
      <c r="AR384" s="80">
        <f t="shared" si="248"/>
        <v>2.9583499789547179</v>
      </c>
      <c r="AS384" s="78">
        <f t="shared" si="249"/>
        <v>5.1785996419210119E-2</v>
      </c>
      <c r="AT384" s="96">
        <f t="shared" ca="1" si="250"/>
        <v>4</v>
      </c>
      <c r="AU384" s="97" t="str">
        <f t="shared" ca="1" si="251"/>
        <v>Silt mxture</v>
      </c>
      <c r="AV384" s="98">
        <f t="shared" si="252"/>
        <v>3</v>
      </c>
      <c r="AW384" s="99" t="str">
        <f t="shared" si="253"/>
        <v>Clay</v>
      </c>
      <c r="AX384" s="78"/>
      <c r="AY384" s="78"/>
      <c r="AZ384" s="78"/>
      <c r="BA384" s="78"/>
      <c r="BB384" s="78"/>
      <c r="BC384" s="78"/>
      <c r="BD384" s="78"/>
      <c r="BE384" s="78"/>
      <c r="BF384" s="78"/>
      <c r="BG384" s="78"/>
      <c r="BH384" s="78"/>
      <c r="BI384" s="78"/>
      <c r="BJ384" s="78"/>
      <c r="BK384" s="78"/>
      <c r="BL384" s="78"/>
      <c r="BM384" s="78"/>
      <c r="BN384" s="78"/>
      <c r="BO384" s="78"/>
      <c r="BP384" s="78"/>
      <c r="BQ384" s="78"/>
    </row>
    <row r="385" spans="1:69">
      <c r="A385" s="25">
        <v>7.44</v>
      </c>
      <c r="C385" s="89">
        <f t="shared" si="220"/>
        <v>-24.409152000000002</v>
      </c>
      <c r="D385" s="84">
        <f t="shared" si="221"/>
        <v>24.409152000000002</v>
      </c>
      <c r="E385" s="90">
        <v>1.5125999999999999</v>
      </c>
      <c r="F385" s="91">
        <f t="shared" si="222"/>
        <v>15.791543999999998</v>
      </c>
      <c r="G385" s="80">
        <f t="shared" si="223"/>
        <v>16.087204799999999</v>
      </c>
      <c r="H385" s="81">
        <f t="shared" si="261"/>
        <v>15.750261257142856</v>
      </c>
      <c r="I385" s="14">
        <v>65</v>
      </c>
      <c r="J385" s="92">
        <f t="shared" si="224"/>
        <v>0.67859999999999998</v>
      </c>
      <c r="K385" s="14">
        <v>141.6</v>
      </c>
      <c r="L385" s="78">
        <f t="shared" si="225"/>
        <v>1.4783039999999998</v>
      </c>
      <c r="M385" s="81">
        <f t="shared" si="226"/>
        <v>0.76156554240000007</v>
      </c>
      <c r="N385" s="14">
        <f t="shared" si="254"/>
        <v>115</v>
      </c>
      <c r="O385" s="78">
        <f t="shared" si="227"/>
        <v>1.3059224399999976</v>
      </c>
      <c r="P385" s="78">
        <f t="shared" si="228"/>
        <v>0.5443568975999995</v>
      </c>
      <c r="Q385" s="93">
        <f t="shared" si="229"/>
        <v>4.8778231788000008</v>
      </c>
      <c r="R385" s="80">
        <f t="shared" si="230"/>
        <v>8.9607079478660125</v>
      </c>
      <c r="S385" s="80">
        <f t="shared" si="231"/>
        <v>2562.5912102772145</v>
      </c>
      <c r="T385" s="69">
        <f t="shared" si="232"/>
        <v>239.51703494399979</v>
      </c>
      <c r="U385" s="78">
        <f t="shared" si="233"/>
        <v>1.8300088826000085</v>
      </c>
      <c r="V385" s="69">
        <f t="shared" si="234"/>
        <v>114.19255427424052</v>
      </c>
      <c r="W385" s="80">
        <f t="shared" ca="1" si="235"/>
        <v>6.9055585195794125</v>
      </c>
      <c r="X385" s="80">
        <f t="shared" ca="1" si="236"/>
        <v>33.172032558885483</v>
      </c>
      <c r="Y385" s="94">
        <f t="shared" ca="1" si="237"/>
        <v>9.9620509118304438E-8</v>
      </c>
      <c r="Z385" s="80">
        <f t="shared" ca="1" si="238"/>
        <v>14</v>
      </c>
      <c r="AA385" s="80">
        <f t="shared" ca="1" si="239"/>
        <v>206.93795304</v>
      </c>
      <c r="AB385" s="80">
        <f t="shared" ca="1" si="240"/>
        <v>57.088424042984983</v>
      </c>
      <c r="AC385" s="80">
        <f t="shared" si="241"/>
        <v>15.133312194760748</v>
      </c>
      <c r="AD385" s="69">
        <f t="shared" si="242"/>
        <v>1738.9743952941178</v>
      </c>
      <c r="AE385" s="69">
        <f t="shared" si="262"/>
        <v>1699.3339784873951</v>
      </c>
      <c r="AF385" s="69">
        <f t="shared" si="243"/>
        <v>1608.7204799999997</v>
      </c>
      <c r="AG385" s="95">
        <f t="shared" si="263"/>
        <v>1575.0261257142859</v>
      </c>
      <c r="AH385" s="93">
        <f t="shared" si="244"/>
        <v>19.38510559359435</v>
      </c>
      <c r="AI385" s="81">
        <f t="shared" si="245"/>
        <v>1.2466086183381919</v>
      </c>
      <c r="AJ385" s="80">
        <f t="shared" si="246"/>
        <v>15.443716607999997</v>
      </c>
      <c r="AK385" s="80">
        <f t="shared" si="247"/>
        <v>27.153660448078824</v>
      </c>
      <c r="AL385" s="78">
        <f t="shared" ca="1" si="255"/>
        <v>0.93715387599179667</v>
      </c>
      <c r="AM385" s="80">
        <f t="shared" ca="1" si="256"/>
        <v>26.039900685910446</v>
      </c>
      <c r="AN385" s="80">
        <f t="shared" si="257"/>
        <v>15.176608301886791</v>
      </c>
      <c r="AO385" s="80">
        <f t="shared" si="258"/>
        <v>4.2182592217636223</v>
      </c>
      <c r="AP385" s="80">
        <f t="shared" si="259"/>
        <v>4.5909413234427916</v>
      </c>
      <c r="AQ385" s="80">
        <f t="shared" ca="1" si="260"/>
        <v>2.7860279890836042</v>
      </c>
      <c r="AR385" s="80">
        <f t="shared" si="248"/>
        <v>2.9399384180212715</v>
      </c>
      <c r="AS385" s="78">
        <f t="shared" si="249"/>
        <v>4.8489599220402128E-2</v>
      </c>
      <c r="AT385" s="96">
        <f t="shared" ca="1" si="250"/>
        <v>4</v>
      </c>
      <c r="AU385" s="97" t="str">
        <f t="shared" ca="1" si="251"/>
        <v>Silt mxture</v>
      </c>
      <c r="AV385" s="98">
        <f t="shared" si="252"/>
        <v>4</v>
      </c>
      <c r="AW385" s="99" t="str">
        <f t="shared" si="253"/>
        <v>Silt mxture</v>
      </c>
      <c r="AX385" s="78"/>
      <c r="AY385" s="78"/>
      <c r="AZ385" s="78"/>
      <c r="BA385" s="78"/>
      <c r="BB385" s="78"/>
      <c r="BC385" s="78"/>
      <c r="BD385" s="78"/>
      <c r="BE385" s="78"/>
      <c r="BF385" s="78"/>
      <c r="BG385" s="78"/>
      <c r="BH385" s="78"/>
      <c r="BI385" s="78"/>
      <c r="BJ385" s="78"/>
      <c r="BK385" s="78"/>
      <c r="BL385" s="78"/>
      <c r="BM385" s="78"/>
      <c r="BN385" s="78"/>
      <c r="BO385" s="78"/>
      <c r="BP385" s="78"/>
      <c r="BQ385" s="78"/>
    </row>
    <row r="386" spans="1:69">
      <c r="A386" s="25">
        <v>7.46</v>
      </c>
      <c r="C386" s="89">
        <f t="shared" si="220"/>
        <v>-24.474768000000001</v>
      </c>
      <c r="D386" s="84">
        <f t="shared" si="221"/>
        <v>24.474768000000001</v>
      </c>
      <c r="E386" s="90">
        <v>1.5087999999999999</v>
      </c>
      <c r="F386" s="91">
        <f t="shared" si="222"/>
        <v>15.751871999999999</v>
      </c>
      <c r="G386" s="80">
        <f t="shared" si="223"/>
        <v>16.045235999999999</v>
      </c>
      <c r="H386" s="81">
        <f t="shared" si="261"/>
        <v>15.999240342857144</v>
      </c>
      <c r="I386" s="14">
        <v>65.7</v>
      </c>
      <c r="J386" s="92">
        <f t="shared" si="224"/>
        <v>0.68590799999999996</v>
      </c>
      <c r="K386" s="14">
        <v>140.5</v>
      </c>
      <c r="L386" s="78">
        <f t="shared" si="225"/>
        <v>1.46682</v>
      </c>
      <c r="M386" s="81">
        <f t="shared" si="226"/>
        <v>0.76361276160000002</v>
      </c>
      <c r="N386" s="14">
        <f t="shared" si="254"/>
        <v>115</v>
      </c>
      <c r="O386" s="78">
        <f t="shared" si="227"/>
        <v>1.3096953599999974</v>
      </c>
      <c r="P386" s="78">
        <f t="shared" si="228"/>
        <v>0.54608259839999951</v>
      </c>
      <c r="Q386" s="93">
        <f t="shared" si="229"/>
        <v>4.8627284112000009</v>
      </c>
      <c r="R386" s="80">
        <f t="shared" si="230"/>
        <v>8.9047488886252797</v>
      </c>
      <c r="S386" s="80">
        <f t="shared" si="231"/>
        <v>2527.4424798523833</v>
      </c>
      <c r="T386" s="69">
        <f t="shared" si="232"/>
        <v>240.27634329599979</v>
      </c>
      <c r="U386" s="78">
        <f t="shared" si="233"/>
        <v>1.8311628227593113</v>
      </c>
      <c r="V386" s="69">
        <f t="shared" si="234"/>
        <v>114.26456014018102</v>
      </c>
      <c r="W386" s="80">
        <f t="shared" ca="1" si="235"/>
        <v>6.9122965312961924</v>
      </c>
      <c r="X386" s="80">
        <f t="shared" ca="1" si="236"/>
        <v>33.149990498418688</v>
      </c>
      <c r="Y386" s="94">
        <f t="shared" ca="1" si="237"/>
        <v>9.5837408578067386E-8</v>
      </c>
      <c r="Z386" s="80">
        <f t="shared" ca="1" si="238"/>
        <v>14</v>
      </c>
      <c r="AA386" s="80">
        <f t="shared" ca="1" si="239"/>
        <v>206.29756896000004</v>
      </c>
      <c r="AB386" s="80">
        <f t="shared" ca="1" si="240"/>
        <v>54.750529121764309</v>
      </c>
      <c r="AC386" s="80">
        <f t="shared" si="241"/>
        <v>15.175298555823861</v>
      </c>
      <c r="AD386" s="69">
        <f t="shared" si="242"/>
        <v>1733.5930164705883</v>
      </c>
      <c r="AE386" s="69">
        <f t="shared" si="262"/>
        <v>1728.1817626890759</v>
      </c>
      <c r="AF386" s="69">
        <f t="shared" si="243"/>
        <v>1604.5236</v>
      </c>
      <c r="AG386" s="95">
        <f t="shared" si="263"/>
        <v>1599.9240342857142</v>
      </c>
      <c r="AH386" s="93">
        <f t="shared" si="244"/>
        <v>19.202021783479218</v>
      </c>
      <c r="AI386" s="81">
        <f t="shared" si="245"/>
        <v>1.2560517438381729</v>
      </c>
      <c r="AJ386" s="80">
        <f t="shared" si="246"/>
        <v>15.403426559999998</v>
      </c>
      <c r="AK386" s="80">
        <f t="shared" si="247"/>
        <v>26.984087541288726</v>
      </c>
      <c r="AL386" s="78">
        <f t="shared" ca="1" si="255"/>
        <v>0.93934251965843185</v>
      </c>
      <c r="AM386" s="80">
        <f t="shared" ca="1" si="256"/>
        <v>25.92003000013899</v>
      </c>
      <c r="AN386" s="80">
        <f t="shared" si="257"/>
        <v>15.13701509433962</v>
      </c>
      <c r="AO386" s="80">
        <f t="shared" si="258"/>
        <v>4.2748389615459699</v>
      </c>
      <c r="AP386" s="80">
        <f t="shared" si="259"/>
        <v>4.6547867957968583</v>
      </c>
      <c r="AQ386" s="80">
        <f t="shared" ca="1" si="260"/>
        <v>2.7915588097804629</v>
      </c>
      <c r="AR386" s="80">
        <f t="shared" si="248"/>
        <v>2.9444557456741753</v>
      </c>
      <c r="AS386" s="78">
        <f t="shared" si="249"/>
        <v>4.7721848527981794E-2</v>
      </c>
      <c r="AT386" s="96">
        <f t="shared" ca="1" si="250"/>
        <v>4</v>
      </c>
      <c r="AU386" s="97" t="str">
        <f t="shared" ca="1" si="251"/>
        <v>Silt mxture</v>
      </c>
      <c r="AV386" s="98">
        <f t="shared" si="252"/>
        <v>4</v>
      </c>
      <c r="AW386" s="99" t="str">
        <f t="shared" si="253"/>
        <v>Silt mxture</v>
      </c>
      <c r="AX386" s="78"/>
      <c r="AY386" s="78"/>
      <c r="AZ386" s="78"/>
      <c r="BA386" s="78"/>
      <c r="BB386" s="78"/>
      <c r="BC386" s="78"/>
      <c r="BD386" s="78"/>
      <c r="BE386" s="78"/>
      <c r="BF386" s="78"/>
      <c r="BG386" s="78"/>
      <c r="BH386" s="78"/>
      <c r="BI386" s="78"/>
      <c r="BJ386" s="78"/>
      <c r="BK386" s="78"/>
      <c r="BL386" s="78"/>
      <c r="BM386" s="78"/>
      <c r="BN386" s="78"/>
      <c r="BO386" s="78"/>
      <c r="BP386" s="78"/>
      <c r="BQ386" s="78"/>
    </row>
    <row r="387" spans="1:69">
      <c r="A387" s="25">
        <v>7.48</v>
      </c>
      <c r="C387" s="89">
        <f t="shared" si="220"/>
        <v>-24.540384000000003</v>
      </c>
      <c r="D387" s="84">
        <f t="shared" si="221"/>
        <v>24.540384000000003</v>
      </c>
      <c r="E387" s="90">
        <v>1.5387</v>
      </c>
      <c r="F387" s="91">
        <f t="shared" si="222"/>
        <v>16.064028</v>
      </c>
      <c r="G387" s="80">
        <f t="shared" si="223"/>
        <v>16.3578096</v>
      </c>
      <c r="H387" s="81">
        <f t="shared" si="261"/>
        <v>16.201955314285716</v>
      </c>
      <c r="I387" s="14">
        <v>66.3</v>
      </c>
      <c r="J387" s="92">
        <f t="shared" si="224"/>
        <v>0.6921719999999999</v>
      </c>
      <c r="K387" s="14">
        <v>140.69999999999999</v>
      </c>
      <c r="L387" s="78">
        <f t="shared" si="225"/>
        <v>1.4689079999999999</v>
      </c>
      <c r="M387" s="81">
        <f t="shared" si="226"/>
        <v>0.76565998080000008</v>
      </c>
      <c r="N387" s="14">
        <f t="shared" si="254"/>
        <v>115</v>
      </c>
      <c r="O387" s="78">
        <f t="shared" si="227"/>
        <v>1.3134682799999975</v>
      </c>
      <c r="P387" s="78">
        <f t="shared" si="228"/>
        <v>0.54780829919999952</v>
      </c>
      <c r="Q387" s="93">
        <f t="shared" si="229"/>
        <v>4.964632635600001</v>
      </c>
      <c r="R387" s="80">
        <f t="shared" si="230"/>
        <v>9.062718916179584</v>
      </c>
      <c r="S387" s="80">
        <f t="shared" si="231"/>
        <v>2557.0559170773954</v>
      </c>
      <c r="T387" s="69">
        <f t="shared" si="232"/>
        <v>241.03565164799977</v>
      </c>
      <c r="U387" s="78">
        <f t="shared" si="233"/>
        <v>1.8329829392082586</v>
      </c>
      <c r="V387" s="69">
        <f t="shared" si="234"/>
        <v>114.37813540659533</v>
      </c>
      <c r="W387" s="80">
        <f t="shared" ca="1" si="235"/>
        <v>7.0084546207431906</v>
      </c>
      <c r="X387" s="80">
        <f t="shared" ca="1" si="236"/>
        <v>33.225019521639489</v>
      </c>
      <c r="Y387" s="94">
        <f t="shared" ca="1" si="237"/>
        <v>1.0167397061880221E-7</v>
      </c>
      <c r="Z387" s="80">
        <f t="shared" ca="1" si="238"/>
        <v>14</v>
      </c>
      <c r="AA387" s="80">
        <f t="shared" ca="1" si="239"/>
        <v>210.62077848000004</v>
      </c>
      <c r="AB387" s="80">
        <f t="shared" ca="1" si="240"/>
        <v>59.302110026450137</v>
      </c>
      <c r="AC387" s="80">
        <f t="shared" si="241"/>
        <v>15.13988594376538</v>
      </c>
      <c r="AD387" s="69">
        <f t="shared" si="242"/>
        <v>1769.9225082352946</v>
      </c>
      <c r="AE387" s="69">
        <f t="shared" si="262"/>
        <v>1751.5867099159664</v>
      </c>
      <c r="AF387" s="69">
        <f t="shared" si="243"/>
        <v>1635.7809599999998</v>
      </c>
      <c r="AG387" s="95">
        <f t="shared" si="263"/>
        <v>1620.1955314285713</v>
      </c>
      <c r="AH387" s="93">
        <f t="shared" si="244"/>
        <v>19.375335467159729</v>
      </c>
      <c r="AI387" s="81">
        <f t="shared" si="245"/>
        <v>1.263529597873607</v>
      </c>
      <c r="AJ387" s="80">
        <f t="shared" si="246"/>
        <v>15.703497215999999</v>
      </c>
      <c r="AK387" s="80">
        <f t="shared" si="247"/>
        <v>27.462784594483587</v>
      </c>
      <c r="AL387" s="78">
        <f t="shared" ca="1" si="255"/>
        <v>0.93620613473506953</v>
      </c>
      <c r="AM387" s="80">
        <f t="shared" ca="1" si="256"/>
        <v>26.330331089091828</v>
      </c>
      <c r="AN387" s="80">
        <f t="shared" si="257"/>
        <v>15.431895849056602</v>
      </c>
      <c r="AO387" s="80">
        <f t="shared" si="258"/>
        <v>4.2314467335528825</v>
      </c>
      <c r="AP387" s="80">
        <f t="shared" si="259"/>
        <v>4.6008793956291321</v>
      </c>
      <c r="AQ387" s="80">
        <f t="shared" ca="1" si="260"/>
        <v>2.7831131774852023</v>
      </c>
      <c r="AR387" s="80">
        <f t="shared" si="248"/>
        <v>2.9351544666511407</v>
      </c>
      <c r="AS387" s="78">
        <f t="shared" si="249"/>
        <v>4.6745018890597706E-2</v>
      </c>
      <c r="AT387" s="96">
        <f t="shared" ca="1" si="250"/>
        <v>4</v>
      </c>
      <c r="AU387" s="97" t="str">
        <f t="shared" ca="1" si="251"/>
        <v>Silt mxture</v>
      </c>
      <c r="AV387" s="98">
        <f t="shared" si="252"/>
        <v>4</v>
      </c>
      <c r="AW387" s="99" t="str">
        <f t="shared" si="253"/>
        <v>Silt mxture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/>
      <c r="BM387" s="78"/>
      <c r="BN387" s="78"/>
      <c r="BO387" s="78"/>
      <c r="BP387" s="78"/>
      <c r="BQ387" s="78"/>
    </row>
    <row r="388" spans="1:69">
      <c r="A388" s="25">
        <v>7.5</v>
      </c>
      <c r="C388" s="89">
        <f t="shared" si="220"/>
        <v>-24.606000000000002</v>
      </c>
      <c r="D388" s="84">
        <f t="shared" si="221"/>
        <v>24.606000000000002</v>
      </c>
      <c r="E388" s="90">
        <v>1.5499000000000001</v>
      </c>
      <c r="F388" s="91">
        <f t="shared" si="222"/>
        <v>16.180955999999998</v>
      </c>
      <c r="G388" s="80">
        <f t="shared" si="223"/>
        <v>16.474319999999999</v>
      </c>
      <c r="H388" s="81">
        <f t="shared" si="261"/>
        <v>16.395154971428571</v>
      </c>
      <c r="I388" s="14">
        <v>67.7</v>
      </c>
      <c r="J388" s="92">
        <f t="shared" si="224"/>
        <v>0.70678799999999997</v>
      </c>
      <c r="K388" s="14">
        <v>140.5</v>
      </c>
      <c r="L388" s="78">
        <f t="shared" si="225"/>
        <v>1.46682</v>
      </c>
      <c r="M388" s="81">
        <f t="shared" si="226"/>
        <v>0.76770720000000003</v>
      </c>
      <c r="N388" s="14">
        <f t="shared" si="254"/>
        <v>115</v>
      </c>
      <c r="O388" s="78">
        <f t="shared" si="227"/>
        <v>1.3172411999999973</v>
      </c>
      <c r="P388" s="78">
        <f t="shared" si="228"/>
        <v>0.54953399999999952</v>
      </c>
      <c r="Q388" s="93">
        <f t="shared" si="229"/>
        <v>5.0018360040000003</v>
      </c>
      <c r="R388" s="80">
        <f t="shared" si="230"/>
        <v>9.1019591217285996</v>
      </c>
      <c r="S388" s="80">
        <f t="shared" si="231"/>
        <v>2522.9428643050969</v>
      </c>
      <c r="T388" s="69">
        <f t="shared" si="232"/>
        <v>241.79495999999978</v>
      </c>
      <c r="U388" s="78">
        <f t="shared" si="233"/>
        <v>1.8357106384681254</v>
      </c>
      <c r="V388" s="69">
        <f t="shared" si="234"/>
        <v>114.54834384041102</v>
      </c>
      <c r="W388" s="80">
        <f t="shared" ca="1" si="235"/>
        <v>7.0689319589625663</v>
      </c>
      <c r="X388" s="80">
        <f t="shared" ca="1" si="236"/>
        <v>33.249629226506741</v>
      </c>
      <c r="Y388" s="94">
        <f t="shared" ca="1" si="237"/>
        <v>1.0004698435348191E-7</v>
      </c>
      <c r="Z388" s="80">
        <f t="shared" ca="1" si="238"/>
        <v>14</v>
      </c>
      <c r="AA388" s="80">
        <f t="shared" ca="1" si="239"/>
        <v>212.19910320000002</v>
      </c>
      <c r="AB388" s="80">
        <f t="shared" ca="1" si="240"/>
        <v>58.790437913556822</v>
      </c>
      <c r="AC388" s="80">
        <f t="shared" si="241"/>
        <v>15.180715612189809</v>
      </c>
      <c r="AD388" s="69">
        <f t="shared" si="242"/>
        <v>1783.1857411764706</v>
      </c>
      <c r="AE388" s="69">
        <f t="shared" si="262"/>
        <v>1773.8722084033614</v>
      </c>
      <c r="AF388" s="69">
        <f t="shared" si="243"/>
        <v>1647.432</v>
      </c>
      <c r="AG388" s="95">
        <f t="shared" si="263"/>
        <v>1639.5154971428569</v>
      </c>
      <c r="AH388" s="93">
        <f t="shared" si="244"/>
        <v>19.211985222587991</v>
      </c>
      <c r="AI388" s="81">
        <f t="shared" si="245"/>
        <v>1.2861588181986932</v>
      </c>
      <c r="AJ388" s="80">
        <f t="shared" si="246"/>
        <v>15.815347199999998</v>
      </c>
      <c r="AK388" s="80">
        <f t="shared" si="247"/>
        <v>27.581694308268485</v>
      </c>
      <c r="AL388" s="78">
        <f t="shared" ca="1" si="255"/>
        <v>0.93716556295250764</v>
      </c>
      <c r="AM388" s="80">
        <f t="shared" ca="1" si="256"/>
        <v>26.466320418532913</v>
      </c>
      <c r="AN388" s="80">
        <f t="shared" si="257"/>
        <v>15.541811320754714</v>
      </c>
      <c r="AO388" s="80">
        <f t="shared" si="258"/>
        <v>4.2902408111533594</v>
      </c>
      <c r="AP388" s="80">
        <f t="shared" si="259"/>
        <v>4.6630885101685946</v>
      </c>
      <c r="AQ388" s="80">
        <f t="shared" ca="1" si="260"/>
        <v>2.7854177109138267</v>
      </c>
      <c r="AR388" s="80">
        <f t="shared" si="248"/>
        <v>2.9365359096586179</v>
      </c>
      <c r="AS388" s="78">
        <f t="shared" si="249"/>
        <v>4.6124507843820141E-2</v>
      </c>
      <c r="AT388" s="96">
        <f t="shared" ca="1" si="250"/>
        <v>4</v>
      </c>
      <c r="AU388" s="97" t="str">
        <f t="shared" ca="1" si="251"/>
        <v>Silt mxture</v>
      </c>
      <c r="AV388" s="98">
        <f t="shared" si="252"/>
        <v>4</v>
      </c>
      <c r="AW388" s="99" t="str">
        <f t="shared" si="253"/>
        <v>Silt mxture</v>
      </c>
      <c r="AX388" s="78"/>
      <c r="AY388" s="78"/>
      <c r="AZ388" s="78"/>
      <c r="BA388" s="78"/>
      <c r="BB388" s="78"/>
      <c r="BC388" s="78"/>
      <c r="BD388" s="78"/>
      <c r="BE388" s="78"/>
      <c r="BF388" s="78"/>
      <c r="BG388" s="78"/>
      <c r="BH388" s="78"/>
      <c r="BI388" s="78"/>
      <c r="BJ388" s="78"/>
      <c r="BK388" s="78"/>
      <c r="BL388" s="78"/>
      <c r="BM388" s="78"/>
      <c r="BN388" s="78"/>
      <c r="BO388" s="78"/>
      <c r="BP388" s="78"/>
      <c r="BQ388" s="78"/>
    </row>
    <row r="389" spans="1:69">
      <c r="A389" s="25">
        <v>7.52</v>
      </c>
      <c r="C389" s="89">
        <f t="shared" si="220"/>
        <v>-24.671616</v>
      </c>
      <c r="D389" s="84">
        <f t="shared" si="221"/>
        <v>24.671616</v>
      </c>
      <c r="E389" s="90">
        <v>1.5499000000000001</v>
      </c>
      <c r="F389" s="91">
        <f t="shared" si="222"/>
        <v>16.180955999999998</v>
      </c>
      <c r="G389" s="80">
        <f t="shared" si="223"/>
        <v>16.472649599999997</v>
      </c>
      <c r="H389" s="81">
        <f t="shared" si="261"/>
        <v>16.848549257142857</v>
      </c>
      <c r="I389" s="14">
        <v>69.7</v>
      </c>
      <c r="J389" s="92">
        <f t="shared" si="224"/>
        <v>0.72766799999999998</v>
      </c>
      <c r="K389" s="14">
        <v>139.69999999999999</v>
      </c>
      <c r="L389" s="78">
        <f t="shared" si="225"/>
        <v>1.4584679999999999</v>
      </c>
      <c r="M389" s="81">
        <f t="shared" si="226"/>
        <v>0.76975441919999998</v>
      </c>
      <c r="N389" s="14">
        <f t="shared" si="254"/>
        <v>115</v>
      </c>
      <c r="O389" s="78">
        <f t="shared" si="227"/>
        <v>1.3210141199999972</v>
      </c>
      <c r="P389" s="78">
        <f t="shared" si="228"/>
        <v>0.55125970079999953</v>
      </c>
      <c r="Q389" s="93">
        <f t="shared" si="229"/>
        <v>5.0000397084000001</v>
      </c>
      <c r="R389" s="80">
        <f t="shared" si="230"/>
        <v>9.0702072020571034</v>
      </c>
      <c r="S389" s="80">
        <f t="shared" si="231"/>
        <v>2449.6684622495909</v>
      </c>
      <c r="T389" s="69">
        <f t="shared" si="232"/>
        <v>242.55426835199981</v>
      </c>
      <c r="U389" s="78">
        <f t="shared" si="233"/>
        <v>1.8391205846651044</v>
      </c>
      <c r="V389" s="69">
        <f t="shared" si="234"/>
        <v>114.76112448310251</v>
      </c>
      <c r="W389" s="80">
        <f t="shared" ca="1" si="235"/>
        <v>7.1096583177610624</v>
      </c>
      <c r="X389" s="80">
        <f t="shared" ca="1" si="236"/>
        <v>33.244856023781658</v>
      </c>
      <c r="Y389" s="94">
        <f t="shared" ca="1" si="237"/>
        <v>9.3930027306625437E-8</v>
      </c>
      <c r="Z389" s="80">
        <f t="shared" ca="1" si="238"/>
        <v>14</v>
      </c>
      <c r="AA389" s="80">
        <f t="shared" ca="1" si="239"/>
        <v>212.12289672</v>
      </c>
      <c r="AB389" s="80">
        <f t="shared" ca="1" si="240"/>
        <v>55.176118563517164</v>
      </c>
      <c r="AC389" s="80">
        <f t="shared" si="241"/>
        <v>15.270316343044112</v>
      </c>
      <c r="AD389" s="69">
        <f t="shared" si="242"/>
        <v>1782.5453505882351</v>
      </c>
      <c r="AE389" s="69">
        <f t="shared" si="262"/>
        <v>1826.7688396638657</v>
      </c>
      <c r="AF389" s="69">
        <f t="shared" si="243"/>
        <v>1647.2649599999997</v>
      </c>
      <c r="AG389" s="95">
        <f t="shared" si="263"/>
        <v>1684.8549257142856</v>
      </c>
      <c r="AH389" s="93">
        <f t="shared" si="244"/>
        <v>18.836833595931761</v>
      </c>
      <c r="AI389" s="81">
        <f t="shared" si="245"/>
        <v>1.3200094237688571</v>
      </c>
      <c r="AJ389" s="80">
        <f t="shared" si="246"/>
        <v>15.813743615999996</v>
      </c>
      <c r="AK389" s="80">
        <f t="shared" si="247"/>
        <v>27.48547636987001</v>
      </c>
      <c r="AL389" s="78">
        <f t="shared" ca="1" si="255"/>
        <v>0.94068092118758606</v>
      </c>
      <c r="AM389" s="80">
        <f t="shared" ca="1" si="256"/>
        <v>26.439889667502875</v>
      </c>
      <c r="AN389" s="80">
        <f t="shared" si="257"/>
        <v>15.540235471698109</v>
      </c>
      <c r="AO389" s="80">
        <f t="shared" si="258"/>
        <v>4.4174314252395686</v>
      </c>
      <c r="AP389" s="80">
        <f t="shared" si="259"/>
        <v>4.8025706595206445</v>
      </c>
      <c r="AQ389" s="80">
        <f t="shared" ca="1" si="260"/>
        <v>2.7944307220790403</v>
      </c>
      <c r="AR389" s="80">
        <f t="shared" si="248"/>
        <v>2.9445906226198217</v>
      </c>
      <c r="AS389" s="78">
        <f t="shared" si="249"/>
        <v>4.5454735345837396E-2</v>
      </c>
      <c r="AT389" s="96">
        <f t="shared" ca="1" si="250"/>
        <v>4</v>
      </c>
      <c r="AU389" s="97" t="str">
        <f t="shared" ca="1" si="251"/>
        <v>Silt mxture</v>
      </c>
      <c r="AV389" s="98">
        <f t="shared" si="252"/>
        <v>4</v>
      </c>
      <c r="AW389" s="99" t="str">
        <f t="shared" si="253"/>
        <v>Silt mxture</v>
      </c>
      <c r="AX389" s="78"/>
      <c r="AY389" s="78"/>
      <c r="AZ389" s="78"/>
      <c r="BA389" s="78"/>
      <c r="BB389" s="78"/>
      <c r="BC389" s="78"/>
      <c r="BD389" s="78"/>
      <c r="BE389" s="78"/>
      <c r="BF389" s="78"/>
      <c r="BG389" s="78"/>
      <c r="BH389" s="78"/>
      <c r="BI389" s="78"/>
      <c r="BJ389" s="78"/>
      <c r="BK389" s="78"/>
      <c r="BL389" s="78"/>
      <c r="BM389" s="78"/>
      <c r="BN389" s="78"/>
      <c r="BO389" s="78"/>
      <c r="BP389" s="78"/>
      <c r="BQ389" s="78"/>
    </row>
    <row r="390" spans="1:69">
      <c r="A390" s="25">
        <v>7.54</v>
      </c>
      <c r="C390" s="89">
        <f t="shared" si="220"/>
        <v>-24.737232000000002</v>
      </c>
      <c r="D390" s="84">
        <f t="shared" si="221"/>
        <v>24.737232000000002</v>
      </c>
      <c r="E390" s="90">
        <v>1.5461</v>
      </c>
      <c r="F390" s="91">
        <f t="shared" si="222"/>
        <v>16.141283999999999</v>
      </c>
      <c r="G390" s="80">
        <f t="shared" si="223"/>
        <v>16.431515999999998</v>
      </c>
      <c r="H390" s="81">
        <f t="shared" si="261"/>
        <v>17.786001599999999</v>
      </c>
      <c r="I390" s="14">
        <v>72</v>
      </c>
      <c r="J390" s="92">
        <f t="shared" si="224"/>
        <v>0.75168000000000001</v>
      </c>
      <c r="K390" s="14">
        <v>139</v>
      </c>
      <c r="L390" s="78">
        <f t="shared" si="225"/>
        <v>1.45116</v>
      </c>
      <c r="M390" s="81">
        <f t="shared" si="226"/>
        <v>0.77180163840000005</v>
      </c>
      <c r="N390" s="14">
        <f t="shared" si="254"/>
        <v>115</v>
      </c>
      <c r="O390" s="78">
        <f t="shared" si="227"/>
        <v>1.3247870399999973</v>
      </c>
      <c r="P390" s="78">
        <f t="shared" si="228"/>
        <v>0.55298540159999954</v>
      </c>
      <c r="Q390" s="93">
        <f t="shared" si="229"/>
        <v>4.9852205568000008</v>
      </c>
      <c r="R390" s="80">
        <f t="shared" si="230"/>
        <v>9.0151033686890099</v>
      </c>
      <c r="S390" s="80">
        <f t="shared" si="231"/>
        <v>2364.3867478025695</v>
      </c>
      <c r="T390" s="69">
        <f t="shared" si="232"/>
        <v>243.31357670399981</v>
      </c>
      <c r="U390" s="78">
        <f t="shared" si="233"/>
        <v>1.8428297842447334</v>
      </c>
      <c r="V390" s="69">
        <f t="shared" si="234"/>
        <v>114.99257853687136</v>
      </c>
      <c r="W390" s="80">
        <f t="shared" ca="1" si="235"/>
        <v>7.1447746206355722</v>
      </c>
      <c r="X390" s="80">
        <f t="shared" ca="1" si="236"/>
        <v>33.230444751451294</v>
      </c>
      <c r="Y390" s="94">
        <f t="shared" ca="1" si="237"/>
        <v>8.669512211392285E-8</v>
      </c>
      <c r="Z390" s="80">
        <f t="shared" ca="1" si="238"/>
        <v>14</v>
      </c>
      <c r="AA390" s="80">
        <f t="shared" ca="1" si="239"/>
        <v>211.49420544000003</v>
      </c>
      <c r="AB390" s="80">
        <f t="shared" ca="1" si="240"/>
        <v>50.775274985560308</v>
      </c>
      <c r="AC390" s="80">
        <f t="shared" si="241"/>
        <v>15.378037904513578</v>
      </c>
      <c r="AD390" s="69">
        <f t="shared" si="242"/>
        <v>1777.2622305882355</v>
      </c>
      <c r="AE390" s="69">
        <f t="shared" si="262"/>
        <v>1936.613477647059</v>
      </c>
      <c r="AF390" s="69">
        <f t="shared" si="243"/>
        <v>1643.1515999999999</v>
      </c>
      <c r="AG390" s="95">
        <f t="shared" si="263"/>
        <v>1778.6001599999997</v>
      </c>
      <c r="AH390" s="93">
        <f t="shared" si="244"/>
        <v>18.389722635697204</v>
      </c>
      <c r="AI390" s="81">
        <f t="shared" si="245"/>
        <v>1.3593125565794333</v>
      </c>
      <c r="AJ390" s="80">
        <f t="shared" si="246"/>
        <v>15.774255359999998</v>
      </c>
      <c r="AK390" s="80">
        <f t="shared" si="247"/>
        <v>27.318495056633363</v>
      </c>
      <c r="AL390" s="78">
        <f t="shared" ca="1" si="255"/>
        <v>0.94512499599767341</v>
      </c>
      <c r="AM390" s="80">
        <f t="shared" ca="1" si="256"/>
        <v>26.360249883395817</v>
      </c>
      <c r="AN390" s="80">
        <f t="shared" si="257"/>
        <v>15.501430188679244</v>
      </c>
      <c r="AO390" s="80">
        <f t="shared" si="258"/>
        <v>4.574623546603978</v>
      </c>
      <c r="AP390" s="80">
        <f t="shared" si="259"/>
        <v>4.9757958985715458</v>
      </c>
      <c r="AQ390" s="80">
        <f t="shared" ca="1" si="260"/>
        <v>2.8058813095566131</v>
      </c>
      <c r="AR390" s="80">
        <f t="shared" si="248"/>
        <v>2.9550704148028974</v>
      </c>
      <c r="AS390" s="78">
        <f t="shared" si="249"/>
        <v>4.4970579891836483E-2</v>
      </c>
      <c r="AT390" s="96">
        <f t="shared" ca="1" si="250"/>
        <v>4</v>
      </c>
      <c r="AU390" s="97" t="str">
        <f t="shared" ca="1" si="251"/>
        <v>Silt mxture</v>
      </c>
      <c r="AV390" s="98">
        <f t="shared" si="252"/>
        <v>3</v>
      </c>
      <c r="AW390" s="99" t="str">
        <f t="shared" si="253"/>
        <v>Clay</v>
      </c>
      <c r="AX390" s="78"/>
      <c r="AY390" s="78"/>
      <c r="AZ390" s="78"/>
      <c r="BA390" s="78"/>
      <c r="BB390" s="78"/>
      <c r="BC390" s="78"/>
      <c r="BD390" s="78"/>
      <c r="BE390" s="78"/>
      <c r="BF390" s="78"/>
      <c r="BG390" s="78"/>
      <c r="BH390" s="78"/>
      <c r="BI390" s="78"/>
      <c r="BJ390" s="78"/>
      <c r="BK390" s="78"/>
      <c r="BL390" s="78"/>
      <c r="BM390" s="78"/>
      <c r="BN390" s="78"/>
      <c r="BO390" s="78"/>
      <c r="BP390" s="78"/>
      <c r="BQ390" s="78"/>
    </row>
    <row r="391" spans="1:69">
      <c r="A391" s="25">
        <v>7.56</v>
      </c>
      <c r="C391" s="89">
        <f t="shared" si="220"/>
        <v>-24.802848000000001</v>
      </c>
      <c r="D391" s="84">
        <f t="shared" si="221"/>
        <v>24.802848000000001</v>
      </c>
      <c r="E391" s="90">
        <v>1.5909</v>
      </c>
      <c r="F391" s="91">
        <f t="shared" si="222"/>
        <v>16.608995999999998</v>
      </c>
      <c r="G391" s="80">
        <f t="shared" si="223"/>
        <v>16.897348799999996</v>
      </c>
      <c r="H391" s="81">
        <f t="shared" si="261"/>
        <v>18.043392342857139</v>
      </c>
      <c r="I391" s="14">
        <v>73.2</v>
      </c>
      <c r="J391" s="92">
        <f t="shared" si="224"/>
        <v>0.764208</v>
      </c>
      <c r="K391" s="14">
        <v>138.1</v>
      </c>
      <c r="L391" s="78">
        <f t="shared" si="225"/>
        <v>1.4417639999999998</v>
      </c>
      <c r="M391" s="81">
        <f t="shared" si="226"/>
        <v>0.7738488576</v>
      </c>
      <c r="N391" s="14">
        <f t="shared" si="254"/>
        <v>115</v>
      </c>
      <c r="O391" s="78">
        <f t="shared" si="227"/>
        <v>1.3285599599999971</v>
      </c>
      <c r="P391" s="78">
        <f t="shared" si="228"/>
        <v>0.55471110239999954</v>
      </c>
      <c r="Q391" s="93">
        <f t="shared" si="229"/>
        <v>5.1377003172000002</v>
      </c>
      <c r="R391" s="80">
        <f t="shared" si="230"/>
        <v>9.2619388632593633</v>
      </c>
      <c r="S391" s="80">
        <f t="shared" si="231"/>
        <v>2396.758757394045</v>
      </c>
      <c r="T391" s="69">
        <f t="shared" si="232"/>
        <v>244.07288505599982</v>
      </c>
      <c r="U391" s="78">
        <f t="shared" si="233"/>
        <v>1.8458606862404285</v>
      </c>
      <c r="V391" s="69">
        <f t="shared" si="234"/>
        <v>115.18170682140274</v>
      </c>
      <c r="W391" s="80">
        <f t="shared" ca="1" si="235"/>
        <v>7.291537121512909</v>
      </c>
      <c r="X391" s="80">
        <f t="shared" ca="1" si="236"/>
        <v>33.346705499210429</v>
      </c>
      <c r="Y391" s="94">
        <f t="shared" ca="1" si="237"/>
        <v>9.4128037962391644E-8</v>
      </c>
      <c r="Z391" s="80">
        <f t="shared" ca="1" si="238"/>
        <v>14</v>
      </c>
      <c r="AA391" s="80">
        <f t="shared" ca="1" si="239"/>
        <v>217.96304376000001</v>
      </c>
      <c r="AB391" s="80">
        <f t="shared" ca="1" si="240"/>
        <v>56.814739359063829</v>
      </c>
      <c r="AC391" s="80">
        <f t="shared" si="241"/>
        <v>15.336697259751878</v>
      </c>
      <c r="AD391" s="69">
        <f t="shared" si="242"/>
        <v>1831.6222164705882</v>
      </c>
      <c r="AE391" s="69">
        <f t="shared" si="262"/>
        <v>1966.4508685714286</v>
      </c>
      <c r="AF391" s="69">
        <f t="shared" si="243"/>
        <v>1689.7348799999995</v>
      </c>
      <c r="AG391" s="95">
        <f t="shared" si="263"/>
        <v>1804.3392342857139</v>
      </c>
      <c r="AH391" s="93">
        <f t="shared" si="244"/>
        <v>18.590158425839533</v>
      </c>
      <c r="AI391" s="81">
        <f t="shared" si="245"/>
        <v>1.3776684776879284</v>
      </c>
      <c r="AJ391" s="80">
        <f t="shared" si="246"/>
        <v>16.221454847999997</v>
      </c>
      <c r="AK391" s="80">
        <f t="shared" si="247"/>
        <v>28.066481403816251</v>
      </c>
      <c r="AL391" s="78">
        <f t="shared" ca="1" si="255"/>
        <v>0.94072910260784115</v>
      </c>
      <c r="AM391" s="80">
        <f t="shared" ca="1" si="256"/>
        <v>27.009632913021026</v>
      </c>
      <c r="AN391" s="80">
        <f t="shared" si="257"/>
        <v>15.940895094339618</v>
      </c>
      <c r="AO391" s="80">
        <f t="shared" si="258"/>
        <v>4.5226503225168679</v>
      </c>
      <c r="AP391" s="80">
        <f t="shared" si="259"/>
        <v>4.9085899221432303</v>
      </c>
      <c r="AQ391" s="80">
        <f t="shared" ca="1" si="260"/>
        <v>2.7941298807614312</v>
      </c>
      <c r="AR391" s="80">
        <f t="shared" si="248"/>
        <v>2.9425495039825988</v>
      </c>
      <c r="AS391" s="78">
        <f t="shared" si="249"/>
        <v>4.2900905732882931E-2</v>
      </c>
      <c r="AT391" s="96">
        <f t="shared" ca="1" si="250"/>
        <v>4</v>
      </c>
      <c r="AU391" s="97" t="str">
        <f t="shared" ca="1" si="251"/>
        <v>Silt mxture</v>
      </c>
      <c r="AV391" s="98">
        <f t="shared" si="252"/>
        <v>4</v>
      </c>
      <c r="AW391" s="99" t="str">
        <f t="shared" si="253"/>
        <v>Silt mxture</v>
      </c>
      <c r="AX391" s="78"/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/>
      <c r="BM391" s="78"/>
      <c r="BN391" s="78"/>
      <c r="BO391" s="78"/>
      <c r="BP391" s="78"/>
      <c r="BQ391" s="78"/>
    </row>
    <row r="392" spans="1:69">
      <c r="A392" s="25">
        <v>7.58</v>
      </c>
      <c r="C392" s="89">
        <f t="shared" si="220"/>
        <v>-24.868464000000003</v>
      </c>
      <c r="D392" s="84">
        <f t="shared" si="221"/>
        <v>24.868464000000003</v>
      </c>
      <c r="E392" s="90">
        <v>1.8172999999999999</v>
      </c>
      <c r="F392" s="91">
        <f t="shared" si="222"/>
        <v>18.972611999999998</v>
      </c>
      <c r="G392" s="80">
        <f t="shared" si="223"/>
        <v>19.260964799999996</v>
      </c>
      <c r="H392" s="81">
        <f t="shared" si="261"/>
        <v>18.220663542857142</v>
      </c>
      <c r="I392" s="14">
        <v>74.400000000000006</v>
      </c>
      <c r="J392" s="92">
        <f t="shared" si="224"/>
        <v>0.77673599999999998</v>
      </c>
      <c r="K392" s="14">
        <v>138.1</v>
      </c>
      <c r="L392" s="78">
        <f t="shared" si="225"/>
        <v>1.4417639999999998</v>
      </c>
      <c r="M392" s="81">
        <f t="shared" si="226"/>
        <v>0.77589607680000006</v>
      </c>
      <c r="N392" s="14">
        <f t="shared" si="254"/>
        <v>115</v>
      </c>
      <c r="O392" s="78">
        <f t="shared" si="227"/>
        <v>1.3323328799999972</v>
      </c>
      <c r="P392" s="78">
        <f t="shared" si="228"/>
        <v>0.55643680319999955</v>
      </c>
      <c r="Q392" s="93">
        <f t="shared" si="229"/>
        <v>5.9164485336000006</v>
      </c>
      <c r="R392" s="80">
        <f t="shared" si="230"/>
        <v>10.63274121980292</v>
      </c>
      <c r="S392" s="80">
        <f t="shared" si="231"/>
        <v>2715.5311638930693</v>
      </c>
      <c r="T392" s="69">
        <f t="shared" si="232"/>
        <v>244.8321934079998</v>
      </c>
      <c r="U392" s="78">
        <f t="shared" si="233"/>
        <v>1.8528847391219956</v>
      </c>
      <c r="V392" s="69">
        <f t="shared" si="234"/>
        <v>115.62000772121252</v>
      </c>
      <c r="W392" s="80">
        <f t="shared" ca="1" si="235"/>
        <v>7.916546390180172</v>
      </c>
      <c r="X392" s="80">
        <f t="shared" ca="1" si="236"/>
        <v>33.919172170296889</v>
      </c>
      <c r="Y392" s="94">
        <f t="shared" ca="1" si="237"/>
        <v>1.5917838849821467E-7</v>
      </c>
      <c r="Z392" s="80">
        <f t="shared" ca="1" si="238"/>
        <v>14</v>
      </c>
      <c r="AA392" s="80">
        <f t="shared" ca="1" si="239"/>
        <v>251.00084688000001</v>
      </c>
      <c r="AB392" s="80">
        <f t="shared" ca="1" si="240"/>
        <v>110.64159780381841</v>
      </c>
      <c r="AC392" s="80">
        <f t="shared" si="241"/>
        <v>14.957083981642814</v>
      </c>
      <c r="AD392" s="69">
        <f t="shared" si="242"/>
        <v>2109.2508141176472</v>
      </c>
      <c r="AE392" s="69">
        <f t="shared" si="262"/>
        <v>1986.8624309243698</v>
      </c>
      <c r="AF392" s="69">
        <f t="shared" si="243"/>
        <v>1926.0964799999997</v>
      </c>
      <c r="AG392" s="95">
        <f t="shared" si="263"/>
        <v>1822.0663542857144</v>
      </c>
      <c r="AH392" s="93">
        <f t="shared" si="244"/>
        <v>20.436716432630654</v>
      </c>
      <c r="AI392" s="81">
        <f t="shared" si="245"/>
        <v>1.3959105428201133</v>
      </c>
      <c r="AJ392" s="80">
        <f t="shared" si="246"/>
        <v>18.490526207999995</v>
      </c>
      <c r="AK392" s="80">
        <f t="shared" si="247"/>
        <v>32.220427938796725</v>
      </c>
      <c r="AL392" s="78">
        <f t="shared" ca="1" si="255"/>
        <v>0.91221481209946009</v>
      </c>
      <c r="AM392" s="80">
        <f t="shared" ca="1" si="256"/>
        <v>30.448163736600737</v>
      </c>
      <c r="AN392" s="80">
        <f t="shared" si="257"/>
        <v>18.170721509433957</v>
      </c>
      <c r="AO392" s="80">
        <f t="shared" si="258"/>
        <v>4.0326951846150516</v>
      </c>
      <c r="AP392" s="80">
        <f t="shared" si="259"/>
        <v>4.3323774143275511</v>
      </c>
      <c r="AQ392" s="80">
        <f t="shared" ca="1" si="260"/>
        <v>2.7190755723900062</v>
      </c>
      <c r="AR392" s="80">
        <f t="shared" si="248"/>
        <v>2.8669973744202188</v>
      </c>
      <c r="AS392" s="78">
        <f t="shared" si="249"/>
        <v>3.7139918214127723E-2</v>
      </c>
      <c r="AT392" s="96">
        <f t="shared" ca="1" si="250"/>
        <v>4</v>
      </c>
      <c r="AU392" s="97" t="str">
        <f t="shared" ca="1" si="251"/>
        <v>Silt mxture</v>
      </c>
      <c r="AV392" s="98">
        <f t="shared" si="252"/>
        <v>4</v>
      </c>
      <c r="AW392" s="99" t="str">
        <f t="shared" si="253"/>
        <v>Silt mxture</v>
      </c>
      <c r="AX392" s="78"/>
      <c r="AY392" s="78"/>
      <c r="AZ392" s="78"/>
      <c r="BA392" s="78"/>
      <c r="BB392" s="78"/>
      <c r="BC392" s="78"/>
      <c r="BD392" s="78"/>
      <c r="BE392" s="78"/>
      <c r="BF392" s="78"/>
      <c r="BG392" s="78"/>
      <c r="BH392" s="78"/>
      <c r="BI392" s="78"/>
      <c r="BJ392" s="78"/>
      <c r="BK392" s="78"/>
      <c r="BL392" s="78"/>
      <c r="BM392" s="78"/>
      <c r="BN392" s="78"/>
      <c r="BO392" s="78"/>
      <c r="BP392" s="78"/>
      <c r="BQ392" s="78"/>
    </row>
    <row r="393" spans="1:69">
      <c r="A393" s="25">
        <v>7.6</v>
      </c>
      <c r="C393" s="89">
        <f t="shared" si="220"/>
        <v>-24.934080000000002</v>
      </c>
      <c r="D393" s="84">
        <f t="shared" si="221"/>
        <v>24.934080000000002</v>
      </c>
      <c r="E393" s="90">
        <v>2.1381999999999999</v>
      </c>
      <c r="F393" s="91">
        <f t="shared" si="222"/>
        <v>22.322807999999998</v>
      </c>
      <c r="G393" s="80">
        <f t="shared" si="223"/>
        <v>22.607402399999998</v>
      </c>
      <c r="H393" s="81">
        <f t="shared" si="261"/>
        <v>18.405719999999999</v>
      </c>
      <c r="I393" s="14">
        <v>73.599999999999994</v>
      </c>
      <c r="J393" s="92">
        <f t="shared" si="224"/>
        <v>0.76838399999999996</v>
      </c>
      <c r="K393" s="14">
        <v>136.30000000000001</v>
      </c>
      <c r="L393" s="78">
        <f t="shared" si="225"/>
        <v>1.4229720000000001</v>
      </c>
      <c r="M393" s="81">
        <f t="shared" si="226"/>
        <v>0.77794329600000001</v>
      </c>
      <c r="N393" s="14">
        <f t="shared" si="254"/>
        <v>115</v>
      </c>
      <c r="O393" s="78">
        <f t="shared" si="227"/>
        <v>1.336105799999997</v>
      </c>
      <c r="P393" s="78">
        <f t="shared" si="228"/>
        <v>0.55816250399999956</v>
      </c>
      <c r="Q393" s="93">
        <f t="shared" si="229"/>
        <v>7.0195278779999999</v>
      </c>
      <c r="R393" s="80">
        <f t="shared" si="230"/>
        <v>12.576136569001786</v>
      </c>
      <c r="S393" s="80">
        <f t="shared" si="231"/>
        <v>3256.8422590175496</v>
      </c>
      <c r="T393" s="69">
        <f t="shared" si="232"/>
        <v>245.5915017599998</v>
      </c>
      <c r="U393" s="78">
        <f t="shared" si="233"/>
        <v>1.8578785928291675</v>
      </c>
      <c r="V393" s="69">
        <f t="shared" si="234"/>
        <v>115.93162419254004</v>
      </c>
      <c r="W393" s="80">
        <f t="shared" ca="1" si="235"/>
        <v>8.711171561019162</v>
      </c>
      <c r="X393" s="80">
        <f t="shared" ca="1" si="236"/>
        <v>34.606476516885387</v>
      </c>
      <c r="Y393" s="94">
        <f t="shared" ca="1" si="237"/>
        <v>3.1944267139850429E-7</v>
      </c>
      <c r="Z393" s="80">
        <f t="shared" ca="1" si="238"/>
        <v>14</v>
      </c>
      <c r="AA393" s="80">
        <f t="shared" ca="1" si="239"/>
        <v>297.79815239999999</v>
      </c>
      <c r="AB393" s="80">
        <f t="shared" ca="1" si="240"/>
        <v>263.43536494207819</v>
      </c>
      <c r="AC393" s="80">
        <f t="shared" si="241"/>
        <v>14.404490447958199</v>
      </c>
      <c r="AD393" s="69">
        <f t="shared" si="242"/>
        <v>2502.5054823529408</v>
      </c>
      <c r="AE393" s="69">
        <f t="shared" si="262"/>
        <v>2008.1899058823531</v>
      </c>
      <c r="AF393" s="69">
        <f t="shared" si="243"/>
        <v>2260.7402400000001</v>
      </c>
      <c r="AG393" s="95">
        <f t="shared" si="263"/>
        <v>1840.5720000000001</v>
      </c>
      <c r="AH393" s="93">
        <f t="shared" si="244"/>
        <v>23.506678334400046</v>
      </c>
      <c r="AI393" s="81">
        <f t="shared" si="245"/>
        <v>1.3766313474901577</v>
      </c>
      <c r="AJ393" s="80">
        <f t="shared" si="246"/>
        <v>21.703106303999999</v>
      </c>
      <c r="AK393" s="80">
        <f t="shared" si="247"/>
        <v>38.109504754550862</v>
      </c>
      <c r="AL393" s="78">
        <f t="shared" ca="1" si="255"/>
        <v>0.87438310042061396</v>
      </c>
      <c r="AM393" s="80">
        <f t="shared" ca="1" si="256"/>
        <v>35.159550949406039</v>
      </c>
      <c r="AN393" s="80">
        <f t="shared" si="257"/>
        <v>21.327738113207545</v>
      </c>
      <c r="AO393" s="80">
        <f t="shared" si="258"/>
        <v>3.3988159559631672</v>
      </c>
      <c r="AP393" s="80">
        <f t="shared" si="259"/>
        <v>3.6123044798312862</v>
      </c>
      <c r="AQ393" s="80">
        <f t="shared" ca="1" si="260"/>
        <v>2.6195660903428188</v>
      </c>
      <c r="AR393" s="80">
        <f t="shared" si="248"/>
        <v>2.7660921720728151</v>
      </c>
      <c r="AS393" s="78">
        <f t="shared" si="249"/>
        <v>3.032390155285598E-2</v>
      </c>
      <c r="AT393" s="96">
        <f t="shared" ca="1" si="250"/>
        <v>4</v>
      </c>
      <c r="AU393" s="97" t="str">
        <f t="shared" ca="1" si="251"/>
        <v>Silt mxture</v>
      </c>
      <c r="AV393" s="98">
        <f t="shared" si="252"/>
        <v>4</v>
      </c>
      <c r="AW393" s="99" t="str">
        <f t="shared" si="253"/>
        <v>Silt mxture</v>
      </c>
      <c r="AX393" s="78"/>
      <c r="AY393" s="78"/>
      <c r="AZ393" s="78"/>
      <c r="BA393" s="78"/>
      <c r="BB393" s="78"/>
      <c r="BC393" s="78"/>
      <c r="BD393" s="78"/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/>
      <c r="BP393" s="78"/>
      <c r="BQ393" s="78"/>
    </row>
    <row r="394" spans="1:69">
      <c r="A394" s="25">
        <v>7.62</v>
      </c>
      <c r="C394" s="89">
        <f t="shared" si="220"/>
        <v>-24.999696</v>
      </c>
      <c r="D394" s="84">
        <f t="shared" si="221"/>
        <v>24.999696</v>
      </c>
      <c r="E394" s="90">
        <v>1.7253000000000001</v>
      </c>
      <c r="F394" s="91">
        <f t="shared" si="222"/>
        <v>18.012132000000001</v>
      </c>
      <c r="G394" s="80">
        <f t="shared" si="223"/>
        <v>18.159544800000003</v>
      </c>
      <c r="H394" s="81">
        <f t="shared" si="261"/>
        <v>18.663558171428569</v>
      </c>
      <c r="I394" s="14">
        <v>77.900000000000006</v>
      </c>
      <c r="J394" s="92">
        <f t="shared" si="224"/>
        <v>0.813276</v>
      </c>
      <c r="K394" s="14">
        <v>70.599999999999994</v>
      </c>
      <c r="L394" s="78">
        <f t="shared" si="225"/>
        <v>0.73706399999999994</v>
      </c>
      <c r="M394" s="81">
        <f t="shared" si="226"/>
        <v>0.77999051519999996</v>
      </c>
      <c r="N394" s="14">
        <f t="shared" si="254"/>
        <v>115</v>
      </c>
      <c r="O394" s="78">
        <f t="shared" si="227"/>
        <v>1.3398787199999969</v>
      </c>
      <c r="P394" s="78">
        <f t="shared" si="228"/>
        <v>0.55988820479999957</v>
      </c>
      <c r="Q394" s="93">
        <f t="shared" si="229"/>
        <v>5.5504898064000017</v>
      </c>
      <c r="R394" s="80">
        <f t="shared" si="230"/>
        <v>9.9135680280721754</v>
      </c>
      <c r="S394" s="80">
        <f t="shared" si="231"/>
        <v>2433.1029622242427</v>
      </c>
      <c r="T394" s="69">
        <f t="shared" si="232"/>
        <v>246.35081011199981</v>
      </c>
      <c r="U394" s="78">
        <f t="shared" si="233"/>
        <v>1.8559735829351445</v>
      </c>
      <c r="V394" s="69">
        <f t="shared" si="234"/>
        <v>115.81275157515302</v>
      </c>
      <c r="W394" s="80">
        <f t="shared" ca="1" si="235"/>
        <v>7.7135178553526398</v>
      </c>
      <c r="X394" s="80">
        <f t="shared" ca="1" si="236"/>
        <v>33.646626865943631</v>
      </c>
      <c r="Y394" s="94">
        <f t="shared" ca="1" si="237"/>
        <v>1.116024930482417E-7</v>
      </c>
      <c r="Z394" s="80">
        <f t="shared" ca="1" si="238"/>
        <v>14</v>
      </c>
      <c r="AA394" s="80">
        <f t="shared" ca="1" si="239"/>
        <v>235.47532512000006</v>
      </c>
      <c r="AB394" s="80">
        <f t="shared" ca="1" si="240"/>
        <v>72.77436923465703</v>
      </c>
      <c r="AC394" s="80">
        <f t="shared" si="241"/>
        <v>15.290944107727606</v>
      </c>
      <c r="AD394" s="69">
        <f t="shared" si="242"/>
        <v>1978.7842447058831</v>
      </c>
      <c r="AE394" s="69">
        <f t="shared" si="262"/>
        <v>2038.0799354621849</v>
      </c>
      <c r="AF394" s="69">
        <f t="shared" si="243"/>
        <v>1815.9544800000003</v>
      </c>
      <c r="AG394" s="95">
        <f t="shared" si="263"/>
        <v>1866.3558171428572</v>
      </c>
      <c r="AH394" s="93">
        <f t="shared" si="244"/>
        <v>18.86446266375777</v>
      </c>
      <c r="AI394" s="81">
        <f t="shared" si="245"/>
        <v>1.4525685539142843</v>
      </c>
      <c r="AJ394" s="80">
        <f t="shared" si="246"/>
        <v>17.433163008000001</v>
      </c>
      <c r="AK394" s="80">
        <f t="shared" si="247"/>
        <v>30.041115236582346</v>
      </c>
      <c r="AL394" s="78">
        <f t="shared" ca="1" si="255"/>
        <v>0.93170461702697571</v>
      </c>
      <c r="AM394" s="80">
        <f t="shared" ca="1" si="256"/>
        <v>28.759693976869492</v>
      </c>
      <c r="AN394" s="80">
        <f t="shared" si="257"/>
        <v>17.131646037735852</v>
      </c>
      <c r="AO394" s="80">
        <f t="shared" si="258"/>
        <v>4.4785043290292164</v>
      </c>
      <c r="AP394" s="80">
        <f t="shared" si="259"/>
        <v>4.8352684062322346</v>
      </c>
      <c r="AQ394" s="80">
        <f t="shared" ca="1" si="260"/>
        <v>2.7698026142935528</v>
      </c>
      <c r="AR394" s="80">
        <f t="shared" si="248"/>
        <v>2.9157731727994411</v>
      </c>
      <c r="AS394" s="78">
        <f t="shared" si="249"/>
        <v>-2.5521621532690977E-3</v>
      </c>
      <c r="AT394" s="96">
        <f t="shared" ca="1" si="250"/>
        <v>4</v>
      </c>
      <c r="AU394" s="97" t="str">
        <f t="shared" ca="1" si="251"/>
        <v>Silt mxture</v>
      </c>
      <c r="AV394" s="98">
        <f t="shared" si="252"/>
        <v>4</v>
      </c>
      <c r="AW394" s="99" t="str">
        <f t="shared" si="253"/>
        <v>Silt mxture</v>
      </c>
      <c r="AX394" s="78"/>
      <c r="AY394" s="78"/>
      <c r="AZ394" s="78"/>
      <c r="BA394" s="78"/>
      <c r="BB394" s="78"/>
      <c r="BC394" s="78"/>
      <c r="BD394" s="78"/>
      <c r="BE394" s="78"/>
      <c r="BF394" s="78"/>
      <c r="BG394" s="78"/>
      <c r="BH394" s="78"/>
      <c r="BI394" s="78"/>
      <c r="BJ394" s="78"/>
      <c r="BK394" s="78"/>
      <c r="BL394" s="78"/>
      <c r="BM394" s="78"/>
      <c r="BN394" s="78"/>
      <c r="BO394" s="78"/>
      <c r="BP394" s="78"/>
      <c r="BQ394" s="78"/>
    </row>
    <row r="395" spans="1:69">
      <c r="A395" s="25">
        <v>7.64</v>
      </c>
      <c r="C395" s="89">
        <f t="shared" si="220"/>
        <v>-25.065311999999999</v>
      </c>
      <c r="D395" s="84">
        <f t="shared" si="221"/>
        <v>25.065311999999999</v>
      </c>
      <c r="E395" s="90">
        <v>1.6830000000000001</v>
      </c>
      <c r="F395" s="91">
        <f t="shared" si="222"/>
        <v>17.570519999999998</v>
      </c>
      <c r="G395" s="80">
        <f t="shared" si="223"/>
        <v>17.715218399999998</v>
      </c>
      <c r="H395" s="81">
        <f t="shared" si="261"/>
        <v>18.899561828571429</v>
      </c>
      <c r="I395" s="14">
        <v>80.8</v>
      </c>
      <c r="J395" s="92">
        <f t="shared" si="224"/>
        <v>0.84355199999999997</v>
      </c>
      <c r="K395" s="14">
        <v>69.3</v>
      </c>
      <c r="L395" s="78">
        <f t="shared" si="225"/>
        <v>0.72349199999999991</v>
      </c>
      <c r="M395" s="81">
        <f t="shared" si="226"/>
        <v>0.78203773439999991</v>
      </c>
      <c r="N395" s="14">
        <f t="shared" si="254"/>
        <v>115</v>
      </c>
      <c r="O395" s="78">
        <f t="shared" si="227"/>
        <v>1.3436516399999967</v>
      </c>
      <c r="P395" s="78">
        <f t="shared" si="228"/>
        <v>0.56161390559999957</v>
      </c>
      <c r="Q395" s="93">
        <f t="shared" si="229"/>
        <v>5.4026170308000001</v>
      </c>
      <c r="R395" s="80">
        <f t="shared" si="230"/>
        <v>9.6198063775292741</v>
      </c>
      <c r="S395" s="80">
        <f t="shared" si="231"/>
        <v>2283.2815020853</v>
      </c>
      <c r="T395" s="69">
        <f t="shared" si="232"/>
        <v>247.11011846399981</v>
      </c>
      <c r="U395" s="78">
        <f t="shared" si="233"/>
        <v>1.859291276530294</v>
      </c>
      <c r="V395" s="69">
        <f t="shared" si="234"/>
        <v>116.01977565549035</v>
      </c>
      <c r="W395" s="80">
        <f t="shared" ca="1" si="235"/>
        <v>7.6547315329680776</v>
      </c>
      <c r="X395" s="80">
        <f t="shared" ca="1" si="236"/>
        <v>33.534696454506857</v>
      </c>
      <c r="Y395" s="94">
        <f t="shared" ca="1" si="237"/>
        <v>9.2774417903602808E-8</v>
      </c>
      <c r="Z395" s="80">
        <f t="shared" ca="1" si="238"/>
        <v>14</v>
      </c>
      <c r="AA395" s="80">
        <f t="shared" ca="1" si="239"/>
        <v>229.20193463999999</v>
      </c>
      <c r="AB395" s="80">
        <f t="shared" ca="1" si="240"/>
        <v>58.885133728446327</v>
      </c>
      <c r="AC395" s="80">
        <f t="shared" si="241"/>
        <v>15.484151312209665</v>
      </c>
      <c r="AD395" s="69">
        <f t="shared" si="242"/>
        <v>1926.0666776470589</v>
      </c>
      <c r="AE395" s="69">
        <f t="shared" si="262"/>
        <v>2065.4011986554624</v>
      </c>
      <c r="AF395" s="69">
        <f t="shared" si="243"/>
        <v>1771.5218399999999</v>
      </c>
      <c r="AG395" s="95">
        <f t="shared" si="263"/>
        <v>1889.9561828571427</v>
      </c>
      <c r="AH395" s="93">
        <f t="shared" si="244"/>
        <v>18.025172385474566</v>
      </c>
      <c r="AI395" s="81">
        <f t="shared" si="245"/>
        <v>1.5020140911553679</v>
      </c>
      <c r="AJ395" s="80">
        <f t="shared" si="246"/>
        <v>17.006609663999996</v>
      </c>
      <c r="AK395" s="80">
        <f t="shared" si="247"/>
        <v>29.150928416755377</v>
      </c>
      <c r="AL395" s="78">
        <f t="shared" ca="1" si="255"/>
        <v>0.94184312187274222</v>
      </c>
      <c r="AM395" s="80">
        <f t="shared" ca="1" si="256"/>
        <v>28.093688881198354</v>
      </c>
      <c r="AN395" s="80">
        <f t="shared" si="257"/>
        <v>16.712470188679241</v>
      </c>
      <c r="AO395" s="80">
        <f t="shared" si="258"/>
        <v>4.761736383673373</v>
      </c>
      <c r="AP395" s="80">
        <f t="shared" si="259"/>
        <v>5.1525428956562491</v>
      </c>
      <c r="AQ395" s="80">
        <f t="shared" ca="1" si="260"/>
        <v>2.7961992123634594</v>
      </c>
      <c r="AR395" s="80">
        <f t="shared" si="248"/>
        <v>2.9411459771143718</v>
      </c>
      <c r="AS395" s="78">
        <f t="shared" si="249"/>
        <v>-3.576061794100395E-3</v>
      </c>
      <c r="AT395" s="96">
        <f t="shared" ca="1" si="250"/>
        <v>4</v>
      </c>
      <c r="AU395" s="97" t="str">
        <f t="shared" ca="1" si="251"/>
        <v>Silt mxture</v>
      </c>
      <c r="AV395" s="98">
        <f t="shared" si="252"/>
        <v>4</v>
      </c>
      <c r="AW395" s="99" t="str">
        <f t="shared" si="253"/>
        <v>Silt mxture</v>
      </c>
      <c r="AX395" s="78"/>
      <c r="AY395" s="78"/>
      <c r="AZ395" s="78"/>
      <c r="BA395" s="78"/>
      <c r="BB395" s="78"/>
      <c r="BC395" s="78"/>
      <c r="BD395" s="78"/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/>
      <c r="BP395" s="78"/>
      <c r="BQ395" s="78"/>
    </row>
    <row r="396" spans="1:69">
      <c r="A396" s="25">
        <v>7.66</v>
      </c>
      <c r="C396" s="89">
        <f t="shared" si="220"/>
        <v>-25.130928000000001</v>
      </c>
      <c r="D396" s="84">
        <f t="shared" si="221"/>
        <v>25.130928000000001</v>
      </c>
      <c r="E396" s="90">
        <v>1.6879</v>
      </c>
      <c r="F396" s="91">
        <f t="shared" si="222"/>
        <v>17.621675999999997</v>
      </c>
      <c r="G396" s="80">
        <f t="shared" si="223"/>
        <v>17.768044799999998</v>
      </c>
      <c r="H396" s="81">
        <f t="shared" si="261"/>
        <v>19.527333942857144</v>
      </c>
      <c r="I396" s="14">
        <v>81.900000000000006</v>
      </c>
      <c r="J396" s="92">
        <f t="shared" si="224"/>
        <v>0.85503600000000002</v>
      </c>
      <c r="K396" s="14">
        <v>70.099999999999994</v>
      </c>
      <c r="L396" s="78">
        <f t="shared" si="225"/>
        <v>0.73184399999999994</v>
      </c>
      <c r="M396" s="81">
        <f t="shared" si="226"/>
        <v>0.78408495359999997</v>
      </c>
      <c r="N396" s="14">
        <f t="shared" si="254"/>
        <v>115</v>
      </c>
      <c r="O396" s="78">
        <f t="shared" si="227"/>
        <v>1.3474245599999968</v>
      </c>
      <c r="P396" s="78">
        <f t="shared" si="228"/>
        <v>0.56333960639999958</v>
      </c>
      <c r="Q396" s="93">
        <f t="shared" si="229"/>
        <v>5.4188046792000009</v>
      </c>
      <c r="R396" s="80">
        <f t="shared" si="230"/>
        <v>9.619072789553476</v>
      </c>
      <c r="S396" s="80">
        <f t="shared" si="231"/>
        <v>2259.3641382282353</v>
      </c>
      <c r="T396" s="69">
        <f t="shared" si="232"/>
        <v>247.86942681599982</v>
      </c>
      <c r="U396" s="78">
        <f t="shared" si="233"/>
        <v>1.860993244270587</v>
      </c>
      <c r="V396" s="69">
        <f t="shared" si="234"/>
        <v>116.12597844248462</v>
      </c>
      <c r="W396" s="80">
        <f t="shared" ca="1" si="235"/>
        <v>7.6919882138886955</v>
      </c>
      <c r="X396" s="80">
        <f t="shared" ca="1" si="236"/>
        <v>33.538761257045294</v>
      </c>
      <c r="Y396" s="94">
        <f t="shared" ca="1" si="237"/>
        <v>9.0913314188193928E-8</v>
      </c>
      <c r="Z396" s="80">
        <f t="shared" ca="1" si="238"/>
        <v>14</v>
      </c>
      <c r="AA396" s="80">
        <f t="shared" ca="1" si="239"/>
        <v>229.88868336000002</v>
      </c>
      <c r="AB396" s="80">
        <f t="shared" ca="1" si="240"/>
        <v>57.876762734634212</v>
      </c>
      <c r="AC396" s="80">
        <f t="shared" si="241"/>
        <v>15.516163902074243</v>
      </c>
      <c r="AD396" s="69">
        <f t="shared" si="242"/>
        <v>1931.8376752941176</v>
      </c>
      <c r="AE396" s="69">
        <f t="shared" si="262"/>
        <v>2138.8128685714287</v>
      </c>
      <c r="AF396" s="69">
        <f t="shared" si="243"/>
        <v>1776.80448</v>
      </c>
      <c r="AG396" s="95">
        <f t="shared" si="263"/>
        <v>1952.7333942857144</v>
      </c>
      <c r="AH396" s="93">
        <f t="shared" si="244"/>
        <v>17.89410941059468</v>
      </c>
      <c r="AI396" s="81">
        <f t="shared" si="245"/>
        <v>1.5177984829862667</v>
      </c>
      <c r="AJ396" s="80">
        <f t="shared" si="246"/>
        <v>17.057323007999997</v>
      </c>
      <c r="AK396" s="80">
        <f t="shared" si="247"/>
        <v>29.148705422889318</v>
      </c>
      <c r="AL396" s="78">
        <f t="shared" ca="1" si="255"/>
        <v>0.9430275113541523</v>
      </c>
      <c r="AM396" s="80">
        <f t="shared" ca="1" si="256"/>
        <v>28.117603089186666</v>
      </c>
      <c r="AN396" s="80">
        <f t="shared" si="257"/>
        <v>16.762306415094336</v>
      </c>
      <c r="AO396" s="80">
        <f t="shared" si="258"/>
        <v>4.8122120898749658</v>
      </c>
      <c r="AP396" s="80">
        <f t="shared" si="259"/>
        <v>5.2070871106145251</v>
      </c>
      <c r="AQ396" s="80">
        <f t="shared" ca="1" si="260"/>
        <v>2.7990941953038218</v>
      </c>
      <c r="AR396" s="80">
        <f t="shared" si="248"/>
        <v>2.9431161000109665</v>
      </c>
      <c r="AS396" s="78">
        <f t="shared" si="249"/>
        <v>-3.1814238948625747E-3</v>
      </c>
      <c r="AT396" s="96">
        <f t="shared" ca="1" si="250"/>
        <v>4</v>
      </c>
      <c r="AU396" s="97" t="str">
        <f t="shared" ca="1" si="251"/>
        <v>Silt mxture</v>
      </c>
      <c r="AV396" s="98">
        <f t="shared" si="252"/>
        <v>4</v>
      </c>
      <c r="AW396" s="99" t="str">
        <f t="shared" si="253"/>
        <v>Silt mxture</v>
      </c>
      <c r="AX396" s="78"/>
      <c r="AY396" s="78"/>
      <c r="AZ396" s="78"/>
      <c r="BA396" s="78"/>
      <c r="BB396" s="78"/>
      <c r="BC396" s="78"/>
      <c r="BD396" s="78"/>
      <c r="BE396" s="78"/>
      <c r="BF396" s="78"/>
      <c r="BG396" s="78"/>
      <c r="BH396" s="78"/>
      <c r="BI396" s="78"/>
      <c r="BJ396" s="78"/>
      <c r="BK396" s="78"/>
      <c r="BL396" s="78"/>
      <c r="BM396" s="78"/>
      <c r="BN396" s="78"/>
      <c r="BO396" s="78"/>
      <c r="BP396" s="78"/>
      <c r="BQ396" s="78"/>
    </row>
    <row r="397" spans="1:69">
      <c r="A397" s="25">
        <v>7.68</v>
      </c>
      <c r="C397" s="89">
        <f t="shared" ref="C397:C460" si="264">$N$2-D397</f>
        <v>-25.196543999999999</v>
      </c>
      <c r="D397" s="84">
        <f t="shared" ref="D397:D460" si="265">A397*$D$11</f>
        <v>25.196543999999999</v>
      </c>
      <c r="E397" s="90">
        <v>1.7326999999999999</v>
      </c>
      <c r="F397" s="91">
        <f t="shared" ref="F397:F460" si="266">$F$11*E397</f>
        <v>18.089388</v>
      </c>
      <c r="G397" s="80">
        <f t="shared" ref="G397:G460" si="267">F397+((1-$Q$1)*L397)</f>
        <v>18.236383199999999</v>
      </c>
      <c r="H397" s="81">
        <f t="shared" si="261"/>
        <v>20.65727005714286</v>
      </c>
      <c r="I397" s="14">
        <v>80.3</v>
      </c>
      <c r="J397" s="92">
        <f t="shared" ref="J397:J460" si="268">$J$11*I397</f>
        <v>0.83833199999999997</v>
      </c>
      <c r="K397" s="14">
        <v>70.400000000000006</v>
      </c>
      <c r="L397" s="78">
        <f t="shared" ref="L397:L460" si="269">$L$11*K397</f>
        <v>0.73497600000000007</v>
      </c>
      <c r="M397" s="81">
        <f t="shared" ref="M397:M460" si="270">IF(D397&gt;$N$3,(62.4/$M$11)*ABS(D397-$N$3),0)</f>
        <v>0.78613217279999992</v>
      </c>
      <c r="N397" s="14">
        <f t="shared" si="254"/>
        <v>115</v>
      </c>
      <c r="O397" s="78">
        <f t="shared" ref="O397:O460" si="271">(D397-D396)*(N397/2000)+O396</f>
        <v>1.3511974799999966</v>
      </c>
      <c r="P397" s="78">
        <f t="shared" ref="P397:P460" si="272">IF(D397&gt;$N$3,(((N397-62.4)/$P$11)*(D397-D396))+P396,O397)</f>
        <v>0.56506530719999959</v>
      </c>
      <c r="Q397" s="93">
        <f t="shared" ref="Q397:Q460" si="273">$Q$11*(G397-O397)</f>
        <v>5.5721112876000012</v>
      </c>
      <c r="R397" s="80">
        <f t="shared" ref="R397:R460" si="274">Q397/P397</f>
        <v>9.8610040584703675</v>
      </c>
      <c r="S397" s="80">
        <f t="shared" ref="S397:S460" si="275">AD397/J397</f>
        <v>2369.5772529821825</v>
      </c>
      <c r="T397" s="69">
        <f t="shared" ref="T397:T460" si="276">$T$11*P397*2000</f>
        <v>248.62873516799982</v>
      </c>
      <c r="U397" s="78">
        <f t="shared" ref="U397:U460" si="277">MAX(1.4,(0.27*(LOG(AO397))+0.36*(LOG(AN397))+1.236))</f>
        <v>1.8596967042184294</v>
      </c>
      <c r="V397" s="69">
        <f t="shared" ref="V397:V460" si="278">62.4*U397</f>
        <v>116.04507434322998</v>
      </c>
      <c r="W397" s="80">
        <f t="shared" ref="W397:W460" ca="1" si="279">AN397/(10^(1.1268-0.2817*AQ397))</f>
        <v>7.7899103312652356</v>
      </c>
      <c r="X397" s="80">
        <f t="shared" ref="X397:X460" ca="1" si="280">17.6+11*LOG(AM397)</f>
        <v>33.634909378692058</v>
      </c>
      <c r="Y397" s="94">
        <f t="shared" ref="Y397:Y460" ca="1" si="281">IF(AND(AQ397&gt;1,AQ397&lt;=3.27),$Y$11*10^(0.952-3.04*AQ397),IF(AND(AQ397&gt;3.27,AQ397&lt;4),$Y$11*10^(-4.52-1.37*AQ397),"N/A"))</f>
        <v>1.0502077910025022E-7</v>
      </c>
      <c r="Z397" s="80">
        <f t="shared" ref="Z397:Z460" ca="1" si="282">IF(AND(AQ397&gt;2.2,AM397&lt;14), AM397, IF(AND(AQ397&gt;2.2,AM397&gt;14), 14, IF(AQ397&lt;2.2, 0.0188*(10^(0.55*AQ397+1.68)), "N/A")))</f>
        <v>14</v>
      </c>
      <c r="AA397" s="80">
        <f t="shared" ref="AA397:AA460" ca="1" si="283">Z397*(G397-O397)</f>
        <v>236.39260008000002</v>
      </c>
      <c r="AB397" s="80">
        <f t="shared" ref="AB397:AB460" ca="1" si="284">$AB$11*Y397*AA397*2000/62.4</f>
        <v>68.749297017052101</v>
      </c>
      <c r="AC397" s="80">
        <f t="shared" ref="AC397:AC460" si="285">10.5+7*LOG(AP397)</f>
        <v>15.371371415023919</v>
      </c>
      <c r="AD397" s="69">
        <f t="shared" ref="AD397:AD460" si="286">$AD$11*(G397-O397)/$Q$2</f>
        <v>1986.492437647059</v>
      </c>
      <c r="AE397" s="69">
        <f t="shared" si="262"/>
        <v>2271.3026561344536</v>
      </c>
      <c r="AF397" s="69">
        <f t="shared" ref="AF397:AF460" si="287">$AF$11*G397/$Q$3</f>
        <v>1823.63832</v>
      </c>
      <c r="AG397" s="95">
        <f t="shared" si="263"/>
        <v>2065.727005714286</v>
      </c>
      <c r="AH397" s="93">
        <f t="shared" ref="AH397:AH460" si="288">(AK397+10)/((J397/P397)+0.67)</f>
        <v>18.518663677013414</v>
      </c>
      <c r="AI397" s="81">
        <f t="shared" ref="AI397:AI460" si="289">J397/P397</f>
        <v>1.4836019647960448</v>
      </c>
      <c r="AJ397" s="80">
        <f t="shared" ref="AJ397:AJ460" si="290">$AJ$11*G397</f>
        <v>17.506927871999999</v>
      </c>
      <c r="AK397" s="80">
        <f t="shared" ref="AK397:AK460" si="291">(G397-O397)/P397</f>
        <v>29.881830480213235</v>
      </c>
      <c r="AL397" s="78">
        <f t="shared" ca="1" si="255"/>
        <v>0.93525733629873586</v>
      </c>
      <c r="AM397" s="80">
        <f t="shared" ca="1" si="256"/>
        <v>28.689239393740991</v>
      </c>
      <c r="AN397" s="80">
        <f t="shared" si="257"/>
        <v>17.20413509433962</v>
      </c>
      <c r="AO397" s="80">
        <f t="shared" si="258"/>
        <v>4.597029963704645</v>
      </c>
      <c r="AP397" s="80">
        <f t="shared" si="259"/>
        <v>4.9648965306139363</v>
      </c>
      <c r="AQ397" s="80">
        <f t="shared" ca="1" si="260"/>
        <v>2.778486384184272</v>
      </c>
      <c r="AR397" s="80">
        <f t="shared" ref="AR397:AR460" si="292">SQRT(((3.47-LOG(AN397))^2)+((LOG(AO397)+1.22)^2))</f>
        <v>2.9216634819984266</v>
      </c>
      <c r="AS397" s="78">
        <f t="shared" ref="AS397:AS460" si="293">(L397-M397)/(G397-O397)</f>
        <v>-3.0296482163892856E-3</v>
      </c>
      <c r="AT397" s="96">
        <f t="shared" ref="AT397:AT460" ca="1" si="294">IF(AND((0.005*(AP397-1)-0.0003*((AP397-1)^2)-0.002)&gt;0,AM397&gt;(1/(0.005*(AP397-1)-0.0003*((AP397-1)^2)-0.002)),AP397&gt;=4.5),9,IF(AND((0.005*(AP397-1)-0.0003*((AP397-1)^2)-0.002)&gt;0,AM397&gt;(1/(0.005*(AP397-1)-0.0003*((AP397-1)^2)-0.002)),AP397&lt;4.5),8,IF(AM397&lt;12*EXP(-1.4*AP397),1,IF(AQ397&gt;3.6,2,IF(AQ397&gt;2.95,3,IF(AQ397&gt;2.6,4,IF(AQ397&gt;2.05,5,IF(AQ397&gt;1.31,6,7))))))))</f>
        <v>4</v>
      </c>
      <c r="AU397" s="97" t="str">
        <f t="shared" ref="AU397:AU460" ca="1" si="295">IF(AT397=9,"Very stiff fine-grained",IF(AT397=8,"Very stiff sand to clayey sand",IF(AT397=1,"Sensitive fine-grained", IF(AT397=2,"Organic",IF(AT397=3,"Clay",IF(AT397=4,"Silt mxture",IF(AT397=5,"Sand mixture",IF(AT397=6,"Sand","Gravelly sand to sand"))))))))</f>
        <v>Silt mxture</v>
      </c>
      <c r="AV397" s="98">
        <f t="shared" ref="AV397:AV460" si="296">IF(AND((0.005*(AO397-1)-0.0003*((AO397-1)^2)-0.002)&gt;0,AN397&gt;(1/(0.005*(AO397-1)-0.0003*((AO397-1)^2)-0.002)),AO397&gt;=4.5),9,IF(AND((0.005*(AO397-1)-0.0003*((AO397-1)^2)-0.002)&gt;0,AN397&gt;(1/(0.005*(AO397-1)-0.0003*((AO397-1)^2)-0.002)),AO397&lt;4.5),8,IF(AN397&lt;12*EXP(-1.4*AO397),1,IF(AR397&gt;3.6,2,IF(AR397&gt;2.95,3,IF(AR397&gt;2.6,4,IF(AR397&gt;2.05,5,IF(AR397&gt;1.31,6,7))))))))</f>
        <v>4</v>
      </c>
      <c r="AW397" s="99" t="str">
        <f t="shared" ref="AW397:AW460" si="297">IF(AV397=9,"Very stiff fine-grained",IF(AV397=8,"Very stiff sand to clayey sand",IF(AV397=1,"Sensitive fine-grained", IF(AV397=2,"Organic",IF(AV397=3,"Clay",IF(AV397=4,"Silt mxture",IF(AV397=5,"Sand mixture",IF(AV397=6,"Sand","Gravelly sand to sand"))))))))</f>
        <v>Silt mxture</v>
      </c>
      <c r="AX397" s="78"/>
      <c r="AY397" s="78"/>
      <c r="AZ397" s="78"/>
      <c r="BA397" s="78"/>
      <c r="BB397" s="78"/>
      <c r="BC397" s="78"/>
      <c r="BD397" s="78"/>
      <c r="BE397" s="78"/>
      <c r="BF397" s="78"/>
      <c r="BG397" s="78"/>
      <c r="BH397" s="78"/>
      <c r="BI397" s="78"/>
      <c r="BJ397" s="78"/>
      <c r="BK397" s="78"/>
      <c r="BL397" s="78"/>
      <c r="BM397" s="78"/>
      <c r="BN397" s="78"/>
      <c r="BO397" s="78"/>
      <c r="BP397" s="78"/>
      <c r="BQ397" s="78"/>
    </row>
    <row r="398" spans="1:69">
      <c r="A398" s="25">
        <v>7.7</v>
      </c>
      <c r="C398" s="89">
        <f t="shared" si="264"/>
        <v>-25.262160000000002</v>
      </c>
      <c r="D398" s="84">
        <f t="shared" si="265"/>
        <v>25.262160000000002</v>
      </c>
      <c r="E398" s="90">
        <v>1.7625999999999999</v>
      </c>
      <c r="F398" s="91">
        <f t="shared" si="266"/>
        <v>18.401543999999998</v>
      </c>
      <c r="G398" s="80">
        <f t="shared" si="267"/>
        <v>18.549374399999998</v>
      </c>
      <c r="H398" s="81">
        <f t="shared" si="261"/>
        <v>21.246891428571427</v>
      </c>
      <c r="I398" s="14">
        <v>81</v>
      </c>
      <c r="J398" s="92">
        <f t="shared" si="268"/>
        <v>0.84563999999999995</v>
      </c>
      <c r="K398" s="14">
        <v>70.8</v>
      </c>
      <c r="L398" s="78">
        <f t="shared" si="269"/>
        <v>0.73915199999999992</v>
      </c>
      <c r="M398" s="81">
        <f t="shared" si="270"/>
        <v>0.78817939199999998</v>
      </c>
      <c r="N398" s="14">
        <f t="shared" ref="N398:N461" si="298">IF(C398&gt;-11.5,98,IF(C398&gt;-26.5,115,IF(C398&gt;-39.5,117,IF(C398&gt;-49.5,120,119))))</f>
        <v>115</v>
      </c>
      <c r="O398" s="78">
        <f t="shared" si="271"/>
        <v>1.3549703999999967</v>
      </c>
      <c r="P398" s="78">
        <f t="shared" si="272"/>
        <v>0.5667910079999996</v>
      </c>
      <c r="Q398" s="93">
        <f t="shared" si="273"/>
        <v>5.6741533200000012</v>
      </c>
      <c r="R398" s="80">
        <f t="shared" si="274"/>
        <v>10.011015065362514</v>
      </c>
      <c r="S398" s="80">
        <f t="shared" si="275"/>
        <v>2392.1184650957025</v>
      </c>
      <c r="T398" s="69">
        <f t="shared" si="276"/>
        <v>249.38804351999983</v>
      </c>
      <c r="U398" s="78">
        <f t="shared" si="277"/>
        <v>1.8613796122802109</v>
      </c>
      <c r="V398" s="69">
        <f t="shared" si="278"/>
        <v>116.15008780628516</v>
      </c>
      <c r="W398" s="80">
        <f t="shared" ca="1" si="279"/>
        <v>7.8870619806043774</v>
      </c>
      <c r="X398" s="80">
        <f t="shared" ca="1" si="280"/>
        <v>33.700101417138669</v>
      </c>
      <c r="Y398" s="94">
        <f t="shared" ca="1" si="281"/>
        <v>1.1039318165740306E-7</v>
      </c>
      <c r="Z398" s="80">
        <f t="shared" ca="1" si="282"/>
        <v>14</v>
      </c>
      <c r="AA398" s="80">
        <f t="shared" ca="1" si="283"/>
        <v>240.72165600000002</v>
      </c>
      <c r="AB398" s="80">
        <f t="shared" ca="1" si="284"/>
        <v>73.589620152956925</v>
      </c>
      <c r="AC398" s="80">
        <f t="shared" si="285"/>
        <v>15.342588735827256</v>
      </c>
      <c r="AD398" s="69">
        <f t="shared" si="286"/>
        <v>2022.8710588235297</v>
      </c>
      <c r="AE398" s="69">
        <f t="shared" si="262"/>
        <v>2340.2260033613452</v>
      </c>
      <c r="AF398" s="69">
        <f t="shared" si="287"/>
        <v>1854.9374399999997</v>
      </c>
      <c r="AG398" s="95">
        <f t="shared" si="263"/>
        <v>2124.689142857143</v>
      </c>
      <c r="AH398" s="93">
        <f t="shared" si="288"/>
        <v>18.65717407495799</v>
      </c>
      <c r="AI398" s="81">
        <f t="shared" si="289"/>
        <v>1.4919785036533264</v>
      </c>
      <c r="AJ398" s="80">
        <f t="shared" si="290"/>
        <v>17.807399423999996</v>
      </c>
      <c r="AK398" s="80">
        <f t="shared" si="291"/>
        <v>30.336409288977315</v>
      </c>
      <c r="AL398" s="78">
        <f t="shared" ca="1" si="255"/>
        <v>0.93262323314814244</v>
      </c>
      <c r="AM398" s="80">
        <f t="shared" ca="1" si="256"/>
        <v>29.083427252127027</v>
      </c>
      <c r="AN398" s="80">
        <f t="shared" si="257"/>
        <v>17.499409811320753</v>
      </c>
      <c r="AO398" s="80">
        <f t="shared" si="258"/>
        <v>4.5588599473198412</v>
      </c>
      <c r="AP398" s="80">
        <f t="shared" si="259"/>
        <v>4.918111729839544</v>
      </c>
      <c r="AQ398" s="80">
        <f t="shared" ca="1" si="260"/>
        <v>2.7713590767519216</v>
      </c>
      <c r="AR398" s="80">
        <f t="shared" si="292"/>
        <v>2.9136790452387626</v>
      </c>
      <c r="AS398" s="78">
        <f t="shared" si="293"/>
        <v>-2.8513574532737541E-3</v>
      </c>
      <c r="AT398" s="96">
        <f t="shared" ca="1" si="294"/>
        <v>4</v>
      </c>
      <c r="AU398" s="97" t="str">
        <f t="shared" ca="1" si="295"/>
        <v>Silt mxture</v>
      </c>
      <c r="AV398" s="98">
        <f t="shared" si="296"/>
        <v>4</v>
      </c>
      <c r="AW398" s="99" t="str">
        <f t="shared" si="297"/>
        <v>Silt mxture</v>
      </c>
      <c r="AX398" s="78"/>
      <c r="AY398" s="78"/>
      <c r="AZ398" s="78"/>
      <c r="BA398" s="78"/>
      <c r="BB398" s="78"/>
      <c r="BC398" s="78"/>
      <c r="BD398" s="78"/>
      <c r="BE398" s="78"/>
      <c r="BF398" s="78"/>
      <c r="BG398" s="78"/>
      <c r="BH398" s="78"/>
      <c r="BI398" s="78"/>
      <c r="BJ398" s="78"/>
      <c r="BK398" s="78"/>
      <c r="BL398" s="78"/>
      <c r="BM398" s="78"/>
      <c r="BN398" s="78"/>
      <c r="BO398" s="78"/>
      <c r="BP398" s="78"/>
      <c r="BQ398" s="78"/>
    </row>
    <row r="399" spans="1:69">
      <c r="A399" s="25">
        <v>7.72</v>
      </c>
      <c r="C399" s="89">
        <f t="shared" si="264"/>
        <v>-25.327776</v>
      </c>
      <c r="D399" s="84">
        <f t="shared" si="265"/>
        <v>25.327776</v>
      </c>
      <c r="E399" s="90">
        <v>2.2513999999999998</v>
      </c>
      <c r="F399" s="91">
        <f t="shared" si="266"/>
        <v>23.504615999999999</v>
      </c>
      <c r="G399" s="80">
        <f t="shared" si="267"/>
        <v>23.6553696</v>
      </c>
      <c r="H399" s="81">
        <f t="shared" si="261"/>
        <v>22.553651314285712</v>
      </c>
      <c r="I399" s="14">
        <v>82.4</v>
      </c>
      <c r="J399" s="92">
        <f t="shared" si="268"/>
        <v>0.86025600000000002</v>
      </c>
      <c r="K399" s="14">
        <v>72.2</v>
      </c>
      <c r="L399" s="78">
        <f t="shared" si="269"/>
        <v>0.75376799999999999</v>
      </c>
      <c r="M399" s="81">
        <f t="shared" si="270"/>
        <v>0.79022661119999993</v>
      </c>
      <c r="N399" s="14">
        <f t="shared" si="298"/>
        <v>115</v>
      </c>
      <c r="O399" s="78">
        <f t="shared" si="271"/>
        <v>1.3587433199999965</v>
      </c>
      <c r="P399" s="78">
        <f t="shared" si="272"/>
        <v>0.5685167087999996</v>
      </c>
      <c r="Q399" s="93">
        <f t="shared" si="273"/>
        <v>7.357886672400002</v>
      </c>
      <c r="R399" s="80">
        <f t="shared" si="274"/>
        <v>12.942252283016817</v>
      </c>
      <c r="S399" s="80">
        <f t="shared" si="275"/>
        <v>3049.2463912247194</v>
      </c>
      <c r="T399" s="69">
        <f t="shared" si="276"/>
        <v>250.14735187199983</v>
      </c>
      <c r="U399" s="78">
        <f t="shared" si="277"/>
        <v>1.8728930467237555</v>
      </c>
      <c r="V399" s="69">
        <f t="shared" si="278"/>
        <v>116.86852611556233</v>
      </c>
      <c r="W399" s="80">
        <f t="shared" ca="1" si="279"/>
        <v>9.1679325777027749</v>
      </c>
      <c r="X399" s="80">
        <f t="shared" ca="1" si="280"/>
        <v>34.76617583386372</v>
      </c>
      <c r="Y399" s="94">
        <f t="shared" ca="1" si="281"/>
        <v>3.0008458404144398E-7</v>
      </c>
      <c r="Z399" s="80">
        <f t="shared" ca="1" si="282"/>
        <v>14</v>
      </c>
      <c r="AA399" s="80">
        <f t="shared" ca="1" si="283"/>
        <v>312.15276792000009</v>
      </c>
      <c r="AB399" s="80">
        <f t="shared" ca="1" si="284"/>
        <v>259.40003128243927</v>
      </c>
      <c r="AC399" s="80">
        <f t="shared" si="285"/>
        <v>14.604719890478265</v>
      </c>
      <c r="AD399" s="69">
        <f t="shared" si="286"/>
        <v>2623.1325035294121</v>
      </c>
      <c r="AE399" s="69">
        <f t="shared" si="262"/>
        <v>2493.5185875630259</v>
      </c>
      <c r="AF399" s="69">
        <f t="shared" si="287"/>
        <v>2365.5369600000004</v>
      </c>
      <c r="AG399" s="95">
        <f t="shared" si="263"/>
        <v>2255.3651314285717</v>
      </c>
      <c r="AH399" s="93">
        <f t="shared" si="288"/>
        <v>22.544832160590154</v>
      </c>
      <c r="AI399" s="81">
        <f t="shared" si="289"/>
        <v>1.5131586929358525</v>
      </c>
      <c r="AJ399" s="80">
        <f t="shared" si="290"/>
        <v>22.709154815999998</v>
      </c>
      <c r="AK399" s="80">
        <f t="shared" si="291"/>
        <v>39.218946312172172</v>
      </c>
      <c r="AL399" s="78">
        <f t="shared" ref="AL399:AL462" ca="1" si="299">MIN(1,((0.381*AQ399)+(0.05*(P399/1.06)-0.15)))</f>
        <v>0.87827409243803845</v>
      </c>
      <c r="AM399" s="80">
        <f t="shared" ref="AM399:AM462" ca="1" si="300">((G399-O399)/1.06)*((1.06/P399)^AL399)</f>
        <v>36.354773184000912</v>
      </c>
      <c r="AN399" s="80">
        <f t="shared" ref="AN399:AN462" si="301">G399/1.06</f>
        <v>22.316386415094339</v>
      </c>
      <c r="AO399" s="80">
        <f t="shared" ref="AO399:AO462" si="302">100*(J399/G399)</f>
        <v>3.636620414504113</v>
      </c>
      <c r="AP399" s="80">
        <f t="shared" ref="AP399:AP462" si="303">100*(J399/(G399-O399))</f>
        <v>3.8582339282945535</v>
      </c>
      <c r="AQ399" s="80">
        <f t="shared" ref="AQ399:AQ462" ca="1" si="304">SQRT(((3.47-LOG(AM399))^2)+((LOG(AP399)+1.22)^2))</f>
        <v>2.6284967626016953</v>
      </c>
      <c r="AR399" s="80">
        <f t="shared" si="292"/>
        <v>2.7696790323111626</v>
      </c>
      <c r="AS399" s="78">
        <f t="shared" si="293"/>
        <v>-1.635162680764093E-3</v>
      </c>
      <c r="AT399" s="96">
        <f t="shared" ca="1" si="294"/>
        <v>4</v>
      </c>
      <c r="AU399" s="97" t="str">
        <f t="shared" ca="1" si="295"/>
        <v>Silt mxture</v>
      </c>
      <c r="AV399" s="98">
        <f t="shared" si="296"/>
        <v>4</v>
      </c>
      <c r="AW399" s="99" t="str">
        <f t="shared" si="297"/>
        <v>Silt mxture</v>
      </c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/>
      <c r="BN399" s="78"/>
      <c r="BO399" s="78"/>
      <c r="BP399" s="78"/>
      <c r="BQ399" s="78"/>
    </row>
    <row r="400" spans="1:69">
      <c r="A400" s="25">
        <v>7.74</v>
      </c>
      <c r="C400" s="89">
        <f t="shared" si="264"/>
        <v>-25.393392000000002</v>
      </c>
      <c r="D400" s="84">
        <f t="shared" si="265"/>
        <v>25.393392000000002</v>
      </c>
      <c r="E400" s="90">
        <v>2.9094000000000002</v>
      </c>
      <c r="F400" s="91">
        <f t="shared" si="266"/>
        <v>30.374136</v>
      </c>
      <c r="G400" s="80">
        <f t="shared" si="267"/>
        <v>30.516955200000002</v>
      </c>
      <c r="H400" s="81">
        <f t="shared" ref="H400:H431" si="305">AVERAGE(G397:G403)</f>
        <v>24.356877942857142</v>
      </c>
      <c r="I400" s="14">
        <v>76.599999999999994</v>
      </c>
      <c r="J400" s="92">
        <f t="shared" si="268"/>
        <v>0.79970399999999986</v>
      </c>
      <c r="K400" s="14">
        <v>68.400000000000006</v>
      </c>
      <c r="L400" s="78">
        <f t="shared" si="269"/>
        <v>0.71409600000000006</v>
      </c>
      <c r="M400" s="81">
        <f t="shared" si="270"/>
        <v>0.79227383039999999</v>
      </c>
      <c r="N400" s="14">
        <f t="shared" si="298"/>
        <v>115</v>
      </c>
      <c r="O400" s="78">
        <f t="shared" si="271"/>
        <v>1.3625162399999966</v>
      </c>
      <c r="P400" s="78">
        <f t="shared" si="272"/>
        <v>0.57024240959999961</v>
      </c>
      <c r="Q400" s="93">
        <f t="shared" si="273"/>
        <v>9.6209648568000024</v>
      </c>
      <c r="R400" s="80">
        <f t="shared" si="274"/>
        <v>16.87171051263741</v>
      </c>
      <c r="S400" s="80">
        <f t="shared" si="275"/>
        <v>4289.0044257551781</v>
      </c>
      <c r="T400" s="69">
        <f t="shared" si="276"/>
        <v>250.90666022399984</v>
      </c>
      <c r="U400" s="78">
        <f t="shared" si="277"/>
        <v>1.874289498956897</v>
      </c>
      <c r="V400" s="69">
        <f t="shared" si="278"/>
        <v>116.95566473491037</v>
      </c>
      <c r="W400" s="80">
        <f t="shared" ca="1" si="279"/>
        <v>10.575767454506147</v>
      </c>
      <c r="X400" s="80">
        <f t="shared" ca="1" si="280"/>
        <v>35.84025942107121</v>
      </c>
      <c r="Y400" s="94">
        <f t="shared" ca="1" si="281"/>
        <v>1.0032365763482552E-6</v>
      </c>
      <c r="Z400" s="80">
        <f t="shared" ca="1" si="282"/>
        <v>14</v>
      </c>
      <c r="AA400" s="80">
        <f t="shared" ca="1" si="283"/>
        <v>408.16214544000007</v>
      </c>
      <c r="AB400" s="80">
        <f t="shared" ca="1" si="284"/>
        <v>1133.9534586078946</v>
      </c>
      <c r="AC400" s="80">
        <f t="shared" si="285"/>
        <v>13.567572059334035</v>
      </c>
      <c r="AD400" s="69">
        <f t="shared" si="286"/>
        <v>3429.9339952941182</v>
      </c>
      <c r="AE400" s="69">
        <f t="shared" ref="AE400:AE463" si="306">AVERAGE(AD397:AD403)</f>
        <v>2705.2190238655462</v>
      </c>
      <c r="AF400" s="69">
        <f t="shared" si="287"/>
        <v>3051.6955200000002</v>
      </c>
      <c r="AG400" s="95">
        <f t="shared" ref="AG400:AG463" si="307">AVERAGE(AF397:AF403)</f>
        <v>2435.6877942857141</v>
      </c>
      <c r="AH400" s="93">
        <f t="shared" si="288"/>
        <v>29.495560738839824</v>
      </c>
      <c r="AI400" s="81">
        <f t="shared" si="289"/>
        <v>1.4023930639619695</v>
      </c>
      <c r="AJ400" s="80">
        <f t="shared" si="290"/>
        <v>29.296276991999999</v>
      </c>
      <c r="AK400" s="80">
        <f t="shared" si="291"/>
        <v>51.126395492840636</v>
      </c>
      <c r="AL400" s="78">
        <f t="shared" ca="1" si="299"/>
        <v>0.81266311347040732</v>
      </c>
      <c r="AM400" s="80">
        <f t="shared" ca="1" si="300"/>
        <v>45.520330010039459</v>
      </c>
      <c r="AN400" s="80">
        <f t="shared" si="301"/>
        <v>28.78958037735849</v>
      </c>
      <c r="AO400" s="80">
        <f t="shared" si="302"/>
        <v>2.6205235573436232</v>
      </c>
      <c r="AP400" s="80">
        <f t="shared" si="303"/>
        <v>2.7429922458710205</v>
      </c>
      <c r="AQ400" s="80">
        <f t="shared" ca="1" si="304"/>
        <v>2.4560758178542854</v>
      </c>
      <c r="AR400" s="80">
        <f t="shared" si="292"/>
        <v>2.5937405422452602</v>
      </c>
      <c r="AS400" s="78">
        <f t="shared" si="293"/>
        <v>-2.6815069398955058E-3</v>
      </c>
      <c r="AT400" s="96">
        <f t="shared" ca="1" si="294"/>
        <v>5</v>
      </c>
      <c r="AU400" s="97" t="str">
        <f t="shared" ca="1" si="295"/>
        <v>Sand mixture</v>
      </c>
      <c r="AV400" s="98">
        <f t="shared" si="296"/>
        <v>5</v>
      </c>
      <c r="AW400" s="99" t="str">
        <f t="shared" si="297"/>
        <v>Sand mixture</v>
      </c>
      <c r="AX400" s="78"/>
      <c r="AY400" s="78"/>
      <c r="AZ400" s="78"/>
      <c r="BA400" s="78"/>
      <c r="BB400" s="78"/>
      <c r="BC400" s="78"/>
      <c r="BD400" s="78"/>
      <c r="BE400" s="78"/>
      <c r="BF400" s="78"/>
      <c r="BG400" s="78"/>
      <c r="BH400" s="78"/>
      <c r="BI400" s="78"/>
      <c r="BJ400" s="78"/>
      <c r="BK400" s="78"/>
      <c r="BL400" s="78"/>
      <c r="BM400" s="78"/>
      <c r="BN400" s="78"/>
      <c r="BO400" s="78"/>
      <c r="BP400" s="78"/>
      <c r="BQ400" s="78"/>
    </row>
    <row r="401" spans="1:69">
      <c r="A401" s="25">
        <v>7.76</v>
      </c>
      <c r="C401" s="89">
        <f t="shared" si="264"/>
        <v>-25.459008000000001</v>
      </c>
      <c r="D401" s="84">
        <f t="shared" si="265"/>
        <v>25.459008000000001</v>
      </c>
      <c r="E401" s="90">
        <v>2.1295000000000002</v>
      </c>
      <c r="F401" s="91">
        <f t="shared" si="266"/>
        <v>22.23198</v>
      </c>
      <c r="G401" s="80">
        <f t="shared" si="267"/>
        <v>22.286894400000001</v>
      </c>
      <c r="H401" s="81">
        <f t="shared" si="305"/>
        <v>25.916226171428573</v>
      </c>
      <c r="I401" s="14">
        <v>86.2</v>
      </c>
      <c r="J401" s="92">
        <f t="shared" si="268"/>
        <v>0.89992799999999995</v>
      </c>
      <c r="K401" s="14">
        <v>26.3</v>
      </c>
      <c r="L401" s="78">
        <f t="shared" si="269"/>
        <v>0.27457199999999998</v>
      </c>
      <c r="M401" s="81">
        <f t="shared" si="270"/>
        <v>0.79432104959999994</v>
      </c>
      <c r="N401" s="14">
        <f t="shared" si="298"/>
        <v>115</v>
      </c>
      <c r="O401" s="78">
        <f t="shared" si="271"/>
        <v>1.3662891599999964</v>
      </c>
      <c r="P401" s="78">
        <f t="shared" si="272"/>
        <v>0.57196811039999962</v>
      </c>
      <c r="Q401" s="93">
        <f t="shared" si="273"/>
        <v>6.903799729200002</v>
      </c>
      <c r="R401" s="80">
        <f t="shared" si="274"/>
        <v>12.070252875412766</v>
      </c>
      <c r="S401" s="80">
        <f t="shared" si="275"/>
        <v>2734.9384342904305</v>
      </c>
      <c r="T401" s="69">
        <f t="shared" si="276"/>
        <v>251.66596857599981</v>
      </c>
      <c r="U401" s="78">
        <f t="shared" si="277"/>
        <v>1.8758504448937461</v>
      </c>
      <c r="V401" s="69">
        <f t="shared" si="278"/>
        <v>117.05306776136975</v>
      </c>
      <c r="W401" s="80">
        <f t="shared" ca="1" si="279"/>
        <v>8.925297254257945</v>
      </c>
      <c r="X401" s="80">
        <f t="shared" ca="1" si="280"/>
        <v>34.493676273827134</v>
      </c>
      <c r="Y401" s="94">
        <f t="shared" ca="1" si="281"/>
        <v>2.1069931974417561E-7</v>
      </c>
      <c r="Z401" s="80">
        <f t="shared" ca="1" si="282"/>
        <v>14</v>
      </c>
      <c r="AA401" s="80">
        <f t="shared" ca="1" si="283"/>
        <v>292.88847336000003</v>
      </c>
      <c r="AB401" s="80">
        <f t="shared" ca="1" si="284"/>
        <v>170.89311350177201</v>
      </c>
      <c r="AC401" s="80">
        <f t="shared" si="285"/>
        <v>14.935434638820997</v>
      </c>
      <c r="AD401" s="69">
        <f t="shared" si="286"/>
        <v>2461.2476752941184</v>
      </c>
      <c r="AE401" s="69">
        <f t="shared" si="306"/>
        <v>2888.2278836974792</v>
      </c>
      <c r="AF401" s="69">
        <f t="shared" si="287"/>
        <v>2228.6894400000001</v>
      </c>
      <c r="AG401" s="95">
        <f t="shared" si="307"/>
        <v>2591.6226171428571</v>
      </c>
      <c r="AH401" s="93">
        <f t="shared" si="288"/>
        <v>20.761685094101551</v>
      </c>
      <c r="AI401" s="81">
        <f t="shared" si="289"/>
        <v>1.5733884173553752</v>
      </c>
      <c r="AJ401" s="80">
        <f t="shared" si="290"/>
        <v>21.395418624000001</v>
      </c>
      <c r="AK401" s="80">
        <f t="shared" si="291"/>
        <v>36.576523864887164</v>
      </c>
      <c r="AL401" s="78">
        <f t="shared" ca="1" si="299"/>
        <v>0.89768498331105817</v>
      </c>
      <c r="AM401" s="80">
        <f t="shared" ca="1" si="300"/>
        <v>34.339087641460317</v>
      </c>
      <c r="AN401" s="80">
        <f t="shared" si="301"/>
        <v>21.025372075471697</v>
      </c>
      <c r="AO401" s="80">
        <f t="shared" si="302"/>
        <v>4.0379246378984055</v>
      </c>
      <c r="AP401" s="80">
        <f t="shared" si="303"/>
        <v>4.3016346309108968</v>
      </c>
      <c r="AQ401" s="80">
        <f t="shared" ca="1" si="304"/>
        <v>2.6790166810026288</v>
      </c>
      <c r="AR401" s="80">
        <f t="shared" si="292"/>
        <v>2.8187875879041924</v>
      </c>
      <c r="AS401" s="78">
        <f t="shared" si="293"/>
        <v>-2.4843882078815029E-2</v>
      </c>
      <c r="AT401" s="96">
        <f t="shared" ca="1" si="294"/>
        <v>4</v>
      </c>
      <c r="AU401" s="97" t="str">
        <f t="shared" ca="1" si="295"/>
        <v>Silt mxture</v>
      </c>
      <c r="AV401" s="98">
        <f t="shared" si="296"/>
        <v>4</v>
      </c>
      <c r="AW401" s="99" t="str">
        <f t="shared" si="297"/>
        <v>Silt mxture</v>
      </c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</row>
    <row r="402" spans="1:69">
      <c r="A402" s="25">
        <v>7.78</v>
      </c>
      <c r="C402" s="89">
        <f t="shared" si="264"/>
        <v>-25.524624000000003</v>
      </c>
      <c r="D402" s="84">
        <f t="shared" si="265"/>
        <v>25.524624000000003</v>
      </c>
      <c r="E402" s="90">
        <v>2.5686</v>
      </c>
      <c r="F402" s="91">
        <f t="shared" si="266"/>
        <v>26.816184</v>
      </c>
      <c r="G402" s="80">
        <f t="shared" si="267"/>
        <v>26.8625376</v>
      </c>
      <c r="H402" s="81">
        <f t="shared" si="305"/>
        <v>26.773260685714288</v>
      </c>
      <c r="I402" s="14">
        <v>104.1</v>
      </c>
      <c r="J402" s="92">
        <f t="shared" si="268"/>
        <v>1.0868039999999999</v>
      </c>
      <c r="K402" s="14">
        <v>22.2</v>
      </c>
      <c r="L402" s="78">
        <f t="shared" si="269"/>
        <v>0.23176799999999997</v>
      </c>
      <c r="M402" s="81">
        <f t="shared" si="270"/>
        <v>0.7963682688</v>
      </c>
      <c r="N402" s="14">
        <f t="shared" si="298"/>
        <v>115</v>
      </c>
      <c r="O402" s="78">
        <f t="shared" si="271"/>
        <v>1.3700620799999965</v>
      </c>
      <c r="P402" s="78">
        <f t="shared" si="272"/>
        <v>0.57369381119999963</v>
      </c>
      <c r="Q402" s="93">
        <f t="shared" si="273"/>
        <v>8.4125169216000018</v>
      </c>
      <c r="R402" s="80">
        <f t="shared" si="274"/>
        <v>14.663774922032848</v>
      </c>
      <c r="S402" s="80">
        <f t="shared" si="275"/>
        <v>2759.5728089506702</v>
      </c>
      <c r="T402" s="69">
        <f t="shared" si="276"/>
        <v>252.42527692799982</v>
      </c>
      <c r="U402" s="78">
        <f t="shared" si="277"/>
        <v>1.9052739533875216</v>
      </c>
      <c r="V402" s="69">
        <f t="shared" si="278"/>
        <v>118.88909469138135</v>
      </c>
      <c r="W402" s="80">
        <f t="shared" ca="1" si="279"/>
        <v>10.353803876570193</v>
      </c>
      <c r="X402" s="80">
        <f t="shared" ca="1" si="280"/>
        <v>35.359283086971473</v>
      </c>
      <c r="Y402" s="94">
        <f t="shared" ca="1" si="281"/>
        <v>3.1843620674090961E-7</v>
      </c>
      <c r="Z402" s="80">
        <f t="shared" ca="1" si="282"/>
        <v>14</v>
      </c>
      <c r="AA402" s="80">
        <f t="shared" ca="1" si="283"/>
        <v>356.89465728000005</v>
      </c>
      <c r="AB402" s="80">
        <f t="shared" ca="1" si="284"/>
        <v>314.71803933324969</v>
      </c>
      <c r="AC402" s="80">
        <f t="shared" si="285"/>
        <v>14.90817452073308</v>
      </c>
      <c r="AD402" s="69">
        <f t="shared" si="286"/>
        <v>2999.1147670588239</v>
      </c>
      <c r="AE402" s="69">
        <f t="shared" si="306"/>
        <v>2988.6116006722691</v>
      </c>
      <c r="AF402" s="69">
        <f t="shared" si="287"/>
        <v>2686.2537600000001</v>
      </c>
      <c r="AG402" s="95">
        <f t="shared" si="307"/>
        <v>2677.3260685714281</v>
      </c>
      <c r="AH402" s="93">
        <f t="shared" si="288"/>
        <v>21.227475882771785</v>
      </c>
      <c r="AI402" s="81">
        <f t="shared" si="289"/>
        <v>1.8943972878611395</v>
      </c>
      <c r="AJ402" s="80">
        <f t="shared" si="290"/>
        <v>25.788036095999999</v>
      </c>
      <c r="AK402" s="80">
        <f t="shared" si="291"/>
        <v>44.435681581917713</v>
      </c>
      <c r="AL402" s="78">
        <f t="shared" ca="1" si="299"/>
        <v>0.87528747096539772</v>
      </c>
      <c r="AM402" s="80">
        <f t="shared" ca="1" si="300"/>
        <v>41.160465775546939</v>
      </c>
      <c r="AN402" s="80">
        <f t="shared" si="301"/>
        <v>25.342016603773583</v>
      </c>
      <c r="AO402" s="80">
        <f t="shared" si="302"/>
        <v>4.0457979666075925</v>
      </c>
      <c r="AP402" s="80">
        <f t="shared" si="303"/>
        <v>4.2632344557803066</v>
      </c>
      <c r="AQ402" s="80">
        <f t="shared" ca="1" si="304"/>
        <v>2.6200169084913623</v>
      </c>
      <c r="AR402" s="80">
        <f t="shared" si="292"/>
        <v>2.7580711780051819</v>
      </c>
      <c r="AS402" s="78">
        <f t="shared" si="293"/>
        <v>-2.2147722309551518E-2</v>
      </c>
      <c r="AT402" s="96">
        <f t="shared" ca="1" si="294"/>
        <v>4</v>
      </c>
      <c r="AU402" s="97" t="str">
        <f t="shared" ca="1" si="295"/>
        <v>Silt mxture</v>
      </c>
      <c r="AV402" s="98">
        <f t="shared" si="296"/>
        <v>4</v>
      </c>
      <c r="AW402" s="99" t="str">
        <f t="shared" si="297"/>
        <v>Silt mxture</v>
      </c>
      <c r="AX402" s="78"/>
      <c r="AY402" s="78"/>
      <c r="AZ402" s="78"/>
      <c r="BA402" s="78"/>
      <c r="BB402" s="78"/>
      <c r="BC402" s="78"/>
      <c r="BD402" s="78"/>
      <c r="BE402" s="78"/>
      <c r="BF402" s="78"/>
      <c r="BG402" s="78"/>
      <c r="BH402" s="78"/>
      <c r="BI402" s="78"/>
      <c r="BJ402" s="78"/>
      <c r="BK402" s="78"/>
      <c r="BL402" s="78"/>
      <c r="BM402" s="78"/>
      <c r="BN402" s="78"/>
      <c r="BO402" s="78"/>
      <c r="BP402" s="78"/>
      <c r="BQ402" s="78"/>
    </row>
    <row r="403" spans="1:69">
      <c r="A403" s="25">
        <v>7.8</v>
      </c>
      <c r="C403" s="89">
        <f t="shared" si="264"/>
        <v>-25.590240000000001</v>
      </c>
      <c r="D403" s="84">
        <f t="shared" si="265"/>
        <v>25.590240000000001</v>
      </c>
      <c r="E403" s="90">
        <v>2.907</v>
      </c>
      <c r="F403" s="91">
        <f t="shared" si="266"/>
        <v>30.349079999999997</v>
      </c>
      <c r="G403" s="80">
        <f t="shared" si="267"/>
        <v>30.390631199999998</v>
      </c>
      <c r="H403" s="81">
        <f t="shared" si="305"/>
        <v>26.41135062857143</v>
      </c>
      <c r="I403" s="14">
        <v>106.1</v>
      </c>
      <c r="J403" s="92">
        <f t="shared" si="268"/>
        <v>1.1076839999999999</v>
      </c>
      <c r="K403" s="14">
        <v>19.899999999999999</v>
      </c>
      <c r="L403" s="78">
        <f t="shared" si="269"/>
        <v>0.20775599999999997</v>
      </c>
      <c r="M403" s="81">
        <f t="shared" si="270"/>
        <v>0.79841548800000006</v>
      </c>
      <c r="N403" s="14">
        <f t="shared" si="298"/>
        <v>115</v>
      </c>
      <c r="O403" s="78">
        <f t="shared" si="271"/>
        <v>1.3738349999999964</v>
      </c>
      <c r="P403" s="78">
        <f t="shared" si="272"/>
        <v>0.57541951199999963</v>
      </c>
      <c r="Q403" s="93">
        <f t="shared" si="273"/>
        <v>9.5755427460000018</v>
      </c>
      <c r="R403" s="80">
        <f t="shared" si="274"/>
        <v>16.640976793988187</v>
      </c>
      <c r="S403" s="80">
        <f t="shared" si="275"/>
        <v>3081.8723836507206</v>
      </c>
      <c r="T403" s="69">
        <f t="shared" si="276"/>
        <v>253.18458527999982</v>
      </c>
      <c r="U403" s="78">
        <f t="shared" si="277"/>
        <v>1.9123287516229837</v>
      </c>
      <c r="V403" s="69">
        <f t="shared" si="278"/>
        <v>119.32931410127418</v>
      </c>
      <c r="W403" s="80">
        <f t="shared" ca="1" si="279"/>
        <v>11.207990030282375</v>
      </c>
      <c r="X403" s="80">
        <f t="shared" ca="1" si="280"/>
        <v>35.889923409198559</v>
      </c>
      <c r="Y403" s="94">
        <f t="shared" ca="1" si="281"/>
        <v>5.1267555658143903E-7</v>
      </c>
      <c r="Z403" s="80">
        <f t="shared" ca="1" si="282"/>
        <v>14</v>
      </c>
      <c r="AA403" s="80">
        <f t="shared" ca="1" si="283"/>
        <v>406.23514680000005</v>
      </c>
      <c r="AB403" s="80">
        <f t="shared" ca="1" si="284"/>
        <v>576.7389138146749</v>
      </c>
      <c r="AC403" s="80">
        <f t="shared" si="285"/>
        <v>14.572364961726272</v>
      </c>
      <c r="AD403" s="69">
        <f t="shared" si="286"/>
        <v>3413.7407294117647</v>
      </c>
      <c r="AE403" s="69">
        <f t="shared" si="306"/>
        <v>2945.5900739495805</v>
      </c>
      <c r="AF403" s="69">
        <f t="shared" si="287"/>
        <v>3039.0631199999998</v>
      </c>
      <c r="AG403" s="95">
        <f t="shared" si="307"/>
        <v>2641.1350628571427</v>
      </c>
      <c r="AH403" s="93">
        <f t="shared" si="288"/>
        <v>23.285990041080012</v>
      </c>
      <c r="AI403" s="81">
        <f t="shared" si="289"/>
        <v>1.9250025014793044</v>
      </c>
      <c r="AJ403" s="80">
        <f t="shared" si="290"/>
        <v>29.175005951999996</v>
      </c>
      <c r="AK403" s="80">
        <f t="shared" si="291"/>
        <v>50.427202406024804</v>
      </c>
      <c r="AL403" s="78">
        <f t="shared" ca="1" si="299"/>
        <v>0.84944831778577634</v>
      </c>
      <c r="AM403" s="80">
        <f t="shared" ca="1" si="300"/>
        <v>45.996025908186098</v>
      </c>
      <c r="AN403" s="80">
        <f t="shared" si="301"/>
        <v>28.670406792452827</v>
      </c>
      <c r="AO403" s="80">
        <f t="shared" si="302"/>
        <v>3.6448206445939166</v>
      </c>
      <c r="AP403" s="80">
        <f t="shared" si="303"/>
        <v>3.8173890472442982</v>
      </c>
      <c r="AQ403" s="80">
        <f t="shared" ca="1" si="304"/>
        <v>2.5519839579382038</v>
      </c>
      <c r="AR403" s="80">
        <f t="shared" si="292"/>
        <v>2.6878974004256637</v>
      </c>
      <c r="AS403" s="78">
        <f t="shared" si="293"/>
        <v>-2.0355778905735984E-2</v>
      </c>
      <c r="AT403" s="96">
        <f t="shared" ca="1" si="294"/>
        <v>5</v>
      </c>
      <c r="AU403" s="97" t="str">
        <f t="shared" ca="1" si="295"/>
        <v>Sand mixture</v>
      </c>
      <c r="AV403" s="98">
        <f t="shared" si="296"/>
        <v>4</v>
      </c>
      <c r="AW403" s="99" t="str">
        <f t="shared" si="297"/>
        <v>Silt mxture</v>
      </c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</row>
    <row r="404" spans="1:69">
      <c r="A404" s="25">
        <v>7.82</v>
      </c>
      <c r="C404" s="89">
        <f t="shared" si="264"/>
        <v>-25.655856000000004</v>
      </c>
      <c r="D404" s="84">
        <f t="shared" si="265"/>
        <v>25.655856000000004</v>
      </c>
      <c r="E404" s="90">
        <v>2.79</v>
      </c>
      <c r="F404" s="91">
        <f t="shared" si="266"/>
        <v>29.127599999999997</v>
      </c>
      <c r="G404" s="80">
        <f t="shared" si="267"/>
        <v>29.151820799999996</v>
      </c>
      <c r="H404" s="81">
        <f t="shared" si="305"/>
        <v>24.676043657142856</v>
      </c>
      <c r="I404" s="14">
        <v>117.9</v>
      </c>
      <c r="J404" s="92">
        <f t="shared" si="268"/>
        <v>1.2308760000000001</v>
      </c>
      <c r="K404" s="14">
        <v>11.6</v>
      </c>
      <c r="L404" s="78">
        <f t="shared" si="269"/>
        <v>0.12110399999999999</v>
      </c>
      <c r="M404" s="81">
        <f t="shared" si="270"/>
        <v>0.80046270720000012</v>
      </c>
      <c r="N404" s="14">
        <f t="shared" si="298"/>
        <v>115</v>
      </c>
      <c r="O404" s="78">
        <f t="shared" si="271"/>
        <v>1.3776079199999964</v>
      </c>
      <c r="P404" s="78">
        <f t="shared" si="272"/>
        <v>0.57714521279999964</v>
      </c>
      <c r="Q404" s="93">
        <f t="shared" si="273"/>
        <v>9.1654902504000013</v>
      </c>
      <c r="R404" s="80">
        <f t="shared" si="274"/>
        <v>15.880735120255002</v>
      </c>
      <c r="S404" s="80">
        <f t="shared" si="275"/>
        <v>2654.6577043265024</v>
      </c>
      <c r="T404" s="69">
        <f t="shared" si="276"/>
        <v>253.94389363199983</v>
      </c>
      <c r="U404" s="78">
        <f t="shared" si="277"/>
        <v>1.923067662227568</v>
      </c>
      <c r="V404" s="69">
        <f t="shared" si="278"/>
        <v>119.99942212300024</v>
      </c>
      <c r="W404" s="80">
        <f t="shared" ca="1" si="279"/>
        <v>11.150426478757325</v>
      </c>
      <c r="X404" s="80">
        <f t="shared" ca="1" si="280"/>
        <v>35.731133633283861</v>
      </c>
      <c r="Y404" s="94">
        <f t="shared" ca="1" si="281"/>
        <v>3.4588147507350369E-7</v>
      </c>
      <c r="Z404" s="80">
        <f t="shared" ca="1" si="282"/>
        <v>14</v>
      </c>
      <c r="AA404" s="80">
        <f t="shared" ca="1" si="283"/>
        <v>388.83898032000002</v>
      </c>
      <c r="AB404" s="80">
        <f t="shared" ca="1" si="284"/>
        <v>372.4399386807471</v>
      </c>
      <c r="AC404" s="80">
        <f t="shared" si="285"/>
        <v>15.026007807026932</v>
      </c>
      <c r="AD404" s="69">
        <f t="shared" si="286"/>
        <v>3267.5544564705883</v>
      </c>
      <c r="AE404" s="69">
        <f t="shared" si="306"/>
        <v>2740.9924396638662</v>
      </c>
      <c r="AF404" s="69">
        <f t="shared" si="287"/>
        <v>2915.1820799999996</v>
      </c>
      <c r="AG404" s="95">
        <f t="shared" si="307"/>
        <v>2467.604365714285</v>
      </c>
      <c r="AH404" s="93">
        <f t="shared" si="288"/>
        <v>20.738394078279249</v>
      </c>
      <c r="AI404" s="81">
        <f t="shared" si="289"/>
        <v>2.1326972358108085</v>
      </c>
      <c r="AJ404" s="80">
        <f t="shared" si="290"/>
        <v>27.985747967999995</v>
      </c>
      <c r="AK404" s="80">
        <f t="shared" si="291"/>
        <v>48.123439758348489</v>
      </c>
      <c r="AL404" s="78">
        <f t="shared" ca="1" si="299"/>
        <v>0.87095035455124925</v>
      </c>
      <c r="AM404" s="80">
        <f t="shared" ca="1" si="300"/>
        <v>44.492301932047518</v>
      </c>
      <c r="AN404" s="80">
        <f t="shared" si="301"/>
        <v>27.501717735849052</v>
      </c>
      <c r="AO404" s="80">
        <f t="shared" si="302"/>
        <v>4.2222954389181764</v>
      </c>
      <c r="AP404" s="80">
        <f t="shared" si="303"/>
        <v>4.4317223509377817</v>
      </c>
      <c r="AQ404" s="80">
        <f t="shared" ca="1" si="304"/>
        <v>2.6082060991044527</v>
      </c>
      <c r="AR404" s="80">
        <f t="shared" si="292"/>
        <v>2.7440024127139031</v>
      </c>
      <c r="AS404" s="78">
        <f t="shared" si="293"/>
        <v>-2.4460052572334145E-2</v>
      </c>
      <c r="AT404" s="96">
        <f t="shared" ca="1" si="294"/>
        <v>4</v>
      </c>
      <c r="AU404" s="97" t="str">
        <f t="shared" ca="1" si="295"/>
        <v>Silt mxture</v>
      </c>
      <c r="AV404" s="98">
        <f t="shared" si="296"/>
        <v>4</v>
      </c>
      <c r="AW404" s="99" t="str">
        <f t="shared" si="297"/>
        <v>Silt mxture</v>
      </c>
      <c r="AX404" s="78"/>
      <c r="AY404" s="78"/>
      <c r="AZ404" s="78"/>
      <c r="BA404" s="78"/>
      <c r="BB404" s="78"/>
      <c r="BC404" s="78"/>
      <c r="BD404" s="78"/>
      <c r="BE404" s="78"/>
      <c r="BF404" s="78"/>
      <c r="BG404" s="78"/>
      <c r="BH404" s="78"/>
      <c r="BI404" s="78"/>
      <c r="BJ404" s="78"/>
      <c r="BK404" s="78"/>
      <c r="BL404" s="78"/>
      <c r="BM404" s="78"/>
      <c r="BN404" s="78"/>
      <c r="BO404" s="78"/>
      <c r="BP404" s="78"/>
      <c r="BQ404" s="78"/>
    </row>
    <row r="405" spans="1:69">
      <c r="A405" s="25">
        <v>7.84</v>
      </c>
      <c r="C405" s="89">
        <f t="shared" si="264"/>
        <v>-25.721472000000002</v>
      </c>
      <c r="D405" s="84">
        <f t="shared" si="265"/>
        <v>25.721472000000002</v>
      </c>
      <c r="E405" s="90">
        <v>2.3496999999999999</v>
      </c>
      <c r="F405" s="91">
        <f t="shared" si="266"/>
        <v>24.530867999999998</v>
      </c>
      <c r="G405" s="80">
        <f t="shared" si="267"/>
        <v>24.548615999999999</v>
      </c>
      <c r="H405" s="81">
        <f t="shared" si="305"/>
        <v>24.072074742857136</v>
      </c>
      <c r="I405" s="14">
        <v>127.9</v>
      </c>
      <c r="J405" s="92">
        <f t="shared" si="268"/>
        <v>1.3352759999999999</v>
      </c>
      <c r="K405" s="14">
        <v>8.5</v>
      </c>
      <c r="L405" s="78">
        <f t="shared" si="269"/>
        <v>8.8739999999999999E-2</v>
      </c>
      <c r="M405" s="81">
        <f t="shared" si="270"/>
        <v>0.80250992640000007</v>
      </c>
      <c r="N405" s="14">
        <f t="shared" si="298"/>
        <v>115</v>
      </c>
      <c r="O405" s="78">
        <f t="shared" si="271"/>
        <v>1.3813808399999963</v>
      </c>
      <c r="P405" s="78">
        <f t="shared" si="272"/>
        <v>0.57887091359999965</v>
      </c>
      <c r="Q405" s="93">
        <f t="shared" si="273"/>
        <v>7.6451876028000019</v>
      </c>
      <c r="R405" s="80">
        <f t="shared" si="274"/>
        <v>13.207068144527355</v>
      </c>
      <c r="S405" s="80">
        <f t="shared" si="275"/>
        <v>2041.1937888848895</v>
      </c>
      <c r="T405" s="69">
        <f t="shared" si="276"/>
        <v>254.70320198399986</v>
      </c>
      <c r="U405" s="78">
        <f t="shared" si="277"/>
        <v>1.9258965012813238</v>
      </c>
      <c r="V405" s="69">
        <f t="shared" si="278"/>
        <v>120.1759416799546</v>
      </c>
      <c r="W405" s="80">
        <f t="shared" ca="1" si="279"/>
        <v>10.206909250605152</v>
      </c>
      <c r="X405" s="80">
        <f t="shared" ca="1" si="280"/>
        <v>34.994159931097499</v>
      </c>
      <c r="Y405" s="94">
        <f t="shared" ca="1" si="281"/>
        <v>1.4054755118491707E-7</v>
      </c>
      <c r="Z405" s="80">
        <f t="shared" ca="1" si="282"/>
        <v>14</v>
      </c>
      <c r="AA405" s="80">
        <f t="shared" ca="1" si="283"/>
        <v>324.34129224000003</v>
      </c>
      <c r="AB405" s="80">
        <f t="shared" ca="1" si="284"/>
        <v>126.23642133918521</v>
      </c>
      <c r="AC405" s="80">
        <f t="shared" si="285"/>
        <v>15.824877852917425</v>
      </c>
      <c r="AD405" s="69">
        <f t="shared" si="286"/>
        <v>2725.5570776470595</v>
      </c>
      <c r="AE405" s="69">
        <f t="shared" si="306"/>
        <v>2669.493400336135</v>
      </c>
      <c r="AF405" s="69">
        <f t="shared" si="287"/>
        <v>2454.8615999999997</v>
      </c>
      <c r="AG405" s="95">
        <f t="shared" si="307"/>
        <v>2407.2074742857144</v>
      </c>
      <c r="AH405" s="93">
        <f t="shared" si="288"/>
        <v>16.804373749159843</v>
      </c>
      <c r="AI405" s="81">
        <f t="shared" si="289"/>
        <v>2.3066904358623153</v>
      </c>
      <c r="AJ405" s="80">
        <f t="shared" si="290"/>
        <v>23.566671359999997</v>
      </c>
      <c r="AK405" s="80">
        <f t="shared" si="291"/>
        <v>40.021418619779858</v>
      </c>
      <c r="AL405" s="78">
        <f t="shared" ca="1" si="299"/>
        <v>0.92004841058378373</v>
      </c>
      <c r="AM405" s="80">
        <f t="shared" ca="1" si="300"/>
        <v>38.131796485049186</v>
      </c>
      <c r="AN405" s="80">
        <f t="shared" si="301"/>
        <v>23.159071698113205</v>
      </c>
      <c r="AO405" s="80">
        <f t="shared" si="302"/>
        <v>5.439312749851152</v>
      </c>
      <c r="AP405" s="80">
        <f t="shared" si="303"/>
        <v>5.7636398593883813</v>
      </c>
      <c r="AQ405" s="80">
        <f t="shared" ca="1" si="304"/>
        <v>2.7368587370346424</v>
      </c>
      <c r="AR405" s="80">
        <f t="shared" si="292"/>
        <v>2.873386765380205</v>
      </c>
      <c r="AS405" s="78">
        <f t="shared" si="293"/>
        <v>-3.0809456608459612E-2</v>
      </c>
      <c r="AT405" s="96">
        <f t="shared" ca="1" si="294"/>
        <v>4</v>
      </c>
      <c r="AU405" s="97" t="str">
        <f t="shared" ca="1" si="295"/>
        <v>Silt mxture</v>
      </c>
      <c r="AV405" s="98">
        <f t="shared" si="296"/>
        <v>4</v>
      </c>
      <c r="AW405" s="99" t="str">
        <f t="shared" si="297"/>
        <v>Silt mxture</v>
      </c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/>
      <c r="BJ405" s="78"/>
      <c r="BK405" s="78"/>
      <c r="BL405" s="78"/>
      <c r="BM405" s="78"/>
      <c r="BN405" s="78"/>
      <c r="BO405" s="78"/>
      <c r="BP405" s="78"/>
      <c r="BQ405" s="78"/>
    </row>
    <row r="406" spans="1:69">
      <c r="A406" s="25">
        <v>7.86</v>
      </c>
      <c r="C406" s="89">
        <f t="shared" si="264"/>
        <v>-25.787088000000001</v>
      </c>
      <c r="D406" s="84">
        <f t="shared" si="265"/>
        <v>25.787088000000001</v>
      </c>
      <c r="E406" s="90">
        <v>2.0213000000000001</v>
      </c>
      <c r="F406" s="91">
        <f t="shared" si="266"/>
        <v>21.102371999999999</v>
      </c>
      <c r="G406" s="80">
        <f t="shared" si="267"/>
        <v>21.121999199999998</v>
      </c>
      <c r="H406" s="81">
        <f t="shared" si="305"/>
        <v>22.612294285714285</v>
      </c>
      <c r="I406" s="14">
        <v>132.9</v>
      </c>
      <c r="J406" s="92">
        <f t="shared" si="268"/>
        <v>1.3874759999999999</v>
      </c>
      <c r="K406" s="14">
        <v>9.4</v>
      </c>
      <c r="L406" s="78">
        <f t="shared" si="269"/>
        <v>9.8136000000000001E-2</v>
      </c>
      <c r="M406" s="81">
        <f t="shared" si="270"/>
        <v>0.80455714560000002</v>
      </c>
      <c r="N406" s="14">
        <f t="shared" si="298"/>
        <v>115</v>
      </c>
      <c r="O406" s="78">
        <f t="shared" si="271"/>
        <v>1.3851537599999961</v>
      </c>
      <c r="P406" s="78">
        <f t="shared" si="272"/>
        <v>0.58059661439999966</v>
      </c>
      <c r="Q406" s="93">
        <f t="shared" si="273"/>
        <v>6.5131589952000013</v>
      </c>
      <c r="R406" s="80">
        <f t="shared" si="274"/>
        <v>11.218045082696241</v>
      </c>
      <c r="S406" s="80">
        <f t="shared" si="275"/>
        <v>1673.5293558018943</v>
      </c>
      <c r="T406" s="69">
        <f t="shared" si="276"/>
        <v>255.46251033599987</v>
      </c>
      <c r="U406" s="78">
        <f t="shared" si="277"/>
        <v>1.9245169199644385</v>
      </c>
      <c r="V406" s="69">
        <f t="shared" si="278"/>
        <v>120.08985580578096</v>
      </c>
      <c r="W406" s="80">
        <f t="shared" ca="1" si="279"/>
        <v>9.3959097267169316</v>
      </c>
      <c r="X406" s="80">
        <f t="shared" ca="1" si="280"/>
        <v>34.329852570318479</v>
      </c>
      <c r="Y406" s="94">
        <f t="shared" ca="1" si="281"/>
        <v>6.7800683282580992E-8</v>
      </c>
      <c r="Z406" s="80">
        <f t="shared" ca="1" si="282"/>
        <v>14</v>
      </c>
      <c r="AA406" s="80">
        <f t="shared" ca="1" si="283"/>
        <v>276.31583616000006</v>
      </c>
      <c r="AB406" s="80">
        <f t="shared" ca="1" si="284"/>
        <v>51.879883828003493</v>
      </c>
      <c r="AC406" s="80">
        <f t="shared" si="285"/>
        <v>16.42863417618987</v>
      </c>
      <c r="AD406" s="69">
        <f t="shared" si="286"/>
        <v>2321.9818164705889</v>
      </c>
      <c r="AE406" s="69">
        <f t="shared" si="306"/>
        <v>2497.3106500840336</v>
      </c>
      <c r="AF406" s="69">
        <f t="shared" si="287"/>
        <v>2112.19992</v>
      </c>
      <c r="AG406" s="95">
        <f t="shared" si="307"/>
        <v>2261.2294285714288</v>
      </c>
      <c r="AH406" s="93">
        <f t="shared" si="288"/>
        <v>14.378362242136831</v>
      </c>
      <c r="AI406" s="81">
        <f t="shared" si="289"/>
        <v>2.3897418028071793</v>
      </c>
      <c r="AJ406" s="80">
        <f t="shared" si="290"/>
        <v>20.277119231999997</v>
      </c>
      <c r="AK406" s="80">
        <f t="shared" si="291"/>
        <v>33.994076008170424</v>
      </c>
      <c r="AL406" s="78">
        <f t="shared" ca="1" si="299"/>
        <v>0.95980760431559287</v>
      </c>
      <c r="AM406" s="80">
        <f t="shared" ca="1" si="300"/>
        <v>33.181475046724707</v>
      </c>
      <c r="AN406" s="80">
        <f t="shared" si="301"/>
        <v>19.926414339622639</v>
      </c>
      <c r="AO406" s="80">
        <f t="shared" si="302"/>
        <v>6.5688668334008842</v>
      </c>
      <c r="AP406" s="80">
        <f t="shared" si="303"/>
        <v>7.029877212231944</v>
      </c>
      <c r="AQ406" s="80">
        <f t="shared" ca="1" si="304"/>
        <v>2.84099992535663</v>
      </c>
      <c r="AR406" s="80">
        <f t="shared" si="292"/>
        <v>2.9770363034149194</v>
      </c>
      <c r="AS406" s="78">
        <f t="shared" si="293"/>
        <v>-3.5791998662983902E-2</v>
      </c>
      <c r="AT406" s="96">
        <f t="shared" ca="1" si="294"/>
        <v>4</v>
      </c>
      <c r="AU406" s="97" t="str">
        <f t="shared" ca="1" si="295"/>
        <v>Silt mxture</v>
      </c>
      <c r="AV406" s="98">
        <f t="shared" si="296"/>
        <v>3</v>
      </c>
      <c r="AW406" s="99" t="str">
        <f t="shared" si="297"/>
        <v>Clay</v>
      </c>
      <c r="AX406" s="78"/>
      <c r="AY406" s="78"/>
      <c r="AZ406" s="78"/>
      <c r="BA406" s="78"/>
      <c r="BB406" s="78"/>
      <c r="BC406" s="78"/>
      <c r="BD406" s="78"/>
      <c r="BE406" s="78"/>
      <c r="BF406" s="78"/>
      <c r="BG406" s="78"/>
      <c r="BH406" s="78"/>
      <c r="BI406" s="78"/>
      <c r="BJ406" s="78"/>
      <c r="BK406" s="78"/>
      <c r="BL406" s="78"/>
      <c r="BM406" s="78"/>
      <c r="BN406" s="78"/>
      <c r="BO406" s="78"/>
      <c r="BP406" s="78"/>
      <c r="BQ406" s="78"/>
    </row>
    <row r="407" spans="1:69">
      <c r="A407" s="25">
        <v>7.88</v>
      </c>
      <c r="C407" s="89">
        <f t="shared" si="264"/>
        <v>-25.852703999999999</v>
      </c>
      <c r="D407" s="84">
        <f t="shared" si="265"/>
        <v>25.852703999999999</v>
      </c>
      <c r="E407" s="90">
        <v>1.7576000000000001</v>
      </c>
      <c r="F407" s="91">
        <f t="shared" si="266"/>
        <v>18.349343999999999</v>
      </c>
      <c r="G407" s="80">
        <f t="shared" si="267"/>
        <v>18.369806399999998</v>
      </c>
      <c r="H407" s="81">
        <f t="shared" si="305"/>
        <v>20.277492685714286</v>
      </c>
      <c r="I407" s="14">
        <v>131</v>
      </c>
      <c r="J407" s="92">
        <f t="shared" si="268"/>
        <v>1.36764</v>
      </c>
      <c r="K407" s="14">
        <v>9.8000000000000007</v>
      </c>
      <c r="L407" s="78">
        <f t="shared" si="269"/>
        <v>0.102312</v>
      </c>
      <c r="M407" s="81">
        <f t="shared" si="270"/>
        <v>0.80660436479999997</v>
      </c>
      <c r="N407" s="14">
        <f t="shared" si="298"/>
        <v>115</v>
      </c>
      <c r="O407" s="78">
        <f t="shared" si="271"/>
        <v>1.388926679999996</v>
      </c>
      <c r="P407" s="78">
        <f t="shared" si="272"/>
        <v>0.58232231519999966</v>
      </c>
      <c r="Q407" s="93">
        <f t="shared" si="273"/>
        <v>5.6036903076000009</v>
      </c>
      <c r="R407" s="80">
        <f t="shared" si="274"/>
        <v>9.6230045823942074</v>
      </c>
      <c r="S407" s="80">
        <f t="shared" si="275"/>
        <v>1460.72837537226</v>
      </c>
      <c r="T407" s="69">
        <f t="shared" si="276"/>
        <v>256.22181868799987</v>
      </c>
      <c r="U407" s="78">
        <f t="shared" si="277"/>
        <v>1.9173716851073603</v>
      </c>
      <c r="V407" s="69">
        <f t="shared" si="278"/>
        <v>119.64399315069929</v>
      </c>
      <c r="W407" s="80">
        <f t="shared" ca="1" si="279"/>
        <v>8.6234833787339689</v>
      </c>
      <c r="X407" s="80">
        <f t="shared" ca="1" si="280"/>
        <v>33.688449144266229</v>
      </c>
      <c r="Y407" s="94">
        <f t="shared" ca="1" si="281"/>
        <v>3.7930367241770908E-8</v>
      </c>
      <c r="Z407" s="80">
        <f t="shared" ca="1" si="282"/>
        <v>14</v>
      </c>
      <c r="AA407" s="80">
        <f t="shared" ca="1" si="283"/>
        <v>237.73231608</v>
      </c>
      <c r="AB407" s="80">
        <f t="shared" ca="1" si="284"/>
        <v>24.970912765341673</v>
      </c>
      <c r="AC407" s="80">
        <f t="shared" si="285"/>
        <v>16.842081259869399</v>
      </c>
      <c r="AD407" s="69">
        <f t="shared" si="286"/>
        <v>1997.7505552941177</v>
      </c>
      <c r="AE407" s="69">
        <f t="shared" si="306"/>
        <v>2222.184235966387</v>
      </c>
      <c r="AF407" s="69">
        <f t="shared" si="287"/>
        <v>1836.9806399999998</v>
      </c>
      <c r="AG407" s="95">
        <f t="shared" si="307"/>
        <v>2027.7492685714285</v>
      </c>
      <c r="AH407" s="93">
        <f t="shared" si="288"/>
        <v>12.973122879615135</v>
      </c>
      <c r="AI407" s="81">
        <f t="shared" si="289"/>
        <v>2.3485962400913341</v>
      </c>
      <c r="AJ407" s="80">
        <f t="shared" si="290"/>
        <v>17.635014143999996</v>
      </c>
      <c r="AK407" s="80">
        <f t="shared" si="291"/>
        <v>29.16061994664911</v>
      </c>
      <c r="AL407" s="78">
        <f t="shared" ca="1" si="299"/>
        <v>0.9915028591743692</v>
      </c>
      <c r="AM407" s="80">
        <f t="shared" ca="1" si="300"/>
        <v>29.012575647222864</v>
      </c>
      <c r="AN407" s="80">
        <f t="shared" si="301"/>
        <v>17.330006037735846</v>
      </c>
      <c r="AO407" s="80">
        <f t="shared" si="302"/>
        <v>7.4450430789515565</v>
      </c>
      <c r="AP407" s="80">
        <f t="shared" si="303"/>
        <v>8.0539996899524589</v>
      </c>
      <c r="AQ407" s="80">
        <f t="shared" ca="1" si="304"/>
        <v>2.9239759197861419</v>
      </c>
      <c r="AR407" s="80">
        <f t="shared" si="292"/>
        <v>3.0584583737393309</v>
      </c>
      <c r="AS407" s="78">
        <f t="shared" si="293"/>
        <v>-4.1475611182292739E-2</v>
      </c>
      <c r="AT407" s="96">
        <f t="shared" ca="1" si="294"/>
        <v>4</v>
      </c>
      <c r="AU407" s="97" t="str">
        <f t="shared" ca="1" si="295"/>
        <v>Silt mxture</v>
      </c>
      <c r="AV407" s="98">
        <f t="shared" si="296"/>
        <v>3</v>
      </c>
      <c r="AW407" s="99" t="str">
        <f t="shared" si="297"/>
        <v>Clay</v>
      </c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</row>
    <row r="408" spans="1:69">
      <c r="A408" s="25">
        <v>7.9</v>
      </c>
      <c r="C408" s="89">
        <f t="shared" si="264"/>
        <v>-25.918320000000001</v>
      </c>
      <c r="D408" s="84">
        <f t="shared" si="265"/>
        <v>25.918320000000001</v>
      </c>
      <c r="E408" s="90">
        <v>1.7278</v>
      </c>
      <c r="F408" s="91">
        <f t="shared" si="266"/>
        <v>18.038232000000001</v>
      </c>
      <c r="G408" s="80">
        <f t="shared" si="267"/>
        <v>18.059111999999999</v>
      </c>
      <c r="H408" s="81">
        <f t="shared" si="305"/>
        <v>18.312863657142856</v>
      </c>
      <c r="I408" s="14">
        <v>121.6</v>
      </c>
      <c r="J408" s="92">
        <f t="shared" si="268"/>
        <v>1.269504</v>
      </c>
      <c r="K408" s="14">
        <v>10</v>
      </c>
      <c r="L408" s="78">
        <f t="shared" si="269"/>
        <v>0.10439999999999999</v>
      </c>
      <c r="M408" s="81">
        <f t="shared" si="270"/>
        <v>0.80865158400000003</v>
      </c>
      <c r="N408" s="14">
        <f t="shared" si="298"/>
        <v>115</v>
      </c>
      <c r="O408" s="78">
        <f t="shared" si="271"/>
        <v>1.392699599999996</v>
      </c>
      <c r="P408" s="78">
        <f t="shared" si="272"/>
        <v>0.58404801599999967</v>
      </c>
      <c r="Q408" s="93">
        <f t="shared" si="273"/>
        <v>5.4999160920000012</v>
      </c>
      <c r="R408" s="80">
        <f t="shared" si="274"/>
        <v>9.4168902921159905</v>
      </c>
      <c r="S408" s="80">
        <f t="shared" si="275"/>
        <v>1544.5043103448277</v>
      </c>
      <c r="T408" s="69">
        <f t="shared" si="276"/>
        <v>256.98112703999988</v>
      </c>
      <c r="U408" s="78">
        <f t="shared" si="277"/>
        <v>1.9079737636069103</v>
      </c>
      <c r="V408" s="69">
        <f t="shared" si="278"/>
        <v>119.0575628490712</v>
      </c>
      <c r="W408" s="80">
        <f t="shared" ca="1" si="279"/>
        <v>8.4207796138455429</v>
      </c>
      <c r="X408" s="80">
        <f t="shared" ca="1" si="280"/>
        <v>33.574112035587802</v>
      </c>
      <c r="Y408" s="94">
        <f t="shared" ca="1" si="281"/>
        <v>4.078709496699018E-8</v>
      </c>
      <c r="Z408" s="80">
        <f t="shared" ca="1" si="282"/>
        <v>14</v>
      </c>
      <c r="AA408" s="80">
        <f t="shared" ca="1" si="283"/>
        <v>233.32977360000004</v>
      </c>
      <c r="AB408" s="80">
        <f t="shared" ca="1" si="284"/>
        <v>26.354336218475595</v>
      </c>
      <c r="AC408" s="80">
        <f t="shared" si="285"/>
        <v>16.672543647436317</v>
      </c>
      <c r="AD408" s="69">
        <f t="shared" si="286"/>
        <v>1960.7544</v>
      </c>
      <c r="AE408" s="69">
        <f t="shared" si="306"/>
        <v>1990.6075361344542</v>
      </c>
      <c r="AF408" s="69">
        <f t="shared" si="287"/>
        <v>1805.9111999999998</v>
      </c>
      <c r="AG408" s="95">
        <f t="shared" si="307"/>
        <v>1831.2863657142857</v>
      </c>
      <c r="AH408" s="93">
        <f t="shared" si="288"/>
        <v>13.551706056813483</v>
      </c>
      <c r="AI408" s="81">
        <f t="shared" si="289"/>
        <v>2.1736295051467152</v>
      </c>
      <c r="AJ408" s="80">
        <f t="shared" si="290"/>
        <v>17.336747519999999</v>
      </c>
      <c r="AK408" s="80">
        <f t="shared" si="291"/>
        <v>28.536031188230268</v>
      </c>
      <c r="AL408" s="78">
        <f t="shared" ca="1" si="299"/>
        <v>0.98763192074516726</v>
      </c>
      <c r="AM408" s="80">
        <f t="shared" ca="1" si="300"/>
        <v>28.326440416707801</v>
      </c>
      <c r="AN408" s="80">
        <f t="shared" si="301"/>
        <v>17.036898113207545</v>
      </c>
      <c r="AO408" s="80">
        <f t="shared" si="302"/>
        <v>7.0297144178517748</v>
      </c>
      <c r="AP408" s="80">
        <f t="shared" si="303"/>
        <v>7.6171402070909986</v>
      </c>
      <c r="AQ408" s="80">
        <f t="shared" ca="1" si="304"/>
        <v>2.9136023255332968</v>
      </c>
      <c r="AR408" s="80">
        <f t="shared" si="292"/>
        <v>3.0469006807343773</v>
      </c>
      <c r="AS408" s="78">
        <f t="shared" si="293"/>
        <v>-4.2255739693564769E-2</v>
      </c>
      <c r="AT408" s="96">
        <f t="shared" ca="1" si="294"/>
        <v>4</v>
      </c>
      <c r="AU408" s="97" t="str">
        <f t="shared" ca="1" si="295"/>
        <v>Silt mxture</v>
      </c>
      <c r="AV408" s="98">
        <f t="shared" si="296"/>
        <v>3</v>
      </c>
      <c r="AW408" s="99" t="str">
        <f t="shared" si="297"/>
        <v>Clay</v>
      </c>
      <c r="AX408" s="78"/>
      <c r="AY408" s="78"/>
      <c r="AZ408" s="78"/>
      <c r="BA408" s="78"/>
      <c r="BB408" s="78"/>
      <c r="BC408" s="78"/>
      <c r="BD408" s="78"/>
      <c r="BE408" s="78"/>
      <c r="BF408" s="78"/>
      <c r="BG408" s="78"/>
      <c r="BH408" s="78"/>
      <c r="BI408" s="78"/>
      <c r="BJ408" s="78"/>
      <c r="BK408" s="78"/>
      <c r="BL408" s="78"/>
      <c r="BM408" s="78"/>
      <c r="BN408" s="78"/>
      <c r="BO408" s="78"/>
      <c r="BP408" s="78"/>
      <c r="BQ408" s="78"/>
    </row>
    <row r="409" spans="1:69">
      <c r="A409" s="25">
        <v>7.92</v>
      </c>
      <c r="C409" s="89">
        <f t="shared" si="264"/>
        <v>-25.983936</v>
      </c>
      <c r="D409" s="84">
        <f t="shared" si="265"/>
        <v>25.983936</v>
      </c>
      <c r="E409" s="90">
        <v>1.5922000000000001</v>
      </c>
      <c r="F409" s="91">
        <f t="shared" si="266"/>
        <v>16.622568000000001</v>
      </c>
      <c r="G409" s="80">
        <f t="shared" si="267"/>
        <v>16.644074400000001</v>
      </c>
      <c r="H409" s="81">
        <f t="shared" si="305"/>
        <v>17.141376342857139</v>
      </c>
      <c r="I409" s="14">
        <v>106.5</v>
      </c>
      <c r="J409" s="92">
        <f t="shared" si="268"/>
        <v>1.1118600000000001</v>
      </c>
      <c r="K409" s="14">
        <v>10.3</v>
      </c>
      <c r="L409" s="78">
        <f t="shared" si="269"/>
        <v>0.107532</v>
      </c>
      <c r="M409" s="81">
        <f t="shared" si="270"/>
        <v>0.81069880319999998</v>
      </c>
      <c r="N409" s="14">
        <f t="shared" si="298"/>
        <v>115</v>
      </c>
      <c r="O409" s="78">
        <f t="shared" si="271"/>
        <v>1.3964725199999959</v>
      </c>
      <c r="P409" s="78">
        <f t="shared" si="272"/>
        <v>0.58577371679999968</v>
      </c>
      <c r="Q409" s="93">
        <f t="shared" si="273"/>
        <v>5.0317086204000017</v>
      </c>
      <c r="R409" s="80">
        <f t="shared" si="274"/>
        <v>8.5898504423986886</v>
      </c>
      <c r="S409" s="80">
        <f t="shared" si="275"/>
        <v>1613.364556053926</v>
      </c>
      <c r="T409" s="69">
        <f t="shared" si="276"/>
        <v>257.74043539199988</v>
      </c>
      <c r="U409" s="78">
        <f t="shared" si="277"/>
        <v>1.889236785604014</v>
      </c>
      <c r="V409" s="69">
        <f t="shared" si="278"/>
        <v>117.88837542169047</v>
      </c>
      <c r="W409" s="80">
        <f t="shared" ca="1" si="279"/>
        <v>7.8283928728725014</v>
      </c>
      <c r="X409" s="80">
        <f t="shared" ca="1" si="280"/>
        <v>33.149773389433321</v>
      </c>
      <c r="Y409" s="94">
        <f t="shared" ca="1" si="281"/>
        <v>3.7151646008497435E-8</v>
      </c>
      <c r="Z409" s="80">
        <f t="shared" ca="1" si="282"/>
        <v>14</v>
      </c>
      <c r="AA409" s="80">
        <f t="shared" ca="1" si="283"/>
        <v>213.46642632000007</v>
      </c>
      <c r="AB409" s="80">
        <f t="shared" ca="1" si="284"/>
        <v>21.961742137863624</v>
      </c>
      <c r="AC409" s="80">
        <f t="shared" si="285"/>
        <v>16.539939938013244</v>
      </c>
      <c r="AD409" s="69">
        <f t="shared" si="286"/>
        <v>1793.8355152941183</v>
      </c>
      <c r="AE409" s="69">
        <f t="shared" si="306"/>
        <v>1852.3416262184878</v>
      </c>
      <c r="AF409" s="69">
        <f t="shared" si="287"/>
        <v>1664.4074400000002</v>
      </c>
      <c r="AG409" s="95">
        <f t="shared" si="307"/>
        <v>1714.1376342857143</v>
      </c>
      <c r="AH409" s="93">
        <f t="shared" si="288"/>
        <v>14.029741899910821</v>
      </c>
      <c r="AI409" s="81">
        <f t="shared" si="289"/>
        <v>1.8981049646166042</v>
      </c>
      <c r="AJ409" s="80">
        <f t="shared" si="290"/>
        <v>15.978311424000001</v>
      </c>
      <c r="AK409" s="80">
        <f t="shared" si="291"/>
        <v>26.029849825450572</v>
      </c>
      <c r="AL409" s="78">
        <f t="shared" ca="1" si="299"/>
        <v>0.99279474806508194</v>
      </c>
      <c r="AM409" s="80">
        <f t="shared" ca="1" si="300"/>
        <v>25.918852051288852</v>
      </c>
      <c r="AN409" s="80">
        <f t="shared" si="301"/>
        <v>15.701956981132076</v>
      </c>
      <c r="AO409" s="80">
        <f t="shared" si="302"/>
        <v>6.6802152722893373</v>
      </c>
      <c r="AP409" s="80">
        <f t="shared" si="303"/>
        <v>7.292031945419601</v>
      </c>
      <c r="AQ409" s="80">
        <f t="shared" ca="1" si="304"/>
        <v>2.9269394025379758</v>
      </c>
      <c r="AR409" s="80">
        <f t="shared" si="292"/>
        <v>3.0581782507439823</v>
      </c>
      <c r="AS409" s="78">
        <f t="shared" si="293"/>
        <v>-4.6116550571951305E-2</v>
      </c>
      <c r="AT409" s="96">
        <f t="shared" ca="1" si="294"/>
        <v>4</v>
      </c>
      <c r="AU409" s="97" t="str">
        <f t="shared" ca="1" si="295"/>
        <v>Silt mxture</v>
      </c>
      <c r="AV409" s="98">
        <f t="shared" si="296"/>
        <v>3</v>
      </c>
      <c r="AW409" s="99" t="str">
        <f t="shared" si="297"/>
        <v>Clay</v>
      </c>
      <c r="AX409" s="78"/>
      <c r="AY409" s="78"/>
      <c r="AZ409" s="78"/>
      <c r="BA409" s="78"/>
      <c r="BB409" s="78"/>
      <c r="BC409" s="78"/>
      <c r="BD409" s="78"/>
      <c r="BE409" s="78"/>
      <c r="BF409" s="78"/>
      <c r="BG409" s="78"/>
      <c r="BH409" s="78"/>
      <c r="BI409" s="78"/>
      <c r="BJ409" s="78"/>
      <c r="BK409" s="78"/>
      <c r="BL409" s="78"/>
      <c r="BM409" s="78"/>
      <c r="BN409" s="78"/>
      <c r="BO409" s="78"/>
      <c r="BP409" s="78"/>
      <c r="BQ409" s="78"/>
    </row>
    <row r="410" spans="1:69">
      <c r="A410" s="25">
        <v>7.94</v>
      </c>
      <c r="C410" s="89">
        <f t="shared" si="264"/>
        <v>-26.049552000000002</v>
      </c>
      <c r="D410" s="84">
        <f t="shared" si="265"/>
        <v>26.049552000000002</v>
      </c>
      <c r="E410" s="90">
        <v>1.3433999999999999</v>
      </c>
      <c r="F410" s="91">
        <f t="shared" si="266"/>
        <v>14.025095999999998</v>
      </c>
      <c r="G410" s="80">
        <f t="shared" si="267"/>
        <v>14.047019999999998</v>
      </c>
      <c r="H410" s="81">
        <f t="shared" si="305"/>
        <v>16.48347737142857</v>
      </c>
      <c r="I410" s="14">
        <v>91.3</v>
      </c>
      <c r="J410" s="92">
        <f t="shared" si="268"/>
        <v>0.95317199999999991</v>
      </c>
      <c r="K410" s="14">
        <v>10.5</v>
      </c>
      <c r="L410" s="78">
        <f t="shared" si="269"/>
        <v>0.10962</v>
      </c>
      <c r="M410" s="81">
        <f t="shared" si="270"/>
        <v>0.81274602240000005</v>
      </c>
      <c r="N410" s="14">
        <f t="shared" si="298"/>
        <v>115</v>
      </c>
      <c r="O410" s="78">
        <f t="shared" si="271"/>
        <v>1.400245439999996</v>
      </c>
      <c r="P410" s="78">
        <f t="shared" si="272"/>
        <v>0.58749941759999968</v>
      </c>
      <c r="Q410" s="93">
        <f t="shared" si="273"/>
        <v>4.1734356048000008</v>
      </c>
      <c r="R410" s="80">
        <f t="shared" si="274"/>
        <v>7.1037272204438064</v>
      </c>
      <c r="S410" s="80">
        <f t="shared" si="275"/>
        <v>1560.9520953072852</v>
      </c>
      <c r="T410" s="69">
        <f t="shared" si="276"/>
        <v>258.49974374399989</v>
      </c>
      <c r="U410" s="78">
        <f t="shared" si="277"/>
        <v>1.8645487111477705</v>
      </c>
      <c r="V410" s="69">
        <f t="shared" si="278"/>
        <v>116.34783957562088</v>
      </c>
      <c r="W410" s="80">
        <f t="shared" ca="1" si="279"/>
        <v>6.9014152884283657</v>
      </c>
      <c r="X410" s="80">
        <f t="shared" ca="1" si="280"/>
        <v>32.26269570175225</v>
      </c>
      <c r="Y410" s="94">
        <f t="shared" ca="1" si="281"/>
        <v>2.3204594364281439E-8</v>
      </c>
      <c r="Z410" s="80">
        <f t="shared" ca="1" si="282"/>
        <v>14</v>
      </c>
      <c r="AA410" s="80">
        <f t="shared" ca="1" si="283"/>
        <v>177.05484384000005</v>
      </c>
      <c r="AB410" s="80">
        <f t="shared" ca="1" si="284"/>
        <v>11.377345379644785</v>
      </c>
      <c r="AC410" s="80">
        <f t="shared" si="285"/>
        <v>16.640340494809408</v>
      </c>
      <c r="AD410" s="69">
        <f t="shared" si="286"/>
        <v>1487.8558305882354</v>
      </c>
      <c r="AE410" s="69">
        <f t="shared" si="306"/>
        <v>1774.4978742857145</v>
      </c>
      <c r="AF410" s="69">
        <f t="shared" si="287"/>
        <v>1404.7019999999998</v>
      </c>
      <c r="AG410" s="95">
        <f t="shared" si="307"/>
        <v>1648.3477371428569</v>
      </c>
      <c r="AH410" s="93">
        <f t="shared" si="288"/>
        <v>13.752461657043014</v>
      </c>
      <c r="AI410" s="81">
        <f t="shared" si="289"/>
        <v>1.6224220338699455</v>
      </c>
      <c r="AJ410" s="80">
        <f t="shared" si="290"/>
        <v>13.485139199999997</v>
      </c>
      <c r="AK410" s="80">
        <f t="shared" si="291"/>
        <v>21.52644612255699</v>
      </c>
      <c r="AL410" s="78">
        <f t="shared" ca="1" si="299"/>
        <v>1</v>
      </c>
      <c r="AM410" s="80">
        <f t="shared" ca="1" si="300"/>
        <v>21.526446122556987</v>
      </c>
      <c r="AN410" s="80">
        <f t="shared" si="301"/>
        <v>13.251905660377355</v>
      </c>
      <c r="AO410" s="80">
        <f t="shared" si="302"/>
        <v>6.7855815681902643</v>
      </c>
      <c r="AP410" s="80">
        <f t="shared" si="303"/>
        <v>7.5368782409923796</v>
      </c>
      <c r="AQ410" s="80">
        <f t="shared" ca="1" si="304"/>
        <v>2.9941775864214062</v>
      </c>
      <c r="AR410" s="80">
        <f t="shared" si="292"/>
        <v>3.1178208001818817</v>
      </c>
      <c r="AS410" s="78">
        <f t="shared" si="293"/>
        <v>-5.5597260713723028E-2</v>
      </c>
      <c r="AT410" s="96">
        <f t="shared" ca="1" si="294"/>
        <v>3</v>
      </c>
      <c r="AU410" s="97" t="str">
        <f t="shared" ca="1" si="295"/>
        <v>Clay</v>
      </c>
      <c r="AV410" s="98">
        <f t="shared" si="296"/>
        <v>3</v>
      </c>
      <c r="AW410" s="99" t="str">
        <f t="shared" si="297"/>
        <v>Clay</v>
      </c>
      <c r="AX410" s="78"/>
      <c r="AY410" s="78"/>
      <c r="AZ410" s="78"/>
      <c r="BA410" s="78"/>
      <c r="BB410" s="78"/>
      <c r="BC410" s="78"/>
      <c r="BD410" s="78"/>
      <c r="BE410" s="78"/>
      <c r="BF410" s="78"/>
      <c r="BG410" s="78"/>
      <c r="BH410" s="78"/>
      <c r="BI410" s="78"/>
      <c r="BJ410" s="78"/>
      <c r="BK410" s="78"/>
      <c r="BL410" s="78"/>
      <c r="BM410" s="78"/>
      <c r="BN410" s="78"/>
      <c r="BO410" s="78"/>
      <c r="BP410" s="78"/>
      <c r="BQ410" s="78"/>
    </row>
    <row r="411" spans="1:69">
      <c r="A411" s="25">
        <v>7.96</v>
      </c>
      <c r="C411" s="89">
        <f t="shared" si="264"/>
        <v>-26.115168000000001</v>
      </c>
      <c r="D411" s="84">
        <f t="shared" si="265"/>
        <v>26.115168000000001</v>
      </c>
      <c r="E411" s="90">
        <v>1.4728000000000001</v>
      </c>
      <c r="F411" s="91">
        <f t="shared" si="266"/>
        <v>15.376032</v>
      </c>
      <c r="G411" s="80">
        <f t="shared" si="267"/>
        <v>15.3994176</v>
      </c>
      <c r="H411" s="81">
        <f t="shared" si="305"/>
        <v>16.161358628571428</v>
      </c>
      <c r="I411" s="14">
        <v>97.6</v>
      </c>
      <c r="J411" s="92">
        <f t="shared" si="268"/>
        <v>1.0189439999999998</v>
      </c>
      <c r="K411" s="14">
        <v>11.2</v>
      </c>
      <c r="L411" s="78">
        <f t="shared" si="269"/>
        <v>0.11692799999999999</v>
      </c>
      <c r="M411" s="81">
        <f t="shared" si="270"/>
        <v>0.8147932416</v>
      </c>
      <c r="N411" s="14">
        <f t="shared" si="298"/>
        <v>115</v>
      </c>
      <c r="O411" s="78">
        <f t="shared" si="271"/>
        <v>1.4040183599999958</v>
      </c>
      <c r="P411" s="78">
        <f t="shared" si="272"/>
        <v>0.58922511839999969</v>
      </c>
      <c r="Q411" s="93">
        <f t="shared" si="273"/>
        <v>4.6184817492000017</v>
      </c>
      <c r="R411" s="80">
        <f t="shared" si="274"/>
        <v>7.8382295747017228</v>
      </c>
      <c r="S411" s="80">
        <f t="shared" si="275"/>
        <v>1615.9058374621759</v>
      </c>
      <c r="T411" s="69">
        <f t="shared" si="276"/>
        <v>259.25905209599989</v>
      </c>
      <c r="U411" s="78">
        <f t="shared" si="277"/>
        <v>1.875965860581414</v>
      </c>
      <c r="V411" s="69">
        <f t="shared" si="278"/>
        <v>117.06026970028023</v>
      </c>
      <c r="W411" s="80">
        <f t="shared" ca="1" si="279"/>
        <v>7.3674886318675137</v>
      </c>
      <c r="X411" s="80">
        <f t="shared" ca="1" si="280"/>
        <v>32.732744435002132</v>
      </c>
      <c r="Y411" s="94">
        <f t="shared" ca="1" si="281"/>
        <v>3.090979793020907E-8</v>
      </c>
      <c r="Z411" s="80">
        <f t="shared" ca="1" si="282"/>
        <v>14</v>
      </c>
      <c r="AA411" s="80">
        <f t="shared" ca="1" si="283"/>
        <v>195.93558936000005</v>
      </c>
      <c r="AB411" s="80">
        <f t="shared" ca="1" si="284"/>
        <v>16.771373929257294</v>
      </c>
      <c r="AC411" s="80">
        <f t="shared" si="285"/>
        <v>16.535155171114631</v>
      </c>
      <c r="AD411" s="69">
        <f t="shared" si="286"/>
        <v>1646.5175576470592</v>
      </c>
      <c r="AE411" s="69">
        <f t="shared" si="306"/>
        <v>1736.1576786554622</v>
      </c>
      <c r="AF411" s="69">
        <f t="shared" si="287"/>
        <v>1539.9417599999999</v>
      </c>
      <c r="AG411" s="95">
        <f t="shared" si="307"/>
        <v>1616.1358628571429</v>
      </c>
      <c r="AH411" s="93">
        <f t="shared" si="288"/>
        <v>14.06755403274158</v>
      </c>
      <c r="AI411" s="81">
        <f t="shared" si="289"/>
        <v>1.7292949132360009</v>
      </c>
      <c r="AJ411" s="80">
        <f t="shared" si="290"/>
        <v>14.783440895999998</v>
      </c>
      <c r="AK411" s="80">
        <f t="shared" si="291"/>
        <v>23.752210832429462</v>
      </c>
      <c r="AL411" s="78">
        <f t="shared" ca="1" si="299"/>
        <v>1</v>
      </c>
      <c r="AM411" s="80">
        <f t="shared" ca="1" si="300"/>
        <v>23.752210832429462</v>
      </c>
      <c r="AN411" s="80">
        <f t="shared" si="301"/>
        <v>14.527752452830187</v>
      </c>
      <c r="AO411" s="80">
        <f t="shared" si="302"/>
        <v>6.6167697147196005</v>
      </c>
      <c r="AP411" s="80">
        <f t="shared" si="303"/>
        <v>7.2805640091193249</v>
      </c>
      <c r="AQ411" s="80">
        <f t="shared" ca="1" si="304"/>
        <v>2.9532163413805708</v>
      </c>
      <c r="AR411" s="80">
        <f t="shared" si="292"/>
        <v>3.0806142667994143</v>
      </c>
      <c r="AS411" s="78">
        <f t="shared" si="293"/>
        <v>-4.9863903818152151E-2</v>
      </c>
      <c r="AT411" s="96">
        <f t="shared" ca="1" si="294"/>
        <v>3</v>
      </c>
      <c r="AU411" s="97" t="str">
        <f t="shared" ca="1" si="295"/>
        <v>Clay</v>
      </c>
      <c r="AV411" s="98">
        <f t="shared" si="296"/>
        <v>3</v>
      </c>
      <c r="AW411" s="99" t="str">
        <f t="shared" si="297"/>
        <v>Clay</v>
      </c>
      <c r="AX411" s="78"/>
      <c r="AY411" s="78"/>
      <c r="AZ411" s="78"/>
      <c r="BA411" s="78"/>
      <c r="BB411" s="78"/>
      <c r="BC411" s="78"/>
      <c r="BD411" s="78"/>
      <c r="BE411" s="78"/>
      <c r="BF411" s="78"/>
      <c r="BG411" s="78"/>
      <c r="BH411" s="78"/>
      <c r="BI411" s="78"/>
      <c r="BJ411" s="78"/>
      <c r="BK411" s="78"/>
      <c r="BL411" s="78"/>
      <c r="BM411" s="78"/>
      <c r="BN411" s="78"/>
      <c r="BO411" s="78"/>
      <c r="BP411" s="78"/>
      <c r="BQ411" s="78"/>
    </row>
    <row r="412" spans="1:69">
      <c r="A412" s="25">
        <v>7.98</v>
      </c>
      <c r="C412" s="89">
        <f t="shared" si="264"/>
        <v>-26.180784000000003</v>
      </c>
      <c r="D412" s="84">
        <f t="shared" si="265"/>
        <v>26.180784000000003</v>
      </c>
      <c r="E412" s="90">
        <v>1.5636000000000001</v>
      </c>
      <c r="F412" s="91">
        <f t="shared" si="266"/>
        <v>16.323983999999999</v>
      </c>
      <c r="G412" s="80">
        <f t="shared" si="267"/>
        <v>16.348204799999998</v>
      </c>
      <c r="H412" s="81">
        <f t="shared" si="305"/>
        <v>15.848277942857143</v>
      </c>
      <c r="I412" s="14">
        <v>90.4</v>
      </c>
      <c r="J412" s="92">
        <f t="shared" si="268"/>
        <v>0.94377600000000006</v>
      </c>
      <c r="K412" s="14">
        <v>11.6</v>
      </c>
      <c r="L412" s="78">
        <f t="shared" si="269"/>
        <v>0.12110399999999999</v>
      </c>
      <c r="M412" s="81">
        <f t="shared" si="270"/>
        <v>0.81684046080000006</v>
      </c>
      <c r="N412" s="14">
        <f t="shared" si="298"/>
        <v>115</v>
      </c>
      <c r="O412" s="78">
        <f t="shared" si="271"/>
        <v>1.4077912799999959</v>
      </c>
      <c r="P412" s="78">
        <f t="shared" si="272"/>
        <v>0.5909508191999997</v>
      </c>
      <c r="Q412" s="93">
        <f t="shared" si="273"/>
        <v>4.9303364616000005</v>
      </c>
      <c r="R412" s="80">
        <f t="shared" si="274"/>
        <v>8.3430571570650311</v>
      </c>
      <c r="S412" s="80">
        <f t="shared" si="275"/>
        <v>1862.4077198776981</v>
      </c>
      <c r="T412" s="69">
        <f t="shared" si="276"/>
        <v>260.01836044799984</v>
      </c>
      <c r="U412" s="78">
        <f t="shared" si="277"/>
        <v>1.8693168056406084</v>
      </c>
      <c r="V412" s="69">
        <f t="shared" si="278"/>
        <v>116.64536867197397</v>
      </c>
      <c r="W412" s="80">
        <f t="shared" ca="1" si="279"/>
        <v>7.5274569729517911</v>
      </c>
      <c r="X412" s="80">
        <f t="shared" ca="1" si="280"/>
        <v>32.976630284491364</v>
      </c>
      <c r="Y412" s="94">
        <f t="shared" ca="1" si="281"/>
        <v>4.6734329790698085E-8</v>
      </c>
      <c r="Z412" s="80">
        <f t="shared" ca="1" si="282"/>
        <v>14</v>
      </c>
      <c r="AA412" s="80">
        <f t="shared" ca="1" si="283"/>
        <v>209.16578928000001</v>
      </c>
      <c r="AB412" s="80">
        <f t="shared" ca="1" si="284"/>
        <v>27.069848244396507</v>
      </c>
      <c r="AC412" s="80">
        <f t="shared" si="285"/>
        <v>16.103544177808171</v>
      </c>
      <c r="AD412" s="69">
        <f t="shared" si="286"/>
        <v>1757.6957082352944</v>
      </c>
      <c r="AE412" s="69">
        <f t="shared" si="306"/>
        <v>1698.8807838655466</v>
      </c>
      <c r="AF412" s="69">
        <f t="shared" si="287"/>
        <v>1634.8204799999999</v>
      </c>
      <c r="AG412" s="95">
        <f t="shared" si="307"/>
        <v>1584.8277942857146</v>
      </c>
      <c r="AH412" s="93">
        <f t="shared" si="288"/>
        <v>15.562975765354782</v>
      </c>
      <c r="AI412" s="81">
        <f t="shared" si="289"/>
        <v>1.597046605803234</v>
      </c>
      <c r="AJ412" s="80">
        <f t="shared" si="290"/>
        <v>15.694276607999997</v>
      </c>
      <c r="AK412" s="80">
        <f t="shared" si="291"/>
        <v>25.281991385045547</v>
      </c>
      <c r="AL412" s="78">
        <f t="shared" ca="1" si="299"/>
        <v>0.9805489239190518</v>
      </c>
      <c r="AM412" s="80">
        <f t="shared" ca="1" si="300"/>
        <v>24.996285730489635</v>
      </c>
      <c r="AN412" s="80">
        <f t="shared" si="301"/>
        <v>15.422834716981129</v>
      </c>
      <c r="AO412" s="80">
        <f t="shared" si="302"/>
        <v>5.7729641360989081</v>
      </c>
      <c r="AP412" s="80">
        <f t="shared" si="303"/>
        <v>6.3169335891313407</v>
      </c>
      <c r="AQ412" s="80">
        <f t="shared" ca="1" si="304"/>
        <v>2.894157179206148</v>
      </c>
      <c r="AR412" s="80">
        <f t="shared" si="292"/>
        <v>3.0220383913213413</v>
      </c>
      <c r="AS412" s="78">
        <f t="shared" si="293"/>
        <v>-4.6567416615922425E-2</v>
      </c>
      <c r="AT412" s="96">
        <f t="shared" ca="1" si="294"/>
        <v>4</v>
      </c>
      <c r="AU412" s="97" t="str">
        <f t="shared" ca="1" si="295"/>
        <v>Silt mxture</v>
      </c>
      <c r="AV412" s="98">
        <f t="shared" si="296"/>
        <v>3</v>
      </c>
      <c r="AW412" s="99" t="str">
        <f t="shared" si="297"/>
        <v>Clay</v>
      </c>
      <c r="AX412" s="78"/>
      <c r="AY412" s="78"/>
      <c r="AZ412" s="78"/>
      <c r="BA412" s="78"/>
      <c r="BB412" s="78"/>
      <c r="BC412" s="78"/>
      <c r="BD412" s="78"/>
      <c r="BE412" s="78"/>
      <c r="BF412" s="78"/>
      <c r="BG412" s="78"/>
      <c r="BH412" s="78"/>
      <c r="BI412" s="78"/>
      <c r="BJ412" s="78"/>
      <c r="BK412" s="78"/>
      <c r="BL412" s="78"/>
      <c r="BM412" s="78"/>
      <c r="BN412" s="78"/>
      <c r="BO412" s="78"/>
      <c r="BP412" s="78"/>
      <c r="BQ412" s="78"/>
    </row>
    <row r="413" spans="1:69">
      <c r="A413" s="25">
        <v>8</v>
      </c>
      <c r="C413" s="89">
        <f t="shared" si="264"/>
        <v>-26.246400000000001</v>
      </c>
      <c r="D413" s="84">
        <f t="shared" si="265"/>
        <v>26.246400000000001</v>
      </c>
      <c r="E413" s="90">
        <v>1.5797000000000001</v>
      </c>
      <c r="F413" s="91">
        <f t="shared" si="266"/>
        <v>16.492068</v>
      </c>
      <c r="G413" s="80">
        <f t="shared" si="267"/>
        <v>16.5167064</v>
      </c>
      <c r="H413" s="81">
        <f t="shared" si="305"/>
        <v>15.629843314285713</v>
      </c>
      <c r="I413" s="14">
        <v>79</v>
      </c>
      <c r="J413" s="92">
        <f t="shared" si="268"/>
        <v>0.82475999999999994</v>
      </c>
      <c r="K413" s="14">
        <v>11.8</v>
      </c>
      <c r="L413" s="78">
        <f t="shared" si="269"/>
        <v>0.12319200000000001</v>
      </c>
      <c r="M413" s="81">
        <f t="shared" si="270"/>
        <v>0.81888768000000001</v>
      </c>
      <c r="N413" s="14">
        <f t="shared" si="298"/>
        <v>115</v>
      </c>
      <c r="O413" s="78">
        <f t="shared" si="271"/>
        <v>1.4115641999999957</v>
      </c>
      <c r="P413" s="78">
        <f t="shared" si="272"/>
        <v>0.59267651999999971</v>
      </c>
      <c r="Q413" s="93">
        <f t="shared" si="273"/>
        <v>4.9846969260000016</v>
      </c>
      <c r="R413" s="80">
        <f t="shared" si="274"/>
        <v>8.4104849066738865</v>
      </c>
      <c r="S413" s="80">
        <f t="shared" si="275"/>
        <v>2154.6577827988472</v>
      </c>
      <c r="T413" s="69">
        <f t="shared" si="276"/>
        <v>260.77766879999984</v>
      </c>
      <c r="U413" s="78">
        <f t="shared" si="277"/>
        <v>1.8539114481905017</v>
      </c>
      <c r="V413" s="69">
        <f t="shared" si="278"/>
        <v>115.68407436708731</v>
      </c>
      <c r="W413" s="80">
        <f t="shared" ca="1" si="279"/>
        <v>7.3940604021388747</v>
      </c>
      <c r="X413" s="80">
        <f t="shared" ca="1" si="280"/>
        <v>32.969683111132383</v>
      </c>
      <c r="Y413" s="94">
        <f t="shared" ca="1" si="281"/>
        <v>6.3313344830934513E-8</v>
      </c>
      <c r="Z413" s="80">
        <f t="shared" ca="1" si="282"/>
        <v>14</v>
      </c>
      <c r="AA413" s="80">
        <f t="shared" ca="1" si="283"/>
        <v>211.47199080000007</v>
      </c>
      <c r="AB413" s="80">
        <f t="shared" ca="1" si="284"/>
        <v>37.077228209366623</v>
      </c>
      <c r="AC413" s="80">
        <f t="shared" si="285"/>
        <v>15.660419403120709</v>
      </c>
      <c r="AD413" s="69">
        <f t="shared" si="286"/>
        <v>1777.0755529411772</v>
      </c>
      <c r="AE413" s="69">
        <f t="shared" si="306"/>
        <v>1672.7387193277314</v>
      </c>
      <c r="AF413" s="69">
        <f t="shared" si="287"/>
        <v>1651.6706399999998</v>
      </c>
      <c r="AG413" s="95">
        <f t="shared" si="307"/>
        <v>1562.9843314285713</v>
      </c>
      <c r="AH413" s="93">
        <f t="shared" si="288"/>
        <v>17.213120383547363</v>
      </c>
      <c r="AI413" s="81">
        <f t="shared" si="289"/>
        <v>1.3915854132368874</v>
      </c>
      <c r="AJ413" s="80">
        <f t="shared" si="290"/>
        <v>15.856038143999999</v>
      </c>
      <c r="AK413" s="80">
        <f t="shared" si="291"/>
        <v>25.48631789901178</v>
      </c>
      <c r="AL413" s="78">
        <f t="shared" ca="1" si="299"/>
        <v>0.96410454528925327</v>
      </c>
      <c r="AM413" s="80">
        <f t="shared" ca="1" si="300"/>
        <v>24.959961963762439</v>
      </c>
      <c r="AN413" s="80">
        <f t="shared" si="301"/>
        <v>15.581798490566037</v>
      </c>
      <c r="AO413" s="80">
        <f t="shared" si="302"/>
        <v>4.993489501030302</v>
      </c>
      <c r="AP413" s="80">
        <f t="shared" si="303"/>
        <v>5.460127346566785</v>
      </c>
      <c r="AQ413" s="80">
        <f t="shared" ca="1" si="304"/>
        <v>2.8507824295711597</v>
      </c>
      <c r="AR413" s="80">
        <f t="shared" si="292"/>
        <v>2.9777080312072068</v>
      </c>
      <c r="AS413" s="78">
        <f t="shared" si="293"/>
        <v>-4.605687724012289E-2</v>
      </c>
      <c r="AT413" s="96">
        <f t="shared" ca="1" si="294"/>
        <v>4</v>
      </c>
      <c r="AU413" s="97" t="str">
        <f t="shared" ca="1" si="295"/>
        <v>Silt mxture</v>
      </c>
      <c r="AV413" s="98">
        <f t="shared" si="296"/>
        <v>3</v>
      </c>
      <c r="AW413" s="99" t="str">
        <f t="shared" si="297"/>
        <v>Clay</v>
      </c>
      <c r="AX413" s="78"/>
      <c r="AY413" s="78"/>
      <c r="AZ413" s="78"/>
      <c r="BA413" s="78"/>
      <c r="BB413" s="78"/>
      <c r="BC413" s="78"/>
      <c r="BD413" s="78"/>
      <c r="BE413" s="78"/>
      <c r="BF413" s="78"/>
      <c r="BG413" s="78"/>
      <c r="BH413" s="78"/>
      <c r="BI413" s="78"/>
      <c r="BJ413" s="78"/>
      <c r="BK413" s="78"/>
      <c r="BL413" s="78"/>
      <c r="BM413" s="78"/>
      <c r="BN413" s="78"/>
      <c r="BO413" s="78"/>
      <c r="BP413" s="78"/>
      <c r="BQ413" s="78"/>
    </row>
    <row r="414" spans="1:69">
      <c r="A414" s="25">
        <v>8.02</v>
      </c>
      <c r="C414" s="89">
        <f t="shared" si="264"/>
        <v>-26.312016</v>
      </c>
      <c r="D414" s="84">
        <f t="shared" si="265"/>
        <v>26.312016</v>
      </c>
      <c r="E414" s="90">
        <v>1.5411999999999999</v>
      </c>
      <c r="F414" s="91">
        <f t="shared" si="266"/>
        <v>16.090128</v>
      </c>
      <c r="G414" s="80">
        <f t="shared" si="267"/>
        <v>16.1149752</v>
      </c>
      <c r="H414" s="81">
        <f t="shared" si="305"/>
        <v>15.674824800000001</v>
      </c>
      <c r="I414" s="14">
        <v>74.3</v>
      </c>
      <c r="J414" s="92">
        <f t="shared" si="268"/>
        <v>0.77569199999999994</v>
      </c>
      <c r="K414" s="14">
        <v>11.9</v>
      </c>
      <c r="L414" s="78">
        <f t="shared" si="269"/>
        <v>0.124236</v>
      </c>
      <c r="M414" s="81">
        <f t="shared" si="270"/>
        <v>0.82093489919999996</v>
      </c>
      <c r="N414" s="14">
        <f t="shared" si="298"/>
        <v>115</v>
      </c>
      <c r="O414" s="78">
        <f t="shared" si="271"/>
        <v>1.4153371199999956</v>
      </c>
      <c r="P414" s="78">
        <f t="shared" si="272"/>
        <v>0.59440222079999971</v>
      </c>
      <c r="Q414" s="93">
        <f t="shared" si="273"/>
        <v>4.8508805664000016</v>
      </c>
      <c r="R414" s="80">
        <f t="shared" si="274"/>
        <v>8.1609395063686883</v>
      </c>
      <c r="S414" s="80">
        <f t="shared" si="275"/>
        <v>2229.4534246612748</v>
      </c>
      <c r="T414" s="69">
        <f t="shared" si="276"/>
        <v>261.53697715199985</v>
      </c>
      <c r="U414" s="78">
        <f t="shared" si="277"/>
        <v>1.8457566705944897</v>
      </c>
      <c r="V414" s="69">
        <f t="shared" si="278"/>
        <v>115.17521624509615</v>
      </c>
      <c r="W414" s="80">
        <f t="shared" ca="1" si="279"/>
        <v>7.211403175220199</v>
      </c>
      <c r="X414" s="80">
        <f t="shared" ca="1" si="280"/>
        <v>32.825883801352447</v>
      </c>
      <c r="Y414" s="94">
        <f t="shared" ca="1" si="281"/>
        <v>6.3580430625381765E-8</v>
      </c>
      <c r="Z414" s="80">
        <f t="shared" ca="1" si="282"/>
        <v>14</v>
      </c>
      <c r="AA414" s="80">
        <f t="shared" ca="1" si="283"/>
        <v>205.79493312000008</v>
      </c>
      <c r="AB414" s="80">
        <f t="shared" ca="1" si="284"/>
        <v>36.234084373729601</v>
      </c>
      <c r="AC414" s="80">
        <f t="shared" si="285"/>
        <v>15.556678692223752</v>
      </c>
      <c r="AD414" s="69">
        <f t="shared" si="286"/>
        <v>1729.3691858823533</v>
      </c>
      <c r="AE414" s="69">
        <f t="shared" si="306"/>
        <v>1677.5856830924374</v>
      </c>
      <c r="AF414" s="69">
        <f t="shared" si="287"/>
        <v>1611.4975200000001</v>
      </c>
      <c r="AG414" s="95">
        <f t="shared" si="307"/>
        <v>1567.4824799999999</v>
      </c>
      <c r="AH414" s="93">
        <f t="shared" si="288"/>
        <v>17.58491415470397</v>
      </c>
      <c r="AI414" s="81">
        <f t="shared" si="289"/>
        <v>1.3049951242712454</v>
      </c>
      <c r="AJ414" s="80">
        <f t="shared" si="290"/>
        <v>15.470376192</v>
      </c>
      <c r="AK414" s="80">
        <f t="shared" si="291"/>
        <v>24.730119716268753</v>
      </c>
      <c r="AL414" s="78">
        <f t="shared" ca="1" si="299"/>
        <v>0.9639568189843587</v>
      </c>
      <c r="AM414" s="80">
        <f t="shared" ca="1" si="300"/>
        <v>24.219839156128934</v>
      </c>
      <c r="AN414" s="80">
        <f t="shared" si="301"/>
        <v>15.202806792452829</v>
      </c>
      <c r="AO414" s="80">
        <f t="shared" si="302"/>
        <v>4.8134855336296143</v>
      </c>
      <c r="AP414" s="80">
        <f t="shared" si="303"/>
        <v>5.2769462471010691</v>
      </c>
      <c r="AQ414" s="80">
        <f t="shared" ca="1" si="304"/>
        <v>2.8501810456183336</v>
      </c>
      <c r="AR414" s="80">
        <f t="shared" si="292"/>
        <v>2.9756756552589958</v>
      </c>
      <c r="AS414" s="78">
        <f t="shared" si="293"/>
        <v>-4.7395649839019692E-2</v>
      </c>
      <c r="AT414" s="96">
        <f t="shared" ca="1" si="294"/>
        <v>4</v>
      </c>
      <c r="AU414" s="97" t="str">
        <f t="shared" ca="1" si="295"/>
        <v>Silt mxture</v>
      </c>
      <c r="AV414" s="98">
        <f t="shared" si="296"/>
        <v>3</v>
      </c>
      <c r="AW414" s="99" t="str">
        <f t="shared" si="297"/>
        <v>Clay</v>
      </c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</row>
    <row r="415" spans="1:69">
      <c r="A415" s="25">
        <v>8.0399999999999991</v>
      </c>
      <c r="C415" s="89">
        <f t="shared" si="264"/>
        <v>-26.377631999999998</v>
      </c>
      <c r="D415" s="84">
        <f t="shared" si="265"/>
        <v>26.377631999999998</v>
      </c>
      <c r="E415" s="90">
        <v>1.5175000000000001</v>
      </c>
      <c r="F415" s="91">
        <f t="shared" si="266"/>
        <v>15.842700000000001</v>
      </c>
      <c r="G415" s="80">
        <f t="shared" si="267"/>
        <v>15.867547200000001</v>
      </c>
      <c r="H415" s="81">
        <f t="shared" si="305"/>
        <v>15.51384</v>
      </c>
      <c r="I415" s="14">
        <v>67.7</v>
      </c>
      <c r="J415" s="92">
        <f t="shared" si="268"/>
        <v>0.70678799999999997</v>
      </c>
      <c r="K415" s="14">
        <v>11.9</v>
      </c>
      <c r="L415" s="78">
        <f t="shared" si="269"/>
        <v>0.124236</v>
      </c>
      <c r="M415" s="81">
        <f t="shared" si="270"/>
        <v>0.82298211839999991</v>
      </c>
      <c r="N415" s="14">
        <f t="shared" si="298"/>
        <v>115</v>
      </c>
      <c r="O415" s="78">
        <f t="shared" si="271"/>
        <v>1.4191100399999954</v>
      </c>
      <c r="P415" s="78">
        <f t="shared" si="272"/>
        <v>0.59612792159999972</v>
      </c>
      <c r="Q415" s="93">
        <f t="shared" si="273"/>
        <v>4.7679842628000015</v>
      </c>
      <c r="R415" s="80">
        <f t="shared" si="274"/>
        <v>7.9982569009731881</v>
      </c>
      <c r="S415" s="80">
        <f t="shared" si="275"/>
        <v>2404.9872613436969</v>
      </c>
      <c r="T415" s="69">
        <f t="shared" si="276"/>
        <v>262.29628550399985</v>
      </c>
      <c r="U415" s="78">
        <f t="shared" si="277"/>
        <v>1.8342438455861534</v>
      </c>
      <c r="V415" s="69">
        <f t="shared" si="278"/>
        <v>114.45681596457597</v>
      </c>
      <c r="W415" s="80">
        <f t="shared" ca="1" si="279"/>
        <v>7.0325046530927438</v>
      </c>
      <c r="X415" s="80">
        <f t="shared" ca="1" si="280"/>
        <v>32.714832132813662</v>
      </c>
      <c r="Y415" s="94">
        <f t="shared" ca="1" si="281"/>
        <v>7.0556876628689269E-8</v>
      </c>
      <c r="Z415" s="80">
        <f t="shared" ca="1" si="282"/>
        <v>14</v>
      </c>
      <c r="AA415" s="80">
        <f t="shared" ca="1" si="283"/>
        <v>202.27812024000008</v>
      </c>
      <c r="AB415" s="80">
        <f t="shared" ca="1" si="284"/>
        <v>39.522772729265156</v>
      </c>
      <c r="AC415" s="80">
        <f t="shared" si="285"/>
        <v>15.326278057484027</v>
      </c>
      <c r="AD415" s="69">
        <f t="shared" si="286"/>
        <v>1699.8161364705888</v>
      </c>
      <c r="AE415" s="69">
        <f t="shared" si="306"/>
        <v>1658.2002163361346</v>
      </c>
      <c r="AF415" s="69">
        <f t="shared" si="287"/>
        <v>1586.7547200000001</v>
      </c>
      <c r="AG415" s="95">
        <f t="shared" si="307"/>
        <v>1551.3839999999998</v>
      </c>
      <c r="AH415" s="93">
        <f t="shared" si="288"/>
        <v>18.45039999607539</v>
      </c>
      <c r="AI415" s="81">
        <f t="shared" si="289"/>
        <v>1.1856314297491553</v>
      </c>
      <c r="AJ415" s="80">
        <f t="shared" si="290"/>
        <v>15.232845312</v>
      </c>
      <c r="AK415" s="80">
        <f t="shared" si="291"/>
        <v>24.237142124161178</v>
      </c>
      <c r="AL415" s="78">
        <f t="shared" ca="1" si="299"/>
        <v>0.95837136101764397</v>
      </c>
      <c r="AM415" s="80">
        <f t="shared" ca="1" si="300"/>
        <v>23.663318457510634</v>
      </c>
      <c r="AN415" s="80">
        <f t="shared" si="301"/>
        <v>14.969384150943396</v>
      </c>
      <c r="AO415" s="80">
        <f t="shared" si="302"/>
        <v>4.4542990236071267</v>
      </c>
      <c r="AP415" s="80">
        <f t="shared" si="303"/>
        <v>4.8917955082139812</v>
      </c>
      <c r="AQ415" s="80">
        <f t="shared" ca="1" si="304"/>
        <v>2.8353074000859273</v>
      </c>
      <c r="AR415" s="80">
        <f t="shared" si="292"/>
        <v>2.959463686981183</v>
      </c>
      <c r="AS415" s="78">
        <f t="shared" si="293"/>
        <v>-4.8361363285328481E-2</v>
      </c>
      <c r="AT415" s="96">
        <f t="shared" ca="1" si="294"/>
        <v>4</v>
      </c>
      <c r="AU415" s="97" t="str">
        <f t="shared" ca="1" si="295"/>
        <v>Silt mxture</v>
      </c>
      <c r="AV415" s="98">
        <f t="shared" si="296"/>
        <v>3</v>
      </c>
      <c r="AW415" s="99" t="str">
        <f t="shared" si="297"/>
        <v>Clay</v>
      </c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</row>
    <row r="416" spans="1:69">
      <c r="A416" s="25">
        <v>8.06</v>
      </c>
      <c r="C416" s="89">
        <f t="shared" si="264"/>
        <v>-26.443248000000004</v>
      </c>
      <c r="D416" s="84">
        <f t="shared" si="265"/>
        <v>26.443248000000004</v>
      </c>
      <c r="E416" s="90">
        <v>1.4454</v>
      </c>
      <c r="F416" s="91">
        <f t="shared" si="266"/>
        <v>15.089976</v>
      </c>
      <c r="G416" s="80">
        <f t="shared" si="267"/>
        <v>15.115031999999999</v>
      </c>
      <c r="H416" s="81">
        <f t="shared" si="305"/>
        <v>15.336091542857144</v>
      </c>
      <c r="I416" s="14">
        <v>64.7</v>
      </c>
      <c r="J416" s="92">
        <f t="shared" si="268"/>
        <v>0.67546799999999996</v>
      </c>
      <c r="K416" s="14">
        <v>12</v>
      </c>
      <c r="L416" s="78">
        <f t="shared" si="269"/>
        <v>0.12528</v>
      </c>
      <c r="M416" s="81">
        <f t="shared" si="270"/>
        <v>0.82502933760000008</v>
      </c>
      <c r="N416" s="14">
        <f t="shared" si="298"/>
        <v>115</v>
      </c>
      <c r="O416" s="78">
        <f t="shared" si="271"/>
        <v>1.4228829599999957</v>
      </c>
      <c r="P416" s="78">
        <f t="shared" si="272"/>
        <v>0.59785362239999984</v>
      </c>
      <c r="Q416" s="93">
        <f t="shared" si="273"/>
        <v>4.5184091832000011</v>
      </c>
      <c r="R416" s="80">
        <f t="shared" si="274"/>
        <v>7.5577181669678248</v>
      </c>
      <c r="S416" s="80">
        <f t="shared" si="275"/>
        <v>2384.7777593156334</v>
      </c>
      <c r="T416" s="69">
        <f t="shared" si="276"/>
        <v>263.05559385599992</v>
      </c>
      <c r="U416" s="78">
        <f t="shared" si="277"/>
        <v>1.827029995311398</v>
      </c>
      <c r="V416" s="69">
        <f t="shared" si="278"/>
        <v>114.00667170743124</v>
      </c>
      <c r="W416" s="80">
        <f t="shared" ca="1" si="279"/>
        <v>6.7832917530860932</v>
      </c>
      <c r="X416" s="80">
        <f t="shared" ca="1" si="280"/>
        <v>32.465075015994174</v>
      </c>
      <c r="Y416" s="94">
        <f t="shared" ca="1" si="281"/>
        <v>6.164926840608458E-8</v>
      </c>
      <c r="Z416" s="80">
        <f t="shared" ca="1" si="282"/>
        <v>14</v>
      </c>
      <c r="AA416" s="80">
        <f t="shared" ca="1" si="283"/>
        <v>191.69008656000005</v>
      </c>
      <c r="AB416" s="80">
        <f t="shared" ca="1" si="284"/>
        <v>32.725533038186853</v>
      </c>
      <c r="AC416" s="80">
        <f t="shared" si="285"/>
        <v>15.351932130622941</v>
      </c>
      <c r="AD416" s="69">
        <f t="shared" si="286"/>
        <v>1610.8410635294122</v>
      </c>
      <c r="AE416" s="69">
        <f t="shared" si="306"/>
        <v>1636.8414518319332</v>
      </c>
      <c r="AF416" s="69">
        <f t="shared" si="287"/>
        <v>1511.5031999999999</v>
      </c>
      <c r="AG416" s="95">
        <f t="shared" si="307"/>
        <v>1533.6091542857141</v>
      </c>
      <c r="AH416" s="93">
        <f t="shared" si="288"/>
        <v>18.280797559874703</v>
      </c>
      <c r="AI416" s="81">
        <f t="shared" si="289"/>
        <v>1.1298217066719911</v>
      </c>
      <c r="AJ416" s="80">
        <f t="shared" si="290"/>
        <v>14.510430719999999</v>
      </c>
      <c r="AK416" s="80">
        <f t="shared" si="291"/>
        <v>22.902176263538866</v>
      </c>
      <c r="AL416" s="78">
        <f t="shared" ca="1" si="299"/>
        <v>0.96579846960563109</v>
      </c>
      <c r="AM416" s="80">
        <f t="shared" ca="1" si="300"/>
        <v>22.457967861425725</v>
      </c>
      <c r="AN416" s="80">
        <f t="shared" si="301"/>
        <v>14.259464150943394</v>
      </c>
      <c r="AO416" s="80">
        <f t="shared" si="302"/>
        <v>4.46884928857577</v>
      </c>
      <c r="AP416" s="80">
        <f t="shared" si="303"/>
        <v>4.93325041983329</v>
      </c>
      <c r="AQ416" s="80">
        <f t="shared" ca="1" si="304"/>
        <v>2.8545874725448646</v>
      </c>
      <c r="AR416" s="80">
        <f t="shared" si="292"/>
        <v>2.9767448579793134</v>
      </c>
      <c r="AS416" s="78">
        <f t="shared" si="293"/>
        <v>-5.1105880863242484E-2</v>
      </c>
      <c r="AT416" s="96">
        <f t="shared" ca="1" si="294"/>
        <v>4</v>
      </c>
      <c r="AU416" s="97" t="str">
        <f t="shared" ca="1" si="295"/>
        <v>Silt mxture</v>
      </c>
      <c r="AV416" s="98">
        <f t="shared" si="296"/>
        <v>3</v>
      </c>
      <c r="AW416" s="99" t="str">
        <f t="shared" si="297"/>
        <v>Clay</v>
      </c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</row>
    <row r="417" spans="1:69">
      <c r="A417" s="25">
        <v>8.08</v>
      </c>
      <c r="C417" s="89">
        <f t="shared" si="264"/>
        <v>-26.508864000000003</v>
      </c>
      <c r="D417" s="84">
        <f t="shared" si="265"/>
        <v>26.508864000000003</v>
      </c>
      <c r="E417" s="90">
        <v>1.3732</v>
      </c>
      <c r="F417" s="91">
        <f t="shared" si="266"/>
        <v>14.336207999999999</v>
      </c>
      <c r="G417" s="80">
        <f t="shared" si="267"/>
        <v>14.3618904</v>
      </c>
      <c r="H417" s="81">
        <f t="shared" si="305"/>
        <v>15.221549828571428</v>
      </c>
      <c r="I417" s="14">
        <v>62</v>
      </c>
      <c r="J417" s="92">
        <f t="shared" si="268"/>
        <v>0.64727999999999997</v>
      </c>
      <c r="K417" s="14">
        <v>12.3</v>
      </c>
      <c r="L417" s="78">
        <f t="shared" si="269"/>
        <v>0.128412</v>
      </c>
      <c r="M417" s="81">
        <f t="shared" si="270"/>
        <v>0.82707655680000003</v>
      </c>
      <c r="N417" s="14">
        <f t="shared" si="298"/>
        <v>117</v>
      </c>
      <c r="O417" s="78">
        <f t="shared" si="271"/>
        <v>1.4267214959999956</v>
      </c>
      <c r="P417" s="78">
        <f t="shared" si="272"/>
        <v>0.59964493919999984</v>
      </c>
      <c r="Q417" s="93">
        <f t="shared" si="273"/>
        <v>4.2686057383200016</v>
      </c>
      <c r="R417" s="80">
        <f t="shared" si="274"/>
        <v>7.1185554305100069</v>
      </c>
      <c r="S417" s="80">
        <f t="shared" si="275"/>
        <v>2351.0452616196653</v>
      </c>
      <c r="T417" s="69">
        <f t="shared" si="276"/>
        <v>263.84377324799993</v>
      </c>
      <c r="U417" s="78">
        <f t="shared" si="277"/>
        <v>1.8200338240443177</v>
      </c>
      <c r="V417" s="69">
        <f t="shared" si="278"/>
        <v>113.57011062036543</v>
      </c>
      <c r="W417" s="80">
        <f t="shared" ca="1" si="279"/>
        <v>6.5374463665090969</v>
      </c>
      <c r="X417" s="80">
        <f t="shared" ca="1" si="280"/>
        <v>32.20249973760167</v>
      </c>
      <c r="Y417" s="94">
        <f t="shared" ca="1" si="281"/>
        <v>5.2892785950111156E-8</v>
      </c>
      <c r="Z417" s="80">
        <f t="shared" ca="1" si="282"/>
        <v>14</v>
      </c>
      <c r="AA417" s="80">
        <f t="shared" ca="1" si="283"/>
        <v>181.09236465600006</v>
      </c>
      <c r="AB417" s="80">
        <f t="shared" ca="1" si="284"/>
        <v>26.525020654936483</v>
      </c>
      <c r="AC417" s="80">
        <f t="shared" si="285"/>
        <v>15.39524058921039</v>
      </c>
      <c r="AD417" s="69">
        <f t="shared" si="286"/>
        <v>1521.784576941177</v>
      </c>
      <c r="AE417" s="69">
        <f t="shared" si="306"/>
        <v>1622.9176719327736</v>
      </c>
      <c r="AF417" s="69">
        <f t="shared" si="287"/>
        <v>1436.18904</v>
      </c>
      <c r="AG417" s="95">
        <f t="shared" si="307"/>
        <v>1522.1549828571426</v>
      </c>
      <c r="AH417" s="93">
        <f t="shared" si="288"/>
        <v>18.046576137236556</v>
      </c>
      <c r="AI417" s="81">
        <f t="shared" si="289"/>
        <v>1.0794387773263812</v>
      </c>
      <c r="AJ417" s="80">
        <f t="shared" si="290"/>
        <v>13.787414783999999</v>
      </c>
      <c r="AK417" s="80">
        <f t="shared" si="291"/>
        <v>21.571380092454564</v>
      </c>
      <c r="AL417" s="78">
        <f t="shared" ca="1" si="299"/>
        <v>0.97422128660642848</v>
      </c>
      <c r="AM417" s="80">
        <f t="shared" ca="1" si="300"/>
        <v>21.256902284598038</v>
      </c>
      <c r="AN417" s="80">
        <f t="shared" si="301"/>
        <v>13.54895320754717</v>
      </c>
      <c r="AO417" s="80">
        <f t="shared" si="302"/>
        <v>4.5069275838506604</v>
      </c>
      <c r="AP417" s="80">
        <f t="shared" si="303"/>
        <v>5.0040320679526529</v>
      </c>
      <c r="AQ417" s="80">
        <f t="shared" ca="1" si="304"/>
        <v>2.8764728293042494</v>
      </c>
      <c r="AR417" s="80">
        <f t="shared" si="292"/>
        <v>2.9963499767462896</v>
      </c>
      <c r="AS417" s="78">
        <f t="shared" si="293"/>
        <v>-5.4012789626886791E-2</v>
      </c>
      <c r="AT417" s="96">
        <f t="shared" ca="1" si="294"/>
        <v>4</v>
      </c>
      <c r="AU417" s="97" t="str">
        <f t="shared" ca="1" si="295"/>
        <v>Silt mxture</v>
      </c>
      <c r="AV417" s="98">
        <f t="shared" si="296"/>
        <v>3</v>
      </c>
      <c r="AW417" s="99" t="str">
        <f t="shared" si="297"/>
        <v>Clay</v>
      </c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</row>
    <row r="418" spans="1:69">
      <c r="A418" s="25">
        <v>8.1</v>
      </c>
      <c r="C418" s="89">
        <f t="shared" si="264"/>
        <v>-26.574480000000001</v>
      </c>
      <c r="D418" s="84">
        <f t="shared" si="265"/>
        <v>26.574480000000001</v>
      </c>
      <c r="E418" s="90">
        <v>1.3645</v>
      </c>
      <c r="F418" s="91">
        <f t="shared" si="266"/>
        <v>14.245379999999999</v>
      </c>
      <c r="G418" s="80">
        <f t="shared" si="267"/>
        <v>14.272523999999999</v>
      </c>
      <c r="H418" s="81">
        <f t="shared" si="305"/>
        <v>15.240401485714285</v>
      </c>
      <c r="I418" s="14">
        <v>56.7</v>
      </c>
      <c r="J418" s="92">
        <f t="shared" si="268"/>
        <v>0.59194800000000003</v>
      </c>
      <c r="K418" s="14">
        <v>13</v>
      </c>
      <c r="L418" s="78">
        <f t="shared" si="269"/>
        <v>0.13572000000000001</v>
      </c>
      <c r="M418" s="81">
        <f t="shared" si="270"/>
        <v>0.82912377599999998</v>
      </c>
      <c r="N418" s="14">
        <f t="shared" si="298"/>
        <v>117</v>
      </c>
      <c r="O418" s="78">
        <f t="shared" si="271"/>
        <v>1.4305600319999956</v>
      </c>
      <c r="P418" s="78">
        <f t="shared" si="272"/>
        <v>0.60143625599999984</v>
      </c>
      <c r="Q418" s="93">
        <f t="shared" si="273"/>
        <v>4.2378481094400016</v>
      </c>
      <c r="R418" s="80">
        <f t="shared" si="274"/>
        <v>7.0462132389970229</v>
      </c>
      <c r="S418" s="80">
        <f t="shared" si="275"/>
        <v>2552.2837991731394</v>
      </c>
      <c r="T418" s="69">
        <f t="shared" si="276"/>
        <v>264.63195263999995</v>
      </c>
      <c r="U418" s="78">
        <f t="shared" si="277"/>
        <v>1.8093115194228051</v>
      </c>
      <c r="V418" s="69">
        <f t="shared" si="278"/>
        <v>112.90103881198304</v>
      </c>
      <c r="W418" s="80">
        <f t="shared" ca="1" si="279"/>
        <v>6.4170211874324403</v>
      </c>
      <c r="X418" s="80">
        <f t="shared" ca="1" si="280"/>
        <v>32.13465860783711</v>
      </c>
      <c r="Y418" s="94">
        <f t="shared" ca="1" si="281"/>
        <v>6.0433948820756417E-8</v>
      </c>
      <c r="Z418" s="80">
        <f t="shared" ca="1" si="282"/>
        <v>14</v>
      </c>
      <c r="AA418" s="80">
        <f t="shared" ca="1" si="283"/>
        <v>179.78749555200005</v>
      </c>
      <c r="AB418" s="80">
        <f t="shared" ca="1" si="284"/>
        <v>30.088435305604275</v>
      </c>
      <c r="AC418" s="80">
        <f t="shared" si="285"/>
        <v>15.145564773647095</v>
      </c>
      <c r="AD418" s="69">
        <f t="shared" si="286"/>
        <v>1510.8192903529416</v>
      </c>
      <c r="AE418" s="69">
        <f t="shared" si="306"/>
        <v>1624.6861270588238</v>
      </c>
      <c r="AF418" s="69">
        <f t="shared" si="287"/>
        <v>1427.2523999999999</v>
      </c>
      <c r="AG418" s="95">
        <f t="shared" si="307"/>
        <v>1524.0401485714287</v>
      </c>
      <c r="AH418" s="93">
        <f t="shared" si="288"/>
        <v>18.952790707584061</v>
      </c>
      <c r="AI418" s="81">
        <f t="shared" si="289"/>
        <v>0.984224003948309</v>
      </c>
      <c r="AJ418" s="80">
        <f t="shared" si="290"/>
        <v>13.701623039999998</v>
      </c>
      <c r="AK418" s="80">
        <f t="shared" si="291"/>
        <v>21.352161330294006</v>
      </c>
      <c r="AL418" s="78">
        <f t="shared" ca="1" si="299"/>
        <v>0.96705117548958297</v>
      </c>
      <c r="AM418" s="80">
        <f t="shared" ca="1" si="300"/>
        <v>20.957168282237237</v>
      </c>
      <c r="AN418" s="80">
        <f t="shared" si="301"/>
        <v>13.464645283018866</v>
      </c>
      <c r="AO418" s="80">
        <f t="shared" si="302"/>
        <v>4.1474654377880196</v>
      </c>
      <c r="AP418" s="80">
        <f t="shared" si="303"/>
        <v>4.6094818633274013</v>
      </c>
      <c r="AQ418" s="80">
        <f t="shared" ca="1" si="304"/>
        <v>2.8574318655448865</v>
      </c>
      <c r="AR418" s="80">
        <f t="shared" si="292"/>
        <v>2.9760399809553211</v>
      </c>
      <c r="AS418" s="78">
        <f t="shared" si="293"/>
        <v>-5.3995150409068632E-2</v>
      </c>
      <c r="AT418" s="96">
        <f t="shared" ca="1" si="294"/>
        <v>4</v>
      </c>
      <c r="AU418" s="97" t="str">
        <f t="shared" ca="1" si="295"/>
        <v>Silt mxture</v>
      </c>
      <c r="AV418" s="98">
        <f t="shared" si="296"/>
        <v>3</v>
      </c>
      <c r="AW418" s="99" t="str">
        <f t="shared" si="297"/>
        <v>Clay</v>
      </c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</row>
    <row r="419" spans="1:69">
      <c r="A419" s="25">
        <v>8.1199999999999992</v>
      </c>
      <c r="C419" s="89">
        <f t="shared" si="264"/>
        <v>-26.640096</v>
      </c>
      <c r="D419" s="84">
        <f t="shared" si="265"/>
        <v>26.640096</v>
      </c>
      <c r="E419" s="90">
        <v>1.4440999999999999</v>
      </c>
      <c r="F419" s="91">
        <f t="shared" si="266"/>
        <v>15.076403999999998</v>
      </c>
      <c r="G419" s="80">
        <f t="shared" si="267"/>
        <v>15.103965599999999</v>
      </c>
      <c r="H419" s="81">
        <f t="shared" si="305"/>
        <v>15.31127417142857</v>
      </c>
      <c r="I419" s="14">
        <v>51.8</v>
      </c>
      <c r="J419" s="92">
        <f t="shared" si="268"/>
        <v>0.54079199999999994</v>
      </c>
      <c r="K419" s="14">
        <v>13.2</v>
      </c>
      <c r="L419" s="78">
        <f t="shared" si="269"/>
        <v>0.13780799999999999</v>
      </c>
      <c r="M419" s="81">
        <f t="shared" si="270"/>
        <v>0.83117099519999993</v>
      </c>
      <c r="N419" s="14">
        <f t="shared" si="298"/>
        <v>117</v>
      </c>
      <c r="O419" s="78">
        <f t="shared" si="271"/>
        <v>1.4343985679999955</v>
      </c>
      <c r="P419" s="78">
        <f t="shared" si="272"/>
        <v>0.60322757279999983</v>
      </c>
      <c r="Q419" s="93">
        <f t="shared" si="273"/>
        <v>4.5109571205600014</v>
      </c>
      <c r="R419" s="80">
        <f t="shared" si="274"/>
        <v>7.478035361715154</v>
      </c>
      <c r="S419" s="80">
        <f t="shared" si="275"/>
        <v>2973.7576678388045</v>
      </c>
      <c r="T419" s="69">
        <f t="shared" si="276"/>
        <v>265.42013203199991</v>
      </c>
      <c r="U419" s="78">
        <f t="shared" si="277"/>
        <v>1.8009262471803718</v>
      </c>
      <c r="V419" s="69">
        <f t="shared" si="278"/>
        <v>112.37779782405519</v>
      </c>
      <c r="W419" s="80">
        <f t="shared" ca="1" si="279"/>
        <v>6.5364548108254512</v>
      </c>
      <c r="X419" s="80">
        <f t="shared" ca="1" si="280"/>
        <v>32.359107411280029</v>
      </c>
      <c r="Y419" s="94">
        <f t="shared" ca="1" si="281"/>
        <v>9.1247579147914113E-8</v>
      </c>
      <c r="Z419" s="80">
        <f t="shared" ca="1" si="282"/>
        <v>14</v>
      </c>
      <c r="AA419" s="80">
        <f t="shared" ca="1" si="283"/>
        <v>191.37393844800005</v>
      </c>
      <c r="AB419" s="80">
        <f t="shared" ca="1" si="284"/>
        <v>48.35743918721149</v>
      </c>
      <c r="AC419" s="80">
        <f t="shared" si="285"/>
        <v>14.680928495869573</v>
      </c>
      <c r="AD419" s="69">
        <f t="shared" si="286"/>
        <v>1608.1843567058827</v>
      </c>
      <c r="AE419" s="69">
        <f t="shared" si="306"/>
        <v>1632.5736004033618</v>
      </c>
      <c r="AF419" s="69">
        <f t="shared" si="287"/>
        <v>1510.3965599999999</v>
      </c>
      <c r="AG419" s="95">
        <f t="shared" si="307"/>
        <v>1531.127417142857</v>
      </c>
      <c r="AH419" s="93">
        <f t="shared" si="288"/>
        <v>20.849515301273968</v>
      </c>
      <c r="AI419" s="81">
        <f t="shared" si="289"/>
        <v>0.8964974818538336</v>
      </c>
      <c r="AJ419" s="80">
        <f t="shared" si="290"/>
        <v>14.499806975999999</v>
      </c>
      <c r="AK419" s="80">
        <f t="shared" si="291"/>
        <v>22.660713217318648</v>
      </c>
      <c r="AL419" s="78">
        <f t="shared" ca="1" si="299"/>
        <v>0.94470926225618823</v>
      </c>
      <c r="AM419" s="80">
        <f t="shared" ca="1" si="300"/>
        <v>21.965294850965911</v>
      </c>
      <c r="AN419" s="80">
        <f t="shared" si="301"/>
        <v>14.249024150943395</v>
      </c>
      <c r="AO419" s="80">
        <f t="shared" si="302"/>
        <v>3.5804636631322837</v>
      </c>
      <c r="AP419" s="80">
        <f t="shared" si="303"/>
        <v>3.9561750473443951</v>
      </c>
      <c r="AQ419" s="80">
        <f t="shared" ca="1" si="304"/>
        <v>2.7985698988549488</v>
      </c>
      <c r="AR419" s="80">
        <f t="shared" si="292"/>
        <v>2.9174838292904504</v>
      </c>
      <c r="AS419" s="78">
        <f t="shared" si="293"/>
        <v>-5.0723113144466113E-2</v>
      </c>
      <c r="AT419" s="96">
        <f t="shared" ca="1" si="294"/>
        <v>4</v>
      </c>
      <c r="AU419" s="97" t="str">
        <f t="shared" ca="1" si="295"/>
        <v>Silt mxture</v>
      </c>
      <c r="AV419" s="98">
        <f t="shared" si="296"/>
        <v>4</v>
      </c>
      <c r="AW419" s="99" t="str">
        <f t="shared" si="297"/>
        <v>Silt mxture</v>
      </c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</row>
    <row r="420" spans="1:69">
      <c r="A420" s="25">
        <v>8.14</v>
      </c>
      <c r="C420" s="89">
        <f t="shared" si="264"/>
        <v>-26.705712000000002</v>
      </c>
      <c r="D420" s="84">
        <f t="shared" si="265"/>
        <v>26.705712000000002</v>
      </c>
      <c r="E420" s="90">
        <v>1.5025999999999999</v>
      </c>
      <c r="F420" s="91">
        <f t="shared" si="266"/>
        <v>15.687143999999998</v>
      </c>
      <c r="G420" s="80">
        <f t="shared" si="267"/>
        <v>15.714914399999998</v>
      </c>
      <c r="H420" s="81">
        <f t="shared" si="305"/>
        <v>15.547218171428568</v>
      </c>
      <c r="I420" s="14">
        <v>46.7</v>
      </c>
      <c r="J420" s="92">
        <f t="shared" si="268"/>
        <v>0.48754800000000004</v>
      </c>
      <c r="K420" s="14">
        <v>13.3</v>
      </c>
      <c r="L420" s="78">
        <f t="shared" si="269"/>
        <v>0.138852</v>
      </c>
      <c r="M420" s="81">
        <f t="shared" si="270"/>
        <v>0.83321821439999999</v>
      </c>
      <c r="N420" s="14">
        <f t="shared" si="298"/>
        <v>117</v>
      </c>
      <c r="O420" s="78">
        <f t="shared" si="271"/>
        <v>1.4382371039999957</v>
      </c>
      <c r="P420" s="78">
        <f t="shared" si="272"/>
        <v>0.60501888959999994</v>
      </c>
      <c r="Q420" s="93">
        <f t="shared" si="273"/>
        <v>4.7113035076800012</v>
      </c>
      <c r="R420" s="80">
        <f t="shared" si="274"/>
        <v>7.7870353945391946</v>
      </c>
      <c r="S420" s="80">
        <f t="shared" si="275"/>
        <v>3445.0127857094253</v>
      </c>
      <c r="T420" s="69">
        <f t="shared" si="276"/>
        <v>266.20831142399999</v>
      </c>
      <c r="U420" s="78">
        <f t="shared" si="277"/>
        <v>1.7903226626734963</v>
      </c>
      <c r="V420" s="69">
        <f t="shared" si="278"/>
        <v>111.71613415082616</v>
      </c>
      <c r="W420" s="80">
        <f t="shared" ca="1" si="279"/>
        <v>6.5794185632975681</v>
      </c>
      <c r="X420" s="80">
        <f t="shared" ca="1" si="280"/>
        <v>32.501461228670102</v>
      </c>
      <c r="Y420" s="94">
        <f t="shared" ca="1" si="281"/>
        <v>1.3042454492499549E-7</v>
      </c>
      <c r="Z420" s="80">
        <f t="shared" ca="1" si="282"/>
        <v>14</v>
      </c>
      <c r="AA420" s="80">
        <f t="shared" ca="1" si="283"/>
        <v>199.87348214400004</v>
      </c>
      <c r="AB420" s="80">
        <f t="shared" ca="1" si="284"/>
        <v>72.18943740333809</v>
      </c>
      <c r="AC420" s="80">
        <f t="shared" si="285"/>
        <v>14.233731653487697</v>
      </c>
      <c r="AD420" s="69">
        <f t="shared" si="286"/>
        <v>1679.6090936470591</v>
      </c>
      <c r="AE420" s="69">
        <f t="shared" si="306"/>
        <v>1659.8801255798323</v>
      </c>
      <c r="AF420" s="69">
        <f t="shared" si="287"/>
        <v>1571.4914399999998</v>
      </c>
      <c r="AG420" s="95">
        <f t="shared" si="307"/>
        <v>1554.7218171428572</v>
      </c>
      <c r="AH420" s="93">
        <f t="shared" si="288"/>
        <v>22.7647257367612</v>
      </c>
      <c r="AI420" s="81">
        <f t="shared" si="289"/>
        <v>0.80583930250894453</v>
      </c>
      <c r="AJ420" s="80">
        <f t="shared" si="290"/>
        <v>15.086317823999998</v>
      </c>
      <c r="AK420" s="80">
        <f t="shared" si="291"/>
        <v>23.597076953149074</v>
      </c>
      <c r="AL420" s="78">
        <f t="shared" ca="1" si="299"/>
        <v>0.92535047874278886</v>
      </c>
      <c r="AM420" s="80">
        <f t="shared" ca="1" si="300"/>
        <v>22.629673786508135</v>
      </c>
      <c r="AN420" s="80">
        <f t="shared" si="301"/>
        <v>14.825390943396224</v>
      </c>
      <c r="AO420" s="80">
        <f t="shared" si="302"/>
        <v>3.1024540610924367</v>
      </c>
      <c r="AP420" s="80">
        <f t="shared" si="303"/>
        <v>3.4149962900443214</v>
      </c>
      <c r="AQ420" s="80">
        <f t="shared" ca="1" si="304"/>
        <v>2.7475376689628983</v>
      </c>
      <c r="AR420" s="80">
        <f t="shared" si="292"/>
        <v>2.8662358485515766</v>
      </c>
      <c r="AS420" s="78">
        <f t="shared" si="293"/>
        <v>-4.8636401874443534E-2</v>
      </c>
      <c r="AT420" s="96">
        <f t="shared" ca="1" si="294"/>
        <v>4</v>
      </c>
      <c r="AU420" s="97" t="str">
        <f t="shared" ca="1" si="295"/>
        <v>Silt mxture</v>
      </c>
      <c r="AV420" s="98">
        <f t="shared" si="296"/>
        <v>4</v>
      </c>
      <c r="AW420" s="99" t="str">
        <f t="shared" si="297"/>
        <v>Silt mxture</v>
      </c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</row>
    <row r="421" spans="1:69">
      <c r="A421" s="25">
        <v>8.16</v>
      </c>
      <c r="C421" s="89">
        <f t="shared" si="264"/>
        <v>-26.771328</v>
      </c>
      <c r="D421" s="84">
        <f t="shared" si="265"/>
        <v>26.771328</v>
      </c>
      <c r="E421" s="90">
        <v>1.5536000000000001</v>
      </c>
      <c r="F421" s="91">
        <f t="shared" si="266"/>
        <v>16.219584000000001</v>
      </c>
      <c r="G421" s="80">
        <f t="shared" si="267"/>
        <v>16.2469368</v>
      </c>
      <c r="H421" s="81">
        <f t="shared" si="305"/>
        <v>15.894512228571427</v>
      </c>
      <c r="I421" s="14">
        <v>46.8</v>
      </c>
      <c r="J421" s="92">
        <f t="shared" si="268"/>
        <v>0.48859199999999997</v>
      </c>
      <c r="K421" s="14">
        <v>13.1</v>
      </c>
      <c r="L421" s="78">
        <f t="shared" si="269"/>
        <v>0.136764</v>
      </c>
      <c r="M421" s="81">
        <f t="shared" si="270"/>
        <v>0.83526543359999994</v>
      </c>
      <c r="N421" s="14">
        <f t="shared" si="298"/>
        <v>117</v>
      </c>
      <c r="O421" s="78">
        <f t="shared" si="271"/>
        <v>1.4420756399999957</v>
      </c>
      <c r="P421" s="78">
        <f t="shared" si="272"/>
        <v>0.60681020639999994</v>
      </c>
      <c r="Q421" s="93">
        <f t="shared" si="273"/>
        <v>4.8856041828000016</v>
      </c>
      <c r="R421" s="80">
        <f t="shared" si="274"/>
        <v>8.0512887411446847</v>
      </c>
      <c r="S421" s="80">
        <f t="shared" si="275"/>
        <v>3564.8319492842834</v>
      </c>
      <c r="T421" s="69">
        <f t="shared" si="276"/>
        <v>266.99649081599995</v>
      </c>
      <c r="U421" s="78">
        <f t="shared" si="277"/>
        <v>1.7918748376721005</v>
      </c>
      <c r="V421" s="69">
        <f t="shared" si="278"/>
        <v>111.81298987073907</v>
      </c>
      <c r="W421" s="80">
        <f t="shared" ca="1" si="279"/>
        <v>6.7173347710484022</v>
      </c>
      <c r="X421" s="80">
        <f t="shared" ca="1" si="280"/>
        <v>32.64252401405713</v>
      </c>
      <c r="Y421" s="94">
        <f t="shared" ca="1" si="281"/>
        <v>1.4933912815957656E-7</v>
      </c>
      <c r="Z421" s="80">
        <f t="shared" ca="1" si="282"/>
        <v>14</v>
      </c>
      <c r="AA421" s="80">
        <f t="shared" ca="1" si="283"/>
        <v>207.26805624000008</v>
      </c>
      <c r="AB421" s="80">
        <f t="shared" ca="1" si="284"/>
        <v>85.716639177817001</v>
      </c>
      <c r="AC421" s="80">
        <f t="shared" si="285"/>
        <v>14.129794089669694</v>
      </c>
      <c r="AD421" s="69">
        <f t="shared" si="286"/>
        <v>1741.7483717647065</v>
      </c>
      <c r="AE421" s="69">
        <f t="shared" si="306"/>
        <v>1700.2866574789919</v>
      </c>
      <c r="AF421" s="69">
        <f t="shared" si="287"/>
        <v>1624.6936799999999</v>
      </c>
      <c r="AG421" s="95">
        <f t="shared" si="307"/>
        <v>1589.4512228571425</v>
      </c>
      <c r="AH421" s="93">
        <f t="shared" si="288"/>
        <v>23.317712569056688</v>
      </c>
      <c r="AI421" s="81">
        <f t="shared" si="289"/>
        <v>0.80518091958052473</v>
      </c>
      <c r="AJ421" s="80">
        <f t="shared" si="290"/>
        <v>15.597059328</v>
      </c>
      <c r="AK421" s="80">
        <f t="shared" si="291"/>
        <v>24.397844670135406</v>
      </c>
      <c r="AL421" s="78">
        <f t="shared" ca="1" si="299"/>
        <v>0.91806384282411702</v>
      </c>
      <c r="AM421" s="80">
        <f t="shared" ca="1" si="300"/>
        <v>23.307848315597358</v>
      </c>
      <c r="AN421" s="80">
        <f t="shared" si="301"/>
        <v>15.327298867924528</v>
      </c>
      <c r="AO421" s="80">
        <f t="shared" si="302"/>
        <v>3.0072868874580712</v>
      </c>
      <c r="AP421" s="80">
        <f t="shared" si="303"/>
        <v>3.3002133199336252</v>
      </c>
      <c r="AQ421" s="80">
        <f t="shared" ca="1" si="304"/>
        <v>2.7281908658286631</v>
      </c>
      <c r="AR421" s="80">
        <f t="shared" si="292"/>
        <v>2.8465584772111141</v>
      </c>
      <c r="AS421" s="78">
        <f t="shared" si="293"/>
        <v>-4.718054604167593E-2</v>
      </c>
      <c r="AT421" s="96">
        <f t="shared" ca="1" si="294"/>
        <v>4</v>
      </c>
      <c r="AU421" s="97" t="str">
        <f t="shared" ca="1" si="295"/>
        <v>Silt mxture</v>
      </c>
      <c r="AV421" s="98">
        <f t="shared" si="296"/>
        <v>4</v>
      </c>
      <c r="AW421" s="99" t="str">
        <f t="shared" si="297"/>
        <v>Silt mxture</v>
      </c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</row>
    <row r="422" spans="1:69">
      <c r="A422" s="25">
        <v>8.18</v>
      </c>
      <c r="C422" s="89">
        <f t="shared" si="264"/>
        <v>-26.836943999999999</v>
      </c>
      <c r="D422" s="84">
        <f t="shared" si="265"/>
        <v>26.836943999999999</v>
      </c>
      <c r="E422" s="90">
        <v>1.5648</v>
      </c>
      <c r="F422" s="91">
        <f t="shared" si="266"/>
        <v>16.336511999999999</v>
      </c>
      <c r="G422" s="80">
        <f t="shared" si="267"/>
        <v>16.363655999999999</v>
      </c>
      <c r="H422" s="81">
        <f t="shared" si="305"/>
        <v>16.235930057142856</v>
      </c>
      <c r="I422" s="14">
        <v>50</v>
      </c>
      <c r="J422" s="92">
        <f t="shared" si="268"/>
        <v>0.52200000000000002</v>
      </c>
      <c r="K422" s="14">
        <v>13</v>
      </c>
      <c r="L422" s="78">
        <f t="shared" si="269"/>
        <v>0.13572000000000001</v>
      </c>
      <c r="M422" s="81">
        <f t="shared" si="270"/>
        <v>0.83731265279999989</v>
      </c>
      <c r="N422" s="14">
        <f t="shared" si="298"/>
        <v>117</v>
      </c>
      <c r="O422" s="78">
        <f t="shared" si="271"/>
        <v>1.4459141759999956</v>
      </c>
      <c r="P422" s="78">
        <f t="shared" si="272"/>
        <v>0.60860152319999994</v>
      </c>
      <c r="Q422" s="93">
        <f t="shared" si="273"/>
        <v>4.9228548019200016</v>
      </c>
      <c r="R422" s="80">
        <f t="shared" si="274"/>
        <v>8.0887980300079576</v>
      </c>
      <c r="S422" s="80">
        <f t="shared" si="275"/>
        <v>3362.1234672075734</v>
      </c>
      <c r="T422" s="69">
        <f t="shared" si="276"/>
        <v>267.78467020799997</v>
      </c>
      <c r="U422" s="78">
        <f t="shared" si="277"/>
        <v>1.7999101550141265</v>
      </c>
      <c r="V422" s="69">
        <f t="shared" si="278"/>
        <v>112.31439367288149</v>
      </c>
      <c r="W422" s="80">
        <f t="shared" ca="1" si="279"/>
        <v>6.8258463089990817</v>
      </c>
      <c r="X422" s="80">
        <f t="shared" ca="1" si="280"/>
        <v>32.67991121344992</v>
      </c>
      <c r="Y422" s="94">
        <f t="shared" ca="1" si="281"/>
        <v>1.357121447146281E-7</v>
      </c>
      <c r="Z422" s="80">
        <f t="shared" ca="1" si="282"/>
        <v>14</v>
      </c>
      <c r="AA422" s="80">
        <f t="shared" ca="1" si="283"/>
        <v>208.84838553600005</v>
      </c>
      <c r="AB422" s="80">
        <f t="shared" ca="1" si="284"/>
        <v>78.489034120462378</v>
      </c>
      <c r="AC422" s="80">
        <f t="shared" si="285"/>
        <v>14.307771914099526</v>
      </c>
      <c r="AD422" s="69">
        <f t="shared" si="286"/>
        <v>1755.0284498823535</v>
      </c>
      <c r="AE422" s="69">
        <f t="shared" si="306"/>
        <v>1740.0018683697483</v>
      </c>
      <c r="AF422" s="69">
        <f t="shared" si="287"/>
        <v>1636.3655999999999</v>
      </c>
      <c r="AG422" s="95">
        <f t="shared" si="307"/>
        <v>1623.5930057142855</v>
      </c>
      <c r="AH422" s="93">
        <f t="shared" si="288"/>
        <v>22.590441426365619</v>
      </c>
      <c r="AI422" s="81">
        <f t="shared" si="289"/>
        <v>0.85770406432002844</v>
      </c>
      <c r="AJ422" s="80">
        <f t="shared" si="290"/>
        <v>15.709109759999999</v>
      </c>
      <c r="AK422" s="80">
        <f t="shared" si="291"/>
        <v>24.511509181842293</v>
      </c>
      <c r="AL422" s="78">
        <f t="shared" ca="1" si="299"/>
        <v>0.92335637048748687</v>
      </c>
      <c r="AM422" s="80">
        <f t="shared" ca="1" si="300"/>
        <v>23.490973741295708</v>
      </c>
      <c r="AN422" s="80">
        <f t="shared" si="301"/>
        <v>15.437411320754714</v>
      </c>
      <c r="AO422" s="80">
        <f t="shared" si="302"/>
        <v>3.1899961720045935</v>
      </c>
      <c r="AP422" s="80">
        <f t="shared" si="303"/>
        <v>3.4991891276747698</v>
      </c>
      <c r="AQ422" s="80">
        <f t="shared" ca="1" si="304"/>
        <v>2.7418602400751153</v>
      </c>
      <c r="AR422" s="80">
        <f t="shared" si="292"/>
        <v>2.8594326263432701</v>
      </c>
      <c r="AS422" s="78">
        <f t="shared" si="293"/>
        <v>-4.703075445851071E-2</v>
      </c>
      <c r="AT422" s="96">
        <f t="shared" ca="1" si="294"/>
        <v>4</v>
      </c>
      <c r="AU422" s="97" t="str">
        <f t="shared" ca="1" si="295"/>
        <v>Silt mxture</v>
      </c>
      <c r="AV422" s="98">
        <f t="shared" si="296"/>
        <v>4</v>
      </c>
      <c r="AW422" s="99" t="str">
        <f t="shared" si="297"/>
        <v>Silt mxture</v>
      </c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</row>
    <row r="423" spans="1:69">
      <c r="A423" s="25">
        <v>8.1999999999999993</v>
      </c>
      <c r="C423" s="89">
        <f t="shared" si="264"/>
        <v>-26.902559999999998</v>
      </c>
      <c r="D423" s="84">
        <f t="shared" si="265"/>
        <v>26.902559999999998</v>
      </c>
      <c r="E423" s="90">
        <v>1.6033999999999999</v>
      </c>
      <c r="F423" s="91">
        <f t="shared" si="266"/>
        <v>16.739495999999999</v>
      </c>
      <c r="G423" s="80">
        <f t="shared" si="267"/>
        <v>16.766639999999999</v>
      </c>
      <c r="H423" s="81">
        <f t="shared" si="305"/>
        <v>16.401120685714286</v>
      </c>
      <c r="I423" s="14">
        <v>52.6</v>
      </c>
      <c r="J423" s="92">
        <f t="shared" si="268"/>
        <v>0.54914399999999997</v>
      </c>
      <c r="K423" s="14">
        <v>13</v>
      </c>
      <c r="L423" s="78">
        <f t="shared" si="269"/>
        <v>0.13572000000000001</v>
      </c>
      <c r="M423" s="81">
        <f t="shared" si="270"/>
        <v>0.83935987199999984</v>
      </c>
      <c r="N423" s="14">
        <f t="shared" si="298"/>
        <v>117</v>
      </c>
      <c r="O423" s="78">
        <f t="shared" si="271"/>
        <v>1.4497527119999956</v>
      </c>
      <c r="P423" s="78">
        <f t="shared" si="272"/>
        <v>0.61039283999999994</v>
      </c>
      <c r="Q423" s="93">
        <f t="shared" si="273"/>
        <v>5.0545728050400012</v>
      </c>
      <c r="R423" s="80">
        <f t="shared" si="274"/>
        <v>8.2808520575700104</v>
      </c>
      <c r="S423" s="80">
        <f t="shared" si="275"/>
        <v>3281.4466510873403</v>
      </c>
      <c r="T423" s="69">
        <f t="shared" si="276"/>
        <v>268.57284959999998</v>
      </c>
      <c r="U423" s="78">
        <f t="shared" si="277"/>
        <v>1.8068053176308796</v>
      </c>
      <c r="V423" s="69">
        <f t="shared" si="278"/>
        <v>112.74465182016688</v>
      </c>
      <c r="W423" s="80">
        <f t="shared" ca="1" si="279"/>
        <v>6.9894220319651605</v>
      </c>
      <c r="X423" s="80">
        <f t="shared" ca="1" si="280"/>
        <v>32.792309625156349</v>
      </c>
      <c r="Y423" s="94">
        <f t="shared" ca="1" si="281"/>
        <v>1.3666286001059851E-7</v>
      </c>
      <c r="Z423" s="80">
        <f t="shared" ca="1" si="282"/>
        <v>14</v>
      </c>
      <c r="AA423" s="80">
        <f t="shared" ca="1" si="283"/>
        <v>214.43642203200005</v>
      </c>
      <c r="AB423" s="80">
        <f t="shared" ca="1" si="284"/>
        <v>81.153677700921733</v>
      </c>
      <c r="AC423" s="80">
        <f t="shared" si="285"/>
        <v>14.381610083980714</v>
      </c>
      <c r="AD423" s="69">
        <f t="shared" si="286"/>
        <v>1801.9867397647063</v>
      </c>
      <c r="AE423" s="69">
        <f t="shared" si="306"/>
        <v>1758.9844674957988</v>
      </c>
      <c r="AF423" s="69">
        <f t="shared" si="287"/>
        <v>1676.664</v>
      </c>
      <c r="AG423" s="95">
        <f t="shared" si="307"/>
        <v>1640.1120685714284</v>
      </c>
      <c r="AH423" s="93">
        <f t="shared" si="288"/>
        <v>22.357431011268048</v>
      </c>
      <c r="AI423" s="81">
        <f t="shared" si="289"/>
        <v>0.8996566866675566</v>
      </c>
      <c r="AJ423" s="80">
        <f t="shared" si="290"/>
        <v>16.095974399999999</v>
      </c>
      <c r="AK423" s="80">
        <f t="shared" si="291"/>
        <v>25.093491083545484</v>
      </c>
      <c r="AL423" s="78">
        <f t="shared" ca="1" si="299"/>
        <v>0.92306089535172275</v>
      </c>
      <c r="AM423" s="80">
        <f t="shared" ca="1" si="300"/>
        <v>24.050220187427968</v>
      </c>
      <c r="AN423" s="80">
        <f t="shared" si="301"/>
        <v>15.817584905660375</v>
      </c>
      <c r="AO423" s="80">
        <f t="shared" si="302"/>
        <v>3.2752179327521795</v>
      </c>
      <c r="AP423" s="80">
        <f t="shared" si="303"/>
        <v>3.5852193051666972</v>
      </c>
      <c r="AQ423" s="80">
        <f t="shared" ca="1" si="304"/>
        <v>2.7408629403080922</v>
      </c>
      <c r="AR423" s="80">
        <f t="shared" si="292"/>
        <v>2.857947324675143</v>
      </c>
      <c r="AS423" s="78">
        <f t="shared" si="293"/>
        <v>-4.5938829395922087E-2</v>
      </c>
      <c r="AT423" s="96">
        <f t="shared" ca="1" si="294"/>
        <v>4</v>
      </c>
      <c r="AU423" s="97" t="str">
        <f t="shared" ca="1" si="295"/>
        <v>Silt mxture</v>
      </c>
      <c r="AV423" s="98">
        <f t="shared" si="296"/>
        <v>4</v>
      </c>
      <c r="AW423" s="99" t="str">
        <f t="shared" si="297"/>
        <v>Silt mxture</v>
      </c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</row>
    <row r="424" spans="1:69">
      <c r="A424" s="25">
        <v>8.2200000000000006</v>
      </c>
      <c r="C424" s="89">
        <f t="shared" si="264"/>
        <v>-26.968176000000003</v>
      </c>
      <c r="D424" s="84">
        <f t="shared" si="265"/>
        <v>26.968176000000003</v>
      </c>
      <c r="E424" s="90">
        <v>1.6059000000000001</v>
      </c>
      <c r="F424" s="91">
        <f t="shared" si="266"/>
        <v>16.765595999999999</v>
      </c>
      <c r="G424" s="80">
        <f t="shared" si="267"/>
        <v>16.792948799999998</v>
      </c>
      <c r="H424" s="81">
        <f t="shared" si="305"/>
        <v>16.460449714285712</v>
      </c>
      <c r="I424" s="14">
        <v>54.8</v>
      </c>
      <c r="J424" s="92">
        <f t="shared" si="268"/>
        <v>0.57211199999999995</v>
      </c>
      <c r="K424" s="14">
        <v>13.1</v>
      </c>
      <c r="L424" s="78">
        <f t="shared" si="269"/>
        <v>0.136764</v>
      </c>
      <c r="M424" s="81">
        <f t="shared" si="270"/>
        <v>0.84140709120000001</v>
      </c>
      <c r="N424" s="14">
        <f t="shared" si="298"/>
        <v>117</v>
      </c>
      <c r="O424" s="78">
        <f t="shared" si="271"/>
        <v>1.453591247999996</v>
      </c>
      <c r="P424" s="78">
        <f t="shared" si="272"/>
        <v>0.61218415680000005</v>
      </c>
      <c r="Q424" s="93">
        <f t="shared" si="273"/>
        <v>5.0619879921600015</v>
      </c>
      <c r="R424" s="80">
        <f t="shared" si="274"/>
        <v>8.2687340662652069</v>
      </c>
      <c r="S424" s="80">
        <f t="shared" si="275"/>
        <v>3154.3304461981129</v>
      </c>
      <c r="T424" s="69">
        <f t="shared" si="276"/>
        <v>269.36102899200006</v>
      </c>
      <c r="U424" s="78">
        <f t="shared" si="277"/>
        <v>1.8116712006831277</v>
      </c>
      <c r="V424" s="69">
        <f t="shared" si="278"/>
        <v>113.04828292262717</v>
      </c>
      <c r="W424" s="80">
        <f t="shared" ca="1" si="279"/>
        <v>7.0495509390845612</v>
      </c>
      <c r="X424" s="80">
        <f t="shared" ca="1" si="280"/>
        <v>32.797393050337185</v>
      </c>
      <c r="Y424" s="94">
        <f t="shared" ca="1" si="281"/>
        <v>1.2672196960114975E-7</v>
      </c>
      <c r="Z424" s="80">
        <f t="shared" ca="1" si="282"/>
        <v>14</v>
      </c>
      <c r="AA424" s="80">
        <f t="shared" ca="1" si="283"/>
        <v>214.75100572800005</v>
      </c>
      <c r="AB424" s="80">
        <f t="shared" ca="1" si="284"/>
        <v>75.360933469882966</v>
      </c>
      <c r="AC424" s="80">
        <f t="shared" si="285"/>
        <v>14.50171720494402</v>
      </c>
      <c r="AD424" s="69">
        <f t="shared" si="286"/>
        <v>1804.6303002352945</v>
      </c>
      <c r="AE424" s="69">
        <f t="shared" si="306"/>
        <v>1765.5127607394963</v>
      </c>
      <c r="AF424" s="69">
        <f t="shared" si="287"/>
        <v>1679.2948799999999</v>
      </c>
      <c r="AG424" s="95">
        <f t="shared" si="307"/>
        <v>1646.0449714285714</v>
      </c>
      <c r="AH424" s="93">
        <f t="shared" si="288"/>
        <v>21.848454564273226</v>
      </c>
      <c r="AI424" s="81">
        <f t="shared" si="289"/>
        <v>0.93454231646656016</v>
      </c>
      <c r="AJ424" s="80">
        <f t="shared" si="290"/>
        <v>16.121230847999996</v>
      </c>
      <c r="AK424" s="80">
        <f t="shared" si="291"/>
        <v>25.056769897773354</v>
      </c>
      <c r="AL424" s="78">
        <f t="shared" ca="1" si="299"/>
        <v>0.92725600428353527</v>
      </c>
      <c r="AM424" s="80">
        <f t="shared" ca="1" si="300"/>
        <v>24.075825470506363</v>
      </c>
      <c r="AN424" s="80">
        <f t="shared" si="301"/>
        <v>15.842404528301884</v>
      </c>
      <c r="AO424" s="80">
        <f t="shared" si="302"/>
        <v>3.4068584786014475</v>
      </c>
      <c r="AP424" s="80">
        <f t="shared" si="303"/>
        <v>3.7296998786328297</v>
      </c>
      <c r="AQ424" s="80">
        <f t="shared" ca="1" si="304"/>
        <v>2.7516519504297214</v>
      </c>
      <c r="AR424" s="80">
        <f t="shared" si="292"/>
        <v>2.867831430300916</v>
      </c>
      <c r="AS424" s="78">
        <f t="shared" si="293"/>
        <v>-4.5936936329391838E-2</v>
      </c>
      <c r="AT424" s="96">
        <f t="shared" ca="1" si="294"/>
        <v>4</v>
      </c>
      <c r="AU424" s="97" t="str">
        <f t="shared" ca="1" si="295"/>
        <v>Silt mxture</v>
      </c>
      <c r="AV424" s="98">
        <f t="shared" si="296"/>
        <v>4</v>
      </c>
      <c r="AW424" s="99" t="str">
        <f t="shared" si="297"/>
        <v>Silt mxture</v>
      </c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</row>
    <row r="425" spans="1:69">
      <c r="A425" s="25">
        <v>8.24</v>
      </c>
      <c r="C425" s="89">
        <f t="shared" si="264"/>
        <v>-27.033792000000002</v>
      </c>
      <c r="D425" s="84">
        <f t="shared" si="265"/>
        <v>27.033792000000002</v>
      </c>
      <c r="E425" s="90">
        <v>1.5933999999999999</v>
      </c>
      <c r="F425" s="91">
        <f t="shared" si="266"/>
        <v>16.635095999999997</v>
      </c>
      <c r="G425" s="80">
        <f t="shared" si="267"/>
        <v>16.662448799999996</v>
      </c>
      <c r="H425" s="81">
        <f t="shared" si="305"/>
        <v>16.395632228571426</v>
      </c>
      <c r="I425" s="14">
        <v>54.8</v>
      </c>
      <c r="J425" s="92">
        <f t="shared" si="268"/>
        <v>0.57211199999999995</v>
      </c>
      <c r="K425" s="14">
        <v>13.1</v>
      </c>
      <c r="L425" s="78">
        <f t="shared" si="269"/>
        <v>0.136764</v>
      </c>
      <c r="M425" s="81">
        <f t="shared" si="270"/>
        <v>0.84345431040000007</v>
      </c>
      <c r="N425" s="14">
        <f t="shared" si="298"/>
        <v>117</v>
      </c>
      <c r="O425" s="78">
        <f t="shared" si="271"/>
        <v>1.4574297839999959</v>
      </c>
      <c r="P425" s="78">
        <f t="shared" si="272"/>
        <v>0.61397547360000004</v>
      </c>
      <c r="Q425" s="93">
        <f t="shared" si="273"/>
        <v>5.0176562752800011</v>
      </c>
      <c r="R425" s="80">
        <f t="shared" si="274"/>
        <v>8.172405073217897</v>
      </c>
      <c r="S425" s="80">
        <f t="shared" si="275"/>
        <v>3126.7055516895921</v>
      </c>
      <c r="T425" s="69">
        <f t="shared" si="276"/>
        <v>270.14920838400002</v>
      </c>
      <c r="U425" s="78">
        <f t="shared" si="277"/>
        <v>1.8113662684493717</v>
      </c>
      <c r="V425" s="69">
        <f t="shared" si="278"/>
        <v>113.02925515124079</v>
      </c>
      <c r="W425" s="80">
        <f t="shared" ca="1" si="279"/>
        <v>7.021417843217713</v>
      </c>
      <c r="X425" s="80">
        <f t="shared" ca="1" si="280"/>
        <v>32.748475275706397</v>
      </c>
      <c r="Y425" s="94">
        <f t="shared" ca="1" si="281"/>
        <v>1.2162687102609051E-7</v>
      </c>
      <c r="Z425" s="80">
        <f t="shared" ca="1" si="282"/>
        <v>14</v>
      </c>
      <c r="AA425" s="80">
        <f t="shared" ca="1" si="283"/>
        <v>212.87026622400003</v>
      </c>
      <c r="AB425" s="80">
        <f t="shared" ca="1" si="284"/>
        <v>71.697446073182789</v>
      </c>
      <c r="AC425" s="80">
        <f t="shared" si="285"/>
        <v>14.528458626669494</v>
      </c>
      <c r="AD425" s="69">
        <f t="shared" si="286"/>
        <v>1788.8257665882356</v>
      </c>
      <c r="AE425" s="69">
        <f t="shared" si="306"/>
        <v>1757.4355817142862</v>
      </c>
      <c r="AF425" s="69">
        <f t="shared" si="287"/>
        <v>1666.2448799999995</v>
      </c>
      <c r="AG425" s="95">
        <f t="shared" si="307"/>
        <v>1639.5632228571426</v>
      </c>
      <c r="AH425" s="93">
        <f t="shared" si="288"/>
        <v>21.703410294511706</v>
      </c>
      <c r="AI425" s="81">
        <f t="shared" si="289"/>
        <v>0.93181572326572482</v>
      </c>
      <c r="AJ425" s="80">
        <f t="shared" si="290"/>
        <v>15.995950847999996</v>
      </c>
      <c r="AK425" s="80">
        <f t="shared" si="291"/>
        <v>24.764863858236048</v>
      </c>
      <c r="AL425" s="78">
        <f t="shared" ca="1" si="299"/>
        <v>0.92957416050693231</v>
      </c>
      <c r="AM425" s="80">
        <f t="shared" ca="1" si="300"/>
        <v>23.83055275238809</v>
      </c>
      <c r="AN425" s="80">
        <f t="shared" si="301"/>
        <v>15.719291320754714</v>
      </c>
      <c r="AO425" s="80">
        <f t="shared" si="302"/>
        <v>3.4335409330710145</v>
      </c>
      <c r="AP425" s="80">
        <f t="shared" si="303"/>
        <v>3.762652314988725</v>
      </c>
      <c r="AQ425" s="80">
        <f t="shared" ca="1" si="304"/>
        <v>2.7575145754898931</v>
      </c>
      <c r="AR425" s="80">
        <f t="shared" si="292"/>
        <v>2.8725838279665221</v>
      </c>
      <c r="AS425" s="78">
        <f t="shared" si="293"/>
        <v>-4.6477436802700542E-2</v>
      </c>
      <c r="AT425" s="96">
        <f t="shared" ca="1" si="294"/>
        <v>4</v>
      </c>
      <c r="AU425" s="97" t="str">
        <f t="shared" ca="1" si="295"/>
        <v>Silt mxture</v>
      </c>
      <c r="AV425" s="98">
        <f t="shared" si="296"/>
        <v>4</v>
      </c>
      <c r="AW425" s="99" t="str">
        <f t="shared" si="297"/>
        <v>Silt mxture</v>
      </c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</row>
    <row r="426" spans="1:69">
      <c r="A426" s="25">
        <v>8.26</v>
      </c>
      <c r="C426" s="89">
        <f t="shared" si="264"/>
        <v>-27.099408</v>
      </c>
      <c r="D426" s="84">
        <f t="shared" si="265"/>
        <v>27.099408</v>
      </c>
      <c r="E426" s="90">
        <v>1.5548999999999999</v>
      </c>
      <c r="F426" s="91">
        <f t="shared" si="266"/>
        <v>16.233155999999997</v>
      </c>
      <c r="G426" s="80">
        <f t="shared" si="267"/>
        <v>16.260299999999997</v>
      </c>
      <c r="H426" s="81">
        <f t="shared" si="305"/>
        <v>16.340091428571426</v>
      </c>
      <c r="I426" s="14">
        <v>66.2</v>
      </c>
      <c r="J426" s="92">
        <f t="shared" si="268"/>
        <v>0.69112799999999996</v>
      </c>
      <c r="K426" s="14">
        <v>13</v>
      </c>
      <c r="L426" s="78">
        <f t="shared" si="269"/>
        <v>0.13572000000000001</v>
      </c>
      <c r="M426" s="81">
        <f t="shared" si="270"/>
        <v>0.84550152960000002</v>
      </c>
      <c r="N426" s="14">
        <f t="shared" si="298"/>
        <v>117</v>
      </c>
      <c r="O426" s="78">
        <f t="shared" si="271"/>
        <v>1.4612683199999958</v>
      </c>
      <c r="P426" s="78">
        <f t="shared" si="272"/>
        <v>0.61576679040000004</v>
      </c>
      <c r="Q426" s="93">
        <f t="shared" si="273"/>
        <v>4.8836804544000012</v>
      </c>
      <c r="R426" s="80">
        <f t="shared" si="274"/>
        <v>7.9310552802426688</v>
      </c>
      <c r="S426" s="80">
        <f t="shared" si="275"/>
        <v>2519.160778594176</v>
      </c>
      <c r="T426" s="69">
        <f t="shared" si="276"/>
        <v>270.93738777600004</v>
      </c>
      <c r="U426" s="78">
        <f t="shared" si="277"/>
        <v>1.8325722501530579</v>
      </c>
      <c r="V426" s="69">
        <f t="shared" si="278"/>
        <v>114.35250840955081</v>
      </c>
      <c r="W426" s="80">
        <f t="shared" ca="1" si="279"/>
        <v>7.1567874019388951</v>
      </c>
      <c r="X426" s="80">
        <f t="shared" ca="1" si="280"/>
        <v>32.672807925209241</v>
      </c>
      <c r="Y426" s="94">
        <f t="shared" ca="1" si="281"/>
        <v>7.6037762455266874E-8</v>
      </c>
      <c r="Z426" s="80">
        <f t="shared" ca="1" si="282"/>
        <v>14</v>
      </c>
      <c r="AA426" s="80">
        <f t="shared" ca="1" si="283"/>
        <v>207.18644352000004</v>
      </c>
      <c r="AB426" s="80">
        <f t="shared" ca="1" si="284"/>
        <v>43.626443749823999</v>
      </c>
      <c r="AC426" s="80">
        <f t="shared" si="285"/>
        <v>15.185276317661611</v>
      </c>
      <c r="AD426" s="69">
        <f t="shared" si="286"/>
        <v>1741.0625505882356</v>
      </c>
      <c r="AE426" s="69">
        <f t="shared" si="306"/>
        <v>1750.4497774789922</v>
      </c>
      <c r="AF426" s="69">
        <f t="shared" si="287"/>
        <v>1626.0299999999997</v>
      </c>
      <c r="AG426" s="95">
        <f t="shared" si="307"/>
        <v>1634.0091428571427</v>
      </c>
      <c r="AH426" s="93">
        <f t="shared" si="288"/>
        <v>18.987819372757599</v>
      </c>
      <c r="AI426" s="81">
        <f t="shared" si="289"/>
        <v>1.1223859597089436</v>
      </c>
      <c r="AJ426" s="80">
        <f t="shared" si="290"/>
        <v>15.609887999999996</v>
      </c>
      <c r="AK426" s="80">
        <f t="shared" si="291"/>
        <v>24.033500849220207</v>
      </c>
      <c r="AL426" s="78">
        <f t="shared" ca="1" si="299"/>
        <v>0.95522578762810828</v>
      </c>
      <c r="AM426" s="80">
        <f t="shared" ca="1" si="300"/>
        <v>23.456070912718506</v>
      </c>
      <c r="AN426" s="80">
        <f t="shared" si="301"/>
        <v>15.339905660377354</v>
      </c>
      <c r="AO426" s="80">
        <f t="shared" si="302"/>
        <v>4.2504012841091496</v>
      </c>
      <c r="AP426" s="80">
        <f t="shared" si="303"/>
        <v>4.6700893338448468</v>
      </c>
      <c r="AQ426" s="80">
        <f t="shared" ca="1" si="304"/>
        <v>2.8246199063185133</v>
      </c>
      <c r="AR426" s="80">
        <f t="shared" si="292"/>
        <v>2.9383939849204581</v>
      </c>
      <c r="AS426" s="78">
        <f t="shared" si="293"/>
        <v>-4.7961349427964733E-2</v>
      </c>
      <c r="AT426" s="96">
        <f t="shared" ca="1" si="294"/>
        <v>4</v>
      </c>
      <c r="AU426" s="97" t="str">
        <f t="shared" ca="1" si="295"/>
        <v>Silt mxture</v>
      </c>
      <c r="AV426" s="98">
        <f t="shared" si="296"/>
        <v>4</v>
      </c>
      <c r="AW426" s="99" t="str">
        <f t="shared" si="297"/>
        <v>Silt mxture</v>
      </c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</row>
    <row r="427" spans="1:69">
      <c r="A427" s="25">
        <v>8.2799999999999994</v>
      </c>
      <c r="C427" s="89">
        <f t="shared" si="264"/>
        <v>-27.165023999999999</v>
      </c>
      <c r="D427" s="84">
        <f t="shared" si="265"/>
        <v>27.165023999999999</v>
      </c>
      <c r="E427" s="90">
        <v>1.5424</v>
      </c>
      <c r="F427" s="91">
        <f t="shared" si="266"/>
        <v>16.102656</v>
      </c>
      <c r="G427" s="80">
        <f t="shared" si="267"/>
        <v>16.130217599999998</v>
      </c>
      <c r="H427" s="81">
        <f t="shared" si="305"/>
        <v>16.256690742857142</v>
      </c>
      <c r="I427" s="14">
        <v>72.599999999999994</v>
      </c>
      <c r="J427" s="92">
        <f t="shared" si="268"/>
        <v>0.75794399999999995</v>
      </c>
      <c r="K427" s="14">
        <v>13.2</v>
      </c>
      <c r="L427" s="78">
        <f t="shared" si="269"/>
        <v>0.13780799999999999</v>
      </c>
      <c r="M427" s="81">
        <f t="shared" si="270"/>
        <v>0.84754874879999997</v>
      </c>
      <c r="N427" s="14">
        <f t="shared" si="298"/>
        <v>117</v>
      </c>
      <c r="O427" s="78">
        <f t="shared" si="271"/>
        <v>1.4651068559999958</v>
      </c>
      <c r="P427" s="78">
        <f t="shared" si="272"/>
        <v>0.61755810720000004</v>
      </c>
      <c r="Q427" s="93">
        <f t="shared" si="273"/>
        <v>4.8394865455200016</v>
      </c>
      <c r="R427" s="80">
        <f t="shared" si="274"/>
        <v>7.8364877557225618</v>
      </c>
      <c r="S427" s="80">
        <f t="shared" si="275"/>
        <v>2276.2989697826511</v>
      </c>
      <c r="T427" s="69">
        <f t="shared" si="276"/>
        <v>271.725567168</v>
      </c>
      <c r="U427" s="78">
        <f t="shared" si="277"/>
        <v>1.8430795310872403</v>
      </c>
      <c r="V427" s="69">
        <f t="shared" si="278"/>
        <v>115.0081627398438</v>
      </c>
      <c r="W427" s="80">
        <f t="shared" ca="1" si="279"/>
        <v>7.2453833901088229</v>
      </c>
      <c r="X427" s="80">
        <f t="shared" ca="1" si="280"/>
        <v>32.647170926909638</v>
      </c>
      <c r="Y427" s="94">
        <f t="shared" ca="1" si="281"/>
        <v>6.1055138998445047E-8</v>
      </c>
      <c r="Z427" s="80">
        <f t="shared" ca="1" si="282"/>
        <v>14</v>
      </c>
      <c r="AA427" s="80">
        <f t="shared" ca="1" si="283"/>
        <v>205.31155041600005</v>
      </c>
      <c r="AB427" s="80">
        <f t="shared" ca="1" si="284"/>
        <v>34.713208380835781</v>
      </c>
      <c r="AC427" s="80">
        <f t="shared" si="285"/>
        <v>15.493462407151938</v>
      </c>
      <c r="AD427" s="69">
        <f t="shared" si="286"/>
        <v>1725.3071463529416</v>
      </c>
      <c r="AE427" s="69">
        <f t="shared" si="306"/>
        <v>1740.1863396302524</v>
      </c>
      <c r="AF427" s="69">
        <f t="shared" si="287"/>
        <v>1613.0217599999999</v>
      </c>
      <c r="AG427" s="95">
        <f t="shared" si="307"/>
        <v>1625.669074285714</v>
      </c>
      <c r="AH427" s="93">
        <f t="shared" si="288"/>
        <v>17.786592759133462</v>
      </c>
      <c r="AI427" s="81">
        <f t="shared" si="289"/>
        <v>1.2273241840132383</v>
      </c>
      <c r="AJ427" s="80">
        <f t="shared" si="290"/>
        <v>15.485008895999998</v>
      </c>
      <c r="AK427" s="80">
        <f t="shared" si="291"/>
        <v>23.74693259309867</v>
      </c>
      <c r="AL427" s="78">
        <f t="shared" ca="1" si="299"/>
        <v>0.96725502275059261</v>
      </c>
      <c r="AM427" s="80">
        <f t="shared" ca="1" si="300"/>
        <v>23.330531339735359</v>
      </c>
      <c r="AN427" s="80">
        <f t="shared" si="301"/>
        <v>15.217186415094337</v>
      </c>
      <c r="AO427" s="80">
        <f t="shared" si="302"/>
        <v>4.6989074716512196</v>
      </c>
      <c r="AP427" s="80">
        <f t="shared" si="303"/>
        <v>5.1683482875170288</v>
      </c>
      <c r="AQ427" s="80">
        <f t="shared" ca="1" si="304"/>
        <v>2.855970927439281</v>
      </c>
      <c r="AR427" s="80">
        <f t="shared" si="292"/>
        <v>2.968680905774995</v>
      </c>
      <c r="AS427" s="78">
        <f t="shared" si="293"/>
        <v>-4.8396548869593721E-2</v>
      </c>
      <c r="AT427" s="96">
        <f t="shared" ca="1" si="294"/>
        <v>4</v>
      </c>
      <c r="AU427" s="97" t="str">
        <f t="shared" ca="1" si="295"/>
        <v>Silt mxture</v>
      </c>
      <c r="AV427" s="98">
        <f t="shared" si="296"/>
        <v>3</v>
      </c>
      <c r="AW427" s="99" t="str">
        <f t="shared" si="297"/>
        <v>Clay</v>
      </c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</row>
    <row r="428" spans="1:69">
      <c r="A428" s="25">
        <v>8.3000000000000007</v>
      </c>
      <c r="C428" s="89">
        <f t="shared" si="264"/>
        <v>-27.230640000000005</v>
      </c>
      <c r="D428" s="84">
        <f t="shared" si="265"/>
        <v>27.230640000000005</v>
      </c>
      <c r="E428" s="90">
        <v>1.5101</v>
      </c>
      <c r="F428" s="91">
        <f t="shared" si="266"/>
        <v>15.765443999999999</v>
      </c>
      <c r="G428" s="80">
        <f t="shared" si="267"/>
        <v>15.793214399999998</v>
      </c>
      <c r="H428" s="81">
        <f t="shared" si="305"/>
        <v>16.243655657142856</v>
      </c>
      <c r="I428" s="14">
        <v>76.900000000000006</v>
      </c>
      <c r="J428" s="92">
        <f t="shared" si="268"/>
        <v>0.80283599999999999</v>
      </c>
      <c r="K428" s="14">
        <v>13.3</v>
      </c>
      <c r="L428" s="78">
        <f t="shared" si="269"/>
        <v>0.138852</v>
      </c>
      <c r="M428" s="81">
        <f t="shared" si="270"/>
        <v>0.84959596800000015</v>
      </c>
      <c r="N428" s="14">
        <f t="shared" si="298"/>
        <v>117</v>
      </c>
      <c r="O428" s="78">
        <f t="shared" si="271"/>
        <v>1.4689453919999962</v>
      </c>
      <c r="P428" s="78">
        <f t="shared" si="272"/>
        <v>0.61934942400000015</v>
      </c>
      <c r="Q428" s="93">
        <f t="shared" si="273"/>
        <v>4.7270087726400005</v>
      </c>
      <c r="R428" s="80">
        <f t="shared" si="274"/>
        <v>7.6322163054760495</v>
      </c>
      <c r="S428" s="80">
        <f t="shared" si="275"/>
        <v>2099.0689488117569</v>
      </c>
      <c r="T428" s="69">
        <f t="shared" si="276"/>
        <v>272.51374656000007</v>
      </c>
      <c r="U428" s="78">
        <f t="shared" si="277"/>
        <v>1.8490014826949199</v>
      </c>
      <c r="V428" s="69">
        <f t="shared" si="278"/>
        <v>115.377692520163</v>
      </c>
      <c r="W428" s="80">
        <f t="shared" ca="1" si="279"/>
        <v>7.2348763813731152</v>
      </c>
      <c r="X428" s="80">
        <f t="shared" ca="1" si="280"/>
        <v>32.551310930102829</v>
      </c>
      <c r="Y428" s="94">
        <f t="shared" ca="1" si="281"/>
        <v>4.9381903466392088E-8</v>
      </c>
      <c r="Z428" s="80">
        <f t="shared" ca="1" si="282"/>
        <v>14</v>
      </c>
      <c r="AA428" s="80">
        <f t="shared" ca="1" si="283"/>
        <v>200.53976611200002</v>
      </c>
      <c r="AB428" s="80">
        <f t="shared" ca="1" si="284"/>
        <v>27.423790259027907</v>
      </c>
      <c r="AC428" s="80">
        <f t="shared" si="285"/>
        <v>15.739880590382043</v>
      </c>
      <c r="AD428" s="69">
        <f t="shared" si="286"/>
        <v>1685.2081185882355</v>
      </c>
      <c r="AE428" s="69">
        <f t="shared" si="306"/>
        <v>1738.2012076638659</v>
      </c>
      <c r="AF428" s="69">
        <f t="shared" si="287"/>
        <v>1579.3214399999999</v>
      </c>
      <c r="AG428" s="95">
        <f t="shared" si="307"/>
        <v>1624.3655657142851</v>
      </c>
      <c r="AH428" s="93">
        <f t="shared" si="288"/>
        <v>16.848219187021805</v>
      </c>
      <c r="AI428" s="81">
        <f t="shared" si="289"/>
        <v>1.2962569575264509</v>
      </c>
      <c r="AJ428" s="80">
        <f t="shared" si="290"/>
        <v>15.161485823999998</v>
      </c>
      <c r="AK428" s="80">
        <f t="shared" si="291"/>
        <v>23.12792819841227</v>
      </c>
      <c r="AL428" s="78">
        <f t="shared" ca="1" si="299"/>
        <v>0.97888913253994514</v>
      </c>
      <c r="AM428" s="80">
        <f t="shared" ca="1" si="300"/>
        <v>22.867047008337192</v>
      </c>
      <c r="AN428" s="80">
        <f t="shared" si="301"/>
        <v>14.899258867924527</v>
      </c>
      <c r="AO428" s="80">
        <f t="shared" si="302"/>
        <v>5.0834236759300886</v>
      </c>
      <c r="AP428" s="80">
        <f t="shared" si="303"/>
        <v>5.6047257947447218</v>
      </c>
      <c r="AQ428" s="80">
        <f t="shared" ca="1" si="304"/>
        <v>2.8862848741948741</v>
      </c>
      <c r="AR428" s="80">
        <f t="shared" si="292"/>
        <v>2.9975874753231349</v>
      </c>
      <c r="AS428" s="78">
        <f t="shared" si="293"/>
        <v>-4.9618166735283645E-2</v>
      </c>
      <c r="AT428" s="96">
        <f t="shared" ca="1" si="294"/>
        <v>4</v>
      </c>
      <c r="AU428" s="97" t="str">
        <f t="shared" ca="1" si="295"/>
        <v>Silt mxture</v>
      </c>
      <c r="AV428" s="98">
        <f t="shared" si="296"/>
        <v>3</v>
      </c>
      <c r="AW428" s="99" t="str">
        <f t="shared" si="297"/>
        <v>Clay</v>
      </c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</row>
    <row r="429" spans="1:69">
      <c r="A429" s="25">
        <v>8.32</v>
      </c>
      <c r="C429" s="89">
        <f t="shared" si="264"/>
        <v>-27.296256000000003</v>
      </c>
      <c r="D429" s="84">
        <f t="shared" si="265"/>
        <v>27.296256000000003</v>
      </c>
      <c r="E429" s="90">
        <v>1.5275000000000001</v>
      </c>
      <c r="F429" s="91">
        <f t="shared" si="266"/>
        <v>15.947100000000001</v>
      </c>
      <c r="G429" s="80">
        <f t="shared" si="267"/>
        <v>15.9748704</v>
      </c>
      <c r="H429" s="81">
        <f t="shared" si="305"/>
        <v>16.308622285714286</v>
      </c>
      <c r="I429" s="14">
        <v>77.8</v>
      </c>
      <c r="J429" s="92">
        <f t="shared" si="268"/>
        <v>0.81223199999999995</v>
      </c>
      <c r="K429" s="14">
        <v>13.3</v>
      </c>
      <c r="L429" s="78">
        <f t="shared" si="269"/>
        <v>0.138852</v>
      </c>
      <c r="M429" s="81">
        <f t="shared" si="270"/>
        <v>0.8516431872000001</v>
      </c>
      <c r="N429" s="14">
        <f t="shared" si="298"/>
        <v>117</v>
      </c>
      <c r="O429" s="78">
        <f t="shared" si="271"/>
        <v>1.4727839279999961</v>
      </c>
      <c r="P429" s="78">
        <f t="shared" si="272"/>
        <v>0.62114074080000015</v>
      </c>
      <c r="Q429" s="93">
        <f t="shared" si="273"/>
        <v>4.7856885357600012</v>
      </c>
      <c r="R429" s="80">
        <f t="shared" si="274"/>
        <v>7.704676607746352</v>
      </c>
      <c r="S429" s="80">
        <f t="shared" si="275"/>
        <v>2100.5424807632485</v>
      </c>
      <c r="T429" s="69">
        <f t="shared" si="276"/>
        <v>273.30192595200009</v>
      </c>
      <c r="U429" s="78">
        <f t="shared" si="277"/>
        <v>1.8508128752490975</v>
      </c>
      <c r="V429" s="69">
        <f t="shared" si="278"/>
        <v>115.49072341554368</v>
      </c>
      <c r="W429" s="80">
        <f t="shared" ca="1" si="279"/>
        <v>7.3036544202472298</v>
      </c>
      <c r="X429" s="80">
        <f t="shared" ca="1" si="280"/>
        <v>32.593997183438105</v>
      </c>
      <c r="Y429" s="94">
        <f t="shared" ca="1" si="281"/>
        <v>5.0445673364869738E-8</v>
      </c>
      <c r="Z429" s="80">
        <f t="shared" ca="1" si="282"/>
        <v>14</v>
      </c>
      <c r="AA429" s="80">
        <f t="shared" ca="1" si="283"/>
        <v>203.02921060800006</v>
      </c>
      <c r="AB429" s="80">
        <f t="shared" ca="1" si="284"/>
        <v>28.362309900531276</v>
      </c>
      <c r="AC429" s="80">
        <f t="shared" si="285"/>
        <v>15.737747236938736</v>
      </c>
      <c r="AD429" s="69">
        <f t="shared" si="286"/>
        <v>1706.1278202352946</v>
      </c>
      <c r="AE429" s="69">
        <f t="shared" si="306"/>
        <v>1745.3927479663871</v>
      </c>
      <c r="AF429" s="69">
        <f t="shared" si="287"/>
        <v>1597.48704</v>
      </c>
      <c r="AG429" s="95">
        <f t="shared" si="307"/>
        <v>1630.8622285714282</v>
      </c>
      <c r="AH429" s="93">
        <f t="shared" si="288"/>
        <v>16.862224301541119</v>
      </c>
      <c r="AI429" s="81">
        <f t="shared" si="289"/>
        <v>1.3076456697299927</v>
      </c>
      <c r="AJ429" s="80">
        <f t="shared" si="290"/>
        <v>15.335875584</v>
      </c>
      <c r="AK429" s="80">
        <f t="shared" si="291"/>
        <v>23.347504871958641</v>
      </c>
      <c r="AL429" s="78">
        <f t="shared" ca="1" si="299"/>
        <v>0.97781357167774841</v>
      </c>
      <c r="AM429" s="80">
        <f t="shared" ca="1" si="300"/>
        <v>23.072287409382366</v>
      </c>
      <c r="AN429" s="80">
        <f t="shared" si="301"/>
        <v>15.070632452830187</v>
      </c>
      <c r="AO429" s="80">
        <f t="shared" si="302"/>
        <v>5.084435614576253</v>
      </c>
      <c r="AP429" s="80">
        <f t="shared" si="303"/>
        <v>5.6007940758608914</v>
      </c>
      <c r="AQ429" s="80">
        <f t="shared" ca="1" si="304"/>
        <v>2.8832401053296026</v>
      </c>
      <c r="AR429" s="80">
        <f t="shared" si="292"/>
        <v>2.9938390840311824</v>
      </c>
      <c r="AS429" s="78">
        <f t="shared" si="293"/>
        <v>-4.9150940354425986E-2</v>
      </c>
      <c r="AT429" s="96">
        <f t="shared" ca="1" si="294"/>
        <v>4</v>
      </c>
      <c r="AU429" s="97" t="str">
        <f t="shared" ca="1" si="295"/>
        <v>Silt mxture</v>
      </c>
      <c r="AV429" s="98">
        <f t="shared" si="296"/>
        <v>3</v>
      </c>
      <c r="AW429" s="99" t="str">
        <f t="shared" si="297"/>
        <v>Clay</v>
      </c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</row>
    <row r="430" spans="1:69">
      <c r="A430" s="25">
        <v>8.34</v>
      </c>
      <c r="C430" s="89">
        <f t="shared" si="264"/>
        <v>-27.361872000000002</v>
      </c>
      <c r="D430" s="84">
        <f t="shared" si="265"/>
        <v>27.361872000000002</v>
      </c>
      <c r="E430" s="90">
        <v>1.5474000000000001</v>
      </c>
      <c r="F430" s="91">
        <f t="shared" si="266"/>
        <v>16.154855999999999</v>
      </c>
      <c r="G430" s="80">
        <f t="shared" si="267"/>
        <v>16.1828352</v>
      </c>
      <c r="H430" s="81">
        <f t="shared" si="305"/>
        <v>16.518257485714287</v>
      </c>
      <c r="I430" s="14">
        <v>78.400000000000006</v>
      </c>
      <c r="J430" s="92">
        <f t="shared" si="268"/>
        <v>0.818496</v>
      </c>
      <c r="K430" s="14">
        <v>13.4</v>
      </c>
      <c r="L430" s="78">
        <f t="shared" si="269"/>
        <v>0.13989599999999999</v>
      </c>
      <c r="M430" s="81">
        <f t="shared" si="270"/>
        <v>0.85369040640000005</v>
      </c>
      <c r="N430" s="14">
        <f t="shared" si="298"/>
        <v>117</v>
      </c>
      <c r="O430" s="78">
        <f t="shared" si="271"/>
        <v>1.4766224639999961</v>
      </c>
      <c r="P430" s="78">
        <f t="shared" si="272"/>
        <v>0.62293205760000014</v>
      </c>
      <c r="Q430" s="93">
        <f t="shared" si="273"/>
        <v>4.8530502028800013</v>
      </c>
      <c r="R430" s="80">
        <f t="shared" si="274"/>
        <v>7.7906573336064575</v>
      </c>
      <c r="S430" s="80">
        <f t="shared" si="275"/>
        <v>2113.8071228491403</v>
      </c>
      <c r="T430" s="69">
        <f t="shared" si="276"/>
        <v>274.09010534400005</v>
      </c>
      <c r="U430" s="78">
        <f t="shared" si="277"/>
        <v>1.8522192751005115</v>
      </c>
      <c r="V430" s="69">
        <f t="shared" si="278"/>
        <v>115.57848276627192</v>
      </c>
      <c r="W430" s="80">
        <f t="shared" ca="1" si="279"/>
        <v>7.3743236066370557</v>
      </c>
      <c r="X430" s="80">
        <f t="shared" ca="1" si="280"/>
        <v>32.642603754437602</v>
      </c>
      <c r="Y430" s="94">
        <f t="shared" ca="1" si="281"/>
        <v>5.2277288480556206E-8</v>
      </c>
      <c r="Z430" s="80">
        <f t="shared" ca="1" si="282"/>
        <v>14</v>
      </c>
      <c r="AA430" s="80">
        <f t="shared" ca="1" si="283"/>
        <v>205.88697830400005</v>
      </c>
      <c r="AB430" s="80">
        <f t="shared" ca="1" si="284"/>
        <v>29.805820502367403</v>
      </c>
      <c r="AC430" s="80">
        <f t="shared" si="285"/>
        <v>15.718610021000874</v>
      </c>
      <c r="AD430" s="69">
        <f t="shared" si="286"/>
        <v>1730.1426748235299</v>
      </c>
      <c r="AE430" s="69">
        <f t="shared" si="306"/>
        <v>1769.6041202016811</v>
      </c>
      <c r="AF430" s="69">
        <f t="shared" si="287"/>
        <v>1618.28352</v>
      </c>
      <c r="AG430" s="95">
        <f t="shared" si="307"/>
        <v>1651.8257485714282</v>
      </c>
      <c r="AH430" s="93">
        <f t="shared" si="288"/>
        <v>16.940045963644366</v>
      </c>
      <c r="AI430" s="81">
        <f t="shared" si="289"/>
        <v>1.3139410470436508</v>
      </c>
      <c r="AJ430" s="80">
        <f t="shared" si="290"/>
        <v>15.535521791999999</v>
      </c>
      <c r="AK430" s="80">
        <f t="shared" si="291"/>
        <v>23.608052526080172</v>
      </c>
      <c r="AL430" s="78">
        <f t="shared" ca="1" si="299"/>
        <v>0.97595683139615619</v>
      </c>
      <c r="AM430" s="80">
        <f t="shared" ca="1" si="300"/>
        <v>23.308237367115868</v>
      </c>
      <c r="AN430" s="80">
        <f t="shared" si="301"/>
        <v>15.266825660377357</v>
      </c>
      <c r="AO430" s="80">
        <f t="shared" si="302"/>
        <v>5.0578034682080926</v>
      </c>
      <c r="AP430" s="80">
        <f t="shared" si="303"/>
        <v>5.5656477618902294</v>
      </c>
      <c r="AQ430" s="80">
        <f t="shared" ca="1" si="304"/>
        <v>2.8781449967808785</v>
      </c>
      <c r="AR430" s="80">
        <f t="shared" si="292"/>
        <v>2.9880720172336743</v>
      </c>
      <c r="AS430" s="78">
        <f t="shared" si="293"/>
        <v>-4.8536929202218762E-2</v>
      </c>
      <c r="AT430" s="96">
        <f t="shared" ca="1" si="294"/>
        <v>4</v>
      </c>
      <c r="AU430" s="97" t="str">
        <f t="shared" ca="1" si="295"/>
        <v>Silt mxture</v>
      </c>
      <c r="AV430" s="98">
        <f t="shared" si="296"/>
        <v>3</v>
      </c>
      <c r="AW430" s="99" t="str">
        <f t="shared" si="297"/>
        <v>Clay</v>
      </c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</row>
    <row r="431" spans="1:69">
      <c r="A431" s="25">
        <v>8.36</v>
      </c>
      <c r="C431" s="89">
        <f t="shared" si="264"/>
        <v>-27.427488</v>
      </c>
      <c r="D431" s="84">
        <f t="shared" si="265"/>
        <v>27.427488</v>
      </c>
      <c r="E431" s="90">
        <v>1.5971</v>
      </c>
      <c r="F431" s="91">
        <f t="shared" si="266"/>
        <v>16.673724</v>
      </c>
      <c r="G431" s="80">
        <f t="shared" si="267"/>
        <v>16.701703200000001</v>
      </c>
      <c r="H431" s="81">
        <f t="shared" si="305"/>
        <v>16.809593142857143</v>
      </c>
      <c r="I431" s="14">
        <v>78.900000000000006</v>
      </c>
      <c r="J431" s="92">
        <f t="shared" si="268"/>
        <v>0.823716</v>
      </c>
      <c r="K431" s="14">
        <v>13.4</v>
      </c>
      <c r="L431" s="78">
        <f t="shared" si="269"/>
        <v>0.13989599999999999</v>
      </c>
      <c r="M431" s="81">
        <f t="shared" si="270"/>
        <v>0.8557376256</v>
      </c>
      <c r="N431" s="14">
        <f t="shared" si="298"/>
        <v>117</v>
      </c>
      <c r="O431" s="78">
        <f t="shared" si="271"/>
        <v>1.480460999999996</v>
      </c>
      <c r="P431" s="78">
        <f t="shared" si="272"/>
        <v>0.62472337440000014</v>
      </c>
      <c r="Q431" s="93">
        <f t="shared" si="273"/>
        <v>5.0230099260000021</v>
      </c>
      <c r="R431" s="80">
        <f t="shared" si="274"/>
        <v>8.040374559098618</v>
      </c>
      <c r="S431" s="80">
        <f t="shared" si="275"/>
        <v>2173.9706118013842</v>
      </c>
      <c r="T431" s="69">
        <f t="shared" si="276"/>
        <v>274.87828473600007</v>
      </c>
      <c r="U431" s="78">
        <f t="shared" si="277"/>
        <v>1.8541982825663701</v>
      </c>
      <c r="V431" s="69">
        <f t="shared" si="278"/>
        <v>115.70197283214149</v>
      </c>
      <c r="W431" s="80">
        <f t="shared" ca="1" si="279"/>
        <v>7.5260070030347457</v>
      </c>
      <c r="X431" s="80">
        <f t="shared" ca="1" si="280"/>
        <v>32.777255742050038</v>
      </c>
      <c r="Y431" s="94">
        <f t="shared" ca="1" si="281"/>
        <v>5.8993005871047148E-8</v>
      </c>
      <c r="Z431" s="80">
        <f t="shared" ca="1" si="282"/>
        <v>14</v>
      </c>
      <c r="AA431" s="80">
        <f t="shared" ca="1" si="283"/>
        <v>213.09739080000006</v>
      </c>
      <c r="AB431" s="80">
        <f t="shared" ca="1" si="284"/>
        <v>34.812707888960944</v>
      </c>
      <c r="AC431" s="80">
        <f t="shared" si="285"/>
        <v>15.633291837668589</v>
      </c>
      <c r="AD431" s="69">
        <f t="shared" si="286"/>
        <v>1790.7343764705888</v>
      </c>
      <c r="AE431" s="69">
        <f t="shared" si="306"/>
        <v>1803.4273109243702</v>
      </c>
      <c r="AF431" s="69">
        <f t="shared" si="287"/>
        <v>1670.1703199999999</v>
      </c>
      <c r="AG431" s="95">
        <f t="shared" si="307"/>
        <v>1680.9593142857143</v>
      </c>
      <c r="AH431" s="93">
        <f t="shared" si="288"/>
        <v>17.281502176283812</v>
      </c>
      <c r="AI431" s="81">
        <f t="shared" si="289"/>
        <v>1.3185291822818657</v>
      </c>
      <c r="AJ431" s="80">
        <f t="shared" si="290"/>
        <v>16.033635071999999</v>
      </c>
      <c r="AK431" s="80">
        <f t="shared" si="291"/>
        <v>24.364771391207931</v>
      </c>
      <c r="AL431" s="78">
        <f t="shared" ca="1" si="299"/>
        <v>0.96946312787527211</v>
      </c>
      <c r="AM431" s="80">
        <f t="shared" ca="1" si="300"/>
        <v>23.974553188056561</v>
      </c>
      <c r="AN431" s="80">
        <f t="shared" si="301"/>
        <v>15.756323773584906</v>
      </c>
      <c r="AO431" s="80">
        <f t="shared" si="302"/>
        <v>4.9319281401192665</v>
      </c>
      <c r="AP431" s="80">
        <f t="shared" si="303"/>
        <v>5.4116213984164823</v>
      </c>
      <c r="AQ431" s="80">
        <f t="shared" ca="1" si="304"/>
        <v>2.8608793810424116</v>
      </c>
      <c r="AR431" s="80">
        <f t="shared" si="292"/>
        <v>2.9705377115462621</v>
      </c>
      <c r="AS431" s="78">
        <f t="shared" si="293"/>
        <v>-4.7029119975503693E-2</v>
      </c>
      <c r="AT431" s="96">
        <f t="shared" ca="1" si="294"/>
        <v>4</v>
      </c>
      <c r="AU431" s="97" t="str">
        <f t="shared" ca="1" si="295"/>
        <v>Silt mxture</v>
      </c>
      <c r="AV431" s="98">
        <f t="shared" si="296"/>
        <v>3</v>
      </c>
      <c r="AW431" s="99" t="str">
        <f t="shared" si="297"/>
        <v>Clay</v>
      </c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</row>
    <row r="432" spans="1:69">
      <c r="A432" s="25">
        <v>8.3800000000000008</v>
      </c>
      <c r="C432" s="89">
        <f t="shared" si="264"/>
        <v>-27.493104000000002</v>
      </c>
      <c r="D432" s="84">
        <f t="shared" si="265"/>
        <v>27.493104000000002</v>
      </c>
      <c r="E432" s="90">
        <v>1.6369</v>
      </c>
      <c r="F432" s="91">
        <f t="shared" si="266"/>
        <v>17.089236</v>
      </c>
      <c r="G432" s="80">
        <f t="shared" si="267"/>
        <v>17.1172152</v>
      </c>
      <c r="H432" s="81">
        <f t="shared" ref="H432:H495" si="308">AVERAGE(G429:G434)</f>
        <v>16.978989600000002</v>
      </c>
      <c r="I432" s="14">
        <v>76.900000000000006</v>
      </c>
      <c r="J432" s="92">
        <f t="shared" si="268"/>
        <v>0.80283599999999999</v>
      </c>
      <c r="K432" s="14">
        <v>13.4</v>
      </c>
      <c r="L432" s="78">
        <f t="shared" si="269"/>
        <v>0.13989599999999999</v>
      </c>
      <c r="M432" s="81">
        <f t="shared" si="270"/>
        <v>0.85778484480000006</v>
      </c>
      <c r="N432" s="14">
        <f t="shared" si="298"/>
        <v>117</v>
      </c>
      <c r="O432" s="78">
        <f t="shared" si="271"/>
        <v>1.4842995359999962</v>
      </c>
      <c r="P432" s="78">
        <f t="shared" si="272"/>
        <v>0.62651469120000025</v>
      </c>
      <c r="Q432" s="93">
        <f t="shared" si="273"/>
        <v>5.1588621691200016</v>
      </c>
      <c r="R432" s="80">
        <f t="shared" si="274"/>
        <v>8.2342237805133198</v>
      </c>
      <c r="S432" s="80">
        <f t="shared" si="275"/>
        <v>2290.8371681213634</v>
      </c>
      <c r="T432" s="69">
        <f t="shared" si="276"/>
        <v>275.66646412800009</v>
      </c>
      <c r="U432" s="78">
        <f t="shared" si="277"/>
        <v>1.8521481148550472</v>
      </c>
      <c r="V432" s="69">
        <f t="shared" si="278"/>
        <v>115.57404236695494</v>
      </c>
      <c r="W432" s="80">
        <f t="shared" ca="1" si="279"/>
        <v>7.6053065345271396</v>
      </c>
      <c r="X432" s="80">
        <f t="shared" ca="1" si="280"/>
        <v>32.87090149344526</v>
      </c>
      <c r="Y432" s="94">
        <f t="shared" ca="1" si="281"/>
        <v>6.8682783340967661E-8</v>
      </c>
      <c r="Z432" s="80">
        <f t="shared" ca="1" si="282"/>
        <v>14</v>
      </c>
      <c r="AA432" s="80">
        <f t="shared" ca="1" si="283"/>
        <v>218.86081929600005</v>
      </c>
      <c r="AB432" s="80">
        <f t="shared" ca="1" si="284"/>
        <v>41.626994492862956</v>
      </c>
      <c r="AC432" s="80">
        <f t="shared" si="285"/>
        <v>15.474107974459439</v>
      </c>
      <c r="AD432" s="69">
        <f t="shared" si="286"/>
        <v>1839.1665487058829</v>
      </c>
      <c r="AE432" s="69">
        <f t="shared" si="306"/>
        <v>1844.0128142521012</v>
      </c>
      <c r="AF432" s="69">
        <f t="shared" si="287"/>
        <v>1711.7215199999998</v>
      </c>
      <c r="AG432" s="95">
        <f t="shared" si="307"/>
        <v>1715.8408457142857</v>
      </c>
      <c r="AH432" s="93">
        <f t="shared" si="288"/>
        <v>17.911048155671242</v>
      </c>
      <c r="AI432" s="81">
        <f t="shared" si="289"/>
        <v>1.281432041860473</v>
      </c>
      <c r="AJ432" s="80">
        <f t="shared" si="290"/>
        <v>16.432526591999999</v>
      </c>
      <c r="AK432" s="80">
        <f t="shared" si="291"/>
        <v>24.952193274282788</v>
      </c>
      <c r="AL432" s="78">
        <f t="shared" ca="1" si="299"/>
        <v>0.96126997770707401</v>
      </c>
      <c r="AM432" s="80">
        <f t="shared" ca="1" si="300"/>
        <v>24.449150400061956</v>
      </c>
      <c r="AN432" s="80">
        <f t="shared" si="301"/>
        <v>16.148316226415094</v>
      </c>
      <c r="AO432" s="80">
        <f t="shared" si="302"/>
        <v>4.6902255455665474</v>
      </c>
      <c r="AP432" s="80">
        <f t="shared" si="303"/>
        <v>5.1355487182010284</v>
      </c>
      <c r="AQ432" s="80">
        <f t="shared" ca="1" si="304"/>
        <v>2.8391532754159816</v>
      </c>
      <c r="AR432" s="80">
        <f t="shared" si="292"/>
        <v>2.9483354750925805</v>
      </c>
      <c r="AS432" s="78">
        <f t="shared" si="293"/>
        <v>-4.5921622058844612E-2</v>
      </c>
      <c r="AT432" s="96">
        <f t="shared" ca="1" si="294"/>
        <v>4</v>
      </c>
      <c r="AU432" s="97" t="str">
        <f t="shared" ca="1" si="295"/>
        <v>Silt mxture</v>
      </c>
      <c r="AV432" s="98">
        <f t="shared" si="296"/>
        <v>4</v>
      </c>
      <c r="AW432" s="99" t="str">
        <f t="shared" si="297"/>
        <v>Silt mxture</v>
      </c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</row>
    <row r="433" spans="1:69">
      <c r="A433" s="25">
        <v>8.4</v>
      </c>
      <c r="C433" s="89">
        <f t="shared" si="264"/>
        <v>-27.558720000000001</v>
      </c>
      <c r="D433" s="84">
        <f t="shared" si="265"/>
        <v>27.558720000000001</v>
      </c>
      <c r="E433" s="90">
        <v>1.6954</v>
      </c>
      <c r="F433" s="91">
        <f t="shared" si="266"/>
        <v>17.699975999999999</v>
      </c>
      <c r="G433" s="80">
        <f t="shared" si="267"/>
        <v>17.727746400000001</v>
      </c>
      <c r="H433" s="81">
        <f t="shared" si="308"/>
        <v>17.3556648</v>
      </c>
      <c r="I433" s="14">
        <v>74.8</v>
      </c>
      <c r="J433" s="92">
        <f t="shared" si="268"/>
        <v>0.78091199999999994</v>
      </c>
      <c r="K433" s="14">
        <v>13.3</v>
      </c>
      <c r="L433" s="78">
        <f t="shared" si="269"/>
        <v>0.138852</v>
      </c>
      <c r="M433" s="81">
        <f t="shared" si="270"/>
        <v>0.85983206400000001</v>
      </c>
      <c r="N433" s="14">
        <f t="shared" si="298"/>
        <v>117</v>
      </c>
      <c r="O433" s="78">
        <f t="shared" si="271"/>
        <v>1.4881380719999961</v>
      </c>
      <c r="P433" s="78">
        <f t="shared" si="272"/>
        <v>0.62830600800000025</v>
      </c>
      <c r="Q433" s="93">
        <f t="shared" si="273"/>
        <v>5.3590707482400024</v>
      </c>
      <c r="R433" s="80">
        <f t="shared" si="274"/>
        <v>8.5293959949528286</v>
      </c>
      <c r="S433" s="80">
        <f t="shared" si="275"/>
        <v>2446.5524364272737</v>
      </c>
      <c r="T433" s="69">
        <f t="shared" si="276"/>
        <v>276.4546435200001</v>
      </c>
      <c r="U433" s="78">
        <f t="shared" si="277"/>
        <v>1.8502712723037766</v>
      </c>
      <c r="V433" s="69">
        <f t="shared" si="278"/>
        <v>115.45692739175566</v>
      </c>
      <c r="W433" s="80">
        <f t="shared" ca="1" si="279"/>
        <v>7.730648471315023</v>
      </c>
      <c r="X433" s="80">
        <f t="shared" ca="1" si="280"/>
        <v>33.012449360713973</v>
      </c>
      <c r="Y433" s="94">
        <f t="shared" ca="1" si="281"/>
        <v>8.4040571465785056E-8</v>
      </c>
      <c r="Z433" s="80">
        <f t="shared" ca="1" si="282"/>
        <v>14</v>
      </c>
      <c r="AA433" s="80">
        <f t="shared" ca="1" si="283"/>
        <v>227.3545165920001</v>
      </c>
      <c r="AB433" s="80">
        <f t="shared" ca="1" si="284"/>
        <v>52.91170199922184</v>
      </c>
      <c r="AC433" s="80">
        <f t="shared" si="285"/>
        <v>15.274185821654514</v>
      </c>
      <c r="AD433" s="69">
        <f t="shared" si="286"/>
        <v>1910.5421562352949</v>
      </c>
      <c r="AE433" s="69">
        <f t="shared" si="306"/>
        <v>1883.9385797647062</v>
      </c>
      <c r="AF433" s="69">
        <f t="shared" si="287"/>
        <v>1772.7746400000001</v>
      </c>
      <c r="AG433" s="95">
        <f t="shared" si="307"/>
        <v>1750.1615999999999</v>
      </c>
      <c r="AH433" s="93">
        <f t="shared" si="288"/>
        <v>18.739578120526733</v>
      </c>
      <c r="AI433" s="81">
        <f t="shared" si="289"/>
        <v>1.2428848205443224</v>
      </c>
      <c r="AJ433" s="80">
        <f t="shared" si="290"/>
        <v>17.018636544</v>
      </c>
      <c r="AK433" s="80">
        <f t="shared" si="291"/>
        <v>25.846654530160087</v>
      </c>
      <c r="AL433" s="78">
        <f t="shared" ca="1" si="299"/>
        <v>0.95037050566400594</v>
      </c>
      <c r="AM433" s="80">
        <f t="shared" ca="1" si="300"/>
        <v>25.184408785245157</v>
      </c>
      <c r="AN433" s="80">
        <f t="shared" si="301"/>
        <v>16.724289056603773</v>
      </c>
      <c r="AO433" s="80">
        <f t="shared" si="302"/>
        <v>4.4050269130654973</v>
      </c>
      <c r="AP433" s="80">
        <f t="shared" si="303"/>
        <v>4.8086874032150586</v>
      </c>
      <c r="AQ433" s="80">
        <f t="shared" ca="1" si="304"/>
        <v>2.8103239627688961</v>
      </c>
      <c r="AR433" s="80">
        <f t="shared" si="292"/>
        <v>2.9192038248385415</v>
      </c>
      <c r="AS433" s="78">
        <f t="shared" si="293"/>
        <v>-4.4396394878372818E-2</v>
      </c>
      <c r="AT433" s="96">
        <f t="shared" ca="1" si="294"/>
        <v>4</v>
      </c>
      <c r="AU433" s="97" t="str">
        <f t="shared" ca="1" si="295"/>
        <v>Silt mxture</v>
      </c>
      <c r="AV433" s="98">
        <f t="shared" si="296"/>
        <v>4</v>
      </c>
      <c r="AW433" s="99" t="str">
        <f t="shared" si="297"/>
        <v>Silt mxture</v>
      </c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</row>
    <row r="434" spans="1:69">
      <c r="A434" s="25">
        <v>8.42</v>
      </c>
      <c r="C434" s="89">
        <f t="shared" si="264"/>
        <v>-27.624336</v>
      </c>
      <c r="D434" s="84">
        <f t="shared" si="265"/>
        <v>27.624336</v>
      </c>
      <c r="E434" s="90">
        <v>1.7377</v>
      </c>
      <c r="F434" s="91">
        <f t="shared" si="266"/>
        <v>18.141587999999999</v>
      </c>
      <c r="G434" s="80">
        <f t="shared" si="267"/>
        <v>18.169567199999999</v>
      </c>
      <c r="H434" s="81">
        <f t="shared" si="308"/>
        <v>17.7214128</v>
      </c>
      <c r="I434" s="14">
        <v>74.099999999999994</v>
      </c>
      <c r="J434" s="92">
        <f t="shared" si="268"/>
        <v>0.77360399999999996</v>
      </c>
      <c r="K434" s="14">
        <v>13.4</v>
      </c>
      <c r="L434" s="78">
        <f t="shared" si="269"/>
        <v>0.13989599999999999</v>
      </c>
      <c r="M434" s="81">
        <f t="shared" si="270"/>
        <v>0.86187928319999996</v>
      </c>
      <c r="N434" s="14">
        <f t="shared" si="298"/>
        <v>117</v>
      </c>
      <c r="O434" s="78">
        <f t="shared" si="271"/>
        <v>1.4919766079999961</v>
      </c>
      <c r="P434" s="78">
        <f t="shared" si="272"/>
        <v>0.63009732480000025</v>
      </c>
      <c r="Q434" s="93">
        <f t="shared" si="273"/>
        <v>5.5036048953600023</v>
      </c>
      <c r="R434" s="80">
        <f t="shared" si="274"/>
        <v>8.7345314425940579</v>
      </c>
      <c r="S434" s="80">
        <f t="shared" si="275"/>
        <v>2536.2711172793383</v>
      </c>
      <c r="T434" s="69">
        <f t="shared" si="276"/>
        <v>277.24282291200007</v>
      </c>
      <c r="U434" s="78">
        <f t="shared" si="277"/>
        <v>1.8501309517253322</v>
      </c>
      <c r="V434" s="69">
        <f t="shared" si="278"/>
        <v>115.44817138766072</v>
      </c>
      <c r="W434" s="80">
        <f t="shared" ca="1" si="279"/>
        <v>7.8356576639212392</v>
      </c>
      <c r="X434" s="80">
        <f t="shared" ca="1" si="280"/>
        <v>33.110631175999984</v>
      </c>
      <c r="Y434" s="94">
        <f t="shared" ca="1" si="281"/>
        <v>9.4760856696028537E-8</v>
      </c>
      <c r="Z434" s="80">
        <f t="shared" ca="1" si="282"/>
        <v>14</v>
      </c>
      <c r="AA434" s="80">
        <f t="shared" ca="1" si="283"/>
        <v>233.48626828800008</v>
      </c>
      <c r="AB434" s="80">
        <f t="shared" ca="1" si="284"/>
        <v>61.270224396174406</v>
      </c>
      <c r="AC434" s="80">
        <f t="shared" si="285"/>
        <v>15.164697787710935</v>
      </c>
      <c r="AD434" s="69">
        <f t="shared" si="286"/>
        <v>1962.0694814117651</v>
      </c>
      <c r="AE434" s="69">
        <f t="shared" si="306"/>
        <v>1929.5387923361352</v>
      </c>
      <c r="AF434" s="69">
        <f t="shared" si="287"/>
        <v>1816.9567199999997</v>
      </c>
      <c r="AG434" s="95">
        <f t="shared" si="307"/>
        <v>1789.3056342857142</v>
      </c>
      <c r="AH434" s="93">
        <f t="shared" si="288"/>
        <v>19.216554242780902</v>
      </c>
      <c r="AI434" s="81">
        <f t="shared" si="289"/>
        <v>1.2277531891530413</v>
      </c>
      <c r="AJ434" s="80">
        <f t="shared" si="290"/>
        <v>17.442784511999999</v>
      </c>
      <c r="AK434" s="80">
        <f t="shared" si="291"/>
        <v>26.468277098769867</v>
      </c>
      <c r="AL434" s="78">
        <f t="shared" ca="1" si="299"/>
        <v>0.94392035274708097</v>
      </c>
      <c r="AM434" s="80">
        <f t="shared" ca="1" si="300"/>
        <v>25.707354097387849</v>
      </c>
      <c r="AN434" s="80">
        <f t="shared" si="301"/>
        <v>17.14110113207547</v>
      </c>
      <c r="AO434" s="80">
        <f t="shared" si="302"/>
        <v>4.2576908491249039</v>
      </c>
      <c r="AP434" s="80">
        <f t="shared" si="303"/>
        <v>4.6385837074756253</v>
      </c>
      <c r="AQ434" s="80">
        <f t="shared" ca="1" si="304"/>
        <v>2.7931726530775665</v>
      </c>
      <c r="AR434" s="80">
        <f t="shared" si="292"/>
        <v>2.9015457603337045</v>
      </c>
      <c r="AS434" s="78">
        <f t="shared" si="293"/>
        <v>-4.3290622780146955E-2</v>
      </c>
      <c r="AT434" s="96">
        <f t="shared" ca="1" si="294"/>
        <v>4</v>
      </c>
      <c r="AU434" s="97" t="str">
        <f t="shared" ca="1" si="295"/>
        <v>Silt mxture</v>
      </c>
      <c r="AV434" s="98">
        <f t="shared" si="296"/>
        <v>4</v>
      </c>
      <c r="AW434" s="99" t="str">
        <f t="shared" si="297"/>
        <v>Silt mxture</v>
      </c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</row>
    <row r="435" spans="1:69">
      <c r="A435" s="25">
        <v>8.44</v>
      </c>
      <c r="C435" s="89">
        <f t="shared" si="264"/>
        <v>-27.689951999999998</v>
      </c>
      <c r="D435" s="84">
        <f t="shared" si="265"/>
        <v>27.689951999999998</v>
      </c>
      <c r="E435" s="90">
        <v>1.7439</v>
      </c>
      <c r="F435" s="91">
        <f t="shared" si="266"/>
        <v>18.206315999999998</v>
      </c>
      <c r="G435" s="80">
        <f t="shared" si="267"/>
        <v>18.234921599999996</v>
      </c>
      <c r="H435" s="81">
        <f t="shared" si="308"/>
        <v>18.091615200000003</v>
      </c>
      <c r="I435" s="14">
        <v>74.900000000000006</v>
      </c>
      <c r="J435" s="92">
        <f t="shared" si="268"/>
        <v>0.78195599999999998</v>
      </c>
      <c r="K435" s="14">
        <v>13.7</v>
      </c>
      <c r="L435" s="78">
        <f t="shared" si="269"/>
        <v>0.14302799999999999</v>
      </c>
      <c r="M435" s="81">
        <f t="shared" si="270"/>
        <v>0.86392650239999991</v>
      </c>
      <c r="N435" s="14">
        <f t="shared" si="298"/>
        <v>117</v>
      </c>
      <c r="O435" s="78">
        <f t="shared" si="271"/>
        <v>1.495815143999996</v>
      </c>
      <c r="P435" s="78">
        <f t="shared" si="272"/>
        <v>0.63188864160000024</v>
      </c>
      <c r="Q435" s="93">
        <f t="shared" si="273"/>
        <v>5.5239051304800011</v>
      </c>
      <c r="R435" s="80">
        <f t="shared" si="274"/>
        <v>8.7418965412844969</v>
      </c>
      <c r="S435" s="80">
        <f t="shared" si="275"/>
        <v>2518.4366407858665</v>
      </c>
      <c r="T435" s="69">
        <f t="shared" si="276"/>
        <v>278.03100230400014</v>
      </c>
      <c r="U435" s="78">
        <f t="shared" si="277"/>
        <v>1.8515304649620872</v>
      </c>
      <c r="V435" s="69">
        <f t="shared" si="278"/>
        <v>115.53550101363423</v>
      </c>
      <c r="W435" s="80">
        <f t="shared" ca="1" si="279"/>
        <v>7.8721756564818515</v>
      </c>
      <c r="X435" s="80">
        <f t="shared" ca="1" si="280"/>
        <v>33.117164645110115</v>
      </c>
      <c r="Y435" s="94">
        <f t="shared" ca="1" si="281"/>
        <v>9.368386115947115E-8</v>
      </c>
      <c r="Z435" s="80">
        <f t="shared" ca="1" si="282"/>
        <v>14</v>
      </c>
      <c r="AA435" s="80">
        <f t="shared" ca="1" si="283"/>
        <v>234.34749038400003</v>
      </c>
      <c r="AB435" s="80">
        <f t="shared" ca="1" si="284"/>
        <v>60.797292236875833</v>
      </c>
      <c r="AC435" s="80">
        <f t="shared" si="285"/>
        <v>15.186150315010703</v>
      </c>
      <c r="AD435" s="69">
        <f t="shared" si="286"/>
        <v>1969.306641882353</v>
      </c>
      <c r="AE435" s="69">
        <f t="shared" si="306"/>
        <v>1967.0958183529415</v>
      </c>
      <c r="AF435" s="69">
        <f t="shared" si="287"/>
        <v>1823.4921599999998</v>
      </c>
      <c r="AG435" s="95">
        <f t="shared" si="307"/>
        <v>1821.6129599999997</v>
      </c>
      <c r="AH435" s="93">
        <f t="shared" si="288"/>
        <v>19.130161520197252</v>
      </c>
      <c r="AI435" s="81">
        <f t="shared" si="289"/>
        <v>1.2374901976715633</v>
      </c>
      <c r="AJ435" s="80">
        <f t="shared" si="290"/>
        <v>17.505524735999995</v>
      </c>
      <c r="AK435" s="80">
        <f t="shared" si="291"/>
        <v>26.490595579649987</v>
      </c>
      <c r="AL435" s="78">
        <f t="shared" ca="1" si="299"/>
        <v>0.94462700635349683</v>
      </c>
      <c r="AM435" s="80">
        <f t="shared" ca="1" si="300"/>
        <v>25.742536154964906</v>
      </c>
      <c r="AN435" s="80">
        <f t="shared" si="301"/>
        <v>17.20275622641509</v>
      </c>
      <c r="AO435" s="80">
        <f t="shared" si="302"/>
        <v>4.2882334081436362</v>
      </c>
      <c r="AP435" s="80">
        <f t="shared" si="303"/>
        <v>4.6714321463659374</v>
      </c>
      <c r="AQ435" s="80">
        <f t="shared" ca="1" si="304"/>
        <v>2.7948056124763694</v>
      </c>
      <c r="AR435" s="80">
        <f t="shared" si="292"/>
        <v>2.9023244943669129</v>
      </c>
      <c r="AS435" s="78">
        <f t="shared" si="293"/>
        <v>-4.3066725472768554E-2</v>
      </c>
      <c r="AT435" s="96">
        <f t="shared" ca="1" si="294"/>
        <v>4</v>
      </c>
      <c r="AU435" s="97" t="str">
        <f t="shared" ca="1" si="295"/>
        <v>Silt mxture</v>
      </c>
      <c r="AV435" s="98">
        <f t="shared" si="296"/>
        <v>4</v>
      </c>
      <c r="AW435" s="99" t="str">
        <f t="shared" si="297"/>
        <v>Silt mxture</v>
      </c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</row>
    <row r="436" spans="1:69">
      <c r="A436" s="25">
        <v>8.4600000000000009</v>
      </c>
      <c r="C436" s="89">
        <f t="shared" si="264"/>
        <v>-27.755568000000004</v>
      </c>
      <c r="D436" s="84">
        <f t="shared" si="265"/>
        <v>27.755568000000004</v>
      </c>
      <c r="E436" s="90">
        <v>1.7576000000000001</v>
      </c>
      <c r="F436" s="91">
        <f t="shared" si="266"/>
        <v>18.349343999999999</v>
      </c>
      <c r="G436" s="80">
        <f t="shared" si="267"/>
        <v>18.377323199999999</v>
      </c>
      <c r="H436" s="81">
        <f t="shared" si="308"/>
        <v>18.399282000000003</v>
      </c>
      <c r="I436" s="14">
        <v>76.3</v>
      </c>
      <c r="J436" s="92">
        <f t="shared" si="268"/>
        <v>0.79657199999999995</v>
      </c>
      <c r="K436" s="14">
        <v>13.4</v>
      </c>
      <c r="L436" s="78">
        <f t="shared" si="269"/>
        <v>0.13989599999999999</v>
      </c>
      <c r="M436" s="81">
        <f t="shared" si="270"/>
        <v>0.86597372160000008</v>
      </c>
      <c r="N436" s="14">
        <f t="shared" si="298"/>
        <v>117</v>
      </c>
      <c r="O436" s="78">
        <f t="shared" si="271"/>
        <v>1.4996536799999964</v>
      </c>
      <c r="P436" s="78">
        <f t="shared" si="272"/>
        <v>0.63367995840000035</v>
      </c>
      <c r="Q436" s="93">
        <f t="shared" si="273"/>
        <v>5.5696309416000007</v>
      </c>
      <c r="R436" s="80">
        <f t="shared" si="274"/>
        <v>8.7893436864611392</v>
      </c>
      <c r="S436" s="80">
        <f t="shared" si="275"/>
        <v>2492.6914062050005</v>
      </c>
      <c r="T436" s="69">
        <f t="shared" si="276"/>
        <v>278.81918169600016</v>
      </c>
      <c r="U436" s="78">
        <f t="shared" si="277"/>
        <v>1.8540060511883905</v>
      </c>
      <c r="V436" s="69">
        <f t="shared" si="278"/>
        <v>115.68997759415556</v>
      </c>
      <c r="W436" s="80">
        <f t="shared" ca="1" si="279"/>
        <v>7.9395864491160246</v>
      </c>
      <c r="X436" s="80">
        <f t="shared" ca="1" si="280"/>
        <v>33.145059328145919</v>
      </c>
      <c r="Y436" s="94">
        <f t="shared" ca="1" si="281"/>
        <v>9.2930906290398592E-8</v>
      </c>
      <c r="Z436" s="80">
        <f t="shared" ca="1" si="282"/>
        <v>14</v>
      </c>
      <c r="AA436" s="80">
        <f t="shared" ca="1" si="283"/>
        <v>236.28737328000003</v>
      </c>
      <c r="AB436" s="80">
        <f t="shared" ca="1" si="284"/>
        <v>60.807876213844011</v>
      </c>
      <c r="AC436" s="80">
        <f t="shared" si="285"/>
        <v>15.217387905068275</v>
      </c>
      <c r="AD436" s="69">
        <f t="shared" si="286"/>
        <v>1985.6081788235297</v>
      </c>
      <c r="AE436" s="69">
        <f t="shared" si="306"/>
        <v>2001.3681922689079</v>
      </c>
      <c r="AF436" s="69">
        <f t="shared" si="287"/>
        <v>1837.7323199999998</v>
      </c>
      <c r="AG436" s="95">
        <f t="shared" si="307"/>
        <v>1851.1283314285713</v>
      </c>
      <c r="AH436" s="93">
        <f t="shared" si="288"/>
        <v>19.010527260696435</v>
      </c>
      <c r="AI436" s="81">
        <f t="shared" si="289"/>
        <v>1.257057272272412</v>
      </c>
      <c r="AJ436" s="80">
        <f t="shared" si="290"/>
        <v>17.642230271999999</v>
      </c>
      <c r="AK436" s="80">
        <f t="shared" si="291"/>
        <v>26.634374807457998</v>
      </c>
      <c r="AL436" s="78">
        <f t="shared" ca="1" si="299"/>
        <v>0.94515073141612027</v>
      </c>
      <c r="AM436" s="80">
        <f t="shared" ca="1" si="300"/>
        <v>25.893288585530865</v>
      </c>
      <c r="AN436" s="80">
        <f t="shared" si="301"/>
        <v>17.337097358490563</v>
      </c>
      <c r="AO436" s="80">
        <f t="shared" si="302"/>
        <v>4.3345376871861294</v>
      </c>
      <c r="AP436" s="80">
        <f t="shared" si="303"/>
        <v>4.7196800426508165</v>
      </c>
      <c r="AQ436" s="80">
        <f t="shared" ca="1" si="304"/>
        <v>2.7959584444636443</v>
      </c>
      <c r="AR436" s="80">
        <f t="shared" si="292"/>
        <v>2.9027061266623577</v>
      </c>
      <c r="AS436" s="78">
        <f t="shared" si="293"/>
        <v>-4.3020022446795723E-2</v>
      </c>
      <c r="AT436" s="96">
        <f t="shared" ca="1" si="294"/>
        <v>4</v>
      </c>
      <c r="AU436" s="97" t="str">
        <f t="shared" ca="1" si="295"/>
        <v>Silt mxture</v>
      </c>
      <c r="AV436" s="98">
        <f t="shared" si="296"/>
        <v>4</v>
      </c>
      <c r="AW436" s="99" t="str">
        <f t="shared" si="297"/>
        <v>Silt mxture</v>
      </c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</row>
    <row r="437" spans="1:69">
      <c r="A437" s="25">
        <v>8.48</v>
      </c>
      <c r="C437" s="89">
        <f t="shared" si="264"/>
        <v>-27.821184000000002</v>
      </c>
      <c r="D437" s="84">
        <f t="shared" si="265"/>
        <v>27.821184000000002</v>
      </c>
      <c r="E437" s="90">
        <v>1.8098000000000001</v>
      </c>
      <c r="F437" s="91">
        <f t="shared" si="266"/>
        <v>18.894311999999999</v>
      </c>
      <c r="G437" s="80">
        <f t="shared" si="267"/>
        <v>18.922917599999998</v>
      </c>
      <c r="H437" s="81">
        <f t="shared" si="308"/>
        <v>18.641872799999998</v>
      </c>
      <c r="I437" s="14">
        <v>77</v>
      </c>
      <c r="J437" s="92">
        <f t="shared" si="268"/>
        <v>0.80387999999999993</v>
      </c>
      <c r="K437" s="14">
        <v>13.7</v>
      </c>
      <c r="L437" s="78">
        <f t="shared" si="269"/>
        <v>0.14302799999999999</v>
      </c>
      <c r="M437" s="81">
        <f t="shared" si="270"/>
        <v>0.86802094080000003</v>
      </c>
      <c r="N437" s="14">
        <f t="shared" si="298"/>
        <v>117</v>
      </c>
      <c r="O437" s="78">
        <f t="shared" si="271"/>
        <v>1.5034922159999964</v>
      </c>
      <c r="P437" s="78">
        <f t="shared" si="272"/>
        <v>0.63547127520000035</v>
      </c>
      <c r="Q437" s="93">
        <f t="shared" si="273"/>
        <v>5.7484103767200008</v>
      </c>
      <c r="R437" s="80">
        <f t="shared" si="274"/>
        <v>9.0459012091629436</v>
      </c>
      <c r="S437" s="80">
        <f t="shared" si="275"/>
        <v>2549.3160208283944</v>
      </c>
      <c r="T437" s="69">
        <f t="shared" si="276"/>
        <v>279.60736108800018</v>
      </c>
      <c r="U437" s="78">
        <f t="shared" si="277"/>
        <v>1.85622044778215</v>
      </c>
      <c r="V437" s="69">
        <f t="shared" si="278"/>
        <v>115.82815594160616</v>
      </c>
      <c r="W437" s="80">
        <f t="shared" ca="1" si="279"/>
        <v>8.0964949909189805</v>
      </c>
      <c r="X437" s="80">
        <f t="shared" ca="1" si="280"/>
        <v>33.26954786649484</v>
      </c>
      <c r="Y437" s="94">
        <f t="shared" ca="1" si="281"/>
        <v>1.0317085339792365E-7</v>
      </c>
      <c r="Z437" s="80">
        <f t="shared" ca="1" si="282"/>
        <v>14</v>
      </c>
      <c r="AA437" s="80">
        <f t="shared" ca="1" si="283"/>
        <v>243.87195537600002</v>
      </c>
      <c r="AB437" s="80">
        <f t="shared" ca="1" si="284"/>
        <v>69.67516917035708</v>
      </c>
      <c r="AC437" s="80">
        <f t="shared" si="285"/>
        <v>15.149101793267029</v>
      </c>
      <c r="AD437" s="69">
        <f t="shared" si="286"/>
        <v>2049.3441628235296</v>
      </c>
      <c r="AE437" s="69">
        <f t="shared" si="306"/>
        <v>2025.6111476974791</v>
      </c>
      <c r="AF437" s="69">
        <f t="shared" si="287"/>
        <v>1892.2917599999996</v>
      </c>
      <c r="AG437" s="95">
        <f t="shared" si="307"/>
        <v>1872.1186971428572</v>
      </c>
      <c r="AH437" s="93">
        <f t="shared" si="288"/>
        <v>19.33413590966272</v>
      </c>
      <c r="AI437" s="81">
        <f t="shared" si="289"/>
        <v>1.2650139060132919</v>
      </c>
      <c r="AJ437" s="80">
        <f t="shared" si="290"/>
        <v>18.166000895999996</v>
      </c>
      <c r="AK437" s="80">
        <f t="shared" si="291"/>
        <v>27.41182184594831</v>
      </c>
      <c r="AL437" s="78">
        <f t="shared" ca="1" si="299"/>
        <v>0.93954568802135274</v>
      </c>
      <c r="AM437" s="80">
        <f t="shared" ca="1" si="300"/>
        <v>26.57690178673742</v>
      </c>
      <c r="AN437" s="80">
        <f t="shared" si="301"/>
        <v>17.85180905660377</v>
      </c>
      <c r="AO437" s="80">
        <f t="shared" si="302"/>
        <v>4.2481821090844889</v>
      </c>
      <c r="AP437" s="80">
        <f t="shared" si="303"/>
        <v>4.6148479773527757</v>
      </c>
      <c r="AQ437" s="80">
        <f t="shared" ca="1" si="304"/>
        <v>2.7810252700010749</v>
      </c>
      <c r="AR437" s="80">
        <f t="shared" si="292"/>
        <v>2.8873497379125777</v>
      </c>
      <c r="AS437" s="78">
        <f t="shared" si="293"/>
        <v>-4.1619796567222977E-2</v>
      </c>
      <c r="AT437" s="96">
        <f t="shared" ca="1" si="294"/>
        <v>4</v>
      </c>
      <c r="AU437" s="97" t="str">
        <f t="shared" ca="1" si="295"/>
        <v>Silt mxture</v>
      </c>
      <c r="AV437" s="98">
        <f t="shared" si="296"/>
        <v>4</v>
      </c>
      <c r="AW437" s="99" t="str">
        <f t="shared" si="297"/>
        <v>Silt mxture</v>
      </c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</row>
    <row r="438" spans="1:69">
      <c r="A438" s="25">
        <v>8.5</v>
      </c>
      <c r="C438" s="89">
        <f t="shared" si="264"/>
        <v>-27.886800000000001</v>
      </c>
      <c r="D438" s="84">
        <f t="shared" si="265"/>
        <v>27.886800000000001</v>
      </c>
      <c r="E438" s="90">
        <v>1.8136000000000001</v>
      </c>
      <c r="F438" s="91">
        <f t="shared" si="266"/>
        <v>18.933983999999999</v>
      </c>
      <c r="G438" s="80">
        <f t="shared" si="267"/>
        <v>18.963215999999999</v>
      </c>
      <c r="H438" s="81">
        <f t="shared" si="308"/>
        <v>18.813123599999997</v>
      </c>
      <c r="I438" s="14">
        <v>79.8</v>
      </c>
      <c r="J438" s="92">
        <f t="shared" si="268"/>
        <v>0.83311199999999996</v>
      </c>
      <c r="K438" s="14">
        <v>14</v>
      </c>
      <c r="L438" s="78">
        <f t="shared" si="269"/>
        <v>0.14615999999999998</v>
      </c>
      <c r="M438" s="81">
        <f t="shared" si="270"/>
        <v>0.87006815999999998</v>
      </c>
      <c r="N438" s="14">
        <f t="shared" si="298"/>
        <v>117</v>
      </c>
      <c r="O438" s="78">
        <f t="shared" si="271"/>
        <v>1.5073307519999963</v>
      </c>
      <c r="P438" s="78">
        <f t="shared" si="272"/>
        <v>0.63726259200000035</v>
      </c>
      <c r="Q438" s="93">
        <f t="shared" si="273"/>
        <v>5.7604421318400005</v>
      </c>
      <c r="R438" s="80">
        <f t="shared" si="274"/>
        <v>9.0393539557394842</v>
      </c>
      <c r="S438" s="80">
        <f t="shared" si="275"/>
        <v>2465.0149782841154</v>
      </c>
      <c r="T438" s="69">
        <f t="shared" si="276"/>
        <v>280.39554048000014</v>
      </c>
      <c r="U438" s="78">
        <f t="shared" si="277"/>
        <v>1.8604918830798307</v>
      </c>
      <c r="V438" s="69">
        <f t="shared" si="278"/>
        <v>116.09469350418144</v>
      </c>
      <c r="W438" s="80">
        <f t="shared" ca="1" si="279"/>
        <v>8.1638463651187809</v>
      </c>
      <c r="X438" s="80">
        <f t="shared" ca="1" si="280"/>
        <v>33.275898331682995</v>
      </c>
      <c r="Y438" s="94">
        <f t="shared" ca="1" si="281"/>
        <v>9.6538721229700918E-8</v>
      </c>
      <c r="Z438" s="80">
        <f t="shared" ca="1" si="282"/>
        <v>14</v>
      </c>
      <c r="AA438" s="80">
        <f t="shared" ca="1" si="283"/>
        <v>244.38239347200002</v>
      </c>
      <c r="AB438" s="80">
        <f t="shared" ca="1" si="284"/>
        <v>65.332699634327511</v>
      </c>
      <c r="AC438" s="80">
        <f t="shared" si="285"/>
        <v>15.251330582186061</v>
      </c>
      <c r="AD438" s="69">
        <f t="shared" si="286"/>
        <v>2053.6335585882357</v>
      </c>
      <c r="AE438" s="69">
        <f t="shared" si="306"/>
        <v>2056.1672325378154</v>
      </c>
      <c r="AF438" s="69">
        <f t="shared" si="287"/>
        <v>1896.3216</v>
      </c>
      <c r="AG438" s="95">
        <f t="shared" si="307"/>
        <v>1898.4752228571429</v>
      </c>
      <c r="AH438" s="93">
        <f t="shared" si="288"/>
        <v>18.910347110384908</v>
      </c>
      <c r="AI438" s="81">
        <f t="shared" si="289"/>
        <v>1.307329208490555</v>
      </c>
      <c r="AJ438" s="80">
        <f t="shared" si="290"/>
        <v>18.204687359999998</v>
      </c>
      <c r="AK438" s="80">
        <f t="shared" si="291"/>
        <v>27.391981684059044</v>
      </c>
      <c r="AL438" s="78">
        <f t="shared" ca="1" si="299"/>
        <v>0.94324661117329711</v>
      </c>
      <c r="AM438" s="80">
        <f t="shared" ca="1" si="300"/>
        <v>26.612254405034914</v>
      </c>
      <c r="AN438" s="80">
        <f t="shared" si="301"/>
        <v>17.889826415094337</v>
      </c>
      <c r="AO438" s="80">
        <f t="shared" si="302"/>
        <v>4.3933054393305433</v>
      </c>
      <c r="AP438" s="80">
        <f t="shared" si="303"/>
        <v>4.7726711545348488</v>
      </c>
      <c r="AQ438" s="80">
        <f t="shared" ca="1" si="304"/>
        <v>2.790517204584992</v>
      </c>
      <c r="AR438" s="80">
        <f t="shared" si="292"/>
        <v>2.8960019652226761</v>
      </c>
      <c r="AS438" s="78">
        <f t="shared" si="293"/>
        <v>-4.1470721748869274E-2</v>
      </c>
      <c r="AT438" s="96">
        <f t="shared" ca="1" si="294"/>
        <v>4</v>
      </c>
      <c r="AU438" s="97" t="str">
        <f t="shared" ca="1" si="295"/>
        <v>Silt mxture</v>
      </c>
      <c r="AV438" s="98">
        <f t="shared" si="296"/>
        <v>4</v>
      </c>
      <c r="AW438" s="99" t="str">
        <f t="shared" si="297"/>
        <v>Silt mxture</v>
      </c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</row>
    <row r="439" spans="1:69">
      <c r="A439" s="25">
        <v>8.52</v>
      </c>
      <c r="C439" s="89">
        <f t="shared" si="264"/>
        <v>-27.952415999999999</v>
      </c>
      <c r="D439" s="84">
        <f t="shared" si="265"/>
        <v>27.952415999999999</v>
      </c>
      <c r="E439" s="90">
        <v>1.8347</v>
      </c>
      <c r="F439" s="91">
        <f t="shared" si="266"/>
        <v>19.154267999999998</v>
      </c>
      <c r="G439" s="80">
        <f t="shared" si="267"/>
        <v>19.183291199999999</v>
      </c>
      <c r="H439" s="81">
        <f t="shared" si="308"/>
        <v>19.109724</v>
      </c>
      <c r="I439" s="14">
        <v>80.7</v>
      </c>
      <c r="J439" s="92">
        <f t="shared" si="268"/>
        <v>0.84250800000000003</v>
      </c>
      <c r="K439" s="14">
        <v>13.9</v>
      </c>
      <c r="L439" s="78">
        <f t="shared" si="269"/>
        <v>0.14511599999999999</v>
      </c>
      <c r="M439" s="81">
        <f t="shared" si="270"/>
        <v>0.87211537919999993</v>
      </c>
      <c r="N439" s="14">
        <f t="shared" si="298"/>
        <v>117</v>
      </c>
      <c r="O439" s="78">
        <f t="shared" si="271"/>
        <v>1.5111692879999963</v>
      </c>
      <c r="P439" s="78">
        <f t="shared" si="272"/>
        <v>0.63905390880000035</v>
      </c>
      <c r="Q439" s="93">
        <f t="shared" si="273"/>
        <v>5.8318002309600008</v>
      </c>
      <c r="R439" s="80">
        <f t="shared" si="274"/>
        <v>9.1256780541579214</v>
      </c>
      <c r="S439" s="80">
        <f t="shared" si="275"/>
        <v>2467.7191980582347</v>
      </c>
      <c r="T439" s="69">
        <f t="shared" si="276"/>
        <v>281.18371987200015</v>
      </c>
      <c r="U439" s="78">
        <f t="shared" si="277"/>
        <v>1.8622579582639056</v>
      </c>
      <c r="V439" s="69">
        <f t="shared" si="278"/>
        <v>116.20489659566771</v>
      </c>
      <c r="W439" s="80">
        <f t="shared" ca="1" si="279"/>
        <v>8.2413869552773171</v>
      </c>
      <c r="X439" s="80">
        <f t="shared" ca="1" si="280"/>
        <v>33.31930779904269</v>
      </c>
      <c r="Y439" s="94">
        <f t="shared" ca="1" si="281"/>
        <v>9.8735861005793735E-8</v>
      </c>
      <c r="Z439" s="80">
        <f t="shared" ca="1" si="282"/>
        <v>14</v>
      </c>
      <c r="AA439" s="80">
        <f t="shared" ca="1" si="283"/>
        <v>247.40970676800004</v>
      </c>
      <c r="AB439" s="80">
        <f t="shared" ca="1" si="284"/>
        <v>67.64735192934306</v>
      </c>
      <c r="AC439" s="80">
        <f t="shared" si="285"/>
        <v>15.247997341589681</v>
      </c>
      <c r="AD439" s="69">
        <f t="shared" si="286"/>
        <v>2079.0731661176474</v>
      </c>
      <c r="AE439" s="69">
        <f t="shared" si="306"/>
        <v>2073.6198014117649</v>
      </c>
      <c r="AF439" s="69">
        <f t="shared" si="287"/>
        <v>1918.3291199999999</v>
      </c>
      <c r="AG439" s="95">
        <f t="shared" si="307"/>
        <v>1913.6937599999999</v>
      </c>
      <c r="AH439" s="93">
        <f t="shared" si="288"/>
        <v>18.936925402168704</v>
      </c>
      <c r="AI439" s="81">
        <f t="shared" si="289"/>
        <v>1.3183676500501198</v>
      </c>
      <c r="AJ439" s="80">
        <f t="shared" si="290"/>
        <v>18.415959552</v>
      </c>
      <c r="AK439" s="80">
        <f t="shared" si="291"/>
        <v>27.653569861084609</v>
      </c>
      <c r="AL439" s="78">
        <f t="shared" ca="1" si="299"/>
        <v>0.94210622033189417</v>
      </c>
      <c r="AM439" s="80">
        <f t="shared" ca="1" si="300"/>
        <v>26.855174688263844</v>
      </c>
      <c r="AN439" s="80">
        <f t="shared" si="301"/>
        <v>18.097444528301885</v>
      </c>
      <c r="AO439" s="80">
        <f t="shared" si="302"/>
        <v>4.3918845375187763</v>
      </c>
      <c r="AP439" s="80">
        <f t="shared" si="303"/>
        <v>4.767441081469153</v>
      </c>
      <c r="AQ439" s="80">
        <f t="shared" ca="1" si="304"/>
        <v>2.7873022782939825</v>
      </c>
      <c r="AR439" s="80">
        <f t="shared" si="292"/>
        <v>2.8920763893314603</v>
      </c>
      <c r="AS439" s="78">
        <f t="shared" si="293"/>
        <v>-4.1138205294200772E-2</v>
      </c>
      <c r="AT439" s="96">
        <f t="shared" ca="1" si="294"/>
        <v>4</v>
      </c>
      <c r="AU439" s="97" t="str">
        <f t="shared" ca="1" si="295"/>
        <v>Silt mxture</v>
      </c>
      <c r="AV439" s="98">
        <f t="shared" si="296"/>
        <v>4</v>
      </c>
      <c r="AW439" s="99" t="str">
        <f t="shared" si="297"/>
        <v>Silt mxture</v>
      </c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</row>
    <row r="440" spans="1:69">
      <c r="A440" s="25">
        <v>8.5399999999999991</v>
      </c>
      <c r="C440" s="89">
        <f t="shared" si="264"/>
        <v>-28.018031999999998</v>
      </c>
      <c r="D440" s="84">
        <f t="shared" si="265"/>
        <v>28.018031999999998</v>
      </c>
      <c r="E440" s="90">
        <v>1.8360000000000001</v>
      </c>
      <c r="F440" s="91">
        <f t="shared" si="266"/>
        <v>19.167839999999998</v>
      </c>
      <c r="G440" s="80">
        <f t="shared" si="267"/>
        <v>19.197071999999999</v>
      </c>
      <c r="H440" s="81">
        <f t="shared" si="308"/>
        <v>19.263539999999999</v>
      </c>
      <c r="I440" s="14">
        <v>83.7</v>
      </c>
      <c r="J440" s="92">
        <f t="shared" si="268"/>
        <v>0.87382800000000005</v>
      </c>
      <c r="K440" s="14">
        <v>14</v>
      </c>
      <c r="L440" s="78">
        <f t="shared" si="269"/>
        <v>0.14615999999999998</v>
      </c>
      <c r="M440" s="81">
        <f t="shared" si="270"/>
        <v>0.87416259839999988</v>
      </c>
      <c r="N440" s="14">
        <f t="shared" si="298"/>
        <v>117</v>
      </c>
      <c r="O440" s="78">
        <f t="shared" si="271"/>
        <v>1.5150078239999962</v>
      </c>
      <c r="P440" s="78">
        <f t="shared" si="272"/>
        <v>0.64084522560000035</v>
      </c>
      <c r="Q440" s="93">
        <f t="shared" si="273"/>
        <v>5.8350811780800003</v>
      </c>
      <c r="R440" s="80">
        <f t="shared" si="274"/>
        <v>9.1052893038515244</v>
      </c>
      <c r="S440" s="80">
        <f t="shared" si="275"/>
        <v>2380.6090491896502</v>
      </c>
      <c r="T440" s="69">
        <f t="shared" si="276"/>
        <v>281.97189926400017</v>
      </c>
      <c r="U440" s="78">
        <f t="shared" si="277"/>
        <v>1.8665660462397549</v>
      </c>
      <c r="V440" s="69">
        <f t="shared" si="278"/>
        <v>116.4737212853607</v>
      </c>
      <c r="W440" s="80">
        <f t="shared" ca="1" si="279"/>
        <v>8.304475905577906</v>
      </c>
      <c r="X440" s="80">
        <f t="shared" ca="1" si="280"/>
        <v>33.319354503112784</v>
      </c>
      <c r="Y440" s="94">
        <f t="shared" ca="1" si="281"/>
        <v>9.164304709359773E-8</v>
      </c>
      <c r="Z440" s="80">
        <f t="shared" ca="1" si="282"/>
        <v>14</v>
      </c>
      <c r="AA440" s="80">
        <f t="shared" ca="1" si="283"/>
        <v>247.54889846400002</v>
      </c>
      <c r="AB440" s="80">
        <f t="shared" ca="1" si="284"/>
        <v>62.823144073581958</v>
      </c>
      <c r="AC440" s="80">
        <f t="shared" si="285"/>
        <v>15.357250959239622</v>
      </c>
      <c r="AD440" s="69">
        <f t="shared" si="286"/>
        <v>2080.2428442352939</v>
      </c>
      <c r="AE440" s="69">
        <f t="shared" si="306"/>
        <v>2087.6017282689077</v>
      </c>
      <c r="AF440" s="69">
        <f t="shared" si="287"/>
        <v>1919.7072000000001</v>
      </c>
      <c r="AG440" s="95">
        <f t="shared" si="307"/>
        <v>1925.9622514285711</v>
      </c>
      <c r="AH440" s="93">
        <f t="shared" si="288"/>
        <v>18.485744152429472</v>
      </c>
      <c r="AI440" s="81">
        <f t="shared" si="289"/>
        <v>1.3635554500415701</v>
      </c>
      <c r="AJ440" s="80">
        <f t="shared" si="290"/>
        <v>18.429189119999997</v>
      </c>
      <c r="AK440" s="80">
        <f t="shared" si="291"/>
        <v>27.591785769247043</v>
      </c>
      <c r="AL440" s="78">
        <f t="shared" ca="1" si="299"/>
        <v>0.94624829081242445</v>
      </c>
      <c r="AM440" s="80">
        <f t="shared" ca="1" si="300"/>
        <v>26.855437235733852</v>
      </c>
      <c r="AN440" s="80">
        <f t="shared" si="301"/>
        <v>18.110445283018866</v>
      </c>
      <c r="AO440" s="80">
        <f t="shared" si="302"/>
        <v>4.5518816619534483</v>
      </c>
      <c r="AP440" s="80">
        <f t="shared" si="303"/>
        <v>4.9418890877347534</v>
      </c>
      <c r="AQ440" s="80">
        <f t="shared" ca="1" si="304"/>
        <v>2.7979520798820627</v>
      </c>
      <c r="AR440" s="80">
        <f t="shared" si="292"/>
        <v>2.9018716087731913</v>
      </c>
      <c r="AS440" s="78">
        <f t="shared" si="293"/>
        <v>-4.1171810663832076E-2</v>
      </c>
      <c r="AT440" s="96">
        <f t="shared" ca="1" si="294"/>
        <v>4</v>
      </c>
      <c r="AU440" s="97" t="str">
        <f t="shared" ca="1" si="295"/>
        <v>Silt mxture</v>
      </c>
      <c r="AV440" s="98">
        <f t="shared" si="296"/>
        <v>4</v>
      </c>
      <c r="AW440" s="99" t="str">
        <f t="shared" si="297"/>
        <v>Silt mxture</v>
      </c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</row>
    <row r="441" spans="1:69">
      <c r="A441" s="25">
        <v>8.56</v>
      </c>
      <c r="C441" s="89">
        <f t="shared" si="264"/>
        <v>-28.083648000000004</v>
      </c>
      <c r="D441" s="84">
        <f t="shared" si="265"/>
        <v>28.083648000000004</v>
      </c>
      <c r="E441" s="90">
        <v>1.9142999999999999</v>
      </c>
      <c r="F441" s="91">
        <f t="shared" si="266"/>
        <v>19.985291999999998</v>
      </c>
      <c r="G441" s="80">
        <f t="shared" si="267"/>
        <v>20.014523999999998</v>
      </c>
      <c r="H441" s="81">
        <f t="shared" si="308"/>
        <v>19.315740000000002</v>
      </c>
      <c r="I441" s="14">
        <v>85.2</v>
      </c>
      <c r="J441" s="92">
        <f t="shared" si="268"/>
        <v>0.88948799999999995</v>
      </c>
      <c r="K441" s="14">
        <v>14</v>
      </c>
      <c r="L441" s="78">
        <f t="shared" si="269"/>
        <v>0.14615999999999998</v>
      </c>
      <c r="M441" s="81">
        <f t="shared" si="270"/>
        <v>0.87620981760000005</v>
      </c>
      <c r="N441" s="14">
        <f t="shared" si="298"/>
        <v>117</v>
      </c>
      <c r="O441" s="78">
        <f t="shared" si="271"/>
        <v>1.5188463599999966</v>
      </c>
      <c r="P441" s="78">
        <f t="shared" si="272"/>
        <v>0.64263654240000045</v>
      </c>
      <c r="Q441" s="93">
        <f t="shared" si="273"/>
        <v>6.1035736212000007</v>
      </c>
      <c r="R441" s="80">
        <f t="shared" si="274"/>
        <v>9.4977070528941585</v>
      </c>
      <c r="S441" s="80">
        <f t="shared" si="275"/>
        <v>2446.3085227615416</v>
      </c>
      <c r="T441" s="69">
        <f t="shared" si="276"/>
        <v>282.76007865600025</v>
      </c>
      <c r="U441" s="78">
        <f t="shared" si="277"/>
        <v>1.870278787658616</v>
      </c>
      <c r="V441" s="69">
        <f t="shared" si="278"/>
        <v>116.70539634989764</v>
      </c>
      <c r="W441" s="80">
        <f t="shared" ca="1" si="279"/>
        <v>8.544904168388328</v>
      </c>
      <c r="X441" s="80">
        <f t="shared" ca="1" si="280"/>
        <v>33.503368139400749</v>
      </c>
      <c r="Y441" s="94">
        <f t="shared" ca="1" si="281"/>
        <v>1.056274837650774E-7</v>
      </c>
      <c r="Z441" s="80">
        <f t="shared" ca="1" si="282"/>
        <v>14</v>
      </c>
      <c r="AA441" s="80">
        <f t="shared" ca="1" si="283"/>
        <v>258.93948696000001</v>
      </c>
      <c r="AB441" s="80">
        <f t="shared" ca="1" si="284"/>
        <v>75.741580952321186</v>
      </c>
      <c r="AC441" s="80">
        <f t="shared" si="285"/>
        <v>15.27448892142392</v>
      </c>
      <c r="AD441" s="69">
        <f t="shared" si="286"/>
        <v>2175.9620752941178</v>
      </c>
      <c r="AE441" s="69">
        <f t="shared" si="306"/>
        <v>2090.0066601680674</v>
      </c>
      <c r="AF441" s="69">
        <f t="shared" si="287"/>
        <v>2001.4523999999997</v>
      </c>
      <c r="AG441" s="95">
        <f t="shared" si="307"/>
        <v>1928.3902971428568</v>
      </c>
      <c r="AH441" s="93">
        <f t="shared" si="288"/>
        <v>18.879556395019751</v>
      </c>
      <c r="AI441" s="81">
        <f t="shared" si="289"/>
        <v>1.3841229704711533</v>
      </c>
      <c r="AJ441" s="80">
        <f t="shared" si="290"/>
        <v>19.213943039999997</v>
      </c>
      <c r="AK441" s="80">
        <f t="shared" si="291"/>
        <v>28.780930463315631</v>
      </c>
      <c r="AL441" s="78">
        <f t="shared" ca="1" si="299"/>
        <v>0.93860282159329267</v>
      </c>
      <c r="AM441" s="80">
        <f t="shared" ca="1" si="300"/>
        <v>27.910058060852982</v>
      </c>
      <c r="AN441" s="80">
        <f t="shared" si="301"/>
        <v>18.881626415094338</v>
      </c>
      <c r="AO441" s="80">
        <f t="shared" si="302"/>
        <v>4.4442126128005839</v>
      </c>
      <c r="AP441" s="80">
        <f t="shared" si="303"/>
        <v>4.8091668621880235</v>
      </c>
      <c r="AQ441" s="80">
        <f t="shared" ca="1" si="304"/>
        <v>2.7776634570615815</v>
      </c>
      <c r="AR441" s="80">
        <f t="shared" si="292"/>
        <v>2.8813400753263081</v>
      </c>
      <c r="AS441" s="78">
        <f t="shared" si="293"/>
        <v>-3.9471374437297993E-2</v>
      </c>
      <c r="AT441" s="96">
        <f t="shared" ca="1" si="294"/>
        <v>4</v>
      </c>
      <c r="AU441" s="97" t="str">
        <f t="shared" ca="1" si="295"/>
        <v>Silt mxture</v>
      </c>
      <c r="AV441" s="98">
        <f t="shared" si="296"/>
        <v>4</v>
      </c>
      <c r="AW441" s="99" t="str">
        <f t="shared" si="297"/>
        <v>Silt mxture</v>
      </c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</row>
    <row r="442" spans="1:69">
      <c r="A442" s="25">
        <v>8.58</v>
      </c>
      <c r="C442" s="89">
        <f t="shared" si="264"/>
        <v>-28.149264000000002</v>
      </c>
      <c r="D442" s="84">
        <f t="shared" si="265"/>
        <v>28.149264000000002</v>
      </c>
      <c r="E442" s="90">
        <v>1.8459000000000001</v>
      </c>
      <c r="F442" s="91">
        <f t="shared" si="266"/>
        <v>19.271196</v>
      </c>
      <c r="G442" s="80">
        <f t="shared" si="267"/>
        <v>19.300219200000001</v>
      </c>
      <c r="H442" s="81">
        <f t="shared" si="308"/>
        <v>19.337350799999999</v>
      </c>
      <c r="I442" s="14">
        <v>86.1</v>
      </c>
      <c r="J442" s="92">
        <f t="shared" si="268"/>
        <v>0.89888399999999991</v>
      </c>
      <c r="K442" s="14">
        <v>13.9</v>
      </c>
      <c r="L442" s="78">
        <f t="shared" si="269"/>
        <v>0.14511599999999999</v>
      </c>
      <c r="M442" s="81">
        <f t="shared" si="270"/>
        <v>0.8782570368</v>
      </c>
      <c r="N442" s="14">
        <f t="shared" si="298"/>
        <v>117</v>
      </c>
      <c r="O442" s="78">
        <f t="shared" si="271"/>
        <v>1.5226848959999966</v>
      </c>
      <c r="P442" s="78">
        <f t="shared" si="272"/>
        <v>0.64442785920000045</v>
      </c>
      <c r="Q442" s="93">
        <f t="shared" si="273"/>
        <v>5.8665863203200015</v>
      </c>
      <c r="R442" s="80">
        <f t="shared" si="274"/>
        <v>9.1035578871510054</v>
      </c>
      <c r="S442" s="80">
        <f t="shared" si="275"/>
        <v>2326.7458581974988</v>
      </c>
      <c r="T442" s="69">
        <f t="shared" si="276"/>
        <v>283.54825804800021</v>
      </c>
      <c r="U442" s="78">
        <f t="shared" si="277"/>
        <v>1.8700904757707022</v>
      </c>
      <c r="V442" s="69">
        <f t="shared" si="278"/>
        <v>116.69364568809182</v>
      </c>
      <c r="W442" s="80">
        <f t="shared" ca="1" si="279"/>
        <v>8.3836402815905089</v>
      </c>
      <c r="X442" s="80">
        <f t="shared" ca="1" si="280"/>
        <v>33.32604523109125</v>
      </c>
      <c r="Y442" s="94">
        <f t="shared" ca="1" si="281"/>
        <v>8.7649295750854372E-8</v>
      </c>
      <c r="Z442" s="80">
        <f t="shared" ca="1" si="282"/>
        <v>14</v>
      </c>
      <c r="AA442" s="80">
        <f t="shared" ca="1" si="283"/>
        <v>248.88548025600005</v>
      </c>
      <c r="AB442" s="80">
        <f t="shared" ca="1" si="284"/>
        <v>60.40976418568129</v>
      </c>
      <c r="AC442" s="80">
        <f t="shared" si="285"/>
        <v>15.426824873464724</v>
      </c>
      <c r="AD442" s="69">
        <f t="shared" si="286"/>
        <v>2091.4746240000004</v>
      </c>
      <c r="AE442" s="69">
        <f t="shared" si="306"/>
        <v>2085.4141601344536</v>
      </c>
      <c r="AF442" s="69">
        <f t="shared" si="287"/>
        <v>1930.0219199999999</v>
      </c>
      <c r="AG442" s="95">
        <f t="shared" si="307"/>
        <v>1924.8705257142858</v>
      </c>
      <c r="AH442" s="93">
        <f t="shared" si="288"/>
        <v>18.202984089677077</v>
      </c>
      <c r="AI442" s="81">
        <f t="shared" si="289"/>
        <v>1.3948558976265923</v>
      </c>
      <c r="AJ442" s="80">
        <f t="shared" si="290"/>
        <v>18.528210432000002</v>
      </c>
      <c r="AK442" s="80">
        <f t="shared" si="291"/>
        <v>27.586539051972739</v>
      </c>
      <c r="AL442" s="78">
        <f t="shared" ca="1" si="299"/>
        <v>0.94884253469327151</v>
      </c>
      <c r="AM442" s="80">
        <f t="shared" ca="1" si="300"/>
        <v>26.893075775313651</v>
      </c>
      <c r="AN442" s="80">
        <f t="shared" si="301"/>
        <v>18.20775396226415</v>
      </c>
      <c r="AO442" s="80">
        <f t="shared" si="302"/>
        <v>4.6573771555920978</v>
      </c>
      <c r="AP442" s="80">
        <f t="shared" si="303"/>
        <v>5.0562917479380038</v>
      </c>
      <c r="AQ442" s="80">
        <f t="shared" ca="1" si="304"/>
        <v>2.804317569986797</v>
      </c>
      <c r="AR442" s="80">
        <f t="shared" si="292"/>
        <v>2.9065520573073171</v>
      </c>
      <c r="AS442" s="78">
        <f t="shared" si="293"/>
        <v>-4.1239748114846327E-2</v>
      </c>
      <c r="AT442" s="96">
        <f t="shared" ca="1" si="294"/>
        <v>4</v>
      </c>
      <c r="AU442" s="97" t="str">
        <f t="shared" ca="1" si="295"/>
        <v>Silt mxture</v>
      </c>
      <c r="AV442" s="98">
        <f t="shared" si="296"/>
        <v>4</v>
      </c>
      <c r="AW442" s="99" t="str">
        <f t="shared" si="297"/>
        <v>Silt mxture</v>
      </c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</row>
    <row r="443" spans="1:69">
      <c r="A443" s="25">
        <v>8.6</v>
      </c>
      <c r="C443" s="89">
        <f t="shared" si="264"/>
        <v>-28.214880000000001</v>
      </c>
      <c r="D443" s="84">
        <f t="shared" si="265"/>
        <v>28.214880000000001</v>
      </c>
      <c r="E443" s="90">
        <v>1.8396999999999999</v>
      </c>
      <c r="F443" s="91">
        <f t="shared" si="266"/>
        <v>19.206467999999997</v>
      </c>
      <c r="G443" s="80">
        <f t="shared" si="267"/>
        <v>19.236117599999996</v>
      </c>
      <c r="H443" s="81">
        <f t="shared" si="308"/>
        <v>19.259607599999999</v>
      </c>
      <c r="I443" s="14">
        <v>85.8</v>
      </c>
      <c r="J443" s="92">
        <f t="shared" si="268"/>
        <v>0.89575199999999999</v>
      </c>
      <c r="K443" s="14">
        <v>14.2</v>
      </c>
      <c r="L443" s="78">
        <f t="shared" si="269"/>
        <v>0.14824799999999999</v>
      </c>
      <c r="M443" s="81">
        <f t="shared" si="270"/>
        <v>0.88030425599999995</v>
      </c>
      <c r="N443" s="14">
        <f t="shared" si="298"/>
        <v>117</v>
      </c>
      <c r="O443" s="78">
        <f t="shared" si="271"/>
        <v>1.5265234319999965</v>
      </c>
      <c r="P443" s="78">
        <f t="shared" si="272"/>
        <v>0.64621917600000045</v>
      </c>
      <c r="Q443" s="93">
        <f t="shared" si="273"/>
        <v>5.8441660754399996</v>
      </c>
      <c r="R443" s="80">
        <f t="shared" si="274"/>
        <v>9.0436283732935774</v>
      </c>
      <c r="S443" s="80">
        <f t="shared" si="275"/>
        <v>2325.9581522826961</v>
      </c>
      <c r="T443" s="69">
        <f t="shared" si="276"/>
        <v>284.33643744000022</v>
      </c>
      <c r="U443" s="78">
        <f t="shared" si="277"/>
        <v>1.8695511589759368</v>
      </c>
      <c r="V443" s="69">
        <f t="shared" si="278"/>
        <v>116.65999232009845</v>
      </c>
      <c r="W443" s="80">
        <f t="shared" ca="1" si="279"/>
        <v>8.3666998201423883</v>
      </c>
      <c r="X443" s="80">
        <f t="shared" ca="1" si="280"/>
        <v>33.297181440714027</v>
      </c>
      <c r="Y443" s="94">
        <f t="shared" ca="1" si="281"/>
        <v>8.6424401311619708E-8</v>
      </c>
      <c r="Z443" s="80">
        <f t="shared" ca="1" si="282"/>
        <v>14</v>
      </c>
      <c r="AA443" s="80">
        <f t="shared" ca="1" si="283"/>
        <v>247.93431835199999</v>
      </c>
      <c r="AB443" s="80">
        <f t="shared" ca="1" si="284"/>
        <v>59.337900078026202</v>
      </c>
      <c r="AC443" s="80">
        <f t="shared" si="285"/>
        <v>15.427854242340379</v>
      </c>
      <c r="AD443" s="69">
        <f t="shared" si="286"/>
        <v>2083.4816668235294</v>
      </c>
      <c r="AE443" s="69">
        <f t="shared" si="306"/>
        <v>2071.4519794285711</v>
      </c>
      <c r="AF443" s="69">
        <f t="shared" si="287"/>
        <v>1923.6117599999998</v>
      </c>
      <c r="AG443" s="95">
        <f t="shared" si="307"/>
        <v>1913.3865257142857</v>
      </c>
      <c r="AH443" s="93">
        <f t="shared" si="288"/>
        <v>18.191798788614268</v>
      </c>
      <c r="AI443" s="81">
        <f t="shared" si="289"/>
        <v>1.38614271019404</v>
      </c>
      <c r="AJ443" s="80">
        <f t="shared" si="290"/>
        <v>18.466672895999995</v>
      </c>
      <c r="AK443" s="80">
        <f t="shared" si="291"/>
        <v>27.40493446452599</v>
      </c>
      <c r="AL443" s="78">
        <f t="shared" ca="1" si="299"/>
        <v>0.94969304771418916</v>
      </c>
      <c r="AM443" s="80">
        <f t="shared" ca="1" si="300"/>
        <v>26.731079320267011</v>
      </c>
      <c r="AN443" s="80">
        <f t="shared" si="301"/>
        <v>18.147280754716977</v>
      </c>
      <c r="AO443" s="80">
        <f t="shared" si="302"/>
        <v>4.6566153244977055</v>
      </c>
      <c r="AP443" s="80">
        <f t="shared" si="303"/>
        <v>5.0580041050210021</v>
      </c>
      <c r="AQ443" s="80">
        <f t="shared" ca="1" si="304"/>
        <v>2.806328113150697</v>
      </c>
      <c r="AR443" s="80">
        <f t="shared" si="292"/>
        <v>2.9076045159104669</v>
      </c>
      <c r="AS443" s="78">
        <f t="shared" si="293"/>
        <v>-4.13367042211941E-2</v>
      </c>
      <c r="AT443" s="96">
        <f t="shared" ca="1" si="294"/>
        <v>4</v>
      </c>
      <c r="AU443" s="97" t="str">
        <f t="shared" ca="1" si="295"/>
        <v>Silt mxture</v>
      </c>
      <c r="AV443" s="98">
        <f t="shared" si="296"/>
        <v>4</v>
      </c>
      <c r="AW443" s="99" t="str">
        <f t="shared" si="297"/>
        <v>Silt mxture</v>
      </c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</row>
    <row r="444" spans="1:69">
      <c r="A444" s="25">
        <v>8.6199999999999992</v>
      </c>
      <c r="C444" s="89">
        <f t="shared" si="264"/>
        <v>-28.280495999999999</v>
      </c>
      <c r="D444" s="84">
        <f t="shared" si="265"/>
        <v>28.280495999999999</v>
      </c>
      <c r="E444" s="90">
        <v>1.8260000000000001</v>
      </c>
      <c r="F444" s="91">
        <f t="shared" si="266"/>
        <v>19.06344</v>
      </c>
      <c r="G444" s="80">
        <f t="shared" si="267"/>
        <v>19.0928808</v>
      </c>
      <c r="H444" s="81">
        <f t="shared" si="308"/>
        <v>19.123330800000002</v>
      </c>
      <c r="I444" s="14">
        <v>85.3</v>
      </c>
      <c r="J444" s="92">
        <f t="shared" si="268"/>
        <v>0.89053199999999999</v>
      </c>
      <c r="K444" s="14">
        <v>14.1</v>
      </c>
      <c r="L444" s="78">
        <f t="shared" si="269"/>
        <v>0.147204</v>
      </c>
      <c r="M444" s="81">
        <f t="shared" si="270"/>
        <v>0.8823514751999999</v>
      </c>
      <c r="N444" s="14">
        <f t="shared" si="298"/>
        <v>117</v>
      </c>
      <c r="O444" s="78">
        <f t="shared" si="271"/>
        <v>1.5303619679999965</v>
      </c>
      <c r="P444" s="78">
        <f t="shared" si="272"/>
        <v>0.64801049280000045</v>
      </c>
      <c r="Q444" s="93">
        <f t="shared" si="273"/>
        <v>5.7956312145600011</v>
      </c>
      <c r="R444" s="80">
        <f t="shared" si="274"/>
        <v>8.9437305089267181</v>
      </c>
      <c r="S444" s="80">
        <f t="shared" si="275"/>
        <v>2320.1622020518607</v>
      </c>
      <c r="T444" s="69">
        <f t="shared" si="276"/>
        <v>285.12461683200019</v>
      </c>
      <c r="U444" s="78">
        <f t="shared" si="277"/>
        <v>1.8685736930672316</v>
      </c>
      <c r="V444" s="69">
        <f t="shared" si="278"/>
        <v>116.59899844739525</v>
      </c>
      <c r="W444" s="80">
        <f t="shared" ca="1" si="279"/>
        <v>8.3257762346851578</v>
      </c>
      <c r="X444" s="80">
        <f t="shared" ca="1" si="280"/>
        <v>33.248531465924046</v>
      </c>
      <c r="Y444" s="94">
        <f t="shared" ca="1" si="281"/>
        <v>8.405962245508578E-8</v>
      </c>
      <c r="Z444" s="80">
        <f t="shared" ca="1" si="282"/>
        <v>14</v>
      </c>
      <c r="AA444" s="80">
        <f t="shared" ca="1" si="283"/>
        <v>245.87526364800004</v>
      </c>
      <c r="AB444" s="80">
        <f t="shared" ca="1" si="284"/>
        <v>57.234965076818483</v>
      </c>
      <c r="AC444" s="80">
        <f t="shared" si="285"/>
        <v>15.435439088282736</v>
      </c>
      <c r="AD444" s="69">
        <f t="shared" si="286"/>
        <v>2066.1786861176474</v>
      </c>
      <c r="AE444" s="69">
        <f t="shared" si="306"/>
        <v>2050.0782760336133</v>
      </c>
      <c r="AF444" s="69">
        <f t="shared" si="287"/>
        <v>1909.2880799999998</v>
      </c>
      <c r="AG444" s="95">
        <f t="shared" si="307"/>
        <v>1895.6027314285711</v>
      </c>
      <c r="AH444" s="93">
        <f t="shared" si="288"/>
        <v>18.149499027568311</v>
      </c>
      <c r="AI444" s="81">
        <f t="shared" si="289"/>
        <v>1.374255525017942</v>
      </c>
      <c r="AJ444" s="80">
        <f t="shared" si="290"/>
        <v>18.329165568000001</v>
      </c>
      <c r="AK444" s="80">
        <f t="shared" si="291"/>
        <v>27.102213663414293</v>
      </c>
      <c r="AL444" s="78">
        <f t="shared" ca="1" si="299"/>
        <v>0.95128762533923861</v>
      </c>
      <c r="AM444" s="80">
        <f t="shared" ca="1" si="300"/>
        <v>26.460239428314278</v>
      </c>
      <c r="AN444" s="80">
        <f t="shared" si="301"/>
        <v>18.012151698113207</v>
      </c>
      <c r="AO444" s="80">
        <f t="shared" si="302"/>
        <v>4.6642097089926837</v>
      </c>
      <c r="AP444" s="80">
        <f t="shared" si="303"/>
        <v>5.070639402688613</v>
      </c>
      <c r="AQ444" s="80">
        <f t="shared" ca="1" si="304"/>
        <v>2.8102915817847589</v>
      </c>
      <c r="AR444" s="80">
        <f t="shared" si="292"/>
        <v>2.9105329962928437</v>
      </c>
      <c r="AS444" s="78">
        <f t="shared" si="293"/>
        <v>-4.1858886087598975E-2</v>
      </c>
      <c r="AT444" s="96">
        <f t="shared" ca="1" si="294"/>
        <v>4</v>
      </c>
      <c r="AU444" s="97" t="str">
        <f t="shared" ca="1" si="295"/>
        <v>Silt mxture</v>
      </c>
      <c r="AV444" s="98">
        <f t="shared" si="296"/>
        <v>4</v>
      </c>
      <c r="AW444" s="99" t="str">
        <f t="shared" si="297"/>
        <v>Silt mxture</v>
      </c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</row>
    <row r="445" spans="1:69">
      <c r="A445" s="25">
        <v>8.64</v>
      </c>
      <c r="C445" s="89">
        <f t="shared" si="264"/>
        <v>-28.346112000000002</v>
      </c>
      <c r="D445" s="84">
        <f t="shared" si="265"/>
        <v>28.346112000000002</v>
      </c>
      <c r="E445" s="90">
        <v>1.7899</v>
      </c>
      <c r="F445" s="91">
        <f t="shared" si="266"/>
        <v>18.686556</v>
      </c>
      <c r="G445" s="80">
        <f t="shared" si="267"/>
        <v>18.716832</v>
      </c>
      <c r="H445" s="81">
        <f t="shared" si="308"/>
        <v>18.779611200000002</v>
      </c>
      <c r="I445" s="14">
        <v>84.2</v>
      </c>
      <c r="J445" s="92">
        <f t="shared" si="268"/>
        <v>0.87904800000000005</v>
      </c>
      <c r="K445" s="14">
        <v>14.5</v>
      </c>
      <c r="L445" s="78">
        <f t="shared" si="269"/>
        <v>0.15137999999999999</v>
      </c>
      <c r="M445" s="81">
        <f t="shared" si="270"/>
        <v>0.88439869439999996</v>
      </c>
      <c r="N445" s="14">
        <f t="shared" si="298"/>
        <v>117</v>
      </c>
      <c r="O445" s="78">
        <f t="shared" si="271"/>
        <v>1.5342005039999966</v>
      </c>
      <c r="P445" s="78">
        <f t="shared" si="272"/>
        <v>0.64980180960000056</v>
      </c>
      <c r="Q445" s="93">
        <f t="shared" si="273"/>
        <v>5.6702683936800016</v>
      </c>
      <c r="R445" s="80">
        <f t="shared" si="274"/>
        <v>8.7261505122161118</v>
      </c>
      <c r="S445" s="80">
        <f t="shared" si="275"/>
        <v>2299.631030788923</v>
      </c>
      <c r="T445" s="69">
        <f t="shared" si="276"/>
        <v>285.9127962240002</v>
      </c>
      <c r="U445" s="78">
        <f t="shared" si="277"/>
        <v>1.8662741986468663</v>
      </c>
      <c r="V445" s="69">
        <f t="shared" si="278"/>
        <v>116.45550999556446</v>
      </c>
      <c r="W445" s="80">
        <f t="shared" ca="1" si="279"/>
        <v>8.2138692610892825</v>
      </c>
      <c r="X445" s="80">
        <f t="shared" ca="1" si="280"/>
        <v>33.140448903536239</v>
      </c>
      <c r="Y445" s="94">
        <f t="shared" ca="1" si="281"/>
        <v>7.8483639600998216E-8</v>
      </c>
      <c r="Z445" s="80">
        <f t="shared" ca="1" si="282"/>
        <v>14</v>
      </c>
      <c r="AA445" s="80">
        <f t="shared" ca="1" si="283"/>
        <v>240.55684094400004</v>
      </c>
      <c r="AB445" s="80">
        <f t="shared" ca="1" si="284"/>
        <v>52.282457745794453</v>
      </c>
      <c r="AC445" s="80">
        <f t="shared" si="285"/>
        <v>15.462460397888812</v>
      </c>
      <c r="AD445" s="69">
        <f t="shared" si="286"/>
        <v>2021.4860583529414</v>
      </c>
      <c r="AE445" s="69">
        <f t="shared" si="306"/>
        <v>2023.703900369748</v>
      </c>
      <c r="AF445" s="69">
        <f t="shared" si="287"/>
        <v>1871.6831999999999</v>
      </c>
      <c r="AG445" s="95">
        <f t="shared" si="307"/>
        <v>1873.5683657142854</v>
      </c>
      <c r="AH445" s="93">
        <f t="shared" si="288"/>
        <v>18.016110410183721</v>
      </c>
      <c r="AI445" s="81">
        <f t="shared" si="289"/>
        <v>1.3527940165957939</v>
      </c>
      <c r="AJ445" s="80">
        <f t="shared" si="290"/>
        <v>17.968158719999998</v>
      </c>
      <c r="AK445" s="80">
        <f t="shared" si="291"/>
        <v>26.442880340048823</v>
      </c>
      <c r="AL445" s="78">
        <f t="shared" ca="1" si="299"/>
        <v>0.95510796431051237</v>
      </c>
      <c r="AM445" s="80">
        <f t="shared" ca="1" si="300"/>
        <v>25.868311509717799</v>
      </c>
      <c r="AN445" s="80">
        <f t="shared" si="301"/>
        <v>17.657388679245283</v>
      </c>
      <c r="AO445" s="80">
        <f t="shared" si="302"/>
        <v>4.6965640339134325</v>
      </c>
      <c r="AP445" s="80">
        <f t="shared" si="303"/>
        <v>5.1159102155256972</v>
      </c>
      <c r="AQ445" s="80">
        <f t="shared" ca="1" si="304"/>
        <v>2.8200969437159982</v>
      </c>
      <c r="AR445" s="80">
        <f t="shared" si="292"/>
        <v>2.9190560795574094</v>
      </c>
      <c r="AS445" s="78">
        <f t="shared" si="293"/>
        <v>-4.2660444331279621E-2</v>
      </c>
      <c r="AT445" s="96">
        <f t="shared" ca="1" si="294"/>
        <v>4</v>
      </c>
      <c r="AU445" s="97" t="str">
        <f t="shared" ca="1" si="295"/>
        <v>Silt mxture</v>
      </c>
      <c r="AV445" s="98">
        <f t="shared" si="296"/>
        <v>4</v>
      </c>
      <c r="AW445" s="99" t="str">
        <f t="shared" si="297"/>
        <v>Silt mxture</v>
      </c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</row>
    <row r="446" spans="1:69">
      <c r="A446" s="25">
        <v>8.66</v>
      </c>
      <c r="C446" s="89">
        <f t="shared" si="264"/>
        <v>-28.411728</v>
      </c>
      <c r="D446" s="84">
        <f t="shared" si="265"/>
        <v>28.411728</v>
      </c>
      <c r="E446" s="90">
        <v>1.7576000000000001</v>
      </c>
      <c r="F446" s="91">
        <f t="shared" si="266"/>
        <v>18.349343999999999</v>
      </c>
      <c r="G446" s="80">
        <f t="shared" si="267"/>
        <v>18.3794112</v>
      </c>
      <c r="H446" s="81">
        <f t="shared" si="308"/>
        <v>18.641594399999999</v>
      </c>
      <c r="I446" s="14">
        <v>85</v>
      </c>
      <c r="J446" s="92">
        <f t="shared" si="268"/>
        <v>0.88739999999999997</v>
      </c>
      <c r="K446" s="14">
        <v>14.4</v>
      </c>
      <c r="L446" s="78">
        <f t="shared" si="269"/>
        <v>0.150336</v>
      </c>
      <c r="M446" s="81">
        <f t="shared" si="270"/>
        <v>0.88644591359999991</v>
      </c>
      <c r="N446" s="14">
        <f t="shared" si="298"/>
        <v>117</v>
      </c>
      <c r="O446" s="78">
        <f t="shared" si="271"/>
        <v>1.5380390399999966</v>
      </c>
      <c r="P446" s="78">
        <f t="shared" si="272"/>
        <v>0.65159312640000056</v>
      </c>
      <c r="Q446" s="93">
        <f t="shared" si="273"/>
        <v>5.5576528128000007</v>
      </c>
      <c r="R446" s="80">
        <f t="shared" si="274"/>
        <v>8.5293300184205201</v>
      </c>
      <c r="S446" s="80">
        <f t="shared" si="275"/>
        <v>2232.7449866762126</v>
      </c>
      <c r="T446" s="69">
        <f t="shared" si="276"/>
        <v>286.70097561600022</v>
      </c>
      <c r="U446" s="78">
        <f t="shared" si="277"/>
        <v>1.8666719765727615</v>
      </c>
      <c r="V446" s="69">
        <f t="shared" si="278"/>
        <v>116.48033133814032</v>
      </c>
      <c r="W446" s="80">
        <f t="shared" ca="1" si="279"/>
        <v>8.1449745715431039</v>
      </c>
      <c r="X446" s="80">
        <f t="shared" ca="1" si="280"/>
        <v>33.045589406636033</v>
      </c>
      <c r="Y446" s="94">
        <f t="shared" ca="1" si="281"/>
        <v>7.0630710634643339E-8</v>
      </c>
      <c r="Z446" s="80">
        <f t="shared" ca="1" si="282"/>
        <v>14</v>
      </c>
      <c r="AA446" s="80">
        <f t="shared" ca="1" si="283"/>
        <v>235.77921024000003</v>
      </c>
      <c r="AB446" s="80">
        <f t="shared" ca="1" si="284"/>
        <v>46.11670109204173</v>
      </c>
      <c r="AC446" s="80">
        <f t="shared" si="285"/>
        <v>15.552193659765736</v>
      </c>
      <c r="AD446" s="69">
        <f t="shared" si="286"/>
        <v>1981.337901176471</v>
      </c>
      <c r="AE446" s="69">
        <f t="shared" si="306"/>
        <v>2006.7202608403363</v>
      </c>
      <c r="AF446" s="69">
        <f t="shared" si="287"/>
        <v>1837.94112</v>
      </c>
      <c r="AG446" s="95">
        <f t="shared" si="307"/>
        <v>1859.5161257142856</v>
      </c>
      <c r="AH446" s="93">
        <f t="shared" si="288"/>
        <v>17.64190229888877</v>
      </c>
      <c r="AI446" s="81">
        <f t="shared" si="289"/>
        <v>1.3618928193776587</v>
      </c>
      <c r="AJ446" s="80">
        <f t="shared" si="290"/>
        <v>17.644234751999999</v>
      </c>
      <c r="AK446" s="80">
        <f t="shared" si="291"/>
        <v>25.846454601274303</v>
      </c>
      <c r="AL446" s="78">
        <f t="shared" ca="1" si="299"/>
        <v>0.96093071629861138</v>
      </c>
      <c r="AM446" s="80">
        <f t="shared" ca="1" si="300"/>
        <v>25.359722182647044</v>
      </c>
      <c r="AN446" s="80">
        <f t="shared" si="301"/>
        <v>17.339067169811319</v>
      </c>
      <c r="AO446" s="80">
        <f t="shared" si="302"/>
        <v>4.8282286649095703</v>
      </c>
      <c r="AP446" s="80">
        <f t="shared" si="303"/>
        <v>5.2691668562949197</v>
      </c>
      <c r="AQ446" s="80">
        <f t="shared" ca="1" si="304"/>
        <v>2.8351579828567526</v>
      </c>
      <c r="AR446" s="80">
        <f t="shared" si="292"/>
        <v>2.9328577019389472</v>
      </c>
      <c r="AS446" s="78">
        <f t="shared" si="293"/>
        <v>-4.3708428660482718E-2</v>
      </c>
      <c r="AT446" s="96">
        <f t="shared" ca="1" si="294"/>
        <v>4</v>
      </c>
      <c r="AU446" s="97" t="str">
        <f t="shared" ca="1" si="295"/>
        <v>Silt mxture</v>
      </c>
      <c r="AV446" s="98">
        <f t="shared" si="296"/>
        <v>4</v>
      </c>
      <c r="AW446" s="99" t="str">
        <f t="shared" si="297"/>
        <v>Silt mxture</v>
      </c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</row>
    <row r="447" spans="1:69">
      <c r="A447" s="25">
        <v>8.68</v>
      </c>
      <c r="C447" s="89">
        <f t="shared" si="264"/>
        <v>-28.477344000000002</v>
      </c>
      <c r="D447" s="84">
        <f t="shared" si="265"/>
        <v>28.477344000000002</v>
      </c>
      <c r="E447" s="90">
        <v>1.7165999999999999</v>
      </c>
      <c r="F447" s="91">
        <f t="shared" si="266"/>
        <v>17.921303999999999</v>
      </c>
      <c r="G447" s="80">
        <f t="shared" si="267"/>
        <v>17.952206399999998</v>
      </c>
      <c r="H447" s="81">
        <f t="shared" si="308"/>
        <v>18.488335199999998</v>
      </c>
      <c r="I447" s="14">
        <v>84.2</v>
      </c>
      <c r="J447" s="92">
        <f t="shared" si="268"/>
        <v>0.87904800000000005</v>
      </c>
      <c r="K447" s="14">
        <v>14.8</v>
      </c>
      <c r="L447" s="78">
        <f t="shared" si="269"/>
        <v>0.15451200000000001</v>
      </c>
      <c r="M447" s="81">
        <f t="shared" si="270"/>
        <v>0.88849313279999997</v>
      </c>
      <c r="N447" s="14">
        <f t="shared" si="298"/>
        <v>117</v>
      </c>
      <c r="O447" s="78">
        <f t="shared" si="271"/>
        <v>1.5418775759999968</v>
      </c>
      <c r="P447" s="78">
        <f t="shared" si="272"/>
        <v>0.65338444320000066</v>
      </c>
      <c r="Q447" s="93">
        <f t="shared" si="273"/>
        <v>5.4154085119200008</v>
      </c>
      <c r="R447" s="80">
        <f t="shared" si="274"/>
        <v>8.2882421953568723</v>
      </c>
      <c r="S447" s="80">
        <f t="shared" si="275"/>
        <v>2196.2701928342799</v>
      </c>
      <c r="T447" s="69">
        <f t="shared" si="276"/>
        <v>287.4891550080003</v>
      </c>
      <c r="U447" s="78">
        <f t="shared" si="277"/>
        <v>1.8646438927990159</v>
      </c>
      <c r="V447" s="69">
        <f t="shared" si="278"/>
        <v>116.35377891065859</v>
      </c>
      <c r="W447" s="80">
        <f t="shared" ca="1" si="279"/>
        <v>8.0238528959161606</v>
      </c>
      <c r="X447" s="80">
        <f t="shared" ca="1" si="280"/>
        <v>32.920909014961595</v>
      </c>
      <c r="Y447" s="94">
        <f t="shared" ca="1" si="281"/>
        <v>6.4415320968802305E-8</v>
      </c>
      <c r="Z447" s="80">
        <f t="shared" ca="1" si="282"/>
        <v>14</v>
      </c>
      <c r="AA447" s="80">
        <f t="shared" ca="1" si="283"/>
        <v>229.744603536</v>
      </c>
      <c r="AB447" s="80">
        <f t="shared" ca="1" si="284"/>
        <v>40.982046584183102</v>
      </c>
      <c r="AC447" s="80">
        <f t="shared" si="285"/>
        <v>15.602267147572309</v>
      </c>
      <c r="AD447" s="69">
        <f t="shared" si="286"/>
        <v>1930.6269204705882</v>
      </c>
      <c r="AE447" s="69">
        <f t="shared" si="306"/>
        <v>2020.9197608067229</v>
      </c>
      <c r="AF447" s="69">
        <f t="shared" si="287"/>
        <v>1795.22064</v>
      </c>
      <c r="AG447" s="95">
        <f t="shared" si="307"/>
        <v>1871.9695542857141</v>
      </c>
      <c r="AH447" s="93">
        <f t="shared" si="288"/>
        <v>17.423983781576837</v>
      </c>
      <c r="AI447" s="81">
        <f t="shared" si="289"/>
        <v>1.345376384682186</v>
      </c>
      <c r="AJ447" s="80">
        <f t="shared" si="290"/>
        <v>17.234118143999996</v>
      </c>
      <c r="AK447" s="80">
        <f t="shared" si="291"/>
        <v>25.115885440475367</v>
      </c>
      <c r="AL447" s="78">
        <f t="shared" ca="1" si="299"/>
        <v>0.96602892180268207</v>
      </c>
      <c r="AM447" s="80">
        <f t="shared" ca="1" si="300"/>
        <v>24.70642514609569</v>
      </c>
      <c r="AN447" s="80">
        <f t="shared" si="301"/>
        <v>16.936043773584903</v>
      </c>
      <c r="AO447" s="80">
        <f t="shared" si="302"/>
        <v>4.8966014561864677</v>
      </c>
      <c r="AP447" s="80">
        <f t="shared" si="303"/>
        <v>5.3566751125327725</v>
      </c>
      <c r="AQ447" s="80">
        <f t="shared" ca="1" si="304"/>
        <v>2.8483173251890332</v>
      </c>
      <c r="AR447" s="80">
        <f t="shared" si="292"/>
        <v>2.9445919549750461</v>
      </c>
      <c r="AS447" s="78">
        <f t="shared" si="293"/>
        <v>-4.4726777913588013E-2</v>
      </c>
      <c r="AT447" s="96">
        <f t="shared" ca="1" si="294"/>
        <v>4</v>
      </c>
      <c r="AU447" s="97" t="str">
        <f t="shared" ca="1" si="295"/>
        <v>Silt mxture</v>
      </c>
      <c r="AV447" s="98">
        <f t="shared" si="296"/>
        <v>4</v>
      </c>
      <c r="AW447" s="99" t="str">
        <f t="shared" si="297"/>
        <v>Silt mxture</v>
      </c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</row>
    <row r="448" spans="1:69">
      <c r="A448" s="25">
        <v>8.6999999999999993</v>
      </c>
      <c r="C448" s="89">
        <f t="shared" si="264"/>
        <v>-28.542960000000001</v>
      </c>
      <c r="D448" s="84">
        <f t="shared" si="265"/>
        <v>28.542960000000001</v>
      </c>
      <c r="E448" s="90">
        <v>1.7663</v>
      </c>
      <c r="F448" s="91">
        <f t="shared" si="266"/>
        <v>18.440172</v>
      </c>
      <c r="G448" s="80">
        <f t="shared" si="267"/>
        <v>18.472118399999999</v>
      </c>
      <c r="H448" s="81">
        <f t="shared" si="308"/>
        <v>18.657498</v>
      </c>
      <c r="I448" s="14">
        <v>82.7</v>
      </c>
      <c r="J448" s="92">
        <f t="shared" si="268"/>
        <v>0.86338800000000004</v>
      </c>
      <c r="K448" s="14">
        <v>15.3</v>
      </c>
      <c r="L448" s="78">
        <f t="shared" si="269"/>
        <v>0.15973200000000001</v>
      </c>
      <c r="M448" s="81">
        <f t="shared" si="270"/>
        <v>0.89054035200000004</v>
      </c>
      <c r="N448" s="14">
        <f t="shared" si="298"/>
        <v>117</v>
      </c>
      <c r="O448" s="78">
        <f t="shared" si="271"/>
        <v>1.5457161119999967</v>
      </c>
      <c r="P448" s="78">
        <f t="shared" si="272"/>
        <v>0.65517576000000066</v>
      </c>
      <c r="Q448" s="93">
        <f t="shared" si="273"/>
        <v>5.5857127550400012</v>
      </c>
      <c r="R448" s="80">
        <f t="shared" si="274"/>
        <v>8.5255180305205371</v>
      </c>
      <c r="S448" s="80">
        <f t="shared" si="275"/>
        <v>2306.4270590360984</v>
      </c>
      <c r="T448" s="69">
        <f t="shared" si="276"/>
        <v>288.27733440000031</v>
      </c>
      <c r="U448" s="78">
        <f t="shared" si="277"/>
        <v>1.8636520140475803</v>
      </c>
      <c r="V448" s="69">
        <f t="shared" si="278"/>
        <v>116.29188567656901</v>
      </c>
      <c r="W448" s="80">
        <f t="shared" ca="1" si="279"/>
        <v>8.1380777001038869</v>
      </c>
      <c r="X448" s="80">
        <f t="shared" ca="1" si="280"/>
        <v>33.036929307318623</v>
      </c>
      <c r="Y448" s="94">
        <f t="shared" ca="1" si="281"/>
        <v>7.5256617743014916E-8</v>
      </c>
      <c r="Z448" s="80">
        <f t="shared" ca="1" si="282"/>
        <v>14</v>
      </c>
      <c r="AA448" s="80">
        <f t="shared" ca="1" si="283"/>
        <v>236.96963203200002</v>
      </c>
      <c r="AB448" s="80">
        <f t="shared" ca="1" si="284"/>
        <v>49.385168347943434</v>
      </c>
      <c r="AC448" s="80">
        <f t="shared" si="285"/>
        <v>15.453489448085035</v>
      </c>
      <c r="AD448" s="69">
        <f t="shared" si="286"/>
        <v>1991.3414456470589</v>
      </c>
      <c r="AE448" s="69">
        <f t="shared" si="306"/>
        <v>2039.7233885042019</v>
      </c>
      <c r="AF448" s="69">
        <f t="shared" si="287"/>
        <v>1847.2118399999999</v>
      </c>
      <c r="AG448" s="95">
        <f t="shared" si="307"/>
        <v>1888.3364914285717</v>
      </c>
      <c r="AH448" s="93">
        <f t="shared" si="288"/>
        <v>18.027455034576697</v>
      </c>
      <c r="AI448" s="81">
        <f t="shared" si="289"/>
        <v>1.3177960063723957</v>
      </c>
      <c r="AJ448" s="80">
        <f t="shared" si="290"/>
        <v>17.733233664</v>
      </c>
      <c r="AK448" s="80">
        <f t="shared" si="291"/>
        <v>25.834903122789502</v>
      </c>
      <c r="AL448" s="78">
        <f t="shared" ca="1" si="299"/>
        <v>0.95764675556794454</v>
      </c>
      <c r="AM448" s="80">
        <f t="shared" ca="1" si="300"/>
        <v>25.313792146591226</v>
      </c>
      <c r="AN448" s="80">
        <f t="shared" si="301"/>
        <v>17.42652679245283</v>
      </c>
      <c r="AO448" s="80">
        <f t="shared" si="302"/>
        <v>4.6740064204005973</v>
      </c>
      <c r="AP448" s="80">
        <f t="shared" si="303"/>
        <v>5.1008358735045567</v>
      </c>
      <c r="AQ448" s="80">
        <f t="shared" ca="1" si="304"/>
        <v>2.8260951144010824</v>
      </c>
      <c r="AR448" s="80">
        <f t="shared" si="292"/>
        <v>2.9220586570363509</v>
      </c>
      <c r="AS448" s="78">
        <f t="shared" si="293"/>
        <v>-4.3175645926725237E-2</v>
      </c>
      <c r="AT448" s="96">
        <f t="shared" ca="1" si="294"/>
        <v>4</v>
      </c>
      <c r="AU448" s="97" t="str">
        <f t="shared" ca="1" si="295"/>
        <v>Silt mxture</v>
      </c>
      <c r="AV448" s="98">
        <f t="shared" si="296"/>
        <v>4</v>
      </c>
      <c r="AW448" s="99" t="str">
        <f t="shared" si="297"/>
        <v>Silt mxture</v>
      </c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</row>
    <row r="449" spans="1:69">
      <c r="A449" s="25">
        <v>8.7200000000000006</v>
      </c>
      <c r="C449" s="89">
        <f t="shared" si="264"/>
        <v>-28.608576000000003</v>
      </c>
      <c r="D449" s="84">
        <f t="shared" si="265"/>
        <v>28.608576000000003</v>
      </c>
      <c r="E449" s="90">
        <v>1.7514000000000001</v>
      </c>
      <c r="F449" s="91">
        <f t="shared" si="266"/>
        <v>18.284616</v>
      </c>
      <c r="G449" s="80">
        <f t="shared" si="267"/>
        <v>18.316562399999999</v>
      </c>
      <c r="H449" s="81">
        <f t="shared" si="308"/>
        <v>18.911120399999998</v>
      </c>
      <c r="I449" s="14">
        <v>78.3</v>
      </c>
      <c r="J449" s="92">
        <f t="shared" si="268"/>
        <v>0.81745199999999996</v>
      </c>
      <c r="K449" s="14">
        <v>15.3</v>
      </c>
      <c r="L449" s="78">
        <f t="shared" si="269"/>
        <v>0.15973200000000001</v>
      </c>
      <c r="M449" s="81">
        <f t="shared" si="270"/>
        <v>0.8925875712000001</v>
      </c>
      <c r="N449" s="14">
        <f t="shared" si="298"/>
        <v>117</v>
      </c>
      <c r="O449" s="78">
        <f t="shared" si="271"/>
        <v>1.5495546479999969</v>
      </c>
      <c r="P449" s="78">
        <f t="shared" si="272"/>
        <v>0.65696707680000077</v>
      </c>
      <c r="Q449" s="93">
        <f t="shared" si="273"/>
        <v>5.5331125581600009</v>
      </c>
      <c r="R449" s="80">
        <f t="shared" si="274"/>
        <v>8.4222067643192347</v>
      </c>
      <c r="S449" s="80">
        <f t="shared" si="275"/>
        <v>2413.0947716735882</v>
      </c>
      <c r="T449" s="69">
        <f t="shared" si="276"/>
        <v>289.06551379200033</v>
      </c>
      <c r="U449" s="78">
        <f t="shared" si="277"/>
        <v>1.8569106561852906</v>
      </c>
      <c r="V449" s="69">
        <f t="shared" si="278"/>
        <v>115.87122494596213</v>
      </c>
      <c r="W449" s="80">
        <f t="shared" ca="1" si="279"/>
        <v>8.0226294217821952</v>
      </c>
      <c r="X449" s="80">
        <f t="shared" ca="1" si="280"/>
        <v>32.971603677282175</v>
      </c>
      <c r="Y449" s="94">
        <f t="shared" ca="1" si="281"/>
        <v>8.0144373363152362E-8</v>
      </c>
      <c r="Z449" s="80">
        <f t="shared" ca="1" si="282"/>
        <v>14</v>
      </c>
      <c r="AA449" s="80">
        <f t="shared" ca="1" si="283"/>
        <v>234.73810852800003</v>
      </c>
      <c r="AB449" s="80">
        <f t="shared" ca="1" si="284"/>
        <v>52.097368465185824</v>
      </c>
      <c r="AC449" s="80">
        <f t="shared" si="285"/>
        <v>15.316046869188616</v>
      </c>
      <c r="AD449" s="69">
        <f t="shared" si="286"/>
        <v>1972.5891472941178</v>
      </c>
      <c r="AE449" s="69">
        <f t="shared" si="306"/>
        <v>2026.6630834285716</v>
      </c>
      <c r="AF449" s="69">
        <f t="shared" si="287"/>
        <v>1831.6562399999998</v>
      </c>
      <c r="AG449" s="95">
        <f t="shared" si="307"/>
        <v>1877.6190857142858</v>
      </c>
      <c r="AH449" s="93">
        <f t="shared" si="288"/>
        <v>18.556224937863291</v>
      </c>
      <c r="AI449" s="81">
        <f t="shared" si="289"/>
        <v>1.24428153079101</v>
      </c>
      <c r="AJ449" s="80">
        <f t="shared" si="290"/>
        <v>17.583899903999999</v>
      </c>
      <c r="AK449" s="80">
        <f t="shared" si="291"/>
        <v>25.521838679755255</v>
      </c>
      <c r="AL449" s="78">
        <f t="shared" ca="1" si="299"/>
        <v>0.95430621935285309</v>
      </c>
      <c r="AM449" s="80">
        <f t="shared" ca="1" si="300"/>
        <v>24.969998491616565</v>
      </c>
      <c r="AN449" s="80">
        <f t="shared" si="301"/>
        <v>17.279775849056602</v>
      </c>
      <c r="AO449" s="80">
        <f t="shared" si="302"/>
        <v>4.4629116651277316</v>
      </c>
      <c r="AP449" s="80">
        <f t="shared" si="303"/>
        <v>4.8753600647825346</v>
      </c>
      <c r="AQ449" s="80">
        <f t="shared" ca="1" si="304"/>
        <v>2.8171055283366124</v>
      </c>
      <c r="AR449" s="80">
        <f t="shared" si="292"/>
        <v>2.9119338365045131</v>
      </c>
      <c r="AS449" s="78">
        <f t="shared" si="293"/>
        <v>-4.3708190634824728E-2</v>
      </c>
      <c r="AT449" s="96">
        <f t="shared" ca="1" si="294"/>
        <v>4</v>
      </c>
      <c r="AU449" s="97" t="str">
        <f t="shared" ca="1" si="295"/>
        <v>Silt mxture</v>
      </c>
      <c r="AV449" s="98">
        <f t="shared" si="296"/>
        <v>4</v>
      </c>
      <c r="AW449" s="99" t="str">
        <f t="shared" si="297"/>
        <v>Silt mxture</v>
      </c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</row>
    <row r="450" spans="1:69">
      <c r="A450" s="25">
        <v>8.74</v>
      </c>
      <c r="C450" s="89">
        <f t="shared" si="264"/>
        <v>-28.674192000000001</v>
      </c>
      <c r="D450" s="84">
        <f t="shared" si="265"/>
        <v>28.674192000000001</v>
      </c>
      <c r="E450" s="90">
        <v>1.923</v>
      </c>
      <c r="F450" s="91">
        <f t="shared" si="266"/>
        <v>20.07612</v>
      </c>
      <c r="G450" s="80">
        <f t="shared" si="267"/>
        <v>20.107857599999999</v>
      </c>
      <c r="H450" s="81">
        <f t="shared" si="308"/>
        <v>18.8423208</v>
      </c>
      <c r="I450" s="14">
        <v>75.3</v>
      </c>
      <c r="J450" s="92">
        <f t="shared" si="268"/>
        <v>0.78613199999999994</v>
      </c>
      <c r="K450" s="14">
        <v>15.2</v>
      </c>
      <c r="L450" s="78">
        <f t="shared" si="269"/>
        <v>0.158688</v>
      </c>
      <c r="M450" s="81">
        <f t="shared" si="270"/>
        <v>0.89463479040000005</v>
      </c>
      <c r="N450" s="14">
        <f t="shared" si="298"/>
        <v>117</v>
      </c>
      <c r="O450" s="78">
        <f t="shared" si="271"/>
        <v>1.5533931839999968</v>
      </c>
      <c r="P450" s="78">
        <f t="shared" si="272"/>
        <v>0.65875839360000077</v>
      </c>
      <c r="Q450" s="93">
        <f t="shared" si="273"/>
        <v>6.1229732572800009</v>
      </c>
      <c r="R450" s="80">
        <f t="shared" si="274"/>
        <v>9.2947176336061705</v>
      </c>
      <c r="S450" s="80">
        <f t="shared" si="275"/>
        <v>2776.7323637610934</v>
      </c>
      <c r="T450" s="69">
        <f t="shared" si="276"/>
        <v>289.85369318400035</v>
      </c>
      <c r="U450" s="78">
        <f t="shared" si="277"/>
        <v>1.8559765888066431</v>
      </c>
      <c r="V450" s="69">
        <f t="shared" si="278"/>
        <v>115.81293914153453</v>
      </c>
      <c r="W450" s="80">
        <f t="shared" ca="1" si="279"/>
        <v>8.4229075317704538</v>
      </c>
      <c r="X450" s="80">
        <f t="shared" ca="1" si="280"/>
        <v>33.383751650497565</v>
      </c>
      <c r="Y450" s="94">
        <f t="shared" ca="1" si="281"/>
        <v>1.2971112668121309E-7</v>
      </c>
      <c r="Z450" s="80">
        <f t="shared" ca="1" si="282"/>
        <v>14</v>
      </c>
      <c r="AA450" s="80">
        <f t="shared" ca="1" si="283"/>
        <v>259.76250182400003</v>
      </c>
      <c r="AB450" s="80">
        <f t="shared" ca="1" si="284"/>
        <v>93.306701855413962</v>
      </c>
      <c r="AC450" s="80">
        <f t="shared" si="285"/>
        <v>14.889329364917671</v>
      </c>
      <c r="AD450" s="69">
        <f t="shared" si="286"/>
        <v>2182.8781665882357</v>
      </c>
      <c r="AE450" s="69">
        <f t="shared" si="306"/>
        <v>2029.9628724705885</v>
      </c>
      <c r="AF450" s="69">
        <f t="shared" si="287"/>
        <v>2010.78576</v>
      </c>
      <c r="AG450" s="95">
        <f t="shared" si="307"/>
        <v>1880.8077599999997</v>
      </c>
      <c r="AH450" s="93">
        <f t="shared" si="288"/>
        <v>20.48231838541053</v>
      </c>
      <c r="AI450" s="81">
        <f t="shared" si="289"/>
        <v>1.1933540545934063</v>
      </c>
      <c r="AJ450" s="80">
        <f t="shared" si="290"/>
        <v>19.303543295999997</v>
      </c>
      <c r="AK450" s="80">
        <f t="shared" si="291"/>
        <v>28.165811010927786</v>
      </c>
      <c r="AL450" s="78">
        <f t="shared" ca="1" si="299"/>
        <v>0.92818390689173313</v>
      </c>
      <c r="AM450" s="80">
        <f t="shared" ca="1" si="300"/>
        <v>27.21989926762566</v>
      </c>
      <c r="AN450" s="80">
        <f t="shared" si="301"/>
        <v>18.969676981132075</v>
      </c>
      <c r="AO450" s="80">
        <f t="shared" si="302"/>
        <v>3.9095761251064358</v>
      </c>
      <c r="AP450" s="80">
        <f t="shared" si="303"/>
        <v>4.2368886666547905</v>
      </c>
      <c r="AQ450" s="80">
        <f t="shared" ca="1" si="304"/>
        <v>2.7483212539623558</v>
      </c>
      <c r="AR450" s="80">
        <f t="shared" si="292"/>
        <v>2.8440139240914939</v>
      </c>
      <c r="AS450" s="78">
        <f t="shared" si="293"/>
        <v>-3.9664135482421897E-2</v>
      </c>
      <c r="AT450" s="96">
        <f t="shared" ca="1" si="294"/>
        <v>4</v>
      </c>
      <c r="AU450" s="97" t="str">
        <f t="shared" ca="1" si="295"/>
        <v>Silt mxture</v>
      </c>
      <c r="AV450" s="98">
        <f t="shared" si="296"/>
        <v>4</v>
      </c>
      <c r="AW450" s="99" t="str">
        <f t="shared" si="297"/>
        <v>Silt mxture</v>
      </c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</row>
    <row r="451" spans="1:69">
      <c r="A451" s="25">
        <v>8.76</v>
      </c>
      <c r="C451" s="89">
        <f t="shared" si="264"/>
        <v>-28.739808</v>
      </c>
      <c r="D451" s="84">
        <f t="shared" si="265"/>
        <v>28.739808</v>
      </c>
      <c r="E451" s="90">
        <v>1.9355</v>
      </c>
      <c r="F451" s="91">
        <f t="shared" si="266"/>
        <v>20.206619999999997</v>
      </c>
      <c r="G451" s="80">
        <f t="shared" si="267"/>
        <v>20.238566399999996</v>
      </c>
      <c r="H451" s="81">
        <f t="shared" si="308"/>
        <v>18.950722799999998</v>
      </c>
      <c r="I451" s="14">
        <v>68.8</v>
      </c>
      <c r="J451" s="92">
        <f t="shared" si="268"/>
        <v>0.71827199999999991</v>
      </c>
      <c r="K451" s="14">
        <v>15.3</v>
      </c>
      <c r="L451" s="78">
        <f t="shared" si="269"/>
        <v>0.15973200000000001</v>
      </c>
      <c r="M451" s="81">
        <f t="shared" si="270"/>
        <v>0.8966820096</v>
      </c>
      <c r="N451" s="14">
        <f t="shared" si="298"/>
        <v>117</v>
      </c>
      <c r="O451" s="78">
        <f t="shared" si="271"/>
        <v>1.5572317199999968</v>
      </c>
      <c r="P451" s="78">
        <f t="shared" si="272"/>
        <v>0.66054971040000077</v>
      </c>
      <c r="Q451" s="93">
        <f t="shared" si="273"/>
        <v>6.1648404444000002</v>
      </c>
      <c r="R451" s="80">
        <f t="shared" si="274"/>
        <v>9.3328940234745321</v>
      </c>
      <c r="S451" s="80">
        <f t="shared" si="275"/>
        <v>3059.8493049986637</v>
      </c>
      <c r="T451" s="69">
        <f t="shared" si="276"/>
        <v>290.64187257600031</v>
      </c>
      <c r="U451" s="78">
        <f t="shared" si="277"/>
        <v>1.8456440786066253</v>
      </c>
      <c r="V451" s="69">
        <f t="shared" si="278"/>
        <v>115.16819050505342</v>
      </c>
      <c r="W451" s="80">
        <f t="shared" ca="1" si="279"/>
        <v>8.3254474237843699</v>
      </c>
      <c r="X451" s="80">
        <f t="shared" ca="1" si="280"/>
        <v>33.380411051006575</v>
      </c>
      <c r="Y451" s="94">
        <f t="shared" ca="1" si="281"/>
        <v>1.577211674855109E-7</v>
      </c>
      <c r="Z451" s="80">
        <f t="shared" ca="1" si="282"/>
        <v>14</v>
      </c>
      <c r="AA451" s="80">
        <f t="shared" ca="1" si="283"/>
        <v>261.53868552</v>
      </c>
      <c r="AB451" s="80">
        <f t="shared" ca="1" si="284"/>
        <v>114.23128658632695</v>
      </c>
      <c r="AC451" s="80">
        <f t="shared" si="285"/>
        <v>14.594167251404574</v>
      </c>
      <c r="AD451" s="69">
        <f t="shared" si="286"/>
        <v>2197.8040799999999</v>
      </c>
      <c r="AE451" s="69">
        <f t="shared" si="306"/>
        <v>2047.4435152941176</v>
      </c>
      <c r="AF451" s="69">
        <f t="shared" si="287"/>
        <v>2023.8566399999995</v>
      </c>
      <c r="AG451" s="95">
        <f t="shared" si="307"/>
        <v>1896.0501599999996</v>
      </c>
      <c r="AH451" s="93">
        <f t="shared" si="288"/>
        <v>21.783213120700388</v>
      </c>
      <c r="AI451" s="81">
        <f t="shared" si="289"/>
        <v>1.0873852318624817</v>
      </c>
      <c r="AJ451" s="80">
        <f t="shared" si="290"/>
        <v>19.429023743999995</v>
      </c>
      <c r="AK451" s="80">
        <f t="shared" si="291"/>
        <v>28.281497040831912</v>
      </c>
      <c r="AL451" s="78">
        <f t="shared" ca="1" si="299"/>
        <v>0.91762637720521134</v>
      </c>
      <c r="AM451" s="80">
        <f t="shared" ca="1" si="300"/>
        <v>27.200871751825574</v>
      </c>
      <c r="AN451" s="80">
        <f t="shared" si="301"/>
        <v>19.092987169811316</v>
      </c>
      <c r="AO451" s="80">
        <f t="shared" si="302"/>
        <v>3.5490260812149224</v>
      </c>
      <c r="AP451" s="80">
        <f t="shared" si="303"/>
        <v>3.8448644719639482</v>
      </c>
      <c r="AQ451" s="80">
        <f t="shared" ca="1" si="304"/>
        <v>2.7203894278153915</v>
      </c>
      <c r="AR451" s="80">
        <f t="shared" si="292"/>
        <v>2.8152370617581783</v>
      </c>
      <c r="AS451" s="78">
        <f t="shared" si="293"/>
        <v>-3.9448466730215445E-2</v>
      </c>
      <c r="AT451" s="96">
        <f t="shared" ca="1" si="294"/>
        <v>4</v>
      </c>
      <c r="AU451" s="97" t="str">
        <f t="shared" ca="1" si="295"/>
        <v>Silt mxture</v>
      </c>
      <c r="AV451" s="98">
        <f t="shared" si="296"/>
        <v>4</v>
      </c>
      <c r="AW451" s="99" t="str">
        <f t="shared" si="297"/>
        <v>Silt mxture</v>
      </c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</row>
    <row r="452" spans="1:69">
      <c r="A452" s="25">
        <v>8.7799999999999994</v>
      </c>
      <c r="C452" s="89">
        <f t="shared" si="264"/>
        <v>-28.805423999999999</v>
      </c>
      <c r="D452" s="84">
        <f t="shared" si="265"/>
        <v>28.805423999999999</v>
      </c>
      <c r="E452" s="90">
        <v>1.7178</v>
      </c>
      <c r="F452" s="91">
        <f t="shared" si="266"/>
        <v>17.933831999999999</v>
      </c>
      <c r="G452" s="80">
        <f t="shared" si="267"/>
        <v>17.966613599999999</v>
      </c>
      <c r="H452" s="81">
        <f t="shared" si="308"/>
        <v>19.041898799999998</v>
      </c>
      <c r="I452" s="14">
        <v>63.2</v>
      </c>
      <c r="J452" s="92">
        <f t="shared" si="268"/>
        <v>0.65980800000000006</v>
      </c>
      <c r="K452" s="14">
        <v>15.7</v>
      </c>
      <c r="L452" s="78">
        <f t="shared" si="269"/>
        <v>0.163908</v>
      </c>
      <c r="M452" s="81">
        <f t="shared" si="270"/>
        <v>0.89872922879999995</v>
      </c>
      <c r="N452" s="14">
        <f t="shared" si="298"/>
        <v>117</v>
      </c>
      <c r="O452" s="78">
        <f t="shared" si="271"/>
        <v>1.5610702559999967</v>
      </c>
      <c r="P452" s="78">
        <f t="shared" si="272"/>
        <v>0.66234102720000076</v>
      </c>
      <c r="Q452" s="93">
        <f t="shared" si="273"/>
        <v>5.4138293035200009</v>
      </c>
      <c r="R452" s="80">
        <f t="shared" si="274"/>
        <v>8.1737791880514727</v>
      </c>
      <c r="S452" s="80">
        <f t="shared" si="275"/>
        <v>2925.1902414392207</v>
      </c>
      <c r="T452" s="69">
        <f t="shared" si="276"/>
        <v>291.43005196800033</v>
      </c>
      <c r="U452" s="78">
        <f t="shared" si="277"/>
        <v>1.8310345947760862</v>
      </c>
      <c r="V452" s="69">
        <f t="shared" si="278"/>
        <v>114.25655871402778</v>
      </c>
      <c r="W452" s="80">
        <f t="shared" ca="1" si="279"/>
        <v>7.6491877458313295</v>
      </c>
      <c r="X452" s="80">
        <f t="shared" ca="1" si="280"/>
        <v>32.793474849222449</v>
      </c>
      <c r="Y452" s="94">
        <f t="shared" ca="1" si="281"/>
        <v>1.088592707435743E-7</v>
      </c>
      <c r="Z452" s="80">
        <f t="shared" ca="1" si="282"/>
        <v>14</v>
      </c>
      <c r="AA452" s="80">
        <f t="shared" ca="1" si="283"/>
        <v>229.67760681600004</v>
      </c>
      <c r="AB452" s="80">
        <f t="shared" ca="1" si="284"/>
        <v>69.23779417140689</v>
      </c>
      <c r="AC452" s="80">
        <f t="shared" si="285"/>
        <v>14.730988708493394</v>
      </c>
      <c r="AD452" s="69">
        <f t="shared" si="286"/>
        <v>1930.0639228235295</v>
      </c>
      <c r="AE452" s="69">
        <f t="shared" si="306"/>
        <v>2049.4133009747902</v>
      </c>
      <c r="AF452" s="69">
        <f t="shared" si="287"/>
        <v>1796.6613599999996</v>
      </c>
      <c r="AG452" s="95">
        <f t="shared" si="307"/>
        <v>1898.1083314285711</v>
      </c>
      <c r="AH452" s="93">
        <f t="shared" si="288"/>
        <v>20.867564560985521</v>
      </c>
      <c r="AI452" s="81">
        <f t="shared" si="289"/>
        <v>0.99617564502880196</v>
      </c>
      <c r="AJ452" s="80">
        <f t="shared" si="290"/>
        <v>17.247949056</v>
      </c>
      <c r="AK452" s="80">
        <f t="shared" si="291"/>
        <v>24.769027842580218</v>
      </c>
      <c r="AL452" s="78">
        <f t="shared" ca="1" si="299"/>
        <v>0.93789191220345702</v>
      </c>
      <c r="AM452" s="80">
        <f t="shared" ca="1" si="300"/>
        <v>24.056087030503274</v>
      </c>
      <c r="AN452" s="80">
        <f t="shared" si="301"/>
        <v>16.949635471698112</v>
      </c>
      <c r="AO452" s="80">
        <f t="shared" si="302"/>
        <v>3.6724115890153062</v>
      </c>
      <c r="AP452" s="80">
        <f t="shared" si="303"/>
        <v>4.0218600881714268</v>
      </c>
      <c r="AQ452" s="80">
        <f t="shared" ca="1" si="304"/>
        <v>2.773358033911911</v>
      </c>
      <c r="AR452" s="80">
        <f t="shared" si="292"/>
        <v>2.8648583909614951</v>
      </c>
      <c r="AS452" s="78">
        <f t="shared" si="293"/>
        <v>-4.479103272545655E-2</v>
      </c>
      <c r="AT452" s="96">
        <f t="shared" ca="1" si="294"/>
        <v>4</v>
      </c>
      <c r="AU452" s="97" t="str">
        <f t="shared" ca="1" si="295"/>
        <v>Silt mxture</v>
      </c>
      <c r="AV452" s="98">
        <f t="shared" si="296"/>
        <v>4</v>
      </c>
      <c r="AW452" s="99" t="str">
        <f t="shared" si="297"/>
        <v>Silt mxture</v>
      </c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</row>
    <row r="453" spans="1:69">
      <c r="A453" s="25">
        <v>8.8000000000000007</v>
      </c>
      <c r="C453" s="89">
        <f t="shared" si="264"/>
        <v>-28.871040000000004</v>
      </c>
      <c r="D453" s="84">
        <f t="shared" si="265"/>
        <v>28.871040000000004</v>
      </c>
      <c r="E453" s="90">
        <v>1.7787999999999999</v>
      </c>
      <c r="F453" s="91">
        <f t="shared" si="266"/>
        <v>18.570671999999998</v>
      </c>
      <c r="G453" s="80">
        <f t="shared" si="267"/>
        <v>18.602618399999997</v>
      </c>
      <c r="H453" s="81">
        <f t="shared" si="308"/>
        <v>19.091836799999999</v>
      </c>
      <c r="I453" s="14">
        <v>60.2</v>
      </c>
      <c r="J453" s="92">
        <f t="shared" si="268"/>
        <v>0.62848800000000005</v>
      </c>
      <c r="K453" s="14">
        <v>15.3</v>
      </c>
      <c r="L453" s="78">
        <f t="shared" si="269"/>
        <v>0.15973200000000001</v>
      </c>
      <c r="M453" s="81">
        <f t="shared" si="270"/>
        <v>0.90077644800000012</v>
      </c>
      <c r="N453" s="14">
        <f t="shared" si="298"/>
        <v>117</v>
      </c>
      <c r="O453" s="78">
        <f t="shared" si="271"/>
        <v>1.5649087919999971</v>
      </c>
      <c r="P453" s="78">
        <f t="shared" si="272"/>
        <v>0.66413234400000087</v>
      </c>
      <c r="Q453" s="93">
        <f t="shared" si="273"/>
        <v>5.6224441706400006</v>
      </c>
      <c r="R453" s="80">
        <f t="shared" si="274"/>
        <v>8.4658490456534565</v>
      </c>
      <c r="S453" s="80">
        <f t="shared" si="275"/>
        <v>3189.299436855737</v>
      </c>
      <c r="T453" s="69">
        <f t="shared" si="276"/>
        <v>292.2182313600004</v>
      </c>
      <c r="U453" s="78">
        <f t="shared" si="277"/>
        <v>1.8266917427475247</v>
      </c>
      <c r="V453" s="69">
        <f t="shared" si="278"/>
        <v>113.98556474744554</v>
      </c>
      <c r="W453" s="80">
        <f t="shared" ca="1" si="279"/>
        <v>7.7462884697836616</v>
      </c>
      <c r="X453" s="80">
        <f t="shared" ca="1" si="280"/>
        <v>32.933098973617732</v>
      </c>
      <c r="Y453" s="94">
        <f t="shared" ca="1" si="281"/>
        <v>1.3828764915428138E-7</v>
      </c>
      <c r="Z453" s="80">
        <f t="shared" ca="1" si="282"/>
        <v>14</v>
      </c>
      <c r="AA453" s="80">
        <f t="shared" ca="1" si="283"/>
        <v>238.527934512</v>
      </c>
      <c r="AB453" s="80">
        <f t="shared" ca="1" si="284"/>
        <v>91.344371043574697</v>
      </c>
      <c r="AC453" s="80">
        <f t="shared" si="285"/>
        <v>14.468200446702772</v>
      </c>
      <c r="AD453" s="69">
        <f t="shared" si="286"/>
        <v>2004.4364244705885</v>
      </c>
      <c r="AE453" s="69">
        <f t="shared" si="306"/>
        <v>2046.7929958991597</v>
      </c>
      <c r="AF453" s="69">
        <f t="shared" si="287"/>
        <v>1860.2618399999997</v>
      </c>
      <c r="AG453" s="95">
        <f t="shared" si="307"/>
        <v>1896.2649257142853</v>
      </c>
      <c r="AH453" s="93">
        <f t="shared" si="288"/>
        <v>22.058676143315434</v>
      </c>
      <c r="AI453" s="81">
        <f t="shared" si="289"/>
        <v>0.94632945628680176</v>
      </c>
      <c r="AJ453" s="80">
        <f t="shared" si="290"/>
        <v>17.858513663999997</v>
      </c>
      <c r="AK453" s="80">
        <f t="shared" si="291"/>
        <v>25.654088017131684</v>
      </c>
      <c r="AL453" s="78">
        <f t="shared" ca="1" si="299"/>
        <v>0.92495247808491599</v>
      </c>
      <c r="AM453" s="80">
        <f t="shared" ca="1" si="300"/>
        <v>24.769548396442218</v>
      </c>
      <c r="AN453" s="80">
        <f t="shared" si="301"/>
        <v>17.549639999999997</v>
      </c>
      <c r="AO453" s="80">
        <f t="shared" si="302"/>
        <v>3.3784921374294283</v>
      </c>
      <c r="AP453" s="80">
        <f t="shared" si="303"/>
        <v>3.6888056813980183</v>
      </c>
      <c r="AQ453" s="80">
        <f t="shared" ca="1" si="304"/>
        <v>2.7391744900956043</v>
      </c>
      <c r="AR453" s="80">
        <f t="shared" si="292"/>
        <v>2.8305324263348375</v>
      </c>
      <c r="AS453" s="78">
        <f t="shared" si="293"/>
        <v>-4.3494370138345659E-2</v>
      </c>
      <c r="AT453" s="96">
        <f t="shared" ca="1" si="294"/>
        <v>4</v>
      </c>
      <c r="AU453" s="97" t="str">
        <f t="shared" ca="1" si="295"/>
        <v>Silt mxture</v>
      </c>
      <c r="AV453" s="98">
        <f t="shared" si="296"/>
        <v>4</v>
      </c>
      <c r="AW453" s="99" t="str">
        <f t="shared" si="297"/>
        <v>Silt mxture</v>
      </c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</row>
    <row r="454" spans="1:69">
      <c r="A454" s="25">
        <v>8.82</v>
      </c>
      <c r="C454" s="89">
        <f t="shared" si="264"/>
        <v>-28.936656000000003</v>
      </c>
      <c r="D454" s="84">
        <f t="shared" si="265"/>
        <v>28.936656000000003</v>
      </c>
      <c r="E454" s="90">
        <v>1.8186</v>
      </c>
      <c r="F454" s="91">
        <f t="shared" si="266"/>
        <v>18.986183999999998</v>
      </c>
      <c r="G454" s="80">
        <f t="shared" si="267"/>
        <v>19.019174399999997</v>
      </c>
      <c r="H454" s="81">
        <f t="shared" si="308"/>
        <v>18.771781199999996</v>
      </c>
      <c r="I454" s="14">
        <v>61.3</v>
      </c>
      <c r="J454" s="92">
        <f t="shared" si="268"/>
        <v>0.63997199999999999</v>
      </c>
      <c r="K454" s="14">
        <v>15.8</v>
      </c>
      <c r="L454" s="78">
        <f t="shared" si="269"/>
        <v>0.16495200000000002</v>
      </c>
      <c r="M454" s="81">
        <f t="shared" si="270"/>
        <v>0.90282366720000007</v>
      </c>
      <c r="N454" s="14">
        <f t="shared" si="298"/>
        <v>117</v>
      </c>
      <c r="O454" s="78">
        <f t="shared" si="271"/>
        <v>1.5687473279999971</v>
      </c>
      <c r="P454" s="78">
        <f t="shared" si="272"/>
        <v>0.66592366080000087</v>
      </c>
      <c r="Q454" s="93">
        <f t="shared" si="273"/>
        <v>5.7586409337600006</v>
      </c>
      <c r="R454" s="80">
        <f t="shared" si="274"/>
        <v>8.6475992260763253</v>
      </c>
      <c r="S454" s="80">
        <f t="shared" si="275"/>
        <v>3207.939441468211</v>
      </c>
      <c r="T454" s="69">
        <f t="shared" si="276"/>
        <v>293.00641075200042</v>
      </c>
      <c r="U454" s="78">
        <f t="shared" si="277"/>
        <v>1.8296806007363331</v>
      </c>
      <c r="V454" s="69">
        <f t="shared" si="278"/>
        <v>114.17206948594718</v>
      </c>
      <c r="W454" s="80">
        <f t="shared" ca="1" si="279"/>
        <v>7.8775325687185047</v>
      </c>
      <c r="X454" s="80">
        <f t="shared" ca="1" si="280"/>
        <v>33.02875645059293</v>
      </c>
      <c r="Y454" s="94">
        <f t="shared" ca="1" si="281"/>
        <v>1.4649783361308099E-7</v>
      </c>
      <c r="Z454" s="80">
        <f t="shared" ca="1" si="282"/>
        <v>14</v>
      </c>
      <c r="AA454" s="80">
        <f t="shared" ca="1" si="283"/>
        <v>244.30597900800001</v>
      </c>
      <c r="AB454" s="80">
        <f t="shared" ca="1" si="284"/>
        <v>99.11159076017033</v>
      </c>
      <c r="AC454" s="80">
        <f t="shared" si="285"/>
        <v>14.450484391552667</v>
      </c>
      <c r="AD454" s="69">
        <f t="shared" si="286"/>
        <v>2052.9914202352938</v>
      </c>
      <c r="AE454" s="69">
        <f t="shared" si="306"/>
        <v>2017.7937059495798</v>
      </c>
      <c r="AF454" s="69">
        <f t="shared" si="287"/>
        <v>1901.9174399999997</v>
      </c>
      <c r="AG454" s="95">
        <f t="shared" si="307"/>
        <v>1871.9993828571426</v>
      </c>
      <c r="AH454" s="93">
        <f t="shared" si="288"/>
        <v>22.197547969278116</v>
      </c>
      <c r="AI454" s="81">
        <f t="shared" si="289"/>
        <v>0.96102907536154503</v>
      </c>
      <c r="AJ454" s="80">
        <f t="shared" si="290"/>
        <v>18.258407423999998</v>
      </c>
      <c r="AK454" s="80">
        <f t="shared" si="291"/>
        <v>26.204846139625225</v>
      </c>
      <c r="AL454" s="78">
        <f t="shared" ca="1" si="299"/>
        <v>0.92189775866989021</v>
      </c>
      <c r="AM454" s="80">
        <f t="shared" ca="1" si="300"/>
        <v>25.270522568717901</v>
      </c>
      <c r="AN454" s="80">
        <f t="shared" si="301"/>
        <v>17.942617358490562</v>
      </c>
      <c r="AO454" s="80">
        <f t="shared" si="302"/>
        <v>3.3648779202529426</v>
      </c>
      <c r="AP454" s="80">
        <f t="shared" si="303"/>
        <v>3.667371562652836</v>
      </c>
      <c r="AQ454" s="80">
        <f t="shared" ca="1" si="304"/>
        <v>2.7309350793593907</v>
      </c>
      <c r="AR454" s="80">
        <f t="shared" si="292"/>
        <v>2.8218901370646066</v>
      </c>
      <c r="AS454" s="78">
        <f t="shared" si="293"/>
        <v>-4.2283874437889751E-2</v>
      </c>
      <c r="AT454" s="96">
        <f t="shared" ca="1" si="294"/>
        <v>4</v>
      </c>
      <c r="AU454" s="97" t="str">
        <f t="shared" ca="1" si="295"/>
        <v>Silt mxture</v>
      </c>
      <c r="AV454" s="98">
        <f t="shared" si="296"/>
        <v>4</v>
      </c>
      <c r="AW454" s="99" t="str">
        <f t="shared" si="297"/>
        <v>Silt mxture</v>
      </c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</row>
    <row r="455" spans="1:69">
      <c r="A455" s="25">
        <v>8.84</v>
      </c>
      <c r="C455" s="89">
        <f t="shared" si="264"/>
        <v>-29.002272000000001</v>
      </c>
      <c r="D455" s="84">
        <f t="shared" si="265"/>
        <v>29.002272000000001</v>
      </c>
      <c r="E455" s="90">
        <v>1.78</v>
      </c>
      <c r="F455" s="91">
        <f t="shared" si="266"/>
        <v>18.583199999999998</v>
      </c>
      <c r="G455" s="80">
        <f t="shared" si="267"/>
        <v>18.616190399999997</v>
      </c>
      <c r="H455" s="81">
        <f t="shared" si="308"/>
        <v>18.466898399999998</v>
      </c>
      <c r="I455" s="14">
        <v>62.8</v>
      </c>
      <c r="J455" s="92">
        <f t="shared" si="268"/>
        <v>0.65563199999999999</v>
      </c>
      <c r="K455" s="14">
        <v>15.8</v>
      </c>
      <c r="L455" s="78">
        <f t="shared" si="269"/>
        <v>0.16495200000000002</v>
      </c>
      <c r="M455" s="81">
        <f t="shared" si="270"/>
        <v>0.90487088640000002</v>
      </c>
      <c r="N455" s="14">
        <f t="shared" si="298"/>
        <v>117</v>
      </c>
      <c r="O455" s="78">
        <f t="shared" si="271"/>
        <v>1.572585863999997</v>
      </c>
      <c r="P455" s="78">
        <f t="shared" si="272"/>
        <v>0.66771497760000087</v>
      </c>
      <c r="Q455" s="93">
        <f t="shared" si="273"/>
        <v>5.6243894968800001</v>
      </c>
      <c r="R455" s="80">
        <f t="shared" si="274"/>
        <v>8.4233388280370853</v>
      </c>
      <c r="S455" s="80">
        <f t="shared" si="275"/>
        <v>3058.316167319113</v>
      </c>
      <c r="T455" s="69">
        <f t="shared" si="276"/>
        <v>293.79459014400038</v>
      </c>
      <c r="U455" s="78">
        <f t="shared" si="277"/>
        <v>1.8316783000440648</v>
      </c>
      <c r="V455" s="69">
        <f t="shared" si="278"/>
        <v>114.29672592274964</v>
      </c>
      <c r="W455" s="80">
        <f t="shared" ca="1" si="279"/>
        <v>7.8159411901509399</v>
      </c>
      <c r="X455" s="80">
        <f t="shared" ca="1" si="280"/>
        <v>32.922015312511604</v>
      </c>
      <c r="Y455" s="94">
        <f t="shared" ca="1" si="281"/>
        <v>1.2654581336199378E-7</v>
      </c>
      <c r="Z455" s="80">
        <f t="shared" ca="1" si="282"/>
        <v>14</v>
      </c>
      <c r="AA455" s="80">
        <f t="shared" ca="1" si="283"/>
        <v>238.61046350399999</v>
      </c>
      <c r="AB455" s="80">
        <f t="shared" ca="1" si="284"/>
        <v>83.617352808358191</v>
      </c>
      <c r="AC455" s="80">
        <f t="shared" si="285"/>
        <v>14.59569085607275</v>
      </c>
      <c r="AD455" s="69">
        <f t="shared" si="286"/>
        <v>2005.1299454117645</v>
      </c>
      <c r="AE455" s="69">
        <f t="shared" si="306"/>
        <v>1993.1318412100841</v>
      </c>
      <c r="AF455" s="69">
        <f t="shared" si="287"/>
        <v>1861.6190399999996</v>
      </c>
      <c r="AG455" s="95">
        <f t="shared" si="307"/>
        <v>1851.4206514285711</v>
      </c>
      <c r="AH455" s="93">
        <f t="shared" si="288"/>
        <v>21.505650094128914</v>
      </c>
      <c r="AI455" s="81">
        <f t="shared" si="289"/>
        <v>0.98190398896931852</v>
      </c>
      <c r="AJ455" s="80">
        <f t="shared" si="290"/>
        <v>17.871542783999995</v>
      </c>
      <c r="AK455" s="80">
        <f t="shared" si="291"/>
        <v>25.525269175869955</v>
      </c>
      <c r="AL455" s="78">
        <f t="shared" ca="1" si="299"/>
        <v>0.92995109795849429</v>
      </c>
      <c r="AM455" s="80">
        <f t="shared" ca="1" si="300"/>
        <v>24.712147242255199</v>
      </c>
      <c r="AN455" s="80">
        <f t="shared" si="301"/>
        <v>17.562443773584903</v>
      </c>
      <c r="AO455" s="80">
        <f t="shared" si="302"/>
        <v>3.521837636555329</v>
      </c>
      <c r="AP455" s="80">
        <f t="shared" si="303"/>
        <v>3.8467919072820238</v>
      </c>
      <c r="AQ455" s="80">
        <f t="shared" ca="1" si="304"/>
        <v>2.7518506783439904</v>
      </c>
      <c r="AR455" s="80">
        <f t="shared" si="292"/>
        <v>2.8414689907201627</v>
      </c>
      <c r="AS455" s="78">
        <f t="shared" si="293"/>
        <v>-4.3413286481572708E-2</v>
      </c>
      <c r="AT455" s="96">
        <f t="shared" ca="1" si="294"/>
        <v>4</v>
      </c>
      <c r="AU455" s="97" t="str">
        <f t="shared" ca="1" si="295"/>
        <v>Silt mxture</v>
      </c>
      <c r="AV455" s="98">
        <f t="shared" si="296"/>
        <v>4</v>
      </c>
      <c r="AW455" s="99" t="str">
        <f t="shared" si="297"/>
        <v>Silt mxture</v>
      </c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</row>
    <row r="456" spans="1:69">
      <c r="A456" s="25">
        <v>8.86</v>
      </c>
      <c r="C456" s="89">
        <f t="shared" si="264"/>
        <v>-29.067888</v>
      </c>
      <c r="D456" s="84">
        <f t="shared" si="265"/>
        <v>29.067888</v>
      </c>
      <c r="E456" s="90">
        <v>1.7388999999999999</v>
      </c>
      <c r="F456" s="91">
        <f t="shared" si="266"/>
        <v>18.154115999999998</v>
      </c>
      <c r="G456" s="80">
        <f t="shared" si="267"/>
        <v>18.187524</v>
      </c>
      <c r="H456" s="81">
        <f t="shared" si="308"/>
        <v>18.605471999999995</v>
      </c>
      <c r="I456" s="14">
        <v>63.3</v>
      </c>
      <c r="J456" s="92">
        <f t="shared" si="268"/>
        <v>0.66085199999999999</v>
      </c>
      <c r="K456" s="14">
        <v>16</v>
      </c>
      <c r="L456" s="78">
        <f t="shared" si="269"/>
        <v>0.16703999999999999</v>
      </c>
      <c r="M456" s="81">
        <f t="shared" si="270"/>
        <v>0.90691810559999997</v>
      </c>
      <c r="N456" s="14">
        <f t="shared" si="298"/>
        <v>117</v>
      </c>
      <c r="O456" s="78">
        <f t="shared" si="271"/>
        <v>1.576424399999997</v>
      </c>
      <c r="P456" s="78">
        <f t="shared" si="272"/>
        <v>0.66950629440000087</v>
      </c>
      <c r="Q456" s="93">
        <f t="shared" si="273"/>
        <v>5.4816628680000008</v>
      </c>
      <c r="R456" s="80">
        <f t="shared" si="274"/>
        <v>8.1876196144093996</v>
      </c>
      <c r="S456" s="80">
        <f t="shared" si="275"/>
        <v>2957.1628923945241</v>
      </c>
      <c r="T456" s="69">
        <f t="shared" si="276"/>
        <v>294.5827695360004</v>
      </c>
      <c r="U456" s="78">
        <f t="shared" si="277"/>
        <v>1.831697646996985</v>
      </c>
      <c r="V456" s="69">
        <f t="shared" si="278"/>
        <v>114.29793317261186</v>
      </c>
      <c r="W456" s="80">
        <f t="shared" ca="1" si="279"/>
        <v>7.7246068297925126</v>
      </c>
      <c r="X456" s="80">
        <f t="shared" ca="1" si="280"/>
        <v>32.802385363171595</v>
      </c>
      <c r="Y456" s="94">
        <f t="shared" ca="1" si="281"/>
        <v>1.1172659708265768E-7</v>
      </c>
      <c r="Z456" s="80">
        <f t="shared" ca="1" si="282"/>
        <v>14</v>
      </c>
      <c r="AA456" s="80">
        <f t="shared" ca="1" si="283"/>
        <v>232.55539440000004</v>
      </c>
      <c r="AB456" s="80">
        <f t="shared" ca="1" si="284"/>
        <v>71.951878660229596</v>
      </c>
      <c r="AC456" s="80">
        <f t="shared" si="285"/>
        <v>14.697940784929415</v>
      </c>
      <c r="AD456" s="69">
        <f t="shared" si="286"/>
        <v>1954.247011764706</v>
      </c>
      <c r="AE456" s="69">
        <f t="shared" si="306"/>
        <v>2002.2850487394956</v>
      </c>
      <c r="AF456" s="69">
        <f t="shared" si="287"/>
        <v>1818.7524000000001</v>
      </c>
      <c r="AG456" s="95">
        <f t="shared" si="307"/>
        <v>1859.5847314285713</v>
      </c>
      <c r="AH456" s="93">
        <f t="shared" si="288"/>
        <v>21.007496685355115</v>
      </c>
      <c r="AI456" s="81">
        <f t="shared" si="289"/>
        <v>0.98707361757105405</v>
      </c>
      <c r="AJ456" s="80">
        <f t="shared" si="290"/>
        <v>17.460023039999999</v>
      </c>
      <c r="AK456" s="80">
        <f t="shared" si="291"/>
        <v>24.810968528513332</v>
      </c>
      <c r="AL456" s="78">
        <f t="shared" ca="1" si="299"/>
        <v>0.93681478846021649</v>
      </c>
      <c r="AM456" s="80">
        <f t="shared" ca="1" si="300"/>
        <v>24.100998351625481</v>
      </c>
      <c r="AN456" s="80">
        <f t="shared" si="301"/>
        <v>17.158041509433961</v>
      </c>
      <c r="AO456" s="80">
        <f t="shared" si="302"/>
        <v>3.6335457206819353</v>
      </c>
      <c r="AP456" s="80">
        <f t="shared" si="303"/>
        <v>3.9783760010685865</v>
      </c>
      <c r="AQ456" s="80">
        <f t="shared" ca="1" si="304"/>
        <v>2.769643839567745</v>
      </c>
      <c r="AR456" s="80">
        <f t="shared" si="292"/>
        <v>2.8578281527332337</v>
      </c>
      <c r="AS456" s="78">
        <f t="shared" si="293"/>
        <v>-4.4541187724863193E-2</v>
      </c>
      <c r="AT456" s="96">
        <f t="shared" ca="1" si="294"/>
        <v>4</v>
      </c>
      <c r="AU456" s="97" t="str">
        <f t="shared" ca="1" si="295"/>
        <v>Silt mxture</v>
      </c>
      <c r="AV456" s="98">
        <f t="shared" si="296"/>
        <v>4</v>
      </c>
      <c r="AW456" s="99" t="str">
        <f t="shared" si="297"/>
        <v>Silt mxture</v>
      </c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</row>
    <row r="457" spans="1:69">
      <c r="A457" s="25">
        <v>8.8800000000000008</v>
      </c>
      <c r="C457" s="89">
        <f t="shared" si="264"/>
        <v>-29.133504000000006</v>
      </c>
      <c r="D457" s="84">
        <f t="shared" si="265"/>
        <v>29.133504000000006</v>
      </c>
      <c r="E457" s="90">
        <v>1.7601</v>
      </c>
      <c r="F457" s="91">
        <f t="shared" si="266"/>
        <v>18.375443999999998</v>
      </c>
      <c r="G457" s="80">
        <f t="shared" si="267"/>
        <v>18.409269599999998</v>
      </c>
      <c r="H457" s="81">
        <f t="shared" si="308"/>
        <v>18.594718799999999</v>
      </c>
      <c r="I457" s="14">
        <v>63.4</v>
      </c>
      <c r="J457" s="92">
        <f t="shared" si="268"/>
        <v>0.66189599999999993</v>
      </c>
      <c r="K457" s="14">
        <v>16.2</v>
      </c>
      <c r="L457" s="78">
        <f t="shared" si="269"/>
        <v>0.16912799999999997</v>
      </c>
      <c r="M457" s="81">
        <f t="shared" si="270"/>
        <v>0.90896532480000014</v>
      </c>
      <c r="N457" s="14">
        <f t="shared" si="298"/>
        <v>117</v>
      </c>
      <c r="O457" s="78">
        <f t="shared" si="271"/>
        <v>1.5802629359999973</v>
      </c>
      <c r="P457" s="78">
        <f t="shared" si="272"/>
        <v>0.67129761120000098</v>
      </c>
      <c r="Q457" s="93">
        <f t="shared" si="273"/>
        <v>5.5535721991200004</v>
      </c>
      <c r="R457" s="80">
        <f t="shared" si="274"/>
        <v>8.2728913472409396</v>
      </c>
      <c r="S457" s="80">
        <f t="shared" si="275"/>
        <v>2991.2299469118661</v>
      </c>
      <c r="T457" s="69">
        <f t="shared" si="276"/>
        <v>295.37094892800042</v>
      </c>
      <c r="U457" s="78">
        <f t="shared" si="277"/>
        <v>1.8323564129857759</v>
      </c>
      <c r="V457" s="69">
        <f t="shared" si="278"/>
        <v>114.33904017031242</v>
      </c>
      <c r="W457" s="80">
        <f t="shared" ca="1" si="279"/>
        <v>7.7865699599850355</v>
      </c>
      <c r="X457" s="80">
        <f t="shared" ca="1" si="280"/>
        <v>32.847579933212998</v>
      </c>
      <c r="Y457" s="94">
        <f t="shared" ca="1" si="281"/>
        <v>1.1681747363234853E-7</v>
      </c>
      <c r="Z457" s="80">
        <f t="shared" ca="1" si="282"/>
        <v>14</v>
      </c>
      <c r="AA457" s="80">
        <f t="shared" ca="1" si="283"/>
        <v>235.60609329600001</v>
      </c>
      <c r="AB457" s="80">
        <f t="shared" ca="1" si="284"/>
        <v>76.217285329549284</v>
      </c>
      <c r="AC457" s="80">
        <f t="shared" si="285"/>
        <v>14.663118919033279</v>
      </c>
      <c r="AD457" s="69">
        <f t="shared" si="286"/>
        <v>1979.8831369411764</v>
      </c>
      <c r="AE457" s="69">
        <f t="shared" si="306"/>
        <v>1999.4471705546218</v>
      </c>
      <c r="AF457" s="69">
        <f t="shared" si="287"/>
        <v>1840.92696</v>
      </c>
      <c r="AG457" s="95">
        <f t="shared" si="307"/>
        <v>1857.5563885714284</v>
      </c>
      <c r="AH457" s="93">
        <f t="shared" si="288"/>
        <v>21.177220039864423</v>
      </c>
      <c r="AI457" s="81">
        <f t="shared" si="289"/>
        <v>0.98599486867948949</v>
      </c>
      <c r="AJ457" s="80">
        <f t="shared" si="290"/>
        <v>17.672898815999996</v>
      </c>
      <c r="AK457" s="80">
        <f t="shared" si="291"/>
        <v>25.069367718911938</v>
      </c>
      <c r="AL457" s="78">
        <f t="shared" ca="1" si="299"/>
        <v>0.93447401421481735</v>
      </c>
      <c r="AM457" s="80">
        <f t="shared" ca="1" si="300"/>
        <v>24.330085229691178</v>
      </c>
      <c r="AN457" s="80">
        <f t="shared" si="301"/>
        <v>17.367235471698109</v>
      </c>
      <c r="AO457" s="80">
        <f t="shared" si="302"/>
        <v>3.5954495446141981</v>
      </c>
      <c r="AP457" s="80">
        <f t="shared" si="303"/>
        <v>3.9330663610461558</v>
      </c>
      <c r="AQ457" s="80">
        <f t="shared" ca="1" si="304"/>
        <v>2.7632783006678214</v>
      </c>
      <c r="AR457" s="80">
        <f t="shared" si="292"/>
        <v>2.8508596257429746</v>
      </c>
      <c r="AS457" s="78">
        <f t="shared" si="293"/>
        <v>-4.3962031721256206E-2</v>
      </c>
      <c r="AT457" s="96">
        <f t="shared" ca="1" si="294"/>
        <v>4</v>
      </c>
      <c r="AU457" s="97" t="str">
        <f t="shared" ca="1" si="295"/>
        <v>Silt mxture</v>
      </c>
      <c r="AV457" s="98">
        <f t="shared" si="296"/>
        <v>4</v>
      </c>
      <c r="AW457" s="99" t="str">
        <f t="shared" si="297"/>
        <v>Silt mxture</v>
      </c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</row>
    <row r="458" spans="1:69">
      <c r="A458" s="25">
        <v>8.9</v>
      </c>
      <c r="C458" s="89">
        <f t="shared" si="264"/>
        <v>-29.199120000000004</v>
      </c>
      <c r="D458" s="84">
        <f t="shared" si="265"/>
        <v>29.199120000000004</v>
      </c>
      <c r="E458" s="90">
        <v>1.7974000000000001</v>
      </c>
      <c r="F458" s="91">
        <f t="shared" si="266"/>
        <v>18.764856000000002</v>
      </c>
      <c r="G458" s="80">
        <f t="shared" si="267"/>
        <v>18.7980552</v>
      </c>
      <c r="H458" s="81">
        <f t="shared" si="308"/>
        <v>18.501628800000002</v>
      </c>
      <c r="I458" s="14">
        <v>61.8</v>
      </c>
      <c r="J458" s="92">
        <f t="shared" si="268"/>
        <v>0.64519199999999999</v>
      </c>
      <c r="K458" s="14">
        <v>15.9</v>
      </c>
      <c r="L458" s="78">
        <f t="shared" si="269"/>
        <v>0.165996</v>
      </c>
      <c r="M458" s="81">
        <f t="shared" si="270"/>
        <v>0.91101254400000009</v>
      </c>
      <c r="N458" s="14">
        <f t="shared" si="298"/>
        <v>117</v>
      </c>
      <c r="O458" s="78">
        <f t="shared" si="271"/>
        <v>1.5841014719999973</v>
      </c>
      <c r="P458" s="78">
        <f t="shared" si="272"/>
        <v>0.67308892800000097</v>
      </c>
      <c r="Q458" s="93">
        <f t="shared" si="273"/>
        <v>5.6806047302400016</v>
      </c>
      <c r="R458" s="80">
        <f t="shared" si="274"/>
        <v>8.4396050713821769</v>
      </c>
      <c r="S458" s="80">
        <f t="shared" si="275"/>
        <v>3138.8656815700288</v>
      </c>
      <c r="T458" s="69">
        <f t="shared" si="276"/>
        <v>296.15912832000043</v>
      </c>
      <c r="U458" s="78">
        <f t="shared" si="277"/>
        <v>1.8301760742690987</v>
      </c>
      <c r="V458" s="69">
        <f t="shared" si="278"/>
        <v>114.20298703439175</v>
      </c>
      <c r="W458" s="80">
        <f t="shared" ca="1" si="279"/>
        <v>7.8524399724937304</v>
      </c>
      <c r="X458" s="80">
        <f t="shared" ca="1" si="280"/>
        <v>32.928012220475303</v>
      </c>
      <c r="Y458" s="94">
        <f t="shared" ca="1" si="281"/>
        <v>1.33652176740235E-7</v>
      </c>
      <c r="Z458" s="80">
        <f t="shared" ca="1" si="282"/>
        <v>14</v>
      </c>
      <c r="AA458" s="80">
        <f t="shared" ca="1" si="283"/>
        <v>240.99535219200004</v>
      </c>
      <c r="AB458" s="80">
        <f t="shared" ca="1" si="284"/>
        <v>89.195686351588719</v>
      </c>
      <c r="AC458" s="80">
        <f t="shared" si="285"/>
        <v>14.516658397709506</v>
      </c>
      <c r="AD458" s="69">
        <f t="shared" si="286"/>
        <v>2025.1710268235299</v>
      </c>
      <c r="AE458" s="69">
        <f t="shared" si="306"/>
        <v>1991.5770369075631</v>
      </c>
      <c r="AF458" s="69">
        <f t="shared" si="287"/>
        <v>1879.8055199999999</v>
      </c>
      <c r="AG458" s="95">
        <f t="shared" si="307"/>
        <v>1851.2506285714283</v>
      </c>
      <c r="AH458" s="93">
        <f t="shared" si="288"/>
        <v>21.844264026799859</v>
      </c>
      <c r="AI458" s="81">
        <f t="shared" si="289"/>
        <v>0.95855387477120857</v>
      </c>
      <c r="AJ458" s="80">
        <f t="shared" si="290"/>
        <v>18.046132992</v>
      </c>
      <c r="AK458" s="80">
        <f t="shared" si="291"/>
        <v>25.574560822370234</v>
      </c>
      <c r="AL458" s="78">
        <f t="shared" ca="1" si="299"/>
        <v>0.92723074898956892</v>
      </c>
      <c r="AM458" s="80">
        <f t="shared" ca="1" si="300"/>
        <v>24.743188083694712</v>
      </c>
      <c r="AN458" s="80">
        <f t="shared" si="301"/>
        <v>17.73401433962264</v>
      </c>
      <c r="AO458" s="80">
        <f t="shared" si="302"/>
        <v>3.4322273933954617</v>
      </c>
      <c r="AP458" s="80">
        <f t="shared" si="303"/>
        <v>3.7480756030529969</v>
      </c>
      <c r="AQ458" s="80">
        <f t="shared" ca="1" si="304"/>
        <v>2.7440453313745929</v>
      </c>
      <c r="AR458" s="80">
        <f t="shared" si="292"/>
        <v>2.8312091720932466</v>
      </c>
      <c r="AS458" s="78">
        <f t="shared" si="293"/>
        <v>-4.3279804034105508E-2</v>
      </c>
      <c r="AT458" s="96">
        <f t="shared" ca="1" si="294"/>
        <v>4</v>
      </c>
      <c r="AU458" s="97" t="str">
        <f t="shared" ca="1" si="295"/>
        <v>Silt mxture</v>
      </c>
      <c r="AV458" s="98">
        <f t="shared" si="296"/>
        <v>4</v>
      </c>
      <c r="AW458" s="99" t="str">
        <f t="shared" si="297"/>
        <v>Silt mxture</v>
      </c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</row>
    <row r="459" spans="1:69">
      <c r="A459" s="25">
        <v>8.92</v>
      </c>
      <c r="C459" s="89">
        <f t="shared" si="264"/>
        <v>-29.264736000000003</v>
      </c>
      <c r="D459" s="84">
        <f t="shared" si="265"/>
        <v>29.264736000000003</v>
      </c>
      <c r="E459" s="90">
        <v>1.7725</v>
      </c>
      <c r="F459" s="91">
        <f t="shared" si="266"/>
        <v>18.504899999999999</v>
      </c>
      <c r="G459" s="80">
        <f t="shared" si="267"/>
        <v>18.538099199999998</v>
      </c>
      <c r="H459" s="81">
        <f t="shared" si="308"/>
        <v>18.495225599999998</v>
      </c>
      <c r="I459" s="14">
        <v>63.1</v>
      </c>
      <c r="J459" s="92">
        <f t="shared" si="268"/>
        <v>0.65876400000000002</v>
      </c>
      <c r="K459" s="14">
        <v>15.9</v>
      </c>
      <c r="L459" s="78">
        <f t="shared" si="269"/>
        <v>0.165996</v>
      </c>
      <c r="M459" s="81">
        <f t="shared" si="270"/>
        <v>0.91305976320000004</v>
      </c>
      <c r="N459" s="14">
        <f t="shared" si="298"/>
        <v>117</v>
      </c>
      <c r="O459" s="78">
        <f t="shared" si="271"/>
        <v>1.5879400079999972</v>
      </c>
      <c r="P459" s="78">
        <f t="shared" si="272"/>
        <v>0.67488024480000097</v>
      </c>
      <c r="Q459" s="93">
        <f t="shared" si="273"/>
        <v>5.5935525333600005</v>
      </c>
      <c r="R459" s="80">
        <f t="shared" si="274"/>
        <v>8.2882149484426453</v>
      </c>
      <c r="S459" s="80">
        <f t="shared" si="275"/>
        <v>3027.0876604207451</v>
      </c>
      <c r="T459" s="69">
        <f t="shared" si="276"/>
        <v>296.94730771200045</v>
      </c>
      <c r="U459" s="78">
        <f t="shared" si="277"/>
        <v>1.832072818302513</v>
      </c>
      <c r="V459" s="69">
        <f t="shared" si="278"/>
        <v>114.32134386207682</v>
      </c>
      <c r="W459" s="80">
        <f t="shared" ca="1" si="279"/>
        <v>7.8211443159466203</v>
      </c>
      <c r="X459" s="80">
        <f t="shared" ca="1" si="280"/>
        <v>32.85522902441987</v>
      </c>
      <c r="Y459" s="94">
        <f t="shared" ca="1" si="281"/>
        <v>1.2006806902438203E-7</v>
      </c>
      <c r="Z459" s="80">
        <f t="shared" ca="1" si="282"/>
        <v>14</v>
      </c>
      <c r="AA459" s="80">
        <f t="shared" ca="1" si="283"/>
        <v>237.30222868800001</v>
      </c>
      <c r="AB459" s="80">
        <f t="shared" ca="1" si="284"/>
        <v>78.902087188847474</v>
      </c>
      <c r="AC459" s="80">
        <f t="shared" si="285"/>
        <v>14.626892535907047</v>
      </c>
      <c r="AD459" s="69">
        <f t="shared" si="286"/>
        <v>1994.1363755294117</v>
      </c>
      <c r="AE459" s="69">
        <f t="shared" si="306"/>
        <v>1990.465706621849</v>
      </c>
      <c r="AF459" s="69">
        <f t="shared" si="287"/>
        <v>1853.8099199999997</v>
      </c>
      <c r="AG459" s="95">
        <f t="shared" si="307"/>
        <v>1850.6898514285713</v>
      </c>
      <c r="AH459" s="93">
        <f t="shared" si="288"/>
        <v>21.332470402491676</v>
      </c>
      <c r="AI459" s="81">
        <f t="shared" si="289"/>
        <v>0.97611984507743743</v>
      </c>
      <c r="AJ459" s="80">
        <f t="shared" si="290"/>
        <v>17.796575231999999</v>
      </c>
      <c r="AK459" s="80">
        <f t="shared" si="291"/>
        <v>25.115802874068624</v>
      </c>
      <c r="AL459" s="78">
        <f t="shared" ca="1" si="299"/>
        <v>0.93314912083931212</v>
      </c>
      <c r="AM459" s="80">
        <f t="shared" ca="1" si="300"/>
        <v>24.369072623567646</v>
      </c>
      <c r="AN459" s="80">
        <f t="shared" si="301"/>
        <v>17.488772830188676</v>
      </c>
      <c r="AO459" s="80">
        <f t="shared" si="302"/>
        <v>3.5535682104883768</v>
      </c>
      <c r="AP459" s="80">
        <f t="shared" si="303"/>
        <v>3.8864767730967276</v>
      </c>
      <c r="AQ459" s="80">
        <f t="shared" ca="1" si="304"/>
        <v>2.759357341280817</v>
      </c>
      <c r="AR459" s="80">
        <f t="shared" si="292"/>
        <v>2.8453214752268243</v>
      </c>
      <c r="AS459" s="78">
        <f t="shared" si="293"/>
        <v>-4.4074144362761684E-2</v>
      </c>
      <c r="AT459" s="96">
        <f t="shared" ca="1" si="294"/>
        <v>4</v>
      </c>
      <c r="AU459" s="97" t="str">
        <f t="shared" ca="1" si="295"/>
        <v>Silt mxture</v>
      </c>
      <c r="AV459" s="98">
        <f t="shared" si="296"/>
        <v>4</v>
      </c>
      <c r="AW459" s="99" t="str">
        <f t="shared" si="297"/>
        <v>Silt mxture</v>
      </c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</row>
    <row r="460" spans="1:69">
      <c r="A460" s="25">
        <v>8.94</v>
      </c>
      <c r="C460" s="89">
        <f t="shared" si="264"/>
        <v>-29.330352000000001</v>
      </c>
      <c r="D460" s="84">
        <f t="shared" si="265"/>
        <v>29.330352000000001</v>
      </c>
      <c r="E460" s="90">
        <v>1.7650999999999999</v>
      </c>
      <c r="F460" s="91">
        <f t="shared" si="266"/>
        <v>18.427643999999997</v>
      </c>
      <c r="G460" s="80">
        <f t="shared" si="267"/>
        <v>18.460634399999996</v>
      </c>
      <c r="H460" s="81">
        <f t="shared" si="308"/>
        <v>18.560127599999998</v>
      </c>
      <c r="I460" s="14">
        <v>61.5</v>
      </c>
      <c r="J460" s="92">
        <f t="shared" si="268"/>
        <v>0.64205999999999996</v>
      </c>
      <c r="K460" s="14">
        <v>15.8</v>
      </c>
      <c r="L460" s="78">
        <f t="shared" si="269"/>
        <v>0.16495200000000002</v>
      </c>
      <c r="M460" s="81">
        <f t="shared" si="270"/>
        <v>0.91510698239999999</v>
      </c>
      <c r="N460" s="14">
        <f t="shared" si="298"/>
        <v>117</v>
      </c>
      <c r="O460" s="78">
        <f t="shared" si="271"/>
        <v>1.5917785439999972</v>
      </c>
      <c r="P460" s="78">
        <f t="shared" si="272"/>
        <v>0.67667156160000097</v>
      </c>
      <c r="Q460" s="93">
        <f t="shared" si="273"/>
        <v>5.5667224324799998</v>
      </c>
      <c r="R460" s="80">
        <f t="shared" si="274"/>
        <v>8.2266238872480368</v>
      </c>
      <c r="S460" s="80">
        <f t="shared" si="275"/>
        <v>3090.9436457285465</v>
      </c>
      <c r="T460" s="69">
        <f t="shared" si="276"/>
        <v>297.73548710400041</v>
      </c>
      <c r="U460" s="78">
        <f t="shared" si="277"/>
        <v>1.8288975003374226</v>
      </c>
      <c r="V460" s="69">
        <f t="shared" si="278"/>
        <v>114.12320402105517</v>
      </c>
      <c r="W460" s="80">
        <f t="shared" ca="1" si="279"/>
        <v>7.7714723861330706</v>
      </c>
      <c r="X460" s="80">
        <f t="shared" ca="1" si="280"/>
        <v>32.817873321410211</v>
      </c>
      <c r="Y460" s="94">
        <f t="shared" ca="1" si="281"/>
        <v>1.2293128467599865E-7</v>
      </c>
      <c r="Z460" s="80">
        <f t="shared" ca="1" si="282"/>
        <v>14</v>
      </c>
      <c r="AA460" s="80">
        <f t="shared" ca="1" si="283"/>
        <v>236.163981984</v>
      </c>
      <c r="AB460" s="80">
        <f t="shared" ca="1" si="284"/>
        <v>80.396146244748522</v>
      </c>
      <c r="AC460" s="80">
        <f t="shared" si="285"/>
        <v>14.563429910634337</v>
      </c>
      <c r="AD460" s="69">
        <f t="shared" si="286"/>
        <v>1984.5712771764704</v>
      </c>
      <c r="AE460" s="69">
        <f t="shared" si="306"/>
        <v>2065.9401107899162</v>
      </c>
      <c r="AF460" s="69">
        <f t="shared" si="287"/>
        <v>1846.0634399999994</v>
      </c>
      <c r="AG460" s="95">
        <f t="shared" si="307"/>
        <v>1915.2269485714282</v>
      </c>
      <c r="AH460" s="93">
        <f t="shared" si="288"/>
        <v>21.576524863536257</v>
      </c>
      <c r="AI460" s="81">
        <f t="shared" si="289"/>
        <v>0.94885027897705443</v>
      </c>
      <c r="AJ460" s="80">
        <f t="shared" si="290"/>
        <v>17.722209023999994</v>
      </c>
      <c r="AK460" s="80">
        <f t="shared" si="291"/>
        <v>24.929163294691023</v>
      </c>
      <c r="AL460" s="78">
        <f t="shared" ca="1" si="299"/>
        <v>0.9319508884283132</v>
      </c>
      <c r="AM460" s="80">
        <f t="shared" ca="1" si="300"/>
        <v>24.179261334040042</v>
      </c>
      <c r="AN460" s="80">
        <f t="shared" si="301"/>
        <v>17.415692830188675</v>
      </c>
      <c r="AO460" s="80">
        <f t="shared" si="302"/>
        <v>3.4779953174306955</v>
      </c>
      <c r="AP460" s="80">
        <f t="shared" si="303"/>
        <v>3.8061858224464515</v>
      </c>
      <c r="AQ460" s="80">
        <f t="shared" ca="1" si="304"/>
        <v>2.7559905998465113</v>
      </c>
      <c r="AR460" s="80">
        <f t="shared" si="292"/>
        <v>2.8409478935249415</v>
      </c>
      <c r="AS460" s="78">
        <f t="shared" si="293"/>
        <v>-4.4469819933471127E-2</v>
      </c>
      <c r="AT460" s="96">
        <f t="shared" ca="1" si="294"/>
        <v>4</v>
      </c>
      <c r="AU460" s="97" t="str">
        <f t="shared" ca="1" si="295"/>
        <v>Silt mxture</v>
      </c>
      <c r="AV460" s="98">
        <f t="shared" si="296"/>
        <v>4</v>
      </c>
      <c r="AW460" s="99" t="str">
        <f t="shared" si="297"/>
        <v>Silt mxture</v>
      </c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</row>
    <row r="461" spans="1:69">
      <c r="A461" s="25">
        <v>8.9600000000000009</v>
      </c>
      <c r="C461" s="89">
        <f t="shared" ref="C461:C524" si="309">$N$2-D461</f>
        <v>-29.395968000000003</v>
      </c>
      <c r="D461" s="84">
        <f t="shared" ref="D461:D524" si="310">A461*$D$11</f>
        <v>29.395968000000003</v>
      </c>
      <c r="E461" s="90">
        <v>1.7763</v>
      </c>
      <c r="F461" s="91">
        <f t="shared" ref="F461:F524" si="311">$F$11*E461</f>
        <v>18.544571999999999</v>
      </c>
      <c r="G461" s="80">
        <f t="shared" ref="G461:G524" si="312">F461+((1-$Q$1)*L461)</f>
        <v>18.577771199999997</v>
      </c>
      <c r="H461" s="81">
        <f t="shared" si="308"/>
        <v>19.2761028</v>
      </c>
      <c r="I461" s="14">
        <v>60.2</v>
      </c>
      <c r="J461" s="92">
        <f t="shared" ref="J461:J524" si="313">$J$11*I461</f>
        <v>0.62848800000000005</v>
      </c>
      <c r="K461" s="14">
        <v>15.9</v>
      </c>
      <c r="L461" s="78">
        <f t="shared" ref="L461:L524" si="314">$L$11*K461</f>
        <v>0.165996</v>
      </c>
      <c r="M461" s="81">
        <f t="shared" ref="M461:M524" si="315">IF(D461&gt;$N$3,(62.4/$M$11)*ABS(D461-$N$3),0)</f>
        <v>0.91715420160000005</v>
      </c>
      <c r="N461" s="14">
        <f t="shared" si="298"/>
        <v>117</v>
      </c>
      <c r="O461" s="78">
        <f t="shared" ref="O461:O524" si="316">(D461-D460)*(N461/2000)+O460</f>
        <v>1.5956170799999974</v>
      </c>
      <c r="P461" s="78">
        <f t="shared" ref="P461:P524" si="317">IF(D461&gt;$N$3,(((N461-62.4)/$P$11)*(D461-D460))+P460,O461)</f>
        <v>0.67846287840000108</v>
      </c>
      <c r="Q461" s="93">
        <f t="shared" ref="Q461:Q524" si="318">$Q$11*(G461-O461)</f>
        <v>5.6041108596000004</v>
      </c>
      <c r="R461" s="80">
        <f t="shared" ref="R461:R524" si="319">Q461/P461</f>
        <v>8.2600110308407864</v>
      </c>
      <c r="S461" s="80">
        <f t="shared" ref="S461:S524" si="320">AD461/J461</f>
        <v>3178.8999705736342</v>
      </c>
      <c r="T461" s="69">
        <f t="shared" ref="T461:T524" si="321">$T$11*P461*2000</f>
        <v>298.52366649600049</v>
      </c>
      <c r="U461" s="78">
        <f t="shared" ref="U461:U524" si="322">MAX(1.4,(0.27*(LOG(AO461))+0.36*(LOG(AN461))+1.236))</f>
        <v>1.8266395006746687</v>
      </c>
      <c r="V461" s="69">
        <f t="shared" ref="V461:V524" si="323">62.4*U461</f>
        <v>113.98230484209932</v>
      </c>
      <c r="W461" s="80">
        <f t="shared" ref="W461:W524" ca="1" si="324">AN461/(10^(1.1268-0.2817*AQ461))</f>
        <v>7.7759864159503245</v>
      </c>
      <c r="X461" s="80">
        <f t="shared" ref="X461:X524" ca="1" si="325">17.6+11*LOG(AM461)</f>
        <v>32.831069285985585</v>
      </c>
      <c r="Y461" s="94">
        <f t="shared" ref="Y461:Y524" ca="1" si="326">IF(AND(AQ461&gt;1,AQ461&lt;=3.27),$Y$11*10^(0.952-3.04*AQ461),IF(AND(AQ461&gt;3.27,AQ461&lt;4),$Y$11*10^(-4.52-1.37*AQ461),"N/A"))</f>
        <v>1.3079326938907976E-7</v>
      </c>
      <c r="Z461" s="80">
        <f t="shared" ref="Z461:Z524" ca="1" si="327">IF(AND(AQ461&gt;2.2,AM461&lt;14), AM461, IF(AND(AQ461&gt;2.2,AM461&gt;14), 14, IF(AQ461&lt;2.2, 0.0188*(10^(0.55*AQ461+1.68)), "N/A")))</f>
        <v>14</v>
      </c>
      <c r="AA461" s="80">
        <f t="shared" ref="AA461:AA524" ca="1" si="328">Z461*(G461-O461)</f>
        <v>237.75015768</v>
      </c>
      <c r="AB461" s="80">
        <f t="shared" ref="AB461:AB524" ca="1" si="329">$AB$11*Y461*AA461*2000/62.4</f>
        <v>86.112333472808587</v>
      </c>
      <c r="AC461" s="80">
        <f t="shared" ref="AC461:AC524" si="330">10.5+7*LOG(AP461)</f>
        <v>14.478129483728242</v>
      </c>
      <c r="AD461" s="69">
        <f t="shared" ref="AD461:AD524" si="331">$AD$11*(G461-O461)/$Q$2</f>
        <v>1997.9004847058823</v>
      </c>
      <c r="AE461" s="69">
        <f t="shared" si="306"/>
        <v>2091.4007737815127</v>
      </c>
      <c r="AF461" s="69">
        <f t="shared" ref="AF461:AF524" si="332">$AF$11*G461/$Q$3</f>
        <v>1857.7771199999995</v>
      </c>
      <c r="AG461" s="95">
        <f t="shared" si="307"/>
        <v>1937.2523657142858</v>
      </c>
      <c r="AH461" s="93">
        <f t="shared" ref="AH461:AH524" si="333">(AK461+10)/((J461/P461)+0.67)</f>
        <v>21.944143419431949</v>
      </c>
      <c r="AI461" s="81">
        <f t="shared" ref="AI461:AI524" si="334">J461/P461</f>
        <v>0.92634102765083437</v>
      </c>
      <c r="AJ461" s="80">
        <f t="shared" ref="AJ461:AJ524" si="335">$AJ$11*G461</f>
        <v>17.834660351999997</v>
      </c>
      <c r="AK461" s="80">
        <f t="shared" ref="AK461:AK524" si="336">(G461-O461)/P461</f>
        <v>25.030336457093291</v>
      </c>
      <c r="AL461" s="78">
        <f t="shared" ca="1" si="299"/>
        <v>0.92866115630848467</v>
      </c>
      <c r="AM461" s="80">
        <f t="shared" ca="1" si="300"/>
        <v>24.246143007080271</v>
      </c>
      <c r="AN461" s="80">
        <f t="shared" si="301"/>
        <v>17.526199245283017</v>
      </c>
      <c r="AO461" s="80">
        <f t="shared" si="302"/>
        <v>3.3830107671904162</v>
      </c>
      <c r="AP461" s="80">
        <f t="shared" si="303"/>
        <v>3.7008732552946588</v>
      </c>
      <c r="AQ461" s="80">
        <f t="shared" ca="1" si="304"/>
        <v>2.7471343578640957</v>
      </c>
      <c r="AR461" s="80">
        <f t="shared" ref="AR461:AR524" si="337">SQRT(((3.47-LOG(AN461))^2)+((LOG(AO461)+1.22)^2))</f>
        <v>2.8313474837603847</v>
      </c>
      <c r="AS461" s="78">
        <f t="shared" ref="AS461:AS524" si="338">(L461-M461)/(G461-O461)</f>
        <v>-4.4232209665048074E-2</v>
      </c>
      <c r="AT461" s="96">
        <f t="shared" ref="AT461:AT524" ca="1" si="339">IF(AND((0.005*(AP461-1)-0.0003*((AP461-1)^2)-0.002)&gt;0,AM461&gt;(1/(0.005*(AP461-1)-0.0003*((AP461-1)^2)-0.002)),AP461&gt;=4.5),9,IF(AND((0.005*(AP461-1)-0.0003*((AP461-1)^2)-0.002)&gt;0,AM461&gt;(1/(0.005*(AP461-1)-0.0003*((AP461-1)^2)-0.002)),AP461&lt;4.5),8,IF(AM461&lt;12*EXP(-1.4*AP461),1,IF(AQ461&gt;3.6,2,IF(AQ461&gt;2.95,3,IF(AQ461&gt;2.6,4,IF(AQ461&gt;2.05,5,IF(AQ461&gt;1.31,6,7))))))))</f>
        <v>4</v>
      </c>
      <c r="AU461" s="97" t="str">
        <f t="shared" ref="AU461:AU524" ca="1" si="340">IF(AT461=9,"Very stiff fine-grained",IF(AT461=8,"Very stiff sand to clayey sand",IF(AT461=1,"Sensitive fine-grained", IF(AT461=2,"Organic",IF(AT461=3,"Clay",IF(AT461=4,"Silt mxture",IF(AT461=5,"Sand mixture",IF(AT461=6,"Sand","Gravelly sand to sand"))))))))</f>
        <v>Silt mxture</v>
      </c>
      <c r="AV461" s="98">
        <f t="shared" ref="AV461:AV524" si="341">IF(AND((0.005*(AO461-1)-0.0003*((AO461-1)^2)-0.002)&gt;0,AN461&gt;(1/(0.005*(AO461-1)-0.0003*((AO461-1)^2)-0.002)),AO461&gt;=4.5),9,IF(AND((0.005*(AO461-1)-0.0003*((AO461-1)^2)-0.002)&gt;0,AN461&gt;(1/(0.005*(AO461-1)-0.0003*((AO461-1)^2)-0.002)),AO461&lt;4.5),8,IF(AN461&lt;12*EXP(-1.4*AO461),1,IF(AR461&gt;3.6,2,IF(AR461&gt;2.95,3,IF(AR461&gt;2.6,4,IF(AR461&gt;2.05,5,IF(AR461&gt;1.31,6,7))))))))</f>
        <v>4</v>
      </c>
      <c r="AW461" s="99" t="str">
        <f t="shared" ref="AW461:AW524" si="342">IF(AV461=9,"Very stiff fine-grained",IF(AV461=8,"Very stiff sand to clayey sand",IF(AV461=1,"Sensitive fine-grained", IF(AV461=2,"Organic",IF(AV461=3,"Clay",IF(AV461=4,"Silt mxture",IF(AV461=5,"Sand mixture",IF(AV461=6,"Sand","Gravelly sand to sand"))))))))</f>
        <v>Silt mxture</v>
      </c>
      <c r="AX461" s="79"/>
      <c r="AY461" s="79"/>
      <c r="AZ461" s="79"/>
      <c r="BA461" s="79"/>
      <c r="BB461" s="79"/>
      <c r="BC461" s="79"/>
      <c r="BD461" s="79"/>
      <c r="BE461" s="79"/>
      <c r="BF461" s="79"/>
      <c r="BG461" s="79"/>
      <c r="BH461" s="79"/>
      <c r="BI461" s="79"/>
      <c r="BJ461" s="79"/>
      <c r="BK461" s="79"/>
      <c r="BL461" s="79"/>
      <c r="BM461" s="79"/>
      <c r="BN461" s="79"/>
      <c r="BO461" s="79"/>
      <c r="BP461" s="79"/>
      <c r="BQ461" s="79"/>
    </row>
    <row r="462" spans="1:69">
      <c r="A462" s="25">
        <v>8.98</v>
      </c>
      <c r="C462" s="89">
        <f t="shared" si="309"/>
        <v>-29.461584000000002</v>
      </c>
      <c r="D462" s="84">
        <f t="shared" si="310"/>
        <v>29.461584000000002</v>
      </c>
      <c r="E462" s="90">
        <v>1.7763</v>
      </c>
      <c r="F462" s="91">
        <f t="shared" si="311"/>
        <v>18.544571999999999</v>
      </c>
      <c r="G462" s="80">
        <f t="shared" si="312"/>
        <v>18.576936</v>
      </c>
      <c r="H462" s="81">
        <f t="shared" si="308"/>
        <v>19.468268399999999</v>
      </c>
      <c r="I462" s="14">
        <v>60.2</v>
      </c>
      <c r="J462" s="92">
        <f t="shared" si="313"/>
        <v>0.62848800000000005</v>
      </c>
      <c r="K462" s="14">
        <v>15.5</v>
      </c>
      <c r="L462" s="78">
        <f t="shared" si="314"/>
        <v>0.16181999999999999</v>
      </c>
      <c r="M462" s="81">
        <f t="shared" si="315"/>
        <v>0.9192014208</v>
      </c>
      <c r="N462" s="14">
        <f t="shared" ref="N462:N525" si="343">IF(C462&gt;-11.5,98,IF(C462&gt;-26.5,115,IF(C462&gt;-39.5,117,IF(C462&gt;-49.5,120,119))))</f>
        <v>117</v>
      </c>
      <c r="O462" s="78">
        <f t="shared" si="316"/>
        <v>1.5994556159999973</v>
      </c>
      <c r="P462" s="78">
        <f t="shared" si="317"/>
        <v>0.68025419520000108</v>
      </c>
      <c r="Q462" s="93">
        <f t="shared" si="318"/>
        <v>5.6025685267200016</v>
      </c>
      <c r="R462" s="80">
        <f t="shared" si="319"/>
        <v>8.2359926131330869</v>
      </c>
      <c r="S462" s="80">
        <f t="shared" si="320"/>
        <v>3178.0250910307991</v>
      </c>
      <c r="T462" s="69">
        <f t="shared" si="321"/>
        <v>299.31184588800045</v>
      </c>
      <c r="U462" s="78">
        <f t="shared" si="322"/>
        <v>1.8266377434250449</v>
      </c>
      <c r="V462" s="69">
        <f t="shared" si="323"/>
        <v>113.9821951897228</v>
      </c>
      <c r="W462" s="80">
        <f t="shared" ca="1" si="324"/>
        <v>7.7802414226035577</v>
      </c>
      <c r="X462" s="80">
        <f t="shared" ca="1" si="325"/>
        <v>32.818972330069663</v>
      </c>
      <c r="Y462" s="94">
        <f t="shared" ca="1" si="326"/>
        <v>1.2996033241154268E-7</v>
      </c>
      <c r="Z462" s="80">
        <f t="shared" ca="1" si="327"/>
        <v>14</v>
      </c>
      <c r="AA462" s="80">
        <f t="shared" ca="1" si="328"/>
        <v>237.68472537600005</v>
      </c>
      <c r="AB462" s="80">
        <f t="shared" ca="1" si="329"/>
        <v>85.540391775723322</v>
      </c>
      <c r="AC462" s="80">
        <f t="shared" si="330"/>
        <v>14.47896626802112</v>
      </c>
      <c r="AD462" s="69">
        <f t="shared" si="331"/>
        <v>1997.3506334117649</v>
      </c>
      <c r="AE462" s="69">
        <f t="shared" si="306"/>
        <v>2114.2645964369744</v>
      </c>
      <c r="AF462" s="69">
        <f t="shared" si="332"/>
        <v>1857.6936000000001</v>
      </c>
      <c r="AG462" s="95">
        <f t="shared" si="307"/>
        <v>1957.0704685714286</v>
      </c>
      <c r="AH462" s="93">
        <f t="shared" si="333"/>
        <v>21.932063696892726</v>
      </c>
      <c r="AI462" s="81">
        <f t="shared" si="334"/>
        <v>0.92390168915491766</v>
      </c>
      <c r="AJ462" s="80">
        <f t="shared" si="335"/>
        <v>17.833858559999999</v>
      </c>
      <c r="AK462" s="80">
        <f t="shared" si="336"/>
        <v>24.957553373130562</v>
      </c>
      <c r="AL462" s="78">
        <f t="shared" ca="1" si="299"/>
        <v>0.92909338786242124</v>
      </c>
      <c r="AM462" s="80">
        <f t="shared" ca="1" si="300"/>
        <v>24.184824437067363</v>
      </c>
      <c r="AN462" s="80">
        <f t="shared" si="301"/>
        <v>17.525411320754717</v>
      </c>
      <c r="AO462" s="80">
        <f t="shared" si="302"/>
        <v>3.383162863886704</v>
      </c>
      <c r="AP462" s="80">
        <f t="shared" si="303"/>
        <v>3.7018920698757083</v>
      </c>
      <c r="AQ462" s="80">
        <f t="shared" ca="1" si="304"/>
        <v>2.7480470494086231</v>
      </c>
      <c r="AR462" s="80">
        <f t="shared" si="337"/>
        <v>2.8313748996408128</v>
      </c>
      <c r="AS462" s="78">
        <f t="shared" si="338"/>
        <v>-4.4610943654146404E-2</v>
      </c>
      <c r="AT462" s="96">
        <f t="shared" ca="1" si="339"/>
        <v>4</v>
      </c>
      <c r="AU462" s="97" t="str">
        <f t="shared" ca="1" si="340"/>
        <v>Silt mxture</v>
      </c>
      <c r="AV462" s="98">
        <f t="shared" si="341"/>
        <v>4</v>
      </c>
      <c r="AW462" s="99" t="str">
        <f t="shared" si="342"/>
        <v>Silt mxture</v>
      </c>
      <c r="AX462" s="79"/>
      <c r="AY462" s="79"/>
      <c r="AZ462" s="79"/>
      <c r="BA462" s="79"/>
      <c r="BB462" s="79"/>
      <c r="BC462" s="79"/>
      <c r="BD462" s="79"/>
      <c r="BE462" s="79"/>
      <c r="BF462" s="79"/>
      <c r="BG462" s="79"/>
      <c r="BH462" s="79"/>
      <c r="BI462" s="79"/>
      <c r="BJ462" s="79"/>
      <c r="BK462" s="79"/>
      <c r="BL462" s="79"/>
      <c r="BM462" s="79"/>
      <c r="BN462" s="79"/>
      <c r="BO462" s="79"/>
      <c r="BP462" s="79"/>
      <c r="BQ462" s="79"/>
    </row>
    <row r="463" spans="1:69">
      <c r="A463" s="25">
        <v>9</v>
      </c>
      <c r="C463" s="89">
        <f t="shared" si="309"/>
        <v>-29.527200000000001</v>
      </c>
      <c r="D463" s="84">
        <f t="shared" si="310"/>
        <v>29.527200000000001</v>
      </c>
      <c r="E463" s="90">
        <v>2.1718000000000002</v>
      </c>
      <c r="F463" s="91">
        <f t="shared" si="311"/>
        <v>22.673591999999999</v>
      </c>
      <c r="G463" s="80">
        <f t="shared" si="312"/>
        <v>22.7051208</v>
      </c>
      <c r="H463" s="81">
        <f t="shared" si="308"/>
        <v>19.742805600000001</v>
      </c>
      <c r="I463" s="14">
        <v>62.2</v>
      </c>
      <c r="J463" s="92">
        <f t="shared" si="313"/>
        <v>0.64936800000000006</v>
      </c>
      <c r="K463" s="14">
        <v>15.1</v>
      </c>
      <c r="L463" s="78">
        <f t="shared" si="314"/>
        <v>0.15764399999999998</v>
      </c>
      <c r="M463" s="81">
        <f t="shared" si="315"/>
        <v>0.92124863999999995</v>
      </c>
      <c r="N463" s="14">
        <f t="shared" si="343"/>
        <v>117</v>
      </c>
      <c r="O463" s="78">
        <f t="shared" si="316"/>
        <v>1.6032941519999973</v>
      </c>
      <c r="P463" s="78">
        <f t="shared" si="317"/>
        <v>0.68204551200000108</v>
      </c>
      <c r="Q463" s="93">
        <f t="shared" si="318"/>
        <v>6.9636027938400016</v>
      </c>
      <c r="R463" s="80">
        <f t="shared" si="319"/>
        <v>10.209879943964781</v>
      </c>
      <c r="S463" s="80">
        <f t="shared" si="320"/>
        <v>3823.0523230913386</v>
      </c>
      <c r="T463" s="69">
        <f t="shared" si="321"/>
        <v>300.10002528000047</v>
      </c>
      <c r="U463" s="78">
        <f t="shared" si="322"/>
        <v>1.838313570528245</v>
      </c>
      <c r="V463" s="69">
        <f t="shared" si="323"/>
        <v>114.71076680096249</v>
      </c>
      <c r="W463" s="80">
        <f t="shared" ca="1" si="324"/>
        <v>8.8160805686336072</v>
      </c>
      <c r="X463" s="80">
        <f t="shared" ca="1" si="325"/>
        <v>33.752756010906978</v>
      </c>
      <c r="Y463" s="94">
        <f t="shared" ca="1" si="326"/>
        <v>2.9410459826786932E-7</v>
      </c>
      <c r="Z463" s="80">
        <f t="shared" ca="1" si="327"/>
        <v>14</v>
      </c>
      <c r="AA463" s="80">
        <f t="shared" ca="1" si="328"/>
        <v>295.42557307200002</v>
      </c>
      <c r="AB463" s="80">
        <f t="shared" ca="1" si="329"/>
        <v>240.60743857771101</v>
      </c>
      <c r="AC463" s="80">
        <f t="shared" si="330"/>
        <v>13.917195826668113</v>
      </c>
      <c r="AD463" s="69">
        <f t="shared" si="331"/>
        <v>2482.5678409411767</v>
      </c>
      <c r="AE463" s="69">
        <f t="shared" si="306"/>
        <v>2136.4511350588232</v>
      </c>
      <c r="AF463" s="69">
        <f t="shared" si="332"/>
        <v>2270.51208</v>
      </c>
      <c r="AG463" s="95">
        <f t="shared" si="307"/>
        <v>1976.31288</v>
      </c>
      <c r="AH463" s="93">
        <f t="shared" si="333"/>
        <v>25.238461776083621</v>
      </c>
      <c r="AI463" s="81">
        <f t="shared" si="334"/>
        <v>0.9520889567850408</v>
      </c>
      <c r="AJ463" s="80">
        <f t="shared" si="335"/>
        <v>21.796915968</v>
      </c>
      <c r="AK463" s="80">
        <f t="shared" si="336"/>
        <v>30.939030133226609</v>
      </c>
      <c r="AL463" s="78">
        <f t="shared" ref="AL463:AL526" ca="1" si="344">MIN(1,((0.381*AQ463)+(0.05*(P463/1.06)-0.15)))</f>
        <v>0.88472483412146297</v>
      </c>
      <c r="AM463" s="80">
        <f t="shared" ref="AM463:AM526" ca="1" si="345">((G463-O463)/1.06)*((1.06/P463)^AL463)</f>
        <v>29.405757040008424</v>
      </c>
      <c r="AN463" s="80">
        <f t="shared" ref="AN463:AN526" si="346">G463/1.06</f>
        <v>21.419925283018866</v>
      </c>
      <c r="AO463" s="80">
        <f t="shared" ref="AO463:AO526" si="347">100*(J463/G463)</f>
        <v>2.8600068051608871</v>
      </c>
      <c r="AP463" s="80">
        <f t="shared" ref="AP463:AP526" si="348">100*(J463/(G463-O463))</f>
        <v>3.0773070541812366</v>
      </c>
      <c r="AQ463" s="80">
        <f t="shared" ref="AQ463:AQ526" ca="1" si="349">SQRT(((3.47-LOG(AM463))^2)+((LOG(AP463)+1.22)^2))</f>
        <v>2.6313723779744236</v>
      </c>
      <c r="AR463" s="80">
        <f t="shared" si="337"/>
        <v>2.7177759984726353</v>
      </c>
      <c r="AS463" s="78">
        <f t="shared" si="338"/>
        <v>-3.6186660649701295E-2</v>
      </c>
      <c r="AT463" s="96">
        <f t="shared" ca="1" si="339"/>
        <v>4</v>
      </c>
      <c r="AU463" s="97" t="str">
        <f t="shared" ca="1" si="340"/>
        <v>Silt mxture</v>
      </c>
      <c r="AV463" s="98">
        <f t="shared" si="341"/>
        <v>4</v>
      </c>
      <c r="AW463" s="99" t="str">
        <f t="shared" si="342"/>
        <v>Silt mxture</v>
      </c>
      <c r="AX463" s="79"/>
      <c r="AY463" s="79"/>
      <c r="AZ463" s="79"/>
      <c r="BA463" s="79"/>
      <c r="BB463" s="79"/>
      <c r="BC463" s="79"/>
      <c r="BD463" s="79"/>
      <c r="BE463" s="79"/>
      <c r="BF463" s="79"/>
      <c r="BG463" s="79"/>
      <c r="BH463" s="79"/>
      <c r="BI463" s="79"/>
      <c r="BJ463" s="79"/>
      <c r="BK463" s="79"/>
      <c r="BL463" s="79"/>
      <c r="BM463" s="79"/>
      <c r="BN463" s="79"/>
      <c r="BO463" s="79"/>
      <c r="BP463" s="79"/>
      <c r="BQ463" s="79"/>
    </row>
    <row r="464" spans="1:69">
      <c r="A464" s="25">
        <v>9.02</v>
      </c>
      <c r="C464" s="89">
        <f t="shared" si="309"/>
        <v>-29.592815999999999</v>
      </c>
      <c r="D464" s="84">
        <f t="shared" si="310"/>
        <v>29.592815999999999</v>
      </c>
      <c r="E464" s="90">
        <v>1.9080999999999999</v>
      </c>
      <c r="F464" s="91">
        <f t="shared" si="311"/>
        <v>19.920563999999999</v>
      </c>
      <c r="G464" s="80">
        <f t="shared" si="312"/>
        <v>19.951048799999999</v>
      </c>
      <c r="H464" s="81">
        <f t="shared" si="308"/>
        <v>19.980211199999999</v>
      </c>
      <c r="I464" s="14">
        <v>67.599999999999994</v>
      </c>
      <c r="J464" s="92">
        <f t="shared" si="313"/>
        <v>0.70574399999999993</v>
      </c>
      <c r="K464" s="14">
        <v>14.6</v>
      </c>
      <c r="L464" s="78">
        <f t="shared" si="314"/>
        <v>0.152424</v>
      </c>
      <c r="M464" s="81">
        <f t="shared" si="315"/>
        <v>0.9232958591999999</v>
      </c>
      <c r="N464" s="14">
        <f t="shared" si="343"/>
        <v>117</v>
      </c>
      <c r="O464" s="78">
        <f t="shared" si="316"/>
        <v>1.6071326879999972</v>
      </c>
      <c r="P464" s="78">
        <f t="shared" si="317"/>
        <v>0.68383682880000107</v>
      </c>
      <c r="Q464" s="93">
        <f t="shared" si="318"/>
        <v>6.0534923169600008</v>
      </c>
      <c r="R464" s="80">
        <f t="shared" si="319"/>
        <v>8.8522467085937553</v>
      </c>
      <c r="S464" s="80">
        <f t="shared" si="320"/>
        <v>3057.9187040659976</v>
      </c>
      <c r="T464" s="69">
        <f t="shared" si="321"/>
        <v>300.88820467200043</v>
      </c>
      <c r="U464" s="78">
        <f t="shared" si="322"/>
        <v>1.8430215468301683</v>
      </c>
      <c r="V464" s="69">
        <f t="shared" si="323"/>
        <v>115.00454452220249</v>
      </c>
      <c r="W464" s="80">
        <f t="shared" ca="1" si="324"/>
        <v>8.2899516502749648</v>
      </c>
      <c r="X464" s="80">
        <f t="shared" ca="1" si="325"/>
        <v>33.15609723912852</v>
      </c>
      <c r="Y464" s="94">
        <f t="shared" ca="1" si="326"/>
        <v>1.4153226311377625E-7</v>
      </c>
      <c r="Z464" s="80">
        <f t="shared" ca="1" si="327"/>
        <v>14</v>
      </c>
      <c r="AA464" s="80">
        <f t="shared" ca="1" si="328"/>
        <v>256.81482556800006</v>
      </c>
      <c r="AB464" s="80">
        <f t="shared" ca="1" si="329"/>
        <v>100.65484651516266</v>
      </c>
      <c r="AC464" s="80">
        <f t="shared" si="330"/>
        <v>14.596085972581591</v>
      </c>
      <c r="AD464" s="69">
        <f t="shared" si="331"/>
        <v>2158.1077778823533</v>
      </c>
      <c r="AE464" s="69">
        <f t="shared" ref="AE464:AE527" si="350">AVERAGE(AD461:AD467)</f>
        <v>2125.2261644369751</v>
      </c>
      <c r="AF464" s="69">
        <f t="shared" si="332"/>
        <v>1995.1048800000001</v>
      </c>
      <c r="AG464" s="95">
        <f t="shared" ref="AG464:AG527" si="351">AVERAGE(AF461:AF467)</f>
        <v>1967.1555085714283</v>
      </c>
      <c r="AH464" s="93">
        <f t="shared" si="333"/>
        <v>21.63585092145675</v>
      </c>
      <c r="AI464" s="81">
        <f t="shared" si="334"/>
        <v>1.0320356703198359</v>
      </c>
      <c r="AJ464" s="80">
        <f t="shared" si="335"/>
        <v>19.153006847999997</v>
      </c>
      <c r="AK464" s="80">
        <f t="shared" si="336"/>
        <v>26.824990026041682</v>
      </c>
      <c r="AL464" s="78">
        <f t="shared" ca="1" si="344"/>
        <v>0.92461961457431707</v>
      </c>
      <c r="AM464" s="80">
        <f t="shared" ca="1" si="345"/>
        <v>25.953184737540465</v>
      </c>
      <c r="AN464" s="80">
        <f t="shared" si="346"/>
        <v>18.821744150943395</v>
      </c>
      <c r="AO464" s="80">
        <f t="shared" si="347"/>
        <v>3.5373779447624827</v>
      </c>
      <c r="AP464" s="80">
        <f t="shared" si="348"/>
        <v>3.8472919069790383</v>
      </c>
      <c r="AQ464" s="80">
        <f t="shared" ca="1" si="349"/>
        <v>2.7358613133481309</v>
      </c>
      <c r="AR464" s="80">
        <f t="shared" si="337"/>
        <v>2.8191758415510404</v>
      </c>
      <c r="AS464" s="78">
        <f t="shared" si="338"/>
        <v>-4.202329832372708E-2</v>
      </c>
      <c r="AT464" s="96">
        <f t="shared" ca="1" si="339"/>
        <v>4</v>
      </c>
      <c r="AU464" s="97" t="str">
        <f t="shared" ca="1" si="340"/>
        <v>Silt mxture</v>
      </c>
      <c r="AV464" s="98">
        <f t="shared" si="341"/>
        <v>4</v>
      </c>
      <c r="AW464" s="99" t="str">
        <f t="shared" si="342"/>
        <v>Silt mxture</v>
      </c>
      <c r="AX464" s="79"/>
      <c r="AY464" s="79"/>
      <c r="AZ464" s="79"/>
      <c r="BA464" s="79"/>
      <c r="BB464" s="79"/>
      <c r="BC464" s="79"/>
      <c r="BD464" s="79"/>
      <c r="BE464" s="79"/>
      <c r="BF464" s="79"/>
      <c r="BG464" s="79"/>
      <c r="BH464" s="79"/>
      <c r="BI464" s="79"/>
      <c r="BJ464" s="79"/>
      <c r="BK464" s="79"/>
      <c r="BL464" s="79"/>
      <c r="BM464" s="79"/>
      <c r="BN464" s="79"/>
      <c r="BO464" s="79"/>
      <c r="BP464" s="79"/>
      <c r="BQ464" s="79"/>
    </row>
    <row r="465" spans="1:69">
      <c r="A465" s="25">
        <v>9.0399999999999991</v>
      </c>
      <c r="C465" s="89">
        <f t="shared" si="309"/>
        <v>-29.658431999999998</v>
      </c>
      <c r="D465" s="84">
        <f t="shared" si="310"/>
        <v>29.658431999999998</v>
      </c>
      <c r="E465" s="90">
        <v>1.9305000000000001</v>
      </c>
      <c r="F465" s="91">
        <f t="shared" si="311"/>
        <v>20.154420000000002</v>
      </c>
      <c r="G465" s="80">
        <f t="shared" si="312"/>
        <v>20.1853224</v>
      </c>
      <c r="H465" s="81">
        <f t="shared" si="308"/>
        <v>19.853852399999997</v>
      </c>
      <c r="I465" s="14">
        <v>79.400000000000006</v>
      </c>
      <c r="J465" s="92">
        <f t="shared" si="313"/>
        <v>0.82893600000000001</v>
      </c>
      <c r="K465" s="14">
        <v>14.8</v>
      </c>
      <c r="L465" s="78">
        <f t="shared" si="314"/>
        <v>0.15451200000000001</v>
      </c>
      <c r="M465" s="81">
        <f t="shared" si="315"/>
        <v>0.92534307839999985</v>
      </c>
      <c r="N465" s="14">
        <f t="shared" si="343"/>
        <v>117</v>
      </c>
      <c r="O465" s="78">
        <f t="shared" si="316"/>
        <v>1.6109712239999971</v>
      </c>
      <c r="P465" s="78">
        <f t="shared" si="317"/>
        <v>0.68562814560000107</v>
      </c>
      <c r="Q465" s="93">
        <f t="shared" si="318"/>
        <v>6.1295358880800013</v>
      </c>
      <c r="R465" s="80">
        <f t="shared" si="319"/>
        <v>8.9400295589032073</v>
      </c>
      <c r="S465" s="80">
        <f t="shared" si="320"/>
        <v>2636.1718943462047</v>
      </c>
      <c r="T465" s="69">
        <f t="shared" si="321"/>
        <v>301.6763840640005</v>
      </c>
      <c r="U465" s="78">
        <f t="shared" si="322"/>
        <v>1.8623437709317312</v>
      </c>
      <c r="V465" s="69">
        <f t="shared" si="323"/>
        <v>116.21025130614002</v>
      </c>
      <c r="W465" s="80">
        <f t="shared" ca="1" si="324"/>
        <v>8.5949041034331781</v>
      </c>
      <c r="X465" s="80">
        <f t="shared" ca="1" si="325"/>
        <v>33.234248696137882</v>
      </c>
      <c r="Y465" s="94">
        <f t="shared" ca="1" si="326"/>
        <v>1.0870721457796274E-7</v>
      </c>
      <c r="Z465" s="80">
        <f t="shared" ca="1" si="327"/>
        <v>14</v>
      </c>
      <c r="AA465" s="80">
        <f t="shared" ca="1" si="328"/>
        <v>260.04091646400008</v>
      </c>
      <c r="AB465" s="80">
        <f t="shared" ca="1" si="329"/>
        <v>78.28151179874439</v>
      </c>
      <c r="AC465" s="80">
        <f t="shared" si="330"/>
        <v>15.047251441700745</v>
      </c>
      <c r="AD465" s="69">
        <f t="shared" si="331"/>
        <v>2185.2177854117654</v>
      </c>
      <c r="AE465" s="69">
        <f t="shared" si="350"/>
        <v>2112.8852543193279</v>
      </c>
      <c r="AF465" s="69">
        <f t="shared" si="332"/>
        <v>2018.53224</v>
      </c>
      <c r="AG465" s="95">
        <f t="shared" si="351"/>
        <v>1957.0495885714286</v>
      </c>
      <c r="AH465" s="93">
        <f t="shared" si="333"/>
        <v>19.739577169000317</v>
      </c>
      <c r="AI465" s="81">
        <f t="shared" si="334"/>
        <v>1.2090168779092179</v>
      </c>
      <c r="AJ465" s="80">
        <f t="shared" si="335"/>
        <v>19.377909503999998</v>
      </c>
      <c r="AK465" s="80">
        <f t="shared" si="336"/>
        <v>27.090998663343051</v>
      </c>
      <c r="AL465" s="78">
        <f t="shared" ca="1" si="344"/>
        <v>0.93906644246421567</v>
      </c>
      <c r="AM465" s="80">
        <f t="shared" ca="1" si="345"/>
        <v>26.381247965893682</v>
      </c>
      <c r="AN465" s="80">
        <f t="shared" si="346"/>
        <v>19.042756981132076</v>
      </c>
      <c r="AO465" s="80">
        <f t="shared" si="347"/>
        <v>4.1066274968191738</v>
      </c>
      <c r="AP465" s="80">
        <f t="shared" si="348"/>
        <v>4.4627992232163223</v>
      </c>
      <c r="AQ465" s="80">
        <f t="shared" ca="1" si="349"/>
        <v>2.7735577223098806</v>
      </c>
      <c r="AR465" s="80">
        <f t="shared" si="337"/>
        <v>2.8563878979931583</v>
      </c>
      <c r="AS465" s="78">
        <f t="shared" si="338"/>
        <v>-4.1499757977871865E-2</v>
      </c>
      <c r="AT465" s="96">
        <f t="shared" ca="1" si="339"/>
        <v>4</v>
      </c>
      <c r="AU465" s="97" t="str">
        <f t="shared" ca="1" si="340"/>
        <v>Silt mxture</v>
      </c>
      <c r="AV465" s="98">
        <f t="shared" si="341"/>
        <v>4</v>
      </c>
      <c r="AW465" s="99" t="str">
        <f t="shared" si="342"/>
        <v>Silt mxture</v>
      </c>
      <c r="AX465" s="79"/>
      <c r="AY465" s="79"/>
      <c r="AZ465" s="79"/>
      <c r="BA465" s="79"/>
      <c r="BB465" s="79"/>
      <c r="BC465" s="79"/>
      <c r="BD465" s="79"/>
      <c r="BE465" s="79"/>
      <c r="BF465" s="79"/>
      <c r="BG465" s="79"/>
      <c r="BH465" s="79"/>
      <c r="BI465" s="79"/>
      <c r="BJ465" s="79"/>
      <c r="BK465" s="79"/>
      <c r="BL465" s="79"/>
      <c r="BM465" s="79"/>
      <c r="BN465" s="79"/>
      <c r="BO465" s="79"/>
      <c r="BP465" s="79"/>
      <c r="BQ465" s="79"/>
    </row>
    <row r="466" spans="1:69">
      <c r="A466" s="25">
        <v>9.06</v>
      </c>
      <c r="C466" s="89">
        <f t="shared" si="309"/>
        <v>-29.724048000000003</v>
      </c>
      <c r="D466" s="84">
        <f t="shared" si="310"/>
        <v>29.724048000000003</v>
      </c>
      <c r="E466" s="90">
        <v>1.9018999999999999</v>
      </c>
      <c r="F466" s="91">
        <f t="shared" si="311"/>
        <v>19.855835999999996</v>
      </c>
      <c r="G466" s="80">
        <f t="shared" si="312"/>
        <v>19.885067999999997</v>
      </c>
      <c r="H466" s="81">
        <f t="shared" si="308"/>
        <v>19.736089199999999</v>
      </c>
      <c r="I466" s="14">
        <v>95.6</v>
      </c>
      <c r="J466" s="92">
        <f t="shared" si="313"/>
        <v>0.99806399999999995</v>
      </c>
      <c r="K466" s="14">
        <v>14</v>
      </c>
      <c r="L466" s="78">
        <f t="shared" si="314"/>
        <v>0.14615999999999998</v>
      </c>
      <c r="M466" s="81">
        <f t="shared" si="315"/>
        <v>0.92739029760000002</v>
      </c>
      <c r="N466" s="14">
        <f t="shared" si="343"/>
        <v>117</v>
      </c>
      <c r="O466" s="78">
        <f t="shared" si="316"/>
        <v>1.6148097599999975</v>
      </c>
      <c r="P466" s="78">
        <f t="shared" si="317"/>
        <v>0.68741946240000118</v>
      </c>
      <c r="Q466" s="93">
        <f t="shared" si="318"/>
        <v>6.0291852192000004</v>
      </c>
      <c r="R466" s="80">
        <f t="shared" si="319"/>
        <v>8.770751410136377</v>
      </c>
      <c r="S466" s="80">
        <f t="shared" si="320"/>
        <v>2153.6115378195714</v>
      </c>
      <c r="T466" s="69">
        <f t="shared" si="321"/>
        <v>302.46456345600052</v>
      </c>
      <c r="U466" s="78">
        <f t="shared" si="322"/>
        <v>1.8835300913005386</v>
      </c>
      <c r="V466" s="69">
        <f t="shared" si="323"/>
        <v>117.5322776971536</v>
      </c>
      <c r="W466" s="80">
        <f t="shared" ca="1" si="324"/>
        <v>8.8180981030487029</v>
      </c>
      <c r="X466" s="80">
        <f t="shared" ca="1" si="325"/>
        <v>33.193227072296587</v>
      </c>
      <c r="Y466" s="94">
        <f t="shared" ca="1" si="326"/>
        <v>7.0124078229921156E-8</v>
      </c>
      <c r="Z466" s="80">
        <f t="shared" ca="1" si="327"/>
        <v>14</v>
      </c>
      <c r="AA466" s="80">
        <f t="shared" ca="1" si="328"/>
        <v>255.78361536</v>
      </c>
      <c r="AB466" s="80">
        <f t="shared" ca="1" si="329"/>
        <v>49.67055762490164</v>
      </c>
      <c r="AC466" s="80">
        <f t="shared" si="330"/>
        <v>15.661895935238066</v>
      </c>
      <c r="AD466" s="69">
        <f t="shared" si="331"/>
        <v>2149.4421458823526</v>
      </c>
      <c r="AE466" s="69">
        <f t="shared" si="350"/>
        <v>2067.1889828571429</v>
      </c>
      <c r="AF466" s="69">
        <f t="shared" si="332"/>
        <v>1988.5067999999997</v>
      </c>
      <c r="AG466" s="95">
        <f t="shared" si="351"/>
        <v>1918.5916114285715</v>
      </c>
      <c r="AH466" s="93">
        <f t="shared" si="333"/>
        <v>17.238344190133922</v>
      </c>
      <c r="AI466" s="81">
        <f t="shared" si="334"/>
        <v>1.4518995381879927</v>
      </c>
      <c r="AJ466" s="80">
        <f t="shared" si="335"/>
        <v>19.089665279999995</v>
      </c>
      <c r="AK466" s="80">
        <f t="shared" si="336"/>
        <v>26.578034576170836</v>
      </c>
      <c r="AL466" s="78">
        <f t="shared" ca="1" si="344"/>
        <v>0.96301246751480873</v>
      </c>
      <c r="AM466" s="80">
        <f t="shared" ca="1" si="345"/>
        <v>26.155684944916473</v>
      </c>
      <c r="AN466" s="80">
        <f t="shared" si="346"/>
        <v>18.759498113207542</v>
      </c>
      <c r="AO466" s="80">
        <f t="shared" si="347"/>
        <v>5.0191631228014915</v>
      </c>
      <c r="AP466" s="80">
        <f t="shared" si="348"/>
        <v>5.4627799283914227</v>
      </c>
      <c r="AQ466" s="80">
        <f t="shared" ca="1" si="349"/>
        <v>2.8361864072839529</v>
      </c>
      <c r="AR466" s="80">
        <f t="shared" si="337"/>
        <v>2.91798931803585</v>
      </c>
      <c r="AS466" s="78">
        <f t="shared" si="338"/>
        <v>-4.2759674621873328E-2</v>
      </c>
      <c r="AT466" s="96">
        <f t="shared" ca="1" si="339"/>
        <v>4</v>
      </c>
      <c r="AU466" s="97" t="str">
        <f t="shared" ca="1" si="340"/>
        <v>Silt mxture</v>
      </c>
      <c r="AV466" s="98">
        <f t="shared" si="341"/>
        <v>4</v>
      </c>
      <c r="AW466" s="99" t="str">
        <f t="shared" si="342"/>
        <v>Silt mxture</v>
      </c>
      <c r="AX466" s="79"/>
      <c r="AY466" s="79"/>
      <c r="AZ466" s="79"/>
      <c r="BA466" s="79"/>
      <c r="BB466" s="79"/>
      <c r="BC466" s="79"/>
      <c r="BD466" s="79"/>
      <c r="BE466" s="79"/>
      <c r="BF466" s="79"/>
      <c r="BG466" s="79"/>
      <c r="BH466" s="79"/>
      <c r="BI466" s="79"/>
      <c r="BJ466" s="79"/>
      <c r="BK466" s="79"/>
      <c r="BL466" s="79"/>
      <c r="BM466" s="79"/>
      <c r="BN466" s="79"/>
      <c r="BO466" s="79"/>
      <c r="BP466" s="79"/>
      <c r="BQ466" s="79"/>
    </row>
    <row r="467" spans="1:69">
      <c r="A467" s="25">
        <v>9.08</v>
      </c>
      <c r="C467" s="89">
        <f t="shared" si="309"/>
        <v>-29.789664000000002</v>
      </c>
      <c r="D467" s="84">
        <f t="shared" si="310"/>
        <v>29.789664000000002</v>
      </c>
      <c r="E467" s="90">
        <v>1.7040999999999999</v>
      </c>
      <c r="F467" s="91">
        <f t="shared" si="311"/>
        <v>17.790803999999998</v>
      </c>
      <c r="G467" s="80">
        <f t="shared" si="312"/>
        <v>17.8196184</v>
      </c>
      <c r="H467" s="81">
        <f t="shared" si="308"/>
        <v>18.599381999999999</v>
      </c>
      <c r="I467" s="14">
        <v>97.1</v>
      </c>
      <c r="J467" s="92">
        <f t="shared" si="313"/>
        <v>1.0137239999999998</v>
      </c>
      <c r="K467" s="14">
        <v>13.8</v>
      </c>
      <c r="L467" s="78">
        <f t="shared" si="314"/>
        <v>0.14407200000000001</v>
      </c>
      <c r="M467" s="81">
        <f t="shared" si="315"/>
        <v>0.92943751679999997</v>
      </c>
      <c r="N467" s="14">
        <f t="shared" si="343"/>
        <v>117</v>
      </c>
      <c r="O467" s="78">
        <f t="shared" si="316"/>
        <v>1.6186482959999975</v>
      </c>
      <c r="P467" s="78">
        <f t="shared" si="317"/>
        <v>0.68921077920000118</v>
      </c>
      <c r="Q467" s="93">
        <f t="shared" si="318"/>
        <v>5.3463201343200009</v>
      </c>
      <c r="R467" s="80">
        <f t="shared" si="319"/>
        <v>7.7571626789205501</v>
      </c>
      <c r="S467" s="80">
        <f t="shared" si="320"/>
        <v>1880.1927179622166</v>
      </c>
      <c r="T467" s="69">
        <f t="shared" si="321"/>
        <v>303.25274284800054</v>
      </c>
      <c r="U467" s="78">
        <f t="shared" si="322"/>
        <v>1.881069071179934</v>
      </c>
      <c r="V467" s="69">
        <f t="shared" si="323"/>
        <v>117.37871004162788</v>
      </c>
      <c r="W467" s="80">
        <f t="shared" ca="1" si="324"/>
        <v>8.2981372817707051</v>
      </c>
      <c r="X467" s="80">
        <f t="shared" ca="1" si="325"/>
        <v>32.666249264736713</v>
      </c>
      <c r="Y467" s="94">
        <f t="shared" ca="1" si="326"/>
        <v>4.1372699916094054E-8</v>
      </c>
      <c r="Z467" s="80">
        <f t="shared" ca="1" si="327"/>
        <v>14</v>
      </c>
      <c r="AA467" s="80">
        <f t="shared" ca="1" si="328"/>
        <v>226.81358145600004</v>
      </c>
      <c r="AB467" s="80">
        <f t="shared" ca="1" si="329"/>
        <v>25.986157594542405</v>
      </c>
      <c r="AC467" s="80">
        <f t="shared" si="330"/>
        <v>16.074650955789263</v>
      </c>
      <c r="AD467" s="69">
        <f t="shared" si="331"/>
        <v>1905.9964828235297</v>
      </c>
      <c r="AE467" s="69">
        <f t="shared" si="350"/>
        <v>1952.9817466890759</v>
      </c>
      <c r="AF467" s="69">
        <f t="shared" si="332"/>
        <v>1781.9618399999999</v>
      </c>
      <c r="AG467" s="95">
        <f t="shared" si="351"/>
        <v>1821.8993142857144</v>
      </c>
      <c r="AH467" s="93">
        <f t="shared" si="333"/>
        <v>15.651069248259711</v>
      </c>
      <c r="AI467" s="81">
        <f t="shared" si="334"/>
        <v>1.470847570284197</v>
      </c>
      <c r="AJ467" s="80">
        <f t="shared" si="335"/>
        <v>17.106833664</v>
      </c>
      <c r="AK467" s="80">
        <f t="shared" si="336"/>
        <v>23.506553572486517</v>
      </c>
      <c r="AL467" s="78">
        <f t="shared" ca="1" si="344"/>
        <v>0.99181650576434666</v>
      </c>
      <c r="AM467" s="80">
        <f t="shared" ca="1" si="345"/>
        <v>23.423890224207948</v>
      </c>
      <c r="AN467" s="80">
        <f t="shared" si="346"/>
        <v>16.81096075471698</v>
      </c>
      <c r="AO467" s="80">
        <f t="shared" si="347"/>
        <v>5.6888086896406262</v>
      </c>
      <c r="AP467" s="80">
        <f t="shared" si="348"/>
        <v>6.2571808570260403</v>
      </c>
      <c r="AQ467" s="80">
        <f t="shared" ca="1" si="349"/>
        <v>2.9115657830689035</v>
      </c>
      <c r="AR467" s="80">
        <f t="shared" si="337"/>
        <v>2.9896612052523364</v>
      </c>
      <c r="AS467" s="78">
        <f t="shared" si="338"/>
        <v>-4.8476449975430422E-2</v>
      </c>
      <c r="AT467" s="96">
        <f t="shared" ca="1" si="339"/>
        <v>4</v>
      </c>
      <c r="AU467" s="97" t="str">
        <f t="shared" ca="1" si="340"/>
        <v>Silt mxture</v>
      </c>
      <c r="AV467" s="98">
        <f t="shared" si="341"/>
        <v>3</v>
      </c>
      <c r="AW467" s="99" t="str">
        <f t="shared" si="342"/>
        <v>Clay</v>
      </c>
      <c r="AX467" s="79"/>
      <c r="AY467" s="79"/>
      <c r="AZ467" s="79"/>
      <c r="BA467" s="79"/>
      <c r="BB467" s="79"/>
      <c r="BC467" s="79"/>
      <c r="BD467" s="79"/>
      <c r="BE467" s="79"/>
      <c r="BF467" s="79"/>
      <c r="BG467" s="79"/>
      <c r="BH467" s="79"/>
      <c r="BI467" s="79"/>
      <c r="BJ467" s="79"/>
      <c r="BK467" s="79"/>
      <c r="BL467" s="79"/>
      <c r="BM467" s="79"/>
      <c r="BN467" s="79"/>
      <c r="BO467" s="79"/>
      <c r="BP467" s="79"/>
      <c r="BQ467" s="79"/>
    </row>
    <row r="468" spans="1:69">
      <c r="A468" s="25">
        <v>9.1</v>
      </c>
      <c r="C468" s="89">
        <f t="shared" si="309"/>
        <v>-29.85528</v>
      </c>
      <c r="D468" s="84">
        <f t="shared" si="310"/>
        <v>29.85528</v>
      </c>
      <c r="E468" s="90">
        <v>1.7091000000000001</v>
      </c>
      <c r="F468" s="91">
        <f t="shared" si="311"/>
        <v>17.843004000000001</v>
      </c>
      <c r="G468" s="80">
        <f t="shared" si="312"/>
        <v>17.8703568</v>
      </c>
      <c r="H468" s="81">
        <f t="shared" si="308"/>
        <v>17.930317199999998</v>
      </c>
      <c r="I468" s="14">
        <v>110.6</v>
      </c>
      <c r="J468" s="92">
        <f t="shared" si="313"/>
        <v>1.1546639999999999</v>
      </c>
      <c r="K468" s="14">
        <v>13.1</v>
      </c>
      <c r="L468" s="78">
        <f t="shared" si="314"/>
        <v>0.136764</v>
      </c>
      <c r="M468" s="81">
        <f t="shared" si="315"/>
        <v>0.93148473599999992</v>
      </c>
      <c r="N468" s="14">
        <f t="shared" si="343"/>
        <v>117</v>
      </c>
      <c r="O468" s="78">
        <f t="shared" si="316"/>
        <v>1.6224868319999974</v>
      </c>
      <c r="P468" s="78">
        <f t="shared" si="317"/>
        <v>0.69100209600000118</v>
      </c>
      <c r="Q468" s="93">
        <f t="shared" si="318"/>
        <v>5.3617970894400013</v>
      </c>
      <c r="R468" s="80">
        <f t="shared" si="319"/>
        <v>7.7594512671926719</v>
      </c>
      <c r="S468" s="80">
        <f t="shared" si="320"/>
        <v>1655.4721666929543</v>
      </c>
      <c r="T468" s="69">
        <f t="shared" si="321"/>
        <v>304.0409222400005</v>
      </c>
      <c r="U468" s="78">
        <f t="shared" si="322"/>
        <v>1.8964448975615347</v>
      </c>
      <c r="V468" s="69">
        <f t="shared" si="323"/>
        <v>118.33816160783977</v>
      </c>
      <c r="W468" s="80">
        <f t="shared" ca="1" si="324"/>
        <v>8.5259641909968291</v>
      </c>
      <c r="X468" s="80">
        <f t="shared" ca="1" si="325"/>
        <v>32.684487770360917</v>
      </c>
      <c r="Y468" s="94">
        <f t="shared" ca="1" si="326"/>
        <v>3.1849232056588793E-8</v>
      </c>
      <c r="Z468" s="80">
        <f t="shared" ca="1" si="327"/>
        <v>14</v>
      </c>
      <c r="AA468" s="80">
        <f t="shared" ca="1" si="328"/>
        <v>227.47017955200005</v>
      </c>
      <c r="AB468" s="80">
        <f t="shared" ca="1" si="329"/>
        <v>20.062386095553883</v>
      </c>
      <c r="AC468" s="80">
        <f t="shared" si="330"/>
        <v>16.461614336236526</v>
      </c>
      <c r="AD468" s="69">
        <f t="shared" si="331"/>
        <v>1911.5141138823533</v>
      </c>
      <c r="AE468" s="69">
        <f t="shared" si="350"/>
        <v>1896.3927827899163</v>
      </c>
      <c r="AF468" s="69">
        <f t="shared" si="332"/>
        <v>1787.0356800000002</v>
      </c>
      <c r="AG468" s="95">
        <f t="shared" si="351"/>
        <v>1774.1825485714285</v>
      </c>
      <c r="AH468" s="93">
        <f t="shared" si="333"/>
        <v>14.315890259421476</v>
      </c>
      <c r="AI468" s="81">
        <f t="shared" si="334"/>
        <v>1.670999272916819</v>
      </c>
      <c r="AJ468" s="80">
        <f t="shared" si="335"/>
        <v>17.155542527999998</v>
      </c>
      <c r="AK468" s="80">
        <f t="shared" si="336"/>
        <v>23.51348868846264</v>
      </c>
      <c r="AL468" s="78">
        <f t="shared" ca="1" si="344"/>
        <v>1</v>
      </c>
      <c r="AM468" s="80">
        <f t="shared" ca="1" si="345"/>
        <v>23.51348868846264</v>
      </c>
      <c r="AN468" s="80">
        <f t="shared" si="346"/>
        <v>16.85882716981132</v>
      </c>
      <c r="AO468" s="80">
        <f t="shared" si="347"/>
        <v>6.461337134578085</v>
      </c>
      <c r="AP468" s="80">
        <f t="shared" si="348"/>
        <v>7.106556134890897</v>
      </c>
      <c r="AQ468" s="80">
        <f t="shared" ca="1" si="349"/>
        <v>2.9489391047864215</v>
      </c>
      <c r="AR468" s="80">
        <f t="shared" si="337"/>
        <v>3.0255631798779836</v>
      </c>
      <c r="AS468" s="78">
        <f t="shared" si="338"/>
        <v>-4.8912302816627257E-2</v>
      </c>
      <c r="AT468" s="96">
        <f t="shared" ca="1" si="339"/>
        <v>4</v>
      </c>
      <c r="AU468" s="97" t="str">
        <f t="shared" ca="1" si="340"/>
        <v>Silt mxture</v>
      </c>
      <c r="AV468" s="98">
        <f t="shared" si="341"/>
        <v>3</v>
      </c>
      <c r="AW468" s="99" t="str">
        <f t="shared" si="342"/>
        <v>Clay</v>
      </c>
      <c r="AX468" s="79"/>
      <c r="AY468" s="79"/>
      <c r="AZ468" s="79"/>
      <c r="BA468" s="79"/>
      <c r="BB468" s="79"/>
      <c r="BC468" s="79"/>
      <c r="BD468" s="79"/>
      <c r="BE468" s="79"/>
      <c r="BF468" s="79"/>
      <c r="BG468" s="79"/>
      <c r="BH468" s="79"/>
      <c r="BI468" s="79"/>
      <c r="BJ468" s="79"/>
      <c r="BK468" s="79"/>
      <c r="BL468" s="79"/>
      <c r="BM468" s="79"/>
      <c r="BN468" s="79"/>
      <c r="BO468" s="79"/>
      <c r="BP468" s="79"/>
      <c r="BQ468" s="79"/>
    </row>
    <row r="469" spans="1:69">
      <c r="A469" s="25">
        <v>9.1199999999999992</v>
      </c>
      <c r="C469" s="89">
        <f t="shared" si="309"/>
        <v>-29.920895999999999</v>
      </c>
      <c r="D469" s="84">
        <f t="shared" si="310"/>
        <v>29.920895999999999</v>
      </c>
      <c r="E469" s="90">
        <v>1.5187999999999999</v>
      </c>
      <c r="F469" s="91">
        <f t="shared" si="311"/>
        <v>15.856271999999999</v>
      </c>
      <c r="G469" s="80">
        <f t="shared" si="312"/>
        <v>15.884877599999999</v>
      </c>
      <c r="H469" s="81">
        <f t="shared" si="308"/>
        <v>17.334575999999998</v>
      </c>
      <c r="I469" s="14">
        <v>111.3</v>
      </c>
      <c r="J469" s="92">
        <f t="shared" si="313"/>
        <v>1.161972</v>
      </c>
      <c r="K469" s="14">
        <v>13.7</v>
      </c>
      <c r="L469" s="78">
        <f t="shared" si="314"/>
        <v>0.14302799999999999</v>
      </c>
      <c r="M469" s="81">
        <f t="shared" si="315"/>
        <v>0.93353195519999987</v>
      </c>
      <c r="N469" s="14">
        <f t="shared" si="343"/>
        <v>117</v>
      </c>
      <c r="O469" s="78">
        <f t="shared" si="316"/>
        <v>1.6263253679999974</v>
      </c>
      <c r="P469" s="78">
        <f t="shared" si="317"/>
        <v>0.69279341280000117</v>
      </c>
      <c r="Q469" s="93">
        <f t="shared" si="318"/>
        <v>4.7053222365600007</v>
      </c>
      <c r="R469" s="80">
        <f t="shared" si="319"/>
        <v>6.7918114543597072</v>
      </c>
      <c r="S469" s="80">
        <f t="shared" si="320"/>
        <v>1443.6464331123907</v>
      </c>
      <c r="T469" s="69">
        <f t="shared" si="321"/>
        <v>304.82910163200052</v>
      </c>
      <c r="U469" s="78">
        <f t="shared" si="322"/>
        <v>1.8925812660620078</v>
      </c>
      <c r="V469" s="69">
        <f t="shared" si="323"/>
        <v>118.09707100226929</v>
      </c>
      <c r="W469" s="80">
        <f t="shared" ca="1" si="324"/>
        <v>7.9975729198920709</v>
      </c>
      <c r="X469" s="80">
        <f t="shared" ca="1" si="325"/>
        <v>32.0481884931311</v>
      </c>
      <c r="Y469" s="94">
        <f t="shared" ca="1" si="326"/>
        <v>1.7822265352070513E-8</v>
      </c>
      <c r="Z469" s="80">
        <f t="shared" ca="1" si="327"/>
        <v>14</v>
      </c>
      <c r="AA469" s="80">
        <f t="shared" ca="1" si="328"/>
        <v>199.61973124800002</v>
      </c>
      <c r="AB469" s="80">
        <f t="shared" ca="1" si="329"/>
        <v>9.8520253471685315</v>
      </c>
      <c r="AC469" s="80">
        <f t="shared" si="330"/>
        <v>16.877841624879181</v>
      </c>
      <c r="AD469" s="69">
        <f t="shared" si="331"/>
        <v>1677.4767331764708</v>
      </c>
      <c r="AE469" s="69">
        <f t="shared" si="350"/>
        <v>1828.0969819159666</v>
      </c>
      <c r="AF469" s="69">
        <f t="shared" si="332"/>
        <v>1588.48776</v>
      </c>
      <c r="AG469" s="95">
        <f t="shared" si="351"/>
        <v>1716.5149714285712</v>
      </c>
      <c r="AH469" s="93">
        <f t="shared" si="333"/>
        <v>13.028668891785975</v>
      </c>
      <c r="AI469" s="81">
        <f t="shared" si="334"/>
        <v>1.6772272636134944</v>
      </c>
      <c r="AJ469" s="80">
        <f t="shared" si="335"/>
        <v>15.249482495999999</v>
      </c>
      <c r="AK469" s="80">
        <f t="shared" si="336"/>
        <v>20.581246831393049</v>
      </c>
      <c r="AL469" s="78">
        <f t="shared" ca="1" si="344"/>
        <v>1</v>
      </c>
      <c r="AM469" s="80">
        <f t="shared" ca="1" si="345"/>
        <v>20.581246831393049</v>
      </c>
      <c r="AN469" s="80">
        <f t="shared" si="346"/>
        <v>14.98573358490566</v>
      </c>
      <c r="AO469" s="80">
        <f t="shared" si="347"/>
        <v>7.3149572144011996</v>
      </c>
      <c r="AP469" s="80">
        <f t="shared" si="348"/>
        <v>8.1492986180758553</v>
      </c>
      <c r="AQ469" s="80">
        <f t="shared" ca="1" si="349"/>
        <v>3.031878598095318</v>
      </c>
      <c r="AR469" s="80">
        <f t="shared" si="337"/>
        <v>3.0996535599966735</v>
      </c>
      <c r="AS469" s="78">
        <f t="shared" si="338"/>
        <v>-5.5440688671455567E-2</v>
      </c>
      <c r="AT469" s="96">
        <f t="shared" ca="1" si="339"/>
        <v>3</v>
      </c>
      <c r="AU469" s="97" t="str">
        <f t="shared" ca="1" si="340"/>
        <v>Clay</v>
      </c>
      <c r="AV469" s="98">
        <f t="shared" si="341"/>
        <v>3</v>
      </c>
      <c r="AW469" s="99" t="str">
        <f t="shared" si="342"/>
        <v>Clay</v>
      </c>
      <c r="AX469" s="79"/>
      <c r="AY469" s="79"/>
      <c r="AZ469" s="79"/>
      <c r="BA469" s="79"/>
      <c r="BB469" s="79"/>
      <c r="BC469" s="79"/>
      <c r="BD469" s="79"/>
      <c r="BE469" s="79"/>
      <c r="BF469" s="79"/>
      <c r="BG469" s="79"/>
      <c r="BH469" s="79"/>
      <c r="BI469" s="79"/>
      <c r="BJ469" s="79"/>
      <c r="BK469" s="79"/>
      <c r="BL469" s="79"/>
      <c r="BM469" s="79"/>
      <c r="BN469" s="79"/>
      <c r="BO469" s="79"/>
      <c r="BP469" s="79"/>
      <c r="BQ469" s="79"/>
    </row>
    <row r="470" spans="1:69">
      <c r="A470" s="25">
        <v>9.14</v>
      </c>
      <c r="C470" s="89">
        <f t="shared" si="309"/>
        <v>-29.986512000000005</v>
      </c>
      <c r="D470" s="84">
        <f t="shared" si="310"/>
        <v>29.986512000000005</v>
      </c>
      <c r="E470" s="90">
        <v>1.5238</v>
      </c>
      <c r="F470" s="91">
        <f t="shared" si="311"/>
        <v>15.908472</v>
      </c>
      <c r="G470" s="80">
        <f t="shared" si="312"/>
        <v>15.93666</v>
      </c>
      <c r="H470" s="81">
        <f t="shared" si="308"/>
        <v>16.711830000000003</v>
      </c>
      <c r="I470" s="14">
        <v>108.3</v>
      </c>
      <c r="J470" s="92">
        <f t="shared" si="313"/>
        <v>1.130652</v>
      </c>
      <c r="K470" s="14">
        <v>13.5</v>
      </c>
      <c r="L470" s="78">
        <f t="shared" si="314"/>
        <v>0.14093999999999998</v>
      </c>
      <c r="M470" s="81">
        <f t="shared" si="315"/>
        <v>0.93557917440000016</v>
      </c>
      <c r="N470" s="14">
        <f t="shared" si="343"/>
        <v>117</v>
      </c>
      <c r="O470" s="78">
        <f t="shared" si="316"/>
        <v>1.6301639039999978</v>
      </c>
      <c r="P470" s="78">
        <f t="shared" si="317"/>
        <v>0.69458472960000128</v>
      </c>
      <c r="Q470" s="93">
        <f t="shared" si="318"/>
        <v>4.7211437116800008</v>
      </c>
      <c r="R470" s="80">
        <f t="shared" si="319"/>
        <v>6.7970738636866113</v>
      </c>
      <c r="S470" s="80">
        <f t="shared" si="320"/>
        <v>1488.6253133278021</v>
      </c>
      <c r="T470" s="69">
        <f t="shared" si="321"/>
        <v>305.61728102400053</v>
      </c>
      <c r="U470" s="78">
        <f t="shared" si="322"/>
        <v>1.8895044640904881</v>
      </c>
      <c r="V470" s="69">
        <f t="shared" si="323"/>
        <v>117.90507855924646</v>
      </c>
      <c r="W470" s="80">
        <f t="shared" ca="1" si="324"/>
        <v>7.9738829215146305</v>
      </c>
      <c r="X470" s="80">
        <f t="shared" ca="1" si="325"/>
        <v>32.05188854494881</v>
      </c>
      <c r="Y470" s="94">
        <f t="shared" ca="1" si="326"/>
        <v>1.9059854686593207E-8</v>
      </c>
      <c r="Z470" s="80">
        <f t="shared" ca="1" si="327"/>
        <v>14</v>
      </c>
      <c r="AA470" s="80">
        <f t="shared" ca="1" si="328"/>
        <v>200.29094534400002</v>
      </c>
      <c r="AB470" s="80">
        <f t="shared" ca="1" si="329"/>
        <v>10.571583636822524</v>
      </c>
      <c r="AC470" s="80">
        <f t="shared" si="330"/>
        <v>16.784569722248566</v>
      </c>
      <c r="AD470" s="69">
        <f t="shared" si="331"/>
        <v>1683.1171877647062</v>
      </c>
      <c r="AE470" s="69">
        <f t="shared" si="350"/>
        <v>1762.9068617142859</v>
      </c>
      <c r="AF470" s="69">
        <f t="shared" si="332"/>
        <v>1593.6659999999999</v>
      </c>
      <c r="AG470" s="95">
        <f t="shared" si="351"/>
        <v>1661.4872228571428</v>
      </c>
      <c r="AH470" s="93">
        <f t="shared" si="333"/>
        <v>13.315806322579311</v>
      </c>
      <c r="AI470" s="81">
        <f t="shared" si="334"/>
        <v>1.6278100450770374</v>
      </c>
      <c r="AJ470" s="80">
        <f t="shared" si="335"/>
        <v>15.299193599999999</v>
      </c>
      <c r="AK470" s="80">
        <f t="shared" si="336"/>
        <v>20.597193526323064</v>
      </c>
      <c r="AL470" s="78">
        <f t="shared" ca="1" si="344"/>
        <v>1</v>
      </c>
      <c r="AM470" s="80">
        <f t="shared" ca="1" si="345"/>
        <v>20.597193526323064</v>
      </c>
      <c r="AN470" s="80">
        <f t="shared" si="346"/>
        <v>15.034584905660376</v>
      </c>
      <c r="AO470" s="80">
        <f t="shared" si="347"/>
        <v>7.0946609891909596</v>
      </c>
      <c r="AP470" s="80">
        <f t="shared" si="348"/>
        <v>7.9030671969785988</v>
      </c>
      <c r="AQ470" s="80">
        <f t="shared" ca="1" si="349"/>
        <v>3.0222875850270938</v>
      </c>
      <c r="AR470" s="80">
        <f t="shared" si="337"/>
        <v>3.0896905258994911</v>
      </c>
      <c r="AS470" s="78">
        <f t="shared" si="338"/>
        <v>-5.5543940952961633E-2</v>
      </c>
      <c r="AT470" s="96">
        <f t="shared" ca="1" si="339"/>
        <v>3</v>
      </c>
      <c r="AU470" s="97" t="str">
        <f t="shared" ca="1" si="340"/>
        <v>Clay</v>
      </c>
      <c r="AV470" s="98">
        <f t="shared" si="341"/>
        <v>3</v>
      </c>
      <c r="AW470" s="99" t="str">
        <f t="shared" si="342"/>
        <v>Clay</v>
      </c>
      <c r="AX470" s="79"/>
      <c r="AY470" s="79"/>
      <c r="AZ470" s="79"/>
      <c r="BA470" s="79"/>
      <c r="BB470" s="79"/>
      <c r="BC470" s="79"/>
      <c r="BD470" s="79"/>
      <c r="BE470" s="79"/>
      <c r="BF470" s="79"/>
      <c r="BG470" s="79"/>
      <c r="BH470" s="79"/>
      <c r="BI470" s="79"/>
      <c r="BJ470" s="79"/>
      <c r="BK470" s="79"/>
      <c r="BL470" s="79"/>
      <c r="BM470" s="79"/>
      <c r="BN470" s="79"/>
      <c r="BO470" s="79"/>
      <c r="BP470" s="79"/>
      <c r="BQ470" s="79"/>
    </row>
    <row r="471" spans="1:69">
      <c r="A471" s="25">
        <v>9.16</v>
      </c>
      <c r="C471" s="89">
        <f t="shared" si="309"/>
        <v>-30.052128000000003</v>
      </c>
      <c r="D471" s="84">
        <f t="shared" si="310"/>
        <v>30.052128000000003</v>
      </c>
      <c r="E471" s="90">
        <v>1.5884</v>
      </c>
      <c r="F471" s="91">
        <f t="shared" si="311"/>
        <v>16.582895999999998</v>
      </c>
      <c r="G471" s="80">
        <f t="shared" si="312"/>
        <v>16.610875199999999</v>
      </c>
      <c r="H471" s="81">
        <f t="shared" si="308"/>
        <v>16.414081199999998</v>
      </c>
      <c r="I471" s="14">
        <v>101.4</v>
      </c>
      <c r="J471" s="92">
        <f t="shared" si="313"/>
        <v>1.058616</v>
      </c>
      <c r="K471" s="14">
        <v>13.4</v>
      </c>
      <c r="L471" s="78">
        <f t="shared" si="314"/>
        <v>0.13989599999999999</v>
      </c>
      <c r="M471" s="81">
        <f t="shared" si="315"/>
        <v>0.93762639360000011</v>
      </c>
      <c r="N471" s="14">
        <f t="shared" si="343"/>
        <v>117</v>
      </c>
      <c r="O471" s="78">
        <f t="shared" si="316"/>
        <v>1.6340024399999977</v>
      </c>
      <c r="P471" s="78">
        <f t="shared" si="317"/>
        <v>0.69637604640000128</v>
      </c>
      <c r="Q471" s="93">
        <f t="shared" si="318"/>
        <v>4.9423680108000001</v>
      </c>
      <c r="R471" s="80">
        <f t="shared" si="319"/>
        <v>7.097268833915467</v>
      </c>
      <c r="S471" s="80">
        <f t="shared" si="320"/>
        <v>1664.4232002805884</v>
      </c>
      <c r="T471" s="69">
        <f t="shared" si="321"/>
        <v>306.40546041600061</v>
      </c>
      <c r="U471" s="78">
        <f t="shared" si="322"/>
        <v>1.8834045973730209</v>
      </c>
      <c r="V471" s="69">
        <f t="shared" si="323"/>
        <v>117.5244468760765</v>
      </c>
      <c r="W471" s="80">
        <f t="shared" ca="1" si="324"/>
        <v>8.0601908963951665</v>
      </c>
      <c r="X471" s="80">
        <f t="shared" ca="1" si="325"/>
        <v>32.258350476959166</v>
      </c>
      <c r="Y471" s="94">
        <f t="shared" ca="1" si="326"/>
        <v>2.653756892292667E-8</v>
      </c>
      <c r="Z471" s="80">
        <f t="shared" ca="1" si="327"/>
        <v>14</v>
      </c>
      <c r="AA471" s="80">
        <f t="shared" ca="1" si="328"/>
        <v>209.67621864</v>
      </c>
      <c r="AB471" s="80">
        <f t="shared" ca="1" si="329"/>
        <v>15.408822748590394</v>
      </c>
      <c r="AC471" s="80">
        <f t="shared" si="330"/>
        <v>16.445221194651715</v>
      </c>
      <c r="AD471" s="69">
        <f t="shared" si="331"/>
        <v>1761.9850305882353</v>
      </c>
      <c r="AE471" s="69">
        <f t="shared" si="350"/>
        <v>1730.9282238655464</v>
      </c>
      <c r="AF471" s="69">
        <f t="shared" si="332"/>
        <v>1661.0875199999998</v>
      </c>
      <c r="AG471" s="95">
        <f t="shared" si="351"/>
        <v>1634.6892342857143</v>
      </c>
      <c r="AH471" s="93">
        <f t="shared" si="333"/>
        <v>14.385527507182671</v>
      </c>
      <c r="AI471" s="81">
        <f t="shared" si="334"/>
        <v>1.5201786527159302</v>
      </c>
      <c r="AJ471" s="80">
        <f t="shared" si="335"/>
        <v>15.946440191999999</v>
      </c>
      <c r="AK471" s="80">
        <f t="shared" si="336"/>
        <v>21.506875254289294</v>
      </c>
      <c r="AL471" s="78">
        <f t="shared" ca="1" si="344"/>
        <v>1</v>
      </c>
      <c r="AM471" s="80">
        <f t="shared" ca="1" si="345"/>
        <v>21.506875254289294</v>
      </c>
      <c r="AN471" s="80">
        <f t="shared" si="346"/>
        <v>15.670636981132073</v>
      </c>
      <c r="AO471" s="80">
        <f t="shared" si="347"/>
        <v>6.3730296402443622</v>
      </c>
      <c r="AP471" s="80">
        <f t="shared" si="348"/>
        <v>7.0683380767401269</v>
      </c>
      <c r="AQ471" s="80">
        <f t="shared" ca="1" si="349"/>
        <v>2.9750041804585035</v>
      </c>
      <c r="AR471" s="80">
        <f t="shared" si="337"/>
        <v>3.0451941198894028</v>
      </c>
      <c r="AS471" s="78">
        <f t="shared" si="338"/>
        <v>-5.3264149758323782E-2</v>
      </c>
      <c r="AT471" s="96">
        <f t="shared" ca="1" si="339"/>
        <v>3</v>
      </c>
      <c r="AU471" s="97" t="str">
        <f t="shared" ca="1" si="340"/>
        <v>Clay</v>
      </c>
      <c r="AV471" s="98">
        <f t="shared" si="341"/>
        <v>3</v>
      </c>
      <c r="AW471" s="99" t="str">
        <f t="shared" si="342"/>
        <v>Clay</v>
      </c>
      <c r="AX471" s="79"/>
      <c r="AY471" s="79"/>
      <c r="AZ471" s="79"/>
      <c r="BA471" s="79"/>
      <c r="BB471" s="79"/>
      <c r="BC471" s="79"/>
      <c r="BD471" s="79"/>
      <c r="BE471" s="79"/>
      <c r="BF471" s="79"/>
      <c r="BG471" s="79"/>
      <c r="BH471" s="79"/>
      <c r="BI471" s="79"/>
      <c r="BJ471" s="79"/>
      <c r="BK471" s="79"/>
      <c r="BL471" s="79"/>
      <c r="BM471" s="79"/>
      <c r="BN471" s="79"/>
      <c r="BO471" s="79"/>
      <c r="BP471" s="79"/>
      <c r="BQ471" s="79"/>
    </row>
    <row r="472" spans="1:69">
      <c r="A472" s="25">
        <v>9.18</v>
      </c>
      <c r="C472" s="89">
        <f t="shared" si="309"/>
        <v>-30.117744000000002</v>
      </c>
      <c r="D472" s="84">
        <f t="shared" si="310"/>
        <v>30.117744000000002</v>
      </c>
      <c r="E472" s="90">
        <v>1.5437000000000001</v>
      </c>
      <c r="F472" s="91">
        <f t="shared" si="311"/>
        <v>16.116228</v>
      </c>
      <c r="G472" s="80">
        <f t="shared" si="312"/>
        <v>16.148592000000001</v>
      </c>
      <c r="H472" s="81">
        <f t="shared" si="308"/>
        <v>16.092981599999998</v>
      </c>
      <c r="I472" s="14">
        <v>91.8</v>
      </c>
      <c r="J472" s="92">
        <f t="shared" si="313"/>
        <v>0.95839199999999991</v>
      </c>
      <c r="K472" s="14">
        <v>15.5</v>
      </c>
      <c r="L472" s="78">
        <f t="shared" si="314"/>
        <v>0.16181999999999999</v>
      </c>
      <c r="M472" s="81">
        <f t="shared" si="315"/>
        <v>0.93967361280000006</v>
      </c>
      <c r="N472" s="14">
        <f t="shared" si="343"/>
        <v>117</v>
      </c>
      <c r="O472" s="78">
        <f t="shared" si="316"/>
        <v>1.6378409759999977</v>
      </c>
      <c r="P472" s="78">
        <f t="shared" si="317"/>
        <v>0.69816736320000128</v>
      </c>
      <c r="Q472" s="93">
        <f t="shared" si="318"/>
        <v>4.7885478379200013</v>
      </c>
      <c r="R472" s="80">
        <f t="shared" si="319"/>
        <v>6.8587391653084833</v>
      </c>
      <c r="S472" s="80">
        <f t="shared" si="320"/>
        <v>1781.2619254899018</v>
      </c>
      <c r="T472" s="69">
        <f t="shared" si="321"/>
        <v>307.19363980800057</v>
      </c>
      <c r="U472" s="78">
        <f t="shared" si="322"/>
        <v>1.8706386666549584</v>
      </c>
      <c r="V472" s="69">
        <f t="shared" si="323"/>
        <v>116.7278527992694</v>
      </c>
      <c r="W472" s="80">
        <f t="shared" ca="1" si="324"/>
        <v>7.78692966606007</v>
      </c>
      <c r="X472" s="80">
        <f t="shared" ca="1" si="325"/>
        <v>32.095033820030686</v>
      </c>
      <c r="Y472" s="94">
        <f t="shared" ca="1" si="326"/>
        <v>2.8394062861861939E-8</v>
      </c>
      <c r="Z472" s="80">
        <f t="shared" ca="1" si="327"/>
        <v>14</v>
      </c>
      <c r="AA472" s="80">
        <f t="shared" ca="1" si="328"/>
        <v>203.15051433600004</v>
      </c>
      <c r="AB472" s="80">
        <f t="shared" ca="1" si="329"/>
        <v>15.973666544702688</v>
      </c>
      <c r="AC472" s="80">
        <f t="shared" si="330"/>
        <v>16.23897302535299</v>
      </c>
      <c r="AD472" s="69">
        <f t="shared" si="331"/>
        <v>1707.1471792941179</v>
      </c>
      <c r="AE472" s="69">
        <f t="shared" si="350"/>
        <v>1708.5754414789917</v>
      </c>
      <c r="AF472" s="69">
        <f t="shared" si="332"/>
        <v>1614.8592000000001</v>
      </c>
      <c r="AG472" s="95">
        <f t="shared" si="351"/>
        <v>1616.0732228571428</v>
      </c>
      <c r="AH472" s="93">
        <f t="shared" si="333"/>
        <v>15.070091971535994</v>
      </c>
      <c r="AI472" s="81">
        <f t="shared" si="334"/>
        <v>1.3727252955613354</v>
      </c>
      <c r="AJ472" s="80">
        <f t="shared" si="335"/>
        <v>15.50264832</v>
      </c>
      <c r="AK472" s="80">
        <f t="shared" si="336"/>
        <v>20.784058076692371</v>
      </c>
      <c r="AL472" s="78">
        <f t="shared" ca="1" si="344"/>
        <v>1</v>
      </c>
      <c r="AM472" s="80">
        <f t="shared" ca="1" si="345"/>
        <v>20.784058076692371</v>
      </c>
      <c r="AN472" s="80">
        <f t="shared" si="346"/>
        <v>15.23452075471698</v>
      </c>
      <c r="AO472" s="80">
        <f t="shared" si="347"/>
        <v>5.9348332040341347</v>
      </c>
      <c r="AP472" s="80">
        <f t="shared" si="348"/>
        <v>6.6047029434580686</v>
      </c>
      <c r="AQ472" s="80">
        <f t="shared" ca="1" si="349"/>
        <v>2.9653441790210873</v>
      </c>
      <c r="AR472" s="80">
        <f t="shared" si="337"/>
        <v>3.033946214350931</v>
      </c>
      <c r="AS472" s="78">
        <f t="shared" si="338"/>
        <v>-5.3605331075798353E-2</v>
      </c>
      <c r="AT472" s="96">
        <f t="shared" ca="1" si="339"/>
        <v>3</v>
      </c>
      <c r="AU472" s="97" t="str">
        <f t="shared" ca="1" si="340"/>
        <v>Clay</v>
      </c>
      <c r="AV472" s="98">
        <f t="shared" si="341"/>
        <v>3</v>
      </c>
      <c r="AW472" s="99" t="str">
        <f t="shared" si="342"/>
        <v>Clay</v>
      </c>
      <c r="AX472" s="79"/>
      <c r="AY472" s="79"/>
      <c r="AZ472" s="79"/>
      <c r="BA472" s="79"/>
      <c r="BB472" s="79"/>
      <c r="BC472" s="79"/>
      <c r="BD472" s="79"/>
      <c r="BE472" s="79"/>
      <c r="BF472" s="79"/>
      <c r="BG472" s="79"/>
      <c r="BH472" s="79"/>
      <c r="BI472" s="79"/>
      <c r="BJ472" s="79"/>
      <c r="BK472" s="79"/>
      <c r="BL472" s="79"/>
      <c r="BM472" s="79"/>
      <c r="BN472" s="79"/>
      <c r="BO472" s="79"/>
      <c r="BP472" s="79"/>
      <c r="BQ472" s="79"/>
    </row>
    <row r="473" spans="1:69">
      <c r="A473" s="25">
        <v>9.1999999999999993</v>
      </c>
      <c r="C473" s="89">
        <f t="shared" si="309"/>
        <v>-30.18336</v>
      </c>
      <c r="D473" s="84">
        <f t="shared" si="310"/>
        <v>30.18336</v>
      </c>
      <c r="E473" s="90">
        <v>1.5325</v>
      </c>
      <c r="F473" s="91">
        <f t="shared" si="311"/>
        <v>15.999299999999998</v>
      </c>
      <c r="G473" s="80">
        <f t="shared" si="312"/>
        <v>16.033125599999998</v>
      </c>
      <c r="H473" s="81">
        <f t="shared" si="308"/>
        <v>16.206707999999999</v>
      </c>
      <c r="I473" s="14">
        <v>99.1</v>
      </c>
      <c r="J473" s="92">
        <f t="shared" si="313"/>
        <v>1.0346039999999999</v>
      </c>
      <c r="K473" s="14">
        <v>16.2</v>
      </c>
      <c r="L473" s="78">
        <f t="shared" si="314"/>
        <v>0.16912799999999997</v>
      </c>
      <c r="M473" s="81">
        <f t="shared" si="315"/>
        <v>0.94172083200000001</v>
      </c>
      <c r="N473" s="14">
        <f t="shared" si="343"/>
        <v>117</v>
      </c>
      <c r="O473" s="78">
        <f t="shared" si="316"/>
        <v>1.6416795119999976</v>
      </c>
      <c r="P473" s="78">
        <f t="shared" si="317"/>
        <v>0.69995868000000128</v>
      </c>
      <c r="Q473" s="93">
        <f t="shared" si="318"/>
        <v>4.74917720904</v>
      </c>
      <c r="R473" s="80">
        <f t="shared" si="319"/>
        <v>6.7849393753356857</v>
      </c>
      <c r="S473" s="80">
        <f t="shared" si="320"/>
        <v>1636.482465243309</v>
      </c>
      <c r="T473" s="69">
        <f t="shared" si="321"/>
        <v>307.98181920000059</v>
      </c>
      <c r="U473" s="78">
        <f t="shared" si="322"/>
        <v>1.8793305473831228</v>
      </c>
      <c r="V473" s="69">
        <f t="shared" si="323"/>
        <v>117.27022615670685</v>
      </c>
      <c r="W473" s="80">
        <f t="shared" ca="1" si="324"/>
        <v>7.8771782757058117</v>
      </c>
      <c r="X473" s="80">
        <f t="shared" ca="1" si="325"/>
        <v>32.043352347987366</v>
      </c>
      <c r="Y473" s="94">
        <f t="shared" ca="1" si="326"/>
        <v>2.320544837414815E-8</v>
      </c>
      <c r="Z473" s="80">
        <f t="shared" ca="1" si="327"/>
        <v>14</v>
      </c>
      <c r="AA473" s="80">
        <f t="shared" ca="1" si="328"/>
        <v>201.48024523200002</v>
      </c>
      <c r="AB473" s="80">
        <f t="shared" ca="1" si="329"/>
        <v>12.947370726854453</v>
      </c>
      <c r="AC473" s="80">
        <f t="shared" si="330"/>
        <v>16.496688026290808</v>
      </c>
      <c r="AD473" s="69">
        <f t="shared" si="331"/>
        <v>1693.1113044705883</v>
      </c>
      <c r="AE473" s="69">
        <f t="shared" si="350"/>
        <v>1721.7607700168069</v>
      </c>
      <c r="AF473" s="69">
        <f t="shared" si="332"/>
        <v>1603.3125599999998</v>
      </c>
      <c r="AG473" s="95">
        <f t="shared" si="351"/>
        <v>1627.6646057142857</v>
      </c>
      <c r="AH473" s="93">
        <f t="shared" si="333"/>
        <v>14.226768981436065</v>
      </c>
      <c r="AI473" s="81">
        <f t="shared" si="334"/>
        <v>1.478092964001815</v>
      </c>
      <c r="AJ473" s="80">
        <f t="shared" si="335"/>
        <v>15.391800575999998</v>
      </c>
      <c r="AK473" s="80">
        <f t="shared" si="336"/>
        <v>20.56042234950208</v>
      </c>
      <c r="AL473" s="78">
        <f t="shared" ca="1" si="344"/>
        <v>1</v>
      </c>
      <c r="AM473" s="80">
        <f t="shared" ca="1" si="345"/>
        <v>20.56042234950208</v>
      </c>
      <c r="AN473" s="80">
        <f t="shared" si="346"/>
        <v>15.125590188679244</v>
      </c>
      <c r="AO473" s="80">
        <f t="shared" si="347"/>
        <v>6.452915207001185</v>
      </c>
      <c r="AP473" s="80">
        <f t="shared" si="348"/>
        <v>7.1890204338998451</v>
      </c>
      <c r="AQ473" s="80">
        <f t="shared" ca="1" si="349"/>
        <v>2.9941723287717519</v>
      </c>
      <c r="AR473" s="80">
        <f t="shared" si="337"/>
        <v>3.0602821543732786</v>
      </c>
      <c r="AS473" s="78">
        <f t="shared" si="338"/>
        <v>-5.3684169559875573E-2</v>
      </c>
      <c r="AT473" s="96">
        <f t="shared" ca="1" si="339"/>
        <v>3</v>
      </c>
      <c r="AU473" s="97" t="str">
        <f t="shared" ca="1" si="340"/>
        <v>Clay</v>
      </c>
      <c r="AV473" s="98">
        <f t="shared" si="341"/>
        <v>3</v>
      </c>
      <c r="AW473" s="99" t="str">
        <f t="shared" si="342"/>
        <v>Clay</v>
      </c>
      <c r="AX473" s="79"/>
      <c r="AY473" s="79"/>
      <c r="AZ473" s="79"/>
      <c r="BA473" s="79"/>
      <c r="BB473" s="79"/>
      <c r="BC473" s="79"/>
      <c r="BD473" s="79"/>
      <c r="BE473" s="79"/>
      <c r="BF473" s="79"/>
      <c r="BG473" s="79"/>
      <c r="BH473" s="79"/>
      <c r="BI473" s="79"/>
      <c r="BJ473" s="79"/>
      <c r="BK473" s="79"/>
      <c r="BL473" s="79"/>
      <c r="BM473" s="79"/>
      <c r="BN473" s="79"/>
      <c r="BO473" s="79"/>
      <c r="BP473" s="79"/>
      <c r="BQ473" s="79"/>
    </row>
    <row r="474" spans="1:69">
      <c r="A474" s="25">
        <v>9.2200000000000006</v>
      </c>
      <c r="C474" s="89">
        <f t="shared" si="309"/>
        <v>-30.248976000000003</v>
      </c>
      <c r="D474" s="84">
        <f t="shared" si="310"/>
        <v>30.248976000000003</v>
      </c>
      <c r="E474" s="90">
        <v>1.5238</v>
      </c>
      <c r="F474" s="91">
        <f t="shared" si="311"/>
        <v>15.908472</v>
      </c>
      <c r="G474" s="80">
        <f t="shared" si="312"/>
        <v>15.943759200000001</v>
      </c>
      <c r="H474" s="81">
        <f t="shared" si="308"/>
        <v>16.333310399999998</v>
      </c>
      <c r="I474" s="14">
        <v>96.6</v>
      </c>
      <c r="J474" s="92">
        <f t="shared" si="313"/>
        <v>1.0085039999999998</v>
      </c>
      <c r="K474" s="14">
        <v>16.899999999999999</v>
      </c>
      <c r="L474" s="78">
        <f t="shared" si="314"/>
        <v>0.17643599999999998</v>
      </c>
      <c r="M474" s="81">
        <f t="shared" si="315"/>
        <v>0.94376805120000007</v>
      </c>
      <c r="N474" s="14">
        <f t="shared" si="343"/>
        <v>117</v>
      </c>
      <c r="O474" s="78">
        <f t="shared" si="316"/>
        <v>1.6455180479999978</v>
      </c>
      <c r="P474" s="78">
        <f t="shared" si="317"/>
        <v>0.70174999680000139</v>
      </c>
      <c r="Q474" s="93">
        <f t="shared" si="318"/>
        <v>4.7184195801600008</v>
      </c>
      <c r="R474" s="80">
        <f t="shared" si="319"/>
        <v>6.723789956075696</v>
      </c>
      <c r="S474" s="80">
        <f t="shared" si="320"/>
        <v>1667.9616718251523</v>
      </c>
      <c r="T474" s="69">
        <f t="shared" si="321"/>
        <v>308.7699985920006</v>
      </c>
      <c r="U474" s="78">
        <f t="shared" si="322"/>
        <v>1.8761160126666239</v>
      </c>
      <c r="V474" s="69">
        <f t="shared" si="323"/>
        <v>117.06963919039733</v>
      </c>
      <c r="W474" s="80">
        <f t="shared" ca="1" si="324"/>
        <v>7.8185813287533126</v>
      </c>
      <c r="X474" s="80">
        <f t="shared" ca="1" si="325"/>
        <v>32.000102180328284</v>
      </c>
      <c r="Y474" s="94">
        <f t="shared" ca="1" si="326"/>
        <v>2.3680333557408293E-8</v>
      </c>
      <c r="Z474" s="80">
        <f t="shared" ca="1" si="327"/>
        <v>14</v>
      </c>
      <c r="AA474" s="80">
        <f t="shared" ca="1" si="328"/>
        <v>200.17537612800004</v>
      </c>
      <c r="AB474" s="80">
        <f t="shared" ca="1" si="329"/>
        <v>13.126762181605034</v>
      </c>
      <c r="AC474" s="80">
        <f t="shared" si="330"/>
        <v>16.438765052807945</v>
      </c>
      <c r="AD474" s="69">
        <f t="shared" si="331"/>
        <v>1682.1460178823531</v>
      </c>
      <c r="AE474" s="69">
        <f t="shared" si="350"/>
        <v>1726.6502464537818</v>
      </c>
      <c r="AF474" s="69">
        <f t="shared" si="332"/>
        <v>1594.37592</v>
      </c>
      <c r="AG474" s="95">
        <f t="shared" si="351"/>
        <v>1632.2045142857144</v>
      </c>
      <c r="AH474" s="93">
        <f t="shared" si="333"/>
        <v>14.415418890410892</v>
      </c>
      <c r="AI474" s="81">
        <f t="shared" si="334"/>
        <v>1.4371271885982257</v>
      </c>
      <c r="AJ474" s="80">
        <f t="shared" si="335"/>
        <v>15.306008832</v>
      </c>
      <c r="AK474" s="80">
        <f t="shared" si="336"/>
        <v>20.375121079017259</v>
      </c>
      <c r="AL474" s="78">
        <f t="shared" ca="1" si="344"/>
        <v>1</v>
      </c>
      <c r="AM474" s="80">
        <f t="shared" ca="1" si="345"/>
        <v>20.375121079017262</v>
      </c>
      <c r="AN474" s="80">
        <f t="shared" si="346"/>
        <v>15.041282264150944</v>
      </c>
      <c r="AO474" s="80">
        <f t="shared" si="347"/>
        <v>6.3253840411739271</v>
      </c>
      <c r="AP474" s="80">
        <f t="shared" si="348"/>
        <v>7.0533430600233844</v>
      </c>
      <c r="AQ474" s="80">
        <f t="shared" ca="1" si="349"/>
        <v>2.991278298754863</v>
      </c>
      <c r="AR474" s="80">
        <f t="shared" si="337"/>
        <v>3.0563597560943037</v>
      </c>
      <c r="AS474" s="78">
        <f t="shared" si="338"/>
        <v>-5.3666184745573942E-2</v>
      </c>
      <c r="AT474" s="96">
        <f t="shared" ca="1" si="339"/>
        <v>3</v>
      </c>
      <c r="AU474" s="97" t="str">
        <f t="shared" ca="1" si="340"/>
        <v>Clay</v>
      </c>
      <c r="AV474" s="98">
        <f t="shared" si="341"/>
        <v>3</v>
      </c>
      <c r="AW474" s="99" t="str">
        <f t="shared" si="342"/>
        <v>Clay</v>
      </c>
      <c r="AX474" s="79"/>
      <c r="AY474" s="79"/>
      <c r="AZ474" s="79"/>
      <c r="BA474" s="79"/>
      <c r="BB474" s="79"/>
      <c r="BC474" s="79"/>
      <c r="BD474" s="79"/>
      <c r="BE474" s="79"/>
      <c r="BF474" s="79"/>
      <c r="BG474" s="79"/>
      <c r="BH474" s="79"/>
      <c r="BI474" s="79"/>
      <c r="BJ474" s="79"/>
      <c r="BK474" s="79"/>
      <c r="BL474" s="79"/>
      <c r="BM474" s="79"/>
      <c r="BN474" s="79"/>
      <c r="BO474" s="79"/>
      <c r="BP474" s="79"/>
      <c r="BQ474" s="79"/>
    </row>
    <row r="475" spans="1:69">
      <c r="A475" s="25">
        <v>9.24</v>
      </c>
      <c r="C475" s="89">
        <f t="shared" si="309"/>
        <v>-30.314592000000001</v>
      </c>
      <c r="D475" s="84">
        <f t="shared" si="310"/>
        <v>30.314592000000001</v>
      </c>
      <c r="E475" s="90">
        <v>1.5834999999999999</v>
      </c>
      <c r="F475" s="91">
        <f t="shared" si="311"/>
        <v>16.531739999999999</v>
      </c>
      <c r="G475" s="80">
        <f t="shared" si="312"/>
        <v>16.567235999999998</v>
      </c>
      <c r="H475" s="81">
        <f t="shared" si="308"/>
        <v>16.273906800000002</v>
      </c>
      <c r="I475" s="14">
        <v>81.5</v>
      </c>
      <c r="J475" s="92">
        <f t="shared" si="313"/>
        <v>0.85085999999999995</v>
      </c>
      <c r="K475" s="14">
        <v>17</v>
      </c>
      <c r="L475" s="78">
        <f t="shared" si="314"/>
        <v>0.17748</v>
      </c>
      <c r="M475" s="81">
        <f t="shared" si="315"/>
        <v>0.94581527040000002</v>
      </c>
      <c r="N475" s="14">
        <f t="shared" si="343"/>
        <v>117</v>
      </c>
      <c r="O475" s="78">
        <f t="shared" si="316"/>
        <v>1.6493565839999977</v>
      </c>
      <c r="P475" s="78">
        <f t="shared" si="317"/>
        <v>0.70354131360000138</v>
      </c>
      <c r="Q475" s="93">
        <f t="shared" si="318"/>
        <v>4.9229002072800006</v>
      </c>
      <c r="R475" s="80">
        <f t="shared" si="319"/>
        <v>6.9973150291482629</v>
      </c>
      <c r="S475" s="80">
        <f t="shared" si="320"/>
        <v>2062.671458496663</v>
      </c>
      <c r="T475" s="69">
        <f t="shared" si="321"/>
        <v>309.55817798400057</v>
      </c>
      <c r="U475" s="78">
        <f t="shared" si="322"/>
        <v>1.8576840827969936</v>
      </c>
      <c r="V475" s="69">
        <f t="shared" si="323"/>
        <v>115.9194867665324</v>
      </c>
      <c r="W475" s="80">
        <f t="shared" ca="1" si="324"/>
        <v>7.7383896543770323</v>
      </c>
      <c r="X475" s="80">
        <f t="shared" ca="1" si="325"/>
        <v>32.179382772329866</v>
      </c>
      <c r="Y475" s="94">
        <f t="shared" ca="1" si="326"/>
        <v>4.0039353540118191E-8</v>
      </c>
      <c r="Z475" s="80">
        <f t="shared" ca="1" si="327"/>
        <v>14</v>
      </c>
      <c r="AA475" s="80">
        <f t="shared" ca="1" si="328"/>
        <v>208.85031182399999</v>
      </c>
      <c r="AB475" s="80">
        <f t="shared" ca="1" si="329"/>
        <v>23.156948691927862</v>
      </c>
      <c r="AC475" s="80">
        <f t="shared" si="330"/>
        <v>15.793057105415595</v>
      </c>
      <c r="AD475" s="69">
        <f t="shared" si="331"/>
        <v>1755.0446371764706</v>
      </c>
      <c r="AE475" s="69">
        <f t="shared" si="350"/>
        <v>1718.4783178487396</v>
      </c>
      <c r="AF475" s="69">
        <f t="shared" si="332"/>
        <v>1656.7235999999998</v>
      </c>
      <c r="AG475" s="95">
        <f t="shared" si="351"/>
        <v>1625.6422285714284</v>
      </c>
      <c r="AH475" s="93">
        <f t="shared" si="333"/>
        <v>16.603199181357734</v>
      </c>
      <c r="AI475" s="81">
        <f t="shared" si="334"/>
        <v>1.2093959282166002</v>
      </c>
      <c r="AJ475" s="80">
        <f t="shared" si="335"/>
        <v>15.904546559999996</v>
      </c>
      <c r="AK475" s="80">
        <f t="shared" si="336"/>
        <v>21.203984936812915</v>
      </c>
      <c r="AL475" s="78">
        <f t="shared" ca="1" si="344"/>
        <v>0.99427550502218875</v>
      </c>
      <c r="AM475" s="80">
        <f t="shared" ca="1" si="345"/>
        <v>21.154289032262099</v>
      </c>
      <c r="AN475" s="80">
        <f t="shared" si="346"/>
        <v>15.629467924528299</v>
      </c>
      <c r="AO475" s="80">
        <f t="shared" si="347"/>
        <v>5.1357993572373815</v>
      </c>
      <c r="AP475" s="80">
        <f t="shared" si="348"/>
        <v>5.7036256714035369</v>
      </c>
      <c r="AQ475" s="80">
        <f t="shared" ca="1" si="349"/>
        <v>2.9162456535520231</v>
      </c>
      <c r="AR475" s="80">
        <f t="shared" si="337"/>
        <v>2.9845732477903892</v>
      </c>
      <c r="AS475" s="78">
        <f t="shared" si="338"/>
        <v>-5.1504322362059776E-2</v>
      </c>
      <c r="AT475" s="96">
        <f t="shared" ca="1" si="339"/>
        <v>4</v>
      </c>
      <c r="AU475" s="97" t="str">
        <f t="shared" ca="1" si="340"/>
        <v>Silt mxture</v>
      </c>
      <c r="AV475" s="98">
        <f t="shared" si="341"/>
        <v>3</v>
      </c>
      <c r="AW475" s="99" t="str">
        <f t="shared" si="342"/>
        <v>Clay</v>
      </c>
      <c r="AX475" s="79"/>
      <c r="AY475" s="79"/>
      <c r="AZ475" s="79"/>
      <c r="BA475" s="79"/>
      <c r="BB475" s="79"/>
      <c r="BC475" s="79"/>
      <c r="BD475" s="79"/>
      <c r="BE475" s="79"/>
      <c r="BF475" s="79"/>
      <c r="BG475" s="79"/>
      <c r="BH475" s="79"/>
      <c r="BI475" s="79"/>
      <c r="BJ475" s="79"/>
      <c r="BK475" s="79"/>
      <c r="BL475" s="79"/>
      <c r="BM475" s="79"/>
      <c r="BN475" s="79"/>
      <c r="BO475" s="79"/>
      <c r="BP475" s="79"/>
      <c r="BQ475" s="79"/>
    </row>
    <row r="476" spans="1:69">
      <c r="A476" s="25">
        <v>9.26</v>
      </c>
      <c r="C476" s="89">
        <f t="shared" si="309"/>
        <v>-30.380208</v>
      </c>
      <c r="D476" s="84">
        <f t="shared" si="310"/>
        <v>30.380208</v>
      </c>
      <c r="E476" s="90">
        <v>1.5959000000000001</v>
      </c>
      <c r="F476" s="91">
        <f t="shared" si="311"/>
        <v>16.661196</v>
      </c>
      <c r="G476" s="80">
        <f t="shared" si="312"/>
        <v>16.6962744</v>
      </c>
      <c r="H476" s="81">
        <f t="shared" si="308"/>
        <v>16.274394000000001</v>
      </c>
      <c r="I476" s="14">
        <v>72.900000000000006</v>
      </c>
      <c r="J476" s="92">
        <f t="shared" si="313"/>
        <v>0.76107600000000009</v>
      </c>
      <c r="K476" s="14">
        <v>16.8</v>
      </c>
      <c r="L476" s="78">
        <f t="shared" si="314"/>
        <v>0.17539199999999999</v>
      </c>
      <c r="M476" s="81">
        <f t="shared" si="315"/>
        <v>0.94786248959999997</v>
      </c>
      <c r="N476" s="14">
        <f t="shared" si="343"/>
        <v>117</v>
      </c>
      <c r="O476" s="78">
        <f t="shared" si="316"/>
        <v>1.6531951199999977</v>
      </c>
      <c r="P476" s="78">
        <f t="shared" si="317"/>
        <v>0.70533263040000138</v>
      </c>
      <c r="Q476" s="93">
        <f t="shared" si="318"/>
        <v>4.9642161624000014</v>
      </c>
      <c r="R476" s="80">
        <f t="shared" si="319"/>
        <v>7.0381206659682585</v>
      </c>
      <c r="S476" s="80">
        <f t="shared" si="320"/>
        <v>2325.3578262107549</v>
      </c>
      <c r="T476" s="69">
        <f t="shared" si="321"/>
        <v>310.34635737600064</v>
      </c>
      <c r="U476" s="78">
        <f t="shared" si="322"/>
        <v>1.8449112174198943</v>
      </c>
      <c r="V476" s="69">
        <f t="shared" si="323"/>
        <v>115.1224599670014</v>
      </c>
      <c r="W476" s="80">
        <f t="shared" ca="1" si="324"/>
        <v>7.6228430498494841</v>
      </c>
      <c r="X476" s="80">
        <f t="shared" ca="1" si="325"/>
        <v>32.181329684173562</v>
      </c>
      <c r="Y476" s="94">
        <f t="shared" ca="1" si="326"/>
        <v>5.1210369148894795E-8</v>
      </c>
      <c r="Z476" s="80">
        <f t="shared" ca="1" si="327"/>
        <v>14</v>
      </c>
      <c r="AA476" s="80">
        <f t="shared" ca="1" si="328"/>
        <v>210.60310992000004</v>
      </c>
      <c r="AB476" s="80">
        <f t="shared" ca="1" si="329"/>
        <v>29.866328315746529</v>
      </c>
      <c r="AC476" s="80">
        <f t="shared" si="330"/>
        <v>15.428638978583317</v>
      </c>
      <c r="AD476" s="69">
        <f t="shared" si="331"/>
        <v>1769.7740329411768</v>
      </c>
      <c r="AE476" s="69">
        <f t="shared" si="350"/>
        <v>1725.7049505882353</v>
      </c>
      <c r="AF476" s="69">
        <f t="shared" si="332"/>
        <v>1669.6274399999998</v>
      </c>
      <c r="AG476" s="95">
        <f t="shared" si="351"/>
        <v>1632.1687199999999</v>
      </c>
      <c r="AH476" s="93">
        <f t="shared" si="333"/>
        <v>17.911422170475436</v>
      </c>
      <c r="AI476" s="81">
        <f t="shared" si="334"/>
        <v>1.0790313211064488</v>
      </c>
      <c r="AJ476" s="80">
        <f t="shared" si="335"/>
        <v>16.028423424</v>
      </c>
      <c r="AK476" s="80">
        <f t="shared" si="336"/>
        <v>21.327638381721993</v>
      </c>
      <c r="AL476" s="78">
        <f t="shared" ca="1" si="344"/>
        <v>0.98096599002106888</v>
      </c>
      <c r="AM476" s="80">
        <f t="shared" ca="1" si="345"/>
        <v>21.16291198932273</v>
      </c>
      <c r="AN476" s="80">
        <f t="shared" si="346"/>
        <v>15.751202264150942</v>
      </c>
      <c r="AO476" s="80">
        <f t="shared" si="347"/>
        <v>4.5583582406863181</v>
      </c>
      <c r="AP476" s="80">
        <f t="shared" si="348"/>
        <v>5.0593099048002887</v>
      </c>
      <c r="AQ476" s="80">
        <f t="shared" ca="1" si="349"/>
        <v>2.8810907688365597</v>
      </c>
      <c r="AR476" s="80">
        <f t="shared" si="337"/>
        <v>2.9487326403599341</v>
      </c>
      <c r="AS476" s="78">
        <f t="shared" si="338"/>
        <v>-5.1350556307112667E-2</v>
      </c>
      <c r="AT476" s="96">
        <f t="shared" ca="1" si="339"/>
        <v>4</v>
      </c>
      <c r="AU476" s="97" t="str">
        <f t="shared" ca="1" si="340"/>
        <v>Silt mxture</v>
      </c>
      <c r="AV476" s="98">
        <f t="shared" si="341"/>
        <v>4</v>
      </c>
      <c r="AW476" s="99" t="str">
        <f t="shared" si="342"/>
        <v>Silt mxture</v>
      </c>
      <c r="AX476" s="79"/>
      <c r="AY476" s="79"/>
      <c r="AZ476" s="79"/>
      <c r="BA476" s="79"/>
      <c r="BB476" s="79"/>
      <c r="BC476" s="79"/>
      <c r="BD476" s="79"/>
      <c r="BE476" s="79"/>
      <c r="BF476" s="79"/>
      <c r="BG476" s="79"/>
      <c r="BH476" s="79"/>
      <c r="BI476" s="79"/>
      <c r="BJ476" s="79"/>
      <c r="BK476" s="79"/>
      <c r="BL476" s="79"/>
      <c r="BM476" s="79"/>
      <c r="BN476" s="79"/>
      <c r="BO476" s="79"/>
      <c r="BP476" s="79"/>
      <c r="BQ476" s="79"/>
    </row>
    <row r="477" spans="1:69">
      <c r="A477" s="25">
        <v>9.2799999999999994</v>
      </c>
      <c r="C477" s="89">
        <f t="shared" si="309"/>
        <v>-30.445823999999998</v>
      </c>
      <c r="D477" s="84">
        <f t="shared" si="310"/>
        <v>30.445823999999998</v>
      </c>
      <c r="E477" s="90">
        <v>1.5536000000000001</v>
      </c>
      <c r="F477" s="91">
        <f t="shared" si="311"/>
        <v>16.219584000000001</v>
      </c>
      <c r="G477" s="80">
        <f t="shared" si="312"/>
        <v>16.254453600000002</v>
      </c>
      <c r="H477" s="81">
        <f t="shared" si="308"/>
        <v>16.369780800000001</v>
      </c>
      <c r="I477" s="14">
        <v>72.099999999999994</v>
      </c>
      <c r="J477" s="92">
        <f t="shared" si="313"/>
        <v>0.75272399999999995</v>
      </c>
      <c r="K477" s="14">
        <v>16.7</v>
      </c>
      <c r="L477" s="78">
        <f t="shared" si="314"/>
        <v>0.17434799999999998</v>
      </c>
      <c r="M477" s="81">
        <f t="shared" si="315"/>
        <v>0.94990970879999992</v>
      </c>
      <c r="N477" s="14">
        <f t="shared" si="343"/>
        <v>117</v>
      </c>
      <c r="O477" s="78">
        <f t="shared" si="316"/>
        <v>1.6570336559999976</v>
      </c>
      <c r="P477" s="78">
        <f t="shared" si="317"/>
        <v>0.70712394720000138</v>
      </c>
      <c r="Q477" s="93">
        <f t="shared" si="318"/>
        <v>4.8171485815200015</v>
      </c>
      <c r="R477" s="80">
        <f t="shared" si="319"/>
        <v>6.8123114774919786</v>
      </c>
      <c r="S477" s="80">
        <f t="shared" si="320"/>
        <v>2281.5049378305066</v>
      </c>
      <c r="T477" s="69">
        <f t="shared" si="321"/>
        <v>311.1345367680006</v>
      </c>
      <c r="U477" s="78">
        <f t="shared" si="322"/>
        <v>1.8425690583772478</v>
      </c>
      <c r="V477" s="69">
        <f t="shared" si="323"/>
        <v>114.97630924274026</v>
      </c>
      <c r="W477" s="80">
        <f t="shared" ca="1" si="324"/>
        <v>7.4950234229093411</v>
      </c>
      <c r="X477" s="80">
        <f t="shared" ca="1" si="325"/>
        <v>32.037194994741867</v>
      </c>
      <c r="Y477" s="94">
        <f t="shared" ca="1" si="326"/>
        <v>4.6017098894228702E-8</v>
      </c>
      <c r="Z477" s="80">
        <f t="shared" ca="1" si="327"/>
        <v>14</v>
      </c>
      <c r="AA477" s="80">
        <f t="shared" ca="1" si="328"/>
        <v>204.36387921600004</v>
      </c>
      <c r="AB477" s="80">
        <f t="shared" ca="1" si="329"/>
        <v>26.042490942343985</v>
      </c>
      <c r="AC477" s="80">
        <f t="shared" si="330"/>
        <v>15.486517628668057</v>
      </c>
      <c r="AD477" s="69">
        <f t="shared" si="331"/>
        <v>1717.3435228235301</v>
      </c>
      <c r="AE477" s="69">
        <f t="shared" si="350"/>
        <v>1744.2594219831933</v>
      </c>
      <c r="AF477" s="69">
        <f t="shared" si="332"/>
        <v>1625.4453600000002</v>
      </c>
      <c r="AG477" s="95">
        <f t="shared" si="351"/>
        <v>1648.3238742857141</v>
      </c>
      <c r="AH477" s="93">
        <f t="shared" si="333"/>
        <v>17.667110989772368</v>
      </c>
      <c r="AI477" s="81">
        <f t="shared" si="334"/>
        <v>1.0644866476104522</v>
      </c>
      <c r="AJ477" s="80">
        <f t="shared" si="335"/>
        <v>15.604275456000002</v>
      </c>
      <c r="AK477" s="80">
        <f t="shared" si="336"/>
        <v>20.643368113612055</v>
      </c>
      <c r="AL477" s="78">
        <f t="shared" ca="1" si="344"/>
        <v>0.98687059584388703</v>
      </c>
      <c r="AM477" s="80">
        <f t="shared" ca="1" si="345"/>
        <v>20.533939222989922</v>
      </c>
      <c r="AN477" s="80">
        <f t="shared" si="346"/>
        <v>15.334390188679246</v>
      </c>
      <c r="AO477" s="80">
        <f t="shared" si="347"/>
        <v>4.6308785181188732</v>
      </c>
      <c r="AP477" s="80">
        <f t="shared" si="348"/>
        <v>5.1565550822520043</v>
      </c>
      <c r="AQ477" s="80">
        <f t="shared" ca="1" si="349"/>
        <v>2.8963666474385188</v>
      </c>
      <c r="AR477" s="80">
        <f t="shared" si="337"/>
        <v>2.9620779713339491</v>
      </c>
      <c r="AS477" s="78">
        <f t="shared" si="338"/>
        <v>-5.3130053925644585E-2</v>
      </c>
      <c r="AT477" s="96">
        <f t="shared" ca="1" si="339"/>
        <v>4</v>
      </c>
      <c r="AU477" s="97" t="str">
        <f t="shared" ca="1" si="340"/>
        <v>Silt mxture</v>
      </c>
      <c r="AV477" s="98">
        <f t="shared" si="341"/>
        <v>3</v>
      </c>
      <c r="AW477" s="99" t="str">
        <f t="shared" si="342"/>
        <v>Clay</v>
      </c>
      <c r="AX477" s="79"/>
      <c r="AY477" s="79"/>
      <c r="AZ477" s="79"/>
      <c r="BA477" s="79"/>
      <c r="BB477" s="79"/>
      <c r="BC477" s="79"/>
      <c r="BD477" s="79"/>
      <c r="BE477" s="79"/>
      <c r="BF477" s="79"/>
      <c r="BG477" s="79"/>
      <c r="BH477" s="79"/>
      <c r="BI477" s="79"/>
      <c r="BJ477" s="79"/>
      <c r="BK477" s="79"/>
      <c r="BL477" s="79"/>
      <c r="BM477" s="79"/>
      <c r="BN477" s="79"/>
      <c r="BO477" s="79"/>
      <c r="BP477" s="79"/>
      <c r="BQ477" s="79"/>
    </row>
    <row r="478" spans="1:69">
      <c r="A478" s="25">
        <v>9.3000000000000007</v>
      </c>
      <c r="C478" s="89">
        <f t="shared" si="309"/>
        <v>-30.511440000000004</v>
      </c>
      <c r="D478" s="84">
        <f t="shared" si="310"/>
        <v>30.511440000000004</v>
      </c>
      <c r="E478" s="90">
        <v>1.5437000000000001</v>
      </c>
      <c r="F478" s="91">
        <f t="shared" si="311"/>
        <v>16.116228</v>
      </c>
      <c r="G478" s="80">
        <f t="shared" si="312"/>
        <v>16.151515199999999</v>
      </c>
      <c r="H478" s="81">
        <f t="shared" si="308"/>
        <v>16.573152000000004</v>
      </c>
      <c r="I478" s="14">
        <v>70.900000000000006</v>
      </c>
      <c r="J478" s="92">
        <f t="shared" si="313"/>
        <v>0.74019600000000008</v>
      </c>
      <c r="K478" s="14">
        <v>16.899999999999999</v>
      </c>
      <c r="L478" s="78">
        <f t="shared" si="314"/>
        <v>0.17643599999999998</v>
      </c>
      <c r="M478" s="81">
        <f t="shared" si="315"/>
        <v>0.95195692800000009</v>
      </c>
      <c r="N478" s="14">
        <f t="shared" si="343"/>
        <v>117</v>
      </c>
      <c r="O478" s="78">
        <f t="shared" si="316"/>
        <v>1.660872191999998</v>
      </c>
      <c r="P478" s="78">
        <f t="shared" si="317"/>
        <v>0.70891526400000149</v>
      </c>
      <c r="Q478" s="93">
        <f t="shared" si="318"/>
        <v>4.781912192640001</v>
      </c>
      <c r="R478" s="80">
        <f t="shared" si="319"/>
        <v>6.7453931879790794</v>
      </c>
      <c r="S478" s="80">
        <f t="shared" si="320"/>
        <v>2303.1488016051708</v>
      </c>
      <c r="T478" s="69">
        <f t="shared" si="321"/>
        <v>311.92271616000068</v>
      </c>
      <c r="U478" s="78">
        <f t="shared" si="322"/>
        <v>1.8403527009847109</v>
      </c>
      <c r="V478" s="69">
        <f t="shared" si="323"/>
        <v>114.83800854144596</v>
      </c>
      <c r="W478" s="80">
        <f t="shared" ca="1" si="324"/>
        <v>7.449592695440721</v>
      </c>
      <c r="X478" s="80">
        <f t="shared" ca="1" si="325"/>
        <v>31.990664947355661</v>
      </c>
      <c r="Y478" s="94">
        <f t="shared" ca="1" si="326"/>
        <v>4.588163985224056E-8</v>
      </c>
      <c r="Z478" s="80">
        <f t="shared" ca="1" si="327"/>
        <v>14</v>
      </c>
      <c r="AA478" s="80">
        <f t="shared" ca="1" si="328"/>
        <v>202.869002112</v>
      </c>
      <c r="AB478" s="80">
        <f t="shared" ca="1" si="329"/>
        <v>25.775896131931052</v>
      </c>
      <c r="AC478" s="80">
        <f t="shared" si="330"/>
        <v>15.457813535926997</v>
      </c>
      <c r="AD478" s="69">
        <f t="shared" si="331"/>
        <v>1704.7815303529412</v>
      </c>
      <c r="AE478" s="69">
        <f t="shared" si="350"/>
        <v>1780.6899807731095</v>
      </c>
      <c r="AF478" s="69">
        <f t="shared" si="332"/>
        <v>1615.1515199999999</v>
      </c>
      <c r="AG478" s="95">
        <f t="shared" si="351"/>
        <v>1679.6737028571426</v>
      </c>
      <c r="AH478" s="93">
        <f t="shared" si="333"/>
        <v>17.758675228640428</v>
      </c>
      <c r="AI478" s="81">
        <f t="shared" si="334"/>
        <v>1.0441247883752698</v>
      </c>
      <c r="AJ478" s="80">
        <f t="shared" si="335"/>
        <v>15.505454591999998</v>
      </c>
      <c r="AK478" s="80">
        <f t="shared" si="336"/>
        <v>20.44058541811842</v>
      </c>
      <c r="AL478" s="78">
        <f t="shared" ca="1" si="344"/>
        <v>0.98711555106015059</v>
      </c>
      <c r="AM478" s="80">
        <f t="shared" ca="1" si="345"/>
        <v>20.334910624362731</v>
      </c>
      <c r="AN478" s="80">
        <f t="shared" si="346"/>
        <v>15.237278490566036</v>
      </c>
      <c r="AO478" s="80">
        <f t="shared" si="347"/>
        <v>4.5828270031284752</v>
      </c>
      <c r="AP478" s="80">
        <f t="shared" si="348"/>
        <v>5.1080963045694547</v>
      </c>
      <c r="AQ478" s="80">
        <f t="shared" ca="1" si="349"/>
        <v>2.8967878000390224</v>
      </c>
      <c r="AR478" s="80">
        <f t="shared" si="337"/>
        <v>2.9613266696461191</v>
      </c>
      <c r="AS478" s="78">
        <f t="shared" si="338"/>
        <v>-5.3518738096842919E-2</v>
      </c>
      <c r="AT478" s="96">
        <f t="shared" ca="1" si="339"/>
        <v>4</v>
      </c>
      <c r="AU478" s="97" t="str">
        <f t="shared" ca="1" si="340"/>
        <v>Silt mxture</v>
      </c>
      <c r="AV478" s="98">
        <f t="shared" si="341"/>
        <v>3</v>
      </c>
      <c r="AW478" s="99" t="str">
        <f t="shared" si="342"/>
        <v>Clay</v>
      </c>
      <c r="AX478" s="79"/>
      <c r="AY478" s="79"/>
      <c r="AZ478" s="79"/>
      <c r="BA478" s="79"/>
      <c r="BB478" s="79"/>
      <c r="BC478" s="79"/>
      <c r="BD478" s="79"/>
      <c r="BE478" s="79"/>
      <c r="BF478" s="79"/>
      <c r="BG478" s="79"/>
      <c r="BH478" s="79"/>
      <c r="BI478" s="79"/>
      <c r="BJ478" s="79"/>
      <c r="BK478" s="79"/>
      <c r="BL478" s="79"/>
      <c r="BM478" s="79"/>
      <c r="BN478" s="79"/>
      <c r="BO478" s="79"/>
      <c r="BP478" s="79"/>
      <c r="BQ478" s="79"/>
    </row>
    <row r="479" spans="1:69">
      <c r="A479" s="25">
        <v>9.32</v>
      </c>
      <c r="C479" s="89">
        <f t="shared" si="309"/>
        <v>-30.577056000000002</v>
      </c>
      <c r="D479" s="84">
        <f t="shared" si="310"/>
        <v>30.577056000000002</v>
      </c>
      <c r="E479" s="90">
        <v>1.5871999999999999</v>
      </c>
      <c r="F479" s="91">
        <f t="shared" si="311"/>
        <v>16.570367999999998</v>
      </c>
      <c r="G479" s="80">
        <f t="shared" si="312"/>
        <v>16.605446399999998</v>
      </c>
      <c r="H479" s="81">
        <f t="shared" si="308"/>
        <v>16.834987199999997</v>
      </c>
      <c r="I479" s="14">
        <v>70.3</v>
      </c>
      <c r="J479" s="92">
        <f t="shared" si="313"/>
        <v>0.73393199999999992</v>
      </c>
      <c r="K479" s="14">
        <v>16.8</v>
      </c>
      <c r="L479" s="78">
        <f t="shared" si="314"/>
        <v>0.17539199999999999</v>
      </c>
      <c r="M479" s="81">
        <f t="shared" si="315"/>
        <v>0.95400414720000004</v>
      </c>
      <c r="N479" s="14">
        <f t="shared" si="343"/>
        <v>117</v>
      </c>
      <c r="O479" s="78">
        <f t="shared" si="316"/>
        <v>1.664710727999998</v>
      </c>
      <c r="P479" s="78">
        <f t="shared" si="317"/>
        <v>0.71070658080000149</v>
      </c>
      <c r="Q479" s="93">
        <f t="shared" si="318"/>
        <v>4.9304427717600001</v>
      </c>
      <c r="R479" s="80">
        <f t="shared" si="319"/>
        <v>6.9373816212734161</v>
      </c>
      <c r="S479" s="80">
        <f t="shared" si="320"/>
        <v>2394.9543124847919</v>
      </c>
      <c r="T479" s="69">
        <f t="shared" si="321"/>
        <v>312.71089555200064</v>
      </c>
      <c r="U479" s="78">
        <f t="shared" si="322"/>
        <v>1.8404395108606884</v>
      </c>
      <c r="V479" s="69">
        <f t="shared" si="323"/>
        <v>114.84342547770694</v>
      </c>
      <c r="W479" s="80">
        <f t="shared" ca="1" si="324"/>
        <v>7.5629340889664354</v>
      </c>
      <c r="X479" s="80">
        <f t="shared" ca="1" si="325"/>
        <v>32.110899746301101</v>
      </c>
      <c r="Y479" s="94">
        <f t="shared" ca="1" si="326"/>
        <v>5.2574070112328421E-8</v>
      </c>
      <c r="Z479" s="80">
        <f t="shared" ca="1" si="327"/>
        <v>14</v>
      </c>
      <c r="AA479" s="80">
        <f t="shared" ca="1" si="328"/>
        <v>209.17029940800001</v>
      </c>
      <c r="AB479" s="80">
        <f t="shared" ca="1" si="329"/>
        <v>30.453047962595782</v>
      </c>
      <c r="AC479" s="80">
        <f t="shared" si="330"/>
        <v>15.338986889138368</v>
      </c>
      <c r="AD479" s="69">
        <f t="shared" si="331"/>
        <v>1757.7336084705883</v>
      </c>
      <c r="AE479" s="69">
        <f t="shared" si="350"/>
        <v>1806.4208555294119</v>
      </c>
      <c r="AF479" s="69">
        <f t="shared" si="332"/>
        <v>1660.5446399999996</v>
      </c>
      <c r="AG479" s="95">
        <f t="shared" si="351"/>
        <v>1701.9287999999999</v>
      </c>
      <c r="AH479" s="93">
        <f t="shared" si="333"/>
        <v>18.219736325070929</v>
      </c>
      <c r="AI479" s="81">
        <f t="shared" si="334"/>
        <v>1.0326793360684166</v>
      </c>
      <c r="AJ479" s="80">
        <f t="shared" si="335"/>
        <v>15.941228543999998</v>
      </c>
      <c r="AK479" s="80">
        <f t="shared" si="336"/>
        <v>21.022368549313381</v>
      </c>
      <c r="AL479" s="78">
        <f t="shared" ca="1" si="344"/>
        <v>0.97978901205204993</v>
      </c>
      <c r="AM479" s="80">
        <f t="shared" ca="1" si="345"/>
        <v>20.85319979376424</v>
      </c>
      <c r="AN479" s="80">
        <f t="shared" si="346"/>
        <v>15.665515471698111</v>
      </c>
      <c r="AO479" s="80">
        <f t="shared" si="347"/>
        <v>4.4198269791771452</v>
      </c>
      <c r="AP479" s="80">
        <f t="shared" si="348"/>
        <v>4.9122882307290974</v>
      </c>
      <c r="AQ479" s="80">
        <f t="shared" ca="1" si="349"/>
        <v>2.8773362643866012</v>
      </c>
      <c r="AR479" s="80">
        <f t="shared" si="337"/>
        <v>2.9420423994590807</v>
      </c>
      <c r="AS479" s="78">
        <f t="shared" si="338"/>
        <v>-5.2113374086335956E-2</v>
      </c>
      <c r="AT479" s="96">
        <f t="shared" ca="1" si="339"/>
        <v>4</v>
      </c>
      <c r="AU479" s="97" t="str">
        <f t="shared" ca="1" si="340"/>
        <v>Silt mxture</v>
      </c>
      <c r="AV479" s="98">
        <f t="shared" si="341"/>
        <v>4</v>
      </c>
      <c r="AW479" s="99" t="str">
        <f t="shared" si="342"/>
        <v>Silt mxture</v>
      </c>
      <c r="AX479" s="79"/>
      <c r="AY479" s="79"/>
      <c r="AZ479" s="79"/>
      <c r="BA479" s="79"/>
      <c r="BB479" s="79"/>
      <c r="BC479" s="79"/>
      <c r="BD479" s="79"/>
      <c r="BE479" s="79"/>
      <c r="BF479" s="79"/>
      <c r="BG479" s="79"/>
      <c r="BH479" s="79"/>
      <c r="BI479" s="79"/>
      <c r="BJ479" s="79"/>
      <c r="BK479" s="79"/>
      <c r="BL479" s="79"/>
      <c r="BM479" s="79"/>
      <c r="BN479" s="79"/>
      <c r="BO479" s="79"/>
      <c r="BP479" s="79"/>
      <c r="BQ479" s="79"/>
    </row>
    <row r="480" spans="1:69">
      <c r="A480" s="25">
        <v>9.34</v>
      </c>
      <c r="C480" s="89">
        <f t="shared" si="309"/>
        <v>-30.642672000000001</v>
      </c>
      <c r="D480" s="84">
        <f t="shared" si="310"/>
        <v>30.642672000000001</v>
      </c>
      <c r="E480" s="90">
        <v>1.6407</v>
      </c>
      <c r="F480" s="91">
        <f t="shared" si="311"/>
        <v>17.128907999999999</v>
      </c>
      <c r="G480" s="80">
        <f t="shared" si="312"/>
        <v>17.163986399999999</v>
      </c>
      <c r="H480" s="81">
        <f t="shared" si="308"/>
        <v>17.073123599999999</v>
      </c>
      <c r="I480" s="14">
        <v>72.5</v>
      </c>
      <c r="J480" s="92">
        <f t="shared" si="313"/>
        <v>0.75690000000000002</v>
      </c>
      <c r="K480" s="14">
        <v>16.8</v>
      </c>
      <c r="L480" s="78">
        <f t="shared" si="314"/>
        <v>0.17539199999999999</v>
      </c>
      <c r="M480" s="81">
        <f t="shared" si="315"/>
        <v>0.95605136639999999</v>
      </c>
      <c r="N480" s="14">
        <f t="shared" si="343"/>
        <v>117</v>
      </c>
      <c r="O480" s="78">
        <f t="shared" si="316"/>
        <v>1.6685492639999979</v>
      </c>
      <c r="P480" s="78">
        <f t="shared" si="317"/>
        <v>0.71249789760000148</v>
      </c>
      <c r="Q480" s="93">
        <f t="shared" si="318"/>
        <v>5.1134942548800009</v>
      </c>
      <c r="R480" s="80">
        <f t="shared" si="319"/>
        <v>7.1768552189479333</v>
      </c>
      <c r="S480" s="80">
        <f t="shared" si="320"/>
        <v>2408.4986183581641</v>
      </c>
      <c r="T480" s="69">
        <f t="shared" si="321"/>
        <v>313.49907494400065</v>
      </c>
      <c r="U480" s="78">
        <f t="shared" si="322"/>
        <v>1.8453459194757524</v>
      </c>
      <c r="V480" s="69">
        <f t="shared" si="323"/>
        <v>115.14958537528695</v>
      </c>
      <c r="W480" s="80">
        <f t="shared" ca="1" si="324"/>
        <v>7.7563633341519953</v>
      </c>
      <c r="X480" s="80">
        <f t="shared" ca="1" si="325"/>
        <v>32.264701520917789</v>
      </c>
      <c r="Y480" s="94">
        <f t="shared" ca="1" si="326"/>
        <v>5.7208520212011446E-8</v>
      </c>
      <c r="Z480" s="80">
        <f t="shared" ca="1" si="327"/>
        <v>14</v>
      </c>
      <c r="AA480" s="80">
        <f t="shared" ca="1" si="328"/>
        <v>216.93611990400001</v>
      </c>
      <c r="AB480" s="80">
        <f t="shared" ca="1" si="329"/>
        <v>34.367799877596887</v>
      </c>
      <c r="AC480" s="80">
        <f t="shared" si="330"/>
        <v>15.321842709385823</v>
      </c>
      <c r="AD480" s="69">
        <f t="shared" si="331"/>
        <v>1822.9926042352945</v>
      </c>
      <c r="AE480" s="69">
        <f t="shared" si="350"/>
        <v>1835.2223185210084</v>
      </c>
      <c r="AF480" s="69">
        <f t="shared" si="332"/>
        <v>1716.3986399999999</v>
      </c>
      <c r="AG480" s="95">
        <f t="shared" si="351"/>
        <v>1726.7938971428571</v>
      </c>
      <c r="AH480" s="93">
        <f t="shared" si="333"/>
        <v>18.326906019668574</v>
      </c>
      <c r="AI480" s="81">
        <f t="shared" si="334"/>
        <v>1.0623189240972695</v>
      </c>
      <c r="AJ480" s="80">
        <f t="shared" si="335"/>
        <v>16.477426943999998</v>
      </c>
      <c r="AK480" s="80">
        <f t="shared" si="336"/>
        <v>21.748046118024039</v>
      </c>
      <c r="AL480" s="78">
        <f t="shared" ca="1" si="344"/>
        <v>0.97527530006151242</v>
      </c>
      <c r="AM480" s="80">
        <f t="shared" ca="1" si="345"/>
        <v>21.535486327862237</v>
      </c>
      <c r="AN480" s="80">
        <f t="shared" si="346"/>
        <v>16.192439999999998</v>
      </c>
      <c r="AO480" s="80">
        <f t="shared" si="347"/>
        <v>4.4098147269564372</v>
      </c>
      <c r="AP480" s="80">
        <f t="shared" si="348"/>
        <v>4.8846637455714044</v>
      </c>
      <c r="AQ480" s="80">
        <f t="shared" ca="1" si="349"/>
        <v>2.8652674768117739</v>
      </c>
      <c r="AR480" s="80">
        <f t="shared" si="337"/>
        <v>2.9303194552943119</v>
      </c>
      <c r="AS480" s="78">
        <f t="shared" si="338"/>
        <v>-5.0379951178422817E-2</v>
      </c>
      <c r="AT480" s="96">
        <f t="shared" ca="1" si="339"/>
        <v>4</v>
      </c>
      <c r="AU480" s="97" t="str">
        <f t="shared" ca="1" si="340"/>
        <v>Silt mxture</v>
      </c>
      <c r="AV480" s="98">
        <f t="shared" si="341"/>
        <v>4</v>
      </c>
      <c r="AW480" s="99" t="str">
        <f t="shared" si="342"/>
        <v>Silt mxture</v>
      </c>
      <c r="AX480" s="79"/>
      <c r="AY480" s="79"/>
      <c r="AZ480" s="79"/>
      <c r="BA480" s="79"/>
      <c r="BB480" s="79"/>
      <c r="BC480" s="79"/>
      <c r="BD480" s="79"/>
      <c r="BE480" s="79"/>
      <c r="BF480" s="79"/>
      <c r="BG480" s="79"/>
      <c r="BH480" s="79"/>
      <c r="BI480" s="79"/>
      <c r="BJ480" s="79"/>
      <c r="BK480" s="79"/>
      <c r="BL480" s="79"/>
      <c r="BM480" s="79"/>
      <c r="BN480" s="79"/>
      <c r="BO480" s="79"/>
      <c r="BP480" s="79"/>
      <c r="BQ480" s="79"/>
    </row>
    <row r="481" spans="1:69">
      <c r="A481" s="25">
        <v>9.36</v>
      </c>
      <c r="C481" s="89">
        <f t="shared" si="309"/>
        <v>-30.708288</v>
      </c>
      <c r="D481" s="84">
        <f t="shared" si="310"/>
        <v>30.708288</v>
      </c>
      <c r="E481" s="90">
        <v>1.734</v>
      </c>
      <c r="F481" s="91">
        <f t="shared" si="311"/>
        <v>18.102959999999999</v>
      </c>
      <c r="G481" s="80">
        <f t="shared" si="312"/>
        <v>18.138247199999999</v>
      </c>
      <c r="H481" s="81">
        <f t="shared" si="308"/>
        <v>17.436853199999998</v>
      </c>
      <c r="I481" s="14">
        <v>73.3</v>
      </c>
      <c r="J481" s="92">
        <f t="shared" si="313"/>
        <v>0.76525199999999993</v>
      </c>
      <c r="K481" s="14">
        <v>16.899999999999999</v>
      </c>
      <c r="L481" s="78">
        <f t="shared" si="314"/>
        <v>0.17643599999999998</v>
      </c>
      <c r="M481" s="81">
        <f t="shared" si="315"/>
        <v>0.95809858559999994</v>
      </c>
      <c r="N481" s="14">
        <f t="shared" si="343"/>
        <v>117</v>
      </c>
      <c r="O481" s="78">
        <f t="shared" si="316"/>
        <v>1.6723877999999979</v>
      </c>
      <c r="P481" s="78">
        <f t="shared" si="317"/>
        <v>0.71428921440000148</v>
      </c>
      <c r="Q481" s="93">
        <f t="shared" si="318"/>
        <v>5.4337336020000002</v>
      </c>
      <c r="R481" s="80">
        <f t="shared" si="319"/>
        <v>7.6071897663529793</v>
      </c>
      <c r="S481" s="80">
        <f t="shared" si="320"/>
        <v>2531.4013284666553</v>
      </c>
      <c r="T481" s="69">
        <f t="shared" si="321"/>
        <v>314.28725433600061</v>
      </c>
      <c r="U481" s="78">
        <f t="shared" si="322"/>
        <v>1.8487906747784906</v>
      </c>
      <c r="V481" s="69">
        <f t="shared" si="323"/>
        <v>115.3645381061778</v>
      </c>
      <c r="W481" s="80">
        <f t="shared" ca="1" si="324"/>
        <v>8.0295790987313787</v>
      </c>
      <c r="X481" s="80">
        <f t="shared" ca="1" si="325"/>
        <v>32.520540434735771</v>
      </c>
      <c r="Y481" s="94">
        <f t="shared" ca="1" si="326"/>
        <v>7.144387449350283E-8</v>
      </c>
      <c r="Z481" s="80">
        <f t="shared" ca="1" si="327"/>
        <v>14</v>
      </c>
      <c r="AA481" s="80">
        <f t="shared" ca="1" si="328"/>
        <v>230.52203159999999</v>
      </c>
      <c r="AB481" s="80">
        <f t="shared" ca="1" si="329"/>
        <v>45.607533490018227</v>
      </c>
      <c r="AC481" s="80">
        <f t="shared" si="330"/>
        <v>15.170540494231979</v>
      </c>
      <c r="AD481" s="69">
        <f t="shared" si="331"/>
        <v>1937.1599294117648</v>
      </c>
      <c r="AE481" s="69">
        <f t="shared" si="350"/>
        <v>1868.1576705882355</v>
      </c>
      <c r="AF481" s="69">
        <f t="shared" si="332"/>
        <v>1813.8247199999998</v>
      </c>
      <c r="AG481" s="95">
        <f t="shared" si="351"/>
        <v>1755.1727999999996</v>
      </c>
      <c r="AH481" s="93">
        <f t="shared" si="333"/>
        <v>18.98075441446932</v>
      </c>
      <c r="AI481" s="81">
        <f t="shared" si="334"/>
        <v>1.071347550225586</v>
      </c>
      <c r="AJ481" s="80">
        <f t="shared" si="335"/>
        <v>17.412717311999998</v>
      </c>
      <c r="AK481" s="80">
        <f t="shared" si="336"/>
        <v>23.052090201069632</v>
      </c>
      <c r="AL481" s="78">
        <f t="shared" ca="1" si="344"/>
        <v>0.96326501572332457</v>
      </c>
      <c r="AM481" s="80">
        <f t="shared" ca="1" si="345"/>
        <v>22.720232265795421</v>
      </c>
      <c r="AN481" s="80">
        <f t="shared" si="346"/>
        <v>17.11155396226415</v>
      </c>
      <c r="AO481" s="80">
        <f t="shared" si="347"/>
        <v>4.2189964198966257</v>
      </c>
      <c r="AP481" s="80">
        <f t="shared" si="348"/>
        <v>4.6475071929740874</v>
      </c>
      <c r="AQ481" s="80">
        <f t="shared" ca="1" si="349"/>
        <v>2.8335226463297283</v>
      </c>
      <c r="AR481" s="80">
        <f t="shared" si="337"/>
        <v>2.899598405245241</v>
      </c>
      <c r="AS481" s="78">
        <f t="shared" si="338"/>
        <v>-4.7471715056670527E-2</v>
      </c>
      <c r="AT481" s="96">
        <f t="shared" ca="1" si="339"/>
        <v>4</v>
      </c>
      <c r="AU481" s="97" t="str">
        <f t="shared" ca="1" si="340"/>
        <v>Silt mxture</v>
      </c>
      <c r="AV481" s="98">
        <f t="shared" si="341"/>
        <v>4</v>
      </c>
      <c r="AW481" s="99" t="str">
        <f t="shared" si="342"/>
        <v>Silt mxture</v>
      </c>
      <c r="AX481" s="79"/>
      <c r="AY481" s="79"/>
      <c r="AZ481" s="79"/>
      <c r="BA481" s="79"/>
      <c r="BB481" s="79"/>
      <c r="BC481" s="79"/>
      <c r="BD481" s="79"/>
      <c r="BE481" s="79"/>
      <c r="BF481" s="79"/>
      <c r="BG481" s="79"/>
      <c r="BH481" s="79"/>
      <c r="BI481" s="79"/>
      <c r="BJ481" s="79"/>
      <c r="BK481" s="79"/>
      <c r="BL481" s="79"/>
      <c r="BM481" s="79"/>
      <c r="BN481" s="79"/>
      <c r="BO481" s="79"/>
      <c r="BP481" s="79"/>
      <c r="BQ481" s="79"/>
    </row>
    <row r="482" spans="1:69">
      <c r="A482" s="25">
        <v>9.3800000000000008</v>
      </c>
      <c r="C482" s="89">
        <f t="shared" si="309"/>
        <v>-30.773904000000005</v>
      </c>
      <c r="D482" s="84">
        <f t="shared" si="310"/>
        <v>30.773904000000005</v>
      </c>
      <c r="E482" s="90">
        <v>1.7326999999999999</v>
      </c>
      <c r="F482" s="91">
        <f t="shared" si="311"/>
        <v>18.089388</v>
      </c>
      <c r="G482" s="80">
        <f t="shared" si="312"/>
        <v>18.125092800000001</v>
      </c>
      <c r="H482" s="81">
        <f t="shared" si="308"/>
        <v>17.785096800000002</v>
      </c>
      <c r="I482" s="14">
        <v>77</v>
      </c>
      <c r="J482" s="92">
        <f t="shared" si="313"/>
        <v>0.80387999999999993</v>
      </c>
      <c r="K482" s="14">
        <v>17.100000000000001</v>
      </c>
      <c r="L482" s="78">
        <f t="shared" si="314"/>
        <v>0.17852400000000002</v>
      </c>
      <c r="M482" s="81">
        <f t="shared" si="315"/>
        <v>0.96014580480000011</v>
      </c>
      <c r="N482" s="14">
        <f t="shared" si="343"/>
        <v>117</v>
      </c>
      <c r="O482" s="78">
        <f t="shared" si="316"/>
        <v>1.6762263359999983</v>
      </c>
      <c r="P482" s="78">
        <f t="shared" si="317"/>
        <v>0.71608053120000159</v>
      </c>
      <c r="Q482" s="93">
        <f t="shared" si="318"/>
        <v>5.4281259331200005</v>
      </c>
      <c r="R482" s="80">
        <f t="shared" si="319"/>
        <v>7.580328882875218</v>
      </c>
      <c r="S482" s="80">
        <f t="shared" si="320"/>
        <v>2407.2756636196805</v>
      </c>
      <c r="T482" s="69">
        <f t="shared" si="321"/>
        <v>315.07543372800069</v>
      </c>
      <c r="U482" s="78">
        <f t="shared" si="322"/>
        <v>1.8545367404353963</v>
      </c>
      <c r="V482" s="69">
        <f t="shared" si="323"/>
        <v>115.72309260316872</v>
      </c>
      <c r="W482" s="80">
        <f t="shared" ca="1" si="324"/>
        <v>8.1020379807856671</v>
      </c>
      <c r="X482" s="80">
        <f t="shared" ca="1" si="325"/>
        <v>32.514926145391449</v>
      </c>
      <c r="Y482" s="94">
        <f t="shared" ca="1" si="326"/>
        <v>6.4337080513602783E-8</v>
      </c>
      <c r="Z482" s="80">
        <f t="shared" ca="1" si="327"/>
        <v>14</v>
      </c>
      <c r="AA482" s="80">
        <f t="shared" ca="1" si="328"/>
        <v>230.28413049600002</v>
      </c>
      <c r="AB482" s="80">
        <f t="shared" ca="1" si="329"/>
        <v>41.028393170010922</v>
      </c>
      <c r="AC482" s="80">
        <f t="shared" si="330"/>
        <v>15.323386742525258</v>
      </c>
      <c r="AD482" s="69">
        <f t="shared" si="331"/>
        <v>1935.1607604705885</v>
      </c>
      <c r="AE482" s="69">
        <f t="shared" si="350"/>
        <v>1896.5169688739495</v>
      </c>
      <c r="AF482" s="69">
        <f t="shared" si="332"/>
        <v>1812.5092800000002</v>
      </c>
      <c r="AG482" s="95">
        <f t="shared" si="351"/>
        <v>1779.6620571428571</v>
      </c>
      <c r="AH482" s="93">
        <f t="shared" si="333"/>
        <v>18.392551721131984</v>
      </c>
      <c r="AI482" s="81">
        <f t="shared" si="334"/>
        <v>1.1226111658878153</v>
      </c>
      <c r="AJ482" s="80">
        <f t="shared" si="335"/>
        <v>17.400089088000001</v>
      </c>
      <c r="AK482" s="80">
        <f t="shared" si="336"/>
        <v>22.970693584470357</v>
      </c>
      <c r="AL482" s="78">
        <f t="shared" ca="1" si="344"/>
        <v>0.96905243626199145</v>
      </c>
      <c r="AM482" s="80">
        <f t="shared" ca="1" si="345"/>
        <v>22.693546762905573</v>
      </c>
      <c r="AN482" s="80">
        <f t="shared" si="346"/>
        <v>17.099144150943395</v>
      </c>
      <c r="AO482" s="80">
        <f t="shared" si="347"/>
        <v>4.4351772918922654</v>
      </c>
      <c r="AP482" s="80">
        <f t="shared" si="348"/>
        <v>4.8871452738665742</v>
      </c>
      <c r="AQ482" s="80">
        <f t="shared" ca="1" si="349"/>
        <v>2.8484909520074058</v>
      </c>
      <c r="AR482" s="80">
        <f t="shared" si="337"/>
        <v>2.9136987283026463</v>
      </c>
      <c r="AS482" s="78">
        <f t="shared" si="338"/>
        <v>-4.7518277719054869E-2</v>
      </c>
      <c r="AT482" s="96">
        <f t="shared" ca="1" si="339"/>
        <v>4</v>
      </c>
      <c r="AU482" s="97" t="str">
        <f t="shared" ca="1" si="340"/>
        <v>Silt mxture</v>
      </c>
      <c r="AV482" s="98">
        <f t="shared" si="341"/>
        <v>4</v>
      </c>
      <c r="AW482" s="99" t="str">
        <f t="shared" si="342"/>
        <v>Silt mxture</v>
      </c>
      <c r="AX482" s="79"/>
      <c r="AY482" s="79"/>
      <c r="AZ482" s="79"/>
      <c r="BA482" s="79"/>
      <c r="BB482" s="79"/>
      <c r="BC482" s="79"/>
      <c r="BD482" s="79"/>
      <c r="BE482" s="79"/>
      <c r="BF482" s="79"/>
      <c r="BG482" s="79"/>
      <c r="BH482" s="79"/>
      <c r="BI482" s="79"/>
      <c r="BJ482" s="79"/>
      <c r="BK482" s="79"/>
      <c r="BL482" s="79"/>
      <c r="BM482" s="79"/>
      <c r="BN482" s="79"/>
      <c r="BO482" s="79"/>
      <c r="BP482" s="79"/>
      <c r="BQ482" s="79"/>
    </row>
    <row r="483" spans="1:69">
      <c r="A483" s="25">
        <v>9.4</v>
      </c>
      <c r="C483" s="89">
        <f t="shared" si="309"/>
        <v>-30.839520000000004</v>
      </c>
      <c r="D483" s="84">
        <f t="shared" si="310"/>
        <v>30.839520000000004</v>
      </c>
      <c r="E483" s="90">
        <v>1.7625999999999999</v>
      </c>
      <c r="F483" s="91">
        <f t="shared" si="311"/>
        <v>18.401543999999998</v>
      </c>
      <c r="G483" s="80">
        <f t="shared" si="312"/>
        <v>18.436831199999997</v>
      </c>
      <c r="H483" s="81">
        <f t="shared" si="308"/>
        <v>17.995149600000001</v>
      </c>
      <c r="I483" s="14">
        <v>75.099999999999994</v>
      </c>
      <c r="J483" s="92">
        <f t="shared" si="313"/>
        <v>0.78404399999999996</v>
      </c>
      <c r="K483" s="14">
        <v>16.899999999999999</v>
      </c>
      <c r="L483" s="78">
        <f t="shared" si="314"/>
        <v>0.17643599999999998</v>
      </c>
      <c r="M483" s="81">
        <f t="shared" si="315"/>
        <v>0.96219302400000006</v>
      </c>
      <c r="N483" s="14">
        <f t="shared" si="343"/>
        <v>117</v>
      </c>
      <c r="O483" s="78">
        <f t="shared" si="316"/>
        <v>1.6800648719999982</v>
      </c>
      <c r="P483" s="78">
        <f t="shared" si="317"/>
        <v>0.71787184800000159</v>
      </c>
      <c r="Q483" s="93">
        <f t="shared" si="318"/>
        <v>5.5297328882399999</v>
      </c>
      <c r="R483" s="80">
        <f t="shared" si="319"/>
        <v>7.7029526978191063</v>
      </c>
      <c r="S483" s="80">
        <f t="shared" si="320"/>
        <v>2514.3796443596952</v>
      </c>
      <c r="T483" s="69">
        <f t="shared" si="321"/>
        <v>315.86361312000071</v>
      </c>
      <c r="U483" s="78">
        <f t="shared" si="322"/>
        <v>1.8522735712891314</v>
      </c>
      <c r="V483" s="69">
        <f t="shared" si="323"/>
        <v>115.5818708484418</v>
      </c>
      <c r="W483" s="80">
        <f t="shared" ca="1" si="324"/>
        <v>8.1507750475168947</v>
      </c>
      <c r="X483" s="80">
        <f t="shared" ca="1" si="325"/>
        <v>32.580023160284675</v>
      </c>
      <c r="Y483" s="94">
        <f t="shared" ca="1" si="326"/>
        <v>7.24897050746524E-8</v>
      </c>
      <c r="Z483" s="80">
        <f t="shared" ca="1" si="327"/>
        <v>14</v>
      </c>
      <c r="AA483" s="80">
        <f t="shared" ca="1" si="328"/>
        <v>234.59472859199997</v>
      </c>
      <c r="AB483" s="80">
        <f t="shared" ca="1" si="329"/>
        <v>47.092715135175332</v>
      </c>
      <c r="AC483" s="80">
        <f t="shared" si="330"/>
        <v>15.191051555230736</v>
      </c>
      <c r="AD483" s="69">
        <f t="shared" si="331"/>
        <v>1971.3842738823528</v>
      </c>
      <c r="AE483" s="69">
        <f t="shared" si="350"/>
        <v>1909.1513461512604</v>
      </c>
      <c r="AF483" s="69">
        <f t="shared" si="332"/>
        <v>1843.6831199999997</v>
      </c>
      <c r="AG483" s="95">
        <f t="shared" si="351"/>
        <v>1790.7851314285713</v>
      </c>
      <c r="AH483" s="93">
        <f t="shared" si="333"/>
        <v>18.921060565040392</v>
      </c>
      <c r="AI483" s="81">
        <f t="shared" si="334"/>
        <v>1.092178223988522</v>
      </c>
      <c r="AJ483" s="80">
        <f t="shared" si="335"/>
        <v>17.699357951999996</v>
      </c>
      <c r="AK483" s="80">
        <f t="shared" si="336"/>
        <v>23.342280902482138</v>
      </c>
      <c r="AL483" s="78">
        <f t="shared" ca="1" si="344"/>
        <v>0.96264301503338046</v>
      </c>
      <c r="AM483" s="80">
        <f t="shared" ca="1" si="345"/>
        <v>23.00489669083208</v>
      </c>
      <c r="AN483" s="80">
        <f t="shared" si="346"/>
        <v>17.393236981132073</v>
      </c>
      <c r="AO483" s="80">
        <f t="shared" si="347"/>
        <v>4.252596292143739</v>
      </c>
      <c r="AP483" s="80">
        <f t="shared" si="348"/>
        <v>4.6789695854974633</v>
      </c>
      <c r="AQ483" s="80">
        <f t="shared" ca="1" si="349"/>
        <v>2.8314465496344852</v>
      </c>
      <c r="AR483" s="80">
        <f t="shared" si="337"/>
        <v>2.8963296922991364</v>
      </c>
      <c r="AS483" s="78">
        <f t="shared" si="338"/>
        <v>-4.6891924648195769E-2</v>
      </c>
      <c r="AT483" s="96">
        <f t="shared" ca="1" si="339"/>
        <v>4</v>
      </c>
      <c r="AU483" s="97" t="str">
        <f t="shared" ca="1" si="340"/>
        <v>Silt mxture</v>
      </c>
      <c r="AV483" s="98">
        <f t="shared" si="341"/>
        <v>4</v>
      </c>
      <c r="AW483" s="99" t="str">
        <f t="shared" si="342"/>
        <v>Silt mxture</v>
      </c>
      <c r="AX483" s="79"/>
      <c r="AY483" s="79"/>
      <c r="AZ483" s="79"/>
      <c r="BA483" s="79"/>
      <c r="BB483" s="79"/>
      <c r="BC483" s="79"/>
      <c r="BD483" s="79"/>
      <c r="BE483" s="79"/>
      <c r="BF483" s="79"/>
      <c r="BG483" s="79"/>
      <c r="BH483" s="79"/>
      <c r="BI483" s="79"/>
      <c r="BJ483" s="79"/>
      <c r="BK483" s="79"/>
      <c r="BL483" s="79"/>
      <c r="BM483" s="79"/>
      <c r="BN483" s="79"/>
      <c r="BO483" s="79"/>
      <c r="BP483" s="79"/>
      <c r="BQ483" s="79"/>
    </row>
    <row r="484" spans="1:69">
      <c r="A484" s="25">
        <v>9.42</v>
      </c>
      <c r="C484" s="89">
        <f t="shared" si="309"/>
        <v>-30.905136000000002</v>
      </c>
      <c r="D484" s="84">
        <f t="shared" si="310"/>
        <v>30.905136000000002</v>
      </c>
      <c r="E484" s="90">
        <v>1.7439</v>
      </c>
      <c r="F484" s="91">
        <f t="shared" si="311"/>
        <v>18.206315999999998</v>
      </c>
      <c r="G484" s="80">
        <f t="shared" si="312"/>
        <v>18.240976799999999</v>
      </c>
      <c r="H484" s="81">
        <f t="shared" si="308"/>
        <v>18.0318288</v>
      </c>
      <c r="I484" s="14">
        <v>74.8</v>
      </c>
      <c r="J484" s="92">
        <f t="shared" si="313"/>
        <v>0.78091199999999994</v>
      </c>
      <c r="K484" s="14">
        <v>16.600000000000001</v>
      </c>
      <c r="L484" s="78">
        <f t="shared" si="314"/>
        <v>0.17330400000000001</v>
      </c>
      <c r="M484" s="81">
        <f t="shared" si="315"/>
        <v>0.96424024320000001</v>
      </c>
      <c r="N484" s="14">
        <f t="shared" si="343"/>
        <v>117</v>
      </c>
      <c r="O484" s="78">
        <f t="shared" si="316"/>
        <v>1.6839034079999982</v>
      </c>
      <c r="P484" s="78">
        <f t="shared" si="317"/>
        <v>0.71966316480000159</v>
      </c>
      <c r="Q484" s="93">
        <f t="shared" si="318"/>
        <v>5.4638342193599998</v>
      </c>
      <c r="R484" s="80">
        <f t="shared" si="319"/>
        <v>7.5922104765198446</v>
      </c>
      <c r="S484" s="80">
        <f t="shared" si="320"/>
        <v>2494.3796321405198</v>
      </c>
      <c r="T484" s="69">
        <f t="shared" si="321"/>
        <v>316.65179251200072</v>
      </c>
      <c r="U484" s="78">
        <f t="shared" si="322"/>
        <v>1.8513867827563577</v>
      </c>
      <c r="V484" s="69">
        <f t="shared" si="323"/>
        <v>115.52653524399672</v>
      </c>
      <c r="W484" s="80">
        <f t="shared" ca="1" si="324"/>
        <v>8.0989996397608977</v>
      </c>
      <c r="X484" s="80">
        <f t="shared" ca="1" si="325"/>
        <v>32.516125824584556</v>
      </c>
      <c r="Y484" s="94">
        <f t="shared" ca="1" si="326"/>
        <v>6.9197255043727936E-8</v>
      </c>
      <c r="Z484" s="80">
        <f t="shared" ca="1" si="327"/>
        <v>14</v>
      </c>
      <c r="AA484" s="80">
        <f t="shared" ca="1" si="328"/>
        <v>231.79902748799998</v>
      </c>
      <c r="AB484" s="80">
        <f t="shared" ca="1" si="329"/>
        <v>44.418063943316042</v>
      </c>
      <c r="AC484" s="80">
        <f t="shared" si="330"/>
        <v>15.215329658609543</v>
      </c>
      <c r="AD484" s="69">
        <f t="shared" si="331"/>
        <v>1947.8909872941174</v>
      </c>
      <c r="AE484" s="69">
        <f t="shared" si="350"/>
        <v>1909.5770646050419</v>
      </c>
      <c r="AF484" s="69">
        <f t="shared" si="332"/>
        <v>1824.0976799999996</v>
      </c>
      <c r="AG484" s="95">
        <f t="shared" si="351"/>
        <v>1791.5308457142858</v>
      </c>
      <c r="AH484" s="93">
        <f t="shared" si="333"/>
        <v>18.8060820991052</v>
      </c>
      <c r="AI484" s="81">
        <f t="shared" si="334"/>
        <v>1.0851076422912651</v>
      </c>
      <c r="AJ484" s="80">
        <f t="shared" si="335"/>
        <v>17.511337727999997</v>
      </c>
      <c r="AK484" s="80">
        <f t="shared" si="336"/>
        <v>23.006698413696501</v>
      </c>
      <c r="AL484" s="78">
        <f t="shared" ca="1" si="344"/>
        <v>0.96525758495589653</v>
      </c>
      <c r="AM484" s="80">
        <f t="shared" ca="1" si="345"/>
        <v>22.699246371583722</v>
      </c>
      <c r="AN484" s="80">
        <f t="shared" si="346"/>
        <v>17.208468679245282</v>
      </c>
      <c r="AO484" s="80">
        <f t="shared" si="347"/>
        <v>4.2810865260241986</v>
      </c>
      <c r="AP484" s="80">
        <f t="shared" si="348"/>
        <v>4.7164857068116808</v>
      </c>
      <c r="AQ484" s="80">
        <f t="shared" ca="1" si="349"/>
        <v>2.838087163406255</v>
      </c>
      <c r="AR484" s="80">
        <f t="shared" si="337"/>
        <v>2.9017512018445037</v>
      </c>
      <c r="AS484" s="78">
        <f t="shared" si="338"/>
        <v>-4.7770292760927327E-2</v>
      </c>
      <c r="AT484" s="96">
        <f t="shared" ca="1" si="339"/>
        <v>4</v>
      </c>
      <c r="AU484" s="97" t="str">
        <f t="shared" ca="1" si="340"/>
        <v>Silt mxture</v>
      </c>
      <c r="AV484" s="98">
        <f t="shared" si="341"/>
        <v>4</v>
      </c>
      <c r="AW484" s="99" t="str">
        <f t="shared" si="342"/>
        <v>Silt mxture</v>
      </c>
      <c r="AX484" s="79"/>
      <c r="AY484" s="79"/>
      <c r="AZ484" s="79"/>
      <c r="BA484" s="79"/>
      <c r="BB484" s="79"/>
      <c r="BC484" s="79"/>
      <c r="BD484" s="79"/>
      <c r="BE484" s="79"/>
      <c r="BF484" s="79"/>
      <c r="BG484" s="79"/>
      <c r="BH484" s="79"/>
      <c r="BI484" s="79"/>
      <c r="BJ484" s="79"/>
      <c r="BK484" s="79"/>
      <c r="BL484" s="79"/>
      <c r="BM484" s="79"/>
      <c r="BN484" s="79"/>
      <c r="BO484" s="79"/>
      <c r="BP484" s="79"/>
      <c r="BQ484" s="79"/>
    </row>
    <row r="485" spans="1:69">
      <c r="A485" s="25">
        <v>9.44</v>
      </c>
      <c r="C485" s="89">
        <f t="shared" si="309"/>
        <v>-30.970752000000001</v>
      </c>
      <c r="D485" s="84">
        <f t="shared" si="310"/>
        <v>30.970752000000001</v>
      </c>
      <c r="E485" s="90">
        <v>1.7079</v>
      </c>
      <c r="F485" s="91">
        <f t="shared" si="311"/>
        <v>17.830475999999997</v>
      </c>
      <c r="G485" s="80">
        <f t="shared" si="312"/>
        <v>17.865763199999996</v>
      </c>
      <c r="H485" s="81">
        <f t="shared" si="308"/>
        <v>17.878151999999996</v>
      </c>
      <c r="I485" s="14">
        <v>75</v>
      </c>
      <c r="J485" s="92">
        <f t="shared" si="313"/>
        <v>0.78299999999999992</v>
      </c>
      <c r="K485" s="14">
        <v>16.899999999999999</v>
      </c>
      <c r="L485" s="78">
        <f t="shared" si="314"/>
        <v>0.17643599999999998</v>
      </c>
      <c r="M485" s="81">
        <f t="shared" si="315"/>
        <v>0.96628746239999996</v>
      </c>
      <c r="N485" s="14">
        <f t="shared" si="343"/>
        <v>117</v>
      </c>
      <c r="O485" s="78">
        <f t="shared" si="316"/>
        <v>1.6877419439999981</v>
      </c>
      <c r="P485" s="78">
        <f t="shared" si="317"/>
        <v>0.72145448160000158</v>
      </c>
      <c r="Q485" s="93">
        <f t="shared" si="318"/>
        <v>5.3387470144799991</v>
      </c>
      <c r="R485" s="80">
        <f t="shared" si="319"/>
        <v>7.3999776155524364</v>
      </c>
      <c r="S485" s="80">
        <f t="shared" si="320"/>
        <v>2430.7747360829389</v>
      </c>
      <c r="T485" s="69">
        <f t="shared" si="321"/>
        <v>317.43997190400069</v>
      </c>
      <c r="U485" s="78">
        <f t="shared" si="322"/>
        <v>1.8508875058642995</v>
      </c>
      <c r="V485" s="69">
        <f t="shared" si="323"/>
        <v>115.49538036593229</v>
      </c>
      <c r="W485" s="80">
        <f t="shared" ca="1" si="324"/>
        <v>8.0101168801847233</v>
      </c>
      <c r="X485" s="80">
        <f t="shared" ca="1" si="325"/>
        <v>32.404703234553303</v>
      </c>
      <c r="Y485" s="94">
        <f t="shared" ca="1" si="326"/>
        <v>6.2286974182663335E-8</v>
      </c>
      <c r="Z485" s="80">
        <f t="shared" ca="1" si="327"/>
        <v>14</v>
      </c>
      <c r="AA485" s="80">
        <f t="shared" ca="1" si="328"/>
        <v>226.49229758399997</v>
      </c>
      <c r="AB485" s="80">
        <f t="shared" ca="1" si="329"/>
        <v>39.066978162978579</v>
      </c>
      <c r="AC485" s="80">
        <f t="shared" si="330"/>
        <v>15.293854522561267</v>
      </c>
      <c r="AD485" s="69">
        <f t="shared" si="331"/>
        <v>1903.2966183529409</v>
      </c>
      <c r="AE485" s="69">
        <f t="shared" si="350"/>
        <v>1884.680080537815</v>
      </c>
      <c r="AF485" s="69">
        <f t="shared" si="332"/>
        <v>1786.5763199999997</v>
      </c>
      <c r="AG485" s="95">
        <f t="shared" si="351"/>
        <v>1770.7522628571428</v>
      </c>
      <c r="AH485" s="93">
        <f t="shared" si="333"/>
        <v>18.4720760111978</v>
      </c>
      <c r="AI485" s="81">
        <f t="shared" si="334"/>
        <v>1.085307555735888</v>
      </c>
      <c r="AJ485" s="80">
        <f t="shared" si="335"/>
        <v>17.151132671999996</v>
      </c>
      <c r="AK485" s="80">
        <f t="shared" si="336"/>
        <v>22.424174592583142</v>
      </c>
      <c r="AL485" s="78">
        <f t="shared" ca="1" si="344"/>
        <v>0.97106856530021246</v>
      </c>
      <c r="AM485" s="80">
        <f t="shared" ca="1" si="345"/>
        <v>22.175943796008728</v>
      </c>
      <c r="AN485" s="80">
        <f t="shared" si="346"/>
        <v>16.854493584905658</v>
      </c>
      <c r="AO485" s="80">
        <f t="shared" si="347"/>
        <v>4.3826843064840357</v>
      </c>
      <c r="AP485" s="80">
        <f t="shared" si="348"/>
        <v>4.8398996861844648</v>
      </c>
      <c r="AQ485" s="80">
        <f t="shared" ca="1" si="349"/>
        <v>2.8531173058441666</v>
      </c>
      <c r="AR485" s="80">
        <f t="shared" si="337"/>
        <v>2.9152016987468188</v>
      </c>
      <c r="AS485" s="78">
        <f t="shared" si="338"/>
        <v>-4.8822501213309076E-2</v>
      </c>
      <c r="AT485" s="96">
        <f t="shared" ca="1" si="339"/>
        <v>4</v>
      </c>
      <c r="AU485" s="97" t="str">
        <f t="shared" ca="1" si="340"/>
        <v>Silt mxture</v>
      </c>
      <c r="AV485" s="98">
        <f t="shared" si="341"/>
        <v>4</v>
      </c>
      <c r="AW485" s="99" t="str">
        <f t="shared" si="342"/>
        <v>Silt mxture</v>
      </c>
      <c r="AX485" s="79"/>
      <c r="AY485" s="79"/>
      <c r="AZ485" s="79"/>
      <c r="BA485" s="79"/>
      <c r="BB485" s="79"/>
      <c r="BC485" s="79"/>
      <c r="BD485" s="79"/>
      <c r="BE485" s="79"/>
      <c r="BF485" s="79"/>
      <c r="BG485" s="79"/>
      <c r="BH485" s="79"/>
      <c r="BI485" s="79"/>
      <c r="BJ485" s="79"/>
      <c r="BK485" s="79"/>
      <c r="BL485" s="79"/>
      <c r="BM485" s="79"/>
      <c r="BN485" s="79"/>
      <c r="BO485" s="79"/>
      <c r="BP485" s="79"/>
      <c r="BQ485" s="79"/>
    </row>
    <row r="486" spans="1:69">
      <c r="A486" s="25">
        <v>9.4600000000000009</v>
      </c>
      <c r="C486" s="89">
        <f t="shared" si="309"/>
        <v>-31.036368000000003</v>
      </c>
      <c r="D486" s="84">
        <f t="shared" si="310"/>
        <v>31.036368000000003</v>
      </c>
      <c r="E486" s="90">
        <v>1.6617999999999999</v>
      </c>
      <c r="F486" s="91">
        <f t="shared" si="311"/>
        <v>17.349191999999999</v>
      </c>
      <c r="G486" s="80">
        <f t="shared" si="312"/>
        <v>17.384061599999999</v>
      </c>
      <c r="H486" s="81">
        <f t="shared" si="308"/>
        <v>17.637927600000001</v>
      </c>
      <c r="I486" s="14">
        <v>75.099999999999994</v>
      </c>
      <c r="J486" s="92">
        <f t="shared" si="313"/>
        <v>0.78404399999999996</v>
      </c>
      <c r="K486" s="14">
        <v>16.7</v>
      </c>
      <c r="L486" s="78">
        <f t="shared" si="314"/>
        <v>0.17434799999999998</v>
      </c>
      <c r="M486" s="81">
        <f t="shared" si="315"/>
        <v>0.96833468160000002</v>
      </c>
      <c r="N486" s="14">
        <f t="shared" si="343"/>
        <v>117</v>
      </c>
      <c r="O486" s="78">
        <f t="shared" si="316"/>
        <v>1.6915804799999983</v>
      </c>
      <c r="P486" s="78">
        <f t="shared" si="317"/>
        <v>0.72324579840000169</v>
      </c>
      <c r="Q486" s="93">
        <f t="shared" si="318"/>
        <v>5.1785187696000001</v>
      </c>
      <c r="R486" s="80">
        <f t="shared" si="319"/>
        <v>7.1601090266354293</v>
      </c>
      <c r="S486" s="80">
        <f t="shared" si="320"/>
        <v>2354.6819431202393</v>
      </c>
      <c r="T486" s="69">
        <f t="shared" si="321"/>
        <v>318.22815129600076</v>
      </c>
      <c r="U486" s="78">
        <f t="shared" si="322"/>
        <v>1.8499754188361366</v>
      </c>
      <c r="V486" s="69">
        <f t="shared" si="323"/>
        <v>115.43846613537492</v>
      </c>
      <c r="W486" s="80">
        <f t="shared" ca="1" si="324"/>
        <v>7.890541769999758</v>
      </c>
      <c r="X486" s="80">
        <f t="shared" ca="1" si="325"/>
        <v>32.260967211917539</v>
      </c>
      <c r="Y486" s="94">
        <f t="shared" ca="1" si="326"/>
        <v>5.454920328850088E-8</v>
      </c>
      <c r="Z486" s="80">
        <f t="shared" ca="1" si="327"/>
        <v>14</v>
      </c>
      <c r="AA486" s="80">
        <f t="shared" ca="1" si="328"/>
        <v>219.69473568000001</v>
      </c>
      <c r="AB486" s="80">
        <f t="shared" ca="1" si="329"/>
        <v>33.186940056060337</v>
      </c>
      <c r="AC486" s="80">
        <f t="shared" si="330"/>
        <v>15.390541746002116</v>
      </c>
      <c r="AD486" s="69">
        <f t="shared" si="331"/>
        <v>1846.1742494117648</v>
      </c>
      <c r="AE486" s="69">
        <f t="shared" si="350"/>
        <v>1862.6361115966381</v>
      </c>
      <c r="AF486" s="69">
        <f t="shared" si="332"/>
        <v>1738.4061599999998</v>
      </c>
      <c r="AG486" s="95">
        <f t="shared" si="351"/>
        <v>1752.3987428571425</v>
      </c>
      <c r="AH486" s="93">
        <f t="shared" si="333"/>
        <v>18.070787839059058</v>
      </c>
      <c r="AI486" s="81">
        <f t="shared" si="334"/>
        <v>1.0840629862413289</v>
      </c>
      <c r="AJ486" s="80">
        <f t="shared" si="335"/>
        <v>16.688699135999997</v>
      </c>
      <c r="AK486" s="80">
        <f t="shared" si="336"/>
        <v>21.697300080713422</v>
      </c>
      <c r="AL486" s="78">
        <f t="shared" ca="1" si="344"/>
        <v>0.97837311439707331</v>
      </c>
      <c r="AM486" s="80">
        <f t="shared" ca="1" si="345"/>
        <v>21.518658881753758</v>
      </c>
      <c r="AN486" s="80">
        <f t="shared" si="346"/>
        <v>16.400058113207546</v>
      </c>
      <c r="AO486" s="80">
        <f t="shared" si="347"/>
        <v>4.510131280252712</v>
      </c>
      <c r="AP486" s="80">
        <f t="shared" si="348"/>
        <v>4.9963036055575634</v>
      </c>
      <c r="AQ486" s="80">
        <f t="shared" ca="1" si="349"/>
        <v>2.8720675762415131</v>
      </c>
      <c r="AR486" s="80">
        <f t="shared" si="337"/>
        <v>2.9322870637167582</v>
      </c>
      <c r="AS486" s="78">
        <f t="shared" si="338"/>
        <v>-5.0596631312053483E-2</v>
      </c>
      <c r="AT486" s="96">
        <f t="shared" ca="1" si="339"/>
        <v>4</v>
      </c>
      <c r="AU486" s="97" t="str">
        <f t="shared" ca="1" si="340"/>
        <v>Silt mxture</v>
      </c>
      <c r="AV486" s="98">
        <f t="shared" si="341"/>
        <v>4</v>
      </c>
      <c r="AW486" s="99" t="str">
        <f t="shared" si="342"/>
        <v>Silt mxture</v>
      </c>
      <c r="AX486" s="79"/>
      <c r="AY486" s="79"/>
      <c r="AZ486" s="79"/>
      <c r="BA486" s="79"/>
      <c r="BB486" s="79"/>
      <c r="BC486" s="79"/>
      <c r="BD486" s="79"/>
      <c r="BE486" s="79"/>
      <c r="BF486" s="79"/>
      <c r="BG486" s="79"/>
      <c r="BH486" s="79"/>
      <c r="BI486" s="79"/>
      <c r="BJ486" s="79"/>
      <c r="BK486" s="79"/>
      <c r="BL486" s="79"/>
      <c r="BM486" s="79"/>
      <c r="BN486" s="79"/>
      <c r="BO486" s="79"/>
      <c r="BP486" s="79"/>
      <c r="BQ486" s="79"/>
    </row>
    <row r="487" spans="1:69">
      <c r="A487" s="25">
        <v>9.48</v>
      </c>
      <c r="C487" s="89">
        <f t="shared" si="309"/>
        <v>-31.101984000000002</v>
      </c>
      <c r="D487" s="84">
        <f t="shared" si="310"/>
        <v>31.101984000000002</v>
      </c>
      <c r="E487" s="90">
        <v>1.6456999999999999</v>
      </c>
      <c r="F487" s="91">
        <f t="shared" si="311"/>
        <v>17.181107999999998</v>
      </c>
      <c r="G487" s="80">
        <f t="shared" si="312"/>
        <v>17.216186399999998</v>
      </c>
      <c r="H487" s="81">
        <f t="shared" si="308"/>
        <v>17.3718468</v>
      </c>
      <c r="I487" s="14">
        <v>73</v>
      </c>
      <c r="J487" s="92">
        <f t="shared" si="313"/>
        <v>0.76212000000000002</v>
      </c>
      <c r="K487" s="14">
        <v>16.8</v>
      </c>
      <c r="L487" s="78">
        <f t="shared" si="314"/>
        <v>0.17539199999999999</v>
      </c>
      <c r="M487" s="81">
        <f t="shared" si="315"/>
        <v>0.97038190079999997</v>
      </c>
      <c r="N487" s="14">
        <f t="shared" si="343"/>
        <v>117</v>
      </c>
      <c r="O487" s="78">
        <f t="shared" si="316"/>
        <v>1.6954190159999982</v>
      </c>
      <c r="P487" s="78">
        <f t="shared" si="317"/>
        <v>0.72503711520000169</v>
      </c>
      <c r="Q487" s="93">
        <f t="shared" si="318"/>
        <v>5.1218532367199998</v>
      </c>
      <c r="R487" s="80">
        <f t="shared" si="319"/>
        <v>7.0642635105750902</v>
      </c>
      <c r="S487" s="80">
        <f t="shared" si="320"/>
        <v>2395.9122361462296</v>
      </c>
      <c r="T487" s="69">
        <f t="shared" si="321"/>
        <v>319.01633068800072</v>
      </c>
      <c r="U487" s="78">
        <f t="shared" si="322"/>
        <v>1.8462705214285153</v>
      </c>
      <c r="V487" s="69">
        <f t="shared" si="323"/>
        <v>115.20728053713935</v>
      </c>
      <c r="W487" s="80">
        <f t="shared" ca="1" si="324"/>
        <v>7.8109901211240018</v>
      </c>
      <c r="X487" s="80">
        <f t="shared" ca="1" si="325"/>
        <v>32.196538391756775</v>
      </c>
      <c r="Y487" s="94">
        <f t="shared" ca="1" si="326"/>
        <v>5.480250197456608E-8</v>
      </c>
      <c r="Z487" s="80">
        <f t="shared" ca="1" si="327"/>
        <v>14</v>
      </c>
      <c r="AA487" s="80">
        <f t="shared" ca="1" si="328"/>
        <v>217.29074337599999</v>
      </c>
      <c r="AB487" s="80">
        <f t="shared" ca="1" si="329"/>
        <v>32.976211549619549</v>
      </c>
      <c r="AC487" s="80">
        <f t="shared" si="330"/>
        <v>15.337771181403255</v>
      </c>
      <c r="AD487" s="69">
        <f t="shared" si="331"/>
        <v>1825.9726334117645</v>
      </c>
      <c r="AE487" s="69">
        <f t="shared" si="350"/>
        <v>1840.357023327731</v>
      </c>
      <c r="AF487" s="69">
        <f t="shared" si="332"/>
        <v>1721.6186399999999</v>
      </c>
      <c r="AG487" s="95">
        <f t="shared" si="351"/>
        <v>1733.8453714285713</v>
      </c>
      <c r="AH487" s="93">
        <f t="shared" si="333"/>
        <v>18.247641796448246</v>
      </c>
      <c r="AI487" s="81">
        <f t="shared" si="334"/>
        <v>1.0511461882744706</v>
      </c>
      <c r="AJ487" s="80">
        <f t="shared" si="335"/>
        <v>16.527538943999996</v>
      </c>
      <c r="AK487" s="80">
        <f t="shared" si="336"/>
        <v>21.406859122954817</v>
      </c>
      <c r="AL487" s="78">
        <f t="shared" ca="1" si="344"/>
        <v>0.97820545183293006</v>
      </c>
      <c r="AM487" s="80">
        <f t="shared" ca="1" si="345"/>
        <v>21.230393100843042</v>
      </c>
      <c r="AN487" s="80">
        <f t="shared" si="346"/>
        <v>16.241685283018864</v>
      </c>
      <c r="AO487" s="80">
        <f t="shared" si="347"/>
        <v>4.4267643384716147</v>
      </c>
      <c r="AP487" s="80">
        <f t="shared" si="348"/>
        <v>4.9103242200875457</v>
      </c>
      <c r="AQ487" s="80">
        <f t="shared" ca="1" si="349"/>
        <v>2.8714057425417363</v>
      </c>
      <c r="AR487" s="80">
        <f t="shared" si="337"/>
        <v>2.9303628324441986</v>
      </c>
      <c r="AS487" s="78">
        <f t="shared" si="338"/>
        <v>-5.122104346590084E-2</v>
      </c>
      <c r="AT487" s="96">
        <f t="shared" ca="1" si="339"/>
        <v>4</v>
      </c>
      <c r="AU487" s="97" t="str">
        <f t="shared" ca="1" si="340"/>
        <v>Silt mxture</v>
      </c>
      <c r="AV487" s="98">
        <f t="shared" si="341"/>
        <v>4</v>
      </c>
      <c r="AW487" s="99" t="str">
        <f t="shared" si="342"/>
        <v>Silt mxture</v>
      </c>
      <c r="AX487" s="79"/>
      <c r="AY487" s="79"/>
      <c r="AZ487" s="79"/>
      <c r="BA487" s="79"/>
      <c r="BB487" s="79"/>
      <c r="BC487" s="79"/>
      <c r="BD487" s="79"/>
      <c r="BE487" s="79"/>
      <c r="BF487" s="79"/>
      <c r="BG487" s="79"/>
      <c r="BH487" s="79"/>
      <c r="BI487" s="79"/>
      <c r="BJ487" s="79"/>
      <c r="BK487" s="79"/>
      <c r="BL487" s="79"/>
      <c r="BM487" s="79"/>
      <c r="BN487" s="79"/>
      <c r="BO487" s="79"/>
      <c r="BP487" s="79"/>
      <c r="BQ487" s="79"/>
    </row>
    <row r="488" spans="1:69">
      <c r="A488" s="25">
        <v>9.5</v>
      </c>
      <c r="C488" s="89">
        <f t="shared" si="309"/>
        <v>-31.1676</v>
      </c>
      <c r="D488" s="84">
        <f t="shared" si="310"/>
        <v>31.1676</v>
      </c>
      <c r="E488" s="90">
        <v>1.5947</v>
      </c>
      <c r="F488" s="91">
        <f t="shared" si="311"/>
        <v>16.648668000000001</v>
      </c>
      <c r="G488" s="80">
        <f t="shared" si="312"/>
        <v>16.6837464</v>
      </c>
      <c r="H488" s="81">
        <f t="shared" si="308"/>
        <v>17.1880332</v>
      </c>
      <c r="I488" s="14">
        <v>73</v>
      </c>
      <c r="J488" s="92">
        <f t="shared" si="313"/>
        <v>0.76212000000000002</v>
      </c>
      <c r="K488" s="14">
        <v>16.8</v>
      </c>
      <c r="L488" s="78">
        <f t="shared" si="314"/>
        <v>0.17539199999999999</v>
      </c>
      <c r="M488" s="81">
        <f t="shared" si="315"/>
        <v>0.97242911999999992</v>
      </c>
      <c r="N488" s="14">
        <f t="shared" si="343"/>
        <v>117</v>
      </c>
      <c r="O488" s="78">
        <f t="shared" si="316"/>
        <v>1.6992575519999982</v>
      </c>
      <c r="P488" s="78">
        <f t="shared" si="317"/>
        <v>0.72682843200000169</v>
      </c>
      <c r="Q488" s="93">
        <f t="shared" si="318"/>
        <v>4.9448813198400003</v>
      </c>
      <c r="R488" s="80">
        <f t="shared" si="319"/>
        <v>6.8033680331316333</v>
      </c>
      <c r="S488" s="80">
        <f t="shared" si="320"/>
        <v>2313.1279076013966</v>
      </c>
      <c r="T488" s="69">
        <f t="shared" si="321"/>
        <v>319.8045100800008</v>
      </c>
      <c r="U488" s="78">
        <f t="shared" si="322"/>
        <v>1.8450426175558694</v>
      </c>
      <c r="V488" s="69">
        <f t="shared" si="323"/>
        <v>115.13065933548624</v>
      </c>
      <c r="W488" s="80">
        <f t="shared" ca="1" si="324"/>
        <v>7.6749238407297948</v>
      </c>
      <c r="X488" s="80">
        <f t="shared" ca="1" si="325"/>
        <v>32.031831383100879</v>
      </c>
      <c r="Y488" s="94">
        <f t="shared" ca="1" si="326"/>
        <v>4.7198482265868467E-8</v>
      </c>
      <c r="Z488" s="80">
        <f t="shared" ca="1" si="327"/>
        <v>14</v>
      </c>
      <c r="AA488" s="80">
        <f t="shared" ca="1" si="328"/>
        <v>209.78284387200003</v>
      </c>
      <c r="AB488" s="80">
        <f t="shared" ca="1" si="329"/>
        <v>27.419349700179819</v>
      </c>
      <c r="AC488" s="80">
        <f t="shared" si="330"/>
        <v>15.444669981566598</v>
      </c>
      <c r="AD488" s="69">
        <f t="shared" si="331"/>
        <v>1762.8810409411765</v>
      </c>
      <c r="AE488" s="69">
        <f t="shared" si="350"/>
        <v>1823.341800605042</v>
      </c>
      <c r="AF488" s="69">
        <f t="shared" si="332"/>
        <v>1668.37464</v>
      </c>
      <c r="AG488" s="95">
        <f t="shared" si="351"/>
        <v>1719.7662857142857</v>
      </c>
      <c r="AH488" s="93">
        <f t="shared" si="333"/>
        <v>17.815115973741516</v>
      </c>
      <c r="AI488" s="81">
        <f t="shared" si="334"/>
        <v>1.048555568888365</v>
      </c>
      <c r="AJ488" s="80">
        <f t="shared" si="335"/>
        <v>16.016396543999999</v>
      </c>
      <c r="AK488" s="80">
        <f t="shared" si="336"/>
        <v>20.616266767065554</v>
      </c>
      <c r="AL488" s="78">
        <f t="shared" ca="1" si="344"/>
        <v>0.98642033160830733</v>
      </c>
      <c r="AM488" s="80">
        <f t="shared" ca="1" si="345"/>
        <v>20.510897825144852</v>
      </c>
      <c r="AN488" s="80">
        <f t="shared" si="346"/>
        <v>15.739383396226415</v>
      </c>
      <c r="AO488" s="80">
        <f t="shared" si="347"/>
        <v>4.5680387469807142</v>
      </c>
      <c r="AP488" s="80">
        <f t="shared" si="348"/>
        <v>5.0860593760041475</v>
      </c>
      <c r="AQ488" s="80">
        <f t="shared" ca="1" si="349"/>
        <v>2.8927453323052683</v>
      </c>
      <c r="AR488" s="80">
        <f t="shared" si="337"/>
        <v>2.9495709674765425</v>
      </c>
      <c r="AS488" s="78">
        <f t="shared" si="338"/>
        <v>-5.3190811384025385E-2</v>
      </c>
      <c r="AT488" s="96">
        <f t="shared" ca="1" si="339"/>
        <v>4</v>
      </c>
      <c r="AU488" s="97" t="str">
        <f t="shared" ca="1" si="340"/>
        <v>Silt mxture</v>
      </c>
      <c r="AV488" s="98">
        <f t="shared" si="341"/>
        <v>4</v>
      </c>
      <c r="AW488" s="99" t="str">
        <f t="shared" si="342"/>
        <v>Silt mxture</v>
      </c>
      <c r="AX488" s="79"/>
      <c r="AY488" s="79"/>
      <c r="AZ488" s="79"/>
      <c r="BA488" s="79"/>
      <c r="BB488" s="79"/>
      <c r="BC488" s="79"/>
      <c r="BD488" s="79"/>
      <c r="BE488" s="79"/>
      <c r="BF488" s="79"/>
      <c r="BG488" s="79"/>
      <c r="BH488" s="79"/>
      <c r="BI488" s="79"/>
      <c r="BJ488" s="79"/>
      <c r="BK488" s="79"/>
      <c r="BL488" s="79"/>
      <c r="BM488" s="79"/>
      <c r="BN488" s="79"/>
      <c r="BO488" s="79"/>
      <c r="BP488" s="79"/>
      <c r="BQ488" s="79"/>
    </row>
    <row r="489" spans="1:69">
      <c r="A489" s="25">
        <v>9.52</v>
      </c>
      <c r="C489" s="89">
        <f t="shared" si="309"/>
        <v>-31.233215999999999</v>
      </c>
      <c r="D489" s="84">
        <f t="shared" si="310"/>
        <v>31.233215999999999</v>
      </c>
      <c r="E489" s="90">
        <v>1.6095999999999999</v>
      </c>
      <c r="F489" s="91">
        <f t="shared" si="311"/>
        <v>16.804223999999998</v>
      </c>
      <c r="G489" s="80">
        <f t="shared" si="312"/>
        <v>16.840346399999998</v>
      </c>
      <c r="H489" s="81">
        <f t="shared" si="308"/>
        <v>17.086312799999998</v>
      </c>
      <c r="I489" s="14">
        <v>70.5</v>
      </c>
      <c r="J489" s="92">
        <f t="shared" si="313"/>
        <v>0.73602000000000001</v>
      </c>
      <c r="K489" s="14">
        <v>17.3</v>
      </c>
      <c r="L489" s="78">
        <f t="shared" si="314"/>
        <v>0.18061199999999999</v>
      </c>
      <c r="M489" s="81">
        <f t="shared" si="315"/>
        <v>0.97447633919999987</v>
      </c>
      <c r="N489" s="14">
        <f t="shared" si="343"/>
        <v>117</v>
      </c>
      <c r="O489" s="78">
        <f t="shared" si="316"/>
        <v>1.7030960879999981</v>
      </c>
      <c r="P489" s="78">
        <f t="shared" si="317"/>
        <v>0.72861974880000169</v>
      </c>
      <c r="Q489" s="93">
        <f t="shared" si="318"/>
        <v>4.9952926029600002</v>
      </c>
      <c r="R489" s="80">
        <f t="shared" si="319"/>
        <v>6.8558292733445443</v>
      </c>
      <c r="S489" s="80">
        <f t="shared" si="320"/>
        <v>2419.5714489855609</v>
      </c>
      <c r="T489" s="69">
        <f t="shared" si="321"/>
        <v>320.59268947200076</v>
      </c>
      <c r="U489" s="78">
        <f t="shared" si="322"/>
        <v>1.8413216765808631</v>
      </c>
      <c r="V489" s="69">
        <f t="shared" si="323"/>
        <v>114.89847261864585</v>
      </c>
      <c r="W489" s="80">
        <f t="shared" ca="1" si="324"/>
        <v>7.6729145629471844</v>
      </c>
      <c r="X489" s="80">
        <f t="shared" ca="1" si="325"/>
        <v>32.058735614257415</v>
      </c>
      <c r="Y489" s="94">
        <f t="shared" ca="1" si="326"/>
        <v>5.2352996111530302E-8</v>
      </c>
      <c r="Z489" s="80">
        <f t="shared" ca="1" si="327"/>
        <v>14</v>
      </c>
      <c r="AA489" s="80">
        <f t="shared" ca="1" si="328"/>
        <v>211.921504368</v>
      </c>
      <c r="AB489" s="80">
        <f t="shared" ca="1" si="329"/>
        <v>30.723855768353232</v>
      </c>
      <c r="AC489" s="80">
        <f t="shared" si="330"/>
        <v>15.307898361754951</v>
      </c>
      <c r="AD489" s="69">
        <f t="shared" si="331"/>
        <v>1780.8529778823527</v>
      </c>
      <c r="AE489" s="69">
        <f t="shared" si="350"/>
        <v>1806.0739123361345</v>
      </c>
      <c r="AF489" s="69">
        <f t="shared" si="332"/>
        <v>1684.0346399999999</v>
      </c>
      <c r="AG489" s="95">
        <f t="shared" si="351"/>
        <v>1705.4724342857141</v>
      </c>
      <c r="AH489" s="93">
        <f t="shared" si="333"/>
        <v>18.316888695060957</v>
      </c>
      <c r="AI489" s="81">
        <f t="shared" si="334"/>
        <v>1.0101565339289611</v>
      </c>
      <c r="AJ489" s="80">
        <f t="shared" si="335"/>
        <v>16.166732543999998</v>
      </c>
      <c r="AK489" s="80">
        <f t="shared" si="336"/>
        <v>20.775240222256194</v>
      </c>
      <c r="AL489" s="78">
        <f t="shared" ca="1" si="344"/>
        <v>0.98086333217429889</v>
      </c>
      <c r="AM489" s="80">
        <f t="shared" ca="1" si="345"/>
        <v>20.626736012749458</v>
      </c>
      <c r="AN489" s="80">
        <f t="shared" si="346"/>
        <v>15.887119245283015</v>
      </c>
      <c r="AO489" s="80">
        <f t="shared" si="347"/>
        <v>4.3705751800924961</v>
      </c>
      <c r="AP489" s="80">
        <f t="shared" si="348"/>
        <v>4.8623097645186117</v>
      </c>
      <c r="AQ489" s="80">
        <f t="shared" ca="1" si="349"/>
        <v>2.8779382574772367</v>
      </c>
      <c r="AR489" s="80">
        <f t="shared" si="337"/>
        <v>2.9342392457536177</v>
      </c>
      <c r="AS489" s="78">
        <f t="shared" si="338"/>
        <v>-5.2444421730323564E-2</v>
      </c>
      <c r="AT489" s="96">
        <f t="shared" ca="1" si="339"/>
        <v>4</v>
      </c>
      <c r="AU489" s="97" t="str">
        <f t="shared" ca="1" si="340"/>
        <v>Silt mxture</v>
      </c>
      <c r="AV489" s="98">
        <f t="shared" si="341"/>
        <v>4</v>
      </c>
      <c r="AW489" s="99" t="str">
        <f t="shared" si="342"/>
        <v>Silt mxture</v>
      </c>
      <c r="AX489" s="79"/>
      <c r="AY489" s="79"/>
      <c r="AZ489" s="79"/>
      <c r="BA489" s="79"/>
      <c r="BB489" s="79"/>
      <c r="BC489" s="79"/>
      <c r="BD489" s="79"/>
      <c r="BE489" s="79"/>
      <c r="BF489" s="79"/>
      <c r="BG489" s="79"/>
      <c r="BH489" s="79"/>
      <c r="BI489" s="79"/>
      <c r="BJ489" s="79"/>
      <c r="BK489" s="79"/>
      <c r="BL489" s="79"/>
      <c r="BM489" s="79"/>
      <c r="BN489" s="79"/>
      <c r="BO489" s="79"/>
      <c r="BP489" s="79"/>
      <c r="BQ489" s="79"/>
    </row>
    <row r="490" spans="1:69">
      <c r="A490" s="25">
        <v>9.5399999999999991</v>
      </c>
      <c r="C490" s="89">
        <f t="shared" si="309"/>
        <v>-31.298831999999997</v>
      </c>
      <c r="D490" s="84">
        <f t="shared" si="310"/>
        <v>31.298831999999997</v>
      </c>
      <c r="E490" s="90">
        <v>1.6382000000000001</v>
      </c>
      <c r="F490" s="91">
        <f t="shared" si="311"/>
        <v>17.102808</v>
      </c>
      <c r="G490" s="80">
        <f t="shared" si="312"/>
        <v>17.138095199999999</v>
      </c>
      <c r="H490" s="81">
        <f t="shared" si="308"/>
        <v>16.999834799999999</v>
      </c>
      <c r="I490" s="14">
        <v>69.900000000000006</v>
      </c>
      <c r="J490" s="92">
        <f t="shared" si="313"/>
        <v>0.72975600000000007</v>
      </c>
      <c r="K490" s="14">
        <v>16.899999999999999</v>
      </c>
      <c r="L490" s="78">
        <f t="shared" si="314"/>
        <v>0.17643599999999998</v>
      </c>
      <c r="M490" s="81">
        <f t="shared" si="315"/>
        <v>0.97652355839999982</v>
      </c>
      <c r="N490" s="14">
        <f t="shared" si="343"/>
        <v>117</v>
      </c>
      <c r="O490" s="78">
        <f t="shared" si="316"/>
        <v>1.7069346239999981</v>
      </c>
      <c r="P490" s="78">
        <f t="shared" si="317"/>
        <v>0.73041106560000169</v>
      </c>
      <c r="Q490" s="93">
        <f t="shared" si="318"/>
        <v>5.0922829900800002</v>
      </c>
      <c r="R490" s="80">
        <f t="shared" si="319"/>
        <v>6.9718042755785827</v>
      </c>
      <c r="S490" s="80">
        <f t="shared" si="320"/>
        <v>2487.722822422837</v>
      </c>
      <c r="T490" s="69">
        <f t="shared" si="321"/>
        <v>321.38086886400072</v>
      </c>
      <c r="U490" s="78">
        <f t="shared" si="322"/>
        <v>1.8410044901817286</v>
      </c>
      <c r="V490" s="69">
        <f t="shared" si="323"/>
        <v>114.87868018733987</v>
      </c>
      <c r="W490" s="80">
        <f t="shared" ca="1" si="324"/>
        <v>7.7436279160185073</v>
      </c>
      <c r="X490" s="80">
        <f t="shared" ca="1" si="325"/>
        <v>32.130518999436518</v>
      </c>
      <c r="Y490" s="94">
        <f t="shared" ca="1" si="326"/>
        <v>5.7291111038416239E-8</v>
      </c>
      <c r="Z490" s="80">
        <f t="shared" ca="1" si="327"/>
        <v>14</v>
      </c>
      <c r="AA490" s="80">
        <f t="shared" ca="1" si="328"/>
        <v>216.03624806400001</v>
      </c>
      <c r="AB490" s="80">
        <f t="shared" ca="1" si="329"/>
        <v>34.274649257051429</v>
      </c>
      <c r="AC490" s="80">
        <f t="shared" si="330"/>
        <v>15.223453587139655</v>
      </c>
      <c r="AD490" s="69">
        <f t="shared" si="331"/>
        <v>1815.430656</v>
      </c>
      <c r="AE490" s="69">
        <f t="shared" si="350"/>
        <v>1811.9600139831932</v>
      </c>
      <c r="AF490" s="69">
        <f t="shared" si="332"/>
        <v>1713.80952</v>
      </c>
      <c r="AG490" s="95">
        <f t="shared" si="351"/>
        <v>1710.8594742857142</v>
      </c>
      <c r="AH490" s="93">
        <f t="shared" si="333"/>
        <v>18.648745304905365</v>
      </c>
      <c r="AI490" s="81">
        <f t="shared" si="334"/>
        <v>0.99910315487969292</v>
      </c>
      <c r="AJ490" s="80">
        <f t="shared" si="335"/>
        <v>16.452571391999999</v>
      </c>
      <c r="AK490" s="80">
        <f t="shared" si="336"/>
        <v>21.126679622965401</v>
      </c>
      <c r="AL490" s="78">
        <f t="shared" ca="1" si="344"/>
        <v>0.9760417384283635</v>
      </c>
      <c r="AM490" s="80">
        <f t="shared" ca="1" si="345"/>
        <v>20.939016189008029</v>
      </c>
      <c r="AN490" s="80">
        <f t="shared" si="346"/>
        <v>16.168014339622641</v>
      </c>
      <c r="AO490" s="80">
        <f t="shared" si="347"/>
        <v>4.2580928130216016</v>
      </c>
      <c r="AP490" s="80">
        <f t="shared" si="348"/>
        <v>4.7291063844866317</v>
      </c>
      <c r="AQ490" s="80">
        <f t="shared" ca="1" si="349"/>
        <v>2.8650613813055643</v>
      </c>
      <c r="AR490" s="80">
        <f t="shared" si="337"/>
        <v>2.9211761600435211</v>
      </c>
      <c r="AS490" s="78">
        <f t="shared" si="338"/>
        <v>-5.1848825916851103E-2</v>
      </c>
      <c r="AT490" s="96">
        <f t="shared" ca="1" si="339"/>
        <v>4</v>
      </c>
      <c r="AU490" s="97" t="str">
        <f t="shared" ca="1" si="340"/>
        <v>Silt mxture</v>
      </c>
      <c r="AV490" s="98">
        <f t="shared" si="341"/>
        <v>4</v>
      </c>
      <c r="AW490" s="99" t="str">
        <f t="shared" si="342"/>
        <v>Silt mxture</v>
      </c>
      <c r="AX490" s="79"/>
      <c r="AY490" s="79"/>
      <c r="AZ490" s="79"/>
      <c r="BA490" s="79"/>
      <c r="BB490" s="79"/>
      <c r="BC490" s="79"/>
      <c r="BD490" s="79"/>
      <c r="BE490" s="79"/>
      <c r="BF490" s="79"/>
      <c r="BG490" s="79"/>
      <c r="BH490" s="79"/>
      <c r="BI490" s="79"/>
      <c r="BJ490" s="79"/>
      <c r="BK490" s="79"/>
      <c r="BL490" s="79"/>
      <c r="BM490" s="79"/>
      <c r="BN490" s="79"/>
      <c r="BO490" s="79"/>
      <c r="BP490" s="79"/>
      <c r="BQ490" s="79"/>
    </row>
    <row r="491" spans="1:69">
      <c r="A491" s="25">
        <v>9.56</v>
      </c>
      <c r="C491" s="89">
        <f t="shared" si="309"/>
        <v>-31.364448000000003</v>
      </c>
      <c r="D491" s="84">
        <f t="shared" si="310"/>
        <v>31.364448000000003</v>
      </c>
      <c r="E491" s="90">
        <v>1.6494</v>
      </c>
      <c r="F491" s="91">
        <f t="shared" si="311"/>
        <v>17.219735999999997</v>
      </c>
      <c r="G491" s="80">
        <f t="shared" si="312"/>
        <v>17.255440799999999</v>
      </c>
      <c r="H491" s="81">
        <f t="shared" si="308"/>
        <v>17.0906628</v>
      </c>
      <c r="I491" s="14">
        <v>70.5</v>
      </c>
      <c r="J491" s="92">
        <f t="shared" si="313"/>
        <v>0.73602000000000001</v>
      </c>
      <c r="K491" s="14">
        <v>17.100000000000001</v>
      </c>
      <c r="L491" s="78">
        <f t="shared" si="314"/>
        <v>0.17852400000000002</v>
      </c>
      <c r="M491" s="81">
        <f t="shared" si="315"/>
        <v>0.9785707776</v>
      </c>
      <c r="N491" s="14">
        <f t="shared" si="343"/>
        <v>117</v>
      </c>
      <c r="O491" s="78">
        <f t="shared" si="316"/>
        <v>1.7107731599999985</v>
      </c>
      <c r="P491" s="78">
        <f t="shared" si="317"/>
        <v>0.73220238240000179</v>
      </c>
      <c r="Q491" s="93">
        <f t="shared" si="318"/>
        <v>5.1297403211999999</v>
      </c>
      <c r="R491" s="80">
        <f t="shared" si="319"/>
        <v>7.0059049854301421</v>
      </c>
      <c r="S491" s="80">
        <f t="shared" si="320"/>
        <v>2484.693932549787</v>
      </c>
      <c r="T491" s="69">
        <f t="shared" si="321"/>
        <v>322.16904825600079</v>
      </c>
      <c r="U491" s="78">
        <f t="shared" si="322"/>
        <v>1.8422734299583228</v>
      </c>
      <c r="V491" s="69">
        <f t="shared" si="323"/>
        <v>114.95786202939934</v>
      </c>
      <c r="W491" s="80">
        <f t="shared" ca="1" si="324"/>
        <v>7.7905188816171576</v>
      </c>
      <c r="X491" s="80">
        <f t="shared" ca="1" si="325"/>
        <v>32.153441742931335</v>
      </c>
      <c r="Y491" s="94">
        <f t="shared" ca="1" si="326"/>
        <v>5.777948366187972E-8</v>
      </c>
      <c r="Z491" s="80">
        <f t="shared" ca="1" si="327"/>
        <v>14</v>
      </c>
      <c r="AA491" s="80">
        <f t="shared" ca="1" si="328"/>
        <v>217.62534696</v>
      </c>
      <c r="AB491" s="80">
        <f t="shared" ca="1" si="329"/>
        <v>34.821083572854164</v>
      </c>
      <c r="AC491" s="80">
        <f t="shared" si="330"/>
        <v>15.227157223701003</v>
      </c>
      <c r="AD491" s="69">
        <f t="shared" si="331"/>
        <v>1828.7844282352942</v>
      </c>
      <c r="AE491" s="69">
        <f t="shared" si="350"/>
        <v>1837.2557425210084</v>
      </c>
      <c r="AF491" s="69">
        <f t="shared" si="332"/>
        <v>1725.5440800000001</v>
      </c>
      <c r="AG491" s="95">
        <f t="shared" si="351"/>
        <v>1732.7446971428569</v>
      </c>
      <c r="AH491" s="93">
        <f t="shared" si="333"/>
        <v>18.64240466433435</v>
      </c>
      <c r="AI491" s="81">
        <f t="shared" si="334"/>
        <v>1.0052138830626103</v>
      </c>
      <c r="AJ491" s="80">
        <f t="shared" si="335"/>
        <v>16.565223167999999</v>
      </c>
      <c r="AK491" s="80">
        <f t="shared" si="336"/>
        <v>21.230015107364068</v>
      </c>
      <c r="AL491" s="78">
        <f t="shared" ca="1" si="344"/>
        <v>0.97566422037181555</v>
      </c>
      <c r="AM491" s="80">
        <f t="shared" ca="1" si="345"/>
        <v>21.039729814597766</v>
      </c>
      <c r="AN491" s="80">
        <f t="shared" si="346"/>
        <v>16.278717735849053</v>
      </c>
      <c r="AO491" s="80">
        <f t="shared" si="347"/>
        <v>4.2654372526953939</v>
      </c>
      <c r="AP491" s="80">
        <f t="shared" si="348"/>
        <v>4.7348712564690123</v>
      </c>
      <c r="AQ491" s="80">
        <f t="shared" ca="1" si="349"/>
        <v>2.8638487457884523</v>
      </c>
      <c r="AR491" s="80">
        <f t="shared" si="337"/>
        <v>2.919356867182874</v>
      </c>
      <c r="AS491" s="78">
        <f t="shared" si="338"/>
        <v>-5.1467602661461595E-2</v>
      </c>
      <c r="AT491" s="96">
        <f t="shared" ca="1" si="339"/>
        <v>4</v>
      </c>
      <c r="AU491" s="97" t="str">
        <f t="shared" ca="1" si="340"/>
        <v>Silt mxture</v>
      </c>
      <c r="AV491" s="98">
        <f t="shared" si="341"/>
        <v>4</v>
      </c>
      <c r="AW491" s="99" t="str">
        <f t="shared" si="342"/>
        <v>Silt mxture</v>
      </c>
      <c r="AX491" s="79"/>
      <c r="AY491" s="79"/>
      <c r="AZ491" s="79"/>
      <c r="BA491" s="79"/>
      <c r="BB491" s="79"/>
      <c r="BC491" s="79"/>
      <c r="BD491" s="79"/>
      <c r="BE491" s="79"/>
      <c r="BF491" s="79"/>
      <c r="BG491" s="79"/>
      <c r="BH491" s="79"/>
      <c r="BI491" s="79"/>
      <c r="BJ491" s="79"/>
      <c r="BK491" s="79"/>
      <c r="BL491" s="79"/>
      <c r="BM491" s="79"/>
      <c r="BN491" s="79"/>
      <c r="BO491" s="79"/>
      <c r="BP491" s="79"/>
      <c r="BQ491" s="79"/>
    </row>
    <row r="492" spans="1:69">
      <c r="A492" s="25">
        <v>9.58</v>
      </c>
      <c r="C492" s="89">
        <f t="shared" si="309"/>
        <v>-31.430064000000002</v>
      </c>
      <c r="D492" s="84">
        <f t="shared" si="310"/>
        <v>31.430064000000002</v>
      </c>
      <c r="E492" s="90">
        <v>1.6121000000000001</v>
      </c>
      <c r="F492" s="91">
        <f t="shared" si="311"/>
        <v>16.830324000000001</v>
      </c>
      <c r="G492" s="80">
        <f t="shared" si="312"/>
        <v>16.865193600000001</v>
      </c>
      <c r="H492" s="81">
        <f t="shared" si="308"/>
        <v>17.434730399999996</v>
      </c>
      <c r="I492" s="14">
        <v>71.900000000000006</v>
      </c>
      <c r="J492" s="92">
        <f t="shared" si="313"/>
        <v>0.75063600000000008</v>
      </c>
      <c r="K492" s="14">
        <v>16.7</v>
      </c>
      <c r="L492" s="78">
        <f t="shared" si="314"/>
        <v>0.17434799999999998</v>
      </c>
      <c r="M492" s="81">
        <f t="shared" si="315"/>
        <v>0.98061799680000006</v>
      </c>
      <c r="N492" s="14">
        <f t="shared" si="343"/>
        <v>117</v>
      </c>
      <c r="O492" s="78">
        <f t="shared" si="316"/>
        <v>1.7146116959999984</v>
      </c>
      <c r="P492" s="78">
        <f t="shared" si="317"/>
        <v>0.73399369920000179</v>
      </c>
      <c r="Q492" s="93">
        <f t="shared" si="318"/>
        <v>4.999692028320001</v>
      </c>
      <c r="R492" s="80">
        <f t="shared" si="319"/>
        <v>6.8116279932229542</v>
      </c>
      <c r="S492" s="80">
        <f t="shared" si="320"/>
        <v>2374.5482503777971</v>
      </c>
      <c r="T492" s="69">
        <f t="shared" si="321"/>
        <v>322.95722764800075</v>
      </c>
      <c r="U492" s="78">
        <f t="shared" si="322"/>
        <v>1.8436850433320604</v>
      </c>
      <c r="V492" s="69">
        <f t="shared" si="323"/>
        <v>115.04594670392056</v>
      </c>
      <c r="W492" s="80">
        <f t="shared" ca="1" si="324"/>
        <v>7.7197685166744874</v>
      </c>
      <c r="X492" s="80">
        <f t="shared" ca="1" si="325"/>
        <v>32.033710548581908</v>
      </c>
      <c r="Y492" s="94">
        <f t="shared" ca="1" si="326"/>
        <v>4.9810326886886964E-8</v>
      </c>
      <c r="Z492" s="80">
        <f t="shared" ca="1" si="327"/>
        <v>14</v>
      </c>
      <c r="AA492" s="80">
        <f t="shared" ca="1" si="328"/>
        <v>212.10814665600003</v>
      </c>
      <c r="AB492" s="80">
        <f t="shared" ca="1" si="329"/>
        <v>29.257410794696646</v>
      </c>
      <c r="AC492" s="80">
        <f t="shared" si="330"/>
        <v>15.365000528465675</v>
      </c>
      <c r="AD492" s="69">
        <f t="shared" si="331"/>
        <v>1782.4214004705884</v>
      </c>
      <c r="AE492" s="69">
        <f t="shared" si="350"/>
        <v>1883.073528201681</v>
      </c>
      <c r="AF492" s="69">
        <f t="shared" si="332"/>
        <v>1686.5193600000002</v>
      </c>
      <c r="AG492" s="95">
        <f t="shared" si="351"/>
        <v>1772.0736685714285</v>
      </c>
      <c r="AH492" s="93">
        <f t="shared" si="333"/>
        <v>18.102306566833374</v>
      </c>
      <c r="AI492" s="81">
        <f t="shared" si="334"/>
        <v>1.022673628967302</v>
      </c>
      <c r="AJ492" s="80">
        <f t="shared" si="335"/>
        <v>16.190585856000002</v>
      </c>
      <c r="AK492" s="80">
        <f t="shared" si="336"/>
        <v>20.641296949160466</v>
      </c>
      <c r="AL492" s="78">
        <f t="shared" ca="1" si="344"/>
        <v>0.98382670159025742</v>
      </c>
      <c r="AM492" s="80">
        <f t="shared" ca="1" si="345"/>
        <v>20.518967538721245</v>
      </c>
      <c r="AN492" s="80">
        <f t="shared" si="346"/>
        <v>15.91056</v>
      </c>
      <c r="AO492" s="80">
        <f t="shared" si="347"/>
        <v>4.4507997821027088</v>
      </c>
      <c r="AP492" s="80">
        <f t="shared" si="348"/>
        <v>4.9545027693082853</v>
      </c>
      <c r="AQ492" s="80">
        <f t="shared" ca="1" si="349"/>
        <v>2.8850508065311562</v>
      </c>
      <c r="AR492" s="80">
        <f t="shared" si="337"/>
        <v>2.9387602154079051</v>
      </c>
      <c r="AS492" s="78">
        <f t="shared" si="338"/>
        <v>-5.3217097660594251E-2</v>
      </c>
      <c r="AT492" s="96">
        <f t="shared" ca="1" si="339"/>
        <v>4</v>
      </c>
      <c r="AU492" s="97" t="str">
        <f t="shared" ca="1" si="340"/>
        <v>Silt mxture</v>
      </c>
      <c r="AV492" s="98">
        <f t="shared" si="341"/>
        <v>4</v>
      </c>
      <c r="AW492" s="99" t="str">
        <f t="shared" si="342"/>
        <v>Silt mxture</v>
      </c>
      <c r="AX492" s="79"/>
      <c r="AY492" s="79"/>
      <c r="AZ492" s="79"/>
      <c r="BA492" s="79"/>
      <c r="BB492" s="79"/>
      <c r="BC492" s="79"/>
      <c r="BD492" s="79"/>
      <c r="BE492" s="79"/>
      <c r="BF492" s="79"/>
      <c r="BG492" s="79"/>
      <c r="BH492" s="79"/>
      <c r="BI492" s="79"/>
      <c r="BJ492" s="79"/>
      <c r="BK492" s="79"/>
      <c r="BL492" s="79"/>
      <c r="BM492" s="79"/>
      <c r="BN492" s="79"/>
      <c r="BO492" s="79"/>
      <c r="BP492" s="79"/>
      <c r="BQ492" s="79"/>
    </row>
    <row r="493" spans="1:69">
      <c r="A493" s="25">
        <v>9.6</v>
      </c>
      <c r="C493" s="89">
        <f t="shared" si="309"/>
        <v>-31.49568</v>
      </c>
      <c r="D493" s="84">
        <f t="shared" si="310"/>
        <v>31.49568</v>
      </c>
      <c r="E493" s="90">
        <v>1.6979</v>
      </c>
      <c r="F493" s="91">
        <f t="shared" si="311"/>
        <v>17.726075999999999</v>
      </c>
      <c r="G493" s="80">
        <f t="shared" si="312"/>
        <v>17.761154399999999</v>
      </c>
      <c r="H493" s="81">
        <f t="shared" si="308"/>
        <v>17.8674684</v>
      </c>
      <c r="I493" s="14">
        <v>71</v>
      </c>
      <c r="J493" s="92">
        <f t="shared" si="313"/>
        <v>0.74124000000000001</v>
      </c>
      <c r="K493" s="14">
        <v>16.8</v>
      </c>
      <c r="L493" s="78">
        <f t="shared" si="314"/>
        <v>0.17539199999999999</v>
      </c>
      <c r="M493" s="81">
        <f t="shared" si="315"/>
        <v>0.98266521600000001</v>
      </c>
      <c r="N493" s="14">
        <f t="shared" si="343"/>
        <v>117</v>
      </c>
      <c r="O493" s="78">
        <f t="shared" si="316"/>
        <v>1.7184502319999984</v>
      </c>
      <c r="P493" s="78">
        <f t="shared" si="317"/>
        <v>0.73578501600000179</v>
      </c>
      <c r="Q493" s="93">
        <f t="shared" si="318"/>
        <v>5.29409237544</v>
      </c>
      <c r="R493" s="80">
        <f t="shared" si="319"/>
        <v>7.1951619838912118</v>
      </c>
      <c r="S493" s="80">
        <f t="shared" si="320"/>
        <v>2546.2427296707901</v>
      </c>
      <c r="T493" s="69">
        <f t="shared" si="321"/>
        <v>323.74540704000077</v>
      </c>
      <c r="U493" s="78">
        <f t="shared" si="322"/>
        <v>1.8442311843687036</v>
      </c>
      <c r="V493" s="69">
        <f t="shared" si="323"/>
        <v>115.0800259046071</v>
      </c>
      <c r="W493" s="80">
        <f t="shared" ca="1" si="324"/>
        <v>7.9407506354161903</v>
      </c>
      <c r="X493" s="80">
        <f t="shared" ca="1" si="325"/>
        <v>32.271618348137224</v>
      </c>
      <c r="Y493" s="94">
        <f t="shared" ca="1" si="326"/>
        <v>6.4215164403045456E-8</v>
      </c>
      <c r="Z493" s="80">
        <f t="shared" ca="1" si="327"/>
        <v>14</v>
      </c>
      <c r="AA493" s="80">
        <f t="shared" ca="1" si="328"/>
        <v>224.597858352</v>
      </c>
      <c r="AB493" s="80">
        <f t="shared" ca="1" si="329"/>
        <v>39.939475565480116</v>
      </c>
      <c r="AC493" s="80">
        <f t="shared" si="330"/>
        <v>15.152768906267809</v>
      </c>
      <c r="AD493" s="69">
        <f t="shared" si="331"/>
        <v>1887.3769609411765</v>
      </c>
      <c r="AE493" s="69">
        <f t="shared" si="350"/>
        <v>1890.4756231260508</v>
      </c>
      <c r="AF493" s="69">
        <f t="shared" si="332"/>
        <v>1776.11544</v>
      </c>
      <c r="AG493" s="95">
        <f t="shared" si="351"/>
        <v>1778.7493028571428</v>
      </c>
      <c r="AH493" s="93">
        <f t="shared" si="333"/>
        <v>18.959853925684854</v>
      </c>
      <c r="AI493" s="81">
        <f t="shared" si="334"/>
        <v>1.0074138286066949</v>
      </c>
      <c r="AJ493" s="80">
        <f t="shared" si="335"/>
        <v>17.050708223999997</v>
      </c>
      <c r="AK493" s="80">
        <f t="shared" si="336"/>
        <v>21.803521163306701</v>
      </c>
      <c r="AL493" s="78">
        <f t="shared" ca="1" si="344"/>
        <v>0.9700851329180018</v>
      </c>
      <c r="AM493" s="80">
        <f t="shared" ca="1" si="345"/>
        <v>21.566689522037105</v>
      </c>
      <c r="AN493" s="80">
        <f t="shared" si="346"/>
        <v>16.755806037735848</v>
      </c>
      <c r="AO493" s="80">
        <f t="shared" si="347"/>
        <v>4.1733773791190059</v>
      </c>
      <c r="AP493" s="80">
        <f t="shared" si="348"/>
        <v>4.6204180556949606</v>
      </c>
      <c r="AQ493" s="80">
        <f t="shared" ca="1" si="349"/>
        <v>2.8487619226788534</v>
      </c>
      <c r="AR493" s="80">
        <f t="shared" si="337"/>
        <v>2.9036473973840042</v>
      </c>
      <c r="AS493" s="78">
        <f t="shared" si="338"/>
        <v>-5.0320270669221005E-2</v>
      </c>
      <c r="AT493" s="96">
        <f t="shared" ca="1" si="339"/>
        <v>4</v>
      </c>
      <c r="AU493" s="97" t="str">
        <f t="shared" ca="1" si="340"/>
        <v>Silt mxture</v>
      </c>
      <c r="AV493" s="98">
        <f t="shared" si="341"/>
        <v>4</v>
      </c>
      <c r="AW493" s="99" t="str">
        <f t="shared" si="342"/>
        <v>Silt mxture</v>
      </c>
      <c r="AX493" s="79"/>
      <c r="AY493" s="79"/>
      <c r="AZ493" s="79"/>
      <c r="BA493" s="79"/>
      <c r="BB493" s="79"/>
      <c r="BC493" s="79"/>
      <c r="BD493" s="79"/>
      <c r="BE493" s="79"/>
      <c r="BF493" s="79"/>
      <c r="BG493" s="79"/>
      <c r="BH493" s="79"/>
      <c r="BI493" s="79"/>
      <c r="BJ493" s="79"/>
      <c r="BK493" s="79"/>
      <c r="BL493" s="79"/>
      <c r="BM493" s="79"/>
      <c r="BN493" s="79"/>
      <c r="BO493" s="79"/>
      <c r="BP493" s="79"/>
      <c r="BQ493" s="79"/>
    </row>
    <row r="494" spans="1:69">
      <c r="A494" s="25">
        <v>9.6199999999999992</v>
      </c>
      <c r="C494" s="89">
        <f t="shared" si="309"/>
        <v>-31.561295999999999</v>
      </c>
      <c r="D494" s="84">
        <f t="shared" si="310"/>
        <v>31.561295999999999</v>
      </c>
      <c r="E494" s="90">
        <v>1.7924</v>
      </c>
      <c r="F494" s="91">
        <f t="shared" si="311"/>
        <v>18.712655999999999</v>
      </c>
      <c r="G494" s="80">
        <f t="shared" si="312"/>
        <v>18.748151999999997</v>
      </c>
      <c r="H494" s="81">
        <f t="shared" si="308"/>
        <v>17.895726</v>
      </c>
      <c r="I494" s="14">
        <v>70</v>
      </c>
      <c r="J494" s="92">
        <f t="shared" si="313"/>
        <v>0.73080000000000001</v>
      </c>
      <c r="K494" s="14">
        <v>17</v>
      </c>
      <c r="L494" s="78">
        <f t="shared" si="314"/>
        <v>0.17748</v>
      </c>
      <c r="M494" s="81">
        <f t="shared" si="315"/>
        <v>0.98471243519999996</v>
      </c>
      <c r="N494" s="14">
        <f t="shared" si="343"/>
        <v>117</v>
      </c>
      <c r="O494" s="78">
        <f t="shared" si="316"/>
        <v>1.7222887679999983</v>
      </c>
      <c r="P494" s="78">
        <f t="shared" si="317"/>
        <v>0.73757633280000179</v>
      </c>
      <c r="Q494" s="93">
        <f t="shared" si="318"/>
        <v>5.6185348665600001</v>
      </c>
      <c r="R494" s="80">
        <f t="shared" si="319"/>
        <v>7.6175639275609717</v>
      </c>
      <c r="S494" s="80">
        <f t="shared" si="320"/>
        <v>2740.8904394861393</v>
      </c>
      <c r="T494" s="69">
        <f t="shared" si="321"/>
        <v>324.53358643200079</v>
      </c>
      <c r="U494" s="78">
        <f t="shared" si="322"/>
        <v>1.8446817558785247</v>
      </c>
      <c r="V494" s="69">
        <f t="shared" si="323"/>
        <v>115.10814156681994</v>
      </c>
      <c r="W494" s="80">
        <f t="shared" ca="1" si="324"/>
        <v>8.1776778960461893</v>
      </c>
      <c r="X494" s="80">
        <f t="shared" ca="1" si="325"/>
        <v>32.519526779069579</v>
      </c>
      <c r="Y494" s="94">
        <f t="shared" ca="1" si="326"/>
        <v>8.3812964897787293E-8</v>
      </c>
      <c r="Z494" s="80">
        <f t="shared" ca="1" si="327"/>
        <v>14</v>
      </c>
      <c r="AA494" s="80">
        <f t="shared" ca="1" si="328"/>
        <v>238.36208524799997</v>
      </c>
      <c r="AB494" s="80">
        <f t="shared" ca="1" si="329"/>
        <v>55.323230078364936</v>
      </c>
      <c r="AC494" s="80">
        <f t="shared" si="330"/>
        <v>14.928825787948378</v>
      </c>
      <c r="AD494" s="69">
        <f t="shared" si="331"/>
        <v>2003.0427331764706</v>
      </c>
      <c r="AE494" s="69">
        <f t="shared" si="350"/>
        <v>1885.8866323361347</v>
      </c>
      <c r="AF494" s="69">
        <f t="shared" si="332"/>
        <v>1874.8151999999998</v>
      </c>
      <c r="AG494" s="95">
        <f t="shared" si="351"/>
        <v>1775.2325142857142</v>
      </c>
      <c r="AH494" s="93">
        <f t="shared" si="333"/>
        <v>19.920083097061653</v>
      </c>
      <c r="AI494" s="81">
        <f t="shared" si="334"/>
        <v>0.99081270304013502</v>
      </c>
      <c r="AJ494" s="80">
        <f t="shared" si="335"/>
        <v>17.998225919999996</v>
      </c>
      <c r="AK494" s="80">
        <f t="shared" si="336"/>
        <v>23.083527053215064</v>
      </c>
      <c r="AL494" s="78">
        <f t="shared" ca="1" si="344"/>
        <v>0.95567237779039071</v>
      </c>
      <c r="AM494" s="80">
        <f t="shared" ca="1" si="345"/>
        <v>22.715411898311192</v>
      </c>
      <c r="AN494" s="80">
        <f t="shared" si="346"/>
        <v>17.686935849056599</v>
      </c>
      <c r="AO494" s="80">
        <f t="shared" si="347"/>
        <v>3.8979841853213055</v>
      </c>
      <c r="AP494" s="80">
        <f t="shared" si="348"/>
        <v>4.2922933776800596</v>
      </c>
      <c r="AQ494" s="80">
        <f t="shared" ca="1" si="349"/>
        <v>2.810711394586773</v>
      </c>
      <c r="AR494" s="80">
        <f t="shared" si="337"/>
        <v>2.8667001469862656</v>
      </c>
      <c r="AS494" s="78">
        <f t="shared" si="338"/>
        <v>-4.7412129664169501E-2</v>
      </c>
      <c r="AT494" s="96">
        <f t="shared" ca="1" si="339"/>
        <v>4</v>
      </c>
      <c r="AU494" s="97" t="str">
        <f t="shared" ca="1" si="340"/>
        <v>Silt mxture</v>
      </c>
      <c r="AV494" s="98">
        <f t="shared" si="341"/>
        <v>4</v>
      </c>
      <c r="AW494" s="99" t="str">
        <f t="shared" si="342"/>
        <v>Silt mxture</v>
      </c>
      <c r="AX494" s="79"/>
      <c r="AY494" s="79"/>
      <c r="AZ494" s="79"/>
      <c r="BA494" s="79"/>
      <c r="BB494" s="79"/>
      <c r="BC494" s="79"/>
      <c r="BD494" s="79"/>
      <c r="BE494" s="79"/>
      <c r="BF494" s="79"/>
      <c r="BG494" s="79"/>
      <c r="BH494" s="79"/>
      <c r="BI494" s="79"/>
      <c r="BJ494" s="79"/>
      <c r="BK494" s="79"/>
      <c r="BL494" s="79"/>
      <c r="BM494" s="79"/>
      <c r="BN494" s="79"/>
      <c r="BO494" s="79"/>
      <c r="BP494" s="79"/>
      <c r="BQ494" s="79"/>
    </row>
    <row r="495" spans="1:69">
      <c r="A495" s="25">
        <v>9.64</v>
      </c>
      <c r="C495" s="89">
        <f t="shared" si="309"/>
        <v>-31.626912000000004</v>
      </c>
      <c r="D495" s="84">
        <f t="shared" si="310"/>
        <v>31.626912000000004</v>
      </c>
      <c r="E495" s="90">
        <v>1.8584000000000001</v>
      </c>
      <c r="F495" s="91">
        <f t="shared" si="311"/>
        <v>19.401696000000001</v>
      </c>
      <c r="G495" s="80">
        <f t="shared" si="312"/>
        <v>19.436774400000001</v>
      </c>
      <c r="H495" s="81">
        <f t="shared" si="308"/>
        <v>17.8351392</v>
      </c>
      <c r="I495" s="14">
        <v>71.900000000000006</v>
      </c>
      <c r="J495" s="92">
        <f t="shared" si="313"/>
        <v>0.75063600000000008</v>
      </c>
      <c r="K495" s="14">
        <v>16.8</v>
      </c>
      <c r="L495" s="78">
        <f t="shared" si="314"/>
        <v>0.17539199999999999</v>
      </c>
      <c r="M495" s="81">
        <f t="shared" si="315"/>
        <v>0.98675965440000013</v>
      </c>
      <c r="N495" s="14">
        <f t="shared" si="343"/>
        <v>117</v>
      </c>
      <c r="O495" s="78">
        <f t="shared" si="316"/>
        <v>1.7261273039999987</v>
      </c>
      <c r="P495" s="78">
        <f t="shared" si="317"/>
        <v>0.7393676496000019</v>
      </c>
      <c r="Q495" s="93">
        <f t="shared" si="318"/>
        <v>5.8445135416800014</v>
      </c>
      <c r="R495" s="80">
        <f t="shared" si="319"/>
        <v>7.9047460959941711</v>
      </c>
      <c r="S495" s="80">
        <f t="shared" si="320"/>
        <v>2775.7868536892479</v>
      </c>
      <c r="T495" s="69">
        <f t="shared" si="321"/>
        <v>325.32176582400086</v>
      </c>
      <c r="U495" s="78">
        <f t="shared" si="322"/>
        <v>1.8492320009986938</v>
      </c>
      <c r="V495" s="69">
        <f t="shared" si="323"/>
        <v>115.39207686231849</v>
      </c>
      <c r="W495" s="80">
        <f t="shared" ca="1" si="324"/>
        <v>8.3955703040423426</v>
      </c>
      <c r="X495" s="80">
        <f t="shared" ca="1" si="325"/>
        <v>32.687094302597295</v>
      </c>
      <c r="Y495" s="94">
        <f t="shared" ca="1" si="326"/>
        <v>9.3138087209273116E-8</v>
      </c>
      <c r="Z495" s="80">
        <f t="shared" ca="1" si="327"/>
        <v>14</v>
      </c>
      <c r="AA495" s="80">
        <f t="shared" ca="1" si="328"/>
        <v>247.94905934400003</v>
      </c>
      <c r="AB495" s="80">
        <f t="shared" ca="1" si="329"/>
        <v>63.951233850384121</v>
      </c>
      <c r="AC495" s="80">
        <f t="shared" si="330"/>
        <v>14.890364717903484</v>
      </c>
      <c r="AD495" s="69">
        <f t="shared" si="331"/>
        <v>2083.6055407058825</v>
      </c>
      <c r="AE495" s="69">
        <f t="shared" si="350"/>
        <v>1867.7379238991596</v>
      </c>
      <c r="AF495" s="69">
        <f t="shared" si="332"/>
        <v>1943.6774400000002</v>
      </c>
      <c r="AG495" s="95">
        <f t="shared" si="351"/>
        <v>1760.1899657142858</v>
      </c>
      <c r="AH495" s="93">
        <f t="shared" si="333"/>
        <v>20.147732958681384</v>
      </c>
      <c r="AI495" s="81">
        <f t="shared" si="334"/>
        <v>1.0152405239884303</v>
      </c>
      <c r="AJ495" s="80">
        <f t="shared" si="335"/>
        <v>18.659303424000001</v>
      </c>
      <c r="AK495" s="80">
        <f t="shared" si="336"/>
        <v>23.953776048467184</v>
      </c>
      <c r="AL495" s="78">
        <f t="shared" ca="1" si="344"/>
        <v>0.95001478898316316</v>
      </c>
      <c r="AM495" s="80">
        <f t="shared" ca="1" si="345"/>
        <v>23.526321495327807</v>
      </c>
      <c r="AN495" s="80">
        <f t="shared" si="346"/>
        <v>18.336579622641509</v>
      </c>
      <c r="AO495" s="80">
        <f t="shared" si="347"/>
        <v>3.8619370917841187</v>
      </c>
      <c r="AP495" s="80">
        <f t="shared" si="348"/>
        <v>4.2383318685714944</v>
      </c>
      <c r="AQ495" s="80">
        <f t="shared" ca="1" si="349"/>
        <v>2.7956403056558035</v>
      </c>
      <c r="AR495" s="80">
        <f t="shared" si="337"/>
        <v>2.8520149038842075</v>
      </c>
      <c r="AS495" s="78">
        <f t="shared" si="338"/>
        <v>-4.5812422889011759E-2</v>
      </c>
      <c r="AT495" s="96">
        <f t="shared" ca="1" si="339"/>
        <v>4</v>
      </c>
      <c r="AU495" s="97" t="str">
        <f t="shared" ca="1" si="340"/>
        <v>Silt mxture</v>
      </c>
      <c r="AV495" s="98">
        <f t="shared" si="341"/>
        <v>4</v>
      </c>
      <c r="AW495" s="99" t="str">
        <f t="shared" si="342"/>
        <v>Silt mxture</v>
      </c>
      <c r="AX495" s="79"/>
      <c r="AY495" s="79"/>
      <c r="AZ495" s="79"/>
      <c r="BA495" s="79"/>
      <c r="BB495" s="79"/>
      <c r="BC495" s="79"/>
      <c r="BD495" s="79"/>
      <c r="BE495" s="79"/>
      <c r="BF495" s="79"/>
      <c r="BG495" s="79"/>
      <c r="BH495" s="79"/>
      <c r="BI495" s="79"/>
      <c r="BJ495" s="79"/>
      <c r="BK495" s="79"/>
      <c r="BL495" s="79"/>
      <c r="BM495" s="79"/>
      <c r="BN495" s="79"/>
      <c r="BO495" s="79"/>
      <c r="BP495" s="79"/>
      <c r="BQ495" s="79"/>
    </row>
    <row r="496" spans="1:69">
      <c r="A496" s="25">
        <v>9.66</v>
      </c>
      <c r="C496" s="89">
        <f t="shared" si="309"/>
        <v>-31.692528000000003</v>
      </c>
      <c r="D496" s="84">
        <f t="shared" si="310"/>
        <v>31.692528000000003</v>
      </c>
      <c r="E496" s="90">
        <v>1.6544000000000001</v>
      </c>
      <c r="F496" s="91">
        <f t="shared" si="311"/>
        <v>17.271936</v>
      </c>
      <c r="G496" s="80">
        <f t="shared" si="312"/>
        <v>17.307640800000001</v>
      </c>
      <c r="H496" s="81">
        <f t="shared" ref="H496:H559" si="352">AVERAGE(G493:G498)</f>
        <v>17.724684</v>
      </c>
      <c r="I496" s="14">
        <v>72.599999999999994</v>
      </c>
      <c r="J496" s="92">
        <f t="shared" si="313"/>
        <v>0.75794399999999995</v>
      </c>
      <c r="K496" s="14">
        <v>17.100000000000001</v>
      </c>
      <c r="L496" s="78">
        <f t="shared" si="314"/>
        <v>0.17852400000000002</v>
      </c>
      <c r="M496" s="81">
        <f t="shared" si="315"/>
        <v>0.98880687360000008</v>
      </c>
      <c r="N496" s="14">
        <f t="shared" si="343"/>
        <v>117</v>
      </c>
      <c r="O496" s="78">
        <f t="shared" si="316"/>
        <v>1.7299658399999986</v>
      </c>
      <c r="P496" s="78">
        <f t="shared" si="317"/>
        <v>0.7411589664000019</v>
      </c>
      <c r="Q496" s="93">
        <f t="shared" si="318"/>
        <v>5.1406327368000015</v>
      </c>
      <c r="R496" s="80">
        <f t="shared" si="319"/>
        <v>6.9359381318280011</v>
      </c>
      <c r="S496" s="80">
        <f t="shared" si="320"/>
        <v>2417.9459727274598</v>
      </c>
      <c r="T496" s="69">
        <f t="shared" si="321"/>
        <v>326.10994521600082</v>
      </c>
      <c r="U496" s="78">
        <f t="shared" si="322"/>
        <v>1.8458333193343939</v>
      </c>
      <c r="V496" s="69">
        <f t="shared" si="323"/>
        <v>115.17999912646617</v>
      </c>
      <c r="W496" s="80">
        <f t="shared" ca="1" si="324"/>
        <v>7.8674402505033338</v>
      </c>
      <c r="X496" s="80">
        <f t="shared" ca="1" si="325"/>
        <v>32.114460241393303</v>
      </c>
      <c r="Y496" s="94">
        <f t="shared" ca="1" si="326"/>
        <v>5.3688550166305887E-8</v>
      </c>
      <c r="Z496" s="80">
        <f t="shared" ca="1" si="327"/>
        <v>14</v>
      </c>
      <c r="AA496" s="80">
        <f t="shared" ca="1" si="328"/>
        <v>218.08744944000006</v>
      </c>
      <c r="AB496" s="80">
        <f t="shared" ca="1" si="329"/>
        <v>32.424366378187784</v>
      </c>
      <c r="AC496" s="80">
        <f t="shared" si="330"/>
        <v>15.309941371563786</v>
      </c>
      <c r="AD496" s="69">
        <f t="shared" si="331"/>
        <v>1832.6676423529416</v>
      </c>
      <c r="AE496" s="69">
        <f t="shared" si="350"/>
        <v>1850.6911179831934</v>
      </c>
      <c r="AF496" s="69">
        <f t="shared" si="332"/>
        <v>1730.7640800000001</v>
      </c>
      <c r="AG496" s="95">
        <f t="shared" si="351"/>
        <v>1746.0840342857143</v>
      </c>
      <c r="AH496" s="93">
        <f t="shared" si="333"/>
        <v>18.325140551135949</v>
      </c>
      <c r="AI496" s="81">
        <f t="shared" si="334"/>
        <v>1.0226470087537729</v>
      </c>
      <c r="AJ496" s="80">
        <f t="shared" si="335"/>
        <v>16.615335168000001</v>
      </c>
      <c r="AK496" s="80">
        <f t="shared" si="336"/>
        <v>21.017994338872729</v>
      </c>
      <c r="AL496" s="78">
        <f t="shared" ca="1" si="344"/>
        <v>0.98008368907074161</v>
      </c>
      <c r="AM496" s="80">
        <f t="shared" ca="1" si="345"/>
        <v>20.868747558126575</v>
      </c>
      <c r="AN496" s="80">
        <f t="shared" si="346"/>
        <v>16.327963018867926</v>
      </c>
      <c r="AO496" s="80">
        <f t="shared" si="347"/>
        <v>4.3792450326332162</v>
      </c>
      <c r="AP496" s="80">
        <f t="shared" si="348"/>
        <v>4.8655784765456414</v>
      </c>
      <c r="AQ496" s="80">
        <f t="shared" ca="1" si="349"/>
        <v>2.8743395287846929</v>
      </c>
      <c r="AR496" s="80">
        <f t="shared" si="337"/>
        <v>2.9256047363340811</v>
      </c>
      <c r="AS496" s="78">
        <f t="shared" si="338"/>
        <v>-5.201564904137658E-2</v>
      </c>
      <c r="AT496" s="96">
        <f t="shared" ca="1" si="339"/>
        <v>4</v>
      </c>
      <c r="AU496" s="97" t="str">
        <f t="shared" ca="1" si="340"/>
        <v>Silt mxture</v>
      </c>
      <c r="AV496" s="98">
        <f t="shared" si="341"/>
        <v>4</v>
      </c>
      <c r="AW496" s="99" t="str">
        <f t="shared" si="342"/>
        <v>Silt mxture</v>
      </c>
      <c r="AX496" s="79"/>
      <c r="AY496" s="79"/>
      <c r="AZ496" s="79"/>
      <c r="BA496" s="79"/>
      <c r="BB496" s="79"/>
      <c r="BC496" s="79"/>
      <c r="BD496" s="79"/>
      <c r="BE496" s="79"/>
      <c r="BF496" s="79"/>
      <c r="BG496" s="79"/>
      <c r="BH496" s="79"/>
      <c r="BI496" s="79"/>
      <c r="BJ496" s="79"/>
      <c r="BK496" s="79"/>
      <c r="BL496" s="79"/>
      <c r="BM496" s="79"/>
      <c r="BN496" s="79"/>
      <c r="BO496" s="79"/>
      <c r="BP496" s="79"/>
      <c r="BQ496" s="79"/>
    </row>
    <row r="497" spans="1:69">
      <c r="A497" s="25">
        <v>9.68</v>
      </c>
      <c r="C497" s="89">
        <f t="shared" si="309"/>
        <v>-31.758144000000001</v>
      </c>
      <c r="D497" s="84">
        <f t="shared" si="310"/>
        <v>31.758144000000001</v>
      </c>
      <c r="E497" s="90">
        <v>1.6146</v>
      </c>
      <c r="F497" s="91">
        <f t="shared" si="311"/>
        <v>16.856424000000001</v>
      </c>
      <c r="G497" s="80">
        <f t="shared" si="312"/>
        <v>16.891919999999999</v>
      </c>
      <c r="H497" s="81">
        <f t="shared" si="352"/>
        <v>17.410788</v>
      </c>
      <c r="I497" s="14">
        <v>71.099999999999994</v>
      </c>
      <c r="J497" s="92">
        <f t="shared" si="313"/>
        <v>0.74228399999999994</v>
      </c>
      <c r="K497" s="14">
        <v>17</v>
      </c>
      <c r="L497" s="78">
        <f t="shared" si="314"/>
        <v>0.17748</v>
      </c>
      <c r="M497" s="81">
        <f t="shared" si="315"/>
        <v>0.99085409280000003</v>
      </c>
      <c r="N497" s="14">
        <f t="shared" si="343"/>
        <v>117</v>
      </c>
      <c r="O497" s="78">
        <f t="shared" si="316"/>
        <v>1.7338043759999986</v>
      </c>
      <c r="P497" s="78">
        <f t="shared" si="317"/>
        <v>0.74295028320000189</v>
      </c>
      <c r="Q497" s="93">
        <f t="shared" si="318"/>
        <v>5.0021781559200003</v>
      </c>
      <c r="R497" s="80">
        <f t="shared" si="319"/>
        <v>6.7328571898173921</v>
      </c>
      <c r="S497" s="80">
        <f t="shared" si="320"/>
        <v>2402.4601371854819</v>
      </c>
      <c r="T497" s="69">
        <f t="shared" si="321"/>
        <v>326.89812460800084</v>
      </c>
      <c r="U497" s="78">
        <f t="shared" si="322"/>
        <v>1.8424349267764299</v>
      </c>
      <c r="V497" s="69">
        <f t="shared" si="323"/>
        <v>114.96793943084923</v>
      </c>
      <c r="W497" s="80">
        <f t="shared" ca="1" si="324"/>
        <v>7.733470245945183</v>
      </c>
      <c r="X497" s="80">
        <f t="shared" ca="1" si="325"/>
        <v>31.979987581928963</v>
      </c>
      <c r="Y497" s="94">
        <f t="shared" ca="1" si="326"/>
        <v>4.9708373982023424E-8</v>
      </c>
      <c r="Z497" s="80">
        <f t="shared" ca="1" si="327"/>
        <v>14</v>
      </c>
      <c r="AA497" s="80">
        <f t="shared" ca="1" si="328"/>
        <v>212.213618736</v>
      </c>
      <c r="AB497" s="80">
        <f t="shared" ca="1" si="329"/>
        <v>29.212044713190334</v>
      </c>
      <c r="AC497" s="80">
        <f t="shared" si="330"/>
        <v>15.329474187409012</v>
      </c>
      <c r="AD497" s="69">
        <f t="shared" si="331"/>
        <v>1783.3077204705883</v>
      </c>
      <c r="AE497" s="69">
        <f t="shared" si="350"/>
        <v>1813.578456605042</v>
      </c>
      <c r="AF497" s="69">
        <f t="shared" si="332"/>
        <v>1689.1919999999998</v>
      </c>
      <c r="AG497" s="95">
        <f t="shared" si="351"/>
        <v>1714.9221257142858</v>
      </c>
      <c r="AH497" s="93">
        <f t="shared" si="333"/>
        <v>18.214929835944577</v>
      </c>
      <c r="AI497" s="81">
        <f t="shared" si="334"/>
        <v>0.99910319275048642</v>
      </c>
      <c r="AJ497" s="80">
        <f t="shared" si="335"/>
        <v>16.216243199999997</v>
      </c>
      <c r="AK497" s="80">
        <f t="shared" si="336"/>
        <v>20.402597544901187</v>
      </c>
      <c r="AL497" s="78">
        <f t="shared" ca="1" si="344"/>
        <v>0.98436070402100195</v>
      </c>
      <c r="AM497" s="80">
        <f t="shared" ca="1" si="345"/>
        <v>20.289511849452381</v>
      </c>
      <c r="AN497" s="80">
        <f t="shared" si="346"/>
        <v>15.935773584905659</v>
      </c>
      <c r="AO497" s="80">
        <f t="shared" si="347"/>
        <v>4.3943139678615575</v>
      </c>
      <c r="AP497" s="80">
        <f t="shared" si="348"/>
        <v>4.8969411397333191</v>
      </c>
      <c r="AQ497" s="80">
        <f t="shared" ca="1" si="349"/>
        <v>2.8853435153326945</v>
      </c>
      <c r="AR497" s="80">
        <f t="shared" si="337"/>
        <v>2.9347052180036526</v>
      </c>
      <c r="AS497" s="78">
        <f t="shared" si="338"/>
        <v>-5.3659314454111727E-2</v>
      </c>
      <c r="AT497" s="96">
        <f t="shared" ca="1" si="339"/>
        <v>4</v>
      </c>
      <c r="AU497" s="97" t="str">
        <f t="shared" ca="1" si="340"/>
        <v>Silt mxture</v>
      </c>
      <c r="AV497" s="98">
        <f t="shared" si="341"/>
        <v>4</v>
      </c>
      <c r="AW497" s="99" t="str">
        <f t="shared" si="342"/>
        <v>Silt mxture</v>
      </c>
      <c r="AX497" s="79"/>
      <c r="AY497" s="79"/>
      <c r="AZ497" s="79"/>
      <c r="BA497" s="79"/>
      <c r="BB497" s="79"/>
      <c r="BC497" s="79"/>
      <c r="BD497" s="79"/>
      <c r="BE497" s="79"/>
      <c r="BF497" s="79"/>
      <c r="BG497" s="79"/>
      <c r="BH497" s="79"/>
      <c r="BI497" s="79"/>
      <c r="BJ497" s="79"/>
      <c r="BK497" s="79"/>
      <c r="BL497" s="79"/>
      <c r="BM497" s="79"/>
      <c r="BN497" s="79"/>
      <c r="BO497" s="79"/>
      <c r="BP497" s="79"/>
      <c r="BQ497" s="79"/>
    </row>
    <row r="498" spans="1:69">
      <c r="A498" s="25">
        <v>9.6999999999999993</v>
      </c>
      <c r="C498" s="89">
        <f t="shared" si="309"/>
        <v>-31.82376</v>
      </c>
      <c r="D498" s="84">
        <f t="shared" si="310"/>
        <v>31.82376</v>
      </c>
      <c r="E498" s="90">
        <v>1.5486</v>
      </c>
      <c r="F498" s="91">
        <f t="shared" si="311"/>
        <v>16.167383999999998</v>
      </c>
      <c r="G498" s="80">
        <f t="shared" si="312"/>
        <v>16.202462399999998</v>
      </c>
      <c r="H498" s="81">
        <f t="shared" si="352"/>
        <v>16.882732799999999</v>
      </c>
      <c r="I498" s="14">
        <v>69.2</v>
      </c>
      <c r="J498" s="92">
        <f t="shared" si="313"/>
        <v>0.72244799999999998</v>
      </c>
      <c r="K498" s="14">
        <v>16.8</v>
      </c>
      <c r="L498" s="78">
        <f t="shared" si="314"/>
        <v>0.17539199999999999</v>
      </c>
      <c r="M498" s="81">
        <f t="shared" si="315"/>
        <v>0.99290131199999998</v>
      </c>
      <c r="N498" s="14">
        <f t="shared" si="343"/>
        <v>117</v>
      </c>
      <c r="O498" s="78">
        <f t="shared" si="316"/>
        <v>1.7376429119999985</v>
      </c>
      <c r="P498" s="78">
        <f t="shared" si="317"/>
        <v>0.74474160000000189</v>
      </c>
      <c r="Q498" s="93">
        <f t="shared" si="318"/>
        <v>4.7733904310400002</v>
      </c>
      <c r="R498" s="80">
        <f t="shared" si="319"/>
        <v>6.4094585706505294</v>
      </c>
      <c r="S498" s="80">
        <f t="shared" si="320"/>
        <v>2355.5238151070671</v>
      </c>
      <c r="T498" s="69">
        <f t="shared" si="321"/>
        <v>327.6863040000008</v>
      </c>
      <c r="U498" s="78">
        <f t="shared" si="322"/>
        <v>1.8376299606537607</v>
      </c>
      <c r="V498" s="69">
        <f t="shared" si="323"/>
        <v>114.66810954479466</v>
      </c>
      <c r="W498" s="80">
        <f t="shared" ca="1" si="324"/>
        <v>7.5184468310136507</v>
      </c>
      <c r="X498" s="80">
        <f t="shared" ca="1" si="325"/>
        <v>31.7584975098383</v>
      </c>
      <c r="Y498" s="94">
        <f t="shared" ca="1" si="326"/>
        <v>4.2981358659270983E-8</v>
      </c>
      <c r="Z498" s="80">
        <f t="shared" ca="1" si="327"/>
        <v>14</v>
      </c>
      <c r="AA498" s="80">
        <f t="shared" ca="1" si="328"/>
        <v>202.50747283199999</v>
      </c>
      <c r="AB498" s="80">
        <f t="shared" ca="1" si="329"/>
        <v>24.103512888853199</v>
      </c>
      <c r="AC498" s="80">
        <f t="shared" si="330"/>
        <v>15.389455023821785</v>
      </c>
      <c r="AD498" s="69">
        <f t="shared" si="331"/>
        <v>1701.7434691764704</v>
      </c>
      <c r="AE498" s="69">
        <f t="shared" si="350"/>
        <v>1760.1162288403359</v>
      </c>
      <c r="AF498" s="69">
        <f t="shared" si="332"/>
        <v>1620.2462399999999</v>
      </c>
      <c r="AG498" s="95">
        <f t="shared" si="351"/>
        <v>1669.8630857142857</v>
      </c>
      <c r="AH498" s="93">
        <f t="shared" si="333"/>
        <v>17.939896255854197</v>
      </c>
      <c r="AI498" s="81">
        <f t="shared" si="334"/>
        <v>0.97006532198550233</v>
      </c>
      <c r="AJ498" s="80">
        <f t="shared" si="335"/>
        <v>15.554363903999997</v>
      </c>
      <c r="AK498" s="80">
        <f t="shared" si="336"/>
        <v>19.422601729244025</v>
      </c>
      <c r="AL498" s="78">
        <f t="shared" ca="1" si="344"/>
        <v>0.99235965011769212</v>
      </c>
      <c r="AM498" s="80">
        <f t="shared" ca="1" si="345"/>
        <v>19.370290646810098</v>
      </c>
      <c r="AN498" s="80">
        <f t="shared" si="346"/>
        <v>15.28534188679245</v>
      </c>
      <c r="AO498" s="80">
        <f t="shared" si="347"/>
        <v>4.4588778061290242</v>
      </c>
      <c r="AP498" s="80">
        <f t="shared" si="348"/>
        <v>4.9945179101567225</v>
      </c>
      <c r="AQ498" s="80">
        <f t="shared" ca="1" si="349"/>
        <v>2.9061163500340554</v>
      </c>
      <c r="AR498" s="80">
        <f t="shared" si="337"/>
        <v>2.9527177807012728</v>
      </c>
      <c r="AS498" s="78">
        <f t="shared" si="338"/>
        <v>-5.6517076668547779E-2</v>
      </c>
      <c r="AT498" s="96">
        <f t="shared" ca="1" si="339"/>
        <v>4</v>
      </c>
      <c r="AU498" s="97" t="str">
        <f t="shared" ca="1" si="340"/>
        <v>Silt mxture</v>
      </c>
      <c r="AV498" s="98">
        <f t="shared" si="341"/>
        <v>3</v>
      </c>
      <c r="AW498" s="99" t="str">
        <f t="shared" si="342"/>
        <v>Clay</v>
      </c>
      <c r="AX498" s="79"/>
      <c r="AY498" s="79"/>
      <c r="AZ498" s="79"/>
      <c r="BA498" s="79"/>
      <c r="BB498" s="79"/>
      <c r="BC498" s="79"/>
      <c r="BD498" s="79"/>
      <c r="BE498" s="79"/>
      <c r="BF498" s="79"/>
      <c r="BG498" s="79"/>
      <c r="BH498" s="79"/>
      <c r="BI498" s="79"/>
      <c r="BJ498" s="79"/>
      <c r="BK498" s="79"/>
      <c r="BL498" s="79"/>
      <c r="BM498" s="79"/>
      <c r="BN498" s="79"/>
      <c r="BO498" s="79"/>
      <c r="BP498" s="79"/>
      <c r="BQ498" s="79"/>
    </row>
    <row r="499" spans="1:69">
      <c r="A499" s="25">
        <v>9.7200000000000006</v>
      </c>
      <c r="C499" s="89">
        <f t="shared" si="309"/>
        <v>-31.889376000000002</v>
      </c>
      <c r="D499" s="84">
        <f t="shared" si="310"/>
        <v>31.889376000000002</v>
      </c>
      <c r="E499" s="90">
        <v>1.5175000000000001</v>
      </c>
      <c r="F499" s="91">
        <f t="shared" si="311"/>
        <v>15.842700000000001</v>
      </c>
      <c r="G499" s="80">
        <f t="shared" si="312"/>
        <v>15.8777784</v>
      </c>
      <c r="H499" s="81">
        <f t="shared" si="352"/>
        <v>16.242273600000001</v>
      </c>
      <c r="I499" s="14">
        <v>68.8</v>
      </c>
      <c r="J499" s="92">
        <f t="shared" si="313"/>
        <v>0.71827199999999991</v>
      </c>
      <c r="K499" s="14">
        <v>16.8</v>
      </c>
      <c r="L499" s="78">
        <f t="shared" si="314"/>
        <v>0.17539199999999999</v>
      </c>
      <c r="M499" s="81">
        <f t="shared" si="315"/>
        <v>0.99494853120000004</v>
      </c>
      <c r="N499" s="14">
        <f t="shared" si="343"/>
        <v>117</v>
      </c>
      <c r="O499" s="78">
        <f t="shared" si="316"/>
        <v>1.7414814479999987</v>
      </c>
      <c r="P499" s="78">
        <f t="shared" si="317"/>
        <v>0.746532916800002</v>
      </c>
      <c r="Q499" s="93">
        <f t="shared" si="318"/>
        <v>4.6649779941600009</v>
      </c>
      <c r="R499" s="80">
        <f t="shared" si="319"/>
        <v>6.248857738458919</v>
      </c>
      <c r="S499" s="80">
        <f t="shared" si="320"/>
        <v>2315.4094257590773</v>
      </c>
      <c r="T499" s="69">
        <f t="shared" si="321"/>
        <v>328.47448339200088</v>
      </c>
      <c r="U499" s="78">
        <f t="shared" si="322"/>
        <v>1.8361589777415359</v>
      </c>
      <c r="V499" s="69">
        <f t="shared" si="323"/>
        <v>114.57632021107185</v>
      </c>
      <c r="W499" s="80">
        <f t="shared" ca="1" si="324"/>
        <v>7.4284217267480841</v>
      </c>
      <c r="X499" s="80">
        <f t="shared" ca="1" si="325"/>
        <v>31.645562401563083</v>
      </c>
      <c r="Y499" s="94">
        <f t="shared" ca="1" si="326"/>
        <v>3.9342789715286342E-8</v>
      </c>
      <c r="Z499" s="80">
        <f t="shared" ca="1" si="327"/>
        <v>14</v>
      </c>
      <c r="AA499" s="80">
        <f t="shared" ca="1" si="328"/>
        <v>197.90815732800002</v>
      </c>
      <c r="AB499" s="80">
        <f t="shared" ca="1" si="329"/>
        <v>21.561948046233169</v>
      </c>
      <c r="AC499" s="80">
        <f t="shared" si="330"/>
        <v>15.441672941557668</v>
      </c>
      <c r="AD499" s="69">
        <f t="shared" si="331"/>
        <v>1663.0937590588237</v>
      </c>
      <c r="AE499" s="69">
        <f t="shared" si="350"/>
        <v>1704.6747876302522</v>
      </c>
      <c r="AF499" s="69">
        <f t="shared" si="332"/>
        <v>1587.7778400000002</v>
      </c>
      <c r="AG499" s="95">
        <f t="shared" si="351"/>
        <v>1623.1217142857145</v>
      </c>
      <c r="AH499" s="93">
        <f t="shared" si="333"/>
        <v>17.728788942423382</v>
      </c>
      <c r="AI499" s="81">
        <f t="shared" si="334"/>
        <v>0.96214377669890039</v>
      </c>
      <c r="AJ499" s="80">
        <f t="shared" si="335"/>
        <v>15.242667264</v>
      </c>
      <c r="AK499" s="80">
        <f t="shared" si="336"/>
        <v>18.935932540784602</v>
      </c>
      <c r="AL499" s="78">
        <f t="shared" ca="1" si="344"/>
        <v>0.9972586562043414</v>
      </c>
      <c r="AM499" s="80">
        <f t="shared" ca="1" si="345"/>
        <v>18.91774247765046</v>
      </c>
      <c r="AN499" s="80">
        <f t="shared" si="346"/>
        <v>14.979036226415094</v>
      </c>
      <c r="AO499" s="80">
        <f t="shared" si="347"/>
        <v>4.5237562957800188</v>
      </c>
      <c r="AP499" s="80">
        <f t="shared" si="348"/>
        <v>5.0810477626418198</v>
      </c>
      <c r="AQ499" s="80">
        <f t="shared" ca="1" si="349"/>
        <v>2.9187528592497447</v>
      </c>
      <c r="AR499" s="80">
        <f t="shared" si="337"/>
        <v>2.9634948147324516</v>
      </c>
      <c r="AS499" s="78">
        <f t="shared" si="338"/>
        <v>-5.7975333567398583E-2</v>
      </c>
      <c r="AT499" s="96">
        <f t="shared" ca="1" si="339"/>
        <v>4</v>
      </c>
      <c r="AU499" s="97" t="str">
        <f t="shared" ca="1" si="340"/>
        <v>Silt mxture</v>
      </c>
      <c r="AV499" s="98">
        <f t="shared" si="341"/>
        <v>3</v>
      </c>
      <c r="AW499" s="99" t="str">
        <f t="shared" si="342"/>
        <v>Clay</v>
      </c>
      <c r="AX499" s="79"/>
      <c r="AY499" s="79"/>
      <c r="AZ499" s="79"/>
      <c r="BA499" s="79"/>
      <c r="BB499" s="79"/>
      <c r="BC499" s="79"/>
      <c r="BD499" s="79"/>
      <c r="BE499" s="79"/>
      <c r="BF499" s="79"/>
      <c r="BG499" s="79"/>
      <c r="BH499" s="79"/>
      <c r="BI499" s="79"/>
      <c r="BJ499" s="79"/>
      <c r="BK499" s="79"/>
      <c r="BL499" s="79"/>
      <c r="BM499" s="79"/>
      <c r="BN499" s="79"/>
      <c r="BO499" s="79"/>
      <c r="BP499" s="79"/>
      <c r="BQ499" s="79"/>
    </row>
    <row r="500" spans="1:69">
      <c r="A500" s="25">
        <v>9.74</v>
      </c>
      <c r="C500" s="89">
        <f t="shared" si="309"/>
        <v>-31.954992000000001</v>
      </c>
      <c r="D500" s="84">
        <f t="shared" si="310"/>
        <v>31.954992000000001</v>
      </c>
      <c r="E500" s="90">
        <v>1.4888999999999999</v>
      </c>
      <c r="F500" s="91">
        <f t="shared" si="311"/>
        <v>15.544115999999999</v>
      </c>
      <c r="G500" s="80">
        <f t="shared" si="312"/>
        <v>15.579820799999998</v>
      </c>
      <c r="H500" s="81">
        <f t="shared" si="352"/>
        <v>16.051813199999998</v>
      </c>
      <c r="I500" s="14">
        <v>69.400000000000006</v>
      </c>
      <c r="J500" s="92">
        <f t="shared" si="313"/>
        <v>0.72453600000000007</v>
      </c>
      <c r="K500" s="14">
        <v>17.100000000000001</v>
      </c>
      <c r="L500" s="78">
        <f t="shared" si="314"/>
        <v>0.17852400000000002</v>
      </c>
      <c r="M500" s="81">
        <f t="shared" si="315"/>
        <v>0.99699575039999999</v>
      </c>
      <c r="N500" s="14">
        <f t="shared" si="343"/>
        <v>117</v>
      </c>
      <c r="O500" s="78">
        <f t="shared" si="316"/>
        <v>1.7453199839999987</v>
      </c>
      <c r="P500" s="78">
        <f t="shared" si="317"/>
        <v>0.748324233600002</v>
      </c>
      <c r="Q500" s="93">
        <f t="shared" si="318"/>
        <v>4.5653852692800001</v>
      </c>
      <c r="R500" s="80">
        <f t="shared" si="319"/>
        <v>6.1008117394742989</v>
      </c>
      <c r="S500" s="80">
        <f t="shared" si="320"/>
        <v>2246.3871102251887</v>
      </c>
      <c r="T500" s="69">
        <f t="shared" si="321"/>
        <v>329.2626627840009</v>
      </c>
      <c r="U500" s="78">
        <f t="shared" si="322"/>
        <v>1.8364367013950313</v>
      </c>
      <c r="V500" s="69">
        <f t="shared" si="323"/>
        <v>114.59365016704996</v>
      </c>
      <c r="W500" s="80">
        <f t="shared" ca="1" si="324"/>
        <v>7.3659473506629629</v>
      </c>
      <c r="X500" s="80">
        <f t="shared" ca="1" si="325"/>
        <v>31.535610521170419</v>
      </c>
      <c r="Y500" s="94">
        <f t="shared" ca="1" si="326"/>
        <v>3.5128734765947526E-8</v>
      </c>
      <c r="Z500" s="80">
        <f t="shared" ca="1" si="327"/>
        <v>14</v>
      </c>
      <c r="AA500" s="80">
        <f t="shared" ca="1" si="328"/>
        <v>193.683011424</v>
      </c>
      <c r="AB500" s="80">
        <f t="shared" ca="1" si="329"/>
        <v>18.841400687031733</v>
      </c>
      <c r="AC500" s="80">
        <f t="shared" si="330"/>
        <v>15.533675330681628</v>
      </c>
      <c r="AD500" s="69">
        <f t="shared" si="331"/>
        <v>1627.5883312941176</v>
      </c>
      <c r="AE500" s="69">
        <f t="shared" si="350"/>
        <v>1688.9579850756304</v>
      </c>
      <c r="AF500" s="69">
        <f t="shared" si="332"/>
        <v>1557.9820799999998</v>
      </c>
      <c r="AG500" s="95">
        <f t="shared" si="351"/>
        <v>1610.1462857142856</v>
      </c>
      <c r="AH500" s="93">
        <f t="shared" si="333"/>
        <v>17.389275616807751</v>
      </c>
      <c r="AI500" s="81">
        <f t="shared" si="334"/>
        <v>0.96821132801544774</v>
      </c>
      <c r="AJ500" s="80">
        <f t="shared" si="335"/>
        <v>14.956627967999998</v>
      </c>
      <c r="AK500" s="80">
        <f t="shared" si="336"/>
        <v>18.48730830143727</v>
      </c>
      <c r="AL500" s="78">
        <f t="shared" ca="1" si="344"/>
        <v>1</v>
      </c>
      <c r="AM500" s="80">
        <f t="shared" ca="1" si="345"/>
        <v>18.48730830143727</v>
      </c>
      <c r="AN500" s="80">
        <f t="shared" si="346"/>
        <v>14.697944150943394</v>
      </c>
      <c r="AO500" s="80">
        <f t="shared" si="347"/>
        <v>4.6504771094671398</v>
      </c>
      <c r="AP500" s="80">
        <f t="shared" si="348"/>
        <v>5.2371676407872503</v>
      </c>
      <c r="AQ500" s="80">
        <f t="shared" ca="1" si="349"/>
        <v>2.9349379393592594</v>
      </c>
      <c r="AR500" s="80">
        <f t="shared" si="337"/>
        <v>2.9774610078852715</v>
      </c>
      <c r="AS500" s="78">
        <f t="shared" si="338"/>
        <v>-5.9161639533347944E-2</v>
      </c>
      <c r="AT500" s="96">
        <f t="shared" ca="1" si="339"/>
        <v>4</v>
      </c>
      <c r="AU500" s="97" t="str">
        <f t="shared" ca="1" si="340"/>
        <v>Silt mxture</v>
      </c>
      <c r="AV500" s="98">
        <f t="shared" si="341"/>
        <v>3</v>
      </c>
      <c r="AW500" s="99" t="str">
        <f t="shared" si="342"/>
        <v>Clay</v>
      </c>
      <c r="AX500" s="79"/>
      <c r="AY500" s="79"/>
      <c r="AZ500" s="79"/>
      <c r="BA500" s="79"/>
      <c r="BB500" s="79"/>
      <c r="BC500" s="79"/>
      <c r="BD500" s="79"/>
      <c r="BE500" s="79"/>
      <c r="BF500" s="79"/>
      <c r="BG500" s="79"/>
      <c r="BH500" s="79"/>
      <c r="BI500" s="79"/>
      <c r="BJ500" s="79"/>
      <c r="BK500" s="79"/>
      <c r="BL500" s="79"/>
      <c r="BM500" s="79"/>
      <c r="BN500" s="79"/>
      <c r="BO500" s="79"/>
      <c r="BP500" s="79"/>
      <c r="BQ500" s="79"/>
    </row>
    <row r="501" spans="1:69">
      <c r="A501" s="25">
        <v>9.76</v>
      </c>
      <c r="C501" s="89">
        <f t="shared" si="309"/>
        <v>-32.020608000000003</v>
      </c>
      <c r="D501" s="84">
        <f t="shared" si="310"/>
        <v>32.020608000000003</v>
      </c>
      <c r="E501" s="90">
        <v>1.4902</v>
      </c>
      <c r="F501" s="91">
        <f t="shared" si="311"/>
        <v>15.557687999999999</v>
      </c>
      <c r="G501" s="80">
        <f t="shared" si="312"/>
        <v>15.594019199999998</v>
      </c>
      <c r="H501" s="81">
        <f t="shared" si="352"/>
        <v>15.969719999999997</v>
      </c>
      <c r="I501" s="14">
        <v>69.7</v>
      </c>
      <c r="J501" s="92">
        <f t="shared" si="313"/>
        <v>0.72766799999999998</v>
      </c>
      <c r="K501" s="14">
        <v>17.399999999999999</v>
      </c>
      <c r="L501" s="78">
        <f t="shared" si="314"/>
        <v>0.18165599999999998</v>
      </c>
      <c r="M501" s="81">
        <f t="shared" si="315"/>
        <v>0.99904296960000005</v>
      </c>
      <c r="N501" s="14">
        <f t="shared" si="343"/>
        <v>117</v>
      </c>
      <c r="O501" s="78">
        <f t="shared" si="316"/>
        <v>1.7491585199999988</v>
      </c>
      <c r="P501" s="78">
        <f t="shared" si="317"/>
        <v>0.75011555040000211</v>
      </c>
      <c r="Q501" s="93">
        <f t="shared" si="318"/>
        <v>4.5688040244000003</v>
      </c>
      <c r="R501" s="80">
        <f t="shared" si="319"/>
        <v>6.0908003066509782</v>
      </c>
      <c r="S501" s="80">
        <f t="shared" si="320"/>
        <v>2238.3932491514392</v>
      </c>
      <c r="T501" s="69">
        <f t="shared" si="321"/>
        <v>330.05084217600097</v>
      </c>
      <c r="U501" s="78">
        <f t="shared" si="322"/>
        <v>1.8369780990455957</v>
      </c>
      <c r="V501" s="69">
        <f t="shared" si="323"/>
        <v>114.62743338044517</v>
      </c>
      <c r="W501" s="80">
        <f t="shared" ca="1" si="324"/>
        <v>7.3801164616138895</v>
      </c>
      <c r="X501" s="80">
        <f t="shared" ca="1" si="325"/>
        <v>31.527764631568349</v>
      </c>
      <c r="Y501" s="94">
        <f t="shared" ca="1" si="326"/>
        <v>3.4747615190887207E-8</v>
      </c>
      <c r="Z501" s="80">
        <f t="shared" ca="1" si="327"/>
        <v>14</v>
      </c>
      <c r="AA501" s="80">
        <f t="shared" ca="1" si="328"/>
        <v>193.82804952000001</v>
      </c>
      <c r="AB501" s="80">
        <f t="shared" ca="1" si="329"/>
        <v>18.650942246550986</v>
      </c>
      <c r="AC501" s="80">
        <f t="shared" si="330"/>
        <v>15.544512808579379</v>
      </c>
      <c r="AD501" s="69">
        <f t="shared" si="331"/>
        <v>1628.8071388235294</v>
      </c>
      <c r="AE501" s="69">
        <f t="shared" si="350"/>
        <v>1678.2558917647059</v>
      </c>
      <c r="AF501" s="69">
        <f t="shared" si="332"/>
        <v>1559.4019199999998</v>
      </c>
      <c r="AG501" s="95">
        <f t="shared" si="351"/>
        <v>1601.4333599999998</v>
      </c>
      <c r="AH501" s="93">
        <f t="shared" si="333"/>
        <v>17.351022697061907</v>
      </c>
      <c r="AI501" s="81">
        <f t="shared" si="334"/>
        <v>0.97007454333131493</v>
      </c>
      <c r="AJ501" s="80">
        <f t="shared" si="335"/>
        <v>14.970258431999998</v>
      </c>
      <c r="AK501" s="80">
        <f t="shared" si="336"/>
        <v>18.456970626215085</v>
      </c>
      <c r="AL501" s="78">
        <f t="shared" ca="1" si="344"/>
        <v>1</v>
      </c>
      <c r="AM501" s="80">
        <f t="shared" ca="1" si="345"/>
        <v>18.456970626215085</v>
      </c>
      <c r="AN501" s="80">
        <f t="shared" si="346"/>
        <v>14.711338867924526</v>
      </c>
      <c r="AO501" s="80">
        <f t="shared" si="347"/>
        <v>4.6663274596968565</v>
      </c>
      <c r="AP501" s="80">
        <f t="shared" si="348"/>
        <v>5.2558708738122162</v>
      </c>
      <c r="AQ501" s="80">
        <f t="shared" ca="1" si="349"/>
        <v>2.9364963290777784</v>
      </c>
      <c r="AR501" s="80">
        <f t="shared" si="337"/>
        <v>2.9780921321114784</v>
      </c>
      <c r="AS501" s="78">
        <f t="shared" si="338"/>
        <v>-5.9039017328703085E-2</v>
      </c>
      <c r="AT501" s="96">
        <f t="shared" ca="1" si="339"/>
        <v>4</v>
      </c>
      <c r="AU501" s="97" t="str">
        <f t="shared" ca="1" si="340"/>
        <v>Silt mxture</v>
      </c>
      <c r="AV501" s="98">
        <f t="shared" si="341"/>
        <v>3</v>
      </c>
      <c r="AW501" s="99" t="str">
        <f t="shared" si="342"/>
        <v>Clay</v>
      </c>
      <c r="AX501" s="79"/>
      <c r="AY501" s="79"/>
      <c r="AZ501" s="79"/>
      <c r="BA501" s="79"/>
      <c r="BB501" s="79"/>
      <c r="BC501" s="79"/>
      <c r="BD501" s="79"/>
      <c r="BE501" s="79"/>
      <c r="BF501" s="79"/>
      <c r="BG501" s="79"/>
      <c r="BH501" s="79"/>
      <c r="BI501" s="79"/>
      <c r="BJ501" s="79"/>
      <c r="BK501" s="79"/>
      <c r="BL501" s="79"/>
      <c r="BM501" s="79"/>
      <c r="BN501" s="79"/>
      <c r="BO501" s="79"/>
      <c r="BP501" s="79"/>
      <c r="BQ501" s="79"/>
    </row>
    <row r="502" spans="1:69">
      <c r="A502" s="25">
        <v>9.7799999999999994</v>
      </c>
      <c r="C502" s="89">
        <f t="shared" si="309"/>
        <v>-32.086224000000001</v>
      </c>
      <c r="D502" s="84">
        <f t="shared" si="310"/>
        <v>32.086224000000001</v>
      </c>
      <c r="E502" s="90">
        <v>1.5448999999999999</v>
      </c>
      <c r="F502" s="91">
        <f t="shared" si="311"/>
        <v>16.128755999999999</v>
      </c>
      <c r="G502" s="80">
        <f t="shared" si="312"/>
        <v>16.164878399999999</v>
      </c>
      <c r="H502" s="81">
        <f t="shared" si="352"/>
        <v>15.9829788</v>
      </c>
      <c r="I502" s="14">
        <v>68.099999999999994</v>
      </c>
      <c r="J502" s="92">
        <f t="shared" si="313"/>
        <v>0.71096399999999993</v>
      </c>
      <c r="K502" s="14">
        <v>17.3</v>
      </c>
      <c r="L502" s="78">
        <f t="shared" si="314"/>
        <v>0.18061199999999999</v>
      </c>
      <c r="M502" s="81">
        <f t="shared" si="315"/>
        <v>1.0010901887999999</v>
      </c>
      <c r="N502" s="14">
        <f t="shared" si="343"/>
        <v>117</v>
      </c>
      <c r="O502" s="78">
        <f t="shared" si="316"/>
        <v>1.7529970559999988</v>
      </c>
      <c r="P502" s="78">
        <f t="shared" si="317"/>
        <v>0.7519068672000021</v>
      </c>
      <c r="Q502" s="93">
        <f t="shared" si="318"/>
        <v>4.7559208435200002</v>
      </c>
      <c r="R502" s="80">
        <f t="shared" si="319"/>
        <v>6.3251461729966589</v>
      </c>
      <c r="S502" s="80">
        <f t="shared" si="320"/>
        <v>2384.8119626806624</v>
      </c>
      <c r="T502" s="69">
        <f t="shared" si="321"/>
        <v>330.83902156800093</v>
      </c>
      <c r="U502" s="78">
        <f t="shared" si="322"/>
        <v>1.8356602631399064</v>
      </c>
      <c r="V502" s="69">
        <f t="shared" si="323"/>
        <v>114.54520041993015</v>
      </c>
      <c r="W502" s="80">
        <f t="shared" ca="1" si="324"/>
        <v>7.5043920704879685</v>
      </c>
      <c r="X502" s="80">
        <f t="shared" ca="1" si="325"/>
        <v>31.696577739136323</v>
      </c>
      <c r="Y502" s="94">
        <f t="shared" ca="1" si="326"/>
        <v>4.2772573089061188E-8</v>
      </c>
      <c r="Z502" s="80">
        <f t="shared" ca="1" si="327"/>
        <v>14</v>
      </c>
      <c r="AA502" s="80">
        <f t="shared" ca="1" si="328"/>
        <v>201.76633881600003</v>
      </c>
      <c r="AB502" s="80">
        <f t="shared" ca="1" si="329"/>
        <v>23.898642850854401</v>
      </c>
      <c r="AC502" s="80">
        <f t="shared" si="330"/>
        <v>15.351888529250527</v>
      </c>
      <c r="AD502" s="69">
        <f t="shared" si="331"/>
        <v>1695.5154522352943</v>
      </c>
      <c r="AE502" s="69">
        <f t="shared" si="350"/>
        <v>1678.9377850084034</v>
      </c>
      <c r="AF502" s="69">
        <f t="shared" si="332"/>
        <v>1616.48784</v>
      </c>
      <c r="AG502" s="95">
        <f t="shared" si="351"/>
        <v>1602.396822857143</v>
      </c>
      <c r="AH502" s="93">
        <f t="shared" si="333"/>
        <v>18.054004240500777</v>
      </c>
      <c r="AI502" s="81">
        <f t="shared" si="334"/>
        <v>0.94554795416024351</v>
      </c>
      <c r="AJ502" s="80">
        <f t="shared" si="335"/>
        <v>15.518283263999999</v>
      </c>
      <c r="AK502" s="80">
        <f t="shared" si="336"/>
        <v>19.167109615141392</v>
      </c>
      <c r="AL502" s="78">
        <f t="shared" ca="1" si="344"/>
        <v>0.99296267537958405</v>
      </c>
      <c r="AM502" s="80">
        <f t="shared" ca="1" si="345"/>
        <v>19.120844393497052</v>
      </c>
      <c r="AN502" s="80">
        <f t="shared" si="346"/>
        <v>15.249885283018866</v>
      </c>
      <c r="AO502" s="80">
        <f t="shared" si="347"/>
        <v>4.3982019685344493</v>
      </c>
      <c r="AP502" s="80">
        <f t="shared" si="348"/>
        <v>4.9331796663451621</v>
      </c>
      <c r="AQ502" s="80">
        <f t="shared" ca="1" si="349"/>
        <v>2.9068119955983729</v>
      </c>
      <c r="AR502" s="80">
        <f t="shared" si="337"/>
        <v>2.9497362768597055</v>
      </c>
      <c r="AS502" s="78">
        <f t="shared" si="338"/>
        <v>-5.6930678876396933E-2</v>
      </c>
      <c r="AT502" s="96">
        <f t="shared" ca="1" si="339"/>
        <v>4</v>
      </c>
      <c r="AU502" s="97" t="str">
        <f t="shared" ca="1" si="340"/>
        <v>Silt mxture</v>
      </c>
      <c r="AV502" s="98">
        <f t="shared" si="341"/>
        <v>4</v>
      </c>
      <c r="AW502" s="99" t="str">
        <f t="shared" si="342"/>
        <v>Silt mxture</v>
      </c>
      <c r="AX502" s="79"/>
      <c r="AY502" s="79"/>
      <c r="AZ502" s="79"/>
      <c r="BA502" s="79"/>
      <c r="BB502" s="79"/>
      <c r="BC502" s="79"/>
      <c r="BD502" s="79"/>
      <c r="BE502" s="79"/>
      <c r="BF502" s="79"/>
      <c r="BG502" s="79"/>
      <c r="BH502" s="79"/>
      <c r="BI502" s="79"/>
      <c r="BJ502" s="79"/>
      <c r="BK502" s="79"/>
      <c r="BL502" s="79"/>
      <c r="BM502" s="79"/>
      <c r="BN502" s="79"/>
      <c r="BO502" s="79"/>
      <c r="BP502" s="79"/>
      <c r="BQ502" s="79"/>
    </row>
    <row r="503" spans="1:69">
      <c r="A503" s="25">
        <v>9.8000000000000007</v>
      </c>
      <c r="C503" s="89">
        <f t="shared" si="309"/>
        <v>-32.151840000000007</v>
      </c>
      <c r="D503" s="84">
        <f t="shared" si="310"/>
        <v>32.151840000000007</v>
      </c>
      <c r="E503" s="90">
        <v>1.5672999999999999</v>
      </c>
      <c r="F503" s="91">
        <f t="shared" si="311"/>
        <v>16.362611999999999</v>
      </c>
      <c r="G503" s="80">
        <f t="shared" si="312"/>
        <v>16.3993608</v>
      </c>
      <c r="H503" s="81">
        <f t="shared" si="352"/>
        <v>16.048333200000002</v>
      </c>
      <c r="I503" s="14">
        <v>68.099999999999994</v>
      </c>
      <c r="J503" s="92">
        <f t="shared" si="313"/>
        <v>0.71096399999999993</v>
      </c>
      <c r="K503" s="14">
        <v>17.600000000000001</v>
      </c>
      <c r="L503" s="78">
        <f t="shared" si="314"/>
        <v>0.18374400000000002</v>
      </c>
      <c r="M503" s="81">
        <f t="shared" si="315"/>
        <v>1.0031374080000002</v>
      </c>
      <c r="N503" s="14">
        <f t="shared" si="343"/>
        <v>117</v>
      </c>
      <c r="O503" s="78">
        <f t="shared" si="316"/>
        <v>1.7568355919999992</v>
      </c>
      <c r="P503" s="78">
        <f t="shared" si="317"/>
        <v>0.75369818400000221</v>
      </c>
      <c r="Q503" s="93">
        <f t="shared" si="318"/>
        <v>4.8320333186400006</v>
      </c>
      <c r="R503" s="80">
        <f t="shared" si="319"/>
        <v>6.4110985288508884</v>
      </c>
      <c r="S503" s="80">
        <f t="shared" si="320"/>
        <v>2422.9778504545779</v>
      </c>
      <c r="T503" s="69">
        <f t="shared" si="321"/>
        <v>331.62720096000101</v>
      </c>
      <c r="U503" s="78">
        <f t="shared" si="322"/>
        <v>1.8362231662353221</v>
      </c>
      <c r="V503" s="69">
        <f t="shared" si="323"/>
        <v>114.5803255730841</v>
      </c>
      <c r="W503" s="80">
        <f t="shared" ca="1" si="324"/>
        <v>7.5708950560858481</v>
      </c>
      <c r="X503" s="80">
        <f t="shared" ca="1" si="325"/>
        <v>31.755937592565523</v>
      </c>
      <c r="Y503" s="94">
        <f t="shared" ca="1" si="326"/>
        <v>4.5426678077974528E-8</v>
      </c>
      <c r="Z503" s="80">
        <f t="shared" ca="1" si="327"/>
        <v>14</v>
      </c>
      <c r="AA503" s="80">
        <f t="shared" ca="1" si="328"/>
        <v>204.99535291200002</v>
      </c>
      <c r="AB503" s="80">
        <f t="shared" ca="1" si="329"/>
        <v>25.787791119362407</v>
      </c>
      <c r="AC503" s="80">
        <f t="shared" si="330"/>
        <v>15.303621411497684</v>
      </c>
      <c r="AD503" s="69">
        <f t="shared" si="331"/>
        <v>1722.6500244705883</v>
      </c>
      <c r="AE503" s="69">
        <f t="shared" si="350"/>
        <v>1696.8430463193279</v>
      </c>
      <c r="AF503" s="69">
        <f t="shared" si="332"/>
        <v>1639.9360799999999</v>
      </c>
      <c r="AG503" s="95">
        <f t="shared" si="351"/>
        <v>1618.0001485714286</v>
      </c>
      <c r="AH503" s="93">
        <f t="shared" si="333"/>
        <v>18.240599470289464</v>
      </c>
      <c r="AI503" s="81">
        <f t="shared" si="334"/>
        <v>0.94330066741941077</v>
      </c>
      <c r="AJ503" s="80">
        <f t="shared" si="335"/>
        <v>15.743386367999999</v>
      </c>
      <c r="AK503" s="80">
        <f t="shared" si="336"/>
        <v>19.427571299548145</v>
      </c>
      <c r="AL503" s="78">
        <f t="shared" ca="1" si="344"/>
        <v>0.98977037065557938</v>
      </c>
      <c r="AM503" s="80">
        <f t="shared" ca="1" si="345"/>
        <v>19.359913720878513</v>
      </c>
      <c r="AN503" s="80">
        <f t="shared" si="346"/>
        <v>15.471095094339622</v>
      </c>
      <c r="AO503" s="80">
        <f t="shared" si="347"/>
        <v>4.3353153130212245</v>
      </c>
      <c r="AP503" s="80">
        <f t="shared" si="348"/>
        <v>4.8554739698283873</v>
      </c>
      <c r="AQ503" s="80">
        <f t="shared" ca="1" si="349"/>
        <v>2.8982114685656266</v>
      </c>
      <c r="AR503" s="80">
        <f t="shared" si="337"/>
        <v>2.9409369354345047</v>
      </c>
      <c r="AS503" s="78">
        <f t="shared" si="338"/>
        <v>-5.5959842742993635E-2</v>
      </c>
      <c r="AT503" s="96">
        <f t="shared" ca="1" si="339"/>
        <v>4</v>
      </c>
      <c r="AU503" s="97" t="str">
        <f t="shared" ca="1" si="340"/>
        <v>Silt mxture</v>
      </c>
      <c r="AV503" s="98">
        <f t="shared" si="341"/>
        <v>4</v>
      </c>
      <c r="AW503" s="99" t="str">
        <f t="shared" si="342"/>
        <v>Silt mxture</v>
      </c>
      <c r="AX503" s="79"/>
      <c r="AY503" s="79"/>
      <c r="AZ503" s="79"/>
      <c r="BA503" s="79"/>
      <c r="BB503" s="79"/>
      <c r="BC503" s="79"/>
      <c r="BD503" s="79"/>
      <c r="BE503" s="79"/>
      <c r="BF503" s="79"/>
      <c r="BG503" s="79"/>
      <c r="BH503" s="79"/>
      <c r="BI503" s="79"/>
      <c r="BJ503" s="79"/>
      <c r="BK503" s="79"/>
      <c r="BL503" s="79"/>
      <c r="BM503" s="79"/>
      <c r="BN503" s="79"/>
      <c r="BO503" s="79"/>
      <c r="BP503" s="79"/>
      <c r="BQ503" s="79"/>
    </row>
    <row r="504" spans="1:69">
      <c r="A504" s="25">
        <v>9.82</v>
      </c>
      <c r="C504" s="89">
        <f t="shared" si="309"/>
        <v>-32.217456000000006</v>
      </c>
      <c r="D504" s="84">
        <f t="shared" si="310"/>
        <v>32.217456000000006</v>
      </c>
      <c r="E504" s="90">
        <v>1.5561</v>
      </c>
      <c r="F504" s="91">
        <f t="shared" si="311"/>
        <v>16.245684000000001</v>
      </c>
      <c r="G504" s="80">
        <f t="shared" si="312"/>
        <v>16.2820152</v>
      </c>
      <c r="H504" s="81">
        <f t="shared" si="352"/>
        <v>16.280031599999997</v>
      </c>
      <c r="I504" s="14">
        <v>68.3</v>
      </c>
      <c r="J504" s="92">
        <f t="shared" si="313"/>
        <v>0.71305199999999991</v>
      </c>
      <c r="K504" s="14">
        <v>17.399999999999999</v>
      </c>
      <c r="L504" s="78">
        <f t="shared" si="314"/>
        <v>0.18165599999999998</v>
      </c>
      <c r="M504" s="81">
        <f t="shared" si="315"/>
        <v>1.0051846272000002</v>
      </c>
      <c r="N504" s="14">
        <f t="shared" si="343"/>
        <v>117</v>
      </c>
      <c r="O504" s="78">
        <f t="shared" si="316"/>
        <v>1.7606741279999991</v>
      </c>
      <c r="P504" s="78">
        <f t="shared" si="317"/>
        <v>0.75548950080000221</v>
      </c>
      <c r="Q504" s="93">
        <f t="shared" si="318"/>
        <v>4.79204255376</v>
      </c>
      <c r="R504" s="80">
        <f t="shared" si="319"/>
        <v>6.3429637985512901</v>
      </c>
      <c r="S504" s="80">
        <f t="shared" si="320"/>
        <v>2395.8884727819541</v>
      </c>
      <c r="T504" s="69">
        <f t="shared" si="321"/>
        <v>332.41538035200097</v>
      </c>
      <c r="U504" s="78">
        <f t="shared" si="322"/>
        <v>1.8362863471642255</v>
      </c>
      <c r="V504" s="69">
        <f t="shared" si="323"/>
        <v>114.58426806304766</v>
      </c>
      <c r="W504" s="80">
        <f t="shared" ca="1" si="324"/>
        <v>7.5480822212900351</v>
      </c>
      <c r="X504" s="80">
        <f t="shared" ca="1" si="325"/>
        <v>31.709104425198497</v>
      </c>
      <c r="Y504" s="94">
        <f t="shared" ca="1" si="326"/>
        <v>4.3430815932192043E-8</v>
      </c>
      <c r="Z504" s="80">
        <f t="shared" ca="1" si="327"/>
        <v>14</v>
      </c>
      <c r="AA504" s="80">
        <f t="shared" ca="1" si="328"/>
        <v>203.29877500800001</v>
      </c>
      <c r="AB504" s="80">
        <f t="shared" ca="1" si="329"/>
        <v>24.450733873696354</v>
      </c>
      <c r="AC504" s="80">
        <f t="shared" si="330"/>
        <v>15.337801333778206</v>
      </c>
      <c r="AD504" s="69">
        <f t="shared" si="331"/>
        <v>1708.3930672941178</v>
      </c>
      <c r="AE504" s="69">
        <f t="shared" si="350"/>
        <v>1701.8728925042017</v>
      </c>
      <c r="AF504" s="69">
        <f t="shared" si="332"/>
        <v>1628.2015200000001</v>
      </c>
      <c r="AG504" s="95">
        <f t="shared" si="351"/>
        <v>1622.6593714285714</v>
      </c>
      <c r="AH504" s="93">
        <f t="shared" si="333"/>
        <v>18.106703988607109</v>
      </c>
      <c r="AI504" s="81">
        <f t="shared" si="334"/>
        <v>0.94382780865245064</v>
      </c>
      <c r="AJ504" s="80">
        <f t="shared" si="335"/>
        <v>15.630734592</v>
      </c>
      <c r="AK504" s="80">
        <f t="shared" si="336"/>
        <v>19.221102419852397</v>
      </c>
      <c r="AL504" s="78">
        <f t="shared" ca="1" si="344"/>
        <v>0.99230040932405661</v>
      </c>
      <c r="AM504" s="80">
        <f t="shared" ca="1" si="345"/>
        <v>19.171048100171383</v>
      </c>
      <c r="AN504" s="80">
        <f t="shared" si="346"/>
        <v>15.360391698113206</v>
      </c>
      <c r="AO504" s="80">
        <f t="shared" si="347"/>
        <v>4.3793841931802149</v>
      </c>
      <c r="AP504" s="80">
        <f t="shared" si="348"/>
        <v>4.9103729226145951</v>
      </c>
      <c r="AQ504" s="80">
        <f t="shared" ca="1" si="349"/>
        <v>2.9046302155288957</v>
      </c>
      <c r="AR504" s="80">
        <f t="shared" si="337"/>
        <v>2.9461291601346042</v>
      </c>
      <c r="AS504" s="78">
        <f t="shared" si="338"/>
        <v>-5.6711609700286242E-2</v>
      </c>
      <c r="AT504" s="96">
        <f t="shared" ca="1" si="339"/>
        <v>4</v>
      </c>
      <c r="AU504" s="97" t="str">
        <f t="shared" ca="1" si="340"/>
        <v>Silt mxture</v>
      </c>
      <c r="AV504" s="98">
        <f t="shared" si="341"/>
        <v>4</v>
      </c>
      <c r="AW504" s="99" t="str">
        <f t="shared" si="342"/>
        <v>Silt mxture</v>
      </c>
      <c r="AX504" s="79"/>
      <c r="AY504" s="79"/>
      <c r="AZ504" s="79"/>
      <c r="BA504" s="79"/>
      <c r="BB504" s="79"/>
      <c r="BC504" s="79"/>
      <c r="BD504" s="79"/>
      <c r="BE504" s="79"/>
      <c r="BF504" s="79"/>
      <c r="BG504" s="79"/>
      <c r="BH504" s="79"/>
      <c r="BI504" s="79"/>
      <c r="BJ504" s="79"/>
      <c r="BK504" s="79"/>
      <c r="BL504" s="79"/>
      <c r="BM504" s="79"/>
      <c r="BN504" s="79"/>
      <c r="BO504" s="79"/>
      <c r="BP504" s="79"/>
      <c r="BQ504" s="79"/>
    </row>
    <row r="505" spans="1:69">
      <c r="A505" s="25">
        <v>9.84</v>
      </c>
      <c r="C505" s="89">
        <f t="shared" si="309"/>
        <v>-32.283072000000004</v>
      </c>
      <c r="D505" s="84">
        <f t="shared" si="310"/>
        <v>32.283072000000004</v>
      </c>
      <c r="E505" s="90">
        <v>1.5548999999999999</v>
      </c>
      <c r="F505" s="91">
        <f t="shared" si="311"/>
        <v>16.233155999999997</v>
      </c>
      <c r="G505" s="80">
        <f t="shared" si="312"/>
        <v>16.269904799999999</v>
      </c>
      <c r="H505" s="81">
        <f t="shared" si="352"/>
        <v>16.332022800000001</v>
      </c>
      <c r="I505" s="14">
        <v>67.900000000000006</v>
      </c>
      <c r="J505" s="92">
        <f t="shared" si="313"/>
        <v>0.70887600000000006</v>
      </c>
      <c r="K505" s="14">
        <v>17.600000000000001</v>
      </c>
      <c r="L505" s="78">
        <f t="shared" si="314"/>
        <v>0.18374400000000002</v>
      </c>
      <c r="M505" s="81">
        <f t="shared" si="315"/>
        <v>1.0072318464000001</v>
      </c>
      <c r="N505" s="14">
        <f t="shared" si="343"/>
        <v>117</v>
      </c>
      <c r="O505" s="78">
        <f t="shared" si="316"/>
        <v>1.7645126639999991</v>
      </c>
      <c r="P505" s="78">
        <f t="shared" si="317"/>
        <v>0.75728081760000221</v>
      </c>
      <c r="Q505" s="93">
        <f t="shared" si="318"/>
        <v>4.7867794048799999</v>
      </c>
      <c r="R505" s="80">
        <f t="shared" si="319"/>
        <v>6.321009714798282</v>
      </c>
      <c r="S505" s="80">
        <f t="shared" si="320"/>
        <v>2407.355760220903</v>
      </c>
      <c r="T505" s="69">
        <f t="shared" si="321"/>
        <v>333.20355974400093</v>
      </c>
      <c r="U505" s="78">
        <f t="shared" si="322"/>
        <v>1.8355685132586588</v>
      </c>
      <c r="V505" s="69">
        <f t="shared" si="323"/>
        <v>114.5394752273403</v>
      </c>
      <c r="W505" s="80">
        <f t="shared" ca="1" si="324"/>
        <v>7.5413196341827247</v>
      </c>
      <c r="X505" s="80">
        <f t="shared" ca="1" si="325"/>
        <v>31.69262006848545</v>
      </c>
      <c r="Y505" s="94">
        <f t="shared" ca="1" si="326"/>
        <v>4.3502241551793402E-8</v>
      </c>
      <c r="Z505" s="80">
        <f t="shared" ca="1" si="327"/>
        <v>14</v>
      </c>
      <c r="AA505" s="80">
        <f t="shared" ca="1" si="328"/>
        <v>203.07548990399999</v>
      </c>
      <c r="AB505" s="80">
        <f t="shared" ca="1" si="329"/>
        <v>24.464046503222558</v>
      </c>
      <c r="AC505" s="80">
        <f t="shared" si="330"/>
        <v>15.323285593107119</v>
      </c>
      <c r="AD505" s="69">
        <f t="shared" si="331"/>
        <v>1706.5167218823528</v>
      </c>
      <c r="AE505" s="69">
        <f t="shared" si="350"/>
        <v>1716.7040563361345</v>
      </c>
      <c r="AF505" s="69">
        <f t="shared" si="332"/>
        <v>1626.9904799999999</v>
      </c>
      <c r="AG505" s="95">
        <f t="shared" si="351"/>
        <v>1635.649714285714</v>
      </c>
      <c r="AH505" s="93">
        <f t="shared" si="333"/>
        <v>18.152620775913473</v>
      </c>
      <c r="AI505" s="81">
        <f t="shared" si="334"/>
        <v>0.93608075567870819</v>
      </c>
      <c r="AJ505" s="80">
        <f t="shared" si="335"/>
        <v>15.619108607999998</v>
      </c>
      <c r="AK505" s="80">
        <f t="shared" si="336"/>
        <v>19.154574893328128</v>
      </c>
      <c r="AL505" s="78">
        <f t="shared" ca="1" si="344"/>
        <v>0.99229546476760577</v>
      </c>
      <c r="AM505" s="80">
        <f t="shared" ca="1" si="345"/>
        <v>19.105010422710968</v>
      </c>
      <c r="AN505" s="80">
        <f t="shared" si="346"/>
        <v>15.348966792452828</v>
      </c>
      <c r="AO505" s="80">
        <f t="shared" si="347"/>
        <v>4.3569769381809786</v>
      </c>
      <c r="AP505" s="80">
        <f t="shared" si="348"/>
        <v>4.8869826706765567</v>
      </c>
      <c r="AQ505" s="80">
        <f t="shared" ca="1" si="349"/>
        <v>2.9043954632141382</v>
      </c>
      <c r="AR505" s="80">
        <f t="shared" si="337"/>
        <v>2.9449727164257622</v>
      </c>
      <c r="AS505" s="78">
        <f t="shared" si="338"/>
        <v>-5.6771153697819626E-2</v>
      </c>
      <c r="AT505" s="96">
        <f t="shared" ca="1" si="339"/>
        <v>4</v>
      </c>
      <c r="AU505" s="97" t="str">
        <f t="shared" ca="1" si="340"/>
        <v>Silt mxture</v>
      </c>
      <c r="AV505" s="98">
        <f t="shared" si="341"/>
        <v>4</v>
      </c>
      <c r="AW505" s="99" t="str">
        <f t="shared" si="342"/>
        <v>Silt mxture</v>
      </c>
      <c r="AX505" s="79"/>
      <c r="AY505" s="79"/>
      <c r="AZ505" s="79"/>
      <c r="BA505" s="79"/>
      <c r="BB505" s="79"/>
      <c r="BC505" s="79"/>
      <c r="BD505" s="79"/>
      <c r="BE505" s="79"/>
      <c r="BF505" s="79"/>
      <c r="BG505" s="79"/>
      <c r="BH505" s="79"/>
      <c r="BI505" s="79"/>
      <c r="BJ505" s="79"/>
      <c r="BK505" s="79"/>
      <c r="BL505" s="79"/>
      <c r="BM505" s="79"/>
      <c r="BN505" s="79"/>
      <c r="BO505" s="79"/>
      <c r="BP505" s="79"/>
      <c r="BQ505" s="79"/>
    </row>
    <row r="506" spans="1:69">
      <c r="A506" s="25">
        <v>9.86</v>
      </c>
      <c r="C506" s="89">
        <f t="shared" si="309"/>
        <v>-32.348688000000003</v>
      </c>
      <c r="D506" s="84">
        <f t="shared" si="310"/>
        <v>32.348688000000003</v>
      </c>
      <c r="E506" s="90">
        <v>1.6220000000000001</v>
      </c>
      <c r="F506" s="91">
        <f t="shared" si="311"/>
        <v>16.933679999999999</v>
      </c>
      <c r="G506" s="80">
        <f t="shared" si="312"/>
        <v>16.970011199999998</v>
      </c>
      <c r="H506" s="81">
        <f t="shared" si="352"/>
        <v>16.388433599999999</v>
      </c>
      <c r="I506" s="14">
        <v>66</v>
      </c>
      <c r="J506" s="92">
        <f t="shared" si="313"/>
        <v>0.68903999999999999</v>
      </c>
      <c r="K506" s="14">
        <v>17.399999999999999</v>
      </c>
      <c r="L506" s="78">
        <f t="shared" si="314"/>
        <v>0.18165599999999998</v>
      </c>
      <c r="M506" s="81">
        <f t="shared" si="315"/>
        <v>1.0092790656000001</v>
      </c>
      <c r="N506" s="14">
        <f t="shared" si="343"/>
        <v>117</v>
      </c>
      <c r="O506" s="78">
        <f t="shared" si="316"/>
        <v>1.768351199999999</v>
      </c>
      <c r="P506" s="78">
        <f t="shared" si="317"/>
        <v>0.75907213440000221</v>
      </c>
      <c r="Q506" s="93">
        <f t="shared" si="318"/>
        <v>5.0165477999999997</v>
      </c>
      <c r="R506" s="80">
        <f t="shared" si="319"/>
        <v>6.6087893003281684</v>
      </c>
      <c r="S506" s="80">
        <f t="shared" si="320"/>
        <v>2595.5395742413998</v>
      </c>
      <c r="T506" s="69">
        <f t="shared" si="321"/>
        <v>333.991739136001</v>
      </c>
      <c r="U506" s="78">
        <f t="shared" si="322"/>
        <v>1.8338872773460868</v>
      </c>
      <c r="V506" s="69">
        <f t="shared" si="323"/>
        <v>114.43456610639582</v>
      </c>
      <c r="W506" s="80">
        <f t="shared" ca="1" si="324"/>
        <v>7.6912566393788682</v>
      </c>
      <c r="X506" s="80">
        <f t="shared" ca="1" si="325"/>
        <v>31.884501457779063</v>
      </c>
      <c r="Y506" s="94">
        <f t="shared" ca="1" si="326"/>
        <v>5.5424187286635689E-8</v>
      </c>
      <c r="Z506" s="80">
        <f t="shared" ca="1" si="327"/>
        <v>14</v>
      </c>
      <c r="AA506" s="80">
        <f t="shared" ca="1" si="328"/>
        <v>212.82323999999997</v>
      </c>
      <c r="AB506" s="80">
        <f t="shared" ca="1" si="329"/>
        <v>32.664614158270005</v>
      </c>
      <c r="AC506" s="80">
        <f t="shared" si="330"/>
        <v>15.094473935268757</v>
      </c>
      <c r="AD506" s="69">
        <f t="shared" si="331"/>
        <v>1788.430588235294</v>
      </c>
      <c r="AE506" s="69">
        <f t="shared" si="350"/>
        <v>1722.8217680672267</v>
      </c>
      <c r="AF506" s="69">
        <f t="shared" si="332"/>
        <v>1697.0011199999997</v>
      </c>
      <c r="AG506" s="95">
        <f t="shared" si="351"/>
        <v>1641.2336228571428</v>
      </c>
      <c r="AH506" s="93">
        <f t="shared" si="333"/>
        <v>19.031423260769969</v>
      </c>
      <c r="AI506" s="81">
        <f t="shared" si="334"/>
        <v>0.90773981651248714</v>
      </c>
      <c r="AJ506" s="80">
        <f t="shared" si="335"/>
        <v>16.291210751999998</v>
      </c>
      <c r="AK506" s="80">
        <f t="shared" si="336"/>
        <v>20.026634243418691</v>
      </c>
      <c r="AL506" s="78">
        <f t="shared" ca="1" si="344"/>
        <v>0.97919689737548188</v>
      </c>
      <c r="AM506" s="80">
        <f t="shared" ca="1" si="345"/>
        <v>19.887996809028277</v>
      </c>
      <c r="AN506" s="80">
        <f t="shared" si="346"/>
        <v>16.009444528301884</v>
      </c>
      <c r="AO506" s="80">
        <f t="shared" si="347"/>
        <v>4.0603390998351259</v>
      </c>
      <c r="AP506" s="80">
        <f t="shared" si="348"/>
        <v>4.5326628802380791</v>
      </c>
      <c r="AQ506" s="80">
        <f t="shared" ca="1" si="349"/>
        <v>2.8697942467637563</v>
      </c>
      <c r="AR506" s="80">
        <f t="shared" si="337"/>
        <v>2.9114757458700895</v>
      </c>
      <c r="AS506" s="78">
        <f t="shared" si="338"/>
        <v>-5.4442940152588611E-2</v>
      </c>
      <c r="AT506" s="96">
        <f t="shared" ca="1" si="339"/>
        <v>4</v>
      </c>
      <c r="AU506" s="97" t="str">
        <f t="shared" ca="1" si="340"/>
        <v>Silt mxture</v>
      </c>
      <c r="AV506" s="98">
        <f t="shared" si="341"/>
        <v>4</v>
      </c>
      <c r="AW506" s="99" t="str">
        <f t="shared" si="342"/>
        <v>Silt mxture</v>
      </c>
      <c r="AX506" s="79"/>
      <c r="AY506" s="79"/>
      <c r="AZ506" s="79"/>
      <c r="BA506" s="79"/>
      <c r="BB506" s="79"/>
      <c r="BC506" s="79"/>
      <c r="BD506" s="79"/>
      <c r="BE506" s="79"/>
      <c r="BF506" s="79"/>
      <c r="BG506" s="79"/>
      <c r="BH506" s="79"/>
      <c r="BI506" s="79"/>
      <c r="BJ506" s="79"/>
      <c r="BK506" s="79"/>
      <c r="BL506" s="79"/>
      <c r="BM506" s="79"/>
      <c r="BN506" s="79"/>
      <c r="BO506" s="79"/>
      <c r="BP506" s="79"/>
      <c r="BQ506" s="79"/>
    </row>
    <row r="507" spans="1:69">
      <c r="A507" s="25">
        <v>9.8800000000000008</v>
      </c>
      <c r="C507" s="89">
        <f t="shared" si="309"/>
        <v>-32.414304000000001</v>
      </c>
      <c r="D507" s="84">
        <f t="shared" si="310"/>
        <v>32.414304000000001</v>
      </c>
      <c r="E507" s="90">
        <v>1.52</v>
      </c>
      <c r="F507" s="91">
        <f t="shared" si="311"/>
        <v>15.8688</v>
      </c>
      <c r="G507" s="80">
        <f t="shared" si="312"/>
        <v>15.905966400000001</v>
      </c>
      <c r="H507" s="81">
        <f t="shared" si="352"/>
        <v>16.414498800000001</v>
      </c>
      <c r="I507" s="14">
        <v>65.5</v>
      </c>
      <c r="J507" s="92">
        <f t="shared" si="313"/>
        <v>0.68381999999999998</v>
      </c>
      <c r="K507" s="14">
        <v>17.8</v>
      </c>
      <c r="L507" s="78">
        <f t="shared" si="314"/>
        <v>0.185832</v>
      </c>
      <c r="M507" s="81">
        <f t="shared" si="315"/>
        <v>1.0113262848</v>
      </c>
      <c r="N507" s="14">
        <f t="shared" si="343"/>
        <v>117</v>
      </c>
      <c r="O507" s="78">
        <f t="shared" si="316"/>
        <v>1.772189735999999</v>
      </c>
      <c r="P507" s="78">
        <f t="shared" si="317"/>
        <v>0.76086345120000221</v>
      </c>
      <c r="Q507" s="93">
        <f t="shared" si="318"/>
        <v>4.6641462991200004</v>
      </c>
      <c r="R507" s="80">
        <f t="shared" si="319"/>
        <v>6.1300701088531753</v>
      </c>
      <c r="S507" s="80">
        <f t="shared" si="320"/>
        <v>2431.6300409292435</v>
      </c>
      <c r="T507" s="69">
        <f t="shared" si="321"/>
        <v>334.77991852800096</v>
      </c>
      <c r="U507" s="78">
        <f t="shared" si="322"/>
        <v>1.8304645796060321</v>
      </c>
      <c r="V507" s="69">
        <f t="shared" si="323"/>
        <v>114.2209897674164</v>
      </c>
      <c r="W507" s="80">
        <f t="shared" ca="1" si="324"/>
        <v>7.405623807432435</v>
      </c>
      <c r="X507" s="80">
        <f t="shared" ca="1" si="325"/>
        <v>31.550684842792883</v>
      </c>
      <c r="Y507" s="94">
        <f t="shared" ca="1" si="326"/>
        <v>4.1455674712741385E-8</v>
      </c>
      <c r="Z507" s="80">
        <f t="shared" ca="1" si="327"/>
        <v>14</v>
      </c>
      <c r="AA507" s="80">
        <f t="shared" ca="1" si="328"/>
        <v>197.87287329600002</v>
      </c>
      <c r="AB507" s="80">
        <f t="shared" ca="1" si="329"/>
        <v>22.715871147233912</v>
      </c>
      <c r="AC507" s="80">
        <f t="shared" si="330"/>
        <v>15.29278501914815</v>
      </c>
      <c r="AD507" s="69">
        <f t="shared" si="331"/>
        <v>1662.7972545882353</v>
      </c>
      <c r="AE507" s="69">
        <f t="shared" si="350"/>
        <v>1758.1784982857141</v>
      </c>
      <c r="AF507" s="69">
        <f t="shared" si="332"/>
        <v>1590.5966400000002</v>
      </c>
      <c r="AG507" s="95">
        <f t="shared" si="351"/>
        <v>1671.6706971428571</v>
      </c>
      <c r="AH507" s="93">
        <f t="shared" si="333"/>
        <v>18.21584976176845</v>
      </c>
      <c r="AI507" s="81">
        <f t="shared" si="334"/>
        <v>0.89874207904389092</v>
      </c>
      <c r="AJ507" s="80">
        <f t="shared" si="335"/>
        <v>15.269727744000001</v>
      </c>
      <c r="AK507" s="80">
        <f t="shared" si="336"/>
        <v>18.575970026827804</v>
      </c>
      <c r="AL507" s="78">
        <f t="shared" ca="1" si="344"/>
        <v>0.99508729696726872</v>
      </c>
      <c r="AM507" s="80">
        <f t="shared" ca="1" si="345"/>
        <v>18.545736142732814</v>
      </c>
      <c r="AN507" s="80">
        <f t="shared" si="346"/>
        <v>15.005628679245282</v>
      </c>
      <c r="AO507" s="80">
        <f t="shared" si="347"/>
        <v>4.2991414844180733</v>
      </c>
      <c r="AP507" s="80">
        <f t="shared" si="348"/>
        <v>4.8381972933090909</v>
      </c>
      <c r="AQ507" s="80">
        <f t="shared" ca="1" si="349"/>
        <v>2.9112795578302002</v>
      </c>
      <c r="AR507" s="80">
        <f t="shared" si="337"/>
        <v>2.9489478941635956</v>
      </c>
      <c r="AS507" s="78">
        <f t="shared" si="338"/>
        <v>-5.8405782433410602E-2</v>
      </c>
      <c r="AT507" s="96">
        <f t="shared" ca="1" si="339"/>
        <v>4</v>
      </c>
      <c r="AU507" s="97" t="str">
        <f t="shared" ca="1" si="340"/>
        <v>Silt mxture</v>
      </c>
      <c r="AV507" s="98">
        <f t="shared" si="341"/>
        <v>4</v>
      </c>
      <c r="AW507" s="99" t="str">
        <f t="shared" si="342"/>
        <v>Silt mxture</v>
      </c>
      <c r="AX507" s="79"/>
      <c r="AY507" s="79"/>
      <c r="AZ507" s="79"/>
      <c r="BA507" s="79"/>
      <c r="BB507" s="79"/>
      <c r="BC507" s="79"/>
      <c r="BD507" s="79"/>
      <c r="BE507" s="79"/>
      <c r="BF507" s="79"/>
      <c r="BG507" s="79"/>
      <c r="BH507" s="79"/>
      <c r="BI507" s="79"/>
      <c r="BJ507" s="79"/>
      <c r="BK507" s="79"/>
      <c r="BL507" s="79"/>
      <c r="BM507" s="79"/>
      <c r="BN507" s="79"/>
      <c r="BO507" s="79"/>
      <c r="BP507" s="79"/>
      <c r="BQ507" s="79"/>
    </row>
    <row r="508" spans="1:69">
      <c r="A508" s="25">
        <v>9.9</v>
      </c>
      <c r="C508" s="89">
        <f t="shared" si="309"/>
        <v>-32.47992</v>
      </c>
      <c r="D508" s="84">
        <f t="shared" si="310"/>
        <v>32.47992</v>
      </c>
      <c r="E508" s="90">
        <v>1.5771999999999999</v>
      </c>
      <c r="F508" s="91">
        <f t="shared" si="311"/>
        <v>16.465968</v>
      </c>
      <c r="G508" s="80">
        <f t="shared" si="312"/>
        <v>16.5033432</v>
      </c>
      <c r="H508" s="81">
        <f t="shared" si="352"/>
        <v>16.789155599999997</v>
      </c>
      <c r="I508" s="14">
        <v>63.3</v>
      </c>
      <c r="J508" s="92">
        <f t="shared" si="313"/>
        <v>0.66085199999999999</v>
      </c>
      <c r="K508" s="14">
        <v>17.899999999999999</v>
      </c>
      <c r="L508" s="78">
        <f t="shared" si="314"/>
        <v>0.18687599999999999</v>
      </c>
      <c r="M508" s="81">
        <f t="shared" si="315"/>
        <v>1.013373504</v>
      </c>
      <c r="N508" s="14">
        <f t="shared" si="343"/>
        <v>117</v>
      </c>
      <c r="O508" s="78">
        <f t="shared" si="316"/>
        <v>1.7760282719999989</v>
      </c>
      <c r="P508" s="78">
        <f t="shared" si="317"/>
        <v>0.7626547680000022</v>
      </c>
      <c r="Q508" s="93">
        <f t="shared" si="318"/>
        <v>4.8600139262400006</v>
      </c>
      <c r="R508" s="80">
        <f t="shared" si="319"/>
        <v>6.3724953021469695</v>
      </c>
      <c r="S508" s="80">
        <f t="shared" si="320"/>
        <v>2621.8053144229852</v>
      </c>
      <c r="T508" s="69">
        <f t="shared" si="321"/>
        <v>335.56809792000098</v>
      </c>
      <c r="U508" s="78">
        <f t="shared" si="322"/>
        <v>1.8278994986625299</v>
      </c>
      <c r="V508" s="69">
        <f t="shared" si="323"/>
        <v>114.06092871654187</v>
      </c>
      <c r="W508" s="80">
        <f t="shared" ca="1" si="324"/>
        <v>7.5222051418439513</v>
      </c>
      <c r="X508" s="80">
        <f t="shared" ca="1" si="325"/>
        <v>31.71652768845491</v>
      </c>
      <c r="Y508" s="94">
        <f t="shared" ca="1" si="326"/>
        <v>5.2140212189248274E-8</v>
      </c>
      <c r="Z508" s="80">
        <f t="shared" ca="1" si="327"/>
        <v>14</v>
      </c>
      <c r="AA508" s="80">
        <f t="shared" ca="1" si="328"/>
        <v>206.18240899200001</v>
      </c>
      <c r="AB508" s="80">
        <f t="shared" ca="1" si="329"/>
        <v>29.77032338178439</v>
      </c>
      <c r="AC508" s="80">
        <f t="shared" si="330"/>
        <v>15.06386444386726</v>
      </c>
      <c r="AD508" s="69">
        <f t="shared" si="331"/>
        <v>1732.6252856470587</v>
      </c>
      <c r="AE508" s="69">
        <f t="shared" si="350"/>
        <v>1827.3608285042017</v>
      </c>
      <c r="AF508" s="69">
        <f t="shared" si="332"/>
        <v>1650.3343199999999</v>
      </c>
      <c r="AG508" s="95">
        <f t="shared" si="351"/>
        <v>1730.8595314285715</v>
      </c>
      <c r="AH508" s="93">
        <f t="shared" si="333"/>
        <v>19.07601730503692</v>
      </c>
      <c r="AI508" s="81">
        <f t="shared" si="334"/>
        <v>0.86651526710182203</v>
      </c>
      <c r="AJ508" s="80">
        <f t="shared" si="335"/>
        <v>15.843209472</v>
      </c>
      <c r="AK508" s="80">
        <f t="shared" si="336"/>
        <v>19.310591824687783</v>
      </c>
      <c r="AL508" s="78">
        <f t="shared" ca="1" si="344"/>
        <v>0.98269043277594936</v>
      </c>
      <c r="AM508" s="80">
        <f t="shared" ca="1" si="345"/>
        <v>19.200860791780332</v>
      </c>
      <c r="AN508" s="80">
        <f t="shared" si="346"/>
        <v>15.569191698113206</v>
      </c>
      <c r="AO508" s="80">
        <f t="shared" si="347"/>
        <v>4.004352281784942</v>
      </c>
      <c r="AP508" s="80">
        <f t="shared" si="348"/>
        <v>4.4872538085239757</v>
      </c>
      <c r="AQ508" s="80">
        <f t="shared" ca="1" si="349"/>
        <v>2.8785200820643446</v>
      </c>
      <c r="AR508" s="80">
        <f t="shared" si="337"/>
        <v>2.917138285439866</v>
      </c>
      <c r="AS508" s="78">
        <f t="shared" si="338"/>
        <v>-5.6120040077953307E-2</v>
      </c>
      <c r="AT508" s="96">
        <f t="shared" ca="1" si="339"/>
        <v>4</v>
      </c>
      <c r="AU508" s="97" t="str">
        <f t="shared" ca="1" si="340"/>
        <v>Silt mxture</v>
      </c>
      <c r="AV508" s="98">
        <f t="shared" si="341"/>
        <v>4</v>
      </c>
      <c r="AW508" s="99" t="str">
        <f t="shared" si="342"/>
        <v>Silt mxture</v>
      </c>
      <c r="AX508" s="79"/>
      <c r="AY508" s="79"/>
      <c r="AZ508" s="79"/>
      <c r="BA508" s="79"/>
      <c r="BB508" s="79"/>
      <c r="BC508" s="79"/>
      <c r="BD508" s="79"/>
      <c r="BE508" s="79"/>
      <c r="BF508" s="79"/>
      <c r="BG508" s="79"/>
      <c r="BH508" s="79"/>
      <c r="BI508" s="79"/>
      <c r="BJ508" s="79"/>
      <c r="BK508" s="79"/>
      <c r="BL508" s="79"/>
      <c r="BM508" s="79"/>
      <c r="BN508" s="79"/>
      <c r="BO508" s="79"/>
      <c r="BP508" s="79"/>
      <c r="BQ508" s="79"/>
    </row>
    <row r="509" spans="1:69">
      <c r="A509" s="25">
        <v>9.92</v>
      </c>
      <c r="C509" s="89">
        <f t="shared" si="309"/>
        <v>-32.545535999999998</v>
      </c>
      <c r="D509" s="84">
        <f t="shared" si="310"/>
        <v>32.545535999999998</v>
      </c>
      <c r="E509" s="90">
        <v>1.5822000000000001</v>
      </c>
      <c r="F509" s="91">
        <f t="shared" si="311"/>
        <v>16.518167999999999</v>
      </c>
      <c r="G509" s="80">
        <f t="shared" si="312"/>
        <v>16.555751999999998</v>
      </c>
      <c r="H509" s="81">
        <f t="shared" si="352"/>
        <v>17.481710400000001</v>
      </c>
      <c r="I509" s="14">
        <v>63.2</v>
      </c>
      <c r="J509" s="92">
        <f t="shared" si="313"/>
        <v>0.65980800000000006</v>
      </c>
      <c r="K509" s="14">
        <v>18</v>
      </c>
      <c r="L509" s="78">
        <f t="shared" si="314"/>
        <v>0.18792</v>
      </c>
      <c r="M509" s="81">
        <f t="shared" si="315"/>
        <v>1.0154207231999999</v>
      </c>
      <c r="N509" s="14">
        <f t="shared" si="343"/>
        <v>117</v>
      </c>
      <c r="O509" s="78">
        <f t="shared" si="316"/>
        <v>1.7798668079999989</v>
      </c>
      <c r="P509" s="78">
        <f t="shared" si="317"/>
        <v>0.7644460848000022</v>
      </c>
      <c r="Q509" s="93">
        <f t="shared" si="318"/>
        <v>4.8760421133599996</v>
      </c>
      <c r="R509" s="80">
        <f t="shared" si="319"/>
        <v>6.3785297751059726</v>
      </c>
      <c r="S509" s="80">
        <f t="shared" si="320"/>
        <v>2634.6140609888648</v>
      </c>
      <c r="T509" s="69">
        <f t="shared" si="321"/>
        <v>336.35627731200094</v>
      </c>
      <c r="U509" s="78">
        <f t="shared" si="322"/>
        <v>1.8278380363771563</v>
      </c>
      <c r="V509" s="69">
        <f t="shared" si="323"/>
        <v>114.05709346993454</v>
      </c>
      <c r="W509" s="80">
        <f t="shared" ca="1" si="324"/>
        <v>7.5380534532708046</v>
      </c>
      <c r="X509" s="80">
        <f t="shared" ca="1" si="325"/>
        <v>31.720397595025958</v>
      </c>
      <c r="Y509" s="94">
        <f t="shared" ca="1" si="326"/>
        <v>5.2743467925438007E-8</v>
      </c>
      <c r="Z509" s="80">
        <f t="shared" ca="1" si="327"/>
        <v>14</v>
      </c>
      <c r="AA509" s="80">
        <f t="shared" ca="1" si="328"/>
        <v>206.86239268799997</v>
      </c>
      <c r="AB509" s="80">
        <f t="shared" ca="1" si="329"/>
        <v>30.214079927221537</v>
      </c>
      <c r="AC509" s="80">
        <f t="shared" si="330"/>
        <v>15.049048482671012</v>
      </c>
      <c r="AD509" s="69">
        <f t="shared" si="331"/>
        <v>1738.339434352941</v>
      </c>
      <c r="AE509" s="69">
        <f t="shared" si="350"/>
        <v>1913.3208528403361</v>
      </c>
      <c r="AF509" s="69">
        <f t="shared" si="332"/>
        <v>1655.5751999999998</v>
      </c>
      <c r="AG509" s="95">
        <f t="shared" si="351"/>
        <v>1804.309405714286</v>
      </c>
      <c r="AH509" s="93">
        <f t="shared" si="333"/>
        <v>19.130202294509093</v>
      </c>
      <c r="AI509" s="81">
        <f t="shared" si="334"/>
        <v>0.86311907813959432</v>
      </c>
      <c r="AJ509" s="80">
        <f t="shared" si="335"/>
        <v>15.893521919999998</v>
      </c>
      <c r="AK509" s="80">
        <f t="shared" si="336"/>
        <v>19.328878106381737</v>
      </c>
      <c r="AL509" s="78">
        <f t="shared" ca="1" si="344"/>
        <v>0.98214879954596213</v>
      </c>
      <c r="AM509" s="80">
        <f t="shared" ca="1" si="345"/>
        <v>19.216421168224063</v>
      </c>
      <c r="AN509" s="80">
        <f t="shared" si="346"/>
        <v>15.618633962264148</v>
      </c>
      <c r="AO509" s="80">
        <f t="shared" si="347"/>
        <v>3.9853701601715232</v>
      </c>
      <c r="AP509" s="80">
        <f t="shared" si="348"/>
        <v>4.465438052789116</v>
      </c>
      <c r="AQ509" s="80">
        <f t="shared" ca="1" si="349"/>
        <v>2.8768766980605154</v>
      </c>
      <c r="AR509" s="80">
        <f t="shared" si="337"/>
        <v>2.9147739427353136</v>
      </c>
      <c r="AS509" s="78">
        <f t="shared" si="338"/>
        <v>-5.600346188721253E-2</v>
      </c>
      <c r="AT509" s="96">
        <f t="shared" ca="1" si="339"/>
        <v>4</v>
      </c>
      <c r="AU509" s="97" t="str">
        <f t="shared" ca="1" si="340"/>
        <v>Silt mxture</v>
      </c>
      <c r="AV509" s="98">
        <f t="shared" si="341"/>
        <v>4</v>
      </c>
      <c r="AW509" s="99" t="str">
        <f t="shared" si="342"/>
        <v>Silt mxture</v>
      </c>
      <c r="AX509" s="79"/>
      <c r="AY509" s="79"/>
      <c r="AZ509" s="79"/>
      <c r="BA509" s="79"/>
      <c r="BB509" s="79"/>
      <c r="BC509" s="79"/>
      <c r="BD509" s="79"/>
      <c r="BE509" s="79"/>
      <c r="BF509" s="79"/>
      <c r="BG509" s="79"/>
      <c r="BH509" s="79"/>
      <c r="BI509" s="79"/>
      <c r="BJ509" s="79"/>
      <c r="BK509" s="79"/>
      <c r="BL509" s="79"/>
      <c r="BM509" s="79"/>
      <c r="BN509" s="79"/>
      <c r="BO509" s="79"/>
      <c r="BP509" s="79"/>
      <c r="BQ509" s="79"/>
    </row>
    <row r="510" spans="1:69">
      <c r="A510" s="25">
        <v>9.94</v>
      </c>
      <c r="C510" s="89">
        <f t="shared" si="309"/>
        <v>-32.611151999999997</v>
      </c>
      <c r="D510" s="84">
        <f t="shared" si="310"/>
        <v>32.611151999999997</v>
      </c>
      <c r="E510" s="90">
        <v>1.7713000000000001</v>
      </c>
      <c r="F510" s="91">
        <f t="shared" si="311"/>
        <v>18.492372</v>
      </c>
      <c r="G510" s="80">
        <f t="shared" si="312"/>
        <v>18.529955999999999</v>
      </c>
      <c r="H510" s="81">
        <f t="shared" si="352"/>
        <v>18.2219412</v>
      </c>
      <c r="I510" s="14">
        <v>62.3</v>
      </c>
      <c r="J510" s="92">
        <f t="shared" si="313"/>
        <v>0.65041199999999999</v>
      </c>
      <c r="K510" s="14">
        <v>18</v>
      </c>
      <c r="L510" s="78">
        <f t="shared" si="314"/>
        <v>0.18792</v>
      </c>
      <c r="M510" s="81">
        <f t="shared" si="315"/>
        <v>1.0174679423999999</v>
      </c>
      <c r="N510" s="14">
        <f t="shared" si="343"/>
        <v>117</v>
      </c>
      <c r="O510" s="78">
        <f t="shared" si="316"/>
        <v>1.7837053439999988</v>
      </c>
      <c r="P510" s="78">
        <f t="shared" si="317"/>
        <v>0.7662374016000022</v>
      </c>
      <c r="Q510" s="93">
        <f t="shared" si="318"/>
        <v>5.5262627164800007</v>
      </c>
      <c r="R510" s="80">
        <f t="shared" si="319"/>
        <v>7.2122069543204939</v>
      </c>
      <c r="S510" s="80">
        <f t="shared" si="320"/>
        <v>3029.0756259109612</v>
      </c>
      <c r="T510" s="69">
        <f t="shared" si="321"/>
        <v>337.14445670400096</v>
      </c>
      <c r="U510" s="78">
        <f t="shared" si="322"/>
        <v>1.8305594906691462</v>
      </c>
      <c r="V510" s="69">
        <f t="shared" si="323"/>
        <v>114.22691221775473</v>
      </c>
      <c r="W510" s="80">
        <f t="shared" ca="1" si="324"/>
        <v>8.0270464618167807</v>
      </c>
      <c r="X510" s="80">
        <f t="shared" ca="1" si="325"/>
        <v>32.26219856427057</v>
      </c>
      <c r="Y510" s="94">
        <f t="shared" ca="1" si="326"/>
        <v>9.0277542729775651E-8</v>
      </c>
      <c r="Z510" s="80">
        <f t="shared" ca="1" si="327"/>
        <v>14</v>
      </c>
      <c r="AA510" s="80">
        <f t="shared" ca="1" si="328"/>
        <v>234.44750918400001</v>
      </c>
      <c r="AB510" s="80">
        <f t="shared" ca="1" si="329"/>
        <v>58.611724693609936</v>
      </c>
      <c r="AC510" s="80">
        <f t="shared" si="330"/>
        <v>14.624896705534042</v>
      </c>
      <c r="AD510" s="69">
        <f t="shared" si="331"/>
        <v>1970.147136</v>
      </c>
      <c r="AE510" s="69">
        <f t="shared" si="350"/>
        <v>1951.7025511260504</v>
      </c>
      <c r="AF510" s="69">
        <f t="shared" si="332"/>
        <v>1852.9955999999997</v>
      </c>
      <c r="AG510" s="95">
        <f t="shared" si="351"/>
        <v>1837.3177028571429</v>
      </c>
      <c r="AH510" s="93">
        <f t="shared" si="333"/>
        <v>20.973373598060878</v>
      </c>
      <c r="AI510" s="81">
        <f t="shared" si="334"/>
        <v>0.84883875237864415</v>
      </c>
      <c r="AJ510" s="80">
        <f t="shared" si="335"/>
        <v>17.788757759999999</v>
      </c>
      <c r="AK510" s="80">
        <f t="shared" si="336"/>
        <v>21.855172588849978</v>
      </c>
      <c r="AL510" s="78">
        <f t="shared" ca="1" si="344"/>
        <v>0.95298013468778431</v>
      </c>
      <c r="AM510" s="80">
        <f t="shared" ca="1" si="345"/>
        <v>21.52420611619862</v>
      </c>
      <c r="AN510" s="80">
        <f t="shared" si="346"/>
        <v>17.481090566037732</v>
      </c>
      <c r="AO510" s="80">
        <f t="shared" si="347"/>
        <v>3.5100569046143448</v>
      </c>
      <c r="AP510" s="80">
        <f t="shared" si="348"/>
        <v>3.8839261000011631</v>
      </c>
      <c r="AQ510" s="80">
        <f t="shared" ca="1" si="349"/>
        <v>2.8000967481034302</v>
      </c>
      <c r="AR510" s="80">
        <f t="shared" si="337"/>
        <v>2.8421444473104578</v>
      </c>
      <c r="AS510" s="78">
        <f t="shared" si="338"/>
        <v>-4.9536338577541944E-2</v>
      </c>
      <c r="AT510" s="96">
        <f t="shared" ca="1" si="339"/>
        <v>4</v>
      </c>
      <c r="AU510" s="97" t="str">
        <f t="shared" ca="1" si="340"/>
        <v>Silt mxture</v>
      </c>
      <c r="AV510" s="98">
        <f t="shared" si="341"/>
        <v>4</v>
      </c>
      <c r="AW510" s="99" t="str">
        <f t="shared" si="342"/>
        <v>Silt mxture</v>
      </c>
      <c r="AX510" s="79"/>
      <c r="AY510" s="79"/>
      <c r="AZ510" s="79"/>
      <c r="BA510" s="79"/>
      <c r="BB510" s="79"/>
      <c r="BC510" s="79"/>
      <c r="BD510" s="79"/>
      <c r="BE510" s="79"/>
      <c r="BF510" s="79"/>
      <c r="BG510" s="79"/>
      <c r="BH510" s="79"/>
      <c r="BI510" s="79"/>
      <c r="BJ510" s="79"/>
      <c r="BK510" s="79"/>
      <c r="BL510" s="79"/>
      <c r="BM510" s="79"/>
      <c r="BN510" s="79"/>
      <c r="BO510" s="79"/>
      <c r="BP510" s="79"/>
      <c r="BQ510" s="79"/>
    </row>
    <row r="511" spans="1:69">
      <c r="A511" s="25">
        <v>9.9600000000000009</v>
      </c>
      <c r="C511" s="89">
        <f t="shared" si="309"/>
        <v>-32.676768000000003</v>
      </c>
      <c r="D511" s="84">
        <f t="shared" si="310"/>
        <v>32.676768000000003</v>
      </c>
      <c r="E511" s="90">
        <v>1.9529000000000001</v>
      </c>
      <c r="F511" s="91">
        <f t="shared" si="311"/>
        <v>20.388276000000001</v>
      </c>
      <c r="G511" s="80">
        <f t="shared" si="312"/>
        <v>20.425233600000002</v>
      </c>
      <c r="H511" s="81">
        <f t="shared" si="352"/>
        <v>18.784378799999999</v>
      </c>
      <c r="I511" s="14">
        <v>60.9</v>
      </c>
      <c r="J511" s="92">
        <f t="shared" si="313"/>
        <v>0.63579599999999992</v>
      </c>
      <c r="K511" s="14">
        <v>17.7</v>
      </c>
      <c r="L511" s="78">
        <f t="shared" si="314"/>
        <v>0.18478799999999998</v>
      </c>
      <c r="M511" s="81">
        <f t="shared" si="315"/>
        <v>1.0195151616</v>
      </c>
      <c r="N511" s="14">
        <f t="shared" si="343"/>
        <v>117</v>
      </c>
      <c r="O511" s="78">
        <f t="shared" si="316"/>
        <v>1.7875438799999992</v>
      </c>
      <c r="P511" s="78">
        <f t="shared" si="317"/>
        <v>0.76802871840000231</v>
      </c>
      <c r="Q511" s="93">
        <f t="shared" si="318"/>
        <v>6.1504376076000016</v>
      </c>
      <c r="R511" s="80">
        <f t="shared" si="319"/>
        <v>8.008082849314432</v>
      </c>
      <c r="S511" s="80">
        <f t="shared" si="320"/>
        <v>3448.6995495780575</v>
      </c>
      <c r="T511" s="69">
        <f t="shared" si="321"/>
        <v>337.93263609600098</v>
      </c>
      <c r="U511" s="78">
        <f t="shared" si="322"/>
        <v>1.8317007250522408</v>
      </c>
      <c r="V511" s="69">
        <f t="shared" si="323"/>
        <v>114.29812524325982</v>
      </c>
      <c r="W511" s="80">
        <f t="shared" ca="1" si="324"/>
        <v>8.4645147765189286</v>
      </c>
      <c r="X511" s="80">
        <f t="shared" ca="1" si="325"/>
        <v>32.722850443618263</v>
      </c>
      <c r="Y511" s="94">
        <f t="shared" ca="1" si="326"/>
        <v>1.4563947534669808E-7</v>
      </c>
      <c r="Z511" s="80">
        <f t="shared" ca="1" si="327"/>
        <v>14</v>
      </c>
      <c r="AA511" s="80">
        <f t="shared" ca="1" si="328"/>
        <v>260.92765608000008</v>
      </c>
      <c r="AB511" s="80">
        <f t="shared" ca="1" si="329"/>
        <v>105.23455458905046</v>
      </c>
      <c r="AC511" s="80">
        <f t="shared" si="330"/>
        <v>14.230479997789574</v>
      </c>
      <c r="AD511" s="69">
        <f t="shared" si="331"/>
        <v>2192.6693788235302</v>
      </c>
      <c r="AE511" s="69">
        <f t="shared" si="350"/>
        <v>1984.1922292436975</v>
      </c>
      <c r="AF511" s="69">
        <f t="shared" si="332"/>
        <v>2042.5233600000004</v>
      </c>
      <c r="AG511" s="95">
        <f t="shared" si="351"/>
        <v>1865.3177828571427</v>
      </c>
      <c r="AH511" s="93">
        <f t="shared" si="333"/>
        <v>22.877732376801124</v>
      </c>
      <c r="AI511" s="81">
        <f t="shared" si="334"/>
        <v>0.82782841939103979</v>
      </c>
      <c r="AJ511" s="80">
        <f t="shared" si="335"/>
        <v>19.608224256</v>
      </c>
      <c r="AK511" s="80">
        <f t="shared" si="336"/>
        <v>24.266917725195245</v>
      </c>
      <c r="AL511" s="78">
        <f t="shared" ca="1" si="344"/>
        <v>0.9270338865649943</v>
      </c>
      <c r="AM511" s="80">
        <f t="shared" ca="1" si="345"/>
        <v>23.703069274398615</v>
      </c>
      <c r="AN511" s="80">
        <f t="shared" si="346"/>
        <v>19.269088301886793</v>
      </c>
      <c r="AO511" s="80">
        <f t="shared" si="347"/>
        <v>3.1127967123959839</v>
      </c>
      <c r="AP511" s="80">
        <f t="shared" si="348"/>
        <v>3.411345555976987</v>
      </c>
      <c r="AQ511" s="80">
        <f t="shared" ca="1" si="349"/>
        <v>2.7317745848533992</v>
      </c>
      <c r="AR511" s="80">
        <f t="shared" si="337"/>
        <v>2.776637758742369</v>
      </c>
      <c r="AS511" s="78">
        <f t="shared" si="338"/>
        <v>-4.4787051085213574E-2</v>
      </c>
      <c r="AT511" s="96">
        <f t="shared" ca="1" si="339"/>
        <v>4</v>
      </c>
      <c r="AU511" s="97" t="str">
        <f t="shared" ca="1" si="340"/>
        <v>Silt mxture</v>
      </c>
      <c r="AV511" s="98">
        <f t="shared" si="341"/>
        <v>4</v>
      </c>
      <c r="AW511" s="99" t="str">
        <f t="shared" si="342"/>
        <v>Silt mxture</v>
      </c>
      <c r="AX511" s="79"/>
      <c r="AY511" s="79"/>
      <c r="AZ511" s="79"/>
      <c r="BA511" s="79"/>
      <c r="BB511" s="79"/>
      <c r="BC511" s="79"/>
      <c r="BD511" s="79"/>
      <c r="BE511" s="79"/>
      <c r="BF511" s="79"/>
      <c r="BG511" s="79"/>
      <c r="BH511" s="79"/>
      <c r="BI511" s="79"/>
      <c r="BJ511" s="79"/>
      <c r="BK511" s="79"/>
      <c r="BL511" s="79"/>
      <c r="BM511" s="79"/>
      <c r="BN511" s="79"/>
      <c r="BO511" s="79"/>
      <c r="BP511" s="79"/>
      <c r="BQ511" s="79"/>
    </row>
    <row r="512" spans="1:69">
      <c r="A512" s="25">
        <v>9.98</v>
      </c>
      <c r="C512" s="89">
        <f t="shared" si="309"/>
        <v>-32.742384000000001</v>
      </c>
      <c r="D512" s="84">
        <f t="shared" si="310"/>
        <v>32.742384000000001</v>
      </c>
      <c r="E512" s="90">
        <v>2.0474000000000001</v>
      </c>
      <c r="F512" s="91">
        <f t="shared" si="311"/>
        <v>21.374856000000001</v>
      </c>
      <c r="G512" s="80">
        <f t="shared" si="312"/>
        <v>21.411396</v>
      </c>
      <c r="H512" s="81">
        <f t="shared" si="352"/>
        <v>19.011483599999998</v>
      </c>
      <c r="I512" s="14">
        <v>60.9</v>
      </c>
      <c r="J512" s="92">
        <f t="shared" si="313"/>
        <v>0.63579599999999992</v>
      </c>
      <c r="K512" s="14">
        <v>17.5</v>
      </c>
      <c r="L512" s="78">
        <f t="shared" si="314"/>
        <v>0.1827</v>
      </c>
      <c r="M512" s="81">
        <f t="shared" si="315"/>
        <v>1.0215623808000001</v>
      </c>
      <c r="N512" s="14">
        <f t="shared" si="343"/>
        <v>117</v>
      </c>
      <c r="O512" s="78">
        <f t="shared" si="316"/>
        <v>1.7913824159999991</v>
      </c>
      <c r="P512" s="78">
        <f t="shared" si="317"/>
        <v>0.76982003520000231</v>
      </c>
      <c r="Q512" s="93">
        <f t="shared" si="318"/>
        <v>6.4746044827200011</v>
      </c>
      <c r="R512" s="80">
        <f t="shared" si="319"/>
        <v>8.410542966756994</v>
      </c>
      <c r="S512" s="80">
        <f t="shared" si="320"/>
        <v>3630.4677793432088</v>
      </c>
      <c r="T512" s="69">
        <f t="shared" si="321"/>
        <v>338.72081548800105</v>
      </c>
      <c r="U512" s="78">
        <f t="shared" si="322"/>
        <v>1.8335437406930226</v>
      </c>
      <c r="V512" s="69">
        <f t="shared" si="323"/>
        <v>114.41312941924461</v>
      </c>
      <c r="W512" s="80">
        <f t="shared" ca="1" si="324"/>
        <v>8.7049585105718741</v>
      </c>
      <c r="X512" s="80">
        <f t="shared" ca="1" si="325"/>
        <v>32.940860428267122</v>
      </c>
      <c r="Y512" s="94">
        <f t="shared" ca="1" si="326"/>
        <v>1.790578003822341E-7</v>
      </c>
      <c r="Z512" s="80">
        <f t="shared" ca="1" si="327"/>
        <v>14</v>
      </c>
      <c r="AA512" s="80">
        <f t="shared" ca="1" si="328"/>
        <v>274.68019017600005</v>
      </c>
      <c r="AB512" s="80">
        <f t="shared" ca="1" si="329"/>
        <v>136.20082337027534</v>
      </c>
      <c r="AC512" s="80">
        <f t="shared" si="330"/>
        <v>14.074329412986149</v>
      </c>
      <c r="AD512" s="69">
        <f t="shared" si="331"/>
        <v>2308.2368922352944</v>
      </c>
      <c r="AE512" s="69">
        <f t="shared" si="350"/>
        <v>1981.1437964369748</v>
      </c>
      <c r="AF512" s="69">
        <f t="shared" si="332"/>
        <v>2141.1396</v>
      </c>
      <c r="AG512" s="95">
        <f t="shared" si="351"/>
        <v>1863.1104685714286</v>
      </c>
      <c r="AH512" s="93">
        <f t="shared" si="333"/>
        <v>23.722470431835593</v>
      </c>
      <c r="AI512" s="81">
        <f t="shared" si="334"/>
        <v>0.82590212118189099</v>
      </c>
      <c r="AJ512" s="80">
        <f t="shared" si="335"/>
        <v>20.554940159999997</v>
      </c>
      <c r="AK512" s="80">
        <f t="shared" si="336"/>
        <v>25.486493838657555</v>
      </c>
      <c r="AL512" s="78">
        <f t="shared" ca="1" si="344"/>
        <v>0.91587460398729459</v>
      </c>
      <c r="AM512" s="80">
        <f t="shared" ca="1" si="345"/>
        <v>24.809823536320827</v>
      </c>
      <c r="AN512" s="80">
        <f t="shared" si="346"/>
        <v>20.199430188679244</v>
      </c>
      <c r="AO512" s="80">
        <f t="shared" si="347"/>
        <v>2.9694280559754249</v>
      </c>
      <c r="AP512" s="80">
        <f t="shared" si="348"/>
        <v>3.2405482151066782</v>
      </c>
      <c r="AQ512" s="80">
        <f t="shared" ca="1" si="349"/>
        <v>2.7022633547925818</v>
      </c>
      <c r="AR512" s="80">
        <f t="shared" si="337"/>
        <v>2.7478897294778508</v>
      </c>
      <c r="AS512" s="78">
        <f t="shared" si="338"/>
        <v>-4.2755443425589013E-2</v>
      </c>
      <c r="AT512" s="96">
        <f t="shared" ca="1" si="339"/>
        <v>4</v>
      </c>
      <c r="AU512" s="97" t="str">
        <f t="shared" ca="1" si="340"/>
        <v>Silt mxture</v>
      </c>
      <c r="AV512" s="98">
        <f t="shared" si="341"/>
        <v>4</v>
      </c>
      <c r="AW512" s="99" t="str">
        <f t="shared" si="342"/>
        <v>Silt mxture</v>
      </c>
      <c r="AX512" s="79"/>
      <c r="AY512" s="79"/>
      <c r="AZ512" s="79"/>
      <c r="BA512" s="79"/>
      <c r="BB512" s="79"/>
      <c r="BC512" s="79"/>
      <c r="BD512" s="79"/>
      <c r="BE512" s="79"/>
      <c r="BF512" s="79"/>
      <c r="BG512" s="79"/>
      <c r="BH512" s="79"/>
      <c r="BI512" s="79"/>
      <c r="BJ512" s="79"/>
      <c r="BK512" s="79"/>
      <c r="BL512" s="79"/>
      <c r="BM512" s="79"/>
      <c r="BN512" s="79"/>
      <c r="BO512" s="79"/>
      <c r="BP512" s="79"/>
      <c r="BQ512" s="79"/>
    </row>
    <row r="513" spans="1:69">
      <c r="A513" s="25">
        <v>10</v>
      </c>
      <c r="C513" s="89">
        <f t="shared" si="309"/>
        <v>-32.808</v>
      </c>
      <c r="D513" s="84">
        <f t="shared" si="310"/>
        <v>32.808</v>
      </c>
      <c r="E513" s="90">
        <v>1.8433999999999999</v>
      </c>
      <c r="F513" s="91">
        <f t="shared" si="311"/>
        <v>19.245095999999997</v>
      </c>
      <c r="G513" s="80">
        <f t="shared" si="312"/>
        <v>19.280591999999995</v>
      </c>
      <c r="H513" s="81">
        <f t="shared" si="352"/>
        <v>18.976996799999998</v>
      </c>
      <c r="I513" s="14">
        <v>60.7</v>
      </c>
      <c r="J513" s="92">
        <f t="shared" si="313"/>
        <v>0.63370800000000005</v>
      </c>
      <c r="K513" s="14">
        <v>17</v>
      </c>
      <c r="L513" s="78">
        <f t="shared" si="314"/>
        <v>0.17748</v>
      </c>
      <c r="M513" s="81">
        <f t="shared" si="315"/>
        <v>1.0236095999999999</v>
      </c>
      <c r="N513" s="14">
        <f t="shared" si="343"/>
        <v>117</v>
      </c>
      <c r="O513" s="78">
        <f t="shared" si="316"/>
        <v>1.7952209519999991</v>
      </c>
      <c r="P513" s="78">
        <f t="shared" si="317"/>
        <v>0.7716113520000023</v>
      </c>
      <c r="Q513" s="93">
        <f t="shared" si="318"/>
        <v>5.7701724458399992</v>
      </c>
      <c r="R513" s="80">
        <f t="shared" si="319"/>
        <v>7.4780813305608058</v>
      </c>
      <c r="S513" s="80">
        <f t="shared" si="320"/>
        <v>3246.1361955905454</v>
      </c>
      <c r="T513" s="69">
        <f t="shared" si="321"/>
        <v>339.50899488000101</v>
      </c>
      <c r="U513" s="78">
        <f t="shared" si="322"/>
        <v>1.8290608025439692</v>
      </c>
      <c r="V513" s="69">
        <f t="shared" si="323"/>
        <v>114.13339407874368</v>
      </c>
      <c r="W513" s="80">
        <f t="shared" ca="1" si="324"/>
        <v>8.1896318002003774</v>
      </c>
      <c r="X513" s="80">
        <f t="shared" ca="1" si="325"/>
        <v>32.419578736750182</v>
      </c>
      <c r="Y513" s="94">
        <f t="shared" ca="1" si="326"/>
        <v>1.1161225249763126E-7</v>
      </c>
      <c r="Z513" s="80">
        <f t="shared" ca="1" si="327"/>
        <v>14</v>
      </c>
      <c r="AA513" s="80">
        <f t="shared" ca="1" si="328"/>
        <v>244.79519467199998</v>
      </c>
      <c r="AB513" s="80">
        <f t="shared" ca="1" si="329"/>
        <v>75.661319292751543</v>
      </c>
      <c r="AC513" s="80">
        <f t="shared" si="330"/>
        <v>14.414500359421794</v>
      </c>
      <c r="AD513" s="69">
        <f t="shared" si="331"/>
        <v>2057.1024762352936</v>
      </c>
      <c r="AE513" s="69">
        <f t="shared" si="350"/>
        <v>1980.0815955630255</v>
      </c>
      <c r="AF513" s="69">
        <f t="shared" si="332"/>
        <v>1928.0591999999992</v>
      </c>
      <c r="AG513" s="95">
        <f t="shared" si="351"/>
        <v>1862.5914514285716</v>
      </c>
      <c r="AH513" s="93">
        <f t="shared" si="333"/>
        <v>21.901239259114938</v>
      </c>
      <c r="AI513" s="81">
        <f t="shared" si="334"/>
        <v>0.82127874137341383</v>
      </c>
      <c r="AJ513" s="80">
        <f t="shared" si="335"/>
        <v>18.509368319999993</v>
      </c>
      <c r="AK513" s="80">
        <f t="shared" si="336"/>
        <v>22.660852516850927</v>
      </c>
      <c r="AL513" s="78">
        <f t="shared" ca="1" si="344"/>
        <v>0.94168679835807256</v>
      </c>
      <c r="AM513" s="80">
        <f t="shared" ca="1" si="345"/>
        <v>22.24510349379775</v>
      </c>
      <c r="AN513" s="80">
        <f t="shared" si="346"/>
        <v>18.189237735849051</v>
      </c>
      <c r="AO513" s="80">
        <f t="shared" si="347"/>
        <v>3.2867662984622061</v>
      </c>
      <c r="AP513" s="80">
        <f t="shared" si="348"/>
        <v>3.6242182008055499</v>
      </c>
      <c r="AQ513" s="80">
        <f t="shared" ca="1" si="349"/>
        <v>2.7697901219718637</v>
      </c>
      <c r="AR513" s="80">
        <f t="shared" si="337"/>
        <v>2.8109226065054869</v>
      </c>
      <c r="AS513" s="78">
        <f t="shared" si="338"/>
        <v>-4.839071459663314E-2</v>
      </c>
      <c r="AT513" s="96">
        <f t="shared" ca="1" si="339"/>
        <v>4</v>
      </c>
      <c r="AU513" s="97" t="str">
        <f t="shared" ca="1" si="340"/>
        <v>Silt mxture</v>
      </c>
      <c r="AV513" s="98">
        <f t="shared" si="341"/>
        <v>4</v>
      </c>
      <c r="AW513" s="99" t="str">
        <f t="shared" si="342"/>
        <v>Silt mxture</v>
      </c>
      <c r="AX513" s="79"/>
      <c r="AY513" s="79"/>
      <c r="AZ513" s="79"/>
      <c r="BA513" s="79"/>
      <c r="BB513" s="79"/>
      <c r="BC513" s="79"/>
      <c r="BD513" s="79"/>
      <c r="BE513" s="79"/>
      <c r="BF513" s="79"/>
      <c r="BG513" s="79"/>
      <c r="BH513" s="79"/>
      <c r="BI513" s="79"/>
      <c r="BJ513" s="79"/>
      <c r="BK513" s="79"/>
      <c r="BL513" s="79"/>
      <c r="BM513" s="79"/>
      <c r="BN513" s="79"/>
      <c r="BO513" s="79"/>
      <c r="BP513" s="79"/>
      <c r="BQ513" s="79"/>
    </row>
    <row r="514" spans="1:69">
      <c r="A514" s="25">
        <v>10.02</v>
      </c>
      <c r="C514" s="89">
        <f t="shared" si="309"/>
        <v>-32.873615999999998</v>
      </c>
      <c r="D514" s="84">
        <f t="shared" si="310"/>
        <v>32.873615999999998</v>
      </c>
      <c r="E514" s="90">
        <v>1.7079</v>
      </c>
      <c r="F514" s="91">
        <f t="shared" si="311"/>
        <v>17.830475999999997</v>
      </c>
      <c r="G514" s="80">
        <f t="shared" si="312"/>
        <v>17.865971999999996</v>
      </c>
      <c r="H514" s="81">
        <f t="shared" si="352"/>
        <v>18.6419076</v>
      </c>
      <c r="I514" s="14">
        <v>64.400000000000006</v>
      </c>
      <c r="J514" s="92">
        <f t="shared" si="313"/>
        <v>0.67233600000000004</v>
      </c>
      <c r="K514" s="14">
        <v>17</v>
      </c>
      <c r="L514" s="78">
        <f t="shared" si="314"/>
        <v>0.17748</v>
      </c>
      <c r="M514" s="81">
        <f t="shared" si="315"/>
        <v>1.0256568192</v>
      </c>
      <c r="N514" s="14">
        <f t="shared" si="343"/>
        <v>117</v>
      </c>
      <c r="O514" s="78">
        <f t="shared" si="316"/>
        <v>1.799059487999999</v>
      </c>
      <c r="P514" s="78">
        <f t="shared" si="317"/>
        <v>0.7734026688000023</v>
      </c>
      <c r="Q514" s="93">
        <f t="shared" si="318"/>
        <v>5.3020811289599994</v>
      </c>
      <c r="R514" s="80">
        <f t="shared" si="319"/>
        <v>6.8555247387323002</v>
      </c>
      <c r="S514" s="80">
        <f t="shared" si="320"/>
        <v>2811.429108974924</v>
      </c>
      <c r="T514" s="69">
        <f t="shared" si="321"/>
        <v>340.29717427200103</v>
      </c>
      <c r="U514" s="78">
        <f t="shared" si="322"/>
        <v>1.8330206057431666</v>
      </c>
      <c r="V514" s="69">
        <f t="shared" si="323"/>
        <v>114.3804857983736</v>
      </c>
      <c r="W514" s="80">
        <f t="shared" ca="1" si="324"/>
        <v>7.9229896235799693</v>
      </c>
      <c r="X514" s="80">
        <f t="shared" ca="1" si="325"/>
        <v>32.043232157884844</v>
      </c>
      <c r="Y514" s="94">
        <f t="shared" ca="1" si="326"/>
        <v>7.0098655654860485E-8</v>
      </c>
      <c r="Z514" s="80">
        <f t="shared" ca="1" si="327"/>
        <v>14</v>
      </c>
      <c r="AA514" s="80">
        <f t="shared" ca="1" si="328"/>
        <v>224.93677516799997</v>
      </c>
      <c r="AB514" s="80">
        <f t="shared" ca="1" si="329"/>
        <v>43.664581513706963</v>
      </c>
      <c r="AC514" s="80">
        <f t="shared" si="330"/>
        <v>14.851577560171503</v>
      </c>
      <c r="AD514" s="69">
        <f t="shared" si="331"/>
        <v>1890.2250014117647</v>
      </c>
      <c r="AE514" s="69">
        <f t="shared" si="350"/>
        <v>1950.8717509915966</v>
      </c>
      <c r="AF514" s="69">
        <f t="shared" si="332"/>
        <v>1786.5971999999995</v>
      </c>
      <c r="AG514" s="95">
        <f t="shared" si="351"/>
        <v>1838.146937142857</v>
      </c>
      <c r="AH514" s="93">
        <f t="shared" si="333"/>
        <v>19.992123949960373</v>
      </c>
      <c r="AI514" s="81">
        <f t="shared" si="334"/>
        <v>0.86932205838284027</v>
      </c>
      <c r="AJ514" s="80">
        <f t="shared" si="335"/>
        <v>17.151333119999997</v>
      </c>
      <c r="AK514" s="80">
        <f t="shared" si="336"/>
        <v>20.774317390097877</v>
      </c>
      <c r="AL514" s="78">
        <f t="shared" ca="1" si="344"/>
        <v>0.96708801548625289</v>
      </c>
      <c r="AM514" s="80">
        <f t="shared" ca="1" si="345"/>
        <v>20.55990507832751</v>
      </c>
      <c r="AN514" s="80">
        <f t="shared" si="346"/>
        <v>16.854690566037732</v>
      </c>
      <c r="AO514" s="80">
        <f t="shared" si="347"/>
        <v>3.7632209431426413</v>
      </c>
      <c r="AP514" s="80">
        <f t="shared" si="348"/>
        <v>4.184599869438812</v>
      </c>
      <c r="AQ514" s="80">
        <f t="shared" ca="1" si="349"/>
        <v>2.8362382087243794</v>
      </c>
      <c r="AR514" s="80">
        <f t="shared" si="337"/>
        <v>2.8733841266705218</v>
      </c>
      <c r="AS514" s="78">
        <f t="shared" si="338"/>
        <v>-5.2790280557419897E-2</v>
      </c>
      <c r="AT514" s="96">
        <f t="shared" ca="1" si="339"/>
        <v>4</v>
      </c>
      <c r="AU514" s="97" t="str">
        <f t="shared" ca="1" si="340"/>
        <v>Silt mxture</v>
      </c>
      <c r="AV514" s="98">
        <f t="shared" si="341"/>
        <v>4</v>
      </c>
      <c r="AW514" s="99" t="str">
        <f t="shared" si="342"/>
        <v>Silt mxture</v>
      </c>
      <c r="AX514" s="79"/>
      <c r="AY514" s="79"/>
      <c r="AZ514" s="79"/>
      <c r="BA514" s="79"/>
      <c r="BB514" s="79"/>
      <c r="BC514" s="79"/>
      <c r="BD514" s="79"/>
      <c r="BE514" s="79"/>
      <c r="BF514" s="79"/>
      <c r="BG514" s="79"/>
      <c r="BH514" s="79"/>
      <c r="BI514" s="79"/>
      <c r="BJ514" s="79"/>
      <c r="BK514" s="79"/>
      <c r="BL514" s="79"/>
      <c r="BM514" s="79"/>
      <c r="BN514" s="79"/>
      <c r="BO514" s="79"/>
      <c r="BP514" s="79"/>
      <c r="BQ514" s="79"/>
    </row>
    <row r="515" spans="1:69">
      <c r="A515" s="25">
        <v>10.039999999999999</v>
      </c>
      <c r="C515" s="89">
        <f t="shared" si="309"/>
        <v>-32.939231999999997</v>
      </c>
      <c r="D515" s="84">
        <f t="shared" si="310"/>
        <v>32.939231999999997</v>
      </c>
      <c r="E515" s="90">
        <v>1.5623</v>
      </c>
      <c r="F515" s="91">
        <f t="shared" si="311"/>
        <v>16.310411999999999</v>
      </c>
      <c r="G515" s="80">
        <f t="shared" si="312"/>
        <v>16.348831199999999</v>
      </c>
      <c r="H515" s="81">
        <f t="shared" si="352"/>
        <v>18.040841999999998</v>
      </c>
      <c r="I515" s="14">
        <v>73.3</v>
      </c>
      <c r="J515" s="92">
        <f t="shared" si="313"/>
        <v>0.76525199999999993</v>
      </c>
      <c r="K515" s="14">
        <v>18.399999999999999</v>
      </c>
      <c r="L515" s="78">
        <f t="shared" si="314"/>
        <v>0.19209599999999999</v>
      </c>
      <c r="M515" s="81">
        <f t="shared" si="315"/>
        <v>1.0277040383999998</v>
      </c>
      <c r="N515" s="14">
        <f t="shared" si="343"/>
        <v>117</v>
      </c>
      <c r="O515" s="78">
        <f t="shared" si="316"/>
        <v>1.802898023999999</v>
      </c>
      <c r="P515" s="78">
        <f t="shared" si="317"/>
        <v>0.7751939856000023</v>
      </c>
      <c r="Q515" s="93">
        <f t="shared" si="318"/>
        <v>4.8001579480799998</v>
      </c>
      <c r="R515" s="80">
        <f t="shared" si="319"/>
        <v>6.1922022580769438</v>
      </c>
      <c r="S515" s="80">
        <f t="shared" si="320"/>
        <v>2236.2388546518014</v>
      </c>
      <c r="T515" s="69">
        <f t="shared" si="321"/>
        <v>341.08535366400099</v>
      </c>
      <c r="U515" s="78">
        <f t="shared" si="322"/>
        <v>1.8447309001803607</v>
      </c>
      <c r="V515" s="69">
        <f t="shared" si="323"/>
        <v>115.1112081712545</v>
      </c>
      <c r="W515" s="80">
        <f t="shared" ca="1" si="324"/>
        <v>7.711785257453811</v>
      </c>
      <c r="X515" s="80">
        <f t="shared" ca="1" si="325"/>
        <v>31.606643128959863</v>
      </c>
      <c r="Y515" s="94">
        <f t="shared" ca="1" si="326"/>
        <v>3.6010722827870132E-8</v>
      </c>
      <c r="Z515" s="80">
        <f t="shared" ca="1" si="327"/>
        <v>14</v>
      </c>
      <c r="AA515" s="80">
        <f t="shared" ca="1" si="328"/>
        <v>203.64306446399999</v>
      </c>
      <c r="AB515" s="80">
        <f t="shared" ca="1" si="329"/>
        <v>20.307694016024843</v>
      </c>
      <c r="AC515" s="80">
        <f t="shared" si="330"/>
        <v>15.547440196510005</v>
      </c>
      <c r="AD515" s="69">
        <f t="shared" si="331"/>
        <v>1711.2862560000001</v>
      </c>
      <c r="AE515" s="69">
        <f t="shared" si="350"/>
        <v>1877.3822694453779</v>
      </c>
      <c r="AF515" s="69">
        <f t="shared" si="332"/>
        <v>1634.88312</v>
      </c>
      <c r="AG515" s="95">
        <f t="shared" si="351"/>
        <v>1776.0647314285713</v>
      </c>
      <c r="AH515" s="93">
        <f t="shared" si="333"/>
        <v>17.357401611210246</v>
      </c>
      <c r="AI515" s="81">
        <f t="shared" si="334"/>
        <v>0.98717484167229796</v>
      </c>
      <c r="AJ515" s="80">
        <f t="shared" si="335"/>
        <v>15.694877951999999</v>
      </c>
      <c r="AK515" s="80">
        <f t="shared" si="336"/>
        <v>18.764249266899828</v>
      </c>
      <c r="AL515" s="78">
        <f t="shared" ca="1" si="344"/>
        <v>1</v>
      </c>
      <c r="AM515" s="80">
        <f t="shared" ca="1" si="345"/>
        <v>18.764249266899832</v>
      </c>
      <c r="AN515" s="80">
        <f t="shared" si="346"/>
        <v>15.423425660377356</v>
      </c>
      <c r="AO515" s="80">
        <f t="shared" si="347"/>
        <v>4.6807749779690671</v>
      </c>
      <c r="AP515" s="80">
        <f t="shared" si="348"/>
        <v>5.260934384482284</v>
      </c>
      <c r="AQ515" s="80">
        <f t="shared" ca="1" si="349"/>
        <v>2.9313953963306321</v>
      </c>
      <c r="AR515" s="80">
        <f t="shared" si="337"/>
        <v>2.9631064620113978</v>
      </c>
      <c r="AS515" s="78">
        <f t="shared" si="338"/>
        <v>-5.7446162325199432E-2</v>
      </c>
      <c r="AT515" s="96">
        <f t="shared" ca="1" si="339"/>
        <v>4</v>
      </c>
      <c r="AU515" s="97" t="str">
        <f t="shared" ca="1" si="340"/>
        <v>Silt mxture</v>
      </c>
      <c r="AV515" s="98">
        <f t="shared" si="341"/>
        <v>3</v>
      </c>
      <c r="AW515" s="99" t="str">
        <f t="shared" si="342"/>
        <v>Clay</v>
      </c>
      <c r="AX515" s="79"/>
      <c r="AY515" s="79"/>
      <c r="AZ515" s="79"/>
      <c r="BA515" s="79"/>
      <c r="BB515" s="79"/>
      <c r="BC515" s="79"/>
      <c r="BD515" s="79"/>
      <c r="BE515" s="79"/>
      <c r="BF515" s="79"/>
      <c r="BG515" s="79"/>
      <c r="BH515" s="79"/>
      <c r="BI515" s="79"/>
      <c r="BJ515" s="79"/>
      <c r="BK515" s="79"/>
      <c r="BL515" s="79"/>
      <c r="BM515" s="79"/>
      <c r="BN515" s="79"/>
      <c r="BO515" s="79"/>
      <c r="BP515" s="79"/>
      <c r="BQ515" s="79"/>
    </row>
    <row r="516" spans="1:69">
      <c r="A516" s="25">
        <v>10.06</v>
      </c>
      <c r="C516" s="89">
        <f t="shared" si="309"/>
        <v>-33.004848000000003</v>
      </c>
      <c r="D516" s="84">
        <f t="shared" si="310"/>
        <v>33.004848000000003</v>
      </c>
      <c r="E516" s="90">
        <v>1.5785</v>
      </c>
      <c r="F516" s="91">
        <f t="shared" si="311"/>
        <v>16.47954</v>
      </c>
      <c r="G516" s="80">
        <f t="shared" si="312"/>
        <v>16.519420799999999</v>
      </c>
      <c r="H516" s="81">
        <f t="shared" si="352"/>
        <v>17.152189199999999</v>
      </c>
      <c r="I516" s="14">
        <v>68.599999999999994</v>
      </c>
      <c r="J516" s="92">
        <f t="shared" si="313"/>
        <v>0.71618399999999993</v>
      </c>
      <c r="K516" s="14">
        <v>19.100000000000001</v>
      </c>
      <c r="L516" s="78">
        <f t="shared" si="314"/>
        <v>0.199404</v>
      </c>
      <c r="M516" s="81">
        <f t="shared" si="315"/>
        <v>1.0297512576000001</v>
      </c>
      <c r="N516" s="14">
        <f t="shared" si="343"/>
        <v>117</v>
      </c>
      <c r="O516" s="78">
        <f t="shared" si="316"/>
        <v>1.8067365599999994</v>
      </c>
      <c r="P516" s="78">
        <f t="shared" si="317"/>
        <v>0.77698530240000241</v>
      </c>
      <c r="Q516" s="93">
        <f t="shared" si="318"/>
        <v>4.8551857992</v>
      </c>
      <c r="R516" s="80">
        <f t="shared" si="319"/>
        <v>6.2487485724671865</v>
      </c>
      <c r="S516" s="80">
        <f t="shared" si="320"/>
        <v>2416.8426385332459</v>
      </c>
      <c r="T516" s="69">
        <f t="shared" si="321"/>
        <v>341.87353305600107</v>
      </c>
      <c r="U516" s="78">
        <f t="shared" si="322"/>
        <v>1.8373660678363311</v>
      </c>
      <c r="V516" s="69">
        <f t="shared" si="323"/>
        <v>114.65164263298705</v>
      </c>
      <c r="W516" s="80">
        <f t="shared" ca="1" si="324"/>
        <v>7.6688621533656978</v>
      </c>
      <c r="X516" s="80">
        <f t="shared" ca="1" si="325"/>
        <v>31.64136938537974</v>
      </c>
      <c r="Y516" s="94">
        <f t="shared" ca="1" si="326"/>
        <v>4.2779969557076976E-8</v>
      </c>
      <c r="Z516" s="80">
        <f t="shared" ca="1" si="327"/>
        <v>14</v>
      </c>
      <c r="AA516" s="80">
        <f t="shared" ca="1" si="328"/>
        <v>205.97757935999999</v>
      </c>
      <c r="AB516" s="80">
        <f t="shared" ca="1" si="329"/>
        <v>24.401671129277187</v>
      </c>
      <c r="AC516" s="80">
        <f t="shared" si="330"/>
        <v>15.311328900158566</v>
      </c>
      <c r="AD516" s="69">
        <f t="shared" si="331"/>
        <v>1730.9040282352942</v>
      </c>
      <c r="AE516" s="69">
        <f t="shared" si="350"/>
        <v>1780.7879273949579</v>
      </c>
      <c r="AF516" s="69">
        <f t="shared" si="332"/>
        <v>1651.94208</v>
      </c>
      <c r="AG516" s="95">
        <f t="shared" si="351"/>
        <v>1694.3433942857139</v>
      </c>
      <c r="AH516" s="93">
        <f t="shared" si="333"/>
        <v>18.178516264875906</v>
      </c>
      <c r="AI516" s="81">
        <f t="shared" si="334"/>
        <v>0.92174716534251611</v>
      </c>
      <c r="AJ516" s="80">
        <f t="shared" si="335"/>
        <v>15.858643967999999</v>
      </c>
      <c r="AK516" s="80">
        <f t="shared" si="336"/>
        <v>18.935601734749049</v>
      </c>
      <c r="AL516" s="78">
        <f t="shared" ca="1" si="344"/>
        <v>0.99413620897268773</v>
      </c>
      <c r="AM516" s="80">
        <f t="shared" ca="1" si="345"/>
        <v>18.901145528107559</v>
      </c>
      <c r="AN516" s="80">
        <f t="shared" si="346"/>
        <v>15.584359245283016</v>
      </c>
      <c r="AO516" s="80">
        <f t="shared" si="347"/>
        <v>4.3354062389402896</v>
      </c>
      <c r="AP516" s="80">
        <f t="shared" si="348"/>
        <v>4.8677997047804507</v>
      </c>
      <c r="AQ516" s="80">
        <f t="shared" ca="1" si="349"/>
        <v>2.9067872935944359</v>
      </c>
      <c r="AR516" s="80">
        <f t="shared" si="337"/>
        <v>2.9384869041980743</v>
      </c>
      <c r="AS516" s="78">
        <f t="shared" si="338"/>
        <v>-5.6437509570313467E-2</v>
      </c>
      <c r="AT516" s="96">
        <f t="shared" ca="1" si="339"/>
        <v>4</v>
      </c>
      <c r="AU516" s="97" t="str">
        <f t="shared" ca="1" si="340"/>
        <v>Silt mxture</v>
      </c>
      <c r="AV516" s="98">
        <f t="shared" si="341"/>
        <v>4</v>
      </c>
      <c r="AW516" s="99" t="str">
        <f t="shared" si="342"/>
        <v>Silt mxture</v>
      </c>
      <c r="AX516" s="79"/>
      <c r="AY516" s="79"/>
      <c r="AZ516" s="79"/>
      <c r="BA516" s="79"/>
      <c r="BB516" s="79"/>
      <c r="BC516" s="79"/>
      <c r="BD516" s="79"/>
      <c r="BE516" s="79"/>
      <c r="BF516" s="79"/>
      <c r="BG516" s="79"/>
      <c r="BH516" s="79"/>
      <c r="BI516" s="79"/>
      <c r="BJ516" s="79"/>
      <c r="BK516" s="79"/>
      <c r="BL516" s="79"/>
      <c r="BM516" s="79"/>
      <c r="BN516" s="79"/>
      <c r="BO516" s="79"/>
      <c r="BP516" s="79"/>
      <c r="BQ516" s="79"/>
    </row>
    <row r="517" spans="1:69">
      <c r="A517" s="25">
        <v>10.08</v>
      </c>
      <c r="C517" s="89">
        <f t="shared" si="309"/>
        <v>-33.070464000000001</v>
      </c>
      <c r="D517" s="84">
        <f t="shared" si="310"/>
        <v>33.070464000000001</v>
      </c>
      <c r="E517" s="90">
        <v>1.6071</v>
      </c>
      <c r="F517" s="91">
        <f t="shared" si="311"/>
        <v>16.778123999999998</v>
      </c>
      <c r="G517" s="80">
        <f t="shared" si="312"/>
        <v>16.818839999999998</v>
      </c>
      <c r="H517" s="81">
        <f t="shared" si="352"/>
        <v>16.553907599999999</v>
      </c>
      <c r="I517" s="14">
        <v>56.7</v>
      </c>
      <c r="J517" s="92">
        <f t="shared" si="313"/>
        <v>0.59194800000000003</v>
      </c>
      <c r="K517" s="14">
        <v>19.5</v>
      </c>
      <c r="L517" s="78">
        <f t="shared" si="314"/>
        <v>0.20357999999999998</v>
      </c>
      <c r="M517" s="81">
        <f t="shared" si="315"/>
        <v>1.0317984767999999</v>
      </c>
      <c r="N517" s="14">
        <f t="shared" si="343"/>
        <v>117</v>
      </c>
      <c r="O517" s="78">
        <f t="shared" si="316"/>
        <v>1.8105750959999993</v>
      </c>
      <c r="P517" s="78">
        <f t="shared" si="317"/>
        <v>0.77877661920000241</v>
      </c>
      <c r="Q517" s="93">
        <f t="shared" si="318"/>
        <v>4.9527274183200003</v>
      </c>
      <c r="R517" s="80">
        <f t="shared" si="319"/>
        <v>6.3596252072997324</v>
      </c>
      <c r="S517" s="80">
        <f t="shared" si="320"/>
        <v>2982.8265726043501</v>
      </c>
      <c r="T517" s="69">
        <f t="shared" si="321"/>
        <v>342.66171244800108</v>
      </c>
      <c r="U517" s="78">
        <f t="shared" si="322"/>
        <v>1.8157280925633446</v>
      </c>
      <c r="V517" s="69">
        <f t="shared" si="323"/>
        <v>113.30143297595269</v>
      </c>
      <c r="W517" s="80">
        <f t="shared" ca="1" si="324"/>
        <v>7.4973595764199681</v>
      </c>
      <c r="X517" s="80">
        <f t="shared" ca="1" si="325"/>
        <v>31.690474952879171</v>
      </c>
      <c r="Y517" s="94">
        <f t="shared" ca="1" si="326"/>
        <v>6.6287252220709738E-8</v>
      </c>
      <c r="Z517" s="80">
        <f t="shared" ca="1" si="327"/>
        <v>14</v>
      </c>
      <c r="AA517" s="80">
        <f t="shared" ca="1" si="328"/>
        <v>210.11570865599998</v>
      </c>
      <c r="AB517" s="80">
        <f t="shared" ca="1" si="329"/>
        <v>38.569826700591044</v>
      </c>
      <c r="AC517" s="80">
        <f t="shared" si="330"/>
        <v>14.671671496466647</v>
      </c>
      <c r="AD517" s="69">
        <f t="shared" si="331"/>
        <v>1765.678224</v>
      </c>
      <c r="AE517" s="69">
        <f t="shared" si="350"/>
        <v>1717.3945399663867</v>
      </c>
      <c r="AF517" s="69">
        <f t="shared" si="332"/>
        <v>1681.8839999999996</v>
      </c>
      <c r="AG517" s="95">
        <f t="shared" si="351"/>
        <v>1640.8428685714284</v>
      </c>
      <c r="AH517" s="93">
        <f t="shared" si="333"/>
        <v>20.468215077587718</v>
      </c>
      <c r="AI517" s="81">
        <f t="shared" si="334"/>
        <v>0.76009986099490001</v>
      </c>
      <c r="AJ517" s="80">
        <f t="shared" si="335"/>
        <v>16.146086399999998</v>
      </c>
      <c r="AK517" s="80">
        <f t="shared" si="336"/>
        <v>19.271591537271913</v>
      </c>
      <c r="AL517" s="78">
        <f t="shared" ca="1" si="344"/>
        <v>0.97038444950159453</v>
      </c>
      <c r="AM517" s="80">
        <f t="shared" ca="1" si="345"/>
        <v>19.096433658251275</v>
      </c>
      <c r="AN517" s="80">
        <f t="shared" si="346"/>
        <v>15.866830188679243</v>
      </c>
      <c r="AO517" s="80">
        <f t="shared" si="347"/>
        <v>3.5195530726256989</v>
      </c>
      <c r="AP517" s="80">
        <f t="shared" si="348"/>
        <v>3.944146800355544</v>
      </c>
      <c r="AQ517" s="80">
        <f t="shared" ca="1" si="349"/>
        <v>2.8442249430785171</v>
      </c>
      <c r="AR517" s="80">
        <f t="shared" si="337"/>
        <v>2.8759612313186298</v>
      </c>
      <c r="AS517" s="78">
        <f t="shared" si="338"/>
        <v>-5.5184159001568756E-2</v>
      </c>
      <c r="AT517" s="96">
        <f t="shared" ca="1" si="339"/>
        <v>4</v>
      </c>
      <c r="AU517" s="97" t="str">
        <f t="shared" ca="1" si="340"/>
        <v>Silt mxture</v>
      </c>
      <c r="AV517" s="98">
        <f t="shared" si="341"/>
        <v>4</v>
      </c>
      <c r="AW517" s="99" t="str">
        <f t="shared" si="342"/>
        <v>Silt mxture</v>
      </c>
      <c r="AX517" s="79"/>
      <c r="AY517" s="79"/>
      <c r="AZ517" s="79"/>
      <c r="BA517" s="79"/>
      <c r="BB517" s="79"/>
      <c r="BC517" s="79"/>
      <c r="BD517" s="79"/>
      <c r="BE517" s="79"/>
      <c r="BF517" s="79"/>
      <c r="BG517" s="79"/>
      <c r="BH517" s="79"/>
      <c r="BI517" s="79"/>
      <c r="BJ517" s="79"/>
      <c r="BK517" s="79"/>
      <c r="BL517" s="79"/>
      <c r="BM517" s="79"/>
      <c r="BN517" s="79"/>
      <c r="BO517" s="79"/>
      <c r="BP517" s="79"/>
      <c r="BQ517" s="79"/>
    </row>
    <row r="518" spans="1:69">
      <c r="A518" s="25">
        <v>10.1</v>
      </c>
      <c r="C518" s="89">
        <f t="shared" si="309"/>
        <v>-33.13608</v>
      </c>
      <c r="D518" s="84">
        <f t="shared" si="310"/>
        <v>33.13608</v>
      </c>
      <c r="E518" s="90">
        <v>1.5362</v>
      </c>
      <c r="F518" s="91">
        <f t="shared" si="311"/>
        <v>16.037928000000001</v>
      </c>
      <c r="G518" s="80">
        <f t="shared" si="312"/>
        <v>16.079479200000002</v>
      </c>
      <c r="H518" s="81">
        <f t="shared" si="352"/>
        <v>16.165504799999997</v>
      </c>
      <c r="I518" s="14">
        <v>52.5</v>
      </c>
      <c r="J518" s="92">
        <f t="shared" si="313"/>
        <v>0.54810000000000003</v>
      </c>
      <c r="K518" s="14">
        <v>19.899999999999999</v>
      </c>
      <c r="L518" s="78">
        <f t="shared" si="314"/>
        <v>0.20775599999999997</v>
      </c>
      <c r="M518" s="81">
        <f t="shared" si="315"/>
        <v>1.033845696</v>
      </c>
      <c r="N518" s="14">
        <f t="shared" si="343"/>
        <v>117</v>
      </c>
      <c r="O518" s="78">
        <f t="shared" si="316"/>
        <v>1.8144136319999993</v>
      </c>
      <c r="P518" s="78">
        <f t="shared" si="317"/>
        <v>0.7805679360000024</v>
      </c>
      <c r="Q518" s="93">
        <f t="shared" si="318"/>
        <v>4.7074716374400012</v>
      </c>
      <c r="R518" s="80">
        <f t="shared" si="319"/>
        <v>6.0308288623323447</v>
      </c>
      <c r="S518" s="80">
        <f t="shared" si="320"/>
        <v>3061.9284948002191</v>
      </c>
      <c r="T518" s="69">
        <f t="shared" si="321"/>
        <v>343.4498918400011</v>
      </c>
      <c r="U518" s="78">
        <f t="shared" si="322"/>
        <v>1.8049465131047899</v>
      </c>
      <c r="V518" s="69">
        <f t="shared" si="323"/>
        <v>112.62866241773889</v>
      </c>
      <c r="W518" s="80">
        <f t="shared" ca="1" si="324"/>
        <v>7.2151329798914405</v>
      </c>
      <c r="X518" s="80">
        <f t="shared" ca="1" si="325"/>
        <v>31.442978609594203</v>
      </c>
      <c r="Y518" s="94">
        <f t="shared" ca="1" si="326"/>
        <v>6.1739815162098786E-8</v>
      </c>
      <c r="Z518" s="80">
        <f t="shared" ca="1" si="327"/>
        <v>14</v>
      </c>
      <c r="AA518" s="80">
        <f t="shared" ca="1" si="328"/>
        <v>199.71091795200005</v>
      </c>
      <c r="AB518" s="80">
        <f t="shared" ca="1" si="329"/>
        <v>34.144934289811083</v>
      </c>
      <c r="AC518" s="80">
        <f t="shared" si="330"/>
        <v>14.59210220917231</v>
      </c>
      <c r="AD518" s="69">
        <f t="shared" si="331"/>
        <v>1678.2430080000001</v>
      </c>
      <c r="AE518" s="69">
        <f t="shared" si="350"/>
        <v>1677.1165407731094</v>
      </c>
      <c r="AF518" s="69">
        <f t="shared" si="332"/>
        <v>1607.9479200000001</v>
      </c>
      <c r="AG518" s="95">
        <f t="shared" si="351"/>
        <v>1606.9904228571427</v>
      </c>
      <c r="AH518" s="93">
        <f t="shared" si="333"/>
        <v>20.606055824211452</v>
      </c>
      <c r="AI518" s="81">
        <f t="shared" si="334"/>
        <v>0.70218103347765282</v>
      </c>
      <c r="AJ518" s="80">
        <f t="shared" si="335"/>
        <v>15.436300032</v>
      </c>
      <c r="AK518" s="80">
        <f t="shared" si="336"/>
        <v>18.27523897676468</v>
      </c>
      <c r="AL518" s="78">
        <f t="shared" ca="1" si="344"/>
        <v>0.97433718491177779</v>
      </c>
      <c r="AM518" s="80">
        <f t="shared" ca="1" si="345"/>
        <v>18.132287683312434</v>
      </c>
      <c r="AN518" s="80">
        <f t="shared" si="346"/>
        <v>15.169320000000001</v>
      </c>
      <c r="AO518" s="80">
        <f t="shared" si="347"/>
        <v>3.4086924904881242</v>
      </c>
      <c r="AP518" s="80">
        <f t="shared" si="348"/>
        <v>3.8422536327454475</v>
      </c>
      <c r="AQ518" s="80">
        <f t="shared" ca="1" si="349"/>
        <v>2.8543778022247417</v>
      </c>
      <c r="AR518" s="80">
        <f t="shared" si="337"/>
        <v>2.8829221661850757</v>
      </c>
      <c r="AS518" s="78">
        <f t="shared" si="338"/>
        <v>-5.7909982401561429E-2</v>
      </c>
      <c r="AT518" s="96">
        <f t="shared" ca="1" si="339"/>
        <v>4</v>
      </c>
      <c r="AU518" s="97" t="str">
        <f t="shared" ca="1" si="340"/>
        <v>Silt mxture</v>
      </c>
      <c r="AV518" s="98">
        <f t="shared" si="341"/>
        <v>4</v>
      </c>
      <c r="AW518" s="99" t="str">
        <f t="shared" si="342"/>
        <v>Silt mxture</v>
      </c>
      <c r="AX518" s="79"/>
      <c r="AY518" s="79"/>
      <c r="AZ518" s="79"/>
      <c r="BA518" s="79"/>
      <c r="BB518" s="79"/>
      <c r="BC518" s="79"/>
      <c r="BD518" s="79"/>
      <c r="BE518" s="79"/>
      <c r="BF518" s="79"/>
      <c r="BG518" s="79"/>
      <c r="BH518" s="79"/>
      <c r="BI518" s="79"/>
      <c r="BJ518" s="79"/>
      <c r="BK518" s="79"/>
      <c r="BL518" s="79"/>
      <c r="BM518" s="79"/>
      <c r="BN518" s="79"/>
      <c r="BO518" s="79"/>
      <c r="BP518" s="79"/>
      <c r="BQ518" s="79"/>
    </row>
    <row r="519" spans="1:69">
      <c r="A519" s="25">
        <v>10.119999999999999</v>
      </c>
      <c r="C519" s="89">
        <f t="shared" si="309"/>
        <v>-33.201695999999998</v>
      </c>
      <c r="D519" s="84">
        <f t="shared" si="310"/>
        <v>33.201695999999998</v>
      </c>
      <c r="E519" s="90">
        <v>1.4988999999999999</v>
      </c>
      <c r="F519" s="91">
        <f t="shared" si="311"/>
        <v>15.648515999999999</v>
      </c>
      <c r="G519" s="80">
        <f t="shared" si="312"/>
        <v>15.690902399999999</v>
      </c>
      <c r="H519" s="81">
        <f t="shared" si="352"/>
        <v>16.023416400000002</v>
      </c>
      <c r="I519" s="14">
        <v>51.7</v>
      </c>
      <c r="J519" s="92">
        <f t="shared" si="313"/>
        <v>0.53974800000000001</v>
      </c>
      <c r="K519" s="14">
        <v>20.3</v>
      </c>
      <c r="L519" s="78">
        <f t="shared" si="314"/>
        <v>0.21193200000000001</v>
      </c>
      <c r="M519" s="81">
        <f t="shared" si="315"/>
        <v>1.0358929151999998</v>
      </c>
      <c r="N519" s="14">
        <f t="shared" si="343"/>
        <v>117</v>
      </c>
      <c r="O519" s="78">
        <f t="shared" si="316"/>
        <v>1.8182521679999992</v>
      </c>
      <c r="P519" s="78">
        <f t="shared" si="317"/>
        <v>0.7823592528000024</v>
      </c>
      <c r="Q519" s="93">
        <f t="shared" si="318"/>
        <v>4.57797457656</v>
      </c>
      <c r="R519" s="80">
        <f t="shared" si="319"/>
        <v>5.8514992443379281</v>
      </c>
      <c r="S519" s="80">
        <f t="shared" si="320"/>
        <v>3023.7749799579674</v>
      </c>
      <c r="T519" s="69">
        <f t="shared" si="321"/>
        <v>344.23807123200106</v>
      </c>
      <c r="U519" s="78">
        <f t="shared" si="322"/>
        <v>1.8021897826725704</v>
      </c>
      <c r="V519" s="69">
        <f t="shared" si="323"/>
        <v>112.45664243876838</v>
      </c>
      <c r="W519" s="80">
        <f t="shared" ca="1" si="324"/>
        <v>7.10069386199027</v>
      </c>
      <c r="X519" s="80">
        <f t="shared" ca="1" si="325"/>
        <v>31.306396272764886</v>
      </c>
      <c r="Y519" s="94">
        <f t="shared" ca="1" si="326"/>
        <v>5.6343872291488644E-8</v>
      </c>
      <c r="Z519" s="80">
        <f t="shared" ca="1" si="327"/>
        <v>14</v>
      </c>
      <c r="AA519" s="80">
        <f t="shared" ca="1" si="328"/>
        <v>194.217103248</v>
      </c>
      <c r="AB519" s="80">
        <f t="shared" ca="1" si="329"/>
        <v>30.303536295401106</v>
      </c>
      <c r="AC519" s="80">
        <f t="shared" si="330"/>
        <v>14.63022123580382</v>
      </c>
      <c r="AD519" s="69">
        <f t="shared" si="331"/>
        <v>1632.0764978823529</v>
      </c>
      <c r="AE519" s="69">
        <f t="shared" si="350"/>
        <v>1668.0286995630252</v>
      </c>
      <c r="AF519" s="69">
        <f t="shared" si="332"/>
        <v>1569.09024</v>
      </c>
      <c r="AG519" s="95">
        <f t="shared" si="351"/>
        <v>1599.6496114285712</v>
      </c>
      <c r="AH519" s="93">
        <f t="shared" si="333"/>
        <v>20.392572145788488</v>
      </c>
      <c r="AI519" s="81">
        <f t="shared" si="334"/>
        <v>0.68989789290314418</v>
      </c>
      <c r="AJ519" s="80">
        <f t="shared" si="335"/>
        <v>15.063266303999999</v>
      </c>
      <c r="AK519" s="80">
        <f t="shared" si="336"/>
        <v>17.731815891933113</v>
      </c>
      <c r="AL519" s="78">
        <f t="shared" ca="1" si="344"/>
        <v>0.97939957556873547</v>
      </c>
      <c r="AM519" s="80">
        <f t="shared" ca="1" si="345"/>
        <v>17.621222086687933</v>
      </c>
      <c r="AN519" s="80">
        <f t="shared" si="346"/>
        <v>14.802738113207546</v>
      </c>
      <c r="AO519" s="80">
        <f t="shared" si="347"/>
        <v>3.4398786394847503</v>
      </c>
      <c r="AP519" s="80">
        <f t="shared" si="348"/>
        <v>3.890734581882306</v>
      </c>
      <c r="AQ519" s="80">
        <f t="shared" ca="1" si="349"/>
        <v>2.8674431423336291</v>
      </c>
      <c r="AR519" s="80">
        <f t="shared" si="337"/>
        <v>2.8937640531792272</v>
      </c>
      <c r="AS519" s="78">
        <f t="shared" si="338"/>
        <v>-5.9394629102618883E-2</v>
      </c>
      <c r="AT519" s="96">
        <f t="shared" ca="1" si="339"/>
        <v>4</v>
      </c>
      <c r="AU519" s="97" t="str">
        <f t="shared" ca="1" si="340"/>
        <v>Silt mxture</v>
      </c>
      <c r="AV519" s="98">
        <f t="shared" si="341"/>
        <v>4</v>
      </c>
      <c r="AW519" s="99" t="str">
        <f t="shared" si="342"/>
        <v>Silt mxture</v>
      </c>
      <c r="AX519" s="79"/>
      <c r="AY519" s="79"/>
      <c r="AZ519" s="79"/>
      <c r="BA519" s="79"/>
      <c r="BB519" s="79"/>
      <c r="BC519" s="79"/>
      <c r="BD519" s="79"/>
      <c r="BE519" s="79"/>
      <c r="BF519" s="79"/>
      <c r="BG519" s="79"/>
      <c r="BH519" s="79"/>
      <c r="BI519" s="79"/>
      <c r="BJ519" s="79"/>
      <c r="BK519" s="79"/>
      <c r="BL519" s="79"/>
      <c r="BM519" s="79"/>
      <c r="BN519" s="79"/>
      <c r="BO519" s="79"/>
      <c r="BP519" s="79"/>
      <c r="BQ519" s="79"/>
    </row>
    <row r="520" spans="1:69">
      <c r="A520" s="25">
        <v>10.14</v>
      </c>
      <c r="C520" s="89">
        <f t="shared" si="309"/>
        <v>-33.267312000000004</v>
      </c>
      <c r="D520" s="84">
        <f t="shared" si="310"/>
        <v>33.267312000000004</v>
      </c>
      <c r="E520" s="90">
        <v>1.484</v>
      </c>
      <c r="F520" s="91">
        <f t="shared" si="311"/>
        <v>15.492959999999998</v>
      </c>
      <c r="G520" s="80">
        <f t="shared" si="312"/>
        <v>15.535555199999997</v>
      </c>
      <c r="H520" s="81">
        <f t="shared" si="352"/>
        <v>15.909342000000001</v>
      </c>
      <c r="I520" s="14">
        <v>51.9</v>
      </c>
      <c r="J520" s="92">
        <f t="shared" si="313"/>
        <v>0.54183599999999998</v>
      </c>
      <c r="K520" s="14">
        <v>20.399999999999999</v>
      </c>
      <c r="L520" s="78">
        <f t="shared" si="314"/>
        <v>0.21297599999999997</v>
      </c>
      <c r="M520" s="81">
        <f t="shared" si="315"/>
        <v>1.0379401344000001</v>
      </c>
      <c r="N520" s="14">
        <f t="shared" si="343"/>
        <v>117</v>
      </c>
      <c r="O520" s="78">
        <f t="shared" si="316"/>
        <v>1.8220907039999996</v>
      </c>
      <c r="P520" s="78">
        <f t="shared" si="317"/>
        <v>0.78415056960000251</v>
      </c>
      <c r="Q520" s="93">
        <f t="shared" si="318"/>
        <v>4.5254432836799996</v>
      </c>
      <c r="R520" s="80">
        <f t="shared" si="319"/>
        <v>5.7711407210842705</v>
      </c>
      <c r="S520" s="80">
        <f t="shared" si="320"/>
        <v>2977.5591954674364</v>
      </c>
      <c r="T520" s="69">
        <f t="shared" si="321"/>
        <v>345.02625062400108</v>
      </c>
      <c r="U520" s="78">
        <f t="shared" si="322"/>
        <v>1.8022536198209258</v>
      </c>
      <c r="V520" s="69">
        <f t="shared" si="323"/>
        <v>112.46062587682577</v>
      </c>
      <c r="W520" s="80">
        <f t="shared" ca="1" si="324"/>
        <v>7.0693833566060444</v>
      </c>
      <c r="X520" s="80">
        <f t="shared" ca="1" si="325"/>
        <v>31.245360463936912</v>
      </c>
      <c r="Y520" s="94">
        <f t="shared" ca="1" si="326"/>
        <v>5.3079452712662294E-8</v>
      </c>
      <c r="Z520" s="80">
        <f t="shared" ca="1" si="327"/>
        <v>14</v>
      </c>
      <c r="AA520" s="80">
        <f t="shared" ca="1" si="328"/>
        <v>191.98850294399998</v>
      </c>
      <c r="AB520" s="80">
        <f t="shared" ca="1" si="329"/>
        <v>28.220246760159341</v>
      </c>
      <c r="AC520" s="80">
        <f t="shared" si="330"/>
        <v>14.677044690271345</v>
      </c>
      <c r="AD520" s="69">
        <f t="shared" si="331"/>
        <v>1613.3487642352939</v>
      </c>
      <c r="AE520" s="69">
        <f t="shared" si="350"/>
        <v>1658.0424919663867</v>
      </c>
      <c r="AF520" s="69">
        <f t="shared" si="332"/>
        <v>1553.5555199999997</v>
      </c>
      <c r="AG520" s="95">
        <f t="shared" si="351"/>
        <v>1591.5451885714285</v>
      </c>
      <c r="AH520" s="93">
        <f t="shared" si="333"/>
        <v>20.197366217668794</v>
      </c>
      <c r="AI520" s="81">
        <f t="shared" si="334"/>
        <v>0.69098464122316727</v>
      </c>
      <c r="AJ520" s="80">
        <f t="shared" si="335"/>
        <v>14.914132991999997</v>
      </c>
      <c r="AK520" s="80">
        <f t="shared" si="336"/>
        <v>17.488305215406879</v>
      </c>
      <c r="AL520" s="78">
        <f t="shared" ca="1" si="344"/>
        <v>0.98273262988008414</v>
      </c>
      <c r="AM520" s="80">
        <f t="shared" ca="1" si="345"/>
        <v>17.397518817282023</v>
      </c>
      <c r="AN520" s="80">
        <f t="shared" si="346"/>
        <v>14.656184150943393</v>
      </c>
      <c r="AO520" s="80">
        <f t="shared" si="347"/>
        <v>3.4877157142089139</v>
      </c>
      <c r="AP520" s="80">
        <f t="shared" si="348"/>
        <v>3.9511240952863882</v>
      </c>
      <c r="AQ520" s="80">
        <f t="shared" ca="1" si="349"/>
        <v>2.8759695419028599</v>
      </c>
      <c r="AR520" s="80">
        <f t="shared" si="337"/>
        <v>2.9008396516589539</v>
      </c>
      <c r="AS520" s="78">
        <f t="shared" si="338"/>
        <v>-6.0157237045432917E-2</v>
      </c>
      <c r="AT520" s="96">
        <f t="shared" ca="1" si="339"/>
        <v>4</v>
      </c>
      <c r="AU520" s="97" t="str">
        <f t="shared" ca="1" si="340"/>
        <v>Silt mxture</v>
      </c>
      <c r="AV520" s="98">
        <f t="shared" si="341"/>
        <v>4</v>
      </c>
      <c r="AW520" s="99" t="str">
        <f t="shared" si="342"/>
        <v>Silt mxture</v>
      </c>
      <c r="AX520" s="79"/>
      <c r="AY520" s="79"/>
      <c r="AZ520" s="79"/>
      <c r="BA520" s="79"/>
      <c r="BB520" s="79"/>
      <c r="BC520" s="79"/>
      <c r="BD520" s="79"/>
      <c r="BE520" s="79"/>
      <c r="BF520" s="79"/>
      <c r="BG520" s="79"/>
      <c r="BH520" s="79"/>
      <c r="BI520" s="79"/>
      <c r="BJ520" s="79"/>
      <c r="BK520" s="79"/>
      <c r="BL520" s="79"/>
      <c r="BM520" s="79"/>
      <c r="BN520" s="79"/>
      <c r="BO520" s="79"/>
      <c r="BP520" s="79"/>
      <c r="BQ520" s="79"/>
    </row>
    <row r="521" spans="1:69">
      <c r="A521" s="25">
        <v>10.16</v>
      </c>
      <c r="C521" s="89">
        <f t="shared" si="309"/>
        <v>-33.332928000000003</v>
      </c>
      <c r="D521" s="84">
        <f t="shared" si="310"/>
        <v>33.332928000000003</v>
      </c>
      <c r="E521" s="90">
        <v>1.4802</v>
      </c>
      <c r="F521" s="91">
        <f t="shared" si="311"/>
        <v>15.453287999999999</v>
      </c>
      <c r="G521" s="80">
        <f t="shared" si="312"/>
        <v>15.496300799999998</v>
      </c>
      <c r="H521" s="81">
        <f t="shared" si="352"/>
        <v>15.764887199999999</v>
      </c>
      <c r="I521" s="14">
        <v>52.7</v>
      </c>
      <c r="J521" s="92">
        <f t="shared" si="313"/>
        <v>0.55018800000000001</v>
      </c>
      <c r="K521" s="14">
        <v>20.6</v>
      </c>
      <c r="L521" s="78">
        <f t="shared" si="314"/>
        <v>0.21506400000000001</v>
      </c>
      <c r="M521" s="81">
        <f t="shared" si="315"/>
        <v>1.0399873535999999</v>
      </c>
      <c r="N521" s="14">
        <f t="shared" si="343"/>
        <v>117</v>
      </c>
      <c r="O521" s="78">
        <f t="shared" si="316"/>
        <v>1.8259292399999996</v>
      </c>
      <c r="P521" s="78">
        <f t="shared" si="317"/>
        <v>0.78594188640000251</v>
      </c>
      <c r="Q521" s="93">
        <f t="shared" si="318"/>
        <v>4.5112226148000003</v>
      </c>
      <c r="R521" s="80">
        <f t="shared" si="319"/>
        <v>5.7398933596268824</v>
      </c>
      <c r="S521" s="80">
        <f t="shared" si="320"/>
        <v>2923.14446527155</v>
      </c>
      <c r="T521" s="69">
        <f t="shared" si="321"/>
        <v>345.8144300160011</v>
      </c>
      <c r="U521" s="78">
        <f t="shared" si="322"/>
        <v>1.8039484126647236</v>
      </c>
      <c r="V521" s="69">
        <f t="shared" si="323"/>
        <v>112.56638095027876</v>
      </c>
      <c r="W521" s="80">
        <f t="shared" ca="1" si="324"/>
        <v>7.081848271297698</v>
      </c>
      <c r="X521" s="80">
        <f t="shared" ca="1" si="325"/>
        <v>31.22333563757449</v>
      </c>
      <c r="Y521" s="94">
        <f t="shared" ca="1" si="326"/>
        <v>5.0677214928997976E-8</v>
      </c>
      <c r="Z521" s="80">
        <f t="shared" ca="1" si="327"/>
        <v>14</v>
      </c>
      <c r="AA521" s="80">
        <f t="shared" ca="1" si="328"/>
        <v>191.38520183999998</v>
      </c>
      <c r="AB521" s="80">
        <f t="shared" ca="1" si="329"/>
        <v>26.858406483347093</v>
      </c>
      <c r="AC521" s="80">
        <f t="shared" si="330"/>
        <v>14.733115565341151</v>
      </c>
      <c r="AD521" s="69">
        <f t="shared" si="331"/>
        <v>1608.2790070588235</v>
      </c>
      <c r="AE521" s="69">
        <f t="shared" si="350"/>
        <v>1640.3885868907564</v>
      </c>
      <c r="AF521" s="69">
        <f t="shared" si="332"/>
        <v>1549.6300799999999</v>
      </c>
      <c r="AG521" s="95">
        <f t="shared" si="351"/>
        <v>1576.9232228571429</v>
      </c>
      <c r="AH521" s="93">
        <f t="shared" si="333"/>
        <v>19.994807750382591</v>
      </c>
      <c r="AI521" s="81">
        <f t="shared" si="334"/>
        <v>0.70003649063689632</v>
      </c>
      <c r="AJ521" s="80">
        <f t="shared" si="335"/>
        <v>14.876448767999998</v>
      </c>
      <c r="AK521" s="80">
        <f t="shared" si="336"/>
        <v>17.393616241293582</v>
      </c>
      <c r="AL521" s="78">
        <f t="shared" ca="1" si="344"/>
        <v>0.9853379544294929</v>
      </c>
      <c r="AM521" s="80">
        <f t="shared" ca="1" si="345"/>
        <v>17.317494483389556</v>
      </c>
      <c r="AN521" s="80">
        <f t="shared" si="346"/>
        <v>14.619151698113205</v>
      </c>
      <c r="AO521" s="80">
        <f t="shared" si="347"/>
        <v>3.5504473428910215</v>
      </c>
      <c r="AP521" s="80">
        <f t="shared" si="348"/>
        <v>4.0246748055471295</v>
      </c>
      <c r="AQ521" s="80">
        <f t="shared" ca="1" si="349"/>
        <v>2.8825858896034822</v>
      </c>
      <c r="AR521" s="80">
        <f t="shared" si="337"/>
        <v>2.906421504039896</v>
      </c>
      <c r="AS521" s="78">
        <f t="shared" si="338"/>
        <v>-6.0343886775817812E-2</v>
      </c>
      <c r="AT521" s="96">
        <f t="shared" ca="1" si="339"/>
        <v>4</v>
      </c>
      <c r="AU521" s="97" t="str">
        <f t="shared" ca="1" si="340"/>
        <v>Silt mxture</v>
      </c>
      <c r="AV521" s="98">
        <f t="shared" si="341"/>
        <v>4</v>
      </c>
      <c r="AW521" s="99" t="str">
        <f t="shared" si="342"/>
        <v>Silt mxture</v>
      </c>
      <c r="AX521" s="79"/>
      <c r="AY521" s="79"/>
      <c r="AZ521" s="79"/>
      <c r="BA521" s="79"/>
      <c r="BB521" s="79"/>
      <c r="BC521" s="79"/>
      <c r="BD521" s="79"/>
      <c r="BE521" s="79"/>
      <c r="BF521" s="79"/>
      <c r="BG521" s="79"/>
      <c r="BH521" s="79"/>
      <c r="BI521" s="79"/>
      <c r="BJ521" s="79"/>
      <c r="BK521" s="79"/>
      <c r="BL521" s="79"/>
      <c r="BM521" s="79"/>
      <c r="BN521" s="79"/>
      <c r="BO521" s="79"/>
      <c r="BP521" s="79"/>
      <c r="BQ521" s="79"/>
    </row>
    <row r="522" spans="1:69">
      <c r="A522" s="25">
        <v>10.18</v>
      </c>
      <c r="C522" s="89">
        <f t="shared" si="309"/>
        <v>-33.398544000000001</v>
      </c>
      <c r="D522" s="84">
        <f t="shared" si="310"/>
        <v>33.398544000000001</v>
      </c>
      <c r="E522" s="90">
        <v>1.5125999999999999</v>
      </c>
      <c r="F522" s="91">
        <f t="shared" si="311"/>
        <v>15.791543999999998</v>
      </c>
      <c r="G522" s="80">
        <f t="shared" si="312"/>
        <v>15.834974399999998</v>
      </c>
      <c r="H522" s="81">
        <f t="shared" si="352"/>
        <v>15.7175244</v>
      </c>
      <c r="I522" s="14">
        <v>52.9</v>
      </c>
      <c r="J522" s="92">
        <f t="shared" si="313"/>
        <v>0.55227599999999999</v>
      </c>
      <c r="K522" s="14">
        <v>20.8</v>
      </c>
      <c r="L522" s="78">
        <f t="shared" si="314"/>
        <v>0.21715200000000001</v>
      </c>
      <c r="M522" s="81">
        <f t="shared" si="315"/>
        <v>1.0420345728</v>
      </c>
      <c r="N522" s="14">
        <f t="shared" si="343"/>
        <v>117</v>
      </c>
      <c r="O522" s="78">
        <f t="shared" si="316"/>
        <v>1.8297677759999995</v>
      </c>
      <c r="P522" s="78">
        <f t="shared" si="317"/>
        <v>0.78773320320000251</v>
      </c>
      <c r="Q522" s="93">
        <f t="shared" si="318"/>
        <v>4.6217181859199998</v>
      </c>
      <c r="R522" s="80">
        <f t="shared" si="319"/>
        <v>5.8671110563135205</v>
      </c>
      <c r="S522" s="80">
        <f t="shared" si="320"/>
        <v>2983.4201876044076</v>
      </c>
      <c r="T522" s="69">
        <f t="shared" si="321"/>
        <v>346.60260940800106</v>
      </c>
      <c r="U522" s="78">
        <f t="shared" si="322"/>
        <v>1.8052376174976785</v>
      </c>
      <c r="V522" s="69">
        <f t="shared" si="323"/>
        <v>112.64682733185514</v>
      </c>
      <c r="W522" s="80">
        <f t="shared" ca="1" si="324"/>
        <v>7.1780718909333796</v>
      </c>
      <c r="X522" s="80">
        <f t="shared" ca="1" si="325"/>
        <v>31.321572900607823</v>
      </c>
      <c r="Y522" s="94">
        <f t="shared" ca="1" si="326"/>
        <v>5.5320629457536229E-8</v>
      </c>
      <c r="Z522" s="80">
        <f t="shared" ca="1" si="327"/>
        <v>14</v>
      </c>
      <c r="AA522" s="80">
        <f t="shared" ca="1" si="328"/>
        <v>196.072892736</v>
      </c>
      <c r="AB522" s="80">
        <f t="shared" ca="1" si="329"/>
        <v>30.037502341981394</v>
      </c>
      <c r="AC522" s="80">
        <f t="shared" si="330"/>
        <v>14.671066551310744</v>
      </c>
      <c r="AD522" s="69">
        <f t="shared" si="331"/>
        <v>1647.6713675294118</v>
      </c>
      <c r="AE522" s="69">
        <f t="shared" si="350"/>
        <v>1624.4822851764707</v>
      </c>
      <c r="AF522" s="69">
        <f t="shared" si="332"/>
        <v>1583.4974399999999</v>
      </c>
      <c r="AG522" s="95">
        <f t="shared" si="351"/>
        <v>1563.7867200000001</v>
      </c>
      <c r="AH522" s="93">
        <f t="shared" si="333"/>
        <v>20.260535943001738</v>
      </c>
      <c r="AI522" s="81">
        <f t="shared" si="334"/>
        <v>0.70109524107463472</v>
      </c>
      <c r="AJ522" s="80">
        <f t="shared" si="335"/>
        <v>15.201575423999998</v>
      </c>
      <c r="AK522" s="80">
        <f t="shared" si="336"/>
        <v>17.779124413071273</v>
      </c>
      <c r="AL522" s="78">
        <f t="shared" ca="1" si="344"/>
        <v>0.98065062932701541</v>
      </c>
      <c r="AM522" s="80">
        <f t="shared" ca="1" si="345"/>
        <v>17.677291284454938</v>
      </c>
      <c r="AN522" s="80">
        <f t="shared" si="346"/>
        <v>14.938655094339619</v>
      </c>
      <c r="AO522" s="80">
        <f t="shared" si="347"/>
        <v>3.4876974603760651</v>
      </c>
      <c r="AP522" s="80">
        <f t="shared" si="348"/>
        <v>3.9433620283301862</v>
      </c>
      <c r="AQ522" s="80">
        <f t="shared" ca="1" si="349"/>
        <v>2.8700614245694949</v>
      </c>
      <c r="AR522" s="80">
        <f t="shared" si="337"/>
        <v>2.8942578888234274</v>
      </c>
      <c r="AS522" s="78">
        <f t="shared" si="338"/>
        <v>-5.8898279400351104E-2</v>
      </c>
      <c r="AT522" s="96">
        <f t="shared" ca="1" si="339"/>
        <v>4</v>
      </c>
      <c r="AU522" s="97" t="str">
        <f t="shared" ca="1" si="340"/>
        <v>Silt mxture</v>
      </c>
      <c r="AV522" s="98">
        <f t="shared" si="341"/>
        <v>4</v>
      </c>
      <c r="AW522" s="99" t="str">
        <f t="shared" si="342"/>
        <v>Silt mxture</v>
      </c>
      <c r="AX522" s="79"/>
      <c r="AY522" s="79"/>
      <c r="AZ522" s="79"/>
      <c r="BA522" s="79"/>
      <c r="BB522" s="79"/>
      <c r="BC522" s="79"/>
      <c r="BD522" s="79"/>
      <c r="BE522" s="79"/>
      <c r="BF522" s="79"/>
      <c r="BG522" s="79"/>
      <c r="BH522" s="79"/>
      <c r="BI522" s="79"/>
      <c r="BJ522" s="79"/>
      <c r="BK522" s="79"/>
      <c r="BL522" s="79"/>
      <c r="BM522" s="79"/>
      <c r="BN522" s="79"/>
      <c r="BO522" s="79"/>
      <c r="BP522" s="79"/>
      <c r="BQ522" s="79"/>
    </row>
    <row r="523" spans="1:69">
      <c r="A523" s="25">
        <v>10.199999999999999</v>
      </c>
      <c r="C523" s="89">
        <f t="shared" si="309"/>
        <v>-33.46416</v>
      </c>
      <c r="D523" s="84">
        <f t="shared" si="310"/>
        <v>33.46416</v>
      </c>
      <c r="E523" s="90">
        <v>1.5238</v>
      </c>
      <c r="F523" s="91">
        <f t="shared" si="311"/>
        <v>15.908472</v>
      </c>
      <c r="G523" s="80">
        <f t="shared" si="312"/>
        <v>15.952111199999999</v>
      </c>
      <c r="H523" s="81">
        <f t="shared" si="352"/>
        <v>15.629028</v>
      </c>
      <c r="I523" s="14">
        <v>50.1</v>
      </c>
      <c r="J523" s="92">
        <f t="shared" si="313"/>
        <v>0.52304399999999995</v>
      </c>
      <c r="K523" s="14">
        <v>20.9</v>
      </c>
      <c r="L523" s="78">
        <f t="shared" si="314"/>
        <v>0.21819599999999997</v>
      </c>
      <c r="M523" s="81">
        <f t="shared" si="315"/>
        <v>1.0440817919999998</v>
      </c>
      <c r="N523" s="14">
        <f t="shared" si="343"/>
        <v>117</v>
      </c>
      <c r="O523" s="78">
        <f t="shared" si="316"/>
        <v>1.8336063119999995</v>
      </c>
      <c r="P523" s="78">
        <f t="shared" si="317"/>
        <v>0.78952452000000251</v>
      </c>
      <c r="Q523" s="93">
        <f t="shared" si="318"/>
        <v>4.6591066130400005</v>
      </c>
      <c r="R523" s="80">
        <f t="shared" si="319"/>
        <v>5.9011550560076156</v>
      </c>
      <c r="S523" s="80">
        <f t="shared" si="320"/>
        <v>3175.6421545010048</v>
      </c>
      <c r="T523" s="69">
        <f t="shared" si="321"/>
        <v>347.39078880000113</v>
      </c>
      <c r="U523" s="78">
        <f t="shared" si="322"/>
        <v>1.7991488442834616</v>
      </c>
      <c r="V523" s="69">
        <f t="shared" si="323"/>
        <v>112.26688788328799</v>
      </c>
      <c r="W523" s="80">
        <f t="shared" ca="1" si="324"/>
        <v>7.1455522788562913</v>
      </c>
      <c r="X523" s="80">
        <f t="shared" ca="1" si="325"/>
        <v>31.339695571021174</v>
      </c>
      <c r="Y523" s="94">
        <f t="shared" ca="1" si="326"/>
        <v>6.2908607988221363E-8</v>
      </c>
      <c r="Z523" s="80">
        <f t="shared" ca="1" si="327"/>
        <v>14</v>
      </c>
      <c r="AA523" s="80">
        <f t="shared" ca="1" si="328"/>
        <v>197.659068432</v>
      </c>
      <c r="AB523" s="80">
        <f t="shared" ca="1" si="329"/>
        <v>34.433880511308118</v>
      </c>
      <c r="AC523" s="80">
        <f t="shared" si="330"/>
        <v>14.4812466120678</v>
      </c>
      <c r="AD523" s="69">
        <f t="shared" si="331"/>
        <v>1661.0005750588234</v>
      </c>
      <c r="AE523" s="69">
        <f t="shared" si="350"/>
        <v>1612.2571801008401</v>
      </c>
      <c r="AF523" s="69">
        <f t="shared" si="332"/>
        <v>1595.2111199999999</v>
      </c>
      <c r="AG523" s="95">
        <f t="shared" si="351"/>
        <v>1553.7792342857142</v>
      </c>
      <c r="AH523" s="93">
        <f t="shared" si="333"/>
        <v>20.925112163381993</v>
      </c>
      <c r="AI523" s="81">
        <f t="shared" si="334"/>
        <v>0.66247974160447642</v>
      </c>
      <c r="AJ523" s="80">
        <f t="shared" si="335"/>
        <v>15.314026751999998</v>
      </c>
      <c r="AK523" s="80">
        <f t="shared" si="336"/>
        <v>17.882288048507924</v>
      </c>
      <c r="AL523" s="78">
        <f t="shared" ca="1" si="344"/>
        <v>0.97373889228477706</v>
      </c>
      <c r="AM523" s="80">
        <f t="shared" ca="1" si="345"/>
        <v>17.744478235347106</v>
      </c>
      <c r="AN523" s="80">
        <f t="shared" si="346"/>
        <v>15.049161509433961</v>
      </c>
      <c r="AO523" s="80">
        <f t="shared" si="347"/>
        <v>3.2788387282556051</v>
      </c>
      <c r="AP523" s="80">
        <f t="shared" si="348"/>
        <v>3.704669893513727</v>
      </c>
      <c r="AQ523" s="80">
        <f t="shared" ca="1" si="349"/>
        <v>2.8516986079875788</v>
      </c>
      <c r="AR523" s="80">
        <f t="shared" si="337"/>
        <v>2.875451956415453</v>
      </c>
      <c r="AS523" s="78">
        <f t="shared" si="338"/>
        <v>-5.8496689171525527E-2</v>
      </c>
      <c r="AT523" s="96">
        <f t="shared" ca="1" si="339"/>
        <v>4</v>
      </c>
      <c r="AU523" s="97" t="str">
        <f t="shared" ca="1" si="340"/>
        <v>Silt mxture</v>
      </c>
      <c r="AV523" s="98">
        <f t="shared" si="341"/>
        <v>4</v>
      </c>
      <c r="AW523" s="99" t="str">
        <f t="shared" si="342"/>
        <v>Silt mxture</v>
      </c>
      <c r="AX523" s="79"/>
      <c r="AY523" s="79"/>
      <c r="AZ523" s="79"/>
      <c r="BA523" s="79"/>
      <c r="BB523" s="79"/>
      <c r="BC523" s="79"/>
      <c r="BD523" s="79"/>
      <c r="BE523" s="79"/>
      <c r="BF523" s="79"/>
      <c r="BG523" s="79"/>
      <c r="BH523" s="79"/>
      <c r="BI523" s="79"/>
      <c r="BJ523" s="79"/>
      <c r="BK523" s="79"/>
      <c r="BL523" s="79"/>
      <c r="BM523" s="79"/>
      <c r="BN523" s="79"/>
      <c r="BO523" s="79"/>
      <c r="BP523" s="79"/>
      <c r="BQ523" s="79"/>
    </row>
    <row r="524" spans="1:69">
      <c r="A524" s="25">
        <v>10.220000000000001</v>
      </c>
      <c r="C524" s="89">
        <f t="shared" si="309"/>
        <v>-33.529776000000005</v>
      </c>
      <c r="D524" s="84">
        <f t="shared" si="310"/>
        <v>33.529776000000005</v>
      </c>
      <c r="E524" s="90">
        <v>1.5087999999999999</v>
      </c>
      <c r="F524" s="91">
        <f t="shared" si="311"/>
        <v>15.751871999999999</v>
      </c>
      <c r="G524" s="80">
        <f t="shared" si="312"/>
        <v>15.795302399999999</v>
      </c>
      <c r="H524" s="81">
        <f t="shared" si="352"/>
        <v>15.5381652</v>
      </c>
      <c r="I524" s="14">
        <v>49.2</v>
      </c>
      <c r="J524" s="92">
        <f t="shared" si="313"/>
        <v>0.51364799999999999</v>
      </c>
      <c r="K524" s="14">
        <v>20.8</v>
      </c>
      <c r="L524" s="78">
        <f t="shared" si="314"/>
        <v>0.21715200000000001</v>
      </c>
      <c r="M524" s="81">
        <f t="shared" si="315"/>
        <v>1.0461290112000001</v>
      </c>
      <c r="N524" s="14">
        <f t="shared" si="343"/>
        <v>117</v>
      </c>
      <c r="O524" s="78">
        <f t="shared" si="316"/>
        <v>1.8374448479999999</v>
      </c>
      <c r="P524" s="78">
        <f t="shared" si="317"/>
        <v>0.79131583680000261</v>
      </c>
      <c r="Q524" s="93">
        <f t="shared" si="318"/>
        <v>4.6060929921599998</v>
      </c>
      <c r="R524" s="80">
        <f t="shared" si="319"/>
        <v>5.8208022359144884</v>
      </c>
      <c r="S524" s="80">
        <f t="shared" si="320"/>
        <v>3196.9381531137824</v>
      </c>
      <c r="T524" s="69">
        <f t="shared" si="321"/>
        <v>348.17896819200115</v>
      </c>
      <c r="U524" s="78">
        <f t="shared" si="322"/>
        <v>1.796637115929097</v>
      </c>
      <c r="V524" s="69">
        <f t="shared" si="323"/>
        <v>112.11015603397566</v>
      </c>
      <c r="W524" s="80">
        <f t="shared" ca="1" si="324"/>
        <v>7.087679795231316</v>
      </c>
      <c r="X524" s="80">
        <f t="shared" ca="1" si="325"/>
        <v>31.27603455853821</v>
      </c>
      <c r="Y524" s="94">
        <f t="shared" ca="1" si="326"/>
        <v>6.1734012615219425E-8</v>
      </c>
      <c r="Z524" s="80">
        <f t="shared" ca="1" si="327"/>
        <v>14</v>
      </c>
      <c r="AA524" s="80">
        <f t="shared" ca="1" si="328"/>
        <v>195.41000572799999</v>
      </c>
      <c r="AB524" s="80">
        <f t="shared" ca="1" si="329"/>
        <v>33.406459639622177</v>
      </c>
      <c r="AC524" s="80">
        <f t="shared" si="330"/>
        <v>14.460927877530262</v>
      </c>
      <c r="AD524" s="69">
        <f t="shared" si="331"/>
        <v>1642.100888470588</v>
      </c>
      <c r="AE524" s="69">
        <f t="shared" si="350"/>
        <v>1605.2608481344539</v>
      </c>
      <c r="AF524" s="69">
        <f t="shared" si="332"/>
        <v>1579.5302399999998</v>
      </c>
      <c r="AG524" s="95">
        <f t="shared" si="351"/>
        <v>1548.2162057142857</v>
      </c>
      <c r="AH524" s="93">
        <f t="shared" si="333"/>
        <v>20.952668612509505</v>
      </c>
      <c r="AI524" s="81">
        <f t="shared" si="334"/>
        <v>0.64910618000157572</v>
      </c>
      <c r="AJ524" s="80">
        <f t="shared" si="335"/>
        <v>15.163490303999998</v>
      </c>
      <c r="AK524" s="80">
        <f t="shared" si="336"/>
        <v>17.638794654286329</v>
      </c>
      <c r="AL524" s="78">
        <f t="shared" ca="1" si="344"/>
        <v>0.97484927711616853</v>
      </c>
      <c r="AM524" s="80">
        <f t="shared" ca="1" si="345"/>
        <v>17.509585649036428</v>
      </c>
      <c r="AN524" s="80">
        <f t="shared" si="346"/>
        <v>14.901228679245282</v>
      </c>
      <c r="AO524" s="80">
        <f t="shared" si="347"/>
        <v>3.2519035532994929</v>
      </c>
      <c r="AP524" s="80">
        <f t="shared" si="348"/>
        <v>3.679991704216814</v>
      </c>
      <c r="AQ524" s="80">
        <f t="shared" ca="1" si="349"/>
        <v>2.8543912293941922</v>
      </c>
      <c r="AR524" s="80">
        <f t="shared" si="337"/>
        <v>2.8767150844295317</v>
      </c>
      <c r="AS524" s="78">
        <f t="shared" si="338"/>
        <v>-5.9391422223048648E-2</v>
      </c>
      <c r="AT524" s="96">
        <f t="shared" ca="1" si="339"/>
        <v>4</v>
      </c>
      <c r="AU524" s="97" t="str">
        <f t="shared" ca="1" si="340"/>
        <v>Silt mxture</v>
      </c>
      <c r="AV524" s="98">
        <f t="shared" si="341"/>
        <v>4</v>
      </c>
      <c r="AW524" s="99" t="str">
        <f t="shared" si="342"/>
        <v>Silt mxture</v>
      </c>
      <c r="AX524" s="79"/>
      <c r="AY524" s="79"/>
      <c r="AZ524" s="79"/>
      <c r="BA524" s="79"/>
      <c r="BB524" s="79"/>
      <c r="BC524" s="79"/>
      <c r="BD524" s="79"/>
      <c r="BE524" s="79"/>
      <c r="BF524" s="79"/>
      <c r="BG524" s="79"/>
      <c r="BH524" s="79"/>
      <c r="BI524" s="79"/>
      <c r="BJ524" s="79"/>
      <c r="BK524" s="79"/>
      <c r="BL524" s="79"/>
      <c r="BM524" s="79"/>
      <c r="BN524" s="79"/>
      <c r="BO524" s="79"/>
      <c r="BP524" s="79"/>
      <c r="BQ524" s="79"/>
    </row>
    <row r="525" spans="1:69">
      <c r="A525" s="25">
        <v>10.24</v>
      </c>
      <c r="C525" s="89">
        <f t="shared" ref="C525:C588" si="353">$N$2-D525</f>
        <v>-33.595392000000004</v>
      </c>
      <c r="D525" s="84">
        <f t="shared" ref="D525:D591" si="354">A525*$D$11</f>
        <v>33.595392000000004</v>
      </c>
      <c r="E525" s="90">
        <v>1.4479</v>
      </c>
      <c r="F525" s="91">
        <f t="shared" ref="F525:F588" si="355">$F$11*E525</f>
        <v>15.116076</v>
      </c>
      <c r="G525" s="80">
        <f t="shared" ref="G525:G588" si="356">F525+((1-$Q$1)*L525)</f>
        <v>15.159924</v>
      </c>
      <c r="H525" s="81">
        <f t="shared" si="352"/>
        <v>15.479805599999999</v>
      </c>
      <c r="I525" s="14">
        <v>50.7</v>
      </c>
      <c r="J525" s="92">
        <f t="shared" ref="J525:J588" si="357">$J$11*I525</f>
        <v>0.529308</v>
      </c>
      <c r="K525" s="14">
        <v>21</v>
      </c>
      <c r="L525" s="78">
        <f t="shared" ref="L525:L588" si="358">$L$11*K525</f>
        <v>0.21923999999999999</v>
      </c>
      <c r="M525" s="81">
        <f t="shared" ref="M525:M591" si="359">IF(D525&gt;$N$3,(62.4/$M$11)*ABS(D525-$N$3),0)</f>
        <v>1.0481762304</v>
      </c>
      <c r="N525" s="14">
        <f t="shared" si="343"/>
        <v>117</v>
      </c>
      <c r="O525" s="78">
        <f t="shared" ref="O525:O588" si="360">(D525-D524)*(N525/2000)+O524</f>
        <v>1.8412833839999998</v>
      </c>
      <c r="P525" s="78">
        <f t="shared" ref="P525:P588" si="361">IF(D525&gt;$N$3,(((N525-62.4)/$P$11)*(D525-D524))+P524,O525)</f>
        <v>0.79310715360000261</v>
      </c>
      <c r="Q525" s="93">
        <f t="shared" ref="Q525:Q591" si="362">$Q$11*(G525-O525)</f>
        <v>4.3951514032799999</v>
      </c>
      <c r="R525" s="80">
        <f t="shared" ref="R525:R588" si="363">Q525/P525</f>
        <v>5.5416867485432615</v>
      </c>
      <c r="S525" s="80">
        <f t="shared" ref="S525:S591" si="364">AD525/J525</f>
        <v>2960.2781291799861</v>
      </c>
      <c r="T525" s="69">
        <f t="shared" ref="T525:T591" si="365">$T$11*P525*2000</f>
        <v>348.96714758400117</v>
      </c>
      <c r="U525" s="78">
        <f t="shared" ref="U525:U591" si="366">MAX(1.4,(0.27*(LOG(AO525))+0.36*(LOG(AN525))+1.236))</f>
        <v>1.7985539043325511</v>
      </c>
      <c r="V525" s="69">
        <f t="shared" ref="V525:V588" si="367">62.4*U525</f>
        <v>112.22976363035119</v>
      </c>
      <c r="W525" s="80">
        <f t="shared" ref="W525:W591" ca="1" si="368">AN525/(10^(1.1268-0.2817*AQ525))</f>
        <v>6.9641737106997761</v>
      </c>
      <c r="X525" s="80">
        <f t="shared" ref="X525:X591" ca="1" si="369">17.6+11*LOG(AM525)</f>
        <v>31.060783702817119</v>
      </c>
      <c r="Y525" s="94">
        <f t="shared" ref="Y525:Y591" ca="1" si="370">IF(AND(AQ525&gt;1,AQ525&lt;=3.27),$Y$11*10^(0.952-3.04*AQ525),IF(AND(AQ525&gt;3.27,AQ525&lt;4),$Y$11*10^(-4.52-1.37*AQ525),"N/A"))</f>
        <v>4.7916878073312024E-8</v>
      </c>
      <c r="Z525" s="80">
        <f t="shared" ref="Z525:Z591" ca="1" si="371">IF(AND(AQ525&gt;2.2,AM525&lt;14), AM525, IF(AND(AQ525&gt;2.2,AM525&gt;14), 14, IF(AQ525&lt;2.2, 0.0188*(10^(0.55*AQ525+1.68)), "N/A")))</f>
        <v>14</v>
      </c>
      <c r="AA525" s="80">
        <f t="shared" ref="AA525:AA588" ca="1" si="372">Z525*(G525-O525)</f>
        <v>186.460968624</v>
      </c>
      <c r="AB525" s="80">
        <f t="shared" ref="AB525:AB588" ca="1" si="373">$AB$11*Y525*AA525*2000/62.4</f>
        <v>24.742045381812552</v>
      </c>
      <c r="AC525" s="80">
        <f t="shared" ref="AC525:AC591" si="374">10.5+7*LOG(AP525)</f>
        <v>14.69473990405519</v>
      </c>
      <c r="AD525" s="69">
        <f t="shared" ref="AD525:AD591" si="375">$AD$11*(G525-O525)/$Q$2</f>
        <v>1566.8988960000001</v>
      </c>
      <c r="AE525" s="69">
        <f t="shared" si="350"/>
        <v>1613.1402002016805</v>
      </c>
      <c r="AF525" s="69">
        <f t="shared" ref="AF525:AF591" si="376">$AF$11*G525/$Q$3</f>
        <v>1515.9924000000001</v>
      </c>
      <c r="AG525" s="95">
        <f t="shared" si="351"/>
        <v>1555.2975085714286</v>
      </c>
      <c r="AH525" s="93">
        <f t="shared" ref="AH525:AH591" si="377">(AK525+10)/((J525/P525)+0.67)</f>
        <v>20.033861260851193</v>
      </c>
      <c r="AI525" s="81">
        <f t="shared" ref="AI525:AI591" si="378">J525/P525</f>
        <v>0.66738522984871773</v>
      </c>
      <c r="AJ525" s="80">
        <f t="shared" ref="AJ525:AJ591" si="379">$AJ$11*G525</f>
        <v>14.553527039999999</v>
      </c>
      <c r="AK525" s="80">
        <f t="shared" ref="AK525:AK591" si="380">(G525-O525)/P525</f>
        <v>16.792990147100795</v>
      </c>
      <c r="AL525" s="78">
        <f t="shared" ca="1" si="344"/>
        <v>0.98872446819446635</v>
      </c>
      <c r="AM525" s="80">
        <f t="shared" ca="1" si="345"/>
        <v>16.7381559295094</v>
      </c>
      <c r="AN525" s="80">
        <f t="shared" si="346"/>
        <v>14.301815094339622</v>
      </c>
      <c r="AO525" s="80">
        <f t="shared" si="347"/>
        <v>3.4914950760966872</v>
      </c>
      <c r="AP525" s="80">
        <f t="shared" si="348"/>
        <v>3.9741893730815865</v>
      </c>
      <c r="AQ525" s="80">
        <f t="shared" ca="1" si="349"/>
        <v>2.8905872792703766</v>
      </c>
      <c r="AR525" s="80">
        <f t="shared" ref="AR525:AR591" si="381">SQRT(((3.47-LOG(AN525))^2)+((LOG(AO525)+1.22)^2))</f>
        <v>2.909574436880936</v>
      </c>
      <c r="AS525" s="78">
        <f t="shared" ref="AS525:AS591" si="382">(L525-M525)/(G525-O525)</f>
        <v>-6.2238801563890778E-2</v>
      </c>
      <c r="AT525" s="96">
        <f t="shared" ref="AT525:AT591" ca="1" si="383">IF(AND((0.005*(AP525-1)-0.0003*((AP525-1)^2)-0.002)&gt;0,AM525&gt;(1/(0.005*(AP525-1)-0.0003*((AP525-1)^2)-0.002)),AP525&gt;=4.5),9,IF(AND((0.005*(AP525-1)-0.0003*((AP525-1)^2)-0.002)&gt;0,AM525&gt;(1/(0.005*(AP525-1)-0.0003*((AP525-1)^2)-0.002)),AP525&lt;4.5),8,IF(AM525&lt;12*EXP(-1.4*AP525),1,IF(AQ525&gt;3.6,2,IF(AQ525&gt;2.95,3,IF(AQ525&gt;2.6,4,IF(AQ525&gt;2.05,5,IF(AQ525&gt;1.31,6,7))))))))</f>
        <v>4</v>
      </c>
      <c r="AU525" s="97" t="str">
        <f t="shared" ref="AU525:AU588" ca="1" si="384">IF(AT525=9,"Very stiff fine-grained",IF(AT525=8,"Very stiff sand to clayey sand",IF(AT525=1,"Sensitive fine-grained", IF(AT525=2,"Organic",IF(AT525=3,"Clay",IF(AT525=4,"Silt mxture",IF(AT525=5,"Sand mixture",IF(AT525=6,"Sand","Gravelly sand to sand"))))))))</f>
        <v>Silt mxture</v>
      </c>
      <c r="AV525" s="98">
        <f t="shared" ref="AV525:AV591" si="385">IF(AND((0.005*(AO525-1)-0.0003*((AO525-1)^2)-0.002)&gt;0,AN525&gt;(1/(0.005*(AO525-1)-0.0003*((AO525-1)^2)-0.002)),AO525&gt;=4.5),9,IF(AND((0.005*(AO525-1)-0.0003*((AO525-1)^2)-0.002)&gt;0,AN525&gt;(1/(0.005*(AO525-1)-0.0003*((AO525-1)^2)-0.002)),AO525&lt;4.5),8,IF(AN525&lt;12*EXP(-1.4*AO525),1,IF(AR525&gt;3.6,2,IF(AR525&gt;2.95,3,IF(AR525&gt;2.6,4,IF(AR525&gt;2.05,5,IF(AR525&gt;1.31,6,7))))))))</f>
        <v>4</v>
      </c>
      <c r="AW525" s="99" t="str">
        <f t="shared" ref="AW525:AW588" si="386">IF(AV525=9,"Very stiff fine-grained",IF(AV525=8,"Very stiff sand to clayey sand",IF(AV525=1,"Sensitive fine-grained", IF(AV525=2,"Organic",IF(AV525=3,"Clay",IF(AV525=4,"Silt mxture",IF(AV525=5,"Sand mixture",IF(AV525=6,"Sand","Gravelly sand to sand"))))))))</f>
        <v>Silt mxture</v>
      </c>
      <c r="AX525" s="79"/>
      <c r="AY525" s="79"/>
      <c r="AZ525" s="79"/>
      <c r="BA525" s="79"/>
      <c r="BB525" s="79"/>
      <c r="BC525" s="79"/>
      <c r="BD525" s="79"/>
      <c r="BE525" s="79"/>
      <c r="BF525" s="79"/>
      <c r="BG525" s="79"/>
      <c r="BH525" s="79"/>
      <c r="BI525" s="79"/>
      <c r="BJ525" s="79"/>
      <c r="BK525" s="79"/>
      <c r="BL525" s="79"/>
      <c r="BM525" s="79"/>
      <c r="BN525" s="79"/>
      <c r="BO525" s="79"/>
      <c r="BP525" s="79"/>
      <c r="BQ525" s="79"/>
    </row>
    <row r="526" spans="1:69">
      <c r="A526" s="25">
        <v>10.26</v>
      </c>
      <c r="C526" s="89">
        <f t="shared" si="353"/>
        <v>-33.661008000000002</v>
      </c>
      <c r="D526" s="84">
        <f t="shared" si="354"/>
        <v>33.661008000000002</v>
      </c>
      <c r="E526" s="90">
        <v>1.4317</v>
      </c>
      <c r="F526" s="91">
        <f t="shared" si="355"/>
        <v>14.946947999999999</v>
      </c>
      <c r="G526" s="80">
        <f t="shared" si="356"/>
        <v>14.990378399999999</v>
      </c>
      <c r="H526" s="81">
        <f t="shared" si="352"/>
        <v>15.5059752</v>
      </c>
      <c r="I526" s="14">
        <v>53.1</v>
      </c>
      <c r="J526" s="92">
        <f t="shared" si="357"/>
        <v>0.55436399999999997</v>
      </c>
      <c r="K526" s="14">
        <v>20.8</v>
      </c>
      <c r="L526" s="78">
        <f t="shared" si="358"/>
        <v>0.21715200000000001</v>
      </c>
      <c r="M526" s="81">
        <f t="shared" si="359"/>
        <v>1.0502234496</v>
      </c>
      <c r="N526" s="14">
        <f t="shared" ref="N526:N589" si="387">IF(C526&gt;-11.5,98,IF(C526&gt;-26.5,115,IF(C526&gt;-39.5,117,IF(C526&gt;-49.5,120,119))))</f>
        <v>117</v>
      </c>
      <c r="O526" s="78">
        <f t="shared" si="360"/>
        <v>1.8451219199999997</v>
      </c>
      <c r="P526" s="78">
        <f t="shared" si="361"/>
        <v>0.79489847040000261</v>
      </c>
      <c r="Q526" s="93">
        <f t="shared" si="362"/>
        <v>4.3379346384000002</v>
      </c>
      <c r="R526" s="80">
        <f t="shared" si="363"/>
        <v>5.4572185001401481</v>
      </c>
      <c r="S526" s="80">
        <f t="shared" si="364"/>
        <v>2789.6846879540176</v>
      </c>
      <c r="T526" s="69">
        <f t="shared" si="365"/>
        <v>349.75532697600113</v>
      </c>
      <c r="U526" s="78">
        <f t="shared" si="366"/>
        <v>1.8035376774604353</v>
      </c>
      <c r="V526" s="69">
        <f t="shared" si="367"/>
        <v>112.54075107353115</v>
      </c>
      <c r="W526" s="80">
        <f t="shared" ca="1" si="368"/>
        <v>6.9792456377769065</v>
      </c>
      <c r="X526" s="80">
        <f t="shared" ca="1" si="369"/>
        <v>30.998473539166227</v>
      </c>
      <c r="Y526" s="94">
        <f t="shared" ca="1" si="370"/>
        <v>4.1461544946104923E-8</v>
      </c>
      <c r="Z526" s="80">
        <f t="shared" ca="1" si="371"/>
        <v>14</v>
      </c>
      <c r="AA526" s="80">
        <f t="shared" ca="1" si="372"/>
        <v>184.03359071999998</v>
      </c>
      <c r="AB526" s="80">
        <f t="shared" ca="1" si="373"/>
        <v>21.130108596637911</v>
      </c>
      <c r="AC526" s="80">
        <f t="shared" si="374"/>
        <v>14.875181689250333</v>
      </c>
      <c r="AD526" s="69">
        <f t="shared" si="375"/>
        <v>1546.5007623529409</v>
      </c>
      <c r="AE526" s="69">
        <f t="shared" si="350"/>
        <v>1623.1882648739495</v>
      </c>
      <c r="AF526" s="69">
        <f t="shared" si="376"/>
        <v>1499.03784</v>
      </c>
      <c r="AG526" s="95">
        <f t="shared" si="351"/>
        <v>1564.2222171428571</v>
      </c>
      <c r="AH526" s="93">
        <f t="shared" si="377"/>
        <v>19.406890191335986</v>
      </c>
      <c r="AI526" s="81">
        <f t="shared" si="378"/>
        <v>0.69740227292302781</v>
      </c>
      <c r="AJ526" s="80">
        <f t="shared" si="379"/>
        <v>14.390763263999999</v>
      </c>
      <c r="AK526" s="80">
        <f t="shared" si="380"/>
        <v>16.537025758000446</v>
      </c>
      <c r="AL526" s="78">
        <f t="shared" ca="1" si="344"/>
        <v>0.99668501556136802</v>
      </c>
      <c r="AM526" s="80">
        <f t="shared" ca="1" si="345"/>
        <v>16.521255554401105</v>
      </c>
      <c r="AN526" s="80">
        <f t="shared" si="346"/>
        <v>14.141866415094338</v>
      </c>
      <c r="AO526" s="80">
        <f t="shared" si="347"/>
        <v>3.698132129873386</v>
      </c>
      <c r="AP526" s="80">
        <f t="shared" si="348"/>
        <v>4.2172170687079662</v>
      </c>
      <c r="AQ526" s="80">
        <f t="shared" ca="1" si="349"/>
        <v>2.911259329904051</v>
      </c>
      <c r="AR526" s="80">
        <f t="shared" si="381"/>
        <v>2.9286396458539601</v>
      </c>
      <c r="AS526" s="78">
        <f t="shared" si="382"/>
        <v>-6.3374301662921989E-2</v>
      </c>
      <c r="AT526" s="96">
        <f t="shared" ca="1" si="383"/>
        <v>4</v>
      </c>
      <c r="AU526" s="97" t="str">
        <f t="shared" ca="1" si="384"/>
        <v>Silt mxture</v>
      </c>
      <c r="AV526" s="98">
        <f t="shared" si="385"/>
        <v>4</v>
      </c>
      <c r="AW526" s="99" t="str">
        <f t="shared" si="386"/>
        <v>Silt mxture</v>
      </c>
      <c r="AX526" s="79"/>
      <c r="AY526" s="79"/>
      <c r="AZ526" s="79"/>
      <c r="BA526" s="79"/>
      <c r="BB526" s="79"/>
      <c r="BC526" s="79"/>
      <c r="BD526" s="79"/>
      <c r="BE526" s="79"/>
      <c r="BF526" s="79"/>
      <c r="BG526" s="79"/>
      <c r="BH526" s="79"/>
      <c r="BI526" s="79"/>
      <c r="BJ526" s="79"/>
      <c r="BK526" s="79"/>
      <c r="BL526" s="79"/>
      <c r="BM526" s="79"/>
      <c r="BN526" s="79"/>
      <c r="BO526" s="79"/>
      <c r="BP526" s="79"/>
      <c r="BQ526" s="79"/>
    </row>
    <row r="527" spans="1:69">
      <c r="A527" s="25">
        <v>10.28</v>
      </c>
      <c r="C527" s="89">
        <f t="shared" si="353"/>
        <v>-33.726624000000001</v>
      </c>
      <c r="D527" s="84">
        <f t="shared" si="354"/>
        <v>33.726624000000001</v>
      </c>
      <c r="E527" s="90">
        <v>1.4466000000000001</v>
      </c>
      <c r="F527" s="91">
        <f t="shared" si="355"/>
        <v>15.102504</v>
      </c>
      <c r="G527" s="80">
        <f t="shared" si="356"/>
        <v>15.146143199999999</v>
      </c>
      <c r="H527" s="81">
        <f t="shared" si="352"/>
        <v>15.590573999999998</v>
      </c>
      <c r="I527" s="14">
        <v>52.8</v>
      </c>
      <c r="J527" s="92">
        <f t="shared" si="357"/>
        <v>0.55123199999999994</v>
      </c>
      <c r="K527" s="14">
        <v>20.9</v>
      </c>
      <c r="L527" s="78">
        <f t="shared" si="358"/>
        <v>0.21819599999999997</v>
      </c>
      <c r="M527" s="81">
        <f t="shared" si="359"/>
        <v>1.0522706688000001</v>
      </c>
      <c r="N527" s="14">
        <f t="shared" si="387"/>
        <v>117</v>
      </c>
      <c r="O527" s="78">
        <f t="shared" si="360"/>
        <v>1.8489604559999997</v>
      </c>
      <c r="P527" s="78">
        <f t="shared" si="361"/>
        <v>0.79668978720000261</v>
      </c>
      <c r="Q527" s="93">
        <f t="shared" si="362"/>
        <v>4.3880703055199994</v>
      </c>
      <c r="R527" s="80">
        <f t="shared" si="363"/>
        <v>5.5078781930191978</v>
      </c>
      <c r="S527" s="80">
        <f t="shared" si="364"/>
        <v>2837.9601337922841</v>
      </c>
      <c r="T527" s="69">
        <f t="shared" si="365"/>
        <v>350.54350636800115</v>
      </c>
      <c r="U527" s="78">
        <f t="shared" si="366"/>
        <v>1.8032773674998006</v>
      </c>
      <c r="V527" s="69">
        <f t="shared" si="367"/>
        <v>112.52450773198755</v>
      </c>
      <c r="W527" s="80">
        <f t="shared" ca="1" si="368"/>
        <v>7.0172776262247618</v>
      </c>
      <c r="X527" s="80">
        <f t="shared" ca="1" si="369"/>
        <v>31.03883861943152</v>
      </c>
      <c r="Y527" s="94">
        <f t="shared" ca="1" si="370"/>
        <v>4.3714342239686607E-8</v>
      </c>
      <c r="Z527" s="80">
        <f t="shared" ca="1" si="371"/>
        <v>14</v>
      </c>
      <c r="AA527" s="80">
        <f t="shared" ca="1" si="372"/>
        <v>186.16055841599999</v>
      </c>
      <c r="AB527" s="80">
        <f t="shared" ca="1" si="373"/>
        <v>22.53568531050885</v>
      </c>
      <c r="AC527" s="80">
        <f t="shared" si="374"/>
        <v>14.823023487072042</v>
      </c>
      <c r="AD527" s="69">
        <f t="shared" si="375"/>
        <v>1564.3744404705881</v>
      </c>
      <c r="AE527" s="69">
        <f t="shared" si="350"/>
        <v>1633.4574118991598</v>
      </c>
      <c r="AF527" s="69">
        <f t="shared" si="376"/>
        <v>1514.6143199999999</v>
      </c>
      <c r="AG527" s="95">
        <f t="shared" si="351"/>
        <v>1573.3348457142856</v>
      </c>
      <c r="AH527" s="93">
        <f t="shared" si="377"/>
        <v>19.597975261893701</v>
      </c>
      <c r="AI527" s="81">
        <f t="shared" si="378"/>
        <v>0.69190293242910317</v>
      </c>
      <c r="AJ527" s="80">
        <f t="shared" si="379"/>
        <v>14.540297471999999</v>
      </c>
      <c r="AK527" s="80">
        <f t="shared" si="380"/>
        <v>16.690539978846054</v>
      </c>
      <c r="AL527" s="78">
        <f t="shared" ref="AL527:AL590" ca="1" si="388">MIN(1,((0.381*AQ527)+(0.05*(P527/1.06)-0.15)))</f>
        <v>0.99388964452620354</v>
      </c>
      <c r="AM527" s="80">
        <f t="shared" ref="AM527:AM590" ca="1" si="389">((G527-O527)/1.06)*((1.06/P527)^AL527)</f>
        <v>16.661442618732778</v>
      </c>
      <c r="AN527" s="80">
        <f t="shared" ref="AN527:AN590" si="390">G527/1.06</f>
        <v>14.28881433962264</v>
      </c>
      <c r="AO527" s="80">
        <f t="shared" ref="AO527:AO590" si="391">100*(J527/G527)</f>
        <v>3.6394215525441482</v>
      </c>
      <c r="AP527" s="80">
        <f t="shared" ref="AP527:AP590" si="392">100*(J527/(G527-O527))</f>
        <v>4.1454796148359225</v>
      </c>
      <c r="AQ527" s="80">
        <f t="shared" ref="AQ527:AQ590" ca="1" si="393">SQRT(((3.47-LOG(AM527))^2)+((LOG(AP527)+1.22)^2))</f>
        <v>2.9037006235769218</v>
      </c>
      <c r="AR527" s="80">
        <f t="shared" si="381"/>
        <v>2.9208421562564468</v>
      </c>
      <c r="AS527" s="78">
        <f t="shared" si="382"/>
        <v>-6.2725667899567239E-2</v>
      </c>
      <c r="AT527" s="96">
        <f t="shared" ca="1" si="383"/>
        <v>4</v>
      </c>
      <c r="AU527" s="97" t="str">
        <f t="shared" ca="1" si="384"/>
        <v>Silt mxture</v>
      </c>
      <c r="AV527" s="98">
        <f t="shared" si="385"/>
        <v>4</v>
      </c>
      <c r="AW527" s="99" t="str">
        <f t="shared" si="386"/>
        <v>Silt mxture</v>
      </c>
      <c r="AX527" s="79"/>
      <c r="AY527" s="79"/>
      <c r="AZ527" s="79"/>
      <c r="BA527" s="79"/>
      <c r="BB527" s="79"/>
      <c r="BC527" s="79"/>
      <c r="BD527" s="79"/>
      <c r="BE527" s="79"/>
      <c r="BF527" s="79"/>
      <c r="BG527" s="79"/>
      <c r="BH527" s="79"/>
      <c r="BI527" s="79"/>
      <c r="BJ527" s="79"/>
      <c r="BK527" s="79"/>
      <c r="BL527" s="79"/>
      <c r="BM527" s="79"/>
      <c r="BN527" s="79"/>
      <c r="BO527" s="79"/>
      <c r="BP527" s="79"/>
      <c r="BQ527" s="79"/>
    </row>
    <row r="528" spans="1:69">
      <c r="A528" s="25">
        <v>10.3</v>
      </c>
      <c r="C528" s="89">
        <f t="shared" si="353"/>
        <v>-33.792240000000007</v>
      </c>
      <c r="D528" s="84">
        <f t="shared" si="354"/>
        <v>33.792240000000007</v>
      </c>
      <c r="E528" s="90">
        <v>1.5275000000000001</v>
      </c>
      <c r="F528" s="91">
        <f t="shared" si="355"/>
        <v>15.947100000000001</v>
      </c>
      <c r="G528" s="80">
        <f t="shared" si="356"/>
        <v>15.991992000000002</v>
      </c>
      <c r="H528" s="81">
        <f t="shared" si="352"/>
        <v>15.723022800000001</v>
      </c>
      <c r="I528" s="14">
        <v>52.5</v>
      </c>
      <c r="J528" s="92">
        <f t="shared" si="357"/>
        <v>0.54810000000000003</v>
      </c>
      <c r="K528" s="14">
        <v>21.5</v>
      </c>
      <c r="L528" s="78">
        <f t="shared" si="358"/>
        <v>0.22445999999999999</v>
      </c>
      <c r="M528" s="81">
        <f t="shared" si="359"/>
        <v>1.0543178880000001</v>
      </c>
      <c r="N528" s="14">
        <f t="shared" si="387"/>
        <v>117</v>
      </c>
      <c r="O528" s="78">
        <f t="shared" si="360"/>
        <v>1.8527989920000001</v>
      </c>
      <c r="P528" s="78">
        <f t="shared" si="361"/>
        <v>0.79848110400000272</v>
      </c>
      <c r="Q528" s="93">
        <f t="shared" si="362"/>
        <v>4.6659336926400004</v>
      </c>
      <c r="R528" s="80">
        <f t="shared" si="363"/>
        <v>5.8435117240294572</v>
      </c>
      <c r="S528" s="80">
        <f t="shared" si="364"/>
        <v>3034.9105483112785</v>
      </c>
      <c r="T528" s="69">
        <f t="shared" si="365"/>
        <v>351.33168576000116</v>
      </c>
      <c r="U528" s="78">
        <f t="shared" si="366"/>
        <v>1.8047332658110491</v>
      </c>
      <c r="V528" s="69">
        <f t="shared" si="367"/>
        <v>112.61535578660946</v>
      </c>
      <c r="W528" s="80">
        <f t="shared" ca="1" si="368"/>
        <v>7.2334999751879101</v>
      </c>
      <c r="X528" s="80">
        <f t="shared" ca="1" si="369"/>
        <v>31.302528488784343</v>
      </c>
      <c r="Y528" s="94">
        <f t="shared" ca="1" si="370"/>
        <v>5.6634359074771683E-8</v>
      </c>
      <c r="Z528" s="80">
        <f t="shared" ca="1" si="371"/>
        <v>14</v>
      </c>
      <c r="AA528" s="80">
        <f t="shared" ca="1" si="372"/>
        <v>197.94870211200001</v>
      </c>
      <c r="AB528" s="80">
        <f t="shared" ca="1" si="373"/>
        <v>31.045009496665916</v>
      </c>
      <c r="AC528" s="80">
        <f t="shared" si="374"/>
        <v>14.61904625430593</v>
      </c>
      <c r="AD528" s="69">
        <f t="shared" si="375"/>
        <v>1663.4344715294119</v>
      </c>
      <c r="AE528" s="69">
        <f t="shared" ref="AE528:AE591" si="394">AVERAGE(AD525:AD531)</f>
        <v>1654.4297522016807</v>
      </c>
      <c r="AF528" s="69">
        <f t="shared" si="376"/>
        <v>1599.1992000000002</v>
      </c>
      <c r="AG528" s="95">
        <f t="shared" ref="AG528:AG591" si="395">AVERAGE(AF525:AF531)</f>
        <v>1591.5451885714285</v>
      </c>
      <c r="AH528" s="93">
        <f t="shared" si="377"/>
        <v>20.426890216432295</v>
      </c>
      <c r="AI528" s="81">
        <f t="shared" si="378"/>
        <v>0.68642826643521693</v>
      </c>
      <c r="AJ528" s="80">
        <f t="shared" si="379"/>
        <v>15.352312320000001</v>
      </c>
      <c r="AK528" s="80">
        <f t="shared" si="380"/>
        <v>17.707611284937752</v>
      </c>
      <c r="AL528" s="78">
        <f t="shared" ca="1" si="388"/>
        <v>0.97988014323629258</v>
      </c>
      <c r="AM528" s="80">
        <f t="shared" ca="1" si="389"/>
        <v>17.606961235693046</v>
      </c>
      <c r="AN528" s="80">
        <f t="shared" si="390"/>
        <v>15.086784905660378</v>
      </c>
      <c r="AO528" s="80">
        <f t="shared" si="391"/>
        <v>3.427340383862123</v>
      </c>
      <c r="AP528" s="80">
        <f t="shared" si="392"/>
        <v>3.8764588593555747</v>
      </c>
      <c r="AQ528" s="80">
        <f t="shared" ca="1" si="393"/>
        <v>2.8667085045076761</v>
      </c>
      <c r="AR528" s="80">
        <f t="shared" si="381"/>
        <v>2.8862439255353176</v>
      </c>
      <c r="AS528" s="78">
        <f t="shared" si="382"/>
        <v>-5.8692026308040629E-2</v>
      </c>
      <c r="AT528" s="96">
        <f t="shared" ca="1" si="383"/>
        <v>4</v>
      </c>
      <c r="AU528" s="97" t="str">
        <f t="shared" ca="1" si="384"/>
        <v>Silt mxture</v>
      </c>
      <c r="AV528" s="98">
        <f t="shared" si="385"/>
        <v>4</v>
      </c>
      <c r="AW528" s="99" t="str">
        <f t="shared" si="386"/>
        <v>Silt mxture</v>
      </c>
      <c r="AX528" s="79"/>
      <c r="AY528" s="79"/>
      <c r="AZ528" s="79"/>
      <c r="BA528" s="79"/>
      <c r="BB528" s="79"/>
      <c r="BC528" s="79"/>
      <c r="BD528" s="79"/>
      <c r="BE528" s="79"/>
      <c r="BF528" s="79"/>
      <c r="BG528" s="79"/>
      <c r="BH528" s="79"/>
      <c r="BI528" s="79"/>
      <c r="BJ528" s="79"/>
      <c r="BK528" s="79"/>
      <c r="BL528" s="79"/>
      <c r="BM528" s="79"/>
      <c r="BN528" s="79"/>
      <c r="BO528" s="79"/>
      <c r="BP528" s="79"/>
      <c r="BQ528" s="79"/>
    </row>
    <row r="529" spans="1:69">
      <c r="A529" s="25">
        <v>10.32</v>
      </c>
      <c r="C529" s="89">
        <f t="shared" si="353"/>
        <v>-33.857856000000005</v>
      </c>
      <c r="D529" s="84">
        <f t="shared" si="354"/>
        <v>33.857856000000005</v>
      </c>
      <c r="E529" s="90">
        <v>1.5723</v>
      </c>
      <c r="F529" s="91">
        <f t="shared" si="355"/>
        <v>16.414812000000001</v>
      </c>
      <c r="G529" s="80">
        <f t="shared" si="356"/>
        <v>16.459704000000002</v>
      </c>
      <c r="H529" s="81">
        <f t="shared" si="352"/>
        <v>16.041373199999999</v>
      </c>
      <c r="I529" s="14">
        <v>50.4</v>
      </c>
      <c r="J529" s="92">
        <f t="shared" si="357"/>
        <v>0.52617599999999998</v>
      </c>
      <c r="K529" s="14">
        <v>21.5</v>
      </c>
      <c r="L529" s="78">
        <f t="shared" si="358"/>
        <v>0.22445999999999999</v>
      </c>
      <c r="M529" s="81">
        <f t="shared" si="359"/>
        <v>1.0563651072000002</v>
      </c>
      <c r="N529" s="14">
        <f t="shared" si="387"/>
        <v>117</v>
      </c>
      <c r="O529" s="78">
        <f t="shared" si="360"/>
        <v>1.856637528</v>
      </c>
      <c r="P529" s="78">
        <f t="shared" si="361"/>
        <v>0.80027242080000272</v>
      </c>
      <c r="Q529" s="93">
        <f t="shared" si="362"/>
        <v>4.8190119357600008</v>
      </c>
      <c r="R529" s="80">
        <f t="shared" si="363"/>
        <v>6.0217143693926287</v>
      </c>
      <c r="S529" s="80">
        <f t="shared" si="364"/>
        <v>3265.0820642433223</v>
      </c>
      <c r="T529" s="69">
        <f t="shared" si="365"/>
        <v>352.11986515200124</v>
      </c>
      <c r="U529" s="78">
        <f t="shared" si="366"/>
        <v>1.80107324986524</v>
      </c>
      <c r="V529" s="69">
        <f t="shared" si="367"/>
        <v>112.38697079159097</v>
      </c>
      <c r="W529" s="80">
        <f t="shared" ca="1" si="368"/>
        <v>7.3059755668724904</v>
      </c>
      <c r="X529" s="80">
        <f t="shared" ca="1" si="369"/>
        <v>31.43149276573633</v>
      </c>
      <c r="Y529" s="94">
        <f t="shared" ca="1" si="370"/>
        <v>6.9416133271216863E-8</v>
      </c>
      <c r="Z529" s="80">
        <f t="shared" ca="1" si="371"/>
        <v>14</v>
      </c>
      <c r="AA529" s="80">
        <f t="shared" ca="1" si="372"/>
        <v>204.44293060800004</v>
      </c>
      <c r="AB529" s="80">
        <f t="shared" ca="1" si="373"/>
        <v>39.299919832919272</v>
      </c>
      <c r="AC529" s="80">
        <f t="shared" si="374"/>
        <v>14.396808811166093</v>
      </c>
      <c r="AD529" s="69">
        <f t="shared" si="375"/>
        <v>1718.0078202352943</v>
      </c>
      <c r="AE529" s="69">
        <f t="shared" si="394"/>
        <v>1682.3328488067225</v>
      </c>
      <c r="AF529" s="69">
        <f t="shared" si="376"/>
        <v>1645.9704000000002</v>
      </c>
      <c r="AG529" s="95">
        <f t="shared" si="395"/>
        <v>1615.6466742857144</v>
      </c>
      <c r="AH529" s="93">
        <f t="shared" si="377"/>
        <v>21.278871692772881</v>
      </c>
      <c r="AI529" s="81">
        <f t="shared" si="378"/>
        <v>0.65749610548118265</v>
      </c>
      <c r="AJ529" s="80">
        <f t="shared" si="379"/>
        <v>15.801315840000001</v>
      </c>
      <c r="AK529" s="80">
        <f t="shared" si="380"/>
        <v>18.247619301189783</v>
      </c>
      <c r="AL529" s="78">
        <f t="shared" ca="1" si="388"/>
        <v>0.96888801327334351</v>
      </c>
      <c r="AM529" s="80">
        <f t="shared" ca="1" si="389"/>
        <v>18.088744865210952</v>
      </c>
      <c r="AN529" s="80">
        <f t="shared" si="390"/>
        <v>15.528022641509436</v>
      </c>
      <c r="AO529" s="80">
        <f t="shared" si="391"/>
        <v>3.1967525053913484</v>
      </c>
      <c r="AP529" s="80">
        <f t="shared" si="392"/>
        <v>3.6031884194247326</v>
      </c>
      <c r="AQ529" s="80">
        <f t="shared" ca="1" si="393"/>
        <v>2.8376359952204822</v>
      </c>
      <c r="AR529" s="80">
        <f t="shared" si="381"/>
        <v>2.8579595448265649</v>
      </c>
      <c r="AS529" s="78">
        <f t="shared" si="382"/>
        <v>-5.6967836775590905E-2</v>
      </c>
      <c r="AT529" s="96">
        <f t="shared" ca="1" si="383"/>
        <v>4</v>
      </c>
      <c r="AU529" s="97" t="str">
        <f t="shared" ca="1" si="384"/>
        <v>Silt mxture</v>
      </c>
      <c r="AV529" s="98">
        <f t="shared" si="385"/>
        <v>4</v>
      </c>
      <c r="AW529" s="99" t="str">
        <f t="shared" si="386"/>
        <v>Silt mxture</v>
      </c>
      <c r="AX529" s="79"/>
      <c r="AY529" s="79"/>
      <c r="AZ529" s="79"/>
      <c r="BA529" s="79"/>
      <c r="BB529" s="79"/>
      <c r="BC529" s="79"/>
      <c r="BD529" s="79"/>
      <c r="BE529" s="79"/>
      <c r="BF529" s="79"/>
      <c r="BG529" s="79"/>
      <c r="BH529" s="79"/>
      <c r="BI529" s="79"/>
      <c r="BJ529" s="79"/>
      <c r="BK529" s="79"/>
      <c r="BL529" s="79"/>
      <c r="BM529" s="79"/>
      <c r="BN529" s="79"/>
      <c r="BO529" s="79"/>
      <c r="BP529" s="79"/>
      <c r="BQ529" s="79"/>
    </row>
    <row r="530" spans="1:69">
      <c r="A530" s="25">
        <v>10.34</v>
      </c>
      <c r="C530" s="89">
        <f t="shared" si="353"/>
        <v>-33.923472000000004</v>
      </c>
      <c r="D530" s="84">
        <f t="shared" si="354"/>
        <v>33.923472000000004</v>
      </c>
      <c r="E530" s="90">
        <v>1.5847</v>
      </c>
      <c r="F530" s="91">
        <f t="shared" si="355"/>
        <v>16.544267999999999</v>
      </c>
      <c r="G530" s="80">
        <f t="shared" si="356"/>
        <v>16.589995200000001</v>
      </c>
      <c r="H530" s="81">
        <f t="shared" si="352"/>
        <v>16.350814799999998</v>
      </c>
      <c r="I530" s="14">
        <v>50.1</v>
      </c>
      <c r="J530" s="92">
        <f t="shared" si="357"/>
        <v>0.52304399999999995</v>
      </c>
      <c r="K530" s="14">
        <v>21.9</v>
      </c>
      <c r="L530" s="78">
        <f t="shared" si="358"/>
        <v>0.22863599999999998</v>
      </c>
      <c r="M530" s="81">
        <f t="shared" si="359"/>
        <v>1.0584123264</v>
      </c>
      <c r="N530" s="14">
        <f t="shared" si="387"/>
        <v>117</v>
      </c>
      <c r="O530" s="78">
        <f t="shared" si="360"/>
        <v>1.860476064</v>
      </c>
      <c r="P530" s="78">
        <f t="shared" si="361"/>
        <v>0.80206373760000271</v>
      </c>
      <c r="Q530" s="93">
        <f t="shared" si="362"/>
        <v>4.8607413148800003</v>
      </c>
      <c r="R530" s="80">
        <f t="shared" si="363"/>
        <v>6.0602930752419839</v>
      </c>
      <c r="S530" s="80">
        <f t="shared" si="364"/>
        <v>3313.0761546548561</v>
      </c>
      <c r="T530" s="69">
        <f t="shared" si="365"/>
        <v>352.9080445440012</v>
      </c>
      <c r="U530" s="78">
        <f t="shared" si="366"/>
        <v>1.8006813725619815</v>
      </c>
      <c r="V530" s="69">
        <f t="shared" si="367"/>
        <v>112.36251764786763</v>
      </c>
      <c r="W530" s="80">
        <f t="shared" ca="1" si="368"/>
        <v>7.3354614699022873</v>
      </c>
      <c r="X530" s="80">
        <f t="shared" ca="1" si="369"/>
        <v>31.459428122336057</v>
      </c>
      <c r="Y530" s="94">
        <f t="shared" ca="1" si="370"/>
        <v>7.2366329302476064E-8</v>
      </c>
      <c r="Z530" s="80">
        <f t="shared" ca="1" si="371"/>
        <v>14</v>
      </c>
      <c r="AA530" s="80">
        <f t="shared" ca="1" si="372"/>
        <v>206.21326790400002</v>
      </c>
      <c r="AB530" s="80">
        <f t="shared" ca="1" si="373"/>
        <v>41.324946235423155</v>
      </c>
      <c r="AC530" s="80">
        <f t="shared" si="374"/>
        <v>14.352447588909602</v>
      </c>
      <c r="AD530" s="69">
        <f t="shared" si="375"/>
        <v>1732.8846042352943</v>
      </c>
      <c r="AE530" s="69">
        <f t="shared" si="394"/>
        <v>1720.8092966722691</v>
      </c>
      <c r="AF530" s="69">
        <f t="shared" si="376"/>
        <v>1658.9995200000001</v>
      </c>
      <c r="AG530" s="95">
        <f t="shared" si="395"/>
        <v>1648.7355085714287</v>
      </c>
      <c r="AH530" s="93">
        <f t="shared" si="377"/>
        <v>21.453775562295597</v>
      </c>
      <c r="AI530" s="81">
        <f t="shared" si="378"/>
        <v>0.65212273723419134</v>
      </c>
      <c r="AJ530" s="80">
        <f t="shared" si="379"/>
        <v>15.926395392</v>
      </c>
      <c r="AK530" s="80">
        <f t="shared" si="380"/>
        <v>18.364524470430254</v>
      </c>
      <c r="AL530" s="78">
        <f t="shared" ca="1" si="388"/>
        <v>0.96670704752190395</v>
      </c>
      <c r="AM530" s="80">
        <f t="shared" ca="1" si="389"/>
        <v>18.194830374112186</v>
      </c>
      <c r="AN530" s="80">
        <f t="shared" si="390"/>
        <v>15.650938867924529</v>
      </c>
      <c r="AO530" s="80">
        <f t="shared" si="391"/>
        <v>3.1527676391371107</v>
      </c>
      <c r="AP530" s="80">
        <f t="shared" si="392"/>
        <v>3.5509916866304407</v>
      </c>
      <c r="AQ530" s="80">
        <f t="shared" ca="1" si="393"/>
        <v>2.8316899011865941</v>
      </c>
      <c r="AR530" s="80">
        <f t="shared" si="381"/>
        <v>2.8515992848210376</v>
      </c>
      <c r="AS530" s="78">
        <f t="shared" si="382"/>
        <v>-5.6334244094362003E-2</v>
      </c>
      <c r="AT530" s="96">
        <f t="shared" ca="1" si="383"/>
        <v>4</v>
      </c>
      <c r="AU530" s="97" t="str">
        <f t="shared" ca="1" si="384"/>
        <v>Silt mxture</v>
      </c>
      <c r="AV530" s="98">
        <f t="shared" si="385"/>
        <v>4</v>
      </c>
      <c r="AW530" s="99" t="str">
        <f t="shared" si="386"/>
        <v>Silt mxture</v>
      </c>
      <c r="AX530" s="79"/>
      <c r="AY530" s="79"/>
      <c r="AZ530" s="79"/>
      <c r="BA530" s="79"/>
      <c r="BB530" s="79"/>
      <c r="BC530" s="79"/>
      <c r="BD530" s="79"/>
      <c r="BE530" s="79"/>
      <c r="BF530" s="79"/>
      <c r="BG530" s="79"/>
      <c r="BH530" s="79"/>
      <c r="BI530" s="79"/>
      <c r="BJ530" s="79"/>
      <c r="BK530" s="79"/>
      <c r="BL530" s="79"/>
      <c r="BM530" s="79"/>
      <c r="BN530" s="79"/>
      <c r="BO530" s="79"/>
      <c r="BP530" s="79"/>
      <c r="BQ530" s="79"/>
    </row>
    <row r="531" spans="1:69">
      <c r="A531" s="25">
        <v>10.36</v>
      </c>
      <c r="C531" s="89">
        <f t="shared" si="353"/>
        <v>-33.989088000000002</v>
      </c>
      <c r="D531" s="84">
        <f t="shared" si="354"/>
        <v>33.989088000000002</v>
      </c>
      <c r="E531" s="90">
        <v>1.6307</v>
      </c>
      <c r="F531" s="91">
        <f t="shared" si="355"/>
        <v>17.024508000000001</v>
      </c>
      <c r="G531" s="80">
        <f t="shared" si="356"/>
        <v>17.0700264</v>
      </c>
      <c r="H531" s="81">
        <f t="shared" si="352"/>
        <v>16.7108904</v>
      </c>
      <c r="I531" s="14">
        <v>52.4</v>
      </c>
      <c r="J531" s="92">
        <f t="shared" si="357"/>
        <v>0.54705599999999999</v>
      </c>
      <c r="K531" s="14">
        <v>21.8</v>
      </c>
      <c r="L531" s="78">
        <f t="shared" si="358"/>
        <v>0.22759199999999999</v>
      </c>
      <c r="M531" s="81">
        <f t="shared" si="359"/>
        <v>1.0604595456000001</v>
      </c>
      <c r="N531" s="14">
        <f t="shared" si="387"/>
        <v>117</v>
      </c>
      <c r="O531" s="78">
        <f t="shared" si="360"/>
        <v>1.8643145999999999</v>
      </c>
      <c r="P531" s="78">
        <f t="shared" si="361"/>
        <v>0.80385505440000271</v>
      </c>
      <c r="Q531" s="93">
        <f t="shared" si="362"/>
        <v>5.0178848939999998</v>
      </c>
      <c r="R531" s="80">
        <f t="shared" si="363"/>
        <v>6.2422757268663922</v>
      </c>
      <c r="S531" s="80">
        <f t="shared" si="364"/>
        <v>3270.0624261286507</v>
      </c>
      <c r="T531" s="69">
        <f t="shared" si="365"/>
        <v>353.69622393600122</v>
      </c>
      <c r="U531" s="78">
        <f t="shared" si="366"/>
        <v>1.807059547980582</v>
      </c>
      <c r="V531" s="69">
        <f t="shared" si="367"/>
        <v>112.76051579398832</v>
      </c>
      <c r="W531" s="80">
        <f t="shared" ca="1" si="368"/>
        <v>7.5171136715670075</v>
      </c>
      <c r="X531" s="80">
        <f t="shared" ca="1" si="369"/>
        <v>31.598084031630961</v>
      </c>
      <c r="Y531" s="94">
        <f t="shared" ca="1" si="370"/>
        <v>7.5609387324923652E-8</v>
      </c>
      <c r="Z531" s="80">
        <f t="shared" ca="1" si="371"/>
        <v>14</v>
      </c>
      <c r="AA531" s="80">
        <f t="shared" ca="1" si="372"/>
        <v>212.87996519999999</v>
      </c>
      <c r="AB531" s="80">
        <f t="shared" ca="1" si="373"/>
        <v>44.572773440833103</v>
      </c>
      <c r="AC531" s="80">
        <f t="shared" si="374"/>
        <v>14.392175215460234</v>
      </c>
      <c r="AD531" s="69">
        <f t="shared" si="375"/>
        <v>1788.9072705882352</v>
      </c>
      <c r="AE531" s="69">
        <f t="shared" si="394"/>
        <v>1758.4329983193277</v>
      </c>
      <c r="AF531" s="69">
        <f t="shared" si="376"/>
        <v>1707.0026399999999</v>
      </c>
      <c r="AG531" s="95">
        <f t="shared" si="395"/>
        <v>1681.0995085714287</v>
      </c>
      <c r="AH531" s="93">
        <f t="shared" si="377"/>
        <v>21.410675901680996</v>
      </c>
      <c r="AI531" s="81">
        <f t="shared" si="378"/>
        <v>0.68054059871318784</v>
      </c>
      <c r="AJ531" s="80">
        <f t="shared" si="379"/>
        <v>16.387225344000001</v>
      </c>
      <c r="AK531" s="80">
        <f t="shared" si="380"/>
        <v>18.915987051110278</v>
      </c>
      <c r="AL531" s="78">
        <f t="shared" ca="1" si="388"/>
        <v>0.96440538385920871</v>
      </c>
      <c r="AM531" s="80">
        <f t="shared" ca="1" si="389"/>
        <v>18.730660568850563</v>
      </c>
      <c r="AN531" s="80">
        <f t="shared" si="390"/>
        <v>16.103798490566035</v>
      </c>
      <c r="AO531" s="80">
        <f t="shared" si="391"/>
        <v>3.2047753599256295</v>
      </c>
      <c r="AP531" s="80">
        <f t="shared" si="392"/>
        <v>3.5977007008642632</v>
      </c>
      <c r="AQ531" s="80">
        <f t="shared" ca="1" si="393"/>
        <v>2.8254270147347125</v>
      </c>
      <c r="AR531" s="80">
        <f t="shared" si="381"/>
        <v>2.8460271829939368</v>
      </c>
      <c r="AS531" s="78">
        <f t="shared" si="382"/>
        <v>-5.4773334951672574E-2</v>
      </c>
      <c r="AT531" s="96">
        <f t="shared" ca="1" si="383"/>
        <v>4</v>
      </c>
      <c r="AU531" s="97" t="str">
        <f t="shared" ca="1" si="384"/>
        <v>Silt mxture</v>
      </c>
      <c r="AV531" s="98">
        <f t="shared" si="385"/>
        <v>4</v>
      </c>
      <c r="AW531" s="99" t="str">
        <f t="shared" si="386"/>
        <v>Silt mxture</v>
      </c>
      <c r="AX531" s="79"/>
      <c r="AY531" s="79"/>
      <c r="AZ531" s="79"/>
      <c r="BA531" s="79"/>
      <c r="BB531" s="79"/>
      <c r="BC531" s="79"/>
      <c r="BD531" s="79"/>
      <c r="BE531" s="79"/>
      <c r="BF531" s="79"/>
      <c r="BG531" s="79"/>
      <c r="BH531" s="79"/>
      <c r="BI531" s="79"/>
      <c r="BJ531" s="79"/>
      <c r="BK531" s="79"/>
      <c r="BL531" s="79"/>
      <c r="BM531" s="79"/>
      <c r="BN531" s="79"/>
      <c r="BO531" s="79"/>
      <c r="BP531" s="79"/>
      <c r="BQ531" s="79"/>
    </row>
    <row r="532" spans="1:69">
      <c r="A532" s="25">
        <v>10.38</v>
      </c>
      <c r="C532" s="89">
        <f t="shared" si="353"/>
        <v>-34.054704000000001</v>
      </c>
      <c r="D532" s="84">
        <f t="shared" si="354"/>
        <v>34.054704000000001</v>
      </c>
      <c r="E532" s="90">
        <v>1.6091</v>
      </c>
      <c r="F532" s="91">
        <f t="shared" si="355"/>
        <v>16.799004</v>
      </c>
      <c r="G532" s="80">
        <f t="shared" si="356"/>
        <v>16.847028000000002</v>
      </c>
      <c r="H532" s="81">
        <f t="shared" si="352"/>
        <v>16.9474956</v>
      </c>
      <c r="I532" s="14">
        <v>55.7</v>
      </c>
      <c r="J532" s="92">
        <f t="shared" si="357"/>
        <v>0.58150800000000002</v>
      </c>
      <c r="K532" s="14">
        <v>23</v>
      </c>
      <c r="L532" s="78">
        <f t="shared" si="358"/>
        <v>0.24012</v>
      </c>
      <c r="M532" s="81">
        <f t="shared" si="359"/>
        <v>1.0625067647999999</v>
      </c>
      <c r="N532" s="14">
        <f t="shared" si="387"/>
        <v>117</v>
      </c>
      <c r="O532" s="78">
        <f t="shared" si="360"/>
        <v>1.8681531359999999</v>
      </c>
      <c r="P532" s="78">
        <f t="shared" si="361"/>
        <v>0.80564637120000271</v>
      </c>
      <c r="Q532" s="93">
        <f t="shared" si="362"/>
        <v>4.9430287051200006</v>
      </c>
      <c r="R532" s="80">
        <f t="shared" si="363"/>
        <v>6.1354818712301844</v>
      </c>
      <c r="S532" s="80">
        <f t="shared" si="364"/>
        <v>3030.432207700142</v>
      </c>
      <c r="T532" s="69">
        <f t="shared" si="365"/>
        <v>354.48440332800118</v>
      </c>
      <c r="U532" s="78">
        <f t="shared" si="366"/>
        <v>1.8137070226315728</v>
      </c>
      <c r="V532" s="69">
        <f t="shared" si="367"/>
        <v>113.17531821221014</v>
      </c>
      <c r="W532" s="80">
        <f t="shared" ca="1" si="368"/>
        <v>7.5438358071184508</v>
      </c>
      <c r="X532" s="80">
        <f t="shared" ca="1" si="369"/>
        <v>31.528992867727844</v>
      </c>
      <c r="Y532" s="94">
        <f t="shared" ca="1" si="370"/>
        <v>6.3141489311895474E-8</v>
      </c>
      <c r="Z532" s="80">
        <f t="shared" ca="1" si="371"/>
        <v>14</v>
      </c>
      <c r="AA532" s="80">
        <f t="shared" ca="1" si="372"/>
        <v>209.70424809600001</v>
      </c>
      <c r="AB532" s="80">
        <f t="shared" ca="1" si="373"/>
        <v>36.667491341019677</v>
      </c>
      <c r="AC532" s="80">
        <f t="shared" si="374"/>
        <v>14.623535508526235</v>
      </c>
      <c r="AD532" s="69">
        <f t="shared" si="375"/>
        <v>1762.2205722352942</v>
      </c>
      <c r="AE532" s="69">
        <f t="shared" si="394"/>
        <v>1777.9104008067227</v>
      </c>
      <c r="AF532" s="69">
        <f t="shared" si="376"/>
        <v>1684.7028000000003</v>
      </c>
      <c r="AG532" s="95">
        <f t="shared" si="395"/>
        <v>1698.0391542857142</v>
      </c>
      <c r="AH532" s="93">
        <f t="shared" si="377"/>
        <v>20.543585175100411</v>
      </c>
      <c r="AI532" s="81">
        <f t="shared" si="378"/>
        <v>0.72179062773391423</v>
      </c>
      <c r="AJ532" s="80">
        <f t="shared" si="379"/>
        <v>16.173146880000001</v>
      </c>
      <c r="AK532" s="80">
        <f t="shared" si="380"/>
        <v>18.592369306758137</v>
      </c>
      <c r="AL532" s="78">
        <f t="shared" ca="1" si="388"/>
        <v>0.97429823584865338</v>
      </c>
      <c r="AM532" s="80">
        <f t="shared" ca="1" si="389"/>
        <v>18.461716554087822</v>
      </c>
      <c r="AN532" s="80">
        <f t="shared" si="390"/>
        <v>15.893422641509435</v>
      </c>
      <c r="AO532" s="80">
        <f t="shared" si="391"/>
        <v>3.4516948627378072</v>
      </c>
      <c r="AP532" s="80">
        <f t="shared" si="392"/>
        <v>3.8821874491894413</v>
      </c>
      <c r="AQ532" s="80">
        <f t="shared" ca="1" si="393"/>
        <v>2.8511707310443533</v>
      </c>
      <c r="AR532" s="80">
        <f t="shared" si="381"/>
        <v>2.8702007325312917</v>
      </c>
      <c r="AS532" s="78">
        <f t="shared" si="382"/>
        <v>-5.4903106693047536E-2</v>
      </c>
      <c r="AT532" s="96">
        <f t="shared" ca="1" si="383"/>
        <v>4</v>
      </c>
      <c r="AU532" s="97" t="str">
        <f t="shared" ca="1" si="384"/>
        <v>Silt mxture</v>
      </c>
      <c r="AV532" s="98">
        <f t="shared" si="385"/>
        <v>4</v>
      </c>
      <c r="AW532" s="99" t="str">
        <f t="shared" si="386"/>
        <v>Silt mxture</v>
      </c>
      <c r="AX532" s="79"/>
      <c r="AY532" s="79"/>
      <c r="AZ532" s="79"/>
      <c r="BA532" s="79"/>
      <c r="BB532" s="79"/>
      <c r="BC532" s="79"/>
      <c r="BD532" s="79"/>
      <c r="BE532" s="79"/>
      <c r="BF532" s="79"/>
      <c r="BG532" s="79"/>
      <c r="BH532" s="79"/>
      <c r="BI532" s="79"/>
      <c r="BJ532" s="79"/>
      <c r="BK532" s="79"/>
      <c r="BL532" s="79"/>
      <c r="BM532" s="79"/>
      <c r="BN532" s="79"/>
      <c r="BO532" s="79"/>
      <c r="BP532" s="79"/>
      <c r="BQ532" s="79"/>
    </row>
    <row r="533" spans="1:69">
      <c r="A533" s="25">
        <v>10.4</v>
      </c>
      <c r="C533" s="89">
        <f t="shared" si="353"/>
        <v>-34.12032</v>
      </c>
      <c r="D533" s="84">
        <f t="shared" si="354"/>
        <v>34.12032</v>
      </c>
      <c r="E533" s="90">
        <v>1.6531</v>
      </c>
      <c r="F533" s="91">
        <f t="shared" si="355"/>
        <v>17.258364</v>
      </c>
      <c r="G533" s="80">
        <f t="shared" si="356"/>
        <v>17.306596800000001</v>
      </c>
      <c r="H533" s="81">
        <f t="shared" si="352"/>
        <v>17.067172799999998</v>
      </c>
      <c r="I533" s="14">
        <v>55.6</v>
      </c>
      <c r="J533" s="92">
        <f t="shared" si="357"/>
        <v>0.58046399999999998</v>
      </c>
      <c r="K533" s="14">
        <v>23.1</v>
      </c>
      <c r="L533" s="78">
        <f t="shared" si="358"/>
        <v>0.24116400000000002</v>
      </c>
      <c r="M533" s="81">
        <f t="shared" si="359"/>
        <v>1.064553984</v>
      </c>
      <c r="N533" s="14">
        <f t="shared" si="387"/>
        <v>117</v>
      </c>
      <c r="O533" s="78">
        <f t="shared" si="360"/>
        <v>1.8719916719999998</v>
      </c>
      <c r="P533" s="78">
        <f t="shared" si="361"/>
        <v>0.80743768800000271</v>
      </c>
      <c r="Q533" s="93">
        <f t="shared" si="362"/>
        <v>5.0934196922400004</v>
      </c>
      <c r="R533" s="80">
        <f t="shared" si="363"/>
        <v>6.3081272622488527</v>
      </c>
      <c r="S533" s="80">
        <f t="shared" si="364"/>
        <v>3128.2489481031812</v>
      </c>
      <c r="T533" s="69">
        <f t="shared" si="365"/>
        <v>355.2725827200012</v>
      </c>
      <c r="U533" s="78">
        <f t="shared" si="366"/>
        <v>1.8145482676965128</v>
      </c>
      <c r="V533" s="69">
        <f t="shared" si="367"/>
        <v>113.2278119042624</v>
      </c>
      <c r="W533" s="80">
        <f t="shared" ca="1" si="368"/>
        <v>7.6622269561310565</v>
      </c>
      <c r="X533" s="80">
        <f t="shared" ca="1" si="369"/>
        <v>31.653283343443903</v>
      </c>
      <c r="Y533" s="94">
        <f t="shared" ca="1" si="370"/>
        <v>7.1362485745456107E-8</v>
      </c>
      <c r="Z533" s="80">
        <f t="shared" ca="1" si="371"/>
        <v>14</v>
      </c>
      <c r="AA533" s="80">
        <f t="shared" ca="1" si="372"/>
        <v>216.08447179200002</v>
      </c>
      <c r="AB533" s="80">
        <f t="shared" ca="1" si="373"/>
        <v>42.702438566965881</v>
      </c>
      <c r="AC533" s="80">
        <f t="shared" si="374"/>
        <v>14.526958369580154</v>
      </c>
      <c r="AD533" s="69">
        <f t="shared" si="375"/>
        <v>1815.8358974117648</v>
      </c>
      <c r="AE533" s="69">
        <f t="shared" si="394"/>
        <v>1784.9545528739495</v>
      </c>
      <c r="AF533" s="69">
        <f t="shared" si="376"/>
        <v>1730.6596800000002</v>
      </c>
      <c r="AG533" s="95">
        <f t="shared" si="395"/>
        <v>1704.410537142857</v>
      </c>
      <c r="AH533" s="93">
        <f t="shared" si="377"/>
        <v>20.963074266645567</v>
      </c>
      <c r="AI533" s="81">
        <f t="shared" si="378"/>
        <v>0.71889634163323579</v>
      </c>
      <c r="AJ533" s="80">
        <f t="shared" si="379"/>
        <v>16.614332928</v>
      </c>
      <c r="AK533" s="80">
        <f t="shared" si="380"/>
        <v>19.115537158329857</v>
      </c>
      <c r="AL533" s="78">
        <f t="shared" ca="1" si="388"/>
        <v>0.96772085318706302</v>
      </c>
      <c r="AM533" s="80">
        <f t="shared" ca="1" si="389"/>
        <v>18.948341925875425</v>
      </c>
      <c r="AN533" s="80">
        <f t="shared" si="390"/>
        <v>16.326978113207549</v>
      </c>
      <c r="AO533" s="80">
        <f t="shared" si="391"/>
        <v>3.3540042950558595</v>
      </c>
      <c r="AP533" s="80">
        <f t="shared" si="392"/>
        <v>3.7607959205057799</v>
      </c>
      <c r="AQ533" s="80">
        <f t="shared" ca="1" si="393"/>
        <v>2.8336854850153186</v>
      </c>
      <c r="AR533" s="80">
        <f t="shared" si="381"/>
        <v>2.8533255180496635</v>
      </c>
      <c r="AS533" s="78">
        <f t="shared" si="382"/>
        <v>-5.3347006753433797E-2</v>
      </c>
      <c r="AT533" s="96">
        <f t="shared" ca="1" si="383"/>
        <v>4</v>
      </c>
      <c r="AU533" s="97" t="str">
        <f t="shared" ca="1" si="384"/>
        <v>Silt mxture</v>
      </c>
      <c r="AV533" s="98">
        <f t="shared" si="385"/>
        <v>4</v>
      </c>
      <c r="AW533" s="99" t="str">
        <f t="shared" si="386"/>
        <v>Silt mxture</v>
      </c>
      <c r="AX533" s="79"/>
      <c r="AY533" s="79"/>
      <c r="AZ533" s="79"/>
      <c r="BA533" s="79"/>
      <c r="BB533" s="79"/>
      <c r="BC533" s="79"/>
      <c r="BD533" s="79"/>
      <c r="BE533" s="79"/>
      <c r="BF533" s="79"/>
      <c r="BG533" s="79"/>
      <c r="BH533" s="79"/>
      <c r="BI533" s="79"/>
      <c r="BJ533" s="79"/>
      <c r="BK533" s="79"/>
      <c r="BL533" s="79"/>
      <c r="BM533" s="79"/>
      <c r="BN533" s="79"/>
      <c r="BO533" s="79"/>
      <c r="BP533" s="79"/>
      <c r="BQ533" s="79"/>
    </row>
    <row r="534" spans="1:69">
      <c r="A534" s="25">
        <v>10.42</v>
      </c>
      <c r="C534" s="89">
        <f t="shared" si="353"/>
        <v>-34.185935999999998</v>
      </c>
      <c r="D534" s="84">
        <f t="shared" si="354"/>
        <v>34.185935999999998</v>
      </c>
      <c r="E534" s="90">
        <v>1.6631</v>
      </c>
      <c r="F534" s="91">
        <f t="shared" si="355"/>
        <v>17.362763999999999</v>
      </c>
      <c r="G534" s="80">
        <f t="shared" si="356"/>
        <v>17.411623199999998</v>
      </c>
      <c r="H534" s="81">
        <f t="shared" si="352"/>
        <v>17.119790399999999</v>
      </c>
      <c r="I534" s="14">
        <v>56.5</v>
      </c>
      <c r="J534" s="92">
        <f t="shared" si="357"/>
        <v>0.58985999999999994</v>
      </c>
      <c r="K534" s="14">
        <v>23.4</v>
      </c>
      <c r="L534" s="78">
        <f t="shared" si="358"/>
        <v>0.24429599999999999</v>
      </c>
      <c r="M534" s="81">
        <f t="shared" si="359"/>
        <v>1.0666012031999998</v>
      </c>
      <c r="N534" s="14">
        <f t="shared" si="387"/>
        <v>117</v>
      </c>
      <c r="O534" s="78">
        <f t="shared" si="360"/>
        <v>1.8758302079999998</v>
      </c>
      <c r="P534" s="78">
        <f t="shared" si="361"/>
        <v>0.8092290048000027</v>
      </c>
      <c r="Q534" s="93">
        <f t="shared" si="362"/>
        <v>5.1268116873599991</v>
      </c>
      <c r="R534" s="80">
        <f t="shared" si="363"/>
        <v>6.3354274957396859</v>
      </c>
      <c r="S534" s="80">
        <f t="shared" si="364"/>
        <v>3098.6002644695345</v>
      </c>
      <c r="T534" s="69">
        <f t="shared" si="365"/>
        <v>356.06076211200121</v>
      </c>
      <c r="U534" s="78">
        <f t="shared" si="366"/>
        <v>1.8166676374687165</v>
      </c>
      <c r="V534" s="69">
        <f t="shared" si="367"/>
        <v>113.36006057804791</v>
      </c>
      <c r="W534" s="80">
        <f t="shared" ca="1" si="368"/>
        <v>7.7142420066851365</v>
      </c>
      <c r="X534" s="80">
        <f t="shared" ca="1" si="369"/>
        <v>31.674906148389809</v>
      </c>
      <c r="Y534" s="94">
        <f t="shared" ca="1" si="370"/>
        <v>7.0813720042568373E-8</v>
      </c>
      <c r="Z534" s="80">
        <f t="shared" ca="1" si="371"/>
        <v>14</v>
      </c>
      <c r="AA534" s="80">
        <f t="shared" ca="1" si="372"/>
        <v>217.50110188799997</v>
      </c>
      <c r="AB534" s="80">
        <f t="shared" ca="1" si="373"/>
        <v>42.651864382283918</v>
      </c>
      <c r="AC534" s="80">
        <f t="shared" si="374"/>
        <v>14.555908644739691</v>
      </c>
      <c r="AD534" s="69">
        <f t="shared" si="375"/>
        <v>1827.7403519999996</v>
      </c>
      <c r="AE534" s="69">
        <f t="shared" si="394"/>
        <v>1790.0194914957981</v>
      </c>
      <c r="AF534" s="69">
        <f t="shared" si="376"/>
        <v>1741.1623199999999</v>
      </c>
      <c r="AG534" s="95">
        <f t="shared" si="395"/>
        <v>1709.0995885714285</v>
      </c>
      <c r="AH534" s="93">
        <f t="shared" si="377"/>
        <v>20.872064045171332</v>
      </c>
      <c r="AI534" s="81">
        <f t="shared" si="378"/>
        <v>0.72891603798331617</v>
      </c>
      <c r="AJ534" s="80">
        <f t="shared" si="379"/>
        <v>16.715158271999996</v>
      </c>
      <c r="AK534" s="80">
        <f t="shared" si="380"/>
        <v>19.198265138605109</v>
      </c>
      <c r="AL534" s="78">
        <f t="shared" ca="1" si="388"/>
        <v>0.96822552202525602</v>
      </c>
      <c r="AM534" s="80">
        <f t="shared" ca="1" si="389"/>
        <v>19.034300553421996</v>
      </c>
      <c r="AN534" s="80">
        <f t="shared" si="390"/>
        <v>16.426059622641507</v>
      </c>
      <c r="AO534" s="80">
        <f t="shared" si="391"/>
        <v>3.3877369916895517</v>
      </c>
      <c r="AP534" s="80">
        <f t="shared" si="392"/>
        <v>3.7967807649325813</v>
      </c>
      <c r="AQ534" s="80">
        <f t="shared" ca="1" si="393"/>
        <v>2.8347883006655059</v>
      </c>
      <c r="AR534" s="80">
        <f t="shared" si="381"/>
        <v>2.8539102270328303</v>
      </c>
      <c r="AS534" s="78">
        <f t="shared" si="382"/>
        <v>-5.2929721941032418E-2</v>
      </c>
      <c r="AT534" s="96">
        <f t="shared" ca="1" si="383"/>
        <v>4</v>
      </c>
      <c r="AU534" s="97" t="str">
        <f t="shared" ca="1" si="384"/>
        <v>Silt mxture</v>
      </c>
      <c r="AV534" s="98">
        <f t="shared" si="385"/>
        <v>4</v>
      </c>
      <c r="AW534" s="99" t="str">
        <f t="shared" si="386"/>
        <v>Silt mxture</v>
      </c>
      <c r="AX534" s="79"/>
      <c r="AY534" s="79"/>
      <c r="AZ534" s="79"/>
      <c r="BA534" s="79"/>
      <c r="BB534" s="79"/>
      <c r="BC534" s="79"/>
      <c r="BD534" s="79"/>
      <c r="BE534" s="79"/>
      <c r="BF534" s="79"/>
      <c r="BG534" s="79"/>
      <c r="BH534" s="79"/>
      <c r="BI534" s="79"/>
      <c r="BJ534" s="79"/>
      <c r="BK534" s="79"/>
      <c r="BL534" s="79"/>
      <c r="BM534" s="79"/>
      <c r="BN534" s="79"/>
      <c r="BO534" s="79"/>
      <c r="BP534" s="79"/>
      <c r="BQ534" s="79"/>
    </row>
    <row r="535" spans="1:69">
      <c r="A535" s="25">
        <v>10.44</v>
      </c>
      <c r="C535" s="89">
        <f t="shared" si="353"/>
        <v>-34.251551999999997</v>
      </c>
      <c r="D535" s="84">
        <f t="shared" si="354"/>
        <v>34.251551999999997</v>
      </c>
      <c r="E535" s="90">
        <v>1.6407</v>
      </c>
      <c r="F535" s="91">
        <f t="shared" si="355"/>
        <v>17.128907999999999</v>
      </c>
      <c r="G535" s="80">
        <f t="shared" si="356"/>
        <v>17.177767199999998</v>
      </c>
      <c r="H535" s="81">
        <f t="shared" si="352"/>
        <v>17.094490799999999</v>
      </c>
      <c r="I535" s="14">
        <v>62.4</v>
      </c>
      <c r="J535" s="92">
        <f t="shared" si="357"/>
        <v>0.65145599999999992</v>
      </c>
      <c r="K535" s="14">
        <v>23.4</v>
      </c>
      <c r="L535" s="78">
        <f t="shared" si="358"/>
        <v>0.24429599999999999</v>
      </c>
      <c r="M535" s="81">
        <f t="shared" si="359"/>
        <v>1.0686484223999999</v>
      </c>
      <c r="N535" s="14">
        <f t="shared" si="387"/>
        <v>117</v>
      </c>
      <c r="O535" s="78">
        <f t="shared" si="360"/>
        <v>1.8796687439999997</v>
      </c>
      <c r="P535" s="78">
        <f t="shared" si="361"/>
        <v>0.8110203216000027</v>
      </c>
      <c r="Q535" s="93">
        <f t="shared" si="362"/>
        <v>5.0483724904799994</v>
      </c>
      <c r="R535" s="80">
        <f t="shared" si="363"/>
        <v>6.224717625472608</v>
      </c>
      <c r="S535" s="80">
        <f t="shared" si="364"/>
        <v>2762.6981545049498</v>
      </c>
      <c r="T535" s="69">
        <f t="shared" si="365"/>
        <v>356.84894150400123</v>
      </c>
      <c r="U535" s="78">
        <f t="shared" si="366"/>
        <v>1.8277858665028925</v>
      </c>
      <c r="V535" s="69">
        <f t="shared" si="367"/>
        <v>114.0538380697805</v>
      </c>
      <c r="W535" s="80">
        <f t="shared" ca="1" si="368"/>
        <v>7.7928514127727633</v>
      </c>
      <c r="X535" s="80">
        <f t="shared" ca="1" si="369"/>
        <v>31.608906507567234</v>
      </c>
      <c r="Y535" s="94">
        <f t="shared" ca="1" si="370"/>
        <v>5.4856249406624898E-8</v>
      </c>
      <c r="Z535" s="80">
        <f t="shared" ca="1" si="371"/>
        <v>14</v>
      </c>
      <c r="AA535" s="80">
        <f t="shared" ca="1" si="372"/>
        <v>214.17337838399999</v>
      </c>
      <c r="AB535" s="80">
        <f t="shared" ca="1" si="373"/>
        <v>32.534995184009027</v>
      </c>
      <c r="AC535" s="80">
        <f t="shared" si="374"/>
        <v>14.904733456947856</v>
      </c>
      <c r="AD535" s="69">
        <f t="shared" si="375"/>
        <v>1799.7762889411763</v>
      </c>
      <c r="AE535" s="69">
        <f t="shared" si="394"/>
        <v>1790.5224133109243</v>
      </c>
      <c r="AF535" s="69">
        <f t="shared" si="376"/>
        <v>1717.7767199999998</v>
      </c>
      <c r="AG535" s="95">
        <f t="shared" si="395"/>
        <v>1709.9109257142859</v>
      </c>
      <c r="AH535" s="93">
        <f t="shared" si="377"/>
        <v>19.591166353111717</v>
      </c>
      <c r="AI535" s="81">
        <f t="shared" si="378"/>
        <v>0.80325484164785166</v>
      </c>
      <c r="AJ535" s="80">
        <f t="shared" si="379"/>
        <v>16.490656511999997</v>
      </c>
      <c r="AK535" s="80">
        <f t="shared" si="380"/>
        <v>18.862780683250325</v>
      </c>
      <c r="AL535" s="78">
        <f t="shared" ca="1" si="388"/>
        <v>0.98220790783731116</v>
      </c>
      <c r="AM535" s="80">
        <f t="shared" ca="1" si="389"/>
        <v>18.773141570640227</v>
      </c>
      <c r="AN535" s="80">
        <f t="shared" si="390"/>
        <v>16.205440754716978</v>
      </c>
      <c r="AO535" s="80">
        <f t="shared" si="391"/>
        <v>3.7924370054333951</v>
      </c>
      <c r="AP535" s="80">
        <f t="shared" si="392"/>
        <v>4.2584116050351035</v>
      </c>
      <c r="AQ535" s="80">
        <f t="shared" ca="1" si="393"/>
        <v>2.8712657015489267</v>
      </c>
      <c r="AR535" s="80">
        <f t="shared" si="381"/>
        <v>2.8888129753874985</v>
      </c>
      <c r="AS535" s="78">
        <f t="shared" si="382"/>
        <v>-5.3885940450114203E-2</v>
      </c>
      <c r="AT535" s="96">
        <f t="shared" ca="1" si="383"/>
        <v>4</v>
      </c>
      <c r="AU535" s="97" t="str">
        <f t="shared" ca="1" si="384"/>
        <v>Silt mxture</v>
      </c>
      <c r="AV535" s="98">
        <f t="shared" si="385"/>
        <v>4</v>
      </c>
      <c r="AW535" s="99" t="str">
        <f t="shared" si="386"/>
        <v>Silt mxture</v>
      </c>
      <c r="AX535" s="79"/>
      <c r="AY535" s="79"/>
      <c r="AZ535" s="79"/>
      <c r="BA535" s="79"/>
      <c r="BB535" s="79"/>
      <c r="BC535" s="79"/>
      <c r="BD535" s="79"/>
      <c r="BE535" s="79"/>
      <c r="BF535" s="79"/>
      <c r="BG535" s="79"/>
      <c r="BH535" s="79"/>
      <c r="BI535" s="79"/>
      <c r="BJ535" s="79"/>
      <c r="BK535" s="79"/>
      <c r="BL535" s="79"/>
      <c r="BM535" s="79"/>
      <c r="BN535" s="79"/>
      <c r="BO535" s="79"/>
      <c r="BP535" s="79"/>
      <c r="BQ535" s="79"/>
    </row>
    <row r="536" spans="1:69">
      <c r="A536" s="25">
        <v>10.46</v>
      </c>
      <c r="C536" s="89">
        <f t="shared" si="353"/>
        <v>-34.317168000000002</v>
      </c>
      <c r="D536" s="84">
        <f t="shared" si="354"/>
        <v>34.317168000000002</v>
      </c>
      <c r="E536" s="90">
        <v>1.6146</v>
      </c>
      <c r="F536" s="91">
        <f t="shared" si="355"/>
        <v>16.856424000000001</v>
      </c>
      <c r="G536" s="80">
        <f t="shared" si="356"/>
        <v>16.905700800000002</v>
      </c>
      <c r="H536" s="81">
        <f t="shared" si="352"/>
        <v>17.141122799999998</v>
      </c>
      <c r="I536" s="14">
        <v>64.2</v>
      </c>
      <c r="J536" s="92">
        <f t="shared" si="357"/>
        <v>0.67024799999999995</v>
      </c>
      <c r="K536" s="14">
        <v>23.6</v>
      </c>
      <c r="L536" s="78">
        <f t="shared" si="358"/>
        <v>0.24638400000000002</v>
      </c>
      <c r="M536" s="81">
        <f t="shared" si="359"/>
        <v>1.0706956416</v>
      </c>
      <c r="N536" s="14">
        <f t="shared" si="387"/>
        <v>117</v>
      </c>
      <c r="O536" s="78">
        <f t="shared" si="360"/>
        <v>1.8835072800000001</v>
      </c>
      <c r="P536" s="78">
        <f t="shared" si="361"/>
        <v>0.81281163840000281</v>
      </c>
      <c r="Q536" s="93">
        <f t="shared" si="362"/>
        <v>4.9573238616000008</v>
      </c>
      <c r="R536" s="80">
        <f t="shared" si="363"/>
        <v>6.0989823809097459</v>
      </c>
      <c r="S536" s="80">
        <f t="shared" si="364"/>
        <v>2636.810381688394</v>
      </c>
      <c r="T536" s="69">
        <f t="shared" si="365"/>
        <v>357.63712089600125</v>
      </c>
      <c r="U536" s="78">
        <f t="shared" si="366"/>
        <v>1.8304964667871888</v>
      </c>
      <c r="V536" s="69">
        <f t="shared" si="367"/>
        <v>114.22297952752058</v>
      </c>
      <c r="W536" s="80">
        <f t="shared" ca="1" si="368"/>
        <v>7.7654259636478713</v>
      </c>
      <c r="X536" s="80">
        <f t="shared" ca="1" si="369"/>
        <v>31.52098466049852</v>
      </c>
      <c r="Y536" s="94">
        <f t="shared" ca="1" si="370"/>
        <v>4.7965084316347939E-8</v>
      </c>
      <c r="Z536" s="80">
        <f t="shared" ca="1" si="371"/>
        <v>14</v>
      </c>
      <c r="AA536" s="80">
        <f t="shared" ca="1" si="372"/>
        <v>210.31070928000003</v>
      </c>
      <c r="AB536" s="80">
        <f t="shared" ca="1" si="373"/>
        <v>27.934811732066237</v>
      </c>
      <c r="AC536" s="80">
        <f t="shared" si="374"/>
        <v>15.04651522048314</v>
      </c>
      <c r="AD536" s="69">
        <f t="shared" si="375"/>
        <v>1767.3168847058826</v>
      </c>
      <c r="AE536" s="69">
        <f t="shared" si="394"/>
        <v>1804.5990897478989</v>
      </c>
      <c r="AF536" s="69">
        <f t="shared" si="376"/>
        <v>1690.5700800000002</v>
      </c>
      <c r="AG536" s="95">
        <f t="shared" si="395"/>
        <v>1722.2599542857145</v>
      </c>
      <c r="AH536" s="93">
        <f t="shared" si="377"/>
        <v>19.056391137683519</v>
      </c>
      <c r="AI536" s="81">
        <f t="shared" si="378"/>
        <v>0.82460433430722591</v>
      </c>
      <c r="AJ536" s="80">
        <f t="shared" si="379"/>
        <v>16.229472768000001</v>
      </c>
      <c r="AK536" s="80">
        <f t="shared" si="380"/>
        <v>18.481764790635594</v>
      </c>
      <c r="AL536" s="78">
        <f t="shared" ca="1" si="388"/>
        <v>0.98959919418542641</v>
      </c>
      <c r="AM536" s="80">
        <f t="shared" ca="1" si="389"/>
        <v>18.430794635902028</v>
      </c>
      <c r="AN536" s="80">
        <f t="shared" si="390"/>
        <v>15.948774339622643</v>
      </c>
      <c r="AO536" s="80">
        <f t="shared" si="391"/>
        <v>3.964627127436207</v>
      </c>
      <c r="AP536" s="80">
        <f t="shared" si="392"/>
        <v>4.4617185839581692</v>
      </c>
      <c r="AQ536" s="80">
        <f t="shared" ca="1" si="393"/>
        <v>2.8904436287737134</v>
      </c>
      <c r="AR536" s="80">
        <f t="shared" si="381"/>
        <v>2.9062665423813465</v>
      </c>
      <c r="AS536" s="78">
        <f t="shared" si="382"/>
        <v>-5.4872921221693849E-2</v>
      </c>
      <c r="AT536" s="96">
        <f t="shared" ca="1" si="383"/>
        <v>4</v>
      </c>
      <c r="AU536" s="97" t="str">
        <f t="shared" ca="1" si="384"/>
        <v>Silt mxture</v>
      </c>
      <c r="AV536" s="98">
        <f t="shared" si="385"/>
        <v>4</v>
      </c>
      <c r="AW536" s="99" t="str">
        <f t="shared" si="386"/>
        <v>Silt mxture</v>
      </c>
      <c r="AX536" s="79"/>
      <c r="AY536" s="79"/>
      <c r="AZ536" s="79"/>
      <c r="BA536" s="79"/>
      <c r="BB536" s="79"/>
      <c r="BC536" s="79"/>
      <c r="BD536" s="79"/>
      <c r="BE536" s="79"/>
      <c r="BF536" s="79"/>
      <c r="BG536" s="79"/>
      <c r="BH536" s="79"/>
      <c r="BI536" s="79"/>
      <c r="BJ536" s="79"/>
      <c r="BK536" s="79"/>
      <c r="BL536" s="79"/>
      <c r="BM536" s="79"/>
      <c r="BN536" s="79"/>
      <c r="BO536" s="79"/>
      <c r="BP536" s="79"/>
      <c r="BQ536" s="79"/>
    </row>
    <row r="537" spans="1:69">
      <c r="A537" s="25">
        <v>10.48</v>
      </c>
      <c r="C537" s="89">
        <f t="shared" si="353"/>
        <v>-34.382784000000001</v>
      </c>
      <c r="D537" s="84">
        <f t="shared" si="354"/>
        <v>34.382784000000001</v>
      </c>
      <c r="E537" s="90">
        <v>1.6157999999999999</v>
      </c>
      <c r="F537" s="91">
        <f t="shared" si="355"/>
        <v>16.868951999999997</v>
      </c>
      <c r="G537" s="80">
        <f t="shared" si="356"/>
        <v>16.918228799999998</v>
      </c>
      <c r="H537" s="81">
        <f t="shared" si="352"/>
        <v>17.208600000000001</v>
      </c>
      <c r="I537" s="14">
        <v>64.599999999999994</v>
      </c>
      <c r="J537" s="92">
        <f t="shared" si="357"/>
        <v>0.67442399999999991</v>
      </c>
      <c r="K537" s="14">
        <v>23.6</v>
      </c>
      <c r="L537" s="78">
        <f t="shared" si="358"/>
        <v>0.24638400000000002</v>
      </c>
      <c r="M537" s="81">
        <f t="shared" si="359"/>
        <v>1.0727428608</v>
      </c>
      <c r="N537" s="14">
        <f t="shared" si="387"/>
        <v>117</v>
      </c>
      <c r="O537" s="78">
        <f t="shared" si="360"/>
        <v>1.8873458160000001</v>
      </c>
      <c r="P537" s="78">
        <f t="shared" si="361"/>
        <v>0.81460295520000281</v>
      </c>
      <c r="Q537" s="93">
        <f t="shared" si="362"/>
        <v>4.9601913847199999</v>
      </c>
      <c r="R537" s="80">
        <f t="shared" si="363"/>
        <v>6.0890908301482467</v>
      </c>
      <c r="S537" s="80">
        <f t="shared" si="364"/>
        <v>2621.9991794304997</v>
      </c>
      <c r="T537" s="69">
        <f t="shared" si="365"/>
        <v>358.42530028800121</v>
      </c>
      <c r="U537" s="78">
        <f t="shared" si="366"/>
        <v>1.831253743463902</v>
      </c>
      <c r="V537" s="69">
        <f t="shared" si="367"/>
        <v>114.27023359214748</v>
      </c>
      <c r="W537" s="80">
        <f t="shared" ca="1" si="368"/>
        <v>7.7814582768186078</v>
      </c>
      <c r="X537" s="80">
        <f t="shared" ca="1" si="369"/>
        <v>31.51442273550721</v>
      </c>
      <c r="Y537" s="94">
        <f t="shared" ca="1" si="370"/>
        <v>4.7285815535896174E-8</v>
      </c>
      <c r="Z537" s="80">
        <f t="shared" ca="1" si="371"/>
        <v>14</v>
      </c>
      <c r="AA537" s="80">
        <f t="shared" ca="1" si="372"/>
        <v>210.43236177599996</v>
      </c>
      <c r="AB537" s="80">
        <f t="shared" ca="1" si="373"/>
        <v>27.555136177078804</v>
      </c>
      <c r="AC537" s="80">
        <f t="shared" si="374"/>
        <v>15.063639659925776</v>
      </c>
      <c r="AD537" s="69">
        <f t="shared" si="375"/>
        <v>1768.339174588235</v>
      </c>
      <c r="AE537" s="69">
        <f t="shared" si="394"/>
        <v>1812.6889964369745</v>
      </c>
      <c r="AF537" s="69">
        <f t="shared" si="376"/>
        <v>1691.8228799999997</v>
      </c>
      <c r="AG537" s="95">
        <f t="shared" si="395"/>
        <v>1729.5202285714283</v>
      </c>
      <c r="AH537" s="93">
        <f t="shared" si="377"/>
        <v>18.994231242696756</v>
      </c>
      <c r="AI537" s="81">
        <f t="shared" si="378"/>
        <v>0.82791744824251723</v>
      </c>
      <c r="AJ537" s="80">
        <f t="shared" si="379"/>
        <v>16.241499647999998</v>
      </c>
      <c r="AK537" s="80">
        <f t="shared" si="380"/>
        <v>18.451790394388624</v>
      </c>
      <c r="AL537" s="78">
        <f t="shared" ca="1" si="388"/>
        <v>0.9904600189376378</v>
      </c>
      <c r="AM537" s="80">
        <f t="shared" ca="1" si="389"/>
        <v>18.405495826093826</v>
      </c>
      <c r="AN537" s="80">
        <f t="shared" si="390"/>
        <v>15.960593207547166</v>
      </c>
      <c r="AO537" s="80">
        <f t="shared" si="391"/>
        <v>3.9863747439093626</v>
      </c>
      <c r="AP537" s="80">
        <f t="shared" si="392"/>
        <v>4.4869220305813542</v>
      </c>
      <c r="AQ537" s="80">
        <f t="shared" ca="1" si="393"/>
        <v>2.8924812368491457</v>
      </c>
      <c r="AR537" s="80">
        <f t="shared" si="381"/>
        <v>2.907502606494325</v>
      </c>
      <c r="AS537" s="78">
        <f t="shared" si="382"/>
        <v>-5.4977399643097384E-2</v>
      </c>
      <c r="AT537" s="96">
        <f t="shared" ca="1" si="383"/>
        <v>4</v>
      </c>
      <c r="AU537" s="97" t="str">
        <f t="shared" ca="1" si="384"/>
        <v>Silt mxture</v>
      </c>
      <c r="AV537" s="98">
        <f t="shared" si="385"/>
        <v>4</v>
      </c>
      <c r="AW537" s="99" t="str">
        <f t="shared" si="386"/>
        <v>Silt mxture</v>
      </c>
      <c r="AX537" s="79"/>
      <c r="AY537" s="79"/>
      <c r="AZ537" s="79"/>
      <c r="BA537" s="79"/>
      <c r="BB537" s="79"/>
      <c r="BC537" s="79"/>
      <c r="BD537" s="79"/>
      <c r="BE537" s="79"/>
      <c r="BF537" s="79"/>
      <c r="BG537" s="79"/>
      <c r="BH537" s="79"/>
      <c r="BI537" s="79"/>
      <c r="BJ537" s="79"/>
      <c r="BK537" s="79"/>
      <c r="BL537" s="79"/>
      <c r="BM537" s="79"/>
      <c r="BN537" s="79"/>
      <c r="BO537" s="79"/>
      <c r="BP537" s="79"/>
      <c r="BQ537" s="79"/>
    </row>
    <row r="538" spans="1:69">
      <c r="A538" s="25">
        <v>10.5</v>
      </c>
      <c r="C538" s="89">
        <f t="shared" si="353"/>
        <v>-34.448399999999999</v>
      </c>
      <c r="D538" s="84">
        <f t="shared" si="354"/>
        <v>34.448399999999999</v>
      </c>
      <c r="E538" s="90">
        <v>1.6356999999999999</v>
      </c>
      <c r="F538" s="91">
        <f t="shared" si="355"/>
        <v>17.076708</v>
      </c>
      <c r="G538" s="80">
        <f t="shared" si="356"/>
        <v>17.126819999999999</v>
      </c>
      <c r="H538" s="81">
        <f t="shared" si="352"/>
        <v>17.275798799999997</v>
      </c>
      <c r="I538" s="14">
        <v>62.2</v>
      </c>
      <c r="J538" s="92">
        <f t="shared" si="357"/>
        <v>0.64936800000000006</v>
      </c>
      <c r="K538" s="14">
        <v>24</v>
      </c>
      <c r="L538" s="78">
        <f t="shared" si="358"/>
        <v>0.25056</v>
      </c>
      <c r="M538" s="81">
        <f t="shared" si="359"/>
        <v>1.0747900799999999</v>
      </c>
      <c r="N538" s="14">
        <f t="shared" si="387"/>
        <v>117</v>
      </c>
      <c r="O538" s="78">
        <f t="shared" si="360"/>
        <v>1.891184352</v>
      </c>
      <c r="P538" s="78">
        <f t="shared" si="361"/>
        <v>0.81639427200000281</v>
      </c>
      <c r="Q538" s="93">
        <f t="shared" si="362"/>
        <v>5.0277597638399998</v>
      </c>
      <c r="R538" s="80">
        <f t="shared" si="363"/>
        <v>6.1584946591099827</v>
      </c>
      <c r="S538" s="80">
        <f t="shared" si="364"/>
        <v>2760.2649395937551</v>
      </c>
      <c r="T538" s="69">
        <f t="shared" si="365"/>
        <v>359.21347968000123</v>
      </c>
      <c r="U538" s="78">
        <f t="shared" si="366"/>
        <v>1.8272933330160372</v>
      </c>
      <c r="V538" s="69">
        <f t="shared" si="367"/>
        <v>114.02310398020072</v>
      </c>
      <c r="W538" s="80">
        <f t="shared" ca="1" si="368"/>
        <v>7.7880055808565984</v>
      </c>
      <c r="X538" s="80">
        <f t="shared" ca="1" si="369"/>
        <v>31.560408795936571</v>
      </c>
      <c r="Y538" s="94">
        <f t="shared" ca="1" si="370"/>
        <v>5.3483572222888799E-8</v>
      </c>
      <c r="Z538" s="80">
        <f t="shared" ca="1" si="371"/>
        <v>14</v>
      </c>
      <c r="AA538" s="80">
        <f t="shared" ca="1" si="372"/>
        <v>213.29889907199998</v>
      </c>
      <c r="AB538" s="80">
        <f t="shared" ca="1" si="373"/>
        <v>31.59134881914456</v>
      </c>
      <c r="AC538" s="80">
        <f t="shared" si="374"/>
        <v>14.907412136134035</v>
      </c>
      <c r="AD538" s="69">
        <f t="shared" si="375"/>
        <v>1792.4277232941176</v>
      </c>
      <c r="AE538" s="69">
        <f t="shared" si="394"/>
        <v>1803.3204157310922</v>
      </c>
      <c r="AF538" s="69">
        <f t="shared" si="376"/>
        <v>1712.682</v>
      </c>
      <c r="AG538" s="95">
        <f t="shared" si="395"/>
        <v>1721.9407885714286</v>
      </c>
      <c r="AH538" s="93">
        <f t="shared" si="377"/>
        <v>19.559105676866576</v>
      </c>
      <c r="AI538" s="81">
        <f t="shared" si="378"/>
        <v>0.79540979434995085</v>
      </c>
      <c r="AJ538" s="80">
        <f t="shared" si="379"/>
        <v>16.441747199999998</v>
      </c>
      <c r="AK538" s="80">
        <f t="shared" si="380"/>
        <v>18.662105027606007</v>
      </c>
      <c r="AL538" s="78">
        <f t="shared" ca="1" si="388"/>
        <v>0.98384072941979628</v>
      </c>
      <c r="AM538" s="80">
        <f t="shared" ca="1" si="389"/>
        <v>18.583523977743067</v>
      </c>
      <c r="AN538" s="80">
        <f t="shared" si="390"/>
        <v>16.157377358490564</v>
      </c>
      <c r="AO538" s="80">
        <f t="shared" si="391"/>
        <v>3.7915269734836952</v>
      </c>
      <c r="AP538" s="80">
        <f t="shared" si="392"/>
        <v>4.2621654586839863</v>
      </c>
      <c r="AQ538" s="80">
        <f t="shared" ca="1" si="393"/>
        <v>2.8748859990714206</v>
      </c>
      <c r="AR538" s="80">
        <f t="shared" si="381"/>
        <v>2.8897575462796317</v>
      </c>
      <c r="AS538" s="78">
        <f t="shared" si="382"/>
        <v>-5.409883112479115E-2</v>
      </c>
      <c r="AT538" s="96">
        <f t="shared" ca="1" si="383"/>
        <v>4</v>
      </c>
      <c r="AU538" s="97" t="str">
        <f t="shared" ca="1" si="384"/>
        <v>Silt mxture</v>
      </c>
      <c r="AV538" s="98">
        <f t="shared" si="385"/>
        <v>4</v>
      </c>
      <c r="AW538" s="99" t="str">
        <f t="shared" si="386"/>
        <v>Silt mxture</v>
      </c>
      <c r="AX538" s="79"/>
      <c r="AY538" s="79"/>
      <c r="AZ538" s="79"/>
      <c r="BA538" s="79"/>
      <c r="BB538" s="79"/>
      <c r="BC538" s="79"/>
      <c r="BD538" s="79"/>
      <c r="BE538" s="79"/>
      <c r="BF538" s="79"/>
      <c r="BG538" s="79"/>
      <c r="BH538" s="79"/>
      <c r="BI538" s="79"/>
      <c r="BJ538" s="79"/>
      <c r="BK538" s="79"/>
      <c r="BL538" s="79"/>
      <c r="BM538" s="79"/>
      <c r="BN538" s="79"/>
      <c r="BO538" s="79"/>
      <c r="BP538" s="79"/>
      <c r="BQ538" s="79"/>
    </row>
    <row r="539" spans="1:69">
      <c r="A539" s="25">
        <v>10.52</v>
      </c>
      <c r="C539" s="89">
        <f t="shared" si="353"/>
        <v>-34.514015999999998</v>
      </c>
      <c r="D539" s="84">
        <f t="shared" si="354"/>
        <v>34.514015999999998</v>
      </c>
      <c r="E539" s="90">
        <v>1.6917</v>
      </c>
      <c r="F539" s="91">
        <f t="shared" si="355"/>
        <v>17.661348</v>
      </c>
      <c r="G539" s="80">
        <f t="shared" si="356"/>
        <v>17.711459999999999</v>
      </c>
      <c r="H539" s="81">
        <f t="shared" si="352"/>
        <v>17.226347999999998</v>
      </c>
      <c r="I539" s="14">
        <v>60.6</v>
      </c>
      <c r="J539" s="92">
        <f t="shared" si="357"/>
        <v>0.632664</v>
      </c>
      <c r="K539" s="14">
        <v>24</v>
      </c>
      <c r="L539" s="78">
        <f t="shared" si="358"/>
        <v>0.25056</v>
      </c>
      <c r="M539" s="81">
        <f t="shared" si="359"/>
        <v>1.0768372991999999</v>
      </c>
      <c r="N539" s="14">
        <f t="shared" si="387"/>
        <v>117</v>
      </c>
      <c r="O539" s="78">
        <f t="shared" si="360"/>
        <v>1.895022888</v>
      </c>
      <c r="P539" s="78">
        <f t="shared" si="361"/>
        <v>0.81818558880000281</v>
      </c>
      <c r="Q539" s="93">
        <f t="shared" si="362"/>
        <v>5.2194242469600001</v>
      </c>
      <c r="R539" s="80">
        <f t="shared" si="363"/>
        <v>6.3792669027758144</v>
      </c>
      <c r="S539" s="80">
        <f t="shared" si="364"/>
        <v>2941.146180743835</v>
      </c>
      <c r="T539" s="69">
        <f t="shared" si="365"/>
        <v>360.00165907200119</v>
      </c>
      <c r="U539" s="78">
        <f t="shared" si="366"/>
        <v>1.8255495243077298</v>
      </c>
      <c r="V539" s="69">
        <f t="shared" si="367"/>
        <v>113.91429031680234</v>
      </c>
      <c r="W539" s="80">
        <f t="shared" ca="1" si="368"/>
        <v>7.9063190545178603</v>
      </c>
      <c r="X539" s="80">
        <f t="shared" ca="1" si="369"/>
        <v>31.715507018099181</v>
      </c>
      <c r="Y539" s="94">
        <f t="shared" ca="1" si="370"/>
        <v>6.5293845607489643E-8</v>
      </c>
      <c r="Z539" s="80">
        <f t="shared" ca="1" si="371"/>
        <v>14</v>
      </c>
      <c r="AA539" s="80">
        <f t="shared" ca="1" si="372"/>
        <v>221.43011956799998</v>
      </c>
      <c r="AB539" s="80">
        <f t="shared" ca="1" si="373"/>
        <v>40.03760503362728</v>
      </c>
      <c r="AC539" s="80">
        <f t="shared" si="374"/>
        <v>14.71445124767218</v>
      </c>
      <c r="AD539" s="69">
        <f t="shared" si="375"/>
        <v>1860.7573072941177</v>
      </c>
      <c r="AE539" s="69">
        <f t="shared" si="394"/>
        <v>1800.0509005714287</v>
      </c>
      <c r="AF539" s="69">
        <f t="shared" si="376"/>
        <v>1771.146</v>
      </c>
      <c r="AG539" s="95">
        <f t="shared" si="395"/>
        <v>1719.5455542857144</v>
      </c>
      <c r="AH539" s="93">
        <f t="shared" si="377"/>
        <v>20.322925557593717</v>
      </c>
      <c r="AI539" s="81">
        <f t="shared" si="378"/>
        <v>0.7732524364403689</v>
      </c>
      <c r="AJ539" s="80">
        <f t="shared" si="379"/>
        <v>17.003001599999997</v>
      </c>
      <c r="AK539" s="80">
        <f t="shared" si="380"/>
        <v>19.331111826593375</v>
      </c>
      <c r="AL539" s="78">
        <f t="shared" ca="1" si="388"/>
        <v>0.97306524142033557</v>
      </c>
      <c r="AM539" s="80">
        <f t="shared" ca="1" si="389"/>
        <v>19.196758913106741</v>
      </c>
      <c r="AN539" s="80">
        <f t="shared" si="390"/>
        <v>16.708924528301885</v>
      </c>
      <c r="AO539" s="80">
        <f t="shared" si="391"/>
        <v>3.572060123784262</v>
      </c>
      <c r="AP539" s="80">
        <f t="shared" si="392"/>
        <v>4.0000411946126295</v>
      </c>
      <c r="AQ539" s="80">
        <f t="shared" ca="1" si="393"/>
        <v>2.8463821038616244</v>
      </c>
      <c r="AR539" s="80">
        <f t="shared" si="381"/>
        <v>2.8622511045733776</v>
      </c>
      <c r="AS539" s="78">
        <f t="shared" si="382"/>
        <v>-5.2241683341762206E-2</v>
      </c>
      <c r="AT539" s="96">
        <f t="shared" ca="1" si="383"/>
        <v>4</v>
      </c>
      <c r="AU539" s="97" t="str">
        <f t="shared" ca="1" si="384"/>
        <v>Silt mxture</v>
      </c>
      <c r="AV539" s="98">
        <f t="shared" si="385"/>
        <v>4</v>
      </c>
      <c r="AW539" s="99" t="str">
        <f t="shared" si="386"/>
        <v>Silt mxture</v>
      </c>
      <c r="AX539" s="79"/>
      <c r="AY539" s="79"/>
      <c r="AZ539" s="79"/>
      <c r="BA539" s="79"/>
      <c r="BB539" s="79"/>
      <c r="BC539" s="79"/>
      <c r="BD539" s="79"/>
      <c r="BE539" s="79"/>
      <c r="BF539" s="79"/>
      <c r="BG539" s="79"/>
      <c r="BH539" s="79"/>
      <c r="BI539" s="79"/>
      <c r="BJ539" s="79"/>
      <c r="BK539" s="79"/>
      <c r="BL539" s="79"/>
      <c r="BM539" s="79"/>
      <c r="BN539" s="79"/>
      <c r="BO539" s="79"/>
      <c r="BP539" s="79"/>
      <c r="BQ539" s="79"/>
    </row>
    <row r="540" spans="1:69">
      <c r="A540" s="25">
        <v>10.54</v>
      </c>
      <c r="C540" s="89">
        <f t="shared" si="353"/>
        <v>-34.579631999999997</v>
      </c>
      <c r="D540" s="84">
        <f t="shared" si="354"/>
        <v>34.579631999999997</v>
      </c>
      <c r="E540" s="90">
        <v>1.7016</v>
      </c>
      <c r="F540" s="91">
        <f t="shared" si="355"/>
        <v>17.764703999999998</v>
      </c>
      <c r="G540" s="80">
        <f t="shared" si="356"/>
        <v>17.814815999999997</v>
      </c>
      <c r="H540" s="81">
        <f t="shared" si="352"/>
        <v>17.243748</v>
      </c>
      <c r="I540" s="14">
        <v>60.6</v>
      </c>
      <c r="J540" s="92">
        <f t="shared" si="357"/>
        <v>0.632664</v>
      </c>
      <c r="K540" s="14">
        <v>24</v>
      </c>
      <c r="L540" s="78">
        <f t="shared" si="358"/>
        <v>0.25056</v>
      </c>
      <c r="M540" s="81">
        <f t="shared" si="359"/>
        <v>1.0788845183999998</v>
      </c>
      <c r="N540" s="14">
        <f t="shared" si="387"/>
        <v>117</v>
      </c>
      <c r="O540" s="78">
        <f t="shared" si="360"/>
        <v>1.8988614239999999</v>
      </c>
      <c r="P540" s="78">
        <f t="shared" si="361"/>
        <v>0.8199769056000028</v>
      </c>
      <c r="Q540" s="93">
        <f t="shared" si="362"/>
        <v>5.2522650100799995</v>
      </c>
      <c r="R540" s="80">
        <f t="shared" si="363"/>
        <v>6.4053816323482335</v>
      </c>
      <c r="S540" s="80">
        <f t="shared" si="364"/>
        <v>2959.6519546477971</v>
      </c>
      <c r="T540" s="69">
        <f t="shared" si="365"/>
        <v>360.78983846400126</v>
      </c>
      <c r="U540" s="78">
        <f t="shared" si="366"/>
        <v>1.8257769523691509</v>
      </c>
      <c r="V540" s="69">
        <f t="shared" si="367"/>
        <v>113.92848182783501</v>
      </c>
      <c r="W540" s="80">
        <f t="shared" ca="1" si="368"/>
        <v>7.9368193780331691</v>
      </c>
      <c r="X540" s="80">
        <f t="shared" ca="1" si="369"/>
        <v>31.733990608483055</v>
      </c>
      <c r="Y540" s="94">
        <f t="shared" ca="1" si="370"/>
        <v>6.6695589558152051E-8</v>
      </c>
      <c r="Z540" s="80">
        <f t="shared" ca="1" si="371"/>
        <v>14</v>
      </c>
      <c r="AA540" s="80">
        <f t="shared" ca="1" si="372"/>
        <v>222.82336406399997</v>
      </c>
      <c r="AB540" s="80">
        <f t="shared" ca="1" si="373"/>
        <v>41.154467908373249</v>
      </c>
      <c r="AC540" s="80">
        <f t="shared" si="374"/>
        <v>14.695383022804368</v>
      </c>
      <c r="AD540" s="69">
        <f t="shared" si="375"/>
        <v>1872.4652442352938</v>
      </c>
      <c r="AE540" s="69">
        <f t="shared" si="394"/>
        <v>1938.4109517983195</v>
      </c>
      <c r="AF540" s="69">
        <f t="shared" si="376"/>
        <v>1781.4815999999996</v>
      </c>
      <c r="AG540" s="95">
        <f t="shared" si="395"/>
        <v>1837.5354514285714</v>
      </c>
      <c r="AH540" s="93">
        <f t="shared" si="377"/>
        <v>20.401635877221128</v>
      </c>
      <c r="AI540" s="81">
        <f t="shared" si="378"/>
        <v>0.77156319364514292</v>
      </c>
      <c r="AJ540" s="80">
        <f t="shared" si="379"/>
        <v>17.102223359999996</v>
      </c>
      <c r="AK540" s="80">
        <f t="shared" si="380"/>
        <v>19.41024737075222</v>
      </c>
      <c r="AL540" s="78">
        <f t="shared" ca="1" si="388"/>
        <v>0.97199359451292455</v>
      </c>
      <c r="AM540" s="80">
        <f t="shared" ca="1" si="389"/>
        <v>19.271176859953833</v>
      </c>
      <c r="AN540" s="80">
        <f t="shared" si="390"/>
        <v>16.80643018867924</v>
      </c>
      <c r="AO540" s="80">
        <f t="shared" si="391"/>
        <v>3.5513361462728557</v>
      </c>
      <c r="AP540" s="80">
        <f t="shared" si="392"/>
        <v>3.9750301936272638</v>
      </c>
      <c r="AQ540" s="80">
        <f t="shared" ca="1" si="393"/>
        <v>2.8433476078435591</v>
      </c>
      <c r="AR540" s="80">
        <f t="shared" si="381"/>
        <v>2.8587020481928542</v>
      </c>
      <c r="AS540" s="78">
        <f t="shared" si="382"/>
        <v>-5.2043659363607872E-2</v>
      </c>
      <c r="AT540" s="96">
        <f t="shared" ca="1" si="383"/>
        <v>4</v>
      </c>
      <c r="AU540" s="97" t="str">
        <f t="shared" ca="1" si="384"/>
        <v>Silt mxture</v>
      </c>
      <c r="AV540" s="98">
        <f t="shared" si="385"/>
        <v>4</v>
      </c>
      <c r="AW540" s="99" t="str">
        <f t="shared" si="386"/>
        <v>Silt mxture</v>
      </c>
      <c r="AX540" s="79"/>
      <c r="AY540" s="79"/>
      <c r="AZ540" s="79"/>
      <c r="BA540" s="79"/>
      <c r="BB540" s="79"/>
      <c r="BC540" s="79"/>
      <c r="BD540" s="79"/>
      <c r="BE540" s="79"/>
      <c r="BF540" s="79"/>
      <c r="BG540" s="79"/>
      <c r="BH540" s="79"/>
      <c r="BI540" s="79"/>
      <c r="BJ540" s="79"/>
      <c r="BK540" s="79"/>
      <c r="BL540" s="79"/>
      <c r="BM540" s="79"/>
      <c r="BN540" s="79"/>
      <c r="BO540" s="79"/>
      <c r="BP540" s="79"/>
      <c r="BQ540" s="79"/>
    </row>
    <row r="541" spans="1:69">
      <c r="A541" s="25">
        <v>10.56</v>
      </c>
      <c r="C541" s="89">
        <f t="shared" si="353"/>
        <v>-34.645248000000002</v>
      </c>
      <c r="D541" s="84">
        <f t="shared" si="354"/>
        <v>34.645248000000002</v>
      </c>
      <c r="E541" s="90">
        <v>1.6121000000000001</v>
      </c>
      <c r="F541" s="91">
        <f t="shared" si="355"/>
        <v>16.830324000000001</v>
      </c>
      <c r="G541" s="80">
        <f t="shared" si="356"/>
        <v>16.881062400000001</v>
      </c>
      <c r="H541" s="81">
        <f t="shared" si="352"/>
        <v>18.618208800000001</v>
      </c>
      <c r="I541" s="14">
        <v>59.6</v>
      </c>
      <c r="J541" s="92">
        <f t="shared" si="357"/>
        <v>0.622224</v>
      </c>
      <c r="K541" s="14">
        <v>24.3</v>
      </c>
      <c r="L541" s="78">
        <f t="shared" si="358"/>
        <v>0.25369199999999997</v>
      </c>
      <c r="M541" s="81">
        <f t="shared" si="359"/>
        <v>1.0809317376000001</v>
      </c>
      <c r="N541" s="14">
        <f t="shared" si="387"/>
        <v>117</v>
      </c>
      <c r="O541" s="78">
        <f t="shared" si="360"/>
        <v>1.9026999600000003</v>
      </c>
      <c r="P541" s="78">
        <f t="shared" si="361"/>
        <v>0.82176822240000291</v>
      </c>
      <c r="Q541" s="93">
        <f t="shared" si="362"/>
        <v>4.9428596052000007</v>
      </c>
      <c r="R541" s="80">
        <f t="shared" si="363"/>
        <v>6.0149072091936162</v>
      </c>
      <c r="S541" s="80">
        <f t="shared" si="364"/>
        <v>2832.0352269581749</v>
      </c>
      <c r="T541" s="69">
        <f t="shared" si="365"/>
        <v>361.57801785600128</v>
      </c>
      <c r="U541" s="78">
        <f t="shared" si="366"/>
        <v>1.8217214930446264</v>
      </c>
      <c r="V541" s="69">
        <f t="shared" si="367"/>
        <v>113.67542116598469</v>
      </c>
      <c r="W541" s="80">
        <f t="shared" ca="1" si="368"/>
        <v>7.6794086738147209</v>
      </c>
      <c r="X541" s="80">
        <f t="shared" ca="1" si="369"/>
        <v>31.448815117072243</v>
      </c>
      <c r="Y541" s="94">
        <f t="shared" ca="1" si="370"/>
        <v>5.3246893283675678E-8</v>
      </c>
      <c r="Z541" s="80">
        <f t="shared" ca="1" si="371"/>
        <v>14</v>
      </c>
      <c r="AA541" s="80">
        <f t="shared" ca="1" si="372"/>
        <v>209.69707416000003</v>
      </c>
      <c r="AB541" s="80">
        <f t="shared" ca="1" si="373"/>
        <v>30.920449097621209</v>
      </c>
      <c r="AC541" s="80">
        <f t="shared" si="374"/>
        <v>14.829376962098713</v>
      </c>
      <c r="AD541" s="69">
        <f t="shared" si="375"/>
        <v>1762.1602870588235</v>
      </c>
      <c r="AE541" s="69">
        <f t="shared" si="394"/>
        <v>1941.2369929411764</v>
      </c>
      <c r="AF541" s="69">
        <f t="shared" si="376"/>
        <v>1688.1062400000003</v>
      </c>
      <c r="AG541" s="95">
        <f t="shared" si="395"/>
        <v>1840.3214399999999</v>
      </c>
      <c r="AH541" s="93">
        <f t="shared" si="377"/>
        <v>19.778199535728177</v>
      </c>
      <c r="AI541" s="81">
        <f t="shared" si="378"/>
        <v>0.75717700324645432</v>
      </c>
      <c r="AJ541" s="80">
        <f t="shared" si="379"/>
        <v>16.205819904000002</v>
      </c>
      <c r="AK541" s="80">
        <f t="shared" si="380"/>
        <v>18.226991543010957</v>
      </c>
      <c r="AL541" s="78">
        <f t="shared" ca="1" si="388"/>
        <v>0.98433561784389945</v>
      </c>
      <c r="AM541" s="80">
        <f t="shared" ca="1" si="389"/>
        <v>18.154454022450455</v>
      </c>
      <c r="AN541" s="80">
        <f t="shared" si="390"/>
        <v>15.925530566037736</v>
      </c>
      <c r="AO541" s="80">
        <f t="shared" si="391"/>
        <v>3.6859291509994065</v>
      </c>
      <c r="AP541" s="80">
        <f t="shared" si="392"/>
        <v>4.1541523814268171</v>
      </c>
      <c r="AQ541" s="80">
        <f t="shared" ca="1" si="393"/>
        <v>2.8755195953908115</v>
      </c>
      <c r="AR541" s="80">
        <f t="shared" si="381"/>
        <v>2.8870656654048164</v>
      </c>
      <c r="AS541" s="78">
        <f t="shared" si="382"/>
        <v>-5.5228983870148622E-2</v>
      </c>
      <c r="AT541" s="96">
        <f t="shared" ca="1" si="383"/>
        <v>4</v>
      </c>
      <c r="AU541" s="97" t="str">
        <f t="shared" ca="1" si="384"/>
        <v>Silt mxture</v>
      </c>
      <c r="AV541" s="98">
        <f t="shared" si="385"/>
        <v>4</v>
      </c>
      <c r="AW541" s="99" t="str">
        <f t="shared" si="386"/>
        <v>Silt mxture</v>
      </c>
      <c r="AX541" s="79"/>
      <c r="AY541" s="79"/>
      <c r="AZ541" s="79"/>
      <c r="BA541" s="79"/>
      <c r="BB541" s="79"/>
      <c r="BC541" s="79"/>
      <c r="BD541" s="79"/>
      <c r="BE541" s="79"/>
      <c r="BF541" s="79"/>
      <c r="BG541" s="79"/>
      <c r="BH541" s="79"/>
      <c r="BI541" s="79"/>
      <c r="BJ541" s="79"/>
      <c r="BK541" s="79"/>
      <c r="BL541" s="79"/>
      <c r="BM541" s="79"/>
      <c r="BN541" s="79"/>
      <c r="BO541" s="79"/>
      <c r="BP541" s="79"/>
      <c r="BQ541" s="79"/>
    </row>
    <row r="542" spans="1:69">
      <c r="A542" s="25">
        <v>10.58</v>
      </c>
      <c r="C542" s="89">
        <f t="shared" si="353"/>
        <v>-34.710864000000001</v>
      </c>
      <c r="D542" s="84">
        <f t="shared" si="354"/>
        <v>34.710864000000001</v>
      </c>
      <c r="E542" s="90">
        <v>1.6245000000000001</v>
      </c>
      <c r="F542" s="91">
        <f t="shared" si="355"/>
        <v>16.959779999999999</v>
      </c>
      <c r="G542" s="80">
        <f t="shared" si="356"/>
        <v>17.0101008</v>
      </c>
      <c r="H542" s="81">
        <f t="shared" si="352"/>
        <v>18.6159468</v>
      </c>
      <c r="I542" s="14">
        <v>57.6</v>
      </c>
      <c r="J542" s="92">
        <f t="shared" si="357"/>
        <v>0.60134399999999999</v>
      </c>
      <c r="K542" s="14">
        <v>24.1</v>
      </c>
      <c r="L542" s="78">
        <f t="shared" si="358"/>
        <v>0.25160399999999999</v>
      </c>
      <c r="M542" s="81">
        <f t="shared" si="359"/>
        <v>1.0829789567999999</v>
      </c>
      <c r="N542" s="14">
        <f t="shared" si="387"/>
        <v>117</v>
      </c>
      <c r="O542" s="78">
        <f t="shared" si="360"/>
        <v>1.9065384960000002</v>
      </c>
      <c r="P542" s="78">
        <f t="shared" si="361"/>
        <v>0.82355953920000291</v>
      </c>
      <c r="Q542" s="93">
        <f t="shared" si="362"/>
        <v>4.9841755603200006</v>
      </c>
      <c r="R542" s="80">
        <f t="shared" si="363"/>
        <v>6.0519917784712645</v>
      </c>
      <c r="S542" s="80">
        <f t="shared" si="364"/>
        <v>2954.8639095484941</v>
      </c>
      <c r="T542" s="69">
        <f t="shared" si="365"/>
        <v>362.3661972480013</v>
      </c>
      <c r="U542" s="78">
        <f t="shared" si="366"/>
        <v>1.8180167135170042</v>
      </c>
      <c r="V542" s="69">
        <f t="shared" si="367"/>
        <v>113.44424292346106</v>
      </c>
      <c r="W542" s="80">
        <f t="shared" ca="1" si="368"/>
        <v>7.6711384918751815</v>
      </c>
      <c r="X542" s="80">
        <f t="shared" ca="1" si="369"/>
        <v>31.47228716114023</v>
      </c>
      <c r="Y542" s="94">
        <f t="shared" ca="1" si="370"/>
        <v>5.8483504332181285E-8</v>
      </c>
      <c r="Z542" s="80">
        <f t="shared" ca="1" si="371"/>
        <v>14</v>
      </c>
      <c r="AA542" s="80">
        <f t="shared" ca="1" si="372"/>
        <v>211.44987225599999</v>
      </c>
      <c r="AB542" s="80">
        <f t="shared" ca="1" si="373"/>
        <v>34.245220209571265</v>
      </c>
      <c r="AC542" s="80">
        <f t="shared" si="374"/>
        <v>14.700305134596482</v>
      </c>
      <c r="AD542" s="69">
        <f t="shared" si="375"/>
        <v>1776.8896828235295</v>
      </c>
      <c r="AE542" s="69">
        <f t="shared" si="394"/>
        <v>1937.2796660168065</v>
      </c>
      <c r="AF542" s="69">
        <f t="shared" si="376"/>
        <v>1701.01008</v>
      </c>
      <c r="AG542" s="95">
        <f t="shared" si="395"/>
        <v>1837.3415657142855</v>
      </c>
      <c r="AH542" s="93">
        <f t="shared" si="377"/>
        <v>20.239851653024505</v>
      </c>
      <c r="AI542" s="81">
        <f t="shared" si="378"/>
        <v>0.73017671628712999</v>
      </c>
      <c r="AJ542" s="80">
        <f t="shared" si="379"/>
        <v>16.329696767999998</v>
      </c>
      <c r="AK542" s="80">
        <f t="shared" si="380"/>
        <v>18.339369025670496</v>
      </c>
      <c r="AL542" s="78">
        <f t="shared" ca="1" si="388"/>
        <v>0.97931432365308813</v>
      </c>
      <c r="AM542" s="80">
        <f t="shared" ca="1" si="389"/>
        <v>18.243871920322043</v>
      </c>
      <c r="AN542" s="80">
        <f t="shared" si="390"/>
        <v>16.047264905660377</v>
      </c>
      <c r="AO542" s="80">
        <f t="shared" si="391"/>
        <v>3.5352171458031574</v>
      </c>
      <c r="AP542" s="80">
        <f t="shared" si="392"/>
        <v>3.9814713105181894</v>
      </c>
      <c r="AQ542" s="80">
        <f t="shared" ca="1" si="393"/>
        <v>2.8621185710698591</v>
      </c>
      <c r="AR542" s="80">
        <f t="shared" si="381"/>
        <v>2.8732740934517476</v>
      </c>
      <c r="AS542" s="78">
        <f t="shared" si="382"/>
        <v>-5.5044958273176396E-2</v>
      </c>
      <c r="AT542" s="96">
        <f t="shared" ca="1" si="383"/>
        <v>4</v>
      </c>
      <c r="AU542" s="97" t="str">
        <f t="shared" ca="1" si="384"/>
        <v>Silt mxture</v>
      </c>
      <c r="AV542" s="98">
        <f t="shared" si="385"/>
        <v>4</v>
      </c>
      <c r="AW542" s="99" t="str">
        <f t="shared" si="386"/>
        <v>Silt mxture</v>
      </c>
      <c r="AX542" s="79"/>
      <c r="AY542" s="79"/>
      <c r="AZ542" s="79"/>
      <c r="BA542" s="79"/>
      <c r="BB542" s="79"/>
      <c r="BC542" s="79"/>
      <c r="BD542" s="79"/>
      <c r="BE542" s="79"/>
      <c r="BF542" s="79"/>
      <c r="BG542" s="79"/>
      <c r="BH542" s="79"/>
      <c r="BI542" s="79"/>
      <c r="BJ542" s="79"/>
      <c r="BK542" s="79"/>
      <c r="BL542" s="79"/>
      <c r="BM542" s="79"/>
      <c r="BN542" s="79"/>
      <c r="BO542" s="79"/>
      <c r="BP542" s="79"/>
      <c r="BQ542" s="79"/>
    </row>
    <row r="543" spans="1:69">
      <c r="A543" s="25">
        <v>10.6</v>
      </c>
      <c r="C543" s="89">
        <f t="shared" si="353"/>
        <v>-34.776479999999999</v>
      </c>
      <c r="D543" s="84">
        <f t="shared" si="354"/>
        <v>34.776479999999999</v>
      </c>
      <c r="E543" s="90">
        <v>2.4056999999999999</v>
      </c>
      <c r="F543" s="91">
        <f t="shared" si="355"/>
        <v>25.115507999999998</v>
      </c>
      <c r="G543" s="80">
        <f t="shared" si="356"/>
        <v>25.164993599999999</v>
      </c>
      <c r="H543" s="81">
        <f t="shared" si="352"/>
        <v>18.483741599999998</v>
      </c>
      <c r="I543" s="14">
        <v>56</v>
      </c>
      <c r="J543" s="92">
        <f t="shared" si="357"/>
        <v>0.58463999999999994</v>
      </c>
      <c r="K543" s="14">
        <v>23.7</v>
      </c>
      <c r="L543" s="78">
        <f t="shared" si="358"/>
        <v>0.24742799999999998</v>
      </c>
      <c r="M543" s="81">
        <f t="shared" si="359"/>
        <v>1.085026176</v>
      </c>
      <c r="N543" s="14">
        <f t="shared" si="387"/>
        <v>117</v>
      </c>
      <c r="O543" s="78">
        <f t="shared" si="360"/>
        <v>1.9103770320000002</v>
      </c>
      <c r="P543" s="78">
        <f t="shared" si="361"/>
        <v>0.82535085600000291</v>
      </c>
      <c r="Q543" s="93">
        <f t="shared" si="362"/>
        <v>7.6740234674400005</v>
      </c>
      <c r="R543" s="80">
        <f t="shared" si="363"/>
        <v>9.2978924195117987</v>
      </c>
      <c r="S543" s="80">
        <f t="shared" si="364"/>
        <v>4679.5245677581379</v>
      </c>
      <c r="T543" s="69">
        <f t="shared" si="365"/>
        <v>363.15437664000126</v>
      </c>
      <c r="U543" s="78">
        <f t="shared" si="366"/>
        <v>1.8300215046216883</v>
      </c>
      <c r="V543" s="69">
        <f t="shared" si="367"/>
        <v>114.19334188839335</v>
      </c>
      <c r="W543" s="80">
        <f t="shared" ca="1" si="368"/>
        <v>9.5739404722483439</v>
      </c>
      <c r="X543" s="80">
        <f t="shared" ca="1" si="369"/>
        <v>33.40454300492722</v>
      </c>
      <c r="Y543" s="94">
        <f t="shared" ca="1" si="370"/>
        <v>3.6651539794081284E-7</v>
      </c>
      <c r="Z543" s="80">
        <f t="shared" ca="1" si="371"/>
        <v>14</v>
      </c>
      <c r="AA543" s="80">
        <f t="shared" ca="1" si="372"/>
        <v>325.56463195200001</v>
      </c>
      <c r="AB543" s="80">
        <f t="shared" ca="1" si="373"/>
        <v>330.43694022094581</v>
      </c>
      <c r="AC543" s="80">
        <f t="shared" si="374"/>
        <v>13.30265539818491</v>
      </c>
      <c r="AD543" s="69">
        <f t="shared" si="375"/>
        <v>2735.8372432941173</v>
      </c>
      <c r="AE543" s="69">
        <f t="shared" si="394"/>
        <v>1936.8175458151259</v>
      </c>
      <c r="AF543" s="69">
        <f t="shared" si="376"/>
        <v>2516.4993599999998</v>
      </c>
      <c r="AG543" s="95">
        <f t="shared" si="395"/>
        <v>1837.3326171428573</v>
      </c>
      <c r="AH543" s="93">
        <f t="shared" si="377"/>
        <v>27.696405310853976</v>
      </c>
      <c r="AI543" s="81">
        <f t="shared" si="378"/>
        <v>0.70835329696440985</v>
      </c>
      <c r="AJ543" s="80">
        <f t="shared" si="379"/>
        <v>24.158393855999996</v>
      </c>
      <c r="AK543" s="80">
        <f t="shared" si="380"/>
        <v>28.175431574278171</v>
      </c>
      <c r="AL543" s="78">
        <f t="shared" ca="1" si="388"/>
        <v>0.87950427467690617</v>
      </c>
      <c r="AM543" s="80">
        <f t="shared" ca="1" si="389"/>
        <v>27.338623044328813</v>
      </c>
      <c r="AN543" s="80">
        <f t="shared" si="390"/>
        <v>23.740559999999999</v>
      </c>
      <c r="AO543" s="80">
        <f t="shared" si="391"/>
        <v>2.3232272946018155</v>
      </c>
      <c r="AP543" s="80">
        <f t="shared" si="392"/>
        <v>2.5140814439594159</v>
      </c>
      <c r="AQ543" s="80">
        <f t="shared" ca="1" si="393"/>
        <v>2.5999281641101382</v>
      </c>
      <c r="AR543" s="80">
        <f t="shared" si="381"/>
        <v>2.6272904308379816</v>
      </c>
      <c r="AS543" s="78">
        <f t="shared" si="382"/>
        <v>-3.6018576077173188E-2</v>
      </c>
      <c r="AT543" s="96">
        <f t="shared" ca="1" si="383"/>
        <v>5</v>
      </c>
      <c r="AU543" s="97" t="str">
        <f t="shared" ca="1" si="384"/>
        <v>Sand mixture</v>
      </c>
      <c r="AV543" s="98">
        <f t="shared" si="385"/>
        <v>4</v>
      </c>
      <c r="AW543" s="99" t="str">
        <f t="shared" si="386"/>
        <v>Silt mxture</v>
      </c>
      <c r="AX543" s="79"/>
      <c r="AY543" s="79"/>
      <c r="AZ543" s="79"/>
      <c r="BA543" s="79"/>
      <c r="BB543" s="79"/>
      <c r="BC543" s="79"/>
      <c r="BD543" s="79"/>
      <c r="BE543" s="79"/>
      <c r="BF543" s="79"/>
      <c r="BG543" s="79"/>
      <c r="BH543" s="79"/>
      <c r="BI543" s="79"/>
      <c r="BJ543" s="79"/>
      <c r="BK543" s="79"/>
      <c r="BL543" s="79"/>
      <c r="BM543" s="79"/>
      <c r="BN543" s="79"/>
      <c r="BO543" s="79"/>
      <c r="BP543" s="79"/>
      <c r="BQ543" s="79"/>
    </row>
    <row r="544" spans="1:69">
      <c r="A544" s="25">
        <v>10.62</v>
      </c>
      <c r="C544" s="89">
        <f t="shared" si="353"/>
        <v>-34.842095999999998</v>
      </c>
      <c r="D544" s="84">
        <f t="shared" si="354"/>
        <v>34.842095999999998</v>
      </c>
      <c r="E544" s="90">
        <v>1.6345000000000001</v>
      </c>
      <c r="F544" s="91">
        <f t="shared" si="355"/>
        <v>17.06418</v>
      </c>
      <c r="G544" s="80">
        <f t="shared" si="356"/>
        <v>17.113247999999999</v>
      </c>
      <c r="H544" s="81">
        <f t="shared" si="352"/>
        <v>18.4664112</v>
      </c>
      <c r="I544" s="14">
        <v>68.099999999999994</v>
      </c>
      <c r="J544" s="92">
        <f t="shared" si="357"/>
        <v>0.71096399999999993</v>
      </c>
      <c r="K544" s="14">
        <v>23.5</v>
      </c>
      <c r="L544" s="78">
        <f t="shared" si="358"/>
        <v>0.24534</v>
      </c>
      <c r="M544" s="81">
        <f t="shared" si="359"/>
        <v>1.0870733951999998</v>
      </c>
      <c r="N544" s="14">
        <f t="shared" si="387"/>
        <v>117</v>
      </c>
      <c r="O544" s="78">
        <f t="shared" si="360"/>
        <v>1.9142155680000001</v>
      </c>
      <c r="P544" s="78">
        <f t="shared" si="361"/>
        <v>0.82714217280000291</v>
      </c>
      <c r="Q544" s="93">
        <f t="shared" si="362"/>
        <v>5.0156807025600001</v>
      </c>
      <c r="R544" s="80">
        <f t="shared" si="363"/>
        <v>6.0638676971108278</v>
      </c>
      <c r="S544" s="80">
        <f t="shared" si="364"/>
        <v>2515.0661110664332</v>
      </c>
      <c r="T544" s="69">
        <f t="shared" si="365"/>
        <v>363.94255603200128</v>
      </c>
      <c r="U544" s="78">
        <f t="shared" si="366"/>
        <v>1.8378886633263647</v>
      </c>
      <c r="V544" s="69">
        <f t="shared" si="367"/>
        <v>114.68425259156515</v>
      </c>
      <c r="W544" s="80">
        <f t="shared" ca="1" si="368"/>
        <v>7.935827018323474</v>
      </c>
      <c r="X544" s="80">
        <f t="shared" ca="1" si="369"/>
        <v>31.50168512906658</v>
      </c>
      <c r="Y544" s="94">
        <f t="shared" ca="1" si="370"/>
        <v>4.3289367541441968E-8</v>
      </c>
      <c r="Z544" s="80">
        <f t="shared" ca="1" si="371"/>
        <v>14</v>
      </c>
      <c r="AA544" s="80">
        <f t="shared" ca="1" si="372"/>
        <v>212.786454048</v>
      </c>
      <c r="AB544" s="80">
        <f t="shared" ca="1" si="373"/>
        <v>25.508467432035758</v>
      </c>
      <c r="AC544" s="80">
        <f t="shared" si="374"/>
        <v>15.190221682106076</v>
      </c>
      <c r="AD544" s="69">
        <f t="shared" si="375"/>
        <v>1788.1214625882353</v>
      </c>
      <c r="AE544" s="69">
        <f t="shared" si="394"/>
        <v>1957.31262897479</v>
      </c>
      <c r="AF544" s="69">
        <f t="shared" si="376"/>
        <v>1711.3247999999999</v>
      </c>
      <c r="AG544" s="95">
        <f t="shared" si="395"/>
        <v>1855.1372914285712</v>
      </c>
      <c r="AH544" s="93">
        <f t="shared" si="377"/>
        <v>18.551529831635563</v>
      </c>
      <c r="AI544" s="81">
        <f t="shared" si="378"/>
        <v>0.85954268006100809</v>
      </c>
      <c r="AJ544" s="80">
        <f t="shared" si="379"/>
        <v>16.428718079999999</v>
      </c>
      <c r="AK544" s="80">
        <f t="shared" si="380"/>
        <v>18.375356657911599</v>
      </c>
      <c r="AL544" s="78">
        <f t="shared" ca="1" si="388"/>
        <v>0.99585781184031585</v>
      </c>
      <c r="AM544" s="80">
        <f t="shared" ca="1" si="389"/>
        <v>18.35648641345669</v>
      </c>
      <c r="AN544" s="80">
        <f t="shared" si="390"/>
        <v>16.144573584905658</v>
      </c>
      <c r="AO544" s="80">
        <f t="shared" si="391"/>
        <v>4.1544655929721817</v>
      </c>
      <c r="AP544" s="80">
        <f t="shared" si="392"/>
        <v>4.6776924990510471</v>
      </c>
      <c r="AQ544" s="80">
        <f t="shared" ca="1" si="393"/>
        <v>2.9050962509551197</v>
      </c>
      <c r="AR544" s="80">
        <f t="shared" si="381"/>
        <v>2.9149033904680914</v>
      </c>
      <c r="AS544" s="78">
        <f t="shared" si="382"/>
        <v>-5.5380722356234778E-2</v>
      </c>
      <c r="AT544" s="96">
        <f t="shared" ca="1" si="383"/>
        <v>4</v>
      </c>
      <c r="AU544" s="97" t="str">
        <f t="shared" ca="1" si="384"/>
        <v>Silt mxture</v>
      </c>
      <c r="AV544" s="98">
        <f t="shared" si="385"/>
        <v>4</v>
      </c>
      <c r="AW544" s="99" t="str">
        <f t="shared" si="386"/>
        <v>Silt mxture</v>
      </c>
      <c r="AX544" s="79"/>
      <c r="AY544" s="79"/>
      <c r="AZ544" s="79"/>
      <c r="BA544" s="79"/>
      <c r="BB544" s="79"/>
      <c r="BC544" s="79"/>
      <c r="BD544" s="79"/>
      <c r="BE544" s="79"/>
      <c r="BF544" s="79"/>
      <c r="BG544" s="79"/>
      <c r="BH544" s="79"/>
      <c r="BI544" s="79"/>
      <c r="BJ544" s="79"/>
      <c r="BK544" s="79"/>
      <c r="BL544" s="79"/>
      <c r="BM544" s="79"/>
      <c r="BN544" s="79"/>
      <c r="BO544" s="79"/>
      <c r="BP544" s="79"/>
      <c r="BQ544" s="79"/>
    </row>
    <row r="545" spans="1:69">
      <c r="A545" s="25">
        <v>10.64</v>
      </c>
      <c r="C545" s="89">
        <f t="shared" si="353"/>
        <v>-34.907712000000004</v>
      </c>
      <c r="D545" s="84">
        <f t="shared" si="354"/>
        <v>34.907712000000004</v>
      </c>
      <c r="E545" s="90">
        <v>1.6157999999999999</v>
      </c>
      <c r="F545" s="91">
        <f t="shared" si="355"/>
        <v>16.868951999999997</v>
      </c>
      <c r="G545" s="80">
        <f t="shared" si="356"/>
        <v>16.918228799999998</v>
      </c>
      <c r="H545" s="81">
        <f t="shared" si="352"/>
        <v>18.829757999999998</v>
      </c>
      <c r="I545" s="14">
        <v>67</v>
      </c>
      <c r="J545" s="92">
        <f t="shared" si="357"/>
        <v>0.69947999999999999</v>
      </c>
      <c r="K545" s="14">
        <v>23.6</v>
      </c>
      <c r="L545" s="78">
        <f t="shared" si="358"/>
        <v>0.24638400000000002</v>
      </c>
      <c r="M545" s="81">
        <f t="shared" si="359"/>
        <v>1.0891206144000001</v>
      </c>
      <c r="N545" s="14">
        <f t="shared" si="387"/>
        <v>117</v>
      </c>
      <c r="O545" s="78">
        <f t="shared" si="360"/>
        <v>1.9180541040000005</v>
      </c>
      <c r="P545" s="78">
        <f t="shared" si="361"/>
        <v>0.82893348960000302</v>
      </c>
      <c r="Q545" s="93">
        <f t="shared" si="362"/>
        <v>4.9500576496799988</v>
      </c>
      <c r="R545" s="80">
        <f t="shared" si="363"/>
        <v>5.9715980977781706</v>
      </c>
      <c r="S545" s="80">
        <f t="shared" si="364"/>
        <v>2522.9119271795175</v>
      </c>
      <c r="T545" s="69">
        <f t="shared" si="365"/>
        <v>364.7307354240013</v>
      </c>
      <c r="U545" s="78">
        <f t="shared" si="366"/>
        <v>1.8355311603344524</v>
      </c>
      <c r="V545" s="69">
        <f t="shared" si="367"/>
        <v>114.53714440486982</v>
      </c>
      <c r="W545" s="80">
        <f t="shared" ca="1" si="368"/>
        <v>7.8660132638001166</v>
      </c>
      <c r="X545" s="80">
        <f t="shared" ca="1" si="369"/>
        <v>31.430387767808629</v>
      </c>
      <c r="Y545" s="94">
        <f t="shared" ca="1" si="370"/>
        <v>4.2080263315749674E-8</v>
      </c>
      <c r="Z545" s="80">
        <f t="shared" ca="1" si="371"/>
        <v>14</v>
      </c>
      <c r="AA545" s="80">
        <f t="shared" ca="1" si="372"/>
        <v>210.00244574399994</v>
      </c>
      <c r="AB545" s="80">
        <f t="shared" ca="1" si="373"/>
        <v>24.471576592224793</v>
      </c>
      <c r="AC545" s="80">
        <f t="shared" si="374"/>
        <v>15.180752890615114</v>
      </c>
      <c r="AD545" s="69">
        <f t="shared" si="375"/>
        <v>1764.726434823529</v>
      </c>
      <c r="AE545" s="69">
        <f t="shared" si="394"/>
        <v>2014.668807932773</v>
      </c>
      <c r="AF545" s="69">
        <f t="shared" si="376"/>
        <v>1691.8228799999997</v>
      </c>
      <c r="AG545" s="95">
        <f t="shared" si="395"/>
        <v>1904.2738971428571</v>
      </c>
      <c r="AH545" s="93">
        <f t="shared" si="377"/>
        <v>18.55936810924112</v>
      </c>
      <c r="AI545" s="81">
        <f t="shared" si="378"/>
        <v>0.84383127087497689</v>
      </c>
      <c r="AJ545" s="80">
        <f t="shared" si="379"/>
        <v>16.241499647999998</v>
      </c>
      <c r="AK545" s="80">
        <f t="shared" si="380"/>
        <v>18.095751811449002</v>
      </c>
      <c r="AL545" s="78">
        <f t="shared" ca="1" si="388"/>
        <v>0.99748420389582249</v>
      </c>
      <c r="AM545" s="80">
        <f t="shared" ca="1" si="389"/>
        <v>18.084561337267768</v>
      </c>
      <c r="AN545" s="80">
        <f t="shared" si="390"/>
        <v>15.960593207547166</v>
      </c>
      <c r="AO545" s="80">
        <f t="shared" si="391"/>
        <v>4.1344753535902061</v>
      </c>
      <c r="AP545" s="80">
        <f t="shared" si="392"/>
        <v>4.6631456911400235</v>
      </c>
      <c r="AQ545" s="80">
        <f t="shared" ca="1" si="393"/>
        <v>2.9091432220313269</v>
      </c>
      <c r="AR545" s="80">
        <f t="shared" si="381"/>
        <v>2.917448648845812</v>
      </c>
      <c r="AS545" s="78">
        <f t="shared" si="382"/>
        <v>-5.618178664444004E-2</v>
      </c>
      <c r="AT545" s="96">
        <f t="shared" ca="1" si="383"/>
        <v>4</v>
      </c>
      <c r="AU545" s="97" t="str">
        <f t="shared" ca="1" si="384"/>
        <v>Silt mxture</v>
      </c>
      <c r="AV545" s="98">
        <f t="shared" si="385"/>
        <v>4</v>
      </c>
      <c r="AW545" s="99" t="str">
        <f t="shared" si="386"/>
        <v>Silt mxture</v>
      </c>
      <c r="AX545" s="79"/>
      <c r="AY545" s="79"/>
      <c r="AZ545" s="79"/>
      <c r="BA545" s="79"/>
      <c r="BB545" s="79"/>
      <c r="BC545" s="79"/>
      <c r="BD545" s="79"/>
      <c r="BE545" s="79"/>
      <c r="BF545" s="79"/>
      <c r="BG545" s="79"/>
      <c r="BH545" s="79"/>
      <c r="BI545" s="79"/>
      <c r="BJ545" s="79"/>
      <c r="BK545" s="79"/>
      <c r="BL545" s="79"/>
      <c r="BM545" s="79"/>
      <c r="BN545" s="79"/>
      <c r="BO545" s="79"/>
      <c r="BP545" s="79"/>
      <c r="BQ545" s="79"/>
    </row>
    <row r="546" spans="1:69">
      <c r="A546" s="25">
        <v>10.66</v>
      </c>
      <c r="C546" s="89">
        <f t="shared" si="353"/>
        <v>-34.973328000000002</v>
      </c>
      <c r="D546" s="84">
        <f t="shared" si="354"/>
        <v>34.973328000000002</v>
      </c>
      <c r="E546" s="90">
        <v>1.6917</v>
      </c>
      <c r="F546" s="91">
        <f t="shared" si="355"/>
        <v>17.661348</v>
      </c>
      <c r="G546" s="80">
        <f t="shared" si="356"/>
        <v>17.710833600000001</v>
      </c>
      <c r="H546" s="81">
        <f t="shared" si="352"/>
        <v>19.381511999999997</v>
      </c>
      <c r="I546" s="14">
        <v>65.099999999999994</v>
      </c>
      <c r="J546" s="92">
        <f t="shared" si="357"/>
        <v>0.67964399999999991</v>
      </c>
      <c r="K546" s="14">
        <v>23.7</v>
      </c>
      <c r="L546" s="78">
        <f t="shared" si="358"/>
        <v>0.24742799999999998</v>
      </c>
      <c r="M546" s="81">
        <f t="shared" si="359"/>
        <v>1.0911678335999999</v>
      </c>
      <c r="N546" s="14">
        <f t="shared" si="387"/>
        <v>117</v>
      </c>
      <c r="O546" s="78">
        <f t="shared" si="360"/>
        <v>1.9218926400000005</v>
      </c>
      <c r="P546" s="78">
        <f t="shared" si="361"/>
        <v>0.83072480640000301</v>
      </c>
      <c r="Q546" s="93">
        <f t="shared" si="362"/>
        <v>5.2103505168000002</v>
      </c>
      <c r="R546" s="80">
        <f t="shared" si="363"/>
        <v>6.2720536050673319</v>
      </c>
      <c r="S546" s="80">
        <f t="shared" si="364"/>
        <v>2733.0815336887445</v>
      </c>
      <c r="T546" s="69">
        <f t="shared" si="365"/>
        <v>365.51891481600137</v>
      </c>
      <c r="U546" s="78">
        <f t="shared" si="366"/>
        <v>1.8339474003020952</v>
      </c>
      <c r="V546" s="69">
        <f t="shared" si="367"/>
        <v>114.43831777885075</v>
      </c>
      <c r="W546" s="80">
        <f t="shared" ca="1" si="368"/>
        <v>8.0361316065005699</v>
      </c>
      <c r="X546" s="80">
        <f t="shared" ca="1" si="369"/>
        <v>31.648343662395561</v>
      </c>
      <c r="Y546" s="94">
        <f t="shared" ca="1" si="370"/>
        <v>5.4749547502203229E-8</v>
      </c>
      <c r="Z546" s="80">
        <f t="shared" ca="1" si="371"/>
        <v>14</v>
      </c>
      <c r="AA546" s="80">
        <f t="shared" ca="1" si="372"/>
        <v>221.04517343999999</v>
      </c>
      <c r="AB546" s="80">
        <f t="shared" ca="1" si="373"/>
        <v>33.513572003222862</v>
      </c>
      <c r="AC546" s="80">
        <f t="shared" si="374"/>
        <v>14.937499405242241</v>
      </c>
      <c r="AD546" s="69">
        <f t="shared" si="375"/>
        <v>1857.5224658823529</v>
      </c>
      <c r="AE546" s="69">
        <f t="shared" si="394"/>
        <v>2061.1358036974789</v>
      </c>
      <c r="AF546" s="69">
        <f t="shared" si="376"/>
        <v>1771.0833600000001</v>
      </c>
      <c r="AG546" s="95">
        <f t="shared" si="395"/>
        <v>1944.1546971428572</v>
      </c>
      <c r="AH546" s="93">
        <f t="shared" si="377"/>
        <v>19.49167745906815</v>
      </c>
      <c r="AI546" s="81">
        <f t="shared" si="378"/>
        <v>0.81813374870226752</v>
      </c>
      <c r="AJ546" s="80">
        <f t="shared" si="379"/>
        <v>17.002400256000001</v>
      </c>
      <c r="AK546" s="80">
        <f t="shared" si="380"/>
        <v>19.006223045658579</v>
      </c>
      <c r="AL546" s="78">
        <f t="shared" ca="1" si="388"/>
        <v>0.98324333992561186</v>
      </c>
      <c r="AM546" s="80">
        <f t="shared" ca="1" si="389"/>
        <v>18.928759404344596</v>
      </c>
      <c r="AN546" s="80">
        <f t="shared" si="390"/>
        <v>16.70833358490566</v>
      </c>
      <c r="AO546" s="80">
        <f t="shared" si="391"/>
        <v>3.8374478319303948</v>
      </c>
      <c r="AP546" s="80">
        <f t="shared" si="392"/>
        <v>4.3045572323173724</v>
      </c>
      <c r="AQ546" s="80">
        <f t="shared" ca="1" si="393"/>
        <v>2.8715438518326857</v>
      </c>
      <c r="AR546" s="80">
        <f t="shared" si="381"/>
        <v>2.8816451500386884</v>
      </c>
      <c r="AS546" s="78">
        <f t="shared" si="382"/>
        <v>-5.3438659105607293E-2</v>
      </c>
      <c r="AT546" s="96">
        <f t="shared" ca="1" si="383"/>
        <v>4</v>
      </c>
      <c r="AU546" s="97" t="str">
        <f t="shared" ca="1" si="384"/>
        <v>Silt mxture</v>
      </c>
      <c r="AV546" s="98">
        <f t="shared" si="385"/>
        <v>4</v>
      </c>
      <c r="AW546" s="99" t="str">
        <f t="shared" si="386"/>
        <v>Silt mxture</v>
      </c>
      <c r="AX546" s="79"/>
      <c r="AY546" s="79"/>
      <c r="AZ546" s="79"/>
      <c r="BA546" s="79"/>
      <c r="BB546" s="79"/>
      <c r="BC546" s="79"/>
      <c r="BD546" s="79"/>
      <c r="BE546" s="79"/>
      <c r="BF546" s="79"/>
      <c r="BG546" s="79"/>
      <c r="BH546" s="79"/>
      <c r="BI546" s="79"/>
      <c r="BJ546" s="79"/>
      <c r="BK546" s="79"/>
      <c r="BL546" s="79"/>
      <c r="BM546" s="79"/>
      <c r="BN546" s="79"/>
      <c r="BO546" s="79"/>
      <c r="BP546" s="79"/>
      <c r="BQ546" s="79"/>
    </row>
    <row r="547" spans="1:69">
      <c r="A547" s="25">
        <v>10.68</v>
      </c>
      <c r="C547" s="89">
        <f t="shared" si="353"/>
        <v>-35.038944000000001</v>
      </c>
      <c r="D547" s="84">
        <f t="shared" si="354"/>
        <v>35.038944000000001</v>
      </c>
      <c r="E547" s="90">
        <v>1.821</v>
      </c>
      <c r="F547" s="91">
        <f t="shared" si="355"/>
        <v>19.011239999999997</v>
      </c>
      <c r="G547" s="80">
        <f t="shared" si="356"/>
        <v>19.061143199999997</v>
      </c>
      <c r="H547" s="81">
        <f t="shared" si="352"/>
        <v>18.4876392</v>
      </c>
      <c r="I547" s="14">
        <v>66.8</v>
      </c>
      <c r="J547" s="92">
        <f t="shared" si="357"/>
        <v>0.6973919999999999</v>
      </c>
      <c r="K547" s="14">
        <v>23.9</v>
      </c>
      <c r="L547" s="78">
        <f t="shared" si="358"/>
        <v>0.24951599999999999</v>
      </c>
      <c r="M547" s="81">
        <f t="shared" si="359"/>
        <v>1.0932150528</v>
      </c>
      <c r="N547" s="14">
        <f t="shared" si="387"/>
        <v>117</v>
      </c>
      <c r="O547" s="78">
        <f t="shared" si="360"/>
        <v>1.9257311760000004</v>
      </c>
      <c r="P547" s="78">
        <f t="shared" si="361"/>
        <v>0.83251612320000301</v>
      </c>
      <c r="Q547" s="93">
        <f t="shared" si="362"/>
        <v>5.654685967919999</v>
      </c>
      <c r="R547" s="80">
        <f t="shared" si="363"/>
        <v>6.7922840295088456</v>
      </c>
      <c r="S547" s="80">
        <f t="shared" si="364"/>
        <v>2890.6709947245467</v>
      </c>
      <c r="T547" s="69">
        <f t="shared" si="365"/>
        <v>366.30709420800133</v>
      </c>
      <c r="U547" s="78">
        <f t="shared" si="366"/>
        <v>1.8398420729797886</v>
      </c>
      <c r="V547" s="69">
        <f t="shared" si="367"/>
        <v>114.8061453539388</v>
      </c>
      <c r="W547" s="80">
        <f t="shared" ca="1" si="368"/>
        <v>8.4223150419773081</v>
      </c>
      <c r="X547" s="80">
        <f t="shared" ca="1" si="369"/>
        <v>32.01129088076388</v>
      </c>
      <c r="Y547" s="94">
        <f t="shared" ca="1" si="370"/>
        <v>7.2905345207945355E-8</v>
      </c>
      <c r="Z547" s="80">
        <f t="shared" ca="1" si="371"/>
        <v>14</v>
      </c>
      <c r="AA547" s="80">
        <f t="shared" ca="1" si="372"/>
        <v>239.89576833599995</v>
      </c>
      <c r="AB547" s="80">
        <f t="shared" ca="1" si="373"/>
        <v>48.432970535431465</v>
      </c>
      <c r="AC547" s="80">
        <f t="shared" si="374"/>
        <v>14.767076866941336</v>
      </c>
      <c r="AD547" s="69">
        <f t="shared" si="375"/>
        <v>2015.9308263529408</v>
      </c>
      <c r="AE547" s="69">
        <f t="shared" si="394"/>
        <v>1961.5972061848738</v>
      </c>
      <c r="AF547" s="69">
        <f t="shared" si="376"/>
        <v>1906.1143199999995</v>
      </c>
      <c r="AG547" s="95">
        <f t="shared" si="395"/>
        <v>1859.9307428571428</v>
      </c>
      <c r="AH547" s="93">
        <f t="shared" si="377"/>
        <v>20.284435563150005</v>
      </c>
      <c r="AI547" s="81">
        <f t="shared" si="378"/>
        <v>0.83769188435580488</v>
      </c>
      <c r="AJ547" s="80">
        <f t="shared" si="379"/>
        <v>18.298697471999997</v>
      </c>
      <c r="AK547" s="80">
        <f t="shared" si="380"/>
        <v>20.582678877299532</v>
      </c>
      <c r="AL547" s="78">
        <f t="shared" ca="1" si="388"/>
        <v>0.9677395673408975</v>
      </c>
      <c r="AM547" s="80">
        <f t="shared" ca="1" si="389"/>
        <v>20.422897270271186</v>
      </c>
      <c r="AN547" s="80">
        <f t="shared" si="390"/>
        <v>17.982210566037732</v>
      </c>
      <c r="AO547" s="80">
        <f t="shared" si="391"/>
        <v>3.6587102498658113</v>
      </c>
      <c r="AP547" s="80">
        <f t="shared" si="392"/>
        <v>4.0698875464635869</v>
      </c>
      <c r="AQ547" s="80">
        <f t="shared" ca="1" si="393"/>
        <v>2.8306297608610689</v>
      </c>
      <c r="AR547" s="80">
        <f t="shared" si="381"/>
        <v>2.8437965823778311</v>
      </c>
      <c r="AS547" s="78">
        <f t="shared" si="382"/>
        <v>-4.9237161710398811E-2</v>
      </c>
      <c r="AT547" s="96">
        <f t="shared" ca="1" si="383"/>
        <v>4</v>
      </c>
      <c r="AU547" s="97" t="str">
        <f t="shared" ca="1" si="384"/>
        <v>Silt mxture</v>
      </c>
      <c r="AV547" s="98">
        <f t="shared" si="385"/>
        <v>4</v>
      </c>
      <c r="AW547" s="99" t="str">
        <f t="shared" si="386"/>
        <v>Silt mxture</v>
      </c>
      <c r="AX547" s="79"/>
      <c r="AY547" s="79"/>
      <c r="AZ547" s="79"/>
      <c r="BA547" s="79"/>
      <c r="BB547" s="79"/>
      <c r="BC547" s="79"/>
      <c r="BD547" s="79"/>
      <c r="BE547" s="79"/>
      <c r="BF547" s="79"/>
      <c r="BG547" s="79"/>
      <c r="BH547" s="79"/>
      <c r="BI547" s="79"/>
      <c r="BJ547" s="79"/>
      <c r="BK547" s="79"/>
      <c r="BL547" s="79"/>
      <c r="BM547" s="79"/>
      <c r="BN547" s="79"/>
      <c r="BO547" s="79"/>
      <c r="BP547" s="79"/>
      <c r="BQ547" s="79"/>
    </row>
    <row r="548" spans="1:69">
      <c r="A548" s="25">
        <v>10.7</v>
      </c>
      <c r="C548" s="89">
        <f t="shared" si="353"/>
        <v>-35.104559999999999</v>
      </c>
      <c r="D548" s="84">
        <f t="shared" si="354"/>
        <v>35.104559999999999</v>
      </c>
      <c r="E548" s="90">
        <v>1.9417</v>
      </c>
      <c r="F548" s="91">
        <f t="shared" si="355"/>
        <v>20.271348</v>
      </c>
      <c r="G548" s="80">
        <f t="shared" si="356"/>
        <v>20.320624800000001</v>
      </c>
      <c r="H548" s="81">
        <f t="shared" si="352"/>
        <v>18.846983999999999</v>
      </c>
      <c r="I548" s="14">
        <v>68.099999999999994</v>
      </c>
      <c r="J548" s="92">
        <f t="shared" si="357"/>
        <v>0.71096399999999993</v>
      </c>
      <c r="K548" s="14">
        <v>23.6</v>
      </c>
      <c r="L548" s="78">
        <f t="shared" si="358"/>
        <v>0.24638400000000002</v>
      </c>
      <c r="M548" s="81">
        <f t="shared" si="359"/>
        <v>1.095262272</v>
      </c>
      <c r="N548" s="14">
        <f t="shared" si="387"/>
        <v>117</v>
      </c>
      <c r="O548" s="78">
        <f t="shared" si="360"/>
        <v>1.9295697120000004</v>
      </c>
      <c r="P548" s="78">
        <f t="shared" si="361"/>
        <v>0.83430744000000301</v>
      </c>
      <c r="Q548" s="93">
        <f t="shared" si="362"/>
        <v>6.069048179040001</v>
      </c>
      <c r="R548" s="80">
        <f t="shared" si="363"/>
        <v>7.2743546180530032</v>
      </c>
      <c r="S548" s="80">
        <f t="shared" si="364"/>
        <v>3043.2673662305069</v>
      </c>
      <c r="T548" s="69">
        <f t="shared" si="365"/>
        <v>367.09527360000135</v>
      </c>
      <c r="U548" s="78">
        <f t="shared" si="366"/>
        <v>1.8446030785006498</v>
      </c>
      <c r="V548" s="69">
        <f t="shared" si="367"/>
        <v>115.10323209844054</v>
      </c>
      <c r="W548" s="80">
        <f t="shared" ca="1" si="368"/>
        <v>8.7710179493388001</v>
      </c>
      <c r="X548" s="80">
        <f t="shared" ca="1" si="369"/>
        <v>32.323551737417745</v>
      </c>
      <c r="Y548" s="94">
        <f t="shared" ca="1" si="370"/>
        <v>9.386545863241176E-8</v>
      </c>
      <c r="Z548" s="80">
        <f t="shared" ca="1" si="371"/>
        <v>14</v>
      </c>
      <c r="AA548" s="80">
        <f t="shared" ca="1" si="372"/>
        <v>257.47477123200002</v>
      </c>
      <c r="AB548" s="80">
        <f t="shared" ca="1" si="373"/>
        <v>66.926734582062394</v>
      </c>
      <c r="AC548" s="80">
        <f t="shared" si="374"/>
        <v>14.610686757191711</v>
      </c>
      <c r="AD548" s="69">
        <f t="shared" si="375"/>
        <v>2163.6535397647058</v>
      </c>
      <c r="AE548" s="69">
        <f t="shared" si="394"/>
        <v>1984.085539764706</v>
      </c>
      <c r="AF548" s="69">
        <f t="shared" si="376"/>
        <v>2032.0624800000001</v>
      </c>
      <c r="AG548" s="95">
        <f t="shared" si="395"/>
        <v>1879.4296799999997</v>
      </c>
      <c r="AH548" s="93">
        <f t="shared" si="377"/>
        <v>21.051324704106559</v>
      </c>
      <c r="AI548" s="81">
        <f t="shared" si="378"/>
        <v>0.8521606855142001</v>
      </c>
      <c r="AJ548" s="80">
        <f t="shared" si="379"/>
        <v>19.507799808000001</v>
      </c>
      <c r="AK548" s="80">
        <f t="shared" si="380"/>
        <v>22.043498842584857</v>
      </c>
      <c r="AL548" s="78">
        <f t="shared" ca="1" si="388"/>
        <v>0.95406965814161615</v>
      </c>
      <c r="AM548" s="80">
        <f t="shared" ca="1" si="389"/>
        <v>21.802420090407598</v>
      </c>
      <c r="AN548" s="80">
        <f t="shared" si="390"/>
        <v>19.170400754716979</v>
      </c>
      <c r="AO548" s="80">
        <f t="shared" si="391"/>
        <v>3.4987310035860704</v>
      </c>
      <c r="AP548" s="80">
        <f t="shared" si="392"/>
        <v>3.8658140960270275</v>
      </c>
      <c r="AQ548" s="80">
        <f t="shared" ca="1" si="393"/>
        <v>2.7945289596149974</v>
      </c>
      <c r="AR548" s="80">
        <f t="shared" si="381"/>
        <v>2.8099755770382759</v>
      </c>
      <c r="AS548" s="78">
        <f t="shared" si="382"/>
        <v>-4.6157127361000916E-2</v>
      </c>
      <c r="AT548" s="96">
        <f t="shared" ca="1" si="383"/>
        <v>4</v>
      </c>
      <c r="AU548" s="97" t="str">
        <f t="shared" ca="1" si="384"/>
        <v>Silt mxture</v>
      </c>
      <c r="AV548" s="98">
        <f t="shared" si="385"/>
        <v>4</v>
      </c>
      <c r="AW548" s="99" t="str">
        <f t="shared" si="386"/>
        <v>Silt mxture</v>
      </c>
      <c r="AX548" s="79"/>
      <c r="AY548" s="79"/>
      <c r="AZ548" s="79"/>
      <c r="BA548" s="79"/>
      <c r="BB548" s="79"/>
      <c r="BC548" s="79"/>
      <c r="BD548" s="79"/>
      <c r="BE548" s="79"/>
      <c r="BF548" s="79"/>
      <c r="BG548" s="79"/>
      <c r="BH548" s="79"/>
      <c r="BI548" s="79"/>
      <c r="BJ548" s="79"/>
      <c r="BK548" s="79"/>
      <c r="BL548" s="79"/>
      <c r="BM548" s="79"/>
      <c r="BN548" s="79"/>
      <c r="BO548" s="79"/>
      <c r="BP548" s="79"/>
      <c r="BQ548" s="79"/>
    </row>
    <row r="549" spans="1:69">
      <c r="A549" s="25">
        <v>10.72</v>
      </c>
      <c r="C549" s="89">
        <f t="shared" si="353"/>
        <v>-35.170176000000005</v>
      </c>
      <c r="D549" s="84">
        <f t="shared" si="354"/>
        <v>35.170176000000005</v>
      </c>
      <c r="E549" s="90">
        <v>1.8918999999999999</v>
      </c>
      <c r="F549" s="91">
        <f t="shared" si="355"/>
        <v>19.751435999999998</v>
      </c>
      <c r="G549" s="80">
        <f t="shared" si="356"/>
        <v>19.8017568</v>
      </c>
      <c r="H549" s="81">
        <f t="shared" si="352"/>
        <v>19.1069748</v>
      </c>
      <c r="I549" s="14">
        <v>76</v>
      </c>
      <c r="J549" s="92">
        <f t="shared" si="357"/>
        <v>0.79343999999999992</v>
      </c>
      <c r="K549" s="14">
        <v>24.1</v>
      </c>
      <c r="L549" s="78">
        <f t="shared" si="358"/>
        <v>0.25160399999999999</v>
      </c>
      <c r="M549" s="81">
        <f t="shared" si="359"/>
        <v>1.0973094912000001</v>
      </c>
      <c r="N549" s="14">
        <f t="shared" si="387"/>
        <v>117</v>
      </c>
      <c r="O549" s="78">
        <f t="shared" si="360"/>
        <v>1.9334082480000008</v>
      </c>
      <c r="P549" s="78">
        <f t="shared" si="361"/>
        <v>0.83609875680000312</v>
      </c>
      <c r="Q549" s="93">
        <f t="shared" si="362"/>
        <v>5.8965550221600003</v>
      </c>
      <c r="R549" s="80">
        <f t="shared" si="363"/>
        <v>7.0524623726602078</v>
      </c>
      <c r="S549" s="80">
        <f t="shared" si="364"/>
        <v>2649.4235899078326</v>
      </c>
      <c r="T549" s="69">
        <f t="shared" si="365"/>
        <v>367.88345299200137</v>
      </c>
      <c r="U549" s="78">
        <f t="shared" si="366"/>
        <v>1.8564620280689188</v>
      </c>
      <c r="V549" s="69">
        <f t="shared" si="367"/>
        <v>115.84323055150053</v>
      </c>
      <c r="W549" s="80">
        <f t="shared" ca="1" si="368"/>
        <v>8.8171849235776509</v>
      </c>
      <c r="X549" s="80">
        <f t="shared" ca="1" si="369"/>
        <v>32.196844790619416</v>
      </c>
      <c r="Y549" s="94">
        <f t="shared" ca="1" si="370"/>
        <v>6.7092742599728703E-8</v>
      </c>
      <c r="Z549" s="80">
        <f t="shared" ca="1" si="371"/>
        <v>14</v>
      </c>
      <c r="AA549" s="80">
        <f t="shared" ca="1" si="372"/>
        <v>250.15687972800001</v>
      </c>
      <c r="AB549" s="80">
        <f t="shared" ca="1" si="373"/>
        <v>46.477969313931681</v>
      </c>
      <c r="AC549" s="80">
        <f t="shared" si="374"/>
        <v>15.032007727974619</v>
      </c>
      <c r="AD549" s="69">
        <f t="shared" si="375"/>
        <v>2102.1586531764706</v>
      </c>
      <c r="AE549" s="69">
        <f t="shared" si="394"/>
        <v>1998.2639842689075</v>
      </c>
      <c r="AF549" s="69">
        <f t="shared" si="376"/>
        <v>1980.1756799999998</v>
      </c>
      <c r="AG549" s="95">
        <f t="shared" si="395"/>
        <v>1891.8652114285712</v>
      </c>
      <c r="AH549" s="93">
        <f t="shared" si="377"/>
        <v>19.377090040336725</v>
      </c>
      <c r="AI549" s="81">
        <f t="shared" si="378"/>
        <v>0.94897880608832519</v>
      </c>
      <c r="AJ549" s="80">
        <f t="shared" si="379"/>
        <v>19.009686528</v>
      </c>
      <c r="AK549" s="80">
        <f t="shared" si="380"/>
        <v>21.371098098970329</v>
      </c>
      <c r="AL549" s="78">
        <f t="shared" ca="1" si="388"/>
        <v>0.97243090735603965</v>
      </c>
      <c r="AM549" s="80">
        <f t="shared" ca="1" si="389"/>
        <v>21.231754802968371</v>
      </c>
      <c r="AN549" s="80">
        <f t="shared" si="390"/>
        <v>18.680902641509434</v>
      </c>
      <c r="AO549" s="80">
        <f t="shared" si="391"/>
        <v>4.0069172044371335</v>
      </c>
      <c r="AP549" s="80">
        <f t="shared" si="392"/>
        <v>4.4404775163801595</v>
      </c>
      <c r="AQ549" s="80">
        <f t="shared" ca="1" si="393"/>
        <v>2.8424994402946613</v>
      </c>
      <c r="AR549" s="80">
        <f t="shared" si="381"/>
        <v>2.8559567613952241</v>
      </c>
      <c r="AS549" s="78">
        <f t="shared" si="382"/>
        <v>-4.732980715810698E-2</v>
      </c>
      <c r="AT549" s="96">
        <f t="shared" ca="1" si="383"/>
        <v>4</v>
      </c>
      <c r="AU549" s="97" t="str">
        <f t="shared" ca="1" si="384"/>
        <v>Silt mxture</v>
      </c>
      <c r="AV549" s="98">
        <f t="shared" si="385"/>
        <v>4</v>
      </c>
      <c r="AW549" s="99" t="str">
        <f t="shared" si="386"/>
        <v>Silt mxture</v>
      </c>
      <c r="AX549" s="79"/>
      <c r="AY549" s="79"/>
      <c r="AZ549" s="79"/>
      <c r="BA549" s="79"/>
      <c r="BB549" s="79"/>
      <c r="BC549" s="79"/>
      <c r="BD549" s="79"/>
      <c r="BE549" s="79"/>
      <c r="BF549" s="79"/>
      <c r="BG549" s="79"/>
      <c r="BH549" s="79"/>
      <c r="BI549" s="79"/>
      <c r="BJ549" s="79"/>
      <c r="BK549" s="79"/>
      <c r="BL549" s="79"/>
      <c r="BM549" s="79"/>
      <c r="BN549" s="79"/>
      <c r="BO549" s="79"/>
      <c r="BP549" s="79"/>
      <c r="BQ549" s="79"/>
    </row>
    <row r="550" spans="1:69">
      <c r="A550" s="25">
        <v>10.74</v>
      </c>
      <c r="C550" s="89">
        <f t="shared" si="353"/>
        <v>-35.235792000000004</v>
      </c>
      <c r="D550" s="84">
        <f t="shared" si="354"/>
        <v>35.235792000000004</v>
      </c>
      <c r="E550" s="90">
        <v>1.8409</v>
      </c>
      <c r="F550" s="91">
        <f t="shared" si="355"/>
        <v>19.218996000000001</v>
      </c>
      <c r="G550" s="80">
        <f t="shared" si="356"/>
        <v>19.269316800000002</v>
      </c>
      <c r="H550" s="81">
        <f t="shared" si="352"/>
        <v>19.119955199999996</v>
      </c>
      <c r="I550" s="14">
        <v>79.7</v>
      </c>
      <c r="J550" s="92">
        <f t="shared" si="357"/>
        <v>0.83206800000000003</v>
      </c>
      <c r="K550" s="14">
        <v>24.1</v>
      </c>
      <c r="L550" s="78">
        <f t="shared" si="358"/>
        <v>0.25160399999999999</v>
      </c>
      <c r="M550" s="81">
        <f t="shared" si="359"/>
        <v>1.0993567104000002</v>
      </c>
      <c r="N550" s="14">
        <f t="shared" si="387"/>
        <v>117</v>
      </c>
      <c r="O550" s="78">
        <f t="shared" si="360"/>
        <v>1.9372467840000007</v>
      </c>
      <c r="P550" s="78">
        <f t="shared" si="361"/>
        <v>0.83789007360000312</v>
      </c>
      <c r="Q550" s="93">
        <f t="shared" si="362"/>
        <v>5.7195831052800017</v>
      </c>
      <c r="R550" s="80">
        <f t="shared" si="363"/>
        <v>6.8261736061697871</v>
      </c>
      <c r="S550" s="80">
        <f t="shared" si="364"/>
        <v>2450.6014661132053</v>
      </c>
      <c r="T550" s="69">
        <f t="shared" si="365"/>
        <v>368.67163238400138</v>
      </c>
      <c r="U550" s="78">
        <f t="shared" si="366"/>
        <v>1.8609707384401726</v>
      </c>
      <c r="V550" s="69">
        <f t="shared" si="367"/>
        <v>116.12457407866677</v>
      </c>
      <c r="W550" s="80">
        <f t="shared" ca="1" si="368"/>
        <v>8.7601762316138156</v>
      </c>
      <c r="X550" s="80">
        <f t="shared" ca="1" si="369"/>
        <v>32.055127964468873</v>
      </c>
      <c r="Y550" s="94">
        <f t="shared" ca="1" si="370"/>
        <v>5.3620626452187554E-8</v>
      </c>
      <c r="Z550" s="80">
        <f t="shared" ca="1" si="371"/>
        <v>14</v>
      </c>
      <c r="AA550" s="80">
        <f t="shared" ca="1" si="372"/>
        <v>242.64898022400004</v>
      </c>
      <c r="AB550" s="80">
        <f t="shared" ca="1" si="373"/>
        <v>36.030434753340977</v>
      </c>
      <c r="AC550" s="80">
        <f t="shared" si="374"/>
        <v>15.269158697003107</v>
      </c>
      <c r="AD550" s="69">
        <f t="shared" si="375"/>
        <v>2039.0670607058826</v>
      </c>
      <c r="AE550" s="69">
        <f t="shared" si="394"/>
        <v>1999.3529497815125</v>
      </c>
      <c r="AF550" s="69">
        <f t="shared" si="376"/>
        <v>1926.9316800000001</v>
      </c>
      <c r="AG550" s="95">
        <f t="shared" si="395"/>
        <v>1893.1746857142857</v>
      </c>
      <c r="AH550" s="93">
        <f t="shared" si="377"/>
        <v>18.451247265254477</v>
      </c>
      <c r="AI550" s="81">
        <f t="shared" si="378"/>
        <v>0.99305150665529607</v>
      </c>
      <c r="AJ550" s="80">
        <f t="shared" si="379"/>
        <v>18.498544128000002</v>
      </c>
      <c r="AK550" s="80">
        <f t="shared" si="380"/>
        <v>20.68537456415087</v>
      </c>
      <c r="AL550" s="78">
        <f t="shared" ca="1" si="388"/>
        <v>0.9847153820800294</v>
      </c>
      <c r="AM550" s="80">
        <f t="shared" ca="1" si="389"/>
        <v>20.611165105703787</v>
      </c>
      <c r="AN550" s="80">
        <f t="shared" si="390"/>
        <v>18.178600754716982</v>
      </c>
      <c r="AO550" s="80">
        <f t="shared" si="391"/>
        <v>4.3180980863836327</v>
      </c>
      <c r="AP550" s="80">
        <f t="shared" si="392"/>
        <v>4.8007422035099161</v>
      </c>
      <c r="AQ550" s="80">
        <f t="shared" ca="1" si="393"/>
        <v>2.8745203816293543</v>
      </c>
      <c r="AR550" s="80">
        <f t="shared" si="381"/>
        <v>2.8858539930976197</v>
      </c>
      <c r="AS550" s="78">
        <f t="shared" si="382"/>
        <v>-4.8912375129883626E-2</v>
      </c>
      <c r="AT550" s="96">
        <f t="shared" ca="1" si="383"/>
        <v>4</v>
      </c>
      <c r="AU550" s="97" t="str">
        <f t="shared" ca="1" si="384"/>
        <v>Silt mxture</v>
      </c>
      <c r="AV550" s="98">
        <f t="shared" si="385"/>
        <v>4</v>
      </c>
      <c r="AW550" s="99" t="str">
        <f t="shared" si="386"/>
        <v>Silt mxture</v>
      </c>
      <c r="AX550" s="79"/>
      <c r="AY550" s="79"/>
      <c r="AZ550" s="79"/>
      <c r="BA550" s="79"/>
      <c r="BB550" s="79"/>
      <c r="BC550" s="79"/>
      <c r="BD550" s="79"/>
      <c r="BE550" s="79"/>
      <c r="BF550" s="79"/>
      <c r="BG550" s="79"/>
      <c r="BH550" s="79"/>
      <c r="BI550" s="79"/>
      <c r="BJ550" s="79"/>
      <c r="BK550" s="79"/>
      <c r="BL550" s="79"/>
      <c r="BM550" s="79"/>
      <c r="BN550" s="79"/>
      <c r="BO550" s="79"/>
      <c r="BP550" s="79"/>
      <c r="BQ550" s="79"/>
    </row>
    <row r="551" spans="1:69">
      <c r="A551" s="25">
        <v>10.76</v>
      </c>
      <c r="C551" s="89">
        <f t="shared" si="353"/>
        <v>-35.301408000000002</v>
      </c>
      <c r="D551" s="84">
        <f t="shared" si="354"/>
        <v>35.301408000000002</v>
      </c>
      <c r="E551" s="90">
        <v>1.7650999999999999</v>
      </c>
      <c r="F551" s="91">
        <f t="shared" si="355"/>
        <v>18.427643999999997</v>
      </c>
      <c r="G551" s="80">
        <f t="shared" si="356"/>
        <v>18.478173599999998</v>
      </c>
      <c r="H551" s="81">
        <f t="shared" si="352"/>
        <v>18.910180799999996</v>
      </c>
      <c r="I551" s="14">
        <v>73.400000000000006</v>
      </c>
      <c r="J551" s="92">
        <f t="shared" si="357"/>
        <v>0.76629599999999998</v>
      </c>
      <c r="K551" s="14">
        <v>24.2</v>
      </c>
      <c r="L551" s="78">
        <f t="shared" si="358"/>
        <v>0.25264799999999998</v>
      </c>
      <c r="M551" s="81">
        <f t="shared" si="359"/>
        <v>1.1014039296</v>
      </c>
      <c r="N551" s="14">
        <f t="shared" si="387"/>
        <v>117</v>
      </c>
      <c r="O551" s="78">
        <f t="shared" si="360"/>
        <v>1.9410853200000007</v>
      </c>
      <c r="P551" s="78">
        <f t="shared" si="361"/>
        <v>0.83968139040000311</v>
      </c>
      <c r="Q551" s="93">
        <f t="shared" si="362"/>
        <v>5.4572391323999998</v>
      </c>
      <c r="R551" s="80">
        <f t="shared" si="363"/>
        <v>6.4991783726447814</v>
      </c>
      <c r="S551" s="80">
        <f t="shared" si="364"/>
        <v>2538.8881028310975</v>
      </c>
      <c r="T551" s="69">
        <f t="shared" si="365"/>
        <v>369.45981177600135</v>
      </c>
      <c r="U551" s="78">
        <f t="shared" si="366"/>
        <v>1.8496762731857586</v>
      </c>
      <c r="V551" s="69">
        <f t="shared" si="367"/>
        <v>115.41979944679133</v>
      </c>
      <c r="W551" s="80">
        <f t="shared" ca="1" si="368"/>
        <v>8.4319068278215088</v>
      </c>
      <c r="X551" s="80">
        <f t="shared" ca="1" si="369"/>
        <v>31.823309574717626</v>
      </c>
      <c r="Y551" s="94">
        <f t="shared" ca="1" si="370"/>
        <v>5.15047134924171E-8</v>
      </c>
      <c r="Z551" s="80">
        <f t="shared" ca="1" si="371"/>
        <v>14</v>
      </c>
      <c r="AA551" s="80">
        <f t="shared" ca="1" si="372"/>
        <v>231.51923591999997</v>
      </c>
      <c r="AB551" s="80">
        <f t="shared" ca="1" si="373"/>
        <v>33.02122683888809</v>
      </c>
      <c r="AC551" s="80">
        <f t="shared" si="374"/>
        <v>15.161562596458593</v>
      </c>
      <c r="AD551" s="69">
        <f t="shared" si="375"/>
        <v>1945.5397976470588</v>
      </c>
      <c r="AE551" s="69">
        <f t="shared" si="394"/>
        <v>1978.2003287394962</v>
      </c>
      <c r="AF551" s="69">
        <f t="shared" si="376"/>
        <v>1847.8173599999998</v>
      </c>
      <c r="AG551" s="95">
        <f t="shared" si="395"/>
        <v>1875.5788114285715</v>
      </c>
      <c r="AH551" s="93">
        <f t="shared" si="377"/>
        <v>18.76305963220053</v>
      </c>
      <c r="AI551" s="81">
        <f t="shared" si="378"/>
        <v>0.91260329067785562</v>
      </c>
      <c r="AJ551" s="80">
        <f t="shared" si="379"/>
        <v>17.739046655999996</v>
      </c>
      <c r="AK551" s="80">
        <f t="shared" si="380"/>
        <v>19.694479917105397</v>
      </c>
      <c r="AL551" s="78">
        <f t="shared" ca="1" si="388"/>
        <v>0.98699124325917553</v>
      </c>
      <c r="AM551" s="80">
        <f t="shared" ca="1" si="389"/>
        <v>19.634875106543646</v>
      </c>
      <c r="AN551" s="80">
        <f t="shared" si="390"/>
        <v>17.432239245283018</v>
      </c>
      <c r="AO551" s="80">
        <f t="shared" si="391"/>
        <v>4.1470332327649535</v>
      </c>
      <c r="AP551" s="80">
        <f t="shared" si="392"/>
        <v>4.6338024386479244</v>
      </c>
      <c r="AQ551" s="80">
        <f t="shared" ca="1" si="393"/>
        <v>2.8802719960746939</v>
      </c>
      <c r="AR551" s="80">
        <f t="shared" si="381"/>
        <v>2.88862351910476</v>
      </c>
      <c r="AS551" s="78">
        <f t="shared" si="382"/>
        <v>-5.1324387656954566E-2</v>
      </c>
      <c r="AT551" s="96">
        <f t="shared" ca="1" si="383"/>
        <v>4</v>
      </c>
      <c r="AU551" s="97" t="str">
        <f t="shared" ca="1" si="384"/>
        <v>Silt mxture</v>
      </c>
      <c r="AV551" s="98">
        <f t="shared" si="385"/>
        <v>4</v>
      </c>
      <c r="AW551" s="99" t="str">
        <f t="shared" si="386"/>
        <v>Silt mxture</v>
      </c>
      <c r="AX551" s="79"/>
      <c r="AY551" s="79"/>
      <c r="AZ551" s="79"/>
      <c r="BA551" s="79"/>
      <c r="BB551" s="79"/>
      <c r="BC551" s="79"/>
      <c r="BD551" s="79"/>
      <c r="BE551" s="79"/>
      <c r="BF551" s="79"/>
      <c r="BG551" s="79"/>
      <c r="BH551" s="79"/>
      <c r="BI551" s="79"/>
      <c r="BJ551" s="79"/>
      <c r="BK551" s="79"/>
      <c r="BL551" s="79"/>
      <c r="BM551" s="79"/>
      <c r="BN551" s="79"/>
      <c r="BO551" s="79"/>
      <c r="BP551" s="79"/>
      <c r="BQ551" s="79"/>
    </row>
    <row r="552" spans="1:69">
      <c r="A552" s="25">
        <v>10.78</v>
      </c>
      <c r="C552" s="89">
        <f t="shared" si="353"/>
        <v>-35.367024000000001</v>
      </c>
      <c r="D552" s="84">
        <f t="shared" si="354"/>
        <v>35.367024000000001</v>
      </c>
      <c r="E552" s="90">
        <v>1.6991000000000001</v>
      </c>
      <c r="F552" s="91">
        <f t="shared" si="355"/>
        <v>17.738603999999999</v>
      </c>
      <c r="G552" s="80">
        <f t="shared" si="356"/>
        <v>17.788715999999997</v>
      </c>
      <c r="H552" s="81">
        <f t="shared" si="352"/>
        <v>18.494982</v>
      </c>
      <c r="I552" s="14">
        <v>72.599999999999994</v>
      </c>
      <c r="J552" s="92">
        <f t="shared" si="357"/>
        <v>0.75794399999999995</v>
      </c>
      <c r="K552" s="14">
        <v>24</v>
      </c>
      <c r="L552" s="78">
        <f t="shared" si="358"/>
        <v>0.25056</v>
      </c>
      <c r="M552" s="81">
        <f t="shared" si="359"/>
        <v>1.1034511488000001</v>
      </c>
      <c r="N552" s="14">
        <f t="shared" si="387"/>
        <v>117</v>
      </c>
      <c r="O552" s="78">
        <f t="shared" si="360"/>
        <v>1.9449238560000006</v>
      </c>
      <c r="P552" s="78">
        <f t="shared" si="361"/>
        <v>0.84147270720000311</v>
      </c>
      <c r="Q552" s="93">
        <f t="shared" si="362"/>
        <v>5.2284514075199988</v>
      </c>
      <c r="R552" s="80">
        <f t="shared" si="363"/>
        <v>6.2134533452875127</v>
      </c>
      <c r="S552" s="80">
        <f t="shared" si="364"/>
        <v>2459.2523278143781</v>
      </c>
      <c r="T552" s="69">
        <f t="shared" si="365"/>
        <v>370.24799116800136</v>
      </c>
      <c r="U552" s="78">
        <f t="shared" si="366"/>
        <v>1.8469049248761245</v>
      </c>
      <c r="V552" s="69">
        <f t="shared" si="367"/>
        <v>115.24686731227017</v>
      </c>
      <c r="W552" s="80">
        <f t="shared" ca="1" si="368"/>
        <v>8.2400355642784611</v>
      </c>
      <c r="X552" s="80">
        <f t="shared" ca="1" si="369"/>
        <v>31.618478187826792</v>
      </c>
      <c r="Y552" s="94">
        <f t="shared" ca="1" si="370"/>
        <v>4.3803630943748434E-8</v>
      </c>
      <c r="Z552" s="80">
        <f t="shared" ca="1" si="371"/>
        <v>14</v>
      </c>
      <c r="AA552" s="80">
        <f t="shared" ca="1" si="372"/>
        <v>221.81309001599996</v>
      </c>
      <c r="AB552" s="80">
        <f t="shared" ca="1" si="373"/>
        <v>26.906451877532252</v>
      </c>
      <c r="AC552" s="80">
        <f t="shared" si="374"/>
        <v>15.258445881989806</v>
      </c>
      <c r="AD552" s="69">
        <f t="shared" si="375"/>
        <v>1863.9755463529409</v>
      </c>
      <c r="AE552" s="69">
        <f t="shared" si="394"/>
        <v>1934.1183093781513</v>
      </c>
      <c r="AF552" s="69">
        <f t="shared" si="376"/>
        <v>1778.8715999999997</v>
      </c>
      <c r="AG552" s="95">
        <f t="shared" si="395"/>
        <v>1838.4929485714285</v>
      </c>
      <c r="AH552" s="93">
        <f t="shared" si="377"/>
        <v>18.353601805783736</v>
      </c>
      <c r="AI552" s="81">
        <f t="shared" si="378"/>
        <v>0.90073509635512172</v>
      </c>
      <c r="AJ552" s="80">
        <f t="shared" si="379"/>
        <v>17.077167359999997</v>
      </c>
      <c r="AK552" s="80">
        <f t="shared" si="380"/>
        <v>18.828646500871251</v>
      </c>
      <c r="AL552" s="78">
        <f t="shared" ca="1" si="388"/>
        <v>0.99589098450811231</v>
      </c>
      <c r="AM552" s="80">
        <f t="shared" ca="1" si="389"/>
        <v>18.810793158001797</v>
      </c>
      <c r="AN552" s="80">
        <f t="shared" si="390"/>
        <v>16.781807547169809</v>
      </c>
      <c r="AO552" s="80">
        <f t="shared" si="391"/>
        <v>4.2608134280180767</v>
      </c>
      <c r="AP552" s="80">
        <f t="shared" si="392"/>
        <v>4.7838547306809458</v>
      </c>
      <c r="AQ552" s="80">
        <f t="shared" ca="1" si="393"/>
        <v>2.9034091225142347</v>
      </c>
      <c r="AR552" s="80">
        <f t="shared" si="381"/>
        <v>2.9088437003847676</v>
      </c>
      <c r="AS552" s="78">
        <f t="shared" si="382"/>
        <v>-5.3831250817247545E-2</v>
      </c>
      <c r="AT552" s="96">
        <f t="shared" ca="1" si="383"/>
        <v>4</v>
      </c>
      <c r="AU552" s="97" t="str">
        <f t="shared" ca="1" si="384"/>
        <v>Silt mxture</v>
      </c>
      <c r="AV552" s="98">
        <f t="shared" si="385"/>
        <v>4</v>
      </c>
      <c r="AW552" s="99" t="str">
        <f t="shared" si="386"/>
        <v>Silt mxture</v>
      </c>
      <c r="AX552" s="79"/>
      <c r="AY552" s="79"/>
      <c r="AZ552" s="79"/>
      <c r="BA552" s="79"/>
      <c r="BB552" s="79"/>
      <c r="BC552" s="79"/>
      <c r="BD552" s="79"/>
      <c r="BE552" s="79"/>
      <c r="BF552" s="79"/>
      <c r="BG552" s="79"/>
      <c r="BH552" s="79"/>
      <c r="BI552" s="79"/>
      <c r="BJ552" s="79"/>
      <c r="BK552" s="79"/>
      <c r="BL552" s="79"/>
      <c r="BM552" s="79"/>
      <c r="BN552" s="79"/>
      <c r="BO552" s="79"/>
      <c r="BP552" s="79"/>
      <c r="BQ552" s="79"/>
    </row>
    <row r="553" spans="1:69">
      <c r="A553" s="25">
        <v>10.8</v>
      </c>
      <c r="C553" s="89">
        <f t="shared" si="353"/>
        <v>-35.432640000000006</v>
      </c>
      <c r="D553" s="84">
        <f t="shared" si="354"/>
        <v>35.432640000000006</v>
      </c>
      <c r="E553" s="90">
        <v>1.7003999999999999</v>
      </c>
      <c r="F553" s="91">
        <f t="shared" si="355"/>
        <v>17.752175999999999</v>
      </c>
      <c r="G553" s="80">
        <f t="shared" si="356"/>
        <v>17.8024968</v>
      </c>
      <c r="H553" s="81">
        <f t="shared" si="352"/>
        <v>18.148791599999999</v>
      </c>
      <c r="I553" s="14">
        <v>69.7</v>
      </c>
      <c r="J553" s="92">
        <f t="shared" si="357"/>
        <v>0.72766799999999998</v>
      </c>
      <c r="K553" s="14">
        <v>24.1</v>
      </c>
      <c r="L553" s="78">
        <f t="shared" si="358"/>
        <v>0.25160399999999999</v>
      </c>
      <c r="M553" s="81">
        <f t="shared" si="359"/>
        <v>1.1054983680000001</v>
      </c>
      <c r="N553" s="14">
        <f t="shared" si="387"/>
        <v>117</v>
      </c>
      <c r="O553" s="78">
        <f t="shared" si="360"/>
        <v>1.948762392000001</v>
      </c>
      <c r="P553" s="78">
        <f t="shared" si="361"/>
        <v>0.84326402400000322</v>
      </c>
      <c r="Q553" s="93">
        <f t="shared" si="362"/>
        <v>5.2317323546400001</v>
      </c>
      <c r="R553" s="80">
        <f t="shared" si="363"/>
        <v>6.2041450906720765</v>
      </c>
      <c r="S553" s="80">
        <f t="shared" si="364"/>
        <v>2563.1815944504747</v>
      </c>
      <c r="T553" s="69">
        <f t="shared" si="365"/>
        <v>371.03617056000144</v>
      </c>
      <c r="U553" s="78">
        <f t="shared" si="366"/>
        <v>1.8421551557049951</v>
      </c>
      <c r="V553" s="69">
        <f t="shared" si="367"/>
        <v>114.95048171599169</v>
      </c>
      <c r="W553" s="80">
        <f t="shared" ca="1" si="368"/>
        <v>8.1881561485029906</v>
      </c>
      <c r="X553" s="80">
        <f t="shared" ca="1" si="369"/>
        <v>31.606899125233991</v>
      </c>
      <c r="Y553" s="94">
        <f t="shared" ca="1" si="370"/>
        <v>4.7286872388526579E-8</v>
      </c>
      <c r="Z553" s="80">
        <f t="shared" ca="1" si="371"/>
        <v>14</v>
      </c>
      <c r="AA553" s="80">
        <f t="shared" ca="1" si="372"/>
        <v>221.952281712</v>
      </c>
      <c r="AB553" s="80">
        <f t="shared" ca="1" si="373"/>
        <v>29.064265536898098</v>
      </c>
      <c r="AC553" s="80">
        <f t="shared" si="374"/>
        <v>15.132611888993456</v>
      </c>
      <c r="AD553" s="69">
        <f t="shared" si="375"/>
        <v>1865.1452244705881</v>
      </c>
      <c r="AE553" s="69">
        <f t="shared" si="394"/>
        <v>1902.4905958991596</v>
      </c>
      <c r="AF553" s="69">
        <f t="shared" si="376"/>
        <v>1780.2496800000001</v>
      </c>
      <c r="AG553" s="95">
        <f t="shared" si="395"/>
        <v>1811.9932457142856</v>
      </c>
      <c r="AH553" s="93">
        <f t="shared" si="377"/>
        <v>18.787980242560387</v>
      </c>
      <c r="AI553" s="81">
        <f t="shared" si="378"/>
        <v>0.86291834975755732</v>
      </c>
      <c r="AJ553" s="80">
        <f t="shared" si="379"/>
        <v>17.090396928000001</v>
      </c>
      <c r="AK553" s="80">
        <f t="shared" si="380"/>
        <v>18.800439668703262</v>
      </c>
      <c r="AL553" s="78">
        <f t="shared" ca="1" si="388"/>
        <v>0.9918107396387823</v>
      </c>
      <c r="AM553" s="80">
        <f t="shared" ca="1" si="389"/>
        <v>18.765254807192587</v>
      </c>
      <c r="AN553" s="80">
        <f t="shared" si="390"/>
        <v>16.794808301886793</v>
      </c>
      <c r="AO553" s="80">
        <f t="shared" si="391"/>
        <v>4.0874491267988882</v>
      </c>
      <c r="AP553" s="80">
        <f t="shared" si="392"/>
        <v>4.5898838801841491</v>
      </c>
      <c r="AQ553" s="80">
        <f t="shared" ca="1" si="393"/>
        <v>2.8924780439189544</v>
      </c>
      <c r="AR553" s="80">
        <f t="shared" si="381"/>
        <v>2.897146320004206</v>
      </c>
      <c r="AS553" s="78">
        <f t="shared" si="382"/>
        <v>-5.3860771602753356E-2</v>
      </c>
      <c r="AT553" s="96">
        <f t="shared" ca="1" si="383"/>
        <v>4</v>
      </c>
      <c r="AU553" s="97" t="str">
        <f t="shared" ca="1" si="384"/>
        <v>Silt mxture</v>
      </c>
      <c r="AV553" s="98">
        <f t="shared" si="385"/>
        <v>4</v>
      </c>
      <c r="AW553" s="99" t="str">
        <f t="shared" si="386"/>
        <v>Silt mxture</v>
      </c>
      <c r="AX553" s="79"/>
      <c r="AY553" s="79"/>
      <c r="AZ553" s="79"/>
      <c r="BA553" s="79"/>
      <c r="BB553" s="79"/>
      <c r="BC553" s="79"/>
      <c r="BD553" s="79"/>
      <c r="BE553" s="79"/>
      <c r="BF553" s="79"/>
      <c r="BG553" s="79"/>
      <c r="BH553" s="79"/>
      <c r="BI553" s="79"/>
      <c r="BJ553" s="79"/>
      <c r="BK553" s="79"/>
      <c r="BL553" s="79"/>
      <c r="BM553" s="79"/>
      <c r="BN553" s="79"/>
      <c r="BO553" s="79"/>
      <c r="BP553" s="79"/>
      <c r="BQ553" s="79"/>
    </row>
    <row r="554" spans="1:69">
      <c r="A554" s="25">
        <v>10.82</v>
      </c>
      <c r="C554" s="89">
        <f t="shared" si="353"/>
        <v>-35.498256000000005</v>
      </c>
      <c r="D554" s="84">
        <f t="shared" si="354"/>
        <v>35.498256000000005</v>
      </c>
      <c r="E554" s="90">
        <v>1.7029000000000001</v>
      </c>
      <c r="F554" s="91">
        <f t="shared" si="355"/>
        <v>17.778276000000002</v>
      </c>
      <c r="G554" s="80">
        <f t="shared" si="356"/>
        <v>17.829432000000001</v>
      </c>
      <c r="H554" s="81">
        <f t="shared" si="352"/>
        <v>17.9283684</v>
      </c>
      <c r="I554" s="14">
        <v>69.900000000000006</v>
      </c>
      <c r="J554" s="92">
        <f t="shared" si="357"/>
        <v>0.72975600000000007</v>
      </c>
      <c r="K554" s="14">
        <v>24.5</v>
      </c>
      <c r="L554" s="78">
        <f t="shared" si="358"/>
        <v>0.25578000000000001</v>
      </c>
      <c r="M554" s="81">
        <f t="shared" si="359"/>
        <v>1.1075455872000002</v>
      </c>
      <c r="N554" s="14">
        <f t="shared" si="387"/>
        <v>117</v>
      </c>
      <c r="O554" s="78">
        <f t="shared" si="360"/>
        <v>1.952600928000001</v>
      </c>
      <c r="P554" s="78">
        <f t="shared" si="361"/>
        <v>0.84505534080000322</v>
      </c>
      <c r="Q554" s="93">
        <f t="shared" si="362"/>
        <v>5.2393542537600002</v>
      </c>
      <c r="R554" s="80">
        <f t="shared" si="363"/>
        <v>6.2000131835152592</v>
      </c>
      <c r="S554" s="80">
        <f t="shared" si="364"/>
        <v>2559.5712526636621</v>
      </c>
      <c r="T554" s="69">
        <f t="shared" si="365"/>
        <v>371.8243499520014</v>
      </c>
      <c r="U554" s="78">
        <f t="shared" si="366"/>
        <v>1.8425502363057142</v>
      </c>
      <c r="V554" s="69">
        <f t="shared" si="367"/>
        <v>114.97513474547657</v>
      </c>
      <c r="W554" s="80">
        <f t="shared" ca="1" si="368"/>
        <v>8.2036793758793412</v>
      </c>
      <c r="X554" s="80">
        <f t="shared" ca="1" si="369"/>
        <v>31.604133984494332</v>
      </c>
      <c r="Y554" s="94">
        <f t="shared" ca="1" si="370"/>
        <v>4.7092255837981448E-8</v>
      </c>
      <c r="Z554" s="80">
        <f t="shared" ca="1" si="371"/>
        <v>14</v>
      </c>
      <c r="AA554" s="80">
        <f t="shared" ca="1" si="372"/>
        <v>222.27563500799999</v>
      </c>
      <c r="AB554" s="80">
        <f t="shared" ca="1" si="373"/>
        <v>28.98681527172883</v>
      </c>
      <c r="AC554" s="80">
        <f t="shared" si="374"/>
        <v>15.13689695319832</v>
      </c>
      <c r="AD554" s="69">
        <f t="shared" si="375"/>
        <v>1867.8624790588235</v>
      </c>
      <c r="AE554" s="69">
        <f t="shared" si="394"/>
        <v>1904.4568723361342</v>
      </c>
      <c r="AF554" s="69">
        <f t="shared" si="376"/>
        <v>1782.9432000000002</v>
      </c>
      <c r="AG554" s="95">
        <f t="shared" si="395"/>
        <v>1814.0484342857142</v>
      </c>
      <c r="AH554" s="93">
        <f t="shared" si="377"/>
        <v>18.771954483708129</v>
      </c>
      <c r="AI554" s="81">
        <f t="shared" si="378"/>
        <v>0.86356001171372909</v>
      </c>
      <c r="AJ554" s="80">
        <f t="shared" si="379"/>
        <v>17.116254720000001</v>
      </c>
      <c r="AK554" s="80">
        <f t="shared" si="380"/>
        <v>18.787918737925025</v>
      </c>
      <c r="AL554" s="78">
        <f t="shared" ca="1" si="388"/>
        <v>0.99211971182221415</v>
      </c>
      <c r="AM554" s="80">
        <f t="shared" ca="1" si="389"/>
        <v>18.754396327382601</v>
      </c>
      <c r="AN554" s="80">
        <f t="shared" si="390"/>
        <v>16.820218867924527</v>
      </c>
      <c r="AO554" s="80">
        <f t="shared" si="391"/>
        <v>4.0929851270640594</v>
      </c>
      <c r="AP554" s="80">
        <f t="shared" si="392"/>
        <v>4.5963580307091654</v>
      </c>
      <c r="AQ554" s="80">
        <f t="shared" ca="1" si="393"/>
        <v>2.8930672200553329</v>
      </c>
      <c r="AR554" s="80">
        <f t="shared" si="381"/>
        <v>2.8970092833848429</v>
      </c>
      <c r="AS554" s="78">
        <f t="shared" si="382"/>
        <v>-5.364833721145737E-2</v>
      </c>
      <c r="AT554" s="96">
        <f t="shared" ca="1" si="383"/>
        <v>4</v>
      </c>
      <c r="AU554" s="97" t="str">
        <f t="shared" ca="1" si="384"/>
        <v>Silt mxture</v>
      </c>
      <c r="AV554" s="98">
        <f t="shared" si="385"/>
        <v>4</v>
      </c>
      <c r="AW554" s="99" t="str">
        <f t="shared" si="386"/>
        <v>Silt mxture</v>
      </c>
      <c r="AX554" s="79"/>
      <c r="AY554" s="79"/>
      <c r="AZ554" s="79"/>
      <c r="BA554" s="79"/>
      <c r="BB554" s="79"/>
      <c r="BC554" s="79"/>
      <c r="BD554" s="79"/>
      <c r="BE554" s="79"/>
      <c r="BF554" s="79"/>
      <c r="BG554" s="79"/>
      <c r="BH554" s="79"/>
      <c r="BI554" s="79"/>
      <c r="BJ554" s="79"/>
      <c r="BK554" s="79"/>
      <c r="BL554" s="79"/>
      <c r="BM554" s="79"/>
      <c r="BN554" s="79"/>
      <c r="BO554" s="79"/>
      <c r="BP554" s="79"/>
      <c r="BQ554" s="79"/>
    </row>
    <row r="555" spans="1:69">
      <c r="A555" s="25">
        <v>10.84</v>
      </c>
      <c r="C555" s="89">
        <f t="shared" si="353"/>
        <v>-35.563872000000003</v>
      </c>
      <c r="D555" s="84">
        <f t="shared" si="354"/>
        <v>35.563872000000003</v>
      </c>
      <c r="E555" s="90">
        <v>1.6929000000000001</v>
      </c>
      <c r="F555" s="91">
        <f t="shared" si="355"/>
        <v>17.673876</v>
      </c>
      <c r="G555" s="80">
        <f t="shared" si="356"/>
        <v>17.7246144</v>
      </c>
      <c r="H555" s="81">
        <f t="shared" si="352"/>
        <v>18.0842028</v>
      </c>
      <c r="I555" s="14">
        <v>71.5</v>
      </c>
      <c r="J555" s="92">
        <f t="shared" si="357"/>
        <v>0.74646000000000001</v>
      </c>
      <c r="K555" s="14">
        <v>24.3</v>
      </c>
      <c r="L555" s="78">
        <f t="shared" si="358"/>
        <v>0.25369199999999997</v>
      </c>
      <c r="M555" s="81">
        <f t="shared" si="359"/>
        <v>1.1095928064</v>
      </c>
      <c r="N555" s="14">
        <f t="shared" si="387"/>
        <v>117</v>
      </c>
      <c r="O555" s="78">
        <f t="shared" si="360"/>
        <v>1.9564394640000009</v>
      </c>
      <c r="P555" s="78">
        <f t="shared" si="361"/>
        <v>0.84684665760000322</v>
      </c>
      <c r="Q555" s="93">
        <f t="shared" si="362"/>
        <v>5.2034977288800004</v>
      </c>
      <c r="R555" s="80">
        <f t="shared" si="363"/>
        <v>6.1445572019223853</v>
      </c>
      <c r="S555" s="80">
        <f t="shared" si="364"/>
        <v>2485.1692042913137</v>
      </c>
      <c r="T555" s="69">
        <f t="shared" si="365"/>
        <v>372.61252934400142</v>
      </c>
      <c r="U555" s="78">
        <f t="shared" si="366"/>
        <v>1.8449735660579525</v>
      </c>
      <c r="V555" s="69">
        <f t="shared" si="367"/>
        <v>115.12635052201624</v>
      </c>
      <c r="W555" s="80">
        <f t="shared" ca="1" si="368"/>
        <v>8.2137777378830421</v>
      </c>
      <c r="X555" s="80">
        <f t="shared" ca="1" si="369"/>
        <v>31.565871590467264</v>
      </c>
      <c r="Y555" s="94">
        <f t="shared" ca="1" si="370"/>
        <v>4.3606339934376681E-8</v>
      </c>
      <c r="Z555" s="80">
        <f t="shared" ca="1" si="371"/>
        <v>14</v>
      </c>
      <c r="AA555" s="80">
        <f t="shared" ca="1" si="372"/>
        <v>220.754449104</v>
      </c>
      <c r="AB555" s="80">
        <f t="shared" ca="1" si="373"/>
        <v>26.657428291352531</v>
      </c>
      <c r="AC555" s="80">
        <f t="shared" si="374"/>
        <v>15.226575776997997</v>
      </c>
      <c r="AD555" s="69">
        <f t="shared" si="375"/>
        <v>1855.0794042352941</v>
      </c>
      <c r="AE555" s="69">
        <f t="shared" si="394"/>
        <v>1952.6995454117643</v>
      </c>
      <c r="AF555" s="69">
        <f t="shared" si="376"/>
        <v>1772.4614399999998</v>
      </c>
      <c r="AG555" s="95">
        <f t="shared" si="395"/>
        <v>1855.4385600000001</v>
      </c>
      <c r="AH555" s="93">
        <f t="shared" si="377"/>
        <v>18.447076946432357</v>
      </c>
      <c r="AI555" s="81">
        <f t="shared" si="378"/>
        <v>0.88145828208792498</v>
      </c>
      <c r="AJ555" s="80">
        <f t="shared" si="379"/>
        <v>17.015629824000001</v>
      </c>
      <c r="AK555" s="80">
        <f t="shared" si="380"/>
        <v>18.619870308855713</v>
      </c>
      <c r="AL555" s="78">
        <f t="shared" ca="1" si="388"/>
        <v>0.99639017703379351</v>
      </c>
      <c r="AM555" s="80">
        <f t="shared" ca="1" si="389"/>
        <v>18.604786475182888</v>
      </c>
      <c r="AN555" s="80">
        <f t="shared" si="390"/>
        <v>16.72133433962264</v>
      </c>
      <c r="AO555" s="80">
        <f t="shared" si="391"/>
        <v>4.2114315333144852</v>
      </c>
      <c r="AP555" s="80">
        <f t="shared" si="392"/>
        <v>4.7339657444805008</v>
      </c>
      <c r="AQ555" s="80">
        <f t="shared" ca="1" si="393"/>
        <v>2.9040540156881618</v>
      </c>
      <c r="AR555" s="80">
        <f t="shared" si="381"/>
        <v>2.9068389350166326</v>
      </c>
      <c r="AS555" s="78">
        <f t="shared" si="382"/>
        <v>-5.4280270854042231E-2</v>
      </c>
      <c r="AT555" s="96">
        <f t="shared" ca="1" si="383"/>
        <v>4</v>
      </c>
      <c r="AU555" s="97" t="str">
        <f t="shared" ca="1" si="384"/>
        <v>Silt mxture</v>
      </c>
      <c r="AV555" s="98">
        <f t="shared" si="385"/>
        <v>4</v>
      </c>
      <c r="AW555" s="99" t="str">
        <f t="shared" si="386"/>
        <v>Silt mxture</v>
      </c>
      <c r="AX555" s="79"/>
      <c r="AY555" s="79"/>
      <c r="AZ555" s="79"/>
      <c r="BA555" s="79"/>
      <c r="BB555" s="79"/>
      <c r="BC555" s="79"/>
      <c r="BD555" s="79"/>
      <c r="BE555" s="79"/>
      <c r="BF555" s="79"/>
      <c r="BG555" s="79"/>
      <c r="BH555" s="79"/>
      <c r="BI555" s="79"/>
      <c r="BJ555" s="79"/>
      <c r="BK555" s="79"/>
      <c r="BL555" s="79"/>
      <c r="BM555" s="79"/>
      <c r="BN555" s="79"/>
      <c r="BO555" s="79"/>
      <c r="BP555" s="79"/>
      <c r="BQ555" s="79"/>
    </row>
    <row r="556" spans="1:69">
      <c r="A556" s="25">
        <v>10.86</v>
      </c>
      <c r="C556" s="89">
        <f t="shared" si="353"/>
        <v>-35.629488000000002</v>
      </c>
      <c r="D556" s="84">
        <f t="shared" si="354"/>
        <v>35.629488000000002</v>
      </c>
      <c r="E556" s="90">
        <v>1.7141</v>
      </c>
      <c r="F556" s="91">
        <f t="shared" si="355"/>
        <v>17.895204</v>
      </c>
      <c r="G556" s="80">
        <f t="shared" si="356"/>
        <v>17.946777600000001</v>
      </c>
      <c r="H556" s="81">
        <f t="shared" si="352"/>
        <v>18.681997199999998</v>
      </c>
      <c r="I556" s="14">
        <v>69</v>
      </c>
      <c r="J556" s="92">
        <f t="shared" si="357"/>
        <v>0.72036</v>
      </c>
      <c r="K556" s="14">
        <v>24.7</v>
      </c>
      <c r="L556" s="78">
        <f t="shared" si="358"/>
        <v>0.25786799999999999</v>
      </c>
      <c r="M556" s="81">
        <f t="shared" si="359"/>
        <v>1.1116400256000001</v>
      </c>
      <c r="N556" s="14">
        <f t="shared" si="387"/>
        <v>117</v>
      </c>
      <c r="O556" s="78">
        <f t="shared" si="360"/>
        <v>1.9602780000000009</v>
      </c>
      <c r="P556" s="78">
        <f t="shared" si="361"/>
        <v>0.84863797440000321</v>
      </c>
      <c r="Q556" s="93">
        <f t="shared" si="362"/>
        <v>5.2755448679999999</v>
      </c>
      <c r="R556" s="80">
        <f t="shared" si="363"/>
        <v>6.2164845636678825</v>
      </c>
      <c r="S556" s="80">
        <f t="shared" si="364"/>
        <v>2610.8677034032007</v>
      </c>
      <c r="T556" s="69">
        <f t="shared" si="365"/>
        <v>373.40070873600138</v>
      </c>
      <c r="U556" s="78">
        <f t="shared" si="366"/>
        <v>1.8412870609320817</v>
      </c>
      <c r="V556" s="69">
        <f t="shared" si="367"/>
        <v>114.8963126021619</v>
      </c>
      <c r="W556" s="80">
        <f t="shared" ca="1" si="368"/>
        <v>8.2238753938502622</v>
      </c>
      <c r="X556" s="80">
        <f t="shared" ca="1" si="369"/>
        <v>31.614588155336474</v>
      </c>
      <c r="Y556" s="94">
        <f t="shared" ca="1" si="370"/>
        <v>4.9223306050478732E-8</v>
      </c>
      <c r="Z556" s="80">
        <f t="shared" ca="1" si="371"/>
        <v>14</v>
      </c>
      <c r="AA556" s="80">
        <f t="shared" ca="1" si="372"/>
        <v>223.8109944</v>
      </c>
      <c r="AB556" s="80">
        <f t="shared" ca="1" si="373"/>
        <v>30.507831899482653</v>
      </c>
      <c r="AC556" s="80">
        <f t="shared" si="374"/>
        <v>15.076573457822779</v>
      </c>
      <c r="AD556" s="69">
        <f t="shared" si="375"/>
        <v>1880.7646588235295</v>
      </c>
      <c r="AE556" s="69">
        <f t="shared" si="394"/>
        <v>2031.283139495798</v>
      </c>
      <c r="AF556" s="69">
        <f t="shared" si="376"/>
        <v>1794.67776</v>
      </c>
      <c r="AG556" s="95">
        <f t="shared" si="395"/>
        <v>1922.6184685714286</v>
      </c>
      <c r="AH556" s="93">
        <f t="shared" si="377"/>
        <v>18.986716238736488</v>
      </c>
      <c r="AI556" s="81">
        <f t="shared" si="378"/>
        <v>0.84884252382095293</v>
      </c>
      <c r="AJ556" s="80">
        <f t="shared" si="379"/>
        <v>17.228906496</v>
      </c>
      <c r="AK556" s="80">
        <f t="shared" si="380"/>
        <v>18.837832011114799</v>
      </c>
      <c r="AL556" s="78">
        <f t="shared" ca="1" si="388"/>
        <v>0.98987972059441576</v>
      </c>
      <c r="AM556" s="80">
        <f t="shared" ca="1" si="389"/>
        <v>18.795482053081951</v>
      </c>
      <c r="AN556" s="80">
        <f t="shared" si="390"/>
        <v>16.930922264150944</v>
      </c>
      <c r="AO556" s="80">
        <f t="shared" si="391"/>
        <v>4.0138682055100521</v>
      </c>
      <c r="AP556" s="80">
        <f t="shared" si="392"/>
        <v>4.5060520941057041</v>
      </c>
      <c r="AQ556" s="80">
        <f t="shared" ca="1" si="393"/>
        <v>2.8867444290350135</v>
      </c>
      <c r="AR556" s="80">
        <f t="shared" si="381"/>
        <v>2.8894454472702638</v>
      </c>
      <c r="AS556" s="78">
        <f t="shared" si="382"/>
        <v>-5.3405814090784459E-2</v>
      </c>
      <c r="AT556" s="96">
        <f t="shared" ca="1" si="383"/>
        <v>4</v>
      </c>
      <c r="AU556" s="97" t="str">
        <f t="shared" ca="1" si="384"/>
        <v>Silt mxture</v>
      </c>
      <c r="AV556" s="98">
        <f t="shared" si="385"/>
        <v>4</v>
      </c>
      <c r="AW556" s="99" t="str">
        <f t="shared" si="386"/>
        <v>Silt mxture</v>
      </c>
      <c r="AX556" s="79"/>
      <c r="AY556" s="79"/>
      <c r="AZ556" s="79"/>
      <c r="BA556" s="79"/>
      <c r="BB556" s="79"/>
      <c r="BC556" s="79"/>
      <c r="BD556" s="79"/>
      <c r="BE556" s="79"/>
      <c r="BF556" s="79"/>
      <c r="BG556" s="79"/>
      <c r="BH556" s="79"/>
      <c r="BI556" s="79"/>
      <c r="BJ556" s="79"/>
      <c r="BK556" s="79"/>
      <c r="BL556" s="79"/>
      <c r="BM556" s="79"/>
      <c r="BN556" s="79"/>
      <c r="BO556" s="79"/>
      <c r="BP556" s="79"/>
      <c r="BQ556" s="79"/>
    </row>
    <row r="557" spans="1:69">
      <c r="A557" s="25">
        <v>10.88</v>
      </c>
      <c r="C557" s="89">
        <f t="shared" si="353"/>
        <v>-35.695104000000008</v>
      </c>
      <c r="D557" s="84">
        <f t="shared" si="354"/>
        <v>35.695104000000008</v>
      </c>
      <c r="E557" s="90">
        <v>1.8546</v>
      </c>
      <c r="F557" s="91">
        <f t="shared" si="355"/>
        <v>19.362023999999998</v>
      </c>
      <c r="G557" s="80">
        <f t="shared" si="356"/>
        <v>19.413179999999997</v>
      </c>
      <c r="H557" s="81">
        <f t="shared" si="352"/>
        <v>19.463466</v>
      </c>
      <c r="I557" s="14">
        <v>68.400000000000006</v>
      </c>
      <c r="J557" s="92">
        <f t="shared" si="357"/>
        <v>0.71409600000000006</v>
      </c>
      <c r="K557" s="14">
        <v>24.5</v>
      </c>
      <c r="L557" s="78">
        <f t="shared" si="358"/>
        <v>0.25578000000000001</v>
      </c>
      <c r="M557" s="81">
        <f t="shared" si="359"/>
        <v>1.1136872448000001</v>
      </c>
      <c r="N557" s="14">
        <f t="shared" si="387"/>
        <v>117</v>
      </c>
      <c r="O557" s="78">
        <f t="shared" si="360"/>
        <v>1.9641165360000012</v>
      </c>
      <c r="P557" s="78">
        <f t="shared" si="361"/>
        <v>0.85042929120000332</v>
      </c>
      <c r="Q557" s="93">
        <f t="shared" si="362"/>
        <v>5.7581909431199989</v>
      </c>
      <c r="R557" s="80">
        <f t="shared" si="363"/>
        <v>6.7709226418987392</v>
      </c>
      <c r="S557" s="80">
        <f t="shared" si="364"/>
        <v>2874.7269215409483</v>
      </c>
      <c r="T557" s="69">
        <f t="shared" si="365"/>
        <v>374.18888812800145</v>
      </c>
      <c r="U557" s="78">
        <f t="shared" si="366"/>
        <v>1.843332871931511</v>
      </c>
      <c r="V557" s="69">
        <f t="shared" si="367"/>
        <v>115.02397120852628</v>
      </c>
      <c r="W557" s="80">
        <f t="shared" ca="1" si="368"/>
        <v>8.5903652437468345</v>
      </c>
      <c r="X557" s="80">
        <f t="shared" ca="1" si="369"/>
        <v>32.001313251143735</v>
      </c>
      <c r="Y557" s="94">
        <f t="shared" ca="1" si="370"/>
        <v>7.1768627930268144E-8</v>
      </c>
      <c r="Z557" s="80">
        <f t="shared" ca="1" si="371"/>
        <v>14</v>
      </c>
      <c r="AA557" s="80">
        <f t="shared" ca="1" si="372"/>
        <v>244.28688849599993</v>
      </c>
      <c r="AB557" s="80">
        <f t="shared" ca="1" si="373"/>
        <v>48.550527162587962</v>
      </c>
      <c r="AC557" s="80">
        <f t="shared" si="374"/>
        <v>14.783891347152354</v>
      </c>
      <c r="AD557" s="69">
        <f t="shared" si="375"/>
        <v>2052.8309957647052</v>
      </c>
      <c r="AE557" s="69">
        <f t="shared" si="394"/>
        <v>2169.2150629915964</v>
      </c>
      <c r="AF557" s="69">
        <f t="shared" si="376"/>
        <v>1941.3179999999998</v>
      </c>
      <c r="AG557" s="95">
        <f t="shared" si="395"/>
        <v>2040.2444571428568</v>
      </c>
      <c r="AH557" s="93">
        <f t="shared" si="377"/>
        <v>20.214726528580538</v>
      </c>
      <c r="AI557" s="81">
        <f t="shared" si="378"/>
        <v>0.83968885760316492</v>
      </c>
      <c r="AJ557" s="80">
        <f t="shared" si="379"/>
        <v>18.636652799999997</v>
      </c>
      <c r="AK557" s="80">
        <f t="shared" si="380"/>
        <v>20.517947399693149</v>
      </c>
      <c r="AL557" s="78">
        <f t="shared" ca="1" si="388"/>
        <v>0.9694398639725097</v>
      </c>
      <c r="AM557" s="80">
        <f t="shared" ca="1" si="389"/>
        <v>20.380287000370895</v>
      </c>
      <c r="AN557" s="80">
        <f t="shared" si="390"/>
        <v>18.314320754716977</v>
      </c>
      <c r="AO557" s="80">
        <f t="shared" si="391"/>
        <v>3.6784081742403876</v>
      </c>
      <c r="AP557" s="80">
        <f t="shared" si="392"/>
        <v>4.0924603287350401</v>
      </c>
      <c r="AQ557" s="80">
        <f t="shared" ca="1" si="393"/>
        <v>2.8328747369159117</v>
      </c>
      <c r="AR557" s="80">
        <f t="shared" si="381"/>
        <v>2.8390762103051981</v>
      </c>
      <c r="AS557" s="78">
        <f t="shared" si="382"/>
        <v>-4.916637770101473E-2</v>
      </c>
      <c r="AT557" s="96">
        <f t="shared" ca="1" si="383"/>
        <v>4</v>
      </c>
      <c r="AU557" s="97" t="str">
        <f t="shared" ca="1" si="384"/>
        <v>Silt mxture</v>
      </c>
      <c r="AV557" s="98">
        <f t="shared" si="385"/>
        <v>4</v>
      </c>
      <c r="AW557" s="99" t="str">
        <f t="shared" si="386"/>
        <v>Silt mxture</v>
      </c>
      <c r="AX557" s="79"/>
      <c r="AY557" s="79"/>
      <c r="AZ557" s="79"/>
      <c r="BA557" s="79"/>
      <c r="BB557" s="79"/>
      <c r="BC557" s="79"/>
      <c r="BD557" s="79"/>
      <c r="BE557" s="79"/>
      <c r="BF557" s="79"/>
      <c r="BG557" s="79"/>
      <c r="BH557" s="79"/>
      <c r="BI557" s="79"/>
      <c r="BJ557" s="79"/>
      <c r="BK557" s="79"/>
      <c r="BL557" s="79"/>
      <c r="BM557" s="79"/>
      <c r="BN557" s="79"/>
      <c r="BO557" s="79"/>
      <c r="BP557" s="79"/>
      <c r="BQ557" s="79"/>
    </row>
    <row r="558" spans="1:69">
      <c r="A558" s="25">
        <v>10.9</v>
      </c>
      <c r="C558" s="89">
        <f t="shared" si="353"/>
        <v>-35.760720000000006</v>
      </c>
      <c r="D558" s="84">
        <f t="shared" si="354"/>
        <v>35.760720000000006</v>
      </c>
      <c r="E558" s="90">
        <v>2.0425</v>
      </c>
      <c r="F558" s="91">
        <f t="shared" si="355"/>
        <v>21.323699999999999</v>
      </c>
      <c r="G558" s="80">
        <f t="shared" si="356"/>
        <v>21.375482399999999</v>
      </c>
      <c r="H558" s="81">
        <f t="shared" si="352"/>
        <v>20.831279999999996</v>
      </c>
      <c r="I558" s="14">
        <v>67.7</v>
      </c>
      <c r="J558" s="92">
        <f t="shared" si="357"/>
        <v>0.70678799999999997</v>
      </c>
      <c r="K558" s="14">
        <v>24.8</v>
      </c>
      <c r="L558" s="78">
        <f t="shared" si="358"/>
        <v>0.25891199999999998</v>
      </c>
      <c r="M558" s="81">
        <f t="shared" si="359"/>
        <v>1.1157344640000002</v>
      </c>
      <c r="N558" s="14">
        <f t="shared" si="387"/>
        <v>117</v>
      </c>
      <c r="O558" s="78">
        <f t="shared" si="360"/>
        <v>1.9679550720000012</v>
      </c>
      <c r="P558" s="78">
        <f t="shared" si="361"/>
        <v>0.85222060800000332</v>
      </c>
      <c r="Q558" s="93">
        <f t="shared" si="362"/>
        <v>6.4044840182399989</v>
      </c>
      <c r="R558" s="80">
        <f t="shared" si="363"/>
        <v>7.5150541516123184</v>
      </c>
      <c r="S558" s="80">
        <f t="shared" si="364"/>
        <v>3230.4432293367604</v>
      </c>
      <c r="T558" s="69">
        <f t="shared" si="365"/>
        <v>374.97706752000147</v>
      </c>
      <c r="U558" s="78">
        <f t="shared" si="366"/>
        <v>1.8458903969062879</v>
      </c>
      <c r="V558" s="69">
        <f t="shared" si="367"/>
        <v>115.18356076695235</v>
      </c>
      <c r="W558" s="80">
        <f t="shared" ca="1" si="368"/>
        <v>9.0651987630966087</v>
      </c>
      <c r="X558" s="80">
        <f t="shared" ca="1" si="369"/>
        <v>32.473821386308899</v>
      </c>
      <c r="Y558" s="94">
        <f t="shared" ca="1" si="370"/>
        <v>1.1352154617919514E-7</v>
      </c>
      <c r="Z558" s="80">
        <f t="shared" ca="1" si="371"/>
        <v>14</v>
      </c>
      <c r="AA558" s="80">
        <f t="shared" ca="1" si="372"/>
        <v>271.70538259199998</v>
      </c>
      <c r="AB558" s="80">
        <f t="shared" ca="1" si="373"/>
        <v>85.415303456456144</v>
      </c>
      <c r="AC558" s="80">
        <f t="shared" si="374"/>
        <v>14.429232726857251</v>
      </c>
      <c r="AD558" s="69">
        <f t="shared" si="375"/>
        <v>2283.23850917647</v>
      </c>
      <c r="AE558" s="69">
        <f t="shared" si="394"/>
        <v>2364.3230940504195</v>
      </c>
      <c r="AF558" s="69">
        <f t="shared" si="376"/>
        <v>2137.5482400000001</v>
      </c>
      <c r="AG558" s="95">
        <f t="shared" si="395"/>
        <v>2206.4701371428573</v>
      </c>
      <c r="AH558" s="93">
        <f t="shared" si="377"/>
        <v>21.858085938960865</v>
      </c>
      <c r="AI558" s="81">
        <f t="shared" si="378"/>
        <v>0.82934863738943665</v>
      </c>
      <c r="AJ558" s="80">
        <f t="shared" si="379"/>
        <v>20.520463103999997</v>
      </c>
      <c r="AK558" s="80">
        <f t="shared" si="380"/>
        <v>22.772891368522178</v>
      </c>
      <c r="AL558" s="78">
        <f t="shared" ca="1" si="388"/>
        <v>0.94456589549782999</v>
      </c>
      <c r="AM558" s="80">
        <f t="shared" ca="1" si="389"/>
        <v>22.499122514363631</v>
      </c>
      <c r="AN558" s="80">
        <f t="shared" si="390"/>
        <v>20.165549433962262</v>
      </c>
      <c r="AO558" s="80">
        <f t="shared" si="391"/>
        <v>3.3065359030213042</v>
      </c>
      <c r="AP558" s="80">
        <f t="shared" si="392"/>
        <v>3.641824061637617</v>
      </c>
      <c r="AQ558" s="80">
        <f t="shared" ca="1" si="393"/>
        <v>2.7673669559443859</v>
      </c>
      <c r="AR558" s="80">
        <f t="shared" si="381"/>
        <v>2.7774687887525786</v>
      </c>
      <c r="AS558" s="78">
        <f t="shared" si="382"/>
        <v>-4.4148976297656885E-2</v>
      </c>
      <c r="AT558" s="96">
        <f t="shared" ca="1" si="383"/>
        <v>4</v>
      </c>
      <c r="AU558" s="97" t="str">
        <f t="shared" ca="1" si="384"/>
        <v>Silt mxture</v>
      </c>
      <c r="AV558" s="98">
        <f t="shared" si="385"/>
        <v>4</v>
      </c>
      <c r="AW558" s="99" t="str">
        <f t="shared" si="386"/>
        <v>Silt mxture</v>
      </c>
      <c r="AX558" s="79"/>
      <c r="AY558" s="79"/>
      <c r="AZ558" s="79"/>
      <c r="BA558" s="79"/>
      <c r="BB558" s="79"/>
      <c r="BC558" s="79"/>
      <c r="BD558" s="79"/>
      <c r="BE558" s="79"/>
      <c r="BF558" s="79"/>
      <c r="BG558" s="79"/>
      <c r="BH558" s="79"/>
      <c r="BI558" s="79"/>
      <c r="BJ558" s="79"/>
      <c r="BK558" s="79"/>
      <c r="BL558" s="79"/>
      <c r="BM558" s="79"/>
      <c r="BN558" s="79"/>
      <c r="BO558" s="79"/>
      <c r="BP558" s="79"/>
      <c r="BQ558" s="79"/>
    </row>
    <row r="559" spans="1:69">
      <c r="A559" s="25">
        <v>10.92</v>
      </c>
      <c r="C559" s="89">
        <f t="shared" si="353"/>
        <v>-35.826336000000005</v>
      </c>
      <c r="D559" s="84">
        <f t="shared" si="354"/>
        <v>35.826336000000005</v>
      </c>
      <c r="E559" s="90">
        <v>2.1494</v>
      </c>
      <c r="F559" s="91">
        <f t="shared" si="355"/>
        <v>22.439736</v>
      </c>
      <c r="G559" s="80">
        <f t="shared" si="356"/>
        <v>22.491309600000001</v>
      </c>
      <c r="H559" s="81">
        <f t="shared" si="352"/>
        <v>22.7880492</v>
      </c>
      <c r="I559" s="14">
        <v>67.599999999999994</v>
      </c>
      <c r="J559" s="92">
        <f t="shared" si="357"/>
        <v>0.70574399999999993</v>
      </c>
      <c r="K559" s="14">
        <v>24.7</v>
      </c>
      <c r="L559" s="78">
        <f t="shared" si="358"/>
        <v>0.25786799999999999</v>
      </c>
      <c r="M559" s="81">
        <f t="shared" si="359"/>
        <v>1.1177816832</v>
      </c>
      <c r="N559" s="14">
        <f t="shared" si="387"/>
        <v>117</v>
      </c>
      <c r="O559" s="78">
        <f t="shared" si="360"/>
        <v>1.9717936080000011</v>
      </c>
      <c r="P559" s="78">
        <f t="shared" si="361"/>
        <v>0.85401192480000332</v>
      </c>
      <c r="Q559" s="93">
        <f t="shared" si="362"/>
        <v>6.77144027736</v>
      </c>
      <c r="R559" s="80">
        <f t="shared" si="363"/>
        <v>7.9289762598405975</v>
      </c>
      <c r="S559" s="80">
        <f t="shared" si="364"/>
        <v>3420.5897675944489</v>
      </c>
      <c r="T559" s="69">
        <f t="shared" si="365"/>
        <v>375.76524691200149</v>
      </c>
      <c r="U559" s="78">
        <f t="shared" si="366"/>
        <v>1.8477059579915314</v>
      </c>
      <c r="V559" s="69">
        <f t="shared" si="367"/>
        <v>115.29685177867155</v>
      </c>
      <c r="W559" s="80">
        <f t="shared" ca="1" si="368"/>
        <v>9.336731704198149</v>
      </c>
      <c r="X559" s="80">
        <f t="shared" ca="1" si="369"/>
        <v>32.717641782289924</v>
      </c>
      <c r="Y559" s="94">
        <f t="shared" ca="1" si="370"/>
        <v>1.4296781034030071E-7</v>
      </c>
      <c r="Z559" s="80">
        <f t="shared" ca="1" si="371"/>
        <v>14</v>
      </c>
      <c r="AA559" s="80">
        <f t="shared" ca="1" si="372"/>
        <v>287.27322388799996</v>
      </c>
      <c r="AB559" s="80">
        <f t="shared" ca="1" si="373"/>
        <v>113.73458895322982</v>
      </c>
      <c r="AC559" s="80">
        <f t="shared" si="374"/>
        <v>14.2553605743589</v>
      </c>
      <c r="AD559" s="69">
        <f t="shared" si="375"/>
        <v>2414.0607049411765</v>
      </c>
      <c r="AE559" s="69">
        <f t="shared" si="394"/>
        <v>2574.6858074621846</v>
      </c>
      <c r="AF559" s="69">
        <f t="shared" si="376"/>
        <v>2249.13096</v>
      </c>
      <c r="AG559" s="95">
        <f t="shared" si="395"/>
        <v>2385.6622971428574</v>
      </c>
      <c r="AH559" s="93">
        <f t="shared" si="377"/>
        <v>22.7395788478008</v>
      </c>
      <c r="AI559" s="81">
        <f t="shared" si="378"/>
        <v>0.82638658724264824</v>
      </c>
      <c r="AJ559" s="80">
        <f t="shared" si="379"/>
        <v>21.591657216000002</v>
      </c>
      <c r="AK559" s="80">
        <f t="shared" si="380"/>
        <v>24.027200787395749</v>
      </c>
      <c r="AL559" s="78">
        <f t="shared" ca="1" si="388"/>
        <v>0.93209744821048457</v>
      </c>
      <c r="AM559" s="80">
        <f t="shared" ca="1" si="389"/>
        <v>23.677239716449805</v>
      </c>
      <c r="AN559" s="80">
        <f t="shared" si="390"/>
        <v>21.218216603773584</v>
      </c>
      <c r="AO559" s="80">
        <f t="shared" si="391"/>
        <v>3.1378519639425528</v>
      </c>
      <c r="AP559" s="80">
        <f t="shared" si="392"/>
        <v>3.4393793707178584</v>
      </c>
      <c r="AQ559" s="80">
        <f t="shared" ca="1" si="393"/>
        <v>2.7344195980367294</v>
      </c>
      <c r="AR559" s="80">
        <f t="shared" si="381"/>
        <v>2.7460014206941925</v>
      </c>
      <c r="AS559" s="78">
        <f t="shared" si="382"/>
        <v>-4.1907113381000657E-2</v>
      </c>
      <c r="AT559" s="96">
        <f t="shared" ca="1" si="383"/>
        <v>4</v>
      </c>
      <c r="AU559" s="97" t="str">
        <f t="shared" ca="1" si="384"/>
        <v>Silt mxture</v>
      </c>
      <c r="AV559" s="98">
        <f t="shared" si="385"/>
        <v>4</v>
      </c>
      <c r="AW559" s="99" t="str">
        <f t="shared" si="386"/>
        <v>Silt mxture</v>
      </c>
      <c r="AX559" s="79"/>
      <c r="AY559" s="79"/>
      <c r="AZ559" s="79"/>
      <c r="BA559" s="79"/>
      <c r="BB559" s="79"/>
      <c r="BC559" s="79"/>
      <c r="BD559" s="79"/>
      <c r="BE559" s="79"/>
      <c r="BF559" s="79"/>
      <c r="BG559" s="79"/>
      <c r="BH559" s="79"/>
      <c r="BI559" s="79"/>
      <c r="BJ559" s="79"/>
      <c r="BK559" s="79"/>
      <c r="BL559" s="79"/>
      <c r="BM559" s="79"/>
      <c r="BN559" s="79"/>
      <c r="BO559" s="79"/>
      <c r="BP559" s="79"/>
      <c r="BQ559" s="79"/>
    </row>
    <row r="560" spans="1:69">
      <c r="A560" s="25">
        <v>10.94</v>
      </c>
      <c r="C560" s="89">
        <f t="shared" si="353"/>
        <v>-35.891952000000003</v>
      </c>
      <c r="D560" s="84">
        <f t="shared" si="354"/>
        <v>35.891952000000003</v>
      </c>
      <c r="E560" s="90">
        <v>2.4889999999999999</v>
      </c>
      <c r="F560" s="91">
        <f t="shared" si="355"/>
        <v>25.985159999999997</v>
      </c>
      <c r="G560" s="80">
        <f t="shared" si="356"/>
        <v>26.036315999999996</v>
      </c>
      <c r="H560" s="81">
        <f t="shared" ref="H560:H591" si="396">AVERAGE(G557:G562)</f>
        <v>24.841597199999995</v>
      </c>
      <c r="I560" s="14">
        <v>64.900000000000006</v>
      </c>
      <c r="J560" s="92">
        <f t="shared" si="357"/>
        <v>0.67755600000000005</v>
      </c>
      <c r="K560" s="14">
        <v>24.5</v>
      </c>
      <c r="L560" s="78">
        <f t="shared" si="358"/>
        <v>0.25578000000000001</v>
      </c>
      <c r="M560" s="81">
        <f t="shared" si="359"/>
        <v>1.1198289024000001</v>
      </c>
      <c r="N560" s="14">
        <f t="shared" si="387"/>
        <v>117</v>
      </c>
      <c r="O560" s="78">
        <f t="shared" si="360"/>
        <v>1.9756321440000011</v>
      </c>
      <c r="P560" s="78">
        <f t="shared" si="361"/>
        <v>0.85580324160000332</v>
      </c>
      <c r="Q560" s="93">
        <f t="shared" si="362"/>
        <v>7.9400256724799982</v>
      </c>
      <c r="R560" s="80">
        <f t="shared" si="363"/>
        <v>9.2778635164262599</v>
      </c>
      <c r="S560" s="80">
        <f t="shared" si="364"/>
        <v>4177.7634452962939</v>
      </c>
      <c r="T560" s="69">
        <f t="shared" si="365"/>
        <v>376.55342630400145</v>
      </c>
      <c r="U560" s="78">
        <f t="shared" si="366"/>
        <v>1.8486472493305701</v>
      </c>
      <c r="V560" s="69">
        <f t="shared" si="367"/>
        <v>115.35558835822758</v>
      </c>
      <c r="W560" s="80">
        <f t="shared" ca="1" si="368"/>
        <v>10.095712072474962</v>
      </c>
      <c r="X560" s="80">
        <f t="shared" ca="1" si="369"/>
        <v>33.427991045354133</v>
      </c>
      <c r="Y560" s="94">
        <f t="shared" ca="1" si="370"/>
        <v>2.9848011192946888E-7</v>
      </c>
      <c r="Z560" s="80">
        <f t="shared" ca="1" si="371"/>
        <v>14</v>
      </c>
      <c r="AA560" s="80">
        <f t="shared" ca="1" si="372"/>
        <v>336.8495739839999</v>
      </c>
      <c r="AB560" s="80">
        <f t="shared" ca="1" si="373"/>
        <v>278.4264882816135</v>
      </c>
      <c r="AC560" s="80">
        <f t="shared" si="374"/>
        <v>13.647460600977414</v>
      </c>
      <c r="AD560" s="69">
        <f t="shared" si="375"/>
        <v>2830.6686889411758</v>
      </c>
      <c r="AE560" s="69">
        <f t="shared" si="394"/>
        <v>2840.0067864201674</v>
      </c>
      <c r="AF560" s="69">
        <f t="shared" si="376"/>
        <v>2603.6315999999997</v>
      </c>
      <c r="AG560" s="95">
        <f t="shared" si="395"/>
        <v>2611.5689828571421</v>
      </c>
      <c r="AH560" s="93">
        <f t="shared" si="377"/>
        <v>26.0752773828324</v>
      </c>
      <c r="AI560" s="81">
        <f t="shared" si="378"/>
        <v>0.79171936616323912</v>
      </c>
      <c r="AJ560" s="80">
        <f t="shared" si="379"/>
        <v>24.994863359999997</v>
      </c>
      <c r="AK560" s="80">
        <f t="shared" si="380"/>
        <v>28.11473792856442</v>
      </c>
      <c r="AL560" s="78">
        <f t="shared" ca="1" si="388"/>
        <v>0.8921171456826944</v>
      </c>
      <c r="AM560" s="80">
        <f t="shared" ca="1" si="389"/>
        <v>27.473138581576485</v>
      </c>
      <c r="AN560" s="80">
        <f t="shared" si="390"/>
        <v>24.562562264150937</v>
      </c>
      <c r="AO560" s="80">
        <f t="shared" si="391"/>
        <v>2.602349733349373</v>
      </c>
      <c r="AP560" s="80">
        <f t="shared" si="392"/>
        <v>2.8160296858355438</v>
      </c>
      <c r="AQ560" s="80">
        <f t="shared" ca="1" si="393"/>
        <v>2.6292626463221311</v>
      </c>
      <c r="AR560" s="80">
        <f t="shared" si="381"/>
        <v>2.6456913010579712</v>
      </c>
      <c r="AS560" s="78">
        <f t="shared" si="382"/>
        <v>-3.5911236254597682E-2</v>
      </c>
      <c r="AT560" s="96">
        <f t="shared" ca="1" si="383"/>
        <v>4</v>
      </c>
      <c r="AU560" s="97" t="str">
        <f t="shared" ca="1" si="384"/>
        <v>Silt mxture</v>
      </c>
      <c r="AV560" s="98">
        <f t="shared" si="385"/>
        <v>4</v>
      </c>
      <c r="AW560" s="99" t="str">
        <f t="shared" si="386"/>
        <v>Silt mxture</v>
      </c>
      <c r="AX560" s="79"/>
      <c r="AY560" s="79"/>
      <c r="AZ560" s="79"/>
      <c r="BA560" s="79"/>
      <c r="BB560" s="79"/>
      <c r="BC560" s="79"/>
      <c r="BD560" s="79"/>
      <c r="BE560" s="79"/>
      <c r="BF560" s="79"/>
      <c r="BG560" s="79"/>
      <c r="BH560" s="79"/>
      <c r="BI560" s="79"/>
      <c r="BJ560" s="79"/>
      <c r="BK560" s="79"/>
      <c r="BL560" s="79"/>
      <c r="BM560" s="79"/>
      <c r="BN560" s="79"/>
      <c r="BO560" s="79"/>
      <c r="BP560" s="79"/>
      <c r="BQ560" s="79"/>
    </row>
    <row r="561" spans="1:69">
      <c r="A561" s="25">
        <v>10.96</v>
      </c>
      <c r="C561" s="89">
        <f t="shared" si="353"/>
        <v>-35.957568000000002</v>
      </c>
      <c r="D561" s="84">
        <f t="shared" si="354"/>
        <v>35.957568000000002</v>
      </c>
      <c r="E561" s="90">
        <v>2.8174000000000001</v>
      </c>
      <c r="F561" s="91">
        <f t="shared" si="355"/>
        <v>29.413656</v>
      </c>
      <c r="G561" s="80">
        <f t="shared" si="356"/>
        <v>29.465229600000001</v>
      </c>
      <c r="H561" s="81">
        <f t="shared" si="396"/>
        <v>27.232774799999998</v>
      </c>
      <c r="I561" s="14">
        <v>62.8</v>
      </c>
      <c r="J561" s="92">
        <f t="shared" si="357"/>
        <v>0.65563199999999999</v>
      </c>
      <c r="K561" s="14">
        <v>24.7</v>
      </c>
      <c r="L561" s="78">
        <f t="shared" si="358"/>
        <v>0.25786799999999999</v>
      </c>
      <c r="M561" s="81">
        <f t="shared" si="359"/>
        <v>1.1218761215999999</v>
      </c>
      <c r="N561" s="14">
        <f t="shared" si="387"/>
        <v>117</v>
      </c>
      <c r="O561" s="78">
        <f t="shared" si="360"/>
        <v>1.979470680000001</v>
      </c>
      <c r="P561" s="78">
        <f t="shared" si="361"/>
        <v>0.85759455840000332</v>
      </c>
      <c r="Q561" s="93">
        <f t="shared" si="362"/>
        <v>9.0703004436000008</v>
      </c>
      <c r="R561" s="80">
        <f t="shared" si="363"/>
        <v>10.576443559206201</v>
      </c>
      <c r="S561" s="80">
        <f t="shared" si="364"/>
        <v>4932.0635607636423</v>
      </c>
      <c r="T561" s="69">
        <f t="shared" si="365"/>
        <v>377.34160569600147</v>
      </c>
      <c r="U561" s="78">
        <f t="shared" si="366"/>
        <v>1.8496260116148315</v>
      </c>
      <c r="V561" s="69">
        <f t="shared" si="367"/>
        <v>115.41666312476549</v>
      </c>
      <c r="W561" s="80">
        <f t="shared" ca="1" si="368"/>
        <v>10.795951565397585</v>
      </c>
      <c r="X561" s="80">
        <f t="shared" ca="1" si="369"/>
        <v>34.021274450082714</v>
      </c>
      <c r="Y561" s="94">
        <f t="shared" ca="1" si="370"/>
        <v>5.5012015494827422E-7</v>
      </c>
      <c r="Z561" s="80">
        <f t="shared" ca="1" si="371"/>
        <v>14</v>
      </c>
      <c r="AA561" s="80">
        <f t="shared" ca="1" si="372"/>
        <v>384.80062487999999</v>
      </c>
      <c r="AB561" s="80">
        <f t="shared" ca="1" si="373"/>
        <v>586.20898906110926</v>
      </c>
      <c r="AC561" s="80">
        <f t="shared" si="374"/>
        <v>13.142866866233746</v>
      </c>
      <c r="AD561" s="69">
        <f t="shared" si="375"/>
        <v>3233.6186964705885</v>
      </c>
      <c r="AE561" s="69">
        <f t="shared" si="394"/>
        <v>3032.2582931092434</v>
      </c>
      <c r="AF561" s="69">
        <f t="shared" si="376"/>
        <v>2946.5229600000002</v>
      </c>
      <c r="AG561" s="95">
        <f t="shared" si="395"/>
        <v>2775.3666171428567</v>
      </c>
      <c r="AH561" s="93">
        <f t="shared" si="377"/>
        <v>29.313207494084327</v>
      </c>
      <c r="AI561" s="81">
        <f t="shared" si="378"/>
        <v>0.76450111953042155</v>
      </c>
      <c r="AJ561" s="80">
        <f t="shared" si="379"/>
        <v>28.286620415999998</v>
      </c>
      <c r="AK561" s="80">
        <f t="shared" si="380"/>
        <v>32.049828967291511</v>
      </c>
      <c r="AL561" s="78">
        <f t="shared" ca="1" si="388"/>
        <v>0.85892152264533927</v>
      </c>
      <c r="AM561" s="80">
        <f t="shared" ca="1" si="389"/>
        <v>31.105925809106793</v>
      </c>
      <c r="AN561" s="80">
        <f t="shared" si="390"/>
        <v>27.797386415094341</v>
      </c>
      <c r="AO561" s="80">
        <f t="shared" si="391"/>
        <v>2.2251039917231803</v>
      </c>
      <c r="AP561" s="80">
        <f t="shared" si="392"/>
        <v>2.3853516357626554</v>
      </c>
      <c r="AQ561" s="80">
        <f t="shared" ca="1" si="393"/>
        <v>2.5419132523252101</v>
      </c>
      <c r="AR561" s="80">
        <f t="shared" si="381"/>
        <v>2.5614931075051484</v>
      </c>
      <c r="AS561" s="78">
        <f t="shared" si="382"/>
        <v>-3.1434755871750909E-2</v>
      </c>
      <c r="AT561" s="96">
        <f t="shared" ca="1" si="383"/>
        <v>5</v>
      </c>
      <c r="AU561" s="97" t="str">
        <f t="shared" ca="1" si="384"/>
        <v>Sand mixture</v>
      </c>
      <c r="AV561" s="98">
        <f t="shared" si="385"/>
        <v>5</v>
      </c>
      <c r="AW561" s="99" t="str">
        <f t="shared" si="386"/>
        <v>Sand mixture</v>
      </c>
      <c r="AX561" s="79"/>
      <c r="AY561" s="79"/>
      <c r="AZ561" s="79"/>
      <c r="BA561" s="79"/>
      <c r="BB561" s="79"/>
      <c r="BC561" s="79"/>
      <c r="BD561" s="79"/>
      <c r="BE561" s="79"/>
      <c r="BF561" s="79"/>
      <c r="BG561" s="79"/>
      <c r="BH561" s="79"/>
      <c r="BI561" s="79"/>
      <c r="BJ561" s="79"/>
      <c r="BK561" s="79"/>
      <c r="BL561" s="79"/>
      <c r="BM561" s="79"/>
      <c r="BN561" s="79"/>
      <c r="BO561" s="79"/>
      <c r="BP561" s="79"/>
      <c r="BQ561" s="79"/>
    </row>
    <row r="562" spans="1:69">
      <c r="A562" s="25">
        <v>10.98</v>
      </c>
      <c r="C562" s="89">
        <f t="shared" si="353"/>
        <v>-36.023184000000001</v>
      </c>
      <c r="D562" s="84">
        <f t="shared" si="354"/>
        <v>36.023184000000001</v>
      </c>
      <c r="E562" s="90">
        <v>2.8944999999999999</v>
      </c>
      <c r="F562" s="91">
        <f t="shared" si="355"/>
        <v>30.218579999999996</v>
      </c>
      <c r="G562" s="80">
        <f t="shared" si="356"/>
        <v>30.268065599999996</v>
      </c>
      <c r="H562" s="81">
        <f t="shared" si="396"/>
        <v>28.816696799999992</v>
      </c>
      <c r="I562" s="14">
        <v>63.9</v>
      </c>
      <c r="J562" s="92">
        <f t="shared" si="357"/>
        <v>0.66711599999999993</v>
      </c>
      <c r="K562" s="14">
        <v>23.7</v>
      </c>
      <c r="L562" s="78">
        <f t="shared" si="358"/>
        <v>0.24742799999999998</v>
      </c>
      <c r="M562" s="81">
        <f t="shared" si="359"/>
        <v>1.1239233408</v>
      </c>
      <c r="N562" s="14">
        <f t="shared" si="387"/>
        <v>117</v>
      </c>
      <c r="O562" s="78">
        <f t="shared" si="360"/>
        <v>1.983309216000001</v>
      </c>
      <c r="P562" s="78">
        <f t="shared" si="361"/>
        <v>0.85938587520000331</v>
      </c>
      <c r="Q562" s="93">
        <f t="shared" si="362"/>
        <v>9.3339696067199984</v>
      </c>
      <c r="R562" s="80">
        <f t="shared" si="363"/>
        <v>10.861209005265207</v>
      </c>
      <c r="S562" s="80">
        <f t="shared" si="364"/>
        <v>4988.0656409344801</v>
      </c>
      <c r="T562" s="69">
        <f t="shared" si="365"/>
        <v>378.12978508800143</v>
      </c>
      <c r="U562" s="78">
        <f t="shared" si="366"/>
        <v>1.8527128748362323</v>
      </c>
      <c r="V562" s="69">
        <f t="shared" si="367"/>
        <v>115.60928338978088</v>
      </c>
      <c r="W562" s="80">
        <f t="shared" ca="1" si="368"/>
        <v>11.005261230266793</v>
      </c>
      <c r="X562" s="80">
        <f t="shared" ca="1" si="369"/>
        <v>34.145167595428454</v>
      </c>
      <c r="Y562" s="94">
        <f t="shared" ca="1" si="370"/>
        <v>5.9765702287279711E-7</v>
      </c>
      <c r="Z562" s="80">
        <f t="shared" ca="1" si="371"/>
        <v>14</v>
      </c>
      <c r="AA562" s="80">
        <f t="shared" ca="1" si="372"/>
        <v>395.98658937599993</v>
      </c>
      <c r="AB562" s="80">
        <f t="shared" ca="1" si="373"/>
        <v>655.37769074957419</v>
      </c>
      <c r="AC562" s="80">
        <f t="shared" si="374"/>
        <v>13.108542400108144</v>
      </c>
      <c r="AD562" s="69">
        <f t="shared" si="375"/>
        <v>3327.6183981176464</v>
      </c>
      <c r="AE562" s="69">
        <f t="shared" si="394"/>
        <v>3166.68448215126</v>
      </c>
      <c r="AF562" s="69">
        <f t="shared" si="376"/>
        <v>3026.80656</v>
      </c>
      <c r="AG562" s="95">
        <f t="shared" si="395"/>
        <v>2890.0127314285705</v>
      </c>
      <c r="AH562" s="93">
        <f t="shared" si="377"/>
        <v>29.671317511875408</v>
      </c>
      <c r="AI562" s="81">
        <f t="shared" si="378"/>
        <v>0.7762706128312189</v>
      </c>
      <c r="AJ562" s="80">
        <f t="shared" si="379"/>
        <v>29.057342975999994</v>
      </c>
      <c r="AK562" s="80">
        <f t="shared" si="380"/>
        <v>32.91275456140972</v>
      </c>
      <c r="AL562" s="78">
        <f t="shared" ca="1" si="388"/>
        <v>0.85449486962444987</v>
      </c>
      <c r="AM562" s="80">
        <f t="shared" ca="1" si="389"/>
        <v>31.923179877664481</v>
      </c>
      <c r="AN562" s="80">
        <f t="shared" si="390"/>
        <v>28.554778867924522</v>
      </c>
      <c r="AO562" s="80">
        <f t="shared" si="391"/>
        <v>2.2040258826451069</v>
      </c>
      <c r="AP562" s="80">
        <f t="shared" si="392"/>
        <v>2.3585707825907645</v>
      </c>
      <c r="AQ562" s="80">
        <f t="shared" ca="1" si="393"/>
        <v>2.530072965983055</v>
      </c>
      <c r="AR562" s="80">
        <f t="shared" si="381"/>
        <v>2.5497325962525847</v>
      </c>
      <c r="AS562" s="78">
        <f t="shared" si="382"/>
        <v>-3.0988258442127235E-2</v>
      </c>
      <c r="AT562" s="96">
        <f t="shared" ca="1" si="383"/>
        <v>5</v>
      </c>
      <c r="AU562" s="97" t="str">
        <f t="shared" ca="1" si="384"/>
        <v>Sand mixture</v>
      </c>
      <c r="AV562" s="98">
        <f t="shared" si="385"/>
        <v>5</v>
      </c>
      <c r="AW562" s="99" t="str">
        <f t="shared" si="386"/>
        <v>Sand mixture</v>
      </c>
      <c r="AX562" s="79"/>
      <c r="AY562" s="79"/>
      <c r="AZ562" s="79"/>
      <c r="BA562" s="79"/>
      <c r="BB562" s="79"/>
      <c r="BC562" s="79"/>
      <c r="BD562" s="79"/>
      <c r="BE562" s="79"/>
      <c r="BF562" s="79"/>
      <c r="BG562" s="79"/>
      <c r="BH562" s="79"/>
      <c r="BI562" s="79"/>
      <c r="BJ562" s="79"/>
      <c r="BK562" s="79"/>
      <c r="BL562" s="79"/>
      <c r="BM562" s="79"/>
      <c r="BN562" s="79"/>
      <c r="BO562" s="79"/>
      <c r="BP562" s="79"/>
      <c r="BQ562" s="79"/>
    </row>
    <row r="563" spans="1:69">
      <c r="A563" s="25">
        <v>11</v>
      </c>
      <c r="C563" s="89">
        <f t="shared" si="353"/>
        <v>-36.088799999999999</v>
      </c>
      <c r="D563" s="84">
        <f t="shared" si="354"/>
        <v>36.088799999999999</v>
      </c>
      <c r="E563" s="90">
        <v>3.2290999999999999</v>
      </c>
      <c r="F563" s="91">
        <f t="shared" si="355"/>
        <v>33.711803999999994</v>
      </c>
      <c r="G563" s="80">
        <f t="shared" si="356"/>
        <v>33.76024559999999</v>
      </c>
      <c r="H563" s="81">
        <f t="shared" si="396"/>
        <v>29.9682636</v>
      </c>
      <c r="I563" s="14">
        <v>68.099999999999994</v>
      </c>
      <c r="J563" s="92">
        <f t="shared" si="357"/>
        <v>0.71096399999999993</v>
      </c>
      <c r="K563" s="14">
        <v>23.2</v>
      </c>
      <c r="L563" s="78">
        <f t="shared" si="358"/>
        <v>0.24220799999999998</v>
      </c>
      <c r="M563" s="81">
        <f t="shared" si="359"/>
        <v>1.1259705599999998</v>
      </c>
      <c r="N563" s="14">
        <f t="shared" si="387"/>
        <v>117</v>
      </c>
      <c r="O563" s="78">
        <f t="shared" si="360"/>
        <v>1.9871477520000009</v>
      </c>
      <c r="P563" s="78">
        <f t="shared" si="361"/>
        <v>0.86117719200000331</v>
      </c>
      <c r="Q563" s="93">
        <f t="shared" si="362"/>
        <v>10.485122289839996</v>
      </c>
      <c r="R563" s="80">
        <f t="shared" si="363"/>
        <v>12.175336721922793</v>
      </c>
      <c r="S563" s="80">
        <f t="shared" si="364"/>
        <v>5257.6663678180757</v>
      </c>
      <c r="T563" s="69">
        <f t="shared" si="365"/>
        <v>378.9179644800015</v>
      </c>
      <c r="U563" s="78">
        <f t="shared" si="366"/>
        <v>1.8644452471254924</v>
      </c>
      <c r="V563" s="69">
        <f t="shared" si="367"/>
        <v>116.34138342063072</v>
      </c>
      <c r="W563" s="80">
        <f t="shared" ca="1" si="368"/>
        <v>11.870716615315906</v>
      </c>
      <c r="X563" s="80">
        <f t="shared" ca="1" si="369"/>
        <v>34.672809026357029</v>
      </c>
      <c r="Y563" s="94">
        <f t="shared" ca="1" si="370"/>
        <v>8.5784564495533336E-7</v>
      </c>
      <c r="Z563" s="80">
        <f t="shared" ca="1" si="371"/>
        <v>14</v>
      </c>
      <c r="AA563" s="80">
        <f t="shared" ca="1" si="372"/>
        <v>444.82336987199983</v>
      </c>
      <c r="AB563" s="80">
        <f t="shared" ca="1" si="373"/>
        <v>1056.7101894066016</v>
      </c>
      <c r="AC563" s="80">
        <f t="shared" si="374"/>
        <v>12.948516352607385</v>
      </c>
      <c r="AD563" s="69">
        <f t="shared" si="375"/>
        <v>3738.0115115294102</v>
      </c>
      <c r="AE563" s="69">
        <f t="shared" si="394"/>
        <v>3399.1554308571422</v>
      </c>
      <c r="AF563" s="69">
        <f t="shared" si="376"/>
        <v>3376.0245599999989</v>
      </c>
      <c r="AG563" s="95">
        <f t="shared" si="395"/>
        <v>3087.996891428571</v>
      </c>
      <c r="AH563" s="93">
        <f t="shared" si="377"/>
        <v>31.355863599281758</v>
      </c>
      <c r="AI563" s="81">
        <f t="shared" si="378"/>
        <v>0.82557225923372712</v>
      </c>
      <c r="AJ563" s="80">
        <f t="shared" si="379"/>
        <v>32.409835775999987</v>
      </c>
      <c r="AK563" s="80">
        <f t="shared" si="380"/>
        <v>36.894959763402404</v>
      </c>
      <c r="AL563" s="78">
        <f t="shared" ca="1" si="388"/>
        <v>0.8349080946056282</v>
      </c>
      <c r="AM563" s="80">
        <f t="shared" ca="1" si="389"/>
        <v>35.651150360316194</v>
      </c>
      <c r="AN563" s="80">
        <f t="shared" si="390"/>
        <v>31.84928830188678</v>
      </c>
      <c r="AO563" s="80">
        <f t="shared" si="391"/>
        <v>2.1059206986337804</v>
      </c>
      <c r="AP563" s="80">
        <f t="shared" si="392"/>
        <v>2.2376288374561271</v>
      </c>
      <c r="AQ563" s="80">
        <f t="shared" ca="1" si="393"/>
        <v>2.4784423331896348</v>
      </c>
      <c r="AR563" s="80">
        <f t="shared" si="381"/>
        <v>2.5001819757553285</v>
      </c>
      <c r="AS563" s="78">
        <f t="shared" si="382"/>
        <v>-2.7814806230977249E-2</v>
      </c>
      <c r="AT563" s="96">
        <f t="shared" ca="1" si="383"/>
        <v>5</v>
      </c>
      <c r="AU563" s="97" t="str">
        <f t="shared" ca="1" si="384"/>
        <v>Sand mixture</v>
      </c>
      <c r="AV563" s="98">
        <f t="shared" si="385"/>
        <v>5</v>
      </c>
      <c r="AW563" s="99" t="str">
        <f t="shared" si="386"/>
        <v>Sand mixture</v>
      </c>
      <c r="AX563" s="79"/>
      <c r="AY563" s="79"/>
      <c r="AZ563" s="79"/>
      <c r="BA563" s="79"/>
      <c r="BB563" s="79"/>
      <c r="BC563" s="79"/>
      <c r="BD563" s="79"/>
      <c r="BE563" s="79"/>
      <c r="BF563" s="79"/>
      <c r="BG563" s="79"/>
      <c r="BH563" s="79"/>
      <c r="BI563" s="79"/>
      <c r="BJ563" s="79"/>
      <c r="BK563" s="79"/>
      <c r="BL563" s="79"/>
      <c r="BM563" s="79"/>
      <c r="BN563" s="79"/>
      <c r="BO563" s="79"/>
      <c r="BP563" s="79"/>
      <c r="BQ563" s="79"/>
    </row>
    <row r="564" spans="1:69">
      <c r="A564" s="25">
        <v>11.02</v>
      </c>
      <c r="C564" s="89">
        <f t="shared" si="353"/>
        <v>-36.154415999999998</v>
      </c>
      <c r="D564" s="84">
        <f t="shared" si="354"/>
        <v>36.154415999999998</v>
      </c>
      <c r="E564" s="90">
        <v>2.9529999999999998</v>
      </c>
      <c r="F564" s="91">
        <f t="shared" si="355"/>
        <v>30.829319999999996</v>
      </c>
      <c r="G564" s="80">
        <f t="shared" si="356"/>
        <v>30.879014399999996</v>
      </c>
      <c r="H564" s="81">
        <f t="shared" si="396"/>
        <v>31.687244399999997</v>
      </c>
      <c r="I564" s="14">
        <v>78.7</v>
      </c>
      <c r="J564" s="92">
        <f t="shared" si="357"/>
        <v>0.82162800000000002</v>
      </c>
      <c r="K564" s="14">
        <v>23.8</v>
      </c>
      <c r="L564" s="78">
        <f t="shared" si="358"/>
        <v>0.248472</v>
      </c>
      <c r="M564" s="81">
        <f t="shared" si="359"/>
        <v>1.1280177791999999</v>
      </c>
      <c r="N564" s="14">
        <f t="shared" si="387"/>
        <v>117</v>
      </c>
      <c r="O564" s="78">
        <f t="shared" si="360"/>
        <v>1.9909862880000009</v>
      </c>
      <c r="P564" s="78">
        <f t="shared" si="361"/>
        <v>0.86296850880000331</v>
      </c>
      <c r="Q564" s="93">
        <f t="shared" si="362"/>
        <v>9.5330492769599982</v>
      </c>
      <c r="R564" s="80">
        <f t="shared" si="363"/>
        <v>11.046810143994865</v>
      </c>
      <c r="S564" s="80">
        <f t="shared" si="364"/>
        <v>4136.4115421921288</v>
      </c>
      <c r="T564" s="69">
        <f t="shared" si="365"/>
        <v>379.70614387200146</v>
      </c>
      <c r="U564" s="78">
        <f t="shared" si="366"/>
        <v>1.8779219095835635</v>
      </c>
      <c r="V564" s="69">
        <f t="shared" si="367"/>
        <v>117.18232715801436</v>
      </c>
      <c r="W564" s="80">
        <f t="shared" ca="1" si="368"/>
        <v>11.559811458025811</v>
      </c>
      <c r="X564" s="80">
        <f t="shared" ca="1" si="369"/>
        <v>34.246008433429601</v>
      </c>
      <c r="Y564" s="94">
        <f t="shared" ca="1" si="370"/>
        <v>4.3621898858586654E-7</v>
      </c>
      <c r="Z564" s="80">
        <f t="shared" ca="1" si="371"/>
        <v>14</v>
      </c>
      <c r="AA564" s="80">
        <f t="shared" ca="1" si="372"/>
        <v>404.4323935679999</v>
      </c>
      <c r="AB564" s="80">
        <f t="shared" ca="1" si="373"/>
        <v>488.5507098653373</v>
      </c>
      <c r="AC564" s="80">
        <f t="shared" si="374"/>
        <v>13.677701330849068</v>
      </c>
      <c r="AD564" s="69">
        <f t="shared" si="375"/>
        <v>3398.5915425882345</v>
      </c>
      <c r="AE564" s="69">
        <f t="shared" si="394"/>
        <v>3735.7386215798315</v>
      </c>
      <c r="AF564" s="69">
        <f t="shared" si="376"/>
        <v>3087.9014399999996</v>
      </c>
      <c r="AG564" s="95">
        <f t="shared" si="395"/>
        <v>3374.4764571428564</v>
      </c>
      <c r="AH564" s="93">
        <f t="shared" si="377"/>
        <v>26.80187185623026</v>
      </c>
      <c r="AI564" s="81">
        <f t="shared" si="378"/>
        <v>0.95209499723519564</v>
      </c>
      <c r="AJ564" s="80">
        <f t="shared" si="379"/>
        <v>29.643853823999994</v>
      </c>
      <c r="AK564" s="80">
        <f t="shared" si="380"/>
        <v>33.475182254529891</v>
      </c>
      <c r="AL564" s="78">
        <f t="shared" ca="1" si="388"/>
        <v>0.87180227707481783</v>
      </c>
      <c r="AM564" s="80">
        <f t="shared" ca="1" si="389"/>
        <v>32.604195903541978</v>
      </c>
      <c r="AN564" s="80">
        <f t="shared" si="390"/>
        <v>29.131145660377353</v>
      </c>
      <c r="AO564" s="80">
        <f t="shared" si="391"/>
        <v>2.660797360164449</v>
      </c>
      <c r="AP564" s="80">
        <f t="shared" si="392"/>
        <v>2.8441816686639765</v>
      </c>
      <c r="AQ564" s="80">
        <f t="shared" ca="1" si="393"/>
        <v>2.5750556833043796</v>
      </c>
      <c r="AR564" s="80">
        <f t="shared" si="381"/>
        <v>2.5939671168851013</v>
      </c>
      <c r="AS564" s="78">
        <f t="shared" si="382"/>
        <v>-3.0446722628140875E-2</v>
      </c>
      <c r="AT564" s="96">
        <f t="shared" ca="1" si="383"/>
        <v>5</v>
      </c>
      <c r="AU564" s="97" t="str">
        <f t="shared" ca="1" si="384"/>
        <v>Sand mixture</v>
      </c>
      <c r="AV564" s="98">
        <f t="shared" si="385"/>
        <v>5</v>
      </c>
      <c r="AW564" s="99" t="str">
        <f t="shared" si="386"/>
        <v>Sand mixture</v>
      </c>
      <c r="AX564" s="79"/>
      <c r="AY564" s="79"/>
      <c r="AZ564" s="79"/>
      <c r="BA564" s="79"/>
      <c r="BB564" s="79"/>
      <c r="BC564" s="79"/>
      <c r="BD564" s="79"/>
      <c r="BE564" s="79"/>
      <c r="BF564" s="79"/>
      <c r="BG564" s="79"/>
      <c r="BH564" s="79"/>
      <c r="BI564" s="79"/>
      <c r="BJ564" s="79"/>
      <c r="BK564" s="79"/>
      <c r="BL564" s="79"/>
      <c r="BM564" s="79"/>
      <c r="BN564" s="79"/>
      <c r="BO564" s="79"/>
      <c r="BP564" s="79"/>
      <c r="BQ564" s="79"/>
    </row>
    <row r="565" spans="1:69">
      <c r="A565" s="25">
        <v>11.04</v>
      </c>
      <c r="C565" s="89">
        <f t="shared" si="353"/>
        <v>-36.220031999999996</v>
      </c>
      <c r="D565" s="84">
        <f t="shared" si="354"/>
        <v>36.220031999999996</v>
      </c>
      <c r="E565" s="90">
        <v>2.8123999999999998</v>
      </c>
      <c r="F565" s="91">
        <f t="shared" si="355"/>
        <v>29.361455999999997</v>
      </c>
      <c r="G565" s="80">
        <f t="shared" si="356"/>
        <v>29.400710399999998</v>
      </c>
      <c r="H565" s="81">
        <f t="shared" si="396"/>
        <v>34.458020399999995</v>
      </c>
      <c r="I565" s="14">
        <v>87.7</v>
      </c>
      <c r="J565" s="92">
        <f t="shared" si="357"/>
        <v>0.91558799999999996</v>
      </c>
      <c r="K565" s="14">
        <v>18.8</v>
      </c>
      <c r="L565" s="78">
        <f t="shared" si="358"/>
        <v>0.196272</v>
      </c>
      <c r="M565" s="81">
        <f t="shared" si="359"/>
        <v>1.1300649983999997</v>
      </c>
      <c r="N565" s="14">
        <f t="shared" si="387"/>
        <v>117</v>
      </c>
      <c r="O565" s="78">
        <f t="shared" si="360"/>
        <v>1.9948248240000008</v>
      </c>
      <c r="P565" s="78">
        <f t="shared" si="361"/>
        <v>0.86475982560000331</v>
      </c>
      <c r="Q565" s="93">
        <f t="shared" si="362"/>
        <v>9.0439422400799998</v>
      </c>
      <c r="R565" s="80">
        <f t="shared" si="363"/>
        <v>10.458328396332437</v>
      </c>
      <c r="S565" s="80">
        <f t="shared" si="364"/>
        <v>3521.4767258533184</v>
      </c>
      <c r="T565" s="69">
        <f t="shared" si="365"/>
        <v>380.49432326400148</v>
      </c>
      <c r="U565" s="78">
        <f t="shared" si="366"/>
        <v>1.8887011175366339</v>
      </c>
      <c r="V565" s="69">
        <f t="shared" si="367"/>
        <v>117.85494973428595</v>
      </c>
      <c r="W565" s="80">
        <f t="shared" ca="1" si="368"/>
        <v>11.458873503319166</v>
      </c>
      <c r="X565" s="80">
        <f t="shared" ca="1" si="369"/>
        <v>34.008853782103884</v>
      </c>
      <c r="Y565" s="94">
        <f t="shared" ca="1" si="370"/>
        <v>2.8241380558691102E-7</v>
      </c>
      <c r="Z565" s="80">
        <f t="shared" ca="1" si="371"/>
        <v>14</v>
      </c>
      <c r="AA565" s="80">
        <f t="shared" ca="1" si="372"/>
        <v>383.68239806399993</v>
      </c>
      <c r="AB565" s="80">
        <f t="shared" ca="1" si="373"/>
        <v>300.06610940482972</v>
      </c>
      <c r="AC565" s="80">
        <f t="shared" si="374"/>
        <v>14.166993763211067</v>
      </c>
      <c r="AD565" s="69">
        <f t="shared" si="375"/>
        <v>3224.2218324705877</v>
      </c>
      <c r="AE565" s="69">
        <f t="shared" si="394"/>
        <v>3999.6208106218482</v>
      </c>
      <c r="AF565" s="69">
        <f t="shared" si="376"/>
        <v>2940.0710399999998</v>
      </c>
      <c r="AG565" s="95">
        <f t="shared" si="395"/>
        <v>3599.1601714285716</v>
      </c>
      <c r="AH565" s="93">
        <f t="shared" si="377"/>
        <v>24.116412377362366</v>
      </c>
      <c r="AI565" s="81">
        <f t="shared" si="378"/>
        <v>1.0587772152397692</v>
      </c>
      <c r="AJ565" s="80">
        <f t="shared" si="379"/>
        <v>28.224681983999997</v>
      </c>
      <c r="AK565" s="80">
        <f t="shared" si="380"/>
        <v>31.69190423131041</v>
      </c>
      <c r="AL565" s="78">
        <f t="shared" ca="1" si="388"/>
        <v>0.89555121497213452</v>
      </c>
      <c r="AM565" s="80">
        <f t="shared" ca="1" si="389"/>
        <v>31.025156450427072</v>
      </c>
      <c r="AN565" s="80">
        <f t="shared" si="390"/>
        <v>27.736519245283016</v>
      </c>
      <c r="AO565" s="80">
        <f t="shared" si="391"/>
        <v>3.1141696494517359</v>
      </c>
      <c r="AP565" s="80">
        <f t="shared" si="392"/>
        <v>3.3408444235854318</v>
      </c>
      <c r="AQ565" s="80">
        <f t="shared" ca="1" si="393"/>
        <v>2.6371670791622406</v>
      </c>
      <c r="AR565" s="80">
        <f t="shared" si="381"/>
        <v>2.6540648235267157</v>
      </c>
      <c r="AS565" s="78">
        <f t="shared" si="382"/>
        <v>-3.4072717548589093E-2</v>
      </c>
      <c r="AT565" s="96">
        <f t="shared" ca="1" si="383"/>
        <v>4</v>
      </c>
      <c r="AU565" s="97" t="str">
        <f t="shared" ca="1" si="384"/>
        <v>Silt mxture</v>
      </c>
      <c r="AV565" s="98">
        <f t="shared" si="385"/>
        <v>4</v>
      </c>
      <c r="AW565" s="99" t="str">
        <f t="shared" si="386"/>
        <v>Silt mxture</v>
      </c>
      <c r="AX565" s="79"/>
      <c r="AY565" s="79"/>
      <c r="AZ565" s="79"/>
      <c r="BA565" s="79"/>
      <c r="BB565" s="79"/>
      <c r="BC565" s="79"/>
      <c r="BD565" s="79"/>
      <c r="BE565" s="79"/>
      <c r="BF565" s="79"/>
      <c r="BG565" s="79"/>
      <c r="BH565" s="79"/>
      <c r="BI565" s="79"/>
      <c r="BJ565" s="79"/>
      <c r="BK565" s="79"/>
      <c r="BL565" s="79"/>
      <c r="BM565" s="79"/>
      <c r="BN565" s="79"/>
      <c r="BO565" s="79"/>
      <c r="BP565" s="79"/>
      <c r="BQ565" s="79"/>
    </row>
    <row r="566" spans="1:69">
      <c r="A566" s="25">
        <v>11.06</v>
      </c>
      <c r="C566" s="89">
        <f t="shared" si="353"/>
        <v>-36.285648000000002</v>
      </c>
      <c r="D566" s="84">
        <f t="shared" si="354"/>
        <v>36.285648000000002</v>
      </c>
      <c r="E566" s="90">
        <v>3.4779</v>
      </c>
      <c r="F566" s="91">
        <f t="shared" si="355"/>
        <v>36.309275999999997</v>
      </c>
      <c r="G566" s="80">
        <f t="shared" si="356"/>
        <v>36.350200799999996</v>
      </c>
      <c r="H566" s="81">
        <f t="shared" si="396"/>
        <v>36.945524399999996</v>
      </c>
      <c r="I566" s="14">
        <v>97.9</v>
      </c>
      <c r="J566" s="92">
        <f t="shared" si="357"/>
        <v>1.022076</v>
      </c>
      <c r="K566" s="14">
        <v>19.600000000000001</v>
      </c>
      <c r="L566" s="78">
        <f t="shared" si="358"/>
        <v>0.204624</v>
      </c>
      <c r="M566" s="81">
        <f t="shared" si="359"/>
        <v>1.1321122176</v>
      </c>
      <c r="N566" s="14">
        <f t="shared" si="387"/>
        <v>117</v>
      </c>
      <c r="O566" s="78">
        <f t="shared" si="360"/>
        <v>1.9986633600000012</v>
      </c>
      <c r="P566" s="78">
        <f t="shared" si="361"/>
        <v>0.86655114240000342</v>
      </c>
      <c r="Q566" s="93">
        <f t="shared" si="362"/>
        <v>11.336007355199998</v>
      </c>
      <c r="R566" s="80">
        <f t="shared" si="363"/>
        <v>13.081752248117461</v>
      </c>
      <c r="S566" s="80">
        <f t="shared" si="364"/>
        <v>3954.0673549543794</v>
      </c>
      <c r="T566" s="69">
        <f t="shared" si="365"/>
        <v>381.2825026560015</v>
      </c>
      <c r="U566" s="78">
        <f t="shared" si="366"/>
        <v>1.9098959632150145</v>
      </c>
      <c r="V566" s="69">
        <f t="shared" si="367"/>
        <v>119.1775081046169</v>
      </c>
      <c r="W566" s="80">
        <f t="shared" ca="1" si="368"/>
        <v>13.247006631052777</v>
      </c>
      <c r="X566" s="80">
        <f t="shared" ca="1" si="369"/>
        <v>35.041225546386897</v>
      </c>
      <c r="Y566" s="94">
        <f t="shared" ca="1" si="370"/>
        <v>5.8305787161549283E-7</v>
      </c>
      <c r="Z566" s="80">
        <f t="shared" ca="1" si="371"/>
        <v>14</v>
      </c>
      <c r="AA566" s="80">
        <f t="shared" ca="1" si="372"/>
        <v>480.92152415999993</v>
      </c>
      <c r="AB566" s="80">
        <f t="shared" ca="1" si="373"/>
        <v>776.50637618993096</v>
      </c>
      <c r="AC566" s="80">
        <f t="shared" si="374"/>
        <v>13.814759079255744</v>
      </c>
      <c r="AD566" s="69">
        <f t="shared" si="375"/>
        <v>4041.3573458823521</v>
      </c>
      <c r="AE566" s="69">
        <f t="shared" si="394"/>
        <v>4140.8654601680664</v>
      </c>
      <c r="AF566" s="69">
        <f t="shared" si="376"/>
        <v>3635.0200799999998</v>
      </c>
      <c r="AG566" s="95">
        <f t="shared" si="395"/>
        <v>3719.6019771428569</v>
      </c>
      <c r="AH566" s="93">
        <f t="shared" si="377"/>
        <v>26.840944140040911</v>
      </c>
      <c r="AI566" s="81">
        <f t="shared" si="378"/>
        <v>1.1794756823806778</v>
      </c>
      <c r="AJ566" s="80">
        <f t="shared" si="379"/>
        <v>34.896192767999992</v>
      </c>
      <c r="AK566" s="80">
        <f t="shared" si="380"/>
        <v>39.641673479143819</v>
      </c>
      <c r="AL566" s="78">
        <f t="shared" ca="1" si="388"/>
        <v>0.85617893246239296</v>
      </c>
      <c r="AM566" s="80">
        <f t="shared" ca="1" si="389"/>
        <v>38.509329653730646</v>
      </c>
      <c r="AN566" s="80">
        <f t="shared" si="390"/>
        <v>34.292642264150935</v>
      </c>
      <c r="AO566" s="80">
        <f t="shared" si="391"/>
        <v>2.811747878982831</v>
      </c>
      <c r="AP566" s="80">
        <f t="shared" si="392"/>
        <v>2.9753428119053065</v>
      </c>
      <c r="AQ566" s="80">
        <f t="shared" ca="1" si="393"/>
        <v>2.5336059805133866</v>
      </c>
      <c r="AR566" s="80">
        <f t="shared" si="381"/>
        <v>2.5551770021072935</v>
      </c>
      <c r="AS566" s="78">
        <f t="shared" si="382"/>
        <v>-2.6999904130055152E-2</v>
      </c>
      <c r="AT566" s="96">
        <f t="shared" ca="1" si="383"/>
        <v>5</v>
      </c>
      <c r="AU566" s="97" t="str">
        <f t="shared" ca="1" si="384"/>
        <v>Sand mixture</v>
      </c>
      <c r="AV566" s="98">
        <f t="shared" si="385"/>
        <v>5</v>
      </c>
      <c r="AW566" s="99" t="str">
        <f t="shared" si="386"/>
        <v>Sand mixture</v>
      </c>
      <c r="AX566" s="79"/>
      <c r="AY566" s="79"/>
      <c r="AZ566" s="79"/>
      <c r="BA566" s="79"/>
      <c r="BB566" s="79"/>
      <c r="BC566" s="79"/>
      <c r="BD566" s="79"/>
      <c r="BE566" s="79"/>
      <c r="BF566" s="79"/>
      <c r="BG566" s="79"/>
      <c r="BH566" s="79"/>
      <c r="BI566" s="79"/>
      <c r="BJ566" s="79"/>
      <c r="BK566" s="79"/>
      <c r="BL566" s="79"/>
      <c r="BM566" s="79"/>
      <c r="BN566" s="79"/>
      <c r="BO566" s="79"/>
      <c r="BP566" s="79"/>
      <c r="BQ566" s="79"/>
    </row>
    <row r="567" spans="1:69">
      <c r="A567" s="25">
        <v>11.08</v>
      </c>
      <c r="C567" s="89">
        <f t="shared" si="353"/>
        <v>-36.351264</v>
      </c>
      <c r="D567" s="84">
        <f t="shared" si="354"/>
        <v>36.351264</v>
      </c>
      <c r="E567" s="90">
        <v>4.4108000000000001</v>
      </c>
      <c r="F567" s="91">
        <f t="shared" si="355"/>
        <v>46.048752</v>
      </c>
      <c r="G567" s="80">
        <f t="shared" si="356"/>
        <v>46.089885600000002</v>
      </c>
      <c r="H567" s="81">
        <f t="shared" si="396"/>
        <v>37.768648800000001</v>
      </c>
      <c r="I567" s="14">
        <v>102.1</v>
      </c>
      <c r="J567" s="92">
        <f t="shared" si="357"/>
        <v>1.0659239999999999</v>
      </c>
      <c r="K567" s="14">
        <v>19.7</v>
      </c>
      <c r="L567" s="78">
        <f t="shared" si="358"/>
        <v>0.20566799999999999</v>
      </c>
      <c r="M567" s="81">
        <f t="shared" si="359"/>
        <v>1.1341594367999999</v>
      </c>
      <c r="N567" s="14">
        <f t="shared" si="387"/>
        <v>117</v>
      </c>
      <c r="O567" s="78">
        <f t="shared" si="360"/>
        <v>2.0025018960000009</v>
      </c>
      <c r="P567" s="78">
        <f t="shared" si="361"/>
        <v>0.86834245920000341</v>
      </c>
      <c r="Q567" s="93">
        <f t="shared" si="362"/>
        <v>14.548836622320001</v>
      </c>
      <c r="R567" s="80">
        <f t="shared" si="363"/>
        <v>16.754722135462224</v>
      </c>
      <c r="S567" s="80">
        <f t="shared" si="364"/>
        <v>4865.9670145338705</v>
      </c>
      <c r="T567" s="69">
        <f t="shared" si="365"/>
        <v>382.07068204800146</v>
      </c>
      <c r="U567" s="78">
        <f t="shared" si="366"/>
        <v>1.9241004802225012</v>
      </c>
      <c r="V567" s="69">
        <f t="shared" si="367"/>
        <v>120.06386996588408</v>
      </c>
      <c r="W567" s="80">
        <f t="shared" ca="1" si="368"/>
        <v>15.369052425349931</v>
      </c>
      <c r="X567" s="80">
        <f t="shared" ca="1" si="369"/>
        <v>36.175208092692174</v>
      </c>
      <c r="Y567" s="94">
        <f t="shared" ca="1" si="370"/>
        <v>1.520333611967471E-6</v>
      </c>
      <c r="Z567" s="80">
        <f t="shared" ca="1" si="371"/>
        <v>14</v>
      </c>
      <c r="AA567" s="80">
        <f t="shared" ca="1" si="372"/>
        <v>617.22337185600009</v>
      </c>
      <c r="AB567" s="80">
        <f t="shared" ca="1" si="373"/>
        <v>2598.6058292065127</v>
      </c>
      <c r="AC567" s="80">
        <f t="shared" si="374"/>
        <v>13.183883395765113</v>
      </c>
      <c r="AD567" s="69">
        <f t="shared" si="375"/>
        <v>5186.7510240000011</v>
      </c>
      <c r="AE567" s="69">
        <f t="shared" si="394"/>
        <v>4107.9849466890755</v>
      </c>
      <c r="AF567" s="69">
        <f t="shared" si="376"/>
        <v>4608.9885599999998</v>
      </c>
      <c r="AG567" s="95">
        <f t="shared" si="395"/>
        <v>3692.0373942857141</v>
      </c>
      <c r="AH567" s="93">
        <f t="shared" si="377"/>
        <v>32.026690302743063</v>
      </c>
      <c r="AI567" s="81">
        <f t="shared" si="378"/>
        <v>1.2275387304935275</v>
      </c>
      <c r="AJ567" s="80">
        <f t="shared" si="379"/>
        <v>44.246290176000002</v>
      </c>
      <c r="AK567" s="80">
        <f t="shared" si="380"/>
        <v>50.77188525897644</v>
      </c>
      <c r="AL567" s="78">
        <f t="shared" ca="1" si="388"/>
        <v>0.80409810741399723</v>
      </c>
      <c r="AM567" s="80">
        <f t="shared" ca="1" si="389"/>
        <v>48.826464812387307</v>
      </c>
      <c r="AN567" s="80">
        <f t="shared" si="390"/>
        <v>43.481024150943398</v>
      </c>
      <c r="AO567" s="80">
        <f t="shared" si="391"/>
        <v>2.3127069770813224</v>
      </c>
      <c r="AP567" s="80">
        <f t="shared" si="392"/>
        <v>2.4177529044511878</v>
      </c>
      <c r="AQ567" s="80">
        <f t="shared" ca="1" si="393"/>
        <v>2.3966891271699025</v>
      </c>
      <c r="AR567" s="80">
        <f t="shared" si="381"/>
        <v>2.4216861605467801</v>
      </c>
      <c r="AS567" s="78">
        <f t="shared" si="382"/>
        <v>-2.1060252589126961E-2</v>
      </c>
      <c r="AT567" s="96">
        <f t="shared" ca="1" si="383"/>
        <v>5</v>
      </c>
      <c r="AU567" s="97" t="str">
        <f t="shared" ca="1" si="384"/>
        <v>Sand mixture</v>
      </c>
      <c r="AV567" s="98">
        <f t="shared" si="385"/>
        <v>5</v>
      </c>
      <c r="AW567" s="99" t="str">
        <f t="shared" si="386"/>
        <v>Sand mixture</v>
      </c>
      <c r="AX567" s="79"/>
      <c r="AY567" s="79"/>
      <c r="AZ567" s="79"/>
      <c r="BA567" s="79"/>
      <c r="BB567" s="79"/>
      <c r="BC567" s="79"/>
      <c r="BD567" s="79"/>
      <c r="BE567" s="79"/>
      <c r="BF567" s="79"/>
      <c r="BG567" s="79"/>
      <c r="BH567" s="79"/>
      <c r="BI567" s="79"/>
      <c r="BJ567" s="79"/>
      <c r="BK567" s="79"/>
      <c r="BL567" s="79"/>
      <c r="BM567" s="79"/>
      <c r="BN567" s="79"/>
      <c r="BO567" s="79"/>
      <c r="BP567" s="79"/>
      <c r="BQ567" s="79"/>
    </row>
    <row r="568" spans="1:69">
      <c r="A568" s="25">
        <v>11.1</v>
      </c>
      <c r="C568" s="89">
        <f t="shared" si="353"/>
        <v>-36.416879999999999</v>
      </c>
      <c r="D568" s="84">
        <f t="shared" si="354"/>
        <v>36.416879999999999</v>
      </c>
      <c r="E568" s="90">
        <v>4.3250000000000002</v>
      </c>
      <c r="F568" s="91">
        <f t="shared" si="355"/>
        <v>45.152999999999999</v>
      </c>
      <c r="G568" s="80">
        <f t="shared" si="356"/>
        <v>45.1930896</v>
      </c>
      <c r="H568" s="81">
        <f t="shared" si="396"/>
        <v>37.927267199999996</v>
      </c>
      <c r="I568" s="14">
        <v>97.2</v>
      </c>
      <c r="J568" s="92">
        <f t="shared" si="357"/>
        <v>1.0147679999999999</v>
      </c>
      <c r="K568" s="14">
        <v>19.2</v>
      </c>
      <c r="L568" s="78">
        <f t="shared" si="358"/>
        <v>0.20044799999999999</v>
      </c>
      <c r="M568" s="81">
        <f t="shared" si="359"/>
        <v>1.1362066559999999</v>
      </c>
      <c r="N568" s="14">
        <f t="shared" si="387"/>
        <v>117</v>
      </c>
      <c r="O568" s="78">
        <f t="shared" si="360"/>
        <v>2.0063404320000009</v>
      </c>
      <c r="P568" s="78">
        <f t="shared" si="361"/>
        <v>0.87013377600000341</v>
      </c>
      <c r="Q568" s="93">
        <f t="shared" si="362"/>
        <v>14.25162722544</v>
      </c>
      <c r="R568" s="80">
        <f t="shared" si="363"/>
        <v>16.378662245424596</v>
      </c>
      <c r="S568" s="80">
        <f t="shared" si="364"/>
        <v>5006.8528173579643</v>
      </c>
      <c r="T568" s="69">
        <f t="shared" si="365"/>
        <v>382.85886144000153</v>
      </c>
      <c r="U568" s="78">
        <f t="shared" si="366"/>
        <v>1.9175653976125018</v>
      </c>
      <c r="V568" s="69">
        <f t="shared" si="367"/>
        <v>119.6560808110201</v>
      </c>
      <c r="W568" s="80">
        <f t="shared" ca="1" si="368"/>
        <v>15.059996446242147</v>
      </c>
      <c r="X568" s="80">
        <f t="shared" ca="1" si="369"/>
        <v>36.06840148536989</v>
      </c>
      <c r="Y568" s="94">
        <f t="shared" ca="1" si="370"/>
        <v>1.531276545079986E-6</v>
      </c>
      <c r="Z568" s="80">
        <f t="shared" ca="1" si="371"/>
        <v>14</v>
      </c>
      <c r="AA568" s="80">
        <f t="shared" ca="1" si="372"/>
        <v>604.61448835199997</v>
      </c>
      <c r="AB568" s="80">
        <f t="shared" ca="1" si="373"/>
        <v>2563.8424195263342</v>
      </c>
      <c r="AC568" s="80">
        <f t="shared" si="374"/>
        <v>13.097113745264787</v>
      </c>
      <c r="AD568" s="69">
        <f t="shared" si="375"/>
        <v>5080.7940197647058</v>
      </c>
      <c r="AE568" s="69">
        <f t="shared" si="394"/>
        <v>4375.625535731092</v>
      </c>
      <c r="AF568" s="69">
        <f t="shared" si="376"/>
        <v>4519.3089600000003</v>
      </c>
      <c r="AG568" s="95">
        <f t="shared" si="395"/>
        <v>3919.9157485714281</v>
      </c>
      <c r="AH568" s="93">
        <f t="shared" si="377"/>
        <v>32.475568231583416</v>
      </c>
      <c r="AI568" s="81">
        <f t="shared" si="378"/>
        <v>1.1662206754746134</v>
      </c>
      <c r="AJ568" s="80">
        <f t="shared" si="379"/>
        <v>43.385366015999999</v>
      </c>
      <c r="AK568" s="80">
        <f t="shared" si="380"/>
        <v>49.632309834619996</v>
      </c>
      <c r="AL568" s="78">
        <f t="shared" ca="1" si="388"/>
        <v>0.80379223724774673</v>
      </c>
      <c r="AM568" s="80">
        <f t="shared" ca="1" si="389"/>
        <v>47.746945032968775</v>
      </c>
      <c r="AN568" s="80">
        <f t="shared" si="390"/>
        <v>42.634990188679247</v>
      </c>
      <c r="AO568" s="80">
        <f t="shared" si="391"/>
        <v>2.2454052355827425</v>
      </c>
      <c r="AP568" s="80">
        <f t="shared" si="392"/>
        <v>2.3497207350626672</v>
      </c>
      <c r="AQ568" s="80">
        <f t="shared" ca="1" si="393"/>
        <v>2.3956645438582957</v>
      </c>
      <c r="AR568" s="80">
        <f t="shared" si="381"/>
        <v>2.4197991012143687</v>
      </c>
      <c r="AS568" s="78">
        <f t="shared" si="382"/>
        <v>-2.1667726189804701E-2</v>
      </c>
      <c r="AT568" s="96">
        <f t="shared" ca="1" si="383"/>
        <v>5</v>
      </c>
      <c r="AU568" s="97" t="str">
        <f t="shared" ca="1" si="384"/>
        <v>Sand mixture</v>
      </c>
      <c r="AV568" s="98">
        <f t="shared" si="385"/>
        <v>5</v>
      </c>
      <c r="AW568" s="99" t="str">
        <f t="shared" si="386"/>
        <v>Sand mixture</v>
      </c>
      <c r="AX568" s="79"/>
      <c r="AY568" s="79"/>
      <c r="AZ568" s="79"/>
      <c r="BA568" s="79"/>
      <c r="BB568" s="79"/>
      <c r="BC568" s="79"/>
      <c r="BD568" s="79"/>
      <c r="BE568" s="79"/>
      <c r="BF568" s="79"/>
      <c r="BG568" s="79"/>
      <c r="BH568" s="79"/>
      <c r="BI568" s="79"/>
      <c r="BJ568" s="79"/>
      <c r="BK568" s="79"/>
      <c r="BL568" s="79"/>
      <c r="BM568" s="79"/>
      <c r="BN568" s="79"/>
      <c r="BO568" s="79"/>
      <c r="BP568" s="79"/>
      <c r="BQ568" s="79"/>
    </row>
    <row r="569" spans="1:69">
      <c r="A569" s="25">
        <v>11.12</v>
      </c>
      <c r="C569" s="89">
        <f t="shared" si="353"/>
        <v>-36.482495999999998</v>
      </c>
      <c r="D569" s="84">
        <f t="shared" si="354"/>
        <v>36.482495999999998</v>
      </c>
      <c r="E569" s="90">
        <v>3.7029999999999998</v>
      </c>
      <c r="F569" s="91">
        <f t="shared" si="355"/>
        <v>38.659319999999994</v>
      </c>
      <c r="G569" s="80">
        <f t="shared" si="356"/>
        <v>38.698991999999997</v>
      </c>
      <c r="H569" s="81">
        <f t="shared" si="396"/>
        <v>40.832231999999998</v>
      </c>
      <c r="I569" s="14">
        <v>95.6</v>
      </c>
      <c r="J569" s="92">
        <f t="shared" si="357"/>
        <v>0.99806399999999995</v>
      </c>
      <c r="K569" s="14">
        <v>19</v>
      </c>
      <c r="L569" s="78">
        <f t="shared" si="358"/>
        <v>0.19835999999999998</v>
      </c>
      <c r="M569" s="81">
        <f t="shared" si="359"/>
        <v>1.1382538751999998</v>
      </c>
      <c r="N569" s="14">
        <f t="shared" si="387"/>
        <v>117</v>
      </c>
      <c r="O569" s="78">
        <f t="shared" si="360"/>
        <v>2.0101789680000008</v>
      </c>
      <c r="P569" s="78">
        <f t="shared" si="361"/>
        <v>0.87192509280000341</v>
      </c>
      <c r="Q569" s="93">
        <f t="shared" si="362"/>
        <v>12.10730830056</v>
      </c>
      <c r="R569" s="80">
        <f t="shared" si="363"/>
        <v>13.88572068923941</v>
      </c>
      <c r="S569" s="80">
        <f t="shared" si="364"/>
        <v>4324.7035710547389</v>
      </c>
      <c r="T569" s="69">
        <f t="shared" si="365"/>
        <v>383.64704083200149</v>
      </c>
      <c r="U569" s="78">
        <f t="shared" si="366"/>
        <v>1.909555622830494</v>
      </c>
      <c r="V569" s="69">
        <f t="shared" si="367"/>
        <v>119.15627086462283</v>
      </c>
      <c r="W569" s="80">
        <f t="shared" ca="1" si="368"/>
        <v>13.701899321707739</v>
      </c>
      <c r="X569" s="80">
        <f t="shared" ca="1" si="369"/>
        <v>35.31482457397891</v>
      </c>
      <c r="Y569" s="94">
        <f t="shared" ca="1" si="370"/>
        <v>7.9602874692034647E-7</v>
      </c>
      <c r="Z569" s="80">
        <f t="shared" ca="1" si="371"/>
        <v>14</v>
      </c>
      <c r="AA569" s="80">
        <f t="shared" ca="1" si="372"/>
        <v>513.64338244800001</v>
      </c>
      <c r="AB569" s="80">
        <f t="shared" ca="1" si="373"/>
        <v>1132.2689485680269</v>
      </c>
      <c r="AC569" s="80">
        <f t="shared" si="374"/>
        <v>13.542373105734001</v>
      </c>
      <c r="AD569" s="69">
        <f t="shared" si="375"/>
        <v>4316.3309449411763</v>
      </c>
      <c r="AE569" s="69">
        <f t="shared" si="394"/>
        <v>4940.3060575462177</v>
      </c>
      <c r="AF569" s="69">
        <f t="shared" si="376"/>
        <v>3869.8991999999998</v>
      </c>
      <c r="AG569" s="95">
        <f t="shared" si="395"/>
        <v>4400.2780457142862</v>
      </c>
      <c r="AH569" s="93">
        <f t="shared" si="377"/>
        <v>28.698343850126275</v>
      </c>
      <c r="AI569" s="81">
        <f t="shared" si="378"/>
        <v>1.1446671373970074</v>
      </c>
      <c r="AJ569" s="80">
        <f t="shared" si="379"/>
        <v>37.151032319999999</v>
      </c>
      <c r="AK569" s="80">
        <f t="shared" si="380"/>
        <v>42.077941482543665</v>
      </c>
      <c r="AL569" s="78">
        <f t="shared" ca="1" si="388"/>
        <v>0.83948580529448424</v>
      </c>
      <c r="AM569" s="80">
        <f t="shared" ca="1" si="389"/>
        <v>40.779190237500082</v>
      </c>
      <c r="AN569" s="80">
        <f t="shared" si="390"/>
        <v>36.508483018867921</v>
      </c>
      <c r="AO569" s="80">
        <f t="shared" si="391"/>
        <v>2.5790439192834791</v>
      </c>
      <c r="AP569" s="80">
        <f t="shared" si="392"/>
        <v>2.7203496584353606</v>
      </c>
      <c r="AQ569" s="80">
        <f t="shared" ca="1" si="393"/>
        <v>2.489126675016474</v>
      </c>
      <c r="AR569" s="80">
        <f t="shared" si="381"/>
        <v>2.5101033991792328</v>
      </c>
      <c r="AS569" s="78">
        <f t="shared" si="382"/>
        <v>-2.5617996264425996E-2</v>
      </c>
      <c r="AT569" s="96">
        <f t="shared" ca="1" si="383"/>
        <v>5</v>
      </c>
      <c r="AU569" s="97" t="str">
        <f t="shared" ca="1" si="384"/>
        <v>Sand mixture</v>
      </c>
      <c r="AV569" s="98">
        <f t="shared" si="385"/>
        <v>5</v>
      </c>
      <c r="AW569" s="99" t="str">
        <f t="shared" si="386"/>
        <v>Sand mixture</v>
      </c>
      <c r="AX569" s="79"/>
      <c r="AY569" s="79"/>
      <c r="AZ569" s="79"/>
      <c r="BA569" s="79"/>
      <c r="BB569" s="79"/>
      <c r="BC569" s="79"/>
      <c r="BD569" s="79"/>
      <c r="BE569" s="79"/>
      <c r="BF569" s="79"/>
      <c r="BG569" s="79"/>
      <c r="BH569" s="79"/>
      <c r="BI569" s="79"/>
      <c r="BJ569" s="79"/>
      <c r="BK569" s="79"/>
      <c r="BL569" s="79"/>
      <c r="BM569" s="79"/>
      <c r="BN569" s="79"/>
      <c r="BO569" s="79"/>
      <c r="BP569" s="79"/>
      <c r="BQ569" s="79"/>
    </row>
    <row r="570" spans="1:69">
      <c r="A570" s="25">
        <v>11.14</v>
      </c>
      <c r="C570" s="89">
        <f t="shared" si="353"/>
        <v>-36.548112000000003</v>
      </c>
      <c r="D570" s="84">
        <f t="shared" si="354"/>
        <v>36.548112000000003</v>
      </c>
      <c r="E570" s="90">
        <v>3.0449999999999999</v>
      </c>
      <c r="F570" s="91">
        <f t="shared" si="355"/>
        <v>31.789799999999996</v>
      </c>
      <c r="G570" s="80">
        <f t="shared" si="356"/>
        <v>31.830724799999995</v>
      </c>
      <c r="H570" s="81">
        <f t="shared" si="396"/>
        <v>45.278210399999999</v>
      </c>
      <c r="I570" s="14">
        <v>98.2</v>
      </c>
      <c r="J570" s="92">
        <f t="shared" si="357"/>
        <v>1.0252079999999999</v>
      </c>
      <c r="K570" s="14">
        <v>19.600000000000001</v>
      </c>
      <c r="L570" s="78">
        <f t="shared" si="358"/>
        <v>0.204624</v>
      </c>
      <c r="M570" s="81">
        <f t="shared" si="359"/>
        <v>1.1403010944</v>
      </c>
      <c r="N570" s="14">
        <f t="shared" si="387"/>
        <v>117</v>
      </c>
      <c r="O570" s="78">
        <f t="shared" si="360"/>
        <v>2.0140175040000012</v>
      </c>
      <c r="P570" s="78">
        <f t="shared" si="361"/>
        <v>0.87371640960000352</v>
      </c>
      <c r="Q570" s="93">
        <f t="shared" si="362"/>
        <v>9.8395134076799984</v>
      </c>
      <c r="R570" s="80">
        <f t="shared" si="363"/>
        <v>11.261678617418472</v>
      </c>
      <c r="S570" s="80">
        <f t="shared" si="364"/>
        <v>3421.5963172121856</v>
      </c>
      <c r="T570" s="69">
        <f t="shared" si="365"/>
        <v>384.43522022400157</v>
      </c>
      <c r="U570" s="78">
        <f t="shared" si="366"/>
        <v>1.905065312350428</v>
      </c>
      <c r="V570" s="69">
        <f t="shared" si="367"/>
        <v>118.87607549066671</v>
      </c>
      <c r="W570" s="80">
        <f t="shared" ca="1" si="368"/>
        <v>12.280510615841726</v>
      </c>
      <c r="X570" s="80">
        <f t="shared" ca="1" si="369"/>
        <v>34.362422490169422</v>
      </c>
      <c r="Y570" s="94">
        <f t="shared" ca="1" si="370"/>
        <v>3.1515365197997352E-7</v>
      </c>
      <c r="Z570" s="80">
        <f t="shared" ca="1" si="371"/>
        <v>14</v>
      </c>
      <c r="AA570" s="80">
        <f t="shared" ca="1" si="372"/>
        <v>417.43390214399989</v>
      </c>
      <c r="AB570" s="80">
        <f t="shared" ca="1" si="373"/>
        <v>364.30842107335144</v>
      </c>
      <c r="AC570" s="80">
        <f t="shared" si="374"/>
        <v>14.254466131384868</v>
      </c>
      <c r="AD570" s="69">
        <f t="shared" si="375"/>
        <v>3507.8479171764698</v>
      </c>
      <c r="AE570" s="69">
        <f t="shared" si="394"/>
        <v>5839.7789558319328</v>
      </c>
      <c r="AF570" s="69">
        <f t="shared" si="376"/>
        <v>3183.0724799999998</v>
      </c>
      <c r="AG570" s="95">
        <f t="shared" si="395"/>
        <v>5165.2138628571429</v>
      </c>
      <c r="AH570" s="93">
        <f t="shared" si="377"/>
        <v>23.937612939594239</v>
      </c>
      <c r="AI570" s="81">
        <f t="shared" si="378"/>
        <v>1.1733875989228024</v>
      </c>
      <c r="AJ570" s="80">
        <f t="shared" si="379"/>
        <v>30.557495807999995</v>
      </c>
      <c r="AK570" s="80">
        <f t="shared" si="380"/>
        <v>34.126298840662031</v>
      </c>
      <c r="AL570" s="78">
        <f t="shared" ca="1" si="388"/>
        <v>0.89000347284810277</v>
      </c>
      <c r="AM570" s="80">
        <f t="shared" ca="1" si="389"/>
        <v>33.408470246634664</v>
      </c>
      <c r="AN570" s="80">
        <f t="shared" si="390"/>
        <v>30.028985660377352</v>
      </c>
      <c r="AO570" s="80">
        <f t="shared" si="391"/>
        <v>3.2208126156147099</v>
      </c>
      <c r="AP570" s="80">
        <f t="shared" si="392"/>
        <v>3.4383675897624513</v>
      </c>
      <c r="AQ570" s="80">
        <f t="shared" ca="1" si="393"/>
        <v>2.6214972038305073</v>
      </c>
      <c r="AR570" s="80">
        <f t="shared" si="381"/>
        <v>2.6373772649423395</v>
      </c>
      <c r="AS570" s="78">
        <f t="shared" si="382"/>
        <v>-3.1380966553792612E-2</v>
      </c>
      <c r="AT570" s="96">
        <f t="shared" ca="1" si="383"/>
        <v>4</v>
      </c>
      <c r="AU570" s="97" t="str">
        <f t="shared" ca="1" si="384"/>
        <v>Silt mxture</v>
      </c>
      <c r="AV570" s="98">
        <f t="shared" si="385"/>
        <v>4</v>
      </c>
      <c r="AW570" s="99" t="str">
        <f t="shared" si="386"/>
        <v>Silt mxture</v>
      </c>
      <c r="AX570" s="79"/>
      <c r="AY570" s="79"/>
      <c r="AZ570" s="79"/>
      <c r="BA570" s="79"/>
      <c r="BB570" s="79"/>
      <c r="BC570" s="79"/>
      <c r="BD570" s="79"/>
      <c r="BE570" s="79"/>
      <c r="BF570" s="79"/>
      <c r="BG570" s="79"/>
      <c r="BH570" s="79"/>
      <c r="BI570" s="79"/>
      <c r="BJ570" s="79"/>
      <c r="BK570" s="79"/>
      <c r="BL570" s="79"/>
      <c r="BM570" s="79"/>
      <c r="BN570" s="79"/>
      <c r="BO570" s="79"/>
      <c r="BP570" s="79"/>
      <c r="BQ570" s="79"/>
    </row>
    <row r="571" spans="1:69">
      <c r="A571" s="25">
        <v>11.16</v>
      </c>
      <c r="C571" s="89">
        <f t="shared" si="353"/>
        <v>-36.613728000000002</v>
      </c>
      <c r="D571" s="84">
        <f t="shared" si="354"/>
        <v>36.613728000000002</v>
      </c>
      <c r="E571" s="90">
        <v>4.4817</v>
      </c>
      <c r="F571" s="91">
        <f t="shared" si="355"/>
        <v>46.788947999999998</v>
      </c>
      <c r="G571" s="80">
        <f t="shared" si="356"/>
        <v>46.830499199999998</v>
      </c>
      <c r="H571" s="81">
        <f t="shared" si="396"/>
        <v>52.579180799999996</v>
      </c>
      <c r="I571" s="14">
        <v>107.6</v>
      </c>
      <c r="J571" s="92">
        <f t="shared" si="357"/>
        <v>1.1233439999999999</v>
      </c>
      <c r="K571" s="14">
        <v>19.899999999999999</v>
      </c>
      <c r="L571" s="78">
        <f t="shared" si="358"/>
        <v>0.20775599999999997</v>
      </c>
      <c r="M571" s="81">
        <f t="shared" si="359"/>
        <v>1.1423483136000001</v>
      </c>
      <c r="N571" s="14">
        <f t="shared" si="387"/>
        <v>117</v>
      </c>
      <c r="O571" s="78">
        <f t="shared" si="360"/>
        <v>2.0178560400000012</v>
      </c>
      <c r="P571" s="78">
        <f t="shared" si="361"/>
        <v>0.87550772640000352</v>
      </c>
      <c r="Q571" s="93">
        <f t="shared" si="362"/>
        <v>14.7881722428</v>
      </c>
      <c r="R571" s="80">
        <f t="shared" si="363"/>
        <v>16.890967146123796</v>
      </c>
      <c r="S571" s="80">
        <f t="shared" si="364"/>
        <v>4693.1978680460779</v>
      </c>
      <c r="T571" s="69">
        <f t="shared" si="365"/>
        <v>385.22339961600153</v>
      </c>
      <c r="U571" s="78">
        <f t="shared" si="366"/>
        <v>1.9308759272575506</v>
      </c>
      <c r="V571" s="69">
        <f t="shared" si="367"/>
        <v>120.48665786087116</v>
      </c>
      <c r="W571" s="80">
        <f t="shared" ca="1" si="368"/>
        <v>15.689358324051351</v>
      </c>
      <c r="X571" s="80">
        <f t="shared" ca="1" si="369"/>
        <v>36.224411995465417</v>
      </c>
      <c r="Y571" s="94">
        <f t="shared" ca="1" si="370"/>
        <v>1.4453687875814967E-6</v>
      </c>
      <c r="Z571" s="80">
        <f t="shared" ca="1" si="371"/>
        <v>14</v>
      </c>
      <c r="AA571" s="80">
        <f t="shared" ca="1" si="372"/>
        <v>627.37700424000002</v>
      </c>
      <c r="AB571" s="80">
        <f t="shared" ca="1" si="373"/>
        <v>2511.1139260842842</v>
      </c>
      <c r="AC571" s="80">
        <f t="shared" si="374"/>
        <v>13.293785466993787</v>
      </c>
      <c r="AD571" s="69">
        <f t="shared" si="375"/>
        <v>5272.075665882353</v>
      </c>
      <c r="AE571" s="69">
        <f t="shared" si="394"/>
        <v>6881.477991932773</v>
      </c>
      <c r="AF571" s="69">
        <f t="shared" si="376"/>
        <v>4683.0499199999995</v>
      </c>
      <c r="AG571" s="95">
        <f t="shared" si="395"/>
        <v>6051.0418971428571</v>
      </c>
      <c r="AH571" s="93">
        <f t="shared" si="377"/>
        <v>31.327358183901662</v>
      </c>
      <c r="AI571" s="81">
        <f t="shared" si="378"/>
        <v>1.2830771975240851</v>
      </c>
      <c r="AJ571" s="80">
        <f t="shared" si="379"/>
        <v>44.957279231999998</v>
      </c>
      <c r="AK571" s="80">
        <f t="shared" si="380"/>
        <v>51.184748927647867</v>
      </c>
      <c r="AL571" s="78">
        <f t="shared" ca="1" si="388"/>
        <v>0.80718834361477032</v>
      </c>
      <c r="AM571" s="80">
        <f t="shared" ca="1" si="389"/>
        <v>49.331959152210466</v>
      </c>
      <c r="AN571" s="80">
        <f t="shared" si="390"/>
        <v>44.179716226415088</v>
      </c>
      <c r="AO571" s="80">
        <f t="shared" si="391"/>
        <v>2.3987444490021579</v>
      </c>
      <c r="AP571" s="80">
        <f t="shared" si="392"/>
        <v>2.5067568453598885</v>
      </c>
      <c r="AQ571" s="80">
        <f t="shared" ca="1" si="393"/>
        <v>2.4039128854346958</v>
      </c>
      <c r="AR571" s="80">
        <f t="shared" si="381"/>
        <v>2.4268828009189609</v>
      </c>
      <c r="AS571" s="78">
        <f t="shared" si="382"/>
        <v>-2.0855549855943827E-2</v>
      </c>
      <c r="AT571" s="96">
        <f t="shared" ca="1" si="383"/>
        <v>5</v>
      </c>
      <c r="AU571" s="97" t="str">
        <f t="shared" ca="1" si="384"/>
        <v>Sand mixture</v>
      </c>
      <c r="AV571" s="98">
        <f t="shared" si="385"/>
        <v>5</v>
      </c>
      <c r="AW571" s="99" t="str">
        <f t="shared" si="386"/>
        <v>Sand mixture</v>
      </c>
      <c r="AX571" s="79"/>
      <c r="AY571" s="79"/>
      <c r="AZ571" s="79"/>
      <c r="BA571" s="79"/>
      <c r="BB571" s="79"/>
      <c r="BC571" s="79"/>
      <c r="BD571" s="79"/>
      <c r="BE571" s="79"/>
      <c r="BF571" s="79"/>
      <c r="BG571" s="79"/>
      <c r="BH571" s="79"/>
      <c r="BI571" s="79"/>
      <c r="BJ571" s="79"/>
      <c r="BK571" s="79"/>
      <c r="BL571" s="79"/>
      <c r="BM571" s="79"/>
      <c r="BN571" s="79"/>
      <c r="BO571" s="79"/>
      <c r="BP571" s="79"/>
      <c r="BQ571" s="79"/>
    </row>
    <row r="572" spans="1:69">
      <c r="A572" s="25">
        <v>11.18</v>
      </c>
      <c r="C572" s="89">
        <f t="shared" si="353"/>
        <v>-36.679344</v>
      </c>
      <c r="D572" s="84">
        <f t="shared" si="354"/>
        <v>36.679344</v>
      </c>
      <c r="E572" s="90">
        <v>6.0327999999999999</v>
      </c>
      <c r="F572" s="91">
        <f t="shared" si="355"/>
        <v>62.982431999999996</v>
      </c>
      <c r="G572" s="80">
        <f t="shared" si="356"/>
        <v>63.026071199999997</v>
      </c>
      <c r="H572" s="81">
        <f t="shared" si="396"/>
        <v>63.063307199999997</v>
      </c>
      <c r="I572" s="14">
        <v>118.8</v>
      </c>
      <c r="J572" s="92">
        <f t="shared" si="357"/>
        <v>1.2402719999999998</v>
      </c>
      <c r="K572" s="14">
        <v>20.9</v>
      </c>
      <c r="L572" s="78">
        <f t="shared" si="358"/>
        <v>0.21819599999999997</v>
      </c>
      <c r="M572" s="81">
        <f t="shared" si="359"/>
        <v>1.1443955327999999</v>
      </c>
      <c r="N572" s="14">
        <f t="shared" si="387"/>
        <v>117</v>
      </c>
      <c r="O572" s="78">
        <f t="shared" si="360"/>
        <v>2.0216945760000011</v>
      </c>
      <c r="P572" s="78">
        <f t="shared" si="361"/>
        <v>0.87729904320000351</v>
      </c>
      <c r="Q572" s="93">
        <f t="shared" si="362"/>
        <v>20.131444285920001</v>
      </c>
      <c r="R572" s="80">
        <f t="shared" si="363"/>
        <v>22.947071972732683</v>
      </c>
      <c r="S572" s="80">
        <f t="shared" si="364"/>
        <v>5786.6221967249694</v>
      </c>
      <c r="T572" s="69">
        <f t="shared" si="365"/>
        <v>386.01157900800155</v>
      </c>
      <c r="U572" s="78">
        <f t="shared" si="366"/>
        <v>1.9540962833355016</v>
      </c>
      <c r="V572" s="69">
        <f t="shared" si="367"/>
        <v>121.9356080801353</v>
      </c>
      <c r="W572" s="80">
        <f t="shared" ca="1" si="368"/>
        <v>19.082438885058462</v>
      </c>
      <c r="X572" s="80">
        <f t="shared" ca="1" si="369"/>
        <v>37.636435253894085</v>
      </c>
      <c r="Y572" s="94">
        <f t="shared" ca="1" si="370"/>
        <v>4.3093132690008091E-6</v>
      </c>
      <c r="Z572" s="80">
        <f t="shared" ca="1" si="371"/>
        <v>14</v>
      </c>
      <c r="AA572" s="80">
        <f t="shared" ca="1" si="372"/>
        <v>854.06127273599998</v>
      </c>
      <c r="AB572" s="80">
        <f t="shared" ca="1" si="373"/>
        <v>10191.925592698051</v>
      </c>
      <c r="AC572" s="80">
        <f t="shared" si="374"/>
        <v>12.657091619804881</v>
      </c>
      <c r="AD572" s="69">
        <f t="shared" si="375"/>
        <v>7176.9854851764703</v>
      </c>
      <c r="AE572" s="69">
        <f t="shared" si="394"/>
        <v>7541.476591058823</v>
      </c>
      <c r="AF572" s="69">
        <f t="shared" si="376"/>
        <v>6302.6071199999997</v>
      </c>
      <c r="AG572" s="95">
        <f t="shared" si="395"/>
        <v>6612.4245600000004</v>
      </c>
      <c r="AH572" s="93">
        <f t="shared" si="377"/>
        <v>38.170124074053795</v>
      </c>
      <c r="AI572" s="81">
        <f t="shared" si="378"/>
        <v>1.4137391458629998</v>
      </c>
      <c r="AJ572" s="80">
        <f t="shared" si="379"/>
        <v>60.505028351999997</v>
      </c>
      <c r="AK572" s="80">
        <f t="shared" si="380"/>
        <v>69.536581735553582</v>
      </c>
      <c r="AL572" s="78">
        <f t="shared" ca="1" si="388"/>
        <v>0.74781310306023607</v>
      </c>
      <c r="AM572" s="80">
        <f t="shared" ca="1" si="389"/>
        <v>66.297036234724629</v>
      </c>
      <c r="AN572" s="80">
        <f t="shared" si="390"/>
        <v>59.458557735849048</v>
      </c>
      <c r="AO572" s="80">
        <f t="shared" si="391"/>
        <v>1.9678713528949905</v>
      </c>
      <c r="AP572" s="80">
        <f t="shared" si="392"/>
        <v>2.0330869170984349</v>
      </c>
      <c r="AQ572" s="80">
        <f t="shared" ca="1" si="393"/>
        <v>2.2478505845685386</v>
      </c>
      <c r="AR572" s="80">
        <f t="shared" si="381"/>
        <v>2.273296047530577</v>
      </c>
      <c r="AS572" s="78">
        <f t="shared" si="382"/>
        <v>-1.5182509584658551E-2</v>
      </c>
      <c r="AT572" s="96">
        <f t="shared" ca="1" si="383"/>
        <v>5</v>
      </c>
      <c r="AU572" s="97" t="str">
        <f t="shared" ca="1" si="384"/>
        <v>Sand mixture</v>
      </c>
      <c r="AV572" s="98">
        <f t="shared" si="385"/>
        <v>5</v>
      </c>
      <c r="AW572" s="99" t="str">
        <f t="shared" si="386"/>
        <v>Sand mixture</v>
      </c>
      <c r="AX572" s="79"/>
      <c r="AY572" s="79"/>
      <c r="AZ572" s="79"/>
      <c r="BA572" s="79"/>
      <c r="BB572" s="79"/>
      <c r="BC572" s="79"/>
      <c r="BD572" s="79"/>
      <c r="BE572" s="79"/>
      <c r="BF572" s="79"/>
      <c r="BG572" s="79"/>
      <c r="BH572" s="79"/>
      <c r="BI572" s="79"/>
      <c r="BJ572" s="79"/>
      <c r="BK572" s="79"/>
      <c r="BL572" s="79"/>
      <c r="BM572" s="79"/>
      <c r="BN572" s="79"/>
      <c r="BO572" s="79"/>
      <c r="BP572" s="79"/>
      <c r="BQ572" s="79"/>
    </row>
    <row r="573" spans="1:69">
      <c r="A573" s="25">
        <v>11.2</v>
      </c>
      <c r="C573" s="89">
        <f t="shared" si="353"/>
        <v>-36.744959999999999</v>
      </c>
      <c r="D573" s="84">
        <f t="shared" si="354"/>
        <v>36.744959999999999</v>
      </c>
      <c r="E573" s="90">
        <v>8.6064000000000007</v>
      </c>
      <c r="F573" s="91">
        <f t="shared" si="355"/>
        <v>89.850816000000009</v>
      </c>
      <c r="G573" s="80">
        <f t="shared" si="356"/>
        <v>89.895708000000013</v>
      </c>
      <c r="H573" s="81">
        <f t="shared" si="396"/>
        <v>70.695121200000003</v>
      </c>
      <c r="I573" s="14">
        <v>117.4</v>
      </c>
      <c r="J573" s="92">
        <f t="shared" si="357"/>
        <v>1.2256560000000001</v>
      </c>
      <c r="K573" s="14">
        <v>21.5</v>
      </c>
      <c r="L573" s="78">
        <f t="shared" si="358"/>
        <v>0.22445999999999999</v>
      </c>
      <c r="M573" s="81">
        <f t="shared" si="359"/>
        <v>1.146442752</v>
      </c>
      <c r="N573" s="14">
        <f t="shared" si="387"/>
        <v>117</v>
      </c>
      <c r="O573" s="78">
        <f t="shared" si="360"/>
        <v>2.0255331120000011</v>
      </c>
      <c r="P573" s="78">
        <f t="shared" si="361"/>
        <v>0.87909036000000351</v>
      </c>
      <c r="Q573" s="93">
        <f t="shared" si="362"/>
        <v>28.997157713040004</v>
      </c>
      <c r="R573" s="80">
        <f t="shared" si="363"/>
        <v>32.985412003653288</v>
      </c>
      <c r="S573" s="80">
        <f t="shared" si="364"/>
        <v>8434.3956492542384</v>
      </c>
      <c r="T573" s="69">
        <f t="shared" si="365"/>
        <v>386.79975840000151</v>
      </c>
      <c r="U573" s="78">
        <f t="shared" si="366"/>
        <v>1.9665859154568213</v>
      </c>
      <c r="V573" s="69">
        <f t="shared" si="367"/>
        <v>122.71496112450565</v>
      </c>
      <c r="W573" s="80">
        <f t="shared" ca="1" si="368"/>
        <v>23.569565161243698</v>
      </c>
      <c r="X573" s="80">
        <f t="shared" ca="1" si="369"/>
        <v>39.296937230525458</v>
      </c>
      <c r="Y573" s="94">
        <f t="shared" ca="1" si="370"/>
        <v>2.0365524052879195E-5</v>
      </c>
      <c r="Z573" s="80">
        <f t="shared" ca="1" si="371"/>
        <v>11.70702856592303</v>
      </c>
      <c r="AA573" s="80">
        <f t="shared" ca="1" si="372"/>
        <v>1028.6986475064687</v>
      </c>
      <c r="AB573" s="80">
        <f t="shared" ca="1" si="373"/>
        <v>58015.348750958634</v>
      </c>
      <c r="AC573" s="80">
        <f t="shared" si="374"/>
        <v>11.511689733596187</v>
      </c>
      <c r="AD573" s="69">
        <f t="shared" si="375"/>
        <v>10337.667633882354</v>
      </c>
      <c r="AE573" s="69">
        <f t="shared" si="394"/>
        <v>8886.7918826218483</v>
      </c>
      <c r="AF573" s="69">
        <f t="shared" si="376"/>
        <v>8989.5708000000013</v>
      </c>
      <c r="AG573" s="95">
        <f t="shared" si="395"/>
        <v>7756.3264114285721</v>
      </c>
      <c r="AH573" s="93">
        <f t="shared" si="377"/>
        <v>53.267165970558274</v>
      </c>
      <c r="AI573" s="81">
        <f t="shared" si="378"/>
        <v>1.3942321014645129</v>
      </c>
      <c r="AJ573" s="80">
        <f t="shared" si="379"/>
        <v>86.299879680000004</v>
      </c>
      <c r="AK573" s="80">
        <f t="shared" si="380"/>
        <v>99.955793950464496</v>
      </c>
      <c r="AL573" s="78">
        <f t="shared" ca="1" si="388"/>
        <v>0.66336478781962305</v>
      </c>
      <c r="AM573" s="80">
        <f t="shared" ca="1" si="389"/>
        <v>93.853146905350897</v>
      </c>
      <c r="AN573" s="80">
        <f t="shared" si="390"/>
        <v>84.807271698113212</v>
      </c>
      <c r="AO573" s="80">
        <f t="shared" si="391"/>
        <v>1.3634199310160613</v>
      </c>
      <c r="AP573" s="80">
        <f t="shared" si="392"/>
        <v>1.394848708975748</v>
      </c>
      <c r="AQ573" s="80">
        <f t="shared" ca="1" si="393"/>
        <v>2.0259796887257968</v>
      </c>
      <c r="AR573" s="80">
        <f t="shared" si="381"/>
        <v>2.0521817632297852</v>
      </c>
      <c r="AS573" s="78">
        <f t="shared" si="382"/>
        <v>-1.0492556241923568E-2</v>
      </c>
      <c r="AT573" s="96">
        <f t="shared" ca="1" si="383"/>
        <v>6</v>
      </c>
      <c r="AU573" s="97" t="str">
        <f t="shared" ca="1" si="384"/>
        <v>Sand</v>
      </c>
      <c r="AV573" s="98">
        <f t="shared" si="385"/>
        <v>5</v>
      </c>
      <c r="AW573" s="99" t="str">
        <f t="shared" si="386"/>
        <v>Sand mixture</v>
      </c>
      <c r="AX573" s="79"/>
      <c r="AY573" s="79"/>
      <c r="AZ573" s="79"/>
      <c r="BA573" s="79"/>
      <c r="BB573" s="79"/>
      <c r="BC573" s="79"/>
      <c r="BD573" s="79"/>
      <c r="BE573" s="79"/>
      <c r="BF573" s="79"/>
      <c r="BG573" s="79"/>
      <c r="BH573" s="79"/>
      <c r="BI573" s="79"/>
      <c r="BJ573" s="79"/>
      <c r="BK573" s="79"/>
      <c r="BL573" s="79"/>
      <c r="BM573" s="79"/>
      <c r="BN573" s="79"/>
      <c r="BO573" s="79"/>
      <c r="BP573" s="79"/>
      <c r="BQ573" s="79"/>
    </row>
    <row r="574" spans="1:69">
      <c r="A574" s="25">
        <v>11.22</v>
      </c>
      <c r="C574" s="89">
        <f t="shared" si="353"/>
        <v>-36.810576000000005</v>
      </c>
      <c r="D574" s="84">
        <f t="shared" si="354"/>
        <v>36.810576000000005</v>
      </c>
      <c r="E574" s="90">
        <v>10.350300000000001</v>
      </c>
      <c r="F574" s="91">
        <f t="shared" si="355"/>
        <v>108.057132</v>
      </c>
      <c r="G574" s="80">
        <f t="shared" si="356"/>
        <v>108.097848</v>
      </c>
      <c r="H574" s="81">
        <f t="shared" si="396"/>
        <v>85.185354000000004</v>
      </c>
      <c r="I574" s="14">
        <v>112.8</v>
      </c>
      <c r="J574" s="92">
        <f t="shared" si="357"/>
        <v>1.177632</v>
      </c>
      <c r="K574" s="14">
        <v>19.5</v>
      </c>
      <c r="L574" s="78">
        <f t="shared" si="358"/>
        <v>0.20357999999999998</v>
      </c>
      <c r="M574" s="81">
        <f t="shared" si="359"/>
        <v>1.1484899712000001</v>
      </c>
      <c r="N574" s="14">
        <f t="shared" si="387"/>
        <v>117</v>
      </c>
      <c r="O574" s="78">
        <f t="shared" si="360"/>
        <v>2.0293716480000015</v>
      </c>
      <c r="P574" s="78">
        <f t="shared" si="361"/>
        <v>0.88088167680000362</v>
      </c>
      <c r="Q574" s="93">
        <f t="shared" si="362"/>
        <v>35.002597196160004</v>
      </c>
      <c r="R574" s="80">
        <f t="shared" si="363"/>
        <v>39.735867050061294</v>
      </c>
      <c r="S574" s="80">
        <f t="shared" si="364"/>
        <v>10596.386882070019</v>
      </c>
      <c r="T574" s="69">
        <f t="shared" si="365"/>
        <v>387.58793779200158</v>
      </c>
      <c r="U574" s="78">
        <f t="shared" si="366"/>
        <v>1.9691060143831036</v>
      </c>
      <c r="V574" s="69">
        <f t="shared" si="367"/>
        <v>122.87221529750566</v>
      </c>
      <c r="W574" s="80">
        <f t="shared" ca="1" si="368"/>
        <v>26.154650460434329</v>
      </c>
      <c r="X574" s="80">
        <f t="shared" ca="1" si="369"/>
        <v>40.148037558202226</v>
      </c>
      <c r="Y574" s="94">
        <f t="shared" ca="1" si="370"/>
        <v>4.8452408561192293E-5</v>
      </c>
      <c r="Z574" s="80">
        <f t="shared" ca="1" si="371"/>
        <v>10.007933596582383</v>
      </c>
      <c r="AA574" s="80">
        <f t="shared" ca="1" si="372"/>
        <v>1061.5262680214848</v>
      </c>
      <c r="AB574" s="80">
        <f t="shared" ca="1" si="373"/>
        <v>142431.24305524069</v>
      </c>
      <c r="AC574" s="80">
        <f t="shared" si="374"/>
        <v>10.817962875665701</v>
      </c>
      <c r="AD574" s="69">
        <f t="shared" si="375"/>
        <v>12478.644276705882</v>
      </c>
      <c r="AE574" s="69">
        <f t="shared" si="394"/>
        <v>10493.770421243697</v>
      </c>
      <c r="AF574" s="69">
        <f t="shared" si="376"/>
        <v>10809.784799999999</v>
      </c>
      <c r="AG574" s="95">
        <f t="shared" si="395"/>
        <v>9122.6420228571424</v>
      </c>
      <c r="AH574" s="93">
        <f t="shared" si="377"/>
        <v>64.982360276159838</v>
      </c>
      <c r="AI574" s="81">
        <f t="shared" si="378"/>
        <v>1.3368787557007737</v>
      </c>
      <c r="AJ574" s="80">
        <f t="shared" si="379"/>
        <v>103.77393407999999</v>
      </c>
      <c r="AK574" s="80">
        <f t="shared" si="380"/>
        <v>120.41171833351906</v>
      </c>
      <c r="AL574" s="78">
        <f t="shared" ca="1" si="388"/>
        <v>0.61627298901823191</v>
      </c>
      <c r="AM574" s="80">
        <f t="shared" ca="1" si="389"/>
        <v>112.15576350761494</v>
      </c>
      <c r="AN574" s="80">
        <f t="shared" si="390"/>
        <v>101.97910188679245</v>
      </c>
      <c r="AO574" s="80">
        <f t="shared" si="391"/>
        <v>1.0894129918294027</v>
      </c>
      <c r="AP574" s="80">
        <f t="shared" si="392"/>
        <v>1.1102563556130454</v>
      </c>
      <c r="AQ574" s="80">
        <f t="shared" ca="1" si="393"/>
        <v>1.9021573924610646</v>
      </c>
      <c r="AR574" s="80">
        <f t="shared" si="381"/>
        <v>1.9278181114209705</v>
      </c>
      <c r="AS574" s="78">
        <f t="shared" si="382"/>
        <v>-8.9084900971350949E-3</v>
      </c>
      <c r="AT574" s="96">
        <f t="shared" ca="1" si="383"/>
        <v>6</v>
      </c>
      <c r="AU574" s="97" t="str">
        <f t="shared" ca="1" si="384"/>
        <v>Sand</v>
      </c>
      <c r="AV574" s="98">
        <f t="shared" si="385"/>
        <v>6</v>
      </c>
      <c r="AW574" s="99" t="str">
        <f t="shared" si="386"/>
        <v>Sand</v>
      </c>
      <c r="AX574" s="79"/>
      <c r="AY574" s="79"/>
      <c r="AZ574" s="79"/>
      <c r="BA574" s="79"/>
      <c r="BB574" s="79"/>
      <c r="BC574" s="79"/>
      <c r="BD574" s="79"/>
      <c r="BE574" s="79"/>
      <c r="BF574" s="79"/>
      <c r="BG574" s="79"/>
      <c r="BH574" s="79"/>
      <c r="BI574" s="79"/>
      <c r="BJ574" s="79"/>
      <c r="BK574" s="79"/>
      <c r="BL574" s="79"/>
      <c r="BM574" s="79"/>
      <c r="BN574" s="79"/>
      <c r="BO574" s="79"/>
      <c r="BP574" s="79"/>
      <c r="BQ574" s="79"/>
    </row>
    <row r="575" spans="1:69">
      <c r="A575" s="25">
        <v>11.24</v>
      </c>
      <c r="C575" s="89">
        <f t="shared" si="353"/>
        <v>-36.876192000000003</v>
      </c>
      <c r="D575" s="84">
        <f t="shared" si="354"/>
        <v>36.876192000000003</v>
      </c>
      <c r="E575" s="90">
        <v>8.0890000000000004</v>
      </c>
      <c r="F575" s="91">
        <f t="shared" si="355"/>
        <v>84.449160000000006</v>
      </c>
      <c r="G575" s="80">
        <f t="shared" si="356"/>
        <v>84.48987600000001</v>
      </c>
      <c r="H575" s="81">
        <f t="shared" si="396"/>
        <v>98.625740399999998</v>
      </c>
      <c r="I575" s="14">
        <v>111.5</v>
      </c>
      <c r="J575" s="92">
        <f t="shared" si="357"/>
        <v>1.1640599999999999</v>
      </c>
      <c r="K575" s="14">
        <v>19.5</v>
      </c>
      <c r="L575" s="78">
        <f t="shared" si="358"/>
        <v>0.20357999999999998</v>
      </c>
      <c r="M575" s="81">
        <f t="shared" si="359"/>
        <v>1.1505371904000001</v>
      </c>
      <c r="N575" s="14">
        <f t="shared" si="387"/>
        <v>117</v>
      </c>
      <c r="O575" s="78">
        <f t="shared" si="360"/>
        <v>2.0332101840000014</v>
      </c>
      <c r="P575" s="78">
        <f t="shared" si="361"/>
        <v>0.88267299360000362</v>
      </c>
      <c r="Q575" s="93">
        <f t="shared" si="362"/>
        <v>27.210699719280004</v>
      </c>
      <c r="R575" s="80">
        <f t="shared" si="363"/>
        <v>30.827611036676782</v>
      </c>
      <c r="S575" s="80">
        <f t="shared" si="364"/>
        <v>8333.5774905477901</v>
      </c>
      <c r="T575" s="69">
        <f t="shared" si="365"/>
        <v>388.3761171840016</v>
      </c>
      <c r="U575" s="78">
        <f t="shared" si="366"/>
        <v>1.9581156578838015</v>
      </c>
      <c r="V575" s="69">
        <f t="shared" si="367"/>
        <v>122.18641705194921</v>
      </c>
      <c r="W575" s="80">
        <f t="shared" ca="1" si="368"/>
        <v>22.504111345514236</v>
      </c>
      <c r="X575" s="80">
        <f t="shared" ca="1" si="369"/>
        <v>38.98851936194071</v>
      </c>
      <c r="Y575" s="94">
        <f t="shared" ca="1" si="370"/>
        <v>1.7180327738042879E-5</v>
      </c>
      <c r="Z575" s="80">
        <f t="shared" ca="1" si="371"/>
        <v>12.07286257349821</v>
      </c>
      <c r="AA575" s="80">
        <f t="shared" ca="1" si="372"/>
        <v>995.48799466543574</v>
      </c>
      <c r="AB575" s="80">
        <f t="shared" ca="1" si="373"/>
        <v>47361.627713462585</v>
      </c>
      <c r="AC575" s="80">
        <f t="shared" si="374"/>
        <v>11.548247173288127</v>
      </c>
      <c r="AD575" s="69">
        <f t="shared" si="375"/>
        <v>9700.784213647059</v>
      </c>
      <c r="AE575" s="69">
        <f t="shared" si="394"/>
        <v>11976.556825411764</v>
      </c>
      <c r="AF575" s="69">
        <f t="shared" si="376"/>
        <v>8448.9876000000004</v>
      </c>
      <c r="AG575" s="95">
        <f t="shared" si="395"/>
        <v>10383.394320000001</v>
      </c>
      <c r="AH575" s="93">
        <f t="shared" si="377"/>
        <v>51.999970751090842</v>
      </c>
      <c r="AI575" s="81">
        <f t="shared" si="378"/>
        <v>1.3187896406033137</v>
      </c>
      <c r="AJ575" s="80">
        <f t="shared" si="379"/>
        <v>81.110280960000011</v>
      </c>
      <c r="AK575" s="80">
        <f t="shared" si="380"/>
        <v>93.417003141444781</v>
      </c>
      <c r="AL575" s="78">
        <f t="shared" ca="1" si="388"/>
        <v>0.67279109559377503</v>
      </c>
      <c r="AM575" s="80">
        <f t="shared" ca="1" si="389"/>
        <v>87.985448281343338</v>
      </c>
      <c r="AN575" s="80">
        <f t="shared" si="390"/>
        <v>79.707430188679254</v>
      </c>
      <c r="AO575" s="80">
        <f t="shared" si="391"/>
        <v>1.3777508680448292</v>
      </c>
      <c r="AP575" s="80">
        <f t="shared" si="392"/>
        <v>1.4117233439896426</v>
      </c>
      <c r="AQ575" s="80">
        <f t="shared" ca="1" si="393"/>
        <v>2.0502771050596773</v>
      </c>
      <c r="AR575" s="80">
        <f t="shared" si="381"/>
        <v>2.0754616268620394</v>
      </c>
      <c r="AS575" s="78">
        <f t="shared" si="382"/>
        <v>-1.1484301251194311E-2</v>
      </c>
      <c r="AT575" s="96">
        <f t="shared" ca="1" si="383"/>
        <v>5</v>
      </c>
      <c r="AU575" s="97" t="str">
        <f t="shared" ca="1" si="384"/>
        <v>Sand mixture</v>
      </c>
      <c r="AV575" s="98">
        <f t="shared" si="385"/>
        <v>5</v>
      </c>
      <c r="AW575" s="99" t="str">
        <f t="shared" si="386"/>
        <v>Sand mixture</v>
      </c>
      <c r="AX575" s="79"/>
      <c r="AY575" s="79"/>
      <c r="AZ575" s="79"/>
      <c r="BA575" s="79"/>
      <c r="BB575" s="79"/>
      <c r="BC575" s="79"/>
      <c r="BD575" s="79"/>
      <c r="BE575" s="79"/>
      <c r="BF575" s="79"/>
      <c r="BG575" s="79"/>
      <c r="BH575" s="79"/>
      <c r="BI575" s="79"/>
      <c r="BJ575" s="79"/>
      <c r="BK575" s="79"/>
      <c r="BL575" s="79"/>
      <c r="BM575" s="79"/>
      <c r="BN575" s="79"/>
      <c r="BO575" s="79"/>
      <c r="BP575" s="79"/>
      <c r="BQ575" s="79"/>
    </row>
    <row r="576" spans="1:69">
      <c r="A576" s="25">
        <v>11.26</v>
      </c>
      <c r="C576" s="89">
        <f t="shared" si="353"/>
        <v>-36.941808000000002</v>
      </c>
      <c r="D576" s="84">
        <f t="shared" si="354"/>
        <v>36.941808000000002</v>
      </c>
      <c r="E576" s="90">
        <v>11.3728</v>
      </c>
      <c r="F576" s="91">
        <f t="shared" si="355"/>
        <v>118.73203199999999</v>
      </c>
      <c r="G576" s="80">
        <f t="shared" si="356"/>
        <v>118.77212159999999</v>
      </c>
      <c r="H576" s="81">
        <f t="shared" si="396"/>
        <v>110.6352552</v>
      </c>
      <c r="I576" s="14">
        <v>105.2</v>
      </c>
      <c r="J576" s="92">
        <f t="shared" si="357"/>
        <v>1.0982879999999999</v>
      </c>
      <c r="K576" s="14">
        <v>19.2</v>
      </c>
      <c r="L576" s="78">
        <f t="shared" si="358"/>
        <v>0.20044799999999999</v>
      </c>
      <c r="M576" s="81">
        <f t="shared" si="359"/>
        <v>1.1525844096</v>
      </c>
      <c r="N576" s="14">
        <f t="shared" si="387"/>
        <v>117</v>
      </c>
      <c r="O576" s="78">
        <f t="shared" si="360"/>
        <v>2.0370487200000014</v>
      </c>
      <c r="P576" s="78">
        <f t="shared" si="361"/>
        <v>0.88446431040000362</v>
      </c>
      <c r="Q576" s="93">
        <f t="shared" si="362"/>
        <v>38.522574050399996</v>
      </c>
      <c r="R576" s="80">
        <f t="shared" si="363"/>
        <v>43.554695873458094</v>
      </c>
      <c r="S576" s="80">
        <f t="shared" si="364"/>
        <v>12504.496075603442</v>
      </c>
      <c r="T576" s="69">
        <f t="shared" si="365"/>
        <v>389.16429657600162</v>
      </c>
      <c r="U576" s="78">
        <f t="shared" si="366"/>
        <v>1.9646075791775759</v>
      </c>
      <c r="V576" s="69">
        <f t="shared" si="367"/>
        <v>122.59151294068073</v>
      </c>
      <c r="W576" s="80">
        <f t="shared" ca="1" si="368"/>
        <v>27.351755224449342</v>
      </c>
      <c r="X576" s="80">
        <f t="shared" ca="1" si="369"/>
        <v>40.568895125087465</v>
      </c>
      <c r="Y576" s="94">
        <f t="shared" ca="1" si="370"/>
        <v>8.2587890893486804E-5</v>
      </c>
      <c r="Z576" s="80">
        <f t="shared" ca="1" si="371"/>
        <v>9.0874684807662405</v>
      </c>
      <c r="AA576" s="80">
        <f t="shared" ca="1" si="372"/>
        <v>1060.8262953969499</v>
      </c>
      <c r="AB576" s="80">
        <f t="shared" ca="1" si="373"/>
        <v>242616.20217558951</v>
      </c>
      <c r="AC576" s="80">
        <f t="shared" si="374"/>
        <v>10.314604157887059</v>
      </c>
      <c r="AD576" s="69">
        <f t="shared" si="375"/>
        <v>13733.537985882353</v>
      </c>
      <c r="AE576" s="69">
        <f t="shared" si="394"/>
        <v>13265.310127058823</v>
      </c>
      <c r="AF576" s="69">
        <f t="shared" si="376"/>
        <v>11877.212159999999</v>
      </c>
      <c r="AG576" s="95">
        <f t="shared" si="395"/>
        <v>11479.21848</v>
      </c>
      <c r="AH576" s="93">
        <f t="shared" si="377"/>
        <v>74.268891772098399</v>
      </c>
      <c r="AI576" s="81">
        <f t="shared" si="378"/>
        <v>1.2417550228830527</v>
      </c>
      <c r="AJ576" s="80">
        <f t="shared" si="379"/>
        <v>114.02123673599999</v>
      </c>
      <c r="AK576" s="80">
        <f t="shared" si="380"/>
        <v>131.98392688926694</v>
      </c>
      <c r="AL576" s="78">
        <f t="shared" ca="1" si="388"/>
        <v>0.58741567103648606</v>
      </c>
      <c r="AM576" s="80">
        <f t="shared" ca="1" si="389"/>
        <v>122.48456806281276</v>
      </c>
      <c r="AN576" s="80">
        <f t="shared" si="390"/>
        <v>112.04917132075471</v>
      </c>
      <c r="AO576" s="80">
        <f t="shared" si="391"/>
        <v>0.92470184518451859</v>
      </c>
      <c r="AP576" s="80">
        <f t="shared" si="392"/>
        <v>0.94083806426283356</v>
      </c>
      <c r="AQ576" s="80">
        <f t="shared" ca="1" si="393"/>
        <v>1.8259728514303843</v>
      </c>
      <c r="AR576" s="80">
        <f t="shared" si="381"/>
        <v>1.8505890620232108</v>
      </c>
      <c r="AS576" s="78">
        <f t="shared" si="382"/>
        <v>-8.1563868176856031E-3</v>
      </c>
      <c r="AT576" s="96">
        <f t="shared" ca="1" si="383"/>
        <v>6</v>
      </c>
      <c r="AU576" s="97" t="str">
        <f t="shared" ca="1" si="384"/>
        <v>Sand</v>
      </c>
      <c r="AV576" s="98">
        <f t="shared" si="385"/>
        <v>6</v>
      </c>
      <c r="AW576" s="99" t="str">
        <f t="shared" si="386"/>
        <v>Sand</v>
      </c>
      <c r="AX576" s="79"/>
      <c r="AY576" s="79"/>
      <c r="AZ576" s="79"/>
      <c r="BA576" s="79"/>
      <c r="BB576" s="79"/>
      <c r="BC576" s="79"/>
      <c r="BD576" s="79"/>
      <c r="BE576" s="79"/>
      <c r="BF576" s="79"/>
      <c r="BG576" s="79"/>
      <c r="BH576" s="79"/>
      <c r="BI576" s="79"/>
      <c r="BJ576" s="79"/>
      <c r="BK576" s="79"/>
      <c r="BL576" s="79"/>
      <c r="BM576" s="79"/>
      <c r="BN576" s="79"/>
      <c r="BO576" s="79"/>
      <c r="BP576" s="79"/>
      <c r="BQ576" s="79"/>
    </row>
    <row r="577" spans="1:69">
      <c r="A577" s="25">
        <v>11.28</v>
      </c>
      <c r="C577" s="89">
        <f t="shared" si="353"/>
        <v>-37.007424</v>
      </c>
      <c r="D577" s="84">
        <f t="shared" si="354"/>
        <v>37.007424</v>
      </c>
      <c r="E577" s="90">
        <v>12.206200000000001</v>
      </c>
      <c r="F577" s="91">
        <f t="shared" si="355"/>
        <v>127.432728</v>
      </c>
      <c r="G577" s="80">
        <f t="shared" si="356"/>
        <v>127.4728176</v>
      </c>
      <c r="H577" s="81">
        <f t="shared" si="396"/>
        <v>118.94159759999998</v>
      </c>
      <c r="I577" s="14">
        <v>82.2</v>
      </c>
      <c r="J577" s="92">
        <f t="shared" si="357"/>
        <v>0.85816800000000004</v>
      </c>
      <c r="K577" s="14">
        <v>19.2</v>
      </c>
      <c r="L577" s="78">
        <f t="shared" si="358"/>
        <v>0.20044799999999999</v>
      </c>
      <c r="M577" s="81">
        <f t="shared" si="359"/>
        <v>1.1546316288</v>
      </c>
      <c r="N577" s="14">
        <f t="shared" si="387"/>
        <v>117</v>
      </c>
      <c r="O577" s="78">
        <f t="shared" si="360"/>
        <v>2.0408872560000013</v>
      </c>
      <c r="P577" s="78">
        <f t="shared" si="361"/>
        <v>0.88625562720000362</v>
      </c>
      <c r="Q577" s="93">
        <f t="shared" si="362"/>
        <v>41.392537013519998</v>
      </c>
      <c r="R577" s="80">
        <f t="shared" si="363"/>
        <v>46.704963831139473</v>
      </c>
      <c r="S577" s="80">
        <f t="shared" si="364"/>
        <v>17195.581386779057</v>
      </c>
      <c r="T577" s="69">
        <f t="shared" si="365"/>
        <v>389.95247596800158</v>
      </c>
      <c r="U577" s="78">
        <f t="shared" si="366"/>
        <v>1.9384419965626867</v>
      </c>
      <c r="V577" s="69">
        <f t="shared" si="367"/>
        <v>120.95878058551165</v>
      </c>
      <c r="W577" s="80">
        <f t="shared" ca="1" si="368"/>
        <v>27.351166166262288</v>
      </c>
      <c r="X577" s="80">
        <f t="shared" ca="1" si="369"/>
        <v>40.871039386835136</v>
      </c>
      <c r="Y577" s="94">
        <f t="shared" ca="1" si="370"/>
        <v>1.7715493650539803E-4</v>
      </c>
      <c r="Z577" s="80">
        <f t="shared" ca="1" si="371"/>
        <v>7.915511929202121</v>
      </c>
      <c r="AA577" s="80">
        <f t="shared" ca="1" si="372"/>
        <v>992.85794094078142</v>
      </c>
      <c r="AB577" s="80">
        <f t="shared" ca="1" si="373"/>
        <v>487079.12903883052</v>
      </c>
      <c r="AC577" s="80">
        <f t="shared" si="374"/>
        <v>9.3461494719434111</v>
      </c>
      <c r="AD577" s="69">
        <f t="shared" si="375"/>
        <v>14756.697687529411</v>
      </c>
      <c r="AE577" s="69">
        <f t="shared" si="394"/>
        <v>14323.407858957984</v>
      </c>
      <c r="AF577" s="69">
        <f t="shared" si="376"/>
        <v>12747.28176</v>
      </c>
      <c r="AG577" s="95">
        <f t="shared" si="395"/>
        <v>12378.985405714286</v>
      </c>
      <c r="AH577" s="93">
        <f t="shared" si="377"/>
        <v>92.491910324234937</v>
      </c>
      <c r="AI577" s="81">
        <f t="shared" si="378"/>
        <v>0.9683075330209836</v>
      </c>
      <c r="AJ577" s="80">
        <f t="shared" si="379"/>
        <v>122.373904896</v>
      </c>
      <c r="AK577" s="80">
        <f t="shared" si="380"/>
        <v>141.53019342769537</v>
      </c>
      <c r="AL577" s="78">
        <f t="shared" ca="1" si="388"/>
        <v>0.54596153140965809</v>
      </c>
      <c r="AM577" s="80">
        <f t="shared" ca="1" si="389"/>
        <v>130.48152839430222</v>
      </c>
      <c r="AN577" s="80">
        <f t="shared" si="390"/>
        <v>120.25737509433962</v>
      </c>
      <c r="AO577" s="80">
        <f t="shared" si="391"/>
        <v>0.67321646775931943</v>
      </c>
      <c r="AP577" s="80">
        <f t="shared" si="392"/>
        <v>0.68417028873465813</v>
      </c>
      <c r="AQ577" s="80">
        <f t="shared" ca="1" si="393"/>
        <v>1.7169475608731675</v>
      </c>
      <c r="AR577" s="80">
        <f t="shared" si="381"/>
        <v>1.740809515833732</v>
      </c>
      <c r="AS577" s="78">
        <f t="shared" si="382"/>
        <v>-7.6071828455731268E-3</v>
      </c>
      <c r="AT577" s="96">
        <f t="shared" ca="1" si="383"/>
        <v>6</v>
      </c>
      <c r="AU577" s="97" t="str">
        <f t="shared" ca="1" si="384"/>
        <v>Sand</v>
      </c>
      <c r="AV577" s="98">
        <f t="shared" si="385"/>
        <v>6</v>
      </c>
      <c r="AW577" s="99" t="str">
        <f t="shared" si="386"/>
        <v>Sand</v>
      </c>
      <c r="AX577" s="79"/>
      <c r="AY577" s="79"/>
      <c r="AZ577" s="79"/>
      <c r="BA577" s="79"/>
      <c r="BB577" s="79"/>
      <c r="BC577" s="79"/>
      <c r="BD577" s="79"/>
      <c r="BE577" s="79"/>
      <c r="BF577" s="79"/>
      <c r="BG577" s="79"/>
      <c r="BH577" s="79"/>
      <c r="BI577" s="79"/>
      <c r="BJ577" s="79"/>
      <c r="BK577" s="79"/>
      <c r="BL577" s="79"/>
      <c r="BM577" s="79"/>
      <c r="BN577" s="79"/>
      <c r="BO577" s="79"/>
      <c r="BP577" s="79"/>
      <c r="BQ577" s="79"/>
    </row>
    <row r="578" spans="1:69">
      <c r="A578" s="25">
        <v>11.3</v>
      </c>
      <c r="C578" s="89">
        <f t="shared" si="353"/>
        <v>-37.073040000000006</v>
      </c>
      <c r="D578" s="84">
        <f t="shared" si="354"/>
        <v>37.073040000000006</v>
      </c>
      <c r="E578" s="90">
        <v>12.9351</v>
      </c>
      <c r="F578" s="91">
        <f t="shared" si="355"/>
        <v>135.04244399999999</v>
      </c>
      <c r="G578" s="80">
        <f t="shared" si="356"/>
        <v>135.08315999999999</v>
      </c>
      <c r="H578" s="81">
        <f t="shared" si="396"/>
        <v>126.4051884</v>
      </c>
      <c r="I578" s="14">
        <v>77.8</v>
      </c>
      <c r="J578" s="92">
        <f t="shared" si="357"/>
        <v>0.81223199999999995</v>
      </c>
      <c r="K578" s="14">
        <v>19.5</v>
      </c>
      <c r="L578" s="78">
        <f t="shared" si="358"/>
        <v>0.20357999999999998</v>
      </c>
      <c r="M578" s="81">
        <f t="shared" si="359"/>
        <v>1.1566788480000001</v>
      </c>
      <c r="N578" s="14">
        <f t="shared" si="387"/>
        <v>117</v>
      </c>
      <c r="O578" s="78">
        <f t="shared" si="360"/>
        <v>2.0447257920000017</v>
      </c>
      <c r="P578" s="78">
        <f t="shared" si="361"/>
        <v>0.88804694400000372</v>
      </c>
      <c r="Q578" s="93">
        <f t="shared" si="362"/>
        <v>43.902683288639999</v>
      </c>
      <c r="R578" s="80">
        <f t="shared" si="363"/>
        <v>49.437345159807016</v>
      </c>
      <c r="S578" s="80">
        <f t="shared" si="364"/>
        <v>19269.839768759201</v>
      </c>
      <c r="T578" s="69">
        <f t="shared" si="365"/>
        <v>390.74065536000165</v>
      </c>
      <c r="U578" s="78">
        <f t="shared" si="366"/>
        <v>1.9342576233696516</v>
      </c>
      <c r="V578" s="69">
        <f t="shared" si="367"/>
        <v>120.69767569826625</v>
      </c>
      <c r="W578" s="80">
        <f t="shared" ca="1" si="368"/>
        <v>28.07943198706759</v>
      </c>
      <c r="X578" s="80">
        <f t="shared" ca="1" si="369"/>
        <v>41.131354468181996</v>
      </c>
      <c r="Y578" s="94">
        <f t="shared" ca="1" si="370"/>
        <v>2.4944015708997023E-4</v>
      </c>
      <c r="Z578" s="80">
        <f t="shared" ca="1" si="371"/>
        <v>7.4403226123492496</v>
      </c>
      <c r="AA578" s="80">
        <f t="shared" ca="1" si="372"/>
        <v>989.84887034932024</v>
      </c>
      <c r="AB578" s="80">
        <f t="shared" ca="1" si="373"/>
        <v>683745.39059611573</v>
      </c>
      <c r="AC578" s="80">
        <f t="shared" si="374"/>
        <v>8.9999207958150578</v>
      </c>
      <c r="AD578" s="69">
        <f t="shared" si="375"/>
        <v>15651.580495058823</v>
      </c>
      <c r="AE578" s="69">
        <f t="shared" si="394"/>
        <v>15162.925328672269</v>
      </c>
      <c r="AF578" s="69">
        <f t="shared" si="376"/>
        <v>13508.316000000001</v>
      </c>
      <c r="AG578" s="95">
        <f t="shared" si="395"/>
        <v>13092.959108571429</v>
      </c>
      <c r="AH578" s="93">
        <f t="shared" si="377"/>
        <v>100.85029736954074</v>
      </c>
      <c r="AI578" s="81">
        <f t="shared" si="378"/>
        <v>0.9146273240257855</v>
      </c>
      <c r="AJ578" s="80">
        <f t="shared" si="379"/>
        <v>129.67983359999999</v>
      </c>
      <c r="AK578" s="80">
        <f t="shared" si="380"/>
        <v>149.81013684790005</v>
      </c>
      <c r="AL578" s="78">
        <f t="shared" ca="1" si="388"/>
        <v>0.52742050250613237</v>
      </c>
      <c r="AM578" s="80">
        <f t="shared" ca="1" si="389"/>
        <v>137.78883955417612</v>
      </c>
      <c r="AN578" s="80">
        <f t="shared" si="390"/>
        <v>127.4369433962264</v>
      </c>
      <c r="AO578" s="80">
        <f t="shared" si="391"/>
        <v>0.6012829430404204</v>
      </c>
      <c r="AP578" s="80">
        <f t="shared" si="392"/>
        <v>0.61052432316672456</v>
      </c>
      <c r="AQ578" s="80">
        <f t="shared" ca="1" si="393"/>
        <v>1.6680616685398408</v>
      </c>
      <c r="AR578" s="80">
        <f t="shared" si="381"/>
        <v>1.6913241583513423</v>
      </c>
      <c r="AS578" s="78">
        <f t="shared" si="382"/>
        <v>-7.1640864812785622E-3</v>
      </c>
      <c r="AT578" s="96">
        <f t="shared" ca="1" si="383"/>
        <v>6</v>
      </c>
      <c r="AU578" s="97" t="str">
        <f t="shared" ca="1" si="384"/>
        <v>Sand</v>
      </c>
      <c r="AV578" s="98">
        <f t="shared" si="385"/>
        <v>6</v>
      </c>
      <c r="AW578" s="99" t="str">
        <f t="shared" si="386"/>
        <v>Sand</v>
      </c>
      <c r="AX578" s="79"/>
      <c r="AY578" s="79"/>
      <c r="AZ578" s="79"/>
      <c r="BA578" s="79"/>
      <c r="BB578" s="79"/>
      <c r="BC578" s="79"/>
      <c r="BD578" s="79"/>
      <c r="BE578" s="79"/>
      <c r="BF578" s="79"/>
      <c r="BG578" s="79"/>
      <c r="BH578" s="79"/>
      <c r="BI578" s="79"/>
      <c r="BJ578" s="79"/>
      <c r="BK578" s="79"/>
      <c r="BL578" s="79"/>
      <c r="BM578" s="79"/>
      <c r="BN578" s="79"/>
      <c r="BO578" s="79"/>
      <c r="BP578" s="79"/>
      <c r="BQ578" s="79"/>
    </row>
    <row r="579" spans="1:69">
      <c r="A579" s="25">
        <v>11.32</v>
      </c>
      <c r="C579" s="89">
        <f t="shared" si="353"/>
        <v>-37.138656000000005</v>
      </c>
      <c r="D579" s="84">
        <f t="shared" si="354"/>
        <v>37.138656000000005</v>
      </c>
      <c r="E579" s="90">
        <v>13.3804</v>
      </c>
      <c r="F579" s="91">
        <f t="shared" si="355"/>
        <v>139.69137599999999</v>
      </c>
      <c r="G579" s="80">
        <f t="shared" si="356"/>
        <v>139.73376239999999</v>
      </c>
      <c r="H579" s="81">
        <f t="shared" si="396"/>
        <v>138.6695436</v>
      </c>
      <c r="I579" s="14">
        <v>81.5</v>
      </c>
      <c r="J579" s="92">
        <f t="shared" si="357"/>
        <v>0.85085999999999995</v>
      </c>
      <c r="K579" s="14">
        <v>20.3</v>
      </c>
      <c r="L579" s="78">
        <f t="shared" si="358"/>
        <v>0.21193200000000001</v>
      </c>
      <c r="M579" s="81">
        <f t="shared" si="359"/>
        <v>1.1587260672000002</v>
      </c>
      <c r="N579" s="14">
        <f t="shared" si="387"/>
        <v>117</v>
      </c>
      <c r="O579" s="78">
        <f t="shared" si="360"/>
        <v>2.0485643280000017</v>
      </c>
      <c r="P579" s="78">
        <f t="shared" si="361"/>
        <v>0.88983826080000372</v>
      </c>
      <c r="Q579" s="93">
        <f t="shared" si="362"/>
        <v>45.436115363760003</v>
      </c>
      <c r="R579" s="80">
        <f t="shared" si="363"/>
        <v>51.061094319445125</v>
      </c>
      <c r="S579" s="80">
        <f t="shared" si="364"/>
        <v>19037.513335573283</v>
      </c>
      <c r="T579" s="69">
        <f t="shared" si="365"/>
        <v>391.52883475200161</v>
      </c>
      <c r="U579" s="78">
        <f t="shared" si="366"/>
        <v>1.9410286992566534</v>
      </c>
      <c r="V579" s="69">
        <f t="shared" si="367"/>
        <v>121.12019083361517</v>
      </c>
      <c r="W579" s="80">
        <f t="shared" ca="1" si="368"/>
        <v>28.893570994443056</v>
      </c>
      <c r="X579" s="80">
        <f t="shared" ca="1" si="369"/>
        <v>41.287773232944332</v>
      </c>
      <c r="Y579" s="94">
        <f t="shared" ca="1" si="370"/>
        <v>2.6402764061522478E-4</v>
      </c>
      <c r="Z579" s="80">
        <f t="shared" ca="1" si="371"/>
        <v>7.364208709487345</v>
      </c>
      <c r="AA579" s="80">
        <f t="shared" ca="1" si="372"/>
        <v>1013.9425348093125</v>
      </c>
      <c r="AB579" s="80">
        <f t="shared" ca="1" si="373"/>
        <v>741347.59897418739</v>
      </c>
      <c r="AC579" s="80">
        <f t="shared" si="374"/>
        <v>9.0367959760602261</v>
      </c>
      <c r="AD579" s="69">
        <f t="shared" si="375"/>
        <v>16198.258596705882</v>
      </c>
      <c r="AE579" s="69">
        <f t="shared" si="394"/>
        <v>16470.432028638654</v>
      </c>
      <c r="AF579" s="69">
        <f t="shared" si="376"/>
        <v>13973.376239999998</v>
      </c>
      <c r="AG579" s="95">
        <f t="shared" si="395"/>
        <v>14204.723657142857</v>
      </c>
      <c r="AH579" s="93">
        <f t="shared" si="377"/>
        <v>101.29809964019873</v>
      </c>
      <c r="AI579" s="81">
        <f t="shared" si="378"/>
        <v>0.95619624091578104</v>
      </c>
      <c r="AJ579" s="80">
        <f t="shared" si="379"/>
        <v>134.14441190399998</v>
      </c>
      <c r="AK579" s="80">
        <f t="shared" si="380"/>
        <v>154.73058884680341</v>
      </c>
      <c r="AL579" s="78">
        <f t="shared" ca="1" si="388"/>
        <v>0.52441150123256874</v>
      </c>
      <c r="AM579" s="80">
        <f t="shared" ca="1" si="389"/>
        <v>142.37506333048725</v>
      </c>
      <c r="AN579" s="80">
        <f t="shared" si="390"/>
        <v>131.82430415094339</v>
      </c>
      <c r="AO579" s="80">
        <f t="shared" si="391"/>
        <v>0.60891511499156481</v>
      </c>
      <c r="AP579" s="80">
        <f t="shared" si="392"/>
        <v>0.61797492534750043</v>
      </c>
      <c r="AQ579" s="80">
        <f t="shared" ca="1" si="393"/>
        <v>1.6599422529255747</v>
      </c>
      <c r="AR579" s="80">
        <f t="shared" si="381"/>
        <v>1.6827496714856243</v>
      </c>
      <c r="AS579" s="78">
        <f t="shared" si="382"/>
        <v>-6.8765130926048508E-3</v>
      </c>
      <c r="AT579" s="96">
        <f t="shared" ca="1" si="383"/>
        <v>6</v>
      </c>
      <c r="AU579" s="97" t="str">
        <f t="shared" ca="1" si="384"/>
        <v>Sand</v>
      </c>
      <c r="AV579" s="98">
        <f t="shared" si="385"/>
        <v>6</v>
      </c>
      <c r="AW579" s="99" t="str">
        <f t="shared" si="386"/>
        <v>Sand</v>
      </c>
      <c r="AX579" s="79"/>
      <c r="AY579" s="79"/>
      <c r="AZ579" s="79"/>
      <c r="BA579" s="79"/>
      <c r="BB579" s="79"/>
      <c r="BC579" s="79"/>
      <c r="BD579" s="79"/>
      <c r="BE579" s="79"/>
      <c r="BF579" s="79"/>
      <c r="BG579" s="79"/>
      <c r="BH579" s="79"/>
      <c r="BI579" s="79"/>
      <c r="BJ579" s="79"/>
      <c r="BK579" s="79"/>
      <c r="BL579" s="79"/>
      <c r="BM579" s="79"/>
      <c r="BN579" s="79"/>
      <c r="BO579" s="79"/>
      <c r="BP579" s="79"/>
      <c r="BQ579" s="79"/>
    </row>
    <row r="580" spans="1:69">
      <c r="A580" s="25">
        <v>11.34</v>
      </c>
      <c r="C580" s="89">
        <f t="shared" si="353"/>
        <v>-37.204272000000003</v>
      </c>
      <c r="D580" s="84">
        <f t="shared" si="354"/>
        <v>37.204272000000003</v>
      </c>
      <c r="E580" s="90">
        <v>14.6393</v>
      </c>
      <c r="F580" s="91">
        <f t="shared" si="355"/>
        <v>152.834292</v>
      </c>
      <c r="G580" s="80">
        <f t="shared" si="356"/>
        <v>152.87939280000001</v>
      </c>
      <c r="H580" s="81">
        <f t="shared" si="396"/>
        <v>145.92642240000001</v>
      </c>
      <c r="I580" s="14">
        <v>86</v>
      </c>
      <c r="J580" s="92">
        <f t="shared" si="357"/>
        <v>0.89783999999999997</v>
      </c>
      <c r="K580" s="14">
        <v>21.6</v>
      </c>
      <c r="L580" s="78">
        <f t="shared" si="358"/>
        <v>0.22550400000000001</v>
      </c>
      <c r="M580" s="81">
        <f t="shared" si="359"/>
        <v>1.1607732864</v>
      </c>
      <c r="N580" s="14">
        <f t="shared" si="387"/>
        <v>117</v>
      </c>
      <c r="O580" s="78">
        <f t="shared" si="360"/>
        <v>2.0524028640000016</v>
      </c>
      <c r="P580" s="78">
        <f t="shared" si="361"/>
        <v>0.89162957760000372</v>
      </c>
      <c r="Q580" s="93">
        <f t="shared" si="362"/>
        <v>49.772906678879998</v>
      </c>
      <c r="R580" s="80">
        <f t="shared" si="363"/>
        <v>55.822404201589592</v>
      </c>
      <c r="S580" s="80">
        <f t="shared" si="364"/>
        <v>19763.378505275406</v>
      </c>
      <c r="T580" s="69">
        <f t="shared" si="365"/>
        <v>392.31701414400169</v>
      </c>
      <c r="U580" s="78">
        <f t="shared" si="366"/>
        <v>1.9508450104027211</v>
      </c>
      <c r="V580" s="69">
        <f t="shared" si="367"/>
        <v>121.7327286491298</v>
      </c>
      <c r="W580" s="80">
        <f t="shared" ca="1" si="368"/>
        <v>30.802122603324857</v>
      </c>
      <c r="X580" s="80">
        <f t="shared" ca="1" si="369"/>
        <v>41.705721243640902</v>
      </c>
      <c r="Y580" s="94">
        <f t="shared" ca="1" si="370"/>
        <v>3.4934235527040087E-4</v>
      </c>
      <c r="Z580" s="80">
        <f t="shared" ca="1" si="371"/>
        <v>7.0004467081473294</v>
      </c>
      <c r="AA580" s="80">
        <f t="shared" ca="1" si="372"/>
        <v>1055.8563051972415</v>
      </c>
      <c r="AB580" s="80">
        <f t="shared" ca="1" si="373"/>
        <v>1021445.5250345748</v>
      </c>
      <c r="AC580" s="80">
        <f t="shared" si="374"/>
        <v>8.9230392021330811</v>
      </c>
      <c r="AD580" s="69">
        <f t="shared" si="375"/>
        <v>17744.351757176471</v>
      </c>
      <c r="AE580" s="69">
        <f t="shared" si="394"/>
        <v>17356.773337008402</v>
      </c>
      <c r="AF580" s="69">
        <f t="shared" si="376"/>
        <v>15287.939280000001</v>
      </c>
      <c r="AG580" s="95">
        <f t="shared" si="395"/>
        <v>14958.497622857141</v>
      </c>
      <c r="AH580" s="93">
        <f t="shared" si="377"/>
        <v>106.83513010936312</v>
      </c>
      <c r="AI580" s="81">
        <f t="shared" si="378"/>
        <v>1.0069652494219772</v>
      </c>
      <c r="AJ580" s="80">
        <f t="shared" si="379"/>
        <v>146.76421708800001</v>
      </c>
      <c r="AK580" s="80">
        <f t="shared" si="380"/>
        <v>169.15880061087753</v>
      </c>
      <c r="AL580" s="78">
        <f t="shared" ca="1" si="388"/>
        <v>0.50925576555950125</v>
      </c>
      <c r="AM580" s="80">
        <f t="shared" ca="1" si="389"/>
        <v>155.39219592614447</v>
      </c>
      <c r="AN580" s="80">
        <f t="shared" si="390"/>
        <v>144.22584226415094</v>
      </c>
      <c r="AO580" s="80">
        <f t="shared" si="391"/>
        <v>0.58728647697768721</v>
      </c>
      <c r="AP580" s="80">
        <f t="shared" si="392"/>
        <v>0.59527807349399331</v>
      </c>
      <c r="AQ580" s="80">
        <f t="shared" ca="1" si="393"/>
        <v>1.6199416446616923</v>
      </c>
      <c r="AR580" s="80">
        <f t="shared" si="381"/>
        <v>1.6420817153749023</v>
      </c>
      <c r="AS580" s="78">
        <f t="shared" si="382"/>
        <v>-6.2009411365754911E-3</v>
      </c>
      <c r="AT580" s="96">
        <f t="shared" ca="1" si="383"/>
        <v>6</v>
      </c>
      <c r="AU580" s="97" t="str">
        <f t="shared" ca="1" si="384"/>
        <v>Sand</v>
      </c>
      <c r="AV580" s="98">
        <f t="shared" si="385"/>
        <v>6</v>
      </c>
      <c r="AW580" s="99" t="str">
        <f t="shared" si="386"/>
        <v>Sand</v>
      </c>
      <c r="AX580" s="79"/>
      <c r="AY580" s="79"/>
      <c r="AZ580" s="79"/>
      <c r="BA580" s="79"/>
      <c r="BB580" s="79"/>
      <c r="BC580" s="79"/>
      <c r="BD580" s="79"/>
      <c r="BE580" s="79"/>
      <c r="BF580" s="79"/>
      <c r="BG580" s="79"/>
      <c r="BH580" s="79"/>
      <c r="BI580" s="79"/>
      <c r="BJ580" s="79"/>
      <c r="BK580" s="79"/>
      <c r="BL580" s="79"/>
      <c r="BM580" s="79"/>
      <c r="BN580" s="79"/>
      <c r="BO580" s="79"/>
      <c r="BP580" s="79"/>
      <c r="BQ580" s="79"/>
    </row>
    <row r="581" spans="1:69">
      <c r="A581" s="25">
        <v>11.36</v>
      </c>
      <c r="C581" s="89">
        <f t="shared" si="353"/>
        <v>-37.269888000000002</v>
      </c>
      <c r="D581" s="84">
        <f t="shared" si="354"/>
        <v>37.269888000000002</v>
      </c>
      <c r="E581" s="90">
        <v>15.136799999999999</v>
      </c>
      <c r="F581" s="91">
        <f t="shared" si="355"/>
        <v>158.02819199999999</v>
      </c>
      <c r="G581" s="80">
        <f t="shared" si="356"/>
        <v>158.07600719999999</v>
      </c>
      <c r="H581" s="81">
        <f t="shared" si="396"/>
        <v>153.27033599999996</v>
      </c>
      <c r="I581" s="14">
        <v>100.9</v>
      </c>
      <c r="J581" s="92">
        <f t="shared" si="357"/>
        <v>1.053396</v>
      </c>
      <c r="K581" s="14">
        <v>22.9</v>
      </c>
      <c r="L581" s="78">
        <f t="shared" si="358"/>
        <v>0.23907599999999998</v>
      </c>
      <c r="M581" s="81">
        <f t="shared" si="359"/>
        <v>1.1628205056000001</v>
      </c>
      <c r="N581" s="14">
        <f t="shared" si="387"/>
        <v>117</v>
      </c>
      <c r="O581" s="78">
        <f t="shared" si="360"/>
        <v>2.0562414000000016</v>
      </c>
      <c r="P581" s="78">
        <f t="shared" si="361"/>
        <v>0.89342089440000372</v>
      </c>
      <c r="Q581" s="93">
        <f t="shared" si="362"/>
        <v>51.486522713999996</v>
      </c>
      <c r="R581" s="80">
        <f t="shared" si="363"/>
        <v>57.628518693394668</v>
      </c>
      <c r="S581" s="80">
        <f t="shared" si="364"/>
        <v>17424.849310901012</v>
      </c>
      <c r="T581" s="69">
        <f t="shared" si="365"/>
        <v>393.10519353600165</v>
      </c>
      <c r="U581" s="78">
        <f t="shared" si="366"/>
        <v>1.9708875742172858</v>
      </c>
      <c r="V581" s="69">
        <f t="shared" si="367"/>
        <v>122.98338463115863</v>
      </c>
      <c r="W581" s="80">
        <f t="shared" ca="1" si="368"/>
        <v>32.32058692624458</v>
      </c>
      <c r="X581" s="80">
        <f t="shared" ca="1" si="369"/>
        <v>41.869663072255008</v>
      </c>
      <c r="Y581" s="94">
        <f t="shared" ca="1" si="370"/>
        <v>2.9811483504897667E-4</v>
      </c>
      <c r="Z581" s="80">
        <f t="shared" ca="1" si="371"/>
        <v>7.2041933905552007</v>
      </c>
      <c r="AA581" s="80">
        <f t="shared" ca="1" si="372"/>
        <v>1123.9965655723302</v>
      </c>
      <c r="AB581" s="80">
        <f t="shared" ca="1" si="373"/>
        <v>927913.98666797031</v>
      </c>
      <c r="AC581" s="80">
        <f t="shared" si="374"/>
        <v>9.3058843027726077</v>
      </c>
      <c r="AD581" s="69">
        <f t="shared" si="375"/>
        <v>18355.266564705882</v>
      </c>
      <c r="AE581" s="69">
        <f t="shared" si="394"/>
        <v>18208.236272268907</v>
      </c>
      <c r="AF581" s="69">
        <f t="shared" si="376"/>
        <v>15807.600719999999</v>
      </c>
      <c r="AG581" s="95">
        <f t="shared" si="395"/>
        <v>15682.62497142857</v>
      </c>
      <c r="AH581" s="93">
        <f t="shared" si="377"/>
        <v>99.851799661431144</v>
      </c>
      <c r="AI581" s="81">
        <f t="shared" si="378"/>
        <v>1.1790590600720516</v>
      </c>
      <c r="AJ581" s="80">
        <f t="shared" si="379"/>
        <v>151.75296691199998</v>
      </c>
      <c r="AK581" s="80">
        <f t="shared" si="380"/>
        <v>174.63187482846868</v>
      </c>
      <c r="AL581" s="78">
        <f t="shared" ca="1" si="388"/>
        <v>0.51797137242294733</v>
      </c>
      <c r="AM581" s="80">
        <f t="shared" ca="1" si="389"/>
        <v>160.8173889453727</v>
      </c>
      <c r="AN581" s="80">
        <f t="shared" si="390"/>
        <v>149.12830867924527</v>
      </c>
      <c r="AO581" s="80">
        <f t="shared" si="391"/>
        <v>0.66638575876175099</v>
      </c>
      <c r="AP581" s="80">
        <f t="shared" si="392"/>
        <v>0.67516829973346881</v>
      </c>
      <c r="AQ581" s="80">
        <f t="shared" ca="1" si="393"/>
        <v>1.6425954787508641</v>
      </c>
      <c r="AR581" s="80">
        <f t="shared" si="381"/>
        <v>1.664367683543577</v>
      </c>
      <c r="AS581" s="78">
        <f t="shared" si="382"/>
        <v>-5.9206889643978701E-3</v>
      </c>
      <c r="AT581" s="96">
        <f t="shared" ca="1" si="383"/>
        <v>6</v>
      </c>
      <c r="AU581" s="97" t="str">
        <f t="shared" ca="1" si="384"/>
        <v>Sand</v>
      </c>
      <c r="AV581" s="98">
        <f t="shared" si="385"/>
        <v>6</v>
      </c>
      <c r="AW581" s="99" t="str">
        <f t="shared" si="386"/>
        <v>Sand</v>
      </c>
      <c r="AX581" s="79"/>
      <c r="AY581" s="79"/>
      <c r="AZ581" s="79"/>
      <c r="BA581" s="79"/>
      <c r="BB581" s="79"/>
      <c r="BC581" s="79"/>
      <c r="BD581" s="79"/>
      <c r="BE581" s="79"/>
      <c r="BF581" s="79"/>
      <c r="BG581" s="79"/>
      <c r="BH581" s="79"/>
      <c r="BI581" s="79"/>
      <c r="BJ581" s="79"/>
      <c r="BK581" s="79"/>
      <c r="BL581" s="79"/>
      <c r="BM581" s="79"/>
      <c r="BN581" s="79"/>
      <c r="BO581" s="79"/>
      <c r="BP581" s="79"/>
      <c r="BQ581" s="79"/>
    </row>
    <row r="582" spans="1:69">
      <c r="A582" s="25">
        <v>11.38</v>
      </c>
      <c r="C582" s="89">
        <f t="shared" si="353"/>
        <v>-37.335504000000007</v>
      </c>
      <c r="D582" s="84">
        <f t="shared" si="354"/>
        <v>37.335504000000007</v>
      </c>
      <c r="E582" s="90">
        <v>15.542299999999999</v>
      </c>
      <c r="F582" s="91">
        <f t="shared" si="355"/>
        <v>162.26161199999999</v>
      </c>
      <c r="G582" s="80">
        <f t="shared" si="356"/>
        <v>162.31339439999999</v>
      </c>
      <c r="H582" s="81">
        <f t="shared" si="396"/>
        <v>160.450098</v>
      </c>
      <c r="I582" s="14">
        <v>118.2</v>
      </c>
      <c r="J582" s="92">
        <f t="shared" si="357"/>
        <v>1.234008</v>
      </c>
      <c r="K582" s="14">
        <v>24.8</v>
      </c>
      <c r="L582" s="78">
        <f t="shared" si="358"/>
        <v>0.25891199999999998</v>
      </c>
      <c r="M582" s="81">
        <f t="shared" si="359"/>
        <v>1.1648677248000001</v>
      </c>
      <c r="N582" s="14">
        <f t="shared" si="387"/>
        <v>117</v>
      </c>
      <c r="O582" s="78">
        <f t="shared" si="360"/>
        <v>2.0600799360000019</v>
      </c>
      <c r="P582" s="78">
        <f t="shared" si="361"/>
        <v>0.89521221120000383</v>
      </c>
      <c r="Q582" s="93">
        <f t="shared" si="362"/>
        <v>52.883593773120005</v>
      </c>
      <c r="R582" s="80">
        <f t="shared" si="363"/>
        <v>59.073807429672136</v>
      </c>
      <c r="S582" s="80">
        <f t="shared" si="364"/>
        <v>15278.127138083193</v>
      </c>
      <c r="T582" s="69">
        <f t="shared" si="365"/>
        <v>393.89337292800167</v>
      </c>
      <c r="U582" s="78">
        <f t="shared" si="366"/>
        <v>1.9904776342194235</v>
      </c>
      <c r="V582" s="69">
        <f t="shared" si="367"/>
        <v>124.20580437529202</v>
      </c>
      <c r="W582" s="80">
        <f t="shared" ca="1" si="368"/>
        <v>33.796714607152794</v>
      </c>
      <c r="X582" s="80">
        <f t="shared" ca="1" si="369"/>
        <v>42.001308279830596</v>
      </c>
      <c r="Y582" s="94">
        <f t="shared" ca="1" si="370"/>
        <v>2.4493786218543706E-4</v>
      </c>
      <c r="Z582" s="80">
        <f t="shared" ca="1" si="371"/>
        <v>7.4648817684915461</v>
      </c>
      <c r="AA582" s="80">
        <f t="shared" ca="1" si="372"/>
        <v>1196.2720454826563</v>
      </c>
      <c r="AB582" s="80">
        <f t="shared" ca="1" si="373"/>
        <v>811418.72514292179</v>
      </c>
      <c r="AC582" s="80">
        <f t="shared" si="374"/>
        <v>9.7055766819538718</v>
      </c>
      <c r="AD582" s="69">
        <f t="shared" si="375"/>
        <v>18853.331113411765</v>
      </c>
      <c r="AE582" s="69">
        <f t="shared" si="394"/>
        <v>19004.270703327729</v>
      </c>
      <c r="AF582" s="69">
        <f t="shared" si="376"/>
        <v>16231.33944</v>
      </c>
      <c r="AG582" s="95">
        <f t="shared" si="395"/>
        <v>16359.638091428567</v>
      </c>
      <c r="AH582" s="93">
        <f t="shared" si="377"/>
        <v>92.270378355631507</v>
      </c>
      <c r="AI582" s="81">
        <f t="shared" si="378"/>
        <v>1.3784530467316247</v>
      </c>
      <c r="AJ582" s="80">
        <f t="shared" si="379"/>
        <v>155.82085862399998</v>
      </c>
      <c r="AK582" s="80">
        <f t="shared" si="380"/>
        <v>179.0115376656731</v>
      </c>
      <c r="AL582" s="78">
        <f t="shared" ca="1" si="388"/>
        <v>0.52874989497219382</v>
      </c>
      <c r="AM582" s="80">
        <f t="shared" ca="1" si="389"/>
        <v>165.31061923703072</v>
      </c>
      <c r="AN582" s="80">
        <f t="shared" si="390"/>
        <v>153.1258437735849</v>
      </c>
      <c r="AO582" s="80">
        <f t="shared" si="391"/>
        <v>0.76026258003017899</v>
      </c>
      <c r="AP582" s="80">
        <f t="shared" si="392"/>
        <v>0.77003586735624918</v>
      </c>
      <c r="AQ582" s="80">
        <f t="shared" ca="1" si="393"/>
        <v>1.6706637897056535</v>
      </c>
      <c r="AR582" s="80">
        <f t="shared" si="381"/>
        <v>1.6921055677754233</v>
      </c>
      <c r="AS582" s="78">
        <f t="shared" si="382"/>
        <v>-5.6532729312348661E-3</v>
      </c>
      <c r="AT582" s="96">
        <f t="shared" ca="1" si="383"/>
        <v>6</v>
      </c>
      <c r="AU582" s="97" t="str">
        <f t="shared" ca="1" si="384"/>
        <v>Sand</v>
      </c>
      <c r="AV582" s="98">
        <f t="shared" si="385"/>
        <v>6</v>
      </c>
      <c r="AW582" s="99" t="str">
        <f t="shared" si="386"/>
        <v>Sand</v>
      </c>
      <c r="AX582" s="79"/>
      <c r="AY582" s="79"/>
      <c r="AZ582" s="79"/>
      <c r="BA582" s="79"/>
      <c r="BB582" s="79"/>
      <c r="BC582" s="79"/>
      <c r="BD582" s="79"/>
      <c r="BE582" s="79"/>
      <c r="BF582" s="79"/>
      <c r="BG582" s="79"/>
      <c r="BH582" s="79"/>
      <c r="BI582" s="79"/>
      <c r="BJ582" s="79"/>
      <c r="BK582" s="79"/>
      <c r="BL582" s="79"/>
      <c r="BM582" s="79"/>
      <c r="BN582" s="79"/>
      <c r="BO582" s="79"/>
      <c r="BP582" s="79"/>
      <c r="BQ582" s="79"/>
    </row>
    <row r="583" spans="1:69">
      <c r="A583" s="25">
        <v>11.4</v>
      </c>
      <c r="C583" s="89">
        <f t="shared" si="353"/>
        <v>-37.401120000000006</v>
      </c>
      <c r="D583" s="84">
        <f t="shared" si="354"/>
        <v>37.401120000000006</v>
      </c>
      <c r="E583" s="90">
        <v>16.4255</v>
      </c>
      <c r="F583" s="91">
        <f t="shared" si="355"/>
        <v>171.48221999999998</v>
      </c>
      <c r="G583" s="80">
        <f t="shared" si="356"/>
        <v>171.53629919999997</v>
      </c>
      <c r="H583" s="81">
        <f t="shared" si="396"/>
        <v>167.57348399999998</v>
      </c>
      <c r="I583" s="14">
        <v>137.9</v>
      </c>
      <c r="J583" s="92">
        <f t="shared" si="357"/>
        <v>1.439676</v>
      </c>
      <c r="K583" s="14">
        <v>25.9</v>
      </c>
      <c r="L583" s="78">
        <f t="shared" si="358"/>
        <v>0.27039599999999997</v>
      </c>
      <c r="M583" s="81">
        <f t="shared" si="359"/>
        <v>1.1669149440000002</v>
      </c>
      <c r="N583" s="14">
        <f t="shared" si="387"/>
        <v>117</v>
      </c>
      <c r="O583" s="78">
        <f t="shared" si="360"/>
        <v>2.0639184720000019</v>
      </c>
      <c r="P583" s="78">
        <f t="shared" si="361"/>
        <v>0.89700352800000382</v>
      </c>
      <c r="Q583" s="93">
        <f t="shared" si="362"/>
        <v>55.92588564023999</v>
      </c>
      <c r="R583" s="80">
        <f t="shared" si="363"/>
        <v>62.347453376169724</v>
      </c>
      <c r="S583" s="80">
        <f t="shared" si="364"/>
        <v>13848.898741432506</v>
      </c>
      <c r="T583" s="69">
        <f t="shared" si="365"/>
        <v>394.68155232000169</v>
      </c>
      <c r="U583" s="78">
        <f t="shared" si="366"/>
        <v>2.0107134182683772</v>
      </c>
      <c r="V583" s="69">
        <f t="shared" si="367"/>
        <v>125.46851729994674</v>
      </c>
      <c r="W583" s="80">
        <f t="shared" ca="1" si="368"/>
        <v>35.969339445626098</v>
      </c>
      <c r="X583" s="80">
        <f t="shared" ca="1" si="369"/>
        <v>42.266834410147119</v>
      </c>
      <c r="Y583" s="94">
        <f t="shared" ca="1" si="370"/>
        <v>2.2702488670743457E-4</v>
      </c>
      <c r="Z583" s="80">
        <f t="shared" ca="1" si="371"/>
        <v>7.5681573712413286</v>
      </c>
      <c r="AA583" s="80">
        <f t="shared" ca="1" si="372"/>
        <v>1282.5936474284297</v>
      </c>
      <c r="AB583" s="80">
        <f t="shared" ca="1" si="373"/>
        <v>806346.49153600959</v>
      </c>
      <c r="AC583" s="80">
        <f t="shared" si="374"/>
        <v>10.004160840979431</v>
      </c>
      <c r="AD583" s="69">
        <f t="shared" si="375"/>
        <v>19937.927144470585</v>
      </c>
      <c r="AE583" s="69">
        <f t="shared" si="394"/>
        <v>19652.344892369751</v>
      </c>
      <c r="AF583" s="69">
        <f t="shared" si="376"/>
        <v>17153.629919999999</v>
      </c>
      <c r="AG583" s="95">
        <f t="shared" si="395"/>
        <v>16910.885005714284</v>
      </c>
      <c r="AH583" s="93">
        <f t="shared" si="377"/>
        <v>87.443123624072683</v>
      </c>
      <c r="AI583" s="81">
        <f t="shared" si="378"/>
        <v>1.6049836539773272</v>
      </c>
      <c r="AJ583" s="80">
        <f t="shared" si="379"/>
        <v>164.67484723199996</v>
      </c>
      <c r="AK583" s="80">
        <f t="shared" si="380"/>
        <v>188.93167689748401</v>
      </c>
      <c r="AL583" s="78">
        <f t="shared" ca="1" si="388"/>
        <v>0.53296804746266635</v>
      </c>
      <c r="AM583" s="80">
        <f t="shared" ca="1" si="389"/>
        <v>174.75897621509756</v>
      </c>
      <c r="AN583" s="80">
        <f t="shared" si="390"/>
        <v>161.82669735849052</v>
      </c>
      <c r="AO583" s="80">
        <f t="shared" si="391"/>
        <v>0.83928358412433335</v>
      </c>
      <c r="AP583" s="80">
        <f t="shared" si="392"/>
        <v>0.84950479471380858</v>
      </c>
      <c r="AQ583" s="80">
        <f t="shared" ca="1" si="393"/>
        <v>1.6815132816085427</v>
      </c>
      <c r="AR583" s="80">
        <f t="shared" si="381"/>
        <v>1.7025045230399041</v>
      </c>
      <c r="AS583" s="78">
        <f t="shared" si="382"/>
        <v>-5.2900593013967068E-3</v>
      </c>
      <c r="AT583" s="96">
        <f t="shared" ca="1" si="383"/>
        <v>6</v>
      </c>
      <c r="AU583" s="97" t="str">
        <f t="shared" ca="1" si="384"/>
        <v>Sand</v>
      </c>
      <c r="AV583" s="98">
        <f t="shared" si="385"/>
        <v>6</v>
      </c>
      <c r="AW583" s="99" t="str">
        <f t="shared" si="386"/>
        <v>Sand</v>
      </c>
      <c r="AX583" s="79"/>
      <c r="AY583" s="79"/>
      <c r="AZ583" s="79"/>
      <c r="BA583" s="79"/>
      <c r="BB583" s="79"/>
      <c r="BC583" s="79"/>
      <c r="BD583" s="79"/>
      <c r="BE583" s="79"/>
      <c r="BF583" s="79"/>
      <c r="BG583" s="79"/>
      <c r="BH583" s="79"/>
      <c r="BI583" s="79"/>
      <c r="BJ583" s="79"/>
      <c r="BK583" s="79"/>
      <c r="BL583" s="79"/>
      <c r="BM583" s="79"/>
      <c r="BN583" s="79"/>
      <c r="BO583" s="79"/>
      <c r="BP583" s="79"/>
      <c r="BQ583" s="79"/>
    </row>
    <row r="584" spans="1:69">
      <c r="A584" s="25">
        <v>11.42</v>
      </c>
      <c r="C584" s="89">
        <f t="shared" si="353"/>
        <v>-37.466736000000004</v>
      </c>
      <c r="D584" s="84">
        <f t="shared" si="354"/>
        <v>37.466736000000004</v>
      </c>
      <c r="E584" s="90">
        <v>17.059799999999999</v>
      </c>
      <c r="F584" s="91">
        <f t="shared" si="355"/>
        <v>178.10431199999999</v>
      </c>
      <c r="G584" s="80">
        <f t="shared" si="356"/>
        <v>178.161732</v>
      </c>
      <c r="H584" s="81">
        <f t="shared" si="396"/>
        <v>171.8137596</v>
      </c>
      <c r="I584" s="14">
        <v>154.5</v>
      </c>
      <c r="J584" s="92">
        <f t="shared" si="357"/>
        <v>1.6129799999999999</v>
      </c>
      <c r="K584" s="14">
        <v>27.5</v>
      </c>
      <c r="L584" s="78">
        <f t="shared" si="358"/>
        <v>0.28709999999999997</v>
      </c>
      <c r="M584" s="81">
        <f t="shared" si="359"/>
        <v>1.1689621632</v>
      </c>
      <c r="N584" s="14">
        <f t="shared" si="387"/>
        <v>117</v>
      </c>
      <c r="O584" s="78">
        <f t="shared" si="360"/>
        <v>2.0677570080000018</v>
      </c>
      <c r="P584" s="78">
        <f t="shared" si="361"/>
        <v>0.89879484480000382</v>
      </c>
      <c r="Q584" s="93">
        <f t="shared" si="362"/>
        <v>58.111011747360003</v>
      </c>
      <c r="R584" s="80">
        <f t="shared" si="363"/>
        <v>64.654366993271566</v>
      </c>
      <c r="S584" s="80">
        <f t="shared" si="364"/>
        <v>12843.890336118826</v>
      </c>
      <c r="T584" s="69">
        <f t="shared" si="365"/>
        <v>395.46973171200165</v>
      </c>
      <c r="U584" s="78">
        <f t="shared" si="366"/>
        <v>2.0255230121037853</v>
      </c>
      <c r="V584" s="69">
        <f t="shared" si="367"/>
        <v>126.39263595527619</v>
      </c>
      <c r="W584" s="80">
        <f t="shared" ca="1" si="368"/>
        <v>37.61864277645104</v>
      </c>
      <c r="X584" s="80">
        <f t="shared" ca="1" si="369"/>
        <v>42.448133501983044</v>
      </c>
      <c r="Y584" s="94">
        <f t="shared" ca="1" si="370"/>
        <v>2.1065228820993132E-4</v>
      </c>
      <c r="Z584" s="80">
        <f t="shared" ca="1" si="371"/>
        <v>7.6713430947981216</v>
      </c>
      <c r="AA584" s="80">
        <f t="shared" ca="1" si="372"/>
        <v>1350.8772990904324</v>
      </c>
      <c r="AB584" s="80">
        <f t="shared" ca="1" si="373"/>
        <v>788027.24532254238</v>
      </c>
      <c r="AC584" s="80">
        <f t="shared" si="374"/>
        <v>10.233191398321729</v>
      </c>
      <c r="AD584" s="69">
        <f t="shared" si="375"/>
        <v>20716.938234352943</v>
      </c>
      <c r="AE584" s="69">
        <f t="shared" si="394"/>
        <v>20079.48411670588</v>
      </c>
      <c r="AF584" s="69">
        <f t="shared" si="376"/>
        <v>17816.173199999997</v>
      </c>
      <c r="AG584" s="95">
        <f t="shared" si="395"/>
        <v>17274.337200000002</v>
      </c>
      <c r="AH584" s="93">
        <f t="shared" si="377"/>
        <v>83.551921845939574</v>
      </c>
      <c r="AI584" s="81">
        <f t="shared" si="378"/>
        <v>1.794603083597919</v>
      </c>
      <c r="AJ584" s="80">
        <f t="shared" si="379"/>
        <v>171.03526271999999</v>
      </c>
      <c r="AK584" s="80">
        <f t="shared" si="380"/>
        <v>195.92232422203503</v>
      </c>
      <c r="AL584" s="78">
        <f t="shared" ca="1" si="388"/>
        <v>0.53712664755084094</v>
      </c>
      <c r="AM584" s="80">
        <f t="shared" ca="1" si="389"/>
        <v>181.51863935105843</v>
      </c>
      <c r="AN584" s="80">
        <f t="shared" si="390"/>
        <v>168.07710566037736</v>
      </c>
      <c r="AO584" s="80">
        <f t="shared" si="391"/>
        <v>0.90534593590502355</v>
      </c>
      <c r="AP584" s="80">
        <f t="shared" si="392"/>
        <v>0.91597682434806649</v>
      </c>
      <c r="AQ584" s="80">
        <f t="shared" ca="1" si="393"/>
        <v>1.6922064679935898</v>
      </c>
      <c r="AR584" s="80">
        <f t="shared" si="381"/>
        <v>1.7127905424827263</v>
      </c>
      <c r="AS584" s="78">
        <f t="shared" si="382"/>
        <v>-5.0079065069663139E-3</v>
      </c>
      <c r="AT584" s="96">
        <f t="shared" ca="1" si="383"/>
        <v>6</v>
      </c>
      <c r="AU584" s="97" t="str">
        <f t="shared" ca="1" si="384"/>
        <v>Sand</v>
      </c>
      <c r="AV584" s="98">
        <f t="shared" si="385"/>
        <v>6</v>
      </c>
      <c r="AW584" s="99" t="str">
        <f t="shared" si="386"/>
        <v>Sand</v>
      </c>
      <c r="AX584" s="79"/>
      <c r="AY584" s="79"/>
      <c r="AZ584" s="79"/>
      <c r="BA584" s="79"/>
      <c r="BB584" s="79"/>
      <c r="BC584" s="79"/>
      <c r="BD584" s="79"/>
      <c r="BE584" s="79"/>
      <c r="BF584" s="79"/>
      <c r="BG584" s="79"/>
      <c r="BH584" s="79"/>
      <c r="BI584" s="79"/>
      <c r="BJ584" s="79"/>
      <c r="BK584" s="79"/>
      <c r="BL584" s="79"/>
      <c r="BM584" s="79"/>
      <c r="BN584" s="79"/>
      <c r="BO584" s="79"/>
      <c r="BP584" s="79"/>
      <c r="BQ584" s="79"/>
    </row>
    <row r="585" spans="1:69">
      <c r="A585" s="25">
        <v>11.44</v>
      </c>
      <c r="C585" s="89">
        <f t="shared" si="353"/>
        <v>-37.532352000000003</v>
      </c>
      <c r="D585" s="84">
        <f t="shared" si="354"/>
        <v>37.532352000000003</v>
      </c>
      <c r="E585" s="90">
        <v>17.472799999999999</v>
      </c>
      <c r="F585" s="91">
        <f t="shared" si="355"/>
        <v>182.41603199999997</v>
      </c>
      <c r="G585" s="80">
        <f t="shared" si="356"/>
        <v>182.47407839999997</v>
      </c>
      <c r="H585" s="81">
        <f t="shared" si="396"/>
        <v>175.1879328</v>
      </c>
      <c r="I585" s="14">
        <v>149.19999999999999</v>
      </c>
      <c r="J585" s="92">
        <f t="shared" si="357"/>
        <v>1.5576479999999999</v>
      </c>
      <c r="K585" s="14">
        <v>27.8</v>
      </c>
      <c r="L585" s="78">
        <f t="shared" si="358"/>
        <v>0.29023199999999999</v>
      </c>
      <c r="M585" s="81">
        <f t="shared" si="359"/>
        <v>1.1710093824000001</v>
      </c>
      <c r="N585" s="14">
        <f t="shared" si="387"/>
        <v>117</v>
      </c>
      <c r="O585" s="78">
        <f t="shared" si="360"/>
        <v>2.0715955440000018</v>
      </c>
      <c r="P585" s="78">
        <f t="shared" si="361"/>
        <v>0.90058616160000382</v>
      </c>
      <c r="Q585" s="93">
        <f t="shared" si="362"/>
        <v>59.532819342479996</v>
      </c>
      <c r="R585" s="80">
        <f t="shared" si="363"/>
        <v>66.10452378783225</v>
      </c>
      <c r="S585" s="80">
        <f t="shared" si="364"/>
        <v>13625.556937427831</v>
      </c>
      <c r="T585" s="69">
        <f t="shared" si="365"/>
        <v>396.25791110400166</v>
      </c>
      <c r="U585" s="78">
        <f t="shared" si="366"/>
        <v>2.0223647114914622</v>
      </c>
      <c r="V585" s="69">
        <f t="shared" si="367"/>
        <v>126.19555799706724</v>
      </c>
      <c r="W585" s="80">
        <f t="shared" ca="1" si="368"/>
        <v>37.919554821611996</v>
      </c>
      <c r="X585" s="80">
        <f t="shared" ca="1" si="369"/>
        <v>42.551274432618882</v>
      </c>
      <c r="Y585" s="94">
        <f t="shared" ca="1" si="370"/>
        <v>2.5021648805754505E-4</v>
      </c>
      <c r="Z585" s="80">
        <f t="shared" ca="1" si="371"/>
        <v>7.4361408014986399</v>
      </c>
      <c r="AA585" s="80">
        <f t="shared" ca="1" si="372"/>
        <v>1341.4982634571604</v>
      </c>
      <c r="AB585" s="80">
        <f t="shared" ca="1" si="373"/>
        <v>929533.80244858901</v>
      </c>
      <c r="AC585" s="80">
        <f t="shared" si="374"/>
        <v>10.053587679920037</v>
      </c>
      <c r="AD585" s="69">
        <f t="shared" si="375"/>
        <v>21223.821512470586</v>
      </c>
      <c r="AE585" s="69">
        <f t="shared" si="394"/>
        <v>20307.140383058821</v>
      </c>
      <c r="AF585" s="69">
        <f t="shared" si="376"/>
        <v>18247.407839999996</v>
      </c>
      <c r="AG585" s="95">
        <f t="shared" si="395"/>
        <v>17468.228879999999</v>
      </c>
      <c r="AH585" s="93">
        <f t="shared" si="377"/>
        <v>87.646818495389255</v>
      </c>
      <c r="AI585" s="81">
        <f t="shared" si="378"/>
        <v>1.7295935318755551</v>
      </c>
      <c r="AJ585" s="80">
        <f t="shared" si="379"/>
        <v>175.17511526399997</v>
      </c>
      <c r="AK585" s="80">
        <f t="shared" si="380"/>
        <v>200.31673875100682</v>
      </c>
      <c r="AL585" s="78">
        <f t="shared" ca="1" si="388"/>
        <v>0.52784283699536494</v>
      </c>
      <c r="AM585" s="80">
        <f t="shared" ca="1" si="389"/>
        <v>185.48025132550032</v>
      </c>
      <c r="AN585" s="80">
        <f t="shared" si="390"/>
        <v>172.14535698113204</v>
      </c>
      <c r="AO585" s="80">
        <f t="shared" si="391"/>
        <v>0.85362699932945674</v>
      </c>
      <c r="AP585" s="80">
        <f t="shared" si="392"/>
        <v>0.86342935825519562</v>
      </c>
      <c r="AQ585" s="80">
        <f t="shared" ca="1" si="393"/>
        <v>1.6676177366787663</v>
      </c>
      <c r="AR585" s="80">
        <f t="shared" si="381"/>
        <v>1.6877300476745889</v>
      </c>
      <c r="AS585" s="78">
        <f t="shared" si="382"/>
        <v>-4.8822908003048381E-3</v>
      </c>
      <c r="AT585" s="96">
        <f t="shared" ca="1" si="383"/>
        <v>6</v>
      </c>
      <c r="AU585" s="97" t="str">
        <f t="shared" ca="1" si="384"/>
        <v>Sand</v>
      </c>
      <c r="AV585" s="98">
        <f t="shared" si="385"/>
        <v>6</v>
      </c>
      <c r="AW585" s="99" t="str">
        <f t="shared" si="386"/>
        <v>Sand</v>
      </c>
      <c r="AX585" s="79"/>
      <c r="AY585" s="79"/>
      <c r="AZ585" s="79"/>
      <c r="BA585" s="79"/>
      <c r="BB585" s="79"/>
      <c r="BC585" s="79"/>
      <c r="BD585" s="79"/>
      <c r="BE585" s="79"/>
      <c r="BF585" s="79"/>
      <c r="BG585" s="79"/>
      <c r="BH585" s="79"/>
      <c r="BI585" s="79"/>
      <c r="BJ585" s="79"/>
      <c r="BK585" s="79"/>
      <c r="BL585" s="79"/>
      <c r="BM585" s="79"/>
      <c r="BN585" s="79"/>
      <c r="BO585" s="79"/>
      <c r="BP585" s="79"/>
      <c r="BQ585" s="79"/>
    </row>
    <row r="586" spans="1:69">
      <c r="A586" s="25">
        <v>11.46</v>
      </c>
      <c r="C586" s="89">
        <f t="shared" si="353"/>
        <v>-37.597968000000002</v>
      </c>
      <c r="D586" s="84">
        <f t="shared" si="354"/>
        <v>37.597968000000002</v>
      </c>
      <c r="E586" s="90">
        <v>17.0748</v>
      </c>
      <c r="F586" s="91">
        <f t="shared" si="355"/>
        <v>178.26091199999999</v>
      </c>
      <c r="G586" s="80">
        <f t="shared" si="356"/>
        <v>178.3210464</v>
      </c>
      <c r="H586" s="81">
        <f t="shared" si="396"/>
        <v>176.74377119999997</v>
      </c>
      <c r="I586" s="14">
        <v>165.4</v>
      </c>
      <c r="J586" s="92">
        <f t="shared" si="357"/>
        <v>1.7267760000000001</v>
      </c>
      <c r="K586" s="14">
        <v>28.8</v>
      </c>
      <c r="L586" s="78">
        <f t="shared" si="358"/>
        <v>0.30067199999999999</v>
      </c>
      <c r="M586" s="81">
        <f t="shared" si="359"/>
        <v>1.1730566015999999</v>
      </c>
      <c r="N586" s="14">
        <f t="shared" si="387"/>
        <v>117</v>
      </c>
      <c r="O586" s="78">
        <f t="shared" si="360"/>
        <v>2.0754340800000017</v>
      </c>
      <c r="P586" s="78">
        <f t="shared" si="361"/>
        <v>0.90237747840000382</v>
      </c>
      <c r="Q586" s="93">
        <f t="shared" si="362"/>
        <v>58.161052065600003</v>
      </c>
      <c r="R586" s="80">
        <f t="shared" si="363"/>
        <v>64.453129048305556</v>
      </c>
      <c r="S586" s="80">
        <f t="shared" si="364"/>
        <v>12007.798301574725</v>
      </c>
      <c r="T586" s="69">
        <f t="shared" si="365"/>
        <v>397.04609049600168</v>
      </c>
      <c r="U586" s="78">
        <f t="shared" si="366"/>
        <v>2.0335518439084543</v>
      </c>
      <c r="V586" s="69">
        <f t="shared" si="367"/>
        <v>126.89363505988754</v>
      </c>
      <c r="W586" s="80">
        <f t="shared" ca="1" si="368"/>
        <v>38.157321563290701</v>
      </c>
      <c r="X586" s="80">
        <f t="shared" ca="1" si="369"/>
        <v>42.448186887295094</v>
      </c>
      <c r="Y586" s="94">
        <f t="shared" ca="1" si="370"/>
        <v>1.8243979752214745E-4</v>
      </c>
      <c r="Z586" s="80">
        <f t="shared" ca="1" si="371"/>
        <v>7.8735268195920138</v>
      </c>
      <c r="AA586" s="80">
        <f t="shared" ca="1" si="372"/>
        <v>1387.6745554369365</v>
      </c>
      <c r="AB586" s="80">
        <f t="shared" ca="1" si="373"/>
        <v>701078.02593383275</v>
      </c>
      <c r="AC586" s="80">
        <f t="shared" si="374"/>
        <v>10.43782382970568</v>
      </c>
      <c r="AD586" s="69">
        <f t="shared" si="375"/>
        <v>20734.777919999997</v>
      </c>
      <c r="AE586" s="69">
        <f t="shared" si="394"/>
        <v>20369.346336806721</v>
      </c>
      <c r="AF586" s="69">
        <f t="shared" si="376"/>
        <v>17832.104639999998</v>
      </c>
      <c r="AG586" s="95">
        <f t="shared" si="395"/>
        <v>17521.487794285717</v>
      </c>
      <c r="AH586" s="93">
        <f t="shared" si="377"/>
        <v>79.468069711044024</v>
      </c>
      <c r="AI586" s="81">
        <f t="shared" si="378"/>
        <v>1.9135849922382024</v>
      </c>
      <c r="AJ586" s="80">
        <f t="shared" si="379"/>
        <v>171.188204544</v>
      </c>
      <c r="AK586" s="80">
        <f t="shared" si="380"/>
        <v>195.31251226759258</v>
      </c>
      <c r="AL586" s="78">
        <f t="shared" ca="1" si="388"/>
        <v>0.54512200627592211</v>
      </c>
      <c r="AM586" s="80">
        <f t="shared" ca="1" si="389"/>
        <v>181.52066782037696</v>
      </c>
      <c r="AN586" s="80">
        <f t="shared" si="390"/>
        <v>168.22740226415092</v>
      </c>
      <c r="AO586" s="80">
        <f t="shared" si="391"/>
        <v>0.96835232568487228</v>
      </c>
      <c r="AP586" s="80">
        <f t="shared" si="392"/>
        <v>0.97975545448744716</v>
      </c>
      <c r="AQ586" s="80">
        <f t="shared" ca="1" si="393"/>
        <v>1.7127481125451325</v>
      </c>
      <c r="AR586" s="80">
        <f t="shared" si="381"/>
        <v>1.7327173706555921</v>
      </c>
      <c r="AS586" s="78">
        <f t="shared" si="382"/>
        <v>-4.9498230912895383E-3</v>
      </c>
      <c r="AT586" s="96">
        <f t="shared" ca="1" si="383"/>
        <v>6</v>
      </c>
      <c r="AU586" s="97" t="str">
        <f t="shared" ca="1" si="384"/>
        <v>Sand</v>
      </c>
      <c r="AV586" s="98">
        <f t="shared" si="385"/>
        <v>6</v>
      </c>
      <c r="AW586" s="99" t="str">
        <f t="shared" si="386"/>
        <v>Sand</v>
      </c>
      <c r="AX586" s="79"/>
      <c r="AY586" s="79"/>
      <c r="AZ586" s="79"/>
      <c r="BA586" s="79"/>
      <c r="BB586" s="79"/>
      <c r="BC586" s="79"/>
      <c r="BD586" s="79"/>
      <c r="BE586" s="79"/>
      <c r="BF586" s="79"/>
      <c r="BG586" s="79"/>
      <c r="BH586" s="79"/>
      <c r="BI586" s="79"/>
      <c r="BJ586" s="79"/>
      <c r="BK586" s="79"/>
      <c r="BL586" s="79"/>
      <c r="BM586" s="79"/>
      <c r="BN586" s="79"/>
      <c r="BO586" s="79"/>
      <c r="BP586" s="79"/>
      <c r="BQ586" s="79"/>
    </row>
    <row r="587" spans="1:69">
      <c r="A587" s="25">
        <v>11.48</v>
      </c>
      <c r="C587" s="89">
        <f t="shared" si="353"/>
        <v>-37.663584</v>
      </c>
      <c r="D587" s="84">
        <f t="shared" si="354"/>
        <v>37.663584</v>
      </c>
      <c r="E587" s="90">
        <v>17.0748</v>
      </c>
      <c r="F587" s="91">
        <f t="shared" si="355"/>
        <v>178.26091199999999</v>
      </c>
      <c r="G587" s="80">
        <f t="shared" si="356"/>
        <v>178.3210464</v>
      </c>
      <c r="H587" s="81">
        <f t="shared" si="396"/>
        <v>175.82797439999999</v>
      </c>
      <c r="I587" s="14">
        <v>165.4</v>
      </c>
      <c r="J587" s="92">
        <f t="shared" si="357"/>
        <v>1.7267760000000001</v>
      </c>
      <c r="K587" s="14">
        <v>28.8</v>
      </c>
      <c r="L587" s="78">
        <f t="shared" si="358"/>
        <v>0.30067199999999999</v>
      </c>
      <c r="M587" s="81">
        <f t="shared" si="359"/>
        <v>1.1751038208</v>
      </c>
      <c r="N587" s="14">
        <f t="shared" si="387"/>
        <v>117</v>
      </c>
      <c r="O587" s="78">
        <f t="shared" si="360"/>
        <v>2.0792726160000017</v>
      </c>
      <c r="P587" s="78">
        <f t="shared" si="361"/>
        <v>0.90416879520000382</v>
      </c>
      <c r="Q587" s="93">
        <f t="shared" si="362"/>
        <v>58.159785348720007</v>
      </c>
      <c r="R587" s="80">
        <f t="shared" si="363"/>
        <v>64.324035133124625</v>
      </c>
      <c r="S587" s="80">
        <f t="shared" si="364"/>
        <v>12007.536778093632</v>
      </c>
      <c r="T587" s="69">
        <f t="shared" si="365"/>
        <v>397.8342698880017</v>
      </c>
      <c r="U587" s="78">
        <f t="shared" si="366"/>
        <v>2.0335518439084543</v>
      </c>
      <c r="V587" s="69">
        <f t="shared" si="367"/>
        <v>126.89363505988754</v>
      </c>
      <c r="W587" s="80">
        <f t="shared" ca="1" si="368"/>
        <v>38.165614451194621</v>
      </c>
      <c r="X587" s="80">
        <f t="shared" ca="1" si="369"/>
        <v>42.443079535893133</v>
      </c>
      <c r="Y587" s="94">
        <f t="shared" ca="1" si="370"/>
        <v>1.8201245323520331E-4</v>
      </c>
      <c r="Z587" s="80">
        <f t="shared" ca="1" si="371"/>
        <v>7.8768681391500337</v>
      </c>
      <c r="AA587" s="80">
        <f t="shared" ca="1" si="372"/>
        <v>1388.2332127064774</v>
      </c>
      <c r="AB587" s="80">
        <f t="shared" ca="1" si="373"/>
        <v>699717.41365096741</v>
      </c>
      <c r="AC587" s="80">
        <f t="shared" si="374"/>
        <v>10.437890041351737</v>
      </c>
      <c r="AD587" s="69">
        <f t="shared" si="375"/>
        <v>20734.326327529412</v>
      </c>
      <c r="AE587" s="69">
        <f t="shared" si="394"/>
        <v>20141.678233411767</v>
      </c>
      <c r="AF587" s="69">
        <f t="shared" si="376"/>
        <v>17832.104639999998</v>
      </c>
      <c r="AG587" s="95">
        <f t="shared" si="395"/>
        <v>17328.353760000002</v>
      </c>
      <c r="AH587" s="93">
        <f t="shared" si="377"/>
        <v>79.433214779870795</v>
      </c>
      <c r="AI587" s="81">
        <f t="shared" si="378"/>
        <v>1.9097938450950789</v>
      </c>
      <c r="AJ587" s="80">
        <f t="shared" si="379"/>
        <v>171.188204544</v>
      </c>
      <c r="AK587" s="80">
        <f t="shared" si="380"/>
        <v>194.92131858522612</v>
      </c>
      <c r="AL587" s="78">
        <f t="shared" ca="1" si="388"/>
        <v>0.54533414716214657</v>
      </c>
      <c r="AM587" s="80">
        <f t="shared" ca="1" si="389"/>
        <v>181.32670758955672</v>
      </c>
      <c r="AN587" s="80">
        <f t="shared" si="390"/>
        <v>168.22740226415092</v>
      </c>
      <c r="AO587" s="80">
        <f t="shared" si="391"/>
        <v>0.96835232568487228</v>
      </c>
      <c r="AP587" s="80">
        <f t="shared" si="392"/>
        <v>0.97977679350658253</v>
      </c>
      <c r="AQ587" s="80">
        <f t="shared" ca="1" si="393"/>
        <v>1.7130831382951399</v>
      </c>
      <c r="AR587" s="80">
        <f t="shared" si="381"/>
        <v>1.7327173706555921</v>
      </c>
      <c r="AS587" s="78">
        <f t="shared" si="382"/>
        <v>-4.9615468684041618E-3</v>
      </c>
      <c r="AT587" s="96">
        <f t="shared" ca="1" si="383"/>
        <v>6</v>
      </c>
      <c r="AU587" s="97" t="str">
        <f t="shared" ca="1" si="384"/>
        <v>Sand</v>
      </c>
      <c r="AV587" s="98">
        <f t="shared" si="385"/>
        <v>6</v>
      </c>
      <c r="AW587" s="99" t="str">
        <f t="shared" si="386"/>
        <v>Sand</v>
      </c>
      <c r="AX587" s="79"/>
      <c r="AY587" s="79"/>
      <c r="AZ587" s="79"/>
      <c r="BA587" s="79"/>
      <c r="BB587" s="79"/>
      <c r="BC587" s="79"/>
      <c r="BD587" s="79"/>
      <c r="BE587" s="79"/>
      <c r="BF587" s="79"/>
      <c r="BG587" s="79"/>
      <c r="BH587" s="79"/>
      <c r="BI587" s="79"/>
      <c r="BJ587" s="79"/>
      <c r="BK587" s="79"/>
      <c r="BL587" s="79"/>
      <c r="BM587" s="79"/>
      <c r="BN587" s="79"/>
      <c r="BO587" s="79"/>
      <c r="BP587" s="79"/>
      <c r="BQ587" s="79"/>
    </row>
    <row r="588" spans="1:69">
      <c r="A588" s="25">
        <v>11.5</v>
      </c>
      <c r="C588" s="89">
        <f t="shared" si="353"/>
        <v>-37.729199999999999</v>
      </c>
      <c r="D588" s="84">
        <f t="shared" si="354"/>
        <v>37.729199999999999</v>
      </c>
      <c r="E588" s="90">
        <v>16.435400000000001</v>
      </c>
      <c r="F588" s="91">
        <f t="shared" si="355"/>
        <v>171.585576</v>
      </c>
      <c r="G588" s="80">
        <f t="shared" si="356"/>
        <v>171.64842480000002</v>
      </c>
      <c r="H588" s="81">
        <f t="shared" si="396"/>
        <v>172.47050520000002</v>
      </c>
      <c r="I588" s="14">
        <v>182.6</v>
      </c>
      <c r="J588" s="92">
        <f t="shared" si="357"/>
        <v>1.9063439999999998</v>
      </c>
      <c r="K588" s="14">
        <v>30.1</v>
      </c>
      <c r="L588" s="78">
        <f t="shared" si="358"/>
        <v>0.31424400000000002</v>
      </c>
      <c r="M588" s="81">
        <f t="shared" si="359"/>
        <v>1.1771510399999998</v>
      </c>
      <c r="N588" s="14">
        <f t="shared" si="387"/>
        <v>117</v>
      </c>
      <c r="O588" s="78">
        <f t="shared" si="360"/>
        <v>2.0831111520000016</v>
      </c>
      <c r="P588" s="78">
        <f t="shared" si="361"/>
        <v>0.90596011200000381</v>
      </c>
      <c r="Q588" s="93">
        <f t="shared" si="362"/>
        <v>55.956553503840006</v>
      </c>
      <c r="R588" s="80">
        <f t="shared" si="363"/>
        <v>61.764919627984426</v>
      </c>
      <c r="S588" s="80">
        <f t="shared" si="364"/>
        <v>10464.459944887425</v>
      </c>
      <c r="T588" s="69">
        <f t="shared" si="365"/>
        <v>398.62244928000166</v>
      </c>
      <c r="U588" s="78">
        <f t="shared" si="366"/>
        <v>2.043661815915474</v>
      </c>
      <c r="V588" s="69">
        <f t="shared" si="367"/>
        <v>127.52449731312558</v>
      </c>
      <c r="W588" s="80">
        <f t="shared" ca="1" si="368"/>
        <v>38.039874416154547</v>
      </c>
      <c r="X588" s="80">
        <f t="shared" ca="1" si="369"/>
        <v>42.268846958571132</v>
      </c>
      <c r="Y588" s="94">
        <f t="shared" ca="1" si="370"/>
        <v>1.2497645531278184E-4</v>
      </c>
      <c r="Z588" s="80">
        <f t="shared" ca="1" si="371"/>
        <v>8.431271614338824</v>
      </c>
      <c r="AA588" s="80">
        <f t="shared" ca="1" si="372"/>
        <v>1429.651215736842</v>
      </c>
      <c r="AB588" s="80">
        <f t="shared" ca="1" si="373"/>
        <v>494786.05276541447</v>
      </c>
      <c r="AC588" s="80">
        <f t="shared" si="374"/>
        <v>10.856049780245186</v>
      </c>
      <c r="AD588" s="69">
        <f t="shared" si="375"/>
        <v>19948.860429176471</v>
      </c>
      <c r="AE588" s="69">
        <f t="shared" si="394"/>
        <v>19827.142311529409</v>
      </c>
      <c r="AF588" s="69">
        <f t="shared" si="376"/>
        <v>17164.842479999999</v>
      </c>
      <c r="AG588" s="95">
        <f t="shared" si="395"/>
        <v>17061.382079999999</v>
      </c>
      <c r="AH588" s="93">
        <f t="shared" si="377"/>
        <v>71.07080953357405</v>
      </c>
      <c r="AI588" s="81">
        <f t="shared" si="378"/>
        <v>2.1042250919762258</v>
      </c>
      <c r="AJ588" s="80">
        <f t="shared" si="379"/>
        <v>164.78248780800001</v>
      </c>
      <c r="AK588" s="80">
        <f t="shared" si="380"/>
        <v>187.16642311510429</v>
      </c>
      <c r="AL588" s="78">
        <f t="shared" ca="1" si="388"/>
        <v>0.56588146400527561</v>
      </c>
      <c r="AM588" s="80">
        <f t="shared" ca="1" si="389"/>
        <v>174.83261393230958</v>
      </c>
      <c r="AN588" s="80">
        <f t="shared" si="390"/>
        <v>161.9324762264151</v>
      </c>
      <c r="AO588" s="80">
        <f t="shared" si="391"/>
        <v>1.1106096675347989</v>
      </c>
      <c r="AP588" s="80">
        <f t="shared" si="392"/>
        <v>1.124253515643755</v>
      </c>
      <c r="AQ588" s="80">
        <f t="shared" ca="1" si="393"/>
        <v>1.7667913292863666</v>
      </c>
      <c r="AR588" s="80">
        <f t="shared" si="381"/>
        <v>1.7863159447554442</v>
      </c>
      <c r="AS588" s="78">
        <f t="shared" si="382"/>
        <v>-5.0889360650215607E-3</v>
      </c>
      <c r="AT588" s="96">
        <f t="shared" ca="1" si="383"/>
        <v>6</v>
      </c>
      <c r="AU588" s="97" t="str">
        <f t="shared" ca="1" si="384"/>
        <v>Sand</v>
      </c>
      <c r="AV588" s="98">
        <f t="shared" si="385"/>
        <v>6</v>
      </c>
      <c r="AW588" s="99" t="str">
        <f t="shared" si="386"/>
        <v>Sand</v>
      </c>
      <c r="AX588" s="79"/>
      <c r="AY588" s="79"/>
      <c r="AZ588" s="79"/>
      <c r="BA588" s="79"/>
      <c r="BB588" s="79"/>
      <c r="BC588" s="79"/>
      <c r="BD588" s="79"/>
      <c r="BE588" s="79"/>
      <c r="BF588" s="79"/>
      <c r="BG588" s="79"/>
      <c r="BH588" s="79"/>
      <c r="BI588" s="79"/>
      <c r="BJ588" s="79"/>
      <c r="BK588" s="79"/>
      <c r="BL588" s="79"/>
      <c r="BM588" s="79"/>
      <c r="BN588" s="79"/>
      <c r="BO588" s="79"/>
      <c r="BP588" s="79"/>
      <c r="BQ588" s="79"/>
    </row>
    <row r="589" spans="1:69">
      <c r="A589" s="25">
        <v>11.52</v>
      </c>
      <c r="C589" s="89">
        <f t="shared" ref="C589:C591" si="397">$N$2-D589</f>
        <v>-37.794815999999997</v>
      </c>
      <c r="D589" s="84">
        <f t="shared" si="354"/>
        <v>37.794815999999997</v>
      </c>
      <c r="E589" s="90">
        <v>15.898099999999999</v>
      </c>
      <c r="F589" s="91">
        <f t="shared" ref="F589:F591" si="398">$F$11*E589</f>
        <v>165.97616399999998</v>
      </c>
      <c r="G589" s="80">
        <f t="shared" ref="G589:G591" si="399">F589+((1-$Q$1)*L589)</f>
        <v>166.04151839999997</v>
      </c>
      <c r="H589" s="81">
        <f t="shared" si="396"/>
        <v>168.63711120000002</v>
      </c>
      <c r="I589" s="14">
        <v>209.5</v>
      </c>
      <c r="J589" s="92">
        <f t="shared" ref="J589:J591" si="400">$J$11*I589</f>
        <v>2.1871800000000001</v>
      </c>
      <c r="K589" s="14">
        <v>31.3</v>
      </c>
      <c r="L589" s="78">
        <f t="shared" ref="L589:L591" si="401">$L$11*K589</f>
        <v>0.32677200000000001</v>
      </c>
      <c r="M589" s="81">
        <f t="shared" si="359"/>
        <v>1.1791982591999999</v>
      </c>
      <c r="N589" s="14">
        <f t="shared" si="387"/>
        <v>117</v>
      </c>
      <c r="O589" s="78">
        <f t="shared" ref="O589:O591" si="402">(D589-D588)*(N589/2000)+O588</f>
        <v>2.0869496880000016</v>
      </c>
      <c r="P589" s="78">
        <f t="shared" ref="P589:P591" si="403">IF(D589&gt;$N$3,(((N589-62.4)/$P$11)*(D589-D588))+P588,O589)</f>
        <v>0.90775142880000381</v>
      </c>
      <c r="Q589" s="93">
        <f t="shared" si="362"/>
        <v>54.105007674959992</v>
      </c>
      <c r="R589" s="80">
        <f t="shared" ref="R589:R591" si="404">Q589/P589</f>
        <v>59.603329676367196</v>
      </c>
      <c r="S589" s="80">
        <f t="shared" si="364"/>
        <v>8819.0147997179265</v>
      </c>
      <c r="T589" s="69">
        <f t="shared" si="365"/>
        <v>399.41062867200168</v>
      </c>
      <c r="U589" s="78">
        <f t="shared" si="366"/>
        <v>2.0584782131757882</v>
      </c>
      <c r="V589" s="69">
        <f t="shared" ref="V589:V591" si="405">62.4*U589</f>
        <v>128.44904050216917</v>
      </c>
      <c r="W589" s="80">
        <f t="shared" ca="1" si="368"/>
        <v>38.339094494075944</v>
      </c>
      <c r="X589" s="80">
        <f t="shared" ca="1" si="369"/>
        <v>42.120679809158943</v>
      </c>
      <c r="Y589" s="94">
        <f t="shared" ca="1" si="370"/>
        <v>8.0252356030723868E-5</v>
      </c>
      <c r="Z589" s="80">
        <f t="shared" ca="1" si="371"/>
        <v>9.1347557135992812</v>
      </c>
      <c r="AA589" s="80">
        <f t="shared" ref="AA589:AA591" ca="1" si="406">Z589*(G589-O589)</f>
        <v>1497.6849333126477</v>
      </c>
      <c r="AB589" s="80">
        <f t="shared" ref="AB589:AB591" ca="1" si="407">$AB$11*Y589*AA589*2000/62.4</f>
        <v>332841.44628015941</v>
      </c>
      <c r="AC589" s="80">
        <f t="shared" si="374"/>
        <v>11.376127020064816</v>
      </c>
      <c r="AD589" s="69">
        <f t="shared" si="375"/>
        <v>19288.772789647057</v>
      </c>
      <c r="AE589" s="69">
        <f t="shared" si="394"/>
        <v>19594.362444705879</v>
      </c>
      <c r="AF589" s="69">
        <f t="shared" si="376"/>
        <v>16604.151839999999</v>
      </c>
      <c r="AG589" s="95">
        <f t="shared" si="395"/>
        <v>16863.71112</v>
      </c>
      <c r="AH589" s="93">
        <f t="shared" si="377"/>
        <v>61.899451233745332</v>
      </c>
      <c r="AI589" s="81">
        <f t="shared" si="378"/>
        <v>2.4094481491385022</v>
      </c>
      <c r="AJ589" s="80">
        <f t="shared" si="379"/>
        <v>159.39985766399997</v>
      </c>
      <c r="AK589" s="80">
        <f t="shared" si="380"/>
        <v>180.61615053444604</v>
      </c>
      <c r="AL589" s="78">
        <f t="shared" ca="1" si="388"/>
        <v>0.59007554125846695</v>
      </c>
      <c r="AM589" s="80">
        <f t="shared" ca="1" si="389"/>
        <v>169.4933681128575</v>
      </c>
      <c r="AN589" s="80">
        <f t="shared" si="390"/>
        <v>156.64294188679241</v>
      </c>
      <c r="AO589" s="80">
        <f t="shared" si="391"/>
        <v>1.3172488550309478</v>
      </c>
      <c r="AP589" s="80">
        <f t="shared" si="392"/>
        <v>1.334015890610506</v>
      </c>
      <c r="AQ589" s="80">
        <f t="shared" ca="1" si="393"/>
        <v>1.8300710699103024</v>
      </c>
      <c r="AR589" s="80">
        <f t="shared" si="381"/>
        <v>1.8494762185793068</v>
      </c>
      <c r="AS589" s="78">
        <f t="shared" si="382"/>
        <v>-5.1991613646177708E-3</v>
      </c>
      <c r="AT589" s="96">
        <f t="shared" ca="1" si="383"/>
        <v>6</v>
      </c>
      <c r="AU589" s="97" t="str">
        <f t="shared" ref="AU589:AU591" ca="1" si="408">IF(AT589=9,"Very stiff fine-grained",IF(AT589=8,"Very stiff sand to clayey sand",IF(AT589=1,"Sensitive fine-grained", IF(AT589=2,"Organic",IF(AT589=3,"Clay",IF(AT589=4,"Silt mxture",IF(AT589=5,"Sand mixture",IF(AT589=6,"Sand","Gravelly sand to sand"))))))))</f>
        <v>Sand</v>
      </c>
      <c r="AV589" s="98">
        <f t="shared" si="385"/>
        <v>6</v>
      </c>
      <c r="AW589" s="99" t="str">
        <f t="shared" ref="AW589:AW591" si="409">IF(AV589=9,"Very stiff fine-grained",IF(AV589=8,"Very stiff sand to clayey sand",IF(AV589=1,"Sensitive fine-grained", IF(AV589=2,"Organic",IF(AV589=3,"Clay",IF(AV589=4,"Silt mxture",IF(AV589=5,"Sand mixture",IF(AV589=6,"Sand","Gravelly sand to sand"))))))))</f>
        <v>Sand</v>
      </c>
      <c r="AX589" s="79"/>
      <c r="AY589" s="79"/>
      <c r="AZ589" s="79"/>
      <c r="BA589" s="79"/>
      <c r="BB589" s="79"/>
      <c r="BC589" s="79"/>
      <c r="BD589" s="79"/>
      <c r="BE589" s="79"/>
      <c r="BF589" s="79"/>
      <c r="BG589" s="79"/>
      <c r="BH589" s="79"/>
      <c r="BI589" s="79"/>
      <c r="BJ589" s="79"/>
      <c r="BK589" s="79"/>
      <c r="BL589" s="79"/>
      <c r="BM589" s="79"/>
      <c r="BN589" s="79"/>
      <c r="BO589" s="79"/>
      <c r="BP589" s="79"/>
      <c r="BQ589" s="79"/>
    </row>
    <row r="590" spans="1:69">
      <c r="A590" s="25">
        <v>11.54</v>
      </c>
      <c r="C590" s="89">
        <f t="shared" si="397"/>
        <v>-37.860431999999996</v>
      </c>
      <c r="D590" s="84">
        <f t="shared" si="354"/>
        <v>37.860431999999996</v>
      </c>
      <c r="E590" s="90">
        <v>15.129300000000001</v>
      </c>
      <c r="F590" s="91">
        <f t="shared" si="398"/>
        <v>157.94989200000001</v>
      </c>
      <c r="G590" s="80">
        <f t="shared" si="399"/>
        <v>158.01691680000002</v>
      </c>
      <c r="H590" s="81">
        <f t="shared" si="396"/>
        <v>166.70032415999998</v>
      </c>
      <c r="I590" s="14">
        <v>218.4</v>
      </c>
      <c r="J590" s="92">
        <f t="shared" si="400"/>
        <v>2.2800959999999999</v>
      </c>
      <c r="K590" s="14">
        <v>32.1</v>
      </c>
      <c r="L590" s="78">
        <f t="shared" si="401"/>
        <v>0.33512399999999998</v>
      </c>
      <c r="M590" s="81">
        <f t="shared" si="359"/>
        <v>1.1812454783999997</v>
      </c>
      <c r="N590" s="14">
        <f t="shared" ref="N590:N591" si="410">IF(C590&gt;-11.5,98,IF(C590&gt;-26.5,115,IF(C590&gt;-39.5,117,IF(C590&gt;-49.5,120,119))))</f>
        <v>117</v>
      </c>
      <c r="O590" s="78">
        <f t="shared" si="402"/>
        <v>2.0907882240000015</v>
      </c>
      <c r="P590" s="78">
        <f t="shared" si="403"/>
        <v>0.90954274560000381</v>
      </c>
      <c r="Q590" s="93">
        <f t="shared" si="362"/>
        <v>51.455622430080012</v>
      </c>
      <c r="R590" s="80">
        <f t="shared" si="404"/>
        <v>56.573066718415696</v>
      </c>
      <c r="S590" s="80">
        <f t="shared" si="364"/>
        <v>8045.3851156731498</v>
      </c>
      <c r="T590" s="69">
        <f t="shared" si="365"/>
        <v>400.19880806400164</v>
      </c>
      <c r="U590" s="78">
        <f t="shared" si="366"/>
        <v>2.061420556862871</v>
      </c>
      <c r="V590" s="69">
        <f t="shared" si="405"/>
        <v>128.63264274824314</v>
      </c>
      <c r="W590" s="80">
        <f t="shared" ca="1" si="368"/>
        <v>37.53559822828899</v>
      </c>
      <c r="X590" s="80">
        <f t="shared" ca="1" si="369"/>
        <v>41.887513792315275</v>
      </c>
      <c r="Y590" s="94">
        <f t="shared" ca="1" si="370"/>
        <v>5.9096702134148123E-5</v>
      </c>
      <c r="Z590" s="80">
        <f t="shared" ca="1" si="371"/>
        <v>9.6547350182754847</v>
      </c>
      <c r="AA590" s="80">
        <f t="shared" ca="1" si="406"/>
        <v>1505.4254538268333</v>
      </c>
      <c r="AB590" s="80">
        <f t="shared" ca="1" si="407"/>
        <v>246366.49743683756</v>
      </c>
      <c r="AC590" s="80">
        <f t="shared" si="374"/>
        <v>11.655239656124223</v>
      </c>
      <c r="AD590" s="69">
        <f t="shared" si="375"/>
        <v>18344.250420705885</v>
      </c>
      <c r="AE590" s="69">
        <f t="shared" si="394"/>
        <v>19366.279349647059</v>
      </c>
      <c r="AF590" s="69">
        <f t="shared" si="376"/>
        <v>15801.69168</v>
      </c>
      <c r="AG590" s="95">
        <f t="shared" si="395"/>
        <v>16670.032415999998</v>
      </c>
      <c r="AH590" s="93">
        <f t="shared" si="377"/>
        <v>57.110969969626069</v>
      </c>
      <c r="AI590" s="81">
        <f t="shared" si="378"/>
        <v>2.5068596402205094</v>
      </c>
      <c r="AJ590" s="80">
        <f t="shared" si="379"/>
        <v>151.696240128</v>
      </c>
      <c r="AK590" s="80">
        <f t="shared" si="380"/>
        <v>171.43353551035059</v>
      </c>
      <c r="AL590" s="78">
        <f t="shared" ca="1" si="388"/>
        <v>0.60681557080015514</v>
      </c>
      <c r="AM590" s="80">
        <f t="shared" ca="1" si="389"/>
        <v>161.41942624410649</v>
      </c>
      <c r="AN590" s="80">
        <f t="shared" si="390"/>
        <v>149.07256301886792</v>
      </c>
      <c r="AO590" s="80">
        <f t="shared" si="391"/>
        <v>1.4429442405118487</v>
      </c>
      <c r="AP590" s="80">
        <f t="shared" si="392"/>
        <v>1.4622924463161138</v>
      </c>
      <c r="AQ590" s="80">
        <f t="shared" ca="1" si="393"/>
        <v>1.873786380845254</v>
      </c>
      <c r="AR590" s="80">
        <f t="shared" si="381"/>
        <v>1.8930152654382999</v>
      </c>
      <c r="AS590" s="78">
        <f t="shared" si="382"/>
        <v>-5.4264252317891117E-3</v>
      </c>
      <c r="AT590" s="96">
        <f t="shared" ca="1" si="383"/>
        <v>6</v>
      </c>
      <c r="AU590" s="97" t="str">
        <f t="shared" ca="1" si="408"/>
        <v>Sand</v>
      </c>
      <c r="AV590" s="98">
        <f t="shared" si="385"/>
        <v>6</v>
      </c>
      <c r="AW590" s="99" t="str">
        <f t="shared" si="409"/>
        <v>Sand</v>
      </c>
      <c r="AX590" s="79"/>
      <c r="AY590" s="79"/>
      <c r="AZ590" s="79"/>
      <c r="BA590" s="79"/>
      <c r="BB590" s="79"/>
      <c r="BC590" s="79"/>
      <c r="BD590" s="79"/>
      <c r="BE590" s="79"/>
      <c r="BF590" s="79"/>
      <c r="BG590" s="79"/>
      <c r="BH590" s="79"/>
      <c r="BI590" s="79"/>
      <c r="BJ590" s="79"/>
      <c r="BK590" s="79"/>
      <c r="BL590" s="79"/>
      <c r="BM590" s="79"/>
      <c r="BN590" s="79"/>
      <c r="BO590" s="79"/>
      <c r="BP590" s="79"/>
      <c r="BQ590" s="79"/>
    </row>
    <row r="591" spans="1:69">
      <c r="A591" s="25">
        <v>11.56</v>
      </c>
      <c r="C591" s="89">
        <f t="shared" si="397"/>
        <v>-37.926048000000002</v>
      </c>
      <c r="D591" s="84">
        <f t="shared" si="354"/>
        <v>37.926048000000002</v>
      </c>
      <c r="E591" s="90">
        <v>15.268700000000001</v>
      </c>
      <c r="F591" s="91">
        <f t="shared" si="398"/>
        <v>159.40522799999999</v>
      </c>
      <c r="G591" s="80">
        <f t="shared" si="399"/>
        <v>159.47371440000001</v>
      </c>
      <c r="H591" s="81">
        <f t="shared" si="396"/>
        <v>163.79514360000002</v>
      </c>
      <c r="I591" s="14">
        <v>218.4</v>
      </c>
      <c r="J591" s="92">
        <f t="shared" si="400"/>
        <v>2.2800959999999999</v>
      </c>
      <c r="K591" s="14">
        <v>32.799999999999997</v>
      </c>
      <c r="L591" s="78">
        <f t="shared" si="401"/>
        <v>0.34243199999999996</v>
      </c>
      <c r="M591" s="81">
        <f t="shared" si="359"/>
        <v>1.1832926976</v>
      </c>
      <c r="N591" s="14">
        <f t="shared" si="410"/>
        <v>117</v>
      </c>
      <c r="O591" s="78">
        <f t="shared" si="402"/>
        <v>2.0946267600000019</v>
      </c>
      <c r="P591" s="78">
        <f t="shared" si="403"/>
        <v>0.91133406240000392</v>
      </c>
      <c r="Q591" s="93">
        <f t="shared" si="362"/>
        <v>51.935098921200002</v>
      </c>
      <c r="R591" s="80">
        <f t="shared" si="404"/>
        <v>56.987992728405864</v>
      </c>
      <c r="S591" s="80">
        <f t="shared" si="364"/>
        <v>8120.3540470122607</v>
      </c>
      <c r="T591" s="69">
        <f t="shared" si="365"/>
        <v>400.98698745600177</v>
      </c>
      <c r="U591" s="78">
        <f t="shared" si="366"/>
        <v>2.0617792542121953</v>
      </c>
      <c r="V591" s="69">
        <f t="shared" si="405"/>
        <v>128.655025462841</v>
      </c>
      <c r="W591" s="80">
        <f t="shared" ca="1" si="368"/>
        <v>37.752709312569344</v>
      </c>
      <c r="X591" s="80">
        <f t="shared" ca="1" si="369"/>
        <v>41.924734724715144</v>
      </c>
      <c r="Y591" s="94">
        <f t="shared" ca="1" si="370"/>
        <v>6.1311631747818483E-5</v>
      </c>
      <c r="Z591" s="80">
        <f t="shared" ca="1" si="371"/>
        <v>9.590677942043877</v>
      </c>
      <c r="AA591" s="80">
        <f t="shared" ca="1" si="406"/>
        <v>1509.3721443679381</v>
      </c>
      <c r="AB591" s="80">
        <f t="shared" ca="1" si="407"/>
        <v>256270.34516095975</v>
      </c>
      <c r="AC591" s="80">
        <f t="shared" si="374"/>
        <v>11.627042765905058</v>
      </c>
      <c r="AD591" s="69">
        <f t="shared" si="375"/>
        <v>18515.186781176468</v>
      </c>
      <c r="AE591" s="69">
        <f t="shared" si="394"/>
        <v>19024.267605176468</v>
      </c>
      <c r="AF591" s="69">
        <f t="shared" si="376"/>
        <v>15947.371439999999</v>
      </c>
      <c r="AG591" s="95">
        <f t="shared" si="395"/>
        <v>16379.514360000001</v>
      </c>
      <c r="AH591" s="93">
        <f t="shared" si="377"/>
        <v>57.596089005449279</v>
      </c>
      <c r="AI591" s="81">
        <f t="shared" si="378"/>
        <v>2.5019321608536753</v>
      </c>
      <c r="AJ591" s="80">
        <f t="shared" si="379"/>
        <v>153.09476582400001</v>
      </c>
      <c r="AK591" s="80">
        <f t="shared" si="380"/>
        <v>172.69088705577533</v>
      </c>
      <c r="AL591" s="78">
        <f t="shared" ref="AL591" ca="1" si="411">MIN(1,((0.381*AQ591)+(0.05*(P591/1.06)-0.15)))</f>
        <v>0.6048973568372531</v>
      </c>
      <c r="AM591" s="80">
        <f t="shared" ref="AM591" ca="1" si="412">((G591-O591)/1.06)*((1.06/P591)^AL591)</f>
        <v>162.68200654793449</v>
      </c>
      <c r="AN591" s="80">
        <f t="shared" ref="AN591" si="413">G591/1.06</f>
        <v>150.44690037735847</v>
      </c>
      <c r="AO591" s="80">
        <f t="shared" ref="AO591" si="414">100*(J591/G591)</f>
        <v>1.4297628976528058</v>
      </c>
      <c r="AP591" s="80">
        <f t="shared" ref="AP591" si="415">100*(J591/(G591-O591))</f>
        <v>1.448792234210718</v>
      </c>
      <c r="AQ591" s="80">
        <f t="shared" ref="AQ591" ca="1" si="416">SQRT(((3.47-LOG(AM591))^2)+((LOG(AP591)+1.22)^2))</f>
        <v>1.868529924051622</v>
      </c>
      <c r="AR591" s="80">
        <f t="shared" si="381"/>
        <v>1.8873815749281546</v>
      </c>
      <c r="AS591" s="78">
        <f t="shared" si="382"/>
        <v>-5.3428998109548327E-3</v>
      </c>
      <c r="AT591" s="96">
        <f t="shared" ca="1" si="383"/>
        <v>6</v>
      </c>
      <c r="AU591" s="97" t="str">
        <f t="shared" ca="1" si="408"/>
        <v>Sand</v>
      </c>
      <c r="AV591" s="98">
        <f t="shared" si="385"/>
        <v>6</v>
      </c>
      <c r="AW591" s="99" t="str">
        <f t="shared" si="409"/>
        <v>Sand</v>
      </c>
      <c r="AX591" s="79"/>
      <c r="AY591" s="79"/>
      <c r="AZ591" s="79"/>
      <c r="BA591" s="79"/>
      <c r="BB591" s="79"/>
      <c r="BC591" s="79"/>
      <c r="BD591" s="79"/>
      <c r="BE591" s="79"/>
      <c r="BF591" s="79"/>
      <c r="BG591" s="79"/>
      <c r="BH591" s="79"/>
      <c r="BI591" s="79"/>
      <c r="BJ591" s="79"/>
      <c r="BK591" s="79"/>
      <c r="BL591" s="79"/>
      <c r="BM591" s="79"/>
      <c r="BN591" s="79"/>
      <c r="BO591" s="79"/>
      <c r="BP591" s="79"/>
      <c r="BQ591" s="79"/>
    </row>
    <row r="592" spans="1:69">
      <c r="A592" s="25"/>
      <c r="C592" s="89"/>
      <c r="D592" s="84"/>
      <c r="E592" s="90"/>
      <c r="F592" s="91"/>
      <c r="G592" s="80"/>
      <c r="H592" s="81"/>
      <c r="I592" s="14"/>
      <c r="J592" s="92"/>
      <c r="K592" s="14"/>
      <c r="L592" s="78"/>
      <c r="M592" s="81"/>
      <c r="N592" s="14"/>
      <c r="O592" s="78"/>
      <c r="P592" s="78"/>
      <c r="Q592" s="93"/>
      <c r="R592" s="80"/>
      <c r="S592" s="80"/>
      <c r="T592" s="69"/>
      <c r="U592" s="78"/>
      <c r="V592" s="69"/>
      <c r="W592" s="80"/>
      <c r="X592" s="80"/>
      <c r="Y592" s="94"/>
      <c r="Z592" s="80"/>
      <c r="AA592" s="80"/>
      <c r="AB592" s="80"/>
      <c r="AC592" s="80"/>
      <c r="AD592" s="69"/>
      <c r="AE592" s="69"/>
      <c r="AF592" s="69"/>
      <c r="AG592" s="95"/>
      <c r="AH592" s="93"/>
      <c r="AI592" s="81"/>
      <c r="AJ592" s="80"/>
      <c r="AK592" s="80"/>
      <c r="AL592" s="78"/>
      <c r="AM592" s="80"/>
      <c r="AN592" s="80"/>
      <c r="AO592" s="80"/>
      <c r="AP592" s="80"/>
      <c r="AQ592" s="80"/>
      <c r="AR592" s="80"/>
      <c r="AS592" s="78"/>
      <c r="AT592" s="96"/>
      <c r="AU592" s="97"/>
      <c r="AV592" s="98"/>
      <c r="AW592" s="99"/>
      <c r="AX592" s="79"/>
      <c r="AY592" s="79"/>
      <c r="AZ592" s="79"/>
      <c r="BA592" s="79"/>
      <c r="BB592" s="79"/>
      <c r="BC592" s="79"/>
      <c r="BD592" s="79"/>
      <c r="BE592" s="79"/>
      <c r="BF592" s="79"/>
      <c r="BG592" s="79"/>
      <c r="BH592" s="79"/>
      <c r="BI592" s="79"/>
      <c r="BJ592" s="79"/>
      <c r="BK592" s="79"/>
      <c r="BL592" s="79"/>
      <c r="BM592" s="79"/>
      <c r="BN592" s="79"/>
      <c r="BO592" s="79"/>
      <c r="BP592" s="79"/>
      <c r="BQ592" s="79"/>
    </row>
    <row r="593" spans="1:69">
      <c r="A593" s="25"/>
      <c r="C593" s="89"/>
      <c r="D593" s="84"/>
      <c r="E593" s="90"/>
      <c r="F593" s="91"/>
      <c r="G593" s="80"/>
      <c r="H593" s="81"/>
      <c r="I593" s="14"/>
      <c r="J593" s="92"/>
      <c r="K593" s="14"/>
      <c r="L593" s="78"/>
      <c r="M593" s="81"/>
      <c r="N593" s="14"/>
      <c r="O593" s="78"/>
      <c r="P593" s="78"/>
      <c r="Q593" s="93"/>
      <c r="R593" s="80"/>
      <c r="S593" s="80"/>
      <c r="T593" s="69"/>
      <c r="U593" s="78"/>
      <c r="V593" s="69"/>
      <c r="W593" s="80"/>
      <c r="X593" s="80"/>
      <c r="Y593" s="94"/>
      <c r="Z593" s="80"/>
      <c r="AA593" s="80"/>
      <c r="AB593" s="80"/>
      <c r="AC593" s="80"/>
      <c r="AD593" s="69"/>
      <c r="AE593" s="69"/>
      <c r="AF593" s="69"/>
      <c r="AG593" s="95"/>
      <c r="AH593" s="93"/>
      <c r="AI593" s="81"/>
      <c r="AJ593" s="80"/>
      <c r="AK593" s="80"/>
      <c r="AL593" s="78"/>
      <c r="AM593" s="80"/>
      <c r="AN593" s="80"/>
      <c r="AO593" s="80"/>
      <c r="AP593" s="80"/>
      <c r="AQ593" s="80"/>
      <c r="AR593" s="80"/>
      <c r="AS593" s="78"/>
      <c r="AT593" s="96"/>
      <c r="AU593" s="97"/>
      <c r="AV593" s="98"/>
      <c r="AW593" s="99"/>
      <c r="AX593" s="79"/>
      <c r="AY593" s="79"/>
      <c r="AZ593" s="79"/>
      <c r="BA593" s="79"/>
      <c r="BB593" s="79"/>
      <c r="BC593" s="79"/>
      <c r="BD593" s="79"/>
      <c r="BE593" s="79"/>
      <c r="BF593" s="79"/>
      <c r="BG593" s="79"/>
      <c r="BH593" s="79"/>
      <c r="BI593" s="79"/>
      <c r="BJ593" s="79"/>
      <c r="BK593" s="79"/>
      <c r="BL593" s="79"/>
      <c r="BM593" s="79"/>
      <c r="BN593" s="79"/>
      <c r="BO593" s="79"/>
      <c r="BP593" s="79"/>
      <c r="BQ593" s="79"/>
    </row>
    <row r="594" spans="1:69">
      <c r="A594" s="25"/>
      <c r="C594" s="89"/>
      <c r="D594" s="84"/>
      <c r="E594" s="76"/>
      <c r="F594" s="91"/>
      <c r="G594" s="80"/>
      <c r="H594" s="81"/>
      <c r="I594" s="14"/>
      <c r="J594" s="92"/>
      <c r="K594" s="14"/>
      <c r="L594" s="78"/>
      <c r="M594" s="81"/>
      <c r="N594" s="14"/>
      <c r="O594" s="78"/>
      <c r="P594" s="78"/>
      <c r="Q594" s="93"/>
      <c r="R594" s="80"/>
      <c r="S594" s="80"/>
      <c r="T594" s="69"/>
      <c r="U594" s="78"/>
      <c r="V594" s="69"/>
      <c r="W594" s="80"/>
      <c r="X594" s="80"/>
      <c r="Y594" s="94"/>
      <c r="Z594" s="80"/>
      <c r="AA594" s="80"/>
      <c r="AB594" s="80"/>
      <c r="AC594" s="80"/>
      <c r="AD594" s="69"/>
      <c r="AE594" s="69"/>
      <c r="AF594" s="69"/>
      <c r="AG594" s="95"/>
      <c r="AH594" s="93"/>
      <c r="AI594" s="81"/>
      <c r="AJ594" s="80"/>
      <c r="AK594" s="80"/>
      <c r="AL594" s="78"/>
      <c r="AM594" s="80"/>
      <c r="AN594" s="80"/>
      <c r="AO594" s="80"/>
      <c r="AP594" s="80"/>
      <c r="AQ594" s="80"/>
      <c r="AR594" s="80"/>
      <c r="AS594" s="78"/>
      <c r="AT594" s="96"/>
      <c r="AU594" s="97"/>
      <c r="AV594" s="98"/>
      <c r="AW594" s="99"/>
      <c r="AX594" s="79"/>
      <c r="AY594" s="79"/>
      <c r="AZ594" s="79"/>
      <c r="BA594" s="79"/>
      <c r="BB594" s="79"/>
      <c r="BC594" s="79"/>
      <c r="BD594" s="79"/>
      <c r="BE594" s="79"/>
      <c r="BF594" s="79"/>
      <c r="BG594" s="79"/>
      <c r="BH594" s="79"/>
      <c r="BI594" s="79"/>
      <c r="BJ594" s="79"/>
      <c r="BK594" s="79"/>
      <c r="BL594" s="79"/>
      <c r="BM594" s="79"/>
      <c r="BN594" s="79"/>
      <c r="BO594" s="79"/>
      <c r="BP594" s="79"/>
      <c r="BQ594" s="79"/>
    </row>
    <row r="595" spans="1:69">
      <c r="A595" s="25"/>
      <c r="C595" s="89"/>
      <c r="D595" s="84"/>
      <c r="E595" s="76"/>
      <c r="F595" s="91"/>
      <c r="G595" s="80"/>
      <c r="H595" s="81"/>
      <c r="I595" s="14"/>
      <c r="J595" s="92"/>
      <c r="K595" s="14"/>
      <c r="L595" s="78"/>
      <c r="M595" s="81"/>
      <c r="N595" s="14"/>
      <c r="O595" s="78"/>
      <c r="P595" s="78"/>
      <c r="Q595" s="93"/>
      <c r="R595" s="80"/>
      <c r="S595" s="80"/>
      <c r="T595" s="69"/>
      <c r="U595" s="78"/>
      <c r="V595" s="69"/>
      <c r="W595" s="80"/>
      <c r="X595" s="80"/>
      <c r="Y595" s="94"/>
      <c r="Z595" s="80"/>
      <c r="AA595" s="80"/>
      <c r="AB595" s="80"/>
      <c r="AC595" s="80"/>
      <c r="AD595" s="69"/>
      <c r="AE595" s="69"/>
      <c r="AF595" s="69"/>
      <c r="AG595" s="95"/>
      <c r="AH595" s="93"/>
      <c r="AI595" s="81"/>
      <c r="AJ595" s="80"/>
      <c r="AK595" s="80"/>
      <c r="AL595" s="78"/>
      <c r="AM595" s="80"/>
      <c r="AN595" s="80"/>
      <c r="AO595" s="80"/>
      <c r="AP595" s="80"/>
      <c r="AQ595" s="80"/>
      <c r="AR595" s="80"/>
      <c r="AS595" s="78"/>
      <c r="AT595" s="96"/>
      <c r="AU595" s="97"/>
      <c r="AV595" s="98"/>
      <c r="AW595" s="99"/>
      <c r="AX595" s="79"/>
      <c r="AY595" s="79"/>
      <c r="AZ595" s="79"/>
      <c r="BA595" s="79"/>
      <c r="BB595" s="79"/>
      <c r="BC595" s="79"/>
      <c r="BD595" s="79"/>
      <c r="BE595" s="79"/>
      <c r="BF595" s="79"/>
      <c r="BG595" s="79"/>
      <c r="BH595" s="79"/>
      <c r="BI595" s="79"/>
      <c r="BJ595" s="79"/>
      <c r="BK595" s="79"/>
      <c r="BL595" s="79"/>
      <c r="BM595" s="79"/>
      <c r="BN595" s="79"/>
      <c r="BO595" s="79"/>
      <c r="BP595" s="79"/>
      <c r="BQ595" s="79"/>
    </row>
    <row r="596" spans="1:69">
      <c r="A596" s="25"/>
      <c r="C596" s="89"/>
      <c r="D596" s="84"/>
      <c r="E596" s="76"/>
      <c r="F596" s="91"/>
      <c r="G596" s="80"/>
      <c r="H596" s="81"/>
      <c r="I596" s="14"/>
      <c r="J596" s="92"/>
      <c r="K596" s="14"/>
      <c r="L596" s="78"/>
      <c r="M596" s="81"/>
      <c r="N596" s="14"/>
      <c r="O596" s="78"/>
      <c r="P596" s="78"/>
      <c r="Q596" s="93"/>
      <c r="R596" s="80"/>
      <c r="S596" s="80"/>
      <c r="T596" s="69"/>
      <c r="U596" s="78"/>
      <c r="V596" s="69"/>
      <c r="W596" s="80"/>
      <c r="X596" s="80"/>
      <c r="Y596" s="94"/>
      <c r="Z596" s="80"/>
      <c r="AA596" s="80"/>
      <c r="AB596" s="80"/>
      <c r="AC596" s="80"/>
      <c r="AD596" s="69"/>
      <c r="AE596" s="69"/>
      <c r="AF596" s="69"/>
      <c r="AG596" s="95"/>
      <c r="AH596" s="93"/>
      <c r="AI596" s="81"/>
      <c r="AJ596" s="80"/>
      <c r="AK596" s="80"/>
      <c r="AL596" s="78"/>
      <c r="AM596" s="80"/>
      <c r="AN596" s="80"/>
      <c r="AO596" s="80"/>
      <c r="AP596" s="80"/>
      <c r="AQ596" s="80"/>
      <c r="AR596" s="80"/>
      <c r="AS596" s="78"/>
      <c r="AT596" s="96"/>
      <c r="AU596" s="97"/>
      <c r="AV596" s="98"/>
      <c r="AW596" s="99"/>
      <c r="AX596" s="79"/>
      <c r="AY596" s="79"/>
      <c r="AZ596" s="79"/>
      <c r="BA596" s="79"/>
      <c r="BB596" s="79"/>
      <c r="BC596" s="79"/>
      <c r="BD596" s="79"/>
      <c r="BE596" s="79"/>
      <c r="BF596" s="79"/>
      <c r="BG596" s="79"/>
      <c r="BH596" s="79"/>
      <c r="BI596" s="79"/>
      <c r="BJ596" s="79"/>
      <c r="BK596" s="79"/>
      <c r="BL596" s="79"/>
      <c r="BM596" s="79"/>
      <c r="BN596" s="79"/>
      <c r="BO596" s="79"/>
      <c r="BP596" s="79"/>
      <c r="BQ596" s="79"/>
    </row>
    <row r="597" spans="1:69">
      <c r="A597" s="25"/>
      <c r="C597" s="89"/>
      <c r="D597" s="84"/>
      <c r="E597" s="76"/>
      <c r="F597" s="91"/>
      <c r="G597" s="80"/>
      <c r="H597" s="81"/>
      <c r="I597" s="14"/>
      <c r="J597" s="92"/>
      <c r="K597" s="14"/>
      <c r="L597" s="78"/>
      <c r="M597" s="81"/>
      <c r="N597" s="14"/>
      <c r="O597" s="78"/>
      <c r="P597" s="78"/>
      <c r="Q597" s="93"/>
      <c r="R597" s="80"/>
      <c r="S597" s="80"/>
      <c r="T597" s="69"/>
      <c r="U597" s="78"/>
      <c r="V597" s="69"/>
      <c r="W597" s="80"/>
      <c r="X597" s="80"/>
      <c r="Y597" s="94"/>
      <c r="Z597" s="80"/>
      <c r="AA597" s="80"/>
      <c r="AB597" s="80"/>
      <c r="AC597" s="80"/>
      <c r="AD597" s="69"/>
      <c r="AE597" s="69"/>
      <c r="AF597" s="69"/>
      <c r="AG597" s="95"/>
      <c r="AH597" s="93"/>
      <c r="AI597" s="81"/>
      <c r="AJ597" s="80"/>
      <c r="AK597" s="80"/>
      <c r="AL597" s="78"/>
      <c r="AM597" s="80"/>
      <c r="AN597" s="80"/>
      <c r="AO597" s="80"/>
      <c r="AP597" s="80"/>
      <c r="AQ597" s="80"/>
      <c r="AR597" s="80"/>
      <c r="AS597" s="78"/>
      <c r="AT597" s="96"/>
      <c r="AU597" s="97"/>
      <c r="AV597" s="98"/>
      <c r="AW597" s="99"/>
      <c r="AX597" s="79"/>
      <c r="AY597" s="79"/>
      <c r="AZ597" s="79"/>
      <c r="BA597" s="79"/>
      <c r="BB597" s="79"/>
      <c r="BC597" s="79"/>
      <c r="BD597" s="79"/>
      <c r="BE597" s="79"/>
      <c r="BF597" s="79"/>
      <c r="BG597" s="79"/>
      <c r="BH597" s="79"/>
      <c r="BI597" s="79"/>
      <c r="BJ597" s="79"/>
      <c r="BK597" s="79"/>
      <c r="BL597" s="79"/>
      <c r="BM597" s="79"/>
      <c r="BN597" s="79"/>
      <c r="BO597" s="79"/>
      <c r="BP597" s="79"/>
      <c r="BQ597" s="79"/>
    </row>
    <row r="598" spans="1:69">
      <c r="A598" s="25"/>
      <c r="C598" s="89"/>
      <c r="D598" s="84"/>
      <c r="E598" s="76"/>
      <c r="F598" s="91"/>
      <c r="G598" s="80"/>
      <c r="H598" s="81"/>
      <c r="I598" s="14"/>
      <c r="J598" s="92"/>
      <c r="K598" s="14"/>
      <c r="L598" s="78"/>
      <c r="M598" s="81"/>
      <c r="N598" s="14"/>
      <c r="O598" s="78"/>
      <c r="P598" s="78"/>
      <c r="Q598" s="93"/>
      <c r="R598" s="80"/>
      <c r="S598" s="80"/>
      <c r="T598" s="69"/>
      <c r="U598" s="78"/>
      <c r="V598" s="69"/>
      <c r="W598" s="80"/>
      <c r="X598" s="80"/>
      <c r="Y598" s="94"/>
      <c r="Z598" s="80"/>
      <c r="AA598" s="80"/>
      <c r="AB598" s="80"/>
      <c r="AC598" s="80"/>
      <c r="AD598" s="69"/>
      <c r="AE598" s="69"/>
      <c r="AF598" s="69"/>
      <c r="AG598" s="95"/>
      <c r="AH598" s="93"/>
      <c r="AI598" s="81"/>
      <c r="AJ598" s="80"/>
      <c r="AK598" s="80"/>
      <c r="AL598" s="78"/>
      <c r="AM598" s="80"/>
      <c r="AN598" s="80"/>
      <c r="AO598" s="80"/>
      <c r="AP598" s="80"/>
      <c r="AQ598" s="80"/>
      <c r="AR598" s="80"/>
      <c r="AS598" s="78"/>
      <c r="AT598" s="96"/>
      <c r="AU598" s="97"/>
      <c r="AV598" s="98"/>
      <c r="AW598" s="99"/>
      <c r="AX598" s="79"/>
      <c r="AY598" s="79"/>
      <c r="AZ598" s="79"/>
      <c r="BA598" s="79"/>
      <c r="BB598" s="79"/>
      <c r="BC598" s="79"/>
      <c r="BD598" s="79"/>
      <c r="BE598" s="79"/>
      <c r="BF598" s="79"/>
      <c r="BG598" s="79"/>
      <c r="BH598" s="79"/>
      <c r="BI598" s="79"/>
      <c r="BJ598" s="79"/>
      <c r="BK598" s="79"/>
      <c r="BL598" s="79"/>
      <c r="BM598" s="79"/>
      <c r="BN598" s="79"/>
      <c r="BO598" s="79"/>
      <c r="BP598" s="79"/>
      <c r="BQ598" s="79"/>
    </row>
    <row r="599" spans="1:69">
      <c r="A599" s="25"/>
      <c r="C599" s="89"/>
      <c r="D599" s="84"/>
      <c r="E599" s="76"/>
      <c r="F599" s="91"/>
      <c r="G599" s="80"/>
      <c r="H599" s="81"/>
      <c r="I599" s="14"/>
      <c r="J599" s="92"/>
      <c r="K599" s="14"/>
      <c r="L599" s="78"/>
      <c r="M599" s="81"/>
      <c r="N599" s="14"/>
      <c r="O599" s="78"/>
      <c r="P599" s="78"/>
      <c r="Q599" s="93"/>
      <c r="R599" s="80"/>
      <c r="S599" s="80"/>
      <c r="T599" s="69"/>
      <c r="U599" s="78"/>
      <c r="V599" s="69"/>
      <c r="W599" s="80"/>
      <c r="X599" s="80"/>
      <c r="Y599" s="94"/>
      <c r="Z599" s="80"/>
      <c r="AA599" s="80"/>
      <c r="AB599" s="80"/>
      <c r="AC599" s="80"/>
      <c r="AD599" s="69"/>
      <c r="AE599" s="69"/>
      <c r="AF599" s="69"/>
      <c r="AG599" s="95"/>
      <c r="AH599" s="93"/>
      <c r="AI599" s="81"/>
      <c r="AJ599" s="80"/>
      <c r="AK599" s="80"/>
      <c r="AL599" s="78"/>
      <c r="AM599" s="80"/>
      <c r="AN599" s="80"/>
      <c r="AO599" s="80"/>
      <c r="AP599" s="80"/>
      <c r="AQ599" s="80"/>
      <c r="AR599" s="80"/>
      <c r="AS599" s="78"/>
      <c r="AT599" s="96"/>
      <c r="AU599" s="97"/>
      <c r="AV599" s="98"/>
      <c r="AW599" s="99"/>
      <c r="AX599" s="100"/>
      <c r="AY599" s="100"/>
      <c r="AZ599" s="100"/>
      <c r="BA599" s="100"/>
      <c r="BB599" s="100"/>
      <c r="BC599" s="100"/>
      <c r="BD599" s="100"/>
      <c r="BE599" s="100"/>
      <c r="BF599" s="100"/>
      <c r="BG599" s="100"/>
      <c r="BH599" s="100"/>
      <c r="BI599" s="100"/>
      <c r="BJ599" s="100"/>
      <c r="BK599" s="100"/>
      <c r="BL599" s="100"/>
      <c r="BM599" s="100"/>
      <c r="BN599" s="100"/>
      <c r="BO599" s="100"/>
      <c r="BP599" s="100"/>
      <c r="BQ599" s="100"/>
    </row>
    <row r="600" spans="1:69">
      <c r="A600" s="25"/>
      <c r="C600" s="89"/>
      <c r="D600" s="84"/>
      <c r="E600" s="76"/>
      <c r="F600" s="91"/>
      <c r="G600" s="80"/>
      <c r="H600" s="81"/>
      <c r="I600" s="14"/>
      <c r="J600" s="92"/>
      <c r="K600" s="14"/>
      <c r="L600" s="78"/>
      <c r="M600" s="81"/>
      <c r="N600" s="14"/>
      <c r="O600" s="78"/>
      <c r="P600" s="78"/>
      <c r="Q600" s="93"/>
      <c r="R600" s="80"/>
      <c r="S600" s="80"/>
      <c r="T600" s="69"/>
      <c r="U600" s="78"/>
      <c r="V600" s="69"/>
      <c r="W600" s="80"/>
      <c r="X600" s="80"/>
      <c r="Y600" s="94"/>
      <c r="Z600" s="80"/>
      <c r="AA600" s="80"/>
      <c r="AB600" s="80"/>
      <c r="AC600" s="80"/>
      <c r="AD600" s="69"/>
      <c r="AE600" s="69"/>
      <c r="AF600" s="69"/>
      <c r="AG600" s="95"/>
      <c r="AH600" s="93"/>
      <c r="AI600" s="81"/>
      <c r="AJ600" s="80"/>
      <c r="AK600" s="80"/>
      <c r="AL600" s="78"/>
      <c r="AM600" s="80"/>
      <c r="AN600" s="80"/>
      <c r="AO600" s="80"/>
      <c r="AP600" s="80"/>
      <c r="AQ600" s="80"/>
      <c r="AR600" s="80"/>
      <c r="AS600" s="78"/>
      <c r="AT600" s="96"/>
      <c r="AU600" s="97"/>
      <c r="AV600" s="98"/>
      <c r="AW600" s="99"/>
      <c r="AX600" s="100"/>
      <c r="AY600" s="100"/>
      <c r="AZ600" s="100"/>
      <c r="BA600" s="100"/>
      <c r="BB600" s="100"/>
      <c r="BC600" s="100"/>
      <c r="BD600" s="100"/>
      <c r="BE600" s="100"/>
      <c r="BF600" s="100"/>
      <c r="BG600" s="100"/>
      <c r="BH600" s="100"/>
      <c r="BI600" s="100"/>
      <c r="BJ600" s="100"/>
      <c r="BK600" s="100"/>
      <c r="BL600" s="100"/>
      <c r="BM600" s="100"/>
      <c r="BN600" s="100"/>
      <c r="BO600" s="100"/>
      <c r="BP600" s="100"/>
      <c r="BQ600" s="100"/>
    </row>
    <row r="601" spans="1:69">
      <c r="A601" s="25"/>
      <c r="C601" s="89"/>
      <c r="D601" s="84"/>
      <c r="E601" s="76"/>
      <c r="F601" s="91"/>
      <c r="G601" s="80"/>
      <c r="H601" s="81"/>
      <c r="I601" s="14"/>
      <c r="J601" s="92"/>
      <c r="K601" s="14"/>
      <c r="L601" s="78"/>
      <c r="M601" s="81"/>
      <c r="N601" s="14"/>
      <c r="O601" s="78"/>
      <c r="P601" s="78"/>
      <c r="Q601" s="93"/>
      <c r="R601" s="80"/>
      <c r="S601" s="80"/>
      <c r="T601" s="69"/>
      <c r="U601" s="78"/>
      <c r="V601" s="69"/>
      <c r="W601" s="80"/>
      <c r="X601" s="80"/>
      <c r="Y601" s="94"/>
      <c r="Z601" s="80"/>
      <c r="AA601" s="80"/>
      <c r="AB601" s="80"/>
      <c r="AC601" s="80"/>
      <c r="AD601" s="69"/>
      <c r="AE601" s="69"/>
      <c r="AF601" s="69"/>
      <c r="AG601" s="95"/>
      <c r="AH601" s="93"/>
      <c r="AI601" s="81"/>
      <c r="AJ601" s="80"/>
      <c r="AK601" s="80"/>
      <c r="AL601" s="78"/>
      <c r="AM601" s="80"/>
      <c r="AN601" s="80"/>
      <c r="AO601" s="80"/>
      <c r="AP601" s="80"/>
      <c r="AQ601" s="80"/>
      <c r="AR601" s="80"/>
      <c r="AS601" s="78"/>
      <c r="AT601" s="96"/>
      <c r="AU601" s="97"/>
      <c r="AV601" s="98"/>
      <c r="AW601" s="99"/>
      <c r="AX601" s="100"/>
      <c r="AY601" s="100"/>
      <c r="AZ601" s="100"/>
      <c r="BA601" s="100"/>
      <c r="BB601" s="100"/>
      <c r="BC601" s="100"/>
      <c r="BD601" s="100"/>
      <c r="BE601" s="100"/>
      <c r="BF601" s="100"/>
      <c r="BG601" s="100"/>
      <c r="BH601" s="100"/>
      <c r="BI601" s="100"/>
      <c r="BJ601" s="100"/>
      <c r="BK601" s="100"/>
      <c r="BL601" s="100"/>
      <c r="BM601" s="100"/>
      <c r="BN601" s="100"/>
      <c r="BO601" s="100"/>
      <c r="BP601" s="100"/>
      <c r="BQ601" s="100"/>
    </row>
    <row r="602" spans="1:69">
      <c r="A602" s="25"/>
      <c r="C602" s="89"/>
      <c r="D602" s="84"/>
      <c r="E602" s="76"/>
      <c r="F602" s="91"/>
      <c r="G602" s="80"/>
      <c r="H602" s="81"/>
      <c r="I602" s="14"/>
      <c r="J602" s="92"/>
      <c r="K602" s="14"/>
      <c r="L602" s="78"/>
      <c r="M602" s="81"/>
      <c r="N602" s="14"/>
      <c r="O602" s="78"/>
      <c r="P602" s="78"/>
      <c r="Q602" s="93"/>
      <c r="R602" s="80"/>
      <c r="S602" s="80"/>
      <c r="T602" s="69"/>
      <c r="U602" s="78"/>
      <c r="V602" s="69"/>
      <c r="W602" s="80"/>
      <c r="X602" s="80"/>
      <c r="Y602" s="94"/>
      <c r="Z602" s="80"/>
      <c r="AA602" s="80"/>
      <c r="AB602" s="80"/>
      <c r="AC602" s="80"/>
      <c r="AD602" s="69"/>
      <c r="AE602" s="69"/>
      <c r="AF602" s="69"/>
      <c r="AG602" s="95"/>
      <c r="AH602" s="93"/>
      <c r="AI602" s="81"/>
      <c r="AJ602" s="80"/>
      <c r="AK602" s="80"/>
      <c r="AL602" s="78"/>
      <c r="AM602" s="80"/>
      <c r="AN602" s="80"/>
      <c r="AO602" s="80"/>
      <c r="AP602" s="80"/>
      <c r="AQ602" s="80"/>
      <c r="AR602" s="80"/>
      <c r="AS602" s="78"/>
      <c r="AT602" s="96"/>
      <c r="AU602" s="97"/>
      <c r="AV602" s="98"/>
      <c r="AW602" s="99"/>
      <c r="AX602" s="100"/>
      <c r="AY602" s="100"/>
      <c r="AZ602" s="100"/>
      <c r="BA602" s="100"/>
      <c r="BB602" s="100"/>
      <c r="BC602" s="100"/>
      <c r="BD602" s="100"/>
      <c r="BE602" s="100"/>
      <c r="BF602" s="100"/>
      <c r="BG602" s="100"/>
      <c r="BH602" s="100"/>
      <c r="BI602" s="100"/>
      <c r="BJ602" s="100"/>
      <c r="BK602" s="100"/>
      <c r="BL602" s="100"/>
      <c r="BM602" s="100"/>
      <c r="BN602" s="100"/>
      <c r="BO602" s="100"/>
      <c r="BP602" s="100"/>
      <c r="BQ602" s="100"/>
    </row>
    <row r="603" spans="1:69">
      <c r="A603" s="25"/>
      <c r="C603" s="89"/>
      <c r="D603" s="84"/>
      <c r="E603" s="76"/>
      <c r="F603" s="91"/>
      <c r="G603" s="80"/>
      <c r="H603" s="81"/>
      <c r="I603" s="14"/>
      <c r="J603" s="92"/>
      <c r="K603" s="14"/>
      <c r="L603" s="78"/>
      <c r="M603" s="81"/>
      <c r="N603" s="14"/>
      <c r="O603" s="78"/>
      <c r="P603" s="78"/>
      <c r="Q603" s="93"/>
      <c r="R603" s="80"/>
      <c r="S603" s="80"/>
      <c r="T603" s="69"/>
      <c r="U603" s="78"/>
      <c r="V603" s="69"/>
      <c r="W603" s="80"/>
      <c r="X603" s="80"/>
      <c r="Y603" s="94"/>
      <c r="Z603" s="80"/>
      <c r="AA603" s="80"/>
      <c r="AB603" s="80"/>
      <c r="AC603" s="80"/>
      <c r="AD603" s="69"/>
      <c r="AE603" s="69"/>
      <c r="AF603" s="69"/>
      <c r="AG603" s="95"/>
      <c r="AH603" s="93"/>
      <c r="AI603" s="81"/>
      <c r="AJ603" s="80"/>
      <c r="AK603" s="80"/>
      <c r="AL603" s="78"/>
      <c r="AM603" s="80"/>
      <c r="AN603" s="80"/>
      <c r="AO603" s="80"/>
      <c r="AP603" s="80"/>
      <c r="AQ603" s="80"/>
      <c r="AR603" s="80"/>
      <c r="AS603" s="78"/>
      <c r="AT603" s="96"/>
      <c r="AU603" s="97"/>
      <c r="AV603" s="98"/>
      <c r="AW603" s="99"/>
      <c r="AX603" s="100"/>
      <c r="AY603" s="100"/>
      <c r="AZ603" s="100"/>
      <c r="BA603" s="100"/>
      <c r="BB603" s="100"/>
      <c r="BC603" s="100"/>
      <c r="BD603" s="100"/>
      <c r="BE603" s="100"/>
      <c r="BF603" s="100"/>
      <c r="BG603" s="100"/>
      <c r="BH603" s="100"/>
      <c r="BI603" s="100"/>
      <c r="BJ603" s="100"/>
      <c r="BK603" s="100"/>
      <c r="BL603" s="100"/>
      <c r="BM603" s="100"/>
      <c r="BN603" s="100"/>
      <c r="BO603" s="100"/>
      <c r="BP603" s="100"/>
      <c r="BQ603" s="100"/>
    </row>
    <row r="604" spans="1:69">
      <c r="A604" s="25"/>
      <c r="C604" s="89"/>
      <c r="D604" s="84"/>
      <c r="E604" s="76"/>
      <c r="F604" s="91"/>
      <c r="G604" s="80"/>
      <c r="H604" s="81"/>
      <c r="I604" s="14"/>
      <c r="J604" s="92"/>
      <c r="K604" s="14"/>
      <c r="L604" s="78"/>
      <c r="M604" s="81"/>
      <c r="N604" s="14"/>
      <c r="O604" s="78"/>
      <c r="P604" s="78"/>
      <c r="Q604" s="93"/>
      <c r="R604" s="80"/>
      <c r="S604" s="80"/>
      <c r="T604" s="69"/>
      <c r="U604" s="78"/>
      <c r="V604" s="69"/>
      <c r="W604" s="80"/>
      <c r="X604" s="80"/>
      <c r="Y604" s="94"/>
      <c r="Z604" s="80"/>
      <c r="AA604" s="80"/>
      <c r="AB604" s="80"/>
      <c r="AC604" s="80"/>
      <c r="AD604" s="69"/>
      <c r="AE604" s="69"/>
      <c r="AF604" s="69"/>
      <c r="AG604" s="95"/>
      <c r="AH604" s="93"/>
      <c r="AI604" s="81"/>
      <c r="AJ604" s="80"/>
      <c r="AK604" s="80"/>
      <c r="AL604" s="78"/>
      <c r="AM604" s="80"/>
      <c r="AN604" s="80"/>
      <c r="AO604" s="80"/>
      <c r="AP604" s="80"/>
      <c r="AQ604" s="80"/>
      <c r="AR604" s="80"/>
      <c r="AS604" s="78"/>
      <c r="AT604" s="96"/>
      <c r="AU604" s="97"/>
      <c r="AV604" s="98"/>
      <c r="AW604" s="99"/>
      <c r="AX604" s="100"/>
      <c r="AY604" s="100"/>
      <c r="AZ604" s="100"/>
      <c r="BA604" s="100"/>
      <c r="BB604" s="100"/>
      <c r="BC604" s="100"/>
      <c r="BD604" s="100"/>
      <c r="BE604" s="100"/>
      <c r="BF604" s="100"/>
      <c r="BG604" s="100"/>
      <c r="BH604" s="100"/>
      <c r="BI604" s="100"/>
      <c r="BJ604" s="100"/>
      <c r="BK604" s="100"/>
      <c r="BL604" s="100"/>
      <c r="BM604" s="100"/>
      <c r="BN604" s="100"/>
      <c r="BO604" s="100"/>
      <c r="BP604" s="100"/>
      <c r="BQ604" s="100"/>
    </row>
    <row r="605" spans="1:69">
      <c r="A605" s="25"/>
      <c r="C605" s="89"/>
      <c r="D605" s="84"/>
      <c r="E605" s="76"/>
      <c r="F605" s="91"/>
      <c r="G605" s="80"/>
      <c r="H605" s="81"/>
      <c r="I605" s="14"/>
      <c r="J605" s="92"/>
      <c r="K605" s="14"/>
      <c r="L605" s="78"/>
      <c r="M605" s="81"/>
      <c r="N605" s="14"/>
      <c r="O605" s="78"/>
      <c r="P605" s="78"/>
      <c r="Q605" s="93"/>
      <c r="R605" s="80"/>
      <c r="S605" s="80"/>
      <c r="T605" s="69"/>
      <c r="U605" s="78"/>
      <c r="V605" s="69"/>
      <c r="W605" s="80"/>
      <c r="X605" s="80"/>
      <c r="Y605" s="94"/>
      <c r="Z605" s="80"/>
      <c r="AA605" s="80"/>
      <c r="AB605" s="80"/>
      <c r="AC605" s="80"/>
      <c r="AD605" s="69"/>
      <c r="AE605" s="69"/>
      <c r="AF605" s="69"/>
      <c r="AG605" s="95"/>
      <c r="AH605" s="93"/>
      <c r="AI605" s="81"/>
      <c r="AJ605" s="80"/>
      <c r="AK605" s="80"/>
      <c r="AL605" s="78"/>
      <c r="AM605" s="80"/>
      <c r="AN605" s="80"/>
      <c r="AO605" s="80"/>
      <c r="AP605" s="80"/>
      <c r="AQ605" s="80"/>
      <c r="AR605" s="80"/>
      <c r="AS605" s="78"/>
      <c r="AT605" s="96"/>
      <c r="AU605" s="97"/>
      <c r="AV605" s="98"/>
      <c r="AW605" s="99"/>
      <c r="AX605" s="100"/>
      <c r="AY605" s="100"/>
      <c r="AZ605" s="100"/>
      <c r="BA605" s="100"/>
      <c r="BB605" s="100"/>
      <c r="BC605" s="100"/>
      <c r="BD605" s="100"/>
      <c r="BE605" s="100"/>
      <c r="BF605" s="100"/>
      <c r="BG605" s="100"/>
      <c r="BH605" s="100"/>
      <c r="BI605" s="100"/>
      <c r="BJ605" s="100"/>
      <c r="BK605" s="100"/>
      <c r="BL605" s="100"/>
      <c r="BM605" s="100"/>
      <c r="BN605" s="100"/>
      <c r="BO605" s="100"/>
      <c r="BP605" s="100"/>
      <c r="BQ605" s="100"/>
    </row>
    <row r="606" spans="1:69">
      <c r="A606" s="25"/>
      <c r="C606" s="89"/>
      <c r="D606" s="84"/>
      <c r="E606" s="76"/>
      <c r="F606" s="91"/>
      <c r="G606" s="80"/>
      <c r="H606" s="81"/>
      <c r="I606" s="14"/>
      <c r="J606" s="92"/>
      <c r="K606" s="14"/>
      <c r="L606" s="78"/>
      <c r="M606" s="81"/>
      <c r="N606" s="14"/>
      <c r="O606" s="78"/>
      <c r="P606" s="78"/>
      <c r="Q606" s="93"/>
      <c r="R606" s="80"/>
      <c r="S606" s="80"/>
      <c r="T606" s="69"/>
      <c r="U606" s="78"/>
      <c r="V606" s="69"/>
      <c r="W606" s="80"/>
      <c r="X606" s="80"/>
      <c r="Y606" s="94"/>
      <c r="Z606" s="80"/>
      <c r="AA606" s="80"/>
      <c r="AB606" s="80"/>
      <c r="AC606" s="80"/>
      <c r="AD606" s="69"/>
      <c r="AE606" s="69"/>
      <c r="AF606" s="69"/>
      <c r="AG606" s="95"/>
      <c r="AH606" s="93"/>
      <c r="AI606" s="81"/>
      <c r="AJ606" s="80"/>
      <c r="AK606" s="80"/>
      <c r="AL606" s="78"/>
      <c r="AM606" s="80"/>
      <c r="AN606" s="80"/>
      <c r="AO606" s="80"/>
      <c r="AP606" s="80"/>
      <c r="AQ606" s="80"/>
      <c r="AR606" s="80"/>
      <c r="AS606" s="78"/>
      <c r="AT606" s="96"/>
      <c r="AU606" s="97"/>
      <c r="AV606" s="98"/>
      <c r="AW606" s="99"/>
      <c r="AX606" s="100"/>
      <c r="AY606" s="100"/>
      <c r="AZ606" s="100"/>
      <c r="BA606" s="100"/>
      <c r="BB606" s="100"/>
      <c r="BC606" s="100"/>
      <c r="BD606" s="100"/>
      <c r="BE606" s="100"/>
      <c r="BF606" s="100"/>
      <c r="BG606" s="100"/>
      <c r="BH606" s="100"/>
      <c r="BI606" s="100"/>
      <c r="BJ606" s="100"/>
      <c r="BK606" s="100"/>
      <c r="BL606" s="100"/>
      <c r="BM606" s="100"/>
      <c r="BN606" s="100"/>
      <c r="BO606" s="100"/>
      <c r="BP606" s="100"/>
      <c r="BQ606" s="100"/>
    </row>
    <row r="607" spans="1:69">
      <c r="A607" s="25"/>
      <c r="C607" s="89"/>
      <c r="D607" s="84"/>
      <c r="E607" s="76"/>
      <c r="F607" s="91"/>
      <c r="G607" s="80"/>
      <c r="H607" s="81"/>
      <c r="I607" s="14"/>
      <c r="J607" s="92"/>
      <c r="K607" s="14"/>
      <c r="L607" s="78"/>
      <c r="M607" s="81"/>
      <c r="N607" s="14"/>
      <c r="O607" s="78"/>
      <c r="P607" s="78"/>
      <c r="Q607" s="93"/>
      <c r="R607" s="80"/>
      <c r="S607" s="80"/>
      <c r="T607" s="69"/>
      <c r="U607" s="78"/>
      <c r="V607" s="69"/>
      <c r="W607" s="80"/>
      <c r="X607" s="80"/>
      <c r="Y607" s="94"/>
      <c r="Z607" s="80"/>
      <c r="AA607" s="80"/>
      <c r="AB607" s="80"/>
      <c r="AC607" s="80"/>
      <c r="AD607" s="69"/>
      <c r="AE607" s="69"/>
      <c r="AF607" s="69"/>
      <c r="AG607" s="95"/>
      <c r="AH607" s="93"/>
      <c r="AI607" s="81"/>
      <c r="AJ607" s="80"/>
      <c r="AK607" s="80"/>
      <c r="AL607" s="78"/>
      <c r="AM607" s="80"/>
      <c r="AN607" s="80"/>
      <c r="AO607" s="80"/>
      <c r="AP607" s="80"/>
      <c r="AQ607" s="80"/>
      <c r="AR607" s="80"/>
      <c r="AS607" s="78"/>
      <c r="AT607" s="96"/>
      <c r="AU607" s="97"/>
      <c r="AV607" s="98"/>
      <c r="AW607" s="99"/>
      <c r="AX607" s="100"/>
      <c r="AY607" s="100"/>
      <c r="AZ607" s="100"/>
      <c r="BA607" s="100"/>
      <c r="BB607" s="100"/>
      <c r="BC607" s="100"/>
      <c r="BD607" s="100"/>
      <c r="BE607" s="100"/>
      <c r="BF607" s="100"/>
      <c r="BG607" s="100"/>
      <c r="BH607" s="100"/>
      <c r="BI607" s="100"/>
      <c r="BJ607" s="100"/>
      <c r="BK607" s="100"/>
      <c r="BL607" s="100"/>
      <c r="BM607" s="100"/>
      <c r="BN607" s="100"/>
      <c r="BO607" s="100"/>
      <c r="BP607" s="100"/>
      <c r="BQ607" s="100"/>
    </row>
    <row r="608" spans="1:69">
      <c r="A608" s="25"/>
      <c r="C608" s="89"/>
      <c r="D608" s="84"/>
      <c r="E608" s="76"/>
      <c r="F608" s="91"/>
      <c r="G608" s="80"/>
      <c r="H608" s="81"/>
      <c r="I608" s="14"/>
      <c r="J608" s="92"/>
      <c r="K608" s="14"/>
      <c r="L608" s="78"/>
      <c r="M608" s="81"/>
      <c r="N608" s="14"/>
      <c r="O608" s="78"/>
      <c r="P608" s="78"/>
      <c r="Q608" s="93"/>
      <c r="R608" s="80"/>
      <c r="S608" s="80"/>
      <c r="T608" s="69"/>
      <c r="U608" s="78"/>
      <c r="V608" s="69"/>
      <c r="W608" s="80"/>
      <c r="X608" s="80"/>
      <c r="Y608" s="94"/>
      <c r="Z608" s="80"/>
      <c r="AA608" s="80"/>
      <c r="AB608" s="80"/>
      <c r="AC608" s="80"/>
      <c r="AD608" s="69"/>
      <c r="AE608" s="69"/>
      <c r="AF608" s="69"/>
      <c r="AG608" s="95"/>
      <c r="AH608" s="93"/>
      <c r="AI608" s="81"/>
      <c r="AJ608" s="80"/>
      <c r="AK608" s="80"/>
      <c r="AL608" s="78"/>
      <c r="AM608" s="80"/>
      <c r="AN608" s="80"/>
      <c r="AO608" s="80"/>
      <c r="AP608" s="80"/>
      <c r="AQ608" s="80"/>
      <c r="AR608" s="80"/>
      <c r="AS608" s="78"/>
      <c r="AT608" s="96"/>
      <c r="AU608" s="97"/>
      <c r="AV608" s="98"/>
      <c r="AW608" s="99"/>
      <c r="AX608" s="100"/>
      <c r="AY608" s="100"/>
      <c r="AZ608" s="100"/>
      <c r="BA608" s="100"/>
      <c r="BB608" s="100"/>
      <c r="BC608" s="100"/>
      <c r="BD608" s="100"/>
      <c r="BE608" s="100"/>
      <c r="BF608" s="100"/>
      <c r="BG608" s="100"/>
      <c r="BH608" s="100"/>
      <c r="BI608" s="100"/>
      <c r="BJ608" s="100"/>
      <c r="BK608" s="100"/>
      <c r="BL608" s="100"/>
      <c r="BM608" s="100"/>
      <c r="BN608" s="100"/>
      <c r="BO608" s="100"/>
      <c r="BP608" s="100"/>
      <c r="BQ608" s="100"/>
    </row>
    <row r="609" spans="1:69">
      <c r="A609" s="25"/>
      <c r="C609" s="89"/>
      <c r="D609" s="84"/>
      <c r="E609" s="76"/>
      <c r="F609" s="91"/>
      <c r="G609" s="80"/>
      <c r="H609" s="81"/>
      <c r="I609" s="14"/>
      <c r="J609" s="92"/>
      <c r="K609" s="14"/>
      <c r="L609" s="78"/>
      <c r="M609" s="81"/>
      <c r="N609" s="14"/>
      <c r="O609" s="78"/>
      <c r="P609" s="78"/>
      <c r="Q609" s="93"/>
      <c r="R609" s="80"/>
      <c r="S609" s="80"/>
      <c r="T609" s="69"/>
      <c r="U609" s="78"/>
      <c r="V609" s="69"/>
      <c r="W609" s="80"/>
      <c r="X609" s="80"/>
      <c r="Y609" s="94"/>
      <c r="Z609" s="80"/>
      <c r="AA609" s="80"/>
      <c r="AB609" s="80"/>
      <c r="AC609" s="80"/>
      <c r="AD609" s="69"/>
      <c r="AE609" s="69"/>
      <c r="AF609" s="69"/>
      <c r="AG609" s="95"/>
      <c r="AH609" s="93"/>
      <c r="AI609" s="81"/>
      <c r="AJ609" s="80"/>
      <c r="AK609" s="80"/>
      <c r="AL609" s="78"/>
      <c r="AM609" s="80"/>
      <c r="AN609" s="80"/>
      <c r="AO609" s="80"/>
      <c r="AP609" s="80"/>
      <c r="AQ609" s="80"/>
      <c r="AR609" s="80"/>
      <c r="AS609" s="78"/>
      <c r="AT609" s="96"/>
      <c r="AU609" s="97"/>
      <c r="AV609" s="98"/>
      <c r="AW609" s="99"/>
      <c r="AX609" s="100"/>
      <c r="AY609" s="100"/>
      <c r="AZ609" s="100"/>
      <c r="BA609" s="100"/>
      <c r="BB609" s="100"/>
      <c r="BC609" s="100"/>
      <c r="BD609" s="100"/>
      <c r="BE609" s="100"/>
      <c r="BF609" s="100"/>
      <c r="BG609" s="100"/>
      <c r="BH609" s="100"/>
      <c r="BI609" s="100"/>
      <c r="BJ609" s="100"/>
      <c r="BK609" s="100"/>
      <c r="BL609" s="100"/>
      <c r="BM609" s="100"/>
      <c r="BN609" s="100"/>
      <c r="BO609" s="100"/>
      <c r="BP609" s="100"/>
      <c r="BQ609" s="100"/>
    </row>
    <row r="610" spans="1:69">
      <c r="A610" s="25"/>
      <c r="C610" s="89"/>
      <c r="D610" s="84"/>
      <c r="E610" s="76"/>
      <c r="F610" s="91"/>
      <c r="G610" s="80"/>
      <c r="H610" s="81"/>
      <c r="I610" s="14"/>
      <c r="J610" s="92"/>
      <c r="K610" s="14"/>
      <c r="L610" s="78"/>
      <c r="M610" s="81"/>
      <c r="N610" s="14"/>
      <c r="O610" s="78"/>
      <c r="P610" s="78"/>
      <c r="Q610" s="93"/>
      <c r="R610" s="80"/>
      <c r="S610" s="80"/>
      <c r="T610" s="69"/>
      <c r="U610" s="78"/>
      <c r="V610" s="69"/>
      <c r="W610" s="80"/>
      <c r="X610" s="80"/>
      <c r="Y610" s="94"/>
      <c r="Z610" s="80"/>
      <c r="AA610" s="80"/>
      <c r="AB610" s="80"/>
      <c r="AC610" s="80"/>
      <c r="AD610" s="69"/>
      <c r="AE610" s="69"/>
      <c r="AF610" s="69"/>
      <c r="AG610" s="95"/>
      <c r="AH610" s="93"/>
      <c r="AI610" s="81"/>
      <c r="AJ610" s="80"/>
      <c r="AK610" s="80"/>
      <c r="AL610" s="78"/>
      <c r="AM610" s="80"/>
      <c r="AN610" s="80"/>
      <c r="AO610" s="80"/>
      <c r="AP610" s="80"/>
      <c r="AQ610" s="80"/>
      <c r="AR610" s="80"/>
      <c r="AS610" s="78"/>
      <c r="AT610" s="96"/>
      <c r="AU610" s="97"/>
      <c r="AV610" s="98"/>
      <c r="AW610" s="99"/>
      <c r="AX610" s="100"/>
      <c r="AY610" s="100"/>
      <c r="AZ610" s="100"/>
      <c r="BA610" s="100"/>
      <c r="BB610" s="100"/>
      <c r="BC610" s="100"/>
      <c r="BD610" s="100"/>
      <c r="BE610" s="100"/>
      <c r="BF610" s="100"/>
      <c r="BG610" s="100"/>
      <c r="BH610" s="100"/>
      <c r="BI610" s="100"/>
      <c r="BJ610" s="100"/>
      <c r="BK610" s="100"/>
      <c r="BL610" s="100"/>
      <c r="BM610" s="100"/>
      <c r="BN610" s="100"/>
      <c r="BO610" s="100"/>
      <c r="BP610" s="100"/>
      <c r="BQ610" s="100"/>
    </row>
    <row r="611" spans="1:69">
      <c r="A611" s="25"/>
      <c r="C611" s="89"/>
      <c r="D611" s="84"/>
      <c r="E611" s="76"/>
      <c r="F611" s="91"/>
      <c r="G611" s="80"/>
      <c r="H611" s="81"/>
      <c r="I611" s="14"/>
      <c r="J611" s="92"/>
      <c r="K611" s="14"/>
      <c r="L611" s="78"/>
      <c r="M611" s="81"/>
      <c r="N611" s="14"/>
      <c r="O611" s="78"/>
      <c r="P611" s="78"/>
      <c r="Q611" s="93"/>
      <c r="R611" s="80"/>
      <c r="S611" s="80"/>
      <c r="T611" s="69"/>
      <c r="U611" s="78"/>
      <c r="V611" s="69"/>
      <c r="W611" s="80"/>
      <c r="X611" s="80"/>
      <c r="Y611" s="94"/>
      <c r="Z611" s="80"/>
      <c r="AA611" s="80"/>
      <c r="AB611" s="80"/>
      <c r="AC611" s="80"/>
      <c r="AD611" s="69"/>
      <c r="AE611" s="69"/>
      <c r="AF611" s="69"/>
      <c r="AG611" s="95"/>
      <c r="AH611" s="93"/>
      <c r="AI611" s="81"/>
      <c r="AJ611" s="80"/>
      <c r="AK611" s="80"/>
      <c r="AL611" s="78"/>
      <c r="AM611" s="80"/>
      <c r="AN611" s="80"/>
      <c r="AO611" s="80"/>
      <c r="AP611" s="80"/>
      <c r="AQ611" s="80"/>
      <c r="AR611" s="80"/>
      <c r="AS611" s="78"/>
      <c r="AT611" s="96"/>
      <c r="AU611" s="97"/>
      <c r="AV611" s="98"/>
      <c r="AW611" s="99"/>
      <c r="AX611" s="100"/>
      <c r="AY611" s="100"/>
      <c r="AZ611" s="100"/>
      <c r="BA611" s="100"/>
      <c r="BB611" s="100"/>
      <c r="BC611" s="100"/>
      <c r="BD611" s="100"/>
      <c r="BE611" s="100"/>
      <c r="BF611" s="100"/>
      <c r="BG611" s="100"/>
      <c r="BH611" s="100"/>
      <c r="BI611" s="100"/>
      <c r="BJ611" s="100"/>
      <c r="BK611" s="100"/>
      <c r="BL611" s="100"/>
      <c r="BM611" s="100"/>
      <c r="BN611" s="100"/>
      <c r="BO611" s="100"/>
      <c r="BP611" s="100"/>
      <c r="BQ611" s="100"/>
    </row>
    <row r="612" spans="1:69">
      <c r="A612" s="25"/>
      <c r="C612" s="89"/>
      <c r="D612" s="84"/>
      <c r="E612" s="76"/>
      <c r="F612" s="91"/>
      <c r="G612" s="80"/>
      <c r="H612" s="81"/>
      <c r="I612" s="14"/>
      <c r="J612" s="92"/>
      <c r="K612" s="14"/>
      <c r="L612" s="78"/>
      <c r="M612" s="81"/>
      <c r="N612" s="14"/>
      <c r="O612" s="78"/>
      <c r="P612" s="78"/>
      <c r="Q612" s="93"/>
      <c r="R612" s="80"/>
      <c r="S612" s="80"/>
      <c r="T612" s="69"/>
      <c r="U612" s="78"/>
      <c r="V612" s="69"/>
      <c r="W612" s="80"/>
      <c r="X612" s="80"/>
      <c r="Y612" s="94"/>
      <c r="Z612" s="80"/>
      <c r="AA612" s="80"/>
      <c r="AB612" s="80"/>
      <c r="AC612" s="80"/>
      <c r="AD612" s="69"/>
      <c r="AE612" s="69"/>
      <c r="AF612" s="69"/>
      <c r="AG612" s="95"/>
      <c r="AH612" s="93"/>
      <c r="AI612" s="81"/>
      <c r="AJ612" s="80"/>
      <c r="AK612" s="80"/>
      <c r="AL612" s="78"/>
      <c r="AM612" s="80"/>
      <c r="AN612" s="80"/>
      <c r="AO612" s="80"/>
      <c r="AP612" s="80"/>
      <c r="AQ612" s="80"/>
      <c r="AR612" s="80"/>
      <c r="AS612" s="78"/>
      <c r="AT612" s="96"/>
      <c r="AU612" s="97"/>
      <c r="AV612" s="98"/>
      <c r="AW612" s="99"/>
      <c r="AX612" s="100"/>
      <c r="AY612" s="100"/>
      <c r="AZ612" s="100"/>
      <c r="BA612" s="100"/>
      <c r="BB612" s="100"/>
      <c r="BC612" s="100"/>
      <c r="BD612" s="100"/>
      <c r="BE612" s="100"/>
      <c r="BF612" s="100"/>
      <c r="BG612" s="100"/>
      <c r="BH612" s="100"/>
      <c r="BI612" s="100"/>
      <c r="BJ612" s="100"/>
      <c r="BK612" s="100"/>
      <c r="BL612" s="100"/>
      <c r="BM612" s="100"/>
      <c r="BN612" s="100"/>
      <c r="BO612" s="100"/>
      <c r="BP612" s="100"/>
      <c r="BQ612" s="100"/>
    </row>
    <row r="613" spans="1:69">
      <c r="A613" s="25"/>
      <c r="C613" s="89"/>
      <c r="D613" s="84"/>
      <c r="E613" s="76"/>
      <c r="F613" s="91"/>
      <c r="G613" s="80"/>
      <c r="H613" s="81"/>
      <c r="I613" s="14"/>
      <c r="J613" s="92"/>
      <c r="K613" s="14"/>
      <c r="L613" s="78"/>
      <c r="M613" s="81"/>
      <c r="N613" s="14"/>
      <c r="O613" s="78"/>
      <c r="P613" s="78"/>
      <c r="Q613" s="93"/>
      <c r="R613" s="80"/>
      <c r="S613" s="80"/>
      <c r="T613" s="69"/>
      <c r="U613" s="78"/>
      <c r="V613" s="69"/>
      <c r="W613" s="80"/>
      <c r="X613" s="80"/>
      <c r="Y613" s="94"/>
      <c r="Z613" s="80"/>
      <c r="AA613" s="80"/>
      <c r="AB613" s="80"/>
      <c r="AC613" s="80"/>
      <c r="AD613" s="69"/>
      <c r="AE613" s="69"/>
      <c r="AF613" s="69"/>
      <c r="AG613" s="95"/>
      <c r="AH613" s="93"/>
      <c r="AI613" s="81"/>
      <c r="AJ613" s="80"/>
      <c r="AK613" s="80"/>
      <c r="AL613" s="78"/>
      <c r="AM613" s="80"/>
      <c r="AN613" s="80"/>
      <c r="AO613" s="80"/>
      <c r="AP613" s="80"/>
      <c r="AQ613" s="80"/>
      <c r="AR613" s="80"/>
      <c r="AS613" s="78"/>
      <c r="AT613" s="96"/>
      <c r="AU613" s="97"/>
      <c r="AV613" s="98"/>
      <c r="AW613" s="99"/>
      <c r="AX613" s="100"/>
      <c r="AY613" s="100"/>
      <c r="AZ613" s="100"/>
      <c r="BA613" s="100"/>
      <c r="BB613" s="100"/>
      <c r="BC613" s="100"/>
      <c r="BD613" s="100"/>
      <c r="BE613" s="100"/>
      <c r="BF613" s="100"/>
      <c r="BG613" s="100"/>
      <c r="BH613" s="100"/>
      <c r="BI613" s="100"/>
      <c r="BJ613" s="100"/>
      <c r="BK613" s="100"/>
      <c r="BL613" s="100"/>
      <c r="BM613" s="100"/>
      <c r="BN613" s="100"/>
      <c r="BO613" s="100"/>
      <c r="BP613" s="100"/>
      <c r="BQ613" s="100"/>
    </row>
    <row r="614" spans="1:69">
      <c r="A614" s="25"/>
      <c r="C614" s="89"/>
      <c r="D614" s="84"/>
      <c r="E614" s="76"/>
      <c r="F614" s="91"/>
      <c r="G614" s="80"/>
      <c r="H614" s="81"/>
      <c r="I614" s="14"/>
      <c r="J614" s="92"/>
      <c r="K614" s="14"/>
      <c r="L614" s="78"/>
      <c r="M614" s="81"/>
      <c r="N614" s="14"/>
      <c r="O614" s="78"/>
      <c r="P614" s="78"/>
      <c r="Q614" s="93"/>
      <c r="R614" s="80"/>
      <c r="S614" s="80"/>
      <c r="T614" s="69"/>
      <c r="U614" s="78"/>
      <c r="V614" s="69"/>
      <c r="W614" s="80"/>
      <c r="X614" s="80"/>
      <c r="Y614" s="94"/>
      <c r="Z614" s="80"/>
      <c r="AA614" s="80"/>
      <c r="AB614" s="80"/>
      <c r="AC614" s="80"/>
      <c r="AD614" s="69"/>
      <c r="AE614" s="69"/>
      <c r="AF614" s="69"/>
      <c r="AG614" s="95"/>
      <c r="AH614" s="93"/>
      <c r="AI614" s="81"/>
      <c r="AJ614" s="80"/>
      <c r="AK614" s="80"/>
      <c r="AL614" s="78"/>
      <c r="AM614" s="80"/>
      <c r="AN614" s="80"/>
      <c r="AO614" s="80"/>
      <c r="AP614" s="80"/>
      <c r="AQ614" s="80"/>
      <c r="AR614" s="80"/>
      <c r="AS614" s="78"/>
      <c r="AT614" s="96"/>
      <c r="AU614" s="97"/>
      <c r="AV614" s="98"/>
      <c r="AW614" s="99"/>
      <c r="AX614" s="100"/>
      <c r="AY614" s="100"/>
      <c r="AZ614" s="100"/>
      <c r="BA614" s="100"/>
      <c r="BB614" s="100"/>
      <c r="BC614" s="100"/>
      <c r="BD614" s="100"/>
      <c r="BE614" s="100"/>
      <c r="BF614" s="100"/>
      <c r="BG614" s="100"/>
      <c r="BH614" s="100"/>
      <c r="BI614" s="100"/>
      <c r="BJ614" s="100"/>
      <c r="BK614" s="100"/>
      <c r="BL614" s="100"/>
      <c r="BM614" s="100"/>
      <c r="BN614" s="100"/>
      <c r="BO614" s="100"/>
      <c r="BP614" s="100"/>
      <c r="BQ614" s="100"/>
    </row>
    <row r="615" spans="1:69">
      <c r="A615" s="25"/>
      <c r="C615" s="89"/>
      <c r="D615" s="84"/>
      <c r="E615" s="76"/>
      <c r="F615" s="91"/>
      <c r="G615" s="80"/>
      <c r="H615" s="81"/>
      <c r="I615" s="14"/>
      <c r="J615" s="92"/>
      <c r="K615" s="14"/>
      <c r="L615" s="78"/>
      <c r="M615" s="81"/>
      <c r="N615" s="14"/>
      <c r="O615" s="78"/>
      <c r="P615" s="78"/>
      <c r="Q615" s="93"/>
      <c r="R615" s="80"/>
      <c r="S615" s="80"/>
      <c r="T615" s="69"/>
      <c r="U615" s="78"/>
      <c r="V615" s="69"/>
      <c r="W615" s="80"/>
      <c r="X615" s="80"/>
      <c r="Y615" s="94"/>
      <c r="Z615" s="80"/>
      <c r="AA615" s="80"/>
      <c r="AB615" s="80"/>
      <c r="AC615" s="80"/>
      <c r="AD615" s="69"/>
      <c r="AE615" s="69"/>
      <c r="AF615" s="69"/>
      <c r="AG615" s="95"/>
      <c r="AH615" s="93"/>
      <c r="AI615" s="81"/>
      <c r="AJ615" s="80"/>
      <c r="AK615" s="80"/>
      <c r="AL615" s="78"/>
      <c r="AM615" s="80"/>
      <c r="AN615" s="80"/>
      <c r="AO615" s="80"/>
      <c r="AP615" s="80"/>
      <c r="AQ615" s="80"/>
      <c r="AR615" s="80"/>
      <c r="AS615" s="78"/>
      <c r="AT615" s="96"/>
      <c r="AU615" s="97"/>
      <c r="AV615" s="98"/>
      <c r="AW615" s="99"/>
      <c r="AX615" s="100"/>
      <c r="AY615" s="100"/>
      <c r="AZ615" s="100"/>
      <c r="BA615" s="100"/>
      <c r="BB615" s="100"/>
      <c r="BC615" s="100"/>
      <c r="BD615" s="100"/>
      <c r="BE615" s="100"/>
      <c r="BF615" s="100"/>
      <c r="BG615" s="100"/>
      <c r="BH615" s="100"/>
      <c r="BI615" s="100"/>
      <c r="BJ615" s="100"/>
      <c r="BK615" s="100"/>
      <c r="BL615" s="100"/>
      <c r="BM615" s="100"/>
      <c r="BN615" s="100"/>
      <c r="BO615" s="100"/>
      <c r="BP615" s="100"/>
      <c r="BQ615" s="100"/>
    </row>
    <row r="616" spans="1:69">
      <c r="A616" s="25"/>
      <c r="C616" s="89"/>
      <c r="D616" s="84"/>
      <c r="E616" s="76"/>
      <c r="F616" s="91"/>
      <c r="G616" s="80"/>
      <c r="H616" s="81"/>
      <c r="I616" s="14"/>
      <c r="J616" s="92"/>
      <c r="K616" s="14"/>
      <c r="L616" s="78"/>
      <c r="M616" s="81"/>
      <c r="N616" s="14"/>
      <c r="O616" s="78"/>
      <c r="P616" s="78"/>
      <c r="Q616" s="93"/>
      <c r="R616" s="80"/>
      <c r="S616" s="80"/>
      <c r="T616" s="69"/>
      <c r="U616" s="78"/>
      <c r="V616" s="69"/>
      <c r="W616" s="80"/>
      <c r="X616" s="80"/>
      <c r="Y616" s="94"/>
      <c r="Z616" s="80"/>
      <c r="AA616" s="80"/>
      <c r="AB616" s="80"/>
      <c r="AC616" s="80"/>
      <c r="AD616" s="69"/>
      <c r="AE616" s="69"/>
      <c r="AF616" s="69"/>
      <c r="AG616" s="95"/>
      <c r="AH616" s="93"/>
      <c r="AI616" s="81"/>
      <c r="AJ616" s="80"/>
      <c r="AK616" s="80"/>
      <c r="AL616" s="78"/>
      <c r="AM616" s="80"/>
      <c r="AN616" s="80"/>
      <c r="AO616" s="80"/>
      <c r="AP616" s="80"/>
      <c r="AQ616" s="80"/>
      <c r="AR616" s="80"/>
      <c r="AS616" s="78"/>
      <c r="AT616" s="96"/>
      <c r="AU616" s="97"/>
      <c r="AV616" s="98"/>
      <c r="AW616" s="99"/>
      <c r="AX616" s="100"/>
      <c r="AY616" s="100"/>
      <c r="AZ616" s="100"/>
      <c r="BA616" s="100"/>
      <c r="BB616" s="100"/>
      <c r="BC616" s="100"/>
      <c r="BD616" s="100"/>
      <c r="BE616" s="100"/>
      <c r="BF616" s="100"/>
      <c r="BG616" s="100"/>
      <c r="BH616" s="100"/>
      <c r="BI616" s="100"/>
      <c r="BJ616" s="100"/>
      <c r="BK616" s="100"/>
      <c r="BL616" s="100"/>
      <c r="BM616" s="100"/>
      <c r="BN616" s="100"/>
      <c r="BO616" s="100"/>
      <c r="BP616" s="100"/>
      <c r="BQ616" s="100"/>
    </row>
    <row r="617" spans="1:69">
      <c r="A617" s="25"/>
      <c r="C617" s="89"/>
      <c r="D617" s="84"/>
      <c r="E617" s="76"/>
      <c r="F617" s="91"/>
      <c r="G617" s="80"/>
      <c r="H617" s="81"/>
      <c r="I617" s="14"/>
      <c r="J617" s="92"/>
      <c r="K617" s="14"/>
      <c r="L617" s="78"/>
      <c r="M617" s="81"/>
      <c r="N617" s="14"/>
      <c r="O617" s="78"/>
      <c r="P617" s="78"/>
      <c r="Q617" s="93"/>
      <c r="R617" s="80"/>
      <c r="S617" s="80"/>
      <c r="T617" s="69"/>
      <c r="U617" s="78"/>
      <c r="V617" s="69"/>
      <c r="W617" s="80"/>
      <c r="X617" s="80"/>
      <c r="Y617" s="94"/>
      <c r="Z617" s="80"/>
      <c r="AA617" s="80"/>
      <c r="AB617" s="80"/>
      <c r="AC617" s="80"/>
      <c r="AD617" s="69"/>
      <c r="AE617" s="69"/>
      <c r="AF617" s="69"/>
      <c r="AG617" s="95"/>
      <c r="AH617" s="93"/>
      <c r="AI617" s="81"/>
      <c r="AJ617" s="80"/>
      <c r="AK617" s="80"/>
      <c r="AL617" s="78"/>
      <c r="AM617" s="80"/>
      <c r="AN617" s="80"/>
      <c r="AO617" s="80"/>
      <c r="AP617" s="80"/>
      <c r="AQ617" s="80"/>
      <c r="AR617" s="80"/>
      <c r="AS617" s="78"/>
      <c r="AT617" s="96"/>
      <c r="AU617" s="97"/>
      <c r="AV617" s="98"/>
      <c r="AW617" s="99"/>
      <c r="AX617" s="100"/>
      <c r="AY617" s="100"/>
      <c r="AZ617" s="100"/>
      <c r="BA617" s="100"/>
      <c r="BB617" s="100"/>
      <c r="BC617" s="100"/>
      <c r="BD617" s="100"/>
      <c r="BE617" s="100"/>
      <c r="BF617" s="100"/>
      <c r="BG617" s="100"/>
      <c r="BH617" s="100"/>
      <c r="BI617" s="100"/>
      <c r="BJ617" s="100"/>
      <c r="BK617" s="100"/>
      <c r="BL617" s="100"/>
      <c r="BM617" s="100"/>
      <c r="BN617" s="100"/>
      <c r="BO617" s="100"/>
      <c r="BP617" s="100"/>
      <c r="BQ617" s="100"/>
    </row>
    <row r="618" spans="1:69">
      <c r="A618" s="25"/>
      <c r="C618" s="89"/>
      <c r="D618" s="84"/>
      <c r="E618" s="76"/>
      <c r="F618" s="91"/>
      <c r="G618" s="80"/>
      <c r="H618" s="81"/>
      <c r="I618" s="14"/>
      <c r="J618" s="92"/>
      <c r="K618" s="14"/>
      <c r="L618" s="78"/>
      <c r="M618" s="81"/>
      <c r="N618" s="14"/>
      <c r="O618" s="78"/>
      <c r="P618" s="78"/>
      <c r="Q618" s="93"/>
      <c r="R618" s="80"/>
      <c r="S618" s="80"/>
      <c r="T618" s="69"/>
      <c r="U618" s="78"/>
      <c r="V618" s="69"/>
      <c r="W618" s="80"/>
      <c r="X618" s="80"/>
      <c r="Y618" s="94"/>
      <c r="Z618" s="80"/>
      <c r="AA618" s="80"/>
      <c r="AB618" s="80"/>
      <c r="AC618" s="80"/>
      <c r="AD618" s="69"/>
      <c r="AE618" s="69"/>
      <c r="AF618" s="69"/>
      <c r="AG618" s="95"/>
      <c r="AH618" s="93"/>
      <c r="AI618" s="81"/>
      <c r="AJ618" s="80"/>
      <c r="AK618" s="80"/>
      <c r="AL618" s="78"/>
      <c r="AM618" s="80"/>
      <c r="AN618" s="80"/>
      <c r="AO618" s="80"/>
      <c r="AP618" s="80"/>
      <c r="AQ618" s="80"/>
      <c r="AR618" s="80"/>
      <c r="AS618" s="78"/>
      <c r="AT618" s="96"/>
      <c r="AU618" s="97"/>
      <c r="AV618" s="98"/>
      <c r="AW618" s="99"/>
      <c r="AX618" s="100"/>
      <c r="AY618" s="100"/>
      <c r="AZ618" s="100"/>
      <c r="BA618" s="100"/>
      <c r="BB618" s="100"/>
      <c r="BC618" s="100"/>
      <c r="BD618" s="100"/>
      <c r="BE618" s="100"/>
      <c r="BF618" s="100"/>
      <c r="BG618" s="100"/>
      <c r="BH618" s="100"/>
      <c r="BI618" s="100"/>
      <c r="BJ618" s="100"/>
      <c r="BK618" s="100"/>
      <c r="BL618" s="100"/>
      <c r="BM618" s="100"/>
      <c r="BN618" s="100"/>
      <c r="BO618" s="100"/>
      <c r="BP618" s="100"/>
      <c r="BQ618" s="100"/>
    </row>
    <row r="619" spans="1:69">
      <c r="A619" s="25"/>
      <c r="C619" s="89"/>
      <c r="D619" s="84"/>
      <c r="E619" s="76"/>
      <c r="F619" s="91"/>
      <c r="G619" s="80"/>
      <c r="H619" s="81"/>
      <c r="I619" s="14"/>
      <c r="J619" s="92"/>
      <c r="K619" s="14"/>
      <c r="L619" s="78"/>
      <c r="M619" s="81"/>
      <c r="N619" s="14"/>
      <c r="O619" s="78"/>
      <c r="P619" s="78"/>
      <c r="Q619" s="93"/>
      <c r="R619" s="80"/>
      <c r="S619" s="80"/>
      <c r="T619" s="69"/>
      <c r="U619" s="78"/>
      <c r="V619" s="69"/>
      <c r="W619" s="80"/>
      <c r="X619" s="80"/>
      <c r="Y619" s="94"/>
      <c r="Z619" s="80"/>
      <c r="AA619" s="80"/>
      <c r="AB619" s="80"/>
      <c r="AC619" s="80"/>
      <c r="AD619" s="69"/>
      <c r="AE619" s="69"/>
      <c r="AF619" s="69"/>
      <c r="AG619" s="95"/>
      <c r="AH619" s="93"/>
      <c r="AI619" s="81"/>
      <c r="AJ619" s="80"/>
      <c r="AK619" s="80"/>
      <c r="AL619" s="78"/>
      <c r="AM619" s="80"/>
      <c r="AN619" s="80"/>
      <c r="AO619" s="80"/>
      <c r="AP619" s="80"/>
      <c r="AQ619" s="80"/>
      <c r="AR619" s="80"/>
      <c r="AS619" s="78"/>
      <c r="AT619" s="96"/>
      <c r="AU619" s="97"/>
      <c r="AV619" s="98"/>
      <c r="AW619" s="99"/>
      <c r="AX619" s="100"/>
      <c r="AY619" s="100"/>
      <c r="AZ619" s="100"/>
      <c r="BA619" s="100"/>
      <c r="BB619" s="100"/>
      <c r="BC619" s="100"/>
      <c r="BD619" s="100"/>
      <c r="BE619" s="100"/>
      <c r="BF619" s="100"/>
      <c r="BG619" s="100"/>
      <c r="BH619" s="100"/>
      <c r="BI619" s="100"/>
      <c r="BJ619" s="100"/>
      <c r="BK619" s="100"/>
      <c r="BL619" s="100"/>
      <c r="BM619" s="100"/>
      <c r="BN619" s="100"/>
      <c r="BO619" s="100"/>
      <c r="BP619" s="100"/>
      <c r="BQ619" s="100"/>
    </row>
    <row r="620" spans="1:69">
      <c r="A620" s="25"/>
      <c r="C620" s="89"/>
      <c r="D620" s="84"/>
      <c r="E620" s="76"/>
      <c r="F620" s="91"/>
      <c r="G620" s="80"/>
      <c r="H620" s="81"/>
      <c r="I620" s="14"/>
      <c r="J620" s="92"/>
      <c r="K620" s="14"/>
      <c r="L620" s="78"/>
      <c r="M620" s="81"/>
      <c r="N620" s="14"/>
      <c r="O620" s="78"/>
      <c r="P620" s="78"/>
      <c r="Q620" s="93"/>
      <c r="R620" s="80"/>
      <c r="S620" s="80"/>
      <c r="T620" s="69"/>
      <c r="U620" s="78"/>
      <c r="V620" s="69"/>
      <c r="W620" s="80"/>
      <c r="X620" s="80"/>
      <c r="Y620" s="94"/>
      <c r="Z620" s="80"/>
      <c r="AA620" s="80"/>
      <c r="AB620" s="80"/>
      <c r="AC620" s="80"/>
      <c r="AD620" s="69"/>
      <c r="AE620" s="69"/>
      <c r="AF620" s="69"/>
      <c r="AG620" s="95"/>
      <c r="AH620" s="93"/>
      <c r="AI620" s="81"/>
      <c r="AJ620" s="80"/>
      <c r="AK620" s="80"/>
      <c r="AL620" s="78"/>
      <c r="AM620" s="80"/>
      <c r="AN620" s="80"/>
      <c r="AO620" s="80"/>
      <c r="AP620" s="80"/>
      <c r="AQ620" s="80"/>
      <c r="AR620" s="80"/>
      <c r="AS620" s="78"/>
      <c r="AT620" s="96"/>
      <c r="AU620" s="97"/>
      <c r="AV620" s="98"/>
      <c r="AW620" s="99"/>
      <c r="AX620" s="100"/>
      <c r="AY620" s="100"/>
      <c r="AZ620" s="100"/>
      <c r="BA620" s="100"/>
      <c r="BB620" s="100"/>
      <c r="BC620" s="100"/>
      <c r="BD620" s="100"/>
      <c r="BE620" s="100"/>
      <c r="BF620" s="100"/>
      <c r="BG620" s="100"/>
      <c r="BH620" s="100"/>
      <c r="BI620" s="100"/>
      <c r="BJ620" s="100"/>
      <c r="BK620" s="100"/>
      <c r="BL620" s="100"/>
      <c r="BM620" s="100"/>
      <c r="BN620" s="100"/>
      <c r="BO620" s="100"/>
      <c r="BP620" s="100"/>
      <c r="BQ620" s="100"/>
    </row>
    <row r="621" spans="1:69">
      <c r="A621" s="25"/>
      <c r="C621" s="89"/>
      <c r="D621" s="84"/>
      <c r="E621" s="76"/>
      <c r="F621" s="91"/>
      <c r="G621" s="80"/>
      <c r="H621" s="81"/>
      <c r="I621" s="14"/>
      <c r="J621" s="92"/>
      <c r="K621" s="14"/>
      <c r="L621" s="78"/>
      <c r="M621" s="81"/>
      <c r="N621" s="14"/>
      <c r="O621" s="78"/>
      <c r="P621" s="78"/>
      <c r="Q621" s="93"/>
      <c r="R621" s="80"/>
      <c r="S621" s="80"/>
      <c r="T621" s="69"/>
      <c r="U621" s="78"/>
      <c r="V621" s="69"/>
      <c r="W621" s="80"/>
      <c r="X621" s="80"/>
      <c r="Y621" s="94"/>
      <c r="Z621" s="80"/>
      <c r="AA621" s="80"/>
      <c r="AB621" s="80"/>
      <c r="AC621" s="80"/>
      <c r="AD621" s="69"/>
      <c r="AE621" s="69"/>
      <c r="AF621" s="69"/>
      <c r="AG621" s="95"/>
      <c r="AH621" s="93"/>
      <c r="AI621" s="81"/>
      <c r="AJ621" s="80"/>
      <c r="AK621" s="80"/>
      <c r="AL621" s="78"/>
      <c r="AM621" s="80"/>
      <c r="AN621" s="80"/>
      <c r="AO621" s="80"/>
      <c r="AP621" s="80"/>
      <c r="AQ621" s="80"/>
      <c r="AR621" s="80"/>
      <c r="AS621" s="78"/>
      <c r="AT621" s="96"/>
      <c r="AU621" s="97"/>
      <c r="AV621" s="98"/>
      <c r="AW621" s="99"/>
      <c r="AX621" s="100"/>
      <c r="AY621" s="100"/>
      <c r="AZ621" s="100"/>
      <c r="BA621" s="100"/>
      <c r="BB621" s="100"/>
      <c r="BC621" s="100"/>
      <c r="BD621" s="100"/>
      <c r="BE621" s="100"/>
      <c r="BF621" s="100"/>
      <c r="BG621" s="100"/>
      <c r="BH621" s="100"/>
      <c r="BI621" s="100"/>
      <c r="BJ621" s="100"/>
      <c r="BK621" s="100"/>
      <c r="BL621" s="100"/>
      <c r="BM621" s="100"/>
      <c r="BN621" s="100"/>
      <c r="BO621" s="100"/>
      <c r="BP621" s="100"/>
      <c r="BQ621" s="100"/>
    </row>
    <row r="622" spans="1:69">
      <c r="A622" s="25"/>
      <c r="C622" s="89"/>
      <c r="D622" s="84"/>
      <c r="E622" s="76"/>
      <c r="F622" s="91"/>
      <c r="G622" s="80"/>
      <c r="H622" s="81"/>
      <c r="I622" s="14"/>
      <c r="J622" s="92"/>
      <c r="K622" s="14"/>
      <c r="L622" s="78"/>
      <c r="M622" s="81"/>
      <c r="N622" s="14"/>
      <c r="O622" s="78"/>
      <c r="P622" s="78"/>
      <c r="Q622" s="93"/>
      <c r="R622" s="80"/>
      <c r="S622" s="80"/>
      <c r="T622" s="69"/>
      <c r="U622" s="78"/>
      <c r="V622" s="69"/>
      <c r="W622" s="80"/>
      <c r="X622" s="80"/>
      <c r="Y622" s="94"/>
      <c r="Z622" s="80"/>
      <c r="AA622" s="80"/>
      <c r="AB622" s="80"/>
      <c r="AC622" s="80"/>
      <c r="AD622" s="69"/>
      <c r="AE622" s="69"/>
      <c r="AF622" s="69"/>
      <c r="AG622" s="95"/>
      <c r="AH622" s="93"/>
      <c r="AI622" s="81"/>
      <c r="AJ622" s="80"/>
      <c r="AK622" s="80"/>
      <c r="AL622" s="78"/>
      <c r="AM622" s="80"/>
      <c r="AN622" s="80"/>
      <c r="AO622" s="80"/>
      <c r="AP622" s="80"/>
      <c r="AQ622" s="80"/>
      <c r="AR622" s="80"/>
      <c r="AS622" s="78"/>
      <c r="AT622" s="96"/>
      <c r="AU622" s="97"/>
      <c r="AV622" s="98"/>
      <c r="AW622" s="99"/>
      <c r="AX622" s="100"/>
      <c r="AY622" s="100"/>
      <c r="AZ622" s="100"/>
      <c r="BA622" s="100"/>
      <c r="BB622" s="100"/>
      <c r="BC622" s="100"/>
      <c r="BD622" s="100"/>
      <c r="BE622" s="100"/>
      <c r="BF622" s="100"/>
      <c r="BG622" s="100"/>
      <c r="BH622" s="100"/>
      <c r="BI622" s="100"/>
      <c r="BJ622" s="100"/>
      <c r="BK622" s="100"/>
      <c r="BL622" s="100"/>
      <c r="BM622" s="100"/>
      <c r="BN622" s="100"/>
      <c r="BO622" s="100"/>
      <c r="BP622" s="100"/>
      <c r="BQ622" s="100"/>
    </row>
    <row r="623" spans="1:69">
      <c r="A623" s="25"/>
      <c r="C623" s="89"/>
      <c r="D623" s="84"/>
      <c r="E623" s="76"/>
      <c r="F623" s="91"/>
      <c r="G623" s="80"/>
      <c r="H623" s="81"/>
      <c r="I623" s="14"/>
      <c r="J623" s="92"/>
      <c r="K623" s="14"/>
      <c r="L623" s="78"/>
      <c r="M623" s="81"/>
      <c r="N623" s="14"/>
      <c r="O623" s="78"/>
      <c r="P623" s="78"/>
      <c r="Q623" s="93"/>
      <c r="R623" s="80"/>
      <c r="S623" s="80"/>
      <c r="T623" s="69"/>
      <c r="U623" s="78"/>
      <c r="V623" s="69"/>
      <c r="W623" s="80"/>
      <c r="X623" s="80"/>
      <c r="Y623" s="94"/>
      <c r="Z623" s="80"/>
      <c r="AA623" s="80"/>
      <c r="AB623" s="80"/>
      <c r="AC623" s="80"/>
      <c r="AD623" s="69"/>
      <c r="AE623" s="69"/>
      <c r="AF623" s="69"/>
      <c r="AG623" s="95"/>
      <c r="AH623" s="93"/>
      <c r="AI623" s="81"/>
      <c r="AJ623" s="80"/>
      <c r="AK623" s="80"/>
      <c r="AL623" s="78"/>
      <c r="AM623" s="80"/>
      <c r="AN623" s="80"/>
      <c r="AO623" s="80"/>
      <c r="AP623" s="80"/>
      <c r="AQ623" s="80"/>
      <c r="AR623" s="80"/>
      <c r="AS623" s="78"/>
      <c r="AT623" s="96"/>
      <c r="AU623" s="97"/>
      <c r="AV623" s="98"/>
      <c r="AW623" s="99"/>
      <c r="AX623" s="100"/>
      <c r="AY623" s="100"/>
      <c r="AZ623" s="100"/>
      <c r="BA623" s="100"/>
      <c r="BB623" s="100"/>
      <c r="BC623" s="100"/>
      <c r="BD623" s="100"/>
      <c r="BE623" s="100"/>
      <c r="BF623" s="100"/>
      <c r="BG623" s="100"/>
      <c r="BH623" s="100"/>
      <c r="BI623" s="100"/>
      <c r="BJ623" s="100"/>
      <c r="BK623" s="100"/>
      <c r="BL623" s="100"/>
      <c r="BM623" s="100"/>
      <c r="BN623" s="100"/>
      <c r="BO623" s="100"/>
      <c r="BP623" s="100"/>
      <c r="BQ623" s="100"/>
    </row>
    <row r="624" spans="1:69">
      <c r="A624" s="25"/>
      <c r="C624" s="89"/>
      <c r="D624" s="84"/>
      <c r="E624" s="76"/>
      <c r="F624" s="91"/>
      <c r="G624" s="80"/>
      <c r="H624" s="81"/>
      <c r="I624" s="14"/>
      <c r="J624" s="92"/>
      <c r="K624" s="14"/>
      <c r="L624" s="78"/>
      <c r="M624" s="81"/>
      <c r="N624" s="14"/>
      <c r="O624" s="78"/>
      <c r="P624" s="78"/>
      <c r="Q624" s="93"/>
      <c r="R624" s="80"/>
      <c r="S624" s="80"/>
      <c r="T624" s="69"/>
      <c r="U624" s="78"/>
      <c r="V624" s="69"/>
      <c r="W624" s="80"/>
      <c r="X624" s="80"/>
      <c r="Y624" s="94"/>
      <c r="Z624" s="80"/>
      <c r="AA624" s="80"/>
      <c r="AB624" s="80"/>
      <c r="AC624" s="80"/>
      <c r="AD624" s="69"/>
      <c r="AE624" s="69"/>
      <c r="AF624" s="69"/>
      <c r="AG624" s="95"/>
      <c r="AH624" s="93"/>
      <c r="AI624" s="81"/>
      <c r="AJ624" s="80"/>
      <c r="AK624" s="80"/>
      <c r="AL624" s="78"/>
      <c r="AM624" s="80"/>
      <c r="AN624" s="80"/>
      <c r="AO624" s="80"/>
      <c r="AP624" s="80"/>
      <c r="AQ624" s="80"/>
      <c r="AR624" s="80"/>
      <c r="AS624" s="78"/>
      <c r="AT624" s="96"/>
      <c r="AU624" s="97"/>
      <c r="AV624" s="98"/>
      <c r="AW624" s="99"/>
      <c r="AX624" s="100"/>
      <c r="AY624" s="100"/>
      <c r="AZ624" s="100"/>
      <c r="BA624" s="100"/>
      <c r="BB624" s="100"/>
      <c r="BC624" s="100"/>
      <c r="BD624" s="100"/>
      <c r="BE624" s="100"/>
      <c r="BF624" s="100"/>
      <c r="BG624" s="100"/>
      <c r="BH624" s="100"/>
      <c r="BI624" s="100"/>
      <c r="BJ624" s="100"/>
      <c r="BK624" s="100"/>
      <c r="BL624" s="100"/>
      <c r="BM624" s="100"/>
      <c r="BN624" s="100"/>
      <c r="BO624" s="100"/>
      <c r="BP624" s="100"/>
      <c r="BQ624" s="100"/>
    </row>
    <row r="625" spans="1:69">
      <c r="A625" s="25"/>
      <c r="C625" s="89"/>
      <c r="D625" s="84"/>
      <c r="E625" s="76"/>
      <c r="F625" s="91"/>
      <c r="G625" s="80"/>
      <c r="H625" s="81"/>
      <c r="I625" s="14"/>
      <c r="J625" s="92"/>
      <c r="K625" s="14"/>
      <c r="L625" s="78"/>
      <c r="M625" s="81"/>
      <c r="N625" s="14"/>
      <c r="O625" s="78"/>
      <c r="P625" s="78"/>
      <c r="Q625" s="93"/>
      <c r="R625" s="80"/>
      <c r="S625" s="80"/>
      <c r="T625" s="69"/>
      <c r="U625" s="78"/>
      <c r="V625" s="69"/>
      <c r="W625" s="80"/>
      <c r="X625" s="80"/>
      <c r="Y625" s="94"/>
      <c r="Z625" s="80"/>
      <c r="AA625" s="80"/>
      <c r="AB625" s="80"/>
      <c r="AC625" s="80"/>
      <c r="AD625" s="69"/>
      <c r="AE625" s="69"/>
      <c r="AF625" s="69"/>
      <c r="AG625" s="95"/>
      <c r="AH625" s="93"/>
      <c r="AI625" s="81"/>
      <c r="AJ625" s="80"/>
      <c r="AK625" s="80"/>
      <c r="AL625" s="78"/>
      <c r="AM625" s="80"/>
      <c r="AN625" s="80"/>
      <c r="AO625" s="80"/>
      <c r="AP625" s="80"/>
      <c r="AQ625" s="80"/>
      <c r="AR625" s="80"/>
      <c r="AS625" s="78"/>
      <c r="AT625" s="96"/>
      <c r="AU625" s="97"/>
      <c r="AV625" s="98"/>
      <c r="AW625" s="99"/>
      <c r="AX625" s="100"/>
      <c r="AY625" s="100"/>
      <c r="AZ625" s="100"/>
      <c r="BA625" s="100"/>
      <c r="BB625" s="100"/>
      <c r="BC625" s="100"/>
      <c r="BD625" s="100"/>
      <c r="BE625" s="100"/>
      <c r="BF625" s="100"/>
      <c r="BG625" s="100"/>
      <c r="BH625" s="100"/>
      <c r="BI625" s="100"/>
      <c r="BJ625" s="100"/>
      <c r="BK625" s="100"/>
      <c r="BL625" s="100"/>
      <c r="BM625" s="100"/>
      <c r="BN625" s="100"/>
      <c r="BO625" s="100"/>
      <c r="BP625" s="100"/>
      <c r="BQ625" s="100"/>
    </row>
    <row r="626" spans="1:69">
      <c r="A626" s="25"/>
      <c r="C626" s="89"/>
      <c r="D626" s="84"/>
      <c r="E626" s="76"/>
      <c r="F626" s="91"/>
      <c r="G626" s="80"/>
      <c r="H626" s="81"/>
      <c r="I626" s="14"/>
      <c r="J626" s="92"/>
      <c r="K626" s="14"/>
      <c r="L626" s="78"/>
      <c r="M626" s="81"/>
      <c r="N626" s="14"/>
      <c r="O626" s="78"/>
      <c r="P626" s="78"/>
      <c r="Q626" s="93"/>
      <c r="R626" s="80"/>
      <c r="S626" s="80"/>
      <c r="T626" s="69"/>
      <c r="U626" s="78"/>
      <c r="V626" s="69"/>
      <c r="W626" s="80"/>
      <c r="X626" s="80"/>
      <c r="Y626" s="94"/>
      <c r="Z626" s="80"/>
      <c r="AA626" s="80"/>
      <c r="AB626" s="80"/>
      <c r="AC626" s="80"/>
      <c r="AD626" s="69"/>
      <c r="AE626" s="69"/>
      <c r="AF626" s="69"/>
      <c r="AG626" s="95"/>
      <c r="AH626" s="93"/>
      <c r="AI626" s="81"/>
      <c r="AJ626" s="80"/>
      <c r="AK626" s="80"/>
      <c r="AL626" s="78"/>
      <c r="AM626" s="80"/>
      <c r="AN626" s="80"/>
      <c r="AO626" s="80"/>
      <c r="AP626" s="80"/>
      <c r="AQ626" s="80"/>
      <c r="AR626" s="80"/>
      <c r="AS626" s="78"/>
      <c r="AT626" s="96"/>
      <c r="AU626" s="97"/>
      <c r="AV626" s="98"/>
      <c r="AW626" s="99"/>
      <c r="AX626" s="100"/>
      <c r="AY626" s="100"/>
      <c r="AZ626" s="100"/>
      <c r="BA626" s="100"/>
      <c r="BB626" s="100"/>
      <c r="BC626" s="100"/>
      <c r="BD626" s="100"/>
      <c r="BE626" s="100"/>
      <c r="BF626" s="100"/>
      <c r="BG626" s="100"/>
      <c r="BH626" s="100"/>
      <c r="BI626" s="100"/>
      <c r="BJ626" s="100"/>
      <c r="BK626" s="100"/>
      <c r="BL626" s="100"/>
      <c r="BM626" s="100"/>
      <c r="BN626" s="100"/>
      <c r="BO626" s="100"/>
      <c r="BP626" s="100"/>
      <c r="BQ626" s="100"/>
    </row>
    <row r="627" spans="1:69">
      <c r="A627" s="25"/>
      <c r="C627" s="89"/>
      <c r="D627" s="84"/>
      <c r="E627" s="76"/>
      <c r="F627" s="91"/>
      <c r="G627" s="80"/>
      <c r="H627" s="81"/>
      <c r="I627" s="14"/>
      <c r="J627" s="92"/>
      <c r="K627" s="14"/>
      <c r="L627" s="78"/>
      <c r="M627" s="81"/>
      <c r="N627" s="14"/>
      <c r="O627" s="78"/>
      <c r="P627" s="78"/>
      <c r="Q627" s="93"/>
      <c r="R627" s="80"/>
      <c r="S627" s="80"/>
      <c r="T627" s="69"/>
      <c r="U627" s="78"/>
      <c r="V627" s="69"/>
      <c r="W627" s="80"/>
      <c r="X627" s="80"/>
      <c r="Y627" s="94"/>
      <c r="Z627" s="80"/>
      <c r="AA627" s="80"/>
      <c r="AB627" s="80"/>
      <c r="AC627" s="80"/>
      <c r="AD627" s="69"/>
      <c r="AE627" s="69"/>
      <c r="AF627" s="69"/>
      <c r="AG627" s="95"/>
      <c r="AH627" s="93"/>
      <c r="AI627" s="81"/>
      <c r="AJ627" s="80"/>
      <c r="AK627" s="80"/>
      <c r="AL627" s="78"/>
      <c r="AM627" s="80"/>
      <c r="AN627" s="80"/>
      <c r="AO627" s="80"/>
      <c r="AP627" s="80"/>
      <c r="AQ627" s="80"/>
      <c r="AR627" s="80"/>
      <c r="AS627" s="78"/>
      <c r="AT627" s="96"/>
      <c r="AU627" s="97"/>
      <c r="AV627" s="98"/>
      <c r="AW627" s="99"/>
      <c r="AX627" s="100"/>
      <c r="AY627" s="100"/>
      <c r="AZ627" s="100"/>
      <c r="BA627" s="100"/>
      <c r="BB627" s="100"/>
      <c r="BC627" s="100"/>
      <c r="BD627" s="100"/>
      <c r="BE627" s="100"/>
      <c r="BF627" s="100"/>
      <c r="BG627" s="100"/>
      <c r="BH627" s="100"/>
      <c r="BI627" s="100"/>
      <c r="BJ627" s="100"/>
      <c r="BK627" s="100"/>
      <c r="BL627" s="100"/>
      <c r="BM627" s="100"/>
      <c r="BN627" s="100"/>
      <c r="BO627" s="100"/>
      <c r="BP627" s="100"/>
      <c r="BQ627" s="100"/>
    </row>
    <row r="628" spans="1:69">
      <c r="A628" s="25"/>
      <c r="C628" s="89"/>
      <c r="D628" s="84"/>
      <c r="E628" s="76"/>
      <c r="F628" s="91"/>
      <c r="G628" s="80"/>
      <c r="H628" s="81"/>
      <c r="I628" s="14"/>
      <c r="J628" s="92"/>
      <c r="K628" s="14"/>
      <c r="L628" s="78"/>
      <c r="M628" s="81"/>
      <c r="N628" s="14"/>
      <c r="O628" s="78"/>
      <c r="P628" s="78"/>
      <c r="Q628" s="93"/>
      <c r="R628" s="80"/>
      <c r="S628" s="80"/>
      <c r="T628" s="69"/>
      <c r="U628" s="78"/>
      <c r="V628" s="69"/>
      <c r="W628" s="80"/>
      <c r="X628" s="80"/>
      <c r="Y628" s="94"/>
      <c r="Z628" s="80"/>
      <c r="AA628" s="80"/>
      <c r="AB628" s="80"/>
      <c r="AC628" s="80"/>
      <c r="AD628" s="69"/>
      <c r="AE628" s="69"/>
      <c r="AF628" s="69"/>
      <c r="AG628" s="95"/>
      <c r="AH628" s="93"/>
      <c r="AI628" s="81"/>
      <c r="AJ628" s="80"/>
      <c r="AK628" s="80"/>
      <c r="AL628" s="78"/>
      <c r="AM628" s="80"/>
      <c r="AN628" s="80"/>
      <c r="AO628" s="80"/>
      <c r="AP628" s="80"/>
      <c r="AQ628" s="80"/>
      <c r="AR628" s="80"/>
      <c r="AS628" s="78"/>
      <c r="AT628" s="96"/>
      <c r="AU628" s="97"/>
      <c r="AV628" s="98"/>
      <c r="AW628" s="99"/>
      <c r="AX628" s="100"/>
      <c r="AY628" s="100"/>
      <c r="AZ628" s="100"/>
      <c r="BA628" s="100"/>
      <c r="BB628" s="100"/>
      <c r="BC628" s="100"/>
      <c r="BD628" s="100"/>
      <c r="BE628" s="100"/>
      <c r="BF628" s="100"/>
      <c r="BG628" s="100"/>
      <c r="BH628" s="100"/>
      <c r="BI628" s="100"/>
      <c r="BJ628" s="100"/>
      <c r="BK628" s="100"/>
      <c r="BL628" s="100"/>
      <c r="BM628" s="100"/>
      <c r="BN628" s="100"/>
      <c r="BO628" s="100"/>
      <c r="BP628" s="100"/>
      <c r="BQ628" s="100"/>
    </row>
    <row r="629" spans="1:69">
      <c r="A629" s="25"/>
      <c r="C629" s="89"/>
      <c r="D629" s="84"/>
      <c r="E629" s="76"/>
      <c r="F629" s="91"/>
      <c r="G629" s="80"/>
      <c r="H629" s="81"/>
      <c r="I629" s="14"/>
      <c r="J629" s="92"/>
      <c r="K629" s="14"/>
      <c r="L629" s="78"/>
      <c r="M629" s="81"/>
      <c r="N629" s="14"/>
      <c r="O629" s="78"/>
      <c r="P629" s="78"/>
      <c r="Q629" s="93"/>
      <c r="R629" s="80"/>
      <c r="S629" s="80"/>
      <c r="T629" s="69"/>
      <c r="U629" s="78"/>
      <c r="V629" s="69"/>
      <c r="W629" s="80"/>
      <c r="X629" s="80"/>
      <c r="Y629" s="94"/>
      <c r="Z629" s="80"/>
      <c r="AA629" s="80"/>
      <c r="AB629" s="80"/>
      <c r="AC629" s="80"/>
      <c r="AD629" s="69"/>
      <c r="AE629" s="69"/>
      <c r="AF629" s="69"/>
      <c r="AG629" s="95"/>
      <c r="AH629" s="93"/>
      <c r="AI629" s="81"/>
      <c r="AJ629" s="80"/>
      <c r="AK629" s="80"/>
      <c r="AL629" s="78"/>
      <c r="AM629" s="80"/>
      <c r="AN629" s="80"/>
      <c r="AO629" s="80"/>
      <c r="AP629" s="80"/>
      <c r="AQ629" s="80"/>
      <c r="AR629" s="80"/>
      <c r="AS629" s="78"/>
      <c r="AT629" s="96"/>
      <c r="AU629" s="97"/>
      <c r="AV629" s="98"/>
      <c r="AW629" s="99"/>
      <c r="AX629" s="100"/>
      <c r="AY629" s="100"/>
      <c r="AZ629" s="100"/>
      <c r="BA629" s="100"/>
      <c r="BB629" s="100"/>
      <c r="BC629" s="100"/>
      <c r="BD629" s="100"/>
      <c r="BE629" s="100"/>
      <c r="BF629" s="100"/>
      <c r="BG629" s="100"/>
      <c r="BH629" s="100"/>
      <c r="BI629" s="100"/>
      <c r="BJ629" s="100"/>
      <c r="BK629" s="100"/>
      <c r="BL629" s="100"/>
      <c r="BM629" s="100"/>
      <c r="BN629" s="100"/>
      <c r="BO629" s="100"/>
      <c r="BP629" s="100"/>
      <c r="BQ629" s="100"/>
    </row>
    <row r="630" spans="1:69">
      <c r="A630" s="25"/>
      <c r="C630" s="89"/>
      <c r="D630" s="84"/>
      <c r="E630" s="76"/>
      <c r="F630" s="91"/>
      <c r="G630" s="80"/>
      <c r="H630" s="81"/>
      <c r="I630" s="14"/>
      <c r="J630" s="92"/>
      <c r="K630" s="14"/>
      <c r="L630" s="78"/>
      <c r="M630" s="81"/>
      <c r="N630" s="14"/>
      <c r="O630" s="78"/>
      <c r="P630" s="78"/>
      <c r="Q630" s="93"/>
      <c r="R630" s="80"/>
      <c r="S630" s="80"/>
      <c r="T630" s="69"/>
      <c r="U630" s="78"/>
      <c r="V630" s="69"/>
      <c r="W630" s="80"/>
      <c r="X630" s="80"/>
      <c r="Y630" s="94"/>
      <c r="Z630" s="80"/>
      <c r="AA630" s="80"/>
      <c r="AB630" s="80"/>
      <c r="AC630" s="80"/>
      <c r="AD630" s="69"/>
      <c r="AE630" s="69"/>
      <c r="AF630" s="69"/>
      <c r="AG630" s="95"/>
      <c r="AH630" s="93"/>
      <c r="AI630" s="81"/>
      <c r="AJ630" s="80"/>
      <c r="AK630" s="80"/>
      <c r="AL630" s="78"/>
      <c r="AM630" s="80"/>
      <c r="AN630" s="80"/>
      <c r="AO630" s="80"/>
      <c r="AP630" s="80"/>
      <c r="AQ630" s="80"/>
      <c r="AR630" s="80"/>
      <c r="AS630" s="78"/>
      <c r="AT630" s="96"/>
      <c r="AU630" s="97"/>
      <c r="AV630" s="98"/>
      <c r="AW630" s="99"/>
      <c r="AX630" s="100"/>
      <c r="AY630" s="100"/>
      <c r="AZ630" s="100"/>
      <c r="BA630" s="100"/>
      <c r="BB630" s="100"/>
      <c r="BC630" s="100"/>
      <c r="BD630" s="100"/>
      <c r="BE630" s="100"/>
      <c r="BF630" s="100"/>
      <c r="BG630" s="100"/>
      <c r="BH630" s="100"/>
      <c r="BI630" s="100"/>
      <c r="BJ630" s="100"/>
      <c r="BK630" s="100"/>
      <c r="BL630" s="100"/>
      <c r="BM630" s="100"/>
      <c r="BN630" s="100"/>
      <c r="BO630" s="100"/>
      <c r="BP630" s="100"/>
      <c r="BQ630" s="100"/>
    </row>
    <row r="631" spans="1:69">
      <c r="A631" s="25"/>
      <c r="C631" s="89"/>
      <c r="D631" s="84"/>
      <c r="E631" s="76"/>
      <c r="F631" s="91"/>
      <c r="G631" s="80"/>
      <c r="H631" s="81"/>
      <c r="I631" s="14"/>
      <c r="J631" s="92"/>
      <c r="K631" s="14"/>
      <c r="L631" s="78"/>
      <c r="M631" s="81"/>
      <c r="N631" s="14"/>
      <c r="O631" s="78"/>
      <c r="P631" s="78"/>
      <c r="Q631" s="93"/>
      <c r="R631" s="80"/>
      <c r="S631" s="80"/>
      <c r="T631" s="69"/>
      <c r="U631" s="78"/>
      <c r="V631" s="69"/>
      <c r="W631" s="80"/>
      <c r="X631" s="80"/>
      <c r="Y631" s="94"/>
      <c r="Z631" s="80"/>
      <c r="AA631" s="80"/>
      <c r="AB631" s="80"/>
      <c r="AC631" s="80"/>
      <c r="AD631" s="69"/>
      <c r="AE631" s="69"/>
      <c r="AF631" s="69"/>
      <c r="AG631" s="95"/>
      <c r="AH631" s="93"/>
      <c r="AI631" s="81"/>
      <c r="AJ631" s="80"/>
      <c r="AK631" s="80"/>
      <c r="AL631" s="78"/>
      <c r="AM631" s="80"/>
      <c r="AN631" s="80"/>
      <c r="AO631" s="80"/>
      <c r="AP631" s="80"/>
      <c r="AQ631" s="80"/>
      <c r="AR631" s="80"/>
      <c r="AS631" s="78"/>
      <c r="AT631" s="96"/>
      <c r="AU631" s="97"/>
      <c r="AV631" s="98"/>
      <c r="AW631" s="99"/>
      <c r="AX631" s="100"/>
      <c r="AY631" s="100"/>
      <c r="AZ631" s="100"/>
      <c r="BA631" s="100"/>
      <c r="BB631" s="100"/>
      <c r="BC631" s="100"/>
      <c r="BD631" s="100"/>
      <c r="BE631" s="100"/>
      <c r="BF631" s="100"/>
      <c r="BG631" s="100"/>
      <c r="BH631" s="100"/>
      <c r="BI631" s="100"/>
      <c r="BJ631" s="100"/>
      <c r="BK631" s="100"/>
      <c r="BL631" s="100"/>
      <c r="BM631" s="100"/>
      <c r="BN631" s="100"/>
      <c r="BO631" s="100"/>
      <c r="BP631" s="100"/>
      <c r="BQ631" s="100"/>
    </row>
    <row r="632" spans="1:69">
      <c r="A632" s="25"/>
      <c r="C632" s="89"/>
      <c r="D632" s="84"/>
      <c r="E632" s="76"/>
      <c r="F632" s="91"/>
      <c r="G632" s="80"/>
      <c r="H632" s="81"/>
      <c r="I632" s="14"/>
      <c r="J632" s="92"/>
      <c r="K632" s="14"/>
      <c r="L632" s="78"/>
      <c r="M632" s="81"/>
      <c r="N632" s="14"/>
      <c r="O632" s="78"/>
      <c r="P632" s="78"/>
      <c r="Q632" s="93"/>
      <c r="R632" s="80"/>
      <c r="S632" s="80"/>
      <c r="T632" s="69"/>
      <c r="U632" s="78"/>
      <c r="V632" s="69"/>
      <c r="W632" s="80"/>
      <c r="X632" s="80"/>
      <c r="Y632" s="94"/>
      <c r="Z632" s="80"/>
      <c r="AA632" s="80"/>
      <c r="AB632" s="80"/>
      <c r="AC632" s="80"/>
      <c r="AD632" s="69"/>
      <c r="AE632" s="69"/>
      <c r="AF632" s="69"/>
      <c r="AG632" s="95"/>
      <c r="AH632" s="93"/>
      <c r="AI632" s="81"/>
      <c r="AJ632" s="80"/>
      <c r="AK632" s="80"/>
      <c r="AL632" s="78"/>
      <c r="AM632" s="80"/>
      <c r="AN632" s="80"/>
      <c r="AO632" s="80"/>
      <c r="AP632" s="80"/>
      <c r="AQ632" s="80"/>
      <c r="AR632" s="80"/>
      <c r="AS632" s="78"/>
      <c r="AT632" s="96"/>
      <c r="AU632" s="97"/>
      <c r="AV632" s="98"/>
      <c r="AW632" s="99"/>
      <c r="AX632" s="100"/>
      <c r="AY632" s="100"/>
      <c r="AZ632" s="100"/>
      <c r="BA632" s="100"/>
      <c r="BB632" s="100"/>
      <c r="BC632" s="100"/>
      <c r="BD632" s="100"/>
      <c r="BE632" s="100"/>
      <c r="BF632" s="100"/>
      <c r="BG632" s="100"/>
      <c r="BH632" s="100"/>
      <c r="BI632" s="100"/>
      <c r="BJ632" s="100"/>
      <c r="BK632" s="100"/>
      <c r="BL632" s="100"/>
      <c r="BM632" s="100"/>
      <c r="BN632" s="100"/>
      <c r="BO632" s="100"/>
      <c r="BP632" s="100"/>
      <c r="BQ632" s="100"/>
    </row>
    <row r="633" spans="1:69">
      <c r="A633" s="25"/>
      <c r="C633" s="89"/>
      <c r="D633" s="84"/>
      <c r="E633" s="76"/>
      <c r="F633" s="91"/>
      <c r="G633" s="80"/>
      <c r="H633" s="81"/>
      <c r="I633" s="14"/>
      <c r="J633" s="92"/>
      <c r="K633" s="14"/>
      <c r="L633" s="78"/>
      <c r="M633" s="81"/>
      <c r="N633" s="14"/>
      <c r="O633" s="78"/>
      <c r="P633" s="78"/>
      <c r="Q633" s="93"/>
      <c r="R633" s="80"/>
      <c r="S633" s="80"/>
      <c r="T633" s="69"/>
      <c r="U633" s="78"/>
      <c r="V633" s="69"/>
      <c r="W633" s="80"/>
      <c r="X633" s="80"/>
      <c r="Y633" s="94"/>
      <c r="Z633" s="80"/>
      <c r="AA633" s="80"/>
      <c r="AB633" s="80"/>
      <c r="AC633" s="80"/>
      <c r="AD633" s="69"/>
      <c r="AE633" s="69"/>
      <c r="AF633" s="69"/>
      <c r="AG633" s="95"/>
      <c r="AH633" s="93"/>
      <c r="AI633" s="81"/>
      <c r="AJ633" s="80"/>
      <c r="AK633" s="80"/>
      <c r="AL633" s="78"/>
      <c r="AM633" s="80"/>
      <c r="AN633" s="80"/>
      <c r="AO633" s="80"/>
      <c r="AP633" s="80"/>
      <c r="AQ633" s="80"/>
      <c r="AR633" s="80"/>
      <c r="AS633" s="78"/>
      <c r="AT633" s="96"/>
      <c r="AU633" s="97"/>
      <c r="AV633" s="98"/>
      <c r="AW633" s="99"/>
      <c r="AX633" s="100"/>
      <c r="AY633" s="100"/>
      <c r="AZ633" s="100"/>
      <c r="BA633" s="100"/>
      <c r="BB633" s="100"/>
      <c r="BC633" s="100"/>
      <c r="BD633" s="100"/>
      <c r="BE633" s="100"/>
      <c r="BF633" s="100"/>
      <c r="BG633" s="100"/>
      <c r="BH633" s="100"/>
      <c r="BI633" s="100"/>
      <c r="BJ633" s="100"/>
      <c r="BK633" s="100"/>
      <c r="BL633" s="100"/>
      <c r="BM633" s="100"/>
      <c r="BN633" s="100"/>
      <c r="BO633" s="100"/>
      <c r="BP633" s="100"/>
      <c r="BQ633" s="100"/>
    </row>
    <row r="634" spans="1:69">
      <c r="A634" s="25"/>
      <c r="C634" s="89"/>
      <c r="D634" s="84"/>
      <c r="E634" s="76"/>
      <c r="F634" s="91"/>
      <c r="G634" s="80"/>
      <c r="H634" s="81"/>
      <c r="I634" s="14"/>
      <c r="J634" s="92"/>
      <c r="K634" s="14"/>
      <c r="L634" s="78"/>
      <c r="M634" s="81"/>
      <c r="N634" s="14"/>
      <c r="O634" s="78"/>
      <c r="P634" s="78"/>
      <c r="Q634" s="93"/>
      <c r="R634" s="80"/>
      <c r="S634" s="80"/>
      <c r="T634" s="69"/>
      <c r="U634" s="78"/>
      <c r="V634" s="69"/>
      <c r="W634" s="80"/>
      <c r="X634" s="80"/>
      <c r="Y634" s="94"/>
      <c r="Z634" s="80"/>
      <c r="AA634" s="80"/>
      <c r="AB634" s="80"/>
      <c r="AC634" s="80"/>
      <c r="AD634" s="69"/>
      <c r="AE634" s="69"/>
      <c r="AF634" s="69"/>
      <c r="AG634" s="95"/>
      <c r="AH634" s="93"/>
      <c r="AI634" s="81"/>
      <c r="AJ634" s="80"/>
      <c r="AK634" s="80"/>
      <c r="AL634" s="78"/>
      <c r="AM634" s="80"/>
      <c r="AN634" s="80"/>
      <c r="AO634" s="80"/>
      <c r="AP634" s="80"/>
      <c r="AQ634" s="80"/>
      <c r="AR634" s="80"/>
      <c r="AS634" s="78"/>
      <c r="AT634" s="96"/>
      <c r="AU634" s="97"/>
      <c r="AV634" s="98"/>
      <c r="AW634" s="99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</row>
    <row r="635" spans="1:69">
      <c r="A635" s="25"/>
      <c r="C635" s="89"/>
      <c r="D635" s="84"/>
      <c r="E635" s="76"/>
      <c r="F635" s="91"/>
      <c r="G635" s="80"/>
      <c r="H635" s="81"/>
      <c r="I635" s="14"/>
      <c r="J635" s="92"/>
      <c r="K635" s="14"/>
      <c r="L635" s="78"/>
      <c r="M635" s="81"/>
      <c r="N635" s="14"/>
      <c r="O635" s="78"/>
      <c r="P635" s="78"/>
      <c r="Q635" s="93"/>
      <c r="R635" s="80"/>
      <c r="S635" s="80"/>
      <c r="T635" s="69"/>
      <c r="U635" s="78"/>
      <c r="V635" s="69"/>
      <c r="W635" s="80"/>
      <c r="X635" s="80"/>
      <c r="Y635" s="94"/>
      <c r="Z635" s="80"/>
      <c r="AA635" s="80"/>
      <c r="AB635" s="80"/>
      <c r="AC635" s="80"/>
      <c r="AD635" s="69"/>
      <c r="AE635" s="69"/>
      <c r="AF635" s="69"/>
      <c r="AG635" s="95"/>
      <c r="AH635" s="93"/>
      <c r="AI635" s="81"/>
      <c r="AJ635" s="80"/>
      <c r="AK635" s="80"/>
      <c r="AL635" s="78"/>
      <c r="AM635" s="80"/>
      <c r="AN635" s="80"/>
      <c r="AO635" s="80"/>
      <c r="AP635" s="80"/>
      <c r="AQ635" s="80"/>
      <c r="AR635" s="80"/>
      <c r="AS635" s="78"/>
      <c r="AT635" s="96"/>
      <c r="AU635" s="97"/>
      <c r="AV635" s="98"/>
      <c r="AW635" s="99"/>
      <c r="AX635" s="100"/>
      <c r="AY635" s="100"/>
      <c r="AZ635" s="100"/>
      <c r="BA635" s="100"/>
      <c r="BB635" s="100"/>
      <c r="BC635" s="100"/>
      <c r="BD635" s="100"/>
      <c r="BE635" s="100"/>
      <c r="BF635" s="100"/>
      <c r="BG635" s="100"/>
      <c r="BH635" s="100"/>
      <c r="BI635" s="100"/>
      <c r="BJ635" s="100"/>
      <c r="BK635" s="100"/>
      <c r="BL635" s="100"/>
      <c r="BM635" s="100"/>
      <c r="BN635" s="100"/>
      <c r="BO635" s="100"/>
      <c r="BP635" s="100"/>
      <c r="BQ635" s="100"/>
    </row>
    <row r="636" spans="1:69">
      <c r="A636" s="25"/>
      <c r="C636" s="89"/>
      <c r="D636" s="84"/>
      <c r="E636" s="76"/>
      <c r="F636" s="91"/>
      <c r="G636" s="80"/>
      <c r="H636" s="81"/>
      <c r="I636" s="14"/>
      <c r="J636" s="92"/>
      <c r="K636" s="14"/>
      <c r="L636" s="78"/>
      <c r="M636" s="81"/>
      <c r="N636" s="14"/>
      <c r="O636" s="78"/>
      <c r="P636" s="78"/>
      <c r="Q636" s="93"/>
      <c r="R636" s="80"/>
      <c r="S636" s="80"/>
      <c r="T636" s="69"/>
      <c r="U636" s="78"/>
      <c r="V636" s="69"/>
      <c r="W636" s="80"/>
      <c r="X636" s="80"/>
      <c r="Y636" s="94"/>
      <c r="Z636" s="80"/>
      <c r="AA636" s="80"/>
      <c r="AB636" s="80"/>
      <c r="AC636" s="80"/>
      <c r="AD636" s="69"/>
      <c r="AE636" s="69"/>
      <c r="AF636" s="69"/>
      <c r="AG636" s="95"/>
      <c r="AH636" s="93"/>
      <c r="AI636" s="81"/>
      <c r="AJ636" s="80"/>
      <c r="AK636" s="80"/>
      <c r="AL636" s="78"/>
      <c r="AM636" s="80"/>
      <c r="AN636" s="80"/>
      <c r="AO636" s="80"/>
      <c r="AP636" s="80"/>
      <c r="AQ636" s="80"/>
      <c r="AR636" s="80"/>
      <c r="AS636" s="78"/>
      <c r="AT636" s="96"/>
      <c r="AU636" s="97"/>
      <c r="AV636" s="98"/>
      <c r="AW636" s="99"/>
      <c r="AX636" s="100"/>
      <c r="AY636" s="100"/>
      <c r="AZ636" s="100"/>
      <c r="BA636" s="100"/>
      <c r="BB636" s="100"/>
      <c r="BC636" s="100"/>
      <c r="BD636" s="100"/>
      <c r="BE636" s="100"/>
      <c r="BF636" s="100"/>
      <c r="BG636" s="100"/>
      <c r="BH636" s="100"/>
      <c r="BI636" s="100"/>
      <c r="BJ636" s="100"/>
      <c r="BK636" s="100"/>
      <c r="BL636" s="100"/>
      <c r="BM636" s="100"/>
      <c r="BN636" s="100"/>
      <c r="BO636" s="100"/>
      <c r="BP636" s="100"/>
      <c r="BQ636" s="100"/>
    </row>
    <row r="637" spans="1:69">
      <c r="A637" s="25"/>
      <c r="C637" s="89"/>
      <c r="D637" s="84"/>
      <c r="E637" s="76"/>
      <c r="F637" s="91"/>
      <c r="G637" s="80"/>
      <c r="H637" s="81"/>
      <c r="I637" s="14"/>
      <c r="J637" s="92"/>
      <c r="K637" s="14"/>
      <c r="L637" s="78"/>
      <c r="M637" s="81"/>
      <c r="N637" s="14"/>
      <c r="O637" s="78"/>
      <c r="P637" s="78"/>
      <c r="Q637" s="93"/>
      <c r="R637" s="80"/>
      <c r="S637" s="80"/>
      <c r="T637" s="69"/>
      <c r="U637" s="78"/>
      <c r="V637" s="69"/>
      <c r="W637" s="80"/>
      <c r="X637" s="80"/>
      <c r="Y637" s="94"/>
      <c r="Z637" s="80"/>
      <c r="AA637" s="80"/>
      <c r="AB637" s="80"/>
      <c r="AC637" s="80"/>
      <c r="AD637" s="69"/>
      <c r="AE637" s="69"/>
      <c r="AF637" s="69"/>
      <c r="AG637" s="95"/>
      <c r="AH637" s="93"/>
      <c r="AI637" s="81"/>
      <c r="AJ637" s="80"/>
      <c r="AK637" s="80"/>
      <c r="AL637" s="78"/>
      <c r="AM637" s="80"/>
      <c r="AN637" s="80"/>
      <c r="AO637" s="80"/>
      <c r="AP637" s="80"/>
      <c r="AQ637" s="80"/>
      <c r="AR637" s="80"/>
      <c r="AS637" s="78"/>
      <c r="AT637" s="96"/>
      <c r="AU637" s="97"/>
      <c r="AV637" s="98"/>
      <c r="AW637" s="99"/>
      <c r="AX637" s="100"/>
      <c r="AY637" s="100"/>
      <c r="AZ637" s="100"/>
      <c r="BA637" s="100"/>
      <c r="BB637" s="100"/>
      <c r="BC637" s="100"/>
      <c r="BD637" s="100"/>
      <c r="BE637" s="100"/>
      <c r="BF637" s="100"/>
      <c r="BG637" s="100"/>
      <c r="BH637" s="100"/>
      <c r="BI637" s="100"/>
      <c r="BJ637" s="100"/>
      <c r="BK637" s="100"/>
      <c r="BL637" s="100"/>
      <c r="BM637" s="100"/>
      <c r="BN637" s="100"/>
      <c r="BO637" s="100"/>
      <c r="BP637" s="100"/>
      <c r="BQ637" s="100"/>
    </row>
    <row r="638" spans="1:69">
      <c r="A638" s="25"/>
      <c r="C638" s="89"/>
      <c r="D638" s="84"/>
      <c r="E638" s="76"/>
      <c r="F638" s="91"/>
      <c r="G638" s="80"/>
      <c r="H638" s="81"/>
      <c r="I638" s="14"/>
      <c r="J638" s="92"/>
      <c r="K638" s="14"/>
      <c r="L638" s="78"/>
      <c r="M638" s="81"/>
      <c r="N638" s="14"/>
      <c r="O638" s="78"/>
      <c r="P638" s="78"/>
      <c r="Q638" s="93"/>
      <c r="R638" s="80"/>
      <c r="S638" s="80"/>
      <c r="T638" s="69"/>
      <c r="U638" s="78"/>
      <c r="V638" s="69"/>
      <c r="W638" s="80"/>
      <c r="X638" s="80"/>
      <c r="Y638" s="94"/>
      <c r="Z638" s="80"/>
      <c r="AA638" s="80"/>
      <c r="AB638" s="80"/>
      <c r="AC638" s="80"/>
      <c r="AD638" s="69"/>
      <c r="AE638" s="69"/>
      <c r="AF638" s="69"/>
      <c r="AG638" s="95"/>
      <c r="AH638" s="93"/>
      <c r="AI638" s="81"/>
      <c r="AJ638" s="80"/>
      <c r="AK638" s="80"/>
      <c r="AL638" s="78"/>
      <c r="AM638" s="80"/>
      <c r="AN638" s="80"/>
      <c r="AO638" s="80"/>
      <c r="AP638" s="80"/>
      <c r="AQ638" s="80"/>
      <c r="AR638" s="80"/>
      <c r="AS638" s="78"/>
      <c r="AT638" s="96"/>
      <c r="AU638" s="97"/>
      <c r="AV638" s="98"/>
      <c r="AW638" s="99"/>
      <c r="AX638" s="100"/>
      <c r="AY638" s="100"/>
      <c r="AZ638" s="100"/>
      <c r="BA638" s="100"/>
      <c r="BB638" s="100"/>
      <c r="BC638" s="100"/>
      <c r="BD638" s="100"/>
      <c r="BE638" s="100"/>
      <c r="BF638" s="100"/>
      <c r="BG638" s="100"/>
      <c r="BH638" s="100"/>
      <c r="BI638" s="100"/>
      <c r="BJ638" s="100"/>
      <c r="BK638" s="100"/>
      <c r="BL638" s="100"/>
      <c r="BM638" s="100"/>
      <c r="BN638" s="100"/>
      <c r="BO638" s="100"/>
      <c r="BP638" s="100"/>
      <c r="BQ638" s="100"/>
    </row>
    <row r="639" spans="1:69">
      <c r="A639" s="25"/>
      <c r="C639" s="89"/>
      <c r="D639" s="84"/>
      <c r="E639" s="76"/>
      <c r="F639" s="91"/>
      <c r="G639" s="80"/>
      <c r="H639" s="81"/>
      <c r="I639" s="14"/>
      <c r="J639" s="92"/>
      <c r="K639" s="14"/>
      <c r="L639" s="78"/>
      <c r="M639" s="81"/>
      <c r="N639" s="14"/>
      <c r="O639" s="78"/>
      <c r="P639" s="78"/>
      <c r="Q639" s="93"/>
      <c r="R639" s="80"/>
      <c r="S639" s="80"/>
      <c r="T639" s="69"/>
      <c r="U639" s="78"/>
      <c r="V639" s="69"/>
      <c r="W639" s="80"/>
      <c r="X639" s="80"/>
      <c r="Y639" s="94"/>
      <c r="Z639" s="80"/>
      <c r="AA639" s="80"/>
      <c r="AB639" s="80"/>
      <c r="AC639" s="80"/>
      <c r="AD639" s="69"/>
      <c r="AE639" s="69"/>
      <c r="AF639" s="69"/>
      <c r="AG639" s="95"/>
      <c r="AH639" s="93"/>
      <c r="AI639" s="81"/>
      <c r="AJ639" s="80"/>
      <c r="AK639" s="80"/>
      <c r="AL639" s="78"/>
      <c r="AM639" s="80"/>
      <c r="AN639" s="80"/>
      <c r="AO639" s="80"/>
      <c r="AP639" s="80"/>
      <c r="AQ639" s="80"/>
      <c r="AR639" s="80"/>
      <c r="AS639" s="78"/>
      <c r="AT639" s="96"/>
      <c r="AU639" s="97"/>
      <c r="AV639" s="98"/>
      <c r="AW639" s="99"/>
      <c r="AX639" s="100"/>
      <c r="AY639" s="100"/>
      <c r="AZ639" s="100"/>
      <c r="BA639" s="100"/>
      <c r="BB639" s="100"/>
      <c r="BC639" s="100"/>
      <c r="BD639" s="100"/>
      <c r="BE639" s="100"/>
      <c r="BF639" s="100"/>
      <c r="BG639" s="100"/>
      <c r="BH639" s="100"/>
      <c r="BI639" s="100"/>
      <c r="BJ639" s="100"/>
      <c r="BK639" s="100"/>
      <c r="BL639" s="100"/>
      <c r="BM639" s="100"/>
      <c r="BN639" s="100"/>
      <c r="BO639" s="100"/>
      <c r="BP639" s="100"/>
      <c r="BQ639" s="100"/>
    </row>
    <row r="640" spans="1:69">
      <c r="A640" s="25"/>
      <c r="C640" s="89"/>
      <c r="D640" s="84"/>
      <c r="E640" s="76"/>
      <c r="F640" s="91"/>
      <c r="G640" s="80"/>
      <c r="H640" s="81"/>
      <c r="I640" s="14"/>
      <c r="J640" s="92"/>
      <c r="K640" s="14"/>
      <c r="L640" s="78"/>
      <c r="M640" s="81"/>
      <c r="N640" s="14"/>
      <c r="O640" s="78"/>
      <c r="P640" s="78"/>
      <c r="Q640" s="93"/>
      <c r="R640" s="80"/>
      <c r="S640" s="80"/>
      <c r="T640" s="69"/>
      <c r="U640" s="78"/>
      <c r="V640" s="69"/>
      <c r="W640" s="80"/>
      <c r="X640" s="80"/>
      <c r="Y640" s="94"/>
      <c r="Z640" s="80"/>
      <c r="AA640" s="80"/>
      <c r="AB640" s="80"/>
      <c r="AC640" s="80"/>
      <c r="AD640" s="69"/>
      <c r="AE640" s="69"/>
      <c r="AF640" s="69"/>
      <c r="AG640" s="95"/>
      <c r="AH640" s="93"/>
      <c r="AI640" s="81"/>
      <c r="AJ640" s="80"/>
      <c r="AK640" s="80"/>
      <c r="AL640" s="78"/>
      <c r="AM640" s="80"/>
      <c r="AN640" s="80"/>
      <c r="AO640" s="80"/>
      <c r="AP640" s="80"/>
      <c r="AQ640" s="80"/>
      <c r="AR640" s="80"/>
      <c r="AS640" s="78"/>
      <c r="AT640" s="96"/>
      <c r="AU640" s="97"/>
      <c r="AV640" s="98"/>
      <c r="AW640" s="99"/>
      <c r="AX640" s="100"/>
      <c r="AY640" s="100"/>
      <c r="AZ640" s="100"/>
      <c r="BA640" s="100"/>
      <c r="BB640" s="100"/>
      <c r="BC640" s="100"/>
      <c r="BD640" s="100"/>
      <c r="BE640" s="100"/>
      <c r="BF640" s="100"/>
      <c r="BG640" s="100"/>
      <c r="BH640" s="100"/>
      <c r="BI640" s="100"/>
      <c r="BJ640" s="100"/>
      <c r="BK640" s="100"/>
      <c r="BL640" s="100"/>
      <c r="BM640" s="100"/>
      <c r="BN640" s="100"/>
      <c r="BO640" s="100"/>
      <c r="BP640" s="100"/>
      <c r="BQ640" s="100"/>
    </row>
    <row r="641" spans="1:69">
      <c r="A641" s="25"/>
      <c r="C641" s="89"/>
      <c r="D641" s="84"/>
      <c r="E641" s="76"/>
      <c r="F641" s="91"/>
      <c r="G641" s="80"/>
      <c r="H641" s="81"/>
      <c r="I641" s="14"/>
      <c r="J641" s="92"/>
      <c r="K641" s="14"/>
      <c r="L641" s="78"/>
      <c r="M641" s="81"/>
      <c r="N641" s="14"/>
      <c r="O641" s="78"/>
      <c r="P641" s="78"/>
      <c r="Q641" s="93"/>
      <c r="R641" s="80"/>
      <c r="S641" s="80"/>
      <c r="T641" s="69"/>
      <c r="U641" s="78"/>
      <c r="V641" s="69"/>
      <c r="W641" s="80"/>
      <c r="X641" s="80"/>
      <c r="Y641" s="94"/>
      <c r="Z641" s="80"/>
      <c r="AA641" s="80"/>
      <c r="AB641" s="80"/>
      <c r="AC641" s="80"/>
      <c r="AD641" s="69"/>
      <c r="AE641" s="69"/>
      <c r="AF641" s="69"/>
      <c r="AG641" s="95"/>
      <c r="AH641" s="93"/>
      <c r="AI641" s="81"/>
      <c r="AJ641" s="80"/>
      <c r="AK641" s="80"/>
      <c r="AL641" s="78"/>
      <c r="AM641" s="80"/>
      <c r="AN641" s="80"/>
      <c r="AO641" s="80"/>
      <c r="AP641" s="80"/>
      <c r="AQ641" s="80"/>
      <c r="AR641" s="80"/>
      <c r="AS641" s="78"/>
      <c r="AT641" s="96"/>
      <c r="AU641" s="97"/>
      <c r="AV641" s="98"/>
      <c r="AW641" s="99"/>
      <c r="AX641" s="100"/>
      <c r="AY641" s="100"/>
      <c r="AZ641" s="100"/>
      <c r="BA641" s="100"/>
      <c r="BB641" s="100"/>
      <c r="BC641" s="100"/>
      <c r="BD641" s="100"/>
      <c r="BE641" s="100"/>
      <c r="BF641" s="100"/>
      <c r="BG641" s="100"/>
      <c r="BH641" s="100"/>
      <c r="BI641" s="100"/>
      <c r="BJ641" s="100"/>
      <c r="BK641" s="100"/>
      <c r="BL641" s="100"/>
      <c r="BM641" s="100"/>
      <c r="BN641" s="100"/>
      <c r="BO641" s="100"/>
      <c r="BP641" s="100"/>
      <c r="BQ641" s="100"/>
    </row>
    <row r="642" spans="1:69">
      <c r="A642" s="25"/>
      <c r="C642" s="89"/>
      <c r="D642" s="84"/>
      <c r="E642" s="76"/>
      <c r="F642" s="91"/>
      <c r="G642" s="80"/>
      <c r="H642" s="81"/>
      <c r="I642" s="14"/>
      <c r="J642" s="92"/>
      <c r="K642" s="14"/>
      <c r="L642" s="78"/>
      <c r="M642" s="81"/>
      <c r="N642" s="14"/>
      <c r="O642" s="78"/>
      <c r="P642" s="78"/>
      <c r="Q642" s="93"/>
      <c r="R642" s="80"/>
      <c r="S642" s="80"/>
      <c r="T642" s="69"/>
      <c r="U642" s="78"/>
      <c r="V642" s="69"/>
      <c r="W642" s="80"/>
      <c r="X642" s="80"/>
      <c r="Y642" s="94"/>
      <c r="Z642" s="80"/>
      <c r="AA642" s="80"/>
      <c r="AB642" s="80"/>
      <c r="AC642" s="80"/>
      <c r="AD642" s="69"/>
      <c r="AE642" s="69"/>
      <c r="AF642" s="69"/>
      <c r="AG642" s="95"/>
      <c r="AH642" s="93"/>
      <c r="AI642" s="81"/>
      <c r="AJ642" s="80"/>
      <c r="AK642" s="80"/>
      <c r="AL642" s="78"/>
      <c r="AM642" s="80"/>
      <c r="AN642" s="80"/>
      <c r="AO642" s="80"/>
      <c r="AP642" s="80"/>
      <c r="AQ642" s="80"/>
      <c r="AR642" s="80"/>
      <c r="AS642" s="78"/>
      <c r="AT642" s="96"/>
      <c r="AU642" s="97"/>
      <c r="AV642" s="98"/>
      <c r="AW642" s="99"/>
      <c r="AX642" s="100"/>
      <c r="AY642" s="100"/>
      <c r="AZ642" s="100"/>
      <c r="BA642" s="100"/>
      <c r="BB642" s="100"/>
      <c r="BC642" s="100"/>
      <c r="BD642" s="100"/>
      <c r="BE642" s="100"/>
      <c r="BF642" s="100"/>
      <c r="BG642" s="100"/>
      <c r="BH642" s="100"/>
      <c r="BI642" s="100"/>
      <c r="BJ642" s="100"/>
      <c r="BK642" s="100"/>
      <c r="BL642" s="100"/>
      <c r="BM642" s="100"/>
      <c r="BN642" s="100"/>
      <c r="BO642" s="100"/>
      <c r="BP642" s="100"/>
      <c r="BQ642" s="100"/>
    </row>
    <row r="643" spans="1:69">
      <c r="A643" s="25"/>
      <c r="C643" s="89"/>
      <c r="D643" s="84"/>
      <c r="E643" s="76"/>
      <c r="F643" s="91"/>
      <c r="G643" s="80"/>
      <c r="H643" s="81"/>
      <c r="I643" s="14"/>
      <c r="J643" s="92"/>
      <c r="K643" s="14"/>
      <c r="L643" s="78"/>
      <c r="M643" s="81"/>
      <c r="N643" s="14"/>
      <c r="O643" s="78"/>
      <c r="P643" s="78"/>
      <c r="Q643" s="93"/>
      <c r="R643" s="80"/>
      <c r="S643" s="80"/>
      <c r="T643" s="69"/>
      <c r="U643" s="78"/>
      <c r="V643" s="69"/>
      <c r="W643" s="80"/>
      <c r="X643" s="80"/>
      <c r="Y643" s="94"/>
      <c r="Z643" s="80"/>
      <c r="AA643" s="80"/>
      <c r="AB643" s="80"/>
      <c r="AC643" s="80"/>
      <c r="AD643" s="69"/>
      <c r="AE643" s="69"/>
      <c r="AF643" s="69"/>
      <c r="AG643" s="95"/>
      <c r="AH643" s="93"/>
      <c r="AI643" s="81"/>
      <c r="AJ643" s="80"/>
      <c r="AK643" s="80"/>
      <c r="AL643" s="78"/>
      <c r="AM643" s="80"/>
      <c r="AN643" s="80"/>
      <c r="AO643" s="80"/>
      <c r="AP643" s="80"/>
      <c r="AQ643" s="80"/>
      <c r="AR643" s="80"/>
      <c r="AS643" s="78"/>
      <c r="AT643" s="96"/>
      <c r="AU643" s="97"/>
      <c r="AV643" s="98"/>
      <c r="AW643" s="99"/>
      <c r="AX643" s="100"/>
      <c r="AY643" s="100"/>
      <c r="AZ643" s="100"/>
      <c r="BA643" s="100"/>
      <c r="BB643" s="100"/>
      <c r="BC643" s="100"/>
      <c r="BD643" s="100"/>
      <c r="BE643" s="100"/>
      <c r="BF643" s="100"/>
      <c r="BG643" s="100"/>
      <c r="BH643" s="100"/>
      <c r="BI643" s="100"/>
      <c r="BJ643" s="100"/>
      <c r="BK643" s="100"/>
      <c r="BL643" s="100"/>
      <c r="BM643" s="100"/>
      <c r="BN643" s="100"/>
      <c r="BO643" s="100"/>
      <c r="BP643" s="100"/>
      <c r="BQ643" s="100"/>
    </row>
    <row r="644" spans="1:69">
      <c r="A644" s="25"/>
      <c r="C644" s="89"/>
      <c r="D644" s="84"/>
      <c r="E644" s="76"/>
      <c r="F644" s="91"/>
      <c r="G644" s="80"/>
      <c r="H644" s="81"/>
      <c r="I644" s="14"/>
      <c r="J644" s="92"/>
      <c r="K644" s="14"/>
      <c r="L644" s="78"/>
      <c r="M644" s="81"/>
      <c r="N644" s="14"/>
      <c r="O644" s="78"/>
      <c r="P644" s="78"/>
      <c r="Q644" s="93"/>
      <c r="R644" s="80"/>
      <c r="S644" s="80"/>
      <c r="T644" s="69"/>
      <c r="U644" s="78"/>
      <c r="V644" s="69"/>
      <c r="W644" s="80"/>
      <c r="X644" s="80"/>
      <c r="Y644" s="94"/>
      <c r="Z644" s="80"/>
      <c r="AA644" s="80"/>
      <c r="AB644" s="80"/>
      <c r="AC644" s="80"/>
      <c r="AD644" s="69"/>
      <c r="AE644" s="69"/>
      <c r="AF644" s="69"/>
      <c r="AG644" s="95"/>
      <c r="AH644" s="93"/>
      <c r="AI644" s="81"/>
      <c r="AJ644" s="80"/>
      <c r="AK644" s="80"/>
      <c r="AL644" s="78"/>
      <c r="AM644" s="80"/>
      <c r="AN644" s="80"/>
      <c r="AO644" s="80"/>
      <c r="AP644" s="80"/>
      <c r="AQ644" s="80"/>
      <c r="AR644" s="80"/>
      <c r="AS644" s="78"/>
      <c r="AT644" s="96"/>
      <c r="AU644" s="97"/>
      <c r="AV644" s="98"/>
      <c r="AW644" s="99"/>
      <c r="AX644" s="100"/>
      <c r="AY644" s="100"/>
      <c r="AZ644" s="100"/>
      <c r="BA644" s="100"/>
      <c r="BB644" s="100"/>
      <c r="BC644" s="100"/>
      <c r="BD644" s="100"/>
      <c r="BE644" s="100"/>
      <c r="BF644" s="100"/>
      <c r="BG644" s="100"/>
      <c r="BH644" s="100"/>
      <c r="BI644" s="100"/>
      <c r="BJ644" s="100"/>
      <c r="BK644" s="100"/>
      <c r="BL644" s="100"/>
      <c r="BM644" s="100"/>
      <c r="BN644" s="100"/>
      <c r="BO644" s="100"/>
      <c r="BP644" s="100"/>
      <c r="BQ644" s="100"/>
    </row>
    <row r="645" spans="1:69">
      <c r="A645" s="25"/>
      <c r="C645" s="89"/>
      <c r="D645" s="84"/>
      <c r="E645" s="76"/>
      <c r="F645" s="91"/>
      <c r="G645" s="80"/>
      <c r="H645" s="81"/>
      <c r="I645" s="14"/>
      <c r="J645" s="92"/>
      <c r="K645" s="14"/>
      <c r="L645" s="78"/>
      <c r="M645" s="81"/>
      <c r="N645" s="14"/>
      <c r="O645" s="78"/>
      <c r="P645" s="78"/>
      <c r="Q645" s="93"/>
      <c r="R645" s="80"/>
      <c r="S645" s="80"/>
      <c r="T645" s="69"/>
      <c r="U645" s="78"/>
      <c r="V645" s="69"/>
      <c r="W645" s="80"/>
      <c r="X645" s="80"/>
      <c r="Y645" s="94"/>
      <c r="Z645" s="80"/>
      <c r="AA645" s="80"/>
      <c r="AB645" s="80"/>
      <c r="AC645" s="80"/>
      <c r="AD645" s="69"/>
      <c r="AE645" s="69"/>
      <c r="AF645" s="69"/>
      <c r="AG645" s="95"/>
      <c r="AH645" s="93"/>
      <c r="AI645" s="81"/>
      <c r="AJ645" s="80"/>
      <c r="AK645" s="80"/>
      <c r="AL645" s="78"/>
      <c r="AM645" s="80"/>
      <c r="AN645" s="80"/>
      <c r="AO645" s="80"/>
      <c r="AP645" s="80"/>
      <c r="AQ645" s="80"/>
      <c r="AR645" s="80"/>
      <c r="AS645" s="78"/>
      <c r="AT645" s="96"/>
      <c r="AU645" s="97"/>
      <c r="AV645" s="98"/>
      <c r="AW645" s="99"/>
      <c r="AX645" s="100"/>
      <c r="AY645" s="100"/>
      <c r="AZ645" s="100"/>
      <c r="BA645" s="100"/>
      <c r="BB645" s="100"/>
      <c r="BC645" s="100"/>
      <c r="BD645" s="100"/>
      <c r="BE645" s="100"/>
      <c r="BF645" s="100"/>
      <c r="BG645" s="100"/>
      <c r="BH645" s="100"/>
      <c r="BI645" s="100"/>
      <c r="BJ645" s="100"/>
      <c r="BK645" s="100"/>
      <c r="BL645" s="100"/>
      <c r="BM645" s="100"/>
      <c r="BN645" s="100"/>
      <c r="BO645" s="100"/>
      <c r="BP645" s="100"/>
      <c r="BQ645" s="100"/>
    </row>
    <row r="646" spans="1:69">
      <c r="A646" s="25"/>
      <c r="C646" s="89"/>
      <c r="D646" s="84"/>
      <c r="E646" s="76"/>
      <c r="F646" s="91"/>
      <c r="G646" s="80"/>
      <c r="H646" s="81"/>
      <c r="I646" s="14"/>
      <c r="J646" s="92"/>
      <c r="K646" s="14"/>
      <c r="L646" s="78"/>
      <c r="M646" s="81"/>
      <c r="N646" s="14"/>
      <c r="O646" s="78"/>
      <c r="P646" s="78"/>
      <c r="Q646" s="93"/>
      <c r="R646" s="80"/>
      <c r="S646" s="80"/>
      <c r="T646" s="69"/>
      <c r="U646" s="78"/>
      <c r="V646" s="69"/>
      <c r="W646" s="80"/>
      <c r="X646" s="80"/>
      <c r="Y646" s="94"/>
      <c r="Z646" s="80"/>
      <c r="AA646" s="80"/>
      <c r="AB646" s="80"/>
      <c r="AC646" s="80"/>
      <c r="AD646" s="69"/>
      <c r="AE646" s="69"/>
      <c r="AF646" s="69"/>
      <c r="AG646" s="95"/>
      <c r="AH646" s="93"/>
      <c r="AI646" s="81"/>
      <c r="AJ646" s="80"/>
      <c r="AK646" s="80"/>
      <c r="AL646" s="78"/>
      <c r="AM646" s="80"/>
      <c r="AN646" s="80"/>
      <c r="AO646" s="80"/>
      <c r="AP646" s="80"/>
      <c r="AQ646" s="80"/>
      <c r="AR646" s="80"/>
      <c r="AS646" s="78"/>
      <c r="AT646" s="96"/>
      <c r="AU646" s="97"/>
      <c r="AV646" s="98"/>
      <c r="AW646" s="99"/>
      <c r="AX646" s="100"/>
      <c r="AY646" s="100"/>
      <c r="AZ646" s="100"/>
      <c r="BA646" s="100"/>
      <c r="BB646" s="100"/>
      <c r="BC646" s="100"/>
      <c r="BD646" s="100"/>
      <c r="BE646" s="100"/>
      <c r="BF646" s="100"/>
      <c r="BG646" s="100"/>
      <c r="BH646" s="100"/>
      <c r="BI646" s="100"/>
      <c r="BJ646" s="100"/>
      <c r="BK646" s="100"/>
      <c r="BL646" s="100"/>
      <c r="BM646" s="100"/>
      <c r="BN646" s="100"/>
      <c r="BO646" s="100"/>
      <c r="BP646" s="100"/>
      <c r="BQ646" s="100"/>
    </row>
    <row r="647" spans="1:69">
      <c r="A647" s="25"/>
      <c r="C647" s="89"/>
      <c r="D647" s="84"/>
      <c r="E647" s="76"/>
      <c r="F647" s="91"/>
      <c r="G647" s="80"/>
      <c r="H647" s="81"/>
      <c r="I647" s="14"/>
      <c r="J647" s="92"/>
      <c r="K647" s="14"/>
      <c r="L647" s="78"/>
      <c r="M647" s="81"/>
      <c r="N647" s="14"/>
      <c r="O647" s="78"/>
      <c r="P647" s="78"/>
      <c r="Q647" s="93"/>
      <c r="R647" s="80"/>
      <c r="S647" s="80"/>
      <c r="T647" s="69"/>
      <c r="U647" s="78"/>
      <c r="V647" s="69"/>
      <c r="W647" s="80"/>
      <c r="X647" s="80"/>
      <c r="Y647" s="94"/>
      <c r="Z647" s="80"/>
      <c r="AA647" s="80"/>
      <c r="AB647" s="80"/>
      <c r="AC647" s="80"/>
      <c r="AD647" s="69"/>
      <c r="AE647" s="69"/>
      <c r="AF647" s="69"/>
      <c r="AG647" s="95"/>
      <c r="AH647" s="93"/>
      <c r="AI647" s="81"/>
      <c r="AJ647" s="80"/>
      <c r="AK647" s="80"/>
      <c r="AL647" s="78"/>
      <c r="AM647" s="80"/>
      <c r="AN647" s="80"/>
      <c r="AO647" s="80"/>
      <c r="AP647" s="80"/>
      <c r="AQ647" s="80"/>
      <c r="AR647" s="80"/>
      <c r="AS647" s="78"/>
      <c r="AT647" s="96"/>
      <c r="AU647" s="97"/>
      <c r="AV647" s="98"/>
      <c r="AW647" s="99"/>
      <c r="AX647" s="100"/>
      <c r="AY647" s="100"/>
      <c r="AZ647" s="100"/>
      <c r="BA647" s="100"/>
      <c r="BB647" s="100"/>
      <c r="BC647" s="100"/>
      <c r="BD647" s="100"/>
      <c r="BE647" s="100"/>
      <c r="BF647" s="100"/>
      <c r="BG647" s="100"/>
      <c r="BH647" s="100"/>
      <c r="BI647" s="100"/>
      <c r="BJ647" s="100"/>
      <c r="BK647" s="100"/>
      <c r="BL647" s="100"/>
      <c r="BM647" s="100"/>
      <c r="BN647" s="100"/>
      <c r="BO647" s="100"/>
      <c r="BP647" s="100"/>
      <c r="BQ647" s="100"/>
    </row>
    <row r="648" spans="1:69">
      <c r="A648" s="25"/>
      <c r="C648" s="89"/>
      <c r="D648" s="84"/>
      <c r="E648" s="76"/>
      <c r="F648" s="91"/>
      <c r="G648" s="80"/>
      <c r="H648" s="81"/>
      <c r="I648" s="14"/>
      <c r="J648" s="92"/>
      <c r="K648" s="14"/>
      <c r="L648" s="78"/>
      <c r="M648" s="81"/>
      <c r="N648" s="14"/>
      <c r="O648" s="78"/>
      <c r="P648" s="78"/>
      <c r="Q648" s="93"/>
      <c r="R648" s="80"/>
      <c r="S648" s="80"/>
      <c r="T648" s="69"/>
      <c r="U648" s="78"/>
      <c r="V648" s="69"/>
      <c r="W648" s="80"/>
      <c r="X648" s="80"/>
      <c r="Y648" s="94"/>
      <c r="Z648" s="80"/>
      <c r="AA648" s="80"/>
      <c r="AB648" s="80"/>
      <c r="AC648" s="80"/>
      <c r="AD648" s="69"/>
      <c r="AE648" s="69"/>
      <c r="AF648" s="69"/>
      <c r="AG648" s="95"/>
      <c r="AH648" s="93"/>
      <c r="AI648" s="81"/>
      <c r="AJ648" s="80"/>
      <c r="AK648" s="80"/>
      <c r="AL648" s="78"/>
      <c r="AM648" s="80"/>
      <c r="AN648" s="80"/>
      <c r="AO648" s="80"/>
      <c r="AP648" s="80"/>
      <c r="AQ648" s="80"/>
      <c r="AR648" s="80"/>
      <c r="AS648" s="78"/>
      <c r="AT648" s="96"/>
      <c r="AU648" s="97"/>
      <c r="AV648" s="98"/>
      <c r="AW648" s="99"/>
      <c r="AX648" s="100"/>
      <c r="AY648" s="100"/>
      <c r="AZ648" s="100"/>
      <c r="BA648" s="100"/>
      <c r="BB648" s="100"/>
      <c r="BC648" s="100"/>
      <c r="BD648" s="100"/>
      <c r="BE648" s="100"/>
      <c r="BF648" s="100"/>
      <c r="BG648" s="100"/>
      <c r="BH648" s="100"/>
      <c r="BI648" s="100"/>
      <c r="BJ648" s="100"/>
      <c r="BK648" s="100"/>
      <c r="BL648" s="100"/>
      <c r="BM648" s="100"/>
      <c r="BN648" s="100"/>
      <c r="BO648" s="100"/>
      <c r="BP648" s="100"/>
      <c r="BQ648" s="100"/>
    </row>
    <row r="649" spans="1:69">
      <c r="A649" s="25"/>
      <c r="C649" s="89"/>
      <c r="D649" s="84"/>
      <c r="E649" s="76"/>
      <c r="F649" s="91"/>
      <c r="G649" s="80"/>
      <c r="H649" s="81"/>
      <c r="I649" s="14"/>
      <c r="J649" s="92"/>
      <c r="K649" s="14"/>
      <c r="L649" s="78"/>
      <c r="M649" s="81"/>
      <c r="N649" s="14"/>
      <c r="O649" s="78"/>
      <c r="P649" s="78"/>
      <c r="Q649" s="93"/>
      <c r="R649" s="80"/>
      <c r="S649" s="80"/>
      <c r="T649" s="69"/>
      <c r="U649" s="78"/>
      <c r="V649" s="69"/>
      <c r="W649" s="80"/>
      <c r="X649" s="80"/>
      <c r="Y649" s="94"/>
      <c r="Z649" s="80"/>
      <c r="AA649" s="80"/>
      <c r="AB649" s="80"/>
      <c r="AC649" s="80"/>
      <c r="AD649" s="69"/>
      <c r="AE649" s="69"/>
      <c r="AF649" s="69"/>
      <c r="AG649" s="95"/>
      <c r="AH649" s="93"/>
      <c r="AI649" s="81"/>
      <c r="AJ649" s="80"/>
      <c r="AK649" s="80"/>
      <c r="AL649" s="78"/>
      <c r="AM649" s="80"/>
      <c r="AN649" s="80"/>
      <c r="AO649" s="80"/>
      <c r="AP649" s="80"/>
      <c r="AQ649" s="80"/>
      <c r="AR649" s="80"/>
      <c r="AS649" s="78"/>
      <c r="AT649" s="96"/>
      <c r="AU649" s="97"/>
      <c r="AV649" s="98"/>
      <c r="AW649" s="99"/>
      <c r="AX649" s="100"/>
      <c r="AY649" s="100"/>
      <c r="AZ649" s="100"/>
      <c r="BA649" s="100"/>
      <c r="BB649" s="100"/>
      <c r="BC649" s="100"/>
      <c r="BD649" s="100"/>
      <c r="BE649" s="100"/>
      <c r="BF649" s="100"/>
      <c r="BG649" s="100"/>
      <c r="BH649" s="100"/>
      <c r="BI649" s="100"/>
      <c r="BJ649" s="100"/>
      <c r="BK649" s="100"/>
      <c r="BL649" s="100"/>
      <c r="BM649" s="100"/>
      <c r="BN649" s="100"/>
      <c r="BO649" s="100"/>
      <c r="BP649" s="100"/>
      <c r="BQ649" s="100"/>
    </row>
    <row r="650" spans="1:69">
      <c r="A650" s="25"/>
      <c r="C650" s="89"/>
      <c r="D650" s="84"/>
      <c r="E650" s="76"/>
      <c r="F650" s="91"/>
      <c r="G650" s="80"/>
      <c r="H650" s="81"/>
      <c r="I650" s="14"/>
      <c r="J650" s="92"/>
      <c r="K650" s="14"/>
      <c r="L650" s="78"/>
      <c r="M650" s="81"/>
      <c r="N650" s="14"/>
      <c r="O650" s="78"/>
      <c r="P650" s="78"/>
      <c r="Q650" s="93"/>
      <c r="R650" s="80"/>
      <c r="S650" s="80"/>
      <c r="T650" s="69"/>
      <c r="U650" s="78"/>
      <c r="V650" s="69"/>
      <c r="W650" s="80"/>
      <c r="X650" s="80"/>
      <c r="Y650" s="94"/>
      <c r="Z650" s="80"/>
      <c r="AA650" s="80"/>
      <c r="AB650" s="80"/>
      <c r="AC650" s="80"/>
      <c r="AD650" s="69"/>
      <c r="AE650" s="69"/>
      <c r="AF650" s="69"/>
      <c r="AG650" s="95"/>
      <c r="AH650" s="93"/>
      <c r="AI650" s="81"/>
      <c r="AJ650" s="80"/>
      <c r="AK650" s="80"/>
      <c r="AL650" s="78"/>
      <c r="AM650" s="80"/>
      <c r="AN650" s="80"/>
      <c r="AO650" s="80"/>
      <c r="AP650" s="80"/>
      <c r="AQ650" s="80"/>
      <c r="AR650" s="80"/>
      <c r="AS650" s="78"/>
      <c r="AT650" s="96"/>
      <c r="AU650" s="97"/>
      <c r="AV650" s="98"/>
      <c r="AW650" s="99"/>
      <c r="AX650" s="100"/>
      <c r="AY650" s="100"/>
      <c r="AZ650" s="100"/>
      <c r="BA650" s="100"/>
      <c r="BB650" s="100"/>
      <c r="BC650" s="100"/>
      <c r="BD650" s="100"/>
      <c r="BE650" s="100"/>
      <c r="BF650" s="100"/>
      <c r="BG650" s="100"/>
      <c r="BH650" s="100"/>
      <c r="BI650" s="100"/>
      <c r="BJ650" s="100"/>
      <c r="BK650" s="100"/>
      <c r="BL650" s="100"/>
      <c r="BM650" s="100"/>
      <c r="BN650" s="100"/>
      <c r="BO650" s="100"/>
      <c r="BP650" s="100"/>
      <c r="BQ650" s="100"/>
    </row>
    <row r="651" spans="1:69">
      <c r="A651" s="25"/>
      <c r="C651" s="89"/>
      <c r="D651" s="84"/>
      <c r="E651" s="76"/>
      <c r="F651" s="91"/>
      <c r="G651" s="80"/>
      <c r="H651" s="81"/>
      <c r="I651" s="14"/>
      <c r="J651" s="92"/>
      <c r="K651" s="14"/>
      <c r="L651" s="78"/>
      <c r="M651" s="81"/>
      <c r="N651" s="14"/>
      <c r="O651" s="78"/>
      <c r="P651" s="78"/>
      <c r="Q651" s="93"/>
      <c r="R651" s="80"/>
      <c r="S651" s="80"/>
      <c r="T651" s="69"/>
      <c r="U651" s="78"/>
      <c r="V651" s="69"/>
      <c r="W651" s="80"/>
      <c r="X651" s="80"/>
      <c r="Y651" s="94"/>
      <c r="Z651" s="80"/>
      <c r="AA651" s="80"/>
      <c r="AB651" s="80"/>
      <c r="AC651" s="80"/>
      <c r="AD651" s="69"/>
      <c r="AE651" s="69"/>
      <c r="AF651" s="69"/>
      <c r="AG651" s="95"/>
      <c r="AH651" s="93"/>
      <c r="AI651" s="81"/>
      <c r="AJ651" s="80"/>
      <c r="AK651" s="80"/>
      <c r="AL651" s="78"/>
      <c r="AM651" s="80"/>
      <c r="AN651" s="80"/>
      <c r="AO651" s="80"/>
      <c r="AP651" s="80"/>
      <c r="AQ651" s="80"/>
      <c r="AR651" s="80"/>
      <c r="AS651" s="78"/>
      <c r="AT651" s="96"/>
      <c r="AU651" s="97"/>
      <c r="AV651" s="98"/>
      <c r="AW651" s="99"/>
      <c r="AX651" s="100"/>
      <c r="AY651" s="100"/>
      <c r="AZ651" s="100"/>
      <c r="BA651" s="100"/>
      <c r="BB651" s="100"/>
      <c r="BC651" s="100"/>
      <c r="BD651" s="100"/>
      <c r="BE651" s="100"/>
      <c r="BF651" s="100"/>
      <c r="BG651" s="100"/>
      <c r="BH651" s="100"/>
      <c r="BI651" s="100"/>
      <c r="BJ651" s="100"/>
      <c r="BK651" s="100"/>
      <c r="BL651" s="100"/>
      <c r="BM651" s="100"/>
      <c r="BN651" s="100"/>
      <c r="BO651" s="100"/>
      <c r="BP651" s="100"/>
      <c r="BQ651" s="100"/>
    </row>
    <row r="652" spans="1:69">
      <c r="A652" s="25"/>
      <c r="C652" s="89"/>
      <c r="D652" s="84"/>
      <c r="E652" s="76"/>
      <c r="F652" s="91"/>
      <c r="G652" s="80"/>
      <c r="H652" s="81"/>
      <c r="I652" s="14"/>
      <c r="J652" s="92"/>
      <c r="K652" s="14"/>
      <c r="L652" s="78"/>
      <c r="M652" s="81"/>
      <c r="N652" s="14"/>
      <c r="O652" s="78"/>
      <c r="P652" s="78"/>
      <c r="Q652" s="93"/>
      <c r="R652" s="80"/>
      <c r="S652" s="80"/>
      <c r="T652" s="69"/>
      <c r="U652" s="78"/>
      <c r="V652" s="69"/>
      <c r="W652" s="80"/>
      <c r="X652" s="80"/>
      <c r="Y652" s="94"/>
      <c r="Z652" s="80"/>
      <c r="AA652" s="80"/>
      <c r="AB652" s="80"/>
      <c r="AC652" s="80"/>
      <c r="AD652" s="69"/>
      <c r="AE652" s="69"/>
      <c r="AF652" s="69"/>
      <c r="AG652" s="95"/>
      <c r="AH652" s="93"/>
      <c r="AI652" s="81"/>
      <c r="AJ652" s="80"/>
      <c r="AK652" s="80"/>
      <c r="AL652" s="78"/>
      <c r="AM652" s="80"/>
      <c r="AN652" s="80"/>
      <c r="AO652" s="80"/>
      <c r="AP652" s="80"/>
      <c r="AQ652" s="80"/>
      <c r="AR652" s="80"/>
      <c r="AS652" s="78"/>
      <c r="AT652" s="96"/>
      <c r="AU652" s="97"/>
      <c r="AV652" s="98"/>
      <c r="AW652" s="99"/>
      <c r="AX652" s="100"/>
      <c r="AY652" s="100"/>
      <c r="AZ652" s="100"/>
      <c r="BA652" s="100"/>
      <c r="BB652" s="100"/>
      <c r="BC652" s="100"/>
      <c r="BD652" s="100"/>
      <c r="BE652" s="100"/>
      <c r="BF652" s="100"/>
      <c r="BG652" s="100"/>
      <c r="BH652" s="100"/>
      <c r="BI652" s="100"/>
      <c r="BJ652" s="100"/>
      <c r="BK652" s="100"/>
      <c r="BL652" s="100"/>
      <c r="BM652" s="100"/>
      <c r="BN652" s="100"/>
      <c r="BO652" s="100"/>
      <c r="BP652" s="100"/>
      <c r="BQ652" s="100"/>
    </row>
    <row r="653" spans="1:69">
      <c r="A653" s="25"/>
      <c r="C653" s="89"/>
      <c r="D653" s="84"/>
      <c r="E653" s="76"/>
      <c r="F653" s="91"/>
      <c r="G653" s="80"/>
      <c r="H653" s="81"/>
      <c r="I653" s="14"/>
      <c r="J653" s="92"/>
      <c r="K653" s="14"/>
      <c r="L653" s="78"/>
      <c r="M653" s="81"/>
      <c r="N653" s="14"/>
      <c r="O653" s="78"/>
      <c r="P653" s="78"/>
      <c r="Q653" s="93"/>
      <c r="R653" s="80"/>
      <c r="S653" s="80"/>
      <c r="T653" s="69"/>
      <c r="U653" s="78"/>
      <c r="V653" s="69"/>
      <c r="W653" s="80"/>
      <c r="X653" s="80"/>
      <c r="Y653" s="94"/>
      <c r="Z653" s="80"/>
      <c r="AA653" s="80"/>
      <c r="AB653" s="80"/>
      <c r="AC653" s="80"/>
      <c r="AD653" s="69"/>
      <c r="AE653" s="69"/>
      <c r="AF653" s="69"/>
      <c r="AG653" s="95"/>
      <c r="AH653" s="93"/>
      <c r="AI653" s="81"/>
      <c r="AJ653" s="80"/>
      <c r="AK653" s="80"/>
      <c r="AL653" s="78"/>
      <c r="AM653" s="80"/>
      <c r="AN653" s="80"/>
      <c r="AO653" s="80"/>
      <c r="AP653" s="80"/>
      <c r="AQ653" s="80"/>
      <c r="AR653" s="80"/>
      <c r="AS653" s="78"/>
      <c r="AT653" s="96"/>
      <c r="AU653" s="97"/>
      <c r="AV653" s="98"/>
      <c r="AW653" s="99"/>
      <c r="AX653" s="100"/>
      <c r="AY653" s="100"/>
      <c r="AZ653" s="100"/>
      <c r="BA653" s="100"/>
      <c r="BB653" s="100"/>
      <c r="BC653" s="100"/>
      <c r="BD653" s="100"/>
      <c r="BE653" s="100"/>
      <c r="BF653" s="100"/>
      <c r="BG653" s="100"/>
      <c r="BH653" s="100"/>
      <c r="BI653" s="100"/>
      <c r="BJ653" s="100"/>
      <c r="BK653" s="100"/>
      <c r="BL653" s="100"/>
      <c r="BM653" s="100"/>
      <c r="BN653" s="100"/>
      <c r="BO653" s="100"/>
      <c r="BP653" s="100"/>
      <c r="BQ653" s="100"/>
    </row>
    <row r="654" spans="1:69">
      <c r="A654" s="25"/>
      <c r="C654" s="89"/>
      <c r="D654" s="84"/>
      <c r="E654" s="76"/>
      <c r="F654" s="91"/>
      <c r="G654" s="80"/>
      <c r="H654" s="81"/>
      <c r="I654" s="14"/>
      <c r="J654" s="92"/>
      <c r="K654" s="14"/>
      <c r="L654" s="78"/>
      <c r="M654" s="81"/>
      <c r="N654" s="14"/>
      <c r="O654" s="78"/>
      <c r="P654" s="78"/>
      <c r="Q654" s="93"/>
      <c r="R654" s="80"/>
      <c r="S654" s="80"/>
      <c r="T654" s="69"/>
      <c r="U654" s="78"/>
      <c r="V654" s="69"/>
      <c r="W654" s="80"/>
      <c r="X654" s="80"/>
      <c r="Y654" s="94"/>
      <c r="Z654" s="80"/>
      <c r="AA654" s="80"/>
      <c r="AB654" s="80"/>
      <c r="AC654" s="80"/>
      <c r="AD654" s="69"/>
      <c r="AE654" s="69"/>
      <c r="AF654" s="69"/>
      <c r="AG654" s="95"/>
      <c r="AH654" s="93"/>
      <c r="AI654" s="81"/>
      <c r="AJ654" s="80"/>
      <c r="AK654" s="80"/>
      <c r="AL654" s="78"/>
      <c r="AM654" s="80"/>
      <c r="AN654" s="80"/>
      <c r="AO654" s="80"/>
      <c r="AP654" s="80"/>
      <c r="AQ654" s="80"/>
      <c r="AR654" s="80"/>
      <c r="AS654" s="78"/>
      <c r="AT654" s="96"/>
      <c r="AU654" s="97"/>
      <c r="AV654" s="98"/>
      <c r="AW654" s="99"/>
      <c r="AX654" s="100"/>
      <c r="AY654" s="100"/>
      <c r="AZ654" s="100"/>
      <c r="BA654" s="100"/>
      <c r="BB654" s="100"/>
      <c r="BC654" s="100"/>
      <c r="BD654" s="100"/>
      <c r="BE654" s="100"/>
      <c r="BF654" s="100"/>
      <c r="BG654" s="100"/>
      <c r="BH654" s="100"/>
      <c r="BI654" s="100"/>
      <c r="BJ654" s="100"/>
      <c r="BK654" s="100"/>
      <c r="BL654" s="100"/>
      <c r="BM654" s="100"/>
      <c r="BN654" s="100"/>
      <c r="BO654" s="100"/>
      <c r="BP654" s="100"/>
      <c r="BQ654" s="100"/>
    </row>
    <row r="655" spans="1:69">
      <c r="A655" s="25"/>
      <c r="C655" s="89"/>
      <c r="D655" s="84"/>
      <c r="E655" s="76"/>
      <c r="F655" s="91"/>
      <c r="G655" s="80"/>
      <c r="H655" s="81"/>
      <c r="I655" s="14"/>
      <c r="J655" s="92"/>
      <c r="K655" s="14"/>
      <c r="L655" s="78"/>
      <c r="M655" s="81"/>
      <c r="N655" s="14"/>
      <c r="O655" s="78"/>
      <c r="P655" s="78"/>
      <c r="Q655" s="93"/>
      <c r="R655" s="80"/>
      <c r="S655" s="80"/>
      <c r="T655" s="69"/>
      <c r="U655" s="78"/>
      <c r="V655" s="69"/>
      <c r="W655" s="80"/>
      <c r="X655" s="80"/>
      <c r="Y655" s="94"/>
      <c r="Z655" s="80"/>
      <c r="AA655" s="80"/>
      <c r="AB655" s="80"/>
      <c r="AC655" s="80"/>
      <c r="AD655" s="69"/>
      <c r="AE655" s="69"/>
      <c r="AF655" s="69"/>
      <c r="AG655" s="95"/>
      <c r="AH655" s="93"/>
      <c r="AI655" s="81"/>
      <c r="AJ655" s="80"/>
      <c r="AK655" s="80"/>
      <c r="AL655" s="78"/>
      <c r="AM655" s="80"/>
      <c r="AN655" s="80"/>
      <c r="AO655" s="80"/>
      <c r="AP655" s="80"/>
      <c r="AQ655" s="80"/>
      <c r="AR655" s="80"/>
      <c r="AS655" s="78"/>
      <c r="AT655" s="96"/>
      <c r="AU655" s="97"/>
      <c r="AV655" s="98"/>
      <c r="AW655" s="99"/>
      <c r="AX655" s="100"/>
      <c r="AY655" s="100"/>
      <c r="AZ655" s="100"/>
      <c r="BA655" s="100"/>
      <c r="BB655" s="100"/>
      <c r="BC655" s="100"/>
      <c r="BD655" s="100"/>
      <c r="BE655" s="100"/>
      <c r="BF655" s="100"/>
      <c r="BG655" s="100"/>
      <c r="BH655" s="100"/>
      <c r="BI655" s="100"/>
      <c r="BJ655" s="100"/>
      <c r="BK655" s="100"/>
      <c r="BL655" s="100"/>
      <c r="BM655" s="100"/>
      <c r="BN655" s="100"/>
      <c r="BO655" s="100"/>
      <c r="BP655" s="100"/>
      <c r="BQ655" s="100"/>
    </row>
    <row r="656" spans="1:69">
      <c r="A656" s="25"/>
      <c r="C656" s="89"/>
      <c r="D656" s="84"/>
      <c r="E656" s="76"/>
      <c r="F656" s="91"/>
      <c r="G656" s="80"/>
      <c r="H656" s="81"/>
      <c r="I656" s="14"/>
      <c r="J656" s="92"/>
      <c r="K656" s="14"/>
      <c r="L656" s="78"/>
      <c r="M656" s="81"/>
      <c r="N656" s="14"/>
      <c r="O656" s="78"/>
      <c r="P656" s="78"/>
      <c r="Q656" s="93"/>
      <c r="R656" s="80"/>
      <c r="S656" s="80"/>
      <c r="T656" s="69"/>
      <c r="U656" s="78"/>
      <c r="V656" s="69"/>
      <c r="W656" s="80"/>
      <c r="X656" s="80"/>
      <c r="Y656" s="94"/>
      <c r="Z656" s="80"/>
      <c r="AA656" s="80"/>
      <c r="AB656" s="80"/>
      <c r="AC656" s="80"/>
      <c r="AD656" s="69"/>
      <c r="AE656" s="69"/>
      <c r="AF656" s="69"/>
      <c r="AG656" s="95"/>
      <c r="AH656" s="93"/>
      <c r="AI656" s="81"/>
      <c r="AJ656" s="80"/>
      <c r="AK656" s="80"/>
      <c r="AL656" s="78"/>
      <c r="AM656" s="80"/>
      <c r="AN656" s="80"/>
      <c r="AO656" s="80"/>
      <c r="AP656" s="80"/>
      <c r="AQ656" s="80"/>
      <c r="AR656" s="80"/>
      <c r="AS656" s="78"/>
      <c r="AT656" s="96"/>
      <c r="AU656" s="97"/>
      <c r="AV656" s="98"/>
      <c r="AW656" s="99"/>
      <c r="AX656" s="100"/>
      <c r="AY656" s="100"/>
      <c r="AZ656" s="100"/>
      <c r="BA656" s="100"/>
      <c r="BB656" s="100"/>
      <c r="BC656" s="100"/>
      <c r="BD656" s="100"/>
      <c r="BE656" s="100"/>
      <c r="BF656" s="100"/>
      <c r="BG656" s="100"/>
      <c r="BH656" s="100"/>
      <c r="BI656" s="100"/>
      <c r="BJ656" s="100"/>
      <c r="BK656" s="100"/>
      <c r="BL656" s="100"/>
      <c r="BM656" s="100"/>
      <c r="BN656" s="100"/>
      <c r="BO656" s="100"/>
      <c r="BP656" s="100"/>
      <c r="BQ656" s="100"/>
    </row>
    <row r="657" spans="1:69">
      <c r="A657" s="25"/>
      <c r="C657" s="89"/>
      <c r="D657" s="84"/>
      <c r="E657" s="76"/>
      <c r="F657" s="91"/>
      <c r="G657" s="80"/>
      <c r="H657" s="81"/>
      <c r="I657" s="14"/>
      <c r="J657" s="92"/>
      <c r="K657" s="14"/>
      <c r="L657" s="78"/>
      <c r="M657" s="81"/>
      <c r="N657" s="14"/>
      <c r="O657" s="78"/>
      <c r="P657" s="78"/>
      <c r="Q657" s="93"/>
      <c r="R657" s="80"/>
      <c r="S657" s="80"/>
      <c r="T657" s="69"/>
      <c r="U657" s="78"/>
      <c r="V657" s="69"/>
      <c r="W657" s="80"/>
      <c r="X657" s="80"/>
      <c r="Y657" s="94"/>
      <c r="Z657" s="80"/>
      <c r="AA657" s="80"/>
      <c r="AB657" s="80"/>
      <c r="AC657" s="80"/>
      <c r="AD657" s="69"/>
      <c r="AE657" s="69"/>
      <c r="AF657" s="69"/>
      <c r="AG657" s="95"/>
      <c r="AH657" s="93"/>
      <c r="AI657" s="81"/>
      <c r="AJ657" s="80"/>
      <c r="AK657" s="80"/>
      <c r="AL657" s="78"/>
      <c r="AM657" s="80"/>
      <c r="AN657" s="80"/>
      <c r="AO657" s="80"/>
      <c r="AP657" s="80"/>
      <c r="AQ657" s="80"/>
      <c r="AR657" s="80"/>
      <c r="AS657" s="78"/>
      <c r="AT657" s="96"/>
      <c r="AU657" s="97"/>
      <c r="AV657" s="98"/>
      <c r="AW657" s="99"/>
      <c r="AX657" s="100"/>
      <c r="AY657" s="100"/>
      <c r="AZ657" s="100"/>
      <c r="BA657" s="100"/>
      <c r="BB657" s="100"/>
      <c r="BC657" s="100"/>
      <c r="BD657" s="100"/>
      <c r="BE657" s="100"/>
      <c r="BF657" s="100"/>
      <c r="BG657" s="100"/>
      <c r="BH657" s="100"/>
      <c r="BI657" s="100"/>
      <c r="BJ657" s="100"/>
      <c r="BK657" s="100"/>
      <c r="BL657" s="100"/>
      <c r="BM657" s="100"/>
      <c r="BN657" s="100"/>
      <c r="BO657" s="100"/>
      <c r="BP657" s="100"/>
      <c r="BQ657" s="100"/>
    </row>
    <row r="658" spans="1:69">
      <c r="A658" s="25"/>
      <c r="C658" s="89"/>
      <c r="D658" s="84"/>
      <c r="E658" s="76"/>
      <c r="F658" s="91"/>
      <c r="G658" s="80"/>
      <c r="H658" s="81"/>
      <c r="I658" s="14"/>
      <c r="J658" s="92"/>
      <c r="K658" s="14"/>
      <c r="L658" s="78"/>
      <c r="M658" s="81"/>
      <c r="N658" s="14"/>
      <c r="O658" s="78"/>
      <c r="P658" s="78"/>
      <c r="Q658" s="93"/>
      <c r="R658" s="80"/>
      <c r="S658" s="80"/>
      <c r="T658" s="69"/>
      <c r="U658" s="78"/>
      <c r="V658" s="69"/>
      <c r="W658" s="80"/>
      <c r="X658" s="80"/>
      <c r="Y658" s="94"/>
      <c r="Z658" s="80"/>
      <c r="AA658" s="80"/>
      <c r="AB658" s="80"/>
      <c r="AC658" s="80"/>
      <c r="AD658" s="69"/>
      <c r="AE658" s="69"/>
      <c r="AF658" s="69"/>
      <c r="AG658" s="95"/>
      <c r="AH658" s="93"/>
      <c r="AI658" s="81"/>
      <c r="AJ658" s="80"/>
      <c r="AK658" s="80"/>
      <c r="AL658" s="78"/>
      <c r="AM658" s="80"/>
      <c r="AN658" s="80"/>
      <c r="AO658" s="80"/>
      <c r="AP658" s="80"/>
      <c r="AQ658" s="80"/>
      <c r="AR658" s="80"/>
      <c r="AS658" s="78"/>
      <c r="AT658" s="96"/>
      <c r="AU658" s="97"/>
      <c r="AV658" s="98"/>
      <c r="AW658" s="99"/>
      <c r="AX658" s="100"/>
      <c r="AY658" s="100"/>
      <c r="AZ658" s="100"/>
      <c r="BA658" s="100"/>
      <c r="BB658" s="100"/>
      <c r="BC658" s="100"/>
      <c r="BD658" s="100"/>
      <c r="BE658" s="100"/>
      <c r="BF658" s="100"/>
      <c r="BG658" s="100"/>
      <c r="BH658" s="100"/>
      <c r="BI658" s="100"/>
      <c r="BJ658" s="100"/>
      <c r="BK658" s="100"/>
      <c r="BL658" s="100"/>
      <c r="BM658" s="100"/>
      <c r="BN658" s="100"/>
      <c r="BO658" s="100"/>
      <c r="BP658" s="100"/>
      <c r="BQ658" s="100"/>
    </row>
    <row r="659" spans="1:69">
      <c r="A659" s="25"/>
      <c r="C659" s="89"/>
      <c r="D659" s="84"/>
      <c r="E659" s="76"/>
      <c r="F659" s="91"/>
      <c r="G659" s="80"/>
      <c r="H659" s="81"/>
      <c r="I659" s="14"/>
      <c r="J659" s="92"/>
      <c r="K659" s="14"/>
      <c r="L659" s="78"/>
      <c r="M659" s="81"/>
      <c r="N659" s="14"/>
      <c r="O659" s="78"/>
      <c r="P659" s="78"/>
      <c r="Q659" s="93"/>
      <c r="R659" s="80"/>
      <c r="S659" s="80"/>
      <c r="T659" s="69"/>
      <c r="U659" s="78"/>
      <c r="V659" s="69"/>
      <c r="W659" s="80"/>
      <c r="X659" s="80"/>
      <c r="Y659" s="94"/>
      <c r="Z659" s="80"/>
      <c r="AA659" s="80"/>
      <c r="AB659" s="80"/>
      <c r="AC659" s="80"/>
      <c r="AD659" s="69"/>
      <c r="AE659" s="69"/>
      <c r="AF659" s="69"/>
      <c r="AG659" s="95"/>
      <c r="AH659" s="93"/>
      <c r="AI659" s="81"/>
      <c r="AJ659" s="80"/>
      <c r="AK659" s="80"/>
      <c r="AL659" s="78"/>
      <c r="AM659" s="80"/>
      <c r="AN659" s="80"/>
      <c r="AO659" s="80"/>
      <c r="AP659" s="80"/>
      <c r="AQ659" s="80"/>
      <c r="AR659" s="80"/>
      <c r="AS659" s="78"/>
      <c r="AT659" s="96"/>
      <c r="AU659" s="97"/>
      <c r="AV659" s="98"/>
      <c r="AW659" s="99"/>
      <c r="AX659" s="100"/>
      <c r="AY659" s="100"/>
      <c r="AZ659" s="100"/>
      <c r="BA659" s="100"/>
      <c r="BB659" s="100"/>
      <c r="BC659" s="100"/>
      <c r="BD659" s="100"/>
      <c r="BE659" s="100"/>
      <c r="BF659" s="100"/>
      <c r="BG659" s="100"/>
      <c r="BH659" s="100"/>
      <c r="BI659" s="100"/>
      <c r="BJ659" s="100"/>
      <c r="BK659" s="100"/>
      <c r="BL659" s="100"/>
      <c r="BM659" s="100"/>
      <c r="BN659" s="100"/>
      <c r="BO659" s="100"/>
      <c r="BP659" s="100"/>
      <c r="BQ659" s="100"/>
    </row>
    <row r="660" spans="1:69">
      <c r="A660" s="25"/>
      <c r="C660" s="89"/>
      <c r="D660" s="84"/>
      <c r="E660" s="76"/>
      <c r="F660" s="91"/>
      <c r="G660" s="80"/>
      <c r="H660" s="81"/>
      <c r="I660" s="14"/>
      <c r="J660" s="92"/>
      <c r="K660" s="14"/>
      <c r="L660" s="78"/>
      <c r="M660" s="81"/>
      <c r="N660" s="14"/>
      <c r="O660" s="78"/>
      <c r="P660" s="78"/>
      <c r="Q660" s="93"/>
      <c r="R660" s="80"/>
      <c r="S660" s="80"/>
      <c r="T660" s="69"/>
      <c r="U660" s="78"/>
      <c r="V660" s="69"/>
      <c r="W660" s="80"/>
      <c r="X660" s="80"/>
      <c r="Y660" s="94"/>
      <c r="Z660" s="80"/>
      <c r="AA660" s="80"/>
      <c r="AB660" s="80"/>
      <c r="AC660" s="80"/>
      <c r="AD660" s="69"/>
      <c r="AE660" s="69"/>
      <c r="AF660" s="69"/>
      <c r="AG660" s="95"/>
      <c r="AH660" s="93"/>
      <c r="AI660" s="81"/>
      <c r="AJ660" s="80"/>
      <c r="AK660" s="80"/>
      <c r="AL660" s="78"/>
      <c r="AM660" s="80"/>
      <c r="AN660" s="80"/>
      <c r="AO660" s="80"/>
      <c r="AP660" s="80"/>
      <c r="AQ660" s="80"/>
      <c r="AR660" s="80"/>
      <c r="AS660" s="78"/>
      <c r="AT660" s="96"/>
      <c r="AU660" s="97"/>
      <c r="AV660" s="98"/>
      <c r="AW660" s="99"/>
      <c r="AX660" s="100"/>
      <c r="AY660" s="100"/>
      <c r="AZ660" s="100"/>
      <c r="BA660" s="100"/>
      <c r="BB660" s="100"/>
      <c r="BC660" s="100"/>
      <c r="BD660" s="100"/>
      <c r="BE660" s="100"/>
      <c r="BF660" s="100"/>
      <c r="BG660" s="100"/>
      <c r="BH660" s="100"/>
      <c r="BI660" s="100"/>
      <c r="BJ660" s="100"/>
      <c r="BK660" s="100"/>
      <c r="BL660" s="100"/>
      <c r="BM660" s="100"/>
      <c r="BN660" s="100"/>
      <c r="BO660" s="100"/>
      <c r="BP660" s="100"/>
      <c r="BQ660" s="100"/>
    </row>
    <row r="661" spans="1:69">
      <c r="A661" s="25"/>
      <c r="C661" s="89"/>
      <c r="D661" s="84"/>
      <c r="E661" s="76"/>
      <c r="F661" s="91"/>
      <c r="G661" s="80"/>
      <c r="H661" s="81"/>
      <c r="I661" s="14"/>
      <c r="J661" s="92"/>
      <c r="K661" s="14"/>
      <c r="L661" s="78"/>
      <c r="M661" s="81"/>
      <c r="N661" s="14"/>
      <c r="O661" s="78"/>
      <c r="P661" s="78"/>
      <c r="Q661" s="93"/>
      <c r="R661" s="80"/>
      <c r="S661" s="80"/>
      <c r="T661" s="69"/>
      <c r="U661" s="78"/>
      <c r="V661" s="69"/>
      <c r="W661" s="80"/>
      <c r="X661" s="80"/>
      <c r="Y661" s="94"/>
      <c r="Z661" s="80"/>
      <c r="AA661" s="80"/>
      <c r="AB661" s="80"/>
      <c r="AC661" s="80"/>
      <c r="AD661" s="69"/>
      <c r="AE661" s="69"/>
      <c r="AF661" s="69"/>
      <c r="AG661" s="95"/>
      <c r="AH661" s="93"/>
      <c r="AI661" s="81"/>
      <c r="AJ661" s="80"/>
      <c r="AK661" s="80"/>
      <c r="AL661" s="78"/>
      <c r="AM661" s="80"/>
      <c r="AN661" s="80"/>
      <c r="AO661" s="80"/>
      <c r="AP661" s="80"/>
      <c r="AQ661" s="80"/>
      <c r="AR661" s="80"/>
      <c r="AS661" s="78"/>
      <c r="AT661" s="96"/>
      <c r="AU661" s="97"/>
      <c r="AV661" s="98"/>
      <c r="AW661" s="99"/>
      <c r="AX661" s="100"/>
      <c r="AY661" s="100"/>
      <c r="AZ661" s="100"/>
      <c r="BA661" s="100"/>
      <c r="BB661" s="100"/>
      <c r="BC661" s="100"/>
      <c r="BD661" s="100"/>
      <c r="BE661" s="100"/>
      <c r="BF661" s="100"/>
      <c r="BG661" s="100"/>
      <c r="BH661" s="100"/>
      <c r="BI661" s="100"/>
      <c r="BJ661" s="100"/>
      <c r="BK661" s="100"/>
      <c r="BL661" s="100"/>
      <c r="BM661" s="100"/>
      <c r="BN661" s="100"/>
      <c r="BO661" s="100"/>
      <c r="BP661" s="100"/>
      <c r="BQ661" s="100"/>
    </row>
    <row r="662" spans="1:69">
      <c r="A662" s="25"/>
      <c r="C662" s="89"/>
      <c r="D662" s="84"/>
      <c r="E662" s="76"/>
      <c r="F662" s="91"/>
      <c r="G662" s="80"/>
      <c r="H662" s="81"/>
      <c r="I662" s="14"/>
      <c r="J662" s="92"/>
      <c r="K662" s="14"/>
      <c r="L662" s="78"/>
      <c r="M662" s="81"/>
      <c r="N662" s="14"/>
      <c r="O662" s="78"/>
      <c r="P662" s="78"/>
      <c r="Q662" s="93"/>
      <c r="R662" s="80"/>
      <c r="S662" s="80"/>
      <c r="T662" s="69"/>
      <c r="U662" s="78"/>
      <c r="V662" s="69"/>
      <c r="W662" s="80"/>
      <c r="X662" s="80"/>
      <c r="Y662" s="94"/>
      <c r="Z662" s="80"/>
      <c r="AA662" s="80"/>
      <c r="AB662" s="80"/>
      <c r="AC662" s="80"/>
      <c r="AD662" s="69"/>
      <c r="AE662" s="69"/>
      <c r="AF662" s="69"/>
      <c r="AG662" s="95"/>
      <c r="AH662" s="93"/>
      <c r="AI662" s="81"/>
      <c r="AJ662" s="80"/>
      <c r="AK662" s="80"/>
      <c r="AL662" s="78"/>
      <c r="AM662" s="80"/>
      <c r="AN662" s="80"/>
      <c r="AO662" s="80"/>
      <c r="AP662" s="80"/>
      <c r="AQ662" s="80"/>
      <c r="AR662" s="80"/>
      <c r="AS662" s="78"/>
      <c r="AT662" s="96"/>
      <c r="AU662" s="97"/>
      <c r="AV662" s="98"/>
      <c r="AW662" s="99"/>
      <c r="AX662" s="100"/>
      <c r="AY662" s="100"/>
      <c r="AZ662" s="100"/>
      <c r="BA662" s="100"/>
      <c r="BB662" s="100"/>
      <c r="BC662" s="100"/>
      <c r="BD662" s="100"/>
      <c r="BE662" s="100"/>
      <c r="BF662" s="100"/>
      <c r="BG662" s="100"/>
      <c r="BH662" s="100"/>
      <c r="BI662" s="100"/>
      <c r="BJ662" s="100"/>
      <c r="BK662" s="100"/>
      <c r="BL662" s="100"/>
      <c r="BM662" s="100"/>
      <c r="BN662" s="100"/>
      <c r="BO662" s="100"/>
      <c r="BP662" s="100"/>
      <c r="BQ662" s="100"/>
    </row>
    <row r="663" spans="1:69">
      <c r="A663" s="25"/>
      <c r="C663" s="89"/>
      <c r="D663" s="84"/>
      <c r="E663" s="76"/>
      <c r="F663" s="91"/>
      <c r="G663" s="80"/>
      <c r="H663" s="81"/>
      <c r="I663" s="14"/>
      <c r="J663" s="92"/>
      <c r="K663" s="14"/>
      <c r="L663" s="78"/>
      <c r="M663" s="81"/>
      <c r="N663" s="14"/>
      <c r="O663" s="78"/>
      <c r="P663" s="78"/>
      <c r="Q663" s="93"/>
      <c r="R663" s="80"/>
      <c r="S663" s="80"/>
      <c r="T663" s="69"/>
      <c r="U663" s="78"/>
      <c r="V663" s="69"/>
      <c r="W663" s="80"/>
      <c r="X663" s="80"/>
      <c r="Y663" s="94"/>
      <c r="Z663" s="80"/>
      <c r="AA663" s="80"/>
      <c r="AB663" s="80"/>
      <c r="AC663" s="80"/>
      <c r="AD663" s="69"/>
      <c r="AE663" s="69"/>
      <c r="AF663" s="69"/>
      <c r="AG663" s="95"/>
      <c r="AH663" s="93"/>
      <c r="AI663" s="81"/>
      <c r="AJ663" s="80"/>
      <c r="AK663" s="80"/>
      <c r="AL663" s="78"/>
      <c r="AM663" s="80"/>
      <c r="AN663" s="80"/>
      <c r="AO663" s="80"/>
      <c r="AP663" s="80"/>
      <c r="AQ663" s="80"/>
      <c r="AR663" s="80"/>
      <c r="AS663" s="78"/>
      <c r="AT663" s="96"/>
      <c r="AU663" s="97"/>
      <c r="AV663" s="98"/>
      <c r="AW663" s="99"/>
      <c r="AX663" s="100"/>
      <c r="AY663" s="100"/>
      <c r="AZ663" s="100"/>
      <c r="BA663" s="100"/>
      <c r="BB663" s="100"/>
      <c r="BC663" s="100"/>
      <c r="BD663" s="100"/>
      <c r="BE663" s="100"/>
      <c r="BF663" s="100"/>
      <c r="BG663" s="100"/>
      <c r="BH663" s="100"/>
      <c r="BI663" s="100"/>
      <c r="BJ663" s="100"/>
      <c r="BK663" s="100"/>
      <c r="BL663" s="100"/>
      <c r="BM663" s="100"/>
      <c r="BN663" s="100"/>
      <c r="BO663" s="100"/>
      <c r="BP663" s="100"/>
      <c r="BQ663" s="100"/>
    </row>
    <row r="664" spans="1:69">
      <c r="A664" s="25"/>
      <c r="C664" s="89"/>
      <c r="D664" s="84"/>
      <c r="E664" s="76"/>
      <c r="F664" s="91"/>
      <c r="G664" s="80"/>
      <c r="H664" s="81"/>
      <c r="I664" s="14"/>
      <c r="J664" s="92"/>
      <c r="K664" s="14"/>
      <c r="L664" s="78"/>
      <c r="M664" s="81"/>
      <c r="N664" s="14"/>
      <c r="O664" s="78"/>
      <c r="P664" s="78"/>
      <c r="Q664" s="93"/>
      <c r="R664" s="80"/>
      <c r="S664" s="80"/>
      <c r="T664" s="69"/>
      <c r="U664" s="78"/>
      <c r="V664" s="69"/>
      <c r="W664" s="80"/>
      <c r="X664" s="80"/>
      <c r="Y664" s="94"/>
      <c r="Z664" s="80"/>
      <c r="AA664" s="80"/>
      <c r="AB664" s="80"/>
      <c r="AC664" s="80"/>
      <c r="AD664" s="69"/>
      <c r="AE664" s="69"/>
      <c r="AF664" s="69"/>
      <c r="AG664" s="95"/>
      <c r="AH664" s="93"/>
      <c r="AI664" s="81"/>
      <c r="AJ664" s="80"/>
      <c r="AK664" s="80"/>
      <c r="AL664" s="78"/>
      <c r="AM664" s="80"/>
      <c r="AN664" s="80"/>
      <c r="AO664" s="80"/>
      <c r="AP664" s="80"/>
      <c r="AQ664" s="80"/>
      <c r="AR664" s="80"/>
      <c r="AS664" s="78"/>
      <c r="AT664" s="96"/>
      <c r="AU664" s="97"/>
      <c r="AV664" s="98"/>
      <c r="AW664" s="99"/>
      <c r="AX664" s="100"/>
      <c r="AY664" s="100"/>
      <c r="AZ664" s="100"/>
      <c r="BA664" s="100"/>
      <c r="BB664" s="100"/>
      <c r="BC664" s="100"/>
      <c r="BD664" s="100"/>
      <c r="BE664" s="100"/>
      <c r="BF664" s="100"/>
      <c r="BG664" s="100"/>
      <c r="BH664" s="100"/>
      <c r="BI664" s="100"/>
      <c r="BJ664" s="100"/>
      <c r="BK664" s="100"/>
      <c r="BL664" s="100"/>
      <c r="BM664" s="100"/>
      <c r="BN664" s="100"/>
      <c r="BO664" s="100"/>
      <c r="BP664" s="100"/>
      <c r="BQ664" s="100"/>
    </row>
    <row r="665" spans="1:69">
      <c r="A665" s="25"/>
      <c r="C665" s="89"/>
      <c r="D665" s="84"/>
      <c r="E665" s="76"/>
      <c r="F665" s="91"/>
      <c r="G665" s="80"/>
      <c r="H665" s="81"/>
      <c r="I665" s="14"/>
      <c r="J665" s="92"/>
      <c r="K665" s="14"/>
      <c r="L665" s="78"/>
      <c r="M665" s="81"/>
      <c r="N665" s="14"/>
      <c r="O665" s="78"/>
      <c r="P665" s="78"/>
      <c r="Q665" s="93"/>
      <c r="R665" s="80"/>
      <c r="S665" s="80"/>
      <c r="T665" s="69"/>
      <c r="U665" s="78"/>
      <c r="V665" s="69"/>
      <c r="W665" s="80"/>
      <c r="X665" s="80"/>
      <c r="Y665" s="94"/>
      <c r="Z665" s="80"/>
      <c r="AA665" s="80"/>
      <c r="AB665" s="80"/>
      <c r="AC665" s="80"/>
      <c r="AD665" s="69"/>
      <c r="AE665" s="69"/>
      <c r="AF665" s="69"/>
      <c r="AG665" s="95"/>
      <c r="AH665" s="93"/>
      <c r="AI665" s="81"/>
      <c r="AJ665" s="80"/>
      <c r="AK665" s="80"/>
      <c r="AL665" s="78"/>
      <c r="AM665" s="80"/>
      <c r="AN665" s="80"/>
      <c r="AO665" s="80"/>
      <c r="AP665" s="80"/>
      <c r="AQ665" s="80"/>
      <c r="AR665" s="80"/>
      <c r="AS665" s="78"/>
      <c r="AT665" s="96"/>
      <c r="AU665" s="97"/>
      <c r="AV665" s="98"/>
      <c r="AW665" s="99"/>
      <c r="AX665" s="100"/>
      <c r="AY665" s="100"/>
      <c r="AZ665" s="100"/>
      <c r="BA665" s="100"/>
      <c r="BB665" s="100"/>
      <c r="BC665" s="100"/>
      <c r="BD665" s="100"/>
      <c r="BE665" s="100"/>
      <c r="BF665" s="100"/>
      <c r="BG665" s="100"/>
      <c r="BH665" s="100"/>
      <c r="BI665" s="100"/>
      <c r="BJ665" s="100"/>
      <c r="BK665" s="100"/>
      <c r="BL665" s="100"/>
      <c r="BM665" s="100"/>
      <c r="BN665" s="100"/>
      <c r="BO665" s="100"/>
      <c r="BP665" s="100"/>
      <c r="BQ665" s="100"/>
    </row>
    <row r="666" spans="1:69">
      <c r="A666" s="25"/>
      <c r="C666" s="89"/>
      <c r="D666" s="84"/>
      <c r="E666" s="76"/>
      <c r="F666" s="91"/>
      <c r="G666" s="80"/>
      <c r="H666" s="81"/>
      <c r="I666" s="14"/>
      <c r="J666" s="92"/>
      <c r="K666" s="14"/>
      <c r="L666" s="78"/>
      <c r="M666" s="81"/>
      <c r="N666" s="14"/>
      <c r="O666" s="78"/>
      <c r="P666" s="78"/>
      <c r="Q666" s="93"/>
      <c r="R666" s="80"/>
      <c r="S666" s="80"/>
      <c r="T666" s="69"/>
      <c r="U666" s="78"/>
      <c r="V666" s="69"/>
      <c r="W666" s="80"/>
      <c r="X666" s="80"/>
      <c r="Y666" s="94"/>
      <c r="Z666" s="80"/>
      <c r="AA666" s="80"/>
      <c r="AB666" s="80"/>
      <c r="AC666" s="80"/>
      <c r="AD666" s="69"/>
      <c r="AE666" s="69"/>
      <c r="AF666" s="69"/>
      <c r="AG666" s="95"/>
      <c r="AH666" s="93"/>
      <c r="AI666" s="81"/>
      <c r="AJ666" s="80"/>
      <c r="AK666" s="80"/>
      <c r="AL666" s="78"/>
      <c r="AM666" s="80"/>
      <c r="AN666" s="80"/>
      <c r="AO666" s="80"/>
      <c r="AP666" s="80"/>
      <c r="AQ666" s="80"/>
      <c r="AR666" s="80"/>
      <c r="AS666" s="78"/>
      <c r="AT666" s="96"/>
      <c r="AU666" s="97"/>
      <c r="AV666" s="98"/>
      <c r="AW666" s="99"/>
      <c r="AX666" s="100"/>
      <c r="AY666" s="100"/>
      <c r="AZ666" s="100"/>
      <c r="BA666" s="100"/>
      <c r="BB666" s="100"/>
      <c r="BC666" s="100"/>
      <c r="BD666" s="100"/>
      <c r="BE666" s="100"/>
      <c r="BF666" s="100"/>
      <c r="BG666" s="100"/>
      <c r="BH666" s="100"/>
      <c r="BI666" s="100"/>
      <c r="BJ666" s="100"/>
      <c r="BK666" s="100"/>
      <c r="BL666" s="100"/>
      <c r="BM666" s="100"/>
      <c r="BN666" s="100"/>
      <c r="BO666" s="100"/>
      <c r="BP666" s="100"/>
      <c r="BQ666" s="100"/>
    </row>
    <row r="667" spans="1:69">
      <c r="A667" s="25"/>
      <c r="C667" s="89"/>
      <c r="D667" s="84"/>
      <c r="E667" s="76"/>
      <c r="F667" s="91"/>
      <c r="G667" s="80"/>
      <c r="H667" s="81"/>
      <c r="I667" s="14"/>
      <c r="J667" s="92"/>
      <c r="K667" s="14"/>
      <c r="L667" s="78"/>
      <c r="M667" s="81"/>
      <c r="N667" s="14"/>
      <c r="O667" s="78"/>
      <c r="P667" s="78"/>
      <c r="Q667" s="93"/>
      <c r="R667" s="80"/>
      <c r="S667" s="80"/>
      <c r="T667" s="69"/>
      <c r="U667" s="78"/>
      <c r="V667" s="69"/>
      <c r="W667" s="80"/>
      <c r="X667" s="80"/>
      <c r="Y667" s="94"/>
      <c r="Z667" s="80"/>
      <c r="AA667" s="80"/>
      <c r="AB667" s="80"/>
      <c r="AC667" s="80"/>
      <c r="AD667" s="69"/>
      <c r="AE667" s="69"/>
      <c r="AF667" s="69"/>
      <c r="AG667" s="95"/>
      <c r="AH667" s="93"/>
      <c r="AI667" s="81"/>
      <c r="AJ667" s="80"/>
      <c r="AK667" s="80"/>
      <c r="AL667" s="78"/>
      <c r="AM667" s="80"/>
      <c r="AN667" s="80"/>
      <c r="AO667" s="80"/>
      <c r="AP667" s="80"/>
      <c r="AQ667" s="80"/>
      <c r="AR667" s="80"/>
      <c r="AS667" s="78"/>
      <c r="AT667" s="96"/>
      <c r="AU667" s="97"/>
      <c r="AV667" s="98"/>
      <c r="AW667" s="99"/>
      <c r="AX667" s="100"/>
      <c r="AY667" s="100"/>
      <c r="AZ667" s="100"/>
      <c r="BA667" s="100"/>
      <c r="BB667" s="100"/>
      <c r="BC667" s="100"/>
      <c r="BD667" s="100"/>
      <c r="BE667" s="100"/>
      <c r="BF667" s="100"/>
      <c r="BG667" s="100"/>
      <c r="BH667" s="100"/>
      <c r="BI667" s="100"/>
      <c r="BJ667" s="100"/>
      <c r="BK667" s="100"/>
      <c r="BL667" s="100"/>
      <c r="BM667" s="100"/>
      <c r="BN667" s="100"/>
      <c r="BO667" s="100"/>
      <c r="BP667" s="100"/>
      <c r="BQ667" s="100"/>
    </row>
    <row r="668" spans="1:69">
      <c r="A668" s="25"/>
      <c r="C668" s="89"/>
      <c r="D668" s="84"/>
      <c r="E668" s="76"/>
      <c r="F668" s="91"/>
      <c r="G668" s="80"/>
      <c r="H668" s="81"/>
      <c r="I668" s="14"/>
      <c r="J668" s="92"/>
      <c r="K668" s="14"/>
      <c r="L668" s="78"/>
      <c r="M668" s="81"/>
      <c r="N668" s="14"/>
      <c r="O668" s="78"/>
      <c r="P668" s="78"/>
      <c r="Q668" s="93"/>
      <c r="R668" s="80"/>
      <c r="S668" s="80"/>
      <c r="T668" s="69"/>
      <c r="U668" s="78"/>
      <c r="V668" s="69"/>
      <c r="W668" s="80"/>
      <c r="X668" s="80"/>
      <c r="Y668" s="94"/>
      <c r="Z668" s="80"/>
      <c r="AA668" s="80"/>
      <c r="AB668" s="80"/>
      <c r="AC668" s="80"/>
      <c r="AD668" s="69"/>
      <c r="AE668" s="69"/>
      <c r="AF668" s="69"/>
      <c r="AG668" s="95"/>
      <c r="AH668" s="93"/>
      <c r="AI668" s="81"/>
      <c r="AJ668" s="80"/>
      <c r="AK668" s="80"/>
      <c r="AL668" s="78"/>
      <c r="AM668" s="80"/>
      <c r="AN668" s="80"/>
      <c r="AO668" s="80"/>
      <c r="AP668" s="80"/>
      <c r="AQ668" s="80"/>
      <c r="AR668" s="80"/>
      <c r="AS668" s="78"/>
      <c r="AT668" s="96"/>
      <c r="AU668" s="97"/>
      <c r="AV668" s="98"/>
      <c r="AW668" s="99"/>
      <c r="AX668" s="100"/>
      <c r="AY668" s="100"/>
      <c r="AZ668" s="100"/>
      <c r="BA668" s="100"/>
      <c r="BB668" s="100"/>
      <c r="BC668" s="100"/>
      <c r="BD668" s="100"/>
      <c r="BE668" s="100"/>
      <c r="BF668" s="100"/>
      <c r="BG668" s="100"/>
      <c r="BH668" s="100"/>
      <c r="BI668" s="100"/>
      <c r="BJ668" s="100"/>
      <c r="BK668" s="100"/>
      <c r="BL668" s="100"/>
      <c r="BM668" s="100"/>
      <c r="BN668" s="100"/>
      <c r="BO668" s="100"/>
      <c r="BP668" s="100"/>
      <c r="BQ668" s="100"/>
    </row>
    <row r="669" spans="1:69">
      <c r="A669" s="25"/>
      <c r="C669" s="89"/>
      <c r="D669" s="84"/>
      <c r="E669" s="76"/>
      <c r="F669" s="91"/>
      <c r="G669" s="80"/>
      <c r="H669" s="81"/>
      <c r="I669" s="14"/>
      <c r="J669" s="92"/>
      <c r="K669" s="14"/>
      <c r="L669" s="78"/>
      <c r="M669" s="81"/>
      <c r="N669" s="14"/>
      <c r="O669" s="78"/>
      <c r="P669" s="78"/>
      <c r="Q669" s="93"/>
      <c r="R669" s="80"/>
      <c r="S669" s="80"/>
      <c r="T669" s="69"/>
      <c r="U669" s="78"/>
      <c r="V669" s="69"/>
      <c r="W669" s="80"/>
      <c r="X669" s="80"/>
      <c r="Y669" s="94"/>
      <c r="Z669" s="80"/>
      <c r="AA669" s="80"/>
      <c r="AB669" s="80"/>
      <c r="AC669" s="80"/>
      <c r="AD669" s="69"/>
      <c r="AE669" s="69"/>
      <c r="AF669" s="69"/>
      <c r="AG669" s="95"/>
      <c r="AH669" s="93"/>
      <c r="AI669" s="81"/>
      <c r="AJ669" s="80"/>
      <c r="AK669" s="80"/>
      <c r="AL669" s="78"/>
      <c r="AM669" s="80"/>
      <c r="AN669" s="80"/>
      <c r="AO669" s="80"/>
      <c r="AP669" s="80"/>
      <c r="AQ669" s="80"/>
      <c r="AR669" s="80"/>
      <c r="AS669" s="78"/>
      <c r="AT669" s="96"/>
      <c r="AU669" s="97"/>
      <c r="AV669" s="98"/>
      <c r="AW669" s="99"/>
      <c r="AX669" s="100"/>
      <c r="AY669" s="100"/>
      <c r="AZ669" s="100"/>
      <c r="BA669" s="100"/>
      <c r="BB669" s="100"/>
      <c r="BC669" s="100"/>
      <c r="BD669" s="100"/>
      <c r="BE669" s="100"/>
      <c r="BF669" s="100"/>
      <c r="BG669" s="100"/>
      <c r="BH669" s="100"/>
      <c r="BI669" s="100"/>
      <c r="BJ669" s="100"/>
      <c r="BK669" s="100"/>
      <c r="BL669" s="100"/>
      <c r="BM669" s="100"/>
      <c r="BN669" s="100"/>
      <c r="BO669" s="100"/>
      <c r="BP669" s="100"/>
      <c r="BQ669" s="100"/>
    </row>
    <row r="670" spans="1:69">
      <c r="A670" s="25"/>
      <c r="C670" s="89"/>
      <c r="D670" s="84"/>
      <c r="E670" s="76"/>
      <c r="F670" s="91"/>
      <c r="G670" s="80"/>
      <c r="H670" s="81"/>
      <c r="I670" s="14"/>
      <c r="J670" s="92"/>
      <c r="K670" s="14"/>
      <c r="L670" s="78"/>
      <c r="M670" s="81"/>
      <c r="N670" s="14"/>
      <c r="O670" s="78"/>
      <c r="P670" s="78"/>
      <c r="Q670" s="93"/>
      <c r="R670" s="80"/>
      <c r="S670" s="80"/>
      <c r="T670" s="69"/>
      <c r="U670" s="78"/>
      <c r="V670" s="69"/>
      <c r="W670" s="80"/>
      <c r="X670" s="80"/>
      <c r="Y670" s="94"/>
      <c r="Z670" s="80"/>
      <c r="AA670" s="80"/>
      <c r="AB670" s="80"/>
      <c r="AC670" s="80"/>
      <c r="AD670" s="69"/>
      <c r="AE670" s="69"/>
      <c r="AF670" s="69"/>
      <c r="AG670" s="95"/>
      <c r="AH670" s="93"/>
      <c r="AI670" s="81"/>
      <c r="AJ670" s="80"/>
      <c r="AK670" s="80"/>
      <c r="AL670" s="78"/>
      <c r="AM670" s="80"/>
      <c r="AN670" s="80"/>
      <c r="AO670" s="80"/>
      <c r="AP670" s="80"/>
      <c r="AQ670" s="80"/>
      <c r="AR670" s="80"/>
      <c r="AS670" s="78"/>
      <c r="AT670" s="96"/>
      <c r="AU670" s="97"/>
      <c r="AV670" s="98"/>
      <c r="AW670" s="99"/>
      <c r="AX670" s="100"/>
      <c r="AY670" s="100"/>
      <c r="AZ670" s="100"/>
      <c r="BA670" s="100"/>
      <c r="BB670" s="100"/>
      <c r="BC670" s="100"/>
      <c r="BD670" s="100"/>
      <c r="BE670" s="100"/>
      <c r="BF670" s="100"/>
      <c r="BG670" s="100"/>
      <c r="BH670" s="100"/>
      <c r="BI670" s="100"/>
      <c r="BJ670" s="100"/>
      <c r="BK670" s="100"/>
      <c r="BL670" s="100"/>
      <c r="BM670" s="100"/>
      <c r="BN670" s="100"/>
      <c r="BO670" s="100"/>
      <c r="BP670" s="100"/>
      <c r="BQ670" s="100"/>
    </row>
    <row r="671" spans="1:69">
      <c r="A671" s="25"/>
      <c r="C671" s="89"/>
      <c r="D671" s="84"/>
      <c r="E671" s="76"/>
      <c r="F671" s="91"/>
      <c r="G671" s="80"/>
      <c r="H671" s="81"/>
      <c r="I671" s="14"/>
      <c r="J671" s="92"/>
      <c r="K671" s="14"/>
      <c r="L671" s="78"/>
      <c r="M671" s="81"/>
      <c r="N671" s="14"/>
      <c r="O671" s="78"/>
      <c r="P671" s="78"/>
      <c r="Q671" s="93"/>
      <c r="R671" s="80"/>
      <c r="S671" s="80"/>
      <c r="T671" s="69"/>
      <c r="U671" s="78"/>
      <c r="V671" s="69"/>
      <c r="W671" s="80"/>
      <c r="X671" s="80"/>
      <c r="Y671" s="94"/>
      <c r="Z671" s="80"/>
      <c r="AA671" s="80"/>
      <c r="AB671" s="80"/>
      <c r="AC671" s="80"/>
      <c r="AD671" s="69"/>
      <c r="AE671" s="69"/>
      <c r="AF671" s="69"/>
      <c r="AG671" s="95"/>
      <c r="AH671" s="93"/>
      <c r="AI671" s="81"/>
      <c r="AJ671" s="80"/>
      <c r="AK671" s="80"/>
      <c r="AL671" s="78"/>
      <c r="AM671" s="80"/>
      <c r="AN671" s="80"/>
      <c r="AO671" s="80"/>
      <c r="AP671" s="80"/>
      <c r="AQ671" s="80"/>
      <c r="AR671" s="80"/>
      <c r="AS671" s="78"/>
      <c r="AT671" s="96"/>
      <c r="AU671" s="97"/>
      <c r="AV671" s="98"/>
      <c r="AW671" s="99"/>
      <c r="AX671" s="100"/>
      <c r="AY671" s="100"/>
      <c r="AZ671" s="100"/>
      <c r="BA671" s="100"/>
      <c r="BB671" s="100"/>
      <c r="BC671" s="100"/>
      <c r="BD671" s="100"/>
      <c r="BE671" s="100"/>
      <c r="BF671" s="100"/>
      <c r="BG671" s="100"/>
      <c r="BH671" s="100"/>
      <c r="BI671" s="100"/>
      <c r="BJ671" s="100"/>
      <c r="BK671" s="100"/>
      <c r="BL671" s="100"/>
      <c r="BM671" s="100"/>
      <c r="BN671" s="100"/>
      <c r="BO671" s="100"/>
      <c r="BP671" s="100"/>
      <c r="BQ671" s="100"/>
    </row>
    <row r="672" spans="1:69">
      <c r="A672" s="25"/>
      <c r="C672" s="89"/>
      <c r="D672" s="84"/>
      <c r="E672" s="76"/>
      <c r="F672" s="91"/>
      <c r="G672" s="80"/>
      <c r="H672" s="81"/>
      <c r="I672" s="14"/>
      <c r="J672" s="92"/>
      <c r="K672" s="14"/>
      <c r="L672" s="78"/>
      <c r="M672" s="81"/>
      <c r="N672" s="14"/>
      <c r="O672" s="78"/>
      <c r="P672" s="78"/>
      <c r="Q672" s="93"/>
      <c r="R672" s="80"/>
      <c r="S672" s="80"/>
      <c r="T672" s="69"/>
      <c r="U672" s="78"/>
      <c r="V672" s="69"/>
      <c r="W672" s="80"/>
      <c r="X672" s="80"/>
      <c r="Y672" s="94"/>
      <c r="Z672" s="80"/>
      <c r="AA672" s="80"/>
      <c r="AB672" s="80"/>
      <c r="AC672" s="80"/>
      <c r="AD672" s="69"/>
      <c r="AE672" s="69"/>
      <c r="AF672" s="69"/>
      <c r="AG672" s="95"/>
      <c r="AH672" s="93"/>
      <c r="AI672" s="81"/>
      <c r="AJ672" s="80"/>
      <c r="AK672" s="80"/>
      <c r="AL672" s="78"/>
      <c r="AM672" s="80"/>
      <c r="AN672" s="80"/>
      <c r="AO672" s="80"/>
      <c r="AP672" s="80"/>
      <c r="AQ672" s="80"/>
      <c r="AR672" s="80"/>
      <c r="AS672" s="78"/>
      <c r="AT672" s="96"/>
      <c r="AU672" s="97"/>
      <c r="AV672" s="98"/>
      <c r="AW672" s="99"/>
      <c r="AX672" s="100"/>
      <c r="AY672" s="100"/>
      <c r="AZ672" s="100"/>
      <c r="BA672" s="100"/>
      <c r="BB672" s="100"/>
      <c r="BC672" s="100"/>
      <c r="BD672" s="100"/>
      <c r="BE672" s="100"/>
      <c r="BF672" s="100"/>
      <c r="BG672" s="100"/>
      <c r="BH672" s="100"/>
      <c r="BI672" s="100"/>
      <c r="BJ672" s="100"/>
      <c r="BK672" s="100"/>
      <c r="BL672" s="100"/>
      <c r="BM672" s="100"/>
      <c r="BN672" s="100"/>
      <c r="BO672" s="100"/>
      <c r="BP672" s="100"/>
      <c r="BQ672" s="100"/>
    </row>
    <row r="673" spans="1:69">
      <c r="A673" s="25"/>
      <c r="C673" s="89"/>
      <c r="D673" s="84"/>
      <c r="E673" s="76"/>
      <c r="F673" s="91"/>
      <c r="G673" s="80"/>
      <c r="H673" s="81"/>
      <c r="I673" s="14"/>
      <c r="J673" s="92"/>
      <c r="K673" s="14"/>
      <c r="L673" s="78"/>
      <c r="M673" s="81"/>
      <c r="N673" s="14"/>
      <c r="O673" s="78"/>
      <c r="P673" s="78"/>
      <c r="Q673" s="93"/>
      <c r="R673" s="80"/>
      <c r="S673" s="80"/>
      <c r="T673" s="69"/>
      <c r="U673" s="78"/>
      <c r="V673" s="69"/>
      <c r="W673" s="80"/>
      <c r="X673" s="80"/>
      <c r="Y673" s="94"/>
      <c r="Z673" s="80"/>
      <c r="AA673" s="80"/>
      <c r="AB673" s="80"/>
      <c r="AC673" s="80"/>
      <c r="AD673" s="69"/>
      <c r="AE673" s="69"/>
      <c r="AF673" s="69"/>
      <c r="AG673" s="95"/>
      <c r="AH673" s="93"/>
      <c r="AI673" s="81"/>
      <c r="AJ673" s="80"/>
      <c r="AK673" s="80"/>
      <c r="AL673" s="78"/>
      <c r="AM673" s="80"/>
      <c r="AN673" s="80"/>
      <c r="AO673" s="80"/>
      <c r="AP673" s="80"/>
      <c r="AQ673" s="80"/>
      <c r="AR673" s="80"/>
      <c r="AS673" s="78"/>
      <c r="AT673" s="96"/>
      <c r="AU673" s="97"/>
      <c r="AV673" s="98"/>
      <c r="AW673" s="99"/>
      <c r="AX673" s="100"/>
      <c r="AY673" s="100"/>
      <c r="AZ673" s="100"/>
      <c r="BA673" s="100"/>
      <c r="BB673" s="100"/>
      <c r="BC673" s="100"/>
      <c r="BD673" s="100"/>
      <c r="BE673" s="100"/>
      <c r="BF673" s="100"/>
      <c r="BG673" s="100"/>
      <c r="BH673" s="100"/>
      <c r="BI673" s="100"/>
      <c r="BJ673" s="100"/>
      <c r="BK673" s="100"/>
      <c r="BL673" s="100"/>
      <c r="BM673" s="100"/>
      <c r="BN673" s="100"/>
      <c r="BO673" s="100"/>
      <c r="BP673" s="100"/>
      <c r="BQ673" s="100"/>
    </row>
    <row r="674" spans="1:69">
      <c r="A674" s="25"/>
      <c r="C674" s="89"/>
      <c r="D674" s="84"/>
      <c r="E674" s="76"/>
      <c r="F674" s="91"/>
      <c r="G674" s="80"/>
      <c r="H674" s="81"/>
      <c r="I674" s="14"/>
      <c r="J674" s="92"/>
      <c r="K674" s="14"/>
      <c r="L674" s="78"/>
      <c r="M674" s="81"/>
      <c r="N674" s="14"/>
      <c r="O674" s="78"/>
      <c r="P674" s="78"/>
      <c r="Q674" s="93"/>
      <c r="R674" s="80"/>
      <c r="S674" s="80"/>
      <c r="T674" s="69"/>
      <c r="U674" s="78"/>
      <c r="V674" s="69"/>
      <c r="W674" s="80"/>
      <c r="X674" s="80"/>
      <c r="Y674" s="94"/>
      <c r="Z674" s="80"/>
      <c r="AA674" s="80"/>
      <c r="AB674" s="80"/>
      <c r="AC674" s="80"/>
      <c r="AD674" s="69"/>
      <c r="AE674" s="69"/>
      <c r="AF674" s="69"/>
      <c r="AG674" s="95"/>
      <c r="AH674" s="93"/>
      <c r="AI674" s="81"/>
      <c r="AJ674" s="80"/>
      <c r="AK674" s="80"/>
      <c r="AL674" s="78"/>
      <c r="AM674" s="80"/>
      <c r="AN674" s="80"/>
      <c r="AO674" s="80"/>
      <c r="AP674" s="80"/>
      <c r="AQ674" s="80"/>
      <c r="AR674" s="80"/>
      <c r="AS674" s="78"/>
      <c r="AT674" s="96"/>
      <c r="AU674" s="97"/>
      <c r="AV674" s="98"/>
      <c r="AW674" s="99"/>
      <c r="AX674" s="100"/>
      <c r="AY674" s="100"/>
      <c r="AZ674" s="100"/>
      <c r="BA674" s="100"/>
      <c r="BB674" s="100"/>
      <c r="BC674" s="100"/>
      <c r="BD674" s="100"/>
      <c r="BE674" s="100"/>
      <c r="BF674" s="100"/>
      <c r="BG674" s="100"/>
      <c r="BH674" s="100"/>
      <c r="BI674" s="100"/>
      <c r="BJ674" s="100"/>
      <c r="BK674" s="100"/>
      <c r="BL674" s="100"/>
      <c r="BM674" s="100"/>
      <c r="BN674" s="100"/>
      <c r="BO674" s="100"/>
      <c r="BP674" s="100"/>
      <c r="BQ674" s="100"/>
    </row>
    <row r="675" spans="1:69">
      <c r="A675" s="25"/>
      <c r="C675" s="89"/>
      <c r="D675" s="84"/>
      <c r="E675" s="76"/>
      <c r="F675" s="91"/>
      <c r="G675" s="80"/>
      <c r="H675" s="81"/>
      <c r="I675" s="14"/>
      <c r="J675" s="92"/>
      <c r="K675" s="14"/>
      <c r="L675" s="78"/>
      <c r="M675" s="81"/>
      <c r="N675" s="14"/>
      <c r="O675" s="78"/>
      <c r="P675" s="78"/>
      <c r="Q675" s="93"/>
      <c r="R675" s="80"/>
      <c r="S675" s="80"/>
      <c r="T675" s="69"/>
      <c r="U675" s="78"/>
      <c r="V675" s="69"/>
      <c r="W675" s="80"/>
      <c r="X675" s="80"/>
      <c r="Y675" s="94"/>
      <c r="Z675" s="80"/>
      <c r="AA675" s="80"/>
      <c r="AB675" s="80"/>
      <c r="AC675" s="80"/>
      <c r="AD675" s="69"/>
      <c r="AE675" s="69"/>
      <c r="AF675" s="69"/>
      <c r="AG675" s="95"/>
      <c r="AH675" s="93"/>
      <c r="AI675" s="81"/>
      <c r="AJ675" s="80"/>
      <c r="AK675" s="80"/>
      <c r="AL675" s="78"/>
      <c r="AM675" s="80"/>
      <c r="AN675" s="80"/>
      <c r="AO675" s="80"/>
      <c r="AP675" s="80"/>
      <c r="AQ675" s="80"/>
      <c r="AR675" s="80"/>
      <c r="AS675" s="78"/>
      <c r="AT675" s="96"/>
      <c r="AU675" s="97"/>
      <c r="AV675" s="98"/>
      <c r="AW675" s="99"/>
      <c r="AX675" s="100"/>
      <c r="AY675" s="100"/>
      <c r="AZ675" s="100"/>
      <c r="BA675" s="100"/>
      <c r="BB675" s="100"/>
      <c r="BC675" s="100"/>
      <c r="BD675" s="100"/>
      <c r="BE675" s="100"/>
      <c r="BF675" s="100"/>
      <c r="BG675" s="100"/>
      <c r="BH675" s="100"/>
      <c r="BI675" s="100"/>
      <c r="BJ675" s="100"/>
      <c r="BK675" s="100"/>
      <c r="BL675" s="100"/>
      <c r="BM675" s="100"/>
      <c r="BN675" s="100"/>
      <c r="BO675" s="100"/>
      <c r="BP675" s="100"/>
      <c r="BQ675" s="100"/>
    </row>
    <row r="676" spans="1:69">
      <c r="A676" s="25"/>
      <c r="C676" s="89"/>
      <c r="D676" s="84"/>
      <c r="E676" s="76"/>
      <c r="F676" s="91"/>
      <c r="G676" s="80"/>
      <c r="H676" s="81"/>
      <c r="I676" s="14"/>
      <c r="J676" s="92"/>
      <c r="K676" s="14"/>
      <c r="L676" s="78"/>
      <c r="M676" s="81"/>
      <c r="N676" s="14"/>
      <c r="O676" s="78"/>
      <c r="P676" s="78"/>
      <c r="Q676" s="93"/>
      <c r="R676" s="80"/>
      <c r="S676" s="80"/>
      <c r="T676" s="69"/>
      <c r="U676" s="78"/>
      <c r="V676" s="69"/>
      <c r="W676" s="80"/>
      <c r="X676" s="80"/>
      <c r="Y676" s="94"/>
      <c r="Z676" s="80"/>
      <c r="AA676" s="80"/>
      <c r="AB676" s="80"/>
      <c r="AC676" s="80"/>
      <c r="AD676" s="69"/>
      <c r="AE676" s="69"/>
      <c r="AF676" s="69"/>
      <c r="AG676" s="95"/>
      <c r="AH676" s="93"/>
      <c r="AI676" s="81"/>
      <c r="AJ676" s="80"/>
      <c r="AK676" s="80"/>
      <c r="AL676" s="78"/>
      <c r="AM676" s="80"/>
      <c r="AN676" s="80"/>
      <c r="AO676" s="80"/>
      <c r="AP676" s="80"/>
      <c r="AQ676" s="80"/>
      <c r="AR676" s="80"/>
      <c r="AS676" s="78"/>
      <c r="AT676" s="96"/>
      <c r="AU676" s="97"/>
      <c r="AV676" s="98"/>
      <c r="AW676" s="99"/>
      <c r="AX676" s="100"/>
      <c r="AY676" s="100"/>
      <c r="AZ676" s="100"/>
      <c r="BA676" s="100"/>
      <c r="BB676" s="100"/>
      <c r="BC676" s="100"/>
      <c r="BD676" s="100"/>
      <c r="BE676" s="100"/>
      <c r="BF676" s="100"/>
      <c r="BG676" s="100"/>
      <c r="BH676" s="100"/>
      <c r="BI676" s="100"/>
      <c r="BJ676" s="100"/>
      <c r="BK676" s="100"/>
      <c r="BL676" s="100"/>
      <c r="BM676" s="100"/>
      <c r="BN676" s="100"/>
      <c r="BO676" s="100"/>
      <c r="BP676" s="100"/>
      <c r="BQ676" s="100"/>
    </row>
    <row r="677" spans="1:69">
      <c r="A677" s="25"/>
      <c r="C677" s="89"/>
      <c r="D677" s="84"/>
      <c r="E677" s="76"/>
      <c r="F677" s="91"/>
      <c r="G677" s="80"/>
      <c r="H677" s="81"/>
      <c r="I677" s="14"/>
      <c r="J677" s="92"/>
      <c r="K677" s="14"/>
      <c r="L677" s="78"/>
      <c r="M677" s="81"/>
      <c r="N677" s="14"/>
      <c r="O677" s="78"/>
      <c r="P677" s="78"/>
      <c r="Q677" s="93"/>
      <c r="R677" s="80"/>
      <c r="S677" s="80"/>
      <c r="T677" s="69"/>
      <c r="U677" s="78"/>
      <c r="V677" s="69"/>
      <c r="W677" s="80"/>
      <c r="X677" s="80"/>
      <c r="Y677" s="94"/>
      <c r="Z677" s="80"/>
      <c r="AA677" s="80"/>
      <c r="AB677" s="80"/>
      <c r="AC677" s="80"/>
      <c r="AD677" s="69"/>
      <c r="AE677" s="69"/>
      <c r="AF677" s="69"/>
      <c r="AG677" s="95"/>
      <c r="AH677" s="93"/>
      <c r="AI677" s="81"/>
      <c r="AJ677" s="80"/>
      <c r="AK677" s="80"/>
      <c r="AL677" s="78"/>
      <c r="AM677" s="80"/>
      <c r="AN677" s="80"/>
      <c r="AO677" s="80"/>
      <c r="AP677" s="80"/>
      <c r="AQ677" s="80"/>
      <c r="AR677" s="80"/>
      <c r="AS677" s="78"/>
      <c r="AT677" s="96"/>
      <c r="AU677" s="97"/>
      <c r="AV677" s="98"/>
      <c r="AW677" s="99"/>
      <c r="AX677" s="100"/>
      <c r="AY677" s="100"/>
      <c r="AZ677" s="100"/>
      <c r="BA677" s="100"/>
      <c r="BB677" s="100"/>
      <c r="BC677" s="100"/>
      <c r="BD677" s="100"/>
      <c r="BE677" s="100"/>
      <c r="BF677" s="100"/>
      <c r="BG677" s="100"/>
      <c r="BH677" s="100"/>
      <c r="BI677" s="100"/>
      <c r="BJ677" s="100"/>
      <c r="BK677" s="100"/>
      <c r="BL677" s="100"/>
      <c r="BM677" s="100"/>
      <c r="BN677" s="100"/>
      <c r="BO677" s="100"/>
      <c r="BP677" s="100"/>
      <c r="BQ677" s="100"/>
    </row>
    <row r="678" spans="1:69">
      <c r="A678" s="25"/>
      <c r="C678" s="89"/>
      <c r="D678" s="84"/>
      <c r="E678" s="76"/>
      <c r="F678" s="91"/>
      <c r="G678" s="80"/>
      <c r="H678" s="81"/>
      <c r="I678" s="14"/>
      <c r="J678" s="92"/>
      <c r="K678" s="14"/>
      <c r="L678" s="78"/>
      <c r="M678" s="81"/>
      <c r="N678" s="14"/>
      <c r="O678" s="78"/>
      <c r="P678" s="78"/>
      <c r="Q678" s="93"/>
      <c r="R678" s="80"/>
      <c r="S678" s="80"/>
      <c r="T678" s="69"/>
      <c r="U678" s="78"/>
      <c r="V678" s="69"/>
      <c r="W678" s="80"/>
      <c r="X678" s="80"/>
      <c r="Y678" s="94"/>
      <c r="Z678" s="80"/>
      <c r="AA678" s="80"/>
      <c r="AB678" s="80"/>
      <c r="AC678" s="80"/>
      <c r="AD678" s="69"/>
      <c r="AE678" s="69"/>
      <c r="AF678" s="69"/>
      <c r="AG678" s="95"/>
      <c r="AH678" s="93"/>
      <c r="AI678" s="81"/>
      <c r="AJ678" s="80"/>
      <c r="AK678" s="80"/>
      <c r="AL678" s="78"/>
      <c r="AM678" s="80"/>
      <c r="AN678" s="80"/>
      <c r="AO678" s="80"/>
      <c r="AP678" s="80"/>
      <c r="AQ678" s="80"/>
      <c r="AR678" s="80"/>
      <c r="AS678" s="78"/>
      <c r="AT678" s="96"/>
      <c r="AU678" s="97"/>
      <c r="AV678" s="98"/>
      <c r="AW678" s="99"/>
      <c r="AX678" s="100"/>
      <c r="AY678" s="100"/>
      <c r="AZ678" s="100"/>
      <c r="BA678" s="100"/>
      <c r="BB678" s="100"/>
      <c r="BC678" s="100"/>
      <c r="BD678" s="100"/>
      <c r="BE678" s="100"/>
      <c r="BF678" s="100"/>
      <c r="BG678" s="100"/>
      <c r="BH678" s="100"/>
      <c r="BI678" s="100"/>
      <c r="BJ678" s="100"/>
      <c r="BK678" s="100"/>
      <c r="BL678" s="100"/>
      <c r="BM678" s="100"/>
      <c r="BN678" s="100"/>
      <c r="BO678" s="100"/>
      <c r="BP678" s="100"/>
      <c r="BQ678" s="100"/>
    </row>
    <row r="679" spans="1:69">
      <c r="A679" s="25"/>
      <c r="C679" s="89"/>
      <c r="D679" s="84"/>
      <c r="E679" s="76"/>
      <c r="F679" s="91"/>
      <c r="G679" s="80"/>
      <c r="H679" s="81"/>
      <c r="I679" s="14"/>
      <c r="J679" s="92"/>
      <c r="K679" s="14"/>
      <c r="L679" s="78"/>
      <c r="M679" s="81"/>
      <c r="N679" s="14"/>
      <c r="O679" s="78"/>
      <c r="P679" s="78"/>
      <c r="Q679" s="93"/>
      <c r="R679" s="80"/>
      <c r="S679" s="80"/>
      <c r="T679" s="69"/>
      <c r="U679" s="78"/>
      <c r="V679" s="69"/>
      <c r="W679" s="80"/>
      <c r="X679" s="80"/>
      <c r="Y679" s="94"/>
      <c r="Z679" s="80"/>
      <c r="AA679" s="80"/>
      <c r="AB679" s="80"/>
      <c r="AC679" s="80"/>
      <c r="AD679" s="69"/>
      <c r="AE679" s="69"/>
      <c r="AF679" s="69"/>
      <c r="AG679" s="95"/>
      <c r="AH679" s="93"/>
      <c r="AI679" s="81"/>
      <c r="AJ679" s="80"/>
      <c r="AK679" s="80"/>
      <c r="AL679" s="78"/>
      <c r="AM679" s="80"/>
      <c r="AN679" s="80"/>
      <c r="AO679" s="80"/>
      <c r="AP679" s="80"/>
      <c r="AQ679" s="80"/>
      <c r="AR679" s="80"/>
      <c r="AS679" s="78"/>
      <c r="AT679" s="96"/>
      <c r="AU679" s="97"/>
      <c r="AV679" s="98"/>
      <c r="AW679" s="99"/>
      <c r="AX679" s="100"/>
      <c r="AY679" s="100"/>
      <c r="AZ679" s="100"/>
      <c r="BA679" s="100"/>
      <c r="BB679" s="100"/>
      <c r="BC679" s="100"/>
      <c r="BD679" s="100"/>
      <c r="BE679" s="100"/>
      <c r="BF679" s="100"/>
      <c r="BG679" s="100"/>
      <c r="BH679" s="100"/>
      <c r="BI679" s="100"/>
      <c r="BJ679" s="100"/>
      <c r="BK679" s="100"/>
      <c r="BL679" s="100"/>
      <c r="BM679" s="100"/>
      <c r="BN679" s="100"/>
      <c r="BO679" s="100"/>
      <c r="BP679" s="100"/>
      <c r="BQ679" s="100"/>
    </row>
    <row r="680" spans="1:69">
      <c r="A680" s="25"/>
      <c r="C680" s="89"/>
      <c r="D680" s="84"/>
      <c r="E680" s="76"/>
      <c r="F680" s="91"/>
      <c r="G680" s="80"/>
      <c r="H680" s="81"/>
      <c r="I680" s="14"/>
      <c r="J680" s="92"/>
      <c r="K680" s="14"/>
      <c r="L680" s="78"/>
      <c r="M680" s="81"/>
      <c r="N680" s="14"/>
      <c r="O680" s="78"/>
      <c r="P680" s="78"/>
      <c r="Q680" s="93"/>
      <c r="R680" s="80"/>
      <c r="S680" s="80"/>
      <c r="T680" s="69"/>
      <c r="U680" s="78"/>
      <c r="V680" s="69"/>
      <c r="W680" s="80"/>
      <c r="X680" s="80"/>
      <c r="Y680" s="94"/>
      <c r="Z680" s="80"/>
      <c r="AA680" s="80"/>
      <c r="AB680" s="80"/>
      <c r="AC680" s="80"/>
      <c r="AD680" s="69"/>
      <c r="AE680" s="69"/>
      <c r="AF680" s="69"/>
      <c r="AG680" s="95"/>
      <c r="AH680" s="93"/>
      <c r="AI680" s="81"/>
      <c r="AJ680" s="80"/>
      <c r="AK680" s="80"/>
      <c r="AL680" s="78"/>
      <c r="AM680" s="80"/>
      <c r="AN680" s="80"/>
      <c r="AO680" s="80"/>
      <c r="AP680" s="80"/>
      <c r="AQ680" s="80"/>
      <c r="AR680" s="80"/>
      <c r="AS680" s="78"/>
      <c r="AT680" s="96"/>
      <c r="AU680" s="97"/>
      <c r="AV680" s="98"/>
      <c r="AW680" s="99"/>
      <c r="AX680" s="100"/>
      <c r="AY680" s="100"/>
      <c r="AZ680" s="100"/>
      <c r="BA680" s="100"/>
      <c r="BB680" s="100"/>
      <c r="BC680" s="100"/>
      <c r="BD680" s="100"/>
      <c r="BE680" s="100"/>
      <c r="BF680" s="100"/>
      <c r="BG680" s="100"/>
      <c r="BH680" s="100"/>
      <c r="BI680" s="100"/>
      <c r="BJ680" s="100"/>
      <c r="BK680" s="100"/>
      <c r="BL680" s="100"/>
      <c r="BM680" s="100"/>
      <c r="BN680" s="100"/>
      <c r="BO680" s="100"/>
      <c r="BP680" s="100"/>
      <c r="BQ680" s="100"/>
    </row>
    <row r="681" spans="1:69">
      <c r="A681" s="25"/>
      <c r="C681" s="89"/>
      <c r="D681" s="84"/>
      <c r="E681" s="76"/>
      <c r="F681" s="91"/>
      <c r="G681" s="80"/>
      <c r="H681" s="81"/>
      <c r="I681" s="14"/>
      <c r="J681" s="92"/>
      <c r="K681" s="14"/>
      <c r="L681" s="78"/>
      <c r="M681" s="81"/>
      <c r="N681" s="14"/>
      <c r="O681" s="78"/>
      <c r="P681" s="78"/>
      <c r="Q681" s="93"/>
      <c r="R681" s="80"/>
      <c r="S681" s="80"/>
      <c r="T681" s="69"/>
      <c r="U681" s="78"/>
      <c r="V681" s="69"/>
      <c r="W681" s="80"/>
      <c r="X681" s="80"/>
      <c r="Y681" s="94"/>
      <c r="Z681" s="80"/>
      <c r="AA681" s="80"/>
      <c r="AB681" s="80"/>
      <c r="AC681" s="80"/>
      <c r="AD681" s="69"/>
      <c r="AE681" s="69"/>
      <c r="AF681" s="69"/>
      <c r="AG681" s="95"/>
      <c r="AH681" s="93"/>
      <c r="AI681" s="81"/>
      <c r="AJ681" s="80"/>
      <c r="AK681" s="80"/>
      <c r="AL681" s="78"/>
      <c r="AM681" s="80"/>
      <c r="AN681" s="80"/>
      <c r="AO681" s="80"/>
      <c r="AP681" s="80"/>
      <c r="AQ681" s="80"/>
      <c r="AR681" s="80"/>
      <c r="AS681" s="78"/>
      <c r="AT681" s="96"/>
      <c r="AU681" s="97"/>
      <c r="AV681" s="98"/>
      <c r="AW681" s="99"/>
      <c r="AX681" s="100"/>
      <c r="AY681" s="100"/>
      <c r="AZ681" s="100"/>
      <c r="BA681" s="100"/>
      <c r="BB681" s="100"/>
      <c r="BC681" s="100"/>
      <c r="BD681" s="100"/>
      <c r="BE681" s="100"/>
      <c r="BF681" s="100"/>
      <c r="BG681" s="100"/>
      <c r="BH681" s="100"/>
      <c r="BI681" s="100"/>
      <c r="BJ681" s="100"/>
      <c r="BK681" s="100"/>
      <c r="BL681" s="100"/>
      <c r="BM681" s="100"/>
      <c r="BN681" s="100"/>
      <c r="BO681" s="100"/>
      <c r="BP681" s="100"/>
      <c r="BQ681" s="100"/>
    </row>
    <row r="682" spans="1:69">
      <c r="A682" s="25"/>
      <c r="C682" s="89"/>
      <c r="D682" s="84"/>
      <c r="E682" s="76"/>
      <c r="F682" s="91"/>
      <c r="G682" s="80"/>
      <c r="H682" s="81"/>
      <c r="I682" s="14"/>
      <c r="J682" s="92"/>
      <c r="K682" s="14"/>
      <c r="L682" s="78"/>
      <c r="M682" s="81"/>
      <c r="N682" s="14"/>
      <c r="O682" s="78"/>
      <c r="P682" s="78"/>
      <c r="Q682" s="93"/>
      <c r="R682" s="80"/>
      <c r="S682" s="80"/>
      <c r="T682" s="69"/>
      <c r="U682" s="78"/>
      <c r="V682" s="69"/>
      <c r="W682" s="80"/>
      <c r="X682" s="80"/>
      <c r="Y682" s="94"/>
      <c r="Z682" s="80"/>
      <c r="AA682" s="80"/>
      <c r="AB682" s="80"/>
      <c r="AC682" s="80"/>
      <c r="AD682" s="69"/>
      <c r="AE682" s="69"/>
      <c r="AF682" s="69"/>
      <c r="AG682" s="95"/>
      <c r="AH682" s="93"/>
      <c r="AI682" s="81"/>
      <c r="AJ682" s="80"/>
      <c r="AK682" s="80"/>
      <c r="AL682" s="78"/>
      <c r="AM682" s="80"/>
      <c r="AN682" s="80"/>
      <c r="AO682" s="80"/>
      <c r="AP682" s="80"/>
      <c r="AQ682" s="80"/>
      <c r="AR682" s="80"/>
      <c r="AS682" s="78"/>
      <c r="AT682" s="96"/>
      <c r="AU682" s="97"/>
      <c r="AV682" s="98"/>
      <c r="AW682" s="99"/>
      <c r="AX682" s="100"/>
      <c r="AY682" s="100"/>
      <c r="AZ682" s="100"/>
      <c r="BA682" s="100"/>
      <c r="BB682" s="100"/>
      <c r="BC682" s="100"/>
      <c r="BD682" s="100"/>
      <c r="BE682" s="100"/>
      <c r="BF682" s="100"/>
      <c r="BG682" s="100"/>
      <c r="BH682" s="100"/>
      <c r="BI682" s="100"/>
      <c r="BJ682" s="100"/>
      <c r="BK682" s="100"/>
      <c r="BL682" s="100"/>
      <c r="BM682" s="100"/>
      <c r="BN682" s="100"/>
      <c r="BO682" s="100"/>
      <c r="BP682" s="100"/>
      <c r="BQ682" s="100"/>
    </row>
    <row r="683" spans="1:69">
      <c r="A683" s="25"/>
      <c r="C683" s="89"/>
      <c r="D683" s="84"/>
      <c r="E683" s="76"/>
      <c r="F683" s="91"/>
      <c r="G683" s="80"/>
      <c r="H683" s="81"/>
      <c r="I683" s="14"/>
      <c r="J683" s="92"/>
      <c r="K683" s="14"/>
      <c r="L683" s="78"/>
      <c r="M683" s="81"/>
      <c r="N683" s="14"/>
      <c r="O683" s="78"/>
      <c r="P683" s="78"/>
      <c r="Q683" s="93"/>
      <c r="R683" s="80"/>
      <c r="S683" s="80"/>
      <c r="T683" s="69"/>
      <c r="U683" s="78"/>
      <c r="V683" s="69"/>
      <c r="W683" s="80"/>
      <c r="X683" s="80"/>
      <c r="Y683" s="94"/>
      <c r="Z683" s="80"/>
      <c r="AA683" s="80"/>
      <c r="AB683" s="80"/>
      <c r="AC683" s="80"/>
      <c r="AD683" s="69"/>
      <c r="AE683" s="69"/>
      <c r="AF683" s="69"/>
      <c r="AG683" s="95"/>
      <c r="AH683" s="93"/>
      <c r="AI683" s="81"/>
      <c r="AJ683" s="80"/>
      <c r="AK683" s="80"/>
      <c r="AL683" s="78"/>
      <c r="AM683" s="80"/>
      <c r="AN683" s="80"/>
      <c r="AO683" s="80"/>
      <c r="AP683" s="80"/>
      <c r="AQ683" s="80"/>
      <c r="AR683" s="80"/>
      <c r="AS683" s="78"/>
      <c r="AT683" s="96"/>
      <c r="AU683" s="97"/>
      <c r="AV683" s="98"/>
      <c r="AW683" s="99"/>
      <c r="AX683" s="100"/>
      <c r="AY683" s="100"/>
      <c r="AZ683" s="100"/>
      <c r="BA683" s="100"/>
      <c r="BB683" s="100"/>
      <c r="BC683" s="100"/>
      <c r="BD683" s="100"/>
      <c r="BE683" s="100"/>
      <c r="BF683" s="100"/>
      <c r="BG683" s="100"/>
      <c r="BH683" s="100"/>
      <c r="BI683" s="100"/>
      <c r="BJ683" s="100"/>
      <c r="BK683" s="100"/>
      <c r="BL683" s="100"/>
      <c r="BM683" s="100"/>
      <c r="BN683" s="100"/>
      <c r="BO683" s="100"/>
      <c r="BP683" s="100"/>
      <c r="BQ683" s="100"/>
    </row>
    <row r="684" spans="1:69">
      <c r="A684" s="25"/>
      <c r="C684" s="89"/>
      <c r="D684" s="84"/>
      <c r="E684" s="76"/>
      <c r="F684" s="91"/>
      <c r="G684" s="80"/>
      <c r="H684" s="81"/>
      <c r="I684" s="14"/>
      <c r="J684" s="92"/>
      <c r="K684" s="14"/>
      <c r="L684" s="78"/>
      <c r="M684" s="81"/>
      <c r="N684" s="14"/>
      <c r="O684" s="78"/>
      <c r="P684" s="78"/>
      <c r="Q684" s="93"/>
      <c r="R684" s="80"/>
      <c r="S684" s="80"/>
      <c r="T684" s="69"/>
      <c r="U684" s="78"/>
      <c r="V684" s="69"/>
      <c r="W684" s="80"/>
      <c r="X684" s="80"/>
      <c r="Y684" s="94"/>
      <c r="Z684" s="80"/>
      <c r="AA684" s="80"/>
      <c r="AB684" s="80"/>
      <c r="AC684" s="80"/>
      <c r="AD684" s="69"/>
      <c r="AE684" s="69"/>
      <c r="AF684" s="69"/>
      <c r="AG684" s="95"/>
      <c r="AH684" s="93"/>
      <c r="AI684" s="81"/>
      <c r="AJ684" s="80"/>
      <c r="AK684" s="80"/>
      <c r="AL684" s="78"/>
      <c r="AM684" s="80"/>
      <c r="AN684" s="80"/>
      <c r="AO684" s="80"/>
      <c r="AP684" s="80"/>
      <c r="AQ684" s="80"/>
      <c r="AR684" s="80"/>
      <c r="AS684" s="78"/>
      <c r="AT684" s="96"/>
      <c r="AU684" s="97"/>
      <c r="AV684" s="98"/>
      <c r="AW684" s="99"/>
      <c r="AX684" s="100"/>
      <c r="AY684" s="100"/>
      <c r="AZ684" s="100"/>
      <c r="BA684" s="100"/>
      <c r="BB684" s="100"/>
      <c r="BC684" s="100"/>
      <c r="BD684" s="100"/>
      <c r="BE684" s="100"/>
      <c r="BF684" s="100"/>
      <c r="BG684" s="100"/>
      <c r="BH684" s="100"/>
      <c r="BI684" s="100"/>
      <c r="BJ684" s="100"/>
      <c r="BK684" s="100"/>
      <c r="BL684" s="100"/>
      <c r="BM684" s="100"/>
      <c r="BN684" s="100"/>
      <c r="BO684" s="100"/>
      <c r="BP684" s="100"/>
      <c r="BQ684" s="100"/>
    </row>
    <row r="685" spans="1:69">
      <c r="A685" s="25"/>
      <c r="C685" s="89"/>
      <c r="D685" s="84"/>
      <c r="E685" s="76"/>
      <c r="F685" s="91"/>
      <c r="G685" s="80"/>
      <c r="H685" s="81"/>
      <c r="I685" s="14"/>
      <c r="J685" s="92"/>
      <c r="K685" s="14"/>
      <c r="L685" s="78"/>
      <c r="M685" s="81"/>
      <c r="N685" s="14"/>
      <c r="O685" s="78"/>
      <c r="P685" s="78"/>
      <c r="Q685" s="93"/>
      <c r="R685" s="80"/>
      <c r="S685" s="80"/>
      <c r="T685" s="69"/>
      <c r="U685" s="78"/>
      <c r="V685" s="69"/>
      <c r="W685" s="80"/>
      <c r="X685" s="80"/>
      <c r="Y685" s="94"/>
      <c r="Z685" s="80"/>
      <c r="AA685" s="80"/>
      <c r="AB685" s="80"/>
      <c r="AC685" s="80"/>
      <c r="AD685" s="69"/>
      <c r="AE685" s="69"/>
      <c r="AF685" s="69"/>
      <c r="AG685" s="95"/>
      <c r="AH685" s="93"/>
      <c r="AI685" s="81"/>
      <c r="AJ685" s="80"/>
      <c r="AK685" s="80"/>
      <c r="AL685" s="78"/>
      <c r="AM685" s="80"/>
      <c r="AN685" s="80"/>
      <c r="AO685" s="80"/>
      <c r="AP685" s="80"/>
      <c r="AQ685" s="80"/>
      <c r="AR685" s="80"/>
      <c r="AS685" s="78"/>
      <c r="AT685" s="96"/>
      <c r="AU685" s="97"/>
      <c r="AV685" s="98"/>
      <c r="AW685" s="99"/>
      <c r="AX685" s="100"/>
      <c r="AY685" s="100"/>
      <c r="AZ685" s="100"/>
      <c r="BA685" s="100"/>
      <c r="BB685" s="100"/>
      <c r="BC685" s="100"/>
      <c r="BD685" s="100"/>
      <c r="BE685" s="100"/>
      <c r="BF685" s="100"/>
      <c r="BG685" s="100"/>
      <c r="BH685" s="100"/>
      <c r="BI685" s="100"/>
      <c r="BJ685" s="100"/>
      <c r="BK685" s="100"/>
      <c r="BL685" s="100"/>
      <c r="BM685" s="100"/>
      <c r="BN685" s="100"/>
      <c r="BO685" s="100"/>
      <c r="BP685" s="100"/>
      <c r="BQ685" s="100"/>
    </row>
    <row r="686" spans="1:69">
      <c r="A686" s="25"/>
      <c r="C686" s="89"/>
      <c r="D686" s="84"/>
      <c r="E686" s="76"/>
      <c r="F686" s="91"/>
      <c r="G686" s="80"/>
      <c r="H686" s="81"/>
      <c r="I686" s="14"/>
      <c r="J686" s="92"/>
      <c r="K686" s="14"/>
      <c r="L686" s="78"/>
      <c r="M686" s="81"/>
      <c r="N686" s="14"/>
      <c r="O686" s="78"/>
      <c r="P686" s="78"/>
      <c r="Q686" s="93"/>
      <c r="R686" s="80"/>
      <c r="S686" s="80"/>
      <c r="T686" s="69"/>
      <c r="U686" s="78"/>
      <c r="V686" s="69"/>
      <c r="W686" s="80"/>
      <c r="X686" s="80"/>
      <c r="Y686" s="94"/>
      <c r="Z686" s="80"/>
      <c r="AA686" s="80"/>
      <c r="AB686" s="80"/>
      <c r="AC686" s="80"/>
      <c r="AD686" s="69"/>
      <c r="AE686" s="69"/>
      <c r="AF686" s="69"/>
      <c r="AG686" s="95"/>
      <c r="AH686" s="93"/>
      <c r="AI686" s="81"/>
      <c r="AJ686" s="80"/>
      <c r="AK686" s="80"/>
      <c r="AL686" s="78"/>
      <c r="AM686" s="80"/>
      <c r="AN686" s="80"/>
      <c r="AO686" s="80"/>
      <c r="AP686" s="80"/>
      <c r="AQ686" s="80"/>
      <c r="AR686" s="80"/>
      <c r="AS686" s="78"/>
      <c r="AT686" s="96"/>
      <c r="AU686" s="97"/>
      <c r="AV686" s="98"/>
      <c r="AW686" s="99"/>
      <c r="AX686" s="100"/>
      <c r="AY686" s="100"/>
      <c r="AZ686" s="100"/>
      <c r="BA686" s="100"/>
      <c r="BB686" s="100"/>
      <c r="BC686" s="100"/>
      <c r="BD686" s="100"/>
      <c r="BE686" s="100"/>
      <c r="BF686" s="100"/>
      <c r="BG686" s="100"/>
      <c r="BH686" s="100"/>
      <c r="BI686" s="100"/>
      <c r="BJ686" s="100"/>
      <c r="BK686" s="100"/>
      <c r="BL686" s="100"/>
      <c r="BM686" s="100"/>
      <c r="BN686" s="100"/>
      <c r="BO686" s="100"/>
      <c r="BP686" s="100"/>
      <c r="BQ686" s="100"/>
    </row>
    <row r="687" spans="1:69">
      <c r="A687" s="25"/>
      <c r="C687" s="89"/>
      <c r="D687" s="84"/>
      <c r="E687" s="76"/>
      <c r="F687" s="91"/>
      <c r="G687" s="80"/>
      <c r="H687" s="81"/>
      <c r="I687" s="14"/>
      <c r="J687" s="92"/>
      <c r="K687" s="14"/>
      <c r="L687" s="78"/>
      <c r="M687" s="81"/>
      <c r="N687" s="14"/>
      <c r="O687" s="78"/>
      <c r="P687" s="78"/>
      <c r="Q687" s="93"/>
      <c r="R687" s="80"/>
      <c r="S687" s="80"/>
      <c r="T687" s="69"/>
      <c r="U687" s="78"/>
      <c r="V687" s="69"/>
      <c r="W687" s="80"/>
      <c r="X687" s="80"/>
      <c r="Y687" s="94"/>
      <c r="Z687" s="80"/>
      <c r="AA687" s="80"/>
      <c r="AB687" s="80"/>
      <c r="AC687" s="80"/>
      <c r="AD687" s="69"/>
      <c r="AE687" s="69"/>
      <c r="AF687" s="69"/>
      <c r="AG687" s="95"/>
      <c r="AH687" s="93"/>
      <c r="AI687" s="81"/>
      <c r="AJ687" s="80"/>
      <c r="AK687" s="80"/>
      <c r="AL687" s="78"/>
      <c r="AM687" s="80"/>
      <c r="AN687" s="80"/>
      <c r="AO687" s="80"/>
      <c r="AP687" s="80"/>
      <c r="AQ687" s="80"/>
      <c r="AR687" s="80"/>
      <c r="AS687" s="78"/>
      <c r="AT687" s="96"/>
      <c r="AU687" s="97"/>
      <c r="AV687" s="98"/>
      <c r="AW687" s="99"/>
      <c r="AX687" s="100"/>
      <c r="AY687" s="100"/>
      <c r="AZ687" s="100"/>
      <c r="BA687" s="100"/>
      <c r="BB687" s="100"/>
      <c r="BC687" s="100"/>
      <c r="BD687" s="100"/>
      <c r="BE687" s="100"/>
      <c r="BF687" s="100"/>
      <c r="BG687" s="100"/>
      <c r="BH687" s="100"/>
      <c r="BI687" s="100"/>
      <c r="BJ687" s="100"/>
      <c r="BK687" s="100"/>
      <c r="BL687" s="100"/>
      <c r="BM687" s="100"/>
      <c r="BN687" s="100"/>
      <c r="BO687" s="100"/>
      <c r="BP687" s="100"/>
      <c r="BQ687" s="100"/>
    </row>
    <row r="688" spans="1:69">
      <c r="A688" s="25"/>
      <c r="C688" s="89"/>
      <c r="D688" s="84"/>
      <c r="E688" s="76"/>
      <c r="F688" s="91"/>
      <c r="G688" s="80"/>
      <c r="H688" s="81"/>
      <c r="I688" s="14"/>
      <c r="J688" s="92"/>
      <c r="K688" s="14"/>
      <c r="L688" s="78"/>
      <c r="M688" s="81"/>
      <c r="N688" s="14"/>
      <c r="O688" s="78"/>
      <c r="P688" s="78"/>
      <c r="Q688" s="93"/>
      <c r="R688" s="80"/>
      <c r="S688" s="80"/>
      <c r="T688" s="69"/>
      <c r="U688" s="78"/>
      <c r="V688" s="69"/>
      <c r="W688" s="80"/>
      <c r="X688" s="80"/>
      <c r="Y688" s="94"/>
      <c r="Z688" s="80"/>
      <c r="AA688" s="80"/>
      <c r="AB688" s="80"/>
      <c r="AC688" s="80"/>
      <c r="AD688" s="69"/>
      <c r="AE688" s="69"/>
      <c r="AF688" s="69"/>
      <c r="AG688" s="95"/>
      <c r="AH688" s="93"/>
      <c r="AI688" s="81"/>
      <c r="AJ688" s="80"/>
      <c r="AK688" s="80"/>
      <c r="AL688" s="78"/>
      <c r="AM688" s="80"/>
      <c r="AN688" s="80"/>
      <c r="AO688" s="80"/>
      <c r="AP688" s="80"/>
      <c r="AQ688" s="80"/>
      <c r="AR688" s="80"/>
      <c r="AS688" s="78"/>
      <c r="AT688" s="96"/>
      <c r="AU688" s="97"/>
      <c r="AV688" s="98"/>
      <c r="AW688" s="99"/>
      <c r="AX688" s="100"/>
      <c r="AY688" s="100"/>
      <c r="AZ688" s="100"/>
      <c r="BA688" s="100"/>
      <c r="BB688" s="100"/>
      <c r="BC688" s="100"/>
      <c r="BD688" s="100"/>
      <c r="BE688" s="100"/>
      <c r="BF688" s="100"/>
      <c r="BG688" s="100"/>
      <c r="BH688" s="100"/>
      <c r="BI688" s="100"/>
      <c r="BJ688" s="100"/>
      <c r="BK688" s="100"/>
      <c r="BL688" s="100"/>
      <c r="BM688" s="100"/>
      <c r="BN688" s="100"/>
      <c r="BO688" s="100"/>
      <c r="BP688" s="100"/>
      <c r="BQ688" s="100"/>
    </row>
    <row r="689" spans="1:69">
      <c r="A689" s="25"/>
      <c r="C689" s="89"/>
      <c r="D689" s="84"/>
      <c r="E689" s="76"/>
      <c r="F689" s="91"/>
      <c r="G689" s="80"/>
      <c r="H689" s="81"/>
      <c r="I689" s="14"/>
      <c r="J689" s="92"/>
      <c r="K689" s="14"/>
      <c r="L689" s="78"/>
      <c r="M689" s="81"/>
      <c r="N689" s="14"/>
      <c r="O689" s="78"/>
      <c r="P689" s="78"/>
      <c r="Q689" s="93"/>
      <c r="R689" s="80"/>
      <c r="S689" s="80"/>
      <c r="T689" s="69"/>
      <c r="U689" s="78"/>
      <c r="V689" s="69"/>
      <c r="W689" s="80"/>
      <c r="X689" s="80"/>
      <c r="Y689" s="94"/>
      <c r="Z689" s="80"/>
      <c r="AA689" s="80"/>
      <c r="AB689" s="80"/>
      <c r="AC689" s="80"/>
      <c r="AD689" s="69"/>
      <c r="AE689" s="69"/>
      <c r="AF689" s="69"/>
      <c r="AG689" s="95"/>
      <c r="AH689" s="93"/>
      <c r="AI689" s="81"/>
      <c r="AJ689" s="80"/>
      <c r="AK689" s="80"/>
      <c r="AL689" s="78"/>
      <c r="AM689" s="80"/>
      <c r="AN689" s="80"/>
      <c r="AO689" s="80"/>
      <c r="AP689" s="80"/>
      <c r="AQ689" s="80"/>
      <c r="AR689" s="80"/>
      <c r="AS689" s="78"/>
      <c r="AT689" s="96"/>
      <c r="AU689" s="97"/>
      <c r="AV689" s="98"/>
      <c r="AW689" s="99"/>
      <c r="AX689" s="100"/>
      <c r="AY689" s="100"/>
      <c r="AZ689" s="100"/>
      <c r="BA689" s="100"/>
      <c r="BB689" s="100"/>
      <c r="BC689" s="100"/>
      <c r="BD689" s="100"/>
      <c r="BE689" s="100"/>
      <c r="BF689" s="100"/>
      <c r="BG689" s="100"/>
      <c r="BH689" s="100"/>
      <c r="BI689" s="100"/>
      <c r="BJ689" s="100"/>
      <c r="BK689" s="100"/>
      <c r="BL689" s="100"/>
      <c r="BM689" s="100"/>
      <c r="BN689" s="100"/>
      <c r="BO689" s="100"/>
      <c r="BP689" s="100"/>
      <c r="BQ689" s="100"/>
    </row>
    <row r="690" spans="1:69">
      <c r="A690" s="25"/>
      <c r="C690" s="89"/>
      <c r="D690" s="84"/>
      <c r="E690" s="76"/>
      <c r="F690" s="91"/>
      <c r="G690" s="80"/>
      <c r="H690" s="81"/>
      <c r="I690" s="14"/>
      <c r="J690" s="92"/>
      <c r="K690" s="14"/>
      <c r="L690" s="78"/>
      <c r="M690" s="81"/>
      <c r="N690" s="14"/>
      <c r="O690" s="78"/>
      <c r="P690" s="78"/>
      <c r="Q690" s="93"/>
      <c r="R690" s="80"/>
      <c r="S690" s="80"/>
      <c r="T690" s="69"/>
      <c r="U690" s="78"/>
      <c r="V690" s="69"/>
      <c r="W690" s="80"/>
      <c r="X690" s="80"/>
      <c r="Y690" s="94"/>
      <c r="Z690" s="80"/>
      <c r="AA690" s="80"/>
      <c r="AB690" s="80"/>
      <c r="AC690" s="80"/>
      <c r="AD690" s="69"/>
      <c r="AE690" s="69"/>
      <c r="AF690" s="69"/>
      <c r="AG690" s="95"/>
      <c r="AH690" s="93"/>
      <c r="AI690" s="81"/>
      <c r="AJ690" s="80"/>
      <c r="AK690" s="80"/>
      <c r="AL690" s="78"/>
      <c r="AM690" s="80"/>
      <c r="AN690" s="80"/>
      <c r="AO690" s="80"/>
      <c r="AP690" s="80"/>
      <c r="AQ690" s="80"/>
      <c r="AR690" s="80"/>
      <c r="AS690" s="78"/>
      <c r="AT690" s="96"/>
      <c r="AU690" s="97"/>
      <c r="AV690" s="98"/>
      <c r="AW690" s="99"/>
      <c r="AX690" s="100"/>
      <c r="AY690" s="100"/>
      <c r="AZ690" s="100"/>
      <c r="BA690" s="100"/>
      <c r="BB690" s="100"/>
      <c r="BC690" s="100"/>
      <c r="BD690" s="100"/>
      <c r="BE690" s="100"/>
      <c r="BF690" s="100"/>
      <c r="BG690" s="100"/>
      <c r="BH690" s="100"/>
      <c r="BI690" s="100"/>
      <c r="BJ690" s="100"/>
      <c r="BK690" s="100"/>
      <c r="BL690" s="100"/>
      <c r="BM690" s="100"/>
      <c r="BN690" s="100"/>
      <c r="BO690" s="100"/>
      <c r="BP690" s="100"/>
      <c r="BQ690" s="100"/>
    </row>
    <row r="691" spans="1:69">
      <c r="A691" s="25"/>
      <c r="C691" s="89"/>
      <c r="D691" s="84"/>
      <c r="E691" s="76"/>
      <c r="F691" s="91"/>
      <c r="G691" s="80"/>
      <c r="H691" s="81"/>
      <c r="I691" s="14"/>
      <c r="J691" s="92"/>
      <c r="K691" s="14"/>
      <c r="L691" s="78"/>
      <c r="M691" s="81"/>
      <c r="N691" s="14"/>
      <c r="O691" s="78"/>
      <c r="P691" s="78"/>
      <c r="Q691" s="93"/>
      <c r="R691" s="80"/>
      <c r="S691" s="80"/>
      <c r="T691" s="69"/>
      <c r="U691" s="78"/>
      <c r="V691" s="69"/>
      <c r="W691" s="80"/>
      <c r="X691" s="80"/>
      <c r="Y691" s="94"/>
      <c r="Z691" s="80"/>
      <c r="AA691" s="80"/>
      <c r="AB691" s="80"/>
      <c r="AC691" s="80"/>
      <c r="AD691" s="69"/>
      <c r="AE691" s="69"/>
      <c r="AF691" s="69"/>
      <c r="AG691" s="95"/>
      <c r="AH691" s="93"/>
      <c r="AI691" s="81"/>
      <c r="AJ691" s="80"/>
      <c r="AK691" s="80"/>
      <c r="AL691" s="78"/>
      <c r="AM691" s="80"/>
      <c r="AN691" s="80"/>
      <c r="AO691" s="80"/>
      <c r="AP691" s="80"/>
      <c r="AQ691" s="80"/>
      <c r="AR691" s="80"/>
      <c r="AS691" s="78"/>
      <c r="AT691" s="96"/>
      <c r="AU691" s="97"/>
      <c r="AV691" s="98"/>
      <c r="AW691" s="99"/>
      <c r="AX691" s="100"/>
      <c r="AY691" s="100"/>
      <c r="AZ691" s="100"/>
      <c r="BA691" s="100"/>
      <c r="BB691" s="100"/>
      <c r="BC691" s="100"/>
      <c r="BD691" s="100"/>
      <c r="BE691" s="100"/>
      <c r="BF691" s="100"/>
      <c r="BG691" s="100"/>
      <c r="BH691" s="100"/>
      <c r="BI691" s="100"/>
      <c r="BJ691" s="100"/>
      <c r="BK691" s="100"/>
      <c r="BL691" s="100"/>
      <c r="BM691" s="100"/>
      <c r="BN691" s="100"/>
      <c r="BO691" s="100"/>
      <c r="BP691" s="100"/>
      <c r="BQ691" s="100"/>
    </row>
    <row r="692" spans="1:69">
      <c r="A692" s="25"/>
      <c r="C692" s="89"/>
      <c r="D692" s="84"/>
      <c r="E692" s="76"/>
      <c r="F692" s="91"/>
      <c r="G692" s="80"/>
      <c r="H692" s="81"/>
      <c r="I692" s="14"/>
      <c r="J692" s="92"/>
      <c r="K692" s="14"/>
      <c r="L692" s="78"/>
      <c r="M692" s="81"/>
      <c r="N692" s="14"/>
      <c r="O692" s="78"/>
      <c r="P692" s="78"/>
      <c r="Q692" s="93"/>
      <c r="R692" s="80"/>
      <c r="S692" s="80"/>
      <c r="T692" s="69"/>
      <c r="U692" s="78"/>
      <c r="V692" s="69"/>
      <c r="W692" s="80"/>
      <c r="X692" s="80"/>
      <c r="Y692" s="94"/>
      <c r="Z692" s="80"/>
      <c r="AA692" s="80"/>
      <c r="AB692" s="80"/>
      <c r="AC692" s="80"/>
      <c r="AD692" s="69"/>
      <c r="AE692" s="69"/>
      <c r="AF692" s="69"/>
      <c r="AG692" s="95"/>
      <c r="AH692" s="93"/>
      <c r="AI692" s="81"/>
      <c r="AJ692" s="80"/>
      <c r="AK692" s="80"/>
      <c r="AL692" s="78"/>
      <c r="AM692" s="80"/>
      <c r="AN692" s="80"/>
      <c r="AO692" s="80"/>
      <c r="AP692" s="80"/>
      <c r="AQ692" s="80"/>
      <c r="AR692" s="80"/>
      <c r="AS692" s="78"/>
      <c r="AT692" s="96"/>
      <c r="AU692" s="97"/>
      <c r="AV692" s="98"/>
      <c r="AW692" s="99"/>
      <c r="AX692" s="100"/>
      <c r="AY692" s="100"/>
      <c r="AZ692" s="100"/>
      <c r="BA692" s="100"/>
      <c r="BB692" s="100"/>
      <c r="BC692" s="100"/>
      <c r="BD692" s="100"/>
      <c r="BE692" s="100"/>
      <c r="BF692" s="100"/>
      <c r="BG692" s="100"/>
      <c r="BH692" s="100"/>
      <c r="BI692" s="100"/>
      <c r="BJ692" s="100"/>
      <c r="BK692" s="100"/>
      <c r="BL692" s="100"/>
      <c r="BM692" s="100"/>
      <c r="BN692" s="100"/>
      <c r="BO692" s="100"/>
      <c r="BP692" s="100"/>
      <c r="BQ692" s="100"/>
    </row>
    <row r="693" spans="1:69">
      <c r="A693" s="25"/>
      <c r="C693" s="89"/>
      <c r="D693" s="84"/>
      <c r="E693" s="76"/>
      <c r="F693" s="91"/>
      <c r="G693" s="80"/>
      <c r="H693" s="81"/>
      <c r="I693" s="14"/>
      <c r="J693" s="92"/>
      <c r="K693" s="14"/>
      <c r="L693" s="78"/>
      <c r="M693" s="81"/>
      <c r="N693" s="14"/>
      <c r="O693" s="78"/>
      <c r="P693" s="78"/>
      <c r="Q693" s="93"/>
      <c r="R693" s="80"/>
      <c r="S693" s="80"/>
      <c r="T693" s="69"/>
      <c r="U693" s="78"/>
      <c r="V693" s="69"/>
      <c r="W693" s="80"/>
      <c r="X693" s="80"/>
      <c r="Y693" s="94"/>
      <c r="Z693" s="80"/>
      <c r="AA693" s="80"/>
      <c r="AB693" s="80"/>
      <c r="AC693" s="80"/>
      <c r="AD693" s="69"/>
      <c r="AE693" s="69"/>
      <c r="AF693" s="69"/>
      <c r="AG693" s="95"/>
      <c r="AH693" s="93"/>
      <c r="AI693" s="81"/>
      <c r="AJ693" s="80"/>
      <c r="AK693" s="80"/>
      <c r="AL693" s="78"/>
      <c r="AM693" s="80"/>
      <c r="AN693" s="80"/>
      <c r="AO693" s="80"/>
      <c r="AP693" s="80"/>
      <c r="AQ693" s="80"/>
      <c r="AR693" s="80"/>
      <c r="AS693" s="78"/>
      <c r="AT693" s="96"/>
      <c r="AU693" s="97"/>
      <c r="AV693" s="98"/>
      <c r="AW693" s="99"/>
      <c r="AX693" s="100"/>
      <c r="AY693" s="100"/>
      <c r="AZ693" s="100"/>
      <c r="BA693" s="100"/>
      <c r="BB693" s="100"/>
      <c r="BC693" s="100"/>
      <c r="BD693" s="100"/>
      <c r="BE693" s="100"/>
      <c r="BF693" s="100"/>
      <c r="BG693" s="100"/>
      <c r="BH693" s="100"/>
      <c r="BI693" s="100"/>
      <c r="BJ693" s="100"/>
      <c r="BK693" s="100"/>
      <c r="BL693" s="100"/>
      <c r="BM693" s="100"/>
      <c r="BN693" s="100"/>
      <c r="BO693" s="100"/>
      <c r="BP693" s="100"/>
      <c r="BQ693" s="100"/>
    </row>
    <row r="694" spans="1:69">
      <c r="A694" s="25"/>
      <c r="C694" s="89"/>
      <c r="D694" s="84"/>
      <c r="E694" s="76"/>
      <c r="F694" s="91"/>
      <c r="G694" s="80"/>
      <c r="H694" s="81"/>
      <c r="I694" s="14"/>
      <c r="J694" s="92"/>
      <c r="K694" s="14"/>
      <c r="L694" s="78"/>
      <c r="M694" s="81"/>
      <c r="N694" s="14"/>
      <c r="O694" s="78"/>
      <c r="P694" s="78"/>
      <c r="Q694" s="93"/>
      <c r="R694" s="80"/>
      <c r="S694" s="80"/>
      <c r="T694" s="69"/>
      <c r="U694" s="78"/>
      <c r="V694" s="69"/>
      <c r="W694" s="80"/>
      <c r="X694" s="80"/>
      <c r="Y694" s="94"/>
      <c r="Z694" s="80"/>
      <c r="AA694" s="80"/>
      <c r="AB694" s="80"/>
      <c r="AC694" s="80"/>
      <c r="AD694" s="69"/>
      <c r="AE694" s="69"/>
      <c r="AF694" s="69"/>
      <c r="AG694" s="95"/>
      <c r="AH694" s="93"/>
      <c r="AI694" s="81"/>
      <c r="AJ694" s="80"/>
      <c r="AK694" s="80"/>
      <c r="AL694" s="78"/>
      <c r="AM694" s="80"/>
      <c r="AN694" s="80"/>
      <c r="AO694" s="80"/>
      <c r="AP694" s="80"/>
      <c r="AQ694" s="80"/>
      <c r="AR694" s="80"/>
      <c r="AS694" s="78"/>
      <c r="AT694" s="96"/>
      <c r="AU694" s="97"/>
      <c r="AV694" s="98"/>
      <c r="AW694" s="99"/>
      <c r="AX694" s="100"/>
      <c r="AY694" s="100"/>
      <c r="AZ694" s="100"/>
      <c r="BA694" s="100"/>
      <c r="BB694" s="100"/>
      <c r="BC694" s="100"/>
      <c r="BD694" s="100"/>
      <c r="BE694" s="100"/>
      <c r="BF694" s="100"/>
      <c r="BG694" s="100"/>
      <c r="BH694" s="100"/>
      <c r="BI694" s="100"/>
      <c r="BJ694" s="100"/>
      <c r="BK694" s="100"/>
      <c r="BL694" s="100"/>
      <c r="BM694" s="100"/>
      <c r="BN694" s="100"/>
      <c r="BO694" s="100"/>
      <c r="BP694" s="100"/>
      <c r="BQ694" s="100"/>
    </row>
    <row r="695" spans="1:69">
      <c r="A695" s="25"/>
      <c r="C695" s="89"/>
      <c r="D695" s="84"/>
      <c r="E695" s="76"/>
      <c r="F695" s="91"/>
      <c r="G695" s="80"/>
      <c r="H695" s="81"/>
      <c r="I695" s="14"/>
      <c r="J695" s="92"/>
      <c r="K695" s="14"/>
      <c r="L695" s="78"/>
      <c r="M695" s="81"/>
      <c r="N695" s="14"/>
      <c r="O695" s="78"/>
      <c r="P695" s="78"/>
      <c r="Q695" s="93"/>
      <c r="R695" s="80"/>
      <c r="S695" s="80"/>
      <c r="T695" s="69"/>
      <c r="U695" s="78"/>
      <c r="V695" s="69"/>
      <c r="W695" s="80"/>
      <c r="X695" s="80"/>
      <c r="Y695" s="94"/>
      <c r="Z695" s="80"/>
      <c r="AA695" s="80"/>
      <c r="AB695" s="80"/>
      <c r="AC695" s="80"/>
      <c r="AD695" s="69"/>
      <c r="AE695" s="69"/>
      <c r="AF695" s="69"/>
      <c r="AG695" s="95"/>
      <c r="AH695" s="93"/>
      <c r="AI695" s="81"/>
      <c r="AJ695" s="80"/>
      <c r="AK695" s="80"/>
      <c r="AL695" s="78"/>
      <c r="AM695" s="80"/>
      <c r="AN695" s="80"/>
      <c r="AO695" s="80"/>
      <c r="AP695" s="80"/>
      <c r="AQ695" s="80"/>
      <c r="AR695" s="80"/>
      <c r="AS695" s="78"/>
      <c r="AT695" s="96"/>
      <c r="AU695" s="97"/>
      <c r="AV695" s="98"/>
      <c r="AW695" s="99"/>
      <c r="AX695" s="100"/>
      <c r="AY695" s="100"/>
      <c r="AZ695" s="100"/>
      <c r="BA695" s="100"/>
      <c r="BB695" s="100"/>
      <c r="BC695" s="100"/>
      <c r="BD695" s="100"/>
      <c r="BE695" s="100"/>
      <c r="BF695" s="100"/>
      <c r="BG695" s="100"/>
      <c r="BH695" s="100"/>
      <c r="BI695" s="100"/>
      <c r="BJ695" s="100"/>
      <c r="BK695" s="100"/>
      <c r="BL695" s="100"/>
      <c r="BM695" s="100"/>
      <c r="BN695" s="100"/>
      <c r="BO695" s="100"/>
      <c r="BP695" s="100"/>
      <c r="BQ695" s="100"/>
    </row>
    <row r="696" spans="1:69">
      <c r="A696" s="25"/>
      <c r="C696" s="89"/>
      <c r="D696" s="84"/>
      <c r="E696" s="76"/>
      <c r="F696" s="91"/>
      <c r="G696" s="80"/>
      <c r="H696" s="81"/>
      <c r="I696" s="14"/>
      <c r="J696" s="92"/>
      <c r="K696" s="14"/>
      <c r="L696" s="78"/>
      <c r="M696" s="81"/>
      <c r="N696" s="14"/>
      <c r="O696" s="78"/>
      <c r="P696" s="78"/>
      <c r="Q696" s="93"/>
      <c r="R696" s="80"/>
      <c r="S696" s="80"/>
      <c r="T696" s="69"/>
      <c r="U696" s="78"/>
      <c r="V696" s="69"/>
      <c r="W696" s="80"/>
      <c r="X696" s="80"/>
      <c r="Y696" s="94"/>
      <c r="Z696" s="80"/>
      <c r="AA696" s="80"/>
      <c r="AB696" s="80"/>
      <c r="AC696" s="80"/>
      <c r="AD696" s="69"/>
      <c r="AE696" s="69"/>
      <c r="AF696" s="69"/>
      <c r="AG696" s="95"/>
      <c r="AH696" s="93"/>
      <c r="AI696" s="81"/>
      <c r="AJ696" s="80"/>
      <c r="AK696" s="80"/>
      <c r="AL696" s="78"/>
      <c r="AM696" s="80"/>
      <c r="AN696" s="80"/>
      <c r="AO696" s="80"/>
      <c r="AP696" s="80"/>
      <c r="AQ696" s="80"/>
      <c r="AR696" s="80"/>
      <c r="AS696" s="78"/>
      <c r="AT696" s="96"/>
      <c r="AU696" s="97"/>
      <c r="AV696" s="98"/>
      <c r="AW696" s="99"/>
      <c r="AX696" s="100"/>
      <c r="AY696" s="100"/>
      <c r="AZ696" s="100"/>
      <c r="BA696" s="100"/>
      <c r="BB696" s="100"/>
      <c r="BC696" s="100"/>
      <c r="BD696" s="100"/>
      <c r="BE696" s="100"/>
      <c r="BF696" s="100"/>
      <c r="BG696" s="100"/>
      <c r="BH696" s="100"/>
      <c r="BI696" s="100"/>
      <c r="BJ696" s="100"/>
      <c r="BK696" s="100"/>
      <c r="BL696" s="100"/>
      <c r="BM696" s="100"/>
      <c r="BN696" s="100"/>
      <c r="BO696" s="100"/>
      <c r="BP696" s="100"/>
      <c r="BQ696" s="100"/>
    </row>
    <row r="697" spans="1:69">
      <c r="A697" s="25"/>
      <c r="C697" s="89"/>
      <c r="D697" s="84"/>
      <c r="E697" s="76"/>
      <c r="F697" s="91"/>
      <c r="G697" s="80"/>
      <c r="H697" s="81"/>
      <c r="I697" s="14"/>
      <c r="J697" s="92"/>
      <c r="K697" s="14"/>
      <c r="L697" s="78"/>
      <c r="M697" s="81"/>
      <c r="N697" s="14"/>
      <c r="O697" s="78"/>
      <c r="P697" s="78"/>
      <c r="Q697" s="93"/>
      <c r="R697" s="80"/>
      <c r="S697" s="80"/>
      <c r="T697" s="69"/>
      <c r="U697" s="78"/>
      <c r="V697" s="69"/>
      <c r="W697" s="80"/>
      <c r="X697" s="80"/>
      <c r="Y697" s="94"/>
      <c r="Z697" s="80"/>
      <c r="AA697" s="80"/>
      <c r="AB697" s="80"/>
      <c r="AC697" s="80"/>
      <c r="AD697" s="69"/>
      <c r="AE697" s="69"/>
      <c r="AF697" s="69"/>
      <c r="AG697" s="95"/>
      <c r="AH697" s="93"/>
      <c r="AI697" s="81"/>
      <c r="AJ697" s="80"/>
      <c r="AK697" s="80"/>
      <c r="AL697" s="78"/>
      <c r="AM697" s="80"/>
      <c r="AN697" s="80"/>
      <c r="AO697" s="80"/>
      <c r="AP697" s="80"/>
      <c r="AQ697" s="80"/>
      <c r="AR697" s="80"/>
      <c r="AS697" s="78"/>
      <c r="AT697" s="96"/>
      <c r="AU697" s="97"/>
      <c r="AV697" s="98"/>
      <c r="AW697" s="99"/>
      <c r="AX697" s="100"/>
      <c r="AY697" s="100"/>
      <c r="AZ697" s="100"/>
      <c r="BA697" s="100"/>
      <c r="BB697" s="100"/>
      <c r="BC697" s="100"/>
      <c r="BD697" s="100"/>
      <c r="BE697" s="100"/>
      <c r="BF697" s="100"/>
      <c r="BG697" s="100"/>
      <c r="BH697" s="100"/>
      <c r="BI697" s="100"/>
      <c r="BJ697" s="100"/>
      <c r="BK697" s="100"/>
      <c r="BL697" s="100"/>
      <c r="BM697" s="100"/>
      <c r="BN697" s="100"/>
      <c r="BO697" s="100"/>
      <c r="BP697" s="100"/>
      <c r="BQ697" s="100"/>
    </row>
    <row r="698" spans="1:69">
      <c r="A698" s="25"/>
      <c r="C698" s="89"/>
      <c r="D698" s="84"/>
      <c r="E698" s="76"/>
      <c r="F698" s="91"/>
      <c r="G698" s="80"/>
      <c r="H698" s="81"/>
      <c r="I698" s="14"/>
      <c r="J698" s="92"/>
      <c r="K698" s="14"/>
      <c r="L698" s="78"/>
      <c r="M698" s="81"/>
      <c r="N698" s="14"/>
      <c r="O698" s="78"/>
      <c r="P698" s="78"/>
      <c r="Q698" s="93"/>
      <c r="R698" s="80"/>
      <c r="S698" s="80"/>
      <c r="T698" s="69"/>
      <c r="U698" s="78"/>
      <c r="V698" s="69"/>
      <c r="W698" s="80"/>
      <c r="X698" s="80"/>
      <c r="Y698" s="94"/>
      <c r="Z698" s="80"/>
      <c r="AA698" s="80"/>
      <c r="AB698" s="80"/>
      <c r="AC698" s="80"/>
      <c r="AD698" s="69"/>
      <c r="AE698" s="69"/>
      <c r="AF698" s="69"/>
      <c r="AG698" s="95"/>
      <c r="AH698" s="93"/>
      <c r="AI698" s="81"/>
      <c r="AJ698" s="80"/>
      <c r="AK698" s="80"/>
      <c r="AL698" s="78"/>
      <c r="AM698" s="80"/>
      <c r="AN698" s="80"/>
      <c r="AO698" s="80"/>
      <c r="AP698" s="80"/>
      <c r="AQ698" s="80"/>
      <c r="AR698" s="80"/>
      <c r="AS698" s="78"/>
      <c r="AT698" s="96"/>
      <c r="AU698" s="97"/>
      <c r="AV698" s="98"/>
      <c r="AW698" s="99"/>
      <c r="AX698" s="100"/>
      <c r="AY698" s="100"/>
      <c r="AZ698" s="100"/>
      <c r="BA698" s="100"/>
      <c r="BB698" s="100"/>
      <c r="BC698" s="100"/>
      <c r="BD698" s="100"/>
      <c r="BE698" s="100"/>
      <c r="BF698" s="100"/>
      <c r="BG698" s="100"/>
      <c r="BH698" s="100"/>
      <c r="BI698" s="100"/>
      <c r="BJ698" s="100"/>
      <c r="BK698" s="100"/>
      <c r="BL698" s="100"/>
      <c r="BM698" s="100"/>
      <c r="BN698" s="100"/>
      <c r="BO698" s="100"/>
      <c r="BP698" s="100"/>
      <c r="BQ698" s="100"/>
    </row>
    <row r="699" spans="1:69">
      <c r="A699" s="25"/>
      <c r="C699" s="89"/>
      <c r="D699" s="84"/>
      <c r="E699" s="76"/>
      <c r="F699" s="91"/>
      <c r="G699" s="80"/>
      <c r="H699" s="81"/>
      <c r="I699" s="14"/>
      <c r="J699" s="92"/>
      <c r="K699" s="14"/>
      <c r="L699" s="78"/>
      <c r="M699" s="81"/>
      <c r="N699" s="14"/>
      <c r="O699" s="78"/>
      <c r="P699" s="78"/>
      <c r="Q699" s="93"/>
      <c r="R699" s="80"/>
      <c r="S699" s="80"/>
      <c r="T699" s="69"/>
      <c r="U699" s="78"/>
      <c r="V699" s="69"/>
      <c r="W699" s="80"/>
      <c r="X699" s="80"/>
      <c r="Y699" s="94"/>
      <c r="Z699" s="80"/>
      <c r="AA699" s="80"/>
      <c r="AB699" s="80"/>
      <c r="AC699" s="80"/>
      <c r="AD699" s="69"/>
      <c r="AE699" s="69"/>
      <c r="AF699" s="69"/>
      <c r="AG699" s="95"/>
      <c r="AH699" s="93"/>
      <c r="AI699" s="81"/>
      <c r="AJ699" s="80"/>
      <c r="AK699" s="80"/>
      <c r="AL699" s="78"/>
      <c r="AM699" s="80"/>
      <c r="AN699" s="80"/>
      <c r="AO699" s="80"/>
      <c r="AP699" s="80"/>
      <c r="AQ699" s="80"/>
      <c r="AR699" s="80"/>
      <c r="AS699" s="78"/>
      <c r="AT699" s="96"/>
      <c r="AU699" s="97"/>
      <c r="AV699" s="98"/>
      <c r="AW699" s="99"/>
      <c r="AX699" s="100"/>
      <c r="AY699" s="100"/>
      <c r="AZ699" s="100"/>
      <c r="BA699" s="100"/>
      <c r="BB699" s="100"/>
      <c r="BC699" s="100"/>
      <c r="BD699" s="100"/>
      <c r="BE699" s="100"/>
      <c r="BF699" s="100"/>
      <c r="BG699" s="100"/>
      <c r="BH699" s="100"/>
      <c r="BI699" s="100"/>
      <c r="BJ699" s="100"/>
      <c r="BK699" s="100"/>
      <c r="BL699" s="100"/>
      <c r="BM699" s="100"/>
      <c r="BN699" s="100"/>
      <c r="BO699" s="100"/>
      <c r="BP699" s="100"/>
      <c r="BQ699" s="100"/>
    </row>
    <row r="700" spans="1:69">
      <c r="A700" s="25"/>
      <c r="C700" s="89"/>
      <c r="D700" s="84"/>
      <c r="E700" s="76"/>
      <c r="F700" s="91"/>
      <c r="G700" s="80"/>
      <c r="H700" s="81"/>
      <c r="I700" s="14"/>
      <c r="J700" s="92"/>
      <c r="K700" s="14"/>
      <c r="L700" s="78"/>
      <c r="M700" s="81"/>
      <c r="N700" s="14"/>
      <c r="O700" s="78"/>
      <c r="P700" s="78"/>
      <c r="Q700" s="93"/>
      <c r="R700" s="80"/>
      <c r="S700" s="80"/>
      <c r="T700" s="69"/>
      <c r="U700" s="78"/>
      <c r="V700" s="69"/>
      <c r="W700" s="80"/>
      <c r="X700" s="80"/>
      <c r="Y700" s="94"/>
      <c r="Z700" s="80"/>
      <c r="AA700" s="80"/>
      <c r="AB700" s="80"/>
      <c r="AC700" s="80"/>
      <c r="AD700" s="69"/>
      <c r="AE700" s="69"/>
      <c r="AF700" s="69"/>
      <c r="AG700" s="95"/>
      <c r="AH700" s="93"/>
      <c r="AI700" s="81"/>
      <c r="AJ700" s="80"/>
      <c r="AK700" s="80"/>
      <c r="AL700" s="78"/>
      <c r="AM700" s="80"/>
      <c r="AN700" s="80"/>
      <c r="AO700" s="80"/>
      <c r="AP700" s="80"/>
      <c r="AQ700" s="80"/>
      <c r="AR700" s="80"/>
      <c r="AS700" s="78"/>
      <c r="AT700" s="96"/>
      <c r="AU700" s="97"/>
      <c r="AV700" s="98"/>
      <c r="AW700" s="99"/>
      <c r="AX700" s="100"/>
      <c r="AY700" s="100"/>
      <c r="AZ700" s="100"/>
      <c r="BA700" s="100"/>
      <c r="BB700" s="100"/>
      <c r="BC700" s="100"/>
      <c r="BD700" s="100"/>
      <c r="BE700" s="100"/>
      <c r="BF700" s="100"/>
      <c r="BG700" s="100"/>
      <c r="BH700" s="100"/>
      <c r="BI700" s="100"/>
      <c r="BJ700" s="100"/>
      <c r="BK700" s="100"/>
      <c r="BL700" s="100"/>
      <c r="BM700" s="100"/>
      <c r="BN700" s="100"/>
      <c r="BO700" s="100"/>
      <c r="BP700" s="100"/>
      <c r="BQ700" s="100"/>
    </row>
    <row r="701" spans="1:69">
      <c r="A701" s="25"/>
      <c r="C701" s="89"/>
      <c r="D701" s="84"/>
      <c r="E701" s="76"/>
      <c r="F701" s="91"/>
      <c r="G701" s="80"/>
      <c r="H701" s="81"/>
      <c r="I701" s="14"/>
      <c r="J701" s="92"/>
      <c r="K701" s="14"/>
      <c r="L701" s="78"/>
      <c r="M701" s="81"/>
      <c r="N701" s="14"/>
      <c r="O701" s="78"/>
      <c r="P701" s="78"/>
      <c r="Q701" s="93"/>
      <c r="R701" s="80"/>
      <c r="S701" s="80"/>
      <c r="T701" s="69"/>
      <c r="U701" s="78"/>
      <c r="V701" s="69"/>
      <c r="W701" s="80"/>
      <c r="X701" s="80"/>
      <c r="Y701" s="94"/>
      <c r="Z701" s="80"/>
      <c r="AA701" s="80"/>
      <c r="AB701" s="80"/>
      <c r="AC701" s="80"/>
      <c r="AD701" s="69"/>
      <c r="AE701" s="69"/>
      <c r="AF701" s="69"/>
      <c r="AG701" s="95"/>
      <c r="AH701" s="93"/>
      <c r="AI701" s="81"/>
      <c r="AJ701" s="80"/>
      <c r="AK701" s="80"/>
      <c r="AL701" s="78"/>
      <c r="AM701" s="80"/>
      <c r="AN701" s="80"/>
      <c r="AO701" s="80"/>
      <c r="AP701" s="80"/>
      <c r="AQ701" s="80"/>
      <c r="AR701" s="80"/>
      <c r="AS701" s="78"/>
      <c r="AT701" s="96"/>
      <c r="AU701" s="97"/>
      <c r="AV701" s="98"/>
      <c r="AW701" s="99"/>
      <c r="AX701" s="100"/>
      <c r="AY701" s="100"/>
      <c r="AZ701" s="100"/>
      <c r="BA701" s="100"/>
      <c r="BB701" s="100"/>
      <c r="BC701" s="100"/>
      <c r="BD701" s="100"/>
      <c r="BE701" s="100"/>
      <c r="BF701" s="100"/>
      <c r="BG701" s="100"/>
      <c r="BH701" s="100"/>
      <c r="BI701" s="100"/>
      <c r="BJ701" s="100"/>
      <c r="BK701" s="100"/>
      <c r="BL701" s="100"/>
      <c r="BM701" s="100"/>
      <c r="BN701" s="100"/>
      <c r="BO701" s="100"/>
      <c r="BP701" s="100"/>
      <c r="BQ701" s="100"/>
    </row>
    <row r="702" spans="1:69">
      <c r="A702" s="25"/>
      <c r="C702" s="89"/>
      <c r="D702" s="84"/>
      <c r="E702" s="76"/>
      <c r="F702" s="91"/>
      <c r="G702" s="80"/>
      <c r="H702" s="81"/>
      <c r="I702" s="14"/>
      <c r="J702" s="92"/>
      <c r="K702" s="14"/>
      <c r="L702" s="78"/>
      <c r="M702" s="81"/>
      <c r="N702" s="14"/>
      <c r="O702" s="78"/>
      <c r="P702" s="78"/>
      <c r="Q702" s="93"/>
      <c r="R702" s="80"/>
      <c r="S702" s="80"/>
      <c r="T702" s="69"/>
      <c r="U702" s="78"/>
      <c r="V702" s="69"/>
      <c r="W702" s="80"/>
      <c r="X702" s="80"/>
      <c r="Y702" s="94"/>
      <c r="Z702" s="80"/>
      <c r="AA702" s="80"/>
      <c r="AB702" s="80"/>
      <c r="AC702" s="80"/>
      <c r="AD702" s="69"/>
      <c r="AE702" s="69"/>
      <c r="AF702" s="69"/>
      <c r="AG702" s="95"/>
      <c r="AH702" s="93"/>
      <c r="AI702" s="81"/>
      <c r="AJ702" s="80"/>
      <c r="AK702" s="80"/>
      <c r="AL702" s="78"/>
      <c r="AM702" s="80"/>
      <c r="AN702" s="80"/>
      <c r="AO702" s="80"/>
      <c r="AP702" s="80"/>
      <c r="AQ702" s="80"/>
      <c r="AR702" s="80"/>
      <c r="AS702" s="78"/>
      <c r="AT702" s="96"/>
      <c r="AU702" s="97"/>
      <c r="AV702" s="98"/>
      <c r="AW702" s="99"/>
      <c r="AX702" s="100"/>
      <c r="AY702" s="100"/>
      <c r="AZ702" s="100"/>
      <c r="BA702" s="100"/>
      <c r="BB702" s="100"/>
      <c r="BC702" s="100"/>
      <c r="BD702" s="100"/>
      <c r="BE702" s="100"/>
      <c r="BF702" s="100"/>
      <c r="BG702" s="100"/>
      <c r="BH702" s="100"/>
      <c r="BI702" s="100"/>
      <c r="BJ702" s="100"/>
      <c r="BK702" s="100"/>
      <c r="BL702" s="100"/>
      <c r="BM702" s="100"/>
      <c r="BN702" s="100"/>
      <c r="BO702" s="100"/>
      <c r="BP702" s="100"/>
      <c r="BQ702" s="100"/>
    </row>
    <row r="703" spans="1:69">
      <c r="A703" s="25"/>
      <c r="C703" s="89"/>
      <c r="D703" s="84"/>
      <c r="E703" s="76"/>
      <c r="F703" s="91"/>
      <c r="G703" s="80"/>
      <c r="H703" s="81"/>
      <c r="I703" s="14"/>
      <c r="J703" s="92"/>
      <c r="K703" s="14"/>
      <c r="L703" s="78"/>
      <c r="M703" s="81"/>
      <c r="N703" s="14"/>
      <c r="O703" s="78"/>
      <c r="P703" s="78"/>
      <c r="Q703" s="93"/>
      <c r="R703" s="80"/>
      <c r="S703" s="80"/>
      <c r="T703" s="69"/>
      <c r="U703" s="78"/>
      <c r="V703" s="69"/>
      <c r="W703" s="80"/>
      <c r="X703" s="80"/>
      <c r="Y703" s="94"/>
      <c r="Z703" s="80"/>
      <c r="AA703" s="80"/>
      <c r="AB703" s="80"/>
      <c r="AC703" s="80"/>
      <c r="AD703" s="69"/>
      <c r="AE703" s="69"/>
      <c r="AF703" s="69"/>
      <c r="AG703" s="95"/>
      <c r="AH703" s="93"/>
      <c r="AI703" s="81"/>
      <c r="AJ703" s="80"/>
      <c r="AK703" s="80"/>
      <c r="AL703" s="78"/>
      <c r="AM703" s="80"/>
      <c r="AN703" s="80"/>
      <c r="AO703" s="80"/>
      <c r="AP703" s="80"/>
      <c r="AQ703" s="80"/>
      <c r="AR703" s="80"/>
      <c r="AS703" s="78"/>
      <c r="AT703" s="96"/>
      <c r="AU703" s="97"/>
      <c r="AV703" s="98"/>
      <c r="AW703" s="99"/>
      <c r="AX703" s="100"/>
      <c r="AY703" s="100"/>
      <c r="AZ703" s="100"/>
      <c r="BA703" s="100"/>
      <c r="BB703" s="100"/>
      <c r="BC703" s="100"/>
      <c r="BD703" s="100"/>
      <c r="BE703" s="100"/>
      <c r="BF703" s="100"/>
      <c r="BG703" s="100"/>
      <c r="BH703" s="100"/>
      <c r="BI703" s="100"/>
      <c r="BJ703" s="100"/>
      <c r="BK703" s="100"/>
      <c r="BL703" s="100"/>
      <c r="BM703" s="100"/>
      <c r="BN703" s="100"/>
      <c r="BO703" s="100"/>
      <c r="BP703" s="100"/>
      <c r="BQ703" s="100"/>
    </row>
    <row r="704" spans="1:69">
      <c r="A704" s="25"/>
      <c r="C704" s="89"/>
      <c r="D704" s="84"/>
      <c r="E704" s="76"/>
      <c r="F704" s="91"/>
      <c r="G704" s="80"/>
      <c r="H704" s="81"/>
      <c r="I704" s="14"/>
      <c r="J704" s="92"/>
      <c r="K704" s="14"/>
      <c r="L704" s="78"/>
      <c r="M704" s="81"/>
      <c r="N704" s="14"/>
      <c r="O704" s="78"/>
      <c r="P704" s="78"/>
      <c r="Q704" s="93"/>
      <c r="R704" s="80"/>
      <c r="S704" s="80"/>
      <c r="T704" s="69"/>
      <c r="U704" s="78"/>
      <c r="V704" s="69"/>
      <c r="W704" s="80"/>
      <c r="X704" s="80"/>
      <c r="Y704" s="94"/>
      <c r="Z704" s="80"/>
      <c r="AA704" s="80"/>
      <c r="AB704" s="80"/>
      <c r="AC704" s="80"/>
      <c r="AD704" s="69"/>
      <c r="AE704" s="69"/>
      <c r="AF704" s="69"/>
      <c r="AG704" s="95"/>
      <c r="AH704" s="93"/>
      <c r="AI704" s="81"/>
      <c r="AJ704" s="80"/>
      <c r="AK704" s="80"/>
      <c r="AL704" s="78"/>
      <c r="AM704" s="80"/>
      <c r="AN704" s="80"/>
      <c r="AO704" s="80"/>
      <c r="AP704" s="80"/>
      <c r="AQ704" s="80"/>
      <c r="AR704" s="80"/>
      <c r="AS704" s="78"/>
      <c r="AT704" s="96"/>
      <c r="AU704" s="97"/>
      <c r="AV704" s="98"/>
      <c r="AW704" s="99"/>
      <c r="AX704" s="100"/>
      <c r="AY704" s="100"/>
      <c r="AZ704" s="100"/>
      <c r="BA704" s="100"/>
      <c r="BB704" s="100"/>
      <c r="BC704" s="100"/>
      <c r="BD704" s="100"/>
      <c r="BE704" s="100"/>
      <c r="BF704" s="100"/>
      <c r="BG704" s="100"/>
      <c r="BH704" s="100"/>
      <c r="BI704" s="100"/>
      <c r="BJ704" s="100"/>
      <c r="BK704" s="100"/>
      <c r="BL704" s="100"/>
      <c r="BM704" s="100"/>
      <c r="BN704" s="100"/>
      <c r="BO704" s="100"/>
      <c r="BP704" s="100"/>
      <c r="BQ704" s="100"/>
    </row>
    <row r="705" spans="1:69">
      <c r="A705" s="25"/>
      <c r="C705" s="89"/>
      <c r="D705" s="84"/>
      <c r="E705" s="76"/>
      <c r="F705" s="91"/>
      <c r="G705" s="80"/>
      <c r="H705" s="81"/>
      <c r="I705" s="14"/>
      <c r="J705" s="92"/>
      <c r="K705" s="14"/>
      <c r="L705" s="78"/>
      <c r="M705" s="81"/>
      <c r="N705" s="14"/>
      <c r="O705" s="78"/>
      <c r="P705" s="78"/>
      <c r="Q705" s="93"/>
      <c r="R705" s="80"/>
      <c r="S705" s="80"/>
      <c r="T705" s="69"/>
      <c r="U705" s="78"/>
      <c r="V705" s="69"/>
      <c r="W705" s="80"/>
      <c r="X705" s="80"/>
      <c r="Y705" s="94"/>
      <c r="Z705" s="80"/>
      <c r="AA705" s="80"/>
      <c r="AB705" s="80"/>
      <c r="AC705" s="80"/>
      <c r="AD705" s="69"/>
      <c r="AE705" s="69"/>
      <c r="AF705" s="69"/>
      <c r="AG705" s="95"/>
      <c r="AH705" s="93"/>
      <c r="AI705" s="81"/>
      <c r="AJ705" s="80"/>
      <c r="AK705" s="80"/>
      <c r="AL705" s="78"/>
      <c r="AM705" s="80"/>
      <c r="AN705" s="80"/>
      <c r="AO705" s="80"/>
      <c r="AP705" s="80"/>
      <c r="AQ705" s="80"/>
      <c r="AR705" s="80"/>
      <c r="AS705" s="78"/>
      <c r="AT705" s="96"/>
      <c r="AU705" s="97"/>
      <c r="AV705" s="98"/>
      <c r="AW705" s="99"/>
      <c r="AX705" s="100"/>
      <c r="AY705" s="100"/>
      <c r="AZ705" s="100"/>
      <c r="BA705" s="100"/>
      <c r="BB705" s="100"/>
      <c r="BC705" s="100"/>
      <c r="BD705" s="100"/>
      <c r="BE705" s="100"/>
      <c r="BF705" s="100"/>
      <c r="BG705" s="100"/>
      <c r="BH705" s="100"/>
      <c r="BI705" s="100"/>
      <c r="BJ705" s="100"/>
      <c r="BK705" s="100"/>
      <c r="BL705" s="100"/>
      <c r="BM705" s="100"/>
      <c r="BN705" s="100"/>
      <c r="BO705" s="100"/>
      <c r="BP705" s="100"/>
      <c r="BQ705" s="100"/>
    </row>
    <row r="706" spans="1:69">
      <c r="A706" s="25"/>
      <c r="C706" s="89"/>
      <c r="D706" s="84"/>
      <c r="E706" s="76"/>
      <c r="F706" s="91"/>
      <c r="G706" s="80"/>
      <c r="H706" s="81"/>
      <c r="I706" s="14"/>
      <c r="J706" s="92"/>
      <c r="K706" s="14"/>
      <c r="L706" s="78"/>
      <c r="M706" s="81"/>
      <c r="N706" s="14"/>
      <c r="O706" s="78"/>
      <c r="P706" s="78"/>
      <c r="Q706" s="93"/>
      <c r="R706" s="80"/>
      <c r="S706" s="80"/>
      <c r="T706" s="69"/>
      <c r="U706" s="78"/>
      <c r="V706" s="69"/>
      <c r="W706" s="80"/>
      <c r="X706" s="80"/>
      <c r="Y706" s="94"/>
      <c r="Z706" s="80"/>
      <c r="AA706" s="80"/>
      <c r="AB706" s="80"/>
      <c r="AC706" s="80"/>
      <c r="AD706" s="69"/>
      <c r="AE706" s="69"/>
      <c r="AF706" s="69"/>
      <c r="AG706" s="95"/>
      <c r="AH706" s="93"/>
      <c r="AI706" s="81"/>
      <c r="AJ706" s="80"/>
      <c r="AK706" s="80"/>
      <c r="AL706" s="78"/>
      <c r="AM706" s="80"/>
      <c r="AN706" s="80"/>
      <c r="AO706" s="80"/>
      <c r="AP706" s="80"/>
      <c r="AQ706" s="80"/>
      <c r="AR706" s="80"/>
      <c r="AS706" s="78"/>
      <c r="AT706" s="96"/>
      <c r="AU706" s="97"/>
      <c r="AV706" s="98"/>
      <c r="AW706" s="99"/>
      <c r="AX706" s="100"/>
      <c r="AY706" s="100"/>
      <c r="AZ706" s="100"/>
      <c r="BA706" s="100"/>
      <c r="BB706" s="100"/>
      <c r="BC706" s="100"/>
      <c r="BD706" s="100"/>
      <c r="BE706" s="100"/>
      <c r="BF706" s="100"/>
      <c r="BG706" s="100"/>
      <c r="BH706" s="100"/>
      <c r="BI706" s="100"/>
      <c r="BJ706" s="100"/>
      <c r="BK706" s="100"/>
      <c r="BL706" s="100"/>
      <c r="BM706" s="100"/>
      <c r="BN706" s="100"/>
      <c r="BO706" s="100"/>
      <c r="BP706" s="100"/>
      <c r="BQ706" s="100"/>
    </row>
    <row r="707" spans="1:69">
      <c r="A707" s="25"/>
      <c r="C707" s="89"/>
      <c r="D707" s="84"/>
      <c r="E707" s="76"/>
      <c r="F707" s="91"/>
      <c r="G707" s="80"/>
      <c r="H707" s="81"/>
      <c r="I707" s="14"/>
      <c r="J707" s="92"/>
      <c r="K707" s="14"/>
      <c r="L707" s="78"/>
      <c r="M707" s="81"/>
      <c r="N707" s="14"/>
      <c r="O707" s="78"/>
      <c r="P707" s="78"/>
      <c r="Q707" s="93"/>
      <c r="R707" s="80"/>
      <c r="S707" s="80"/>
      <c r="T707" s="69"/>
      <c r="U707" s="78"/>
      <c r="V707" s="69"/>
      <c r="W707" s="80"/>
      <c r="X707" s="80"/>
      <c r="Y707" s="94"/>
      <c r="Z707" s="80"/>
      <c r="AA707" s="80"/>
      <c r="AB707" s="80"/>
      <c r="AC707" s="80"/>
      <c r="AD707" s="69"/>
      <c r="AE707" s="69"/>
      <c r="AF707" s="69"/>
      <c r="AG707" s="95"/>
      <c r="AH707" s="93"/>
      <c r="AI707" s="81"/>
      <c r="AJ707" s="80"/>
      <c r="AK707" s="80"/>
      <c r="AL707" s="78"/>
      <c r="AM707" s="80"/>
      <c r="AN707" s="80"/>
      <c r="AO707" s="80"/>
      <c r="AP707" s="80"/>
      <c r="AQ707" s="80"/>
      <c r="AR707" s="80"/>
      <c r="AS707" s="78"/>
      <c r="AT707" s="96"/>
      <c r="AU707" s="97"/>
      <c r="AV707" s="98"/>
      <c r="AW707" s="99"/>
      <c r="AX707" s="100"/>
      <c r="AY707" s="100"/>
      <c r="AZ707" s="100"/>
      <c r="BA707" s="100"/>
      <c r="BB707" s="100"/>
      <c r="BC707" s="100"/>
      <c r="BD707" s="100"/>
      <c r="BE707" s="100"/>
      <c r="BF707" s="100"/>
      <c r="BG707" s="100"/>
      <c r="BH707" s="100"/>
      <c r="BI707" s="100"/>
      <c r="BJ707" s="100"/>
      <c r="BK707" s="100"/>
      <c r="BL707" s="100"/>
      <c r="BM707" s="100"/>
      <c r="BN707" s="100"/>
      <c r="BO707" s="100"/>
      <c r="BP707" s="100"/>
      <c r="BQ707" s="100"/>
    </row>
    <row r="708" spans="1:69">
      <c r="A708" s="25"/>
      <c r="C708" s="89"/>
      <c r="D708" s="84"/>
      <c r="E708" s="76"/>
      <c r="F708" s="91"/>
      <c r="G708" s="80"/>
      <c r="H708" s="81"/>
      <c r="I708" s="14"/>
      <c r="J708" s="92"/>
      <c r="K708" s="14"/>
      <c r="L708" s="78"/>
      <c r="M708" s="81"/>
      <c r="N708" s="14"/>
      <c r="O708" s="78"/>
      <c r="P708" s="78"/>
      <c r="Q708" s="93"/>
      <c r="R708" s="80"/>
      <c r="S708" s="80"/>
      <c r="T708" s="69"/>
      <c r="U708" s="78"/>
      <c r="V708" s="69"/>
      <c r="W708" s="80"/>
      <c r="X708" s="80"/>
      <c r="Y708" s="94"/>
      <c r="Z708" s="80"/>
      <c r="AA708" s="80"/>
      <c r="AB708" s="80"/>
      <c r="AC708" s="80"/>
      <c r="AD708" s="69"/>
      <c r="AE708" s="69"/>
      <c r="AF708" s="69"/>
      <c r="AG708" s="95"/>
      <c r="AH708" s="93"/>
      <c r="AI708" s="81"/>
      <c r="AJ708" s="80"/>
      <c r="AK708" s="80"/>
      <c r="AL708" s="78"/>
      <c r="AM708" s="80"/>
      <c r="AN708" s="80"/>
      <c r="AO708" s="80"/>
      <c r="AP708" s="80"/>
      <c r="AQ708" s="80"/>
      <c r="AR708" s="80"/>
      <c r="AS708" s="78"/>
      <c r="AT708" s="96"/>
      <c r="AU708" s="97"/>
      <c r="AV708" s="98"/>
      <c r="AW708" s="99"/>
      <c r="AX708" s="100"/>
      <c r="AY708" s="100"/>
      <c r="AZ708" s="100"/>
      <c r="BA708" s="100"/>
      <c r="BB708" s="100"/>
      <c r="BC708" s="100"/>
      <c r="BD708" s="100"/>
      <c r="BE708" s="100"/>
      <c r="BF708" s="100"/>
      <c r="BG708" s="100"/>
      <c r="BH708" s="100"/>
      <c r="BI708" s="100"/>
      <c r="BJ708" s="100"/>
      <c r="BK708" s="100"/>
      <c r="BL708" s="100"/>
      <c r="BM708" s="100"/>
      <c r="BN708" s="100"/>
      <c r="BO708" s="100"/>
      <c r="BP708" s="100"/>
      <c r="BQ708" s="100"/>
    </row>
    <row r="709" spans="1:69">
      <c r="A709" s="25"/>
      <c r="C709" s="89"/>
      <c r="D709" s="84"/>
      <c r="E709" s="76"/>
      <c r="F709" s="91"/>
      <c r="G709" s="80"/>
      <c r="H709" s="81"/>
      <c r="I709" s="14"/>
      <c r="J709" s="92"/>
      <c r="K709" s="14"/>
      <c r="L709" s="78"/>
      <c r="M709" s="81"/>
      <c r="N709" s="14"/>
      <c r="O709" s="78"/>
      <c r="P709" s="78"/>
      <c r="Q709" s="93"/>
      <c r="R709" s="80"/>
      <c r="S709" s="80"/>
      <c r="T709" s="69"/>
      <c r="U709" s="78"/>
      <c r="V709" s="69"/>
      <c r="W709" s="80"/>
      <c r="X709" s="80"/>
      <c r="Y709" s="94"/>
      <c r="Z709" s="80"/>
      <c r="AA709" s="80"/>
      <c r="AB709" s="80"/>
      <c r="AC709" s="80"/>
      <c r="AD709" s="69"/>
      <c r="AE709" s="69"/>
      <c r="AF709" s="69"/>
      <c r="AG709" s="95"/>
      <c r="AH709" s="93"/>
      <c r="AI709" s="81"/>
      <c r="AJ709" s="80"/>
      <c r="AK709" s="80"/>
      <c r="AL709" s="78"/>
      <c r="AM709" s="80"/>
      <c r="AN709" s="80"/>
      <c r="AO709" s="80"/>
      <c r="AP709" s="80"/>
      <c r="AQ709" s="80"/>
      <c r="AR709" s="80"/>
      <c r="AS709" s="78"/>
      <c r="AT709" s="96"/>
      <c r="AU709" s="97"/>
      <c r="AV709" s="98"/>
      <c r="AW709" s="99"/>
      <c r="AX709" s="100"/>
      <c r="AY709" s="100"/>
      <c r="AZ709" s="100"/>
      <c r="BA709" s="100"/>
      <c r="BB709" s="100"/>
      <c r="BC709" s="100"/>
      <c r="BD709" s="100"/>
      <c r="BE709" s="100"/>
      <c r="BF709" s="100"/>
      <c r="BG709" s="100"/>
      <c r="BH709" s="100"/>
      <c r="BI709" s="100"/>
      <c r="BJ709" s="100"/>
      <c r="BK709" s="100"/>
      <c r="BL709" s="100"/>
      <c r="BM709" s="100"/>
      <c r="BN709" s="100"/>
      <c r="BO709" s="100"/>
      <c r="BP709" s="100"/>
      <c r="BQ709" s="100"/>
    </row>
    <row r="710" spans="1:69">
      <c r="A710" s="25"/>
      <c r="C710" s="89"/>
      <c r="D710" s="84"/>
      <c r="E710" s="76"/>
      <c r="F710" s="91"/>
      <c r="G710" s="80"/>
      <c r="H710" s="81"/>
      <c r="I710" s="14"/>
      <c r="J710" s="92"/>
      <c r="K710" s="14"/>
      <c r="L710" s="78"/>
      <c r="M710" s="81"/>
      <c r="N710" s="14"/>
      <c r="O710" s="78"/>
      <c r="P710" s="78"/>
      <c r="Q710" s="93"/>
      <c r="R710" s="80"/>
      <c r="S710" s="80"/>
      <c r="T710" s="69"/>
      <c r="U710" s="78"/>
      <c r="V710" s="69"/>
      <c r="W710" s="80"/>
      <c r="X710" s="80"/>
      <c r="Y710" s="94"/>
      <c r="Z710" s="80"/>
      <c r="AA710" s="80"/>
      <c r="AB710" s="80"/>
      <c r="AC710" s="80"/>
      <c r="AD710" s="69"/>
      <c r="AE710" s="69"/>
      <c r="AF710" s="69"/>
      <c r="AG710" s="95"/>
      <c r="AH710" s="93"/>
      <c r="AI710" s="81"/>
      <c r="AJ710" s="80"/>
      <c r="AK710" s="80"/>
      <c r="AL710" s="78"/>
      <c r="AM710" s="80"/>
      <c r="AN710" s="80"/>
      <c r="AO710" s="80"/>
      <c r="AP710" s="80"/>
      <c r="AQ710" s="80"/>
      <c r="AR710" s="80"/>
      <c r="AS710" s="78"/>
      <c r="AT710" s="96"/>
      <c r="AU710" s="97"/>
      <c r="AV710" s="98"/>
      <c r="AW710" s="99"/>
      <c r="AX710" s="100"/>
      <c r="AY710" s="100"/>
      <c r="AZ710" s="100"/>
      <c r="BA710" s="100"/>
      <c r="BB710" s="100"/>
      <c r="BC710" s="100"/>
      <c r="BD710" s="100"/>
      <c r="BE710" s="100"/>
      <c r="BF710" s="100"/>
      <c r="BG710" s="100"/>
      <c r="BH710" s="100"/>
      <c r="BI710" s="100"/>
      <c r="BJ710" s="100"/>
      <c r="BK710" s="100"/>
      <c r="BL710" s="100"/>
      <c r="BM710" s="100"/>
      <c r="BN710" s="100"/>
      <c r="BO710" s="100"/>
      <c r="BP710" s="100"/>
      <c r="BQ710" s="100"/>
    </row>
    <row r="711" spans="1:69">
      <c r="A711" s="25"/>
      <c r="C711" s="89"/>
      <c r="D711" s="84"/>
      <c r="E711" s="76"/>
      <c r="F711" s="91"/>
      <c r="G711" s="80"/>
      <c r="H711" s="81"/>
      <c r="I711" s="14"/>
      <c r="J711" s="92"/>
      <c r="K711" s="14"/>
      <c r="L711" s="78"/>
      <c r="M711" s="81"/>
      <c r="N711" s="14"/>
      <c r="O711" s="78"/>
      <c r="P711" s="78"/>
      <c r="Q711" s="93"/>
      <c r="R711" s="80"/>
      <c r="S711" s="80"/>
      <c r="T711" s="69"/>
      <c r="U711" s="78"/>
      <c r="V711" s="69"/>
      <c r="W711" s="80"/>
      <c r="X711" s="80"/>
      <c r="Y711" s="94"/>
      <c r="Z711" s="80"/>
      <c r="AA711" s="80"/>
      <c r="AB711" s="80"/>
      <c r="AC711" s="80"/>
      <c r="AD711" s="69"/>
      <c r="AE711" s="69"/>
      <c r="AF711" s="69"/>
      <c r="AG711" s="95"/>
      <c r="AH711" s="93"/>
      <c r="AI711" s="81"/>
      <c r="AJ711" s="80"/>
      <c r="AK711" s="80"/>
      <c r="AL711" s="78"/>
      <c r="AM711" s="80"/>
      <c r="AN711" s="80"/>
      <c r="AO711" s="80"/>
      <c r="AP711" s="80"/>
      <c r="AQ711" s="80"/>
      <c r="AR711" s="80"/>
      <c r="AS711" s="78"/>
      <c r="AT711" s="96"/>
      <c r="AU711" s="97"/>
      <c r="AV711" s="98"/>
      <c r="AW711" s="99"/>
      <c r="AX711" s="100"/>
      <c r="AY711" s="100"/>
      <c r="AZ711" s="100"/>
      <c r="BA711" s="100"/>
      <c r="BB711" s="100"/>
      <c r="BC711" s="100"/>
      <c r="BD711" s="100"/>
      <c r="BE711" s="100"/>
      <c r="BF711" s="100"/>
      <c r="BG711" s="100"/>
      <c r="BH711" s="100"/>
      <c r="BI711" s="100"/>
      <c r="BJ711" s="100"/>
      <c r="BK711" s="100"/>
      <c r="BL711" s="100"/>
      <c r="BM711" s="100"/>
      <c r="BN711" s="100"/>
      <c r="BO711" s="100"/>
      <c r="BP711" s="100"/>
      <c r="BQ711" s="100"/>
    </row>
    <row r="712" spans="1:69">
      <c r="A712" s="25"/>
      <c r="C712" s="89"/>
      <c r="D712" s="84"/>
      <c r="E712" s="76"/>
      <c r="F712" s="91"/>
      <c r="G712" s="80"/>
      <c r="H712" s="81"/>
      <c r="I712" s="14"/>
      <c r="J712" s="92"/>
      <c r="K712" s="14"/>
      <c r="L712" s="78"/>
      <c r="M712" s="81"/>
      <c r="N712" s="14"/>
      <c r="O712" s="78"/>
      <c r="P712" s="78"/>
      <c r="Q712" s="93"/>
      <c r="R712" s="80"/>
      <c r="S712" s="80"/>
      <c r="T712" s="69"/>
      <c r="U712" s="78"/>
      <c r="V712" s="69"/>
      <c r="W712" s="80"/>
      <c r="X712" s="80"/>
      <c r="Y712" s="94"/>
      <c r="Z712" s="80"/>
      <c r="AA712" s="80"/>
      <c r="AB712" s="80"/>
      <c r="AC712" s="80"/>
      <c r="AD712" s="69"/>
      <c r="AE712" s="69"/>
      <c r="AF712" s="69"/>
      <c r="AG712" s="95"/>
      <c r="AH712" s="93"/>
      <c r="AI712" s="81"/>
      <c r="AJ712" s="80"/>
      <c r="AK712" s="80"/>
      <c r="AL712" s="78"/>
      <c r="AM712" s="80"/>
      <c r="AN712" s="80"/>
      <c r="AO712" s="80"/>
      <c r="AP712" s="80"/>
      <c r="AQ712" s="80"/>
      <c r="AR712" s="80"/>
      <c r="AS712" s="78"/>
      <c r="AT712" s="96"/>
      <c r="AU712" s="97"/>
      <c r="AV712" s="98"/>
      <c r="AW712" s="99"/>
      <c r="AX712" s="100"/>
      <c r="AY712" s="100"/>
      <c r="AZ712" s="100"/>
      <c r="BA712" s="100"/>
      <c r="BB712" s="100"/>
      <c r="BC712" s="100"/>
      <c r="BD712" s="100"/>
      <c r="BE712" s="100"/>
      <c r="BF712" s="100"/>
      <c r="BG712" s="100"/>
      <c r="BH712" s="100"/>
      <c r="BI712" s="100"/>
      <c r="BJ712" s="100"/>
      <c r="BK712" s="100"/>
      <c r="BL712" s="100"/>
      <c r="BM712" s="100"/>
      <c r="BN712" s="100"/>
      <c r="BO712" s="100"/>
      <c r="BP712" s="100"/>
      <c r="BQ712" s="100"/>
    </row>
    <row r="713" spans="1:69">
      <c r="A713" s="25"/>
      <c r="C713" s="89"/>
      <c r="D713" s="84"/>
      <c r="E713" s="76"/>
      <c r="F713" s="91"/>
      <c r="G713" s="80"/>
      <c r="H713" s="81"/>
      <c r="I713" s="14"/>
      <c r="J713" s="92"/>
      <c r="K713" s="14"/>
      <c r="L713" s="78"/>
      <c r="M713" s="81"/>
      <c r="N713" s="14"/>
      <c r="O713" s="78"/>
      <c r="P713" s="78"/>
      <c r="Q713" s="93"/>
      <c r="R713" s="80"/>
      <c r="S713" s="80"/>
      <c r="T713" s="69"/>
      <c r="U713" s="78"/>
      <c r="V713" s="69"/>
      <c r="W713" s="80"/>
      <c r="X713" s="80"/>
      <c r="Y713" s="94"/>
      <c r="Z713" s="80"/>
      <c r="AA713" s="80"/>
      <c r="AB713" s="80"/>
      <c r="AC713" s="80"/>
      <c r="AD713" s="69"/>
      <c r="AE713" s="69"/>
      <c r="AF713" s="69"/>
      <c r="AG713" s="95"/>
      <c r="AH713" s="93"/>
      <c r="AI713" s="81"/>
      <c r="AJ713" s="80"/>
      <c r="AK713" s="80"/>
      <c r="AL713" s="78"/>
      <c r="AM713" s="80"/>
      <c r="AN713" s="80"/>
      <c r="AO713" s="80"/>
      <c r="AP713" s="80"/>
      <c r="AQ713" s="80"/>
      <c r="AR713" s="80"/>
      <c r="AS713" s="78"/>
      <c r="AT713" s="96"/>
      <c r="AU713" s="97"/>
      <c r="AV713" s="98"/>
      <c r="AW713" s="99"/>
      <c r="AX713" s="100"/>
      <c r="AY713" s="100"/>
      <c r="AZ713" s="100"/>
      <c r="BA713" s="100"/>
      <c r="BB713" s="100"/>
      <c r="BC713" s="100"/>
      <c r="BD713" s="100"/>
      <c r="BE713" s="100"/>
      <c r="BF713" s="100"/>
      <c r="BG713" s="100"/>
      <c r="BH713" s="100"/>
      <c r="BI713" s="100"/>
      <c r="BJ713" s="100"/>
      <c r="BK713" s="100"/>
      <c r="BL713" s="100"/>
      <c r="BM713" s="100"/>
      <c r="BN713" s="100"/>
      <c r="BO713" s="100"/>
      <c r="BP713" s="100"/>
      <c r="BQ713" s="100"/>
    </row>
    <row r="714" spans="1:69">
      <c r="A714" s="25"/>
      <c r="C714" s="89"/>
      <c r="D714" s="84"/>
      <c r="E714" s="76"/>
      <c r="F714" s="91"/>
      <c r="G714" s="80"/>
      <c r="H714" s="81"/>
      <c r="I714" s="14"/>
      <c r="J714" s="92"/>
      <c r="K714" s="14"/>
      <c r="L714" s="78"/>
      <c r="M714" s="81"/>
      <c r="N714" s="14"/>
      <c r="O714" s="78"/>
      <c r="P714" s="78"/>
      <c r="Q714" s="93"/>
      <c r="R714" s="80"/>
      <c r="S714" s="80"/>
      <c r="T714" s="69"/>
      <c r="U714" s="78"/>
      <c r="V714" s="69"/>
      <c r="W714" s="80"/>
      <c r="X714" s="80"/>
      <c r="Y714" s="94"/>
      <c r="Z714" s="80"/>
      <c r="AA714" s="80"/>
      <c r="AB714" s="80"/>
      <c r="AC714" s="80"/>
      <c r="AD714" s="69"/>
      <c r="AE714" s="69"/>
      <c r="AF714" s="69"/>
      <c r="AG714" s="95"/>
      <c r="AH714" s="93"/>
      <c r="AI714" s="81"/>
      <c r="AJ714" s="80"/>
      <c r="AK714" s="80"/>
      <c r="AL714" s="78"/>
      <c r="AM714" s="80"/>
      <c r="AN714" s="80"/>
      <c r="AO714" s="80"/>
      <c r="AP714" s="80"/>
      <c r="AQ714" s="80"/>
      <c r="AR714" s="80"/>
      <c r="AS714" s="78"/>
      <c r="AT714" s="96"/>
      <c r="AU714" s="97"/>
      <c r="AV714" s="98"/>
      <c r="AW714" s="99"/>
      <c r="AX714" s="100"/>
      <c r="AY714" s="100"/>
      <c r="AZ714" s="100"/>
      <c r="BA714" s="100"/>
      <c r="BB714" s="100"/>
      <c r="BC714" s="100"/>
      <c r="BD714" s="100"/>
      <c r="BE714" s="100"/>
      <c r="BF714" s="100"/>
      <c r="BG714" s="100"/>
      <c r="BH714" s="100"/>
      <c r="BI714" s="100"/>
      <c r="BJ714" s="100"/>
      <c r="BK714" s="100"/>
      <c r="BL714" s="100"/>
      <c r="BM714" s="100"/>
      <c r="BN714" s="100"/>
      <c r="BO714" s="100"/>
      <c r="BP714" s="100"/>
      <c r="BQ714" s="100"/>
    </row>
    <row r="715" spans="1:69">
      <c r="A715" s="25"/>
      <c r="C715" s="89"/>
      <c r="D715" s="84"/>
      <c r="E715" s="76"/>
      <c r="F715" s="91"/>
      <c r="G715" s="80"/>
      <c r="H715" s="81"/>
      <c r="I715" s="14"/>
      <c r="J715" s="92"/>
      <c r="K715" s="14"/>
      <c r="L715" s="78"/>
      <c r="M715" s="81"/>
      <c r="N715" s="14"/>
      <c r="O715" s="78"/>
      <c r="P715" s="78"/>
      <c r="Q715" s="93"/>
      <c r="R715" s="80"/>
      <c r="S715" s="80"/>
      <c r="T715" s="69"/>
      <c r="U715" s="78"/>
      <c r="V715" s="69"/>
      <c r="W715" s="80"/>
      <c r="X715" s="80"/>
      <c r="Y715" s="94"/>
      <c r="Z715" s="80"/>
      <c r="AA715" s="80"/>
      <c r="AB715" s="80"/>
      <c r="AC715" s="80"/>
      <c r="AD715" s="69"/>
      <c r="AE715" s="69"/>
      <c r="AF715" s="69"/>
      <c r="AG715" s="95"/>
      <c r="AH715" s="93"/>
      <c r="AI715" s="81"/>
      <c r="AJ715" s="80"/>
      <c r="AK715" s="80"/>
      <c r="AL715" s="78"/>
      <c r="AM715" s="80"/>
      <c r="AN715" s="80"/>
      <c r="AO715" s="80"/>
      <c r="AP715" s="80"/>
      <c r="AQ715" s="80"/>
      <c r="AR715" s="80"/>
      <c r="AS715" s="78"/>
      <c r="AT715" s="96"/>
      <c r="AU715" s="97"/>
      <c r="AV715" s="98"/>
      <c r="AW715" s="99"/>
      <c r="AX715" s="100"/>
      <c r="AY715" s="100"/>
      <c r="AZ715" s="100"/>
      <c r="BA715" s="100"/>
      <c r="BB715" s="100"/>
      <c r="BC715" s="100"/>
      <c r="BD715" s="100"/>
      <c r="BE715" s="100"/>
      <c r="BF715" s="100"/>
      <c r="BG715" s="100"/>
      <c r="BH715" s="100"/>
      <c r="BI715" s="100"/>
      <c r="BJ715" s="100"/>
      <c r="BK715" s="100"/>
      <c r="BL715" s="100"/>
      <c r="BM715" s="100"/>
      <c r="BN715" s="100"/>
      <c r="BO715" s="100"/>
      <c r="BP715" s="100"/>
      <c r="BQ715" s="100"/>
    </row>
    <row r="716" spans="1:69">
      <c r="A716" s="25"/>
      <c r="C716" s="89"/>
      <c r="D716" s="84"/>
      <c r="E716" s="76"/>
      <c r="F716" s="91"/>
      <c r="G716" s="80"/>
      <c r="H716" s="81"/>
      <c r="I716" s="14"/>
      <c r="J716" s="92"/>
      <c r="K716" s="14"/>
      <c r="L716" s="78"/>
      <c r="M716" s="81"/>
      <c r="N716" s="14"/>
      <c r="O716" s="78"/>
      <c r="P716" s="78"/>
      <c r="Q716" s="93"/>
      <c r="R716" s="80"/>
      <c r="S716" s="80"/>
      <c r="T716" s="69"/>
      <c r="U716" s="78"/>
      <c r="V716" s="69"/>
      <c r="W716" s="80"/>
      <c r="X716" s="80"/>
      <c r="Y716" s="94"/>
      <c r="Z716" s="80"/>
      <c r="AA716" s="80"/>
      <c r="AB716" s="80"/>
      <c r="AC716" s="80"/>
      <c r="AD716" s="69"/>
      <c r="AE716" s="69"/>
      <c r="AF716" s="69"/>
      <c r="AG716" s="95"/>
      <c r="AH716" s="93"/>
      <c r="AI716" s="81"/>
      <c r="AJ716" s="80"/>
      <c r="AK716" s="80"/>
      <c r="AL716" s="78"/>
      <c r="AM716" s="80"/>
      <c r="AN716" s="80"/>
      <c r="AO716" s="80"/>
      <c r="AP716" s="80"/>
      <c r="AQ716" s="80"/>
      <c r="AR716" s="80"/>
      <c r="AS716" s="78"/>
      <c r="AT716" s="96"/>
      <c r="AU716" s="97"/>
      <c r="AV716" s="98"/>
      <c r="AW716" s="99"/>
      <c r="AX716" s="100"/>
      <c r="AY716" s="100"/>
      <c r="AZ716" s="100"/>
      <c r="BA716" s="100"/>
      <c r="BB716" s="100"/>
      <c r="BC716" s="100"/>
      <c r="BD716" s="100"/>
      <c r="BE716" s="100"/>
      <c r="BF716" s="100"/>
      <c r="BG716" s="100"/>
      <c r="BH716" s="100"/>
      <c r="BI716" s="100"/>
      <c r="BJ716" s="100"/>
      <c r="BK716" s="100"/>
      <c r="BL716" s="100"/>
      <c r="BM716" s="100"/>
      <c r="BN716" s="100"/>
      <c r="BO716" s="100"/>
      <c r="BP716" s="100"/>
      <c r="BQ716" s="100"/>
    </row>
    <row r="717" spans="1:69">
      <c r="A717" s="25"/>
      <c r="C717" s="89"/>
      <c r="D717" s="84"/>
      <c r="E717" s="76"/>
      <c r="F717" s="91"/>
      <c r="G717" s="80"/>
      <c r="H717" s="81"/>
      <c r="I717" s="14"/>
      <c r="J717" s="92"/>
      <c r="K717" s="14"/>
      <c r="L717" s="78"/>
      <c r="M717" s="81"/>
      <c r="N717" s="14"/>
      <c r="O717" s="78"/>
      <c r="P717" s="78"/>
      <c r="Q717" s="93"/>
      <c r="R717" s="80"/>
      <c r="S717" s="80"/>
      <c r="T717" s="69"/>
      <c r="U717" s="78"/>
      <c r="V717" s="69"/>
      <c r="W717" s="80"/>
      <c r="X717" s="80"/>
      <c r="Y717" s="94"/>
      <c r="Z717" s="80"/>
      <c r="AA717" s="80"/>
      <c r="AB717" s="80"/>
      <c r="AC717" s="80"/>
      <c r="AD717" s="69"/>
      <c r="AE717" s="69"/>
      <c r="AF717" s="69"/>
      <c r="AG717" s="95"/>
      <c r="AH717" s="93"/>
      <c r="AI717" s="81"/>
      <c r="AJ717" s="80"/>
      <c r="AK717" s="80"/>
      <c r="AL717" s="78"/>
      <c r="AM717" s="80"/>
      <c r="AN717" s="80"/>
      <c r="AO717" s="80"/>
      <c r="AP717" s="80"/>
      <c r="AQ717" s="80"/>
      <c r="AR717" s="80"/>
      <c r="AS717" s="78"/>
      <c r="AT717" s="96"/>
      <c r="AU717" s="97"/>
      <c r="AV717" s="98"/>
      <c r="AW717" s="99"/>
      <c r="AX717" s="100"/>
      <c r="AY717" s="100"/>
      <c r="AZ717" s="100"/>
      <c r="BA717" s="100"/>
      <c r="BB717" s="100"/>
      <c r="BC717" s="100"/>
      <c r="BD717" s="100"/>
      <c r="BE717" s="100"/>
      <c r="BF717" s="100"/>
      <c r="BG717" s="100"/>
      <c r="BH717" s="100"/>
      <c r="BI717" s="100"/>
      <c r="BJ717" s="100"/>
      <c r="BK717" s="100"/>
      <c r="BL717" s="100"/>
      <c r="BM717" s="100"/>
      <c r="BN717" s="100"/>
      <c r="BO717" s="100"/>
      <c r="BP717" s="100"/>
      <c r="BQ717" s="100"/>
    </row>
    <row r="718" spans="1:69">
      <c r="A718" s="25"/>
      <c r="C718" s="89"/>
      <c r="D718" s="84"/>
      <c r="E718" s="76"/>
      <c r="F718" s="91"/>
      <c r="G718" s="80"/>
      <c r="H718" s="81"/>
      <c r="I718" s="14"/>
      <c r="J718" s="92"/>
      <c r="K718" s="14"/>
      <c r="L718" s="78"/>
      <c r="M718" s="81"/>
      <c r="N718" s="14"/>
      <c r="O718" s="78"/>
      <c r="P718" s="78"/>
      <c r="Q718" s="93"/>
      <c r="R718" s="80"/>
      <c r="S718" s="80"/>
      <c r="T718" s="69"/>
      <c r="U718" s="78"/>
      <c r="V718" s="69"/>
      <c r="W718" s="80"/>
      <c r="X718" s="80"/>
      <c r="Y718" s="94"/>
      <c r="Z718" s="80"/>
      <c r="AA718" s="80"/>
      <c r="AB718" s="80"/>
      <c r="AC718" s="80"/>
      <c r="AD718" s="69"/>
      <c r="AE718" s="69"/>
      <c r="AF718" s="69"/>
      <c r="AG718" s="95"/>
      <c r="AH718" s="93"/>
      <c r="AI718" s="81"/>
      <c r="AJ718" s="80"/>
      <c r="AK718" s="80"/>
      <c r="AL718" s="78"/>
      <c r="AM718" s="80"/>
      <c r="AN718" s="80"/>
      <c r="AO718" s="80"/>
      <c r="AP718" s="80"/>
      <c r="AQ718" s="80"/>
      <c r="AR718" s="80"/>
      <c r="AS718" s="78"/>
      <c r="AT718" s="96"/>
      <c r="AU718" s="97"/>
      <c r="AV718" s="98"/>
      <c r="AW718" s="99"/>
      <c r="AX718" s="100"/>
      <c r="AY718" s="100"/>
      <c r="AZ718" s="100"/>
      <c r="BA718" s="100"/>
      <c r="BB718" s="100"/>
      <c r="BC718" s="100"/>
      <c r="BD718" s="100"/>
      <c r="BE718" s="100"/>
      <c r="BF718" s="100"/>
      <c r="BG718" s="100"/>
      <c r="BH718" s="100"/>
      <c r="BI718" s="100"/>
      <c r="BJ718" s="100"/>
      <c r="BK718" s="100"/>
      <c r="BL718" s="100"/>
      <c r="BM718" s="100"/>
      <c r="BN718" s="100"/>
      <c r="BO718" s="100"/>
      <c r="BP718" s="100"/>
      <c r="BQ718" s="100"/>
    </row>
    <row r="719" spans="1:69">
      <c r="A719" s="25"/>
      <c r="C719" s="89"/>
      <c r="D719" s="84"/>
      <c r="E719" s="76"/>
      <c r="F719" s="91"/>
      <c r="G719" s="80"/>
      <c r="H719" s="81"/>
      <c r="I719" s="14"/>
      <c r="J719" s="92"/>
      <c r="K719" s="14"/>
      <c r="L719" s="78"/>
      <c r="M719" s="81"/>
      <c r="N719" s="14"/>
      <c r="O719" s="78"/>
      <c r="P719" s="78"/>
      <c r="Q719" s="93"/>
      <c r="R719" s="80"/>
      <c r="S719" s="80"/>
      <c r="T719" s="69"/>
      <c r="U719" s="78"/>
      <c r="V719" s="69"/>
      <c r="W719" s="80"/>
      <c r="X719" s="80"/>
      <c r="Y719" s="94"/>
      <c r="Z719" s="80"/>
      <c r="AA719" s="80"/>
      <c r="AB719" s="80"/>
      <c r="AC719" s="80"/>
      <c r="AD719" s="69"/>
      <c r="AE719" s="69"/>
      <c r="AF719" s="69"/>
      <c r="AG719" s="95"/>
      <c r="AH719" s="93"/>
      <c r="AI719" s="81"/>
      <c r="AJ719" s="80"/>
      <c r="AK719" s="80"/>
      <c r="AL719" s="78"/>
      <c r="AM719" s="80"/>
      <c r="AN719" s="80"/>
      <c r="AO719" s="80"/>
      <c r="AP719" s="80"/>
      <c r="AQ719" s="80"/>
      <c r="AR719" s="80"/>
      <c r="AS719" s="78"/>
      <c r="AT719" s="96"/>
      <c r="AU719" s="97"/>
      <c r="AV719" s="98"/>
      <c r="AW719" s="99"/>
      <c r="AX719" s="100"/>
      <c r="AY719" s="100"/>
      <c r="AZ719" s="100"/>
      <c r="BA719" s="100"/>
      <c r="BB719" s="100"/>
      <c r="BC719" s="100"/>
      <c r="BD719" s="100"/>
      <c r="BE719" s="100"/>
      <c r="BF719" s="100"/>
      <c r="BG719" s="100"/>
      <c r="BH719" s="100"/>
      <c r="BI719" s="100"/>
      <c r="BJ719" s="100"/>
      <c r="BK719" s="100"/>
      <c r="BL719" s="100"/>
      <c r="BM719" s="100"/>
      <c r="BN719" s="100"/>
      <c r="BO719" s="100"/>
      <c r="BP719" s="100"/>
      <c r="BQ719" s="100"/>
    </row>
    <row r="720" spans="1:69">
      <c r="A720" s="25"/>
      <c r="C720" s="89"/>
      <c r="D720" s="84"/>
      <c r="E720" s="76"/>
      <c r="F720" s="91"/>
      <c r="G720" s="80"/>
      <c r="H720" s="81"/>
      <c r="I720" s="14"/>
      <c r="J720" s="92"/>
      <c r="K720" s="14"/>
      <c r="L720" s="78"/>
      <c r="M720" s="81"/>
      <c r="N720" s="14"/>
      <c r="O720" s="78"/>
      <c r="P720" s="78"/>
      <c r="Q720" s="93"/>
      <c r="R720" s="80"/>
      <c r="S720" s="80"/>
      <c r="T720" s="69"/>
      <c r="U720" s="78"/>
      <c r="V720" s="69"/>
      <c r="W720" s="80"/>
      <c r="X720" s="80"/>
      <c r="Y720" s="94"/>
      <c r="Z720" s="80"/>
      <c r="AA720" s="80"/>
      <c r="AB720" s="80"/>
      <c r="AC720" s="80"/>
      <c r="AD720" s="69"/>
      <c r="AE720" s="69"/>
      <c r="AF720" s="69"/>
      <c r="AG720" s="95"/>
      <c r="AH720" s="93"/>
      <c r="AI720" s="81"/>
      <c r="AJ720" s="80"/>
      <c r="AK720" s="80"/>
      <c r="AL720" s="78"/>
      <c r="AM720" s="80"/>
      <c r="AN720" s="80"/>
      <c r="AO720" s="80"/>
      <c r="AP720" s="80"/>
      <c r="AQ720" s="80"/>
      <c r="AR720" s="80"/>
      <c r="AS720" s="78"/>
      <c r="AT720" s="96"/>
      <c r="AU720" s="97"/>
      <c r="AV720" s="98"/>
      <c r="AW720" s="99"/>
      <c r="AX720" s="100"/>
      <c r="AY720" s="100"/>
      <c r="AZ720" s="100"/>
      <c r="BA720" s="100"/>
      <c r="BB720" s="100"/>
      <c r="BC720" s="100"/>
      <c r="BD720" s="100"/>
      <c r="BE720" s="100"/>
      <c r="BF720" s="100"/>
      <c r="BG720" s="100"/>
      <c r="BH720" s="100"/>
      <c r="BI720" s="100"/>
      <c r="BJ720" s="100"/>
      <c r="BK720" s="100"/>
      <c r="BL720" s="100"/>
      <c r="BM720" s="100"/>
      <c r="BN720" s="100"/>
      <c r="BO720" s="100"/>
      <c r="BP720" s="100"/>
      <c r="BQ720" s="100"/>
    </row>
    <row r="721" spans="1:69">
      <c r="A721" s="25"/>
      <c r="C721" s="89"/>
      <c r="D721" s="84"/>
      <c r="E721" s="76"/>
      <c r="F721" s="91"/>
      <c r="G721" s="80"/>
      <c r="H721" s="81"/>
      <c r="I721" s="14"/>
      <c r="J721" s="92"/>
      <c r="K721" s="14"/>
      <c r="L721" s="78"/>
      <c r="M721" s="81"/>
      <c r="N721" s="14"/>
      <c r="O721" s="78"/>
      <c r="P721" s="78"/>
      <c r="Q721" s="93"/>
      <c r="R721" s="80"/>
      <c r="S721" s="80"/>
      <c r="T721" s="69"/>
      <c r="U721" s="78"/>
      <c r="V721" s="69"/>
      <c r="W721" s="80"/>
      <c r="X721" s="80"/>
      <c r="Y721" s="94"/>
      <c r="Z721" s="80"/>
      <c r="AA721" s="80"/>
      <c r="AB721" s="80"/>
      <c r="AC721" s="80"/>
      <c r="AD721" s="69"/>
      <c r="AE721" s="69"/>
      <c r="AF721" s="69"/>
      <c r="AG721" s="95"/>
      <c r="AH721" s="93"/>
      <c r="AI721" s="81"/>
      <c r="AJ721" s="80"/>
      <c r="AK721" s="80"/>
      <c r="AL721" s="78"/>
      <c r="AM721" s="80"/>
      <c r="AN721" s="80"/>
      <c r="AO721" s="80"/>
      <c r="AP721" s="80"/>
      <c r="AQ721" s="80"/>
      <c r="AR721" s="80"/>
      <c r="AS721" s="78"/>
      <c r="AT721" s="96"/>
      <c r="AU721" s="97"/>
      <c r="AV721" s="98"/>
      <c r="AW721" s="99"/>
      <c r="AX721" s="100"/>
      <c r="AY721" s="100"/>
      <c r="AZ721" s="100"/>
      <c r="BA721" s="100"/>
      <c r="BB721" s="100"/>
      <c r="BC721" s="100"/>
      <c r="BD721" s="100"/>
      <c r="BE721" s="100"/>
      <c r="BF721" s="100"/>
      <c r="BG721" s="100"/>
      <c r="BH721" s="100"/>
      <c r="BI721" s="100"/>
      <c r="BJ721" s="100"/>
      <c r="BK721" s="100"/>
      <c r="BL721" s="100"/>
      <c r="BM721" s="100"/>
      <c r="BN721" s="100"/>
      <c r="BO721" s="100"/>
      <c r="BP721" s="100"/>
      <c r="BQ721" s="100"/>
    </row>
    <row r="722" spans="1:69">
      <c r="A722" s="25"/>
      <c r="C722" s="89"/>
      <c r="D722" s="84"/>
      <c r="E722" s="76"/>
      <c r="F722" s="91"/>
      <c r="G722" s="80"/>
      <c r="H722" s="81"/>
      <c r="I722" s="14"/>
      <c r="J722" s="92"/>
      <c r="K722" s="14"/>
      <c r="L722" s="78"/>
      <c r="M722" s="81"/>
      <c r="N722" s="14"/>
      <c r="O722" s="78"/>
      <c r="P722" s="78"/>
      <c r="Q722" s="93"/>
      <c r="R722" s="80"/>
      <c r="S722" s="80"/>
      <c r="T722" s="69"/>
      <c r="U722" s="78"/>
      <c r="V722" s="69"/>
      <c r="W722" s="80"/>
      <c r="X722" s="80"/>
      <c r="Y722" s="94"/>
      <c r="Z722" s="80"/>
      <c r="AA722" s="80"/>
      <c r="AB722" s="80"/>
      <c r="AC722" s="80"/>
      <c r="AD722" s="69"/>
      <c r="AE722" s="69"/>
      <c r="AF722" s="69"/>
      <c r="AG722" s="95"/>
      <c r="AH722" s="93"/>
      <c r="AI722" s="81"/>
      <c r="AJ722" s="80"/>
      <c r="AK722" s="80"/>
      <c r="AL722" s="78"/>
      <c r="AM722" s="80"/>
      <c r="AN722" s="80"/>
      <c r="AO722" s="80"/>
      <c r="AP722" s="80"/>
      <c r="AQ722" s="80"/>
      <c r="AR722" s="80"/>
      <c r="AS722" s="78"/>
      <c r="AT722" s="96"/>
      <c r="AU722" s="97"/>
      <c r="AV722" s="98"/>
      <c r="AW722" s="99"/>
      <c r="AX722" s="100"/>
      <c r="AY722" s="100"/>
      <c r="AZ722" s="100"/>
      <c r="BA722" s="100"/>
      <c r="BB722" s="100"/>
      <c r="BC722" s="100"/>
      <c r="BD722" s="100"/>
      <c r="BE722" s="100"/>
      <c r="BF722" s="100"/>
      <c r="BG722" s="100"/>
      <c r="BH722" s="100"/>
      <c r="BI722" s="100"/>
      <c r="BJ722" s="100"/>
      <c r="BK722" s="100"/>
      <c r="BL722" s="100"/>
      <c r="BM722" s="100"/>
      <c r="BN722" s="100"/>
      <c r="BO722" s="100"/>
      <c r="BP722" s="100"/>
      <c r="BQ722" s="100"/>
    </row>
    <row r="723" spans="1:69">
      <c r="A723" s="25"/>
      <c r="C723" s="89"/>
      <c r="D723" s="84"/>
      <c r="E723" s="76"/>
      <c r="F723" s="91"/>
      <c r="G723" s="80"/>
      <c r="H723" s="81"/>
      <c r="I723" s="14"/>
      <c r="J723" s="92"/>
      <c r="K723" s="14"/>
      <c r="L723" s="78"/>
      <c r="M723" s="81"/>
      <c r="N723" s="14"/>
      <c r="O723" s="78"/>
      <c r="P723" s="78"/>
      <c r="Q723" s="93"/>
      <c r="R723" s="80"/>
      <c r="S723" s="80"/>
      <c r="T723" s="69"/>
      <c r="U723" s="78"/>
      <c r="V723" s="69"/>
      <c r="W723" s="80"/>
      <c r="X723" s="80"/>
      <c r="Y723" s="94"/>
      <c r="Z723" s="80"/>
      <c r="AA723" s="80"/>
      <c r="AB723" s="80"/>
      <c r="AC723" s="80"/>
      <c r="AD723" s="69"/>
      <c r="AE723" s="69"/>
      <c r="AF723" s="69"/>
      <c r="AG723" s="95"/>
      <c r="AH723" s="93"/>
      <c r="AI723" s="81"/>
      <c r="AJ723" s="80"/>
      <c r="AK723" s="80"/>
      <c r="AL723" s="78"/>
      <c r="AM723" s="80"/>
      <c r="AN723" s="80"/>
      <c r="AO723" s="80"/>
      <c r="AP723" s="80"/>
      <c r="AQ723" s="80"/>
      <c r="AR723" s="80"/>
      <c r="AS723" s="78"/>
      <c r="AT723" s="96"/>
      <c r="AU723" s="97"/>
      <c r="AV723" s="98"/>
      <c r="AW723" s="99"/>
      <c r="AX723" s="100"/>
      <c r="AY723" s="100"/>
      <c r="AZ723" s="100"/>
      <c r="BA723" s="100"/>
      <c r="BB723" s="100"/>
      <c r="BC723" s="100"/>
      <c r="BD723" s="100"/>
      <c r="BE723" s="100"/>
      <c r="BF723" s="100"/>
      <c r="BG723" s="100"/>
      <c r="BH723" s="100"/>
      <c r="BI723" s="100"/>
      <c r="BJ723" s="100"/>
      <c r="BK723" s="100"/>
      <c r="BL723" s="100"/>
      <c r="BM723" s="100"/>
      <c r="BN723" s="100"/>
      <c r="BO723" s="100"/>
      <c r="BP723" s="100"/>
      <c r="BQ723" s="100"/>
    </row>
    <row r="724" spans="1:69">
      <c r="A724" s="25"/>
      <c r="C724" s="89"/>
      <c r="D724" s="84"/>
      <c r="E724" s="76"/>
      <c r="F724" s="91"/>
      <c r="G724" s="80"/>
      <c r="H724" s="81"/>
      <c r="I724" s="14"/>
      <c r="J724" s="92"/>
      <c r="K724" s="14"/>
      <c r="L724" s="78"/>
      <c r="M724" s="81"/>
      <c r="N724" s="14"/>
      <c r="O724" s="78"/>
      <c r="P724" s="78"/>
      <c r="Q724" s="93"/>
      <c r="R724" s="80"/>
      <c r="S724" s="80"/>
      <c r="T724" s="69"/>
      <c r="U724" s="78"/>
      <c r="V724" s="69"/>
      <c r="W724" s="80"/>
      <c r="X724" s="80"/>
      <c r="Y724" s="94"/>
      <c r="Z724" s="80"/>
      <c r="AA724" s="80"/>
      <c r="AB724" s="80"/>
      <c r="AC724" s="80"/>
      <c r="AD724" s="69"/>
      <c r="AE724" s="69"/>
      <c r="AF724" s="69"/>
      <c r="AG724" s="95"/>
      <c r="AH724" s="93"/>
      <c r="AI724" s="81"/>
      <c r="AJ724" s="80"/>
      <c r="AK724" s="80"/>
      <c r="AL724" s="78"/>
      <c r="AM724" s="80"/>
      <c r="AN724" s="80"/>
      <c r="AO724" s="80"/>
      <c r="AP724" s="80"/>
      <c r="AQ724" s="80"/>
      <c r="AR724" s="80"/>
      <c r="AS724" s="78"/>
      <c r="AT724" s="96"/>
      <c r="AU724" s="97"/>
      <c r="AV724" s="98"/>
      <c r="AW724" s="99"/>
      <c r="AX724" s="100"/>
      <c r="AY724" s="100"/>
      <c r="AZ724" s="100"/>
      <c r="BA724" s="100"/>
      <c r="BB724" s="100"/>
      <c r="BC724" s="100"/>
      <c r="BD724" s="100"/>
      <c r="BE724" s="100"/>
      <c r="BF724" s="100"/>
      <c r="BG724" s="100"/>
      <c r="BH724" s="100"/>
      <c r="BI724" s="100"/>
      <c r="BJ724" s="100"/>
      <c r="BK724" s="100"/>
      <c r="BL724" s="100"/>
      <c r="BM724" s="100"/>
      <c r="BN724" s="100"/>
      <c r="BO724" s="100"/>
      <c r="BP724" s="100"/>
      <c r="BQ724" s="100"/>
    </row>
    <row r="725" spans="1:69">
      <c r="A725" s="25"/>
      <c r="C725" s="89"/>
      <c r="D725" s="84"/>
      <c r="E725" s="76"/>
      <c r="F725" s="91"/>
      <c r="G725" s="80"/>
      <c r="H725" s="81"/>
      <c r="I725" s="14"/>
      <c r="J725" s="92"/>
      <c r="K725" s="14"/>
      <c r="L725" s="78"/>
      <c r="M725" s="81"/>
      <c r="N725" s="14"/>
      <c r="O725" s="78"/>
      <c r="P725" s="78"/>
      <c r="Q725" s="93"/>
      <c r="R725" s="80"/>
      <c r="S725" s="80"/>
      <c r="T725" s="69"/>
      <c r="U725" s="78"/>
      <c r="V725" s="69"/>
      <c r="W725" s="80"/>
      <c r="X725" s="80"/>
      <c r="Y725" s="94"/>
      <c r="Z725" s="80"/>
      <c r="AA725" s="80"/>
      <c r="AB725" s="80"/>
      <c r="AC725" s="80"/>
      <c r="AD725" s="69"/>
      <c r="AE725" s="69"/>
      <c r="AF725" s="69"/>
      <c r="AG725" s="95"/>
      <c r="AH725" s="93"/>
      <c r="AI725" s="81"/>
      <c r="AJ725" s="80"/>
      <c r="AK725" s="80"/>
      <c r="AL725" s="78"/>
      <c r="AM725" s="80"/>
      <c r="AN725" s="80"/>
      <c r="AO725" s="80"/>
      <c r="AP725" s="80"/>
      <c r="AQ725" s="80"/>
      <c r="AR725" s="80"/>
      <c r="AS725" s="78"/>
      <c r="AT725" s="96"/>
      <c r="AU725" s="97"/>
      <c r="AV725" s="98"/>
      <c r="AW725" s="99"/>
      <c r="AX725" s="100"/>
      <c r="AY725" s="100"/>
      <c r="AZ725" s="100"/>
      <c r="BA725" s="100"/>
      <c r="BB725" s="100"/>
      <c r="BC725" s="100"/>
      <c r="BD725" s="100"/>
      <c r="BE725" s="100"/>
      <c r="BF725" s="100"/>
      <c r="BG725" s="100"/>
      <c r="BH725" s="100"/>
      <c r="BI725" s="100"/>
      <c r="BJ725" s="100"/>
      <c r="BK725" s="100"/>
      <c r="BL725" s="100"/>
      <c r="BM725" s="100"/>
      <c r="BN725" s="100"/>
      <c r="BO725" s="100"/>
      <c r="BP725" s="100"/>
      <c r="BQ725" s="100"/>
    </row>
    <row r="726" spans="1:69">
      <c r="A726" s="25"/>
      <c r="C726" s="89"/>
      <c r="D726" s="84"/>
      <c r="E726" s="76"/>
      <c r="F726" s="91"/>
      <c r="G726" s="80"/>
      <c r="H726" s="81"/>
      <c r="I726" s="14"/>
      <c r="J726" s="92"/>
      <c r="K726" s="14"/>
      <c r="L726" s="78"/>
      <c r="M726" s="81"/>
      <c r="N726" s="14"/>
      <c r="O726" s="78"/>
      <c r="P726" s="78"/>
      <c r="Q726" s="93"/>
      <c r="R726" s="80"/>
      <c r="S726" s="80"/>
      <c r="T726" s="69"/>
      <c r="U726" s="78"/>
      <c r="V726" s="69"/>
      <c r="W726" s="80"/>
      <c r="X726" s="80"/>
      <c r="Y726" s="94"/>
      <c r="Z726" s="80"/>
      <c r="AA726" s="80"/>
      <c r="AB726" s="80"/>
      <c r="AC726" s="80"/>
      <c r="AD726" s="69"/>
      <c r="AE726" s="69"/>
      <c r="AF726" s="69"/>
      <c r="AG726" s="95"/>
      <c r="AH726" s="93"/>
      <c r="AI726" s="81"/>
      <c r="AJ726" s="80"/>
      <c r="AK726" s="80"/>
      <c r="AL726" s="78"/>
      <c r="AM726" s="80"/>
      <c r="AN726" s="80"/>
      <c r="AO726" s="80"/>
      <c r="AP726" s="80"/>
      <c r="AQ726" s="80"/>
      <c r="AR726" s="80"/>
      <c r="AS726" s="78"/>
      <c r="AT726" s="96"/>
      <c r="AU726" s="97"/>
      <c r="AV726" s="98"/>
      <c r="AW726" s="99"/>
      <c r="AX726" s="100"/>
      <c r="AY726" s="100"/>
      <c r="AZ726" s="100"/>
      <c r="BA726" s="100"/>
      <c r="BB726" s="100"/>
      <c r="BC726" s="100"/>
      <c r="BD726" s="100"/>
      <c r="BE726" s="100"/>
      <c r="BF726" s="100"/>
      <c r="BG726" s="100"/>
      <c r="BH726" s="100"/>
      <c r="BI726" s="100"/>
      <c r="BJ726" s="100"/>
      <c r="BK726" s="100"/>
      <c r="BL726" s="100"/>
      <c r="BM726" s="100"/>
      <c r="BN726" s="100"/>
      <c r="BO726" s="100"/>
      <c r="BP726" s="100"/>
      <c r="BQ726" s="100"/>
    </row>
    <row r="727" spans="1:69">
      <c r="A727" s="25"/>
      <c r="C727" s="89"/>
      <c r="D727" s="84"/>
      <c r="E727" s="76"/>
      <c r="F727" s="91"/>
      <c r="G727" s="80"/>
      <c r="H727" s="81"/>
      <c r="I727" s="14"/>
      <c r="J727" s="92"/>
      <c r="K727" s="14"/>
      <c r="L727" s="78"/>
      <c r="M727" s="81"/>
      <c r="N727" s="14"/>
      <c r="O727" s="78"/>
      <c r="P727" s="78"/>
      <c r="Q727" s="93"/>
      <c r="R727" s="80"/>
      <c r="S727" s="80"/>
      <c r="T727" s="69"/>
      <c r="U727" s="78"/>
      <c r="V727" s="69"/>
      <c r="W727" s="80"/>
      <c r="X727" s="80"/>
      <c r="Y727" s="94"/>
      <c r="Z727" s="80"/>
      <c r="AA727" s="80"/>
      <c r="AB727" s="80"/>
      <c r="AC727" s="80"/>
      <c r="AD727" s="69"/>
      <c r="AE727" s="69"/>
      <c r="AF727" s="69"/>
      <c r="AG727" s="95"/>
      <c r="AH727" s="93"/>
      <c r="AI727" s="81"/>
      <c r="AJ727" s="80"/>
      <c r="AK727" s="80"/>
      <c r="AL727" s="78"/>
      <c r="AM727" s="80"/>
      <c r="AN727" s="80"/>
      <c r="AO727" s="80"/>
      <c r="AP727" s="80"/>
      <c r="AQ727" s="80"/>
      <c r="AR727" s="80"/>
      <c r="AS727" s="78"/>
      <c r="AT727" s="96"/>
      <c r="AU727" s="97"/>
      <c r="AV727" s="98"/>
      <c r="AW727" s="99"/>
      <c r="AX727" s="100"/>
      <c r="AY727" s="100"/>
      <c r="AZ727" s="100"/>
      <c r="BA727" s="100"/>
      <c r="BB727" s="100"/>
      <c r="BC727" s="100"/>
      <c r="BD727" s="100"/>
      <c r="BE727" s="100"/>
      <c r="BF727" s="100"/>
      <c r="BG727" s="100"/>
      <c r="BH727" s="100"/>
      <c r="BI727" s="100"/>
      <c r="BJ727" s="100"/>
      <c r="BK727" s="100"/>
      <c r="BL727" s="100"/>
      <c r="BM727" s="100"/>
      <c r="BN727" s="100"/>
      <c r="BO727" s="100"/>
      <c r="BP727" s="100"/>
      <c r="BQ727" s="100"/>
    </row>
    <row r="728" spans="1:69">
      <c r="A728" s="25"/>
      <c r="C728" s="89"/>
      <c r="D728" s="84"/>
      <c r="E728" s="76"/>
      <c r="F728" s="91"/>
      <c r="G728" s="80"/>
      <c r="H728" s="81"/>
      <c r="I728" s="14"/>
      <c r="J728" s="92"/>
      <c r="K728" s="14"/>
      <c r="L728" s="78"/>
      <c r="M728" s="81"/>
      <c r="N728" s="14"/>
      <c r="O728" s="78"/>
      <c r="P728" s="78"/>
      <c r="Q728" s="93"/>
      <c r="R728" s="80"/>
      <c r="S728" s="80"/>
      <c r="T728" s="69"/>
      <c r="U728" s="78"/>
      <c r="V728" s="69"/>
      <c r="W728" s="80"/>
      <c r="X728" s="80"/>
      <c r="Y728" s="94"/>
      <c r="Z728" s="80"/>
      <c r="AA728" s="80"/>
      <c r="AB728" s="80"/>
      <c r="AC728" s="80"/>
      <c r="AD728" s="69"/>
      <c r="AE728" s="69"/>
      <c r="AF728" s="69"/>
      <c r="AG728" s="95"/>
      <c r="AH728" s="93"/>
      <c r="AI728" s="81"/>
      <c r="AJ728" s="80"/>
      <c r="AK728" s="80"/>
      <c r="AL728" s="78"/>
      <c r="AM728" s="80"/>
      <c r="AN728" s="80"/>
      <c r="AO728" s="80"/>
      <c r="AP728" s="80"/>
      <c r="AQ728" s="80"/>
      <c r="AR728" s="80"/>
      <c r="AS728" s="78"/>
      <c r="AT728" s="96"/>
      <c r="AU728" s="97"/>
      <c r="AV728" s="98"/>
      <c r="AW728" s="99"/>
      <c r="AX728" s="100"/>
      <c r="AY728" s="100"/>
      <c r="AZ728" s="100"/>
      <c r="BA728" s="100"/>
      <c r="BB728" s="100"/>
      <c r="BC728" s="100"/>
      <c r="BD728" s="100"/>
      <c r="BE728" s="100"/>
      <c r="BF728" s="100"/>
      <c r="BG728" s="100"/>
      <c r="BH728" s="100"/>
      <c r="BI728" s="100"/>
      <c r="BJ728" s="100"/>
      <c r="BK728" s="100"/>
      <c r="BL728" s="100"/>
      <c r="BM728" s="100"/>
      <c r="BN728" s="100"/>
      <c r="BO728" s="100"/>
      <c r="BP728" s="100"/>
      <c r="BQ728" s="100"/>
    </row>
    <row r="729" spans="1:69">
      <c r="A729" s="25"/>
      <c r="C729" s="89"/>
      <c r="D729" s="84"/>
      <c r="E729" s="76"/>
      <c r="F729" s="91"/>
      <c r="G729" s="80"/>
      <c r="H729" s="81"/>
      <c r="I729" s="14"/>
      <c r="J729" s="92"/>
      <c r="K729" s="14"/>
      <c r="L729" s="78"/>
      <c r="M729" s="81"/>
      <c r="N729" s="14"/>
      <c r="O729" s="78"/>
      <c r="P729" s="78"/>
      <c r="Q729" s="93"/>
      <c r="R729" s="80"/>
      <c r="S729" s="80"/>
      <c r="T729" s="69"/>
      <c r="U729" s="78"/>
      <c r="V729" s="69"/>
      <c r="W729" s="80"/>
      <c r="X729" s="80"/>
      <c r="Y729" s="94"/>
      <c r="Z729" s="80"/>
      <c r="AA729" s="80"/>
      <c r="AB729" s="80"/>
      <c r="AC729" s="80"/>
      <c r="AD729" s="69"/>
      <c r="AE729" s="69"/>
      <c r="AF729" s="69"/>
      <c r="AG729" s="95"/>
      <c r="AH729" s="93"/>
      <c r="AI729" s="81"/>
      <c r="AJ729" s="80"/>
      <c r="AK729" s="80"/>
      <c r="AL729" s="78"/>
      <c r="AM729" s="80"/>
      <c r="AN729" s="80"/>
      <c r="AO729" s="80"/>
      <c r="AP729" s="80"/>
      <c r="AQ729" s="80"/>
      <c r="AR729" s="80"/>
      <c r="AS729" s="78"/>
      <c r="AT729" s="96"/>
      <c r="AU729" s="97"/>
      <c r="AV729" s="98"/>
      <c r="AW729" s="99"/>
      <c r="AX729" s="100"/>
      <c r="AY729" s="100"/>
      <c r="AZ729" s="100"/>
      <c r="BA729" s="100"/>
      <c r="BB729" s="100"/>
      <c r="BC729" s="100"/>
      <c r="BD729" s="100"/>
      <c r="BE729" s="100"/>
      <c r="BF729" s="100"/>
      <c r="BG729" s="100"/>
      <c r="BH729" s="100"/>
      <c r="BI729" s="100"/>
      <c r="BJ729" s="100"/>
      <c r="BK729" s="100"/>
      <c r="BL729" s="100"/>
      <c r="BM729" s="100"/>
      <c r="BN729" s="100"/>
      <c r="BO729" s="100"/>
      <c r="BP729" s="100"/>
      <c r="BQ729" s="100"/>
    </row>
    <row r="730" spans="1:69">
      <c r="A730" s="25"/>
      <c r="C730" s="89"/>
      <c r="D730" s="84"/>
      <c r="E730" s="76"/>
      <c r="F730" s="91"/>
      <c r="G730" s="80"/>
      <c r="H730" s="81"/>
      <c r="I730" s="14"/>
      <c r="J730" s="92"/>
      <c r="K730" s="14"/>
      <c r="L730" s="78"/>
      <c r="M730" s="81"/>
      <c r="N730" s="14"/>
      <c r="O730" s="78"/>
      <c r="P730" s="78"/>
      <c r="Q730" s="93"/>
      <c r="R730" s="80"/>
      <c r="S730" s="80"/>
      <c r="T730" s="69"/>
      <c r="U730" s="78"/>
      <c r="V730" s="69"/>
      <c r="W730" s="80"/>
      <c r="X730" s="80"/>
      <c r="Y730" s="94"/>
      <c r="Z730" s="80"/>
      <c r="AA730" s="80"/>
      <c r="AB730" s="80"/>
      <c r="AC730" s="80"/>
      <c r="AD730" s="69"/>
      <c r="AE730" s="69"/>
      <c r="AF730" s="69"/>
      <c r="AG730" s="95"/>
      <c r="AH730" s="93"/>
      <c r="AI730" s="81"/>
      <c r="AJ730" s="80"/>
      <c r="AK730" s="80"/>
      <c r="AL730" s="78"/>
      <c r="AM730" s="80"/>
      <c r="AN730" s="80"/>
      <c r="AO730" s="80"/>
      <c r="AP730" s="80"/>
      <c r="AQ730" s="80"/>
      <c r="AR730" s="80"/>
      <c r="AS730" s="78"/>
      <c r="AT730" s="96"/>
      <c r="AU730" s="97"/>
      <c r="AV730" s="98"/>
      <c r="AW730" s="99"/>
      <c r="AX730" s="100"/>
      <c r="AY730" s="100"/>
      <c r="AZ730" s="100"/>
      <c r="BA730" s="100"/>
      <c r="BB730" s="100"/>
      <c r="BC730" s="100"/>
      <c r="BD730" s="100"/>
      <c r="BE730" s="100"/>
      <c r="BF730" s="100"/>
      <c r="BG730" s="100"/>
      <c r="BH730" s="100"/>
      <c r="BI730" s="100"/>
      <c r="BJ730" s="100"/>
      <c r="BK730" s="100"/>
      <c r="BL730" s="100"/>
      <c r="BM730" s="100"/>
      <c r="BN730" s="100"/>
      <c r="BO730" s="100"/>
      <c r="BP730" s="100"/>
      <c r="BQ730" s="100"/>
    </row>
    <row r="731" spans="1:69">
      <c r="A731" s="25"/>
      <c r="C731" s="89"/>
      <c r="D731" s="84"/>
      <c r="E731" s="76"/>
      <c r="F731" s="91"/>
      <c r="G731" s="80"/>
      <c r="H731" s="81"/>
      <c r="I731" s="14"/>
      <c r="J731" s="92"/>
      <c r="K731" s="14"/>
      <c r="L731" s="78"/>
      <c r="M731" s="81"/>
      <c r="N731" s="14"/>
      <c r="O731" s="78"/>
      <c r="P731" s="78"/>
      <c r="Q731" s="93"/>
      <c r="R731" s="80"/>
      <c r="S731" s="80"/>
      <c r="T731" s="69"/>
      <c r="U731" s="78"/>
      <c r="V731" s="69"/>
      <c r="W731" s="80"/>
      <c r="X731" s="80"/>
      <c r="Y731" s="94"/>
      <c r="Z731" s="80"/>
      <c r="AA731" s="80"/>
      <c r="AB731" s="80"/>
      <c r="AC731" s="80"/>
      <c r="AD731" s="69"/>
      <c r="AE731" s="69"/>
      <c r="AF731" s="69"/>
      <c r="AG731" s="95"/>
      <c r="AH731" s="93"/>
      <c r="AI731" s="81"/>
      <c r="AJ731" s="80"/>
      <c r="AK731" s="80"/>
      <c r="AL731" s="78"/>
      <c r="AM731" s="80"/>
      <c r="AN731" s="80"/>
      <c r="AO731" s="80"/>
      <c r="AP731" s="80"/>
      <c r="AQ731" s="80"/>
      <c r="AR731" s="80"/>
      <c r="AS731" s="78"/>
      <c r="AT731" s="96"/>
      <c r="AU731" s="97"/>
      <c r="AV731" s="98"/>
      <c r="AW731" s="99"/>
      <c r="AX731" s="100"/>
      <c r="AY731" s="100"/>
      <c r="AZ731" s="100"/>
      <c r="BA731" s="100"/>
      <c r="BB731" s="100"/>
      <c r="BC731" s="100"/>
      <c r="BD731" s="100"/>
      <c r="BE731" s="100"/>
      <c r="BF731" s="100"/>
      <c r="BG731" s="100"/>
      <c r="BH731" s="100"/>
      <c r="BI731" s="100"/>
      <c r="BJ731" s="100"/>
      <c r="BK731" s="100"/>
      <c r="BL731" s="100"/>
      <c r="BM731" s="100"/>
      <c r="BN731" s="100"/>
      <c r="BO731" s="100"/>
      <c r="BP731" s="100"/>
      <c r="BQ731" s="100"/>
    </row>
    <row r="732" spans="1:69">
      <c r="A732" s="25"/>
      <c r="C732" s="89"/>
      <c r="D732" s="84"/>
      <c r="E732" s="76"/>
      <c r="F732" s="91"/>
      <c r="G732" s="80"/>
      <c r="H732" s="81"/>
      <c r="I732" s="14"/>
      <c r="J732" s="92"/>
      <c r="K732" s="14"/>
      <c r="L732" s="78"/>
      <c r="M732" s="81"/>
      <c r="N732" s="14"/>
      <c r="O732" s="78"/>
      <c r="P732" s="78"/>
      <c r="Q732" s="93"/>
      <c r="R732" s="80"/>
      <c r="S732" s="80"/>
      <c r="T732" s="69"/>
      <c r="U732" s="78"/>
      <c r="V732" s="69"/>
      <c r="W732" s="80"/>
      <c r="X732" s="80"/>
      <c r="Y732" s="94"/>
      <c r="Z732" s="80"/>
      <c r="AA732" s="80"/>
      <c r="AB732" s="80"/>
      <c r="AC732" s="80"/>
      <c r="AD732" s="69"/>
      <c r="AE732" s="69"/>
      <c r="AF732" s="69"/>
      <c r="AG732" s="95"/>
      <c r="AH732" s="93"/>
      <c r="AI732" s="81"/>
      <c r="AJ732" s="80"/>
      <c r="AK732" s="80"/>
      <c r="AL732" s="78"/>
      <c r="AM732" s="80"/>
      <c r="AN732" s="80"/>
      <c r="AO732" s="80"/>
      <c r="AP732" s="80"/>
      <c r="AQ732" s="80"/>
      <c r="AR732" s="80"/>
      <c r="AS732" s="78"/>
      <c r="AT732" s="96"/>
      <c r="AU732" s="97"/>
      <c r="AV732" s="98"/>
      <c r="AW732" s="99"/>
      <c r="AX732" s="100"/>
      <c r="AY732" s="100"/>
      <c r="AZ732" s="100"/>
      <c r="BA732" s="100"/>
      <c r="BB732" s="100"/>
      <c r="BC732" s="100"/>
      <c r="BD732" s="100"/>
      <c r="BE732" s="100"/>
      <c r="BF732" s="100"/>
      <c r="BG732" s="100"/>
      <c r="BH732" s="100"/>
      <c r="BI732" s="100"/>
      <c r="BJ732" s="100"/>
      <c r="BK732" s="100"/>
      <c r="BL732" s="100"/>
      <c r="BM732" s="100"/>
      <c r="BN732" s="100"/>
      <c r="BO732" s="100"/>
      <c r="BP732" s="100"/>
      <c r="BQ732" s="100"/>
    </row>
    <row r="733" spans="1:69">
      <c r="A733" s="25"/>
      <c r="C733" s="89"/>
      <c r="D733" s="84"/>
      <c r="E733" s="76"/>
      <c r="F733" s="91"/>
      <c r="G733" s="80"/>
      <c r="H733" s="81"/>
      <c r="I733" s="14"/>
      <c r="J733" s="92"/>
      <c r="K733" s="14"/>
      <c r="L733" s="78"/>
      <c r="M733" s="81"/>
      <c r="N733" s="14"/>
      <c r="O733" s="78"/>
      <c r="P733" s="78"/>
      <c r="Q733" s="93"/>
      <c r="R733" s="80"/>
      <c r="S733" s="80"/>
      <c r="T733" s="69"/>
      <c r="U733" s="78"/>
      <c r="V733" s="69"/>
      <c r="W733" s="80"/>
      <c r="X733" s="80"/>
      <c r="Y733" s="94"/>
      <c r="Z733" s="80"/>
      <c r="AA733" s="80"/>
      <c r="AB733" s="80"/>
      <c r="AC733" s="80"/>
      <c r="AD733" s="69"/>
      <c r="AE733" s="69"/>
      <c r="AF733" s="69"/>
      <c r="AG733" s="95"/>
      <c r="AH733" s="93"/>
      <c r="AI733" s="81"/>
      <c r="AJ733" s="80"/>
      <c r="AK733" s="80"/>
      <c r="AL733" s="78"/>
      <c r="AM733" s="80"/>
      <c r="AN733" s="80"/>
      <c r="AO733" s="80"/>
      <c r="AP733" s="80"/>
      <c r="AQ733" s="80"/>
      <c r="AR733" s="80"/>
      <c r="AS733" s="78"/>
      <c r="AT733" s="96"/>
      <c r="AU733" s="97"/>
      <c r="AV733" s="98"/>
      <c r="AW733" s="99"/>
      <c r="AX733" s="100"/>
      <c r="AY733" s="100"/>
      <c r="AZ733" s="100"/>
      <c r="BA733" s="100"/>
      <c r="BB733" s="100"/>
      <c r="BC733" s="100"/>
      <c r="BD733" s="100"/>
      <c r="BE733" s="100"/>
      <c r="BF733" s="100"/>
      <c r="BG733" s="100"/>
      <c r="BH733" s="100"/>
      <c r="BI733" s="100"/>
      <c r="BJ733" s="100"/>
      <c r="BK733" s="100"/>
      <c r="BL733" s="100"/>
      <c r="BM733" s="100"/>
      <c r="BN733" s="100"/>
      <c r="BO733" s="100"/>
      <c r="BP733" s="100"/>
      <c r="BQ733" s="100"/>
    </row>
    <row r="734" spans="1:69">
      <c r="A734" s="25"/>
      <c r="C734" s="89"/>
      <c r="D734" s="84"/>
      <c r="E734" s="76"/>
      <c r="F734" s="91"/>
      <c r="G734" s="80"/>
      <c r="H734" s="81"/>
      <c r="I734" s="14"/>
      <c r="J734" s="92"/>
      <c r="K734" s="14"/>
      <c r="L734" s="78"/>
      <c r="M734" s="81"/>
      <c r="N734" s="14"/>
      <c r="O734" s="78"/>
      <c r="P734" s="78"/>
      <c r="Q734" s="93"/>
      <c r="R734" s="80"/>
      <c r="S734" s="80"/>
      <c r="T734" s="69"/>
      <c r="U734" s="78"/>
      <c r="V734" s="69"/>
      <c r="W734" s="80"/>
      <c r="X734" s="80"/>
      <c r="Y734" s="94"/>
      <c r="Z734" s="80"/>
      <c r="AA734" s="80"/>
      <c r="AB734" s="80"/>
      <c r="AC734" s="80"/>
      <c r="AD734" s="69"/>
      <c r="AE734" s="69"/>
      <c r="AF734" s="69"/>
      <c r="AG734" s="95"/>
      <c r="AH734" s="93"/>
      <c r="AI734" s="81"/>
      <c r="AJ734" s="80"/>
      <c r="AK734" s="80"/>
      <c r="AL734" s="78"/>
      <c r="AM734" s="80"/>
      <c r="AN734" s="80"/>
      <c r="AO734" s="80"/>
      <c r="AP734" s="80"/>
      <c r="AQ734" s="80"/>
      <c r="AR734" s="80"/>
      <c r="AS734" s="78"/>
      <c r="AT734" s="96"/>
      <c r="AU734" s="97"/>
      <c r="AV734" s="98"/>
      <c r="AW734" s="99"/>
      <c r="AX734" s="100"/>
      <c r="AY734" s="100"/>
      <c r="AZ734" s="100"/>
      <c r="BA734" s="100"/>
      <c r="BB734" s="100"/>
      <c r="BC734" s="100"/>
      <c r="BD734" s="100"/>
      <c r="BE734" s="100"/>
      <c r="BF734" s="100"/>
      <c r="BG734" s="100"/>
      <c r="BH734" s="100"/>
      <c r="BI734" s="100"/>
      <c r="BJ734" s="100"/>
      <c r="BK734" s="100"/>
      <c r="BL734" s="100"/>
      <c r="BM734" s="100"/>
      <c r="BN734" s="100"/>
      <c r="BO734" s="100"/>
      <c r="BP734" s="100"/>
      <c r="BQ734" s="100"/>
    </row>
    <row r="735" spans="1:69">
      <c r="A735" s="25"/>
      <c r="C735" s="89"/>
      <c r="D735" s="84"/>
      <c r="E735" s="76"/>
      <c r="F735" s="91"/>
      <c r="G735" s="80"/>
      <c r="H735" s="81"/>
      <c r="I735" s="14"/>
      <c r="J735" s="92"/>
      <c r="K735" s="14"/>
      <c r="L735" s="78"/>
      <c r="M735" s="81"/>
      <c r="N735" s="14"/>
      <c r="O735" s="78"/>
      <c r="P735" s="78"/>
      <c r="Q735" s="93"/>
      <c r="R735" s="80"/>
      <c r="S735" s="80"/>
      <c r="T735" s="69"/>
      <c r="U735" s="78"/>
      <c r="V735" s="69"/>
      <c r="W735" s="80"/>
      <c r="X735" s="80"/>
      <c r="Y735" s="94"/>
      <c r="Z735" s="80"/>
      <c r="AA735" s="80"/>
      <c r="AB735" s="80"/>
      <c r="AC735" s="80"/>
      <c r="AD735" s="69"/>
      <c r="AE735" s="69"/>
      <c r="AF735" s="69"/>
      <c r="AG735" s="95"/>
      <c r="AH735" s="93"/>
      <c r="AI735" s="81"/>
      <c r="AJ735" s="80"/>
      <c r="AK735" s="80"/>
      <c r="AL735" s="78"/>
      <c r="AM735" s="80"/>
      <c r="AN735" s="80"/>
      <c r="AO735" s="80"/>
      <c r="AP735" s="80"/>
      <c r="AQ735" s="80"/>
      <c r="AR735" s="80"/>
      <c r="AS735" s="78"/>
      <c r="AT735" s="96"/>
      <c r="AU735" s="97"/>
      <c r="AV735" s="98"/>
      <c r="AW735" s="99"/>
      <c r="AX735" s="100"/>
      <c r="AY735" s="100"/>
      <c r="AZ735" s="100"/>
      <c r="BA735" s="100"/>
      <c r="BB735" s="100"/>
      <c r="BC735" s="100"/>
      <c r="BD735" s="100"/>
      <c r="BE735" s="100"/>
      <c r="BF735" s="100"/>
      <c r="BG735" s="100"/>
      <c r="BH735" s="100"/>
      <c r="BI735" s="100"/>
      <c r="BJ735" s="100"/>
      <c r="BK735" s="100"/>
      <c r="BL735" s="100"/>
      <c r="BM735" s="100"/>
      <c r="BN735" s="100"/>
      <c r="BO735" s="100"/>
      <c r="BP735" s="100"/>
      <c r="BQ735" s="100"/>
    </row>
    <row r="736" spans="1:69">
      <c r="A736" s="25"/>
      <c r="C736" s="89"/>
      <c r="D736" s="84"/>
      <c r="E736" s="76"/>
      <c r="F736" s="91"/>
      <c r="G736" s="80"/>
      <c r="H736" s="81"/>
      <c r="I736" s="14"/>
      <c r="J736" s="92"/>
      <c r="K736" s="14"/>
      <c r="L736" s="78"/>
      <c r="M736" s="81"/>
      <c r="N736" s="14"/>
      <c r="O736" s="78"/>
      <c r="P736" s="78"/>
      <c r="Q736" s="93"/>
      <c r="R736" s="80"/>
      <c r="S736" s="80"/>
      <c r="T736" s="69"/>
      <c r="U736" s="78"/>
      <c r="V736" s="69"/>
      <c r="W736" s="80"/>
      <c r="X736" s="80"/>
      <c r="Y736" s="94"/>
      <c r="Z736" s="80"/>
      <c r="AA736" s="80"/>
      <c r="AB736" s="80"/>
      <c r="AC736" s="80"/>
      <c r="AD736" s="69"/>
      <c r="AE736" s="69"/>
      <c r="AF736" s="69"/>
      <c r="AG736" s="95"/>
      <c r="AH736" s="93"/>
      <c r="AI736" s="81"/>
      <c r="AJ736" s="80"/>
      <c r="AK736" s="80"/>
      <c r="AL736" s="78"/>
      <c r="AM736" s="80"/>
      <c r="AN736" s="80"/>
      <c r="AO736" s="80"/>
      <c r="AP736" s="80"/>
      <c r="AQ736" s="80"/>
      <c r="AR736" s="80"/>
      <c r="AS736" s="78"/>
      <c r="AT736" s="96"/>
      <c r="AU736" s="97"/>
      <c r="AV736" s="98"/>
      <c r="AW736" s="99"/>
      <c r="AX736" s="100"/>
      <c r="AY736" s="100"/>
      <c r="AZ736" s="100"/>
      <c r="BA736" s="100"/>
      <c r="BB736" s="100"/>
      <c r="BC736" s="100"/>
      <c r="BD736" s="100"/>
      <c r="BE736" s="100"/>
      <c r="BF736" s="100"/>
      <c r="BG736" s="100"/>
      <c r="BH736" s="100"/>
      <c r="BI736" s="100"/>
      <c r="BJ736" s="100"/>
      <c r="BK736" s="100"/>
      <c r="BL736" s="100"/>
      <c r="BM736" s="100"/>
      <c r="BN736" s="100"/>
      <c r="BO736" s="100"/>
      <c r="BP736" s="100"/>
      <c r="BQ736" s="100"/>
    </row>
    <row r="737" spans="1:69">
      <c r="A737" s="25"/>
      <c r="C737" s="89"/>
      <c r="D737" s="84"/>
      <c r="E737" s="76"/>
      <c r="F737" s="91"/>
      <c r="G737" s="80"/>
      <c r="H737" s="81"/>
      <c r="I737" s="14"/>
      <c r="J737" s="92"/>
      <c r="K737" s="14"/>
      <c r="L737" s="78"/>
      <c r="M737" s="81"/>
      <c r="N737" s="14"/>
      <c r="O737" s="78"/>
      <c r="P737" s="78"/>
      <c r="Q737" s="93"/>
      <c r="R737" s="80"/>
      <c r="S737" s="80"/>
      <c r="T737" s="69"/>
      <c r="U737" s="78"/>
      <c r="V737" s="69"/>
      <c r="W737" s="80"/>
      <c r="X737" s="80"/>
      <c r="Y737" s="94"/>
      <c r="Z737" s="80"/>
      <c r="AA737" s="80"/>
      <c r="AB737" s="80"/>
      <c r="AC737" s="80"/>
      <c r="AD737" s="69"/>
      <c r="AE737" s="69"/>
      <c r="AF737" s="69"/>
      <c r="AG737" s="95"/>
      <c r="AH737" s="93"/>
      <c r="AI737" s="81"/>
      <c r="AJ737" s="80"/>
      <c r="AK737" s="80"/>
      <c r="AL737" s="78"/>
      <c r="AM737" s="80"/>
      <c r="AN737" s="80"/>
      <c r="AO737" s="80"/>
      <c r="AP737" s="80"/>
      <c r="AQ737" s="80"/>
      <c r="AR737" s="80"/>
      <c r="AS737" s="78"/>
      <c r="AT737" s="96"/>
      <c r="AU737" s="97"/>
      <c r="AV737" s="98"/>
      <c r="AW737" s="99"/>
      <c r="AX737" s="100"/>
      <c r="AY737" s="100"/>
      <c r="AZ737" s="100"/>
      <c r="BA737" s="100"/>
      <c r="BB737" s="100"/>
      <c r="BC737" s="100"/>
      <c r="BD737" s="100"/>
      <c r="BE737" s="100"/>
      <c r="BF737" s="100"/>
      <c r="BG737" s="100"/>
      <c r="BH737" s="100"/>
      <c r="BI737" s="100"/>
      <c r="BJ737" s="100"/>
      <c r="BK737" s="100"/>
      <c r="BL737" s="100"/>
      <c r="BM737" s="100"/>
      <c r="BN737" s="100"/>
      <c r="BO737" s="100"/>
      <c r="BP737" s="100"/>
      <c r="BQ737" s="100"/>
    </row>
    <row r="738" spans="1:69">
      <c r="A738" s="25"/>
      <c r="C738" s="89"/>
      <c r="D738" s="84"/>
      <c r="E738" s="76"/>
      <c r="F738" s="91"/>
      <c r="G738" s="80"/>
      <c r="H738" s="81"/>
      <c r="I738" s="14"/>
      <c r="J738" s="92"/>
      <c r="K738" s="14"/>
      <c r="L738" s="78"/>
      <c r="M738" s="81"/>
      <c r="N738" s="14"/>
      <c r="O738" s="78"/>
      <c r="P738" s="78"/>
      <c r="Q738" s="93"/>
      <c r="R738" s="80"/>
      <c r="S738" s="80"/>
      <c r="T738" s="69"/>
      <c r="U738" s="78"/>
      <c r="V738" s="69"/>
      <c r="W738" s="80"/>
      <c r="X738" s="80"/>
      <c r="Y738" s="94"/>
      <c r="Z738" s="80"/>
      <c r="AA738" s="80"/>
      <c r="AB738" s="80"/>
      <c r="AC738" s="80"/>
      <c r="AD738" s="69"/>
      <c r="AE738" s="69"/>
      <c r="AF738" s="69"/>
      <c r="AG738" s="95"/>
      <c r="AH738" s="93"/>
      <c r="AI738" s="81"/>
      <c r="AJ738" s="80"/>
      <c r="AK738" s="80"/>
      <c r="AL738" s="78"/>
      <c r="AM738" s="80"/>
      <c r="AN738" s="80"/>
      <c r="AO738" s="80"/>
      <c r="AP738" s="80"/>
      <c r="AQ738" s="80"/>
      <c r="AR738" s="80"/>
      <c r="AS738" s="78"/>
      <c r="AT738" s="96"/>
      <c r="AU738" s="97"/>
      <c r="AV738" s="98"/>
      <c r="AW738" s="99"/>
      <c r="AX738" s="100"/>
      <c r="AY738" s="100"/>
      <c r="AZ738" s="100"/>
      <c r="BA738" s="100"/>
      <c r="BB738" s="100"/>
      <c r="BC738" s="100"/>
      <c r="BD738" s="100"/>
      <c r="BE738" s="100"/>
      <c r="BF738" s="100"/>
      <c r="BG738" s="100"/>
      <c r="BH738" s="100"/>
      <c r="BI738" s="100"/>
      <c r="BJ738" s="100"/>
      <c r="BK738" s="100"/>
      <c r="BL738" s="100"/>
      <c r="BM738" s="100"/>
      <c r="BN738" s="100"/>
      <c r="BO738" s="100"/>
      <c r="BP738" s="100"/>
      <c r="BQ738" s="100"/>
    </row>
    <row r="739" spans="1:69">
      <c r="A739" s="25"/>
      <c r="C739" s="89"/>
      <c r="D739" s="84"/>
      <c r="E739" s="76"/>
      <c r="F739" s="91"/>
      <c r="G739" s="80"/>
      <c r="H739" s="81"/>
      <c r="I739" s="14"/>
      <c r="J739" s="92"/>
      <c r="K739" s="14"/>
      <c r="L739" s="78"/>
      <c r="M739" s="81"/>
      <c r="N739" s="14"/>
      <c r="O739" s="78"/>
      <c r="P739" s="78"/>
      <c r="Q739" s="93"/>
      <c r="R739" s="80"/>
      <c r="S739" s="80"/>
      <c r="T739" s="69"/>
      <c r="U739" s="78"/>
      <c r="V739" s="69"/>
      <c r="W739" s="80"/>
      <c r="X739" s="80"/>
      <c r="Y739" s="94"/>
      <c r="Z739" s="80"/>
      <c r="AA739" s="80"/>
      <c r="AB739" s="80"/>
      <c r="AC739" s="80"/>
      <c r="AD739" s="69"/>
      <c r="AE739" s="69"/>
      <c r="AF739" s="69"/>
      <c r="AG739" s="95"/>
      <c r="AH739" s="93"/>
      <c r="AI739" s="81"/>
      <c r="AJ739" s="80"/>
      <c r="AK739" s="80"/>
      <c r="AL739" s="78"/>
      <c r="AM739" s="80"/>
      <c r="AN739" s="80"/>
      <c r="AO739" s="80"/>
      <c r="AP739" s="80"/>
      <c r="AQ739" s="80"/>
      <c r="AR739" s="80"/>
      <c r="AS739" s="78"/>
      <c r="AT739" s="96"/>
      <c r="AU739" s="97"/>
      <c r="AV739" s="98"/>
      <c r="AW739" s="99"/>
      <c r="AX739" s="100"/>
      <c r="AY739" s="100"/>
      <c r="AZ739" s="100"/>
      <c r="BA739" s="100"/>
      <c r="BB739" s="100"/>
      <c r="BC739" s="100"/>
      <c r="BD739" s="100"/>
      <c r="BE739" s="100"/>
      <c r="BF739" s="100"/>
      <c r="BG739" s="100"/>
      <c r="BH739" s="100"/>
      <c r="BI739" s="100"/>
      <c r="BJ739" s="100"/>
      <c r="BK739" s="100"/>
      <c r="BL739" s="100"/>
      <c r="BM739" s="100"/>
      <c r="BN739" s="100"/>
      <c r="BO739" s="100"/>
      <c r="BP739" s="100"/>
      <c r="BQ739" s="100"/>
    </row>
    <row r="740" spans="1:69">
      <c r="A740" s="25"/>
      <c r="C740" s="89"/>
      <c r="D740" s="84"/>
      <c r="E740" s="76"/>
      <c r="F740" s="91"/>
      <c r="G740" s="80"/>
      <c r="H740" s="81"/>
      <c r="I740" s="14"/>
      <c r="J740" s="92"/>
      <c r="K740" s="14"/>
      <c r="L740" s="78"/>
      <c r="M740" s="81"/>
      <c r="N740" s="14"/>
      <c r="O740" s="78"/>
      <c r="P740" s="78"/>
      <c r="Q740" s="93"/>
      <c r="R740" s="80"/>
      <c r="S740" s="80"/>
      <c r="T740" s="69"/>
      <c r="U740" s="78"/>
      <c r="V740" s="69"/>
      <c r="W740" s="80"/>
      <c r="X740" s="80"/>
      <c r="Y740" s="94"/>
      <c r="Z740" s="80"/>
      <c r="AA740" s="80"/>
      <c r="AB740" s="80"/>
      <c r="AC740" s="80"/>
      <c r="AD740" s="69"/>
      <c r="AE740" s="69"/>
      <c r="AF740" s="69"/>
      <c r="AG740" s="95"/>
      <c r="AH740" s="93"/>
      <c r="AI740" s="81"/>
      <c r="AJ740" s="80"/>
      <c r="AK740" s="80"/>
      <c r="AL740" s="78"/>
      <c r="AM740" s="80"/>
      <c r="AN740" s="80"/>
      <c r="AO740" s="80"/>
      <c r="AP740" s="80"/>
      <c r="AQ740" s="80"/>
      <c r="AR740" s="80"/>
      <c r="AS740" s="78"/>
      <c r="AT740" s="96"/>
      <c r="AU740" s="97"/>
      <c r="AV740" s="98"/>
      <c r="AW740" s="99"/>
      <c r="AX740" s="100"/>
      <c r="AY740" s="100"/>
      <c r="AZ740" s="100"/>
      <c r="BA740" s="100"/>
      <c r="BB740" s="100"/>
      <c r="BC740" s="100"/>
      <c r="BD740" s="100"/>
      <c r="BE740" s="100"/>
      <c r="BF740" s="100"/>
      <c r="BG740" s="100"/>
      <c r="BH740" s="100"/>
      <c r="BI740" s="100"/>
      <c r="BJ740" s="100"/>
      <c r="BK740" s="100"/>
      <c r="BL740" s="100"/>
      <c r="BM740" s="100"/>
      <c r="BN740" s="100"/>
      <c r="BO740" s="100"/>
      <c r="BP740" s="100"/>
      <c r="BQ740" s="100"/>
    </row>
    <row r="741" spans="1:69">
      <c r="A741" s="25"/>
      <c r="C741" s="89"/>
      <c r="D741" s="84"/>
      <c r="E741" s="76"/>
      <c r="F741" s="91"/>
      <c r="G741" s="80"/>
      <c r="H741" s="81"/>
      <c r="I741" s="14"/>
      <c r="J741" s="92"/>
      <c r="K741" s="14"/>
      <c r="L741" s="78"/>
      <c r="M741" s="81"/>
      <c r="N741" s="14"/>
      <c r="O741" s="78"/>
      <c r="P741" s="78"/>
      <c r="Q741" s="93"/>
      <c r="R741" s="80"/>
      <c r="S741" s="80"/>
      <c r="T741" s="69"/>
      <c r="U741" s="78"/>
      <c r="V741" s="69"/>
      <c r="W741" s="80"/>
      <c r="X741" s="80"/>
      <c r="Y741" s="94"/>
      <c r="Z741" s="80"/>
      <c r="AA741" s="80"/>
      <c r="AB741" s="80"/>
      <c r="AC741" s="80"/>
      <c r="AD741" s="69"/>
      <c r="AE741" s="69"/>
      <c r="AF741" s="69"/>
      <c r="AG741" s="95"/>
      <c r="AH741" s="93"/>
      <c r="AI741" s="81"/>
      <c r="AJ741" s="80"/>
      <c r="AK741" s="80"/>
      <c r="AL741" s="78"/>
      <c r="AM741" s="80"/>
      <c r="AN741" s="80"/>
      <c r="AO741" s="80"/>
      <c r="AP741" s="80"/>
      <c r="AQ741" s="80"/>
      <c r="AR741" s="80"/>
      <c r="AS741" s="78"/>
      <c r="AT741" s="96"/>
      <c r="AU741" s="97"/>
      <c r="AV741" s="98"/>
      <c r="AW741" s="99"/>
      <c r="AX741" s="100"/>
      <c r="AY741" s="100"/>
      <c r="AZ741" s="100"/>
      <c r="BA741" s="100"/>
      <c r="BB741" s="100"/>
      <c r="BC741" s="100"/>
      <c r="BD741" s="100"/>
      <c r="BE741" s="100"/>
      <c r="BF741" s="100"/>
      <c r="BG741" s="100"/>
      <c r="BH741" s="100"/>
      <c r="BI741" s="100"/>
      <c r="BJ741" s="100"/>
      <c r="BK741" s="100"/>
      <c r="BL741" s="100"/>
      <c r="BM741" s="100"/>
      <c r="BN741" s="100"/>
      <c r="BO741" s="100"/>
      <c r="BP741" s="100"/>
      <c r="BQ741" s="100"/>
    </row>
    <row r="742" spans="1:69">
      <c r="A742" s="25"/>
      <c r="C742" s="89"/>
      <c r="D742" s="84"/>
      <c r="E742" s="76"/>
      <c r="F742" s="91"/>
      <c r="G742" s="80"/>
      <c r="H742" s="81"/>
      <c r="I742" s="14"/>
      <c r="J742" s="92"/>
      <c r="K742" s="14"/>
      <c r="L742" s="78"/>
      <c r="M742" s="81"/>
      <c r="N742" s="14"/>
      <c r="O742" s="78"/>
      <c r="P742" s="78"/>
      <c r="Q742" s="93"/>
      <c r="R742" s="80"/>
      <c r="S742" s="80"/>
      <c r="T742" s="69"/>
      <c r="U742" s="78"/>
      <c r="V742" s="69"/>
      <c r="W742" s="80"/>
      <c r="X742" s="80"/>
      <c r="Y742" s="94"/>
      <c r="Z742" s="80"/>
      <c r="AA742" s="80"/>
      <c r="AB742" s="80"/>
      <c r="AC742" s="80"/>
      <c r="AD742" s="69"/>
      <c r="AE742" s="69"/>
      <c r="AF742" s="69"/>
      <c r="AG742" s="95"/>
      <c r="AH742" s="93"/>
      <c r="AI742" s="81"/>
      <c r="AJ742" s="80"/>
      <c r="AK742" s="80"/>
      <c r="AL742" s="78"/>
      <c r="AM742" s="80"/>
      <c r="AN742" s="80"/>
      <c r="AO742" s="80"/>
      <c r="AP742" s="80"/>
      <c r="AQ742" s="80"/>
      <c r="AR742" s="80"/>
      <c r="AS742" s="78"/>
      <c r="AT742" s="96"/>
      <c r="AU742" s="97"/>
      <c r="AV742" s="98"/>
      <c r="AW742" s="99"/>
      <c r="AX742" s="100"/>
      <c r="AY742" s="100"/>
      <c r="AZ742" s="100"/>
      <c r="BA742" s="100"/>
      <c r="BB742" s="100"/>
      <c r="BC742" s="100"/>
      <c r="BD742" s="100"/>
      <c r="BE742" s="100"/>
      <c r="BF742" s="100"/>
      <c r="BG742" s="100"/>
      <c r="BH742" s="100"/>
      <c r="BI742" s="100"/>
      <c r="BJ742" s="100"/>
      <c r="BK742" s="100"/>
      <c r="BL742" s="100"/>
      <c r="BM742" s="100"/>
      <c r="BN742" s="100"/>
      <c r="BO742" s="100"/>
      <c r="BP742" s="100"/>
      <c r="BQ742" s="100"/>
    </row>
    <row r="743" spans="1:69">
      <c r="A743" s="25"/>
      <c r="C743" s="89"/>
      <c r="D743" s="84"/>
      <c r="E743" s="76"/>
      <c r="F743" s="91"/>
      <c r="G743" s="80"/>
      <c r="H743" s="81"/>
      <c r="I743" s="14"/>
      <c r="J743" s="92"/>
      <c r="K743" s="14"/>
      <c r="L743" s="78"/>
      <c r="M743" s="81"/>
      <c r="N743" s="14"/>
      <c r="O743" s="78"/>
      <c r="P743" s="78"/>
      <c r="Q743" s="93"/>
      <c r="R743" s="80"/>
      <c r="S743" s="80"/>
      <c r="T743" s="69"/>
      <c r="U743" s="78"/>
      <c r="V743" s="69"/>
      <c r="W743" s="80"/>
      <c r="X743" s="80"/>
      <c r="Y743" s="94"/>
      <c r="Z743" s="80"/>
      <c r="AA743" s="80"/>
      <c r="AB743" s="80"/>
      <c r="AC743" s="80"/>
      <c r="AD743" s="69"/>
      <c r="AE743" s="69"/>
      <c r="AF743" s="69"/>
      <c r="AG743" s="95"/>
      <c r="AH743" s="93"/>
      <c r="AI743" s="81"/>
      <c r="AJ743" s="80"/>
      <c r="AK743" s="80"/>
      <c r="AL743" s="78"/>
      <c r="AM743" s="80"/>
      <c r="AN743" s="80"/>
      <c r="AO743" s="80"/>
      <c r="AP743" s="80"/>
      <c r="AQ743" s="80"/>
      <c r="AR743" s="80"/>
      <c r="AS743" s="78"/>
      <c r="AT743" s="96"/>
      <c r="AU743" s="97"/>
      <c r="AV743" s="98"/>
      <c r="AW743" s="99"/>
      <c r="AX743" s="100"/>
      <c r="AY743" s="100"/>
      <c r="AZ743" s="100"/>
      <c r="BA743" s="100"/>
      <c r="BB743" s="100"/>
      <c r="BC743" s="100"/>
      <c r="BD743" s="100"/>
      <c r="BE743" s="100"/>
      <c r="BF743" s="100"/>
      <c r="BG743" s="100"/>
      <c r="BH743" s="100"/>
      <c r="BI743" s="100"/>
      <c r="BJ743" s="100"/>
      <c r="BK743" s="100"/>
      <c r="BL743" s="100"/>
      <c r="BM743" s="100"/>
      <c r="BN743" s="100"/>
      <c r="BO743" s="100"/>
      <c r="BP743" s="100"/>
      <c r="BQ743" s="100"/>
    </row>
    <row r="744" spans="1:69">
      <c r="A744" s="25"/>
      <c r="C744" s="89"/>
      <c r="D744" s="84"/>
      <c r="E744" s="76"/>
      <c r="F744" s="91"/>
      <c r="G744" s="80"/>
      <c r="H744" s="81"/>
      <c r="I744" s="14"/>
      <c r="J744" s="92"/>
      <c r="K744" s="14"/>
      <c r="L744" s="78"/>
      <c r="M744" s="81"/>
      <c r="N744" s="14"/>
      <c r="O744" s="78"/>
      <c r="P744" s="78"/>
      <c r="Q744" s="93"/>
      <c r="R744" s="80"/>
      <c r="S744" s="80"/>
      <c r="T744" s="69"/>
      <c r="U744" s="78"/>
      <c r="V744" s="69"/>
      <c r="W744" s="80"/>
      <c r="X744" s="80"/>
      <c r="Y744" s="94"/>
      <c r="Z744" s="80"/>
      <c r="AA744" s="80"/>
      <c r="AB744" s="80"/>
      <c r="AC744" s="80"/>
      <c r="AD744" s="69"/>
      <c r="AE744" s="69"/>
      <c r="AF744" s="69"/>
      <c r="AG744" s="95"/>
      <c r="AH744" s="93"/>
      <c r="AI744" s="81"/>
      <c r="AJ744" s="80"/>
      <c r="AK744" s="80"/>
      <c r="AL744" s="78"/>
      <c r="AM744" s="80"/>
      <c r="AN744" s="80"/>
      <c r="AO744" s="80"/>
      <c r="AP744" s="80"/>
      <c r="AQ744" s="80"/>
      <c r="AR744" s="80"/>
      <c r="AS744" s="78"/>
      <c r="AT744" s="96"/>
      <c r="AU744" s="97"/>
      <c r="AV744" s="98"/>
      <c r="AW744" s="99"/>
      <c r="AX744" s="100"/>
      <c r="AY744" s="100"/>
      <c r="AZ744" s="100"/>
      <c r="BA744" s="100"/>
      <c r="BB744" s="100"/>
      <c r="BC744" s="100"/>
      <c r="BD744" s="100"/>
      <c r="BE744" s="100"/>
      <c r="BF744" s="100"/>
      <c r="BG744" s="100"/>
      <c r="BH744" s="100"/>
      <c r="BI744" s="100"/>
      <c r="BJ744" s="100"/>
      <c r="BK744" s="100"/>
      <c r="BL744" s="100"/>
      <c r="BM744" s="100"/>
      <c r="BN744" s="100"/>
      <c r="BO744" s="100"/>
      <c r="BP744" s="100"/>
      <c r="BQ744" s="100"/>
    </row>
    <row r="745" spans="1:69">
      <c r="A745" s="25"/>
      <c r="C745" s="89"/>
      <c r="D745" s="84"/>
      <c r="E745" s="76"/>
      <c r="F745" s="91"/>
      <c r="G745" s="80"/>
      <c r="H745" s="81"/>
      <c r="I745" s="14"/>
      <c r="J745" s="92"/>
      <c r="K745" s="14"/>
      <c r="L745" s="78"/>
      <c r="M745" s="81"/>
      <c r="N745" s="14"/>
      <c r="O745" s="78"/>
      <c r="P745" s="78"/>
      <c r="Q745" s="93"/>
      <c r="R745" s="80"/>
      <c r="S745" s="80"/>
      <c r="T745" s="69"/>
      <c r="U745" s="78"/>
      <c r="V745" s="69"/>
      <c r="W745" s="80"/>
      <c r="X745" s="80"/>
      <c r="Y745" s="94"/>
      <c r="Z745" s="80"/>
      <c r="AA745" s="80"/>
      <c r="AB745" s="80"/>
      <c r="AC745" s="80"/>
      <c r="AD745" s="69"/>
      <c r="AE745" s="69"/>
      <c r="AF745" s="69"/>
      <c r="AG745" s="95"/>
      <c r="AH745" s="93"/>
      <c r="AI745" s="81"/>
      <c r="AJ745" s="80"/>
      <c r="AK745" s="80"/>
      <c r="AL745" s="78"/>
      <c r="AM745" s="80"/>
      <c r="AN745" s="80"/>
      <c r="AO745" s="80"/>
      <c r="AP745" s="80"/>
      <c r="AQ745" s="80"/>
      <c r="AR745" s="80"/>
      <c r="AS745" s="78"/>
      <c r="AT745" s="96"/>
      <c r="AU745" s="97"/>
      <c r="AV745" s="98"/>
      <c r="AW745" s="99"/>
      <c r="AX745" s="100"/>
      <c r="AY745" s="100"/>
      <c r="AZ745" s="100"/>
      <c r="BA745" s="100"/>
      <c r="BB745" s="100"/>
      <c r="BC745" s="100"/>
      <c r="BD745" s="100"/>
      <c r="BE745" s="100"/>
      <c r="BF745" s="100"/>
      <c r="BG745" s="100"/>
      <c r="BH745" s="100"/>
      <c r="BI745" s="100"/>
      <c r="BJ745" s="100"/>
      <c r="BK745" s="100"/>
      <c r="BL745" s="100"/>
      <c r="BM745" s="100"/>
      <c r="BN745" s="100"/>
      <c r="BO745" s="100"/>
      <c r="BP745" s="100"/>
      <c r="BQ745" s="100"/>
    </row>
    <row r="746" spans="1:69">
      <c r="A746" s="25"/>
      <c r="C746" s="89"/>
      <c r="D746" s="84"/>
      <c r="E746" s="76"/>
      <c r="F746" s="91"/>
      <c r="G746" s="80"/>
      <c r="H746" s="81"/>
      <c r="I746" s="14"/>
      <c r="J746" s="92"/>
      <c r="K746" s="14"/>
      <c r="L746" s="78"/>
      <c r="M746" s="81"/>
      <c r="N746" s="14"/>
      <c r="O746" s="78"/>
      <c r="P746" s="78"/>
      <c r="Q746" s="93"/>
      <c r="R746" s="80"/>
      <c r="S746" s="80"/>
      <c r="T746" s="69"/>
      <c r="U746" s="78"/>
      <c r="V746" s="69"/>
      <c r="W746" s="80"/>
      <c r="X746" s="80"/>
      <c r="Y746" s="94"/>
      <c r="Z746" s="80"/>
      <c r="AA746" s="80"/>
      <c r="AB746" s="80"/>
      <c r="AC746" s="80"/>
      <c r="AD746" s="69"/>
      <c r="AE746" s="69"/>
      <c r="AF746" s="69"/>
      <c r="AG746" s="95"/>
      <c r="AH746" s="93"/>
      <c r="AI746" s="81"/>
      <c r="AJ746" s="80"/>
      <c r="AK746" s="80"/>
      <c r="AL746" s="78"/>
      <c r="AM746" s="80"/>
      <c r="AN746" s="80"/>
      <c r="AO746" s="80"/>
      <c r="AP746" s="80"/>
      <c r="AQ746" s="80"/>
      <c r="AR746" s="80"/>
      <c r="AS746" s="78"/>
      <c r="AT746" s="96"/>
      <c r="AU746" s="97"/>
      <c r="AV746" s="98"/>
      <c r="AW746" s="99"/>
      <c r="AX746" s="100"/>
      <c r="AY746" s="100"/>
      <c r="AZ746" s="100"/>
      <c r="BA746" s="100"/>
      <c r="BB746" s="100"/>
      <c r="BC746" s="100"/>
      <c r="BD746" s="100"/>
      <c r="BE746" s="100"/>
      <c r="BF746" s="100"/>
      <c r="BG746" s="100"/>
      <c r="BH746" s="100"/>
      <c r="BI746" s="100"/>
      <c r="BJ746" s="100"/>
      <c r="BK746" s="100"/>
      <c r="BL746" s="100"/>
      <c r="BM746" s="100"/>
      <c r="BN746" s="100"/>
      <c r="BO746" s="100"/>
      <c r="BP746" s="100"/>
      <c r="BQ746" s="100"/>
    </row>
    <row r="747" spans="1:69">
      <c r="A747" s="25"/>
      <c r="C747" s="89"/>
      <c r="D747" s="84"/>
      <c r="E747" s="76"/>
      <c r="F747" s="91"/>
      <c r="G747" s="80"/>
      <c r="H747" s="81"/>
      <c r="I747" s="14"/>
      <c r="J747" s="92"/>
      <c r="K747" s="14"/>
      <c r="L747" s="78"/>
      <c r="M747" s="81"/>
      <c r="N747" s="14"/>
      <c r="O747" s="78"/>
      <c r="P747" s="78"/>
      <c r="Q747" s="93"/>
      <c r="R747" s="80"/>
      <c r="S747" s="80"/>
      <c r="T747" s="69"/>
      <c r="U747" s="78"/>
      <c r="V747" s="69"/>
      <c r="W747" s="80"/>
      <c r="X747" s="80"/>
      <c r="Y747" s="94"/>
      <c r="Z747" s="80"/>
      <c r="AA747" s="80"/>
      <c r="AB747" s="80"/>
      <c r="AC747" s="80"/>
      <c r="AD747" s="69"/>
      <c r="AE747" s="69"/>
      <c r="AF747" s="69"/>
      <c r="AG747" s="95"/>
      <c r="AH747" s="93"/>
      <c r="AI747" s="81"/>
      <c r="AJ747" s="80"/>
      <c r="AK747" s="80"/>
      <c r="AL747" s="78"/>
      <c r="AM747" s="80"/>
      <c r="AN747" s="80"/>
      <c r="AO747" s="80"/>
      <c r="AP747" s="80"/>
      <c r="AQ747" s="80"/>
      <c r="AR747" s="80"/>
      <c r="AS747" s="78"/>
      <c r="AT747" s="96"/>
      <c r="AU747" s="97"/>
      <c r="AV747" s="98"/>
      <c r="AW747" s="99"/>
      <c r="AX747" s="100"/>
      <c r="AY747" s="100"/>
      <c r="AZ747" s="100"/>
      <c r="BA747" s="100"/>
      <c r="BB747" s="100"/>
      <c r="BC747" s="100"/>
      <c r="BD747" s="100"/>
      <c r="BE747" s="100"/>
      <c r="BF747" s="100"/>
      <c r="BG747" s="100"/>
      <c r="BH747" s="100"/>
      <c r="BI747" s="100"/>
      <c r="BJ747" s="100"/>
      <c r="BK747" s="100"/>
      <c r="BL747" s="100"/>
      <c r="BM747" s="100"/>
      <c r="BN747" s="100"/>
      <c r="BO747" s="100"/>
      <c r="BP747" s="100"/>
      <c r="BQ747" s="100"/>
    </row>
    <row r="748" spans="1:69">
      <c r="A748" s="25"/>
      <c r="C748" s="89"/>
      <c r="D748" s="84"/>
      <c r="E748" s="76"/>
      <c r="F748" s="91"/>
      <c r="G748" s="80"/>
      <c r="H748" s="81"/>
      <c r="I748" s="14"/>
      <c r="J748" s="92"/>
      <c r="K748" s="14"/>
      <c r="L748" s="78"/>
      <c r="M748" s="81"/>
      <c r="N748" s="14"/>
      <c r="O748" s="78"/>
      <c r="P748" s="78"/>
      <c r="Q748" s="93"/>
      <c r="R748" s="80"/>
      <c r="S748" s="80"/>
      <c r="T748" s="69"/>
      <c r="U748" s="78"/>
      <c r="V748" s="69"/>
      <c r="W748" s="80"/>
      <c r="X748" s="80"/>
      <c r="Y748" s="94"/>
      <c r="Z748" s="80"/>
      <c r="AA748" s="80"/>
      <c r="AB748" s="80"/>
      <c r="AC748" s="80"/>
      <c r="AD748" s="69"/>
      <c r="AE748" s="69"/>
      <c r="AF748" s="69"/>
      <c r="AG748" s="95"/>
      <c r="AH748" s="93"/>
      <c r="AI748" s="81"/>
      <c r="AJ748" s="80"/>
      <c r="AK748" s="80"/>
      <c r="AL748" s="78"/>
      <c r="AM748" s="80"/>
      <c r="AN748" s="80"/>
      <c r="AO748" s="80"/>
      <c r="AP748" s="80"/>
      <c r="AQ748" s="80"/>
      <c r="AR748" s="80"/>
      <c r="AS748" s="78"/>
      <c r="AT748" s="96"/>
      <c r="AU748" s="97"/>
      <c r="AV748" s="98"/>
      <c r="AW748" s="99"/>
      <c r="AX748" s="100"/>
      <c r="AY748" s="100"/>
      <c r="AZ748" s="100"/>
      <c r="BA748" s="100"/>
      <c r="BB748" s="100"/>
      <c r="BC748" s="100"/>
      <c r="BD748" s="100"/>
      <c r="BE748" s="100"/>
      <c r="BF748" s="100"/>
      <c r="BG748" s="100"/>
      <c r="BH748" s="100"/>
      <c r="BI748" s="100"/>
      <c r="BJ748" s="100"/>
      <c r="BK748" s="100"/>
      <c r="BL748" s="100"/>
      <c r="BM748" s="100"/>
      <c r="BN748" s="100"/>
      <c r="BO748" s="100"/>
      <c r="BP748" s="100"/>
      <c r="BQ748" s="100"/>
    </row>
    <row r="749" spans="1:69">
      <c r="A749" s="25"/>
      <c r="C749" s="89"/>
      <c r="D749" s="84"/>
      <c r="E749" s="76"/>
      <c r="F749" s="91"/>
      <c r="G749" s="80"/>
      <c r="H749" s="81"/>
      <c r="I749" s="14"/>
      <c r="J749" s="92"/>
      <c r="K749" s="14"/>
      <c r="L749" s="78"/>
      <c r="M749" s="81"/>
      <c r="N749" s="14"/>
      <c r="O749" s="78"/>
      <c r="P749" s="78"/>
      <c r="Q749" s="93"/>
      <c r="R749" s="80"/>
      <c r="S749" s="80"/>
      <c r="T749" s="69"/>
      <c r="U749" s="78"/>
      <c r="V749" s="69"/>
      <c r="W749" s="80"/>
      <c r="X749" s="80"/>
      <c r="Y749" s="94"/>
      <c r="Z749" s="80"/>
      <c r="AA749" s="80"/>
      <c r="AB749" s="80"/>
      <c r="AC749" s="80"/>
      <c r="AD749" s="69"/>
      <c r="AE749" s="69"/>
      <c r="AF749" s="69"/>
      <c r="AG749" s="95"/>
      <c r="AH749" s="93"/>
      <c r="AI749" s="81"/>
      <c r="AJ749" s="80"/>
      <c r="AK749" s="80"/>
      <c r="AL749" s="78"/>
      <c r="AM749" s="80"/>
      <c r="AN749" s="80"/>
      <c r="AO749" s="80"/>
      <c r="AP749" s="80"/>
      <c r="AQ749" s="80"/>
      <c r="AR749" s="80"/>
      <c r="AS749" s="78"/>
      <c r="AT749" s="96"/>
      <c r="AU749" s="97"/>
      <c r="AV749" s="98"/>
      <c r="AW749" s="99"/>
      <c r="AX749" s="100"/>
      <c r="AY749" s="100"/>
      <c r="AZ749" s="100"/>
      <c r="BA749" s="100"/>
      <c r="BB749" s="100"/>
      <c r="BC749" s="100"/>
      <c r="BD749" s="100"/>
      <c r="BE749" s="100"/>
      <c r="BF749" s="100"/>
      <c r="BG749" s="100"/>
      <c r="BH749" s="100"/>
      <c r="BI749" s="100"/>
      <c r="BJ749" s="100"/>
      <c r="BK749" s="100"/>
      <c r="BL749" s="100"/>
      <c r="BM749" s="100"/>
      <c r="BN749" s="100"/>
      <c r="BO749" s="100"/>
      <c r="BP749" s="100"/>
      <c r="BQ749" s="100"/>
    </row>
    <row r="750" spans="1:69">
      <c r="A750" s="25"/>
      <c r="C750" s="89"/>
      <c r="D750" s="84"/>
      <c r="E750" s="76"/>
      <c r="F750" s="91"/>
      <c r="G750" s="80"/>
      <c r="H750" s="81"/>
      <c r="I750" s="14"/>
      <c r="J750" s="92"/>
      <c r="K750" s="14"/>
      <c r="L750" s="78"/>
      <c r="M750" s="81"/>
      <c r="N750" s="14"/>
      <c r="O750" s="78"/>
      <c r="P750" s="78"/>
      <c r="Q750" s="93"/>
      <c r="R750" s="80"/>
      <c r="S750" s="80"/>
      <c r="T750" s="69"/>
      <c r="U750" s="78"/>
      <c r="V750" s="69"/>
      <c r="W750" s="80"/>
      <c r="X750" s="80"/>
      <c r="Y750" s="94"/>
      <c r="Z750" s="80"/>
      <c r="AA750" s="80"/>
      <c r="AB750" s="80"/>
      <c r="AC750" s="80"/>
      <c r="AD750" s="69"/>
      <c r="AE750" s="69"/>
      <c r="AF750" s="69"/>
      <c r="AG750" s="95"/>
      <c r="AH750" s="93"/>
      <c r="AI750" s="81"/>
      <c r="AJ750" s="80"/>
      <c r="AK750" s="80"/>
      <c r="AL750" s="78"/>
      <c r="AM750" s="80"/>
      <c r="AN750" s="80"/>
      <c r="AO750" s="80"/>
      <c r="AP750" s="80"/>
      <c r="AQ750" s="80"/>
      <c r="AR750" s="80"/>
      <c r="AS750" s="78"/>
      <c r="AT750" s="96"/>
      <c r="AU750" s="97"/>
      <c r="AV750" s="98"/>
      <c r="AW750" s="99"/>
      <c r="AX750" s="100"/>
      <c r="AY750" s="100"/>
      <c r="AZ750" s="100"/>
      <c r="BA750" s="100"/>
      <c r="BB750" s="100"/>
      <c r="BC750" s="100"/>
      <c r="BD750" s="100"/>
      <c r="BE750" s="100"/>
      <c r="BF750" s="100"/>
      <c r="BG750" s="100"/>
      <c r="BH750" s="100"/>
      <c r="BI750" s="100"/>
      <c r="BJ750" s="100"/>
      <c r="BK750" s="100"/>
      <c r="BL750" s="100"/>
      <c r="BM750" s="100"/>
      <c r="BN750" s="100"/>
      <c r="BO750" s="100"/>
      <c r="BP750" s="100"/>
      <c r="BQ750" s="100"/>
    </row>
    <row r="751" spans="1:69">
      <c r="A751" s="25"/>
      <c r="C751" s="89"/>
      <c r="D751" s="84"/>
      <c r="E751" s="76"/>
      <c r="F751" s="91"/>
      <c r="G751" s="80"/>
      <c r="H751" s="81"/>
      <c r="I751" s="14"/>
      <c r="J751" s="92"/>
      <c r="K751" s="14"/>
      <c r="L751" s="78"/>
      <c r="M751" s="81"/>
      <c r="N751" s="14"/>
      <c r="O751" s="78"/>
      <c r="P751" s="78"/>
      <c r="Q751" s="93"/>
      <c r="R751" s="80"/>
      <c r="S751" s="80"/>
      <c r="T751" s="69"/>
      <c r="U751" s="78"/>
      <c r="V751" s="69"/>
      <c r="W751" s="80"/>
      <c r="X751" s="80"/>
      <c r="Y751" s="94"/>
      <c r="Z751" s="80"/>
      <c r="AA751" s="80"/>
      <c r="AB751" s="80"/>
      <c r="AC751" s="80"/>
      <c r="AD751" s="69"/>
      <c r="AE751" s="69"/>
      <c r="AF751" s="69"/>
      <c r="AG751" s="95"/>
      <c r="AH751" s="93"/>
      <c r="AI751" s="81"/>
      <c r="AJ751" s="80"/>
      <c r="AK751" s="80"/>
      <c r="AL751" s="78"/>
      <c r="AM751" s="80"/>
      <c r="AN751" s="80"/>
      <c r="AO751" s="80"/>
      <c r="AP751" s="80"/>
      <c r="AQ751" s="80"/>
      <c r="AR751" s="80"/>
      <c r="AS751" s="78"/>
      <c r="AT751" s="96"/>
      <c r="AU751" s="97"/>
      <c r="AV751" s="98"/>
      <c r="AW751" s="99"/>
      <c r="AX751" s="100"/>
      <c r="AY751" s="100"/>
      <c r="AZ751" s="100"/>
      <c r="BA751" s="100"/>
      <c r="BB751" s="100"/>
      <c r="BC751" s="100"/>
      <c r="BD751" s="100"/>
      <c r="BE751" s="100"/>
      <c r="BF751" s="100"/>
      <c r="BG751" s="100"/>
      <c r="BH751" s="100"/>
      <c r="BI751" s="100"/>
      <c r="BJ751" s="100"/>
      <c r="BK751" s="100"/>
      <c r="BL751" s="100"/>
      <c r="BM751" s="100"/>
      <c r="BN751" s="100"/>
      <c r="BO751" s="100"/>
      <c r="BP751" s="100"/>
      <c r="BQ751" s="100"/>
    </row>
    <row r="752" spans="1:69">
      <c r="A752" s="25"/>
      <c r="C752" s="89"/>
      <c r="D752" s="84"/>
      <c r="E752" s="76"/>
      <c r="F752" s="91"/>
      <c r="G752" s="80"/>
      <c r="H752" s="81"/>
      <c r="I752" s="14"/>
      <c r="J752" s="92"/>
      <c r="K752" s="14"/>
      <c r="L752" s="78"/>
      <c r="M752" s="81"/>
      <c r="N752" s="14"/>
      <c r="O752" s="78"/>
      <c r="P752" s="78"/>
      <c r="Q752" s="93"/>
      <c r="R752" s="80"/>
      <c r="S752" s="80"/>
      <c r="T752" s="69"/>
      <c r="U752" s="78"/>
      <c r="V752" s="69"/>
      <c r="W752" s="80"/>
      <c r="X752" s="80"/>
      <c r="Y752" s="94"/>
      <c r="Z752" s="80"/>
      <c r="AA752" s="80"/>
      <c r="AB752" s="80"/>
      <c r="AC752" s="80"/>
      <c r="AD752" s="69"/>
      <c r="AE752" s="69"/>
      <c r="AF752" s="69"/>
      <c r="AG752" s="95"/>
      <c r="AH752" s="93"/>
      <c r="AI752" s="81"/>
      <c r="AJ752" s="80"/>
      <c r="AK752" s="80"/>
      <c r="AL752" s="78"/>
      <c r="AM752" s="80"/>
      <c r="AN752" s="80"/>
      <c r="AO752" s="80"/>
      <c r="AP752" s="80"/>
      <c r="AQ752" s="80"/>
      <c r="AR752" s="80"/>
      <c r="AS752" s="78"/>
      <c r="AT752" s="96"/>
      <c r="AU752" s="97"/>
      <c r="AV752" s="98"/>
      <c r="AW752" s="99"/>
      <c r="AX752" s="100"/>
      <c r="AY752" s="100"/>
      <c r="AZ752" s="100"/>
      <c r="BA752" s="100"/>
      <c r="BB752" s="100"/>
      <c r="BC752" s="100"/>
      <c r="BD752" s="100"/>
      <c r="BE752" s="100"/>
      <c r="BF752" s="100"/>
      <c r="BG752" s="100"/>
      <c r="BH752" s="100"/>
      <c r="BI752" s="100"/>
      <c r="BJ752" s="100"/>
      <c r="BK752" s="100"/>
      <c r="BL752" s="100"/>
      <c r="BM752" s="100"/>
      <c r="BN752" s="100"/>
      <c r="BO752" s="100"/>
      <c r="BP752" s="100"/>
      <c r="BQ752" s="100"/>
    </row>
    <row r="753" spans="1:69">
      <c r="A753" s="25"/>
      <c r="C753" s="89"/>
      <c r="D753" s="84"/>
      <c r="E753" s="76"/>
      <c r="F753" s="91"/>
      <c r="G753" s="80"/>
      <c r="H753" s="81"/>
      <c r="I753" s="14"/>
      <c r="J753" s="92"/>
      <c r="K753" s="14"/>
      <c r="L753" s="78"/>
      <c r="M753" s="81"/>
      <c r="N753" s="14"/>
      <c r="O753" s="78"/>
      <c r="P753" s="78"/>
      <c r="Q753" s="93"/>
      <c r="R753" s="80"/>
      <c r="S753" s="80"/>
      <c r="T753" s="69"/>
      <c r="U753" s="78"/>
      <c r="V753" s="69"/>
      <c r="W753" s="80"/>
      <c r="X753" s="80"/>
      <c r="Y753" s="94"/>
      <c r="Z753" s="80"/>
      <c r="AA753" s="80"/>
      <c r="AB753" s="80"/>
      <c r="AC753" s="80"/>
      <c r="AD753" s="69"/>
      <c r="AE753" s="69"/>
      <c r="AF753" s="69"/>
      <c r="AG753" s="95"/>
      <c r="AH753" s="93"/>
      <c r="AI753" s="81"/>
      <c r="AJ753" s="80"/>
      <c r="AK753" s="80"/>
      <c r="AL753" s="78"/>
      <c r="AM753" s="80"/>
      <c r="AN753" s="80"/>
      <c r="AO753" s="80"/>
      <c r="AP753" s="80"/>
      <c r="AQ753" s="80"/>
      <c r="AR753" s="80"/>
      <c r="AS753" s="78"/>
      <c r="AT753" s="96"/>
      <c r="AU753" s="97"/>
      <c r="AV753" s="98"/>
      <c r="AW753" s="99"/>
      <c r="AX753" s="100"/>
      <c r="AY753" s="100"/>
      <c r="AZ753" s="100"/>
      <c r="BA753" s="100"/>
      <c r="BB753" s="100"/>
      <c r="BC753" s="100"/>
      <c r="BD753" s="100"/>
      <c r="BE753" s="100"/>
      <c r="BF753" s="100"/>
      <c r="BG753" s="100"/>
      <c r="BH753" s="100"/>
      <c r="BI753" s="100"/>
      <c r="BJ753" s="100"/>
      <c r="BK753" s="100"/>
      <c r="BL753" s="100"/>
      <c r="BM753" s="100"/>
      <c r="BN753" s="100"/>
      <c r="BO753" s="100"/>
      <c r="BP753" s="100"/>
      <c r="BQ753" s="100"/>
    </row>
    <row r="754" spans="1:69">
      <c r="A754" s="25"/>
      <c r="C754" s="89"/>
      <c r="D754" s="84"/>
      <c r="E754" s="76"/>
      <c r="F754" s="91"/>
      <c r="G754" s="80"/>
      <c r="H754" s="81"/>
      <c r="I754" s="14"/>
      <c r="J754" s="92"/>
      <c r="K754" s="14"/>
      <c r="L754" s="78"/>
      <c r="M754" s="81"/>
      <c r="N754" s="14"/>
      <c r="O754" s="78"/>
      <c r="P754" s="78"/>
      <c r="Q754" s="93"/>
      <c r="R754" s="80"/>
      <c r="S754" s="80"/>
      <c r="T754" s="69"/>
      <c r="U754" s="78"/>
      <c r="V754" s="69"/>
      <c r="W754" s="80"/>
      <c r="X754" s="80"/>
      <c r="Y754" s="94"/>
      <c r="Z754" s="80"/>
      <c r="AA754" s="80"/>
      <c r="AB754" s="80"/>
      <c r="AC754" s="80"/>
      <c r="AD754" s="69"/>
      <c r="AE754" s="69"/>
      <c r="AF754" s="69"/>
      <c r="AG754" s="95"/>
      <c r="AH754" s="93"/>
      <c r="AI754" s="81"/>
      <c r="AJ754" s="80"/>
      <c r="AK754" s="80"/>
      <c r="AL754" s="78"/>
      <c r="AM754" s="80"/>
      <c r="AN754" s="80"/>
      <c r="AO754" s="80"/>
      <c r="AP754" s="80"/>
      <c r="AQ754" s="80"/>
      <c r="AR754" s="80"/>
      <c r="AS754" s="78"/>
      <c r="AT754" s="96"/>
      <c r="AU754" s="97"/>
      <c r="AV754" s="98"/>
      <c r="AW754" s="99"/>
      <c r="AX754" s="100"/>
      <c r="AY754" s="100"/>
      <c r="AZ754" s="100"/>
      <c r="BA754" s="100"/>
      <c r="BB754" s="100"/>
      <c r="BC754" s="100"/>
      <c r="BD754" s="100"/>
      <c r="BE754" s="100"/>
      <c r="BF754" s="100"/>
      <c r="BG754" s="100"/>
      <c r="BH754" s="100"/>
      <c r="BI754" s="100"/>
      <c r="BJ754" s="100"/>
      <c r="BK754" s="100"/>
      <c r="BL754" s="100"/>
      <c r="BM754" s="100"/>
      <c r="BN754" s="100"/>
      <c r="BO754" s="100"/>
      <c r="BP754" s="100"/>
      <c r="BQ754" s="100"/>
    </row>
    <row r="755" spans="1:69">
      <c r="A755" s="25"/>
      <c r="C755" s="89"/>
      <c r="D755" s="84"/>
      <c r="E755" s="76"/>
      <c r="F755" s="91"/>
      <c r="G755" s="80"/>
      <c r="H755" s="81"/>
      <c r="I755" s="14"/>
      <c r="J755" s="92"/>
      <c r="K755" s="14"/>
      <c r="L755" s="78"/>
      <c r="M755" s="81"/>
      <c r="N755" s="14"/>
      <c r="O755" s="78"/>
      <c r="P755" s="78"/>
      <c r="Q755" s="93"/>
      <c r="R755" s="80"/>
      <c r="S755" s="80"/>
      <c r="T755" s="69"/>
      <c r="U755" s="78"/>
      <c r="V755" s="69"/>
      <c r="W755" s="80"/>
      <c r="X755" s="80"/>
      <c r="Y755" s="94"/>
      <c r="Z755" s="80"/>
      <c r="AA755" s="80"/>
      <c r="AB755" s="80"/>
      <c r="AC755" s="80"/>
      <c r="AD755" s="69"/>
      <c r="AE755" s="69"/>
      <c r="AF755" s="69"/>
      <c r="AG755" s="95"/>
      <c r="AH755" s="93"/>
      <c r="AI755" s="81"/>
      <c r="AJ755" s="80"/>
      <c r="AK755" s="80"/>
      <c r="AL755" s="78"/>
      <c r="AM755" s="80"/>
      <c r="AN755" s="80"/>
      <c r="AO755" s="80"/>
      <c r="AP755" s="80"/>
      <c r="AQ755" s="80"/>
      <c r="AR755" s="80"/>
      <c r="AS755" s="78"/>
      <c r="AT755" s="96"/>
      <c r="AU755" s="97"/>
      <c r="AV755" s="98"/>
      <c r="AW755" s="99"/>
      <c r="AX755" s="100"/>
      <c r="AY755" s="100"/>
      <c r="AZ755" s="100"/>
      <c r="BA755" s="100"/>
      <c r="BB755" s="100"/>
      <c r="BC755" s="100"/>
      <c r="BD755" s="100"/>
      <c r="BE755" s="100"/>
      <c r="BF755" s="100"/>
      <c r="BG755" s="100"/>
      <c r="BH755" s="100"/>
      <c r="BI755" s="100"/>
      <c r="BJ755" s="100"/>
      <c r="BK755" s="100"/>
      <c r="BL755" s="100"/>
      <c r="BM755" s="100"/>
      <c r="BN755" s="100"/>
      <c r="BO755" s="100"/>
      <c r="BP755" s="100"/>
      <c r="BQ755" s="100"/>
    </row>
    <row r="756" spans="1:69">
      <c r="A756" s="25"/>
      <c r="C756" s="89"/>
      <c r="D756" s="84"/>
      <c r="E756" s="76"/>
      <c r="F756" s="91"/>
      <c r="G756" s="80"/>
      <c r="H756" s="81"/>
      <c r="I756" s="14"/>
      <c r="J756" s="92"/>
      <c r="K756" s="14"/>
      <c r="L756" s="78"/>
      <c r="M756" s="81"/>
      <c r="N756" s="14"/>
      <c r="O756" s="78"/>
      <c r="P756" s="78"/>
      <c r="Q756" s="93"/>
      <c r="R756" s="80"/>
      <c r="S756" s="80"/>
      <c r="T756" s="69"/>
      <c r="U756" s="78"/>
      <c r="V756" s="69"/>
      <c r="W756" s="80"/>
      <c r="X756" s="80"/>
      <c r="Y756" s="94"/>
      <c r="Z756" s="80"/>
      <c r="AA756" s="80"/>
      <c r="AB756" s="80"/>
      <c r="AC756" s="80"/>
      <c r="AD756" s="69"/>
      <c r="AE756" s="69"/>
      <c r="AF756" s="69"/>
      <c r="AG756" s="95"/>
      <c r="AH756" s="93"/>
      <c r="AI756" s="81"/>
      <c r="AJ756" s="80"/>
      <c r="AK756" s="80"/>
      <c r="AL756" s="78"/>
      <c r="AM756" s="80"/>
      <c r="AN756" s="80"/>
      <c r="AO756" s="80"/>
      <c r="AP756" s="80"/>
      <c r="AQ756" s="80"/>
      <c r="AR756" s="80"/>
      <c r="AS756" s="78"/>
      <c r="AT756" s="96"/>
      <c r="AU756" s="97"/>
      <c r="AV756" s="98"/>
      <c r="AW756" s="99"/>
      <c r="AX756" s="100"/>
      <c r="AY756" s="100"/>
      <c r="AZ756" s="100"/>
      <c r="BA756" s="100"/>
      <c r="BB756" s="100"/>
      <c r="BC756" s="100"/>
      <c r="BD756" s="100"/>
      <c r="BE756" s="100"/>
      <c r="BF756" s="100"/>
      <c r="BG756" s="100"/>
      <c r="BH756" s="100"/>
      <c r="BI756" s="100"/>
      <c r="BJ756" s="100"/>
      <c r="BK756" s="100"/>
      <c r="BL756" s="100"/>
      <c r="BM756" s="100"/>
      <c r="BN756" s="100"/>
      <c r="BO756" s="100"/>
      <c r="BP756" s="100"/>
      <c r="BQ756" s="100"/>
    </row>
    <row r="757" spans="1:69">
      <c r="A757" s="25"/>
      <c r="C757" s="89"/>
      <c r="D757" s="84"/>
      <c r="E757" s="76"/>
      <c r="F757" s="91"/>
      <c r="G757" s="80"/>
      <c r="H757" s="81"/>
      <c r="I757" s="14"/>
      <c r="J757" s="92"/>
      <c r="K757" s="14"/>
      <c r="L757" s="78"/>
      <c r="M757" s="81"/>
      <c r="N757" s="14"/>
      <c r="O757" s="78"/>
      <c r="P757" s="78"/>
      <c r="Q757" s="93"/>
      <c r="R757" s="80"/>
      <c r="S757" s="80"/>
      <c r="T757" s="69"/>
      <c r="U757" s="78"/>
      <c r="V757" s="69"/>
      <c r="W757" s="80"/>
      <c r="X757" s="80"/>
      <c r="Y757" s="94"/>
      <c r="Z757" s="80"/>
      <c r="AA757" s="80"/>
      <c r="AB757" s="80"/>
      <c r="AC757" s="80"/>
      <c r="AD757" s="69"/>
      <c r="AE757" s="69"/>
      <c r="AF757" s="69"/>
      <c r="AG757" s="95"/>
      <c r="AH757" s="93"/>
      <c r="AI757" s="81"/>
      <c r="AJ757" s="80"/>
      <c r="AK757" s="80"/>
      <c r="AL757" s="78"/>
      <c r="AM757" s="80"/>
      <c r="AN757" s="80"/>
      <c r="AO757" s="80"/>
      <c r="AP757" s="80"/>
      <c r="AQ757" s="80"/>
      <c r="AR757" s="80"/>
      <c r="AS757" s="78"/>
      <c r="AT757" s="96"/>
      <c r="AU757" s="97"/>
      <c r="AV757" s="98"/>
      <c r="AW757" s="99"/>
      <c r="AX757" s="100"/>
      <c r="AY757" s="100"/>
      <c r="AZ757" s="100"/>
      <c r="BA757" s="100"/>
      <c r="BB757" s="100"/>
      <c r="BC757" s="100"/>
      <c r="BD757" s="100"/>
      <c r="BE757" s="100"/>
      <c r="BF757" s="100"/>
      <c r="BG757" s="100"/>
      <c r="BH757" s="100"/>
      <c r="BI757" s="100"/>
      <c r="BJ757" s="100"/>
      <c r="BK757" s="100"/>
      <c r="BL757" s="100"/>
      <c r="BM757" s="100"/>
      <c r="BN757" s="100"/>
      <c r="BO757" s="100"/>
      <c r="BP757" s="100"/>
      <c r="BQ757" s="100"/>
    </row>
    <row r="758" spans="1:69">
      <c r="A758" s="25"/>
      <c r="C758" s="89"/>
      <c r="D758" s="84"/>
      <c r="E758" s="76"/>
      <c r="F758" s="91"/>
      <c r="G758" s="80"/>
      <c r="H758" s="81"/>
      <c r="I758" s="14"/>
      <c r="J758" s="92"/>
      <c r="K758" s="14"/>
      <c r="L758" s="78"/>
      <c r="M758" s="81"/>
      <c r="N758" s="14"/>
      <c r="O758" s="78"/>
      <c r="P758" s="78"/>
      <c r="Q758" s="93"/>
      <c r="R758" s="80"/>
      <c r="S758" s="80"/>
      <c r="T758" s="69"/>
      <c r="U758" s="78"/>
      <c r="V758" s="69"/>
      <c r="W758" s="80"/>
      <c r="X758" s="80"/>
      <c r="Y758" s="94"/>
      <c r="Z758" s="80"/>
      <c r="AA758" s="80"/>
      <c r="AB758" s="80"/>
      <c r="AC758" s="80"/>
      <c r="AD758" s="69"/>
      <c r="AE758" s="69"/>
      <c r="AF758" s="69"/>
      <c r="AG758" s="95"/>
      <c r="AH758" s="93"/>
      <c r="AI758" s="81"/>
      <c r="AJ758" s="80"/>
      <c r="AK758" s="80"/>
      <c r="AL758" s="78"/>
      <c r="AM758" s="80"/>
      <c r="AN758" s="80"/>
      <c r="AO758" s="80"/>
      <c r="AP758" s="80"/>
      <c r="AQ758" s="80"/>
      <c r="AR758" s="80"/>
      <c r="AS758" s="78"/>
      <c r="AT758" s="96"/>
      <c r="AU758" s="97"/>
      <c r="AV758" s="98"/>
      <c r="AW758" s="99"/>
      <c r="AX758" s="100"/>
      <c r="AY758" s="100"/>
      <c r="AZ758" s="100"/>
      <c r="BA758" s="100"/>
      <c r="BB758" s="100"/>
      <c r="BC758" s="100"/>
      <c r="BD758" s="100"/>
      <c r="BE758" s="100"/>
      <c r="BF758" s="100"/>
      <c r="BG758" s="100"/>
      <c r="BH758" s="100"/>
      <c r="BI758" s="100"/>
      <c r="BJ758" s="100"/>
      <c r="BK758" s="100"/>
      <c r="BL758" s="100"/>
      <c r="BM758" s="100"/>
      <c r="BN758" s="100"/>
      <c r="BO758" s="100"/>
      <c r="BP758" s="100"/>
      <c r="BQ758" s="100"/>
    </row>
    <row r="759" spans="1:69">
      <c r="A759" s="25"/>
      <c r="C759" s="89"/>
      <c r="D759" s="84"/>
      <c r="E759" s="76"/>
      <c r="F759" s="91"/>
      <c r="G759" s="80"/>
      <c r="H759" s="81"/>
      <c r="I759" s="14"/>
      <c r="J759" s="92"/>
      <c r="K759" s="14"/>
      <c r="L759" s="78"/>
      <c r="M759" s="81"/>
      <c r="N759" s="14"/>
      <c r="O759" s="78"/>
      <c r="P759" s="78"/>
      <c r="Q759" s="93"/>
      <c r="R759" s="80"/>
      <c r="S759" s="80"/>
      <c r="T759" s="69"/>
      <c r="U759" s="78"/>
      <c r="V759" s="69"/>
      <c r="W759" s="80"/>
      <c r="X759" s="80"/>
      <c r="Y759" s="94"/>
      <c r="Z759" s="80"/>
      <c r="AA759" s="80"/>
      <c r="AB759" s="80"/>
      <c r="AC759" s="80"/>
      <c r="AD759" s="69"/>
      <c r="AE759" s="69"/>
      <c r="AF759" s="69"/>
      <c r="AG759" s="95"/>
      <c r="AH759" s="93"/>
      <c r="AI759" s="81"/>
      <c r="AJ759" s="80"/>
      <c r="AK759" s="80"/>
      <c r="AL759" s="78"/>
      <c r="AM759" s="80"/>
      <c r="AN759" s="80"/>
      <c r="AO759" s="80"/>
      <c r="AP759" s="80"/>
      <c r="AQ759" s="80"/>
      <c r="AR759" s="80"/>
      <c r="AS759" s="78"/>
      <c r="AT759" s="96"/>
      <c r="AU759" s="97"/>
      <c r="AV759" s="98"/>
      <c r="AW759" s="99"/>
      <c r="AX759" s="100"/>
      <c r="AY759" s="100"/>
      <c r="AZ759" s="100"/>
      <c r="BA759" s="100"/>
      <c r="BB759" s="100"/>
      <c r="BC759" s="100"/>
      <c r="BD759" s="100"/>
      <c r="BE759" s="100"/>
      <c r="BF759" s="100"/>
      <c r="BG759" s="100"/>
      <c r="BH759" s="100"/>
      <c r="BI759" s="100"/>
      <c r="BJ759" s="100"/>
      <c r="BK759" s="100"/>
      <c r="BL759" s="100"/>
      <c r="BM759" s="100"/>
      <c r="BN759" s="100"/>
      <c r="BO759" s="100"/>
      <c r="BP759" s="100"/>
      <c r="BQ759" s="100"/>
    </row>
    <row r="760" spans="1:69">
      <c r="A760" s="25"/>
      <c r="C760" s="89"/>
      <c r="D760" s="84"/>
      <c r="E760" s="76"/>
      <c r="F760" s="91"/>
      <c r="G760" s="80"/>
      <c r="H760" s="81"/>
      <c r="I760" s="14"/>
      <c r="J760" s="92"/>
      <c r="K760" s="14"/>
      <c r="L760" s="78"/>
      <c r="M760" s="81"/>
      <c r="N760" s="14"/>
      <c r="O760" s="78"/>
      <c r="P760" s="78"/>
      <c r="Q760" s="93"/>
      <c r="R760" s="80"/>
      <c r="S760" s="80"/>
      <c r="T760" s="69"/>
      <c r="U760" s="78"/>
      <c r="V760" s="69"/>
      <c r="W760" s="80"/>
      <c r="X760" s="80"/>
      <c r="Y760" s="94"/>
      <c r="Z760" s="80"/>
      <c r="AA760" s="80"/>
      <c r="AB760" s="80"/>
      <c r="AC760" s="80"/>
      <c r="AD760" s="69"/>
      <c r="AE760" s="69"/>
      <c r="AF760" s="69"/>
      <c r="AG760" s="95"/>
      <c r="AH760" s="93"/>
      <c r="AI760" s="81"/>
      <c r="AJ760" s="80"/>
      <c r="AK760" s="80"/>
      <c r="AL760" s="78"/>
      <c r="AM760" s="80"/>
      <c r="AN760" s="80"/>
      <c r="AO760" s="80"/>
      <c r="AP760" s="80"/>
      <c r="AQ760" s="80"/>
      <c r="AR760" s="80"/>
      <c r="AS760" s="78"/>
      <c r="AT760" s="96"/>
      <c r="AU760" s="97"/>
      <c r="AV760" s="98"/>
      <c r="AW760" s="99"/>
      <c r="AX760" s="100"/>
      <c r="AY760" s="100"/>
      <c r="AZ760" s="100"/>
      <c r="BA760" s="100"/>
      <c r="BB760" s="100"/>
      <c r="BC760" s="100"/>
      <c r="BD760" s="100"/>
      <c r="BE760" s="100"/>
      <c r="BF760" s="100"/>
      <c r="BG760" s="100"/>
      <c r="BH760" s="100"/>
      <c r="BI760" s="100"/>
      <c r="BJ760" s="100"/>
      <c r="BK760" s="100"/>
      <c r="BL760" s="100"/>
      <c r="BM760" s="100"/>
      <c r="BN760" s="100"/>
      <c r="BO760" s="100"/>
      <c r="BP760" s="100"/>
      <c r="BQ760" s="100"/>
    </row>
    <row r="761" spans="1:69">
      <c r="A761" s="25"/>
      <c r="C761" s="89"/>
      <c r="D761" s="84"/>
      <c r="E761" s="76"/>
      <c r="F761" s="91"/>
      <c r="G761" s="80"/>
      <c r="H761" s="81"/>
      <c r="I761" s="14"/>
      <c r="J761" s="92"/>
      <c r="K761" s="14"/>
      <c r="L761" s="78"/>
      <c r="M761" s="81"/>
      <c r="N761" s="14"/>
      <c r="O761" s="78"/>
      <c r="P761" s="78"/>
      <c r="Q761" s="93"/>
      <c r="R761" s="80"/>
      <c r="S761" s="80"/>
      <c r="T761" s="69"/>
      <c r="U761" s="78"/>
      <c r="V761" s="69"/>
      <c r="W761" s="80"/>
      <c r="X761" s="80"/>
      <c r="Y761" s="94"/>
      <c r="Z761" s="80"/>
      <c r="AA761" s="80"/>
      <c r="AB761" s="80"/>
      <c r="AC761" s="80"/>
      <c r="AD761" s="69"/>
      <c r="AE761" s="69"/>
      <c r="AF761" s="69"/>
      <c r="AG761" s="95"/>
      <c r="AH761" s="93"/>
      <c r="AI761" s="81"/>
      <c r="AJ761" s="80"/>
      <c r="AK761" s="80"/>
      <c r="AL761" s="78"/>
      <c r="AM761" s="80"/>
      <c r="AN761" s="80"/>
      <c r="AO761" s="80"/>
      <c r="AP761" s="80"/>
      <c r="AQ761" s="80"/>
      <c r="AR761" s="80"/>
      <c r="AS761" s="78"/>
      <c r="AT761" s="96"/>
      <c r="AU761" s="97"/>
      <c r="AV761" s="98"/>
      <c r="AW761" s="99"/>
      <c r="AX761" s="100"/>
      <c r="AY761" s="100"/>
      <c r="AZ761" s="100"/>
      <c r="BA761" s="100"/>
      <c r="BB761" s="100"/>
      <c r="BC761" s="100"/>
      <c r="BD761" s="100"/>
      <c r="BE761" s="100"/>
      <c r="BF761" s="100"/>
      <c r="BG761" s="100"/>
      <c r="BH761" s="100"/>
      <c r="BI761" s="100"/>
      <c r="BJ761" s="100"/>
      <c r="BK761" s="100"/>
      <c r="BL761" s="100"/>
      <c r="BM761" s="100"/>
      <c r="BN761" s="100"/>
      <c r="BO761" s="100"/>
      <c r="BP761" s="100"/>
      <c r="BQ761" s="100"/>
    </row>
    <row r="762" spans="1:69">
      <c r="A762" s="25"/>
      <c r="C762" s="89"/>
      <c r="D762" s="84"/>
      <c r="E762" s="76"/>
      <c r="F762" s="91"/>
      <c r="G762" s="80"/>
      <c r="H762" s="81"/>
      <c r="I762" s="14"/>
      <c r="J762" s="92"/>
      <c r="K762" s="14"/>
      <c r="L762" s="78"/>
      <c r="M762" s="81"/>
      <c r="N762" s="14"/>
      <c r="O762" s="78"/>
      <c r="P762" s="78"/>
      <c r="Q762" s="93"/>
      <c r="R762" s="80"/>
      <c r="S762" s="80"/>
      <c r="T762" s="69"/>
      <c r="U762" s="78"/>
      <c r="V762" s="69"/>
      <c r="W762" s="80"/>
      <c r="X762" s="80"/>
      <c r="Y762" s="94"/>
      <c r="Z762" s="80"/>
      <c r="AA762" s="80"/>
      <c r="AB762" s="80"/>
      <c r="AC762" s="80"/>
      <c r="AD762" s="69"/>
      <c r="AE762" s="69"/>
      <c r="AF762" s="69"/>
      <c r="AG762" s="95"/>
      <c r="AH762" s="93"/>
      <c r="AI762" s="81"/>
      <c r="AJ762" s="80"/>
      <c r="AK762" s="80"/>
      <c r="AL762" s="78"/>
      <c r="AM762" s="80"/>
      <c r="AN762" s="80"/>
      <c r="AO762" s="80"/>
      <c r="AP762" s="80"/>
      <c r="AQ762" s="80"/>
      <c r="AR762" s="80"/>
      <c r="AS762" s="78"/>
      <c r="AT762" s="96"/>
      <c r="AU762" s="97"/>
      <c r="AV762" s="98"/>
      <c r="AW762" s="99"/>
      <c r="AX762" s="100"/>
      <c r="AY762" s="100"/>
      <c r="AZ762" s="100"/>
      <c r="BA762" s="100"/>
      <c r="BB762" s="100"/>
      <c r="BC762" s="100"/>
      <c r="BD762" s="100"/>
      <c r="BE762" s="100"/>
      <c r="BF762" s="100"/>
      <c r="BG762" s="100"/>
      <c r="BH762" s="100"/>
      <c r="BI762" s="100"/>
      <c r="BJ762" s="100"/>
      <c r="BK762" s="100"/>
      <c r="BL762" s="100"/>
      <c r="BM762" s="100"/>
      <c r="BN762" s="100"/>
      <c r="BO762" s="100"/>
      <c r="BP762" s="100"/>
      <c r="BQ762" s="100"/>
    </row>
    <row r="763" spans="1:69">
      <c r="A763" s="25"/>
      <c r="C763" s="89"/>
      <c r="D763" s="84"/>
      <c r="E763" s="76"/>
      <c r="F763" s="91"/>
      <c r="G763" s="80"/>
      <c r="H763" s="81"/>
      <c r="I763" s="14"/>
      <c r="J763" s="92"/>
      <c r="K763" s="14"/>
      <c r="L763" s="78"/>
      <c r="M763" s="81"/>
      <c r="N763" s="14"/>
      <c r="O763" s="78"/>
      <c r="P763" s="78"/>
      <c r="Q763" s="93"/>
      <c r="R763" s="80"/>
      <c r="S763" s="80"/>
      <c r="T763" s="69"/>
      <c r="U763" s="78"/>
      <c r="V763" s="69"/>
      <c r="W763" s="80"/>
      <c r="X763" s="80"/>
      <c r="Y763" s="94"/>
      <c r="Z763" s="80"/>
      <c r="AA763" s="80"/>
      <c r="AB763" s="80"/>
      <c r="AC763" s="80"/>
      <c r="AD763" s="69"/>
      <c r="AE763" s="69"/>
      <c r="AF763" s="69"/>
      <c r="AG763" s="95"/>
      <c r="AH763" s="93"/>
      <c r="AI763" s="81"/>
      <c r="AJ763" s="80"/>
      <c r="AK763" s="80"/>
      <c r="AL763" s="78"/>
      <c r="AM763" s="80"/>
      <c r="AN763" s="80"/>
      <c r="AO763" s="80"/>
      <c r="AP763" s="80"/>
      <c r="AQ763" s="80"/>
      <c r="AR763" s="80"/>
      <c r="AS763" s="78"/>
      <c r="AT763" s="96"/>
      <c r="AU763" s="97"/>
      <c r="AV763" s="98"/>
      <c r="AW763" s="99"/>
      <c r="AX763" s="100"/>
      <c r="AY763" s="100"/>
      <c r="AZ763" s="100"/>
      <c r="BA763" s="100"/>
      <c r="BB763" s="100"/>
      <c r="BC763" s="100"/>
      <c r="BD763" s="100"/>
      <c r="BE763" s="100"/>
      <c r="BF763" s="100"/>
      <c r="BG763" s="100"/>
      <c r="BH763" s="100"/>
      <c r="BI763" s="100"/>
      <c r="BJ763" s="100"/>
      <c r="BK763" s="100"/>
      <c r="BL763" s="100"/>
      <c r="BM763" s="100"/>
      <c r="BN763" s="100"/>
      <c r="BO763" s="100"/>
      <c r="BP763" s="100"/>
      <c r="BQ763" s="100"/>
    </row>
    <row r="764" spans="1:69">
      <c r="A764" s="25"/>
      <c r="C764" s="89"/>
      <c r="D764" s="84"/>
      <c r="E764" s="76"/>
      <c r="F764" s="91"/>
      <c r="G764" s="80"/>
      <c r="H764" s="81"/>
      <c r="I764" s="14"/>
      <c r="J764" s="92"/>
      <c r="K764" s="14"/>
      <c r="L764" s="78"/>
      <c r="M764" s="81"/>
      <c r="N764" s="14"/>
      <c r="O764" s="78"/>
      <c r="P764" s="78"/>
      <c r="Q764" s="93"/>
      <c r="R764" s="80"/>
      <c r="S764" s="80"/>
      <c r="T764" s="69"/>
      <c r="U764" s="78"/>
      <c r="V764" s="69"/>
      <c r="W764" s="80"/>
      <c r="X764" s="80"/>
      <c r="Y764" s="94"/>
      <c r="Z764" s="80"/>
      <c r="AA764" s="80"/>
      <c r="AB764" s="80"/>
      <c r="AC764" s="80"/>
      <c r="AD764" s="69"/>
      <c r="AE764" s="69"/>
      <c r="AF764" s="69"/>
      <c r="AG764" s="95"/>
      <c r="AH764" s="93"/>
      <c r="AI764" s="81"/>
      <c r="AJ764" s="80"/>
      <c r="AK764" s="80"/>
      <c r="AL764" s="78"/>
      <c r="AM764" s="80"/>
      <c r="AN764" s="80"/>
      <c r="AO764" s="80"/>
      <c r="AP764" s="80"/>
      <c r="AQ764" s="80"/>
      <c r="AR764" s="80"/>
      <c r="AS764" s="78"/>
      <c r="AT764" s="96"/>
      <c r="AU764" s="97"/>
      <c r="AV764" s="98"/>
      <c r="AW764" s="99"/>
      <c r="AX764" s="100"/>
      <c r="AY764" s="100"/>
      <c r="AZ764" s="100"/>
      <c r="BA764" s="100"/>
      <c r="BB764" s="100"/>
      <c r="BC764" s="100"/>
      <c r="BD764" s="100"/>
      <c r="BE764" s="100"/>
      <c r="BF764" s="100"/>
      <c r="BG764" s="100"/>
      <c r="BH764" s="100"/>
      <c r="BI764" s="100"/>
      <c r="BJ764" s="100"/>
      <c r="BK764" s="100"/>
      <c r="BL764" s="100"/>
      <c r="BM764" s="100"/>
      <c r="BN764" s="100"/>
      <c r="BO764" s="100"/>
      <c r="BP764" s="100"/>
      <c r="BQ764" s="100"/>
    </row>
    <row r="765" spans="1:69">
      <c r="A765" s="25"/>
      <c r="C765" s="89"/>
      <c r="D765" s="84"/>
      <c r="E765" s="76"/>
      <c r="F765" s="91"/>
      <c r="G765" s="80"/>
      <c r="H765" s="81"/>
      <c r="I765" s="14"/>
      <c r="J765" s="92"/>
      <c r="K765" s="14"/>
      <c r="L765" s="78"/>
      <c r="M765" s="81"/>
      <c r="N765" s="14"/>
      <c r="O765" s="78"/>
      <c r="P765" s="78"/>
      <c r="Q765" s="93"/>
      <c r="R765" s="80"/>
      <c r="S765" s="80"/>
      <c r="T765" s="69"/>
      <c r="U765" s="78"/>
      <c r="V765" s="69"/>
      <c r="W765" s="80"/>
      <c r="X765" s="80"/>
      <c r="Y765" s="94"/>
      <c r="Z765" s="80"/>
      <c r="AA765" s="80"/>
      <c r="AB765" s="80"/>
      <c r="AC765" s="80"/>
      <c r="AD765" s="69"/>
      <c r="AE765" s="69"/>
      <c r="AF765" s="69"/>
      <c r="AG765" s="95"/>
      <c r="AH765" s="93"/>
      <c r="AI765" s="81"/>
      <c r="AJ765" s="80"/>
      <c r="AK765" s="80"/>
      <c r="AL765" s="78"/>
      <c r="AM765" s="80"/>
      <c r="AN765" s="80"/>
      <c r="AO765" s="80"/>
      <c r="AP765" s="80"/>
      <c r="AQ765" s="80"/>
      <c r="AR765" s="80"/>
      <c r="AS765" s="78"/>
      <c r="AT765" s="96"/>
      <c r="AU765" s="97"/>
      <c r="AV765" s="98"/>
      <c r="AW765" s="99"/>
      <c r="AX765" s="100"/>
      <c r="AY765" s="100"/>
      <c r="AZ765" s="100"/>
      <c r="BA765" s="100"/>
      <c r="BB765" s="100"/>
      <c r="BC765" s="100"/>
      <c r="BD765" s="100"/>
      <c r="BE765" s="100"/>
      <c r="BF765" s="100"/>
      <c r="BG765" s="100"/>
      <c r="BH765" s="100"/>
      <c r="BI765" s="100"/>
      <c r="BJ765" s="100"/>
      <c r="BK765" s="100"/>
      <c r="BL765" s="100"/>
      <c r="BM765" s="100"/>
      <c r="BN765" s="100"/>
      <c r="BO765" s="100"/>
      <c r="BP765" s="100"/>
      <c r="BQ765" s="100"/>
    </row>
    <row r="766" spans="1:69">
      <c r="A766" s="25"/>
      <c r="C766" s="89"/>
      <c r="D766" s="84"/>
      <c r="E766" s="76"/>
      <c r="F766" s="91"/>
      <c r="G766" s="80"/>
      <c r="H766" s="81"/>
      <c r="I766" s="14"/>
      <c r="J766" s="92"/>
      <c r="K766" s="14"/>
      <c r="L766" s="78"/>
      <c r="M766" s="81"/>
      <c r="N766" s="14"/>
      <c r="O766" s="78"/>
      <c r="P766" s="78"/>
      <c r="Q766" s="93"/>
      <c r="R766" s="80"/>
      <c r="S766" s="80"/>
      <c r="T766" s="69"/>
      <c r="U766" s="78"/>
      <c r="V766" s="69"/>
      <c r="W766" s="80"/>
      <c r="X766" s="80"/>
      <c r="Y766" s="94"/>
      <c r="Z766" s="80"/>
      <c r="AA766" s="80"/>
      <c r="AB766" s="80"/>
      <c r="AC766" s="80"/>
      <c r="AD766" s="69"/>
      <c r="AE766" s="69"/>
      <c r="AF766" s="69"/>
      <c r="AG766" s="95"/>
      <c r="AH766" s="93"/>
      <c r="AI766" s="81"/>
      <c r="AJ766" s="80"/>
      <c r="AK766" s="80"/>
      <c r="AL766" s="78"/>
      <c r="AM766" s="80"/>
      <c r="AN766" s="80"/>
      <c r="AO766" s="80"/>
      <c r="AP766" s="80"/>
      <c r="AQ766" s="80"/>
      <c r="AR766" s="80"/>
      <c r="AS766" s="78"/>
      <c r="AT766" s="96"/>
      <c r="AU766" s="97"/>
      <c r="AV766" s="98"/>
      <c r="AW766" s="99"/>
      <c r="AX766" s="100"/>
      <c r="AY766" s="100"/>
      <c r="AZ766" s="100"/>
      <c r="BA766" s="100"/>
      <c r="BB766" s="100"/>
      <c r="BC766" s="100"/>
      <c r="BD766" s="100"/>
      <c r="BE766" s="100"/>
      <c r="BF766" s="100"/>
      <c r="BG766" s="100"/>
      <c r="BH766" s="100"/>
      <c r="BI766" s="100"/>
      <c r="BJ766" s="100"/>
      <c r="BK766" s="100"/>
      <c r="BL766" s="100"/>
      <c r="BM766" s="100"/>
      <c r="BN766" s="100"/>
      <c r="BO766" s="100"/>
      <c r="BP766" s="100"/>
      <c r="BQ766" s="100"/>
    </row>
    <row r="767" spans="1:69">
      <c r="A767" s="25"/>
      <c r="C767" s="89"/>
      <c r="D767" s="84"/>
      <c r="E767" s="76"/>
      <c r="F767" s="91"/>
      <c r="G767" s="80"/>
      <c r="H767" s="81"/>
      <c r="I767" s="14"/>
      <c r="J767" s="92"/>
      <c r="K767" s="14"/>
      <c r="L767" s="78"/>
      <c r="M767" s="81"/>
      <c r="N767" s="14"/>
      <c r="O767" s="78"/>
      <c r="P767" s="78"/>
      <c r="Q767" s="93"/>
      <c r="R767" s="80"/>
      <c r="S767" s="80"/>
      <c r="T767" s="69"/>
      <c r="U767" s="78"/>
      <c r="V767" s="69"/>
      <c r="W767" s="80"/>
      <c r="X767" s="80"/>
      <c r="Y767" s="94"/>
      <c r="Z767" s="80"/>
      <c r="AA767" s="80"/>
      <c r="AB767" s="80"/>
      <c r="AC767" s="80"/>
      <c r="AD767" s="69"/>
      <c r="AE767" s="69"/>
      <c r="AF767" s="69"/>
      <c r="AG767" s="95"/>
      <c r="AH767" s="93"/>
      <c r="AI767" s="81"/>
      <c r="AJ767" s="80"/>
      <c r="AK767" s="80"/>
      <c r="AL767" s="78"/>
      <c r="AM767" s="80"/>
      <c r="AN767" s="80"/>
      <c r="AO767" s="80"/>
      <c r="AP767" s="80"/>
      <c r="AQ767" s="80"/>
      <c r="AR767" s="80"/>
      <c r="AS767" s="78"/>
      <c r="AT767" s="96"/>
      <c r="AU767" s="97"/>
      <c r="AV767" s="98"/>
      <c r="AW767" s="99"/>
      <c r="AX767" s="100"/>
      <c r="AY767" s="100"/>
      <c r="AZ767" s="100"/>
      <c r="BA767" s="100"/>
      <c r="BB767" s="100"/>
      <c r="BC767" s="100"/>
      <c r="BD767" s="100"/>
      <c r="BE767" s="100"/>
      <c r="BF767" s="100"/>
      <c r="BG767" s="100"/>
      <c r="BH767" s="100"/>
      <c r="BI767" s="100"/>
      <c r="BJ767" s="100"/>
      <c r="BK767" s="100"/>
      <c r="BL767" s="100"/>
      <c r="BM767" s="100"/>
      <c r="BN767" s="100"/>
      <c r="BO767" s="100"/>
      <c r="BP767" s="100"/>
      <c r="BQ767" s="100"/>
    </row>
    <row r="768" spans="1:69">
      <c r="A768" s="25"/>
      <c r="C768" s="89"/>
      <c r="D768" s="84"/>
      <c r="E768" s="76"/>
      <c r="F768" s="91"/>
      <c r="G768" s="80"/>
      <c r="H768" s="81"/>
      <c r="I768" s="14"/>
      <c r="J768" s="92"/>
      <c r="K768" s="14"/>
      <c r="L768" s="78"/>
      <c r="M768" s="81"/>
      <c r="N768" s="14"/>
      <c r="O768" s="78"/>
      <c r="P768" s="78"/>
      <c r="Q768" s="93"/>
      <c r="R768" s="80"/>
      <c r="S768" s="80"/>
      <c r="T768" s="69"/>
      <c r="U768" s="78"/>
      <c r="V768" s="69"/>
      <c r="W768" s="80"/>
      <c r="X768" s="80"/>
      <c r="Y768" s="94"/>
      <c r="Z768" s="80"/>
      <c r="AA768" s="80"/>
      <c r="AB768" s="80"/>
      <c r="AC768" s="80"/>
      <c r="AD768" s="69"/>
      <c r="AE768" s="69"/>
      <c r="AF768" s="69"/>
      <c r="AG768" s="95"/>
      <c r="AH768" s="93"/>
      <c r="AI768" s="81"/>
      <c r="AJ768" s="80"/>
      <c r="AK768" s="80"/>
      <c r="AL768" s="78"/>
      <c r="AM768" s="80"/>
      <c r="AN768" s="80"/>
      <c r="AO768" s="80"/>
      <c r="AP768" s="80"/>
      <c r="AQ768" s="80"/>
      <c r="AR768" s="80"/>
      <c r="AS768" s="78"/>
      <c r="AT768" s="96"/>
      <c r="AU768" s="97"/>
      <c r="AV768" s="98"/>
      <c r="AW768" s="99"/>
      <c r="AX768" s="100"/>
      <c r="AY768" s="100"/>
      <c r="AZ768" s="100"/>
      <c r="BA768" s="100"/>
      <c r="BB768" s="100"/>
      <c r="BC768" s="100"/>
      <c r="BD768" s="100"/>
      <c r="BE768" s="100"/>
      <c r="BF768" s="100"/>
      <c r="BG768" s="100"/>
      <c r="BH768" s="100"/>
      <c r="BI768" s="100"/>
      <c r="BJ768" s="100"/>
      <c r="BK768" s="100"/>
      <c r="BL768" s="100"/>
      <c r="BM768" s="100"/>
      <c r="BN768" s="100"/>
      <c r="BO768" s="100"/>
      <c r="BP768" s="100"/>
      <c r="BQ768" s="100"/>
    </row>
    <row r="769" spans="1:69">
      <c r="A769" s="25"/>
      <c r="C769" s="89"/>
      <c r="D769" s="84"/>
      <c r="E769" s="76"/>
      <c r="F769" s="91"/>
      <c r="G769" s="80"/>
      <c r="H769" s="81"/>
      <c r="I769" s="14"/>
      <c r="J769" s="92"/>
      <c r="K769" s="14"/>
      <c r="L769" s="78"/>
      <c r="M769" s="81"/>
      <c r="N769" s="14"/>
      <c r="O769" s="78"/>
      <c r="P769" s="78"/>
      <c r="Q769" s="93"/>
      <c r="R769" s="80"/>
      <c r="S769" s="80"/>
      <c r="T769" s="69"/>
      <c r="U769" s="78"/>
      <c r="V769" s="69"/>
      <c r="W769" s="80"/>
      <c r="X769" s="80"/>
      <c r="Y769" s="94"/>
      <c r="Z769" s="80"/>
      <c r="AA769" s="80"/>
      <c r="AB769" s="80"/>
      <c r="AC769" s="80"/>
      <c r="AD769" s="69"/>
      <c r="AE769" s="69"/>
      <c r="AF769" s="69"/>
      <c r="AG769" s="95"/>
      <c r="AH769" s="93"/>
      <c r="AI769" s="81"/>
      <c r="AJ769" s="80"/>
      <c r="AK769" s="80"/>
      <c r="AL769" s="78"/>
      <c r="AM769" s="80"/>
      <c r="AN769" s="80"/>
      <c r="AO769" s="80"/>
      <c r="AP769" s="80"/>
      <c r="AQ769" s="80"/>
      <c r="AR769" s="80"/>
      <c r="AS769" s="78"/>
      <c r="AT769" s="96"/>
      <c r="AU769" s="97"/>
      <c r="AV769" s="98"/>
      <c r="AW769" s="99"/>
      <c r="AX769" s="100"/>
      <c r="AY769" s="100"/>
      <c r="AZ769" s="100"/>
      <c r="BA769" s="100"/>
      <c r="BB769" s="100"/>
      <c r="BC769" s="100"/>
      <c r="BD769" s="100"/>
      <c r="BE769" s="100"/>
      <c r="BF769" s="100"/>
      <c r="BG769" s="100"/>
      <c r="BH769" s="100"/>
      <c r="BI769" s="100"/>
      <c r="BJ769" s="100"/>
      <c r="BK769" s="100"/>
      <c r="BL769" s="100"/>
      <c r="BM769" s="100"/>
      <c r="BN769" s="100"/>
      <c r="BO769" s="100"/>
      <c r="BP769" s="100"/>
      <c r="BQ769" s="100"/>
    </row>
    <row r="770" spans="1:69">
      <c r="A770" s="25"/>
      <c r="C770" s="89"/>
      <c r="D770" s="84"/>
      <c r="E770" s="76"/>
      <c r="F770" s="91"/>
      <c r="G770" s="80"/>
      <c r="H770" s="81"/>
      <c r="I770" s="14"/>
      <c r="J770" s="92"/>
      <c r="K770" s="14"/>
      <c r="L770" s="78"/>
      <c r="M770" s="81"/>
      <c r="N770" s="14"/>
      <c r="O770" s="78"/>
      <c r="P770" s="78"/>
      <c r="Q770" s="93"/>
      <c r="R770" s="80"/>
      <c r="S770" s="80"/>
      <c r="T770" s="69"/>
      <c r="U770" s="78"/>
      <c r="V770" s="69"/>
      <c r="W770" s="80"/>
      <c r="X770" s="80"/>
      <c r="Y770" s="94"/>
      <c r="Z770" s="80"/>
      <c r="AA770" s="80"/>
      <c r="AB770" s="80"/>
      <c r="AC770" s="80"/>
      <c r="AD770" s="69"/>
      <c r="AE770" s="69"/>
      <c r="AF770" s="69"/>
      <c r="AG770" s="95"/>
      <c r="AH770" s="93"/>
      <c r="AI770" s="81"/>
      <c r="AJ770" s="80"/>
      <c r="AK770" s="80"/>
      <c r="AL770" s="78"/>
      <c r="AM770" s="80"/>
      <c r="AN770" s="80"/>
      <c r="AO770" s="80"/>
      <c r="AP770" s="80"/>
      <c r="AQ770" s="80"/>
      <c r="AR770" s="80"/>
      <c r="AS770" s="78"/>
      <c r="AT770" s="96"/>
      <c r="AU770" s="97"/>
      <c r="AV770" s="98"/>
      <c r="AW770" s="99"/>
      <c r="AX770" s="100"/>
      <c r="AY770" s="100"/>
      <c r="AZ770" s="100"/>
      <c r="BA770" s="100"/>
      <c r="BB770" s="100"/>
      <c r="BC770" s="100"/>
      <c r="BD770" s="100"/>
      <c r="BE770" s="100"/>
      <c r="BF770" s="100"/>
      <c r="BG770" s="100"/>
      <c r="BH770" s="100"/>
      <c r="BI770" s="100"/>
      <c r="BJ770" s="100"/>
      <c r="BK770" s="100"/>
      <c r="BL770" s="100"/>
      <c r="BM770" s="100"/>
      <c r="BN770" s="100"/>
      <c r="BO770" s="100"/>
      <c r="BP770" s="100"/>
      <c r="BQ770" s="100"/>
    </row>
    <row r="771" spans="1:69">
      <c r="A771" s="25"/>
      <c r="C771" s="89"/>
      <c r="D771" s="84"/>
      <c r="E771" s="76"/>
      <c r="F771" s="91"/>
      <c r="G771" s="80"/>
      <c r="H771" s="81"/>
      <c r="I771" s="14"/>
      <c r="J771" s="92"/>
      <c r="K771" s="14"/>
      <c r="L771" s="78"/>
      <c r="M771" s="81"/>
      <c r="N771" s="14"/>
      <c r="O771" s="78"/>
      <c r="P771" s="78"/>
      <c r="Q771" s="93"/>
      <c r="R771" s="80"/>
      <c r="S771" s="80"/>
      <c r="T771" s="69"/>
      <c r="U771" s="78"/>
      <c r="V771" s="69"/>
      <c r="W771" s="80"/>
      <c r="X771" s="80"/>
      <c r="Y771" s="94"/>
      <c r="Z771" s="80"/>
      <c r="AA771" s="80"/>
      <c r="AB771" s="80"/>
      <c r="AC771" s="80"/>
      <c r="AD771" s="69"/>
      <c r="AE771" s="69"/>
      <c r="AF771" s="69"/>
      <c r="AG771" s="95"/>
      <c r="AH771" s="93"/>
      <c r="AI771" s="81"/>
      <c r="AJ771" s="80"/>
      <c r="AK771" s="80"/>
      <c r="AL771" s="78"/>
      <c r="AM771" s="80"/>
      <c r="AN771" s="80"/>
      <c r="AO771" s="80"/>
      <c r="AP771" s="80"/>
      <c r="AQ771" s="80"/>
      <c r="AR771" s="80"/>
      <c r="AS771" s="78"/>
      <c r="AT771" s="96"/>
      <c r="AU771" s="97"/>
      <c r="AV771" s="98"/>
      <c r="AW771" s="99"/>
      <c r="AX771" s="100"/>
      <c r="AY771" s="100"/>
      <c r="AZ771" s="100"/>
      <c r="BA771" s="100"/>
      <c r="BB771" s="100"/>
      <c r="BC771" s="100"/>
      <c r="BD771" s="100"/>
      <c r="BE771" s="100"/>
      <c r="BF771" s="100"/>
      <c r="BG771" s="100"/>
      <c r="BH771" s="100"/>
      <c r="BI771" s="100"/>
      <c r="BJ771" s="100"/>
      <c r="BK771" s="100"/>
      <c r="BL771" s="100"/>
      <c r="BM771" s="100"/>
      <c r="BN771" s="100"/>
      <c r="BO771" s="100"/>
      <c r="BP771" s="100"/>
      <c r="BQ771" s="100"/>
    </row>
    <row r="772" spans="1:69">
      <c r="A772" s="25"/>
      <c r="C772" s="89"/>
      <c r="D772" s="84"/>
      <c r="E772" s="76"/>
      <c r="F772" s="91"/>
      <c r="G772" s="80"/>
      <c r="H772" s="81"/>
      <c r="I772" s="14"/>
      <c r="J772" s="92"/>
      <c r="K772" s="14"/>
      <c r="L772" s="78"/>
      <c r="M772" s="81"/>
      <c r="N772" s="14"/>
      <c r="O772" s="78"/>
      <c r="P772" s="78"/>
      <c r="Q772" s="93"/>
      <c r="R772" s="80"/>
      <c r="S772" s="80"/>
      <c r="T772" s="69"/>
      <c r="U772" s="78"/>
      <c r="V772" s="69"/>
      <c r="W772" s="80"/>
      <c r="X772" s="80"/>
      <c r="Y772" s="94"/>
      <c r="Z772" s="80"/>
      <c r="AA772" s="80"/>
      <c r="AB772" s="80"/>
      <c r="AC772" s="80"/>
      <c r="AD772" s="69"/>
      <c r="AE772" s="69"/>
      <c r="AF772" s="69"/>
      <c r="AG772" s="95"/>
      <c r="AH772" s="93"/>
      <c r="AI772" s="81"/>
      <c r="AJ772" s="80"/>
      <c r="AK772" s="80"/>
      <c r="AL772" s="78"/>
      <c r="AM772" s="80"/>
      <c r="AN772" s="80"/>
      <c r="AO772" s="80"/>
      <c r="AP772" s="80"/>
      <c r="AQ772" s="80"/>
      <c r="AR772" s="80"/>
      <c r="AS772" s="78"/>
      <c r="AT772" s="96"/>
      <c r="AU772" s="97"/>
      <c r="AV772" s="98"/>
      <c r="AW772" s="99"/>
      <c r="AX772" s="100"/>
      <c r="AY772" s="100"/>
      <c r="AZ772" s="100"/>
      <c r="BA772" s="100"/>
      <c r="BB772" s="100"/>
      <c r="BC772" s="100"/>
      <c r="BD772" s="100"/>
      <c r="BE772" s="100"/>
      <c r="BF772" s="100"/>
      <c r="BG772" s="100"/>
      <c r="BH772" s="100"/>
      <c r="BI772" s="100"/>
      <c r="BJ772" s="100"/>
      <c r="BK772" s="100"/>
      <c r="BL772" s="100"/>
      <c r="BM772" s="100"/>
      <c r="BN772" s="100"/>
      <c r="BO772" s="100"/>
      <c r="BP772" s="100"/>
      <c r="BQ772" s="100"/>
    </row>
    <row r="773" spans="1:69">
      <c r="A773" s="25"/>
      <c r="C773" s="89"/>
      <c r="D773" s="84"/>
      <c r="E773" s="76"/>
      <c r="F773" s="91"/>
      <c r="G773" s="80"/>
      <c r="H773" s="81"/>
      <c r="I773" s="14"/>
      <c r="J773" s="92"/>
      <c r="K773" s="14"/>
      <c r="L773" s="78"/>
      <c r="M773" s="81"/>
      <c r="N773" s="14"/>
      <c r="O773" s="78"/>
      <c r="P773" s="78"/>
      <c r="Q773" s="93"/>
      <c r="R773" s="80"/>
      <c r="S773" s="80"/>
      <c r="T773" s="69"/>
      <c r="U773" s="78"/>
      <c r="V773" s="69"/>
      <c r="W773" s="80"/>
      <c r="X773" s="80"/>
      <c r="Y773" s="94"/>
      <c r="Z773" s="80"/>
      <c r="AA773" s="80"/>
      <c r="AB773" s="80"/>
      <c r="AC773" s="80"/>
      <c r="AD773" s="69"/>
      <c r="AE773" s="69"/>
      <c r="AF773" s="69"/>
      <c r="AG773" s="95"/>
      <c r="AH773" s="93"/>
      <c r="AI773" s="81"/>
      <c r="AJ773" s="80"/>
      <c r="AK773" s="80"/>
      <c r="AL773" s="78"/>
      <c r="AM773" s="80"/>
      <c r="AN773" s="80"/>
      <c r="AO773" s="80"/>
      <c r="AP773" s="80"/>
      <c r="AQ773" s="80"/>
      <c r="AR773" s="80"/>
      <c r="AS773" s="78"/>
      <c r="AT773" s="96"/>
      <c r="AU773" s="97"/>
      <c r="AV773" s="98"/>
      <c r="AW773" s="99"/>
      <c r="AX773" s="100"/>
      <c r="AY773" s="100"/>
      <c r="AZ773" s="100"/>
      <c r="BA773" s="100"/>
      <c r="BB773" s="100"/>
      <c r="BC773" s="100"/>
      <c r="BD773" s="100"/>
      <c r="BE773" s="100"/>
      <c r="BF773" s="100"/>
      <c r="BG773" s="100"/>
      <c r="BH773" s="100"/>
      <c r="BI773" s="100"/>
      <c r="BJ773" s="100"/>
      <c r="BK773" s="100"/>
      <c r="BL773" s="100"/>
      <c r="BM773" s="100"/>
      <c r="BN773" s="100"/>
      <c r="BO773" s="100"/>
      <c r="BP773" s="100"/>
      <c r="BQ773" s="100"/>
    </row>
    <row r="774" spans="1:69">
      <c r="A774" s="25"/>
      <c r="C774" s="89"/>
      <c r="D774" s="84"/>
      <c r="E774" s="76"/>
      <c r="F774" s="91"/>
      <c r="G774" s="80"/>
      <c r="H774" s="81"/>
      <c r="I774" s="14"/>
      <c r="J774" s="92"/>
      <c r="K774" s="14"/>
      <c r="L774" s="78"/>
      <c r="M774" s="81"/>
      <c r="N774" s="14"/>
      <c r="O774" s="78"/>
      <c r="P774" s="78"/>
      <c r="Q774" s="93"/>
      <c r="R774" s="80"/>
      <c r="S774" s="80"/>
      <c r="T774" s="69"/>
      <c r="U774" s="78"/>
      <c r="V774" s="69"/>
      <c r="W774" s="80"/>
      <c r="X774" s="80"/>
      <c r="Y774" s="94"/>
      <c r="Z774" s="80"/>
      <c r="AA774" s="80"/>
      <c r="AB774" s="80"/>
      <c r="AC774" s="80"/>
      <c r="AD774" s="69"/>
      <c r="AE774" s="69"/>
      <c r="AF774" s="69"/>
      <c r="AG774" s="95"/>
      <c r="AH774" s="93"/>
      <c r="AI774" s="81"/>
      <c r="AJ774" s="80"/>
      <c r="AK774" s="80"/>
      <c r="AL774" s="78"/>
      <c r="AM774" s="80"/>
      <c r="AN774" s="80"/>
      <c r="AO774" s="80"/>
      <c r="AP774" s="80"/>
      <c r="AQ774" s="80"/>
      <c r="AR774" s="80"/>
      <c r="AS774" s="78"/>
      <c r="AT774" s="96"/>
      <c r="AU774" s="97"/>
      <c r="AV774" s="98"/>
      <c r="AW774" s="99"/>
      <c r="AX774" s="100"/>
      <c r="AY774" s="100"/>
      <c r="AZ774" s="100"/>
      <c r="BA774" s="100"/>
      <c r="BB774" s="100"/>
      <c r="BC774" s="100"/>
      <c r="BD774" s="100"/>
      <c r="BE774" s="100"/>
      <c r="BF774" s="100"/>
      <c r="BG774" s="100"/>
      <c r="BH774" s="100"/>
      <c r="BI774" s="100"/>
      <c r="BJ774" s="100"/>
      <c r="BK774" s="100"/>
      <c r="BL774" s="100"/>
      <c r="BM774" s="100"/>
      <c r="BN774" s="100"/>
      <c r="BO774" s="100"/>
      <c r="BP774" s="100"/>
      <c r="BQ774" s="100"/>
    </row>
    <row r="775" spans="1:69">
      <c r="A775" s="25"/>
      <c r="C775" s="89"/>
      <c r="D775" s="84"/>
      <c r="E775" s="76"/>
      <c r="F775" s="91"/>
      <c r="G775" s="80"/>
      <c r="H775" s="81"/>
      <c r="I775" s="14"/>
      <c r="J775" s="92"/>
      <c r="K775" s="14"/>
      <c r="L775" s="78"/>
      <c r="M775" s="81"/>
      <c r="N775" s="14"/>
      <c r="O775" s="78"/>
      <c r="P775" s="78"/>
      <c r="Q775" s="93"/>
      <c r="R775" s="80"/>
      <c r="S775" s="80"/>
      <c r="T775" s="69"/>
      <c r="U775" s="78"/>
      <c r="V775" s="69"/>
      <c r="W775" s="80"/>
      <c r="X775" s="80"/>
      <c r="Y775" s="94"/>
      <c r="Z775" s="80"/>
      <c r="AA775" s="80"/>
      <c r="AB775" s="80"/>
      <c r="AC775" s="80"/>
      <c r="AD775" s="69"/>
      <c r="AE775" s="69"/>
      <c r="AF775" s="69"/>
      <c r="AG775" s="95"/>
      <c r="AH775" s="93"/>
      <c r="AI775" s="81"/>
      <c r="AJ775" s="80"/>
      <c r="AK775" s="80"/>
      <c r="AL775" s="78"/>
      <c r="AM775" s="80"/>
      <c r="AN775" s="80"/>
      <c r="AO775" s="80"/>
      <c r="AP775" s="80"/>
      <c r="AQ775" s="80"/>
      <c r="AR775" s="80"/>
      <c r="AS775" s="78"/>
      <c r="AT775" s="96"/>
      <c r="AU775" s="97"/>
      <c r="AV775" s="98"/>
      <c r="AW775" s="99"/>
      <c r="AX775" s="100"/>
      <c r="AY775" s="100"/>
      <c r="AZ775" s="100"/>
      <c r="BA775" s="100"/>
      <c r="BB775" s="100"/>
      <c r="BC775" s="100"/>
      <c r="BD775" s="100"/>
      <c r="BE775" s="100"/>
      <c r="BF775" s="100"/>
      <c r="BG775" s="100"/>
      <c r="BH775" s="100"/>
      <c r="BI775" s="100"/>
      <c r="BJ775" s="100"/>
      <c r="BK775" s="100"/>
      <c r="BL775" s="100"/>
      <c r="BM775" s="100"/>
      <c r="BN775" s="100"/>
      <c r="BO775" s="100"/>
      <c r="BP775" s="100"/>
      <c r="BQ775" s="100"/>
    </row>
    <row r="776" spans="1:69">
      <c r="A776" s="25"/>
      <c r="C776" s="89"/>
      <c r="D776" s="84"/>
      <c r="E776" s="76"/>
      <c r="F776" s="91"/>
      <c r="G776" s="80"/>
      <c r="H776" s="81"/>
      <c r="I776" s="14"/>
      <c r="J776" s="92"/>
      <c r="K776" s="14"/>
      <c r="L776" s="78"/>
      <c r="M776" s="81"/>
      <c r="N776" s="14"/>
      <c r="O776" s="78"/>
      <c r="P776" s="78"/>
      <c r="Q776" s="93"/>
      <c r="R776" s="80"/>
      <c r="S776" s="80"/>
      <c r="T776" s="69"/>
      <c r="U776" s="78"/>
      <c r="V776" s="69"/>
      <c r="W776" s="80"/>
      <c r="X776" s="80"/>
      <c r="Y776" s="94"/>
      <c r="Z776" s="80"/>
      <c r="AA776" s="80"/>
      <c r="AB776" s="80"/>
      <c r="AC776" s="80"/>
      <c r="AD776" s="69"/>
      <c r="AE776" s="69"/>
      <c r="AF776" s="69"/>
      <c r="AG776" s="95"/>
      <c r="AH776" s="93"/>
      <c r="AI776" s="81"/>
      <c r="AJ776" s="80"/>
      <c r="AK776" s="80"/>
      <c r="AL776" s="78"/>
      <c r="AM776" s="80"/>
      <c r="AN776" s="80"/>
      <c r="AO776" s="80"/>
      <c r="AP776" s="80"/>
      <c r="AQ776" s="80"/>
      <c r="AR776" s="80"/>
      <c r="AS776" s="78"/>
      <c r="AT776" s="96"/>
      <c r="AU776" s="97"/>
      <c r="AV776" s="98"/>
      <c r="AW776" s="99"/>
      <c r="AX776" s="100"/>
      <c r="AY776" s="100"/>
      <c r="AZ776" s="100"/>
      <c r="BA776" s="100"/>
      <c r="BB776" s="100"/>
      <c r="BC776" s="100"/>
      <c r="BD776" s="100"/>
      <c r="BE776" s="100"/>
      <c r="BF776" s="100"/>
      <c r="BG776" s="100"/>
      <c r="BH776" s="100"/>
      <c r="BI776" s="100"/>
      <c r="BJ776" s="100"/>
      <c r="BK776" s="100"/>
      <c r="BL776" s="100"/>
      <c r="BM776" s="100"/>
      <c r="BN776" s="100"/>
      <c r="BO776" s="100"/>
      <c r="BP776" s="100"/>
      <c r="BQ776" s="100"/>
    </row>
    <row r="777" spans="1:69">
      <c r="A777" s="25"/>
      <c r="C777" s="89"/>
      <c r="D777" s="84"/>
      <c r="E777" s="76"/>
      <c r="F777" s="91"/>
      <c r="G777" s="80"/>
      <c r="H777" s="81"/>
      <c r="I777" s="14"/>
      <c r="J777" s="92"/>
      <c r="K777" s="14"/>
      <c r="L777" s="78"/>
      <c r="M777" s="81"/>
      <c r="N777" s="14"/>
      <c r="O777" s="78"/>
      <c r="P777" s="78"/>
      <c r="Q777" s="93"/>
      <c r="R777" s="80"/>
      <c r="S777" s="80"/>
      <c r="T777" s="69"/>
      <c r="U777" s="78"/>
      <c r="V777" s="69"/>
      <c r="W777" s="80"/>
      <c r="X777" s="80"/>
      <c r="Y777" s="94"/>
      <c r="Z777" s="80"/>
      <c r="AA777" s="80"/>
      <c r="AB777" s="80"/>
      <c r="AC777" s="80"/>
      <c r="AD777" s="69"/>
      <c r="AE777" s="69"/>
      <c r="AF777" s="69"/>
      <c r="AG777" s="95"/>
      <c r="AH777" s="93"/>
      <c r="AI777" s="81"/>
      <c r="AJ777" s="80"/>
      <c r="AK777" s="80"/>
      <c r="AL777" s="78"/>
      <c r="AM777" s="80"/>
      <c r="AN777" s="80"/>
      <c r="AO777" s="80"/>
      <c r="AP777" s="80"/>
      <c r="AQ777" s="80"/>
      <c r="AR777" s="80"/>
      <c r="AS777" s="78"/>
      <c r="AT777" s="96"/>
      <c r="AU777" s="97"/>
      <c r="AV777" s="98"/>
      <c r="AW777" s="99"/>
      <c r="AX777" s="100"/>
      <c r="AY777" s="100"/>
      <c r="AZ777" s="100"/>
      <c r="BA777" s="100"/>
      <c r="BB777" s="100"/>
      <c r="BC777" s="100"/>
      <c r="BD777" s="100"/>
      <c r="BE777" s="100"/>
      <c r="BF777" s="100"/>
      <c r="BG777" s="100"/>
      <c r="BH777" s="100"/>
      <c r="BI777" s="100"/>
      <c r="BJ777" s="100"/>
      <c r="BK777" s="100"/>
      <c r="BL777" s="100"/>
      <c r="BM777" s="100"/>
      <c r="BN777" s="100"/>
      <c r="BO777" s="100"/>
      <c r="BP777" s="100"/>
      <c r="BQ777" s="100"/>
    </row>
    <row r="778" spans="1:69">
      <c r="A778" s="25"/>
      <c r="C778" s="89"/>
      <c r="D778" s="84"/>
      <c r="E778" s="76"/>
      <c r="F778" s="91"/>
      <c r="G778" s="80"/>
      <c r="H778" s="81"/>
      <c r="I778" s="14"/>
      <c r="J778" s="92"/>
      <c r="K778" s="14"/>
      <c r="L778" s="78"/>
      <c r="M778" s="81"/>
      <c r="N778" s="14"/>
      <c r="O778" s="78"/>
      <c r="P778" s="78"/>
      <c r="Q778" s="93"/>
      <c r="R778" s="80"/>
      <c r="S778" s="80"/>
      <c r="T778" s="69"/>
      <c r="U778" s="78"/>
      <c r="V778" s="69"/>
      <c r="W778" s="80"/>
      <c r="X778" s="80"/>
      <c r="Y778" s="94"/>
      <c r="Z778" s="80"/>
      <c r="AA778" s="80"/>
      <c r="AB778" s="80"/>
      <c r="AC778" s="80"/>
      <c r="AD778" s="69"/>
      <c r="AE778" s="69"/>
      <c r="AF778" s="69"/>
      <c r="AG778" s="95"/>
      <c r="AH778" s="93"/>
      <c r="AI778" s="81"/>
      <c r="AJ778" s="80"/>
      <c r="AK778" s="80"/>
      <c r="AL778" s="78"/>
      <c r="AM778" s="80"/>
      <c r="AN778" s="80"/>
      <c r="AO778" s="80"/>
      <c r="AP778" s="80"/>
      <c r="AQ778" s="80"/>
      <c r="AR778" s="80"/>
      <c r="AS778" s="78"/>
      <c r="AT778" s="96"/>
      <c r="AU778" s="97"/>
      <c r="AV778" s="98"/>
      <c r="AW778" s="99"/>
      <c r="AX778" s="100"/>
      <c r="AY778" s="100"/>
      <c r="AZ778" s="100"/>
      <c r="BA778" s="100"/>
      <c r="BB778" s="100"/>
      <c r="BC778" s="100"/>
      <c r="BD778" s="100"/>
      <c r="BE778" s="100"/>
      <c r="BF778" s="100"/>
      <c r="BG778" s="100"/>
      <c r="BH778" s="100"/>
      <c r="BI778" s="100"/>
      <c r="BJ778" s="100"/>
      <c r="BK778" s="100"/>
      <c r="BL778" s="100"/>
      <c r="BM778" s="100"/>
      <c r="BN778" s="100"/>
      <c r="BO778" s="100"/>
      <c r="BP778" s="100"/>
      <c r="BQ778" s="100"/>
    </row>
    <row r="779" spans="1:69">
      <c r="A779" s="25"/>
      <c r="C779" s="89"/>
      <c r="D779" s="84"/>
      <c r="E779" s="76"/>
      <c r="F779" s="91"/>
      <c r="G779" s="80"/>
      <c r="H779" s="81"/>
      <c r="I779" s="14"/>
      <c r="J779" s="92"/>
      <c r="K779" s="14"/>
      <c r="L779" s="78"/>
      <c r="M779" s="81"/>
      <c r="N779" s="14"/>
      <c r="O779" s="78"/>
      <c r="P779" s="78"/>
      <c r="Q779" s="93"/>
      <c r="R779" s="80"/>
      <c r="S779" s="80"/>
      <c r="T779" s="69"/>
      <c r="U779" s="78"/>
      <c r="V779" s="69"/>
      <c r="W779" s="80"/>
      <c r="X779" s="80"/>
      <c r="Y779" s="94"/>
      <c r="Z779" s="80"/>
      <c r="AA779" s="80"/>
      <c r="AB779" s="80"/>
      <c r="AC779" s="80"/>
      <c r="AD779" s="69"/>
      <c r="AE779" s="69"/>
      <c r="AF779" s="69"/>
      <c r="AG779" s="95"/>
      <c r="AH779" s="93"/>
      <c r="AI779" s="81"/>
      <c r="AJ779" s="80"/>
      <c r="AK779" s="80"/>
      <c r="AL779" s="78"/>
      <c r="AM779" s="80"/>
      <c r="AN779" s="80"/>
      <c r="AO779" s="80"/>
      <c r="AP779" s="80"/>
      <c r="AQ779" s="80"/>
      <c r="AR779" s="80"/>
      <c r="AS779" s="78"/>
      <c r="AT779" s="96"/>
      <c r="AU779" s="97"/>
      <c r="AV779" s="98"/>
      <c r="AW779" s="99"/>
      <c r="AX779" s="100"/>
      <c r="AY779" s="100"/>
      <c r="AZ779" s="100"/>
      <c r="BA779" s="100"/>
      <c r="BB779" s="100"/>
      <c r="BC779" s="100"/>
      <c r="BD779" s="100"/>
      <c r="BE779" s="100"/>
      <c r="BF779" s="100"/>
      <c r="BG779" s="100"/>
      <c r="BH779" s="100"/>
      <c r="BI779" s="100"/>
      <c r="BJ779" s="100"/>
      <c r="BK779" s="100"/>
      <c r="BL779" s="100"/>
      <c r="BM779" s="100"/>
      <c r="BN779" s="100"/>
      <c r="BO779" s="100"/>
      <c r="BP779" s="100"/>
      <c r="BQ779" s="100"/>
    </row>
    <row r="780" spans="1:69">
      <c r="A780" s="25"/>
      <c r="C780" s="89"/>
      <c r="D780" s="84"/>
      <c r="E780" s="76"/>
      <c r="F780" s="91"/>
      <c r="G780" s="80"/>
      <c r="H780" s="81"/>
      <c r="I780" s="14"/>
      <c r="J780" s="92"/>
      <c r="K780" s="14"/>
      <c r="L780" s="78"/>
      <c r="M780" s="81"/>
      <c r="N780" s="14"/>
      <c r="O780" s="78"/>
      <c r="P780" s="78"/>
      <c r="Q780" s="93"/>
      <c r="R780" s="80"/>
      <c r="S780" s="80"/>
      <c r="T780" s="69"/>
      <c r="U780" s="78"/>
      <c r="V780" s="69"/>
      <c r="W780" s="80"/>
      <c r="X780" s="80"/>
      <c r="Y780" s="94"/>
      <c r="Z780" s="80"/>
      <c r="AA780" s="80"/>
      <c r="AB780" s="80"/>
      <c r="AC780" s="80"/>
      <c r="AD780" s="69"/>
      <c r="AE780" s="69"/>
      <c r="AF780" s="69"/>
      <c r="AG780" s="95"/>
      <c r="AH780" s="93"/>
      <c r="AI780" s="81"/>
      <c r="AJ780" s="80"/>
      <c r="AK780" s="80"/>
      <c r="AL780" s="78"/>
      <c r="AM780" s="80"/>
      <c r="AN780" s="80"/>
      <c r="AO780" s="80"/>
      <c r="AP780" s="80"/>
      <c r="AQ780" s="80"/>
      <c r="AR780" s="80"/>
      <c r="AS780" s="78"/>
      <c r="AT780" s="96"/>
      <c r="AU780" s="97"/>
      <c r="AV780" s="98"/>
      <c r="AW780" s="99"/>
      <c r="AX780" s="100"/>
      <c r="AY780" s="100"/>
      <c r="AZ780" s="100"/>
      <c r="BA780" s="100"/>
      <c r="BB780" s="100"/>
      <c r="BC780" s="100"/>
      <c r="BD780" s="100"/>
      <c r="BE780" s="100"/>
      <c r="BF780" s="100"/>
      <c r="BG780" s="100"/>
      <c r="BH780" s="100"/>
      <c r="BI780" s="100"/>
      <c r="BJ780" s="100"/>
      <c r="BK780" s="100"/>
      <c r="BL780" s="100"/>
      <c r="BM780" s="100"/>
      <c r="BN780" s="100"/>
      <c r="BO780" s="100"/>
      <c r="BP780" s="100"/>
      <c r="BQ780" s="100"/>
    </row>
    <row r="781" spans="1:69">
      <c r="A781" s="25"/>
      <c r="C781" s="89"/>
      <c r="D781" s="84"/>
      <c r="E781" s="76"/>
      <c r="F781" s="91"/>
      <c r="G781" s="80"/>
      <c r="H781" s="81"/>
      <c r="I781" s="14"/>
      <c r="J781" s="92"/>
      <c r="K781" s="14"/>
      <c r="L781" s="78"/>
      <c r="M781" s="81"/>
      <c r="N781" s="14"/>
      <c r="O781" s="78"/>
      <c r="P781" s="78"/>
      <c r="Q781" s="93"/>
      <c r="R781" s="80"/>
      <c r="S781" s="80"/>
      <c r="T781" s="69"/>
      <c r="U781" s="78"/>
      <c r="V781" s="69"/>
      <c r="W781" s="80"/>
      <c r="X781" s="80"/>
      <c r="Y781" s="94"/>
      <c r="Z781" s="80"/>
      <c r="AA781" s="80"/>
      <c r="AB781" s="80"/>
      <c r="AC781" s="80"/>
      <c r="AD781" s="69"/>
      <c r="AE781" s="69"/>
      <c r="AF781" s="69"/>
      <c r="AG781" s="95"/>
      <c r="AH781" s="93"/>
      <c r="AI781" s="81"/>
      <c r="AJ781" s="80"/>
      <c r="AK781" s="80"/>
      <c r="AL781" s="78"/>
      <c r="AM781" s="80"/>
      <c r="AN781" s="80"/>
      <c r="AO781" s="80"/>
      <c r="AP781" s="80"/>
      <c r="AQ781" s="80"/>
      <c r="AR781" s="80"/>
      <c r="AS781" s="78"/>
      <c r="AT781" s="96"/>
      <c r="AU781" s="97"/>
      <c r="AV781" s="98"/>
      <c r="AW781" s="99"/>
      <c r="AX781" s="100"/>
      <c r="AY781" s="100"/>
      <c r="AZ781" s="100"/>
      <c r="BA781" s="100"/>
      <c r="BB781" s="100"/>
      <c r="BC781" s="100"/>
      <c r="BD781" s="100"/>
      <c r="BE781" s="100"/>
      <c r="BF781" s="100"/>
      <c r="BG781" s="100"/>
      <c r="BH781" s="100"/>
      <c r="BI781" s="100"/>
      <c r="BJ781" s="100"/>
      <c r="BK781" s="100"/>
      <c r="BL781" s="100"/>
      <c r="BM781" s="100"/>
      <c r="BN781" s="100"/>
      <c r="BO781" s="100"/>
      <c r="BP781" s="100"/>
      <c r="BQ781" s="100"/>
    </row>
    <row r="782" spans="1:69">
      <c r="A782" s="25"/>
      <c r="C782" s="89"/>
      <c r="D782" s="84"/>
      <c r="E782" s="76"/>
      <c r="F782" s="91"/>
      <c r="G782" s="80"/>
      <c r="H782" s="81"/>
      <c r="I782" s="14"/>
      <c r="J782" s="92"/>
      <c r="K782" s="14"/>
      <c r="L782" s="78"/>
      <c r="M782" s="81"/>
      <c r="N782" s="14"/>
      <c r="O782" s="78"/>
      <c r="P782" s="78"/>
      <c r="Q782" s="93"/>
      <c r="R782" s="80"/>
      <c r="S782" s="80"/>
      <c r="T782" s="69"/>
      <c r="U782" s="78"/>
      <c r="V782" s="69"/>
      <c r="W782" s="80"/>
      <c r="X782" s="80"/>
      <c r="Y782" s="94"/>
      <c r="Z782" s="80"/>
      <c r="AA782" s="80"/>
      <c r="AB782" s="80"/>
      <c r="AC782" s="80"/>
      <c r="AD782" s="69"/>
      <c r="AE782" s="69"/>
      <c r="AF782" s="69"/>
      <c r="AG782" s="95"/>
      <c r="AH782" s="93"/>
      <c r="AI782" s="81"/>
      <c r="AJ782" s="80"/>
      <c r="AK782" s="80"/>
      <c r="AL782" s="78"/>
      <c r="AM782" s="80"/>
      <c r="AN782" s="80"/>
      <c r="AO782" s="80"/>
      <c r="AP782" s="80"/>
      <c r="AQ782" s="80"/>
      <c r="AR782" s="80"/>
      <c r="AS782" s="78"/>
      <c r="AT782" s="96"/>
      <c r="AU782" s="97"/>
      <c r="AV782" s="98"/>
      <c r="AW782" s="99"/>
      <c r="AX782" s="100"/>
      <c r="AY782" s="100"/>
      <c r="AZ782" s="100"/>
      <c r="BA782" s="100"/>
      <c r="BB782" s="100"/>
      <c r="BC782" s="100"/>
      <c r="BD782" s="100"/>
      <c r="BE782" s="100"/>
      <c r="BF782" s="100"/>
      <c r="BG782" s="100"/>
      <c r="BH782" s="100"/>
      <c r="BI782" s="100"/>
      <c r="BJ782" s="100"/>
      <c r="BK782" s="100"/>
      <c r="BL782" s="100"/>
      <c r="BM782" s="100"/>
      <c r="BN782" s="100"/>
      <c r="BO782" s="100"/>
      <c r="BP782" s="100"/>
      <c r="BQ782" s="100"/>
    </row>
    <row r="783" spans="1:69">
      <c r="A783" s="25"/>
      <c r="C783" s="89"/>
      <c r="D783" s="84"/>
      <c r="E783" s="76"/>
      <c r="F783" s="91"/>
      <c r="G783" s="80"/>
      <c r="H783" s="81"/>
      <c r="I783" s="14"/>
      <c r="J783" s="92"/>
      <c r="K783" s="14"/>
      <c r="L783" s="78"/>
      <c r="M783" s="81"/>
      <c r="N783" s="14"/>
      <c r="O783" s="78"/>
      <c r="P783" s="78"/>
      <c r="Q783" s="93"/>
      <c r="R783" s="80"/>
      <c r="S783" s="80"/>
      <c r="T783" s="69"/>
      <c r="U783" s="78"/>
      <c r="V783" s="69"/>
      <c r="W783" s="80"/>
      <c r="X783" s="80"/>
      <c r="Y783" s="94"/>
      <c r="Z783" s="80"/>
      <c r="AA783" s="80"/>
      <c r="AB783" s="80"/>
      <c r="AC783" s="80"/>
      <c r="AD783" s="69"/>
      <c r="AE783" s="69"/>
      <c r="AF783" s="69"/>
      <c r="AG783" s="95"/>
      <c r="AH783" s="93"/>
      <c r="AI783" s="81"/>
      <c r="AJ783" s="80"/>
      <c r="AK783" s="80"/>
      <c r="AL783" s="78"/>
      <c r="AM783" s="80"/>
      <c r="AN783" s="80"/>
      <c r="AO783" s="80"/>
      <c r="AP783" s="80"/>
      <c r="AQ783" s="80"/>
      <c r="AR783" s="80"/>
      <c r="AS783" s="78"/>
      <c r="AT783" s="96"/>
      <c r="AU783" s="97"/>
      <c r="AV783" s="98"/>
      <c r="AW783" s="99"/>
      <c r="AX783" s="100"/>
      <c r="AY783" s="100"/>
      <c r="AZ783" s="100"/>
      <c r="BA783" s="100"/>
      <c r="BB783" s="100"/>
      <c r="BC783" s="100"/>
      <c r="BD783" s="100"/>
      <c r="BE783" s="100"/>
      <c r="BF783" s="100"/>
      <c r="BG783" s="100"/>
      <c r="BH783" s="100"/>
      <c r="BI783" s="100"/>
      <c r="BJ783" s="100"/>
      <c r="BK783" s="100"/>
      <c r="BL783" s="100"/>
      <c r="BM783" s="100"/>
      <c r="BN783" s="100"/>
      <c r="BO783" s="100"/>
      <c r="BP783" s="100"/>
      <c r="BQ783" s="100"/>
    </row>
    <row r="784" spans="1:69">
      <c r="A784" s="25"/>
      <c r="C784" s="89"/>
      <c r="D784" s="84"/>
      <c r="E784" s="76"/>
      <c r="F784" s="91"/>
      <c r="G784" s="80"/>
      <c r="H784" s="81"/>
      <c r="I784" s="14"/>
      <c r="J784" s="92"/>
      <c r="K784" s="14"/>
      <c r="L784" s="78"/>
      <c r="M784" s="81"/>
      <c r="N784" s="14"/>
      <c r="O784" s="78"/>
      <c r="P784" s="78"/>
      <c r="Q784" s="93"/>
      <c r="R784" s="80"/>
      <c r="S784" s="80"/>
      <c r="T784" s="69"/>
      <c r="U784" s="78"/>
      <c r="V784" s="69"/>
      <c r="W784" s="80"/>
      <c r="X784" s="80"/>
      <c r="Y784" s="94"/>
      <c r="Z784" s="80"/>
      <c r="AA784" s="80"/>
      <c r="AB784" s="80"/>
      <c r="AC784" s="80"/>
      <c r="AD784" s="69"/>
      <c r="AE784" s="69"/>
      <c r="AF784" s="69"/>
      <c r="AG784" s="95"/>
      <c r="AH784" s="93"/>
      <c r="AI784" s="81"/>
      <c r="AJ784" s="80"/>
      <c r="AK784" s="80"/>
      <c r="AL784" s="78"/>
      <c r="AM784" s="80"/>
      <c r="AN784" s="80"/>
      <c r="AO784" s="80"/>
      <c r="AP784" s="80"/>
      <c r="AQ784" s="80"/>
      <c r="AR784" s="80"/>
      <c r="AS784" s="78"/>
      <c r="AT784" s="96"/>
      <c r="AU784" s="97"/>
      <c r="AV784" s="98"/>
      <c r="AW784" s="99"/>
      <c r="AX784" s="100"/>
      <c r="AY784" s="100"/>
      <c r="AZ784" s="100"/>
      <c r="BA784" s="100"/>
      <c r="BB784" s="100"/>
      <c r="BC784" s="100"/>
      <c r="BD784" s="100"/>
      <c r="BE784" s="100"/>
      <c r="BF784" s="100"/>
      <c r="BG784" s="100"/>
      <c r="BH784" s="100"/>
      <c r="BI784" s="100"/>
      <c r="BJ784" s="100"/>
      <c r="BK784" s="100"/>
      <c r="BL784" s="100"/>
      <c r="BM784" s="100"/>
      <c r="BN784" s="100"/>
      <c r="BO784" s="100"/>
      <c r="BP784" s="100"/>
      <c r="BQ784" s="100"/>
    </row>
    <row r="785" spans="1:69">
      <c r="A785" s="25"/>
      <c r="C785" s="89"/>
      <c r="D785" s="84"/>
      <c r="E785" s="76"/>
      <c r="F785" s="91"/>
      <c r="G785" s="80"/>
      <c r="H785" s="81"/>
      <c r="I785" s="14"/>
      <c r="J785" s="92"/>
      <c r="K785" s="14"/>
      <c r="L785" s="78"/>
      <c r="M785" s="81"/>
      <c r="N785" s="14"/>
      <c r="O785" s="78"/>
      <c r="P785" s="78"/>
      <c r="Q785" s="93"/>
      <c r="R785" s="80"/>
      <c r="S785" s="80"/>
      <c r="T785" s="69"/>
      <c r="U785" s="78"/>
      <c r="V785" s="69"/>
      <c r="W785" s="80"/>
      <c r="X785" s="80"/>
      <c r="Y785" s="94"/>
      <c r="Z785" s="80"/>
      <c r="AA785" s="80"/>
      <c r="AB785" s="80"/>
      <c r="AC785" s="80"/>
      <c r="AD785" s="69"/>
      <c r="AE785" s="69"/>
      <c r="AF785" s="69"/>
      <c r="AG785" s="95"/>
      <c r="AH785" s="93"/>
      <c r="AI785" s="81"/>
      <c r="AJ785" s="80"/>
      <c r="AK785" s="80"/>
      <c r="AL785" s="78"/>
      <c r="AM785" s="80"/>
      <c r="AN785" s="80"/>
      <c r="AO785" s="80"/>
      <c r="AP785" s="80"/>
      <c r="AQ785" s="80"/>
      <c r="AR785" s="80"/>
      <c r="AS785" s="78"/>
      <c r="AT785" s="96"/>
      <c r="AU785" s="97"/>
      <c r="AV785" s="98"/>
      <c r="AW785" s="99"/>
      <c r="AX785" s="100"/>
      <c r="AY785" s="100"/>
      <c r="AZ785" s="100"/>
      <c r="BA785" s="100"/>
      <c r="BB785" s="100"/>
      <c r="BC785" s="100"/>
      <c r="BD785" s="100"/>
      <c r="BE785" s="100"/>
      <c r="BF785" s="100"/>
      <c r="BG785" s="100"/>
      <c r="BH785" s="100"/>
      <c r="BI785" s="100"/>
      <c r="BJ785" s="100"/>
      <c r="BK785" s="100"/>
      <c r="BL785" s="100"/>
      <c r="BM785" s="100"/>
      <c r="BN785" s="100"/>
      <c r="BO785" s="100"/>
      <c r="BP785" s="100"/>
      <c r="BQ785" s="100"/>
    </row>
    <row r="786" spans="1:69">
      <c r="A786" s="25"/>
      <c r="C786" s="89"/>
      <c r="D786" s="84"/>
      <c r="E786" s="76"/>
      <c r="F786" s="91"/>
      <c r="G786" s="80"/>
      <c r="H786" s="81"/>
      <c r="I786" s="14"/>
      <c r="J786" s="92"/>
      <c r="K786" s="14"/>
      <c r="L786" s="78"/>
      <c r="M786" s="81"/>
      <c r="N786" s="14"/>
      <c r="O786" s="78"/>
      <c r="P786" s="78"/>
      <c r="Q786" s="93"/>
      <c r="R786" s="80"/>
      <c r="S786" s="80"/>
      <c r="T786" s="69"/>
      <c r="U786" s="78"/>
      <c r="V786" s="69"/>
      <c r="W786" s="80"/>
      <c r="X786" s="80"/>
      <c r="Y786" s="94"/>
      <c r="Z786" s="80"/>
      <c r="AA786" s="80"/>
      <c r="AB786" s="80"/>
      <c r="AC786" s="80"/>
      <c r="AD786" s="69"/>
      <c r="AE786" s="69"/>
      <c r="AF786" s="69"/>
      <c r="AG786" s="95"/>
      <c r="AH786" s="93"/>
      <c r="AI786" s="81"/>
      <c r="AJ786" s="80"/>
      <c r="AK786" s="80"/>
      <c r="AL786" s="78"/>
      <c r="AM786" s="80"/>
      <c r="AN786" s="80"/>
      <c r="AO786" s="80"/>
      <c r="AP786" s="80"/>
      <c r="AQ786" s="80"/>
      <c r="AR786" s="80"/>
      <c r="AS786" s="78"/>
      <c r="AT786" s="96"/>
      <c r="AU786" s="97"/>
      <c r="AV786" s="98"/>
      <c r="AW786" s="99"/>
      <c r="AX786" s="100"/>
      <c r="AY786" s="100"/>
      <c r="AZ786" s="100"/>
      <c r="BA786" s="100"/>
      <c r="BB786" s="100"/>
      <c r="BC786" s="100"/>
      <c r="BD786" s="100"/>
      <c r="BE786" s="100"/>
      <c r="BF786" s="100"/>
      <c r="BG786" s="100"/>
      <c r="BH786" s="100"/>
      <c r="BI786" s="100"/>
      <c r="BJ786" s="100"/>
      <c r="BK786" s="100"/>
      <c r="BL786" s="100"/>
      <c r="BM786" s="100"/>
      <c r="BN786" s="100"/>
      <c r="BO786" s="100"/>
      <c r="BP786" s="100"/>
      <c r="BQ786" s="100"/>
    </row>
    <row r="787" spans="1:69">
      <c r="A787" s="25"/>
      <c r="C787" s="89"/>
      <c r="D787" s="84"/>
      <c r="E787" s="76"/>
      <c r="F787" s="91"/>
      <c r="G787" s="80"/>
      <c r="H787" s="81"/>
      <c r="I787" s="14"/>
      <c r="J787" s="92"/>
      <c r="K787" s="14"/>
      <c r="L787" s="78"/>
      <c r="M787" s="81"/>
      <c r="N787" s="14"/>
      <c r="O787" s="78"/>
      <c r="P787" s="78"/>
      <c r="Q787" s="93"/>
      <c r="R787" s="80"/>
      <c r="S787" s="80"/>
      <c r="T787" s="69"/>
      <c r="U787" s="78"/>
      <c r="V787" s="69"/>
      <c r="W787" s="80"/>
      <c r="X787" s="80"/>
      <c r="Y787" s="94"/>
      <c r="Z787" s="80"/>
      <c r="AA787" s="80"/>
      <c r="AB787" s="80"/>
      <c r="AC787" s="80"/>
      <c r="AD787" s="69"/>
      <c r="AE787" s="69"/>
      <c r="AF787" s="69"/>
      <c r="AG787" s="95"/>
      <c r="AH787" s="93"/>
      <c r="AI787" s="81"/>
      <c r="AJ787" s="80"/>
      <c r="AK787" s="80"/>
      <c r="AL787" s="78"/>
      <c r="AM787" s="80"/>
      <c r="AN787" s="80"/>
      <c r="AO787" s="80"/>
      <c r="AP787" s="80"/>
      <c r="AQ787" s="80"/>
      <c r="AR787" s="80"/>
      <c r="AS787" s="78"/>
      <c r="AT787" s="96"/>
      <c r="AU787" s="97"/>
      <c r="AV787" s="98"/>
      <c r="AW787" s="99"/>
      <c r="AX787" s="100"/>
      <c r="AY787" s="100"/>
      <c r="AZ787" s="100"/>
      <c r="BA787" s="100"/>
      <c r="BB787" s="100"/>
      <c r="BC787" s="100"/>
      <c r="BD787" s="100"/>
      <c r="BE787" s="100"/>
      <c r="BF787" s="100"/>
      <c r="BG787" s="100"/>
      <c r="BH787" s="100"/>
      <c r="BI787" s="100"/>
      <c r="BJ787" s="100"/>
      <c r="BK787" s="100"/>
      <c r="BL787" s="100"/>
      <c r="BM787" s="100"/>
      <c r="BN787" s="100"/>
      <c r="BO787" s="100"/>
      <c r="BP787" s="100"/>
      <c r="BQ787" s="100"/>
    </row>
    <row r="788" spans="1:69">
      <c r="A788" s="25"/>
      <c r="C788" s="89"/>
      <c r="D788" s="84"/>
      <c r="E788" s="76"/>
      <c r="F788" s="91"/>
      <c r="G788" s="80"/>
      <c r="H788" s="81"/>
      <c r="I788" s="14"/>
      <c r="J788" s="92"/>
      <c r="K788" s="14"/>
      <c r="L788" s="78"/>
      <c r="M788" s="81"/>
      <c r="N788" s="14"/>
      <c r="O788" s="78"/>
      <c r="P788" s="78"/>
      <c r="Q788" s="93"/>
      <c r="R788" s="80"/>
      <c r="S788" s="80"/>
      <c r="T788" s="69"/>
      <c r="U788" s="78"/>
      <c r="V788" s="69"/>
      <c r="W788" s="80"/>
      <c r="X788" s="80"/>
      <c r="Y788" s="94"/>
      <c r="Z788" s="80"/>
      <c r="AA788" s="80"/>
      <c r="AB788" s="80"/>
      <c r="AC788" s="80"/>
      <c r="AD788" s="69"/>
      <c r="AE788" s="69"/>
      <c r="AF788" s="69"/>
      <c r="AG788" s="95"/>
      <c r="AH788" s="93"/>
      <c r="AI788" s="81"/>
      <c r="AJ788" s="80"/>
      <c r="AK788" s="80"/>
      <c r="AL788" s="78"/>
      <c r="AM788" s="80"/>
      <c r="AN788" s="80"/>
      <c r="AO788" s="80"/>
      <c r="AP788" s="80"/>
      <c r="AQ788" s="80"/>
      <c r="AR788" s="80"/>
      <c r="AS788" s="78"/>
      <c r="AT788" s="96"/>
      <c r="AU788" s="97"/>
      <c r="AV788" s="98"/>
      <c r="AW788" s="99"/>
      <c r="AX788" s="100"/>
      <c r="AY788" s="100"/>
      <c r="AZ788" s="100"/>
      <c r="BA788" s="100"/>
      <c r="BB788" s="100"/>
      <c r="BC788" s="100"/>
      <c r="BD788" s="100"/>
      <c r="BE788" s="100"/>
      <c r="BF788" s="100"/>
      <c r="BG788" s="100"/>
      <c r="BH788" s="100"/>
      <c r="BI788" s="100"/>
      <c r="BJ788" s="100"/>
      <c r="BK788" s="100"/>
      <c r="BL788" s="100"/>
      <c r="BM788" s="100"/>
      <c r="BN788" s="100"/>
      <c r="BO788" s="100"/>
      <c r="BP788" s="100"/>
      <c r="BQ788" s="100"/>
    </row>
    <row r="789" spans="1:69">
      <c r="A789" s="25"/>
      <c r="C789" s="89"/>
      <c r="D789" s="84"/>
      <c r="E789" s="76"/>
      <c r="F789" s="91"/>
      <c r="G789" s="80"/>
      <c r="H789" s="81"/>
      <c r="I789" s="14"/>
      <c r="J789" s="92"/>
      <c r="K789" s="14"/>
      <c r="L789" s="78"/>
      <c r="M789" s="81"/>
      <c r="N789" s="14"/>
      <c r="O789" s="78"/>
      <c r="P789" s="78"/>
      <c r="Q789" s="93"/>
      <c r="R789" s="80"/>
      <c r="S789" s="80"/>
      <c r="T789" s="69"/>
      <c r="U789" s="78"/>
      <c r="V789" s="69"/>
      <c r="W789" s="80"/>
      <c r="X789" s="80"/>
      <c r="Y789" s="94"/>
      <c r="Z789" s="80"/>
      <c r="AA789" s="80"/>
      <c r="AB789" s="80"/>
      <c r="AC789" s="80"/>
      <c r="AD789" s="69"/>
      <c r="AE789" s="69"/>
      <c r="AF789" s="69"/>
      <c r="AG789" s="95"/>
      <c r="AH789" s="93"/>
      <c r="AI789" s="81"/>
      <c r="AJ789" s="80"/>
      <c r="AK789" s="80"/>
      <c r="AL789" s="78"/>
      <c r="AM789" s="80"/>
      <c r="AN789" s="80"/>
      <c r="AO789" s="80"/>
      <c r="AP789" s="80"/>
      <c r="AQ789" s="80"/>
      <c r="AR789" s="80"/>
      <c r="AS789" s="78"/>
      <c r="AT789" s="96"/>
      <c r="AU789" s="97"/>
      <c r="AV789" s="98"/>
      <c r="AW789" s="99"/>
      <c r="AX789" s="100"/>
      <c r="AY789" s="100"/>
      <c r="AZ789" s="100"/>
      <c r="BA789" s="100"/>
      <c r="BB789" s="100"/>
      <c r="BC789" s="100"/>
      <c r="BD789" s="100"/>
      <c r="BE789" s="100"/>
      <c r="BF789" s="100"/>
      <c r="BG789" s="100"/>
      <c r="BH789" s="100"/>
      <c r="BI789" s="100"/>
      <c r="BJ789" s="100"/>
      <c r="BK789" s="100"/>
      <c r="BL789" s="100"/>
      <c r="BM789" s="100"/>
      <c r="BN789" s="100"/>
      <c r="BO789" s="100"/>
      <c r="BP789" s="100"/>
      <c r="BQ789" s="100"/>
    </row>
    <row r="790" spans="1:69">
      <c r="A790" s="25"/>
      <c r="C790" s="89"/>
      <c r="D790" s="84"/>
      <c r="E790" s="76"/>
      <c r="F790" s="91"/>
      <c r="G790" s="80"/>
      <c r="H790" s="81"/>
      <c r="I790" s="14"/>
      <c r="J790" s="92"/>
      <c r="K790" s="14"/>
      <c r="L790" s="78"/>
      <c r="M790" s="81"/>
      <c r="N790" s="14"/>
      <c r="O790" s="78"/>
      <c r="P790" s="78"/>
      <c r="Q790" s="93"/>
      <c r="R790" s="80"/>
      <c r="S790" s="80"/>
      <c r="T790" s="69"/>
      <c r="U790" s="78"/>
      <c r="V790" s="69"/>
      <c r="W790" s="80"/>
      <c r="X790" s="80"/>
      <c r="Y790" s="94"/>
      <c r="Z790" s="80"/>
      <c r="AA790" s="80"/>
      <c r="AB790" s="80"/>
      <c r="AC790" s="80"/>
      <c r="AD790" s="69"/>
      <c r="AE790" s="69"/>
      <c r="AF790" s="69"/>
      <c r="AG790" s="95"/>
      <c r="AH790" s="93"/>
      <c r="AI790" s="81"/>
      <c r="AJ790" s="80"/>
      <c r="AK790" s="80"/>
      <c r="AL790" s="78"/>
      <c r="AM790" s="80"/>
      <c r="AN790" s="80"/>
      <c r="AO790" s="80"/>
      <c r="AP790" s="80"/>
      <c r="AQ790" s="80"/>
      <c r="AR790" s="80"/>
      <c r="AS790" s="78"/>
      <c r="AT790" s="96"/>
      <c r="AU790" s="97"/>
      <c r="AV790" s="98"/>
      <c r="AW790" s="99"/>
      <c r="AX790" s="100"/>
      <c r="AY790" s="100"/>
      <c r="AZ790" s="100"/>
      <c r="BA790" s="100"/>
      <c r="BB790" s="100"/>
      <c r="BC790" s="100"/>
      <c r="BD790" s="100"/>
      <c r="BE790" s="100"/>
      <c r="BF790" s="100"/>
      <c r="BG790" s="100"/>
      <c r="BH790" s="100"/>
      <c r="BI790" s="100"/>
      <c r="BJ790" s="100"/>
      <c r="BK790" s="100"/>
      <c r="BL790" s="100"/>
      <c r="BM790" s="100"/>
      <c r="BN790" s="100"/>
      <c r="BO790" s="100"/>
      <c r="BP790" s="100"/>
      <c r="BQ790" s="100"/>
    </row>
    <row r="791" spans="1:69">
      <c r="A791" s="25"/>
      <c r="C791" s="89"/>
      <c r="D791" s="84"/>
      <c r="E791" s="76"/>
      <c r="F791" s="91"/>
      <c r="G791" s="80"/>
      <c r="H791" s="81"/>
      <c r="I791" s="14"/>
      <c r="J791" s="92"/>
      <c r="K791" s="14"/>
      <c r="L791" s="78"/>
      <c r="M791" s="81"/>
      <c r="N791" s="14"/>
      <c r="O791" s="78"/>
      <c r="P791" s="78"/>
      <c r="Q791" s="93"/>
      <c r="R791" s="80"/>
      <c r="S791" s="80"/>
      <c r="T791" s="69"/>
      <c r="U791" s="78"/>
      <c r="V791" s="69"/>
      <c r="W791" s="80"/>
      <c r="X791" s="80"/>
      <c r="Y791" s="94"/>
      <c r="Z791" s="80"/>
      <c r="AA791" s="80"/>
      <c r="AB791" s="80"/>
      <c r="AC791" s="80"/>
      <c r="AD791" s="69"/>
      <c r="AE791" s="69"/>
      <c r="AF791" s="69"/>
      <c r="AG791" s="95"/>
      <c r="AH791" s="93"/>
      <c r="AI791" s="81"/>
      <c r="AJ791" s="80"/>
      <c r="AK791" s="80"/>
      <c r="AL791" s="78"/>
      <c r="AM791" s="80"/>
      <c r="AN791" s="80"/>
      <c r="AO791" s="80"/>
      <c r="AP791" s="80"/>
      <c r="AQ791" s="80"/>
      <c r="AR791" s="80"/>
      <c r="AS791" s="78"/>
      <c r="AT791" s="96"/>
      <c r="AU791" s="97"/>
      <c r="AV791" s="98"/>
      <c r="AW791" s="99"/>
      <c r="AX791" s="100"/>
      <c r="AY791" s="100"/>
      <c r="AZ791" s="100"/>
      <c r="BA791" s="100"/>
      <c r="BB791" s="100"/>
      <c r="BC791" s="100"/>
      <c r="BD791" s="100"/>
      <c r="BE791" s="100"/>
      <c r="BF791" s="100"/>
      <c r="BG791" s="100"/>
      <c r="BH791" s="100"/>
      <c r="BI791" s="100"/>
      <c r="BJ791" s="100"/>
      <c r="BK791" s="100"/>
      <c r="BL791" s="100"/>
      <c r="BM791" s="100"/>
      <c r="BN791" s="100"/>
      <c r="BO791" s="100"/>
      <c r="BP791" s="100"/>
      <c r="BQ791" s="100"/>
    </row>
    <row r="792" spans="1:69">
      <c r="A792" s="25"/>
      <c r="C792" s="89"/>
      <c r="D792" s="84"/>
      <c r="E792" s="76"/>
      <c r="F792" s="91"/>
      <c r="G792" s="80"/>
      <c r="H792" s="81"/>
      <c r="I792" s="14"/>
      <c r="J792" s="92"/>
      <c r="K792" s="14"/>
      <c r="L792" s="78"/>
      <c r="M792" s="81"/>
      <c r="N792" s="14"/>
      <c r="O792" s="78"/>
      <c r="P792" s="78"/>
      <c r="Q792" s="93"/>
      <c r="R792" s="80"/>
      <c r="S792" s="80"/>
      <c r="T792" s="69"/>
      <c r="U792" s="78"/>
      <c r="V792" s="69"/>
      <c r="W792" s="80"/>
      <c r="X792" s="80"/>
      <c r="Y792" s="94"/>
      <c r="Z792" s="80"/>
      <c r="AA792" s="80"/>
      <c r="AB792" s="80"/>
      <c r="AC792" s="80"/>
      <c r="AD792" s="69"/>
      <c r="AE792" s="69"/>
      <c r="AF792" s="69"/>
      <c r="AG792" s="95"/>
      <c r="AH792" s="93"/>
      <c r="AI792" s="81"/>
      <c r="AJ792" s="80"/>
      <c r="AK792" s="80"/>
      <c r="AL792" s="78"/>
      <c r="AM792" s="80"/>
      <c r="AN792" s="80"/>
      <c r="AO792" s="80"/>
      <c r="AP792" s="80"/>
      <c r="AQ792" s="80"/>
      <c r="AR792" s="80"/>
      <c r="AS792" s="78"/>
      <c r="AT792" s="96"/>
      <c r="AU792" s="97"/>
      <c r="AV792" s="98"/>
      <c r="AW792" s="99"/>
      <c r="AX792" s="100"/>
      <c r="AY792" s="100"/>
      <c r="AZ792" s="100"/>
      <c r="BA792" s="100"/>
      <c r="BB792" s="100"/>
      <c r="BC792" s="100"/>
      <c r="BD792" s="100"/>
      <c r="BE792" s="100"/>
      <c r="BF792" s="100"/>
      <c r="BG792" s="100"/>
      <c r="BH792" s="100"/>
      <c r="BI792" s="100"/>
      <c r="BJ792" s="100"/>
      <c r="BK792" s="100"/>
      <c r="BL792" s="100"/>
      <c r="BM792" s="100"/>
      <c r="BN792" s="100"/>
      <c r="BO792" s="100"/>
      <c r="BP792" s="100"/>
      <c r="BQ792" s="100"/>
    </row>
    <row r="793" spans="1:69">
      <c r="A793" s="25"/>
      <c r="C793" s="89"/>
      <c r="D793" s="84"/>
      <c r="E793" s="76"/>
      <c r="F793" s="91"/>
      <c r="G793" s="80"/>
      <c r="H793" s="81"/>
      <c r="I793" s="14"/>
      <c r="J793" s="92"/>
      <c r="K793" s="14"/>
      <c r="L793" s="78"/>
      <c r="M793" s="81"/>
      <c r="N793" s="14"/>
      <c r="O793" s="78"/>
      <c r="P793" s="78"/>
      <c r="Q793" s="93"/>
      <c r="R793" s="80"/>
      <c r="S793" s="80"/>
      <c r="T793" s="69"/>
      <c r="U793" s="78"/>
      <c r="V793" s="69"/>
      <c r="W793" s="80"/>
      <c r="X793" s="80"/>
      <c r="Y793" s="94"/>
      <c r="Z793" s="80"/>
      <c r="AA793" s="80"/>
      <c r="AB793" s="80"/>
      <c r="AC793" s="80"/>
      <c r="AD793" s="69"/>
      <c r="AE793" s="69"/>
      <c r="AF793" s="69"/>
      <c r="AG793" s="95"/>
      <c r="AH793" s="93"/>
      <c r="AI793" s="81"/>
      <c r="AJ793" s="80"/>
      <c r="AK793" s="80"/>
      <c r="AL793" s="78"/>
      <c r="AM793" s="80"/>
      <c r="AN793" s="80"/>
      <c r="AO793" s="80"/>
      <c r="AP793" s="80"/>
      <c r="AQ793" s="80"/>
      <c r="AR793" s="80"/>
      <c r="AS793" s="78"/>
      <c r="AT793" s="96"/>
      <c r="AU793" s="97"/>
      <c r="AV793" s="98"/>
      <c r="AW793" s="99"/>
      <c r="AX793" s="100"/>
      <c r="AY793" s="100"/>
      <c r="AZ793" s="100"/>
      <c r="BA793" s="100"/>
      <c r="BB793" s="100"/>
      <c r="BC793" s="100"/>
      <c r="BD793" s="100"/>
      <c r="BE793" s="100"/>
      <c r="BF793" s="100"/>
      <c r="BG793" s="100"/>
      <c r="BH793" s="100"/>
      <c r="BI793" s="100"/>
      <c r="BJ793" s="100"/>
      <c r="BK793" s="100"/>
      <c r="BL793" s="100"/>
      <c r="BM793" s="100"/>
      <c r="BN793" s="100"/>
      <c r="BO793" s="100"/>
      <c r="BP793" s="100"/>
      <c r="BQ793" s="100"/>
    </row>
    <row r="794" spans="1:69">
      <c r="A794" s="25"/>
      <c r="C794" s="89"/>
      <c r="D794" s="84"/>
      <c r="E794" s="76"/>
      <c r="F794" s="91"/>
      <c r="G794" s="80"/>
      <c r="H794" s="81"/>
      <c r="I794" s="14"/>
      <c r="J794" s="92"/>
      <c r="K794" s="14"/>
      <c r="L794" s="78"/>
      <c r="M794" s="81"/>
      <c r="N794" s="14"/>
      <c r="O794" s="78"/>
      <c r="P794" s="78"/>
      <c r="Q794" s="93"/>
      <c r="R794" s="80"/>
      <c r="S794" s="80"/>
      <c r="T794" s="69"/>
      <c r="U794" s="78"/>
      <c r="V794" s="69"/>
      <c r="W794" s="80"/>
      <c r="X794" s="80"/>
      <c r="Y794" s="94"/>
      <c r="Z794" s="80"/>
      <c r="AA794" s="80"/>
      <c r="AB794" s="80"/>
      <c r="AC794" s="80"/>
      <c r="AD794" s="69"/>
      <c r="AE794" s="69"/>
      <c r="AF794" s="69"/>
      <c r="AG794" s="95"/>
      <c r="AH794" s="93"/>
      <c r="AI794" s="81"/>
      <c r="AJ794" s="80"/>
      <c r="AK794" s="80"/>
      <c r="AL794" s="78"/>
      <c r="AM794" s="80"/>
      <c r="AN794" s="80"/>
      <c r="AO794" s="80"/>
      <c r="AP794" s="80"/>
      <c r="AQ794" s="80"/>
      <c r="AR794" s="80"/>
      <c r="AS794" s="78"/>
      <c r="AT794" s="96"/>
      <c r="AU794" s="97"/>
      <c r="AV794" s="98"/>
      <c r="AW794" s="99"/>
      <c r="AX794" s="100"/>
      <c r="AY794" s="100"/>
      <c r="AZ794" s="100"/>
      <c r="BA794" s="100"/>
      <c r="BB794" s="100"/>
      <c r="BC794" s="100"/>
      <c r="BD794" s="100"/>
      <c r="BE794" s="100"/>
      <c r="BF794" s="100"/>
      <c r="BG794" s="100"/>
      <c r="BH794" s="100"/>
      <c r="BI794" s="100"/>
      <c r="BJ794" s="100"/>
      <c r="BK794" s="100"/>
      <c r="BL794" s="100"/>
      <c r="BM794" s="100"/>
      <c r="BN794" s="100"/>
      <c r="BO794" s="100"/>
      <c r="BP794" s="100"/>
      <c r="BQ794" s="100"/>
    </row>
    <row r="795" spans="1:69">
      <c r="A795" s="25"/>
      <c r="C795" s="89"/>
      <c r="D795" s="84"/>
      <c r="E795" s="76"/>
      <c r="F795" s="91"/>
      <c r="G795" s="80"/>
      <c r="H795" s="81"/>
      <c r="I795" s="14"/>
      <c r="J795" s="92"/>
      <c r="K795" s="14"/>
      <c r="L795" s="78"/>
      <c r="M795" s="81"/>
      <c r="N795" s="14"/>
      <c r="O795" s="78"/>
      <c r="P795" s="78"/>
      <c r="Q795" s="93"/>
      <c r="R795" s="80"/>
      <c r="S795" s="80"/>
      <c r="T795" s="69"/>
      <c r="U795" s="78"/>
      <c r="V795" s="69"/>
      <c r="W795" s="80"/>
      <c r="X795" s="80"/>
      <c r="Y795" s="94"/>
      <c r="Z795" s="80"/>
      <c r="AA795" s="80"/>
      <c r="AB795" s="80"/>
      <c r="AC795" s="80"/>
      <c r="AD795" s="69"/>
      <c r="AE795" s="69"/>
      <c r="AF795" s="69"/>
      <c r="AG795" s="95"/>
      <c r="AH795" s="93"/>
      <c r="AI795" s="81"/>
      <c r="AJ795" s="80"/>
      <c r="AK795" s="80"/>
      <c r="AL795" s="78"/>
      <c r="AM795" s="80"/>
      <c r="AN795" s="80"/>
      <c r="AO795" s="80"/>
      <c r="AP795" s="80"/>
      <c r="AQ795" s="80"/>
      <c r="AR795" s="80"/>
      <c r="AS795" s="78"/>
      <c r="AT795" s="96"/>
      <c r="AU795" s="97"/>
      <c r="AV795" s="98"/>
      <c r="AW795" s="99"/>
      <c r="AX795" s="100"/>
      <c r="AY795" s="100"/>
      <c r="AZ795" s="100"/>
      <c r="BA795" s="100"/>
      <c r="BB795" s="100"/>
      <c r="BC795" s="100"/>
      <c r="BD795" s="100"/>
      <c r="BE795" s="100"/>
      <c r="BF795" s="100"/>
      <c r="BG795" s="100"/>
      <c r="BH795" s="100"/>
      <c r="BI795" s="100"/>
      <c r="BJ795" s="100"/>
      <c r="BK795" s="100"/>
      <c r="BL795" s="100"/>
      <c r="BM795" s="100"/>
      <c r="BN795" s="100"/>
      <c r="BO795" s="100"/>
      <c r="BP795" s="100"/>
      <c r="BQ795" s="100"/>
    </row>
    <row r="796" spans="1:69">
      <c r="A796" s="25"/>
      <c r="C796" s="89"/>
      <c r="D796" s="84"/>
      <c r="E796" s="76"/>
      <c r="F796" s="91"/>
      <c r="G796" s="80"/>
      <c r="H796" s="81"/>
      <c r="I796" s="14"/>
      <c r="J796" s="92"/>
      <c r="K796" s="14"/>
      <c r="L796" s="78"/>
      <c r="M796" s="81"/>
      <c r="N796" s="14"/>
      <c r="O796" s="78"/>
      <c r="P796" s="78"/>
      <c r="Q796" s="93"/>
      <c r="R796" s="80"/>
      <c r="S796" s="80"/>
      <c r="T796" s="69"/>
      <c r="U796" s="78"/>
      <c r="V796" s="69"/>
      <c r="W796" s="80"/>
      <c r="X796" s="80"/>
      <c r="Y796" s="94"/>
      <c r="Z796" s="80"/>
      <c r="AA796" s="80"/>
      <c r="AB796" s="80"/>
      <c r="AC796" s="80"/>
      <c r="AD796" s="69"/>
      <c r="AE796" s="69"/>
      <c r="AF796" s="69"/>
      <c r="AG796" s="95"/>
      <c r="AH796" s="93"/>
      <c r="AI796" s="81"/>
      <c r="AJ796" s="80"/>
      <c r="AK796" s="80"/>
      <c r="AL796" s="78"/>
      <c r="AM796" s="80"/>
      <c r="AN796" s="80"/>
      <c r="AO796" s="80"/>
      <c r="AP796" s="80"/>
      <c r="AQ796" s="80"/>
      <c r="AR796" s="80"/>
      <c r="AS796" s="78"/>
      <c r="AT796" s="96"/>
      <c r="AU796" s="97"/>
      <c r="AV796" s="98"/>
      <c r="AW796" s="99"/>
      <c r="AX796" s="100"/>
      <c r="AY796" s="100"/>
      <c r="AZ796" s="100"/>
      <c r="BA796" s="100"/>
      <c r="BB796" s="100"/>
      <c r="BC796" s="100"/>
      <c r="BD796" s="100"/>
      <c r="BE796" s="100"/>
      <c r="BF796" s="100"/>
      <c r="BG796" s="100"/>
      <c r="BH796" s="100"/>
      <c r="BI796" s="100"/>
      <c r="BJ796" s="100"/>
      <c r="BK796" s="100"/>
      <c r="BL796" s="100"/>
      <c r="BM796" s="100"/>
      <c r="BN796" s="100"/>
      <c r="BO796" s="100"/>
      <c r="BP796" s="100"/>
      <c r="BQ796" s="100"/>
    </row>
    <row r="797" spans="1:69">
      <c r="A797" s="25"/>
      <c r="C797" s="89"/>
      <c r="D797" s="84"/>
      <c r="E797" s="76"/>
      <c r="F797" s="91"/>
      <c r="G797" s="80"/>
      <c r="H797" s="81"/>
      <c r="I797" s="14"/>
      <c r="J797" s="92"/>
      <c r="K797" s="14"/>
      <c r="L797" s="78"/>
      <c r="M797" s="81"/>
      <c r="N797" s="14"/>
      <c r="O797" s="78"/>
      <c r="P797" s="78"/>
      <c r="Q797" s="93"/>
      <c r="R797" s="80"/>
      <c r="S797" s="80"/>
      <c r="T797" s="69"/>
      <c r="U797" s="78"/>
      <c r="V797" s="69"/>
      <c r="W797" s="80"/>
      <c r="X797" s="80"/>
      <c r="Y797" s="94"/>
      <c r="Z797" s="80"/>
      <c r="AA797" s="80"/>
      <c r="AB797" s="80"/>
      <c r="AC797" s="80"/>
      <c r="AD797" s="69"/>
      <c r="AE797" s="69"/>
      <c r="AF797" s="69"/>
      <c r="AG797" s="95"/>
      <c r="AH797" s="93"/>
      <c r="AI797" s="81"/>
      <c r="AJ797" s="80"/>
      <c r="AK797" s="80"/>
      <c r="AL797" s="78"/>
      <c r="AM797" s="80"/>
      <c r="AN797" s="80"/>
      <c r="AO797" s="80"/>
      <c r="AP797" s="80"/>
      <c r="AQ797" s="80"/>
      <c r="AR797" s="80"/>
      <c r="AS797" s="78"/>
      <c r="AT797" s="96"/>
      <c r="AU797" s="97"/>
      <c r="AV797" s="98"/>
      <c r="AW797" s="99"/>
      <c r="AX797" s="100"/>
      <c r="AY797" s="100"/>
      <c r="AZ797" s="100"/>
      <c r="BA797" s="100"/>
      <c r="BB797" s="100"/>
      <c r="BC797" s="100"/>
      <c r="BD797" s="100"/>
      <c r="BE797" s="100"/>
      <c r="BF797" s="100"/>
      <c r="BG797" s="100"/>
      <c r="BH797" s="100"/>
      <c r="BI797" s="100"/>
      <c r="BJ797" s="100"/>
      <c r="BK797" s="100"/>
      <c r="BL797" s="100"/>
      <c r="BM797" s="100"/>
      <c r="BN797" s="100"/>
      <c r="BO797" s="100"/>
      <c r="BP797" s="100"/>
      <c r="BQ797" s="100"/>
    </row>
    <row r="798" spans="1:69">
      <c r="A798" s="25"/>
      <c r="C798" s="89"/>
      <c r="D798" s="84"/>
      <c r="E798" s="76"/>
      <c r="F798" s="91"/>
      <c r="G798" s="80"/>
      <c r="H798" s="81"/>
      <c r="I798" s="14"/>
      <c r="J798" s="92"/>
      <c r="K798" s="14"/>
      <c r="L798" s="78"/>
      <c r="M798" s="81"/>
      <c r="N798" s="14"/>
      <c r="O798" s="78"/>
      <c r="P798" s="78"/>
      <c r="Q798" s="93"/>
      <c r="R798" s="80"/>
      <c r="S798" s="80"/>
      <c r="T798" s="69"/>
      <c r="U798" s="78"/>
      <c r="V798" s="69"/>
      <c r="W798" s="80"/>
      <c r="X798" s="80"/>
      <c r="Y798" s="94"/>
      <c r="Z798" s="80"/>
      <c r="AA798" s="80"/>
      <c r="AB798" s="80"/>
      <c r="AC798" s="80"/>
      <c r="AD798" s="69"/>
      <c r="AE798" s="69"/>
      <c r="AF798" s="69"/>
      <c r="AG798" s="95"/>
      <c r="AH798" s="93"/>
      <c r="AI798" s="81"/>
      <c r="AJ798" s="80"/>
      <c r="AK798" s="80"/>
      <c r="AL798" s="78"/>
      <c r="AM798" s="80"/>
      <c r="AN798" s="80"/>
      <c r="AO798" s="80"/>
      <c r="AP798" s="80"/>
      <c r="AQ798" s="80"/>
      <c r="AR798" s="80"/>
      <c r="AS798" s="78"/>
      <c r="AT798" s="96"/>
      <c r="AU798" s="97"/>
      <c r="AV798" s="98"/>
      <c r="AW798" s="99"/>
      <c r="AX798" s="100"/>
      <c r="AY798" s="100"/>
      <c r="AZ798" s="100"/>
      <c r="BA798" s="100"/>
      <c r="BB798" s="100"/>
      <c r="BC798" s="100"/>
      <c r="BD798" s="100"/>
      <c r="BE798" s="100"/>
      <c r="BF798" s="100"/>
      <c r="BG798" s="100"/>
      <c r="BH798" s="100"/>
      <c r="BI798" s="100"/>
      <c r="BJ798" s="100"/>
      <c r="BK798" s="100"/>
      <c r="BL798" s="100"/>
      <c r="BM798" s="100"/>
      <c r="BN798" s="100"/>
      <c r="BO798" s="100"/>
      <c r="BP798" s="100"/>
      <c r="BQ798" s="100"/>
    </row>
    <row r="799" spans="1:69">
      <c r="A799" s="25"/>
      <c r="C799" s="89"/>
      <c r="D799" s="84"/>
      <c r="E799" s="76"/>
      <c r="F799" s="91"/>
      <c r="G799" s="80"/>
      <c r="H799" s="81"/>
      <c r="I799" s="14"/>
      <c r="J799" s="92"/>
      <c r="K799" s="14"/>
      <c r="L799" s="78"/>
      <c r="M799" s="81"/>
      <c r="N799" s="14"/>
      <c r="O799" s="78"/>
      <c r="P799" s="78"/>
      <c r="Q799" s="93"/>
      <c r="R799" s="80"/>
      <c r="S799" s="80"/>
      <c r="T799" s="69"/>
      <c r="U799" s="78"/>
      <c r="V799" s="69"/>
      <c r="W799" s="80"/>
      <c r="X799" s="80"/>
      <c r="Y799" s="94"/>
      <c r="Z799" s="80"/>
      <c r="AA799" s="80"/>
      <c r="AB799" s="80"/>
      <c r="AC799" s="80"/>
      <c r="AD799" s="69"/>
      <c r="AE799" s="69"/>
      <c r="AF799" s="69"/>
      <c r="AG799" s="95"/>
      <c r="AH799" s="93"/>
      <c r="AI799" s="81"/>
      <c r="AJ799" s="80"/>
      <c r="AK799" s="80"/>
      <c r="AL799" s="78"/>
      <c r="AM799" s="80"/>
      <c r="AN799" s="80"/>
      <c r="AO799" s="80"/>
      <c r="AP799" s="80"/>
      <c r="AQ799" s="80"/>
      <c r="AR799" s="80"/>
      <c r="AS799" s="78"/>
      <c r="AT799" s="96"/>
      <c r="AU799" s="97"/>
      <c r="AV799" s="98"/>
      <c r="AW799" s="99"/>
      <c r="AX799" s="100"/>
      <c r="AY799" s="100"/>
      <c r="AZ799" s="100"/>
      <c r="BA799" s="100"/>
      <c r="BB799" s="100"/>
      <c r="BC799" s="100"/>
      <c r="BD799" s="100"/>
      <c r="BE799" s="100"/>
      <c r="BF799" s="100"/>
      <c r="BG799" s="100"/>
      <c r="BH799" s="100"/>
      <c r="BI799" s="100"/>
      <c r="BJ799" s="100"/>
      <c r="BK799" s="100"/>
      <c r="BL799" s="100"/>
      <c r="BM799" s="100"/>
      <c r="BN799" s="100"/>
      <c r="BO799" s="100"/>
      <c r="BP799" s="100"/>
      <c r="BQ799" s="100"/>
    </row>
    <row r="800" spans="1:69">
      <c r="A800" s="25"/>
      <c r="C800" s="89"/>
      <c r="D800" s="84"/>
      <c r="E800" s="76"/>
      <c r="F800" s="91"/>
      <c r="G800" s="80"/>
      <c r="H800" s="81"/>
      <c r="I800" s="14"/>
      <c r="J800" s="92"/>
      <c r="K800" s="14"/>
      <c r="L800" s="78"/>
      <c r="M800" s="81"/>
      <c r="N800" s="14"/>
      <c r="O800" s="78"/>
      <c r="P800" s="78"/>
      <c r="Q800" s="93"/>
      <c r="R800" s="80"/>
      <c r="S800" s="80"/>
      <c r="T800" s="69"/>
      <c r="U800" s="78"/>
      <c r="V800" s="69"/>
      <c r="W800" s="80"/>
      <c r="X800" s="80"/>
      <c r="Y800" s="94"/>
      <c r="Z800" s="80"/>
      <c r="AA800" s="80"/>
      <c r="AB800" s="80"/>
      <c r="AC800" s="80"/>
      <c r="AD800" s="69"/>
      <c r="AE800" s="69"/>
      <c r="AF800" s="69"/>
      <c r="AG800" s="95"/>
      <c r="AH800" s="93"/>
      <c r="AI800" s="81"/>
      <c r="AJ800" s="80"/>
      <c r="AK800" s="80"/>
      <c r="AL800" s="78"/>
      <c r="AM800" s="80"/>
      <c r="AN800" s="80"/>
      <c r="AO800" s="80"/>
      <c r="AP800" s="80"/>
      <c r="AQ800" s="80"/>
      <c r="AR800" s="80"/>
      <c r="AS800" s="78"/>
      <c r="AT800" s="96"/>
      <c r="AU800" s="97"/>
      <c r="AV800" s="98"/>
      <c r="AW800" s="99"/>
      <c r="AX800" s="100"/>
      <c r="AY800" s="100"/>
      <c r="AZ800" s="100"/>
      <c r="BA800" s="100"/>
      <c r="BB800" s="100"/>
      <c r="BC800" s="100"/>
      <c r="BD800" s="100"/>
      <c r="BE800" s="100"/>
      <c r="BF800" s="100"/>
      <c r="BG800" s="100"/>
      <c r="BH800" s="100"/>
      <c r="BI800" s="100"/>
      <c r="BJ800" s="100"/>
      <c r="BK800" s="100"/>
      <c r="BL800" s="100"/>
      <c r="BM800" s="100"/>
      <c r="BN800" s="100"/>
      <c r="BO800" s="100"/>
      <c r="BP800" s="100"/>
      <c r="BQ800" s="100"/>
    </row>
    <row r="801" spans="1:69">
      <c r="A801" s="25"/>
      <c r="C801" s="89"/>
      <c r="D801" s="84"/>
      <c r="E801" s="76"/>
      <c r="F801" s="91"/>
      <c r="G801" s="80"/>
      <c r="H801" s="81"/>
      <c r="I801" s="14"/>
      <c r="J801" s="92"/>
      <c r="K801" s="14"/>
      <c r="L801" s="78"/>
      <c r="M801" s="81"/>
      <c r="N801" s="14"/>
      <c r="O801" s="78"/>
      <c r="P801" s="78"/>
      <c r="Q801" s="93"/>
      <c r="R801" s="80"/>
      <c r="S801" s="80"/>
      <c r="T801" s="69"/>
      <c r="U801" s="78"/>
      <c r="V801" s="69"/>
      <c r="W801" s="80"/>
      <c r="X801" s="80"/>
      <c r="Y801" s="94"/>
      <c r="Z801" s="80"/>
      <c r="AA801" s="80"/>
      <c r="AB801" s="80"/>
      <c r="AC801" s="80"/>
      <c r="AD801" s="69"/>
      <c r="AE801" s="69"/>
      <c r="AF801" s="69"/>
      <c r="AG801" s="95"/>
      <c r="AH801" s="93"/>
      <c r="AI801" s="81"/>
      <c r="AJ801" s="80"/>
      <c r="AK801" s="80"/>
      <c r="AL801" s="78"/>
      <c r="AM801" s="80"/>
      <c r="AN801" s="80"/>
      <c r="AO801" s="80"/>
      <c r="AP801" s="80"/>
      <c r="AQ801" s="80"/>
      <c r="AR801" s="80"/>
      <c r="AS801" s="78"/>
      <c r="AT801" s="96"/>
      <c r="AU801" s="97"/>
      <c r="AV801" s="98"/>
      <c r="AW801" s="99"/>
      <c r="AX801" s="100"/>
      <c r="AY801" s="100"/>
      <c r="AZ801" s="100"/>
      <c r="BA801" s="100"/>
      <c r="BB801" s="100"/>
      <c r="BC801" s="100"/>
      <c r="BD801" s="100"/>
      <c r="BE801" s="100"/>
      <c r="BF801" s="100"/>
      <c r="BG801" s="100"/>
      <c r="BH801" s="100"/>
      <c r="BI801" s="100"/>
      <c r="BJ801" s="100"/>
      <c r="BK801" s="100"/>
      <c r="BL801" s="100"/>
      <c r="BM801" s="100"/>
      <c r="BN801" s="100"/>
      <c r="BO801" s="100"/>
      <c r="BP801" s="100"/>
      <c r="BQ801" s="100"/>
    </row>
    <row r="802" spans="1:69">
      <c r="A802" s="25"/>
      <c r="C802" s="89"/>
      <c r="D802" s="84"/>
      <c r="E802" s="76"/>
      <c r="F802" s="91"/>
      <c r="G802" s="80"/>
      <c r="H802" s="81"/>
      <c r="I802" s="14"/>
      <c r="J802" s="92"/>
      <c r="K802" s="14"/>
      <c r="L802" s="78"/>
      <c r="M802" s="81"/>
      <c r="N802" s="14"/>
      <c r="O802" s="78"/>
      <c r="P802" s="78"/>
      <c r="Q802" s="93"/>
      <c r="R802" s="80"/>
      <c r="S802" s="80"/>
      <c r="T802" s="69"/>
      <c r="U802" s="78"/>
      <c r="V802" s="69"/>
      <c r="W802" s="80"/>
      <c r="X802" s="80"/>
      <c r="Y802" s="94"/>
      <c r="Z802" s="80"/>
      <c r="AA802" s="80"/>
      <c r="AB802" s="80"/>
      <c r="AC802" s="80"/>
      <c r="AD802" s="69"/>
      <c r="AE802" s="69"/>
      <c r="AF802" s="69"/>
      <c r="AG802" s="95"/>
      <c r="AH802" s="93"/>
      <c r="AI802" s="81"/>
      <c r="AJ802" s="80"/>
      <c r="AK802" s="80"/>
      <c r="AL802" s="78"/>
      <c r="AM802" s="80"/>
      <c r="AN802" s="80"/>
      <c r="AO802" s="80"/>
      <c r="AP802" s="80"/>
      <c r="AQ802" s="80"/>
      <c r="AR802" s="80"/>
      <c r="AS802" s="78"/>
      <c r="AT802" s="96"/>
      <c r="AU802" s="97"/>
      <c r="AV802" s="98"/>
      <c r="AW802" s="99"/>
      <c r="AX802" s="100"/>
      <c r="AY802" s="100"/>
      <c r="AZ802" s="100"/>
      <c r="BA802" s="100"/>
      <c r="BB802" s="100"/>
      <c r="BC802" s="100"/>
      <c r="BD802" s="100"/>
      <c r="BE802" s="100"/>
      <c r="BF802" s="100"/>
      <c r="BG802" s="100"/>
      <c r="BH802" s="100"/>
      <c r="BI802" s="100"/>
      <c r="BJ802" s="100"/>
      <c r="BK802" s="100"/>
      <c r="BL802" s="100"/>
      <c r="BM802" s="100"/>
      <c r="BN802" s="100"/>
      <c r="BO802" s="100"/>
      <c r="BP802" s="100"/>
      <c r="BQ802" s="100"/>
    </row>
    <row r="803" spans="1:69">
      <c r="A803" s="25"/>
      <c r="C803" s="89"/>
      <c r="D803" s="84"/>
      <c r="E803" s="76"/>
      <c r="F803" s="91"/>
      <c r="G803" s="80"/>
      <c r="H803" s="81"/>
      <c r="I803" s="14"/>
      <c r="J803" s="92"/>
      <c r="K803" s="14"/>
      <c r="L803" s="78"/>
      <c r="M803" s="81"/>
      <c r="N803" s="14"/>
      <c r="O803" s="78"/>
      <c r="P803" s="78"/>
      <c r="Q803" s="93"/>
      <c r="R803" s="80"/>
      <c r="S803" s="80"/>
      <c r="T803" s="69"/>
      <c r="U803" s="78"/>
      <c r="V803" s="69"/>
      <c r="W803" s="80"/>
      <c r="X803" s="80"/>
      <c r="Y803" s="94"/>
      <c r="Z803" s="80"/>
      <c r="AA803" s="80"/>
      <c r="AB803" s="80"/>
      <c r="AC803" s="80"/>
      <c r="AD803" s="69"/>
      <c r="AE803" s="69"/>
      <c r="AF803" s="69"/>
      <c r="AG803" s="95"/>
      <c r="AH803" s="93"/>
      <c r="AI803" s="81"/>
      <c r="AJ803" s="80"/>
      <c r="AK803" s="80"/>
      <c r="AL803" s="78"/>
      <c r="AM803" s="80"/>
      <c r="AN803" s="80"/>
      <c r="AO803" s="80"/>
      <c r="AP803" s="80"/>
      <c r="AQ803" s="80"/>
      <c r="AR803" s="80"/>
      <c r="AS803" s="78"/>
      <c r="AT803" s="96"/>
      <c r="AU803" s="97"/>
      <c r="AV803" s="98"/>
      <c r="AW803" s="99"/>
      <c r="AX803" s="100"/>
      <c r="AY803" s="100"/>
      <c r="AZ803" s="100"/>
      <c r="BA803" s="100"/>
      <c r="BB803" s="100"/>
      <c r="BC803" s="100"/>
      <c r="BD803" s="100"/>
      <c r="BE803" s="100"/>
      <c r="BF803" s="100"/>
      <c r="BG803" s="100"/>
      <c r="BH803" s="100"/>
      <c r="BI803" s="100"/>
      <c r="BJ803" s="100"/>
      <c r="BK803" s="100"/>
      <c r="BL803" s="100"/>
      <c r="BM803" s="100"/>
      <c r="BN803" s="100"/>
      <c r="BO803" s="100"/>
      <c r="BP803" s="100"/>
      <c r="BQ803" s="100"/>
    </row>
    <row r="804" spans="1:69">
      <c r="A804" s="25"/>
      <c r="C804" s="89"/>
      <c r="D804" s="84"/>
      <c r="E804" s="76"/>
      <c r="F804" s="91"/>
      <c r="G804" s="80"/>
      <c r="H804" s="81"/>
      <c r="I804" s="14"/>
      <c r="J804" s="92"/>
      <c r="K804" s="14"/>
      <c r="L804" s="78"/>
      <c r="M804" s="81"/>
      <c r="N804" s="14"/>
      <c r="O804" s="78"/>
      <c r="P804" s="78"/>
      <c r="Q804" s="93"/>
      <c r="R804" s="80"/>
      <c r="S804" s="80"/>
      <c r="T804" s="69"/>
      <c r="U804" s="78"/>
      <c r="V804" s="69"/>
      <c r="W804" s="80"/>
      <c r="X804" s="80"/>
      <c r="Y804" s="94"/>
      <c r="Z804" s="80"/>
      <c r="AA804" s="80"/>
      <c r="AB804" s="80"/>
      <c r="AC804" s="80"/>
      <c r="AD804" s="69"/>
      <c r="AE804" s="69"/>
      <c r="AF804" s="69"/>
      <c r="AG804" s="95"/>
      <c r="AH804" s="93"/>
      <c r="AI804" s="81"/>
      <c r="AJ804" s="80"/>
      <c r="AK804" s="80"/>
      <c r="AL804" s="78"/>
      <c r="AM804" s="80"/>
      <c r="AN804" s="80"/>
      <c r="AO804" s="80"/>
      <c r="AP804" s="80"/>
      <c r="AQ804" s="80"/>
      <c r="AR804" s="80"/>
      <c r="AS804" s="78"/>
      <c r="AT804" s="96"/>
      <c r="AU804" s="97"/>
      <c r="AV804" s="98"/>
      <c r="AW804" s="99"/>
      <c r="AX804" s="100"/>
      <c r="AY804" s="100"/>
      <c r="AZ804" s="100"/>
      <c r="BA804" s="100"/>
      <c r="BB804" s="100"/>
      <c r="BC804" s="100"/>
      <c r="BD804" s="100"/>
      <c r="BE804" s="100"/>
      <c r="BF804" s="100"/>
      <c r="BG804" s="100"/>
      <c r="BH804" s="100"/>
      <c r="BI804" s="100"/>
      <c r="BJ804" s="100"/>
      <c r="BK804" s="100"/>
      <c r="BL804" s="100"/>
      <c r="BM804" s="100"/>
      <c r="BN804" s="100"/>
      <c r="BO804" s="100"/>
      <c r="BP804" s="100"/>
      <c r="BQ804" s="100"/>
    </row>
    <row r="805" spans="1:69">
      <c r="A805" s="25"/>
      <c r="C805" s="89"/>
      <c r="D805" s="84"/>
      <c r="E805" s="76"/>
      <c r="F805" s="91"/>
      <c r="G805" s="80"/>
      <c r="H805" s="81"/>
      <c r="I805" s="14"/>
      <c r="J805" s="92"/>
      <c r="K805" s="14"/>
      <c r="L805" s="78"/>
      <c r="M805" s="81"/>
      <c r="N805" s="14"/>
      <c r="O805" s="78"/>
      <c r="P805" s="78"/>
      <c r="Q805" s="93"/>
      <c r="R805" s="80"/>
      <c r="S805" s="80"/>
      <c r="T805" s="69"/>
      <c r="U805" s="78"/>
      <c r="V805" s="69"/>
      <c r="W805" s="80"/>
      <c r="X805" s="80"/>
      <c r="Y805" s="94"/>
      <c r="Z805" s="80"/>
      <c r="AA805" s="80"/>
      <c r="AB805" s="80"/>
      <c r="AC805" s="80"/>
      <c r="AD805" s="69"/>
      <c r="AE805" s="69"/>
      <c r="AF805" s="69"/>
      <c r="AG805" s="95"/>
      <c r="AH805" s="93"/>
      <c r="AI805" s="81"/>
      <c r="AJ805" s="80"/>
      <c r="AK805" s="80"/>
      <c r="AL805" s="78"/>
      <c r="AM805" s="80"/>
      <c r="AN805" s="80"/>
      <c r="AO805" s="80"/>
      <c r="AP805" s="80"/>
      <c r="AQ805" s="80"/>
      <c r="AR805" s="80"/>
      <c r="AS805" s="78"/>
      <c r="AT805" s="96"/>
      <c r="AU805" s="97"/>
      <c r="AV805" s="98"/>
      <c r="AW805" s="99"/>
      <c r="AX805" s="100"/>
      <c r="AY805" s="100"/>
      <c r="AZ805" s="100"/>
      <c r="BA805" s="100"/>
      <c r="BB805" s="100"/>
      <c r="BC805" s="100"/>
      <c r="BD805" s="100"/>
      <c r="BE805" s="100"/>
      <c r="BF805" s="100"/>
      <c r="BG805" s="100"/>
      <c r="BH805" s="100"/>
      <c r="BI805" s="100"/>
      <c r="BJ805" s="100"/>
      <c r="BK805" s="100"/>
      <c r="BL805" s="100"/>
      <c r="BM805" s="100"/>
      <c r="BN805" s="100"/>
      <c r="BO805" s="100"/>
      <c r="BP805" s="100"/>
      <c r="BQ805" s="100"/>
    </row>
    <row r="806" spans="1:69">
      <c r="A806" s="25"/>
      <c r="C806" s="89"/>
      <c r="D806" s="84"/>
      <c r="E806" s="76"/>
      <c r="F806" s="91"/>
      <c r="G806" s="80"/>
      <c r="H806" s="81"/>
      <c r="I806" s="14"/>
      <c r="J806" s="92"/>
      <c r="K806" s="14"/>
      <c r="L806" s="78"/>
      <c r="M806" s="81"/>
      <c r="N806" s="14"/>
      <c r="O806" s="78"/>
      <c r="P806" s="78"/>
      <c r="Q806" s="93"/>
      <c r="R806" s="80"/>
      <c r="S806" s="80"/>
      <c r="T806" s="69"/>
      <c r="U806" s="78"/>
      <c r="V806" s="69"/>
      <c r="W806" s="80"/>
      <c r="X806" s="80"/>
      <c r="Y806" s="94"/>
      <c r="Z806" s="80"/>
      <c r="AA806" s="80"/>
      <c r="AB806" s="80"/>
      <c r="AC806" s="80"/>
      <c r="AD806" s="69"/>
      <c r="AE806" s="69"/>
      <c r="AF806" s="69"/>
      <c r="AG806" s="95"/>
      <c r="AH806" s="93"/>
      <c r="AI806" s="81"/>
      <c r="AJ806" s="80"/>
      <c r="AK806" s="80"/>
      <c r="AL806" s="78"/>
      <c r="AM806" s="80"/>
      <c r="AN806" s="80"/>
      <c r="AO806" s="80"/>
      <c r="AP806" s="80"/>
      <c r="AQ806" s="80"/>
      <c r="AR806" s="80"/>
      <c r="AS806" s="78"/>
      <c r="AT806" s="96"/>
      <c r="AU806" s="97"/>
      <c r="AV806" s="98"/>
      <c r="AW806" s="99"/>
      <c r="AX806" s="100"/>
      <c r="AY806" s="100"/>
      <c r="AZ806" s="100"/>
      <c r="BA806" s="100"/>
      <c r="BB806" s="100"/>
      <c r="BC806" s="100"/>
      <c r="BD806" s="100"/>
      <c r="BE806" s="100"/>
      <c r="BF806" s="100"/>
      <c r="BG806" s="100"/>
      <c r="BH806" s="100"/>
      <c r="BI806" s="100"/>
      <c r="BJ806" s="100"/>
      <c r="BK806" s="100"/>
      <c r="BL806" s="100"/>
      <c r="BM806" s="100"/>
      <c r="BN806" s="100"/>
      <c r="BO806" s="100"/>
      <c r="BP806" s="100"/>
      <c r="BQ806" s="100"/>
    </row>
    <row r="807" spans="1:69">
      <c r="A807" s="25"/>
      <c r="C807" s="89"/>
      <c r="D807" s="84"/>
      <c r="E807" s="76"/>
      <c r="F807" s="91"/>
      <c r="G807" s="80"/>
      <c r="H807" s="81"/>
      <c r="I807" s="14"/>
      <c r="J807" s="92"/>
      <c r="K807" s="14"/>
      <c r="L807" s="78"/>
      <c r="M807" s="81"/>
      <c r="N807" s="14"/>
      <c r="O807" s="78"/>
      <c r="P807" s="78"/>
      <c r="Q807" s="93"/>
      <c r="R807" s="80"/>
      <c r="S807" s="80"/>
      <c r="T807" s="69"/>
      <c r="U807" s="78"/>
      <c r="V807" s="69"/>
      <c r="W807" s="80"/>
      <c r="X807" s="80"/>
      <c r="Y807" s="94"/>
      <c r="Z807" s="80"/>
      <c r="AA807" s="80"/>
      <c r="AB807" s="80"/>
      <c r="AC807" s="80"/>
      <c r="AD807" s="69"/>
      <c r="AE807" s="69"/>
      <c r="AF807" s="69"/>
      <c r="AG807" s="95"/>
      <c r="AH807" s="93"/>
      <c r="AI807" s="81"/>
      <c r="AJ807" s="80"/>
      <c r="AK807" s="80"/>
      <c r="AL807" s="78"/>
      <c r="AM807" s="80"/>
      <c r="AN807" s="80"/>
      <c r="AO807" s="80"/>
      <c r="AP807" s="80"/>
      <c r="AQ807" s="80"/>
      <c r="AR807" s="80"/>
      <c r="AS807" s="78"/>
      <c r="AT807" s="96"/>
      <c r="AU807" s="97"/>
      <c r="AV807" s="98"/>
      <c r="AW807" s="99"/>
      <c r="AX807" s="100"/>
      <c r="AY807" s="100"/>
      <c r="AZ807" s="100"/>
      <c r="BA807" s="100"/>
      <c r="BB807" s="100"/>
      <c r="BC807" s="100"/>
      <c r="BD807" s="100"/>
      <c r="BE807" s="100"/>
      <c r="BF807" s="100"/>
      <c r="BG807" s="100"/>
      <c r="BH807" s="100"/>
      <c r="BI807" s="100"/>
      <c r="BJ807" s="100"/>
      <c r="BK807" s="100"/>
      <c r="BL807" s="100"/>
      <c r="BM807" s="100"/>
      <c r="BN807" s="100"/>
      <c r="BO807" s="100"/>
      <c r="BP807" s="100"/>
      <c r="BQ807" s="100"/>
    </row>
    <row r="808" spans="1:69">
      <c r="A808" s="25"/>
      <c r="C808" s="89"/>
      <c r="D808" s="84"/>
      <c r="E808" s="76"/>
      <c r="F808" s="91"/>
      <c r="G808" s="80"/>
      <c r="H808" s="81"/>
      <c r="I808" s="14"/>
      <c r="J808" s="92"/>
      <c r="K808" s="14"/>
      <c r="L808" s="78"/>
      <c r="M808" s="81"/>
      <c r="N808" s="14"/>
      <c r="O808" s="78"/>
      <c r="P808" s="78"/>
      <c r="Q808" s="93"/>
      <c r="R808" s="80"/>
      <c r="S808" s="80"/>
      <c r="T808" s="69"/>
      <c r="U808" s="78"/>
      <c r="V808" s="69"/>
      <c r="W808" s="80"/>
      <c r="X808" s="80"/>
      <c r="Y808" s="94"/>
      <c r="Z808" s="80"/>
      <c r="AA808" s="80"/>
      <c r="AB808" s="80"/>
      <c r="AC808" s="80"/>
      <c r="AD808" s="69"/>
      <c r="AE808" s="69"/>
      <c r="AF808" s="69"/>
      <c r="AG808" s="95"/>
      <c r="AH808" s="93"/>
      <c r="AI808" s="81"/>
      <c r="AJ808" s="80"/>
      <c r="AK808" s="80"/>
      <c r="AL808" s="78"/>
      <c r="AM808" s="80"/>
      <c r="AN808" s="80"/>
      <c r="AO808" s="80"/>
      <c r="AP808" s="80"/>
      <c r="AQ808" s="80"/>
      <c r="AR808" s="80"/>
      <c r="AS808" s="78"/>
      <c r="AT808" s="96"/>
      <c r="AU808" s="97"/>
      <c r="AV808" s="98"/>
      <c r="AW808" s="99"/>
      <c r="AX808" s="100"/>
      <c r="AY808" s="100"/>
      <c r="AZ808" s="100"/>
      <c r="BA808" s="100"/>
      <c r="BB808" s="100"/>
      <c r="BC808" s="100"/>
      <c r="BD808" s="100"/>
      <c r="BE808" s="100"/>
      <c r="BF808" s="100"/>
      <c r="BG808" s="100"/>
      <c r="BH808" s="100"/>
      <c r="BI808" s="100"/>
      <c r="BJ808" s="100"/>
      <c r="BK808" s="100"/>
      <c r="BL808" s="100"/>
      <c r="BM808" s="100"/>
      <c r="BN808" s="100"/>
      <c r="BO808" s="100"/>
      <c r="BP808" s="100"/>
      <c r="BQ808" s="100"/>
    </row>
    <row r="809" spans="1:69">
      <c r="A809" s="25"/>
      <c r="C809" s="89"/>
      <c r="D809" s="84"/>
      <c r="E809" s="76"/>
      <c r="F809" s="91"/>
      <c r="G809" s="80"/>
      <c r="H809" s="81"/>
      <c r="I809" s="14"/>
      <c r="J809" s="92"/>
      <c r="K809" s="14"/>
      <c r="L809" s="78"/>
      <c r="M809" s="81"/>
      <c r="N809" s="14"/>
      <c r="O809" s="78"/>
      <c r="P809" s="78"/>
      <c r="Q809" s="93"/>
      <c r="R809" s="80"/>
      <c r="S809" s="80"/>
      <c r="T809" s="69"/>
      <c r="U809" s="78"/>
      <c r="V809" s="69"/>
      <c r="W809" s="80"/>
      <c r="X809" s="80"/>
      <c r="Y809" s="94"/>
      <c r="Z809" s="80"/>
      <c r="AA809" s="80"/>
      <c r="AB809" s="80"/>
      <c r="AC809" s="80"/>
      <c r="AD809" s="69"/>
      <c r="AE809" s="69"/>
      <c r="AF809" s="69"/>
      <c r="AG809" s="95"/>
      <c r="AH809" s="93"/>
      <c r="AI809" s="81"/>
      <c r="AJ809" s="80"/>
      <c r="AK809" s="80"/>
      <c r="AL809" s="78"/>
      <c r="AM809" s="80"/>
      <c r="AN809" s="80"/>
      <c r="AO809" s="80"/>
      <c r="AP809" s="80"/>
      <c r="AQ809" s="80"/>
      <c r="AR809" s="80"/>
      <c r="AS809" s="78"/>
      <c r="AT809" s="96"/>
      <c r="AU809" s="97"/>
      <c r="AV809" s="98"/>
      <c r="AW809" s="99"/>
      <c r="AX809" s="100"/>
      <c r="AY809" s="100"/>
      <c r="AZ809" s="100"/>
      <c r="BA809" s="100"/>
      <c r="BB809" s="100"/>
      <c r="BC809" s="100"/>
      <c r="BD809" s="100"/>
      <c r="BE809" s="100"/>
      <c r="BF809" s="100"/>
      <c r="BG809" s="100"/>
      <c r="BH809" s="100"/>
      <c r="BI809" s="100"/>
      <c r="BJ809" s="100"/>
      <c r="BK809" s="100"/>
      <c r="BL809" s="100"/>
      <c r="BM809" s="100"/>
      <c r="BN809" s="100"/>
      <c r="BO809" s="100"/>
      <c r="BP809" s="100"/>
      <c r="BQ809" s="100"/>
    </row>
    <row r="810" spans="1:69">
      <c r="A810" s="25"/>
      <c r="C810" s="89"/>
      <c r="D810" s="84"/>
      <c r="E810" s="76"/>
      <c r="F810" s="91"/>
      <c r="G810" s="80"/>
      <c r="H810" s="81"/>
      <c r="I810" s="14"/>
      <c r="J810" s="92"/>
      <c r="K810" s="14"/>
      <c r="L810" s="78"/>
      <c r="M810" s="81"/>
      <c r="N810" s="14"/>
      <c r="O810" s="78"/>
      <c r="P810" s="78"/>
      <c r="Q810" s="93"/>
      <c r="R810" s="80"/>
      <c r="S810" s="80"/>
      <c r="T810" s="69"/>
      <c r="U810" s="78"/>
      <c r="V810" s="69"/>
      <c r="W810" s="80"/>
      <c r="X810" s="80"/>
      <c r="Y810" s="94"/>
      <c r="Z810" s="80"/>
      <c r="AA810" s="80"/>
      <c r="AB810" s="80"/>
      <c r="AC810" s="80"/>
      <c r="AD810" s="69"/>
      <c r="AE810" s="69"/>
      <c r="AF810" s="69"/>
      <c r="AG810" s="95"/>
      <c r="AH810" s="93"/>
      <c r="AI810" s="81"/>
      <c r="AJ810" s="80"/>
      <c r="AK810" s="80"/>
      <c r="AL810" s="78"/>
      <c r="AM810" s="80"/>
      <c r="AN810" s="80"/>
      <c r="AO810" s="80"/>
      <c r="AP810" s="80"/>
      <c r="AQ810" s="80"/>
      <c r="AR810" s="80"/>
      <c r="AS810" s="78"/>
      <c r="AT810" s="96"/>
      <c r="AU810" s="97"/>
      <c r="AV810" s="98"/>
      <c r="AW810" s="99"/>
      <c r="AX810" s="100"/>
      <c r="AY810" s="100"/>
      <c r="AZ810" s="100"/>
      <c r="BA810" s="100"/>
      <c r="BB810" s="100"/>
      <c r="BC810" s="100"/>
      <c r="BD810" s="100"/>
      <c r="BE810" s="100"/>
      <c r="BF810" s="100"/>
      <c r="BG810" s="100"/>
      <c r="BH810" s="100"/>
      <c r="BI810" s="100"/>
      <c r="BJ810" s="100"/>
      <c r="BK810" s="100"/>
      <c r="BL810" s="100"/>
      <c r="BM810" s="100"/>
      <c r="BN810" s="100"/>
      <c r="BO810" s="100"/>
      <c r="BP810" s="100"/>
      <c r="BQ810" s="100"/>
    </row>
    <row r="811" spans="1:69">
      <c r="A811" s="25"/>
      <c r="C811" s="89"/>
      <c r="D811" s="84"/>
      <c r="E811" s="76"/>
      <c r="F811" s="91"/>
      <c r="G811" s="80"/>
      <c r="H811" s="81"/>
      <c r="I811" s="14"/>
      <c r="J811" s="92"/>
      <c r="K811" s="14"/>
      <c r="L811" s="78"/>
      <c r="M811" s="81"/>
      <c r="N811" s="14"/>
      <c r="O811" s="78"/>
      <c r="P811" s="78"/>
      <c r="Q811" s="93"/>
      <c r="R811" s="80"/>
      <c r="S811" s="80"/>
      <c r="T811" s="69"/>
      <c r="U811" s="78"/>
      <c r="V811" s="69"/>
      <c r="W811" s="80"/>
      <c r="X811" s="80"/>
      <c r="Y811" s="94"/>
      <c r="Z811" s="80"/>
      <c r="AA811" s="80"/>
      <c r="AB811" s="80"/>
      <c r="AC811" s="80"/>
      <c r="AD811" s="69"/>
      <c r="AE811" s="69"/>
      <c r="AF811" s="69"/>
      <c r="AG811" s="95"/>
      <c r="AH811" s="93"/>
      <c r="AI811" s="81"/>
      <c r="AJ811" s="80"/>
      <c r="AK811" s="80"/>
      <c r="AL811" s="78"/>
      <c r="AM811" s="80"/>
      <c r="AN811" s="80"/>
      <c r="AO811" s="80"/>
      <c r="AP811" s="80"/>
      <c r="AQ811" s="80"/>
      <c r="AR811" s="80"/>
      <c r="AS811" s="78"/>
      <c r="AT811" s="96"/>
      <c r="AU811" s="97"/>
      <c r="AV811" s="98"/>
      <c r="AW811" s="99"/>
      <c r="AX811" s="100"/>
      <c r="AY811" s="100"/>
      <c r="AZ811" s="100"/>
      <c r="BA811" s="100"/>
      <c r="BB811" s="100"/>
      <c r="BC811" s="100"/>
      <c r="BD811" s="100"/>
      <c r="BE811" s="100"/>
      <c r="BF811" s="100"/>
      <c r="BG811" s="100"/>
      <c r="BH811" s="100"/>
      <c r="BI811" s="100"/>
      <c r="BJ811" s="100"/>
      <c r="BK811" s="100"/>
      <c r="BL811" s="100"/>
      <c r="BM811" s="100"/>
      <c r="BN811" s="100"/>
      <c r="BO811" s="100"/>
      <c r="BP811" s="100"/>
      <c r="BQ811" s="100"/>
    </row>
    <row r="812" spans="1:69">
      <c r="A812" s="25"/>
      <c r="C812" s="89"/>
      <c r="D812" s="84"/>
      <c r="E812" s="76"/>
      <c r="F812" s="91"/>
      <c r="G812" s="80"/>
      <c r="H812" s="81"/>
      <c r="I812" s="14"/>
      <c r="J812" s="92"/>
      <c r="K812" s="14"/>
      <c r="L812" s="78"/>
      <c r="M812" s="81"/>
      <c r="N812" s="14"/>
      <c r="O812" s="78"/>
      <c r="P812" s="78"/>
      <c r="Q812" s="93"/>
      <c r="R812" s="80"/>
      <c r="S812" s="80"/>
      <c r="T812" s="69"/>
      <c r="U812" s="78"/>
      <c r="V812" s="69"/>
      <c r="W812" s="80"/>
      <c r="X812" s="80"/>
      <c r="Y812" s="94"/>
      <c r="Z812" s="80"/>
      <c r="AA812" s="80"/>
      <c r="AB812" s="80"/>
      <c r="AC812" s="80"/>
      <c r="AD812" s="69"/>
      <c r="AE812" s="69"/>
      <c r="AF812" s="69"/>
      <c r="AG812" s="95"/>
      <c r="AH812" s="93"/>
      <c r="AI812" s="81"/>
      <c r="AJ812" s="80"/>
      <c r="AK812" s="80"/>
      <c r="AL812" s="78"/>
      <c r="AM812" s="80"/>
      <c r="AN812" s="80"/>
      <c r="AO812" s="80"/>
      <c r="AP812" s="80"/>
      <c r="AQ812" s="80"/>
      <c r="AR812" s="80"/>
      <c r="AS812" s="78"/>
      <c r="AT812" s="96"/>
      <c r="AU812" s="97"/>
      <c r="AV812" s="98"/>
      <c r="AW812" s="99"/>
      <c r="AX812" s="100"/>
      <c r="AY812" s="100"/>
      <c r="AZ812" s="100"/>
      <c r="BA812" s="100"/>
      <c r="BB812" s="100"/>
      <c r="BC812" s="100"/>
      <c r="BD812" s="100"/>
      <c r="BE812" s="100"/>
      <c r="BF812" s="100"/>
      <c r="BG812" s="100"/>
      <c r="BH812" s="100"/>
      <c r="BI812" s="100"/>
      <c r="BJ812" s="100"/>
      <c r="BK812" s="100"/>
      <c r="BL812" s="100"/>
      <c r="BM812" s="100"/>
      <c r="BN812" s="100"/>
      <c r="BO812" s="100"/>
      <c r="BP812" s="100"/>
      <c r="BQ812" s="100"/>
    </row>
    <row r="813" spans="1:69">
      <c r="A813" s="25"/>
      <c r="C813" s="89"/>
      <c r="D813" s="84"/>
      <c r="E813" s="76"/>
      <c r="F813" s="91"/>
      <c r="G813" s="80"/>
      <c r="H813" s="81"/>
      <c r="I813" s="14"/>
      <c r="J813" s="92"/>
      <c r="K813" s="14"/>
      <c r="L813" s="78"/>
      <c r="M813" s="81"/>
      <c r="N813" s="14"/>
      <c r="O813" s="78"/>
      <c r="P813" s="78"/>
      <c r="Q813" s="93"/>
      <c r="R813" s="80"/>
      <c r="S813" s="80"/>
      <c r="T813" s="69"/>
      <c r="U813" s="78"/>
      <c r="V813" s="69"/>
      <c r="W813" s="80"/>
      <c r="X813" s="80"/>
      <c r="Y813" s="94"/>
      <c r="Z813" s="80"/>
      <c r="AA813" s="80"/>
      <c r="AB813" s="80"/>
      <c r="AC813" s="80"/>
      <c r="AD813" s="69"/>
      <c r="AE813" s="69"/>
      <c r="AF813" s="69"/>
      <c r="AG813" s="95"/>
      <c r="AH813" s="93"/>
      <c r="AI813" s="81"/>
      <c r="AJ813" s="80"/>
      <c r="AK813" s="80"/>
      <c r="AL813" s="78"/>
      <c r="AM813" s="80"/>
      <c r="AN813" s="80"/>
      <c r="AO813" s="80"/>
      <c r="AP813" s="80"/>
      <c r="AQ813" s="80"/>
      <c r="AR813" s="80"/>
      <c r="AS813" s="78"/>
      <c r="AT813" s="96"/>
      <c r="AU813" s="97"/>
      <c r="AV813" s="98"/>
      <c r="AW813" s="99"/>
      <c r="AX813" s="100"/>
      <c r="AY813" s="100"/>
      <c r="AZ813" s="100"/>
      <c r="BA813" s="100"/>
      <c r="BB813" s="100"/>
      <c r="BC813" s="100"/>
      <c r="BD813" s="100"/>
      <c r="BE813" s="100"/>
      <c r="BF813" s="100"/>
      <c r="BG813" s="100"/>
      <c r="BH813" s="100"/>
      <c r="BI813" s="100"/>
      <c r="BJ813" s="100"/>
      <c r="BK813" s="100"/>
      <c r="BL813" s="100"/>
      <c r="BM813" s="100"/>
      <c r="BN813" s="100"/>
      <c r="BO813" s="100"/>
      <c r="BP813" s="100"/>
      <c r="BQ813" s="100"/>
    </row>
    <row r="814" spans="1:69">
      <c r="A814" s="25"/>
      <c r="C814" s="89"/>
      <c r="D814" s="84"/>
      <c r="E814" s="76"/>
      <c r="F814" s="91"/>
      <c r="G814" s="80"/>
      <c r="H814" s="81"/>
      <c r="I814" s="14"/>
      <c r="J814" s="92"/>
      <c r="K814" s="14"/>
      <c r="L814" s="78"/>
      <c r="M814" s="81"/>
      <c r="N814" s="14"/>
      <c r="O814" s="78"/>
      <c r="P814" s="78"/>
      <c r="Q814" s="93"/>
      <c r="R814" s="80"/>
      <c r="S814" s="80"/>
      <c r="T814" s="69"/>
      <c r="U814" s="78"/>
      <c r="V814" s="69"/>
      <c r="W814" s="80"/>
      <c r="X814" s="80"/>
      <c r="Y814" s="94"/>
      <c r="Z814" s="80"/>
      <c r="AA814" s="80"/>
      <c r="AB814" s="80"/>
      <c r="AC814" s="80"/>
      <c r="AD814" s="69"/>
      <c r="AE814" s="69"/>
      <c r="AF814" s="69"/>
      <c r="AG814" s="95"/>
      <c r="AH814" s="93"/>
      <c r="AI814" s="81"/>
      <c r="AJ814" s="80"/>
      <c r="AK814" s="80"/>
      <c r="AL814" s="78"/>
      <c r="AM814" s="80"/>
      <c r="AN814" s="80"/>
      <c r="AO814" s="80"/>
      <c r="AP814" s="80"/>
      <c r="AQ814" s="80"/>
      <c r="AR814" s="80"/>
      <c r="AS814" s="78"/>
      <c r="AT814" s="96"/>
      <c r="AU814" s="97"/>
      <c r="AV814" s="98"/>
      <c r="AW814" s="99"/>
      <c r="AX814" s="100"/>
      <c r="AY814" s="100"/>
      <c r="AZ814" s="100"/>
      <c r="BA814" s="100"/>
      <c r="BB814" s="100"/>
      <c r="BC814" s="100"/>
      <c r="BD814" s="100"/>
      <c r="BE814" s="100"/>
      <c r="BF814" s="100"/>
      <c r="BG814" s="100"/>
      <c r="BH814" s="100"/>
      <c r="BI814" s="100"/>
      <c r="BJ814" s="100"/>
      <c r="BK814" s="100"/>
      <c r="BL814" s="100"/>
      <c r="BM814" s="100"/>
      <c r="BN814" s="100"/>
      <c r="BO814" s="100"/>
      <c r="BP814" s="100"/>
      <c r="BQ814" s="100"/>
    </row>
    <row r="815" spans="1:69">
      <c r="A815" s="25"/>
      <c r="C815" s="89"/>
      <c r="D815" s="84"/>
      <c r="E815" s="76"/>
      <c r="F815" s="91"/>
      <c r="G815" s="80"/>
      <c r="H815" s="81"/>
      <c r="I815" s="14"/>
      <c r="J815" s="92"/>
      <c r="K815" s="14"/>
      <c r="L815" s="78"/>
      <c r="M815" s="81"/>
      <c r="N815" s="14"/>
      <c r="O815" s="78"/>
      <c r="P815" s="78"/>
      <c r="Q815" s="93"/>
      <c r="R815" s="80"/>
      <c r="S815" s="80"/>
      <c r="T815" s="69"/>
      <c r="U815" s="78"/>
      <c r="V815" s="69"/>
      <c r="W815" s="80"/>
      <c r="X815" s="80"/>
      <c r="Y815" s="94"/>
      <c r="Z815" s="80"/>
      <c r="AA815" s="80"/>
      <c r="AB815" s="80"/>
      <c r="AC815" s="80"/>
      <c r="AD815" s="69"/>
      <c r="AE815" s="69"/>
      <c r="AF815" s="69"/>
      <c r="AG815" s="95"/>
      <c r="AH815" s="93"/>
      <c r="AI815" s="81"/>
      <c r="AJ815" s="80"/>
      <c r="AK815" s="80"/>
      <c r="AL815" s="78"/>
      <c r="AM815" s="80"/>
      <c r="AN815" s="80"/>
      <c r="AO815" s="80"/>
      <c r="AP815" s="80"/>
      <c r="AQ815" s="80"/>
      <c r="AR815" s="80"/>
      <c r="AS815" s="78"/>
      <c r="AT815" s="96"/>
      <c r="AU815" s="97"/>
      <c r="AV815" s="98"/>
      <c r="AW815" s="99"/>
      <c r="AX815" s="100"/>
      <c r="AY815" s="100"/>
      <c r="AZ815" s="100"/>
      <c r="BA815" s="100"/>
      <c r="BB815" s="100"/>
      <c r="BC815" s="100"/>
      <c r="BD815" s="100"/>
      <c r="BE815" s="100"/>
      <c r="BF815" s="100"/>
      <c r="BG815" s="100"/>
      <c r="BH815" s="100"/>
      <c r="BI815" s="100"/>
      <c r="BJ815" s="100"/>
      <c r="BK815" s="100"/>
      <c r="BL815" s="100"/>
      <c r="BM815" s="100"/>
      <c r="BN815" s="100"/>
      <c r="BO815" s="100"/>
      <c r="BP815" s="100"/>
      <c r="BQ815" s="100"/>
    </row>
    <row r="816" spans="1:69">
      <c r="A816" s="25"/>
      <c r="C816" s="89"/>
      <c r="D816" s="84"/>
      <c r="E816" s="76"/>
      <c r="F816" s="91"/>
      <c r="G816" s="80"/>
      <c r="H816" s="81"/>
      <c r="I816" s="14"/>
      <c r="J816" s="92"/>
      <c r="K816" s="14"/>
      <c r="L816" s="78"/>
      <c r="M816" s="81"/>
      <c r="N816" s="14"/>
      <c r="O816" s="78"/>
      <c r="P816" s="78"/>
      <c r="Q816" s="93"/>
      <c r="R816" s="80"/>
      <c r="S816" s="80"/>
      <c r="T816" s="69"/>
      <c r="U816" s="78"/>
      <c r="V816" s="69"/>
      <c r="W816" s="80"/>
      <c r="X816" s="80"/>
      <c r="Y816" s="94"/>
      <c r="Z816" s="80"/>
      <c r="AA816" s="80"/>
      <c r="AB816" s="80"/>
      <c r="AC816" s="80"/>
      <c r="AD816" s="69"/>
      <c r="AE816" s="69"/>
      <c r="AF816" s="69"/>
      <c r="AG816" s="95"/>
      <c r="AH816" s="93"/>
      <c r="AI816" s="81"/>
      <c r="AJ816" s="80"/>
      <c r="AK816" s="80"/>
      <c r="AL816" s="78"/>
      <c r="AM816" s="80"/>
      <c r="AN816" s="80"/>
      <c r="AO816" s="80"/>
      <c r="AP816" s="80"/>
      <c r="AQ816" s="80"/>
      <c r="AR816" s="80"/>
      <c r="AS816" s="78"/>
      <c r="AT816" s="96"/>
      <c r="AU816" s="97"/>
      <c r="AV816" s="98"/>
      <c r="AW816" s="99"/>
      <c r="AX816" s="100"/>
      <c r="AY816" s="100"/>
      <c r="AZ816" s="100"/>
      <c r="BA816" s="100"/>
      <c r="BB816" s="100"/>
      <c r="BC816" s="100"/>
      <c r="BD816" s="100"/>
      <c r="BE816" s="100"/>
      <c r="BF816" s="100"/>
      <c r="BG816" s="100"/>
      <c r="BH816" s="100"/>
      <c r="BI816" s="100"/>
      <c r="BJ816" s="100"/>
      <c r="BK816" s="100"/>
      <c r="BL816" s="100"/>
      <c r="BM816" s="100"/>
      <c r="BN816" s="100"/>
      <c r="BO816" s="100"/>
      <c r="BP816" s="100"/>
      <c r="BQ816" s="100"/>
    </row>
    <row r="817" spans="1:69">
      <c r="A817" s="25"/>
      <c r="C817" s="89"/>
      <c r="D817" s="84"/>
      <c r="E817" s="76"/>
      <c r="F817" s="91"/>
      <c r="G817" s="80"/>
      <c r="H817" s="81"/>
      <c r="I817" s="14"/>
      <c r="J817" s="92"/>
      <c r="K817" s="14"/>
      <c r="L817" s="78"/>
      <c r="M817" s="81"/>
      <c r="N817" s="14"/>
      <c r="O817" s="78"/>
      <c r="P817" s="78"/>
      <c r="Q817" s="93"/>
      <c r="R817" s="80"/>
      <c r="S817" s="80"/>
      <c r="T817" s="69"/>
      <c r="U817" s="78"/>
      <c r="V817" s="69"/>
      <c r="W817" s="80"/>
      <c r="X817" s="80"/>
      <c r="Y817" s="94"/>
      <c r="Z817" s="80"/>
      <c r="AA817" s="80"/>
      <c r="AB817" s="80"/>
      <c r="AC817" s="80"/>
      <c r="AD817" s="69"/>
      <c r="AE817" s="69"/>
      <c r="AF817" s="69"/>
      <c r="AG817" s="95"/>
      <c r="AH817" s="93"/>
      <c r="AI817" s="81"/>
      <c r="AJ817" s="80"/>
      <c r="AK817" s="80"/>
      <c r="AL817" s="78"/>
      <c r="AM817" s="80"/>
      <c r="AN817" s="80"/>
      <c r="AO817" s="80"/>
      <c r="AP817" s="80"/>
      <c r="AQ817" s="80"/>
      <c r="AR817" s="80"/>
      <c r="AS817" s="78"/>
      <c r="AT817" s="96"/>
      <c r="AU817" s="97"/>
      <c r="AV817" s="98"/>
      <c r="AW817" s="99"/>
      <c r="AX817" s="100"/>
      <c r="AY817" s="100"/>
      <c r="AZ817" s="100"/>
      <c r="BA817" s="100"/>
      <c r="BB817" s="100"/>
      <c r="BC817" s="100"/>
      <c r="BD817" s="100"/>
      <c r="BE817" s="100"/>
      <c r="BF817" s="100"/>
      <c r="BG817" s="100"/>
      <c r="BH817" s="100"/>
      <c r="BI817" s="100"/>
      <c r="BJ817" s="100"/>
      <c r="BK817" s="100"/>
      <c r="BL817" s="100"/>
      <c r="BM817" s="100"/>
      <c r="BN817" s="100"/>
      <c r="BO817" s="100"/>
      <c r="BP817" s="100"/>
      <c r="BQ817" s="100"/>
    </row>
    <row r="818" spans="1:69">
      <c r="A818" s="25"/>
      <c r="C818" s="89"/>
      <c r="D818" s="84"/>
      <c r="E818" s="76"/>
      <c r="F818" s="91"/>
      <c r="G818" s="80"/>
      <c r="H818" s="81"/>
      <c r="I818" s="14"/>
      <c r="J818" s="92"/>
      <c r="K818" s="14"/>
      <c r="L818" s="78"/>
      <c r="M818" s="81"/>
      <c r="N818" s="14"/>
      <c r="O818" s="78"/>
      <c r="P818" s="78"/>
      <c r="Q818" s="93"/>
      <c r="R818" s="80"/>
      <c r="S818" s="80"/>
      <c r="T818" s="69"/>
      <c r="U818" s="78"/>
      <c r="V818" s="69"/>
      <c r="W818" s="80"/>
      <c r="X818" s="80"/>
      <c r="Y818" s="94"/>
      <c r="Z818" s="80"/>
      <c r="AA818" s="80"/>
      <c r="AB818" s="80"/>
      <c r="AC818" s="80"/>
      <c r="AD818" s="69"/>
      <c r="AE818" s="69"/>
      <c r="AF818" s="69"/>
      <c r="AG818" s="95"/>
      <c r="AH818" s="93"/>
      <c r="AI818" s="81"/>
      <c r="AJ818" s="80"/>
      <c r="AK818" s="80"/>
      <c r="AL818" s="78"/>
      <c r="AM818" s="80"/>
      <c r="AN818" s="80"/>
      <c r="AO818" s="80"/>
      <c r="AP818" s="80"/>
      <c r="AQ818" s="80"/>
      <c r="AR818" s="80"/>
      <c r="AS818" s="78"/>
      <c r="AT818" s="96"/>
      <c r="AU818" s="97"/>
      <c r="AV818" s="98"/>
      <c r="AW818" s="99"/>
      <c r="AX818" s="100"/>
      <c r="AY818" s="100"/>
      <c r="AZ818" s="100"/>
      <c r="BA818" s="100"/>
      <c r="BB818" s="100"/>
      <c r="BC818" s="100"/>
      <c r="BD818" s="100"/>
      <c r="BE818" s="100"/>
      <c r="BF818" s="100"/>
      <c r="BG818" s="100"/>
      <c r="BH818" s="100"/>
      <c r="BI818" s="100"/>
      <c r="BJ818" s="100"/>
      <c r="BK818" s="100"/>
      <c r="BL818" s="100"/>
      <c r="BM818" s="100"/>
      <c r="BN818" s="100"/>
      <c r="BO818" s="100"/>
      <c r="BP818" s="100"/>
      <c r="BQ818" s="100"/>
    </row>
    <row r="819" spans="1:69">
      <c r="A819" s="25"/>
      <c r="C819" s="89"/>
      <c r="D819" s="84"/>
      <c r="E819" s="76"/>
      <c r="F819" s="91"/>
      <c r="G819" s="80"/>
      <c r="H819" s="81"/>
      <c r="I819" s="14"/>
      <c r="J819" s="92"/>
      <c r="K819" s="14"/>
      <c r="L819" s="78"/>
      <c r="M819" s="81"/>
      <c r="N819" s="14"/>
      <c r="O819" s="78"/>
      <c r="P819" s="78"/>
      <c r="Q819" s="93"/>
      <c r="R819" s="80"/>
      <c r="S819" s="80"/>
      <c r="T819" s="69"/>
      <c r="U819" s="78"/>
      <c r="V819" s="69"/>
      <c r="W819" s="80"/>
      <c r="X819" s="80"/>
      <c r="Y819" s="94"/>
      <c r="Z819" s="80"/>
      <c r="AA819" s="80"/>
      <c r="AB819" s="80"/>
      <c r="AC819" s="80"/>
      <c r="AD819" s="69"/>
      <c r="AE819" s="69"/>
      <c r="AF819" s="69"/>
      <c r="AG819" s="95"/>
      <c r="AH819" s="93"/>
      <c r="AI819" s="81"/>
      <c r="AJ819" s="80"/>
      <c r="AK819" s="80"/>
      <c r="AL819" s="78"/>
      <c r="AM819" s="80"/>
      <c r="AN819" s="80"/>
      <c r="AO819" s="80"/>
      <c r="AP819" s="80"/>
      <c r="AQ819" s="80"/>
      <c r="AR819" s="80"/>
      <c r="AS819" s="78"/>
      <c r="AT819" s="96"/>
      <c r="AU819" s="97"/>
      <c r="AV819" s="98"/>
      <c r="AW819" s="99"/>
      <c r="AX819" s="100"/>
      <c r="AY819" s="100"/>
      <c r="AZ819" s="100"/>
      <c r="BA819" s="100"/>
      <c r="BB819" s="100"/>
      <c r="BC819" s="100"/>
      <c r="BD819" s="100"/>
      <c r="BE819" s="100"/>
      <c r="BF819" s="100"/>
      <c r="BG819" s="100"/>
      <c r="BH819" s="100"/>
      <c r="BI819" s="100"/>
      <c r="BJ819" s="100"/>
      <c r="BK819" s="100"/>
      <c r="BL819" s="100"/>
      <c r="BM819" s="100"/>
      <c r="BN819" s="100"/>
      <c r="BO819" s="100"/>
      <c r="BP819" s="100"/>
      <c r="BQ819" s="100"/>
    </row>
    <row r="820" spans="1:69">
      <c r="A820" s="25"/>
      <c r="C820" s="89"/>
      <c r="D820" s="84"/>
      <c r="E820" s="76"/>
      <c r="F820" s="91"/>
      <c r="G820" s="80"/>
      <c r="H820" s="81"/>
      <c r="I820" s="14"/>
      <c r="J820" s="92"/>
      <c r="K820" s="14"/>
      <c r="L820" s="78"/>
      <c r="M820" s="81"/>
      <c r="N820" s="14"/>
      <c r="O820" s="78"/>
      <c r="P820" s="78"/>
      <c r="Q820" s="93"/>
      <c r="R820" s="80"/>
      <c r="S820" s="80"/>
      <c r="T820" s="69"/>
      <c r="U820" s="78"/>
      <c r="V820" s="69"/>
      <c r="W820" s="80"/>
      <c r="X820" s="80"/>
      <c r="Y820" s="94"/>
      <c r="Z820" s="80"/>
      <c r="AA820" s="80"/>
      <c r="AB820" s="80"/>
      <c r="AC820" s="80"/>
      <c r="AD820" s="69"/>
      <c r="AE820" s="69"/>
      <c r="AF820" s="69"/>
      <c r="AG820" s="95"/>
      <c r="AH820" s="93"/>
      <c r="AI820" s="81"/>
      <c r="AJ820" s="80"/>
      <c r="AK820" s="80"/>
      <c r="AL820" s="78"/>
      <c r="AM820" s="80"/>
      <c r="AN820" s="80"/>
      <c r="AO820" s="80"/>
      <c r="AP820" s="80"/>
      <c r="AQ820" s="80"/>
      <c r="AR820" s="80"/>
      <c r="AS820" s="78"/>
      <c r="AT820" s="96"/>
      <c r="AU820" s="97"/>
      <c r="AV820" s="98"/>
      <c r="AW820" s="99"/>
      <c r="AX820" s="100"/>
      <c r="AY820" s="100"/>
      <c r="AZ820" s="100"/>
      <c r="BA820" s="100"/>
      <c r="BB820" s="100"/>
      <c r="BC820" s="100"/>
      <c r="BD820" s="100"/>
      <c r="BE820" s="100"/>
      <c r="BF820" s="100"/>
      <c r="BG820" s="100"/>
      <c r="BH820" s="100"/>
      <c r="BI820" s="100"/>
      <c r="BJ820" s="100"/>
      <c r="BK820" s="100"/>
      <c r="BL820" s="100"/>
      <c r="BM820" s="100"/>
      <c r="BN820" s="100"/>
      <c r="BO820" s="100"/>
      <c r="BP820" s="100"/>
      <c r="BQ820" s="100"/>
    </row>
    <row r="821" spans="1:69">
      <c r="A821" s="25"/>
      <c r="C821" s="89"/>
      <c r="D821" s="84"/>
      <c r="E821" s="76"/>
      <c r="F821" s="91"/>
      <c r="G821" s="80"/>
      <c r="H821" s="81"/>
      <c r="I821" s="14"/>
      <c r="J821" s="92"/>
      <c r="K821" s="14"/>
      <c r="L821" s="78"/>
      <c r="M821" s="81"/>
      <c r="N821" s="14"/>
      <c r="O821" s="78"/>
      <c r="P821" s="78"/>
      <c r="Q821" s="93"/>
      <c r="R821" s="80"/>
      <c r="S821" s="80"/>
      <c r="T821" s="69"/>
      <c r="U821" s="78"/>
      <c r="V821" s="69"/>
      <c r="W821" s="80"/>
      <c r="X821" s="80"/>
      <c r="Y821" s="94"/>
      <c r="Z821" s="80"/>
      <c r="AA821" s="80"/>
      <c r="AB821" s="80"/>
      <c r="AC821" s="80"/>
      <c r="AD821" s="69"/>
      <c r="AE821" s="69"/>
      <c r="AF821" s="69"/>
      <c r="AG821" s="95"/>
      <c r="AH821" s="93"/>
      <c r="AI821" s="81"/>
      <c r="AJ821" s="80"/>
      <c r="AK821" s="80"/>
      <c r="AL821" s="78"/>
      <c r="AM821" s="80"/>
      <c r="AN821" s="80"/>
      <c r="AO821" s="80"/>
      <c r="AP821" s="80"/>
      <c r="AQ821" s="80"/>
      <c r="AR821" s="80"/>
      <c r="AS821" s="78"/>
      <c r="AT821" s="96"/>
      <c r="AU821" s="97"/>
      <c r="AV821" s="98"/>
      <c r="AW821" s="99"/>
      <c r="AX821" s="100"/>
      <c r="AY821" s="100"/>
      <c r="AZ821" s="100"/>
      <c r="BA821" s="100"/>
      <c r="BB821" s="100"/>
      <c r="BC821" s="100"/>
      <c r="BD821" s="100"/>
      <c r="BE821" s="100"/>
      <c r="BF821" s="100"/>
      <c r="BG821" s="100"/>
      <c r="BH821" s="100"/>
      <c r="BI821" s="100"/>
      <c r="BJ821" s="100"/>
      <c r="BK821" s="100"/>
      <c r="BL821" s="100"/>
      <c r="BM821" s="100"/>
      <c r="BN821" s="100"/>
      <c r="BO821" s="100"/>
      <c r="BP821" s="100"/>
      <c r="BQ821" s="100"/>
    </row>
    <row r="822" spans="1:69">
      <c r="A822" s="25"/>
      <c r="C822" s="89"/>
      <c r="D822" s="84"/>
      <c r="E822" s="76"/>
      <c r="F822" s="91"/>
      <c r="G822" s="80"/>
      <c r="H822" s="81"/>
      <c r="I822" s="14"/>
      <c r="J822" s="92"/>
      <c r="K822" s="14"/>
      <c r="L822" s="78"/>
      <c r="M822" s="81"/>
      <c r="N822" s="14"/>
      <c r="O822" s="78"/>
      <c r="P822" s="78"/>
      <c r="Q822" s="93"/>
      <c r="R822" s="80"/>
      <c r="S822" s="80"/>
      <c r="T822" s="69"/>
      <c r="U822" s="78"/>
      <c r="V822" s="69"/>
      <c r="W822" s="80"/>
      <c r="X822" s="80"/>
      <c r="Y822" s="94"/>
      <c r="Z822" s="80"/>
      <c r="AA822" s="80"/>
      <c r="AB822" s="80"/>
      <c r="AC822" s="80"/>
      <c r="AD822" s="69"/>
      <c r="AE822" s="69"/>
      <c r="AF822" s="69"/>
      <c r="AG822" s="95"/>
      <c r="AH822" s="93"/>
      <c r="AI822" s="81"/>
      <c r="AJ822" s="80"/>
      <c r="AK822" s="80"/>
      <c r="AL822" s="78"/>
      <c r="AM822" s="80"/>
      <c r="AN822" s="80"/>
      <c r="AO822" s="80"/>
      <c r="AP822" s="80"/>
      <c r="AQ822" s="80"/>
      <c r="AR822" s="80"/>
      <c r="AS822" s="78"/>
      <c r="AT822" s="96"/>
      <c r="AU822" s="97"/>
      <c r="AV822" s="98"/>
      <c r="AW822" s="99"/>
      <c r="AX822" s="100"/>
      <c r="AY822" s="100"/>
      <c r="AZ822" s="100"/>
      <c r="BA822" s="100"/>
      <c r="BB822" s="100"/>
      <c r="BC822" s="100"/>
      <c r="BD822" s="100"/>
      <c r="BE822" s="100"/>
      <c r="BF822" s="100"/>
      <c r="BG822" s="100"/>
      <c r="BH822" s="100"/>
      <c r="BI822" s="100"/>
      <c r="BJ822" s="100"/>
      <c r="BK822" s="100"/>
      <c r="BL822" s="100"/>
      <c r="BM822" s="100"/>
      <c r="BN822" s="100"/>
      <c r="BO822" s="100"/>
      <c r="BP822" s="100"/>
      <c r="BQ822" s="100"/>
    </row>
    <row r="823" spans="1:69">
      <c r="A823" s="25"/>
      <c r="C823" s="89"/>
      <c r="D823" s="84"/>
      <c r="E823" s="76"/>
      <c r="F823" s="91"/>
      <c r="G823" s="80"/>
      <c r="H823" s="81"/>
      <c r="I823" s="14"/>
      <c r="J823" s="92"/>
      <c r="K823" s="14"/>
      <c r="L823" s="78"/>
      <c r="M823" s="81"/>
      <c r="N823" s="14"/>
      <c r="O823" s="78"/>
      <c r="P823" s="78"/>
      <c r="Q823" s="93"/>
      <c r="R823" s="80"/>
      <c r="S823" s="80"/>
      <c r="T823" s="69"/>
      <c r="U823" s="78"/>
      <c r="V823" s="69"/>
      <c r="W823" s="80"/>
      <c r="X823" s="80"/>
      <c r="Y823" s="94"/>
      <c r="Z823" s="80"/>
      <c r="AA823" s="80"/>
      <c r="AB823" s="80"/>
      <c r="AC823" s="80"/>
      <c r="AD823" s="69"/>
      <c r="AE823" s="69"/>
      <c r="AF823" s="69"/>
      <c r="AG823" s="95"/>
      <c r="AH823" s="93"/>
      <c r="AI823" s="81"/>
      <c r="AJ823" s="80"/>
      <c r="AK823" s="80"/>
      <c r="AL823" s="78"/>
      <c r="AM823" s="80"/>
      <c r="AN823" s="80"/>
      <c r="AO823" s="80"/>
      <c r="AP823" s="80"/>
      <c r="AQ823" s="80"/>
      <c r="AR823" s="80"/>
      <c r="AS823" s="78"/>
      <c r="AT823" s="96"/>
      <c r="AU823" s="97"/>
      <c r="AV823" s="98"/>
      <c r="AW823" s="99"/>
      <c r="AX823" s="100"/>
      <c r="AY823" s="100"/>
      <c r="AZ823" s="100"/>
      <c r="BA823" s="100"/>
      <c r="BB823" s="100"/>
      <c r="BC823" s="100"/>
      <c r="BD823" s="100"/>
      <c r="BE823" s="100"/>
      <c r="BF823" s="100"/>
      <c r="BG823" s="100"/>
      <c r="BH823" s="100"/>
      <c r="BI823" s="100"/>
      <c r="BJ823" s="100"/>
      <c r="BK823" s="100"/>
      <c r="BL823" s="100"/>
      <c r="BM823" s="100"/>
      <c r="BN823" s="100"/>
      <c r="BO823" s="100"/>
      <c r="BP823" s="100"/>
      <c r="BQ823" s="100"/>
    </row>
    <row r="824" spans="1:69">
      <c r="A824" s="25"/>
      <c r="C824" s="89"/>
      <c r="D824" s="84"/>
      <c r="E824" s="76"/>
      <c r="F824" s="91"/>
      <c r="G824" s="80"/>
      <c r="H824" s="81"/>
      <c r="I824" s="14"/>
      <c r="J824" s="92"/>
      <c r="K824" s="14"/>
      <c r="L824" s="78"/>
      <c r="M824" s="81"/>
      <c r="N824" s="14"/>
      <c r="O824" s="78"/>
      <c r="P824" s="78"/>
      <c r="Q824" s="93"/>
      <c r="R824" s="80"/>
      <c r="S824" s="80"/>
      <c r="T824" s="69"/>
      <c r="U824" s="78"/>
      <c r="V824" s="69"/>
      <c r="W824" s="80"/>
      <c r="X824" s="80"/>
      <c r="Y824" s="94"/>
      <c r="Z824" s="80"/>
      <c r="AA824" s="80"/>
      <c r="AB824" s="80"/>
      <c r="AC824" s="80"/>
      <c r="AD824" s="69"/>
      <c r="AE824" s="69"/>
      <c r="AF824" s="69"/>
      <c r="AG824" s="95"/>
      <c r="AH824" s="93"/>
      <c r="AI824" s="81"/>
      <c r="AJ824" s="80"/>
      <c r="AK824" s="80"/>
      <c r="AL824" s="78"/>
      <c r="AM824" s="80"/>
      <c r="AN824" s="80"/>
      <c r="AO824" s="80"/>
      <c r="AP824" s="80"/>
      <c r="AQ824" s="80"/>
      <c r="AR824" s="80"/>
      <c r="AS824" s="78"/>
      <c r="AT824" s="96"/>
      <c r="AU824" s="97"/>
      <c r="AV824" s="98"/>
      <c r="AW824" s="99"/>
      <c r="AX824" s="100"/>
      <c r="AY824" s="100"/>
      <c r="AZ824" s="100"/>
      <c r="BA824" s="100"/>
      <c r="BB824" s="100"/>
      <c r="BC824" s="100"/>
      <c r="BD824" s="100"/>
      <c r="BE824" s="100"/>
      <c r="BF824" s="100"/>
      <c r="BG824" s="100"/>
      <c r="BH824" s="100"/>
      <c r="BI824" s="100"/>
      <c r="BJ824" s="100"/>
      <c r="BK824" s="100"/>
      <c r="BL824" s="100"/>
      <c r="BM824" s="100"/>
      <c r="BN824" s="100"/>
      <c r="BO824" s="100"/>
      <c r="BP824" s="100"/>
      <c r="BQ824" s="100"/>
    </row>
    <row r="825" spans="1:69">
      <c r="A825" s="25"/>
      <c r="C825" s="89"/>
      <c r="D825" s="84"/>
      <c r="E825" s="76"/>
      <c r="F825" s="91"/>
      <c r="G825" s="80"/>
      <c r="H825" s="81"/>
      <c r="I825" s="14"/>
      <c r="J825" s="92"/>
      <c r="K825" s="14"/>
      <c r="L825" s="78"/>
      <c r="M825" s="81"/>
      <c r="N825" s="14"/>
      <c r="O825" s="78"/>
      <c r="P825" s="78"/>
      <c r="Q825" s="93"/>
      <c r="R825" s="80"/>
      <c r="S825" s="80"/>
      <c r="T825" s="69"/>
      <c r="U825" s="78"/>
      <c r="V825" s="69"/>
      <c r="W825" s="80"/>
      <c r="X825" s="80"/>
      <c r="Y825" s="94"/>
      <c r="Z825" s="80"/>
      <c r="AA825" s="80"/>
      <c r="AB825" s="80"/>
      <c r="AC825" s="80"/>
      <c r="AD825" s="69"/>
      <c r="AE825" s="69"/>
      <c r="AF825" s="69"/>
      <c r="AG825" s="95"/>
      <c r="AH825" s="93"/>
      <c r="AI825" s="81"/>
      <c r="AJ825" s="80"/>
      <c r="AK825" s="80"/>
      <c r="AL825" s="78"/>
      <c r="AM825" s="80"/>
      <c r="AN825" s="80"/>
      <c r="AO825" s="80"/>
      <c r="AP825" s="80"/>
      <c r="AQ825" s="80"/>
      <c r="AR825" s="80"/>
      <c r="AS825" s="78"/>
      <c r="AT825" s="96"/>
      <c r="AU825" s="97"/>
      <c r="AV825" s="98"/>
      <c r="AW825" s="99"/>
      <c r="AX825" s="100"/>
      <c r="AY825" s="100"/>
      <c r="AZ825" s="100"/>
      <c r="BA825" s="100"/>
      <c r="BB825" s="100"/>
      <c r="BC825" s="100"/>
      <c r="BD825" s="100"/>
      <c r="BE825" s="100"/>
      <c r="BF825" s="100"/>
      <c r="BG825" s="100"/>
      <c r="BH825" s="100"/>
      <c r="BI825" s="100"/>
      <c r="BJ825" s="100"/>
      <c r="BK825" s="100"/>
      <c r="BL825" s="100"/>
      <c r="BM825" s="100"/>
      <c r="BN825" s="100"/>
      <c r="BO825" s="100"/>
      <c r="BP825" s="100"/>
      <c r="BQ825" s="100"/>
    </row>
    <row r="826" spans="1:69">
      <c r="A826" s="25"/>
      <c r="C826" s="89"/>
      <c r="D826" s="84"/>
      <c r="E826" s="76"/>
      <c r="F826" s="91"/>
      <c r="G826" s="80"/>
      <c r="H826" s="81"/>
      <c r="I826" s="14"/>
      <c r="J826" s="92"/>
      <c r="K826" s="14"/>
      <c r="L826" s="78"/>
      <c r="M826" s="81"/>
      <c r="N826" s="14"/>
      <c r="O826" s="78"/>
      <c r="P826" s="78"/>
      <c r="Q826" s="93"/>
      <c r="R826" s="80"/>
      <c r="S826" s="80"/>
      <c r="T826" s="69"/>
      <c r="U826" s="78"/>
      <c r="V826" s="69"/>
      <c r="W826" s="80"/>
      <c r="X826" s="80"/>
      <c r="Y826" s="94"/>
      <c r="Z826" s="80"/>
      <c r="AA826" s="80"/>
      <c r="AB826" s="80"/>
      <c r="AC826" s="80"/>
      <c r="AD826" s="69"/>
      <c r="AE826" s="69"/>
      <c r="AF826" s="69"/>
      <c r="AG826" s="95"/>
      <c r="AH826" s="93"/>
      <c r="AI826" s="81"/>
      <c r="AJ826" s="80"/>
      <c r="AK826" s="80"/>
      <c r="AL826" s="78"/>
      <c r="AM826" s="80"/>
      <c r="AN826" s="80"/>
      <c r="AO826" s="80"/>
      <c r="AP826" s="80"/>
      <c r="AQ826" s="80"/>
      <c r="AR826" s="80"/>
      <c r="AS826" s="78"/>
      <c r="AT826" s="96"/>
      <c r="AU826" s="97"/>
      <c r="AV826" s="98"/>
      <c r="AW826" s="99"/>
      <c r="AX826" s="100"/>
      <c r="AY826" s="100"/>
      <c r="AZ826" s="100"/>
      <c r="BA826" s="100"/>
      <c r="BB826" s="100"/>
      <c r="BC826" s="100"/>
      <c r="BD826" s="100"/>
      <c r="BE826" s="100"/>
      <c r="BF826" s="100"/>
      <c r="BG826" s="100"/>
      <c r="BH826" s="100"/>
      <c r="BI826" s="100"/>
      <c r="BJ826" s="100"/>
      <c r="BK826" s="100"/>
      <c r="BL826" s="100"/>
      <c r="BM826" s="100"/>
      <c r="BN826" s="100"/>
      <c r="BO826" s="100"/>
      <c r="BP826" s="100"/>
      <c r="BQ826" s="100"/>
    </row>
    <row r="827" spans="1:69">
      <c r="A827" s="25"/>
      <c r="C827" s="89"/>
      <c r="D827" s="84"/>
      <c r="E827" s="76"/>
      <c r="F827" s="91"/>
      <c r="G827" s="80"/>
      <c r="H827" s="81"/>
      <c r="I827" s="14"/>
      <c r="J827" s="92"/>
      <c r="K827" s="14"/>
      <c r="L827" s="78"/>
      <c r="M827" s="81"/>
      <c r="N827" s="14"/>
      <c r="O827" s="78"/>
      <c r="P827" s="78"/>
      <c r="Q827" s="93"/>
      <c r="R827" s="80"/>
      <c r="S827" s="80"/>
      <c r="T827" s="69"/>
      <c r="U827" s="78"/>
      <c r="V827" s="69"/>
      <c r="W827" s="80"/>
      <c r="X827" s="80"/>
      <c r="Y827" s="94"/>
      <c r="Z827" s="80"/>
      <c r="AA827" s="80"/>
      <c r="AB827" s="80"/>
      <c r="AC827" s="80"/>
      <c r="AD827" s="69"/>
      <c r="AE827" s="69"/>
      <c r="AF827" s="69"/>
      <c r="AG827" s="95"/>
      <c r="AH827" s="93"/>
      <c r="AI827" s="81"/>
      <c r="AJ827" s="80"/>
      <c r="AK827" s="80"/>
      <c r="AL827" s="78"/>
      <c r="AM827" s="80"/>
      <c r="AN827" s="80"/>
      <c r="AO827" s="80"/>
      <c r="AP827" s="80"/>
      <c r="AQ827" s="80"/>
      <c r="AR827" s="80"/>
      <c r="AS827" s="78"/>
      <c r="AT827" s="96"/>
      <c r="AU827" s="97"/>
      <c r="AV827" s="98"/>
      <c r="AW827" s="99"/>
      <c r="AX827" s="100"/>
      <c r="AY827" s="100"/>
      <c r="AZ827" s="100"/>
      <c r="BA827" s="100"/>
      <c r="BB827" s="100"/>
      <c r="BC827" s="100"/>
      <c r="BD827" s="100"/>
      <c r="BE827" s="100"/>
      <c r="BF827" s="100"/>
      <c r="BG827" s="100"/>
      <c r="BH827" s="100"/>
      <c r="BI827" s="100"/>
      <c r="BJ827" s="100"/>
      <c r="BK827" s="100"/>
      <c r="BL827" s="100"/>
      <c r="BM827" s="100"/>
      <c r="BN827" s="100"/>
      <c r="BO827" s="100"/>
      <c r="BP827" s="100"/>
      <c r="BQ827" s="100"/>
    </row>
    <row r="828" spans="1:69">
      <c r="A828" s="25"/>
      <c r="C828" s="89"/>
      <c r="D828" s="84"/>
      <c r="E828" s="76"/>
      <c r="F828" s="91"/>
      <c r="G828" s="80"/>
      <c r="H828" s="81"/>
      <c r="I828" s="14"/>
      <c r="J828" s="92"/>
      <c r="K828" s="14"/>
      <c r="L828" s="78"/>
      <c r="M828" s="81"/>
      <c r="N828" s="14"/>
      <c r="O828" s="78"/>
      <c r="P828" s="78"/>
      <c r="Q828" s="93"/>
      <c r="R828" s="80"/>
      <c r="S828" s="80"/>
      <c r="T828" s="69"/>
      <c r="U828" s="78"/>
      <c r="V828" s="69"/>
      <c r="W828" s="80"/>
      <c r="X828" s="80"/>
      <c r="Y828" s="94"/>
      <c r="Z828" s="80"/>
      <c r="AA828" s="80"/>
      <c r="AB828" s="80"/>
      <c r="AC828" s="80"/>
      <c r="AD828" s="69"/>
      <c r="AE828" s="69"/>
      <c r="AF828" s="69"/>
      <c r="AG828" s="95"/>
      <c r="AH828" s="93"/>
      <c r="AI828" s="81"/>
      <c r="AJ828" s="80"/>
      <c r="AK828" s="80"/>
      <c r="AL828" s="78"/>
      <c r="AM828" s="80"/>
      <c r="AN828" s="80"/>
      <c r="AO828" s="80"/>
      <c r="AP828" s="80"/>
      <c r="AQ828" s="80"/>
      <c r="AR828" s="80"/>
      <c r="AS828" s="78"/>
      <c r="AT828" s="96"/>
      <c r="AU828" s="97"/>
      <c r="AV828" s="98"/>
      <c r="AW828" s="99"/>
      <c r="AX828" s="100"/>
      <c r="AY828" s="100"/>
      <c r="AZ828" s="100"/>
      <c r="BA828" s="100"/>
      <c r="BB828" s="100"/>
      <c r="BC828" s="100"/>
      <c r="BD828" s="100"/>
      <c r="BE828" s="100"/>
      <c r="BF828" s="100"/>
      <c r="BG828" s="100"/>
      <c r="BH828" s="100"/>
      <c r="BI828" s="100"/>
      <c r="BJ828" s="100"/>
      <c r="BK828" s="100"/>
      <c r="BL828" s="100"/>
      <c r="BM828" s="100"/>
      <c r="BN828" s="100"/>
      <c r="BO828" s="100"/>
      <c r="BP828" s="100"/>
      <c r="BQ828" s="100"/>
    </row>
    <row r="829" spans="1:69">
      <c r="A829" s="25"/>
      <c r="C829" s="89"/>
      <c r="D829" s="84"/>
      <c r="E829" s="76"/>
      <c r="F829" s="91"/>
      <c r="G829" s="80"/>
      <c r="H829" s="81"/>
      <c r="I829" s="14"/>
      <c r="J829" s="92"/>
      <c r="K829" s="14"/>
      <c r="L829" s="78"/>
      <c r="M829" s="81"/>
      <c r="N829" s="14"/>
      <c r="O829" s="78"/>
      <c r="P829" s="78"/>
      <c r="Q829" s="93"/>
      <c r="R829" s="80"/>
      <c r="S829" s="80"/>
      <c r="T829" s="69"/>
      <c r="U829" s="78"/>
      <c r="V829" s="69"/>
      <c r="W829" s="80"/>
      <c r="X829" s="80"/>
      <c r="Y829" s="94"/>
      <c r="Z829" s="80"/>
      <c r="AA829" s="80"/>
      <c r="AB829" s="80"/>
      <c r="AC829" s="80"/>
      <c r="AD829" s="69"/>
      <c r="AE829" s="69"/>
      <c r="AF829" s="69"/>
      <c r="AG829" s="95"/>
      <c r="AH829" s="93"/>
      <c r="AI829" s="81"/>
      <c r="AJ829" s="80"/>
      <c r="AK829" s="80"/>
      <c r="AL829" s="78"/>
      <c r="AM829" s="80"/>
      <c r="AN829" s="80"/>
      <c r="AO829" s="80"/>
      <c r="AP829" s="80"/>
      <c r="AQ829" s="80"/>
      <c r="AR829" s="80"/>
      <c r="AS829" s="78"/>
      <c r="AT829" s="96"/>
      <c r="AU829" s="97"/>
      <c r="AV829" s="98"/>
      <c r="AW829" s="99"/>
      <c r="AX829" s="100"/>
      <c r="AY829" s="100"/>
      <c r="AZ829" s="100"/>
      <c r="BA829" s="100"/>
      <c r="BB829" s="100"/>
      <c r="BC829" s="100"/>
      <c r="BD829" s="100"/>
      <c r="BE829" s="100"/>
      <c r="BF829" s="100"/>
      <c r="BG829" s="100"/>
      <c r="BH829" s="100"/>
      <c r="BI829" s="100"/>
      <c r="BJ829" s="100"/>
      <c r="BK829" s="100"/>
      <c r="BL829" s="100"/>
      <c r="BM829" s="100"/>
      <c r="BN829" s="100"/>
      <c r="BO829" s="100"/>
      <c r="BP829" s="100"/>
      <c r="BQ829" s="100"/>
    </row>
    <row r="830" spans="1:69">
      <c r="A830" s="25"/>
      <c r="C830" s="89"/>
      <c r="D830" s="84"/>
      <c r="E830" s="76"/>
      <c r="F830" s="91"/>
      <c r="G830" s="80"/>
      <c r="H830" s="81"/>
      <c r="I830" s="14"/>
      <c r="J830" s="92"/>
      <c r="K830" s="14"/>
      <c r="L830" s="78"/>
      <c r="M830" s="81"/>
      <c r="N830" s="14"/>
      <c r="O830" s="78"/>
      <c r="P830" s="78"/>
      <c r="Q830" s="93"/>
      <c r="R830" s="80"/>
      <c r="S830" s="80"/>
      <c r="T830" s="69"/>
      <c r="U830" s="78"/>
      <c r="V830" s="69"/>
      <c r="W830" s="80"/>
      <c r="X830" s="80"/>
      <c r="Y830" s="94"/>
      <c r="Z830" s="80"/>
      <c r="AA830" s="80"/>
      <c r="AB830" s="80"/>
      <c r="AC830" s="80"/>
      <c r="AD830" s="69"/>
      <c r="AE830" s="69"/>
      <c r="AF830" s="69"/>
      <c r="AG830" s="95"/>
      <c r="AH830" s="93"/>
      <c r="AI830" s="81"/>
      <c r="AJ830" s="80"/>
      <c r="AK830" s="80"/>
      <c r="AL830" s="78"/>
      <c r="AM830" s="80"/>
      <c r="AN830" s="80"/>
      <c r="AO830" s="80"/>
      <c r="AP830" s="80"/>
      <c r="AQ830" s="80"/>
      <c r="AR830" s="80"/>
      <c r="AS830" s="78"/>
      <c r="AT830" s="96"/>
      <c r="AU830" s="97"/>
      <c r="AV830" s="98"/>
      <c r="AW830" s="99"/>
      <c r="AX830" s="100"/>
      <c r="AY830" s="100"/>
      <c r="AZ830" s="100"/>
      <c r="BA830" s="100"/>
      <c r="BB830" s="100"/>
      <c r="BC830" s="100"/>
      <c r="BD830" s="100"/>
      <c r="BE830" s="100"/>
      <c r="BF830" s="100"/>
      <c r="BG830" s="100"/>
      <c r="BH830" s="100"/>
      <c r="BI830" s="100"/>
      <c r="BJ830" s="100"/>
      <c r="BK830" s="100"/>
      <c r="BL830" s="100"/>
      <c r="BM830" s="100"/>
      <c r="BN830" s="100"/>
      <c r="BO830" s="100"/>
      <c r="BP830" s="100"/>
      <c r="BQ830" s="100"/>
    </row>
    <row r="831" spans="1:69">
      <c r="A831" s="25"/>
      <c r="C831" s="89"/>
      <c r="D831" s="84"/>
      <c r="E831" s="76"/>
      <c r="F831" s="91"/>
      <c r="G831" s="80"/>
      <c r="H831" s="81"/>
      <c r="I831" s="14"/>
      <c r="J831" s="92"/>
      <c r="K831" s="14"/>
      <c r="L831" s="78"/>
      <c r="M831" s="81"/>
      <c r="N831" s="14"/>
      <c r="O831" s="78"/>
      <c r="P831" s="78"/>
      <c r="Q831" s="93"/>
      <c r="R831" s="80"/>
      <c r="S831" s="80"/>
      <c r="T831" s="69"/>
      <c r="U831" s="78"/>
      <c r="V831" s="69"/>
      <c r="W831" s="80"/>
      <c r="X831" s="80"/>
      <c r="Y831" s="94"/>
      <c r="Z831" s="80"/>
      <c r="AA831" s="80"/>
      <c r="AB831" s="80"/>
      <c r="AC831" s="80"/>
      <c r="AD831" s="69"/>
      <c r="AE831" s="69"/>
      <c r="AF831" s="69"/>
      <c r="AG831" s="95"/>
      <c r="AH831" s="93"/>
      <c r="AI831" s="81"/>
      <c r="AJ831" s="80"/>
      <c r="AK831" s="80"/>
      <c r="AL831" s="78"/>
      <c r="AM831" s="80"/>
      <c r="AN831" s="80"/>
      <c r="AO831" s="80"/>
      <c r="AP831" s="80"/>
      <c r="AQ831" s="80"/>
      <c r="AR831" s="80"/>
      <c r="AS831" s="78"/>
      <c r="AT831" s="96"/>
      <c r="AU831" s="97"/>
      <c r="AV831" s="98"/>
      <c r="AW831" s="99"/>
      <c r="AX831" s="100"/>
      <c r="AY831" s="100"/>
      <c r="AZ831" s="100"/>
      <c r="BA831" s="100"/>
      <c r="BB831" s="100"/>
      <c r="BC831" s="100"/>
      <c r="BD831" s="100"/>
      <c r="BE831" s="100"/>
      <c r="BF831" s="100"/>
      <c r="BG831" s="100"/>
      <c r="BH831" s="100"/>
      <c r="BI831" s="100"/>
      <c r="BJ831" s="100"/>
      <c r="BK831" s="100"/>
      <c r="BL831" s="100"/>
      <c r="BM831" s="100"/>
      <c r="BN831" s="100"/>
      <c r="BO831" s="100"/>
      <c r="BP831" s="100"/>
      <c r="BQ831" s="100"/>
    </row>
    <row r="832" spans="1:69">
      <c r="A832" s="25"/>
      <c r="C832" s="89"/>
      <c r="D832" s="84"/>
      <c r="E832" s="76"/>
      <c r="F832" s="91"/>
      <c r="G832" s="80"/>
      <c r="H832" s="81"/>
      <c r="I832" s="14"/>
      <c r="J832" s="92"/>
      <c r="K832" s="14"/>
      <c r="L832" s="78"/>
      <c r="M832" s="81"/>
      <c r="N832" s="14"/>
      <c r="O832" s="78"/>
      <c r="P832" s="78"/>
      <c r="Q832" s="93"/>
      <c r="R832" s="80"/>
      <c r="S832" s="80"/>
      <c r="T832" s="69"/>
      <c r="U832" s="78"/>
      <c r="V832" s="69"/>
      <c r="W832" s="80"/>
      <c r="X832" s="80"/>
      <c r="Y832" s="94"/>
      <c r="Z832" s="80"/>
      <c r="AA832" s="80"/>
      <c r="AB832" s="80"/>
      <c r="AC832" s="80"/>
      <c r="AD832" s="69"/>
      <c r="AE832" s="69"/>
      <c r="AF832" s="69"/>
      <c r="AG832" s="95"/>
      <c r="AH832" s="93"/>
      <c r="AI832" s="81"/>
      <c r="AJ832" s="80"/>
      <c r="AK832" s="80"/>
      <c r="AL832" s="78"/>
      <c r="AM832" s="80"/>
      <c r="AN832" s="80"/>
      <c r="AO832" s="80"/>
      <c r="AP832" s="80"/>
      <c r="AQ832" s="80"/>
      <c r="AR832" s="80"/>
      <c r="AS832" s="78"/>
      <c r="AT832" s="96"/>
      <c r="AU832" s="97"/>
      <c r="AV832" s="98"/>
      <c r="AW832" s="99"/>
      <c r="AX832" s="100"/>
      <c r="AY832" s="100"/>
      <c r="AZ832" s="100"/>
      <c r="BA832" s="100"/>
      <c r="BB832" s="100"/>
      <c r="BC832" s="100"/>
      <c r="BD832" s="100"/>
      <c r="BE832" s="100"/>
      <c r="BF832" s="100"/>
      <c r="BG832" s="100"/>
      <c r="BH832" s="100"/>
      <c r="BI832" s="100"/>
      <c r="BJ832" s="100"/>
      <c r="BK832" s="100"/>
      <c r="BL832" s="100"/>
      <c r="BM832" s="100"/>
      <c r="BN832" s="100"/>
      <c r="BO832" s="100"/>
      <c r="BP832" s="100"/>
      <c r="BQ832" s="100"/>
    </row>
    <row r="833" spans="1:69">
      <c r="A833" s="25"/>
      <c r="C833" s="89"/>
      <c r="D833" s="84"/>
      <c r="E833" s="76"/>
      <c r="F833" s="91"/>
      <c r="G833" s="80"/>
      <c r="H833" s="81"/>
      <c r="I833" s="14"/>
      <c r="J833" s="92"/>
      <c r="K833" s="14"/>
      <c r="L833" s="78"/>
      <c r="M833" s="81"/>
      <c r="N833" s="14"/>
      <c r="O833" s="78"/>
      <c r="P833" s="78"/>
      <c r="Q833" s="93"/>
      <c r="R833" s="80"/>
      <c r="S833" s="80"/>
      <c r="T833" s="69"/>
      <c r="U833" s="78"/>
      <c r="V833" s="69"/>
      <c r="W833" s="80"/>
      <c r="X833" s="80"/>
      <c r="Y833" s="94"/>
      <c r="Z833" s="80"/>
      <c r="AA833" s="80"/>
      <c r="AB833" s="80"/>
      <c r="AC833" s="80"/>
      <c r="AD833" s="69"/>
      <c r="AE833" s="69"/>
      <c r="AF833" s="69"/>
      <c r="AG833" s="95"/>
      <c r="AH833" s="93"/>
      <c r="AI833" s="81"/>
      <c r="AJ833" s="80"/>
      <c r="AK833" s="80"/>
      <c r="AL833" s="78"/>
      <c r="AM833" s="80"/>
      <c r="AN833" s="80"/>
      <c r="AO833" s="80"/>
      <c r="AP833" s="80"/>
      <c r="AQ833" s="80"/>
      <c r="AR833" s="80"/>
      <c r="AS833" s="78"/>
      <c r="AT833" s="96"/>
      <c r="AU833" s="97"/>
      <c r="AV833" s="98"/>
      <c r="AW833" s="99"/>
      <c r="AX833" s="100"/>
      <c r="AY833" s="100"/>
      <c r="AZ833" s="100"/>
      <c r="BA833" s="100"/>
      <c r="BB833" s="100"/>
      <c r="BC833" s="100"/>
      <c r="BD833" s="100"/>
      <c r="BE833" s="100"/>
      <c r="BF833" s="100"/>
      <c r="BG833" s="100"/>
      <c r="BH833" s="100"/>
      <c r="BI833" s="100"/>
      <c r="BJ833" s="100"/>
      <c r="BK833" s="100"/>
      <c r="BL833" s="100"/>
      <c r="BM833" s="100"/>
      <c r="BN833" s="100"/>
      <c r="BO833" s="100"/>
      <c r="BP833" s="100"/>
      <c r="BQ833" s="100"/>
    </row>
    <row r="834" spans="1:69">
      <c r="A834" s="25"/>
      <c r="C834" s="89"/>
      <c r="D834" s="84"/>
      <c r="E834" s="76"/>
      <c r="F834" s="91"/>
      <c r="G834" s="80"/>
      <c r="H834" s="81"/>
      <c r="I834" s="14"/>
      <c r="J834" s="92"/>
      <c r="K834" s="14"/>
      <c r="L834" s="78"/>
      <c r="M834" s="81"/>
      <c r="N834" s="14"/>
      <c r="O834" s="78"/>
      <c r="P834" s="78"/>
      <c r="Q834" s="93"/>
      <c r="R834" s="80"/>
      <c r="S834" s="80"/>
      <c r="T834" s="69"/>
      <c r="U834" s="78"/>
      <c r="V834" s="69"/>
      <c r="W834" s="80"/>
      <c r="X834" s="80"/>
      <c r="Y834" s="94"/>
      <c r="Z834" s="80"/>
      <c r="AA834" s="80"/>
      <c r="AB834" s="80"/>
      <c r="AC834" s="80"/>
      <c r="AD834" s="69"/>
      <c r="AE834" s="69"/>
      <c r="AF834" s="69"/>
      <c r="AG834" s="95"/>
      <c r="AH834" s="93"/>
      <c r="AI834" s="81"/>
      <c r="AJ834" s="80"/>
      <c r="AK834" s="80"/>
      <c r="AL834" s="78"/>
      <c r="AM834" s="80"/>
      <c r="AN834" s="80"/>
      <c r="AO834" s="80"/>
      <c r="AP834" s="80"/>
      <c r="AQ834" s="80"/>
      <c r="AR834" s="80"/>
      <c r="AS834" s="78"/>
      <c r="AT834" s="96"/>
      <c r="AU834" s="97"/>
      <c r="AV834" s="98"/>
      <c r="AW834" s="99"/>
      <c r="AX834" s="100"/>
      <c r="AY834" s="100"/>
      <c r="AZ834" s="100"/>
      <c r="BA834" s="100"/>
      <c r="BB834" s="100"/>
      <c r="BC834" s="100"/>
      <c r="BD834" s="100"/>
      <c r="BE834" s="100"/>
      <c r="BF834" s="100"/>
      <c r="BG834" s="100"/>
      <c r="BH834" s="100"/>
      <c r="BI834" s="100"/>
      <c r="BJ834" s="100"/>
      <c r="BK834" s="100"/>
      <c r="BL834" s="100"/>
      <c r="BM834" s="100"/>
      <c r="BN834" s="100"/>
      <c r="BO834" s="100"/>
      <c r="BP834" s="100"/>
      <c r="BQ834" s="100"/>
    </row>
    <row r="835" spans="1:69">
      <c r="A835" s="25"/>
      <c r="C835" s="89"/>
      <c r="D835" s="84"/>
      <c r="E835" s="76"/>
      <c r="F835" s="91"/>
      <c r="G835" s="80"/>
      <c r="H835" s="81"/>
      <c r="I835" s="14"/>
      <c r="J835" s="92"/>
      <c r="K835" s="14"/>
      <c r="L835" s="78"/>
      <c r="M835" s="81"/>
      <c r="N835" s="14"/>
      <c r="O835" s="78"/>
      <c r="P835" s="78"/>
      <c r="Q835" s="93"/>
      <c r="R835" s="80"/>
      <c r="S835" s="80"/>
      <c r="T835" s="69"/>
      <c r="U835" s="78"/>
      <c r="V835" s="69"/>
      <c r="W835" s="80"/>
      <c r="X835" s="80"/>
      <c r="Y835" s="94"/>
      <c r="Z835" s="80"/>
      <c r="AA835" s="80"/>
      <c r="AB835" s="80"/>
      <c r="AC835" s="80"/>
      <c r="AD835" s="69"/>
      <c r="AE835" s="69"/>
      <c r="AF835" s="69"/>
      <c r="AG835" s="95"/>
      <c r="AH835" s="93"/>
      <c r="AI835" s="81"/>
      <c r="AJ835" s="80"/>
      <c r="AK835" s="80"/>
      <c r="AL835" s="78"/>
      <c r="AM835" s="80"/>
      <c r="AN835" s="80"/>
      <c r="AO835" s="80"/>
      <c r="AP835" s="80"/>
      <c r="AQ835" s="80"/>
      <c r="AR835" s="80"/>
      <c r="AS835" s="78"/>
      <c r="AT835" s="96"/>
      <c r="AU835" s="97"/>
      <c r="AV835" s="98"/>
      <c r="AW835" s="99"/>
      <c r="AX835" s="100"/>
      <c r="AY835" s="100"/>
      <c r="AZ835" s="100"/>
      <c r="BA835" s="100"/>
      <c r="BB835" s="100"/>
      <c r="BC835" s="100"/>
      <c r="BD835" s="100"/>
      <c r="BE835" s="100"/>
      <c r="BF835" s="100"/>
      <c r="BG835" s="100"/>
      <c r="BH835" s="100"/>
      <c r="BI835" s="100"/>
      <c r="BJ835" s="100"/>
      <c r="BK835" s="100"/>
      <c r="BL835" s="100"/>
      <c r="BM835" s="100"/>
      <c r="BN835" s="100"/>
      <c r="BO835" s="100"/>
      <c r="BP835" s="100"/>
      <c r="BQ835" s="100"/>
    </row>
    <row r="836" spans="1:69">
      <c r="A836" s="25"/>
      <c r="C836" s="89"/>
      <c r="D836" s="84"/>
      <c r="E836" s="76"/>
      <c r="F836" s="91"/>
      <c r="G836" s="80"/>
      <c r="H836" s="81"/>
      <c r="I836" s="14"/>
      <c r="J836" s="92"/>
      <c r="K836" s="14"/>
      <c r="L836" s="78"/>
      <c r="M836" s="81"/>
      <c r="N836" s="14"/>
      <c r="O836" s="78"/>
      <c r="P836" s="78"/>
      <c r="Q836" s="93"/>
      <c r="R836" s="80"/>
      <c r="S836" s="80"/>
      <c r="T836" s="69"/>
      <c r="U836" s="78"/>
      <c r="V836" s="69"/>
      <c r="W836" s="80"/>
      <c r="X836" s="80"/>
      <c r="Y836" s="94"/>
      <c r="Z836" s="80"/>
      <c r="AA836" s="80"/>
      <c r="AB836" s="80"/>
      <c r="AC836" s="80"/>
      <c r="AD836" s="69"/>
      <c r="AE836" s="69"/>
      <c r="AF836" s="69"/>
      <c r="AG836" s="95"/>
      <c r="AH836" s="93"/>
      <c r="AI836" s="81"/>
      <c r="AJ836" s="80"/>
      <c r="AK836" s="80"/>
      <c r="AL836" s="78"/>
      <c r="AM836" s="80"/>
      <c r="AN836" s="80"/>
      <c r="AO836" s="80"/>
      <c r="AP836" s="80"/>
      <c r="AQ836" s="80"/>
      <c r="AR836" s="80"/>
      <c r="AS836" s="78"/>
      <c r="AT836" s="96"/>
      <c r="AU836" s="97"/>
      <c r="AV836" s="98"/>
      <c r="AW836" s="99"/>
      <c r="AX836" s="100"/>
      <c r="AY836" s="100"/>
      <c r="AZ836" s="100"/>
      <c r="BA836" s="100"/>
      <c r="BB836" s="100"/>
      <c r="BC836" s="100"/>
      <c r="BD836" s="100"/>
      <c r="BE836" s="100"/>
      <c r="BF836" s="100"/>
      <c r="BG836" s="100"/>
      <c r="BH836" s="100"/>
      <c r="BI836" s="100"/>
      <c r="BJ836" s="100"/>
      <c r="BK836" s="100"/>
      <c r="BL836" s="100"/>
      <c r="BM836" s="100"/>
      <c r="BN836" s="100"/>
      <c r="BO836" s="100"/>
      <c r="BP836" s="100"/>
      <c r="BQ836" s="100"/>
    </row>
    <row r="837" spans="1:69">
      <c r="A837" s="25"/>
      <c r="C837" s="89"/>
      <c r="D837" s="84"/>
      <c r="E837" s="76"/>
      <c r="F837" s="91"/>
      <c r="G837" s="80"/>
      <c r="H837" s="81"/>
      <c r="I837" s="14"/>
      <c r="J837" s="92"/>
      <c r="K837" s="14"/>
      <c r="L837" s="78"/>
      <c r="M837" s="81"/>
      <c r="N837" s="14"/>
      <c r="O837" s="78"/>
      <c r="P837" s="78"/>
      <c r="Q837" s="93"/>
      <c r="R837" s="80"/>
      <c r="S837" s="80"/>
      <c r="T837" s="69"/>
      <c r="U837" s="78"/>
      <c r="V837" s="69"/>
      <c r="W837" s="80"/>
      <c r="X837" s="80"/>
      <c r="Y837" s="94"/>
      <c r="Z837" s="80"/>
      <c r="AA837" s="80"/>
      <c r="AB837" s="80"/>
      <c r="AC837" s="80"/>
      <c r="AD837" s="69"/>
      <c r="AE837" s="69"/>
      <c r="AF837" s="69"/>
      <c r="AG837" s="95"/>
      <c r="AH837" s="93"/>
      <c r="AI837" s="81"/>
      <c r="AJ837" s="80"/>
      <c r="AK837" s="80"/>
      <c r="AL837" s="78"/>
      <c r="AM837" s="80"/>
      <c r="AN837" s="80"/>
      <c r="AO837" s="80"/>
      <c r="AP837" s="80"/>
      <c r="AQ837" s="80"/>
      <c r="AR837" s="80"/>
      <c r="AS837" s="78"/>
      <c r="AT837" s="96"/>
      <c r="AU837" s="97"/>
      <c r="AV837" s="98"/>
      <c r="AW837" s="99"/>
      <c r="AX837" s="100"/>
      <c r="AY837" s="100"/>
      <c r="AZ837" s="100"/>
      <c r="BA837" s="100"/>
      <c r="BB837" s="100"/>
      <c r="BC837" s="100"/>
      <c r="BD837" s="100"/>
      <c r="BE837" s="100"/>
      <c r="BF837" s="100"/>
      <c r="BG837" s="100"/>
      <c r="BH837" s="100"/>
      <c r="BI837" s="100"/>
      <c r="BJ837" s="100"/>
      <c r="BK837" s="100"/>
      <c r="BL837" s="100"/>
      <c r="BM837" s="100"/>
      <c r="BN837" s="100"/>
      <c r="BO837" s="100"/>
      <c r="BP837" s="100"/>
      <c r="BQ837" s="100"/>
    </row>
    <row r="838" spans="1:69">
      <c r="A838" s="25"/>
      <c r="C838" s="89"/>
      <c r="D838" s="84"/>
      <c r="E838" s="76"/>
      <c r="F838" s="91"/>
      <c r="G838" s="80"/>
      <c r="H838" s="81"/>
      <c r="I838" s="14"/>
      <c r="J838" s="92"/>
      <c r="K838" s="14"/>
      <c r="L838" s="78"/>
      <c r="M838" s="81"/>
      <c r="N838" s="14"/>
      <c r="O838" s="78"/>
      <c r="P838" s="78"/>
      <c r="Q838" s="93"/>
      <c r="R838" s="80"/>
      <c r="S838" s="80"/>
      <c r="T838" s="69"/>
      <c r="U838" s="78"/>
      <c r="V838" s="69"/>
      <c r="W838" s="80"/>
      <c r="X838" s="80"/>
      <c r="Y838" s="94"/>
      <c r="Z838" s="80"/>
      <c r="AA838" s="80"/>
      <c r="AB838" s="80"/>
      <c r="AC838" s="80"/>
      <c r="AD838" s="69"/>
      <c r="AE838" s="69"/>
      <c r="AF838" s="69"/>
      <c r="AG838" s="95"/>
      <c r="AH838" s="93"/>
      <c r="AI838" s="81"/>
      <c r="AJ838" s="80"/>
      <c r="AK838" s="80"/>
      <c r="AL838" s="78"/>
      <c r="AM838" s="80"/>
      <c r="AN838" s="80"/>
      <c r="AO838" s="80"/>
      <c r="AP838" s="80"/>
      <c r="AQ838" s="80"/>
      <c r="AR838" s="80"/>
      <c r="AS838" s="78"/>
      <c r="AT838" s="96"/>
      <c r="AU838" s="97"/>
      <c r="AV838" s="98"/>
      <c r="AW838" s="99"/>
      <c r="AX838" s="100"/>
      <c r="AY838" s="100"/>
      <c r="AZ838" s="100"/>
      <c r="BA838" s="100"/>
      <c r="BB838" s="100"/>
      <c r="BC838" s="100"/>
      <c r="BD838" s="100"/>
      <c r="BE838" s="100"/>
      <c r="BF838" s="100"/>
      <c r="BG838" s="100"/>
      <c r="BH838" s="100"/>
      <c r="BI838" s="100"/>
      <c r="BJ838" s="100"/>
      <c r="BK838" s="100"/>
      <c r="BL838" s="100"/>
      <c r="BM838" s="100"/>
      <c r="BN838" s="100"/>
      <c r="BO838" s="100"/>
      <c r="BP838" s="100"/>
      <c r="BQ838" s="100"/>
    </row>
    <row r="839" spans="1:69">
      <c r="A839" s="25"/>
      <c r="C839" s="89"/>
      <c r="D839" s="84"/>
      <c r="E839" s="76"/>
      <c r="F839" s="91"/>
      <c r="G839" s="80"/>
      <c r="H839" s="81"/>
      <c r="I839" s="14"/>
      <c r="J839" s="92"/>
      <c r="K839" s="14"/>
      <c r="L839" s="78"/>
      <c r="M839" s="81"/>
      <c r="N839" s="14"/>
      <c r="O839" s="78"/>
      <c r="P839" s="78"/>
      <c r="Q839" s="93"/>
      <c r="R839" s="80"/>
      <c r="S839" s="80"/>
      <c r="T839" s="69"/>
      <c r="U839" s="78"/>
      <c r="V839" s="69"/>
      <c r="W839" s="80"/>
      <c r="X839" s="80"/>
      <c r="Y839" s="94"/>
      <c r="Z839" s="80"/>
      <c r="AA839" s="80"/>
      <c r="AB839" s="80"/>
      <c r="AC839" s="80"/>
      <c r="AD839" s="69"/>
      <c r="AE839" s="69"/>
      <c r="AF839" s="69"/>
      <c r="AG839" s="95"/>
      <c r="AH839" s="93"/>
      <c r="AI839" s="81"/>
      <c r="AJ839" s="80"/>
      <c r="AK839" s="80"/>
      <c r="AL839" s="78"/>
      <c r="AM839" s="80"/>
      <c r="AN839" s="80"/>
      <c r="AO839" s="80"/>
      <c r="AP839" s="80"/>
      <c r="AQ839" s="80"/>
      <c r="AR839" s="80"/>
      <c r="AS839" s="78"/>
      <c r="AT839" s="96"/>
      <c r="AU839" s="97"/>
      <c r="AV839" s="98"/>
      <c r="AW839" s="99"/>
      <c r="AX839" s="100"/>
      <c r="AY839" s="100"/>
      <c r="AZ839" s="100"/>
      <c r="BA839" s="100"/>
      <c r="BB839" s="100"/>
      <c r="BC839" s="100"/>
      <c r="BD839" s="100"/>
      <c r="BE839" s="100"/>
      <c r="BF839" s="100"/>
      <c r="BG839" s="100"/>
      <c r="BH839" s="100"/>
      <c r="BI839" s="100"/>
      <c r="BJ839" s="100"/>
      <c r="BK839" s="100"/>
      <c r="BL839" s="100"/>
      <c r="BM839" s="100"/>
      <c r="BN839" s="100"/>
      <c r="BO839" s="100"/>
      <c r="BP839" s="100"/>
      <c r="BQ839" s="100"/>
    </row>
    <row r="840" spans="1:69">
      <c r="A840" s="25"/>
      <c r="C840" s="89"/>
      <c r="D840" s="84"/>
      <c r="E840" s="76"/>
      <c r="F840" s="91"/>
      <c r="G840" s="80"/>
      <c r="H840" s="81"/>
      <c r="I840" s="14"/>
      <c r="J840" s="92"/>
      <c r="K840" s="14"/>
      <c r="L840" s="78"/>
      <c r="M840" s="81"/>
      <c r="N840" s="14"/>
      <c r="O840" s="78"/>
      <c r="P840" s="78"/>
      <c r="Q840" s="93"/>
      <c r="R840" s="80"/>
      <c r="S840" s="80"/>
      <c r="T840" s="69"/>
      <c r="U840" s="78"/>
      <c r="V840" s="69"/>
      <c r="W840" s="80"/>
      <c r="X840" s="80"/>
      <c r="Y840" s="94"/>
      <c r="Z840" s="80"/>
      <c r="AA840" s="80"/>
      <c r="AB840" s="80"/>
      <c r="AC840" s="80"/>
      <c r="AD840" s="69"/>
      <c r="AE840" s="69"/>
      <c r="AF840" s="69"/>
      <c r="AG840" s="95"/>
      <c r="AH840" s="93"/>
      <c r="AI840" s="81"/>
      <c r="AJ840" s="80"/>
      <c r="AK840" s="80"/>
      <c r="AL840" s="78"/>
      <c r="AM840" s="80"/>
      <c r="AN840" s="80"/>
      <c r="AO840" s="80"/>
      <c r="AP840" s="80"/>
      <c r="AQ840" s="80"/>
      <c r="AR840" s="80"/>
      <c r="AS840" s="78"/>
      <c r="AT840" s="96"/>
      <c r="AU840" s="97"/>
      <c r="AV840" s="98"/>
      <c r="AW840" s="99"/>
      <c r="AX840" s="100"/>
      <c r="AY840" s="100"/>
      <c r="AZ840" s="100"/>
      <c r="BA840" s="100"/>
      <c r="BB840" s="100"/>
      <c r="BC840" s="100"/>
      <c r="BD840" s="100"/>
      <c r="BE840" s="100"/>
      <c r="BF840" s="100"/>
      <c r="BG840" s="100"/>
      <c r="BH840" s="100"/>
      <c r="BI840" s="100"/>
      <c r="BJ840" s="100"/>
      <c r="BK840" s="100"/>
      <c r="BL840" s="100"/>
      <c r="BM840" s="100"/>
      <c r="BN840" s="100"/>
      <c r="BO840" s="100"/>
      <c r="BP840" s="100"/>
      <c r="BQ840" s="100"/>
    </row>
    <row r="841" spans="1:69">
      <c r="A841" s="25"/>
      <c r="C841" s="89"/>
      <c r="D841" s="84"/>
      <c r="E841" s="76"/>
      <c r="F841" s="91"/>
      <c r="G841" s="80"/>
      <c r="H841" s="81"/>
      <c r="I841" s="14"/>
      <c r="J841" s="92"/>
      <c r="K841" s="14"/>
      <c r="L841" s="78"/>
      <c r="M841" s="81"/>
      <c r="N841" s="14"/>
      <c r="O841" s="78"/>
      <c r="P841" s="78"/>
      <c r="Q841" s="93"/>
      <c r="R841" s="80"/>
      <c r="S841" s="80"/>
      <c r="T841" s="69"/>
      <c r="U841" s="78"/>
      <c r="V841" s="69"/>
      <c r="W841" s="80"/>
      <c r="X841" s="80"/>
      <c r="Y841" s="94"/>
      <c r="Z841" s="80"/>
      <c r="AA841" s="80"/>
      <c r="AB841" s="80"/>
      <c r="AC841" s="80"/>
      <c r="AD841" s="69"/>
      <c r="AE841" s="69"/>
      <c r="AF841" s="69"/>
      <c r="AG841" s="95"/>
      <c r="AH841" s="93"/>
      <c r="AI841" s="81"/>
      <c r="AJ841" s="80"/>
      <c r="AK841" s="80"/>
      <c r="AL841" s="78"/>
      <c r="AM841" s="80"/>
      <c r="AN841" s="80"/>
      <c r="AO841" s="80"/>
      <c r="AP841" s="80"/>
      <c r="AQ841" s="80"/>
      <c r="AR841" s="80"/>
      <c r="AS841" s="78"/>
      <c r="AT841" s="96"/>
      <c r="AU841" s="97"/>
      <c r="AV841" s="98"/>
      <c r="AW841" s="99"/>
      <c r="AX841" s="100"/>
      <c r="AY841" s="100"/>
      <c r="AZ841" s="100"/>
      <c r="BA841" s="100"/>
      <c r="BB841" s="100"/>
      <c r="BC841" s="100"/>
      <c r="BD841" s="100"/>
      <c r="BE841" s="100"/>
      <c r="BF841" s="100"/>
      <c r="BG841" s="100"/>
      <c r="BH841" s="100"/>
      <c r="BI841" s="100"/>
      <c r="BJ841" s="100"/>
      <c r="BK841" s="100"/>
      <c r="BL841" s="100"/>
      <c r="BM841" s="100"/>
      <c r="BN841" s="100"/>
      <c r="BO841" s="100"/>
      <c r="BP841" s="100"/>
      <c r="BQ841" s="100"/>
    </row>
    <row r="842" spans="1:69">
      <c r="A842" s="25"/>
      <c r="C842" s="89"/>
      <c r="D842" s="84"/>
      <c r="E842" s="76"/>
      <c r="F842" s="91"/>
      <c r="G842" s="80"/>
      <c r="H842" s="81"/>
      <c r="I842" s="14"/>
      <c r="J842" s="92"/>
      <c r="K842" s="14"/>
      <c r="L842" s="78"/>
      <c r="M842" s="81"/>
      <c r="N842" s="14"/>
      <c r="O842" s="78"/>
      <c r="P842" s="78"/>
      <c r="Q842" s="93"/>
      <c r="R842" s="80"/>
      <c r="S842" s="80"/>
      <c r="T842" s="69"/>
      <c r="U842" s="78"/>
      <c r="V842" s="69"/>
      <c r="W842" s="80"/>
      <c r="X842" s="80"/>
      <c r="Y842" s="94"/>
      <c r="Z842" s="80"/>
      <c r="AA842" s="80"/>
      <c r="AB842" s="80"/>
      <c r="AC842" s="80"/>
      <c r="AD842" s="69"/>
      <c r="AE842" s="69"/>
      <c r="AF842" s="69"/>
      <c r="AG842" s="95"/>
      <c r="AH842" s="93"/>
      <c r="AI842" s="81"/>
      <c r="AJ842" s="80"/>
      <c r="AK842" s="80"/>
      <c r="AL842" s="78"/>
      <c r="AM842" s="80"/>
      <c r="AN842" s="80"/>
      <c r="AO842" s="80"/>
      <c r="AP842" s="80"/>
      <c r="AQ842" s="80"/>
      <c r="AR842" s="80"/>
      <c r="AS842" s="78"/>
      <c r="AT842" s="96"/>
      <c r="AU842" s="97"/>
      <c r="AV842" s="98"/>
      <c r="AW842" s="99"/>
      <c r="AX842" s="100"/>
      <c r="AY842" s="100"/>
      <c r="AZ842" s="100"/>
      <c r="BA842" s="100"/>
      <c r="BB842" s="100"/>
      <c r="BC842" s="100"/>
      <c r="BD842" s="100"/>
      <c r="BE842" s="100"/>
      <c r="BF842" s="100"/>
      <c r="BG842" s="100"/>
      <c r="BH842" s="100"/>
      <c r="BI842" s="100"/>
      <c r="BJ842" s="100"/>
      <c r="BK842" s="100"/>
      <c r="BL842" s="100"/>
      <c r="BM842" s="100"/>
      <c r="BN842" s="100"/>
      <c r="BO842" s="100"/>
      <c r="BP842" s="100"/>
      <c r="BQ842" s="100"/>
    </row>
    <row r="843" spans="1:69">
      <c r="A843" s="25"/>
      <c r="C843" s="89"/>
      <c r="D843" s="84"/>
      <c r="E843" s="76"/>
      <c r="F843" s="91"/>
      <c r="G843" s="80"/>
      <c r="H843" s="81"/>
      <c r="I843" s="14"/>
      <c r="J843" s="92"/>
      <c r="K843" s="14"/>
      <c r="L843" s="78"/>
      <c r="M843" s="81"/>
      <c r="N843" s="14"/>
      <c r="O843" s="78"/>
      <c r="P843" s="78"/>
      <c r="Q843" s="93"/>
      <c r="R843" s="80"/>
      <c r="S843" s="80"/>
      <c r="T843" s="69"/>
      <c r="U843" s="78"/>
      <c r="V843" s="69"/>
      <c r="W843" s="80"/>
      <c r="X843" s="80"/>
      <c r="Y843" s="94"/>
      <c r="Z843" s="80"/>
      <c r="AA843" s="80"/>
      <c r="AB843" s="80"/>
      <c r="AC843" s="80"/>
      <c r="AD843" s="69"/>
      <c r="AE843" s="69"/>
      <c r="AF843" s="69"/>
      <c r="AG843" s="95"/>
      <c r="AH843" s="93"/>
      <c r="AI843" s="81"/>
      <c r="AJ843" s="80"/>
      <c r="AK843" s="80"/>
      <c r="AL843" s="78"/>
      <c r="AM843" s="80"/>
      <c r="AN843" s="80"/>
      <c r="AO843" s="80"/>
      <c r="AP843" s="80"/>
      <c r="AQ843" s="80"/>
      <c r="AR843" s="80"/>
      <c r="AS843" s="78"/>
      <c r="AT843" s="96"/>
      <c r="AU843" s="97"/>
      <c r="AV843" s="98"/>
      <c r="AW843" s="99"/>
      <c r="AX843" s="100"/>
      <c r="AY843" s="100"/>
      <c r="AZ843" s="100"/>
      <c r="BA843" s="100"/>
      <c r="BB843" s="100"/>
      <c r="BC843" s="100"/>
      <c r="BD843" s="100"/>
      <c r="BE843" s="100"/>
      <c r="BF843" s="100"/>
      <c r="BG843" s="100"/>
      <c r="BH843" s="100"/>
      <c r="BI843" s="100"/>
      <c r="BJ843" s="100"/>
      <c r="BK843" s="100"/>
      <c r="BL843" s="100"/>
      <c r="BM843" s="100"/>
      <c r="BN843" s="100"/>
      <c r="BO843" s="100"/>
      <c r="BP843" s="100"/>
      <c r="BQ843" s="100"/>
    </row>
    <row r="844" spans="1:69">
      <c r="A844" s="25"/>
      <c r="C844" s="89"/>
      <c r="D844" s="84"/>
      <c r="E844" s="76"/>
      <c r="F844" s="91"/>
      <c r="G844" s="80"/>
      <c r="H844" s="81"/>
      <c r="I844" s="14"/>
      <c r="J844" s="92"/>
      <c r="K844" s="14"/>
      <c r="L844" s="78"/>
      <c r="M844" s="81"/>
      <c r="N844" s="14"/>
      <c r="O844" s="78"/>
      <c r="P844" s="78"/>
      <c r="Q844" s="93"/>
      <c r="R844" s="80"/>
      <c r="S844" s="80"/>
      <c r="T844" s="69"/>
      <c r="U844" s="78"/>
      <c r="V844" s="69"/>
      <c r="W844" s="80"/>
      <c r="X844" s="80"/>
      <c r="Y844" s="94"/>
      <c r="Z844" s="80"/>
      <c r="AA844" s="80"/>
      <c r="AB844" s="80"/>
      <c r="AC844" s="80"/>
      <c r="AD844" s="69"/>
      <c r="AE844" s="69"/>
      <c r="AF844" s="69"/>
      <c r="AG844" s="95"/>
      <c r="AH844" s="93"/>
      <c r="AI844" s="81"/>
      <c r="AJ844" s="80"/>
      <c r="AK844" s="80"/>
      <c r="AL844" s="78"/>
      <c r="AM844" s="80"/>
      <c r="AN844" s="80"/>
      <c r="AO844" s="80"/>
      <c r="AP844" s="80"/>
      <c r="AQ844" s="80"/>
      <c r="AR844" s="80"/>
      <c r="AS844" s="78"/>
      <c r="AT844" s="96"/>
      <c r="AU844" s="97"/>
      <c r="AV844" s="98"/>
      <c r="AW844" s="99"/>
      <c r="AX844" s="100"/>
      <c r="AY844" s="100"/>
      <c r="AZ844" s="100"/>
      <c r="BA844" s="100"/>
      <c r="BB844" s="100"/>
      <c r="BC844" s="100"/>
      <c r="BD844" s="100"/>
      <c r="BE844" s="100"/>
      <c r="BF844" s="100"/>
      <c r="BG844" s="100"/>
      <c r="BH844" s="100"/>
      <c r="BI844" s="100"/>
      <c r="BJ844" s="100"/>
      <c r="BK844" s="100"/>
      <c r="BL844" s="100"/>
      <c r="BM844" s="100"/>
      <c r="BN844" s="100"/>
      <c r="BO844" s="100"/>
      <c r="BP844" s="100"/>
      <c r="BQ844" s="100"/>
    </row>
    <row r="845" spans="1:69">
      <c r="A845" s="25"/>
      <c r="C845" s="89"/>
      <c r="D845" s="84"/>
      <c r="E845" s="76"/>
      <c r="F845" s="91"/>
      <c r="G845" s="80"/>
      <c r="H845" s="81"/>
      <c r="I845" s="14"/>
      <c r="J845" s="92"/>
      <c r="K845" s="14"/>
      <c r="L845" s="78"/>
      <c r="M845" s="81"/>
      <c r="N845" s="14"/>
      <c r="O845" s="78"/>
      <c r="P845" s="78"/>
      <c r="Q845" s="93"/>
      <c r="R845" s="80"/>
      <c r="S845" s="80"/>
      <c r="T845" s="69"/>
      <c r="U845" s="78"/>
      <c r="V845" s="69"/>
      <c r="W845" s="80"/>
      <c r="X845" s="80"/>
      <c r="Y845" s="94"/>
      <c r="Z845" s="80"/>
      <c r="AA845" s="80"/>
      <c r="AB845" s="80"/>
      <c r="AC845" s="80"/>
      <c r="AD845" s="69"/>
      <c r="AE845" s="69"/>
      <c r="AF845" s="69"/>
      <c r="AG845" s="95"/>
      <c r="AH845" s="93"/>
      <c r="AI845" s="81"/>
      <c r="AJ845" s="80"/>
      <c r="AK845" s="80"/>
      <c r="AL845" s="78"/>
      <c r="AM845" s="80"/>
      <c r="AN845" s="80"/>
      <c r="AO845" s="80"/>
      <c r="AP845" s="80"/>
      <c r="AQ845" s="80"/>
      <c r="AR845" s="80"/>
      <c r="AS845" s="78"/>
      <c r="AT845" s="96"/>
      <c r="AU845" s="97"/>
      <c r="AV845" s="98"/>
      <c r="AW845" s="99"/>
      <c r="AX845" s="100"/>
      <c r="AY845" s="100"/>
      <c r="AZ845" s="100"/>
      <c r="BA845" s="100"/>
      <c r="BB845" s="100"/>
      <c r="BC845" s="100"/>
      <c r="BD845" s="100"/>
      <c r="BE845" s="100"/>
      <c r="BF845" s="100"/>
      <c r="BG845" s="100"/>
      <c r="BH845" s="100"/>
      <c r="BI845" s="100"/>
      <c r="BJ845" s="100"/>
      <c r="BK845" s="100"/>
      <c r="BL845" s="100"/>
      <c r="BM845" s="100"/>
      <c r="BN845" s="100"/>
      <c r="BO845" s="100"/>
      <c r="BP845" s="100"/>
      <c r="BQ845" s="100"/>
    </row>
    <row r="846" spans="1:69">
      <c r="A846" s="25"/>
      <c r="C846" s="89"/>
      <c r="D846" s="84"/>
      <c r="E846" s="76"/>
      <c r="F846" s="91"/>
      <c r="G846" s="80"/>
      <c r="H846" s="81"/>
      <c r="I846" s="14"/>
      <c r="J846" s="92"/>
      <c r="K846" s="14"/>
      <c r="L846" s="78"/>
      <c r="M846" s="81"/>
      <c r="N846" s="14"/>
      <c r="O846" s="78"/>
      <c r="P846" s="78"/>
      <c r="Q846" s="93"/>
      <c r="R846" s="80"/>
      <c r="S846" s="80"/>
      <c r="T846" s="69"/>
      <c r="U846" s="78"/>
      <c r="V846" s="69"/>
      <c r="W846" s="80"/>
      <c r="X846" s="80"/>
      <c r="Y846" s="94"/>
      <c r="Z846" s="80"/>
      <c r="AA846" s="80"/>
      <c r="AB846" s="80"/>
      <c r="AC846" s="80"/>
      <c r="AD846" s="69"/>
      <c r="AE846" s="69"/>
      <c r="AF846" s="69"/>
      <c r="AG846" s="95"/>
      <c r="AH846" s="93"/>
      <c r="AI846" s="81"/>
      <c r="AJ846" s="80"/>
      <c r="AK846" s="80"/>
      <c r="AL846" s="78"/>
      <c r="AM846" s="80"/>
      <c r="AN846" s="80"/>
      <c r="AO846" s="80"/>
      <c r="AP846" s="80"/>
      <c r="AQ846" s="80"/>
      <c r="AR846" s="80"/>
      <c r="AS846" s="78"/>
      <c r="AT846" s="96"/>
      <c r="AU846" s="97"/>
      <c r="AV846" s="98"/>
      <c r="AW846" s="99"/>
      <c r="AX846" s="100"/>
      <c r="AY846" s="100"/>
      <c r="AZ846" s="100"/>
      <c r="BA846" s="100"/>
      <c r="BB846" s="100"/>
      <c r="BC846" s="100"/>
      <c r="BD846" s="100"/>
      <c r="BE846" s="100"/>
      <c r="BF846" s="100"/>
      <c r="BG846" s="100"/>
      <c r="BH846" s="100"/>
      <c r="BI846" s="100"/>
      <c r="BJ846" s="100"/>
      <c r="BK846" s="100"/>
      <c r="BL846" s="100"/>
      <c r="BM846" s="100"/>
      <c r="BN846" s="100"/>
      <c r="BO846" s="100"/>
      <c r="BP846" s="100"/>
      <c r="BQ846" s="100"/>
    </row>
    <row r="847" spans="1:69">
      <c r="A847" s="25"/>
      <c r="C847" s="89"/>
      <c r="D847" s="84"/>
      <c r="E847" s="76"/>
      <c r="F847" s="91"/>
      <c r="G847" s="80"/>
      <c r="H847" s="81"/>
      <c r="I847" s="14"/>
      <c r="J847" s="92"/>
      <c r="K847" s="14"/>
      <c r="L847" s="78"/>
      <c r="M847" s="81"/>
      <c r="N847" s="14"/>
      <c r="O847" s="78"/>
      <c r="P847" s="78"/>
      <c r="Q847" s="93"/>
      <c r="R847" s="80"/>
      <c r="S847" s="80"/>
      <c r="T847" s="69"/>
      <c r="U847" s="78"/>
      <c r="V847" s="69"/>
      <c r="W847" s="80"/>
      <c r="X847" s="80"/>
      <c r="Y847" s="94"/>
      <c r="Z847" s="80"/>
      <c r="AA847" s="80"/>
      <c r="AB847" s="80"/>
      <c r="AC847" s="80"/>
      <c r="AD847" s="69"/>
      <c r="AE847" s="69"/>
      <c r="AF847" s="69"/>
      <c r="AG847" s="95"/>
      <c r="AH847" s="93"/>
      <c r="AI847" s="81"/>
      <c r="AJ847" s="80"/>
      <c r="AK847" s="80"/>
      <c r="AL847" s="78"/>
      <c r="AM847" s="80"/>
      <c r="AN847" s="80"/>
      <c r="AO847" s="80"/>
      <c r="AP847" s="80"/>
      <c r="AQ847" s="80"/>
      <c r="AR847" s="80"/>
      <c r="AS847" s="78"/>
      <c r="AT847" s="96"/>
      <c r="AU847" s="97"/>
      <c r="AV847" s="98"/>
      <c r="AW847" s="99"/>
      <c r="AX847" s="100"/>
      <c r="AY847" s="100"/>
      <c r="AZ847" s="100"/>
      <c r="BA847" s="100"/>
      <c r="BB847" s="100"/>
      <c r="BC847" s="100"/>
      <c r="BD847" s="100"/>
      <c r="BE847" s="100"/>
      <c r="BF847" s="100"/>
      <c r="BG847" s="100"/>
      <c r="BH847" s="100"/>
      <c r="BI847" s="100"/>
      <c r="BJ847" s="100"/>
      <c r="BK847" s="100"/>
      <c r="BL847" s="100"/>
      <c r="BM847" s="100"/>
      <c r="BN847" s="100"/>
      <c r="BO847" s="100"/>
      <c r="BP847" s="100"/>
      <c r="BQ847" s="100"/>
    </row>
    <row r="848" spans="1:69">
      <c r="A848" s="25"/>
      <c r="C848" s="89"/>
      <c r="D848" s="84"/>
      <c r="E848" s="76"/>
      <c r="F848" s="91"/>
      <c r="G848" s="80"/>
      <c r="H848" s="81"/>
      <c r="I848" s="14"/>
      <c r="J848" s="92"/>
      <c r="K848" s="14"/>
      <c r="L848" s="78"/>
      <c r="M848" s="81"/>
      <c r="N848" s="14"/>
      <c r="O848" s="78"/>
      <c r="P848" s="78"/>
      <c r="Q848" s="93"/>
      <c r="R848" s="80"/>
      <c r="S848" s="80"/>
      <c r="T848" s="69"/>
      <c r="U848" s="78"/>
      <c r="V848" s="69"/>
      <c r="W848" s="80"/>
      <c r="X848" s="80"/>
      <c r="Y848" s="94"/>
      <c r="Z848" s="80"/>
      <c r="AA848" s="80"/>
      <c r="AB848" s="80"/>
      <c r="AC848" s="80"/>
      <c r="AD848" s="69"/>
      <c r="AE848" s="69"/>
      <c r="AF848" s="69"/>
      <c r="AG848" s="95"/>
      <c r="AH848" s="93"/>
      <c r="AI848" s="81"/>
      <c r="AJ848" s="80"/>
      <c r="AK848" s="80"/>
      <c r="AL848" s="78"/>
      <c r="AM848" s="80"/>
      <c r="AN848" s="80"/>
      <c r="AO848" s="80"/>
      <c r="AP848" s="80"/>
      <c r="AQ848" s="80"/>
      <c r="AR848" s="80"/>
      <c r="AS848" s="78"/>
      <c r="AT848" s="96"/>
      <c r="AU848" s="97"/>
      <c r="AV848" s="98"/>
      <c r="AW848" s="99"/>
      <c r="AX848" s="100"/>
      <c r="AY848" s="100"/>
      <c r="AZ848" s="100"/>
      <c r="BA848" s="100"/>
      <c r="BB848" s="100"/>
      <c r="BC848" s="100"/>
      <c r="BD848" s="100"/>
      <c r="BE848" s="100"/>
      <c r="BF848" s="100"/>
      <c r="BG848" s="100"/>
      <c r="BH848" s="100"/>
      <c r="BI848" s="100"/>
      <c r="BJ848" s="100"/>
      <c r="BK848" s="100"/>
      <c r="BL848" s="100"/>
      <c r="BM848" s="100"/>
      <c r="BN848" s="100"/>
      <c r="BO848" s="100"/>
      <c r="BP848" s="100"/>
      <c r="BQ848" s="100"/>
    </row>
    <row r="849" spans="1:69">
      <c r="A849" s="25"/>
      <c r="C849" s="89"/>
      <c r="D849" s="84"/>
      <c r="E849" s="76"/>
      <c r="F849" s="91"/>
      <c r="G849" s="80"/>
      <c r="H849" s="81"/>
      <c r="I849" s="14"/>
      <c r="J849" s="92"/>
      <c r="K849" s="14"/>
      <c r="L849" s="78"/>
      <c r="M849" s="81"/>
      <c r="N849" s="14"/>
      <c r="O849" s="78"/>
      <c r="P849" s="78"/>
      <c r="Q849" s="93"/>
      <c r="R849" s="80"/>
      <c r="S849" s="80"/>
      <c r="T849" s="69"/>
      <c r="U849" s="78"/>
      <c r="V849" s="69"/>
      <c r="W849" s="80"/>
      <c r="X849" s="80"/>
      <c r="Y849" s="94"/>
      <c r="Z849" s="80"/>
      <c r="AA849" s="80"/>
      <c r="AB849" s="80"/>
      <c r="AC849" s="80"/>
      <c r="AD849" s="69"/>
      <c r="AE849" s="69"/>
      <c r="AF849" s="69"/>
      <c r="AG849" s="95"/>
      <c r="AH849" s="93"/>
      <c r="AI849" s="81"/>
      <c r="AJ849" s="80"/>
      <c r="AK849" s="80"/>
      <c r="AL849" s="78"/>
      <c r="AM849" s="80"/>
      <c r="AN849" s="80"/>
      <c r="AO849" s="80"/>
      <c r="AP849" s="80"/>
      <c r="AQ849" s="80"/>
      <c r="AR849" s="80"/>
      <c r="AS849" s="78"/>
      <c r="AT849" s="96"/>
      <c r="AU849" s="97"/>
      <c r="AV849" s="98"/>
      <c r="AW849" s="99"/>
      <c r="AX849" s="100"/>
      <c r="AY849" s="100"/>
      <c r="AZ849" s="100"/>
      <c r="BA849" s="100"/>
      <c r="BB849" s="100"/>
      <c r="BC849" s="100"/>
      <c r="BD849" s="100"/>
      <c r="BE849" s="100"/>
      <c r="BF849" s="100"/>
      <c r="BG849" s="100"/>
      <c r="BH849" s="100"/>
      <c r="BI849" s="100"/>
      <c r="BJ849" s="100"/>
      <c r="BK849" s="100"/>
      <c r="BL849" s="100"/>
      <c r="BM849" s="100"/>
      <c r="BN849" s="100"/>
      <c r="BO849" s="100"/>
      <c r="BP849" s="100"/>
      <c r="BQ849" s="100"/>
    </row>
    <row r="850" spans="1:69">
      <c r="A850" s="25"/>
      <c r="C850" s="89"/>
      <c r="D850" s="84"/>
      <c r="E850" s="76"/>
      <c r="F850" s="91"/>
      <c r="G850" s="80"/>
      <c r="H850" s="81"/>
      <c r="I850" s="14"/>
      <c r="J850" s="92"/>
      <c r="K850" s="14"/>
      <c r="L850" s="78"/>
      <c r="M850" s="81"/>
      <c r="N850" s="14"/>
      <c r="O850" s="78"/>
      <c r="P850" s="78"/>
      <c r="Q850" s="93"/>
      <c r="R850" s="80"/>
      <c r="S850" s="80"/>
      <c r="T850" s="69"/>
      <c r="U850" s="78"/>
      <c r="V850" s="69"/>
      <c r="W850" s="80"/>
      <c r="X850" s="80"/>
      <c r="Y850" s="94"/>
      <c r="Z850" s="80"/>
      <c r="AA850" s="80"/>
      <c r="AB850" s="80"/>
      <c r="AC850" s="80"/>
      <c r="AD850" s="69"/>
      <c r="AE850" s="69"/>
      <c r="AF850" s="69"/>
      <c r="AG850" s="95"/>
      <c r="AH850" s="93"/>
      <c r="AI850" s="81"/>
      <c r="AJ850" s="80"/>
      <c r="AK850" s="80"/>
      <c r="AL850" s="78"/>
      <c r="AM850" s="80"/>
      <c r="AN850" s="80"/>
      <c r="AO850" s="80"/>
      <c r="AP850" s="80"/>
      <c r="AQ850" s="80"/>
      <c r="AR850" s="80"/>
      <c r="AS850" s="78"/>
      <c r="AT850" s="96"/>
      <c r="AU850" s="97"/>
      <c r="AV850" s="98"/>
      <c r="AW850" s="99"/>
      <c r="AX850" s="100"/>
      <c r="AY850" s="100"/>
      <c r="AZ850" s="100"/>
      <c r="BA850" s="100"/>
      <c r="BB850" s="100"/>
      <c r="BC850" s="100"/>
      <c r="BD850" s="100"/>
      <c r="BE850" s="100"/>
      <c r="BF850" s="100"/>
      <c r="BG850" s="100"/>
      <c r="BH850" s="100"/>
      <c r="BI850" s="100"/>
      <c r="BJ850" s="100"/>
      <c r="BK850" s="100"/>
      <c r="BL850" s="100"/>
      <c r="BM850" s="100"/>
      <c r="BN850" s="100"/>
      <c r="BO850" s="100"/>
      <c r="BP850" s="100"/>
      <c r="BQ850" s="100"/>
    </row>
    <row r="851" spans="1:69">
      <c r="A851" s="25"/>
      <c r="C851" s="89"/>
      <c r="D851" s="84"/>
      <c r="E851" s="76"/>
      <c r="F851" s="91"/>
      <c r="G851" s="80"/>
      <c r="H851" s="81"/>
      <c r="I851" s="14"/>
      <c r="J851" s="92"/>
      <c r="K851" s="14"/>
      <c r="L851" s="78"/>
      <c r="M851" s="81"/>
      <c r="N851" s="14"/>
      <c r="O851" s="78"/>
      <c r="P851" s="78"/>
      <c r="Q851" s="93"/>
      <c r="R851" s="80"/>
      <c r="S851" s="80"/>
      <c r="T851" s="69"/>
      <c r="U851" s="78"/>
      <c r="V851" s="69"/>
      <c r="W851" s="80"/>
      <c r="X851" s="80"/>
      <c r="Y851" s="94"/>
      <c r="Z851" s="80"/>
      <c r="AA851" s="80"/>
      <c r="AB851" s="80"/>
      <c r="AC851" s="80"/>
      <c r="AD851" s="69"/>
      <c r="AE851" s="69"/>
      <c r="AF851" s="69"/>
      <c r="AG851" s="95"/>
      <c r="AH851" s="93"/>
      <c r="AI851" s="81"/>
      <c r="AJ851" s="80"/>
      <c r="AK851" s="80"/>
      <c r="AL851" s="78"/>
      <c r="AM851" s="80"/>
      <c r="AN851" s="80"/>
      <c r="AO851" s="80"/>
      <c r="AP851" s="80"/>
      <c r="AQ851" s="80"/>
      <c r="AR851" s="80"/>
      <c r="AS851" s="78"/>
      <c r="AT851" s="96"/>
      <c r="AU851" s="97"/>
      <c r="AV851" s="98"/>
      <c r="AW851" s="99"/>
      <c r="AX851" s="100"/>
      <c r="AY851" s="100"/>
      <c r="AZ851" s="100"/>
      <c r="BA851" s="100"/>
      <c r="BB851" s="100"/>
      <c r="BC851" s="100"/>
      <c r="BD851" s="100"/>
      <c r="BE851" s="100"/>
      <c r="BF851" s="100"/>
      <c r="BG851" s="100"/>
      <c r="BH851" s="100"/>
      <c r="BI851" s="100"/>
      <c r="BJ851" s="100"/>
      <c r="BK851" s="100"/>
      <c r="BL851" s="100"/>
      <c r="BM851" s="100"/>
      <c r="BN851" s="100"/>
      <c r="BO851" s="100"/>
      <c r="BP851" s="100"/>
      <c r="BQ851" s="100"/>
    </row>
    <row r="852" spans="1:69">
      <c r="A852" s="25"/>
      <c r="C852" s="89"/>
      <c r="D852" s="84"/>
      <c r="E852" s="76"/>
      <c r="F852" s="91"/>
      <c r="G852" s="80"/>
      <c r="H852" s="81"/>
      <c r="I852" s="14"/>
      <c r="J852" s="92"/>
      <c r="K852" s="14"/>
      <c r="L852" s="78"/>
      <c r="M852" s="81"/>
      <c r="N852" s="14"/>
      <c r="O852" s="78"/>
      <c r="P852" s="78"/>
      <c r="Q852" s="93"/>
      <c r="R852" s="80"/>
      <c r="S852" s="80"/>
      <c r="T852" s="69"/>
      <c r="U852" s="78"/>
      <c r="V852" s="69"/>
      <c r="W852" s="80"/>
      <c r="X852" s="80"/>
      <c r="Y852" s="94"/>
      <c r="Z852" s="80"/>
      <c r="AA852" s="80"/>
      <c r="AB852" s="80"/>
      <c r="AC852" s="80"/>
      <c r="AD852" s="69"/>
      <c r="AE852" s="69"/>
      <c r="AF852" s="69"/>
      <c r="AG852" s="95"/>
      <c r="AH852" s="93"/>
      <c r="AI852" s="81"/>
      <c r="AJ852" s="80"/>
      <c r="AK852" s="80"/>
      <c r="AL852" s="78"/>
      <c r="AM852" s="80"/>
      <c r="AN852" s="80"/>
      <c r="AO852" s="80"/>
      <c r="AP852" s="80"/>
      <c r="AQ852" s="80"/>
      <c r="AR852" s="80"/>
      <c r="AS852" s="78"/>
      <c r="AT852" s="96"/>
      <c r="AU852" s="97"/>
      <c r="AV852" s="98"/>
      <c r="AW852" s="99"/>
      <c r="AX852" s="100"/>
      <c r="AY852" s="100"/>
      <c r="AZ852" s="100"/>
      <c r="BA852" s="100"/>
      <c r="BB852" s="100"/>
      <c r="BC852" s="100"/>
      <c r="BD852" s="100"/>
      <c r="BE852" s="100"/>
      <c r="BF852" s="100"/>
      <c r="BG852" s="100"/>
      <c r="BH852" s="100"/>
      <c r="BI852" s="100"/>
      <c r="BJ852" s="100"/>
      <c r="BK852" s="100"/>
      <c r="BL852" s="100"/>
      <c r="BM852" s="100"/>
      <c r="BN852" s="100"/>
      <c r="BO852" s="100"/>
      <c r="BP852" s="100"/>
      <c r="BQ852" s="100"/>
    </row>
    <row r="853" spans="1:69">
      <c r="A853" s="25"/>
      <c r="C853" s="89"/>
      <c r="D853" s="84"/>
      <c r="E853" s="76"/>
      <c r="F853" s="91"/>
      <c r="G853" s="80"/>
      <c r="H853" s="81"/>
      <c r="I853" s="14"/>
      <c r="J853" s="92"/>
      <c r="K853" s="14"/>
      <c r="L853" s="78"/>
      <c r="M853" s="81"/>
      <c r="N853" s="14"/>
      <c r="O853" s="78"/>
      <c r="P853" s="78"/>
      <c r="Q853" s="93"/>
      <c r="R853" s="80"/>
      <c r="S853" s="80"/>
      <c r="T853" s="69"/>
      <c r="U853" s="78"/>
      <c r="V853" s="69"/>
      <c r="W853" s="80"/>
      <c r="X853" s="80"/>
      <c r="Y853" s="94"/>
      <c r="Z853" s="80"/>
      <c r="AA853" s="80"/>
      <c r="AB853" s="80"/>
      <c r="AC853" s="80"/>
      <c r="AD853" s="69"/>
      <c r="AE853" s="69"/>
      <c r="AF853" s="69"/>
      <c r="AG853" s="95"/>
      <c r="AH853" s="93"/>
      <c r="AI853" s="81"/>
      <c r="AJ853" s="80"/>
      <c r="AK853" s="80"/>
      <c r="AL853" s="78"/>
      <c r="AM853" s="80"/>
      <c r="AN853" s="80"/>
      <c r="AO853" s="80"/>
      <c r="AP853" s="80"/>
      <c r="AQ853" s="80"/>
      <c r="AR853" s="80"/>
      <c r="AS853" s="78"/>
      <c r="AT853" s="96"/>
      <c r="AU853" s="97"/>
      <c r="AV853" s="98"/>
      <c r="AW853" s="99"/>
      <c r="AX853" s="100"/>
      <c r="AY853" s="100"/>
      <c r="AZ853" s="100"/>
      <c r="BA853" s="100"/>
      <c r="BB853" s="100"/>
      <c r="BC853" s="100"/>
      <c r="BD853" s="100"/>
      <c r="BE853" s="100"/>
      <c r="BF853" s="100"/>
      <c r="BG853" s="100"/>
      <c r="BH853" s="100"/>
      <c r="BI853" s="100"/>
      <c r="BJ853" s="100"/>
      <c r="BK853" s="100"/>
      <c r="BL853" s="100"/>
      <c r="BM853" s="100"/>
      <c r="BN853" s="100"/>
      <c r="BO853" s="100"/>
      <c r="BP853" s="100"/>
      <c r="BQ853" s="100"/>
    </row>
    <row r="854" spans="1:69">
      <c r="A854" s="25"/>
      <c r="C854" s="89"/>
      <c r="D854" s="84"/>
      <c r="E854" s="76"/>
      <c r="F854" s="91"/>
      <c r="G854" s="80"/>
      <c r="H854" s="81"/>
      <c r="I854" s="14"/>
      <c r="J854" s="92"/>
      <c r="K854" s="14"/>
      <c r="L854" s="78"/>
      <c r="M854" s="81"/>
      <c r="N854" s="14"/>
      <c r="O854" s="78"/>
      <c r="P854" s="78"/>
      <c r="Q854" s="93"/>
      <c r="R854" s="80"/>
      <c r="S854" s="80"/>
      <c r="T854" s="69"/>
      <c r="U854" s="78"/>
      <c r="V854" s="69"/>
      <c r="W854" s="80"/>
      <c r="X854" s="80"/>
      <c r="Y854" s="94"/>
      <c r="Z854" s="80"/>
      <c r="AA854" s="80"/>
      <c r="AB854" s="80"/>
      <c r="AC854" s="80"/>
      <c r="AD854" s="69"/>
      <c r="AE854" s="69"/>
      <c r="AF854" s="69"/>
      <c r="AG854" s="95"/>
      <c r="AH854" s="93"/>
      <c r="AI854" s="81"/>
      <c r="AJ854" s="80"/>
      <c r="AK854" s="80"/>
      <c r="AL854" s="78"/>
      <c r="AM854" s="80"/>
      <c r="AN854" s="80"/>
      <c r="AO854" s="80"/>
      <c r="AP854" s="80"/>
      <c r="AQ854" s="80"/>
      <c r="AR854" s="80"/>
      <c r="AS854" s="78"/>
      <c r="AT854" s="96"/>
      <c r="AU854" s="97"/>
      <c r="AV854" s="98"/>
      <c r="AW854" s="99"/>
      <c r="AX854" s="100"/>
      <c r="AY854" s="100"/>
      <c r="AZ854" s="100"/>
      <c r="BA854" s="100"/>
      <c r="BB854" s="100"/>
      <c r="BC854" s="100"/>
      <c r="BD854" s="100"/>
      <c r="BE854" s="100"/>
      <c r="BF854" s="100"/>
      <c r="BG854" s="100"/>
      <c r="BH854" s="100"/>
      <c r="BI854" s="100"/>
      <c r="BJ854" s="100"/>
      <c r="BK854" s="100"/>
      <c r="BL854" s="100"/>
      <c r="BM854" s="100"/>
      <c r="BN854" s="100"/>
      <c r="BO854" s="100"/>
      <c r="BP854" s="100"/>
      <c r="BQ854" s="100"/>
    </row>
    <row r="855" spans="1:69">
      <c r="A855" s="25"/>
      <c r="C855" s="89"/>
      <c r="D855" s="84"/>
      <c r="E855" s="76"/>
      <c r="F855" s="91"/>
      <c r="G855" s="80"/>
      <c r="H855" s="81"/>
      <c r="I855" s="14"/>
      <c r="J855" s="92"/>
      <c r="K855" s="14"/>
      <c r="L855" s="78"/>
      <c r="M855" s="81"/>
      <c r="N855" s="14"/>
      <c r="O855" s="78"/>
      <c r="P855" s="78"/>
      <c r="Q855" s="93"/>
      <c r="R855" s="80"/>
      <c r="S855" s="80"/>
      <c r="T855" s="69"/>
      <c r="U855" s="78"/>
      <c r="V855" s="69"/>
      <c r="W855" s="80"/>
      <c r="X855" s="80"/>
      <c r="Y855" s="94"/>
      <c r="Z855" s="80"/>
      <c r="AA855" s="80"/>
      <c r="AB855" s="80"/>
      <c r="AC855" s="80"/>
      <c r="AD855" s="69"/>
      <c r="AE855" s="69"/>
      <c r="AF855" s="69"/>
      <c r="AG855" s="95"/>
      <c r="AH855" s="93"/>
      <c r="AI855" s="81"/>
      <c r="AJ855" s="80"/>
      <c r="AK855" s="80"/>
      <c r="AL855" s="78"/>
      <c r="AM855" s="80"/>
      <c r="AN855" s="80"/>
      <c r="AO855" s="80"/>
      <c r="AP855" s="80"/>
      <c r="AQ855" s="80"/>
      <c r="AR855" s="80"/>
      <c r="AS855" s="78"/>
      <c r="AT855" s="96"/>
      <c r="AU855" s="97"/>
      <c r="AV855" s="98"/>
      <c r="AW855" s="99"/>
      <c r="AX855" s="100"/>
      <c r="AY855" s="100"/>
      <c r="AZ855" s="100"/>
      <c r="BA855" s="100"/>
      <c r="BB855" s="100"/>
      <c r="BC855" s="100"/>
      <c r="BD855" s="100"/>
      <c r="BE855" s="100"/>
      <c r="BF855" s="100"/>
      <c r="BG855" s="100"/>
      <c r="BH855" s="100"/>
      <c r="BI855" s="100"/>
      <c r="BJ855" s="100"/>
      <c r="BK855" s="100"/>
      <c r="BL855" s="100"/>
      <c r="BM855" s="100"/>
      <c r="BN855" s="100"/>
      <c r="BO855" s="100"/>
      <c r="BP855" s="100"/>
      <c r="BQ855" s="100"/>
    </row>
    <row r="856" spans="1:69">
      <c r="A856" s="25"/>
      <c r="C856" s="89"/>
      <c r="D856" s="84"/>
      <c r="E856" s="76"/>
      <c r="F856" s="91"/>
      <c r="G856" s="80"/>
      <c r="H856" s="81"/>
      <c r="I856" s="14"/>
      <c r="J856" s="92"/>
      <c r="K856" s="14"/>
      <c r="L856" s="78"/>
      <c r="M856" s="81"/>
      <c r="N856" s="14"/>
      <c r="O856" s="78"/>
      <c r="P856" s="78"/>
      <c r="Q856" s="93"/>
      <c r="R856" s="80"/>
      <c r="S856" s="80"/>
      <c r="T856" s="69"/>
      <c r="U856" s="78"/>
      <c r="V856" s="69"/>
      <c r="W856" s="80"/>
      <c r="X856" s="80"/>
      <c r="Y856" s="94"/>
      <c r="Z856" s="80"/>
      <c r="AA856" s="80"/>
      <c r="AB856" s="80"/>
      <c r="AC856" s="80"/>
      <c r="AD856" s="69"/>
      <c r="AE856" s="69"/>
      <c r="AF856" s="69"/>
      <c r="AG856" s="95"/>
      <c r="AH856" s="93"/>
      <c r="AI856" s="81"/>
      <c r="AJ856" s="80"/>
      <c r="AK856" s="80"/>
      <c r="AL856" s="78"/>
      <c r="AM856" s="80"/>
      <c r="AN856" s="80"/>
      <c r="AO856" s="80"/>
      <c r="AP856" s="80"/>
      <c r="AQ856" s="80"/>
      <c r="AR856" s="80"/>
      <c r="AS856" s="78"/>
      <c r="AT856" s="96"/>
      <c r="AU856" s="97"/>
      <c r="AV856" s="98"/>
      <c r="AW856" s="99"/>
      <c r="AX856" s="100"/>
      <c r="AY856" s="100"/>
      <c r="AZ856" s="100"/>
      <c r="BA856" s="100"/>
      <c r="BB856" s="100"/>
      <c r="BC856" s="100"/>
      <c r="BD856" s="100"/>
      <c r="BE856" s="100"/>
      <c r="BF856" s="100"/>
      <c r="BG856" s="100"/>
      <c r="BH856" s="100"/>
      <c r="BI856" s="100"/>
      <c r="BJ856" s="100"/>
      <c r="BK856" s="100"/>
      <c r="BL856" s="100"/>
      <c r="BM856" s="100"/>
      <c r="BN856" s="100"/>
      <c r="BO856" s="100"/>
      <c r="BP856" s="100"/>
      <c r="BQ856" s="100"/>
    </row>
    <row r="857" spans="1:69">
      <c r="A857" s="25"/>
      <c r="C857" s="89"/>
      <c r="D857" s="84"/>
      <c r="E857" s="76"/>
      <c r="F857" s="91"/>
      <c r="G857" s="80"/>
      <c r="H857" s="81"/>
      <c r="I857" s="14"/>
      <c r="J857" s="92"/>
      <c r="K857" s="14"/>
      <c r="L857" s="78"/>
      <c r="M857" s="81"/>
      <c r="N857" s="14"/>
      <c r="O857" s="78"/>
      <c r="P857" s="78"/>
      <c r="Q857" s="93"/>
      <c r="R857" s="80"/>
      <c r="S857" s="80"/>
      <c r="T857" s="69"/>
      <c r="U857" s="78"/>
      <c r="V857" s="69"/>
      <c r="W857" s="80"/>
      <c r="X857" s="80"/>
      <c r="Y857" s="94"/>
      <c r="Z857" s="80"/>
      <c r="AA857" s="80"/>
      <c r="AB857" s="80"/>
      <c r="AC857" s="80"/>
      <c r="AD857" s="69"/>
      <c r="AE857" s="69"/>
      <c r="AF857" s="69"/>
      <c r="AG857" s="95"/>
      <c r="AH857" s="93"/>
      <c r="AI857" s="81"/>
      <c r="AJ857" s="80"/>
      <c r="AK857" s="80"/>
      <c r="AL857" s="78"/>
      <c r="AM857" s="80"/>
      <c r="AN857" s="80"/>
      <c r="AO857" s="80"/>
      <c r="AP857" s="80"/>
      <c r="AQ857" s="80"/>
      <c r="AR857" s="80"/>
      <c r="AS857" s="78"/>
      <c r="AT857" s="96"/>
      <c r="AU857" s="97"/>
      <c r="AV857" s="98"/>
      <c r="AW857" s="99"/>
      <c r="AX857" s="100"/>
      <c r="AY857" s="100"/>
      <c r="AZ857" s="100"/>
      <c r="BA857" s="100"/>
      <c r="BB857" s="100"/>
      <c r="BC857" s="100"/>
      <c r="BD857" s="100"/>
      <c r="BE857" s="100"/>
      <c r="BF857" s="100"/>
      <c r="BG857" s="100"/>
      <c r="BH857" s="100"/>
      <c r="BI857" s="100"/>
      <c r="BJ857" s="100"/>
      <c r="BK857" s="100"/>
      <c r="BL857" s="100"/>
      <c r="BM857" s="100"/>
      <c r="BN857" s="100"/>
      <c r="BO857" s="100"/>
      <c r="BP857" s="100"/>
      <c r="BQ857" s="100"/>
    </row>
    <row r="858" spans="1:69">
      <c r="A858" s="25"/>
      <c r="C858" s="89"/>
      <c r="D858" s="84"/>
      <c r="E858" s="76"/>
      <c r="F858" s="91"/>
      <c r="G858" s="80"/>
      <c r="H858" s="81"/>
      <c r="I858" s="14"/>
      <c r="J858" s="92"/>
      <c r="K858" s="14"/>
      <c r="L858" s="78"/>
      <c r="M858" s="81"/>
      <c r="N858" s="14"/>
      <c r="O858" s="78"/>
      <c r="P858" s="78"/>
      <c r="Q858" s="93"/>
      <c r="R858" s="80"/>
      <c r="S858" s="80"/>
      <c r="T858" s="69"/>
      <c r="U858" s="78"/>
      <c r="V858" s="69"/>
      <c r="W858" s="80"/>
      <c r="X858" s="80"/>
      <c r="Y858" s="94"/>
      <c r="Z858" s="80"/>
      <c r="AA858" s="80"/>
      <c r="AB858" s="80"/>
      <c r="AC858" s="80"/>
      <c r="AD858" s="69"/>
      <c r="AE858" s="69"/>
      <c r="AF858" s="69"/>
      <c r="AG858" s="95"/>
      <c r="AH858" s="93"/>
      <c r="AI858" s="81"/>
      <c r="AJ858" s="80"/>
      <c r="AK858" s="80"/>
      <c r="AL858" s="78"/>
      <c r="AM858" s="80"/>
      <c r="AN858" s="80"/>
      <c r="AO858" s="80"/>
      <c r="AP858" s="80"/>
      <c r="AQ858" s="80"/>
      <c r="AR858" s="80"/>
      <c r="AS858" s="78"/>
      <c r="AT858" s="96"/>
      <c r="AU858" s="97"/>
      <c r="AV858" s="98"/>
      <c r="AW858" s="99"/>
      <c r="AX858" s="100"/>
      <c r="AY858" s="100"/>
      <c r="AZ858" s="100"/>
      <c r="BA858" s="100"/>
      <c r="BB858" s="100"/>
      <c r="BC858" s="100"/>
      <c r="BD858" s="100"/>
      <c r="BE858" s="100"/>
      <c r="BF858" s="100"/>
      <c r="BG858" s="100"/>
      <c r="BH858" s="100"/>
      <c r="BI858" s="100"/>
      <c r="BJ858" s="100"/>
      <c r="BK858" s="100"/>
      <c r="BL858" s="100"/>
      <c r="BM858" s="100"/>
      <c r="BN858" s="100"/>
      <c r="BO858" s="100"/>
      <c r="BP858" s="100"/>
      <c r="BQ858" s="100"/>
    </row>
    <row r="859" spans="1:69">
      <c r="A859" s="25"/>
      <c r="C859" s="89"/>
      <c r="D859" s="84"/>
      <c r="E859" s="76"/>
      <c r="F859" s="91"/>
      <c r="G859" s="80"/>
      <c r="H859" s="81"/>
      <c r="I859" s="14"/>
      <c r="J859" s="92"/>
      <c r="K859" s="14"/>
      <c r="L859" s="78"/>
      <c r="M859" s="81"/>
      <c r="N859" s="14"/>
      <c r="O859" s="78"/>
      <c r="P859" s="78"/>
      <c r="Q859" s="93"/>
      <c r="R859" s="80"/>
      <c r="S859" s="80"/>
      <c r="T859" s="69"/>
      <c r="U859" s="78"/>
      <c r="V859" s="69"/>
      <c r="W859" s="80"/>
      <c r="X859" s="80"/>
      <c r="Y859" s="94"/>
      <c r="Z859" s="80"/>
      <c r="AA859" s="80"/>
      <c r="AB859" s="80"/>
      <c r="AC859" s="80"/>
      <c r="AD859" s="69"/>
      <c r="AE859" s="69"/>
      <c r="AF859" s="69"/>
      <c r="AG859" s="95"/>
      <c r="AH859" s="93"/>
      <c r="AI859" s="81"/>
      <c r="AJ859" s="80"/>
      <c r="AK859" s="80"/>
      <c r="AL859" s="78"/>
      <c r="AM859" s="80"/>
      <c r="AN859" s="80"/>
      <c r="AO859" s="80"/>
      <c r="AP859" s="80"/>
      <c r="AQ859" s="80"/>
      <c r="AR859" s="80"/>
      <c r="AS859" s="78"/>
      <c r="AT859" s="96"/>
      <c r="AU859" s="97"/>
      <c r="AV859" s="98"/>
      <c r="AW859" s="99"/>
      <c r="AX859" s="100"/>
      <c r="AY859" s="100"/>
      <c r="AZ859" s="100"/>
      <c r="BA859" s="100"/>
      <c r="BB859" s="100"/>
      <c r="BC859" s="100"/>
      <c r="BD859" s="100"/>
      <c r="BE859" s="100"/>
      <c r="BF859" s="100"/>
      <c r="BG859" s="100"/>
      <c r="BH859" s="100"/>
      <c r="BI859" s="100"/>
      <c r="BJ859" s="100"/>
      <c r="BK859" s="100"/>
      <c r="BL859" s="100"/>
      <c r="BM859" s="100"/>
      <c r="BN859" s="100"/>
      <c r="BO859" s="100"/>
      <c r="BP859" s="100"/>
      <c r="BQ859" s="100"/>
    </row>
    <row r="860" spans="1:69">
      <c r="A860" s="25"/>
      <c r="C860" s="89"/>
      <c r="D860" s="84"/>
      <c r="E860" s="76"/>
      <c r="F860" s="91"/>
      <c r="G860" s="80"/>
      <c r="H860" s="81"/>
      <c r="I860" s="14"/>
      <c r="J860" s="92"/>
      <c r="K860" s="14"/>
      <c r="L860" s="78"/>
      <c r="M860" s="81"/>
      <c r="N860" s="14"/>
      <c r="O860" s="78"/>
      <c r="P860" s="78"/>
      <c r="Q860" s="93"/>
      <c r="R860" s="80"/>
      <c r="S860" s="80"/>
      <c r="T860" s="69"/>
      <c r="U860" s="78"/>
      <c r="V860" s="69"/>
      <c r="W860" s="80"/>
      <c r="X860" s="80"/>
      <c r="Y860" s="94"/>
      <c r="Z860" s="80"/>
      <c r="AA860" s="80"/>
      <c r="AB860" s="80"/>
      <c r="AC860" s="80"/>
      <c r="AD860" s="69"/>
      <c r="AE860" s="69"/>
      <c r="AF860" s="69"/>
      <c r="AG860" s="95"/>
      <c r="AH860" s="93"/>
      <c r="AI860" s="81"/>
      <c r="AJ860" s="80"/>
      <c r="AK860" s="80"/>
      <c r="AL860" s="78"/>
      <c r="AM860" s="80"/>
      <c r="AN860" s="80"/>
      <c r="AO860" s="80"/>
      <c r="AP860" s="80"/>
      <c r="AQ860" s="80"/>
      <c r="AR860" s="80"/>
      <c r="AS860" s="78"/>
      <c r="AT860" s="96"/>
      <c r="AU860" s="97"/>
      <c r="AV860" s="98"/>
      <c r="AW860" s="99"/>
      <c r="AX860" s="100"/>
      <c r="AY860" s="100"/>
      <c r="AZ860" s="100"/>
      <c r="BA860" s="100"/>
      <c r="BB860" s="100"/>
      <c r="BC860" s="100"/>
      <c r="BD860" s="100"/>
      <c r="BE860" s="100"/>
      <c r="BF860" s="100"/>
      <c r="BG860" s="100"/>
      <c r="BH860" s="100"/>
      <c r="BI860" s="100"/>
      <c r="BJ860" s="100"/>
      <c r="BK860" s="100"/>
      <c r="BL860" s="100"/>
      <c r="BM860" s="100"/>
      <c r="BN860" s="100"/>
      <c r="BO860" s="100"/>
      <c r="BP860" s="100"/>
      <c r="BQ860" s="100"/>
    </row>
    <row r="861" spans="1:69">
      <c r="A861" s="25"/>
      <c r="C861" s="89"/>
      <c r="D861" s="84"/>
      <c r="E861" s="76"/>
      <c r="F861" s="91"/>
      <c r="G861" s="80"/>
      <c r="H861" s="81"/>
      <c r="I861" s="14"/>
      <c r="J861" s="92"/>
      <c r="K861" s="14"/>
      <c r="L861" s="78"/>
      <c r="M861" s="81"/>
      <c r="N861" s="14"/>
      <c r="O861" s="78"/>
      <c r="P861" s="78"/>
      <c r="Q861" s="93"/>
      <c r="R861" s="80"/>
      <c r="S861" s="80"/>
      <c r="T861" s="69"/>
      <c r="U861" s="78"/>
      <c r="V861" s="69"/>
      <c r="W861" s="80"/>
      <c r="X861" s="80"/>
      <c r="Y861" s="94"/>
      <c r="Z861" s="80"/>
      <c r="AA861" s="80"/>
      <c r="AB861" s="80"/>
      <c r="AC861" s="80"/>
      <c r="AD861" s="69"/>
      <c r="AE861" s="69"/>
      <c r="AF861" s="69"/>
      <c r="AG861" s="95"/>
      <c r="AH861" s="93"/>
      <c r="AI861" s="81"/>
      <c r="AJ861" s="80"/>
      <c r="AK861" s="80"/>
      <c r="AL861" s="78"/>
      <c r="AM861" s="80"/>
      <c r="AN861" s="80"/>
      <c r="AO861" s="80"/>
      <c r="AP861" s="80"/>
      <c r="AQ861" s="80"/>
      <c r="AR861" s="80"/>
      <c r="AS861" s="78"/>
      <c r="AT861" s="96"/>
      <c r="AU861" s="97"/>
      <c r="AV861" s="98"/>
      <c r="AW861" s="99"/>
      <c r="AX861" s="100"/>
      <c r="AY861" s="100"/>
      <c r="AZ861" s="100"/>
      <c r="BA861" s="100"/>
      <c r="BB861" s="100"/>
      <c r="BC861" s="100"/>
      <c r="BD861" s="100"/>
      <c r="BE861" s="100"/>
      <c r="BF861" s="100"/>
      <c r="BG861" s="100"/>
      <c r="BH861" s="100"/>
      <c r="BI861" s="100"/>
      <c r="BJ861" s="100"/>
      <c r="BK861" s="100"/>
      <c r="BL861" s="100"/>
      <c r="BM861" s="100"/>
      <c r="BN861" s="100"/>
      <c r="BO861" s="100"/>
      <c r="BP861" s="100"/>
      <c r="BQ861" s="100"/>
    </row>
    <row r="862" spans="1:69">
      <c r="A862" s="25"/>
      <c r="C862" s="89"/>
      <c r="D862" s="84"/>
      <c r="E862" s="76"/>
      <c r="F862" s="91"/>
      <c r="G862" s="80"/>
      <c r="H862" s="81"/>
      <c r="I862" s="14"/>
      <c r="J862" s="92"/>
      <c r="K862" s="14"/>
      <c r="L862" s="78"/>
      <c r="M862" s="81"/>
      <c r="N862" s="14"/>
      <c r="O862" s="78"/>
      <c r="P862" s="78"/>
      <c r="Q862" s="93"/>
      <c r="R862" s="80"/>
      <c r="S862" s="80"/>
      <c r="T862" s="69"/>
      <c r="U862" s="78"/>
      <c r="V862" s="69"/>
      <c r="W862" s="80"/>
      <c r="X862" s="80"/>
      <c r="Y862" s="94"/>
      <c r="Z862" s="80"/>
      <c r="AA862" s="80"/>
      <c r="AB862" s="80"/>
      <c r="AC862" s="80"/>
      <c r="AD862" s="69"/>
      <c r="AE862" s="69"/>
      <c r="AF862" s="69"/>
      <c r="AG862" s="95"/>
      <c r="AH862" s="93"/>
      <c r="AI862" s="81"/>
      <c r="AJ862" s="80"/>
      <c r="AK862" s="80"/>
      <c r="AL862" s="78"/>
      <c r="AM862" s="80"/>
      <c r="AN862" s="80"/>
      <c r="AO862" s="80"/>
      <c r="AP862" s="80"/>
      <c r="AQ862" s="80"/>
      <c r="AR862" s="80"/>
      <c r="AS862" s="78"/>
      <c r="AT862" s="96"/>
      <c r="AU862" s="97"/>
      <c r="AV862" s="98"/>
      <c r="AW862" s="99"/>
      <c r="AX862" s="100"/>
      <c r="AY862" s="100"/>
      <c r="AZ862" s="100"/>
      <c r="BA862" s="100"/>
      <c r="BB862" s="100"/>
      <c r="BC862" s="100"/>
      <c r="BD862" s="100"/>
      <c r="BE862" s="100"/>
      <c r="BF862" s="100"/>
      <c r="BG862" s="100"/>
      <c r="BH862" s="100"/>
      <c r="BI862" s="100"/>
      <c r="BJ862" s="100"/>
      <c r="BK862" s="100"/>
      <c r="BL862" s="100"/>
      <c r="BM862" s="100"/>
      <c r="BN862" s="100"/>
      <c r="BO862" s="100"/>
      <c r="BP862" s="100"/>
      <c r="BQ862" s="100"/>
    </row>
    <row r="863" spans="1:69">
      <c r="A863" s="25"/>
      <c r="C863" s="89"/>
      <c r="D863" s="84"/>
      <c r="E863" s="76"/>
      <c r="F863" s="91"/>
      <c r="G863" s="80"/>
      <c r="H863" s="81"/>
      <c r="I863" s="14"/>
      <c r="J863" s="92"/>
      <c r="K863" s="14"/>
      <c r="L863" s="78"/>
      <c r="M863" s="81"/>
      <c r="N863" s="14"/>
      <c r="O863" s="78"/>
      <c r="P863" s="78"/>
      <c r="Q863" s="93"/>
      <c r="R863" s="80"/>
      <c r="S863" s="80"/>
      <c r="T863" s="69"/>
      <c r="U863" s="78"/>
      <c r="V863" s="69"/>
      <c r="W863" s="80"/>
      <c r="X863" s="80"/>
      <c r="Y863" s="94"/>
      <c r="Z863" s="80"/>
      <c r="AA863" s="80"/>
      <c r="AB863" s="80"/>
      <c r="AC863" s="80"/>
      <c r="AD863" s="69"/>
      <c r="AE863" s="69"/>
      <c r="AF863" s="69"/>
      <c r="AG863" s="95"/>
      <c r="AH863" s="93"/>
      <c r="AI863" s="81"/>
      <c r="AJ863" s="80"/>
      <c r="AK863" s="80"/>
      <c r="AL863" s="78"/>
      <c r="AM863" s="80"/>
      <c r="AN863" s="80"/>
      <c r="AO863" s="80"/>
      <c r="AP863" s="80"/>
      <c r="AQ863" s="80"/>
      <c r="AR863" s="80"/>
      <c r="AS863" s="78"/>
      <c r="AT863" s="96"/>
      <c r="AU863" s="97"/>
      <c r="AV863" s="98"/>
      <c r="AW863" s="99"/>
      <c r="AX863" s="100"/>
      <c r="AY863" s="100"/>
      <c r="AZ863" s="100"/>
      <c r="BA863" s="100"/>
      <c r="BB863" s="100"/>
      <c r="BC863" s="100"/>
      <c r="BD863" s="100"/>
      <c r="BE863" s="100"/>
      <c r="BF863" s="100"/>
      <c r="BG863" s="100"/>
      <c r="BH863" s="100"/>
      <c r="BI863" s="100"/>
      <c r="BJ863" s="100"/>
      <c r="BK863" s="100"/>
      <c r="BL863" s="100"/>
      <c r="BM863" s="100"/>
      <c r="BN863" s="100"/>
      <c r="BO863" s="100"/>
      <c r="BP863" s="100"/>
      <c r="BQ863" s="100"/>
    </row>
    <row r="864" spans="1:69">
      <c r="A864" s="25"/>
      <c r="C864" s="89"/>
      <c r="D864" s="84"/>
      <c r="E864" s="76"/>
      <c r="F864" s="91"/>
      <c r="G864" s="80"/>
      <c r="H864" s="81"/>
      <c r="I864" s="14"/>
      <c r="J864" s="92"/>
      <c r="K864" s="14"/>
      <c r="L864" s="78"/>
      <c r="M864" s="81"/>
      <c r="N864" s="14"/>
      <c r="O864" s="78"/>
      <c r="P864" s="78"/>
      <c r="Q864" s="93"/>
      <c r="R864" s="80"/>
      <c r="S864" s="80"/>
      <c r="T864" s="69"/>
      <c r="U864" s="78"/>
      <c r="V864" s="69"/>
      <c r="W864" s="80"/>
      <c r="X864" s="80"/>
      <c r="Y864" s="94"/>
      <c r="Z864" s="80"/>
      <c r="AA864" s="80"/>
      <c r="AB864" s="80"/>
      <c r="AC864" s="80"/>
      <c r="AD864" s="69"/>
      <c r="AE864" s="69"/>
      <c r="AF864" s="69"/>
      <c r="AG864" s="95"/>
      <c r="AH864" s="93"/>
      <c r="AI864" s="81"/>
      <c r="AJ864" s="80"/>
      <c r="AK864" s="80"/>
      <c r="AL864" s="78"/>
      <c r="AM864" s="80"/>
      <c r="AN864" s="80"/>
      <c r="AO864" s="80"/>
      <c r="AP864" s="80"/>
      <c r="AQ864" s="80"/>
      <c r="AR864" s="80"/>
      <c r="AS864" s="78"/>
      <c r="AT864" s="96"/>
      <c r="AU864" s="97"/>
      <c r="AV864" s="98"/>
      <c r="AW864" s="99"/>
      <c r="AX864" s="100"/>
      <c r="AY864" s="100"/>
      <c r="AZ864" s="100"/>
      <c r="BA864" s="100"/>
      <c r="BB864" s="100"/>
      <c r="BC864" s="100"/>
      <c r="BD864" s="100"/>
      <c r="BE864" s="100"/>
      <c r="BF864" s="100"/>
      <c r="BG864" s="100"/>
      <c r="BH864" s="100"/>
      <c r="BI864" s="100"/>
      <c r="BJ864" s="100"/>
      <c r="BK864" s="100"/>
      <c r="BL864" s="100"/>
      <c r="BM864" s="100"/>
      <c r="BN864" s="100"/>
      <c r="BO864" s="100"/>
      <c r="BP864" s="100"/>
      <c r="BQ864" s="100"/>
    </row>
    <row r="865" spans="1:69">
      <c r="A865" s="25"/>
      <c r="C865" s="89"/>
      <c r="D865" s="84"/>
      <c r="E865" s="76"/>
      <c r="F865" s="91"/>
      <c r="G865" s="80"/>
      <c r="H865" s="81"/>
      <c r="I865" s="14"/>
      <c r="J865" s="92"/>
      <c r="K865" s="14"/>
      <c r="L865" s="78"/>
      <c r="M865" s="81"/>
      <c r="N865" s="14"/>
      <c r="O865" s="78"/>
      <c r="P865" s="78"/>
      <c r="Q865" s="93"/>
      <c r="R865" s="80"/>
      <c r="S865" s="80"/>
      <c r="T865" s="69"/>
      <c r="U865" s="78"/>
      <c r="V865" s="69"/>
      <c r="W865" s="80"/>
      <c r="X865" s="80"/>
      <c r="Y865" s="94"/>
      <c r="Z865" s="80"/>
      <c r="AA865" s="80"/>
      <c r="AB865" s="80"/>
      <c r="AC865" s="80"/>
      <c r="AD865" s="69"/>
      <c r="AE865" s="69"/>
      <c r="AF865" s="69"/>
      <c r="AG865" s="95"/>
      <c r="AH865" s="93"/>
      <c r="AI865" s="81"/>
      <c r="AJ865" s="80"/>
      <c r="AK865" s="80"/>
      <c r="AL865" s="78"/>
      <c r="AM865" s="80"/>
      <c r="AN865" s="80"/>
      <c r="AO865" s="80"/>
      <c r="AP865" s="80"/>
      <c r="AQ865" s="80"/>
      <c r="AR865" s="80"/>
      <c r="AS865" s="78"/>
      <c r="AT865" s="96"/>
      <c r="AU865" s="97"/>
      <c r="AV865" s="98"/>
      <c r="AW865" s="99"/>
      <c r="AX865" s="100"/>
      <c r="AY865" s="100"/>
      <c r="AZ865" s="100"/>
      <c r="BA865" s="100"/>
      <c r="BB865" s="100"/>
      <c r="BC865" s="100"/>
      <c r="BD865" s="100"/>
      <c r="BE865" s="100"/>
      <c r="BF865" s="100"/>
      <c r="BG865" s="100"/>
      <c r="BH865" s="100"/>
      <c r="BI865" s="100"/>
      <c r="BJ865" s="100"/>
      <c r="BK865" s="100"/>
      <c r="BL865" s="100"/>
      <c r="BM865" s="100"/>
      <c r="BN865" s="100"/>
      <c r="BO865" s="100"/>
      <c r="BP865" s="100"/>
      <c r="BQ865" s="100"/>
    </row>
    <row r="866" spans="1:69">
      <c r="A866" s="25"/>
      <c r="C866" s="89"/>
      <c r="D866" s="84"/>
      <c r="E866" s="76"/>
      <c r="F866" s="91"/>
      <c r="G866" s="80"/>
      <c r="H866" s="81"/>
      <c r="I866" s="14"/>
      <c r="J866" s="92"/>
      <c r="K866" s="14"/>
      <c r="L866" s="78"/>
      <c r="M866" s="81"/>
      <c r="N866" s="14"/>
      <c r="O866" s="78"/>
      <c r="P866" s="78"/>
      <c r="Q866" s="93"/>
      <c r="R866" s="80"/>
      <c r="S866" s="80"/>
      <c r="T866" s="69"/>
      <c r="U866" s="78"/>
      <c r="V866" s="69"/>
      <c r="W866" s="80"/>
      <c r="X866" s="80"/>
      <c r="Y866" s="94"/>
      <c r="Z866" s="80"/>
      <c r="AA866" s="80"/>
      <c r="AB866" s="80"/>
      <c r="AC866" s="80"/>
      <c r="AD866" s="69"/>
      <c r="AE866" s="69"/>
      <c r="AF866" s="69"/>
      <c r="AG866" s="95"/>
      <c r="AH866" s="93"/>
      <c r="AI866" s="81"/>
      <c r="AJ866" s="80"/>
      <c r="AK866" s="80"/>
      <c r="AL866" s="78"/>
      <c r="AM866" s="80"/>
      <c r="AN866" s="80"/>
      <c r="AO866" s="80"/>
      <c r="AP866" s="80"/>
      <c r="AQ866" s="80"/>
      <c r="AR866" s="80"/>
      <c r="AS866" s="78"/>
      <c r="AT866" s="96"/>
      <c r="AU866" s="97"/>
      <c r="AV866" s="98"/>
      <c r="AW866" s="99"/>
      <c r="AX866" s="100"/>
      <c r="AY866" s="100"/>
      <c r="AZ866" s="100"/>
      <c r="BA866" s="100"/>
      <c r="BB866" s="100"/>
      <c r="BC866" s="100"/>
      <c r="BD866" s="100"/>
      <c r="BE866" s="100"/>
      <c r="BF866" s="100"/>
      <c r="BG866" s="100"/>
      <c r="BH866" s="100"/>
      <c r="BI866" s="100"/>
      <c r="BJ866" s="100"/>
      <c r="BK866" s="100"/>
      <c r="BL866" s="100"/>
      <c r="BM866" s="100"/>
      <c r="BN866" s="100"/>
      <c r="BO866" s="100"/>
      <c r="BP866" s="100"/>
      <c r="BQ866" s="100"/>
    </row>
    <row r="867" spans="1:69">
      <c r="A867" s="25"/>
      <c r="C867" s="89"/>
      <c r="D867" s="84"/>
      <c r="E867" s="76"/>
      <c r="F867" s="91"/>
      <c r="G867" s="80"/>
      <c r="H867" s="81"/>
      <c r="I867" s="14"/>
      <c r="J867" s="92"/>
      <c r="K867" s="14"/>
      <c r="L867" s="78"/>
      <c r="M867" s="81"/>
      <c r="N867" s="14"/>
      <c r="O867" s="78"/>
      <c r="P867" s="78"/>
      <c r="Q867" s="93"/>
      <c r="R867" s="80"/>
      <c r="S867" s="80"/>
      <c r="T867" s="69"/>
      <c r="U867" s="78"/>
      <c r="V867" s="69"/>
      <c r="W867" s="80"/>
      <c r="X867" s="80"/>
      <c r="Y867" s="94"/>
      <c r="Z867" s="80"/>
      <c r="AA867" s="80"/>
      <c r="AB867" s="80"/>
      <c r="AC867" s="80"/>
      <c r="AD867" s="69"/>
      <c r="AE867" s="69"/>
      <c r="AF867" s="69"/>
      <c r="AG867" s="95"/>
      <c r="AH867" s="93"/>
      <c r="AI867" s="81"/>
      <c r="AJ867" s="80"/>
      <c r="AK867" s="80"/>
      <c r="AL867" s="78"/>
      <c r="AM867" s="80"/>
      <c r="AN867" s="80"/>
      <c r="AO867" s="80"/>
      <c r="AP867" s="80"/>
      <c r="AQ867" s="80"/>
      <c r="AR867" s="80"/>
      <c r="AS867" s="78"/>
      <c r="AT867" s="96"/>
      <c r="AU867" s="97"/>
      <c r="AV867" s="98"/>
      <c r="AW867" s="99"/>
      <c r="AX867" s="100"/>
      <c r="AY867" s="100"/>
      <c r="AZ867" s="100"/>
      <c r="BA867" s="100"/>
      <c r="BB867" s="100"/>
      <c r="BC867" s="100"/>
      <c r="BD867" s="100"/>
      <c r="BE867" s="100"/>
      <c r="BF867" s="100"/>
      <c r="BG867" s="100"/>
      <c r="BH867" s="100"/>
      <c r="BI867" s="100"/>
      <c r="BJ867" s="100"/>
      <c r="BK867" s="100"/>
      <c r="BL867" s="100"/>
      <c r="BM867" s="100"/>
      <c r="BN867" s="100"/>
      <c r="BO867" s="100"/>
      <c r="BP867" s="100"/>
      <c r="BQ867" s="100"/>
    </row>
    <row r="868" spans="1:69">
      <c r="A868" s="25"/>
      <c r="C868" s="89"/>
      <c r="D868" s="84"/>
      <c r="E868" s="76"/>
      <c r="F868" s="91"/>
      <c r="G868" s="80"/>
      <c r="H868" s="81"/>
      <c r="I868" s="14"/>
      <c r="J868" s="92"/>
      <c r="K868" s="14"/>
      <c r="L868" s="78"/>
      <c r="M868" s="81"/>
      <c r="N868" s="14"/>
      <c r="O868" s="78"/>
      <c r="P868" s="78"/>
      <c r="Q868" s="93"/>
      <c r="R868" s="80"/>
      <c r="S868" s="80"/>
      <c r="T868" s="69"/>
      <c r="U868" s="78"/>
      <c r="V868" s="69"/>
      <c r="W868" s="80"/>
      <c r="X868" s="80"/>
      <c r="Y868" s="94"/>
      <c r="Z868" s="80"/>
      <c r="AA868" s="80"/>
      <c r="AB868" s="80"/>
      <c r="AC868" s="80"/>
      <c r="AD868" s="69"/>
      <c r="AE868" s="69"/>
      <c r="AF868" s="69"/>
      <c r="AG868" s="95"/>
      <c r="AH868" s="93"/>
      <c r="AI868" s="81"/>
      <c r="AJ868" s="80"/>
      <c r="AK868" s="80"/>
      <c r="AL868" s="78"/>
      <c r="AM868" s="80"/>
      <c r="AN868" s="80"/>
      <c r="AO868" s="80"/>
      <c r="AP868" s="80"/>
      <c r="AQ868" s="80"/>
      <c r="AR868" s="80"/>
      <c r="AS868" s="78"/>
      <c r="AT868" s="96"/>
      <c r="AU868" s="97"/>
      <c r="AV868" s="98"/>
      <c r="AW868" s="99"/>
      <c r="AX868" s="100"/>
      <c r="AY868" s="100"/>
      <c r="AZ868" s="100"/>
      <c r="BA868" s="100"/>
      <c r="BB868" s="100"/>
      <c r="BC868" s="100"/>
      <c r="BD868" s="100"/>
      <c r="BE868" s="100"/>
      <c r="BF868" s="100"/>
      <c r="BG868" s="100"/>
      <c r="BH868" s="100"/>
      <c r="BI868" s="100"/>
      <c r="BJ868" s="100"/>
      <c r="BK868" s="100"/>
      <c r="BL868" s="100"/>
      <c r="BM868" s="100"/>
      <c r="BN868" s="100"/>
      <c r="BO868" s="100"/>
      <c r="BP868" s="100"/>
      <c r="BQ868" s="100"/>
    </row>
    <row r="869" spans="1:69">
      <c r="A869" s="25"/>
      <c r="C869" s="89"/>
      <c r="D869" s="84"/>
      <c r="E869" s="76"/>
      <c r="F869" s="91"/>
      <c r="G869" s="80"/>
      <c r="H869" s="81"/>
      <c r="I869" s="14"/>
      <c r="J869" s="92"/>
      <c r="K869" s="14"/>
      <c r="L869" s="78"/>
      <c r="M869" s="81"/>
      <c r="N869" s="14"/>
      <c r="O869" s="78"/>
      <c r="P869" s="78"/>
      <c r="Q869" s="93"/>
      <c r="R869" s="80"/>
      <c r="S869" s="80"/>
      <c r="T869" s="69"/>
      <c r="U869" s="78"/>
      <c r="V869" s="69"/>
      <c r="W869" s="80"/>
      <c r="X869" s="80"/>
      <c r="Y869" s="94"/>
      <c r="Z869" s="80"/>
      <c r="AA869" s="80"/>
      <c r="AB869" s="80"/>
      <c r="AC869" s="80"/>
      <c r="AD869" s="69"/>
      <c r="AE869" s="69"/>
      <c r="AF869" s="69"/>
      <c r="AG869" s="95"/>
      <c r="AH869" s="93"/>
      <c r="AI869" s="81"/>
      <c r="AJ869" s="80"/>
      <c r="AK869" s="80"/>
      <c r="AL869" s="78"/>
      <c r="AM869" s="80"/>
      <c r="AN869" s="80"/>
      <c r="AO869" s="80"/>
      <c r="AP869" s="80"/>
      <c r="AQ869" s="80"/>
      <c r="AR869" s="80"/>
      <c r="AS869" s="78"/>
      <c r="AT869" s="96"/>
      <c r="AU869" s="97"/>
      <c r="AV869" s="98"/>
      <c r="AW869" s="99"/>
      <c r="AX869" s="100"/>
      <c r="AY869" s="100"/>
      <c r="AZ869" s="100"/>
      <c r="BA869" s="100"/>
      <c r="BB869" s="100"/>
      <c r="BC869" s="100"/>
      <c r="BD869" s="100"/>
      <c r="BE869" s="100"/>
      <c r="BF869" s="100"/>
      <c r="BG869" s="100"/>
      <c r="BH869" s="100"/>
      <c r="BI869" s="100"/>
      <c r="BJ869" s="100"/>
      <c r="BK869" s="100"/>
      <c r="BL869" s="100"/>
      <c r="BM869" s="100"/>
      <c r="BN869" s="100"/>
      <c r="BO869" s="100"/>
      <c r="BP869" s="100"/>
      <c r="BQ869" s="100"/>
    </row>
    <row r="870" spans="1:69">
      <c r="A870" s="25"/>
      <c r="C870" s="89"/>
      <c r="D870" s="84"/>
      <c r="E870" s="76"/>
      <c r="F870" s="91"/>
      <c r="G870" s="80"/>
      <c r="H870" s="81"/>
      <c r="I870" s="14"/>
      <c r="J870" s="92"/>
      <c r="K870" s="14"/>
      <c r="L870" s="78"/>
      <c r="M870" s="81"/>
      <c r="N870" s="14"/>
      <c r="O870" s="78"/>
      <c r="P870" s="78"/>
      <c r="Q870" s="93"/>
      <c r="R870" s="80"/>
      <c r="S870" s="80"/>
      <c r="T870" s="69"/>
      <c r="U870" s="78"/>
      <c r="V870" s="69"/>
      <c r="W870" s="80"/>
      <c r="X870" s="80"/>
      <c r="Y870" s="94"/>
      <c r="Z870" s="80"/>
      <c r="AA870" s="80"/>
      <c r="AB870" s="80"/>
      <c r="AC870" s="80"/>
      <c r="AD870" s="69"/>
      <c r="AE870" s="69"/>
      <c r="AF870" s="69"/>
      <c r="AG870" s="95"/>
      <c r="AH870" s="93"/>
      <c r="AI870" s="81"/>
      <c r="AJ870" s="80"/>
      <c r="AK870" s="80"/>
      <c r="AL870" s="78"/>
      <c r="AM870" s="80"/>
      <c r="AN870" s="80"/>
      <c r="AO870" s="80"/>
      <c r="AP870" s="80"/>
      <c r="AQ870" s="80"/>
      <c r="AR870" s="80"/>
      <c r="AS870" s="78"/>
      <c r="AT870" s="96"/>
      <c r="AU870" s="97"/>
      <c r="AV870" s="98"/>
      <c r="AW870" s="99"/>
      <c r="AX870" s="100"/>
      <c r="AY870" s="100"/>
      <c r="AZ870" s="100"/>
      <c r="BA870" s="100"/>
      <c r="BB870" s="100"/>
      <c r="BC870" s="100"/>
      <c r="BD870" s="100"/>
      <c r="BE870" s="100"/>
      <c r="BF870" s="100"/>
      <c r="BG870" s="100"/>
      <c r="BH870" s="100"/>
      <c r="BI870" s="100"/>
      <c r="BJ870" s="100"/>
      <c r="BK870" s="100"/>
      <c r="BL870" s="100"/>
      <c r="BM870" s="100"/>
      <c r="BN870" s="100"/>
      <c r="BO870" s="100"/>
      <c r="BP870" s="100"/>
      <c r="BQ870" s="100"/>
    </row>
    <row r="871" spans="1:69">
      <c r="A871" s="25"/>
      <c r="C871" s="89"/>
      <c r="D871" s="84"/>
      <c r="E871" s="76"/>
      <c r="F871" s="91"/>
      <c r="G871" s="80"/>
      <c r="H871" s="81"/>
      <c r="I871" s="14"/>
      <c r="J871" s="92"/>
      <c r="K871" s="14"/>
      <c r="L871" s="78"/>
      <c r="M871" s="81"/>
      <c r="N871" s="14"/>
      <c r="O871" s="78"/>
      <c r="P871" s="78"/>
      <c r="Q871" s="93"/>
      <c r="R871" s="80"/>
      <c r="S871" s="80"/>
      <c r="T871" s="69"/>
      <c r="U871" s="78"/>
      <c r="V871" s="69"/>
      <c r="W871" s="80"/>
      <c r="X871" s="80"/>
      <c r="Y871" s="94"/>
      <c r="Z871" s="80"/>
      <c r="AA871" s="80"/>
      <c r="AB871" s="80"/>
      <c r="AC871" s="80"/>
      <c r="AD871" s="69"/>
      <c r="AE871" s="69"/>
      <c r="AF871" s="69"/>
      <c r="AG871" s="95"/>
      <c r="AH871" s="93"/>
      <c r="AI871" s="81"/>
      <c r="AJ871" s="80"/>
      <c r="AK871" s="80"/>
      <c r="AL871" s="78"/>
      <c r="AM871" s="80"/>
      <c r="AN871" s="80"/>
      <c r="AO871" s="80"/>
      <c r="AP871" s="80"/>
      <c r="AQ871" s="80"/>
      <c r="AR871" s="80"/>
      <c r="AS871" s="78"/>
      <c r="AT871" s="96"/>
      <c r="AU871" s="97"/>
      <c r="AV871" s="98"/>
      <c r="AW871" s="99"/>
      <c r="AX871" s="100"/>
      <c r="AY871" s="100"/>
      <c r="AZ871" s="100"/>
      <c r="BA871" s="100"/>
      <c r="BB871" s="100"/>
      <c r="BC871" s="100"/>
      <c r="BD871" s="100"/>
      <c r="BE871" s="100"/>
      <c r="BF871" s="100"/>
      <c r="BG871" s="100"/>
      <c r="BH871" s="100"/>
      <c r="BI871" s="100"/>
      <c r="BJ871" s="100"/>
      <c r="BK871" s="100"/>
      <c r="BL871" s="100"/>
      <c r="BM871" s="100"/>
      <c r="BN871" s="100"/>
      <c r="BO871" s="100"/>
      <c r="BP871" s="100"/>
      <c r="BQ871" s="100"/>
    </row>
    <row r="872" spans="1:69">
      <c r="A872" s="25"/>
      <c r="C872" s="89"/>
      <c r="D872" s="84"/>
      <c r="E872" s="76"/>
      <c r="F872" s="91"/>
      <c r="G872" s="80"/>
      <c r="H872" s="81"/>
      <c r="I872" s="14"/>
      <c r="J872" s="92"/>
      <c r="K872" s="14"/>
      <c r="L872" s="78"/>
      <c r="M872" s="81"/>
      <c r="N872" s="14"/>
      <c r="O872" s="78"/>
      <c r="P872" s="78"/>
      <c r="Q872" s="93"/>
      <c r="R872" s="80"/>
      <c r="S872" s="80"/>
      <c r="T872" s="69"/>
      <c r="U872" s="78"/>
      <c r="V872" s="69"/>
      <c r="W872" s="80"/>
      <c r="X872" s="80"/>
      <c r="Y872" s="94"/>
      <c r="Z872" s="80"/>
      <c r="AA872" s="80"/>
      <c r="AB872" s="80"/>
      <c r="AC872" s="80"/>
      <c r="AD872" s="69"/>
      <c r="AE872" s="69"/>
      <c r="AF872" s="69"/>
      <c r="AG872" s="95"/>
      <c r="AH872" s="93"/>
      <c r="AI872" s="81"/>
      <c r="AJ872" s="80"/>
      <c r="AK872" s="80"/>
      <c r="AL872" s="78"/>
      <c r="AM872" s="80"/>
      <c r="AN872" s="80"/>
      <c r="AO872" s="80"/>
      <c r="AP872" s="80"/>
      <c r="AQ872" s="80"/>
      <c r="AR872" s="80"/>
      <c r="AS872" s="78"/>
      <c r="AT872" s="96"/>
      <c r="AU872" s="97"/>
      <c r="AV872" s="98"/>
      <c r="AW872" s="99"/>
      <c r="AX872" s="100"/>
      <c r="AY872" s="100"/>
      <c r="AZ872" s="100"/>
      <c r="BA872" s="100"/>
      <c r="BB872" s="100"/>
      <c r="BC872" s="100"/>
      <c r="BD872" s="100"/>
      <c r="BE872" s="100"/>
      <c r="BF872" s="100"/>
      <c r="BG872" s="100"/>
      <c r="BH872" s="100"/>
      <c r="BI872" s="100"/>
      <c r="BJ872" s="100"/>
      <c r="BK872" s="100"/>
      <c r="BL872" s="100"/>
      <c r="BM872" s="100"/>
      <c r="BN872" s="100"/>
      <c r="BO872" s="100"/>
      <c r="BP872" s="100"/>
      <c r="BQ872" s="100"/>
    </row>
    <row r="873" spans="1:69">
      <c r="A873" s="25"/>
      <c r="C873" s="89"/>
      <c r="D873" s="84"/>
      <c r="E873" s="76"/>
      <c r="F873" s="91"/>
      <c r="G873" s="80"/>
      <c r="H873" s="81"/>
      <c r="I873" s="14"/>
      <c r="J873" s="92"/>
      <c r="K873" s="14"/>
      <c r="L873" s="78"/>
      <c r="M873" s="81"/>
      <c r="N873" s="14"/>
      <c r="O873" s="78"/>
      <c r="P873" s="78"/>
      <c r="Q873" s="93"/>
      <c r="R873" s="80"/>
      <c r="S873" s="80"/>
      <c r="T873" s="69"/>
      <c r="U873" s="78"/>
      <c r="V873" s="69"/>
      <c r="W873" s="80"/>
      <c r="X873" s="80"/>
      <c r="Y873" s="94"/>
      <c r="Z873" s="80"/>
      <c r="AA873" s="80"/>
      <c r="AB873" s="80"/>
      <c r="AC873" s="80"/>
      <c r="AD873" s="69"/>
      <c r="AE873" s="69"/>
      <c r="AF873" s="69"/>
      <c r="AG873" s="95"/>
      <c r="AH873" s="93"/>
      <c r="AI873" s="81"/>
      <c r="AJ873" s="80"/>
      <c r="AK873" s="80"/>
      <c r="AL873" s="78"/>
      <c r="AM873" s="80"/>
      <c r="AN873" s="80"/>
      <c r="AO873" s="80"/>
      <c r="AP873" s="80"/>
      <c r="AQ873" s="80"/>
      <c r="AR873" s="80"/>
      <c r="AS873" s="78"/>
      <c r="AT873" s="96"/>
      <c r="AU873" s="97"/>
      <c r="AV873" s="98"/>
      <c r="AW873" s="99"/>
      <c r="AX873" s="100"/>
      <c r="AY873" s="100"/>
      <c r="AZ873" s="100"/>
      <c r="BA873" s="100"/>
      <c r="BB873" s="100"/>
      <c r="BC873" s="100"/>
      <c r="BD873" s="100"/>
      <c r="BE873" s="100"/>
      <c r="BF873" s="100"/>
      <c r="BG873" s="100"/>
      <c r="BH873" s="100"/>
      <c r="BI873" s="100"/>
      <c r="BJ873" s="100"/>
      <c r="BK873" s="100"/>
      <c r="BL873" s="100"/>
      <c r="BM873" s="100"/>
      <c r="BN873" s="100"/>
      <c r="BO873" s="100"/>
      <c r="BP873" s="100"/>
      <c r="BQ873" s="100"/>
    </row>
    <row r="874" spans="1:69">
      <c r="A874" s="25"/>
      <c r="C874" s="89"/>
      <c r="D874" s="84"/>
      <c r="E874" s="76"/>
      <c r="F874" s="91"/>
      <c r="G874" s="80"/>
      <c r="H874" s="81"/>
      <c r="I874" s="14"/>
      <c r="J874" s="92"/>
      <c r="K874" s="14"/>
      <c r="L874" s="78"/>
      <c r="M874" s="81"/>
      <c r="N874" s="14"/>
      <c r="O874" s="78"/>
      <c r="P874" s="78"/>
      <c r="Q874" s="93"/>
      <c r="R874" s="80"/>
      <c r="S874" s="80"/>
      <c r="T874" s="69"/>
      <c r="U874" s="78"/>
      <c r="V874" s="69"/>
      <c r="W874" s="80"/>
      <c r="X874" s="80"/>
      <c r="Y874" s="94"/>
      <c r="Z874" s="80"/>
      <c r="AA874" s="80"/>
      <c r="AB874" s="80"/>
      <c r="AC874" s="80"/>
      <c r="AD874" s="69"/>
      <c r="AE874" s="69"/>
      <c r="AF874" s="69"/>
      <c r="AG874" s="95"/>
      <c r="AH874" s="93"/>
      <c r="AI874" s="81"/>
      <c r="AJ874" s="80"/>
      <c r="AK874" s="80"/>
      <c r="AL874" s="78"/>
      <c r="AM874" s="80"/>
      <c r="AN874" s="80"/>
      <c r="AO874" s="80"/>
      <c r="AP874" s="80"/>
      <c r="AQ874" s="80"/>
      <c r="AR874" s="80"/>
      <c r="AS874" s="78"/>
      <c r="AT874" s="96"/>
      <c r="AU874" s="97"/>
      <c r="AV874" s="98"/>
      <c r="AW874" s="99"/>
      <c r="AX874" s="100"/>
      <c r="AY874" s="100"/>
      <c r="AZ874" s="100"/>
      <c r="BA874" s="100"/>
      <c r="BB874" s="100"/>
      <c r="BC874" s="100"/>
      <c r="BD874" s="100"/>
      <c r="BE874" s="100"/>
      <c r="BF874" s="100"/>
      <c r="BG874" s="100"/>
      <c r="BH874" s="100"/>
      <c r="BI874" s="100"/>
      <c r="BJ874" s="100"/>
      <c r="BK874" s="100"/>
      <c r="BL874" s="100"/>
      <c r="BM874" s="100"/>
      <c r="BN874" s="100"/>
      <c r="BO874" s="100"/>
      <c r="BP874" s="100"/>
      <c r="BQ874" s="100"/>
    </row>
    <row r="875" spans="1:69">
      <c r="A875" s="25"/>
      <c r="C875" s="89"/>
      <c r="D875" s="84"/>
      <c r="E875" s="76"/>
      <c r="F875" s="91"/>
      <c r="G875" s="80"/>
      <c r="H875" s="81"/>
      <c r="I875" s="14"/>
      <c r="J875" s="92"/>
      <c r="K875" s="14"/>
      <c r="L875" s="78"/>
      <c r="M875" s="81"/>
      <c r="N875" s="14"/>
      <c r="O875" s="78"/>
      <c r="P875" s="78"/>
      <c r="Q875" s="93"/>
      <c r="R875" s="80"/>
      <c r="S875" s="80"/>
      <c r="T875" s="69"/>
      <c r="U875" s="78"/>
      <c r="V875" s="69"/>
      <c r="W875" s="80"/>
      <c r="X875" s="80"/>
      <c r="Y875" s="94"/>
      <c r="Z875" s="80"/>
      <c r="AA875" s="80"/>
      <c r="AB875" s="80"/>
      <c r="AC875" s="80"/>
      <c r="AD875" s="69"/>
      <c r="AE875" s="69"/>
      <c r="AF875" s="69"/>
      <c r="AG875" s="95"/>
      <c r="AH875" s="93"/>
      <c r="AI875" s="81"/>
      <c r="AJ875" s="80"/>
      <c r="AK875" s="80"/>
      <c r="AL875" s="78"/>
      <c r="AM875" s="80"/>
      <c r="AN875" s="80"/>
      <c r="AO875" s="80"/>
      <c r="AP875" s="80"/>
      <c r="AQ875" s="80"/>
      <c r="AR875" s="80"/>
      <c r="AS875" s="78"/>
      <c r="AT875" s="96"/>
      <c r="AU875" s="97"/>
      <c r="AV875" s="98"/>
      <c r="AW875" s="99"/>
      <c r="AX875" s="100"/>
      <c r="AY875" s="100"/>
      <c r="AZ875" s="100"/>
      <c r="BA875" s="100"/>
      <c r="BB875" s="100"/>
      <c r="BC875" s="100"/>
      <c r="BD875" s="100"/>
      <c r="BE875" s="100"/>
      <c r="BF875" s="100"/>
      <c r="BG875" s="100"/>
      <c r="BH875" s="100"/>
      <c r="BI875" s="100"/>
      <c r="BJ875" s="100"/>
      <c r="BK875" s="100"/>
      <c r="BL875" s="100"/>
      <c r="BM875" s="100"/>
      <c r="BN875" s="100"/>
      <c r="BO875" s="100"/>
      <c r="BP875" s="100"/>
      <c r="BQ875" s="100"/>
    </row>
    <row r="876" spans="1:69">
      <c r="A876" s="25"/>
      <c r="C876" s="89"/>
      <c r="D876" s="84"/>
      <c r="E876" s="76"/>
      <c r="F876" s="91"/>
      <c r="G876" s="80"/>
      <c r="H876" s="81"/>
      <c r="I876" s="14"/>
      <c r="J876" s="92"/>
      <c r="K876" s="14"/>
      <c r="L876" s="78"/>
      <c r="M876" s="81"/>
      <c r="N876" s="14"/>
      <c r="O876" s="78"/>
      <c r="P876" s="78"/>
      <c r="Q876" s="93"/>
      <c r="R876" s="80"/>
      <c r="S876" s="80"/>
      <c r="T876" s="69"/>
      <c r="U876" s="78"/>
      <c r="V876" s="69"/>
      <c r="W876" s="80"/>
      <c r="X876" s="80"/>
      <c r="Y876" s="94"/>
      <c r="Z876" s="80"/>
      <c r="AA876" s="80"/>
      <c r="AB876" s="80"/>
      <c r="AC876" s="80"/>
      <c r="AD876" s="69"/>
      <c r="AE876" s="69"/>
      <c r="AF876" s="69"/>
      <c r="AG876" s="95"/>
      <c r="AH876" s="93"/>
      <c r="AI876" s="81"/>
      <c r="AJ876" s="80"/>
      <c r="AK876" s="80"/>
      <c r="AL876" s="78"/>
      <c r="AM876" s="80"/>
      <c r="AN876" s="80"/>
      <c r="AO876" s="80"/>
      <c r="AP876" s="80"/>
      <c r="AQ876" s="80"/>
      <c r="AR876" s="80"/>
      <c r="AS876" s="78"/>
      <c r="AT876" s="96"/>
      <c r="AU876" s="97"/>
      <c r="AV876" s="98"/>
      <c r="AW876" s="99"/>
      <c r="AX876" s="100"/>
      <c r="AY876" s="100"/>
      <c r="AZ876" s="100"/>
      <c r="BA876" s="100"/>
      <c r="BB876" s="100"/>
      <c r="BC876" s="100"/>
      <c r="BD876" s="100"/>
      <c r="BE876" s="100"/>
      <c r="BF876" s="100"/>
      <c r="BG876" s="100"/>
      <c r="BH876" s="100"/>
      <c r="BI876" s="100"/>
      <c r="BJ876" s="100"/>
      <c r="BK876" s="100"/>
      <c r="BL876" s="100"/>
      <c r="BM876" s="100"/>
      <c r="BN876" s="100"/>
      <c r="BO876" s="100"/>
      <c r="BP876" s="100"/>
      <c r="BQ876" s="100"/>
    </row>
    <row r="877" spans="1:69">
      <c r="A877" s="25"/>
      <c r="C877" s="89"/>
      <c r="D877" s="84"/>
      <c r="E877" s="76"/>
      <c r="F877" s="91"/>
      <c r="G877" s="80"/>
      <c r="H877" s="81"/>
      <c r="I877" s="14"/>
      <c r="J877" s="92"/>
      <c r="K877" s="14"/>
      <c r="L877" s="78"/>
      <c r="M877" s="81"/>
      <c r="N877" s="14"/>
      <c r="O877" s="78"/>
      <c r="P877" s="78"/>
      <c r="Q877" s="93"/>
      <c r="R877" s="80"/>
      <c r="S877" s="80"/>
      <c r="T877" s="69"/>
      <c r="U877" s="78"/>
      <c r="V877" s="69"/>
      <c r="W877" s="80"/>
      <c r="X877" s="80"/>
      <c r="Y877" s="94"/>
      <c r="Z877" s="80"/>
      <c r="AA877" s="80"/>
      <c r="AB877" s="80"/>
      <c r="AC877" s="80"/>
      <c r="AD877" s="69"/>
      <c r="AE877" s="69"/>
      <c r="AF877" s="69"/>
      <c r="AG877" s="95"/>
      <c r="AH877" s="93"/>
      <c r="AI877" s="81"/>
      <c r="AJ877" s="80"/>
      <c r="AK877" s="80"/>
      <c r="AL877" s="78"/>
      <c r="AM877" s="80"/>
      <c r="AN877" s="80"/>
      <c r="AO877" s="80"/>
      <c r="AP877" s="80"/>
      <c r="AQ877" s="80"/>
      <c r="AR877" s="80"/>
      <c r="AS877" s="78"/>
      <c r="AT877" s="96"/>
      <c r="AU877" s="97"/>
      <c r="AV877" s="98"/>
      <c r="AW877" s="99"/>
      <c r="AX877" s="100"/>
      <c r="AY877" s="100"/>
      <c r="AZ877" s="100"/>
      <c r="BA877" s="100"/>
      <c r="BB877" s="100"/>
      <c r="BC877" s="100"/>
      <c r="BD877" s="100"/>
      <c r="BE877" s="100"/>
      <c r="BF877" s="100"/>
      <c r="BG877" s="100"/>
      <c r="BH877" s="100"/>
      <c r="BI877" s="100"/>
      <c r="BJ877" s="100"/>
      <c r="BK877" s="100"/>
      <c r="BL877" s="100"/>
      <c r="BM877" s="100"/>
      <c r="BN877" s="100"/>
      <c r="BO877" s="100"/>
      <c r="BP877" s="100"/>
      <c r="BQ877" s="100"/>
    </row>
    <row r="878" spans="1:69">
      <c r="A878" s="25"/>
      <c r="C878" s="89"/>
      <c r="D878" s="84"/>
      <c r="E878" s="76"/>
      <c r="F878" s="91"/>
      <c r="G878" s="80"/>
      <c r="H878" s="81"/>
      <c r="I878" s="14"/>
      <c r="J878" s="92"/>
      <c r="K878" s="14"/>
      <c r="L878" s="78"/>
      <c r="M878" s="81"/>
      <c r="N878" s="14"/>
      <c r="O878" s="78"/>
      <c r="P878" s="78"/>
      <c r="Q878" s="93"/>
      <c r="R878" s="80"/>
      <c r="S878" s="80"/>
      <c r="T878" s="69"/>
      <c r="U878" s="78"/>
      <c r="V878" s="69"/>
      <c r="W878" s="80"/>
      <c r="X878" s="80"/>
      <c r="Y878" s="94"/>
      <c r="Z878" s="80"/>
      <c r="AA878" s="80"/>
      <c r="AB878" s="80"/>
      <c r="AC878" s="80"/>
      <c r="AD878" s="69"/>
      <c r="AE878" s="69"/>
      <c r="AF878" s="69"/>
      <c r="AG878" s="95"/>
      <c r="AH878" s="93"/>
      <c r="AI878" s="81"/>
      <c r="AJ878" s="80"/>
      <c r="AK878" s="80"/>
      <c r="AL878" s="78"/>
      <c r="AM878" s="80"/>
      <c r="AN878" s="80"/>
      <c r="AO878" s="80"/>
      <c r="AP878" s="80"/>
      <c r="AQ878" s="80"/>
      <c r="AR878" s="80"/>
      <c r="AS878" s="78"/>
      <c r="AT878" s="96"/>
      <c r="AU878" s="97"/>
      <c r="AV878" s="98"/>
      <c r="AW878" s="99"/>
      <c r="AX878" s="100"/>
      <c r="AY878" s="100"/>
      <c r="AZ878" s="100"/>
      <c r="BA878" s="100"/>
      <c r="BB878" s="100"/>
      <c r="BC878" s="100"/>
      <c r="BD878" s="100"/>
      <c r="BE878" s="100"/>
      <c r="BF878" s="100"/>
      <c r="BG878" s="100"/>
      <c r="BH878" s="100"/>
      <c r="BI878" s="100"/>
      <c r="BJ878" s="100"/>
      <c r="BK878" s="100"/>
      <c r="BL878" s="100"/>
      <c r="BM878" s="100"/>
      <c r="BN878" s="100"/>
      <c r="BO878" s="100"/>
      <c r="BP878" s="100"/>
      <c r="BQ878" s="100"/>
    </row>
    <row r="879" spans="1:69">
      <c r="A879" s="25"/>
      <c r="C879" s="89"/>
      <c r="D879" s="84"/>
      <c r="E879" s="76"/>
      <c r="F879" s="91"/>
      <c r="G879" s="80"/>
      <c r="H879" s="81"/>
      <c r="I879" s="14"/>
      <c r="J879" s="92"/>
      <c r="K879" s="14"/>
      <c r="L879" s="78"/>
      <c r="M879" s="81"/>
      <c r="N879" s="14"/>
      <c r="O879" s="78"/>
      <c r="P879" s="78"/>
      <c r="Q879" s="93"/>
      <c r="R879" s="80"/>
      <c r="S879" s="80"/>
      <c r="T879" s="69"/>
      <c r="U879" s="78"/>
      <c r="V879" s="69"/>
      <c r="W879" s="80"/>
      <c r="X879" s="80"/>
      <c r="Y879" s="94"/>
      <c r="Z879" s="80"/>
      <c r="AA879" s="80"/>
      <c r="AB879" s="80"/>
      <c r="AC879" s="80"/>
      <c r="AD879" s="69"/>
      <c r="AE879" s="69"/>
      <c r="AF879" s="69"/>
      <c r="AG879" s="95"/>
      <c r="AH879" s="93"/>
      <c r="AI879" s="81"/>
      <c r="AJ879" s="80"/>
      <c r="AK879" s="80"/>
      <c r="AL879" s="78"/>
      <c r="AM879" s="80"/>
      <c r="AN879" s="80"/>
      <c r="AO879" s="80"/>
      <c r="AP879" s="80"/>
      <c r="AQ879" s="80"/>
      <c r="AR879" s="80"/>
      <c r="AS879" s="78"/>
      <c r="AT879" s="96"/>
      <c r="AU879" s="97"/>
      <c r="AV879" s="98"/>
      <c r="AW879" s="99"/>
      <c r="AX879" s="100"/>
      <c r="AY879" s="100"/>
      <c r="AZ879" s="100"/>
      <c r="BA879" s="100"/>
      <c r="BB879" s="100"/>
      <c r="BC879" s="100"/>
      <c r="BD879" s="100"/>
      <c r="BE879" s="100"/>
      <c r="BF879" s="100"/>
      <c r="BG879" s="100"/>
      <c r="BH879" s="100"/>
      <c r="BI879" s="100"/>
      <c r="BJ879" s="100"/>
      <c r="BK879" s="100"/>
      <c r="BL879" s="100"/>
      <c r="BM879" s="100"/>
      <c r="BN879" s="100"/>
      <c r="BO879" s="100"/>
      <c r="BP879" s="100"/>
      <c r="BQ879" s="100"/>
    </row>
    <row r="880" spans="1:69">
      <c r="A880" s="25"/>
      <c r="C880" s="89"/>
      <c r="D880" s="84"/>
      <c r="E880" s="76"/>
      <c r="F880" s="91"/>
      <c r="G880" s="80"/>
      <c r="H880" s="81"/>
      <c r="I880" s="14"/>
      <c r="J880" s="92"/>
      <c r="K880" s="14"/>
      <c r="L880" s="78"/>
      <c r="M880" s="81"/>
      <c r="N880" s="14"/>
      <c r="O880" s="78"/>
      <c r="P880" s="78"/>
      <c r="Q880" s="93"/>
      <c r="R880" s="80"/>
      <c r="S880" s="80"/>
      <c r="T880" s="69"/>
      <c r="U880" s="78"/>
      <c r="V880" s="69"/>
      <c r="W880" s="80"/>
      <c r="X880" s="80"/>
      <c r="Y880" s="94"/>
      <c r="Z880" s="80"/>
      <c r="AA880" s="80"/>
      <c r="AB880" s="80"/>
      <c r="AC880" s="80"/>
      <c r="AD880" s="69"/>
      <c r="AE880" s="69"/>
      <c r="AF880" s="69"/>
      <c r="AG880" s="95"/>
      <c r="AH880" s="93"/>
      <c r="AI880" s="81"/>
      <c r="AJ880" s="80"/>
      <c r="AK880" s="80"/>
      <c r="AL880" s="78"/>
      <c r="AM880" s="80"/>
      <c r="AN880" s="80"/>
      <c r="AO880" s="80"/>
      <c r="AP880" s="80"/>
      <c r="AQ880" s="80"/>
      <c r="AR880" s="80"/>
      <c r="AS880" s="78"/>
      <c r="AT880" s="96"/>
      <c r="AU880" s="97"/>
      <c r="AV880" s="98"/>
      <c r="AW880" s="99"/>
      <c r="AX880" s="100"/>
      <c r="AY880" s="100"/>
      <c r="AZ880" s="100"/>
      <c r="BA880" s="100"/>
      <c r="BB880" s="100"/>
      <c r="BC880" s="100"/>
      <c r="BD880" s="100"/>
      <c r="BE880" s="100"/>
      <c r="BF880" s="100"/>
      <c r="BG880" s="100"/>
      <c r="BH880" s="100"/>
      <c r="BI880" s="100"/>
      <c r="BJ880" s="100"/>
      <c r="BK880" s="100"/>
      <c r="BL880" s="100"/>
      <c r="BM880" s="100"/>
      <c r="BN880" s="100"/>
      <c r="BO880" s="100"/>
      <c r="BP880" s="100"/>
      <c r="BQ880" s="100"/>
    </row>
    <row r="881" spans="1:69">
      <c r="A881" s="25"/>
      <c r="C881" s="89"/>
      <c r="D881" s="84"/>
      <c r="E881" s="76"/>
      <c r="F881" s="91"/>
      <c r="G881" s="80"/>
      <c r="H881" s="81"/>
      <c r="I881" s="14"/>
      <c r="J881" s="92"/>
      <c r="K881" s="14"/>
      <c r="L881" s="78"/>
      <c r="M881" s="81"/>
      <c r="N881" s="14"/>
      <c r="O881" s="78"/>
      <c r="P881" s="78"/>
      <c r="Q881" s="93"/>
      <c r="R881" s="80"/>
      <c r="S881" s="80"/>
      <c r="T881" s="69"/>
      <c r="U881" s="78"/>
      <c r="V881" s="69"/>
      <c r="W881" s="80"/>
      <c r="X881" s="80"/>
      <c r="Y881" s="94"/>
      <c r="Z881" s="80"/>
      <c r="AA881" s="80"/>
      <c r="AB881" s="80"/>
      <c r="AC881" s="80"/>
      <c r="AD881" s="69"/>
      <c r="AE881" s="69"/>
      <c r="AF881" s="69"/>
      <c r="AG881" s="95"/>
      <c r="AH881" s="93"/>
      <c r="AI881" s="81"/>
      <c r="AJ881" s="80"/>
      <c r="AK881" s="80"/>
      <c r="AL881" s="78"/>
      <c r="AM881" s="80"/>
      <c r="AN881" s="80"/>
      <c r="AO881" s="80"/>
      <c r="AP881" s="80"/>
      <c r="AQ881" s="80"/>
      <c r="AR881" s="80"/>
      <c r="AS881" s="78"/>
      <c r="AT881" s="96"/>
      <c r="AU881" s="97"/>
      <c r="AV881" s="98"/>
      <c r="AW881" s="99"/>
      <c r="AX881" s="100"/>
      <c r="AY881" s="100"/>
      <c r="AZ881" s="100"/>
      <c r="BA881" s="100"/>
      <c r="BB881" s="100"/>
      <c r="BC881" s="100"/>
      <c r="BD881" s="100"/>
      <c r="BE881" s="100"/>
      <c r="BF881" s="100"/>
      <c r="BG881" s="100"/>
      <c r="BH881" s="100"/>
      <c r="BI881" s="100"/>
      <c r="BJ881" s="100"/>
      <c r="BK881" s="100"/>
      <c r="BL881" s="100"/>
      <c r="BM881" s="100"/>
      <c r="BN881" s="100"/>
      <c r="BO881" s="100"/>
      <c r="BP881" s="100"/>
      <c r="BQ881" s="100"/>
    </row>
    <row r="882" spans="1:69">
      <c r="A882" s="25"/>
      <c r="C882" s="89"/>
      <c r="D882" s="84"/>
      <c r="E882" s="76"/>
      <c r="F882" s="91"/>
      <c r="G882" s="80"/>
      <c r="H882" s="81"/>
      <c r="I882" s="14"/>
      <c r="J882" s="92"/>
      <c r="K882" s="14"/>
      <c r="L882" s="78"/>
      <c r="M882" s="81"/>
      <c r="N882" s="14"/>
      <c r="O882" s="78"/>
      <c r="P882" s="78"/>
      <c r="Q882" s="93"/>
      <c r="R882" s="80"/>
      <c r="S882" s="80"/>
      <c r="T882" s="69"/>
      <c r="U882" s="78"/>
      <c r="V882" s="69"/>
      <c r="W882" s="80"/>
      <c r="X882" s="80"/>
      <c r="Y882" s="94"/>
      <c r="Z882" s="80"/>
      <c r="AA882" s="80"/>
      <c r="AB882" s="80"/>
      <c r="AC882" s="80"/>
      <c r="AD882" s="69"/>
      <c r="AE882" s="69"/>
      <c r="AF882" s="69"/>
      <c r="AG882" s="95"/>
      <c r="AH882" s="93"/>
      <c r="AI882" s="81"/>
      <c r="AJ882" s="80"/>
      <c r="AK882" s="80"/>
      <c r="AL882" s="78"/>
      <c r="AM882" s="80"/>
      <c r="AN882" s="80"/>
      <c r="AO882" s="80"/>
      <c r="AP882" s="80"/>
      <c r="AQ882" s="80"/>
      <c r="AR882" s="80"/>
      <c r="AS882" s="78"/>
      <c r="AT882" s="96"/>
      <c r="AU882" s="97"/>
      <c r="AV882" s="98"/>
      <c r="AW882" s="99"/>
      <c r="AX882" s="100"/>
      <c r="AY882" s="100"/>
      <c r="AZ882" s="100"/>
      <c r="BA882" s="100"/>
      <c r="BB882" s="100"/>
      <c r="BC882" s="100"/>
      <c r="BD882" s="100"/>
      <c r="BE882" s="100"/>
      <c r="BF882" s="100"/>
      <c r="BG882" s="100"/>
      <c r="BH882" s="100"/>
      <c r="BI882" s="100"/>
      <c r="BJ882" s="100"/>
      <c r="BK882" s="100"/>
      <c r="BL882" s="100"/>
      <c r="BM882" s="100"/>
      <c r="BN882" s="100"/>
      <c r="BO882" s="100"/>
      <c r="BP882" s="100"/>
      <c r="BQ882" s="100"/>
    </row>
    <row r="883" spans="1:69">
      <c r="A883" s="25"/>
      <c r="C883" s="89"/>
      <c r="D883" s="84"/>
      <c r="E883" s="76"/>
      <c r="F883" s="91"/>
      <c r="G883" s="80"/>
      <c r="H883" s="81"/>
      <c r="I883" s="14"/>
      <c r="J883" s="92"/>
      <c r="K883" s="14"/>
      <c r="L883" s="78"/>
      <c r="M883" s="81"/>
      <c r="N883" s="14"/>
      <c r="O883" s="78"/>
      <c r="P883" s="78"/>
      <c r="Q883" s="93"/>
      <c r="R883" s="80"/>
      <c r="S883" s="80"/>
      <c r="T883" s="69"/>
      <c r="U883" s="78"/>
      <c r="V883" s="69"/>
      <c r="W883" s="80"/>
      <c r="X883" s="80"/>
      <c r="Y883" s="94"/>
      <c r="Z883" s="80"/>
      <c r="AA883" s="80"/>
      <c r="AB883" s="80"/>
      <c r="AC883" s="80"/>
      <c r="AD883" s="69"/>
      <c r="AE883" s="69"/>
      <c r="AF883" s="69"/>
      <c r="AG883" s="95"/>
      <c r="AH883" s="93"/>
      <c r="AI883" s="81"/>
      <c r="AJ883" s="80"/>
      <c r="AK883" s="80"/>
      <c r="AL883" s="78"/>
      <c r="AM883" s="80"/>
      <c r="AN883" s="80"/>
      <c r="AO883" s="80"/>
      <c r="AP883" s="80"/>
      <c r="AQ883" s="80"/>
      <c r="AR883" s="80"/>
      <c r="AS883" s="78"/>
      <c r="AT883" s="96"/>
      <c r="AU883" s="97"/>
      <c r="AV883" s="98"/>
      <c r="AW883" s="99"/>
      <c r="AX883" s="100"/>
      <c r="AY883" s="100"/>
      <c r="AZ883" s="100"/>
      <c r="BA883" s="100"/>
      <c r="BB883" s="100"/>
      <c r="BC883" s="100"/>
      <c r="BD883" s="100"/>
      <c r="BE883" s="100"/>
      <c r="BF883" s="100"/>
      <c r="BG883" s="100"/>
      <c r="BH883" s="100"/>
      <c r="BI883" s="100"/>
      <c r="BJ883" s="100"/>
      <c r="BK883" s="100"/>
      <c r="BL883" s="100"/>
      <c r="BM883" s="100"/>
      <c r="BN883" s="100"/>
      <c r="BO883" s="100"/>
      <c r="BP883" s="100"/>
      <c r="BQ883" s="100"/>
    </row>
    <row r="884" spans="1:69">
      <c r="A884" s="25"/>
      <c r="C884" s="89"/>
      <c r="D884" s="84"/>
      <c r="E884" s="76"/>
      <c r="F884" s="91"/>
      <c r="G884" s="80"/>
      <c r="H884" s="81"/>
      <c r="I884" s="14"/>
      <c r="J884" s="92"/>
      <c r="K884" s="14"/>
      <c r="L884" s="78"/>
      <c r="M884" s="81"/>
      <c r="N884" s="14"/>
      <c r="O884" s="78"/>
      <c r="P884" s="78"/>
      <c r="Q884" s="93"/>
      <c r="R884" s="80"/>
      <c r="S884" s="80"/>
      <c r="T884" s="69"/>
      <c r="U884" s="78"/>
      <c r="V884" s="69"/>
      <c r="W884" s="80"/>
      <c r="X884" s="80"/>
      <c r="Y884" s="94"/>
      <c r="Z884" s="80"/>
      <c r="AA884" s="80"/>
      <c r="AB884" s="80"/>
      <c r="AC884" s="80"/>
      <c r="AD884" s="69"/>
      <c r="AE884" s="69"/>
      <c r="AF884" s="69"/>
      <c r="AG884" s="95"/>
      <c r="AH884" s="93"/>
      <c r="AI884" s="81"/>
      <c r="AJ884" s="80"/>
      <c r="AK884" s="80"/>
      <c r="AL884" s="78"/>
      <c r="AM884" s="80"/>
      <c r="AN884" s="80"/>
      <c r="AO884" s="80"/>
      <c r="AP884" s="80"/>
      <c r="AQ884" s="80"/>
      <c r="AR884" s="80"/>
      <c r="AS884" s="78"/>
      <c r="AT884" s="96"/>
      <c r="AU884" s="97"/>
      <c r="AV884" s="98"/>
      <c r="AW884" s="99"/>
      <c r="AX884" s="100"/>
      <c r="AY884" s="100"/>
      <c r="AZ884" s="100"/>
      <c r="BA884" s="100"/>
      <c r="BB884" s="100"/>
      <c r="BC884" s="100"/>
      <c r="BD884" s="100"/>
      <c r="BE884" s="100"/>
      <c r="BF884" s="100"/>
      <c r="BG884" s="100"/>
      <c r="BH884" s="100"/>
      <c r="BI884" s="100"/>
      <c r="BJ884" s="100"/>
      <c r="BK884" s="100"/>
      <c r="BL884" s="100"/>
      <c r="BM884" s="100"/>
      <c r="BN884" s="100"/>
      <c r="BO884" s="100"/>
      <c r="BP884" s="100"/>
      <c r="BQ884" s="100"/>
    </row>
    <row r="885" spans="1:69">
      <c r="A885" s="25"/>
      <c r="C885" s="89"/>
      <c r="D885" s="84"/>
      <c r="E885" s="76"/>
      <c r="F885" s="91"/>
      <c r="G885" s="80"/>
      <c r="H885" s="81"/>
      <c r="I885" s="14"/>
      <c r="J885" s="92"/>
      <c r="K885" s="14"/>
      <c r="L885" s="78"/>
      <c r="M885" s="81"/>
      <c r="N885" s="14"/>
      <c r="O885" s="78"/>
      <c r="P885" s="78"/>
      <c r="Q885" s="93"/>
      <c r="R885" s="80"/>
      <c r="S885" s="80"/>
      <c r="T885" s="69"/>
      <c r="U885" s="78"/>
      <c r="V885" s="69"/>
      <c r="W885" s="80"/>
      <c r="X885" s="80"/>
      <c r="Y885" s="94"/>
      <c r="Z885" s="80"/>
      <c r="AA885" s="80"/>
      <c r="AB885" s="80"/>
      <c r="AC885" s="80"/>
      <c r="AD885" s="69"/>
      <c r="AE885" s="69"/>
      <c r="AF885" s="69"/>
      <c r="AG885" s="95"/>
      <c r="AH885" s="93"/>
      <c r="AI885" s="81"/>
      <c r="AJ885" s="80"/>
      <c r="AK885" s="80"/>
      <c r="AL885" s="78"/>
      <c r="AM885" s="80"/>
      <c r="AN885" s="80"/>
      <c r="AO885" s="80"/>
      <c r="AP885" s="80"/>
      <c r="AQ885" s="80"/>
      <c r="AR885" s="80"/>
      <c r="AS885" s="78"/>
      <c r="AT885" s="96"/>
      <c r="AU885" s="97"/>
      <c r="AV885" s="98"/>
      <c r="AW885" s="99"/>
      <c r="AX885" s="100"/>
      <c r="AY885" s="100"/>
      <c r="AZ885" s="100"/>
      <c r="BA885" s="100"/>
      <c r="BB885" s="100"/>
      <c r="BC885" s="100"/>
      <c r="BD885" s="100"/>
      <c r="BE885" s="100"/>
      <c r="BF885" s="100"/>
      <c r="BG885" s="100"/>
      <c r="BH885" s="100"/>
      <c r="BI885" s="100"/>
      <c r="BJ885" s="100"/>
      <c r="BK885" s="100"/>
      <c r="BL885" s="100"/>
      <c r="BM885" s="100"/>
      <c r="BN885" s="100"/>
      <c r="BO885" s="100"/>
      <c r="BP885" s="100"/>
      <c r="BQ885" s="100"/>
    </row>
    <row r="886" spans="1:69">
      <c r="A886" s="25"/>
      <c r="C886" s="89"/>
      <c r="D886" s="84"/>
      <c r="E886" s="76"/>
      <c r="F886" s="91"/>
      <c r="G886" s="80"/>
      <c r="H886" s="81"/>
      <c r="I886" s="14"/>
      <c r="J886" s="92"/>
      <c r="K886" s="14"/>
      <c r="L886" s="78"/>
      <c r="M886" s="81"/>
      <c r="N886" s="14"/>
      <c r="O886" s="78"/>
      <c r="P886" s="78"/>
      <c r="Q886" s="93"/>
      <c r="R886" s="80"/>
      <c r="S886" s="80"/>
      <c r="T886" s="69"/>
      <c r="U886" s="78"/>
      <c r="V886" s="69"/>
      <c r="W886" s="80"/>
      <c r="X886" s="80"/>
      <c r="Y886" s="94"/>
      <c r="Z886" s="80"/>
      <c r="AA886" s="80"/>
      <c r="AB886" s="80"/>
      <c r="AC886" s="80"/>
      <c r="AD886" s="69"/>
      <c r="AE886" s="69"/>
      <c r="AF886" s="69"/>
      <c r="AG886" s="95"/>
      <c r="AH886" s="93"/>
      <c r="AI886" s="81"/>
      <c r="AJ886" s="80"/>
      <c r="AK886" s="80"/>
      <c r="AL886" s="78"/>
      <c r="AM886" s="80"/>
      <c r="AN886" s="80"/>
      <c r="AO886" s="80"/>
      <c r="AP886" s="80"/>
      <c r="AQ886" s="80"/>
      <c r="AR886" s="80"/>
      <c r="AS886" s="78"/>
      <c r="AT886" s="96"/>
      <c r="AU886" s="97"/>
      <c r="AV886" s="98"/>
      <c r="AW886" s="99"/>
      <c r="AX886" s="100"/>
      <c r="AY886" s="100"/>
      <c r="AZ886" s="100"/>
      <c r="BA886" s="100"/>
      <c r="BB886" s="100"/>
      <c r="BC886" s="100"/>
      <c r="BD886" s="100"/>
      <c r="BE886" s="100"/>
      <c r="BF886" s="100"/>
      <c r="BG886" s="100"/>
      <c r="BH886" s="100"/>
      <c r="BI886" s="100"/>
      <c r="BJ886" s="100"/>
      <c r="BK886" s="100"/>
      <c r="BL886" s="100"/>
      <c r="BM886" s="100"/>
      <c r="BN886" s="100"/>
      <c r="BO886" s="100"/>
      <c r="BP886" s="100"/>
      <c r="BQ886" s="100"/>
    </row>
    <row r="887" spans="1:69">
      <c r="A887" s="25"/>
      <c r="C887" s="89"/>
      <c r="D887" s="84"/>
      <c r="E887" s="76"/>
      <c r="F887" s="91"/>
      <c r="G887" s="80"/>
      <c r="H887" s="81"/>
      <c r="I887" s="14"/>
      <c r="J887" s="92"/>
      <c r="K887" s="14"/>
      <c r="L887" s="78"/>
      <c r="M887" s="81"/>
      <c r="N887" s="14"/>
      <c r="O887" s="78"/>
      <c r="P887" s="78"/>
      <c r="Q887" s="93"/>
      <c r="R887" s="80"/>
      <c r="S887" s="80"/>
      <c r="T887" s="69"/>
      <c r="U887" s="78"/>
      <c r="V887" s="69"/>
      <c r="W887" s="80"/>
      <c r="X887" s="80"/>
      <c r="Y887" s="94"/>
      <c r="Z887" s="80"/>
      <c r="AA887" s="80"/>
      <c r="AB887" s="80"/>
      <c r="AC887" s="80"/>
      <c r="AD887" s="69"/>
      <c r="AE887" s="69"/>
      <c r="AF887" s="69"/>
      <c r="AG887" s="95"/>
      <c r="AH887" s="93"/>
      <c r="AI887" s="81"/>
      <c r="AJ887" s="80"/>
      <c r="AK887" s="80"/>
      <c r="AL887" s="78"/>
      <c r="AM887" s="80"/>
      <c r="AN887" s="80"/>
      <c r="AO887" s="80"/>
      <c r="AP887" s="80"/>
      <c r="AQ887" s="80"/>
      <c r="AR887" s="80"/>
      <c r="AS887" s="78"/>
      <c r="AT887" s="96"/>
      <c r="AU887" s="97"/>
      <c r="AV887" s="98"/>
      <c r="AW887" s="99"/>
      <c r="AX887" s="100"/>
      <c r="AY887" s="100"/>
      <c r="AZ887" s="100"/>
      <c r="BA887" s="100"/>
      <c r="BB887" s="100"/>
      <c r="BC887" s="100"/>
      <c r="BD887" s="100"/>
      <c r="BE887" s="100"/>
      <c r="BF887" s="100"/>
      <c r="BG887" s="100"/>
      <c r="BH887" s="100"/>
      <c r="BI887" s="100"/>
      <c r="BJ887" s="100"/>
      <c r="BK887" s="100"/>
      <c r="BL887" s="100"/>
      <c r="BM887" s="100"/>
      <c r="BN887" s="100"/>
      <c r="BO887" s="100"/>
      <c r="BP887" s="100"/>
      <c r="BQ887" s="100"/>
    </row>
    <row r="888" spans="1:69">
      <c r="A888" s="25"/>
      <c r="C888" s="89"/>
      <c r="D888" s="84"/>
      <c r="E888" s="76"/>
      <c r="F888" s="91"/>
      <c r="G888" s="80"/>
      <c r="H888" s="81"/>
      <c r="I888" s="14"/>
      <c r="J888" s="92"/>
      <c r="K888" s="14"/>
      <c r="L888" s="78"/>
      <c r="M888" s="81"/>
      <c r="N888" s="14"/>
      <c r="O888" s="78"/>
      <c r="P888" s="78"/>
      <c r="Q888" s="93"/>
      <c r="R888" s="80"/>
      <c r="S888" s="80"/>
      <c r="T888" s="69"/>
      <c r="U888" s="78"/>
      <c r="V888" s="69"/>
      <c r="W888" s="80"/>
      <c r="X888" s="80"/>
      <c r="Y888" s="94"/>
      <c r="Z888" s="80"/>
      <c r="AA888" s="80"/>
      <c r="AB888" s="80"/>
      <c r="AC888" s="80"/>
      <c r="AD888" s="69"/>
      <c r="AE888" s="69"/>
      <c r="AF888" s="69"/>
      <c r="AG888" s="95"/>
      <c r="AH888" s="93"/>
      <c r="AI888" s="81"/>
      <c r="AJ888" s="80"/>
      <c r="AK888" s="80"/>
      <c r="AL888" s="78"/>
      <c r="AM888" s="80"/>
      <c r="AN888" s="80"/>
      <c r="AO888" s="80"/>
      <c r="AP888" s="80"/>
      <c r="AQ888" s="80"/>
      <c r="AR888" s="80"/>
      <c r="AS888" s="78"/>
      <c r="AT888" s="96"/>
      <c r="AU888" s="97"/>
      <c r="AV888" s="98"/>
      <c r="AW888" s="99"/>
      <c r="AX888" s="100"/>
      <c r="AY888" s="100"/>
      <c r="AZ888" s="100"/>
      <c r="BA888" s="100"/>
      <c r="BB888" s="100"/>
      <c r="BC888" s="100"/>
      <c r="BD888" s="100"/>
      <c r="BE888" s="100"/>
      <c r="BF888" s="100"/>
      <c r="BG888" s="100"/>
      <c r="BH888" s="100"/>
      <c r="BI888" s="100"/>
      <c r="BJ888" s="100"/>
      <c r="BK888" s="100"/>
      <c r="BL888" s="100"/>
      <c r="BM888" s="100"/>
      <c r="BN888" s="100"/>
      <c r="BO888" s="100"/>
      <c r="BP888" s="100"/>
      <c r="BQ888" s="100"/>
    </row>
    <row r="889" spans="1:69">
      <c r="A889" s="25"/>
      <c r="C889" s="89"/>
      <c r="D889" s="84"/>
      <c r="E889" s="76"/>
      <c r="F889" s="91"/>
      <c r="G889" s="80"/>
      <c r="H889" s="81"/>
      <c r="I889" s="14"/>
      <c r="J889" s="92"/>
      <c r="K889" s="14"/>
      <c r="L889" s="78"/>
      <c r="M889" s="81"/>
      <c r="N889" s="14"/>
      <c r="O889" s="78"/>
      <c r="P889" s="78"/>
      <c r="Q889" s="93"/>
      <c r="R889" s="80"/>
      <c r="S889" s="80"/>
      <c r="T889" s="69"/>
      <c r="U889" s="78"/>
      <c r="V889" s="69"/>
      <c r="W889" s="80"/>
      <c r="X889" s="80"/>
      <c r="Y889" s="94"/>
      <c r="Z889" s="80"/>
      <c r="AA889" s="80"/>
      <c r="AB889" s="80"/>
      <c r="AC889" s="80"/>
      <c r="AD889" s="69"/>
      <c r="AE889" s="69"/>
      <c r="AF889" s="69"/>
      <c r="AG889" s="95"/>
      <c r="AH889" s="93"/>
      <c r="AI889" s="81"/>
      <c r="AJ889" s="80"/>
      <c r="AK889" s="80"/>
      <c r="AL889" s="78"/>
      <c r="AM889" s="80"/>
      <c r="AN889" s="80"/>
      <c r="AO889" s="80"/>
      <c r="AP889" s="80"/>
      <c r="AQ889" s="80"/>
      <c r="AR889" s="80"/>
      <c r="AS889" s="78"/>
      <c r="AT889" s="96"/>
      <c r="AU889" s="97"/>
      <c r="AV889" s="98"/>
      <c r="AW889" s="99"/>
      <c r="AX889" s="100"/>
      <c r="AY889" s="100"/>
      <c r="AZ889" s="100"/>
      <c r="BA889" s="100"/>
      <c r="BB889" s="100"/>
      <c r="BC889" s="100"/>
      <c r="BD889" s="100"/>
      <c r="BE889" s="100"/>
      <c r="BF889" s="100"/>
      <c r="BG889" s="100"/>
      <c r="BH889" s="100"/>
      <c r="BI889" s="100"/>
      <c r="BJ889" s="100"/>
      <c r="BK889" s="100"/>
      <c r="BL889" s="100"/>
      <c r="BM889" s="100"/>
      <c r="BN889" s="100"/>
      <c r="BO889" s="100"/>
      <c r="BP889" s="100"/>
      <c r="BQ889" s="100"/>
    </row>
    <row r="890" spans="1:69">
      <c r="A890" s="25"/>
      <c r="C890" s="89"/>
      <c r="D890" s="84"/>
      <c r="E890" s="76"/>
      <c r="F890" s="91"/>
      <c r="G890" s="80"/>
      <c r="H890" s="81"/>
      <c r="I890" s="14"/>
      <c r="J890" s="92"/>
      <c r="K890" s="14"/>
      <c r="L890" s="78"/>
      <c r="M890" s="81"/>
      <c r="N890" s="14"/>
      <c r="O890" s="78"/>
      <c r="P890" s="78"/>
      <c r="Q890" s="93"/>
      <c r="R890" s="80"/>
      <c r="S890" s="80"/>
      <c r="T890" s="69"/>
      <c r="U890" s="78"/>
      <c r="V890" s="69"/>
      <c r="W890" s="80"/>
      <c r="X890" s="80"/>
      <c r="Y890" s="94"/>
      <c r="Z890" s="80"/>
      <c r="AA890" s="80"/>
      <c r="AB890" s="80"/>
      <c r="AC890" s="80"/>
      <c r="AD890" s="69"/>
      <c r="AE890" s="69"/>
      <c r="AF890" s="69"/>
      <c r="AG890" s="95"/>
      <c r="AH890" s="93"/>
      <c r="AI890" s="81"/>
      <c r="AJ890" s="80"/>
      <c r="AK890" s="80"/>
      <c r="AL890" s="78"/>
      <c r="AM890" s="80"/>
      <c r="AN890" s="80"/>
      <c r="AO890" s="80"/>
      <c r="AP890" s="80"/>
      <c r="AQ890" s="80"/>
      <c r="AR890" s="80"/>
      <c r="AS890" s="78"/>
      <c r="AT890" s="96"/>
      <c r="AU890" s="97"/>
      <c r="AV890" s="98"/>
      <c r="AW890" s="99"/>
      <c r="AX890" s="100"/>
      <c r="AY890" s="100"/>
      <c r="AZ890" s="100"/>
      <c r="BA890" s="100"/>
      <c r="BB890" s="100"/>
      <c r="BC890" s="100"/>
      <c r="BD890" s="100"/>
      <c r="BE890" s="100"/>
      <c r="BF890" s="100"/>
      <c r="BG890" s="100"/>
      <c r="BH890" s="100"/>
      <c r="BI890" s="100"/>
      <c r="BJ890" s="100"/>
      <c r="BK890" s="100"/>
      <c r="BL890" s="100"/>
      <c r="BM890" s="100"/>
      <c r="BN890" s="100"/>
      <c r="BO890" s="100"/>
      <c r="BP890" s="100"/>
      <c r="BQ890" s="100"/>
    </row>
    <row r="891" spans="1:69">
      <c r="A891" s="25"/>
      <c r="C891" s="89"/>
      <c r="D891" s="84"/>
      <c r="E891" s="76"/>
      <c r="F891" s="91"/>
      <c r="G891" s="80"/>
      <c r="H891" s="81"/>
      <c r="I891" s="14"/>
      <c r="J891" s="92"/>
      <c r="K891" s="14"/>
      <c r="L891" s="78"/>
      <c r="M891" s="81"/>
      <c r="N891" s="14"/>
      <c r="O891" s="78"/>
      <c r="P891" s="78"/>
      <c r="Q891" s="93"/>
      <c r="R891" s="80"/>
      <c r="S891" s="80"/>
      <c r="T891" s="69"/>
      <c r="U891" s="78"/>
      <c r="V891" s="69"/>
      <c r="W891" s="80"/>
      <c r="X891" s="80"/>
      <c r="Y891" s="94"/>
      <c r="Z891" s="80"/>
      <c r="AA891" s="80"/>
      <c r="AB891" s="80"/>
      <c r="AC891" s="80"/>
      <c r="AD891" s="69"/>
      <c r="AE891" s="69"/>
      <c r="AF891" s="69"/>
      <c r="AG891" s="95"/>
      <c r="AH891" s="93"/>
      <c r="AI891" s="81"/>
      <c r="AJ891" s="80"/>
      <c r="AK891" s="80"/>
      <c r="AL891" s="78"/>
      <c r="AM891" s="80"/>
      <c r="AN891" s="80"/>
      <c r="AO891" s="80"/>
      <c r="AP891" s="80"/>
      <c r="AQ891" s="80"/>
      <c r="AR891" s="80"/>
      <c r="AS891" s="78"/>
      <c r="AT891" s="96"/>
      <c r="AU891" s="97"/>
      <c r="AV891" s="98"/>
      <c r="AW891" s="99"/>
      <c r="AX891" s="100"/>
      <c r="AY891" s="100"/>
      <c r="AZ891" s="100"/>
      <c r="BA891" s="100"/>
      <c r="BB891" s="100"/>
      <c r="BC891" s="100"/>
      <c r="BD891" s="100"/>
      <c r="BE891" s="100"/>
      <c r="BF891" s="100"/>
      <c r="BG891" s="100"/>
      <c r="BH891" s="100"/>
      <c r="BI891" s="100"/>
      <c r="BJ891" s="100"/>
      <c r="BK891" s="100"/>
      <c r="BL891" s="100"/>
      <c r="BM891" s="100"/>
      <c r="BN891" s="100"/>
      <c r="BO891" s="100"/>
      <c r="BP891" s="100"/>
      <c r="BQ891" s="100"/>
    </row>
    <row r="892" spans="1:69">
      <c r="A892" s="25"/>
      <c r="C892" s="89"/>
      <c r="D892" s="84"/>
      <c r="E892" s="76"/>
      <c r="F892" s="91"/>
      <c r="G892" s="80"/>
      <c r="H892" s="81"/>
      <c r="I892" s="14"/>
      <c r="J892" s="92"/>
      <c r="K892" s="14"/>
      <c r="L892" s="78"/>
      <c r="M892" s="81"/>
      <c r="N892" s="14"/>
      <c r="O892" s="78"/>
      <c r="P892" s="78"/>
      <c r="Q892" s="93"/>
      <c r="R892" s="80"/>
      <c r="S892" s="80"/>
      <c r="T892" s="69"/>
      <c r="U892" s="78"/>
      <c r="V892" s="69"/>
      <c r="W892" s="80"/>
      <c r="X892" s="80"/>
      <c r="Y892" s="94"/>
      <c r="Z892" s="80"/>
      <c r="AA892" s="80"/>
      <c r="AB892" s="80"/>
      <c r="AC892" s="80"/>
      <c r="AD892" s="69"/>
      <c r="AE892" s="69"/>
      <c r="AF892" s="69"/>
      <c r="AG892" s="95"/>
      <c r="AH892" s="93"/>
      <c r="AI892" s="81"/>
      <c r="AJ892" s="80"/>
      <c r="AK892" s="80"/>
      <c r="AL892" s="78"/>
      <c r="AM892" s="80"/>
      <c r="AN892" s="80"/>
      <c r="AO892" s="80"/>
      <c r="AP892" s="80"/>
      <c r="AQ892" s="80"/>
      <c r="AR892" s="80"/>
      <c r="AS892" s="78"/>
      <c r="AT892" s="96"/>
      <c r="AU892" s="97"/>
      <c r="AV892" s="98"/>
      <c r="AW892" s="99"/>
      <c r="AX892" s="100"/>
      <c r="AY892" s="100"/>
      <c r="AZ892" s="100"/>
      <c r="BA892" s="100"/>
      <c r="BB892" s="100"/>
      <c r="BC892" s="100"/>
      <c r="BD892" s="100"/>
      <c r="BE892" s="100"/>
      <c r="BF892" s="100"/>
      <c r="BG892" s="100"/>
      <c r="BH892" s="100"/>
      <c r="BI892" s="100"/>
      <c r="BJ892" s="100"/>
      <c r="BK892" s="100"/>
      <c r="BL892" s="100"/>
      <c r="BM892" s="100"/>
      <c r="BN892" s="100"/>
      <c r="BO892" s="100"/>
      <c r="BP892" s="100"/>
      <c r="BQ892" s="100"/>
    </row>
    <row r="893" spans="1:69">
      <c r="A893" s="25"/>
      <c r="C893" s="89"/>
      <c r="D893" s="84"/>
      <c r="E893" s="76"/>
      <c r="F893" s="91"/>
      <c r="G893" s="80"/>
      <c r="H893" s="81"/>
      <c r="I893" s="14"/>
      <c r="J893" s="92"/>
      <c r="K893" s="14"/>
      <c r="L893" s="78"/>
      <c r="M893" s="81"/>
      <c r="N893" s="14"/>
      <c r="O893" s="78"/>
      <c r="P893" s="78"/>
      <c r="Q893" s="93"/>
      <c r="R893" s="80"/>
      <c r="S893" s="80"/>
      <c r="T893" s="69"/>
      <c r="U893" s="78"/>
      <c r="V893" s="69"/>
      <c r="W893" s="80"/>
      <c r="X893" s="80"/>
      <c r="Y893" s="94"/>
      <c r="Z893" s="80"/>
      <c r="AA893" s="80"/>
      <c r="AB893" s="80"/>
      <c r="AC893" s="80"/>
      <c r="AD893" s="69"/>
      <c r="AE893" s="69"/>
      <c r="AF893" s="69"/>
      <c r="AG893" s="95"/>
      <c r="AH893" s="93"/>
      <c r="AI893" s="81"/>
      <c r="AJ893" s="80"/>
      <c r="AK893" s="80"/>
      <c r="AL893" s="78"/>
      <c r="AM893" s="80"/>
      <c r="AN893" s="80"/>
      <c r="AO893" s="80"/>
      <c r="AP893" s="80"/>
      <c r="AQ893" s="80"/>
      <c r="AR893" s="80"/>
      <c r="AS893" s="78"/>
      <c r="AT893" s="96"/>
      <c r="AU893" s="97"/>
      <c r="AV893" s="98"/>
      <c r="AW893" s="99"/>
      <c r="AX893" s="100"/>
      <c r="AY893" s="100"/>
      <c r="AZ893" s="100"/>
      <c r="BA893" s="100"/>
      <c r="BB893" s="100"/>
      <c r="BC893" s="100"/>
      <c r="BD893" s="100"/>
      <c r="BE893" s="100"/>
      <c r="BF893" s="100"/>
      <c r="BG893" s="100"/>
      <c r="BH893" s="100"/>
      <c r="BI893" s="100"/>
      <c r="BJ893" s="100"/>
      <c r="BK893" s="100"/>
      <c r="BL893" s="100"/>
      <c r="BM893" s="100"/>
      <c r="BN893" s="100"/>
      <c r="BO893" s="100"/>
      <c r="BP893" s="100"/>
      <c r="BQ893" s="100"/>
    </row>
    <row r="894" spans="1:69">
      <c r="A894" s="25"/>
      <c r="C894" s="89"/>
      <c r="D894" s="84"/>
      <c r="E894" s="76"/>
      <c r="F894" s="91"/>
      <c r="G894" s="80"/>
      <c r="H894" s="81"/>
      <c r="I894" s="14"/>
      <c r="J894" s="92"/>
      <c r="K894" s="14"/>
      <c r="L894" s="78"/>
      <c r="M894" s="81"/>
      <c r="N894" s="14"/>
      <c r="O894" s="78"/>
      <c r="P894" s="78"/>
      <c r="Q894" s="93"/>
      <c r="R894" s="80"/>
      <c r="S894" s="80"/>
      <c r="T894" s="69"/>
      <c r="U894" s="78"/>
      <c r="V894" s="69"/>
      <c r="W894" s="80"/>
      <c r="X894" s="80"/>
      <c r="Y894" s="94"/>
      <c r="Z894" s="80"/>
      <c r="AA894" s="80"/>
      <c r="AB894" s="80"/>
      <c r="AC894" s="80"/>
      <c r="AD894" s="69"/>
      <c r="AE894" s="69"/>
      <c r="AF894" s="69"/>
      <c r="AG894" s="95"/>
      <c r="AH894" s="93"/>
      <c r="AI894" s="81"/>
      <c r="AJ894" s="80"/>
      <c r="AK894" s="80"/>
      <c r="AL894" s="78"/>
      <c r="AM894" s="80"/>
      <c r="AN894" s="80"/>
      <c r="AO894" s="80"/>
      <c r="AP894" s="80"/>
      <c r="AQ894" s="80"/>
      <c r="AR894" s="80"/>
      <c r="AS894" s="78"/>
      <c r="AT894" s="96"/>
      <c r="AU894" s="97"/>
      <c r="AV894" s="98"/>
      <c r="AW894" s="99"/>
      <c r="AX894" s="100"/>
      <c r="AY894" s="100"/>
      <c r="AZ894" s="100"/>
      <c r="BA894" s="100"/>
      <c r="BB894" s="100"/>
      <c r="BC894" s="100"/>
      <c r="BD894" s="100"/>
      <c r="BE894" s="100"/>
      <c r="BF894" s="100"/>
      <c r="BG894" s="100"/>
      <c r="BH894" s="100"/>
      <c r="BI894" s="100"/>
      <c r="BJ894" s="100"/>
      <c r="BK894" s="100"/>
      <c r="BL894" s="100"/>
      <c r="BM894" s="100"/>
      <c r="BN894" s="100"/>
      <c r="BO894" s="100"/>
      <c r="BP894" s="100"/>
      <c r="BQ894" s="100"/>
    </row>
    <row r="895" spans="1:69">
      <c r="A895" s="25"/>
      <c r="C895" s="89"/>
      <c r="D895" s="84"/>
      <c r="E895" s="76"/>
      <c r="F895" s="91"/>
      <c r="G895" s="80"/>
      <c r="H895" s="81"/>
      <c r="I895" s="14"/>
      <c r="J895" s="92"/>
      <c r="K895" s="14"/>
      <c r="L895" s="78"/>
      <c r="M895" s="81"/>
      <c r="N895" s="14"/>
      <c r="O895" s="78"/>
      <c r="P895" s="78"/>
      <c r="Q895" s="93"/>
      <c r="R895" s="80"/>
      <c r="S895" s="80"/>
      <c r="T895" s="69"/>
      <c r="U895" s="78"/>
      <c r="V895" s="69"/>
      <c r="W895" s="80"/>
      <c r="X895" s="80"/>
      <c r="Y895" s="94"/>
      <c r="Z895" s="80"/>
      <c r="AA895" s="80"/>
      <c r="AB895" s="80"/>
      <c r="AC895" s="80"/>
      <c r="AD895" s="69"/>
      <c r="AE895" s="69"/>
      <c r="AF895" s="69"/>
      <c r="AG895" s="95"/>
      <c r="AH895" s="93"/>
      <c r="AI895" s="81"/>
      <c r="AJ895" s="80"/>
      <c r="AK895" s="80"/>
      <c r="AL895" s="78"/>
      <c r="AM895" s="80"/>
      <c r="AN895" s="80"/>
      <c r="AO895" s="80"/>
      <c r="AP895" s="80"/>
      <c r="AQ895" s="80"/>
      <c r="AR895" s="80"/>
      <c r="AS895" s="78"/>
      <c r="AT895" s="96"/>
      <c r="AU895" s="97"/>
      <c r="AV895" s="98"/>
      <c r="AW895" s="99"/>
      <c r="AX895" s="100"/>
      <c r="AY895" s="100"/>
      <c r="AZ895" s="100"/>
      <c r="BA895" s="100"/>
      <c r="BB895" s="100"/>
      <c r="BC895" s="100"/>
      <c r="BD895" s="100"/>
      <c r="BE895" s="100"/>
      <c r="BF895" s="100"/>
      <c r="BG895" s="100"/>
      <c r="BH895" s="100"/>
      <c r="BI895" s="100"/>
      <c r="BJ895" s="100"/>
      <c r="BK895" s="100"/>
      <c r="BL895" s="100"/>
      <c r="BM895" s="100"/>
      <c r="BN895" s="100"/>
      <c r="BO895" s="100"/>
      <c r="BP895" s="100"/>
      <c r="BQ895" s="100"/>
    </row>
    <row r="896" spans="1:69">
      <c r="A896" s="25"/>
      <c r="C896" s="89"/>
      <c r="D896" s="84"/>
      <c r="E896" s="76"/>
      <c r="F896" s="91"/>
      <c r="G896" s="80"/>
      <c r="H896" s="81"/>
      <c r="I896" s="14"/>
      <c r="J896" s="92"/>
      <c r="K896" s="14"/>
      <c r="L896" s="78"/>
      <c r="M896" s="81"/>
      <c r="N896" s="14"/>
      <c r="O896" s="78"/>
      <c r="P896" s="78"/>
      <c r="Q896" s="93"/>
      <c r="R896" s="80"/>
      <c r="S896" s="80"/>
      <c r="T896" s="69"/>
      <c r="U896" s="78"/>
      <c r="V896" s="69"/>
      <c r="W896" s="80"/>
      <c r="X896" s="80"/>
      <c r="Y896" s="94"/>
      <c r="Z896" s="80"/>
      <c r="AA896" s="80"/>
      <c r="AB896" s="80"/>
      <c r="AC896" s="80"/>
      <c r="AD896" s="69"/>
      <c r="AE896" s="69"/>
      <c r="AF896" s="69"/>
      <c r="AG896" s="95"/>
      <c r="AH896" s="93"/>
      <c r="AI896" s="81"/>
      <c r="AJ896" s="80"/>
      <c r="AK896" s="80"/>
      <c r="AL896" s="78"/>
      <c r="AM896" s="80"/>
      <c r="AN896" s="80"/>
      <c r="AO896" s="80"/>
      <c r="AP896" s="80"/>
      <c r="AQ896" s="80"/>
      <c r="AR896" s="80"/>
      <c r="AS896" s="78"/>
      <c r="AT896" s="96"/>
      <c r="AU896" s="97"/>
      <c r="AV896" s="98"/>
      <c r="AW896" s="99"/>
      <c r="AX896" s="100"/>
      <c r="AY896" s="100"/>
      <c r="AZ896" s="100"/>
      <c r="BA896" s="100"/>
      <c r="BB896" s="100"/>
      <c r="BC896" s="100"/>
      <c r="BD896" s="100"/>
      <c r="BE896" s="100"/>
      <c r="BF896" s="100"/>
      <c r="BG896" s="100"/>
      <c r="BH896" s="100"/>
      <c r="BI896" s="100"/>
      <c r="BJ896" s="100"/>
      <c r="BK896" s="100"/>
      <c r="BL896" s="100"/>
      <c r="BM896" s="100"/>
      <c r="BN896" s="100"/>
      <c r="BO896" s="100"/>
      <c r="BP896" s="100"/>
      <c r="BQ896" s="100"/>
    </row>
    <row r="897" spans="1:69">
      <c r="A897" s="25"/>
      <c r="C897" s="89"/>
      <c r="D897" s="84"/>
      <c r="E897" s="76"/>
      <c r="F897" s="91"/>
      <c r="G897" s="80"/>
      <c r="H897" s="81"/>
      <c r="I897" s="14"/>
      <c r="J897" s="92"/>
      <c r="K897" s="14"/>
      <c r="L897" s="78"/>
      <c r="M897" s="81"/>
      <c r="N897" s="14"/>
      <c r="O897" s="78"/>
      <c r="P897" s="78"/>
      <c r="Q897" s="93"/>
      <c r="R897" s="80"/>
      <c r="S897" s="80"/>
      <c r="T897" s="69"/>
      <c r="U897" s="78"/>
      <c r="V897" s="69"/>
      <c r="W897" s="80"/>
      <c r="X897" s="80"/>
      <c r="Y897" s="94"/>
      <c r="Z897" s="80"/>
      <c r="AA897" s="80"/>
      <c r="AB897" s="80"/>
      <c r="AC897" s="80"/>
      <c r="AD897" s="69"/>
      <c r="AE897" s="69"/>
      <c r="AF897" s="69"/>
      <c r="AG897" s="95"/>
      <c r="AH897" s="93"/>
      <c r="AI897" s="81"/>
      <c r="AJ897" s="80"/>
      <c r="AK897" s="80"/>
      <c r="AL897" s="78"/>
      <c r="AM897" s="80"/>
      <c r="AN897" s="80"/>
      <c r="AO897" s="80"/>
      <c r="AP897" s="80"/>
      <c r="AQ897" s="80"/>
      <c r="AR897" s="80"/>
      <c r="AS897" s="78"/>
      <c r="AT897" s="96"/>
      <c r="AU897" s="97"/>
      <c r="AV897" s="98"/>
      <c r="AW897" s="99"/>
      <c r="AX897" s="100"/>
      <c r="AY897" s="100"/>
      <c r="AZ897" s="100"/>
      <c r="BA897" s="100"/>
      <c r="BB897" s="100"/>
      <c r="BC897" s="100"/>
      <c r="BD897" s="100"/>
      <c r="BE897" s="100"/>
      <c r="BF897" s="100"/>
      <c r="BG897" s="100"/>
      <c r="BH897" s="100"/>
      <c r="BI897" s="100"/>
      <c r="BJ897" s="100"/>
      <c r="BK897" s="100"/>
      <c r="BL897" s="100"/>
      <c r="BM897" s="100"/>
      <c r="BN897" s="100"/>
      <c r="BO897" s="100"/>
      <c r="BP897" s="100"/>
      <c r="BQ897" s="100"/>
    </row>
    <row r="898" spans="1:69">
      <c r="A898" s="25"/>
      <c r="C898" s="89"/>
      <c r="D898" s="84"/>
      <c r="E898" s="76"/>
      <c r="F898" s="91"/>
      <c r="G898" s="80"/>
      <c r="H898" s="81"/>
      <c r="I898" s="14"/>
      <c r="J898" s="92"/>
      <c r="K898" s="14"/>
      <c r="L898" s="78"/>
      <c r="M898" s="81"/>
      <c r="N898" s="14"/>
      <c r="O898" s="78"/>
      <c r="P898" s="78"/>
      <c r="Q898" s="93"/>
      <c r="R898" s="80"/>
      <c r="S898" s="80"/>
      <c r="T898" s="69"/>
      <c r="U898" s="78"/>
      <c r="V898" s="69"/>
      <c r="W898" s="80"/>
      <c r="X898" s="80"/>
      <c r="Y898" s="94"/>
      <c r="Z898" s="80"/>
      <c r="AA898" s="80"/>
      <c r="AB898" s="80"/>
      <c r="AC898" s="80"/>
      <c r="AD898" s="69"/>
      <c r="AE898" s="69"/>
      <c r="AF898" s="69"/>
      <c r="AG898" s="95"/>
      <c r="AH898" s="93"/>
      <c r="AI898" s="81"/>
      <c r="AJ898" s="80"/>
      <c r="AK898" s="80"/>
      <c r="AL898" s="78"/>
      <c r="AM898" s="80"/>
      <c r="AN898" s="80"/>
      <c r="AO898" s="80"/>
      <c r="AP898" s="80"/>
      <c r="AQ898" s="80"/>
      <c r="AR898" s="80"/>
      <c r="AS898" s="78"/>
      <c r="AT898" s="96"/>
      <c r="AU898" s="97"/>
      <c r="AV898" s="98"/>
      <c r="AW898" s="99"/>
      <c r="AX898" s="100"/>
      <c r="AY898" s="100"/>
      <c r="AZ898" s="100"/>
      <c r="BA898" s="100"/>
      <c r="BB898" s="100"/>
      <c r="BC898" s="100"/>
      <c r="BD898" s="100"/>
      <c r="BE898" s="100"/>
      <c r="BF898" s="100"/>
      <c r="BG898" s="100"/>
      <c r="BH898" s="100"/>
      <c r="BI898" s="100"/>
      <c r="BJ898" s="100"/>
      <c r="BK898" s="100"/>
      <c r="BL898" s="100"/>
      <c r="BM898" s="100"/>
      <c r="BN898" s="100"/>
      <c r="BO898" s="100"/>
      <c r="BP898" s="100"/>
      <c r="BQ898" s="100"/>
    </row>
    <row r="899" spans="1:69">
      <c r="A899" s="25"/>
      <c r="C899" s="89"/>
      <c r="D899" s="84"/>
      <c r="E899" s="76"/>
      <c r="F899" s="91"/>
      <c r="G899" s="80"/>
      <c r="H899" s="81"/>
      <c r="I899" s="14"/>
      <c r="J899" s="92"/>
      <c r="K899" s="14"/>
      <c r="L899" s="78"/>
      <c r="M899" s="81"/>
      <c r="N899" s="14"/>
      <c r="O899" s="78"/>
      <c r="P899" s="78"/>
      <c r="Q899" s="93"/>
      <c r="R899" s="80"/>
      <c r="S899" s="80"/>
      <c r="T899" s="69"/>
      <c r="U899" s="78"/>
      <c r="V899" s="69"/>
      <c r="W899" s="80"/>
      <c r="X899" s="80"/>
      <c r="Y899" s="94"/>
      <c r="Z899" s="80"/>
      <c r="AA899" s="80"/>
      <c r="AB899" s="80"/>
      <c r="AC899" s="80"/>
      <c r="AD899" s="69"/>
      <c r="AE899" s="69"/>
      <c r="AF899" s="69"/>
      <c r="AG899" s="95"/>
      <c r="AH899" s="93"/>
      <c r="AI899" s="81"/>
      <c r="AJ899" s="80"/>
      <c r="AK899" s="80"/>
      <c r="AL899" s="78"/>
      <c r="AM899" s="80"/>
      <c r="AN899" s="80"/>
      <c r="AO899" s="80"/>
      <c r="AP899" s="80"/>
      <c r="AQ899" s="80"/>
      <c r="AR899" s="80"/>
      <c r="AS899" s="78"/>
      <c r="AT899" s="96"/>
      <c r="AU899" s="97"/>
      <c r="AV899" s="98"/>
      <c r="AW899" s="99"/>
      <c r="AX899" s="100"/>
      <c r="AY899" s="100"/>
      <c r="AZ899" s="100"/>
      <c r="BA899" s="100"/>
      <c r="BB899" s="100"/>
      <c r="BC899" s="100"/>
      <c r="BD899" s="100"/>
      <c r="BE899" s="100"/>
      <c r="BF899" s="100"/>
      <c r="BG899" s="100"/>
      <c r="BH899" s="100"/>
      <c r="BI899" s="100"/>
      <c r="BJ899" s="100"/>
      <c r="BK899" s="100"/>
      <c r="BL899" s="100"/>
      <c r="BM899" s="100"/>
      <c r="BN899" s="100"/>
      <c r="BO899" s="100"/>
      <c r="BP899" s="100"/>
      <c r="BQ899" s="100"/>
    </row>
    <row r="900" spans="1:69">
      <c r="A900" s="25"/>
      <c r="C900" s="89"/>
      <c r="D900" s="84"/>
      <c r="E900" s="76"/>
      <c r="F900" s="91"/>
      <c r="G900" s="80"/>
      <c r="H900" s="81"/>
      <c r="I900" s="14"/>
      <c r="J900" s="92"/>
      <c r="K900" s="14"/>
      <c r="L900" s="78"/>
      <c r="M900" s="81"/>
      <c r="N900" s="14"/>
      <c r="O900" s="78"/>
      <c r="P900" s="78"/>
      <c r="Q900" s="93"/>
      <c r="R900" s="80"/>
      <c r="S900" s="80"/>
      <c r="T900" s="69"/>
      <c r="U900" s="78"/>
      <c r="V900" s="69"/>
      <c r="W900" s="80"/>
      <c r="X900" s="80"/>
      <c r="Y900" s="94"/>
      <c r="Z900" s="80"/>
      <c r="AA900" s="80"/>
      <c r="AB900" s="80"/>
      <c r="AC900" s="80"/>
      <c r="AD900" s="69"/>
      <c r="AE900" s="69"/>
      <c r="AF900" s="69"/>
      <c r="AG900" s="95"/>
      <c r="AH900" s="93"/>
      <c r="AI900" s="81"/>
      <c r="AJ900" s="80"/>
      <c r="AK900" s="80"/>
      <c r="AL900" s="78"/>
      <c r="AM900" s="80"/>
      <c r="AN900" s="80"/>
      <c r="AO900" s="80"/>
      <c r="AP900" s="80"/>
      <c r="AQ900" s="80"/>
      <c r="AR900" s="80"/>
      <c r="AS900" s="78"/>
      <c r="AT900" s="96"/>
      <c r="AU900" s="97"/>
      <c r="AV900" s="98"/>
      <c r="AW900" s="99"/>
      <c r="AX900" s="100"/>
      <c r="AY900" s="100"/>
      <c r="AZ900" s="100"/>
      <c r="BA900" s="100"/>
      <c r="BB900" s="100"/>
      <c r="BC900" s="100"/>
      <c r="BD900" s="100"/>
      <c r="BE900" s="100"/>
      <c r="BF900" s="100"/>
      <c r="BG900" s="100"/>
      <c r="BH900" s="100"/>
      <c r="BI900" s="100"/>
      <c r="BJ900" s="100"/>
      <c r="BK900" s="100"/>
      <c r="BL900" s="100"/>
      <c r="BM900" s="100"/>
      <c r="BN900" s="100"/>
      <c r="BO900" s="100"/>
      <c r="BP900" s="100"/>
      <c r="BQ900" s="100"/>
    </row>
    <row r="901" spans="1:69">
      <c r="A901" s="25"/>
      <c r="C901" s="89"/>
      <c r="D901" s="84"/>
      <c r="E901" s="76"/>
      <c r="F901" s="91"/>
      <c r="G901" s="80"/>
      <c r="H901" s="81"/>
      <c r="I901" s="14"/>
      <c r="J901" s="92"/>
      <c r="K901" s="14"/>
      <c r="L901" s="78"/>
      <c r="M901" s="81"/>
      <c r="N901" s="14"/>
      <c r="O901" s="78"/>
      <c r="P901" s="78"/>
      <c r="Q901" s="93"/>
      <c r="R901" s="80"/>
      <c r="S901" s="80"/>
      <c r="T901" s="69"/>
      <c r="U901" s="78"/>
      <c r="V901" s="69"/>
      <c r="W901" s="80"/>
      <c r="X901" s="80"/>
      <c r="Y901" s="94"/>
      <c r="Z901" s="80"/>
      <c r="AA901" s="80"/>
      <c r="AB901" s="80"/>
      <c r="AC901" s="80"/>
      <c r="AD901" s="69"/>
      <c r="AE901" s="69"/>
      <c r="AF901" s="69"/>
      <c r="AG901" s="95"/>
      <c r="AH901" s="93"/>
      <c r="AI901" s="81"/>
      <c r="AJ901" s="80"/>
      <c r="AK901" s="80"/>
      <c r="AL901" s="78"/>
      <c r="AM901" s="80"/>
      <c r="AN901" s="80"/>
      <c r="AO901" s="80"/>
      <c r="AP901" s="80"/>
      <c r="AQ901" s="80"/>
      <c r="AR901" s="80"/>
      <c r="AS901" s="78"/>
      <c r="AT901" s="96"/>
      <c r="AU901" s="97"/>
      <c r="AV901" s="98"/>
      <c r="AW901" s="99"/>
      <c r="AX901" s="100"/>
      <c r="AY901" s="100"/>
      <c r="AZ901" s="100"/>
      <c r="BA901" s="100"/>
      <c r="BB901" s="100"/>
      <c r="BC901" s="100"/>
      <c r="BD901" s="100"/>
      <c r="BE901" s="100"/>
      <c r="BF901" s="100"/>
      <c r="BG901" s="100"/>
      <c r="BH901" s="100"/>
      <c r="BI901" s="100"/>
      <c r="BJ901" s="100"/>
      <c r="BK901" s="100"/>
      <c r="BL901" s="100"/>
      <c r="BM901" s="100"/>
      <c r="BN901" s="100"/>
      <c r="BO901" s="100"/>
      <c r="BP901" s="100"/>
      <c r="BQ901" s="100"/>
    </row>
    <row r="902" spans="1:69">
      <c r="A902" s="25"/>
      <c r="C902" s="89"/>
      <c r="D902" s="84"/>
      <c r="E902" s="76"/>
      <c r="F902" s="91"/>
      <c r="G902" s="80"/>
      <c r="H902" s="81"/>
      <c r="I902" s="14"/>
      <c r="J902" s="92"/>
      <c r="K902" s="14"/>
      <c r="L902" s="78"/>
      <c r="M902" s="81"/>
      <c r="N902" s="14"/>
      <c r="O902" s="78"/>
      <c r="P902" s="78"/>
      <c r="Q902" s="93"/>
      <c r="R902" s="80"/>
      <c r="S902" s="80"/>
      <c r="T902" s="69"/>
      <c r="U902" s="78"/>
      <c r="V902" s="69"/>
      <c r="W902" s="80"/>
      <c r="X902" s="80"/>
      <c r="Y902" s="94"/>
      <c r="Z902" s="80"/>
      <c r="AA902" s="80"/>
      <c r="AB902" s="80"/>
      <c r="AC902" s="80"/>
      <c r="AD902" s="69"/>
      <c r="AE902" s="69"/>
      <c r="AF902" s="69"/>
      <c r="AG902" s="95"/>
      <c r="AH902" s="93"/>
      <c r="AI902" s="81"/>
      <c r="AJ902" s="80"/>
      <c r="AK902" s="80"/>
      <c r="AL902" s="78"/>
      <c r="AM902" s="80"/>
      <c r="AN902" s="80"/>
      <c r="AO902" s="80"/>
      <c r="AP902" s="80"/>
      <c r="AQ902" s="80"/>
      <c r="AR902" s="80"/>
      <c r="AS902" s="78"/>
      <c r="AT902" s="96"/>
      <c r="AU902" s="97"/>
      <c r="AV902" s="98"/>
      <c r="AW902" s="99"/>
      <c r="AX902" s="100"/>
      <c r="AY902" s="100"/>
      <c r="AZ902" s="100"/>
      <c r="BA902" s="100"/>
      <c r="BB902" s="100"/>
      <c r="BC902" s="100"/>
      <c r="BD902" s="100"/>
      <c r="BE902" s="100"/>
      <c r="BF902" s="100"/>
      <c r="BG902" s="100"/>
      <c r="BH902" s="100"/>
      <c r="BI902" s="100"/>
      <c r="BJ902" s="100"/>
      <c r="BK902" s="100"/>
      <c r="BL902" s="100"/>
      <c r="BM902" s="100"/>
      <c r="BN902" s="100"/>
      <c r="BO902" s="100"/>
      <c r="BP902" s="100"/>
      <c r="BQ902" s="100"/>
    </row>
    <row r="903" spans="1:69">
      <c r="A903" s="25"/>
      <c r="C903" s="89"/>
      <c r="D903" s="84"/>
      <c r="E903" s="76"/>
      <c r="F903" s="91"/>
      <c r="G903" s="80"/>
      <c r="H903" s="81"/>
      <c r="I903" s="14"/>
      <c r="J903" s="92"/>
      <c r="K903" s="14"/>
      <c r="L903" s="78"/>
      <c r="M903" s="81"/>
      <c r="N903" s="14"/>
      <c r="O903" s="78"/>
      <c r="P903" s="78"/>
      <c r="Q903" s="93"/>
      <c r="R903" s="80"/>
      <c r="S903" s="80"/>
      <c r="T903" s="69"/>
      <c r="U903" s="78"/>
      <c r="V903" s="69"/>
      <c r="W903" s="80"/>
      <c r="X903" s="80"/>
      <c r="Y903" s="94"/>
      <c r="Z903" s="80"/>
      <c r="AA903" s="80"/>
      <c r="AB903" s="80"/>
      <c r="AC903" s="80"/>
      <c r="AD903" s="69"/>
      <c r="AE903" s="69"/>
      <c r="AF903" s="69"/>
      <c r="AG903" s="95"/>
      <c r="AH903" s="93"/>
      <c r="AI903" s="81"/>
      <c r="AJ903" s="80"/>
      <c r="AK903" s="80"/>
      <c r="AL903" s="78"/>
      <c r="AM903" s="80"/>
      <c r="AN903" s="80"/>
      <c r="AO903" s="80"/>
      <c r="AP903" s="80"/>
      <c r="AQ903" s="80"/>
      <c r="AR903" s="80"/>
      <c r="AS903" s="78"/>
      <c r="AT903" s="96"/>
      <c r="AU903" s="97"/>
      <c r="AV903" s="98"/>
      <c r="AW903" s="99"/>
      <c r="AX903" s="100"/>
      <c r="AY903" s="100"/>
      <c r="AZ903" s="100"/>
      <c r="BA903" s="100"/>
      <c r="BB903" s="100"/>
      <c r="BC903" s="100"/>
      <c r="BD903" s="100"/>
      <c r="BE903" s="100"/>
      <c r="BF903" s="100"/>
      <c r="BG903" s="100"/>
      <c r="BH903" s="100"/>
      <c r="BI903" s="100"/>
      <c r="BJ903" s="100"/>
      <c r="BK903" s="100"/>
      <c r="BL903" s="100"/>
      <c r="BM903" s="100"/>
      <c r="BN903" s="100"/>
      <c r="BO903" s="100"/>
      <c r="BP903" s="100"/>
      <c r="BQ903" s="100"/>
    </row>
    <row r="904" spans="1:69">
      <c r="A904" s="25"/>
      <c r="C904" s="89"/>
      <c r="D904" s="84"/>
      <c r="E904" s="76"/>
      <c r="F904" s="91"/>
      <c r="G904" s="80"/>
      <c r="H904" s="81"/>
      <c r="I904" s="14"/>
      <c r="J904" s="92"/>
      <c r="K904" s="14"/>
      <c r="L904" s="78"/>
      <c r="M904" s="81"/>
      <c r="N904" s="14"/>
      <c r="O904" s="78"/>
      <c r="P904" s="78"/>
      <c r="Q904" s="93"/>
      <c r="R904" s="80"/>
      <c r="S904" s="80"/>
      <c r="T904" s="69"/>
      <c r="U904" s="78"/>
      <c r="V904" s="69"/>
      <c r="W904" s="80"/>
      <c r="X904" s="80"/>
      <c r="Y904" s="94"/>
      <c r="Z904" s="80"/>
      <c r="AA904" s="80"/>
      <c r="AB904" s="80"/>
      <c r="AC904" s="80"/>
      <c r="AD904" s="69"/>
      <c r="AE904" s="69"/>
      <c r="AF904" s="69"/>
      <c r="AG904" s="95"/>
      <c r="AH904" s="93"/>
      <c r="AI904" s="81"/>
      <c r="AJ904" s="80"/>
      <c r="AK904" s="80"/>
      <c r="AL904" s="78"/>
      <c r="AM904" s="80"/>
      <c r="AN904" s="80"/>
      <c r="AO904" s="80"/>
      <c r="AP904" s="80"/>
      <c r="AQ904" s="80"/>
      <c r="AR904" s="80"/>
      <c r="AS904" s="78"/>
      <c r="AT904" s="96"/>
      <c r="AU904" s="97"/>
      <c r="AV904" s="98"/>
      <c r="AW904" s="99"/>
      <c r="AX904" s="100"/>
      <c r="AY904" s="100"/>
      <c r="AZ904" s="100"/>
      <c r="BA904" s="100"/>
      <c r="BB904" s="100"/>
      <c r="BC904" s="100"/>
      <c r="BD904" s="100"/>
      <c r="BE904" s="100"/>
      <c r="BF904" s="100"/>
      <c r="BG904" s="100"/>
      <c r="BH904" s="100"/>
      <c r="BI904" s="100"/>
      <c r="BJ904" s="100"/>
      <c r="BK904" s="100"/>
      <c r="BL904" s="100"/>
      <c r="BM904" s="100"/>
      <c r="BN904" s="100"/>
      <c r="BO904" s="100"/>
      <c r="BP904" s="100"/>
      <c r="BQ904" s="100"/>
    </row>
    <row r="905" spans="1:69">
      <c r="A905" s="25"/>
      <c r="C905" s="89"/>
      <c r="D905" s="84"/>
      <c r="E905" s="76"/>
      <c r="F905" s="91"/>
      <c r="G905" s="80"/>
      <c r="H905" s="81"/>
      <c r="I905" s="14"/>
      <c r="J905" s="92"/>
      <c r="K905" s="14"/>
      <c r="L905" s="78"/>
      <c r="M905" s="81"/>
      <c r="N905" s="14"/>
      <c r="O905" s="78"/>
      <c r="P905" s="78"/>
      <c r="Q905" s="93"/>
      <c r="R905" s="80"/>
      <c r="S905" s="80"/>
      <c r="T905" s="69"/>
      <c r="U905" s="78"/>
      <c r="V905" s="69"/>
      <c r="W905" s="80"/>
      <c r="X905" s="80"/>
      <c r="Y905" s="94"/>
      <c r="Z905" s="80"/>
      <c r="AA905" s="80"/>
      <c r="AB905" s="80"/>
      <c r="AC905" s="80"/>
      <c r="AD905" s="69"/>
      <c r="AE905" s="69"/>
      <c r="AF905" s="69"/>
      <c r="AG905" s="95"/>
      <c r="AH905" s="93"/>
      <c r="AI905" s="81"/>
      <c r="AJ905" s="80"/>
      <c r="AK905" s="80"/>
      <c r="AL905" s="78"/>
      <c r="AM905" s="80"/>
      <c r="AN905" s="80"/>
      <c r="AO905" s="80"/>
      <c r="AP905" s="80"/>
      <c r="AQ905" s="80"/>
      <c r="AR905" s="80"/>
      <c r="AS905" s="78"/>
      <c r="AT905" s="96"/>
      <c r="AU905" s="97"/>
      <c r="AV905" s="98"/>
      <c r="AW905" s="99"/>
      <c r="AX905" s="100"/>
      <c r="AY905" s="100"/>
      <c r="AZ905" s="100"/>
      <c r="BA905" s="100"/>
      <c r="BB905" s="100"/>
      <c r="BC905" s="100"/>
      <c r="BD905" s="100"/>
      <c r="BE905" s="100"/>
      <c r="BF905" s="100"/>
      <c r="BG905" s="100"/>
      <c r="BH905" s="100"/>
      <c r="BI905" s="100"/>
      <c r="BJ905" s="100"/>
      <c r="BK905" s="100"/>
      <c r="BL905" s="100"/>
      <c r="BM905" s="100"/>
      <c r="BN905" s="100"/>
      <c r="BO905" s="100"/>
      <c r="BP905" s="100"/>
      <c r="BQ905" s="100"/>
    </row>
    <row r="906" spans="1:69">
      <c r="A906" s="25"/>
      <c r="C906" s="89"/>
      <c r="D906" s="84"/>
      <c r="E906" s="76"/>
      <c r="F906" s="91"/>
      <c r="G906" s="80"/>
      <c r="H906" s="81"/>
      <c r="I906" s="14"/>
      <c r="J906" s="92"/>
      <c r="K906" s="14"/>
      <c r="L906" s="78"/>
      <c r="M906" s="81"/>
      <c r="N906" s="14"/>
      <c r="O906" s="78"/>
      <c r="P906" s="78"/>
      <c r="Q906" s="93"/>
      <c r="R906" s="80"/>
      <c r="S906" s="80"/>
      <c r="T906" s="69"/>
      <c r="U906" s="78"/>
      <c r="V906" s="69"/>
      <c r="W906" s="80"/>
      <c r="X906" s="80"/>
      <c r="Y906" s="94"/>
      <c r="Z906" s="80"/>
      <c r="AA906" s="80"/>
      <c r="AB906" s="80"/>
      <c r="AC906" s="80"/>
      <c r="AD906" s="69"/>
      <c r="AE906" s="69"/>
      <c r="AF906" s="69"/>
      <c r="AG906" s="95"/>
      <c r="AH906" s="93"/>
      <c r="AI906" s="81"/>
      <c r="AJ906" s="80"/>
      <c r="AK906" s="80"/>
      <c r="AL906" s="78"/>
      <c r="AM906" s="80"/>
      <c r="AN906" s="80"/>
      <c r="AO906" s="80"/>
      <c r="AP906" s="80"/>
      <c r="AQ906" s="80"/>
      <c r="AR906" s="80"/>
      <c r="AS906" s="78"/>
      <c r="AT906" s="96"/>
      <c r="AU906" s="97"/>
      <c r="AV906" s="98"/>
      <c r="AW906" s="99"/>
      <c r="AX906" s="100"/>
      <c r="AY906" s="100"/>
      <c r="AZ906" s="100"/>
      <c r="BA906" s="100"/>
      <c r="BB906" s="100"/>
      <c r="BC906" s="100"/>
      <c r="BD906" s="100"/>
      <c r="BE906" s="100"/>
      <c r="BF906" s="100"/>
      <c r="BG906" s="100"/>
      <c r="BH906" s="100"/>
      <c r="BI906" s="100"/>
      <c r="BJ906" s="100"/>
      <c r="BK906" s="100"/>
      <c r="BL906" s="100"/>
      <c r="BM906" s="100"/>
      <c r="BN906" s="100"/>
      <c r="BO906" s="100"/>
      <c r="BP906" s="100"/>
      <c r="BQ906" s="100"/>
    </row>
    <row r="907" spans="1:69">
      <c r="A907" s="25"/>
      <c r="C907" s="89"/>
      <c r="D907" s="84"/>
      <c r="E907" s="76"/>
      <c r="F907" s="91"/>
      <c r="G907" s="80"/>
      <c r="H907" s="81"/>
      <c r="I907" s="14"/>
      <c r="J907" s="92"/>
      <c r="K907" s="14"/>
      <c r="L907" s="78"/>
      <c r="M907" s="81"/>
      <c r="N907" s="14"/>
      <c r="O907" s="78"/>
      <c r="P907" s="78"/>
      <c r="Q907" s="93"/>
      <c r="R907" s="80"/>
      <c r="S907" s="80"/>
      <c r="T907" s="69"/>
      <c r="U907" s="78"/>
      <c r="V907" s="69"/>
      <c r="W907" s="80"/>
      <c r="X907" s="80"/>
      <c r="Y907" s="94"/>
      <c r="Z907" s="80"/>
      <c r="AA907" s="80"/>
      <c r="AB907" s="80"/>
      <c r="AC907" s="80"/>
      <c r="AD907" s="69"/>
      <c r="AE907" s="69"/>
      <c r="AF907" s="69"/>
      <c r="AG907" s="95"/>
      <c r="AH907" s="93"/>
      <c r="AI907" s="81"/>
      <c r="AJ907" s="80"/>
      <c r="AK907" s="80"/>
      <c r="AL907" s="78"/>
      <c r="AM907" s="80"/>
      <c r="AN907" s="80"/>
      <c r="AO907" s="80"/>
      <c r="AP907" s="80"/>
      <c r="AQ907" s="80"/>
      <c r="AR907" s="80"/>
      <c r="AS907" s="78"/>
      <c r="AT907" s="96"/>
      <c r="AU907" s="97"/>
      <c r="AV907" s="98"/>
      <c r="AW907" s="99"/>
      <c r="AX907" s="100"/>
      <c r="AY907" s="100"/>
      <c r="AZ907" s="100"/>
      <c r="BA907" s="100"/>
      <c r="BB907" s="100"/>
      <c r="BC907" s="100"/>
      <c r="BD907" s="100"/>
      <c r="BE907" s="100"/>
      <c r="BF907" s="100"/>
      <c r="BG907" s="100"/>
      <c r="BH907" s="100"/>
      <c r="BI907" s="100"/>
      <c r="BJ907" s="100"/>
      <c r="BK907" s="100"/>
      <c r="BL907" s="100"/>
      <c r="BM907" s="100"/>
      <c r="BN907" s="100"/>
      <c r="BO907" s="100"/>
      <c r="BP907" s="100"/>
      <c r="BQ907" s="100"/>
    </row>
    <row r="908" spans="1:69">
      <c r="A908" s="25"/>
      <c r="C908" s="89"/>
      <c r="D908" s="84"/>
      <c r="E908" s="76"/>
      <c r="F908" s="91"/>
      <c r="G908" s="80"/>
      <c r="H908" s="81"/>
      <c r="I908" s="14"/>
      <c r="J908" s="92"/>
      <c r="K908" s="14"/>
      <c r="L908" s="78"/>
      <c r="M908" s="81"/>
      <c r="N908" s="14"/>
      <c r="O908" s="78"/>
      <c r="P908" s="78"/>
      <c r="Q908" s="93"/>
      <c r="R908" s="80"/>
      <c r="S908" s="80"/>
      <c r="T908" s="69"/>
      <c r="U908" s="78"/>
      <c r="V908" s="69"/>
      <c r="W908" s="80"/>
      <c r="X908" s="80"/>
      <c r="Y908" s="94"/>
      <c r="Z908" s="80"/>
      <c r="AA908" s="80"/>
      <c r="AB908" s="80"/>
      <c r="AC908" s="80"/>
      <c r="AD908" s="69"/>
      <c r="AE908" s="69"/>
      <c r="AF908" s="69"/>
      <c r="AG908" s="95"/>
      <c r="AH908" s="93"/>
      <c r="AI908" s="81"/>
      <c r="AJ908" s="80"/>
      <c r="AK908" s="80"/>
      <c r="AL908" s="78"/>
      <c r="AM908" s="80"/>
      <c r="AN908" s="80"/>
      <c r="AO908" s="80"/>
      <c r="AP908" s="80"/>
      <c r="AQ908" s="80"/>
      <c r="AR908" s="80"/>
      <c r="AS908" s="78"/>
      <c r="AT908" s="96"/>
      <c r="AU908" s="97"/>
      <c r="AV908" s="98"/>
      <c r="AW908" s="99"/>
      <c r="AX908" s="100"/>
      <c r="AY908" s="100"/>
      <c r="AZ908" s="100"/>
      <c r="BA908" s="100"/>
      <c r="BB908" s="100"/>
      <c r="BC908" s="100"/>
      <c r="BD908" s="100"/>
      <c r="BE908" s="100"/>
      <c r="BF908" s="100"/>
      <c r="BG908" s="100"/>
      <c r="BH908" s="100"/>
      <c r="BI908" s="100"/>
      <c r="BJ908" s="100"/>
      <c r="BK908" s="100"/>
      <c r="BL908" s="100"/>
      <c r="BM908" s="100"/>
      <c r="BN908" s="100"/>
      <c r="BO908" s="100"/>
      <c r="BP908" s="100"/>
      <c r="BQ908" s="100"/>
    </row>
    <row r="909" spans="1:69">
      <c r="A909" s="25"/>
      <c r="C909" s="89"/>
      <c r="D909" s="84"/>
      <c r="E909" s="76"/>
      <c r="F909" s="91"/>
      <c r="G909" s="80"/>
      <c r="H909" s="81"/>
      <c r="I909" s="14"/>
      <c r="J909" s="92"/>
      <c r="K909" s="14"/>
      <c r="L909" s="78"/>
      <c r="M909" s="81"/>
      <c r="N909" s="14"/>
      <c r="O909" s="78"/>
      <c r="P909" s="78"/>
      <c r="Q909" s="93"/>
      <c r="R909" s="80"/>
      <c r="S909" s="80"/>
      <c r="T909" s="69"/>
      <c r="U909" s="78"/>
      <c r="V909" s="69"/>
      <c r="W909" s="80"/>
      <c r="X909" s="80"/>
      <c r="Y909" s="94"/>
      <c r="Z909" s="80"/>
      <c r="AA909" s="80"/>
      <c r="AB909" s="80"/>
      <c r="AC909" s="80"/>
      <c r="AD909" s="69"/>
      <c r="AE909" s="69"/>
      <c r="AF909" s="69"/>
      <c r="AG909" s="95"/>
      <c r="AH909" s="93"/>
      <c r="AI909" s="81"/>
      <c r="AJ909" s="80"/>
      <c r="AK909" s="80"/>
      <c r="AL909" s="78"/>
      <c r="AM909" s="80"/>
      <c r="AN909" s="80"/>
      <c r="AO909" s="80"/>
      <c r="AP909" s="80"/>
      <c r="AQ909" s="80"/>
      <c r="AR909" s="80"/>
      <c r="AS909" s="78"/>
      <c r="AT909" s="96"/>
      <c r="AU909" s="97"/>
      <c r="AV909" s="98"/>
      <c r="AW909" s="99"/>
      <c r="AX909" s="100"/>
      <c r="AY909" s="100"/>
      <c r="AZ909" s="100"/>
      <c r="BA909" s="100"/>
      <c r="BB909" s="100"/>
      <c r="BC909" s="100"/>
      <c r="BD909" s="100"/>
      <c r="BE909" s="100"/>
      <c r="BF909" s="100"/>
      <c r="BG909" s="100"/>
      <c r="BH909" s="100"/>
      <c r="BI909" s="100"/>
      <c r="BJ909" s="100"/>
      <c r="BK909" s="100"/>
      <c r="BL909" s="100"/>
      <c r="BM909" s="100"/>
      <c r="BN909" s="100"/>
      <c r="BO909" s="100"/>
      <c r="BP909" s="100"/>
      <c r="BQ909" s="100"/>
    </row>
    <row r="910" spans="1:69">
      <c r="A910" s="25"/>
      <c r="C910" s="89"/>
      <c r="D910" s="84"/>
      <c r="E910" s="76"/>
      <c r="F910" s="91"/>
      <c r="G910" s="80"/>
      <c r="H910" s="81"/>
      <c r="I910" s="14"/>
      <c r="J910" s="92"/>
      <c r="K910" s="14"/>
      <c r="L910" s="78"/>
      <c r="M910" s="81"/>
      <c r="N910" s="14"/>
      <c r="O910" s="78"/>
      <c r="P910" s="78"/>
      <c r="Q910" s="93"/>
      <c r="R910" s="80"/>
      <c r="S910" s="80"/>
      <c r="T910" s="69"/>
      <c r="U910" s="78"/>
      <c r="V910" s="69"/>
      <c r="W910" s="80"/>
      <c r="X910" s="80"/>
      <c r="Y910" s="94"/>
      <c r="Z910" s="80"/>
      <c r="AA910" s="80"/>
      <c r="AB910" s="80"/>
      <c r="AC910" s="80"/>
      <c r="AD910" s="69"/>
      <c r="AE910" s="69"/>
      <c r="AF910" s="69"/>
      <c r="AG910" s="95"/>
      <c r="AH910" s="93"/>
      <c r="AI910" s="81"/>
      <c r="AJ910" s="80"/>
      <c r="AK910" s="80"/>
      <c r="AL910" s="78"/>
      <c r="AM910" s="80"/>
      <c r="AN910" s="80"/>
      <c r="AO910" s="80"/>
      <c r="AP910" s="80"/>
      <c r="AQ910" s="80"/>
      <c r="AR910" s="80"/>
      <c r="AS910" s="78"/>
      <c r="AT910" s="96"/>
      <c r="AU910" s="97"/>
      <c r="AV910" s="98"/>
      <c r="AW910" s="99"/>
      <c r="AX910" s="100"/>
      <c r="AY910" s="100"/>
      <c r="AZ910" s="100"/>
      <c r="BA910" s="100"/>
      <c r="BB910" s="100"/>
      <c r="BC910" s="100"/>
      <c r="BD910" s="100"/>
      <c r="BE910" s="100"/>
      <c r="BF910" s="100"/>
      <c r="BG910" s="100"/>
      <c r="BH910" s="100"/>
      <c r="BI910" s="100"/>
      <c r="BJ910" s="100"/>
      <c r="BK910" s="100"/>
      <c r="BL910" s="100"/>
      <c r="BM910" s="100"/>
      <c r="BN910" s="100"/>
      <c r="BO910" s="100"/>
      <c r="BP910" s="100"/>
      <c r="BQ910" s="100"/>
    </row>
    <row r="911" spans="1:69">
      <c r="A911" s="25"/>
      <c r="C911" s="89"/>
      <c r="D911" s="84"/>
      <c r="E911" s="76"/>
      <c r="F911" s="91"/>
      <c r="G911" s="80"/>
      <c r="H911" s="81"/>
      <c r="I911" s="14"/>
      <c r="J911" s="92"/>
      <c r="K911" s="14"/>
      <c r="L911" s="78"/>
      <c r="M911" s="81"/>
      <c r="N911" s="14"/>
      <c r="O911" s="78"/>
      <c r="P911" s="78"/>
      <c r="Q911" s="93"/>
      <c r="R911" s="80"/>
      <c r="S911" s="80"/>
      <c r="T911" s="69"/>
      <c r="U911" s="78"/>
      <c r="V911" s="69"/>
      <c r="W911" s="80"/>
      <c r="X911" s="80"/>
      <c r="Y911" s="94"/>
      <c r="Z911" s="80"/>
      <c r="AA911" s="80"/>
      <c r="AB911" s="80"/>
      <c r="AC911" s="80"/>
      <c r="AD911" s="69"/>
      <c r="AE911" s="69"/>
      <c r="AF911" s="69"/>
      <c r="AG911" s="95"/>
      <c r="AH911" s="93"/>
      <c r="AI911" s="81"/>
      <c r="AJ911" s="80"/>
      <c r="AK911" s="80"/>
      <c r="AL911" s="78"/>
      <c r="AM911" s="80"/>
      <c r="AN911" s="80"/>
      <c r="AO911" s="80"/>
      <c r="AP911" s="80"/>
      <c r="AQ911" s="80"/>
      <c r="AR911" s="80"/>
      <c r="AS911" s="78"/>
      <c r="AT911" s="96"/>
      <c r="AU911" s="97"/>
      <c r="AV911" s="98"/>
      <c r="AW911" s="99"/>
      <c r="AX911" s="100"/>
      <c r="AY911" s="100"/>
      <c r="AZ911" s="100"/>
      <c r="BA911" s="100"/>
      <c r="BB911" s="100"/>
      <c r="BC911" s="100"/>
      <c r="BD911" s="100"/>
      <c r="BE911" s="100"/>
      <c r="BF911" s="100"/>
      <c r="BG911" s="100"/>
      <c r="BH911" s="100"/>
      <c r="BI911" s="100"/>
      <c r="BJ911" s="100"/>
      <c r="BK911" s="100"/>
      <c r="BL911" s="100"/>
      <c r="BM911" s="100"/>
      <c r="BN911" s="100"/>
      <c r="BO911" s="100"/>
      <c r="BP911" s="100"/>
      <c r="BQ911" s="100"/>
    </row>
    <row r="912" spans="1:69">
      <c r="A912" s="25"/>
      <c r="C912" s="89"/>
      <c r="D912" s="84"/>
      <c r="E912" s="76"/>
      <c r="F912" s="91"/>
      <c r="G912" s="80"/>
      <c r="H912" s="81"/>
      <c r="I912" s="14"/>
      <c r="J912" s="92"/>
      <c r="K912" s="14"/>
      <c r="L912" s="78"/>
      <c r="M912" s="81"/>
      <c r="N912" s="14"/>
      <c r="O912" s="78"/>
      <c r="P912" s="78"/>
      <c r="Q912" s="93"/>
      <c r="R912" s="80"/>
      <c r="S912" s="80"/>
      <c r="T912" s="69"/>
      <c r="U912" s="78"/>
      <c r="V912" s="69"/>
      <c r="W912" s="80"/>
      <c r="X912" s="80"/>
      <c r="Y912" s="94"/>
      <c r="Z912" s="80"/>
      <c r="AA912" s="80"/>
      <c r="AB912" s="80"/>
      <c r="AC912" s="80"/>
      <c r="AD912" s="69"/>
      <c r="AE912" s="69"/>
      <c r="AF912" s="69"/>
      <c r="AG912" s="95"/>
      <c r="AH912" s="93"/>
      <c r="AI912" s="81"/>
      <c r="AJ912" s="80"/>
      <c r="AK912" s="80"/>
      <c r="AL912" s="78"/>
      <c r="AM912" s="80"/>
      <c r="AN912" s="80"/>
      <c r="AO912" s="80"/>
      <c r="AP912" s="80"/>
      <c r="AQ912" s="80"/>
      <c r="AR912" s="80"/>
      <c r="AS912" s="78"/>
      <c r="AT912" s="96"/>
      <c r="AU912" s="97"/>
      <c r="AV912" s="98"/>
      <c r="AW912" s="99"/>
      <c r="AX912" s="100"/>
      <c r="AY912" s="100"/>
      <c r="AZ912" s="100"/>
      <c r="BA912" s="100"/>
      <c r="BB912" s="100"/>
      <c r="BC912" s="100"/>
      <c r="BD912" s="100"/>
      <c r="BE912" s="100"/>
      <c r="BF912" s="100"/>
      <c r="BG912" s="100"/>
      <c r="BH912" s="100"/>
      <c r="BI912" s="100"/>
      <c r="BJ912" s="100"/>
      <c r="BK912" s="100"/>
      <c r="BL912" s="100"/>
      <c r="BM912" s="100"/>
      <c r="BN912" s="100"/>
      <c r="BO912" s="100"/>
      <c r="BP912" s="100"/>
      <c r="BQ912" s="100"/>
    </row>
    <row r="913" spans="1:69">
      <c r="A913" s="25"/>
      <c r="C913" s="89"/>
      <c r="D913" s="84"/>
      <c r="E913" s="76"/>
      <c r="F913" s="91"/>
      <c r="G913" s="80"/>
      <c r="H913" s="81"/>
      <c r="I913" s="14"/>
      <c r="J913" s="92"/>
      <c r="K913" s="14"/>
      <c r="L913" s="78"/>
      <c r="M913" s="81"/>
      <c r="N913" s="14"/>
      <c r="O913" s="78"/>
      <c r="P913" s="78"/>
      <c r="Q913" s="93"/>
      <c r="R913" s="80"/>
      <c r="S913" s="80"/>
      <c r="T913" s="69"/>
      <c r="U913" s="78"/>
      <c r="V913" s="69"/>
      <c r="W913" s="80"/>
      <c r="X913" s="80"/>
      <c r="Y913" s="94"/>
      <c r="Z913" s="80"/>
      <c r="AA913" s="80"/>
      <c r="AB913" s="80"/>
      <c r="AC913" s="80"/>
      <c r="AD913" s="69"/>
      <c r="AE913" s="69"/>
      <c r="AF913" s="69"/>
      <c r="AG913" s="95"/>
      <c r="AH913" s="93"/>
      <c r="AI913" s="81"/>
      <c r="AJ913" s="80"/>
      <c r="AK913" s="80"/>
      <c r="AL913" s="78"/>
      <c r="AM913" s="80"/>
      <c r="AN913" s="80"/>
      <c r="AO913" s="80"/>
      <c r="AP913" s="80"/>
      <c r="AQ913" s="80"/>
      <c r="AR913" s="80"/>
      <c r="AS913" s="78"/>
      <c r="AT913" s="96"/>
      <c r="AU913" s="97"/>
      <c r="AV913" s="98"/>
      <c r="AW913" s="99"/>
      <c r="AX913" s="100"/>
      <c r="AY913" s="100"/>
      <c r="AZ913" s="100"/>
      <c r="BA913" s="100"/>
      <c r="BB913" s="100"/>
      <c r="BC913" s="100"/>
      <c r="BD913" s="100"/>
      <c r="BE913" s="100"/>
      <c r="BF913" s="100"/>
      <c r="BG913" s="100"/>
      <c r="BH913" s="100"/>
      <c r="BI913" s="100"/>
      <c r="BJ913" s="100"/>
      <c r="BK913" s="100"/>
      <c r="BL913" s="100"/>
      <c r="BM913" s="100"/>
      <c r="BN913" s="100"/>
      <c r="BO913" s="100"/>
      <c r="BP913" s="100"/>
      <c r="BQ913" s="100"/>
    </row>
    <row r="914" spans="1:69">
      <c r="A914" s="25"/>
      <c r="C914" s="89"/>
      <c r="D914" s="84"/>
      <c r="E914" s="76"/>
      <c r="F914" s="91"/>
      <c r="G914" s="80"/>
      <c r="H914" s="81"/>
      <c r="I914" s="14"/>
      <c r="J914" s="92"/>
      <c r="K914" s="14"/>
      <c r="L914" s="78"/>
      <c r="M914" s="81"/>
      <c r="N914" s="14"/>
      <c r="O914" s="78"/>
      <c r="P914" s="78"/>
      <c r="Q914" s="93"/>
      <c r="R914" s="80"/>
      <c r="S914" s="80"/>
      <c r="T914" s="69"/>
      <c r="U914" s="78"/>
      <c r="V914" s="69"/>
      <c r="W914" s="80"/>
      <c r="X914" s="80"/>
      <c r="Y914" s="94"/>
      <c r="Z914" s="80"/>
      <c r="AA914" s="80"/>
      <c r="AB914" s="80"/>
      <c r="AC914" s="80"/>
      <c r="AD914" s="69"/>
      <c r="AE914" s="69"/>
      <c r="AF914" s="69"/>
      <c r="AG914" s="95"/>
      <c r="AH914" s="93"/>
      <c r="AI914" s="81"/>
      <c r="AJ914" s="80"/>
      <c r="AK914" s="80"/>
      <c r="AL914" s="78"/>
      <c r="AM914" s="80"/>
      <c r="AN914" s="80"/>
      <c r="AO914" s="80"/>
      <c r="AP914" s="80"/>
      <c r="AQ914" s="80"/>
      <c r="AR914" s="80"/>
      <c r="AS914" s="78"/>
      <c r="AT914" s="96"/>
      <c r="AU914" s="97"/>
      <c r="AV914" s="98"/>
      <c r="AW914" s="99"/>
      <c r="AX914" s="100"/>
      <c r="AY914" s="100"/>
      <c r="AZ914" s="100"/>
      <c r="BA914" s="100"/>
      <c r="BB914" s="100"/>
      <c r="BC914" s="100"/>
      <c r="BD914" s="100"/>
      <c r="BE914" s="100"/>
      <c r="BF914" s="100"/>
      <c r="BG914" s="100"/>
      <c r="BH914" s="100"/>
      <c r="BI914" s="100"/>
      <c r="BJ914" s="100"/>
      <c r="BK914" s="100"/>
      <c r="BL914" s="100"/>
      <c r="BM914" s="100"/>
      <c r="BN914" s="100"/>
      <c r="BO914" s="100"/>
      <c r="BP914" s="100"/>
      <c r="BQ914" s="100"/>
    </row>
    <row r="915" spans="1:69">
      <c r="A915" s="25"/>
      <c r="C915" s="89"/>
      <c r="D915" s="84"/>
      <c r="E915" s="76"/>
      <c r="F915" s="91"/>
      <c r="G915" s="80"/>
      <c r="H915" s="81"/>
      <c r="I915" s="14"/>
      <c r="J915" s="92"/>
      <c r="K915" s="14"/>
      <c r="L915" s="78"/>
      <c r="M915" s="81"/>
      <c r="N915" s="14"/>
      <c r="O915" s="78"/>
      <c r="P915" s="78"/>
      <c r="Q915" s="93"/>
      <c r="R915" s="80"/>
      <c r="S915" s="80"/>
      <c r="T915" s="69"/>
      <c r="U915" s="78"/>
      <c r="V915" s="69"/>
      <c r="W915" s="80"/>
      <c r="X915" s="80"/>
      <c r="Y915" s="94"/>
      <c r="Z915" s="80"/>
      <c r="AA915" s="80"/>
      <c r="AB915" s="80"/>
      <c r="AC915" s="80"/>
      <c r="AD915" s="69"/>
      <c r="AE915" s="69"/>
      <c r="AF915" s="69"/>
      <c r="AG915" s="95"/>
      <c r="AH915" s="93"/>
      <c r="AI915" s="81"/>
      <c r="AJ915" s="80"/>
      <c r="AK915" s="80"/>
      <c r="AL915" s="78"/>
      <c r="AM915" s="80"/>
      <c r="AN915" s="80"/>
      <c r="AO915" s="80"/>
      <c r="AP915" s="80"/>
      <c r="AQ915" s="80"/>
      <c r="AR915" s="80"/>
      <c r="AS915" s="78"/>
      <c r="AT915" s="96"/>
      <c r="AU915" s="97"/>
      <c r="AV915" s="98"/>
      <c r="AW915" s="99"/>
      <c r="AX915" s="100"/>
      <c r="AY915" s="100"/>
      <c r="AZ915" s="100"/>
      <c r="BA915" s="100"/>
      <c r="BB915" s="100"/>
      <c r="BC915" s="100"/>
      <c r="BD915" s="100"/>
      <c r="BE915" s="100"/>
      <c r="BF915" s="100"/>
      <c r="BG915" s="100"/>
      <c r="BH915" s="100"/>
      <c r="BI915" s="100"/>
      <c r="BJ915" s="100"/>
      <c r="BK915" s="100"/>
      <c r="BL915" s="100"/>
      <c r="BM915" s="100"/>
      <c r="BN915" s="100"/>
      <c r="BO915" s="100"/>
      <c r="BP915" s="100"/>
      <c r="BQ915" s="100"/>
    </row>
    <row r="916" spans="1:69">
      <c r="A916" s="25"/>
      <c r="C916" s="89"/>
      <c r="D916" s="84"/>
      <c r="E916" s="76"/>
      <c r="F916" s="91"/>
      <c r="G916" s="80"/>
      <c r="H916" s="81"/>
      <c r="I916" s="14"/>
      <c r="J916" s="92"/>
      <c r="K916" s="14"/>
      <c r="L916" s="78"/>
      <c r="M916" s="81"/>
      <c r="N916" s="14"/>
      <c r="O916" s="78"/>
      <c r="P916" s="78"/>
      <c r="Q916" s="93"/>
      <c r="R916" s="80"/>
      <c r="S916" s="80"/>
      <c r="T916" s="69"/>
      <c r="U916" s="78"/>
      <c r="V916" s="69"/>
      <c r="W916" s="80"/>
      <c r="X916" s="80"/>
      <c r="Y916" s="94"/>
      <c r="Z916" s="80"/>
      <c r="AA916" s="80"/>
      <c r="AB916" s="80"/>
      <c r="AC916" s="80"/>
      <c r="AD916" s="69"/>
      <c r="AE916" s="69"/>
      <c r="AF916" s="69"/>
      <c r="AG916" s="95"/>
      <c r="AH916" s="93"/>
      <c r="AI916" s="81"/>
      <c r="AJ916" s="80"/>
      <c r="AK916" s="80"/>
      <c r="AL916" s="78"/>
      <c r="AM916" s="80"/>
      <c r="AN916" s="80"/>
      <c r="AO916" s="80"/>
      <c r="AP916" s="80"/>
      <c r="AQ916" s="80"/>
      <c r="AR916" s="80"/>
      <c r="AS916" s="78"/>
      <c r="AT916" s="96"/>
      <c r="AU916" s="97"/>
      <c r="AV916" s="98"/>
      <c r="AW916" s="99"/>
      <c r="AX916" s="100"/>
      <c r="AY916" s="100"/>
      <c r="AZ916" s="100"/>
      <c r="BA916" s="100"/>
      <c r="BB916" s="100"/>
      <c r="BC916" s="100"/>
      <c r="BD916" s="100"/>
      <c r="BE916" s="100"/>
      <c r="BF916" s="100"/>
      <c r="BG916" s="100"/>
      <c r="BH916" s="100"/>
      <c r="BI916" s="100"/>
      <c r="BJ916" s="100"/>
      <c r="BK916" s="100"/>
      <c r="BL916" s="100"/>
      <c r="BM916" s="100"/>
      <c r="BN916" s="100"/>
      <c r="BO916" s="100"/>
      <c r="BP916" s="100"/>
      <c r="BQ916" s="100"/>
    </row>
    <row r="917" spans="1:69">
      <c r="A917" s="25"/>
      <c r="C917" s="89"/>
      <c r="D917" s="84"/>
      <c r="E917" s="76"/>
      <c r="F917" s="91"/>
      <c r="G917" s="80"/>
      <c r="H917" s="81"/>
      <c r="I917" s="14"/>
      <c r="J917" s="92"/>
      <c r="K917" s="14"/>
      <c r="L917" s="78"/>
      <c r="M917" s="81"/>
      <c r="N917" s="14"/>
      <c r="O917" s="78"/>
      <c r="P917" s="78"/>
      <c r="Q917" s="93"/>
      <c r="R917" s="80"/>
      <c r="S917" s="80"/>
      <c r="T917" s="69"/>
      <c r="U917" s="78"/>
      <c r="V917" s="69"/>
      <c r="W917" s="80"/>
      <c r="X917" s="80"/>
      <c r="Y917" s="94"/>
      <c r="Z917" s="80"/>
      <c r="AA917" s="80"/>
      <c r="AB917" s="80"/>
      <c r="AC917" s="80"/>
      <c r="AD917" s="69"/>
      <c r="AE917" s="69"/>
      <c r="AF917" s="69"/>
      <c r="AG917" s="95"/>
      <c r="AH917" s="93"/>
      <c r="AI917" s="81"/>
      <c r="AJ917" s="80"/>
      <c r="AK917" s="80"/>
      <c r="AL917" s="78"/>
      <c r="AM917" s="80"/>
      <c r="AN917" s="80"/>
      <c r="AO917" s="80"/>
      <c r="AP917" s="80"/>
      <c r="AQ917" s="80"/>
      <c r="AR917" s="80"/>
      <c r="AS917" s="78"/>
      <c r="AT917" s="96"/>
      <c r="AU917" s="97"/>
      <c r="AV917" s="98"/>
      <c r="AW917" s="99"/>
      <c r="AX917" s="100"/>
      <c r="AY917" s="100"/>
      <c r="AZ917" s="100"/>
      <c r="BA917" s="100"/>
      <c r="BB917" s="100"/>
      <c r="BC917" s="100"/>
      <c r="BD917" s="100"/>
      <c r="BE917" s="100"/>
      <c r="BF917" s="100"/>
      <c r="BG917" s="100"/>
      <c r="BH917" s="100"/>
      <c r="BI917" s="100"/>
      <c r="BJ917" s="100"/>
      <c r="BK917" s="100"/>
      <c r="BL917" s="100"/>
      <c r="BM917" s="100"/>
      <c r="BN917" s="100"/>
      <c r="BO917" s="100"/>
      <c r="BP917" s="100"/>
      <c r="BQ917" s="100"/>
    </row>
    <row r="918" spans="1:69">
      <c r="A918" s="25"/>
      <c r="C918" s="89"/>
      <c r="D918" s="84"/>
      <c r="E918" s="76"/>
      <c r="F918" s="91"/>
      <c r="G918" s="80"/>
      <c r="H918" s="81"/>
      <c r="I918" s="14"/>
      <c r="J918" s="92"/>
      <c r="K918" s="14"/>
      <c r="L918" s="78"/>
      <c r="M918" s="81"/>
      <c r="N918" s="14"/>
      <c r="O918" s="78"/>
      <c r="P918" s="78"/>
      <c r="Q918" s="93"/>
      <c r="R918" s="80"/>
      <c r="S918" s="80"/>
      <c r="T918" s="69"/>
      <c r="U918" s="78"/>
      <c r="V918" s="69"/>
      <c r="W918" s="80"/>
      <c r="X918" s="80"/>
      <c r="Y918" s="94"/>
      <c r="Z918" s="80"/>
      <c r="AA918" s="80"/>
      <c r="AB918" s="80"/>
      <c r="AC918" s="80"/>
      <c r="AD918" s="69"/>
      <c r="AE918" s="69"/>
      <c r="AF918" s="69"/>
      <c r="AG918" s="95"/>
      <c r="AH918" s="93"/>
      <c r="AI918" s="81"/>
      <c r="AJ918" s="80"/>
      <c r="AK918" s="80"/>
      <c r="AL918" s="78"/>
      <c r="AM918" s="80"/>
      <c r="AN918" s="80"/>
      <c r="AO918" s="80"/>
      <c r="AP918" s="80"/>
      <c r="AQ918" s="80"/>
      <c r="AR918" s="80"/>
      <c r="AS918" s="78"/>
      <c r="AT918" s="96"/>
      <c r="AU918" s="97"/>
      <c r="AV918" s="98"/>
      <c r="AW918" s="99"/>
      <c r="AX918" s="100"/>
      <c r="AY918" s="100"/>
      <c r="AZ918" s="100"/>
      <c r="BA918" s="100"/>
      <c r="BB918" s="100"/>
      <c r="BC918" s="100"/>
      <c r="BD918" s="100"/>
      <c r="BE918" s="100"/>
      <c r="BF918" s="100"/>
      <c r="BG918" s="100"/>
      <c r="BH918" s="100"/>
      <c r="BI918" s="100"/>
      <c r="BJ918" s="100"/>
      <c r="BK918" s="100"/>
      <c r="BL918" s="100"/>
      <c r="BM918" s="100"/>
      <c r="BN918" s="100"/>
      <c r="BO918" s="100"/>
      <c r="BP918" s="100"/>
      <c r="BQ918" s="100"/>
    </row>
    <row r="919" spans="1:69">
      <c r="A919" s="25"/>
      <c r="C919" s="89"/>
      <c r="D919" s="84"/>
      <c r="E919" s="76"/>
      <c r="F919" s="91"/>
      <c r="G919" s="80"/>
      <c r="H919" s="81"/>
      <c r="I919" s="14"/>
      <c r="J919" s="92"/>
      <c r="K919" s="14"/>
      <c r="L919" s="78"/>
      <c r="M919" s="81"/>
      <c r="N919" s="14"/>
      <c r="O919" s="78"/>
      <c r="P919" s="78"/>
      <c r="Q919" s="93"/>
      <c r="R919" s="80"/>
      <c r="S919" s="80"/>
      <c r="T919" s="69"/>
      <c r="U919" s="78"/>
      <c r="V919" s="69"/>
      <c r="W919" s="80"/>
      <c r="X919" s="80"/>
      <c r="Y919" s="94"/>
      <c r="Z919" s="80"/>
      <c r="AA919" s="80"/>
      <c r="AB919" s="80"/>
      <c r="AC919" s="80"/>
      <c r="AD919" s="69"/>
      <c r="AE919" s="69"/>
      <c r="AF919" s="69"/>
      <c r="AG919" s="95"/>
      <c r="AH919" s="93"/>
      <c r="AI919" s="81"/>
      <c r="AJ919" s="80"/>
      <c r="AK919" s="80"/>
      <c r="AL919" s="78"/>
      <c r="AM919" s="80"/>
      <c r="AN919" s="80"/>
      <c r="AO919" s="80"/>
      <c r="AP919" s="80"/>
      <c r="AQ919" s="80"/>
      <c r="AR919" s="80"/>
      <c r="AS919" s="78"/>
      <c r="AT919" s="96"/>
      <c r="AU919" s="97"/>
      <c r="AV919" s="98"/>
      <c r="AW919" s="99"/>
      <c r="AX919" s="100"/>
      <c r="AY919" s="100"/>
      <c r="AZ919" s="100"/>
      <c r="BA919" s="100"/>
      <c r="BB919" s="100"/>
      <c r="BC919" s="100"/>
      <c r="BD919" s="100"/>
      <c r="BE919" s="100"/>
      <c r="BF919" s="100"/>
      <c r="BG919" s="100"/>
      <c r="BH919" s="100"/>
      <c r="BI919" s="100"/>
      <c r="BJ919" s="100"/>
      <c r="BK919" s="100"/>
      <c r="BL919" s="100"/>
      <c r="BM919" s="100"/>
      <c r="BN919" s="100"/>
      <c r="BO919" s="100"/>
      <c r="BP919" s="100"/>
      <c r="BQ919" s="100"/>
    </row>
    <row r="920" spans="1:69">
      <c r="A920" s="25"/>
      <c r="C920" s="89"/>
      <c r="D920" s="84"/>
      <c r="E920" s="76"/>
      <c r="F920" s="91"/>
      <c r="G920" s="80"/>
      <c r="H920" s="81"/>
      <c r="I920" s="14"/>
      <c r="J920" s="92"/>
      <c r="K920" s="14"/>
      <c r="L920" s="78"/>
      <c r="M920" s="81"/>
      <c r="N920" s="14"/>
      <c r="O920" s="78"/>
      <c r="P920" s="78"/>
      <c r="Q920" s="93"/>
      <c r="R920" s="80"/>
      <c r="S920" s="80"/>
      <c r="T920" s="69"/>
      <c r="U920" s="78"/>
      <c r="V920" s="69"/>
      <c r="W920" s="80"/>
      <c r="X920" s="80"/>
      <c r="Y920" s="94"/>
      <c r="Z920" s="80"/>
      <c r="AA920" s="80"/>
      <c r="AB920" s="80"/>
      <c r="AC920" s="80"/>
      <c r="AD920" s="69"/>
      <c r="AE920" s="69"/>
      <c r="AF920" s="69"/>
      <c r="AG920" s="95"/>
      <c r="AH920" s="93"/>
      <c r="AI920" s="81"/>
      <c r="AJ920" s="80"/>
      <c r="AK920" s="80"/>
      <c r="AL920" s="78"/>
      <c r="AM920" s="80"/>
      <c r="AN920" s="80"/>
      <c r="AO920" s="80"/>
      <c r="AP920" s="80"/>
      <c r="AQ920" s="80"/>
      <c r="AR920" s="80"/>
      <c r="AS920" s="78"/>
      <c r="AT920" s="96"/>
      <c r="AU920" s="97"/>
      <c r="AV920" s="98"/>
      <c r="AW920" s="99"/>
      <c r="AX920" s="100"/>
      <c r="AY920" s="100"/>
      <c r="AZ920" s="100"/>
      <c r="BA920" s="100"/>
      <c r="BB920" s="100"/>
      <c r="BC920" s="100"/>
      <c r="BD920" s="100"/>
      <c r="BE920" s="100"/>
      <c r="BF920" s="100"/>
      <c r="BG920" s="100"/>
      <c r="BH920" s="100"/>
      <c r="BI920" s="100"/>
      <c r="BJ920" s="100"/>
      <c r="BK920" s="100"/>
      <c r="BL920" s="100"/>
      <c r="BM920" s="100"/>
      <c r="BN920" s="100"/>
      <c r="BO920" s="100"/>
      <c r="BP920" s="100"/>
      <c r="BQ920" s="100"/>
    </row>
    <row r="921" spans="1:69">
      <c r="A921" s="25"/>
      <c r="C921" s="89"/>
      <c r="D921" s="84"/>
      <c r="E921" s="76"/>
      <c r="F921" s="91"/>
      <c r="G921" s="80"/>
      <c r="H921" s="81"/>
      <c r="I921" s="14"/>
      <c r="J921" s="92"/>
      <c r="K921" s="14"/>
      <c r="L921" s="78"/>
      <c r="M921" s="81"/>
      <c r="N921" s="14"/>
      <c r="O921" s="78"/>
      <c r="P921" s="78"/>
      <c r="Q921" s="93"/>
      <c r="R921" s="80"/>
      <c r="S921" s="80"/>
      <c r="T921" s="69"/>
      <c r="U921" s="78"/>
      <c r="V921" s="69"/>
      <c r="W921" s="80"/>
      <c r="X921" s="80"/>
      <c r="Y921" s="94"/>
      <c r="Z921" s="80"/>
      <c r="AA921" s="80"/>
      <c r="AB921" s="80"/>
      <c r="AC921" s="80"/>
      <c r="AD921" s="69"/>
      <c r="AE921" s="69"/>
      <c r="AF921" s="69"/>
      <c r="AG921" s="95"/>
      <c r="AH921" s="93"/>
      <c r="AI921" s="81"/>
      <c r="AJ921" s="80"/>
      <c r="AK921" s="80"/>
      <c r="AL921" s="78"/>
      <c r="AM921" s="80"/>
      <c r="AN921" s="80"/>
      <c r="AO921" s="80"/>
      <c r="AP921" s="80"/>
      <c r="AQ921" s="80"/>
      <c r="AR921" s="80"/>
      <c r="AS921" s="78"/>
      <c r="AT921" s="96"/>
      <c r="AU921" s="97"/>
      <c r="AV921" s="98"/>
      <c r="AW921" s="99"/>
      <c r="AX921" s="100"/>
      <c r="AY921" s="100"/>
      <c r="AZ921" s="100"/>
      <c r="BA921" s="100"/>
      <c r="BB921" s="100"/>
      <c r="BC921" s="100"/>
      <c r="BD921" s="100"/>
      <c r="BE921" s="100"/>
      <c r="BF921" s="100"/>
      <c r="BG921" s="100"/>
      <c r="BH921" s="100"/>
      <c r="BI921" s="100"/>
      <c r="BJ921" s="100"/>
      <c r="BK921" s="100"/>
      <c r="BL921" s="100"/>
      <c r="BM921" s="100"/>
      <c r="BN921" s="100"/>
      <c r="BO921" s="100"/>
      <c r="BP921" s="100"/>
      <c r="BQ921" s="100"/>
    </row>
    <row r="922" spans="1:69">
      <c r="A922" s="25"/>
      <c r="C922" s="89"/>
      <c r="D922" s="84"/>
      <c r="E922" s="76"/>
      <c r="F922" s="91"/>
      <c r="G922" s="80"/>
      <c r="H922" s="81"/>
      <c r="I922" s="14"/>
      <c r="J922" s="92"/>
      <c r="K922" s="14"/>
      <c r="L922" s="78"/>
      <c r="M922" s="81"/>
      <c r="N922" s="14"/>
      <c r="O922" s="78"/>
      <c r="P922" s="78"/>
      <c r="Q922" s="93"/>
      <c r="R922" s="80"/>
      <c r="S922" s="80"/>
      <c r="T922" s="69"/>
      <c r="U922" s="78"/>
      <c r="V922" s="69"/>
      <c r="W922" s="80"/>
      <c r="X922" s="80"/>
      <c r="Y922" s="94"/>
      <c r="Z922" s="80"/>
      <c r="AA922" s="80"/>
      <c r="AB922" s="80"/>
      <c r="AC922" s="80"/>
      <c r="AD922" s="69"/>
      <c r="AE922" s="69"/>
      <c r="AF922" s="69"/>
      <c r="AG922" s="95"/>
      <c r="AH922" s="93"/>
      <c r="AI922" s="81"/>
      <c r="AJ922" s="80"/>
      <c r="AK922" s="80"/>
      <c r="AL922" s="78"/>
      <c r="AM922" s="80"/>
      <c r="AN922" s="80"/>
      <c r="AO922" s="80"/>
      <c r="AP922" s="80"/>
      <c r="AQ922" s="80"/>
      <c r="AR922" s="80"/>
      <c r="AS922" s="78"/>
      <c r="AT922" s="96"/>
      <c r="AU922" s="97"/>
      <c r="AV922" s="98"/>
      <c r="AW922" s="99"/>
      <c r="AX922" s="100"/>
      <c r="AY922" s="100"/>
      <c r="AZ922" s="100"/>
      <c r="BA922" s="100"/>
      <c r="BB922" s="100"/>
      <c r="BC922" s="100"/>
      <c r="BD922" s="100"/>
      <c r="BE922" s="100"/>
      <c r="BF922" s="100"/>
      <c r="BG922" s="100"/>
      <c r="BH922" s="100"/>
      <c r="BI922" s="100"/>
      <c r="BJ922" s="100"/>
      <c r="BK922" s="100"/>
      <c r="BL922" s="100"/>
      <c r="BM922" s="100"/>
      <c r="BN922" s="100"/>
      <c r="BO922" s="100"/>
      <c r="BP922" s="100"/>
      <c r="BQ922" s="100"/>
    </row>
    <row r="923" spans="1:69">
      <c r="A923" s="25"/>
      <c r="C923" s="89"/>
      <c r="D923" s="84"/>
      <c r="E923" s="76"/>
      <c r="F923" s="91"/>
      <c r="G923" s="80"/>
      <c r="H923" s="81"/>
      <c r="I923" s="14"/>
      <c r="J923" s="92"/>
      <c r="K923" s="14"/>
      <c r="L923" s="78"/>
      <c r="M923" s="81"/>
      <c r="N923" s="14"/>
      <c r="O923" s="78"/>
      <c r="P923" s="78"/>
      <c r="Q923" s="93"/>
      <c r="R923" s="80"/>
      <c r="S923" s="80"/>
      <c r="T923" s="69"/>
      <c r="U923" s="78"/>
      <c r="V923" s="69"/>
      <c r="W923" s="80"/>
      <c r="X923" s="80"/>
      <c r="Y923" s="94"/>
      <c r="Z923" s="80"/>
      <c r="AA923" s="80"/>
      <c r="AB923" s="80"/>
      <c r="AC923" s="80"/>
      <c r="AD923" s="69"/>
      <c r="AE923" s="69"/>
      <c r="AF923" s="69"/>
      <c r="AG923" s="95"/>
      <c r="AH923" s="93"/>
      <c r="AI923" s="81"/>
      <c r="AJ923" s="80"/>
      <c r="AK923" s="80"/>
      <c r="AL923" s="78"/>
      <c r="AM923" s="80"/>
      <c r="AN923" s="80"/>
      <c r="AO923" s="80"/>
      <c r="AP923" s="80"/>
      <c r="AQ923" s="80"/>
      <c r="AR923" s="80"/>
      <c r="AS923" s="78"/>
      <c r="AT923" s="96"/>
      <c r="AU923" s="97"/>
      <c r="AV923" s="98"/>
      <c r="AW923" s="99"/>
      <c r="AX923" s="100"/>
      <c r="AY923" s="100"/>
      <c r="AZ923" s="100"/>
      <c r="BA923" s="100"/>
      <c r="BB923" s="100"/>
      <c r="BC923" s="100"/>
      <c r="BD923" s="100"/>
      <c r="BE923" s="100"/>
      <c r="BF923" s="100"/>
      <c r="BG923" s="100"/>
      <c r="BH923" s="100"/>
      <c r="BI923" s="100"/>
      <c r="BJ923" s="100"/>
      <c r="BK923" s="100"/>
      <c r="BL923" s="100"/>
      <c r="BM923" s="100"/>
      <c r="BN923" s="100"/>
      <c r="BO923" s="100"/>
      <c r="BP923" s="100"/>
      <c r="BQ923" s="100"/>
    </row>
    <row r="924" spans="1:69">
      <c r="A924" s="25"/>
      <c r="C924" s="89"/>
      <c r="D924" s="84"/>
      <c r="E924" s="76"/>
      <c r="F924" s="91"/>
      <c r="G924" s="80"/>
      <c r="H924" s="81"/>
      <c r="I924" s="14"/>
      <c r="J924" s="92"/>
      <c r="K924" s="14"/>
      <c r="L924" s="78"/>
      <c r="M924" s="81"/>
      <c r="N924" s="14"/>
      <c r="O924" s="78"/>
      <c r="P924" s="78"/>
      <c r="Q924" s="93"/>
      <c r="R924" s="80"/>
      <c r="S924" s="80"/>
      <c r="T924" s="69"/>
      <c r="U924" s="78"/>
      <c r="V924" s="69"/>
      <c r="W924" s="80"/>
      <c r="X924" s="80"/>
      <c r="Y924" s="94"/>
      <c r="Z924" s="80"/>
      <c r="AA924" s="80"/>
      <c r="AB924" s="80"/>
      <c r="AC924" s="80"/>
      <c r="AD924" s="69"/>
      <c r="AE924" s="69"/>
      <c r="AF924" s="69"/>
      <c r="AG924" s="95"/>
      <c r="AH924" s="93"/>
      <c r="AI924" s="81"/>
      <c r="AJ924" s="80"/>
      <c r="AK924" s="80"/>
      <c r="AL924" s="78"/>
      <c r="AM924" s="80"/>
      <c r="AN924" s="80"/>
      <c r="AO924" s="80"/>
      <c r="AP924" s="80"/>
      <c r="AQ924" s="80"/>
      <c r="AR924" s="80"/>
      <c r="AS924" s="78"/>
      <c r="AT924" s="96"/>
      <c r="AU924" s="97"/>
      <c r="AV924" s="98"/>
      <c r="AW924" s="99"/>
      <c r="AX924" s="100"/>
      <c r="AY924" s="100"/>
      <c r="AZ924" s="100"/>
      <c r="BA924" s="100"/>
      <c r="BB924" s="100"/>
      <c r="BC924" s="100"/>
      <c r="BD924" s="100"/>
      <c r="BE924" s="100"/>
      <c r="BF924" s="100"/>
      <c r="BG924" s="100"/>
      <c r="BH924" s="100"/>
      <c r="BI924" s="100"/>
      <c r="BJ924" s="100"/>
      <c r="BK924" s="100"/>
      <c r="BL924" s="100"/>
      <c r="BM924" s="100"/>
      <c r="BN924" s="100"/>
      <c r="BO924" s="100"/>
      <c r="BP924" s="100"/>
      <c r="BQ924" s="100"/>
    </row>
    <row r="925" spans="1:69">
      <c r="A925" s="25"/>
      <c r="C925" s="89"/>
      <c r="D925" s="84"/>
      <c r="E925" s="76"/>
      <c r="F925" s="91"/>
      <c r="G925" s="80"/>
      <c r="H925" s="81"/>
      <c r="I925" s="14"/>
      <c r="J925" s="92"/>
      <c r="K925" s="14"/>
      <c r="L925" s="78"/>
      <c r="M925" s="81"/>
      <c r="N925" s="14"/>
      <c r="O925" s="78"/>
      <c r="P925" s="78"/>
      <c r="Q925" s="93"/>
      <c r="R925" s="80"/>
      <c r="S925" s="80"/>
      <c r="T925" s="69"/>
      <c r="U925" s="78"/>
      <c r="V925" s="69"/>
      <c r="W925" s="80"/>
      <c r="X925" s="80"/>
      <c r="Y925" s="94"/>
      <c r="Z925" s="80"/>
      <c r="AA925" s="80"/>
      <c r="AB925" s="80"/>
      <c r="AC925" s="80"/>
      <c r="AD925" s="69"/>
      <c r="AE925" s="69"/>
      <c r="AF925" s="69"/>
      <c r="AG925" s="95"/>
      <c r="AH925" s="93"/>
      <c r="AI925" s="81"/>
      <c r="AJ925" s="80"/>
      <c r="AK925" s="80"/>
      <c r="AL925" s="78"/>
      <c r="AM925" s="80"/>
      <c r="AN925" s="80"/>
      <c r="AO925" s="80"/>
      <c r="AP925" s="80"/>
      <c r="AQ925" s="80"/>
      <c r="AR925" s="80"/>
      <c r="AS925" s="78"/>
      <c r="AT925" s="96"/>
      <c r="AU925" s="97"/>
      <c r="AV925" s="98"/>
      <c r="AW925" s="99"/>
      <c r="AX925" s="100"/>
      <c r="AY925" s="100"/>
      <c r="AZ925" s="100"/>
      <c r="BA925" s="100"/>
      <c r="BB925" s="100"/>
      <c r="BC925" s="100"/>
      <c r="BD925" s="100"/>
      <c r="BE925" s="100"/>
      <c r="BF925" s="100"/>
      <c r="BG925" s="100"/>
      <c r="BH925" s="100"/>
      <c r="BI925" s="100"/>
      <c r="BJ925" s="100"/>
      <c r="BK925" s="100"/>
      <c r="BL925" s="100"/>
      <c r="BM925" s="100"/>
      <c r="BN925" s="100"/>
      <c r="BO925" s="100"/>
      <c r="BP925" s="100"/>
      <c r="BQ925" s="100"/>
    </row>
    <row r="926" spans="1:69">
      <c r="A926" s="25"/>
      <c r="C926" s="89"/>
      <c r="D926" s="84"/>
      <c r="E926" s="76"/>
      <c r="F926" s="91"/>
      <c r="G926" s="80"/>
      <c r="H926" s="81"/>
      <c r="I926" s="14"/>
      <c r="J926" s="92"/>
      <c r="K926" s="14"/>
      <c r="L926" s="78"/>
      <c r="M926" s="81"/>
      <c r="N926" s="14"/>
      <c r="O926" s="78"/>
      <c r="P926" s="78"/>
      <c r="Q926" s="93"/>
      <c r="R926" s="80"/>
      <c r="S926" s="80"/>
      <c r="T926" s="69"/>
      <c r="U926" s="78"/>
      <c r="V926" s="69"/>
      <c r="W926" s="80"/>
      <c r="X926" s="80"/>
      <c r="Y926" s="94"/>
      <c r="Z926" s="80"/>
      <c r="AA926" s="80"/>
      <c r="AB926" s="80"/>
      <c r="AC926" s="80"/>
      <c r="AD926" s="69"/>
      <c r="AE926" s="69"/>
      <c r="AF926" s="69"/>
      <c r="AG926" s="95"/>
      <c r="AH926" s="93"/>
      <c r="AI926" s="81"/>
      <c r="AJ926" s="80"/>
      <c r="AK926" s="80"/>
      <c r="AL926" s="78"/>
      <c r="AM926" s="80"/>
      <c r="AN926" s="80"/>
      <c r="AO926" s="80"/>
      <c r="AP926" s="80"/>
      <c r="AQ926" s="80"/>
      <c r="AR926" s="80"/>
      <c r="AS926" s="78"/>
      <c r="AT926" s="96"/>
      <c r="AU926" s="97"/>
      <c r="AV926" s="98"/>
      <c r="AW926" s="99"/>
      <c r="AX926" s="100"/>
      <c r="AY926" s="100"/>
      <c r="AZ926" s="100"/>
      <c r="BA926" s="100"/>
      <c r="BB926" s="100"/>
      <c r="BC926" s="100"/>
      <c r="BD926" s="100"/>
      <c r="BE926" s="100"/>
      <c r="BF926" s="100"/>
      <c r="BG926" s="100"/>
      <c r="BH926" s="100"/>
      <c r="BI926" s="100"/>
      <c r="BJ926" s="100"/>
      <c r="BK926" s="100"/>
      <c r="BL926" s="100"/>
      <c r="BM926" s="100"/>
      <c r="BN926" s="100"/>
      <c r="BO926" s="100"/>
      <c r="BP926" s="100"/>
      <c r="BQ926" s="100"/>
    </row>
    <row r="927" spans="1:69">
      <c r="A927" s="25"/>
      <c r="C927" s="89"/>
      <c r="D927" s="84"/>
      <c r="E927" s="76"/>
      <c r="F927" s="91"/>
      <c r="G927" s="80"/>
      <c r="H927" s="81"/>
      <c r="I927" s="14"/>
      <c r="J927" s="92"/>
      <c r="K927" s="14"/>
      <c r="L927" s="78"/>
      <c r="M927" s="81"/>
      <c r="N927" s="14"/>
      <c r="O927" s="78"/>
      <c r="P927" s="78"/>
      <c r="Q927" s="93"/>
      <c r="R927" s="80"/>
      <c r="S927" s="80"/>
      <c r="T927" s="69"/>
      <c r="U927" s="78"/>
      <c r="V927" s="69"/>
      <c r="W927" s="80"/>
      <c r="X927" s="80"/>
      <c r="Y927" s="94"/>
      <c r="Z927" s="80"/>
      <c r="AA927" s="80"/>
      <c r="AB927" s="80"/>
      <c r="AC927" s="80"/>
      <c r="AD927" s="69"/>
      <c r="AE927" s="69"/>
      <c r="AF927" s="69"/>
      <c r="AG927" s="95"/>
      <c r="AH927" s="93"/>
      <c r="AI927" s="81"/>
      <c r="AJ927" s="80"/>
      <c r="AK927" s="80"/>
      <c r="AL927" s="78"/>
      <c r="AM927" s="80"/>
      <c r="AN927" s="80"/>
      <c r="AO927" s="80"/>
      <c r="AP927" s="80"/>
      <c r="AQ927" s="80"/>
      <c r="AR927" s="80"/>
      <c r="AS927" s="78"/>
      <c r="AT927" s="96"/>
      <c r="AU927" s="97"/>
      <c r="AV927" s="98"/>
      <c r="AW927" s="99"/>
      <c r="AX927" s="100"/>
      <c r="AY927" s="100"/>
      <c r="AZ927" s="100"/>
      <c r="BA927" s="100"/>
      <c r="BB927" s="100"/>
      <c r="BC927" s="100"/>
      <c r="BD927" s="100"/>
      <c r="BE927" s="100"/>
      <c r="BF927" s="100"/>
      <c r="BG927" s="100"/>
      <c r="BH927" s="100"/>
      <c r="BI927" s="100"/>
      <c r="BJ927" s="100"/>
      <c r="BK927" s="100"/>
      <c r="BL927" s="100"/>
      <c r="BM927" s="100"/>
      <c r="BN927" s="100"/>
      <c r="BO927" s="100"/>
      <c r="BP927" s="100"/>
      <c r="BQ927" s="100"/>
    </row>
    <row r="928" spans="1:69">
      <c r="A928" s="25"/>
      <c r="C928" s="89"/>
      <c r="D928" s="84"/>
      <c r="E928" s="76"/>
      <c r="F928" s="91"/>
      <c r="G928" s="80"/>
      <c r="H928" s="81"/>
      <c r="I928" s="14"/>
      <c r="J928" s="92"/>
      <c r="K928" s="14"/>
      <c r="L928" s="78"/>
      <c r="M928" s="81"/>
      <c r="N928" s="14"/>
      <c r="O928" s="78"/>
      <c r="P928" s="78"/>
      <c r="Q928" s="93"/>
      <c r="R928" s="80"/>
      <c r="S928" s="80"/>
      <c r="T928" s="69"/>
      <c r="U928" s="78"/>
      <c r="V928" s="69"/>
      <c r="W928" s="80"/>
      <c r="X928" s="80"/>
      <c r="Y928" s="94"/>
      <c r="Z928" s="80"/>
      <c r="AA928" s="80"/>
      <c r="AB928" s="80"/>
      <c r="AC928" s="80"/>
      <c r="AD928" s="69"/>
      <c r="AE928" s="69"/>
      <c r="AF928" s="69"/>
      <c r="AG928" s="95"/>
      <c r="AH928" s="93"/>
      <c r="AI928" s="81"/>
      <c r="AJ928" s="80"/>
      <c r="AK928" s="80"/>
      <c r="AL928" s="78"/>
      <c r="AM928" s="80"/>
      <c r="AN928" s="80"/>
      <c r="AO928" s="80"/>
      <c r="AP928" s="80"/>
      <c r="AQ928" s="80"/>
      <c r="AR928" s="80"/>
      <c r="AS928" s="78"/>
      <c r="AT928" s="96"/>
      <c r="AU928" s="97"/>
      <c r="AV928" s="98"/>
      <c r="AW928" s="99"/>
      <c r="AX928" s="100"/>
      <c r="AY928" s="100"/>
      <c r="AZ928" s="100"/>
      <c r="BA928" s="100"/>
      <c r="BB928" s="100"/>
      <c r="BC928" s="100"/>
      <c r="BD928" s="100"/>
      <c r="BE928" s="100"/>
      <c r="BF928" s="100"/>
      <c r="BG928" s="100"/>
      <c r="BH928" s="100"/>
      <c r="BI928" s="100"/>
      <c r="BJ928" s="100"/>
      <c r="BK928" s="100"/>
      <c r="BL928" s="100"/>
      <c r="BM928" s="100"/>
      <c r="BN928" s="100"/>
      <c r="BO928" s="100"/>
      <c r="BP928" s="100"/>
      <c r="BQ928" s="100"/>
    </row>
    <row r="929" spans="1:69">
      <c r="A929" s="25"/>
      <c r="C929" s="89"/>
      <c r="D929" s="84"/>
      <c r="E929" s="76"/>
      <c r="F929" s="91"/>
      <c r="G929" s="80"/>
      <c r="H929" s="81"/>
      <c r="I929" s="14"/>
      <c r="J929" s="92"/>
      <c r="K929" s="14"/>
      <c r="L929" s="78"/>
      <c r="M929" s="81"/>
      <c r="N929" s="14"/>
      <c r="O929" s="78"/>
      <c r="P929" s="78"/>
      <c r="Q929" s="93"/>
      <c r="R929" s="80"/>
      <c r="S929" s="80"/>
      <c r="T929" s="69"/>
      <c r="U929" s="78"/>
      <c r="V929" s="69"/>
      <c r="W929" s="80"/>
      <c r="X929" s="80"/>
      <c r="Y929" s="94"/>
      <c r="Z929" s="80"/>
      <c r="AA929" s="80"/>
      <c r="AB929" s="80"/>
      <c r="AC929" s="80"/>
      <c r="AD929" s="69"/>
      <c r="AE929" s="69"/>
      <c r="AF929" s="69"/>
      <c r="AG929" s="95"/>
      <c r="AH929" s="93"/>
      <c r="AI929" s="81"/>
      <c r="AJ929" s="80"/>
      <c r="AK929" s="80"/>
      <c r="AL929" s="78"/>
      <c r="AM929" s="80"/>
      <c r="AN929" s="80"/>
      <c r="AO929" s="80"/>
      <c r="AP929" s="80"/>
      <c r="AQ929" s="80"/>
      <c r="AR929" s="80"/>
      <c r="AS929" s="78"/>
      <c r="AT929" s="96"/>
      <c r="AU929" s="97"/>
      <c r="AV929" s="98"/>
      <c r="AW929" s="99"/>
      <c r="AX929" s="100"/>
      <c r="AY929" s="100"/>
      <c r="AZ929" s="100"/>
      <c r="BA929" s="100"/>
      <c r="BB929" s="100"/>
      <c r="BC929" s="100"/>
      <c r="BD929" s="100"/>
      <c r="BE929" s="100"/>
      <c r="BF929" s="100"/>
      <c r="BG929" s="100"/>
      <c r="BH929" s="100"/>
      <c r="BI929" s="100"/>
      <c r="BJ929" s="100"/>
      <c r="BK929" s="100"/>
      <c r="BL929" s="100"/>
      <c r="BM929" s="100"/>
      <c r="BN929" s="100"/>
      <c r="BO929" s="100"/>
      <c r="BP929" s="100"/>
      <c r="BQ929" s="100"/>
    </row>
    <row r="930" spans="1:69">
      <c r="A930" s="25"/>
      <c r="C930" s="89"/>
      <c r="D930" s="84"/>
      <c r="E930" s="76"/>
      <c r="F930" s="91"/>
      <c r="G930" s="80"/>
      <c r="H930" s="81"/>
      <c r="I930" s="14"/>
      <c r="J930" s="92"/>
      <c r="K930" s="14"/>
      <c r="L930" s="78"/>
      <c r="M930" s="81"/>
      <c r="N930" s="14"/>
      <c r="O930" s="78"/>
      <c r="P930" s="78"/>
      <c r="Q930" s="93"/>
      <c r="R930" s="80"/>
      <c r="S930" s="80"/>
      <c r="T930" s="69"/>
      <c r="U930" s="78"/>
      <c r="V930" s="69"/>
      <c r="W930" s="80"/>
      <c r="X930" s="80"/>
      <c r="Y930" s="94"/>
      <c r="Z930" s="80"/>
      <c r="AA930" s="80"/>
      <c r="AB930" s="80"/>
      <c r="AC930" s="80"/>
      <c r="AD930" s="69"/>
      <c r="AE930" s="69"/>
      <c r="AF930" s="69"/>
      <c r="AG930" s="95"/>
      <c r="AH930" s="93"/>
      <c r="AI930" s="81"/>
      <c r="AJ930" s="80"/>
      <c r="AK930" s="80"/>
      <c r="AL930" s="78"/>
      <c r="AM930" s="80"/>
      <c r="AN930" s="80"/>
      <c r="AO930" s="80"/>
      <c r="AP930" s="80"/>
      <c r="AQ930" s="80"/>
      <c r="AR930" s="80"/>
      <c r="AS930" s="78"/>
      <c r="AT930" s="96"/>
      <c r="AU930" s="97"/>
      <c r="AV930" s="98"/>
      <c r="AW930" s="99"/>
      <c r="AX930" s="100"/>
      <c r="AY930" s="100"/>
      <c r="AZ930" s="100"/>
      <c r="BA930" s="100"/>
      <c r="BB930" s="100"/>
      <c r="BC930" s="100"/>
      <c r="BD930" s="100"/>
      <c r="BE930" s="100"/>
      <c r="BF930" s="100"/>
      <c r="BG930" s="100"/>
      <c r="BH930" s="100"/>
      <c r="BI930" s="100"/>
      <c r="BJ930" s="100"/>
      <c r="BK930" s="100"/>
      <c r="BL930" s="100"/>
      <c r="BM930" s="100"/>
      <c r="BN930" s="100"/>
      <c r="BO930" s="100"/>
      <c r="BP930" s="100"/>
      <c r="BQ930" s="100"/>
    </row>
    <row r="931" spans="1:69">
      <c r="A931" s="25"/>
      <c r="C931" s="89"/>
      <c r="D931" s="84"/>
      <c r="E931" s="76"/>
      <c r="F931" s="91"/>
      <c r="G931" s="80"/>
      <c r="H931" s="81"/>
      <c r="I931" s="14"/>
      <c r="J931" s="92"/>
      <c r="K931" s="14"/>
      <c r="L931" s="78"/>
      <c r="M931" s="81"/>
      <c r="N931" s="14"/>
      <c r="O931" s="78"/>
      <c r="P931" s="78"/>
      <c r="Q931" s="93"/>
      <c r="R931" s="80"/>
      <c r="S931" s="80"/>
      <c r="T931" s="69"/>
      <c r="U931" s="78"/>
      <c r="V931" s="69"/>
      <c r="W931" s="80"/>
      <c r="X931" s="80"/>
      <c r="Y931" s="94"/>
      <c r="Z931" s="80"/>
      <c r="AA931" s="80"/>
      <c r="AB931" s="80"/>
      <c r="AC931" s="80"/>
      <c r="AD931" s="69"/>
      <c r="AE931" s="69"/>
      <c r="AF931" s="69"/>
      <c r="AG931" s="95"/>
      <c r="AH931" s="93"/>
      <c r="AI931" s="81"/>
      <c r="AJ931" s="80"/>
      <c r="AK931" s="80"/>
      <c r="AL931" s="78"/>
      <c r="AM931" s="80"/>
      <c r="AN931" s="80"/>
      <c r="AO931" s="80"/>
      <c r="AP931" s="80"/>
      <c r="AQ931" s="80"/>
      <c r="AR931" s="80"/>
      <c r="AS931" s="78"/>
      <c r="AT931" s="96"/>
      <c r="AU931" s="97"/>
      <c r="AV931" s="98"/>
      <c r="AW931" s="99"/>
      <c r="AX931" s="100"/>
      <c r="AY931" s="100"/>
      <c r="AZ931" s="100"/>
      <c r="BA931" s="100"/>
      <c r="BB931" s="100"/>
      <c r="BC931" s="100"/>
      <c r="BD931" s="100"/>
      <c r="BE931" s="100"/>
      <c r="BF931" s="100"/>
      <c r="BG931" s="100"/>
      <c r="BH931" s="100"/>
      <c r="BI931" s="100"/>
      <c r="BJ931" s="100"/>
      <c r="BK931" s="100"/>
      <c r="BL931" s="100"/>
      <c r="BM931" s="100"/>
      <c r="BN931" s="100"/>
      <c r="BO931" s="100"/>
      <c r="BP931" s="100"/>
      <c r="BQ931" s="100"/>
    </row>
    <row r="932" spans="1:69">
      <c r="A932" s="25"/>
      <c r="C932" s="89"/>
      <c r="D932" s="84"/>
      <c r="E932" s="76"/>
      <c r="F932" s="91"/>
      <c r="G932" s="80"/>
      <c r="H932" s="81"/>
      <c r="I932" s="14"/>
      <c r="J932" s="92"/>
      <c r="K932" s="14"/>
      <c r="L932" s="78"/>
      <c r="M932" s="81"/>
      <c r="N932" s="14"/>
      <c r="O932" s="78"/>
      <c r="P932" s="78"/>
      <c r="Q932" s="93"/>
      <c r="R932" s="80"/>
      <c r="S932" s="80"/>
      <c r="T932" s="69"/>
      <c r="U932" s="78"/>
      <c r="V932" s="69"/>
      <c r="W932" s="80"/>
      <c r="X932" s="80"/>
      <c r="Y932" s="94"/>
      <c r="Z932" s="80"/>
      <c r="AA932" s="80"/>
      <c r="AB932" s="80"/>
      <c r="AC932" s="80"/>
      <c r="AD932" s="69"/>
      <c r="AE932" s="69"/>
      <c r="AF932" s="69"/>
      <c r="AG932" s="95"/>
      <c r="AH932" s="93"/>
      <c r="AI932" s="81"/>
      <c r="AJ932" s="80"/>
      <c r="AK932" s="80"/>
      <c r="AL932" s="78"/>
      <c r="AM932" s="80"/>
      <c r="AN932" s="80"/>
      <c r="AO932" s="80"/>
      <c r="AP932" s="80"/>
      <c r="AQ932" s="80"/>
      <c r="AR932" s="80"/>
      <c r="AS932" s="78"/>
      <c r="AT932" s="96"/>
      <c r="AU932" s="97"/>
      <c r="AV932" s="98"/>
      <c r="AW932" s="99"/>
      <c r="AX932" s="100"/>
      <c r="AY932" s="100"/>
      <c r="AZ932" s="100"/>
      <c r="BA932" s="100"/>
      <c r="BB932" s="100"/>
      <c r="BC932" s="100"/>
      <c r="BD932" s="100"/>
      <c r="BE932" s="100"/>
      <c r="BF932" s="100"/>
      <c r="BG932" s="100"/>
      <c r="BH932" s="100"/>
      <c r="BI932" s="100"/>
      <c r="BJ932" s="100"/>
      <c r="BK932" s="100"/>
      <c r="BL932" s="100"/>
      <c r="BM932" s="100"/>
      <c r="BN932" s="100"/>
      <c r="BO932" s="100"/>
      <c r="BP932" s="100"/>
      <c r="BQ932" s="100"/>
    </row>
    <row r="933" spans="1:69">
      <c r="A933" s="25"/>
      <c r="C933" s="89"/>
      <c r="D933" s="84"/>
      <c r="E933" s="76"/>
      <c r="F933" s="91"/>
      <c r="G933" s="80"/>
      <c r="H933" s="81"/>
      <c r="I933" s="14"/>
      <c r="J933" s="92"/>
      <c r="K933" s="14"/>
      <c r="L933" s="78"/>
      <c r="M933" s="81"/>
      <c r="N933" s="14"/>
      <c r="O933" s="78"/>
      <c r="P933" s="78"/>
      <c r="Q933" s="93"/>
      <c r="R933" s="80"/>
      <c r="S933" s="80"/>
      <c r="T933" s="69"/>
      <c r="U933" s="78"/>
      <c r="V933" s="69"/>
      <c r="W933" s="80"/>
      <c r="X933" s="80"/>
      <c r="Y933" s="94"/>
      <c r="Z933" s="80"/>
      <c r="AA933" s="80"/>
      <c r="AB933" s="80"/>
      <c r="AC933" s="80"/>
      <c r="AD933" s="69"/>
      <c r="AE933" s="69"/>
      <c r="AF933" s="69"/>
      <c r="AG933" s="95"/>
      <c r="AH933" s="93"/>
      <c r="AI933" s="81"/>
      <c r="AJ933" s="80"/>
      <c r="AK933" s="80"/>
      <c r="AL933" s="78"/>
      <c r="AM933" s="80"/>
      <c r="AN933" s="80"/>
      <c r="AO933" s="80"/>
      <c r="AP933" s="80"/>
      <c r="AQ933" s="80"/>
      <c r="AR933" s="80"/>
      <c r="AS933" s="78"/>
      <c r="AT933" s="96"/>
      <c r="AU933" s="97"/>
      <c r="AV933" s="98"/>
      <c r="AW933" s="99"/>
      <c r="AX933" s="100"/>
      <c r="AY933" s="100"/>
      <c r="AZ933" s="100"/>
      <c r="BA933" s="100"/>
      <c r="BB933" s="100"/>
      <c r="BC933" s="100"/>
      <c r="BD933" s="100"/>
      <c r="BE933" s="100"/>
      <c r="BF933" s="100"/>
      <c r="BG933" s="100"/>
      <c r="BH933" s="100"/>
      <c r="BI933" s="100"/>
      <c r="BJ933" s="100"/>
      <c r="BK933" s="100"/>
      <c r="BL933" s="100"/>
      <c r="BM933" s="100"/>
      <c r="BN933" s="100"/>
      <c r="BO933" s="100"/>
      <c r="BP933" s="100"/>
      <c r="BQ933" s="100"/>
    </row>
    <row r="934" spans="1:69">
      <c r="A934" s="25"/>
      <c r="C934" s="89"/>
      <c r="D934" s="84"/>
      <c r="E934" s="76"/>
      <c r="F934" s="91"/>
      <c r="G934" s="80"/>
      <c r="H934" s="81"/>
      <c r="I934" s="14"/>
      <c r="J934" s="92"/>
      <c r="K934" s="14"/>
      <c r="L934" s="78"/>
      <c r="M934" s="81"/>
      <c r="N934" s="14"/>
      <c r="O934" s="78"/>
      <c r="P934" s="78"/>
      <c r="Q934" s="93"/>
      <c r="R934" s="80"/>
      <c r="S934" s="80"/>
      <c r="T934" s="69"/>
      <c r="U934" s="78"/>
      <c r="V934" s="69"/>
      <c r="W934" s="80"/>
      <c r="X934" s="80"/>
      <c r="Y934" s="94"/>
      <c r="Z934" s="80"/>
      <c r="AA934" s="80"/>
      <c r="AB934" s="80"/>
      <c r="AC934" s="80"/>
      <c r="AD934" s="69"/>
      <c r="AE934" s="69"/>
      <c r="AF934" s="69"/>
      <c r="AG934" s="95"/>
      <c r="AH934" s="93"/>
      <c r="AI934" s="81"/>
      <c r="AJ934" s="80"/>
      <c r="AK934" s="80"/>
      <c r="AL934" s="78"/>
      <c r="AM934" s="80"/>
      <c r="AN934" s="80"/>
      <c r="AO934" s="80"/>
      <c r="AP934" s="80"/>
      <c r="AQ934" s="80"/>
      <c r="AR934" s="80"/>
      <c r="AS934" s="78"/>
      <c r="AT934" s="96"/>
      <c r="AU934" s="97"/>
      <c r="AV934" s="98"/>
      <c r="AW934" s="99"/>
      <c r="AX934" s="100"/>
      <c r="AY934" s="100"/>
      <c r="AZ934" s="100"/>
      <c r="BA934" s="100"/>
      <c r="BB934" s="100"/>
      <c r="BC934" s="100"/>
      <c r="BD934" s="100"/>
      <c r="BE934" s="100"/>
      <c r="BF934" s="100"/>
      <c r="BG934" s="100"/>
      <c r="BH934" s="100"/>
      <c r="BI934" s="100"/>
      <c r="BJ934" s="100"/>
      <c r="BK934" s="100"/>
      <c r="BL934" s="100"/>
      <c r="BM934" s="100"/>
      <c r="BN934" s="100"/>
      <c r="BO934" s="100"/>
      <c r="BP934" s="100"/>
      <c r="BQ934" s="100"/>
    </row>
    <row r="935" spans="1:69">
      <c r="A935" s="25"/>
      <c r="C935" s="89"/>
      <c r="D935" s="84"/>
      <c r="E935" s="76"/>
      <c r="F935" s="91"/>
      <c r="G935" s="80"/>
      <c r="H935" s="81"/>
      <c r="I935" s="14"/>
      <c r="J935" s="92"/>
      <c r="K935" s="14"/>
      <c r="L935" s="78"/>
      <c r="M935" s="81"/>
      <c r="N935" s="14"/>
      <c r="O935" s="78"/>
      <c r="P935" s="78"/>
      <c r="Q935" s="93"/>
      <c r="R935" s="80"/>
      <c r="S935" s="80"/>
      <c r="T935" s="69"/>
      <c r="U935" s="78"/>
      <c r="V935" s="69"/>
      <c r="W935" s="80"/>
      <c r="X935" s="80"/>
      <c r="Y935" s="94"/>
      <c r="Z935" s="80"/>
      <c r="AA935" s="80"/>
      <c r="AB935" s="80"/>
      <c r="AC935" s="80"/>
      <c r="AD935" s="69"/>
      <c r="AE935" s="69"/>
      <c r="AF935" s="69"/>
      <c r="AG935" s="95"/>
      <c r="AH935" s="93"/>
      <c r="AI935" s="81"/>
      <c r="AJ935" s="80"/>
      <c r="AK935" s="80"/>
      <c r="AL935" s="78"/>
      <c r="AM935" s="80"/>
      <c r="AN935" s="80"/>
      <c r="AO935" s="80"/>
      <c r="AP935" s="80"/>
      <c r="AQ935" s="80"/>
      <c r="AR935" s="80"/>
      <c r="AS935" s="78"/>
      <c r="AT935" s="96"/>
      <c r="AU935" s="97"/>
      <c r="AV935" s="98"/>
      <c r="AW935" s="99"/>
      <c r="AX935" s="100"/>
      <c r="AY935" s="100"/>
      <c r="AZ935" s="100"/>
      <c r="BA935" s="100"/>
      <c r="BB935" s="100"/>
      <c r="BC935" s="100"/>
      <c r="BD935" s="100"/>
      <c r="BE935" s="100"/>
      <c r="BF935" s="100"/>
      <c r="BG935" s="100"/>
      <c r="BH935" s="100"/>
      <c r="BI935" s="100"/>
      <c r="BJ935" s="100"/>
      <c r="BK935" s="100"/>
      <c r="BL935" s="100"/>
      <c r="BM935" s="100"/>
      <c r="BN935" s="100"/>
      <c r="BO935" s="100"/>
      <c r="BP935" s="100"/>
      <c r="BQ935" s="100"/>
    </row>
    <row r="936" spans="1:69">
      <c r="A936" s="25"/>
      <c r="C936" s="89"/>
      <c r="D936" s="84"/>
      <c r="E936" s="76"/>
      <c r="F936" s="91"/>
      <c r="G936" s="80"/>
      <c r="H936" s="81"/>
      <c r="I936" s="14"/>
      <c r="J936" s="92"/>
      <c r="K936" s="14"/>
      <c r="L936" s="78"/>
      <c r="M936" s="81"/>
      <c r="N936" s="14"/>
      <c r="O936" s="78"/>
      <c r="P936" s="78"/>
      <c r="Q936" s="93"/>
      <c r="R936" s="80"/>
      <c r="S936" s="80"/>
      <c r="T936" s="69"/>
      <c r="U936" s="78"/>
      <c r="V936" s="69"/>
      <c r="W936" s="80"/>
      <c r="X936" s="80"/>
      <c r="Y936" s="94"/>
      <c r="Z936" s="80"/>
      <c r="AA936" s="80"/>
      <c r="AB936" s="80"/>
      <c r="AC936" s="80"/>
      <c r="AD936" s="69"/>
      <c r="AE936" s="69"/>
      <c r="AF936" s="69"/>
      <c r="AG936" s="95"/>
      <c r="AH936" s="93"/>
      <c r="AI936" s="81"/>
      <c r="AJ936" s="80"/>
      <c r="AK936" s="80"/>
      <c r="AL936" s="78"/>
      <c r="AM936" s="80"/>
      <c r="AN936" s="80"/>
      <c r="AO936" s="80"/>
      <c r="AP936" s="80"/>
      <c r="AQ936" s="80"/>
      <c r="AR936" s="80"/>
      <c r="AS936" s="78"/>
      <c r="AT936" s="96"/>
      <c r="AU936" s="97"/>
      <c r="AV936" s="98"/>
      <c r="AW936" s="99"/>
      <c r="AX936" s="100"/>
      <c r="AY936" s="100"/>
      <c r="AZ936" s="100"/>
      <c r="BA936" s="100"/>
      <c r="BB936" s="100"/>
      <c r="BC936" s="100"/>
      <c r="BD936" s="100"/>
      <c r="BE936" s="100"/>
      <c r="BF936" s="100"/>
      <c r="BG936" s="100"/>
      <c r="BH936" s="100"/>
      <c r="BI936" s="100"/>
      <c r="BJ936" s="100"/>
      <c r="BK936" s="100"/>
      <c r="BL936" s="100"/>
      <c r="BM936" s="100"/>
      <c r="BN936" s="100"/>
      <c r="BO936" s="100"/>
      <c r="BP936" s="100"/>
      <c r="BQ936" s="100"/>
    </row>
    <row r="937" spans="1:69">
      <c r="A937" s="25"/>
      <c r="C937" s="89"/>
      <c r="D937" s="84"/>
      <c r="E937" s="76"/>
      <c r="F937" s="91"/>
      <c r="G937" s="80"/>
      <c r="H937" s="81"/>
      <c r="I937" s="14"/>
      <c r="J937" s="92"/>
      <c r="K937" s="14"/>
      <c r="L937" s="78"/>
      <c r="M937" s="81"/>
      <c r="N937" s="14"/>
      <c r="O937" s="78"/>
      <c r="P937" s="78"/>
      <c r="Q937" s="93"/>
      <c r="R937" s="80"/>
      <c r="S937" s="80"/>
      <c r="T937" s="69"/>
      <c r="U937" s="78"/>
      <c r="V937" s="69"/>
      <c r="W937" s="80"/>
      <c r="X937" s="80"/>
      <c r="Y937" s="94"/>
      <c r="Z937" s="80"/>
      <c r="AA937" s="80"/>
      <c r="AB937" s="80"/>
      <c r="AC937" s="80"/>
      <c r="AD937" s="69"/>
      <c r="AE937" s="69"/>
      <c r="AF937" s="69"/>
      <c r="AG937" s="95"/>
      <c r="AH937" s="93"/>
      <c r="AI937" s="81"/>
      <c r="AJ937" s="80"/>
      <c r="AK937" s="80"/>
      <c r="AL937" s="78"/>
      <c r="AM937" s="80"/>
      <c r="AN937" s="80"/>
      <c r="AO937" s="80"/>
      <c r="AP937" s="80"/>
      <c r="AQ937" s="80"/>
      <c r="AR937" s="80"/>
      <c r="AS937" s="78"/>
      <c r="AT937" s="96"/>
      <c r="AU937" s="97"/>
      <c r="AV937" s="98"/>
      <c r="AW937" s="99"/>
      <c r="AX937" s="100"/>
      <c r="AY937" s="100"/>
      <c r="AZ937" s="100"/>
      <c r="BA937" s="100"/>
      <c r="BB937" s="100"/>
      <c r="BC937" s="100"/>
      <c r="BD937" s="100"/>
      <c r="BE937" s="100"/>
      <c r="BF937" s="100"/>
      <c r="BG937" s="100"/>
      <c r="BH937" s="100"/>
      <c r="BI937" s="100"/>
      <c r="BJ937" s="100"/>
      <c r="BK937" s="100"/>
      <c r="BL937" s="100"/>
      <c r="BM937" s="100"/>
      <c r="BN937" s="100"/>
      <c r="BO937" s="100"/>
      <c r="BP937" s="100"/>
      <c r="BQ937" s="100"/>
    </row>
    <row r="938" spans="1:69">
      <c r="A938" s="25"/>
      <c r="C938" s="89"/>
      <c r="D938" s="84"/>
      <c r="E938" s="76"/>
      <c r="F938" s="91"/>
      <c r="G938" s="80"/>
      <c r="H938" s="81"/>
      <c r="I938" s="14"/>
      <c r="J938" s="92"/>
      <c r="K938" s="14"/>
      <c r="L938" s="78"/>
      <c r="M938" s="81"/>
      <c r="N938" s="14"/>
      <c r="O938" s="78"/>
      <c r="P938" s="78"/>
      <c r="Q938" s="93"/>
      <c r="R938" s="80"/>
      <c r="S938" s="80"/>
      <c r="T938" s="69"/>
      <c r="U938" s="78"/>
      <c r="V938" s="69"/>
      <c r="W938" s="80"/>
      <c r="X938" s="80"/>
      <c r="Y938" s="94"/>
      <c r="Z938" s="80"/>
      <c r="AA938" s="80"/>
      <c r="AB938" s="80"/>
      <c r="AC938" s="80"/>
      <c r="AD938" s="69"/>
      <c r="AE938" s="69"/>
      <c r="AF938" s="69"/>
      <c r="AG938" s="95"/>
      <c r="AH938" s="93"/>
      <c r="AI938" s="81"/>
      <c r="AJ938" s="80"/>
      <c r="AK938" s="80"/>
      <c r="AL938" s="78"/>
      <c r="AM938" s="80"/>
      <c r="AN938" s="80"/>
      <c r="AO938" s="80"/>
      <c r="AP938" s="80"/>
      <c r="AQ938" s="80"/>
      <c r="AR938" s="80"/>
      <c r="AS938" s="78"/>
      <c r="AT938" s="96"/>
      <c r="AU938" s="97"/>
      <c r="AV938" s="98"/>
      <c r="AW938" s="99"/>
      <c r="AX938" s="100"/>
      <c r="AY938" s="100"/>
      <c r="AZ938" s="100"/>
      <c r="BA938" s="100"/>
      <c r="BB938" s="100"/>
      <c r="BC938" s="100"/>
      <c r="BD938" s="100"/>
      <c r="BE938" s="100"/>
      <c r="BF938" s="100"/>
      <c r="BG938" s="100"/>
      <c r="BH938" s="100"/>
      <c r="BI938" s="100"/>
      <c r="BJ938" s="100"/>
      <c r="BK938" s="100"/>
      <c r="BL938" s="100"/>
      <c r="BM938" s="100"/>
      <c r="BN938" s="100"/>
      <c r="BO938" s="100"/>
      <c r="BP938" s="100"/>
      <c r="BQ938" s="100"/>
    </row>
    <row r="939" spans="1:69">
      <c r="A939" s="25"/>
      <c r="C939" s="89"/>
      <c r="D939" s="84"/>
      <c r="E939" s="76"/>
      <c r="F939" s="91"/>
      <c r="G939" s="80"/>
      <c r="H939" s="81"/>
      <c r="I939" s="14"/>
      <c r="J939" s="92"/>
      <c r="K939" s="14"/>
      <c r="L939" s="78"/>
      <c r="M939" s="81"/>
      <c r="N939" s="14"/>
      <c r="O939" s="78"/>
      <c r="P939" s="78"/>
      <c r="Q939" s="93"/>
      <c r="R939" s="80"/>
      <c r="S939" s="80"/>
      <c r="T939" s="69"/>
      <c r="U939" s="78"/>
      <c r="V939" s="69"/>
      <c r="W939" s="80"/>
      <c r="X939" s="80"/>
      <c r="Y939" s="94"/>
      <c r="Z939" s="80"/>
      <c r="AA939" s="80"/>
      <c r="AB939" s="80"/>
      <c r="AC939" s="80"/>
      <c r="AD939" s="69"/>
      <c r="AE939" s="69"/>
      <c r="AF939" s="69"/>
      <c r="AG939" s="95"/>
      <c r="AH939" s="93"/>
      <c r="AI939" s="81"/>
      <c r="AJ939" s="80"/>
      <c r="AK939" s="80"/>
      <c r="AL939" s="78"/>
      <c r="AM939" s="80"/>
      <c r="AN939" s="80"/>
      <c r="AO939" s="80"/>
      <c r="AP939" s="80"/>
      <c r="AQ939" s="80"/>
      <c r="AR939" s="80"/>
      <c r="AS939" s="78"/>
      <c r="AT939" s="96"/>
      <c r="AU939" s="97"/>
      <c r="AV939" s="98"/>
      <c r="AW939" s="99"/>
      <c r="AX939" s="100"/>
      <c r="AY939" s="100"/>
      <c r="AZ939" s="100"/>
      <c r="BA939" s="100"/>
      <c r="BB939" s="100"/>
      <c r="BC939" s="100"/>
      <c r="BD939" s="100"/>
      <c r="BE939" s="100"/>
      <c r="BF939" s="100"/>
      <c r="BG939" s="100"/>
      <c r="BH939" s="100"/>
      <c r="BI939" s="100"/>
      <c r="BJ939" s="100"/>
      <c r="BK939" s="100"/>
      <c r="BL939" s="100"/>
      <c r="BM939" s="100"/>
      <c r="BN939" s="100"/>
      <c r="BO939" s="100"/>
      <c r="BP939" s="100"/>
      <c r="BQ939" s="100"/>
    </row>
    <row r="940" spans="1:69" ht="16.5" customHeight="1">
      <c r="A940" s="25"/>
      <c r="C940" s="89"/>
      <c r="D940" s="84"/>
      <c r="E940" s="76"/>
      <c r="F940" s="91"/>
      <c r="G940" s="80"/>
      <c r="H940" s="81"/>
      <c r="I940" s="14"/>
      <c r="J940" s="92"/>
      <c r="K940" s="14"/>
      <c r="L940" s="78"/>
      <c r="M940" s="81"/>
      <c r="N940" s="14"/>
      <c r="O940" s="78"/>
      <c r="P940" s="78"/>
      <c r="Q940" s="93"/>
      <c r="R940" s="80"/>
      <c r="S940" s="80"/>
      <c r="T940" s="69"/>
      <c r="U940" s="78"/>
      <c r="V940" s="69"/>
      <c r="W940" s="80"/>
      <c r="X940" s="80"/>
      <c r="Y940" s="94"/>
      <c r="Z940" s="80"/>
      <c r="AA940" s="80"/>
      <c r="AB940" s="80"/>
      <c r="AC940" s="80"/>
      <c r="AD940" s="69"/>
      <c r="AE940" s="69"/>
      <c r="AF940" s="69"/>
      <c r="AG940" s="95"/>
      <c r="AH940" s="93"/>
      <c r="AI940" s="81"/>
      <c r="AJ940" s="80"/>
      <c r="AK940" s="80"/>
      <c r="AL940" s="78"/>
      <c r="AM940" s="80"/>
      <c r="AN940" s="80"/>
      <c r="AO940" s="80"/>
      <c r="AP940" s="80"/>
      <c r="AQ940" s="80"/>
      <c r="AR940" s="80"/>
      <c r="AS940" s="78"/>
      <c r="AT940" s="96"/>
      <c r="AU940" s="97"/>
      <c r="AV940" s="98"/>
      <c r="AW940" s="99"/>
      <c r="AX940" s="100"/>
      <c r="AY940" s="100"/>
      <c r="AZ940" s="100"/>
      <c r="BA940" s="100"/>
      <c r="BB940" s="100"/>
      <c r="BC940" s="100"/>
      <c r="BD940" s="100"/>
      <c r="BE940" s="100"/>
      <c r="BF940" s="100"/>
      <c r="BG940" s="100"/>
      <c r="BH940" s="100"/>
      <c r="BI940" s="100"/>
      <c r="BJ940" s="100"/>
      <c r="BK940" s="100"/>
      <c r="BL940" s="100"/>
      <c r="BM940" s="100"/>
      <c r="BN940" s="100"/>
      <c r="BO940" s="100"/>
      <c r="BP940" s="100"/>
      <c r="BQ940" s="100"/>
    </row>
    <row r="941" spans="1:69">
      <c r="A941" s="25"/>
      <c r="C941" s="89"/>
      <c r="D941" s="84"/>
      <c r="E941" s="76"/>
      <c r="F941" s="91"/>
      <c r="G941" s="80"/>
      <c r="H941" s="81"/>
      <c r="I941" s="14"/>
      <c r="J941" s="92"/>
      <c r="K941" s="14"/>
      <c r="L941" s="78"/>
      <c r="M941" s="81"/>
      <c r="N941" s="14"/>
      <c r="O941" s="78"/>
      <c r="P941" s="78"/>
      <c r="Q941" s="93"/>
      <c r="R941" s="80"/>
      <c r="S941" s="80"/>
      <c r="T941" s="69"/>
      <c r="U941" s="78"/>
      <c r="V941" s="69"/>
      <c r="W941" s="80"/>
      <c r="X941" s="80"/>
      <c r="Y941" s="94"/>
      <c r="Z941" s="80"/>
      <c r="AA941" s="80"/>
      <c r="AB941" s="80"/>
      <c r="AC941" s="80"/>
      <c r="AD941" s="69"/>
      <c r="AE941" s="69"/>
      <c r="AF941" s="69"/>
      <c r="AG941" s="95"/>
      <c r="AH941" s="93"/>
      <c r="AI941" s="81"/>
      <c r="AJ941" s="80"/>
      <c r="AK941" s="80"/>
      <c r="AL941" s="78"/>
      <c r="AM941" s="80"/>
      <c r="AN941" s="80"/>
      <c r="AO941" s="80"/>
      <c r="AP941" s="80"/>
      <c r="AQ941" s="80"/>
      <c r="AR941" s="80"/>
      <c r="AS941" s="78"/>
      <c r="AT941" s="96"/>
      <c r="AU941" s="97"/>
      <c r="AV941" s="98"/>
      <c r="AW941" s="99"/>
      <c r="AX941" s="100"/>
      <c r="AY941" s="100"/>
      <c r="AZ941" s="100"/>
      <c r="BA941" s="100"/>
      <c r="BB941" s="100"/>
      <c r="BC941" s="100"/>
      <c r="BD941" s="100"/>
      <c r="BE941" s="100"/>
      <c r="BF941" s="100"/>
      <c r="BG941" s="100"/>
      <c r="BH941" s="100"/>
      <c r="BI941" s="100"/>
      <c r="BJ941" s="100"/>
      <c r="BK941" s="100"/>
      <c r="BL941" s="100"/>
      <c r="BM941" s="100"/>
      <c r="BN941" s="100"/>
      <c r="BO941" s="100"/>
      <c r="BP941" s="100"/>
      <c r="BQ941" s="100"/>
    </row>
    <row r="942" spans="1:69">
      <c r="A942" s="25"/>
      <c r="C942" s="89"/>
      <c r="D942" s="84"/>
      <c r="E942" s="76"/>
      <c r="F942" s="91"/>
      <c r="G942" s="80"/>
      <c r="H942" s="81"/>
      <c r="I942" s="14"/>
      <c r="J942" s="92"/>
      <c r="K942" s="14"/>
      <c r="L942" s="78"/>
      <c r="M942" s="81"/>
      <c r="N942" s="14"/>
      <c r="O942" s="78"/>
      <c r="P942" s="78"/>
      <c r="Q942" s="93"/>
      <c r="R942" s="80"/>
      <c r="S942" s="80"/>
      <c r="T942" s="69"/>
      <c r="U942" s="78"/>
      <c r="V942" s="69"/>
      <c r="W942" s="80"/>
      <c r="X942" s="80"/>
      <c r="Y942" s="94"/>
      <c r="Z942" s="80"/>
      <c r="AA942" s="80"/>
      <c r="AB942" s="80"/>
      <c r="AC942" s="80"/>
      <c r="AD942" s="69"/>
      <c r="AE942" s="69"/>
      <c r="AF942" s="69"/>
      <c r="AG942" s="95"/>
      <c r="AH942" s="93"/>
      <c r="AI942" s="81"/>
      <c r="AJ942" s="80"/>
      <c r="AK942" s="80"/>
      <c r="AL942" s="78"/>
      <c r="AM942" s="80"/>
      <c r="AN942" s="80"/>
      <c r="AO942" s="80"/>
      <c r="AP942" s="80"/>
      <c r="AQ942" s="80"/>
      <c r="AR942" s="80"/>
      <c r="AS942" s="78"/>
      <c r="AT942" s="96"/>
      <c r="AU942" s="97"/>
      <c r="AV942" s="98"/>
      <c r="AW942" s="99"/>
      <c r="AX942" s="100"/>
      <c r="AY942" s="100"/>
      <c r="AZ942" s="100"/>
      <c r="BA942" s="100"/>
      <c r="BB942" s="100"/>
      <c r="BC942" s="100"/>
      <c r="BD942" s="100"/>
      <c r="BE942" s="100"/>
      <c r="BF942" s="100"/>
      <c r="BG942" s="100"/>
      <c r="BH942" s="100"/>
      <c r="BI942" s="100"/>
      <c r="BJ942" s="100"/>
      <c r="BK942" s="100"/>
      <c r="BL942" s="100"/>
      <c r="BM942" s="100"/>
      <c r="BN942" s="100"/>
      <c r="BO942" s="100"/>
      <c r="BP942" s="100"/>
      <c r="BQ942" s="100"/>
    </row>
    <row r="943" spans="1:69">
      <c r="A943" s="25"/>
      <c r="C943" s="89"/>
      <c r="D943" s="84"/>
      <c r="E943" s="76"/>
      <c r="F943" s="91"/>
      <c r="G943" s="80"/>
      <c r="H943" s="81"/>
      <c r="I943" s="14"/>
      <c r="J943" s="92"/>
      <c r="K943" s="14"/>
      <c r="L943" s="78"/>
      <c r="M943" s="81"/>
      <c r="N943" s="14"/>
      <c r="O943" s="78"/>
      <c r="P943" s="78"/>
      <c r="Q943" s="93"/>
      <c r="R943" s="80"/>
      <c r="S943" s="80"/>
      <c r="T943" s="69"/>
      <c r="U943" s="78"/>
      <c r="V943" s="69"/>
      <c r="W943" s="80"/>
      <c r="X943" s="80"/>
      <c r="Y943" s="94"/>
      <c r="Z943" s="80"/>
      <c r="AA943" s="80"/>
      <c r="AB943" s="80"/>
      <c r="AC943" s="80"/>
      <c r="AD943" s="69"/>
      <c r="AE943" s="69"/>
      <c r="AF943" s="69"/>
      <c r="AG943" s="95"/>
      <c r="AH943" s="93"/>
      <c r="AI943" s="81"/>
      <c r="AJ943" s="80"/>
      <c r="AK943" s="80"/>
      <c r="AL943" s="78"/>
      <c r="AM943" s="80"/>
      <c r="AN943" s="80"/>
      <c r="AO943" s="80"/>
      <c r="AP943" s="80"/>
      <c r="AQ943" s="80"/>
      <c r="AR943" s="80"/>
      <c r="AS943" s="78"/>
      <c r="AT943" s="96"/>
      <c r="AU943" s="97"/>
      <c r="AV943" s="98"/>
      <c r="AW943" s="99"/>
      <c r="AX943" s="100"/>
      <c r="AY943" s="100"/>
      <c r="AZ943" s="100"/>
      <c r="BA943" s="100"/>
      <c r="BB943" s="100"/>
      <c r="BC943" s="100"/>
      <c r="BD943" s="100"/>
      <c r="BE943" s="100"/>
      <c r="BF943" s="100"/>
      <c r="BG943" s="100"/>
      <c r="BH943" s="100"/>
      <c r="BI943" s="100"/>
      <c r="BJ943" s="100"/>
      <c r="BK943" s="100"/>
      <c r="BL943" s="100"/>
      <c r="BM943" s="100"/>
      <c r="BN943" s="100"/>
      <c r="BO943" s="100"/>
      <c r="BP943" s="100"/>
      <c r="BQ943" s="100"/>
    </row>
    <row r="944" spans="1:69">
      <c r="A944" s="25"/>
      <c r="C944" s="89"/>
      <c r="D944" s="84"/>
      <c r="E944" s="76"/>
      <c r="F944" s="91"/>
      <c r="G944" s="80"/>
      <c r="H944" s="81"/>
      <c r="I944" s="14"/>
      <c r="J944" s="92"/>
      <c r="K944" s="14"/>
      <c r="L944" s="78"/>
      <c r="M944" s="81"/>
      <c r="N944" s="14"/>
      <c r="O944" s="78"/>
      <c r="P944" s="78"/>
      <c r="Q944" s="93"/>
      <c r="R944" s="80"/>
      <c r="S944" s="80"/>
      <c r="T944" s="69"/>
      <c r="U944" s="78"/>
      <c r="V944" s="69"/>
      <c r="W944" s="80"/>
      <c r="X944" s="80"/>
      <c r="Y944" s="94"/>
      <c r="Z944" s="80"/>
      <c r="AA944" s="80"/>
      <c r="AB944" s="80"/>
      <c r="AC944" s="80"/>
      <c r="AD944" s="69"/>
      <c r="AE944" s="69"/>
      <c r="AF944" s="69"/>
      <c r="AG944" s="95"/>
      <c r="AH944" s="93"/>
      <c r="AI944" s="81"/>
      <c r="AJ944" s="80"/>
      <c r="AK944" s="80"/>
      <c r="AL944" s="78"/>
      <c r="AM944" s="80"/>
      <c r="AN944" s="80"/>
      <c r="AO944" s="80"/>
      <c r="AP944" s="80"/>
      <c r="AQ944" s="80"/>
      <c r="AR944" s="80"/>
      <c r="AS944" s="78"/>
      <c r="AT944" s="96"/>
      <c r="AU944" s="97"/>
      <c r="AV944" s="98"/>
      <c r="AW944" s="99"/>
      <c r="AX944" s="100"/>
      <c r="AY944" s="100"/>
      <c r="AZ944" s="100"/>
      <c r="BA944" s="100"/>
      <c r="BB944" s="100"/>
      <c r="BC944" s="100"/>
      <c r="BD944" s="100"/>
      <c r="BE944" s="100"/>
      <c r="BF944" s="100"/>
      <c r="BG944" s="100"/>
      <c r="BH944" s="100"/>
      <c r="BI944" s="100"/>
      <c r="BJ944" s="100"/>
      <c r="BK944" s="100"/>
      <c r="BL944" s="100"/>
      <c r="BM944" s="100"/>
      <c r="BN944" s="100"/>
      <c r="BO944" s="100"/>
      <c r="BP944" s="100"/>
      <c r="BQ944" s="100"/>
    </row>
    <row r="945" spans="1:69">
      <c r="A945" s="25"/>
      <c r="C945" s="89"/>
      <c r="D945" s="84"/>
      <c r="E945" s="76"/>
      <c r="F945" s="91"/>
      <c r="G945" s="80"/>
      <c r="H945" s="81"/>
      <c r="I945" s="14"/>
      <c r="J945" s="92"/>
      <c r="K945" s="14"/>
      <c r="L945" s="78"/>
      <c r="M945" s="81"/>
      <c r="N945" s="14"/>
      <c r="O945" s="78"/>
      <c r="P945" s="78"/>
      <c r="Q945" s="93"/>
      <c r="R945" s="80"/>
      <c r="S945" s="80"/>
      <c r="T945" s="69"/>
      <c r="U945" s="78"/>
      <c r="V945" s="69"/>
      <c r="W945" s="80"/>
      <c r="X945" s="80"/>
      <c r="Y945" s="94"/>
      <c r="Z945" s="80"/>
      <c r="AA945" s="80"/>
      <c r="AB945" s="80"/>
      <c r="AC945" s="80"/>
      <c r="AD945" s="69"/>
      <c r="AE945" s="69"/>
      <c r="AF945" s="69"/>
      <c r="AG945" s="95"/>
      <c r="AH945" s="93"/>
      <c r="AI945" s="81"/>
      <c r="AJ945" s="80"/>
      <c r="AK945" s="80"/>
      <c r="AL945" s="78"/>
      <c r="AM945" s="80"/>
      <c r="AN945" s="80"/>
      <c r="AO945" s="80"/>
      <c r="AP945" s="80"/>
      <c r="AQ945" s="80"/>
      <c r="AR945" s="80"/>
      <c r="AS945" s="78"/>
      <c r="AT945" s="96"/>
      <c r="AU945" s="97"/>
      <c r="AV945" s="98"/>
      <c r="AW945" s="99"/>
      <c r="AX945" s="100"/>
      <c r="AY945" s="100"/>
      <c r="AZ945" s="100"/>
      <c r="BA945" s="100"/>
      <c r="BB945" s="100"/>
      <c r="BC945" s="100"/>
      <c r="BD945" s="100"/>
      <c r="BE945" s="100"/>
      <c r="BF945" s="100"/>
      <c r="BG945" s="100"/>
      <c r="BH945" s="100"/>
      <c r="BI945" s="100"/>
      <c r="BJ945" s="100"/>
      <c r="BK945" s="100"/>
      <c r="BL945" s="100"/>
      <c r="BM945" s="100"/>
      <c r="BN945" s="100"/>
      <c r="BO945" s="100"/>
      <c r="BP945" s="100"/>
      <c r="BQ945" s="100"/>
    </row>
    <row r="946" spans="1:69">
      <c r="A946" s="25"/>
      <c r="C946" s="89"/>
      <c r="D946" s="84"/>
      <c r="E946" s="76"/>
      <c r="F946" s="91"/>
      <c r="G946" s="80"/>
      <c r="H946" s="81"/>
      <c r="I946" s="14"/>
      <c r="J946" s="92"/>
      <c r="K946" s="14"/>
      <c r="L946" s="78"/>
      <c r="M946" s="81"/>
      <c r="N946" s="14"/>
      <c r="O946" s="78"/>
      <c r="P946" s="78"/>
      <c r="Q946" s="93"/>
      <c r="R946" s="80"/>
      <c r="S946" s="80"/>
      <c r="T946" s="69"/>
      <c r="U946" s="78"/>
      <c r="V946" s="69"/>
      <c r="W946" s="80"/>
      <c r="X946" s="80"/>
      <c r="Y946" s="94"/>
      <c r="Z946" s="80"/>
      <c r="AA946" s="80"/>
      <c r="AB946" s="80"/>
      <c r="AC946" s="80"/>
      <c r="AD946" s="69"/>
      <c r="AE946" s="69"/>
      <c r="AF946" s="69"/>
      <c r="AG946" s="95"/>
      <c r="AH946" s="93"/>
      <c r="AI946" s="81"/>
      <c r="AJ946" s="80"/>
      <c r="AK946" s="80"/>
      <c r="AL946" s="78"/>
      <c r="AM946" s="80"/>
      <c r="AN946" s="80"/>
      <c r="AO946" s="80"/>
      <c r="AP946" s="80"/>
      <c r="AQ946" s="80"/>
      <c r="AR946" s="80"/>
      <c r="AS946" s="78"/>
      <c r="AT946" s="96"/>
      <c r="AU946" s="97"/>
      <c r="AV946" s="98"/>
      <c r="AW946" s="99"/>
      <c r="AX946" s="100"/>
      <c r="AY946" s="100"/>
      <c r="AZ946" s="100"/>
      <c r="BA946" s="100"/>
      <c r="BB946" s="100"/>
      <c r="BC946" s="100"/>
      <c r="BD946" s="100"/>
      <c r="BE946" s="100"/>
      <c r="BF946" s="100"/>
      <c r="BG946" s="100"/>
      <c r="BH946" s="100"/>
      <c r="BI946" s="100"/>
      <c r="BJ946" s="100"/>
      <c r="BK946" s="100"/>
      <c r="BL946" s="100"/>
      <c r="BM946" s="100"/>
      <c r="BN946" s="100"/>
      <c r="BO946" s="100"/>
      <c r="BP946" s="100"/>
      <c r="BQ946" s="100"/>
    </row>
    <row r="947" spans="1:69">
      <c r="A947" s="25"/>
      <c r="C947" s="89"/>
      <c r="D947" s="84"/>
      <c r="E947" s="76"/>
      <c r="F947" s="91"/>
      <c r="G947" s="80"/>
      <c r="H947" s="81"/>
      <c r="I947" s="14"/>
      <c r="J947" s="92"/>
      <c r="K947" s="14"/>
      <c r="L947" s="78"/>
      <c r="M947" s="81"/>
      <c r="N947" s="14"/>
      <c r="O947" s="78"/>
      <c r="P947" s="78"/>
      <c r="Q947" s="93"/>
      <c r="R947" s="80"/>
      <c r="S947" s="80"/>
      <c r="T947" s="69"/>
      <c r="U947" s="78"/>
      <c r="V947" s="69"/>
      <c r="W947" s="80"/>
      <c r="X947" s="80"/>
      <c r="Y947" s="94"/>
      <c r="Z947" s="80"/>
      <c r="AA947" s="80"/>
      <c r="AB947" s="80"/>
      <c r="AC947" s="80"/>
      <c r="AD947" s="69"/>
      <c r="AE947" s="69"/>
      <c r="AF947" s="69"/>
      <c r="AG947" s="95"/>
      <c r="AH947" s="93"/>
      <c r="AI947" s="81"/>
      <c r="AJ947" s="80"/>
      <c r="AK947" s="80"/>
      <c r="AL947" s="78"/>
      <c r="AM947" s="80"/>
      <c r="AN947" s="80"/>
      <c r="AO947" s="80"/>
      <c r="AP947" s="80"/>
      <c r="AQ947" s="80"/>
      <c r="AR947" s="80"/>
      <c r="AS947" s="78"/>
      <c r="AT947" s="96"/>
      <c r="AU947" s="97"/>
      <c r="AV947" s="98"/>
      <c r="AW947" s="99"/>
      <c r="AX947" s="100"/>
      <c r="AY947" s="100"/>
      <c r="AZ947" s="100"/>
      <c r="BA947" s="100"/>
      <c r="BB947" s="100"/>
      <c r="BC947" s="100"/>
      <c r="BD947" s="100"/>
      <c r="BE947" s="100"/>
      <c r="BF947" s="100"/>
      <c r="BG947" s="100"/>
      <c r="BH947" s="100"/>
      <c r="BI947" s="100"/>
      <c r="BJ947" s="100"/>
      <c r="BK947" s="100"/>
      <c r="BL947" s="100"/>
      <c r="BM947" s="100"/>
      <c r="BN947" s="100"/>
      <c r="BO947" s="100"/>
      <c r="BP947" s="100"/>
      <c r="BQ947" s="100"/>
    </row>
    <row r="948" spans="1:69">
      <c r="A948" s="25"/>
      <c r="C948" s="89"/>
      <c r="D948" s="84"/>
      <c r="E948" s="76"/>
      <c r="F948" s="91"/>
      <c r="G948" s="80"/>
      <c r="H948" s="81"/>
      <c r="I948" s="14"/>
      <c r="J948" s="92"/>
      <c r="K948" s="14"/>
      <c r="L948" s="78"/>
      <c r="M948" s="81"/>
      <c r="N948" s="14"/>
      <c r="O948" s="78"/>
      <c r="P948" s="78"/>
      <c r="Q948" s="93"/>
      <c r="R948" s="80"/>
      <c r="S948" s="80"/>
      <c r="T948" s="69"/>
      <c r="U948" s="78"/>
      <c r="V948" s="69"/>
      <c r="W948" s="80"/>
      <c r="X948" s="80"/>
      <c r="Y948" s="94"/>
      <c r="Z948" s="80"/>
      <c r="AA948" s="80"/>
      <c r="AB948" s="80"/>
      <c r="AC948" s="80"/>
      <c r="AD948" s="69"/>
      <c r="AE948" s="69"/>
      <c r="AF948" s="69"/>
      <c r="AG948" s="95"/>
      <c r="AH948" s="93"/>
      <c r="AI948" s="81"/>
      <c r="AJ948" s="80"/>
      <c r="AK948" s="80"/>
      <c r="AL948" s="78"/>
      <c r="AM948" s="80"/>
      <c r="AN948" s="80"/>
      <c r="AO948" s="80"/>
      <c r="AP948" s="80"/>
      <c r="AQ948" s="80"/>
      <c r="AR948" s="80"/>
      <c r="AS948" s="78"/>
      <c r="AT948" s="96"/>
      <c r="AU948" s="97"/>
      <c r="AV948" s="98"/>
      <c r="AW948" s="99"/>
      <c r="AX948" s="100"/>
      <c r="AY948" s="100"/>
      <c r="AZ948" s="100"/>
      <c r="BA948" s="100"/>
      <c r="BB948" s="100"/>
      <c r="BC948" s="100"/>
      <c r="BD948" s="100"/>
      <c r="BE948" s="100"/>
      <c r="BF948" s="100"/>
      <c r="BG948" s="100"/>
      <c r="BH948" s="100"/>
      <c r="BI948" s="100"/>
      <c r="BJ948" s="100"/>
      <c r="BK948" s="100"/>
      <c r="BL948" s="100"/>
      <c r="BM948" s="100"/>
      <c r="BN948" s="100"/>
      <c r="BO948" s="100"/>
      <c r="BP948" s="100"/>
      <c r="BQ948" s="100"/>
    </row>
    <row r="949" spans="1:69">
      <c r="A949" s="25"/>
      <c r="C949" s="89"/>
      <c r="D949" s="84"/>
      <c r="E949" s="76"/>
      <c r="F949" s="91"/>
      <c r="G949" s="80"/>
      <c r="H949" s="81"/>
      <c r="I949" s="14"/>
      <c r="J949" s="92"/>
      <c r="K949" s="14"/>
      <c r="L949" s="78"/>
      <c r="M949" s="81"/>
      <c r="N949" s="14"/>
      <c r="O949" s="78"/>
      <c r="P949" s="78"/>
      <c r="Q949" s="93"/>
      <c r="R949" s="80"/>
      <c r="S949" s="80"/>
      <c r="T949" s="69"/>
      <c r="U949" s="78"/>
      <c r="V949" s="69"/>
      <c r="W949" s="80"/>
      <c r="X949" s="80"/>
      <c r="Y949" s="94"/>
      <c r="Z949" s="80"/>
      <c r="AA949" s="80"/>
      <c r="AB949" s="80"/>
      <c r="AC949" s="80"/>
      <c r="AD949" s="69"/>
      <c r="AE949" s="69"/>
      <c r="AF949" s="69"/>
      <c r="AG949" s="95"/>
      <c r="AH949" s="93"/>
      <c r="AI949" s="81"/>
      <c r="AJ949" s="80"/>
      <c r="AK949" s="80"/>
      <c r="AL949" s="78"/>
      <c r="AM949" s="80"/>
      <c r="AN949" s="80"/>
      <c r="AO949" s="80"/>
      <c r="AP949" s="80"/>
      <c r="AQ949" s="80"/>
      <c r="AR949" s="80"/>
      <c r="AS949" s="78"/>
      <c r="AT949" s="96"/>
      <c r="AU949" s="97"/>
      <c r="AV949" s="98"/>
      <c r="AW949" s="99"/>
      <c r="AX949" s="100"/>
      <c r="AY949" s="100"/>
      <c r="AZ949" s="100"/>
      <c r="BA949" s="100"/>
      <c r="BB949" s="100"/>
      <c r="BC949" s="100"/>
      <c r="BD949" s="100"/>
      <c r="BE949" s="100"/>
      <c r="BF949" s="100"/>
      <c r="BG949" s="100"/>
      <c r="BH949" s="100"/>
      <c r="BI949" s="100"/>
      <c r="BJ949" s="100"/>
      <c r="BK949" s="100"/>
      <c r="BL949" s="100"/>
      <c r="BM949" s="100"/>
      <c r="BN949" s="100"/>
      <c r="BO949" s="100"/>
      <c r="BP949" s="100"/>
      <c r="BQ949" s="100"/>
    </row>
    <row r="950" spans="1:69">
      <c r="A950" s="25"/>
      <c r="C950" s="89"/>
      <c r="D950" s="84"/>
      <c r="E950" s="76"/>
      <c r="F950" s="91"/>
      <c r="G950" s="80"/>
      <c r="H950" s="81"/>
      <c r="I950" s="14"/>
      <c r="J950" s="92"/>
      <c r="K950" s="14"/>
      <c r="L950" s="78"/>
      <c r="M950" s="81"/>
      <c r="N950" s="14"/>
      <c r="O950" s="78"/>
      <c r="P950" s="78"/>
      <c r="Q950" s="93"/>
      <c r="R950" s="80"/>
      <c r="S950" s="80"/>
      <c r="T950" s="69"/>
      <c r="U950" s="78"/>
      <c r="V950" s="69"/>
      <c r="W950" s="80"/>
      <c r="X950" s="80"/>
      <c r="Y950" s="94"/>
      <c r="Z950" s="80"/>
      <c r="AA950" s="80"/>
      <c r="AB950" s="80"/>
      <c r="AC950" s="80"/>
      <c r="AD950" s="69"/>
      <c r="AE950" s="69"/>
      <c r="AF950" s="69"/>
      <c r="AG950" s="95"/>
      <c r="AH950" s="93"/>
      <c r="AI950" s="81"/>
      <c r="AJ950" s="80"/>
      <c r="AK950" s="80"/>
      <c r="AL950" s="78"/>
      <c r="AM950" s="80"/>
      <c r="AN950" s="80"/>
      <c r="AO950" s="80"/>
      <c r="AP950" s="80"/>
      <c r="AQ950" s="80"/>
      <c r="AR950" s="80"/>
      <c r="AS950" s="78"/>
      <c r="AT950" s="96"/>
      <c r="AU950" s="97"/>
      <c r="AV950" s="98"/>
      <c r="AW950" s="99"/>
      <c r="AX950" s="100"/>
      <c r="AY950" s="100"/>
      <c r="AZ950" s="100"/>
      <c r="BA950" s="100"/>
      <c r="BB950" s="100"/>
      <c r="BC950" s="100"/>
      <c r="BD950" s="100"/>
      <c r="BE950" s="100"/>
      <c r="BF950" s="100"/>
      <c r="BG950" s="100"/>
      <c r="BH950" s="100"/>
      <c r="BI950" s="100"/>
      <c r="BJ950" s="100"/>
      <c r="BK950" s="100"/>
      <c r="BL950" s="100"/>
      <c r="BM950" s="100"/>
      <c r="BN950" s="100"/>
      <c r="BO950" s="100"/>
      <c r="BP950" s="100"/>
      <c r="BQ950" s="100"/>
    </row>
    <row r="951" spans="1:69">
      <c r="A951" s="25"/>
      <c r="C951" s="89"/>
      <c r="D951" s="84"/>
      <c r="E951" s="76"/>
      <c r="F951" s="91"/>
      <c r="G951" s="80"/>
      <c r="H951" s="81"/>
      <c r="I951" s="14"/>
      <c r="J951" s="92"/>
      <c r="K951" s="14"/>
      <c r="L951" s="78"/>
      <c r="M951" s="81"/>
      <c r="N951" s="14"/>
      <c r="O951" s="78"/>
      <c r="P951" s="78"/>
      <c r="Q951" s="93"/>
      <c r="R951" s="80"/>
      <c r="S951" s="80"/>
      <c r="T951" s="69"/>
      <c r="U951" s="78"/>
      <c r="V951" s="69"/>
      <c r="W951" s="80"/>
      <c r="X951" s="80"/>
      <c r="Y951" s="94"/>
      <c r="Z951" s="80"/>
      <c r="AA951" s="80"/>
      <c r="AB951" s="80"/>
      <c r="AC951" s="80"/>
      <c r="AD951" s="69"/>
      <c r="AE951" s="69"/>
      <c r="AF951" s="69"/>
      <c r="AG951" s="95"/>
      <c r="AH951" s="93"/>
      <c r="AI951" s="81"/>
      <c r="AJ951" s="80"/>
      <c r="AK951" s="80"/>
      <c r="AL951" s="78"/>
      <c r="AM951" s="80"/>
      <c r="AN951" s="80"/>
      <c r="AO951" s="80"/>
      <c r="AP951" s="80"/>
      <c r="AQ951" s="80"/>
      <c r="AR951" s="80"/>
      <c r="AS951" s="78"/>
      <c r="AT951" s="96"/>
      <c r="AU951" s="97"/>
      <c r="AV951" s="98"/>
      <c r="AW951" s="99"/>
      <c r="AX951" s="100"/>
      <c r="AY951" s="100"/>
      <c r="AZ951" s="100"/>
      <c r="BA951" s="100"/>
      <c r="BB951" s="100"/>
      <c r="BC951" s="100"/>
      <c r="BD951" s="100"/>
      <c r="BE951" s="100"/>
      <c r="BF951" s="100"/>
      <c r="BG951" s="100"/>
      <c r="BH951" s="100"/>
      <c r="BI951" s="100"/>
      <c r="BJ951" s="100"/>
      <c r="BK951" s="100"/>
      <c r="BL951" s="100"/>
      <c r="BM951" s="100"/>
      <c r="BN951" s="100"/>
      <c r="BO951" s="100"/>
      <c r="BP951" s="100"/>
      <c r="BQ951" s="100"/>
    </row>
    <row r="952" spans="1:69">
      <c r="A952" s="25"/>
      <c r="C952" s="89"/>
      <c r="D952" s="84"/>
      <c r="E952" s="76"/>
      <c r="F952" s="91"/>
      <c r="G952" s="80"/>
      <c r="H952" s="81"/>
      <c r="I952" s="14"/>
      <c r="J952" s="92"/>
      <c r="K952" s="14"/>
      <c r="L952" s="78"/>
      <c r="M952" s="81"/>
      <c r="N952" s="14"/>
      <c r="O952" s="78"/>
      <c r="P952" s="78"/>
      <c r="Q952" s="93"/>
      <c r="R952" s="80"/>
      <c r="S952" s="80"/>
      <c r="T952" s="69"/>
      <c r="U952" s="78"/>
      <c r="V952" s="69"/>
      <c r="W952" s="80"/>
      <c r="X952" s="80"/>
      <c r="Y952" s="94"/>
      <c r="Z952" s="80"/>
      <c r="AA952" s="80"/>
      <c r="AB952" s="80"/>
      <c r="AC952" s="80"/>
      <c r="AD952" s="69"/>
      <c r="AE952" s="69"/>
      <c r="AF952" s="69"/>
      <c r="AG952" s="95"/>
      <c r="AH952" s="93"/>
      <c r="AI952" s="81"/>
      <c r="AJ952" s="80"/>
      <c r="AK952" s="80"/>
      <c r="AL952" s="78"/>
      <c r="AM952" s="80"/>
      <c r="AN952" s="80"/>
      <c r="AO952" s="80"/>
      <c r="AP952" s="80"/>
      <c r="AQ952" s="80"/>
      <c r="AR952" s="80"/>
      <c r="AS952" s="78"/>
      <c r="AT952" s="96"/>
      <c r="AU952" s="97"/>
      <c r="AV952" s="98"/>
      <c r="AW952" s="99"/>
      <c r="AX952" s="100"/>
      <c r="AY952" s="100"/>
      <c r="AZ952" s="100"/>
      <c r="BA952" s="100"/>
      <c r="BB952" s="100"/>
      <c r="BC952" s="100"/>
      <c r="BD952" s="100"/>
      <c r="BE952" s="100"/>
      <c r="BF952" s="100"/>
      <c r="BG952" s="100"/>
      <c r="BH952" s="100"/>
      <c r="BI952" s="100"/>
      <c r="BJ952" s="100"/>
      <c r="BK952" s="100"/>
      <c r="BL952" s="100"/>
      <c r="BM952" s="100"/>
      <c r="BN952" s="100"/>
      <c r="BO952" s="100"/>
      <c r="BP952" s="100"/>
      <c r="BQ952" s="100"/>
    </row>
    <row r="953" spans="1:69">
      <c r="A953" s="25"/>
      <c r="C953" s="89"/>
      <c r="D953" s="84"/>
      <c r="E953" s="76"/>
      <c r="F953" s="91"/>
      <c r="G953" s="80"/>
      <c r="H953" s="81"/>
      <c r="I953" s="14"/>
      <c r="J953" s="92"/>
      <c r="K953" s="14"/>
      <c r="L953" s="78"/>
      <c r="M953" s="81"/>
      <c r="N953" s="14"/>
      <c r="O953" s="78"/>
      <c r="P953" s="78"/>
      <c r="Q953" s="93"/>
      <c r="R953" s="80"/>
      <c r="S953" s="80"/>
      <c r="T953" s="69"/>
      <c r="U953" s="78"/>
      <c r="V953" s="69"/>
      <c r="W953" s="80"/>
      <c r="X953" s="80"/>
      <c r="Y953" s="94"/>
      <c r="Z953" s="80"/>
      <c r="AA953" s="80"/>
      <c r="AB953" s="80"/>
      <c r="AC953" s="80"/>
      <c r="AD953" s="69"/>
      <c r="AE953" s="69"/>
      <c r="AF953" s="69"/>
      <c r="AG953" s="95"/>
      <c r="AH953" s="93"/>
      <c r="AI953" s="81"/>
      <c r="AJ953" s="80"/>
      <c r="AK953" s="80"/>
      <c r="AL953" s="78"/>
      <c r="AM953" s="80"/>
      <c r="AN953" s="80"/>
      <c r="AO953" s="80"/>
      <c r="AP953" s="80"/>
      <c r="AQ953" s="80"/>
      <c r="AR953" s="80"/>
      <c r="AS953" s="78"/>
      <c r="AT953" s="96"/>
      <c r="AU953" s="97"/>
      <c r="AV953" s="98"/>
      <c r="AW953" s="99"/>
      <c r="AX953" s="100"/>
      <c r="AY953" s="100"/>
      <c r="AZ953" s="100"/>
      <c r="BA953" s="100"/>
      <c r="BB953" s="100"/>
      <c r="BC953" s="100"/>
      <c r="BD953" s="100"/>
      <c r="BE953" s="100"/>
      <c r="BF953" s="100"/>
      <c r="BG953" s="100"/>
      <c r="BH953" s="100"/>
      <c r="BI953" s="100"/>
      <c r="BJ953" s="100"/>
      <c r="BK953" s="100"/>
      <c r="BL953" s="100"/>
      <c r="BM953" s="100"/>
      <c r="BN953" s="100"/>
      <c r="BO953" s="100"/>
      <c r="BP953" s="100"/>
      <c r="BQ953" s="100"/>
    </row>
    <row r="954" spans="1:69">
      <c r="A954" s="25"/>
      <c r="C954" s="89"/>
      <c r="D954" s="84"/>
      <c r="E954" s="76"/>
      <c r="F954" s="91"/>
      <c r="G954" s="80"/>
      <c r="H954" s="81"/>
      <c r="I954" s="14"/>
      <c r="J954" s="92"/>
      <c r="K954" s="14"/>
      <c r="L954" s="78"/>
      <c r="M954" s="81"/>
      <c r="N954" s="14"/>
      <c r="O954" s="78"/>
      <c r="P954" s="78"/>
      <c r="Q954" s="93"/>
      <c r="R954" s="80"/>
      <c r="S954" s="80"/>
      <c r="T954" s="69"/>
      <c r="U954" s="78"/>
      <c r="V954" s="69"/>
      <c r="W954" s="80"/>
      <c r="X954" s="80"/>
      <c r="Y954" s="94"/>
      <c r="Z954" s="80"/>
      <c r="AA954" s="80"/>
      <c r="AB954" s="80"/>
      <c r="AC954" s="80"/>
      <c r="AD954" s="69"/>
      <c r="AE954" s="69"/>
      <c r="AF954" s="69"/>
      <c r="AG954" s="95"/>
      <c r="AH954" s="93"/>
      <c r="AI954" s="81"/>
      <c r="AJ954" s="80"/>
      <c r="AK954" s="80"/>
      <c r="AL954" s="78"/>
      <c r="AM954" s="80"/>
      <c r="AN954" s="80"/>
      <c r="AO954" s="80"/>
      <c r="AP954" s="80"/>
      <c r="AQ954" s="80"/>
      <c r="AR954" s="80"/>
      <c r="AS954" s="78"/>
      <c r="AT954" s="96"/>
      <c r="AU954" s="97"/>
      <c r="AV954" s="98"/>
      <c r="AW954" s="99"/>
      <c r="AX954" s="100"/>
      <c r="AY954" s="100"/>
      <c r="AZ954" s="100"/>
      <c r="BA954" s="100"/>
      <c r="BB954" s="100"/>
      <c r="BC954" s="100"/>
      <c r="BD954" s="100"/>
      <c r="BE954" s="100"/>
      <c r="BF954" s="100"/>
      <c r="BG954" s="100"/>
      <c r="BH954" s="100"/>
      <c r="BI954" s="100"/>
      <c r="BJ954" s="100"/>
      <c r="BK954" s="100"/>
      <c r="BL954" s="100"/>
      <c r="BM954" s="100"/>
      <c r="BN954" s="100"/>
      <c r="BO954" s="100"/>
      <c r="BP954" s="100"/>
      <c r="BQ954" s="100"/>
    </row>
    <row r="955" spans="1:69">
      <c r="A955" s="25"/>
      <c r="C955" s="89"/>
      <c r="D955" s="84"/>
      <c r="E955" s="76"/>
      <c r="F955" s="91"/>
      <c r="G955" s="80"/>
      <c r="H955" s="81"/>
      <c r="I955" s="14"/>
      <c r="J955" s="92"/>
      <c r="K955" s="14"/>
      <c r="L955" s="78"/>
      <c r="M955" s="81"/>
      <c r="N955" s="14"/>
      <c r="O955" s="78"/>
      <c r="P955" s="78"/>
      <c r="Q955" s="93"/>
      <c r="R955" s="80"/>
      <c r="S955" s="80"/>
      <c r="T955" s="69"/>
      <c r="U955" s="78"/>
      <c r="V955" s="69"/>
      <c r="W955" s="80"/>
      <c r="X955" s="80"/>
      <c r="Y955" s="94"/>
      <c r="Z955" s="80"/>
      <c r="AA955" s="80"/>
      <c r="AB955" s="80"/>
      <c r="AC955" s="80"/>
      <c r="AD955" s="69"/>
      <c r="AE955" s="69"/>
      <c r="AF955" s="69"/>
      <c r="AG955" s="95"/>
      <c r="AH955" s="93"/>
      <c r="AI955" s="81"/>
      <c r="AJ955" s="80"/>
      <c r="AK955" s="80"/>
      <c r="AL955" s="78"/>
      <c r="AM955" s="80"/>
      <c r="AN955" s="80"/>
      <c r="AO955" s="80"/>
      <c r="AP955" s="80"/>
      <c r="AQ955" s="80"/>
      <c r="AR955" s="80"/>
      <c r="AS955" s="78"/>
      <c r="AT955" s="96"/>
      <c r="AU955" s="97"/>
      <c r="AV955" s="98"/>
      <c r="AW955" s="99"/>
      <c r="AX955" s="100"/>
      <c r="AY955" s="100"/>
      <c r="AZ955" s="100"/>
      <c r="BA955" s="100"/>
      <c r="BB955" s="100"/>
      <c r="BC955" s="100"/>
      <c r="BD955" s="100"/>
      <c r="BE955" s="100"/>
      <c r="BF955" s="100"/>
      <c r="BG955" s="100"/>
      <c r="BH955" s="100"/>
      <c r="BI955" s="100"/>
      <c r="BJ955" s="100"/>
      <c r="BK955" s="100"/>
      <c r="BL955" s="100"/>
      <c r="BM955" s="100"/>
      <c r="BN955" s="100"/>
      <c r="BO955" s="100"/>
      <c r="BP955" s="100"/>
      <c r="BQ955" s="100"/>
    </row>
    <row r="956" spans="1:69">
      <c r="A956" s="25"/>
      <c r="C956" s="89"/>
      <c r="D956" s="84"/>
      <c r="E956" s="76"/>
      <c r="F956" s="91"/>
      <c r="G956" s="80"/>
      <c r="H956" s="81"/>
      <c r="I956" s="14"/>
      <c r="J956" s="92"/>
      <c r="K956" s="14"/>
      <c r="L956" s="78"/>
      <c r="M956" s="81"/>
      <c r="N956" s="14"/>
      <c r="O956" s="78"/>
      <c r="P956" s="78"/>
      <c r="Q956" s="93"/>
      <c r="R956" s="80"/>
      <c r="S956" s="80"/>
      <c r="T956" s="69"/>
      <c r="U956" s="78"/>
      <c r="V956" s="69"/>
      <c r="W956" s="80"/>
      <c r="X956" s="80"/>
      <c r="Y956" s="94"/>
      <c r="Z956" s="80"/>
      <c r="AA956" s="80"/>
      <c r="AB956" s="80"/>
      <c r="AC956" s="80"/>
      <c r="AD956" s="69"/>
      <c r="AE956" s="69"/>
      <c r="AF956" s="69"/>
      <c r="AG956" s="95"/>
      <c r="AH956" s="93"/>
      <c r="AI956" s="81"/>
      <c r="AJ956" s="80"/>
      <c r="AK956" s="80"/>
      <c r="AL956" s="78"/>
      <c r="AM956" s="80"/>
      <c r="AN956" s="80"/>
      <c r="AO956" s="80"/>
      <c r="AP956" s="80"/>
      <c r="AQ956" s="80"/>
      <c r="AR956" s="80"/>
      <c r="AS956" s="78"/>
      <c r="AT956" s="96"/>
      <c r="AU956" s="97"/>
      <c r="AV956" s="98"/>
      <c r="AW956" s="99"/>
      <c r="AX956" s="100"/>
      <c r="AY956" s="100"/>
      <c r="AZ956" s="100"/>
      <c r="BA956" s="100"/>
      <c r="BB956" s="100"/>
      <c r="BC956" s="100"/>
      <c r="BD956" s="100"/>
      <c r="BE956" s="100"/>
      <c r="BF956" s="100"/>
      <c r="BG956" s="100"/>
      <c r="BH956" s="100"/>
      <c r="BI956" s="100"/>
      <c r="BJ956" s="100"/>
      <c r="BK956" s="100"/>
      <c r="BL956" s="100"/>
      <c r="BM956" s="100"/>
      <c r="BN956" s="100"/>
      <c r="BO956" s="100"/>
      <c r="BP956" s="100"/>
      <c r="BQ956" s="100"/>
    </row>
    <row r="957" spans="1:69">
      <c r="A957" s="25"/>
      <c r="C957" s="89"/>
      <c r="D957" s="84"/>
      <c r="E957" s="76"/>
      <c r="F957" s="91"/>
      <c r="G957" s="80"/>
      <c r="H957" s="81"/>
      <c r="I957" s="14"/>
      <c r="J957" s="92"/>
      <c r="K957" s="14"/>
      <c r="L957" s="78"/>
      <c r="M957" s="81"/>
      <c r="N957" s="14"/>
      <c r="O957" s="78"/>
      <c r="P957" s="78"/>
      <c r="Q957" s="93"/>
      <c r="R957" s="80"/>
      <c r="S957" s="80"/>
      <c r="T957" s="69"/>
      <c r="U957" s="78"/>
      <c r="V957" s="69"/>
      <c r="W957" s="80"/>
      <c r="X957" s="80"/>
      <c r="Y957" s="94"/>
      <c r="Z957" s="80"/>
      <c r="AA957" s="80"/>
      <c r="AB957" s="80"/>
      <c r="AC957" s="80"/>
      <c r="AD957" s="69"/>
      <c r="AE957" s="69"/>
      <c r="AF957" s="69"/>
      <c r="AG957" s="95"/>
      <c r="AH957" s="93"/>
      <c r="AI957" s="81"/>
      <c r="AJ957" s="80"/>
      <c r="AK957" s="80"/>
      <c r="AL957" s="78"/>
      <c r="AM957" s="80"/>
      <c r="AN957" s="80"/>
      <c r="AO957" s="80"/>
      <c r="AP957" s="80"/>
      <c r="AQ957" s="80"/>
      <c r="AR957" s="80"/>
      <c r="AS957" s="78"/>
      <c r="AT957" s="96"/>
      <c r="AU957" s="97"/>
      <c r="AV957" s="98"/>
      <c r="AW957" s="99"/>
      <c r="AX957" s="100"/>
      <c r="AY957" s="100"/>
      <c r="AZ957" s="100"/>
      <c r="BA957" s="100"/>
      <c r="BB957" s="100"/>
      <c r="BC957" s="100"/>
      <c r="BD957" s="100"/>
      <c r="BE957" s="100"/>
      <c r="BF957" s="100"/>
      <c r="BG957" s="100"/>
      <c r="BH957" s="100"/>
      <c r="BI957" s="100"/>
      <c r="BJ957" s="100"/>
      <c r="BK957" s="100"/>
      <c r="BL957" s="100"/>
      <c r="BM957" s="100"/>
      <c r="BN957" s="100"/>
      <c r="BO957" s="100"/>
      <c r="BP957" s="100"/>
      <c r="BQ957" s="100"/>
    </row>
    <row r="958" spans="1:69">
      <c r="A958" s="25"/>
      <c r="C958" s="89"/>
      <c r="D958" s="84"/>
      <c r="E958" s="76"/>
      <c r="F958" s="91"/>
      <c r="G958" s="80"/>
      <c r="H958" s="81"/>
      <c r="I958" s="14"/>
      <c r="J958" s="92"/>
      <c r="K958" s="14"/>
      <c r="L958" s="78"/>
      <c r="M958" s="81"/>
      <c r="N958" s="14"/>
      <c r="O958" s="78"/>
      <c r="P958" s="78"/>
      <c r="Q958" s="93"/>
      <c r="R958" s="80"/>
      <c r="S958" s="80"/>
      <c r="T958" s="69"/>
      <c r="U958" s="78"/>
      <c r="V958" s="69"/>
      <c r="W958" s="80"/>
      <c r="X958" s="80"/>
      <c r="Y958" s="94"/>
      <c r="Z958" s="80"/>
      <c r="AA958" s="80"/>
      <c r="AB958" s="80"/>
      <c r="AC958" s="80"/>
      <c r="AD958" s="69"/>
      <c r="AE958" s="69"/>
      <c r="AF958" s="69"/>
      <c r="AG958" s="95"/>
      <c r="AH958" s="93"/>
      <c r="AI958" s="81"/>
      <c r="AJ958" s="80"/>
      <c r="AK958" s="80"/>
      <c r="AL958" s="78"/>
      <c r="AM958" s="80"/>
      <c r="AN958" s="80"/>
      <c r="AO958" s="80"/>
      <c r="AP958" s="80"/>
      <c r="AQ958" s="80"/>
      <c r="AR958" s="80"/>
      <c r="AS958" s="78"/>
      <c r="AT958" s="96"/>
      <c r="AU958" s="97"/>
      <c r="AV958" s="98"/>
      <c r="AW958" s="99"/>
      <c r="AX958" s="100"/>
      <c r="AY958" s="100"/>
      <c r="AZ958" s="100"/>
      <c r="BA958" s="100"/>
      <c r="BB958" s="100"/>
      <c r="BC958" s="100"/>
      <c r="BD958" s="100"/>
      <c r="BE958" s="100"/>
      <c r="BF958" s="100"/>
      <c r="BG958" s="100"/>
      <c r="BH958" s="100"/>
      <c r="BI958" s="100"/>
      <c r="BJ958" s="100"/>
      <c r="BK958" s="100"/>
      <c r="BL958" s="100"/>
      <c r="BM958" s="100"/>
      <c r="BN958" s="100"/>
      <c r="BO958" s="100"/>
      <c r="BP958" s="100"/>
      <c r="BQ958" s="100"/>
    </row>
    <row r="959" spans="1:69">
      <c r="A959" s="25"/>
      <c r="C959" s="89"/>
      <c r="D959" s="84"/>
      <c r="E959" s="76"/>
      <c r="F959" s="91"/>
      <c r="G959" s="80"/>
      <c r="H959" s="81"/>
      <c r="I959" s="14"/>
      <c r="J959" s="92"/>
      <c r="K959" s="14"/>
      <c r="L959" s="78"/>
      <c r="M959" s="81"/>
      <c r="N959" s="14"/>
      <c r="O959" s="78"/>
      <c r="P959" s="78"/>
      <c r="Q959" s="93"/>
      <c r="R959" s="80"/>
      <c r="S959" s="80"/>
      <c r="T959" s="69"/>
      <c r="U959" s="78"/>
      <c r="V959" s="69"/>
      <c r="W959" s="80"/>
      <c r="X959" s="80"/>
      <c r="Y959" s="94"/>
      <c r="Z959" s="80"/>
      <c r="AA959" s="80"/>
      <c r="AB959" s="80"/>
      <c r="AC959" s="80"/>
      <c r="AD959" s="69"/>
      <c r="AE959" s="69"/>
      <c r="AF959" s="69"/>
      <c r="AG959" s="95"/>
      <c r="AH959" s="93"/>
      <c r="AI959" s="81"/>
      <c r="AJ959" s="80"/>
      <c r="AK959" s="80"/>
      <c r="AL959" s="78"/>
      <c r="AM959" s="80"/>
      <c r="AN959" s="80"/>
      <c r="AO959" s="80"/>
      <c r="AP959" s="80"/>
      <c r="AQ959" s="80"/>
      <c r="AR959" s="80"/>
      <c r="AS959" s="78"/>
      <c r="AT959" s="96"/>
      <c r="AU959" s="97"/>
      <c r="AV959" s="98"/>
      <c r="AW959" s="99"/>
      <c r="AX959" s="100"/>
      <c r="AY959" s="100"/>
      <c r="AZ959" s="100"/>
      <c r="BA959" s="100"/>
      <c r="BB959" s="100"/>
      <c r="BC959" s="100"/>
      <c r="BD959" s="100"/>
      <c r="BE959" s="100"/>
      <c r="BF959" s="100"/>
      <c r="BG959" s="100"/>
      <c r="BH959" s="100"/>
      <c r="BI959" s="100"/>
      <c r="BJ959" s="100"/>
      <c r="BK959" s="100"/>
      <c r="BL959" s="100"/>
      <c r="BM959" s="100"/>
      <c r="BN959" s="100"/>
      <c r="BO959" s="100"/>
      <c r="BP959" s="100"/>
      <c r="BQ959" s="100"/>
    </row>
    <row r="960" spans="1:69">
      <c r="A960" s="25"/>
      <c r="C960" s="89"/>
      <c r="D960" s="84"/>
      <c r="E960" s="76"/>
      <c r="F960" s="91"/>
      <c r="G960" s="80"/>
      <c r="H960" s="81"/>
      <c r="I960" s="14"/>
      <c r="J960" s="92"/>
      <c r="K960" s="14"/>
      <c r="L960" s="78"/>
      <c r="M960" s="81"/>
      <c r="N960" s="14"/>
      <c r="O960" s="78"/>
      <c r="P960" s="78"/>
      <c r="Q960" s="93"/>
      <c r="R960" s="80"/>
      <c r="S960" s="80"/>
      <c r="T960" s="69"/>
      <c r="U960" s="78"/>
      <c r="V960" s="69"/>
      <c r="W960" s="80"/>
      <c r="X960" s="80"/>
      <c r="Y960" s="94"/>
      <c r="Z960" s="80"/>
      <c r="AA960" s="80"/>
      <c r="AB960" s="80"/>
      <c r="AC960" s="80"/>
      <c r="AD960" s="69"/>
      <c r="AE960" s="69"/>
      <c r="AF960" s="69"/>
      <c r="AG960" s="95"/>
      <c r="AH960" s="93"/>
      <c r="AI960" s="81"/>
      <c r="AJ960" s="80"/>
      <c r="AK960" s="80"/>
      <c r="AL960" s="78"/>
      <c r="AM960" s="80"/>
      <c r="AN960" s="80"/>
      <c r="AO960" s="80"/>
      <c r="AP960" s="80"/>
      <c r="AQ960" s="80"/>
      <c r="AR960" s="80"/>
      <c r="AS960" s="78"/>
      <c r="AT960" s="96"/>
      <c r="AU960" s="97"/>
      <c r="AV960" s="98"/>
      <c r="AW960" s="99"/>
      <c r="AX960" s="100"/>
      <c r="AY960" s="100"/>
      <c r="AZ960" s="100"/>
      <c r="BA960" s="100"/>
      <c r="BB960" s="100"/>
      <c r="BC960" s="100"/>
      <c r="BD960" s="100"/>
      <c r="BE960" s="100"/>
      <c r="BF960" s="100"/>
      <c r="BG960" s="100"/>
      <c r="BH960" s="100"/>
      <c r="BI960" s="100"/>
      <c r="BJ960" s="100"/>
      <c r="BK960" s="100"/>
      <c r="BL960" s="100"/>
      <c r="BM960" s="100"/>
      <c r="BN960" s="100"/>
      <c r="BO960" s="100"/>
      <c r="BP960" s="100"/>
      <c r="BQ960" s="100"/>
    </row>
    <row r="961" spans="1:69">
      <c r="A961" s="25"/>
      <c r="C961" s="89"/>
      <c r="D961" s="84"/>
      <c r="E961" s="76"/>
      <c r="F961" s="91"/>
      <c r="G961" s="80"/>
      <c r="H961" s="81"/>
      <c r="I961" s="14"/>
      <c r="J961" s="92"/>
      <c r="K961" s="14"/>
      <c r="L961" s="78"/>
      <c r="M961" s="81"/>
      <c r="N961" s="14"/>
      <c r="O961" s="78"/>
      <c r="P961" s="78"/>
      <c r="Q961" s="93"/>
      <c r="R961" s="80"/>
      <c r="S961" s="80"/>
      <c r="T961" s="69"/>
      <c r="U961" s="78"/>
      <c r="V961" s="69"/>
      <c r="W961" s="80"/>
      <c r="X961" s="80"/>
      <c r="Y961" s="94"/>
      <c r="Z961" s="80"/>
      <c r="AA961" s="80"/>
      <c r="AB961" s="80"/>
      <c r="AC961" s="80"/>
      <c r="AD961" s="69"/>
      <c r="AE961" s="69"/>
      <c r="AF961" s="69"/>
      <c r="AG961" s="95"/>
      <c r="AH961" s="93"/>
      <c r="AI961" s="81"/>
      <c r="AJ961" s="80"/>
      <c r="AK961" s="80"/>
      <c r="AL961" s="78"/>
      <c r="AM961" s="80"/>
      <c r="AN961" s="80"/>
      <c r="AO961" s="80"/>
      <c r="AP961" s="80"/>
      <c r="AQ961" s="80"/>
      <c r="AR961" s="80"/>
      <c r="AS961" s="78"/>
      <c r="AT961" s="96"/>
      <c r="AU961" s="97"/>
      <c r="AV961" s="98"/>
      <c r="AW961" s="99"/>
      <c r="AX961" s="100"/>
      <c r="AY961" s="100"/>
      <c r="AZ961" s="100"/>
      <c r="BA961" s="100"/>
      <c r="BB961" s="100"/>
      <c r="BC961" s="100"/>
      <c r="BD961" s="100"/>
      <c r="BE961" s="100"/>
      <c r="BF961" s="100"/>
      <c r="BG961" s="100"/>
      <c r="BH961" s="100"/>
      <c r="BI961" s="100"/>
      <c r="BJ961" s="100"/>
      <c r="BK961" s="100"/>
      <c r="BL961" s="100"/>
      <c r="BM961" s="100"/>
      <c r="BN961" s="100"/>
      <c r="BO961" s="100"/>
      <c r="BP961" s="100"/>
      <c r="BQ961" s="100"/>
    </row>
    <row r="962" spans="1:69">
      <c r="A962" s="25"/>
      <c r="C962" s="89"/>
      <c r="D962" s="84"/>
      <c r="E962" s="76"/>
      <c r="F962" s="91"/>
      <c r="G962" s="80"/>
      <c r="H962" s="81"/>
      <c r="I962" s="14"/>
      <c r="J962" s="92"/>
      <c r="K962" s="14"/>
      <c r="L962" s="78"/>
      <c r="M962" s="81"/>
      <c r="N962" s="14"/>
      <c r="O962" s="78"/>
      <c r="P962" s="78"/>
      <c r="Q962" s="93"/>
      <c r="R962" s="80"/>
      <c r="S962" s="80"/>
      <c r="T962" s="69"/>
      <c r="U962" s="78"/>
      <c r="V962" s="69"/>
      <c r="W962" s="80"/>
      <c r="X962" s="80"/>
      <c r="Y962" s="94"/>
      <c r="Z962" s="80"/>
      <c r="AA962" s="80"/>
      <c r="AB962" s="80"/>
      <c r="AC962" s="80"/>
      <c r="AD962" s="69"/>
      <c r="AE962" s="69"/>
      <c r="AF962" s="69"/>
      <c r="AG962" s="95"/>
      <c r="AH962" s="93"/>
      <c r="AI962" s="81"/>
      <c r="AJ962" s="80"/>
      <c r="AK962" s="80"/>
      <c r="AL962" s="78"/>
      <c r="AM962" s="80"/>
      <c r="AN962" s="80"/>
      <c r="AO962" s="80"/>
      <c r="AP962" s="80"/>
      <c r="AQ962" s="80"/>
      <c r="AR962" s="80"/>
      <c r="AS962" s="78"/>
      <c r="AT962" s="96"/>
      <c r="AU962" s="97"/>
      <c r="AV962" s="98"/>
      <c r="AW962" s="99"/>
      <c r="AX962" s="100"/>
      <c r="AY962" s="100"/>
      <c r="AZ962" s="100"/>
      <c r="BA962" s="100"/>
      <c r="BB962" s="100"/>
      <c r="BC962" s="100"/>
      <c r="BD962" s="100"/>
      <c r="BE962" s="100"/>
      <c r="BF962" s="100"/>
      <c r="BG962" s="100"/>
      <c r="BH962" s="100"/>
      <c r="BI962" s="100"/>
      <c r="BJ962" s="100"/>
      <c r="BK962" s="100"/>
      <c r="BL962" s="100"/>
      <c r="BM962" s="100"/>
      <c r="BN962" s="100"/>
      <c r="BO962" s="100"/>
      <c r="BP962" s="100"/>
      <c r="BQ962" s="100"/>
    </row>
    <row r="963" spans="1:69">
      <c r="A963" s="25"/>
      <c r="C963" s="89"/>
      <c r="D963" s="84"/>
      <c r="E963" s="76"/>
      <c r="F963" s="91"/>
      <c r="G963" s="80"/>
      <c r="H963" s="81"/>
      <c r="I963" s="14"/>
      <c r="J963" s="92"/>
      <c r="K963" s="14"/>
      <c r="L963" s="78"/>
      <c r="M963" s="81"/>
      <c r="N963" s="14"/>
      <c r="O963" s="78"/>
      <c r="P963" s="78"/>
      <c r="Q963" s="93"/>
      <c r="R963" s="80"/>
      <c r="S963" s="80"/>
      <c r="T963" s="69"/>
      <c r="U963" s="78"/>
      <c r="V963" s="69"/>
      <c r="W963" s="80"/>
      <c r="X963" s="80"/>
      <c r="Y963" s="94"/>
      <c r="Z963" s="80"/>
      <c r="AA963" s="80"/>
      <c r="AB963" s="80"/>
      <c r="AC963" s="80"/>
      <c r="AD963" s="69"/>
      <c r="AE963" s="69"/>
      <c r="AF963" s="69"/>
      <c r="AG963" s="95"/>
      <c r="AH963" s="93"/>
      <c r="AI963" s="81"/>
      <c r="AJ963" s="80"/>
      <c r="AK963" s="80"/>
      <c r="AL963" s="78"/>
      <c r="AM963" s="80"/>
      <c r="AN963" s="80"/>
      <c r="AO963" s="80"/>
      <c r="AP963" s="80"/>
      <c r="AQ963" s="80"/>
      <c r="AR963" s="80"/>
      <c r="AS963" s="78"/>
      <c r="AT963" s="96"/>
      <c r="AU963" s="97"/>
      <c r="AV963" s="98"/>
      <c r="AW963" s="99"/>
      <c r="AX963" s="100"/>
      <c r="AY963" s="100"/>
      <c r="AZ963" s="100"/>
      <c r="BA963" s="100"/>
      <c r="BB963" s="100"/>
      <c r="BC963" s="100"/>
      <c r="BD963" s="100"/>
      <c r="BE963" s="100"/>
      <c r="BF963" s="100"/>
      <c r="BG963" s="100"/>
      <c r="BH963" s="100"/>
      <c r="BI963" s="100"/>
      <c r="BJ963" s="100"/>
      <c r="BK963" s="100"/>
      <c r="BL963" s="100"/>
      <c r="BM963" s="100"/>
      <c r="BN963" s="100"/>
      <c r="BO963" s="100"/>
      <c r="BP963" s="100"/>
      <c r="BQ963" s="100"/>
    </row>
    <row r="964" spans="1:69">
      <c r="A964" s="25"/>
      <c r="C964" s="89"/>
      <c r="D964" s="84"/>
      <c r="E964" s="76"/>
      <c r="F964" s="91"/>
      <c r="G964" s="80"/>
      <c r="H964" s="81"/>
      <c r="I964" s="14"/>
      <c r="J964" s="92"/>
      <c r="K964" s="14"/>
      <c r="L964" s="78"/>
      <c r="M964" s="81"/>
      <c r="N964" s="14"/>
      <c r="O964" s="78"/>
      <c r="P964" s="78"/>
      <c r="Q964" s="93"/>
      <c r="R964" s="80"/>
      <c r="S964" s="80"/>
      <c r="T964" s="69"/>
      <c r="U964" s="78"/>
      <c r="V964" s="69"/>
      <c r="W964" s="80"/>
      <c r="X964" s="80"/>
      <c r="Y964" s="94"/>
      <c r="Z964" s="80"/>
      <c r="AA964" s="80"/>
      <c r="AB964" s="80"/>
      <c r="AC964" s="80"/>
      <c r="AD964" s="69"/>
      <c r="AE964" s="69"/>
      <c r="AF964" s="69"/>
      <c r="AG964" s="95"/>
      <c r="AH964" s="93"/>
      <c r="AI964" s="81"/>
      <c r="AJ964" s="80"/>
      <c r="AK964" s="80"/>
      <c r="AL964" s="78"/>
      <c r="AM964" s="80"/>
      <c r="AN964" s="80"/>
      <c r="AO964" s="80"/>
      <c r="AP964" s="80"/>
      <c r="AQ964" s="80"/>
      <c r="AR964" s="80"/>
      <c r="AS964" s="78"/>
      <c r="AT964" s="96"/>
      <c r="AU964" s="97"/>
      <c r="AV964" s="98"/>
      <c r="AW964" s="99"/>
      <c r="AX964" s="100"/>
      <c r="AY964" s="100"/>
      <c r="AZ964" s="100"/>
      <c r="BA964" s="100"/>
      <c r="BB964" s="100"/>
      <c r="BC964" s="100"/>
      <c r="BD964" s="100"/>
      <c r="BE964" s="100"/>
      <c r="BF964" s="100"/>
      <c r="BG964" s="100"/>
      <c r="BH964" s="100"/>
      <c r="BI964" s="100"/>
      <c r="BJ964" s="100"/>
      <c r="BK964" s="100"/>
      <c r="BL964" s="100"/>
      <c r="BM964" s="100"/>
      <c r="BN964" s="100"/>
      <c r="BO964" s="100"/>
      <c r="BP964" s="100"/>
      <c r="BQ964" s="100"/>
    </row>
    <row r="965" spans="1:69">
      <c r="A965" s="25"/>
      <c r="C965" s="89"/>
      <c r="D965" s="84"/>
      <c r="E965" s="76"/>
      <c r="F965" s="91"/>
      <c r="G965" s="80"/>
      <c r="H965" s="81"/>
      <c r="I965" s="14"/>
      <c r="J965" s="92"/>
      <c r="K965" s="14"/>
      <c r="L965" s="78"/>
      <c r="M965" s="81"/>
      <c r="N965" s="14"/>
      <c r="O965" s="78"/>
      <c r="P965" s="78"/>
      <c r="Q965" s="93"/>
      <c r="R965" s="80"/>
      <c r="S965" s="80"/>
      <c r="T965" s="69"/>
      <c r="U965" s="78"/>
      <c r="V965" s="69"/>
      <c r="W965" s="80"/>
      <c r="X965" s="80"/>
      <c r="Y965" s="94"/>
      <c r="Z965" s="80"/>
      <c r="AA965" s="80"/>
      <c r="AB965" s="80"/>
      <c r="AC965" s="80"/>
      <c r="AD965" s="69"/>
      <c r="AE965" s="69"/>
      <c r="AF965" s="69"/>
      <c r="AG965" s="95"/>
      <c r="AH965" s="93"/>
      <c r="AI965" s="81"/>
      <c r="AJ965" s="80"/>
      <c r="AK965" s="80"/>
      <c r="AL965" s="78"/>
      <c r="AM965" s="80"/>
      <c r="AN965" s="80"/>
      <c r="AO965" s="80"/>
      <c r="AP965" s="80"/>
      <c r="AQ965" s="80"/>
      <c r="AR965" s="80"/>
      <c r="AS965" s="78"/>
      <c r="AT965" s="96"/>
      <c r="AU965" s="97"/>
      <c r="AV965" s="98"/>
      <c r="AW965" s="99"/>
      <c r="AX965" s="100"/>
      <c r="AY965" s="100"/>
      <c r="AZ965" s="100"/>
      <c r="BA965" s="100"/>
      <c r="BB965" s="100"/>
      <c r="BC965" s="100"/>
      <c r="BD965" s="100"/>
      <c r="BE965" s="100"/>
      <c r="BF965" s="100"/>
      <c r="BG965" s="100"/>
      <c r="BH965" s="100"/>
      <c r="BI965" s="100"/>
      <c r="BJ965" s="100"/>
      <c r="BK965" s="100"/>
      <c r="BL965" s="100"/>
      <c r="BM965" s="100"/>
      <c r="BN965" s="100"/>
      <c r="BO965" s="100"/>
      <c r="BP965" s="100"/>
      <c r="BQ965" s="100"/>
    </row>
    <row r="966" spans="1:69">
      <c r="A966" s="25"/>
      <c r="C966" s="89"/>
      <c r="D966" s="84"/>
      <c r="E966" s="76"/>
      <c r="F966" s="91"/>
      <c r="G966" s="80"/>
      <c r="H966" s="81"/>
      <c r="I966" s="14"/>
      <c r="J966" s="92"/>
      <c r="K966" s="14"/>
      <c r="L966" s="78"/>
      <c r="M966" s="81"/>
      <c r="N966" s="14"/>
      <c r="O966" s="78"/>
      <c r="P966" s="78"/>
      <c r="Q966" s="93"/>
      <c r="R966" s="80"/>
      <c r="S966" s="80"/>
      <c r="T966" s="69"/>
      <c r="U966" s="78"/>
      <c r="V966" s="69"/>
      <c r="W966" s="80"/>
      <c r="X966" s="80"/>
      <c r="Y966" s="94"/>
      <c r="Z966" s="80"/>
      <c r="AA966" s="80"/>
      <c r="AB966" s="80"/>
      <c r="AC966" s="80"/>
      <c r="AD966" s="69"/>
      <c r="AE966" s="69"/>
      <c r="AF966" s="69"/>
      <c r="AG966" s="95"/>
      <c r="AH966" s="93"/>
      <c r="AI966" s="81"/>
      <c r="AJ966" s="80"/>
      <c r="AK966" s="80"/>
      <c r="AL966" s="78"/>
      <c r="AM966" s="80"/>
      <c r="AN966" s="80"/>
      <c r="AO966" s="80"/>
      <c r="AP966" s="80"/>
      <c r="AQ966" s="80"/>
      <c r="AR966" s="80"/>
      <c r="AS966" s="78"/>
      <c r="AT966" s="96"/>
      <c r="AU966" s="97"/>
      <c r="AV966" s="98"/>
      <c r="AW966" s="99"/>
      <c r="AX966" s="100"/>
      <c r="AY966" s="100"/>
      <c r="AZ966" s="100"/>
      <c r="BA966" s="100"/>
      <c r="BB966" s="100"/>
      <c r="BC966" s="100"/>
      <c r="BD966" s="100"/>
      <c r="BE966" s="100"/>
      <c r="BF966" s="100"/>
      <c r="BG966" s="100"/>
      <c r="BH966" s="100"/>
      <c r="BI966" s="100"/>
      <c r="BJ966" s="100"/>
      <c r="BK966" s="100"/>
      <c r="BL966" s="100"/>
      <c r="BM966" s="100"/>
      <c r="BN966" s="100"/>
      <c r="BO966" s="100"/>
      <c r="BP966" s="100"/>
      <c r="BQ966" s="100"/>
    </row>
    <row r="967" spans="1:69">
      <c r="A967" s="25"/>
      <c r="C967" s="89"/>
      <c r="D967" s="84"/>
      <c r="E967" s="76"/>
      <c r="F967" s="91"/>
      <c r="G967" s="80"/>
      <c r="H967" s="81"/>
      <c r="I967" s="14"/>
      <c r="J967" s="92"/>
      <c r="K967" s="14"/>
      <c r="L967" s="78"/>
      <c r="M967" s="81"/>
      <c r="N967" s="14"/>
      <c r="O967" s="78"/>
      <c r="P967" s="78"/>
      <c r="Q967" s="93"/>
      <c r="R967" s="80"/>
      <c r="S967" s="80"/>
      <c r="T967" s="69"/>
      <c r="U967" s="78"/>
      <c r="V967" s="69"/>
      <c r="W967" s="80"/>
      <c r="X967" s="80"/>
      <c r="Y967" s="94"/>
      <c r="Z967" s="80"/>
      <c r="AA967" s="80"/>
      <c r="AB967" s="80"/>
      <c r="AC967" s="80"/>
      <c r="AD967" s="69"/>
      <c r="AE967" s="69"/>
      <c r="AF967" s="69"/>
      <c r="AG967" s="95"/>
      <c r="AH967" s="93"/>
      <c r="AI967" s="81"/>
      <c r="AJ967" s="80"/>
      <c r="AK967" s="80"/>
      <c r="AL967" s="78"/>
      <c r="AM967" s="80"/>
      <c r="AN967" s="80"/>
      <c r="AO967" s="80"/>
      <c r="AP967" s="80"/>
      <c r="AQ967" s="80"/>
      <c r="AR967" s="80"/>
      <c r="AS967" s="78"/>
      <c r="AT967" s="96"/>
      <c r="AU967" s="97"/>
      <c r="AV967" s="98"/>
      <c r="AW967" s="99"/>
      <c r="AX967" s="100"/>
      <c r="AY967" s="100"/>
      <c r="AZ967" s="100"/>
      <c r="BA967" s="100"/>
      <c r="BB967" s="100"/>
      <c r="BC967" s="100"/>
      <c r="BD967" s="100"/>
      <c r="BE967" s="100"/>
      <c r="BF967" s="100"/>
      <c r="BG967" s="100"/>
      <c r="BH967" s="100"/>
      <c r="BI967" s="100"/>
      <c r="BJ967" s="100"/>
      <c r="BK967" s="100"/>
      <c r="BL967" s="100"/>
      <c r="BM967" s="100"/>
      <c r="BN967" s="100"/>
      <c r="BO967" s="100"/>
      <c r="BP967" s="100"/>
      <c r="BQ967" s="100"/>
    </row>
    <row r="968" spans="1:69">
      <c r="A968" s="25"/>
      <c r="C968" s="89"/>
      <c r="D968" s="84"/>
      <c r="E968" s="76"/>
      <c r="F968" s="91"/>
      <c r="G968" s="80"/>
      <c r="H968" s="81"/>
      <c r="I968" s="14"/>
      <c r="J968" s="92"/>
      <c r="K968" s="14"/>
      <c r="L968" s="78"/>
      <c r="M968" s="81"/>
      <c r="N968" s="14"/>
      <c r="O968" s="78"/>
      <c r="P968" s="78"/>
      <c r="Q968" s="93"/>
      <c r="R968" s="80"/>
      <c r="S968" s="80"/>
      <c r="T968" s="69"/>
      <c r="U968" s="78"/>
      <c r="V968" s="69"/>
      <c r="W968" s="80"/>
      <c r="X968" s="80"/>
      <c r="Y968" s="94"/>
      <c r="Z968" s="80"/>
      <c r="AA968" s="80"/>
      <c r="AB968" s="80"/>
      <c r="AC968" s="80"/>
      <c r="AD968" s="69"/>
      <c r="AE968" s="69"/>
      <c r="AF968" s="69"/>
      <c r="AG968" s="95"/>
      <c r="AH968" s="93"/>
      <c r="AI968" s="81"/>
      <c r="AJ968" s="80"/>
      <c r="AK968" s="80"/>
      <c r="AL968" s="78"/>
      <c r="AM968" s="80"/>
      <c r="AN968" s="80"/>
      <c r="AO968" s="80"/>
      <c r="AP968" s="80"/>
      <c r="AQ968" s="80"/>
      <c r="AR968" s="80"/>
      <c r="AS968" s="78"/>
      <c r="AT968" s="96"/>
      <c r="AU968" s="97"/>
      <c r="AV968" s="98"/>
      <c r="AW968" s="99"/>
      <c r="AX968" s="100"/>
      <c r="AY968" s="100"/>
      <c r="AZ968" s="100"/>
      <c r="BA968" s="100"/>
      <c r="BB968" s="100"/>
      <c r="BC968" s="100"/>
      <c r="BD968" s="100"/>
      <c r="BE968" s="100"/>
      <c r="BF968" s="100"/>
      <c r="BG968" s="100"/>
      <c r="BH968" s="100"/>
      <c r="BI968" s="100"/>
      <c r="BJ968" s="100"/>
      <c r="BK968" s="100"/>
      <c r="BL968" s="100"/>
      <c r="BM968" s="100"/>
      <c r="BN968" s="100"/>
      <c r="BO968" s="100"/>
      <c r="BP968" s="100"/>
      <c r="BQ968" s="100"/>
    </row>
    <row r="969" spans="1:69">
      <c r="A969" s="25"/>
      <c r="C969" s="89"/>
      <c r="D969" s="84"/>
      <c r="E969" s="76"/>
      <c r="F969" s="91"/>
      <c r="G969" s="80"/>
      <c r="H969" s="81"/>
      <c r="I969" s="14"/>
      <c r="J969" s="92"/>
      <c r="K969" s="14"/>
      <c r="L969" s="78"/>
      <c r="M969" s="81"/>
      <c r="N969" s="14"/>
      <c r="O969" s="78"/>
      <c r="P969" s="78"/>
      <c r="Q969" s="93"/>
      <c r="R969" s="80"/>
      <c r="S969" s="80"/>
      <c r="T969" s="69"/>
      <c r="U969" s="78"/>
      <c r="V969" s="69"/>
      <c r="W969" s="80"/>
      <c r="X969" s="80"/>
      <c r="Y969" s="94"/>
      <c r="Z969" s="80"/>
      <c r="AA969" s="80"/>
      <c r="AB969" s="80"/>
      <c r="AC969" s="80"/>
      <c r="AD969" s="69"/>
      <c r="AE969" s="69"/>
      <c r="AF969" s="69"/>
      <c r="AG969" s="95"/>
      <c r="AH969" s="93"/>
      <c r="AI969" s="81"/>
      <c r="AJ969" s="80"/>
      <c r="AK969" s="80"/>
      <c r="AL969" s="78"/>
      <c r="AM969" s="80"/>
      <c r="AN969" s="80"/>
      <c r="AO969" s="80"/>
      <c r="AP969" s="80"/>
      <c r="AQ969" s="80"/>
      <c r="AR969" s="80"/>
      <c r="AS969" s="78"/>
      <c r="AT969" s="96"/>
      <c r="AU969" s="97"/>
      <c r="AV969" s="98"/>
      <c r="AW969" s="99"/>
      <c r="AX969" s="100"/>
      <c r="AY969" s="100"/>
      <c r="AZ969" s="100"/>
      <c r="BA969" s="100"/>
      <c r="BB969" s="100"/>
      <c r="BC969" s="100"/>
      <c r="BD969" s="100"/>
      <c r="BE969" s="100"/>
      <c r="BF969" s="100"/>
      <c r="BG969" s="100"/>
      <c r="BH969" s="100"/>
      <c r="BI969" s="100"/>
      <c r="BJ969" s="100"/>
      <c r="BK969" s="100"/>
      <c r="BL969" s="100"/>
      <c r="BM969" s="100"/>
      <c r="BN969" s="100"/>
      <c r="BO969" s="100"/>
      <c r="BP969" s="100"/>
      <c r="BQ969" s="100"/>
    </row>
    <row r="970" spans="1:69">
      <c r="A970" s="25"/>
      <c r="C970" s="89"/>
      <c r="D970" s="84"/>
      <c r="E970" s="76"/>
      <c r="F970" s="91"/>
      <c r="G970" s="80"/>
      <c r="H970" s="81"/>
      <c r="I970" s="14"/>
      <c r="J970" s="92"/>
      <c r="K970" s="14"/>
      <c r="L970" s="78"/>
      <c r="M970" s="81"/>
      <c r="N970" s="14"/>
      <c r="O970" s="78"/>
      <c r="P970" s="78"/>
      <c r="Q970" s="93"/>
      <c r="R970" s="80"/>
      <c r="S970" s="80"/>
      <c r="T970" s="69"/>
      <c r="U970" s="78"/>
      <c r="V970" s="69"/>
      <c r="W970" s="80"/>
      <c r="X970" s="80"/>
      <c r="Y970" s="94"/>
      <c r="Z970" s="80"/>
      <c r="AA970" s="80"/>
      <c r="AB970" s="80"/>
      <c r="AC970" s="80"/>
      <c r="AD970" s="69"/>
      <c r="AE970" s="69"/>
      <c r="AF970" s="69"/>
      <c r="AG970" s="95"/>
      <c r="AH970" s="93"/>
      <c r="AI970" s="81"/>
      <c r="AJ970" s="80"/>
      <c r="AK970" s="80"/>
      <c r="AL970" s="78"/>
      <c r="AM970" s="80"/>
      <c r="AN970" s="80"/>
      <c r="AO970" s="80"/>
      <c r="AP970" s="80"/>
      <c r="AQ970" s="80"/>
      <c r="AR970" s="80"/>
      <c r="AS970" s="78"/>
      <c r="AT970" s="96"/>
      <c r="AU970" s="97"/>
      <c r="AV970" s="98"/>
      <c r="AW970" s="99"/>
      <c r="AX970" s="100"/>
      <c r="AY970" s="100"/>
      <c r="AZ970" s="100"/>
      <c r="BA970" s="100"/>
      <c r="BB970" s="100"/>
      <c r="BC970" s="100"/>
      <c r="BD970" s="100"/>
      <c r="BE970" s="100"/>
      <c r="BF970" s="100"/>
      <c r="BG970" s="100"/>
      <c r="BH970" s="100"/>
      <c r="BI970" s="100"/>
      <c r="BJ970" s="100"/>
      <c r="BK970" s="100"/>
      <c r="BL970" s="100"/>
      <c r="BM970" s="100"/>
      <c r="BN970" s="100"/>
      <c r="BO970" s="100"/>
      <c r="BP970" s="100"/>
      <c r="BQ970" s="100"/>
    </row>
    <row r="971" spans="1:69">
      <c r="A971" s="25"/>
      <c r="C971" s="89"/>
      <c r="D971" s="84"/>
      <c r="E971" s="76"/>
      <c r="F971" s="91"/>
      <c r="G971" s="80"/>
      <c r="H971" s="81"/>
      <c r="I971" s="14"/>
      <c r="J971" s="92"/>
      <c r="K971" s="14"/>
      <c r="L971" s="78"/>
      <c r="M971" s="81"/>
      <c r="N971" s="14"/>
      <c r="O971" s="78"/>
      <c r="P971" s="78"/>
      <c r="Q971" s="93"/>
      <c r="R971" s="80"/>
      <c r="S971" s="80"/>
      <c r="T971" s="69"/>
      <c r="U971" s="78"/>
      <c r="V971" s="69"/>
      <c r="W971" s="80"/>
      <c r="X971" s="80"/>
      <c r="Y971" s="94"/>
      <c r="Z971" s="80"/>
      <c r="AA971" s="80"/>
      <c r="AB971" s="80"/>
      <c r="AC971" s="80"/>
      <c r="AD971" s="69"/>
      <c r="AE971" s="69"/>
      <c r="AF971" s="69"/>
      <c r="AG971" s="95"/>
      <c r="AH971" s="93"/>
      <c r="AI971" s="81"/>
      <c r="AJ971" s="80"/>
      <c r="AK971" s="80"/>
      <c r="AL971" s="78"/>
      <c r="AM971" s="80"/>
      <c r="AN971" s="80"/>
      <c r="AO971" s="80"/>
      <c r="AP971" s="80"/>
      <c r="AQ971" s="80"/>
      <c r="AR971" s="80"/>
      <c r="AS971" s="78"/>
      <c r="AT971" s="96"/>
      <c r="AU971" s="97"/>
      <c r="AV971" s="98"/>
      <c r="AW971" s="99"/>
      <c r="AX971" s="100"/>
      <c r="AY971" s="100"/>
      <c r="AZ971" s="100"/>
      <c r="BA971" s="100"/>
      <c r="BB971" s="100"/>
      <c r="BC971" s="100"/>
      <c r="BD971" s="100"/>
      <c r="BE971" s="100"/>
      <c r="BF971" s="100"/>
      <c r="BG971" s="100"/>
      <c r="BH971" s="100"/>
      <c r="BI971" s="100"/>
      <c r="BJ971" s="100"/>
      <c r="BK971" s="100"/>
      <c r="BL971" s="100"/>
      <c r="BM971" s="100"/>
      <c r="BN971" s="100"/>
      <c r="BO971" s="100"/>
      <c r="BP971" s="100"/>
      <c r="BQ971" s="100"/>
    </row>
    <row r="972" spans="1:69">
      <c r="A972" s="25"/>
      <c r="C972" s="89"/>
      <c r="D972" s="84"/>
      <c r="E972" s="76"/>
      <c r="F972" s="91"/>
      <c r="G972" s="80"/>
      <c r="H972" s="81"/>
      <c r="I972" s="14"/>
      <c r="J972" s="92"/>
      <c r="K972" s="14"/>
      <c r="L972" s="78"/>
      <c r="M972" s="81"/>
      <c r="N972" s="14"/>
      <c r="O972" s="78"/>
      <c r="P972" s="78"/>
      <c r="Q972" s="93"/>
      <c r="R972" s="80"/>
      <c r="S972" s="80"/>
      <c r="T972" s="69"/>
      <c r="U972" s="78"/>
      <c r="V972" s="69"/>
      <c r="W972" s="80"/>
      <c r="X972" s="80"/>
      <c r="Y972" s="94"/>
      <c r="Z972" s="80"/>
      <c r="AA972" s="80"/>
      <c r="AB972" s="80"/>
      <c r="AC972" s="80"/>
      <c r="AD972" s="69"/>
      <c r="AE972" s="69"/>
      <c r="AF972" s="69"/>
      <c r="AG972" s="95"/>
      <c r="AH972" s="93"/>
      <c r="AI972" s="81"/>
      <c r="AJ972" s="80"/>
      <c r="AK972" s="80"/>
      <c r="AL972" s="78"/>
      <c r="AM972" s="80"/>
      <c r="AN972" s="80"/>
      <c r="AO972" s="80"/>
      <c r="AP972" s="80"/>
      <c r="AQ972" s="80"/>
      <c r="AR972" s="80"/>
      <c r="AS972" s="78"/>
      <c r="AT972" s="96"/>
      <c r="AU972" s="97"/>
      <c r="AV972" s="98"/>
      <c r="AW972" s="99"/>
      <c r="AX972" s="100"/>
      <c r="AY972" s="100"/>
      <c r="AZ972" s="100"/>
      <c r="BA972" s="100"/>
      <c r="BB972" s="100"/>
      <c r="BC972" s="100"/>
      <c r="BD972" s="100"/>
      <c r="BE972" s="100"/>
      <c r="BF972" s="100"/>
      <c r="BG972" s="100"/>
      <c r="BH972" s="100"/>
      <c r="BI972" s="100"/>
      <c r="BJ972" s="100"/>
      <c r="BK972" s="100"/>
      <c r="BL972" s="100"/>
      <c r="BM972" s="100"/>
      <c r="BN972" s="100"/>
      <c r="BO972" s="100"/>
      <c r="BP972" s="100"/>
      <c r="BQ972" s="100"/>
    </row>
    <row r="973" spans="1:69">
      <c r="A973" s="25"/>
      <c r="C973" s="89"/>
      <c r="D973" s="84"/>
      <c r="E973" s="76"/>
      <c r="F973" s="91"/>
      <c r="G973" s="80"/>
      <c r="H973" s="81"/>
      <c r="I973" s="14"/>
      <c r="J973" s="92"/>
      <c r="K973" s="14"/>
      <c r="L973" s="78"/>
      <c r="M973" s="81"/>
      <c r="N973" s="14"/>
      <c r="O973" s="78"/>
      <c r="P973" s="78"/>
      <c r="Q973" s="93"/>
      <c r="R973" s="80"/>
      <c r="S973" s="80"/>
      <c r="T973" s="69"/>
      <c r="U973" s="78"/>
      <c r="V973" s="69"/>
      <c r="W973" s="80"/>
      <c r="X973" s="80"/>
      <c r="Y973" s="94"/>
      <c r="Z973" s="80"/>
      <c r="AA973" s="80"/>
      <c r="AB973" s="80"/>
      <c r="AC973" s="80"/>
      <c r="AD973" s="69"/>
      <c r="AE973" s="69"/>
      <c r="AF973" s="69"/>
      <c r="AG973" s="95"/>
      <c r="AH973" s="93"/>
      <c r="AI973" s="81"/>
      <c r="AJ973" s="80"/>
      <c r="AK973" s="80"/>
      <c r="AL973" s="78"/>
      <c r="AM973" s="80"/>
      <c r="AN973" s="80"/>
      <c r="AO973" s="80"/>
      <c r="AP973" s="80"/>
      <c r="AQ973" s="80"/>
      <c r="AR973" s="80"/>
      <c r="AS973" s="78"/>
      <c r="AT973" s="96"/>
      <c r="AU973" s="97"/>
      <c r="AV973" s="98"/>
      <c r="AW973" s="99"/>
      <c r="AX973" s="100"/>
      <c r="AY973" s="100"/>
      <c r="AZ973" s="100"/>
      <c r="BA973" s="100"/>
      <c r="BB973" s="100"/>
      <c r="BC973" s="100"/>
      <c r="BD973" s="100"/>
      <c r="BE973" s="100"/>
      <c r="BF973" s="100"/>
      <c r="BG973" s="100"/>
      <c r="BH973" s="100"/>
      <c r="BI973" s="100"/>
      <c r="BJ973" s="100"/>
      <c r="BK973" s="100"/>
      <c r="BL973" s="100"/>
      <c r="BM973" s="100"/>
      <c r="BN973" s="100"/>
      <c r="BO973" s="100"/>
      <c r="BP973" s="100"/>
      <c r="BQ973" s="100"/>
    </row>
    <row r="974" spans="1:69">
      <c r="A974" s="25"/>
      <c r="C974" s="89"/>
      <c r="D974" s="84"/>
      <c r="E974" s="76"/>
      <c r="F974" s="91"/>
      <c r="G974" s="80"/>
      <c r="H974" s="81"/>
      <c r="I974" s="14"/>
      <c r="J974" s="92"/>
      <c r="K974" s="14"/>
      <c r="L974" s="78"/>
      <c r="M974" s="81"/>
      <c r="N974" s="14"/>
      <c r="O974" s="78"/>
      <c r="P974" s="78"/>
      <c r="Q974" s="93"/>
      <c r="R974" s="80"/>
      <c r="S974" s="80"/>
      <c r="T974" s="69"/>
      <c r="U974" s="78"/>
      <c r="V974" s="69"/>
      <c r="W974" s="80"/>
      <c r="X974" s="80"/>
      <c r="Y974" s="94"/>
      <c r="Z974" s="80"/>
      <c r="AA974" s="80"/>
      <c r="AB974" s="80"/>
      <c r="AC974" s="80"/>
      <c r="AD974" s="69"/>
      <c r="AE974" s="69"/>
      <c r="AF974" s="69"/>
      <c r="AG974" s="95"/>
      <c r="AH974" s="93"/>
      <c r="AI974" s="81"/>
      <c r="AJ974" s="80"/>
      <c r="AK974" s="80"/>
      <c r="AL974" s="78"/>
      <c r="AM974" s="80"/>
      <c r="AN974" s="80"/>
      <c r="AO974" s="80"/>
      <c r="AP974" s="80"/>
      <c r="AQ974" s="80"/>
      <c r="AR974" s="80"/>
      <c r="AS974" s="78"/>
      <c r="AT974" s="96"/>
      <c r="AU974" s="97"/>
      <c r="AV974" s="98"/>
      <c r="AW974" s="99"/>
      <c r="AX974" s="100"/>
      <c r="AY974" s="100"/>
      <c r="AZ974" s="100"/>
      <c r="BA974" s="100"/>
      <c r="BB974" s="100"/>
      <c r="BC974" s="100"/>
      <c r="BD974" s="100"/>
      <c r="BE974" s="100"/>
      <c r="BF974" s="100"/>
      <c r="BG974" s="100"/>
      <c r="BH974" s="100"/>
      <c r="BI974" s="100"/>
      <c r="BJ974" s="100"/>
      <c r="BK974" s="100"/>
      <c r="BL974" s="100"/>
      <c r="BM974" s="100"/>
      <c r="BN974" s="100"/>
      <c r="BO974" s="100"/>
      <c r="BP974" s="100"/>
      <c r="BQ974" s="100"/>
    </row>
    <row r="975" spans="1:69">
      <c r="A975" s="25"/>
      <c r="C975" s="89"/>
      <c r="D975" s="84"/>
      <c r="E975" s="76"/>
      <c r="F975" s="91"/>
      <c r="G975" s="80"/>
      <c r="H975" s="81"/>
      <c r="I975" s="14"/>
      <c r="J975" s="92"/>
      <c r="K975" s="14"/>
      <c r="L975" s="78"/>
      <c r="M975" s="81"/>
      <c r="N975" s="14"/>
      <c r="O975" s="78"/>
      <c r="P975" s="78"/>
      <c r="Q975" s="93"/>
      <c r="R975" s="80"/>
      <c r="S975" s="80"/>
      <c r="T975" s="69"/>
      <c r="U975" s="78"/>
      <c r="V975" s="69"/>
      <c r="W975" s="80"/>
      <c r="X975" s="80"/>
      <c r="Y975" s="94"/>
      <c r="Z975" s="80"/>
      <c r="AA975" s="80"/>
      <c r="AB975" s="80"/>
      <c r="AC975" s="80"/>
      <c r="AD975" s="69"/>
      <c r="AE975" s="69"/>
      <c r="AF975" s="69"/>
      <c r="AG975" s="95"/>
      <c r="AH975" s="93"/>
      <c r="AI975" s="81"/>
      <c r="AJ975" s="80"/>
      <c r="AK975" s="80"/>
      <c r="AL975" s="78"/>
      <c r="AM975" s="80"/>
      <c r="AN975" s="80"/>
      <c r="AO975" s="80"/>
      <c r="AP975" s="80"/>
      <c r="AQ975" s="80"/>
      <c r="AR975" s="80"/>
      <c r="AS975" s="78"/>
      <c r="AT975" s="96"/>
      <c r="AU975" s="97"/>
      <c r="AV975" s="98"/>
      <c r="AW975" s="99"/>
      <c r="AX975" s="100"/>
      <c r="AY975" s="100"/>
      <c r="AZ975" s="100"/>
      <c r="BA975" s="100"/>
      <c r="BB975" s="100"/>
      <c r="BC975" s="100"/>
      <c r="BD975" s="100"/>
      <c r="BE975" s="100"/>
      <c r="BF975" s="100"/>
      <c r="BG975" s="100"/>
      <c r="BH975" s="100"/>
      <c r="BI975" s="100"/>
      <c r="BJ975" s="100"/>
      <c r="BK975" s="100"/>
      <c r="BL975" s="100"/>
      <c r="BM975" s="100"/>
      <c r="BN975" s="100"/>
      <c r="BO975" s="100"/>
      <c r="BP975" s="100"/>
      <c r="BQ975" s="100"/>
    </row>
    <row r="976" spans="1:69">
      <c r="A976" s="25"/>
      <c r="C976" s="89"/>
      <c r="D976" s="84"/>
      <c r="E976" s="76"/>
      <c r="F976" s="91"/>
      <c r="G976" s="80"/>
      <c r="H976" s="81"/>
      <c r="I976" s="14"/>
      <c r="J976" s="92"/>
      <c r="K976" s="14"/>
      <c r="L976" s="78"/>
      <c r="M976" s="81"/>
      <c r="N976" s="14"/>
      <c r="O976" s="78"/>
      <c r="P976" s="78"/>
      <c r="Q976" s="93"/>
      <c r="R976" s="80"/>
      <c r="S976" s="80"/>
      <c r="T976" s="69"/>
      <c r="U976" s="78"/>
      <c r="V976" s="69"/>
      <c r="W976" s="80"/>
      <c r="X976" s="80"/>
      <c r="Y976" s="94"/>
      <c r="Z976" s="80"/>
      <c r="AA976" s="80"/>
      <c r="AB976" s="80"/>
      <c r="AC976" s="80"/>
      <c r="AD976" s="69"/>
      <c r="AE976" s="69"/>
      <c r="AF976" s="69"/>
      <c r="AG976" s="95"/>
      <c r="AH976" s="93"/>
      <c r="AI976" s="81"/>
      <c r="AJ976" s="80"/>
      <c r="AK976" s="80"/>
      <c r="AL976" s="78"/>
      <c r="AM976" s="80"/>
      <c r="AN976" s="80"/>
      <c r="AO976" s="80"/>
      <c r="AP976" s="80"/>
      <c r="AQ976" s="80"/>
      <c r="AR976" s="80"/>
      <c r="AS976" s="78"/>
      <c r="AT976" s="96"/>
      <c r="AU976" s="97"/>
      <c r="AV976" s="98"/>
      <c r="AW976" s="99"/>
      <c r="AX976" s="100"/>
      <c r="AY976" s="100"/>
      <c r="AZ976" s="100"/>
      <c r="BA976" s="100"/>
      <c r="BB976" s="100"/>
      <c r="BC976" s="100"/>
      <c r="BD976" s="100"/>
      <c r="BE976" s="100"/>
      <c r="BF976" s="100"/>
      <c r="BG976" s="100"/>
      <c r="BH976" s="100"/>
      <c r="BI976" s="100"/>
      <c r="BJ976" s="100"/>
      <c r="BK976" s="100"/>
      <c r="BL976" s="100"/>
      <c r="BM976" s="100"/>
      <c r="BN976" s="100"/>
      <c r="BO976" s="100"/>
      <c r="BP976" s="100"/>
      <c r="BQ976" s="100"/>
    </row>
    <row r="977" spans="1:69">
      <c r="A977" s="25"/>
      <c r="C977" s="89"/>
      <c r="D977" s="84"/>
      <c r="E977" s="76"/>
      <c r="F977" s="91"/>
      <c r="G977" s="80"/>
      <c r="H977" s="81"/>
      <c r="I977" s="14"/>
      <c r="J977" s="92"/>
      <c r="K977" s="14"/>
      <c r="L977" s="78"/>
      <c r="M977" s="81"/>
      <c r="N977" s="14"/>
      <c r="O977" s="78"/>
      <c r="P977" s="78"/>
      <c r="Q977" s="93"/>
      <c r="R977" s="80"/>
      <c r="S977" s="80"/>
      <c r="T977" s="69"/>
      <c r="U977" s="78"/>
      <c r="V977" s="69"/>
      <c r="W977" s="80"/>
      <c r="X977" s="80"/>
      <c r="Y977" s="94"/>
      <c r="Z977" s="80"/>
      <c r="AA977" s="80"/>
      <c r="AB977" s="80"/>
      <c r="AC977" s="80"/>
      <c r="AD977" s="69"/>
      <c r="AE977" s="69"/>
      <c r="AF977" s="69"/>
      <c r="AG977" s="95"/>
      <c r="AH977" s="93"/>
      <c r="AI977" s="81"/>
      <c r="AJ977" s="80"/>
      <c r="AK977" s="80"/>
      <c r="AL977" s="78"/>
      <c r="AM977" s="80"/>
      <c r="AN977" s="80"/>
      <c r="AO977" s="80"/>
      <c r="AP977" s="80"/>
      <c r="AQ977" s="80"/>
      <c r="AR977" s="80"/>
      <c r="AS977" s="78"/>
      <c r="AT977" s="96"/>
      <c r="AU977" s="97"/>
      <c r="AV977" s="98"/>
      <c r="AW977" s="99"/>
      <c r="AX977" s="100"/>
      <c r="AY977" s="100"/>
      <c r="AZ977" s="100"/>
      <c r="BA977" s="100"/>
      <c r="BB977" s="100"/>
      <c r="BC977" s="100"/>
      <c r="BD977" s="100"/>
      <c r="BE977" s="100"/>
      <c r="BF977" s="100"/>
      <c r="BG977" s="100"/>
      <c r="BH977" s="100"/>
      <c r="BI977" s="100"/>
      <c r="BJ977" s="100"/>
      <c r="BK977" s="100"/>
      <c r="BL977" s="100"/>
      <c r="BM977" s="100"/>
      <c r="BN977" s="100"/>
      <c r="BO977" s="100"/>
      <c r="BP977" s="100"/>
      <c r="BQ977" s="100"/>
    </row>
    <row r="978" spans="1:69">
      <c r="A978" s="25"/>
      <c r="C978" s="89"/>
      <c r="D978" s="84"/>
      <c r="E978" s="76"/>
      <c r="F978" s="91"/>
      <c r="G978" s="80"/>
      <c r="H978" s="81"/>
      <c r="I978" s="14"/>
      <c r="J978" s="92"/>
      <c r="K978" s="14"/>
      <c r="L978" s="78"/>
      <c r="M978" s="81"/>
      <c r="N978" s="14"/>
      <c r="O978" s="78"/>
      <c r="P978" s="78"/>
      <c r="Q978" s="93"/>
      <c r="R978" s="80"/>
      <c r="S978" s="80"/>
      <c r="T978" s="69"/>
      <c r="U978" s="78"/>
      <c r="V978" s="69"/>
      <c r="W978" s="80"/>
      <c r="X978" s="80"/>
      <c r="Y978" s="94"/>
      <c r="Z978" s="80"/>
      <c r="AA978" s="80"/>
      <c r="AB978" s="80"/>
      <c r="AC978" s="80"/>
      <c r="AD978" s="69"/>
      <c r="AE978" s="69"/>
      <c r="AF978" s="69"/>
      <c r="AG978" s="95"/>
      <c r="AH978" s="93"/>
      <c r="AI978" s="81"/>
      <c r="AJ978" s="80"/>
      <c r="AK978" s="80"/>
      <c r="AL978" s="78"/>
      <c r="AM978" s="80"/>
      <c r="AN978" s="80"/>
      <c r="AO978" s="80"/>
      <c r="AP978" s="80"/>
      <c r="AQ978" s="80"/>
      <c r="AR978" s="80"/>
      <c r="AS978" s="78"/>
      <c r="AT978" s="96"/>
      <c r="AU978" s="97"/>
      <c r="AV978" s="98"/>
      <c r="AW978" s="99"/>
      <c r="AX978" s="100"/>
      <c r="AY978" s="100"/>
      <c r="AZ978" s="100"/>
      <c r="BA978" s="100"/>
      <c r="BB978" s="100"/>
      <c r="BC978" s="100"/>
      <c r="BD978" s="100"/>
      <c r="BE978" s="100"/>
      <c r="BF978" s="100"/>
      <c r="BG978" s="100"/>
      <c r="BH978" s="100"/>
      <c r="BI978" s="100"/>
      <c r="BJ978" s="100"/>
      <c r="BK978" s="100"/>
      <c r="BL978" s="100"/>
      <c r="BM978" s="100"/>
      <c r="BN978" s="100"/>
      <c r="BO978" s="100"/>
      <c r="BP978" s="100"/>
      <c r="BQ978" s="100"/>
    </row>
    <row r="979" spans="1:69">
      <c r="A979" s="25"/>
      <c r="C979" s="89"/>
      <c r="D979" s="84"/>
      <c r="E979" s="76"/>
      <c r="F979" s="91"/>
      <c r="G979" s="80"/>
      <c r="H979" s="81"/>
      <c r="I979" s="14"/>
      <c r="J979" s="92"/>
      <c r="K979" s="14"/>
      <c r="L979" s="78"/>
      <c r="M979" s="81"/>
      <c r="N979" s="14"/>
      <c r="O979" s="78"/>
      <c r="P979" s="78"/>
      <c r="Q979" s="93"/>
      <c r="R979" s="80"/>
      <c r="S979" s="80"/>
      <c r="T979" s="69"/>
      <c r="U979" s="78"/>
      <c r="V979" s="69"/>
      <c r="W979" s="80"/>
      <c r="X979" s="80"/>
      <c r="Y979" s="94"/>
      <c r="Z979" s="80"/>
      <c r="AA979" s="80"/>
      <c r="AB979" s="80"/>
      <c r="AC979" s="80"/>
      <c r="AD979" s="69"/>
      <c r="AE979" s="69"/>
      <c r="AF979" s="69"/>
      <c r="AG979" s="95"/>
      <c r="AH979" s="93"/>
      <c r="AI979" s="81"/>
      <c r="AJ979" s="80"/>
      <c r="AK979" s="80"/>
      <c r="AL979" s="78"/>
      <c r="AM979" s="80"/>
      <c r="AN979" s="80"/>
      <c r="AO979" s="80"/>
      <c r="AP979" s="80"/>
      <c r="AQ979" s="80"/>
      <c r="AR979" s="80"/>
      <c r="AS979" s="78"/>
      <c r="AT979" s="96"/>
      <c r="AU979" s="97"/>
      <c r="AV979" s="98"/>
      <c r="AW979" s="99"/>
      <c r="AX979" s="100"/>
      <c r="AY979" s="100"/>
      <c r="AZ979" s="100"/>
      <c r="BA979" s="100"/>
      <c r="BB979" s="100"/>
      <c r="BC979" s="100"/>
      <c r="BD979" s="100"/>
      <c r="BE979" s="100"/>
      <c r="BF979" s="100"/>
      <c r="BG979" s="100"/>
      <c r="BH979" s="100"/>
      <c r="BI979" s="100"/>
      <c r="BJ979" s="100"/>
      <c r="BK979" s="100"/>
      <c r="BL979" s="100"/>
      <c r="BM979" s="100"/>
      <c r="BN979" s="100"/>
      <c r="BO979" s="100"/>
      <c r="BP979" s="100"/>
      <c r="BQ979" s="100"/>
    </row>
    <row r="980" spans="1:69">
      <c r="A980" s="25"/>
      <c r="C980" s="89"/>
      <c r="D980" s="84"/>
      <c r="E980" s="76"/>
      <c r="F980" s="91"/>
      <c r="G980" s="80"/>
      <c r="H980" s="81"/>
      <c r="I980" s="14"/>
      <c r="J980" s="92"/>
      <c r="K980" s="14"/>
      <c r="L980" s="78"/>
      <c r="M980" s="81"/>
      <c r="N980" s="14"/>
      <c r="O980" s="78"/>
      <c r="P980" s="78"/>
      <c r="Q980" s="93"/>
      <c r="R980" s="80"/>
      <c r="S980" s="80"/>
      <c r="T980" s="69"/>
      <c r="U980" s="78"/>
      <c r="V980" s="69"/>
      <c r="W980" s="80"/>
      <c r="X980" s="80"/>
      <c r="Y980" s="94"/>
      <c r="Z980" s="80"/>
      <c r="AA980" s="80"/>
      <c r="AB980" s="80"/>
      <c r="AC980" s="80"/>
      <c r="AD980" s="69"/>
      <c r="AE980" s="69"/>
      <c r="AF980" s="69"/>
      <c r="AG980" s="95"/>
      <c r="AH980" s="93"/>
      <c r="AI980" s="81"/>
      <c r="AJ980" s="80"/>
      <c r="AK980" s="80"/>
      <c r="AL980" s="78"/>
      <c r="AM980" s="80"/>
      <c r="AN980" s="80"/>
      <c r="AO980" s="80"/>
      <c r="AP980" s="80"/>
      <c r="AQ980" s="80"/>
      <c r="AR980" s="80"/>
      <c r="AS980" s="78"/>
      <c r="AT980" s="96"/>
      <c r="AU980" s="97"/>
      <c r="AV980" s="98"/>
      <c r="AW980" s="99"/>
      <c r="AX980" s="100"/>
      <c r="AY980" s="100"/>
      <c r="AZ980" s="100"/>
      <c r="BA980" s="100"/>
      <c r="BB980" s="100"/>
      <c r="BC980" s="100"/>
      <c r="BD980" s="100"/>
      <c r="BE980" s="100"/>
      <c r="BF980" s="100"/>
      <c r="BG980" s="100"/>
      <c r="BH980" s="100"/>
      <c r="BI980" s="100"/>
      <c r="BJ980" s="100"/>
      <c r="BK980" s="100"/>
      <c r="BL980" s="100"/>
      <c r="BM980" s="100"/>
      <c r="BN980" s="100"/>
      <c r="BO980" s="100"/>
      <c r="BP980" s="100"/>
      <c r="BQ980" s="100"/>
    </row>
    <row r="981" spans="1:69">
      <c r="A981" s="25"/>
      <c r="C981" s="89"/>
      <c r="D981" s="84"/>
      <c r="E981" s="76"/>
      <c r="F981" s="91"/>
      <c r="G981" s="80"/>
      <c r="H981" s="81"/>
      <c r="I981" s="14"/>
      <c r="J981" s="92"/>
      <c r="K981" s="14"/>
      <c r="L981" s="78"/>
      <c r="M981" s="81"/>
      <c r="N981" s="14"/>
      <c r="O981" s="78"/>
      <c r="P981" s="78"/>
      <c r="Q981" s="93"/>
      <c r="R981" s="80"/>
      <c r="S981" s="80"/>
      <c r="T981" s="69"/>
      <c r="U981" s="78"/>
      <c r="V981" s="69"/>
      <c r="W981" s="80"/>
      <c r="X981" s="80"/>
      <c r="Y981" s="94"/>
      <c r="Z981" s="80"/>
      <c r="AA981" s="80"/>
      <c r="AB981" s="80"/>
      <c r="AC981" s="80"/>
      <c r="AD981" s="69"/>
      <c r="AE981" s="69"/>
      <c r="AF981" s="69"/>
      <c r="AG981" s="95"/>
      <c r="AH981" s="93"/>
      <c r="AI981" s="81"/>
      <c r="AJ981" s="80"/>
      <c r="AK981" s="80"/>
      <c r="AL981" s="78"/>
      <c r="AM981" s="80"/>
      <c r="AN981" s="80"/>
      <c r="AO981" s="80"/>
      <c r="AP981" s="80"/>
      <c r="AQ981" s="80"/>
      <c r="AR981" s="80"/>
      <c r="AS981" s="78"/>
      <c r="AT981" s="96"/>
      <c r="AU981" s="97"/>
      <c r="AV981" s="98"/>
      <c r="AW981" s="99"/>
      <c r="AX981" s="100"/>
      <c r="AY981" s="100"/>
      <c r="AZ981" s="100"/>
      <c r="BA981" s="100"/>
      <c r="BB981" s="100"/>
      <c r="BC981" s="100"/>
      <c r="BD981" s="100"/>
      <c r="BE981" s="100"/>
      <c r="BF981" s="100"/>
      <c r="BG981" s="100"/>
      <c r="BH981" s="100"/>
      <c r="BI981" s="100"/>
      <c r="BJ981" s="100"/>
      <c r="BK981" s="100"/>
      <c r="BL981" s="100"/>
      <c r="BM981" s="100"/>
      <c r="BN981" s="100"/>
      <c r="BO981" s="100"/>
      <c r="BP981" s="100"/>
      <c r="BQ981" s="100"/>
    </row>
    <row r="982" spans="1:69">
      <c r="A982" s="25"/>
      <c r="C982" s="89"/>
      <c r="D982" s="84"/>
      <c r="E982" s="76"/>
      <c r="F982" s="91"/>
      <c r="G982" s="80"/>
      <c r="H982" s="81"/>
      <c r="I982" s="14"/>
      <c r="J982" s="92"/>
      <c r="K982" s="14"/>
      <c r="L982" s="78"/>
      <c r="M982" s="81"/>
      <c r="N982" s="14"/>
      <c r="O982" s="78"/>
      <c r="P982" s="78"/>
      <c r="Q982" s="93"/>
      <c r="R982" s="80"/>
      <c r="S982" s="80"/>
      <c r="T982" s="69"/>
      <c r="U982" s="78"/>
      <c r="V982" s="69"/>
      <c r="W982" s="80"/>
      <c r="X982" s="80"/>
      <c r="Y982" s="94"/>
      <c r="Z982" s="80"/>
      <c r="AA982" s="80"/>
      <c r="AB982" s="80"/>
      <c r="AC982" s="80"/>
      <c r="AD982" s="69"/>
      <c r="AE982" s="69"/>
      <c r="AF982" s="69"/>
      <c r="AG982" s="95"/>
      <c r="AH982" s="93"/>
      <c r="AI982" s="81"/>
      <c r="AJ982" s="80"/>
      <c r="AK982" s="80"/>
      <c r="AL982" s="78"/>
      <c r="AM982" s="80"/>
      <c r="AN982" s="80"/>
      <c r="AO982" s="80"/>
      <c r="AP982" s="80"/>
      <c r="AQ982" s="80"/>
      <c r="AR982" s="80"/>
      <c r="AS982" s="78"/>
      <c r="AT982" s="96"/>
      <c r="AU982" s="97"/>
      <c r="AV982" s="98"/>
      <c r="AW982" s="99"/>
      <c r="AX982" s="100"/>
      <c r="AY982" s="100"/>
      <c r="AZ982" s="100"/>
      <c r="BA982" s="100"/>
      <c r="BB982" s="100"/>
      <c r="BC982" s="100"/>
      <c r="BD982" s="100"/>
      <c r="BE982" s="100"/>
      <c r="BF982" s="100"/>
      <c r="BG982" s="100"/>
      <c r="BH982" s="100"/>
      <c r="BI982" s="100"/>
      <c r="BJ982" s="100"/>
      <c r="BK982" s="100"/>
      <c r="BL982" s="100"/>
      <c r="BM982" s="100"/>
      <c r="BN982" s="100"/>
      <c r="BO982" s="100"/>
      <c r="BP982" s="100"/>
      <c r="BQ982" s="100"/>
    </row>
    <row r="983" spans="1:69">
      <c r="A983" s="25"/>
      <c r="C983" s="89"/>
      <c r="D983" s="84"/>
      <c r="E983" s="76"/>
      <c r="F983" s="91"/>
      <c r="G983" s="80"/>
      <c r="H983" s="81"/>
      <c r="I983" s="14"/>
      <c r="J983" s="92"/>
      <c r="K983" s="14"/>
      <c r="L983" s="78"/>
      <c r="M983" s="81"/>
      <c r="N983" s="14"/>
      <c r="O983" s="78"/>
      <c r="P983" s="78"/>
      <c r="Q983" s="93"/>
      <c r="R983" s="80"/>
      <c r="S983" s="80"/>
      <c r="T983" s="69"/>
      <c r="U983" s="78"/>
      <c r="V983" s="69"/>
      <c r="W983" s="80"/>
      <c r="X983" s="80"/>
      <c r="Y983" s="94"/>
      <c r="Z983" s="80"/>
      <c r="AA983" s="80"/>
      <c r="AB983" s="80"/>
      <c r="AC983" s="80"/>
      <c r="AD983" s="69"/>
      <c r="AE983" s="69"/>
      <c r="AF983" s="69"/>
      <c r="AG983" s="95"/>
      <c r="AH983" s="93"/>
      <c r="AI983" s="81"/>
      <c r="AJ983" s="80"/>
      <c r="AK983" s="80"/>
      <c r="AL983" s="78"/>
      <c r="AM983" s="80"/>
      <c r="AN983" s="80"/>
      <c r="AO983" s="80"/>
      <c r="AP983" s="80"/>
      <c r="AQ983" s="80"/>
      <c r="AR983" s="80"/>
      <c r="AS983" s="78"/>
      <c r="AT983" s="96"/>
      <c r="AU983" s="97"/>
      <c r="AV983" s="98"/>
      <c r="AW983" s="99"/>
      <c r="AX983" s="100"/>
      <c r="AY983" s="100"/>
      <c r="AZ983" s="100"/>
      <c r="BA983" s="100"/>
      <c r="BB983" s="100"/>
      <c r="BC983" s="100"/>
      <c r="BD983" s="100"/>
      <c r="BE983" s="100"/>
      <c r="BF983" s="100"/>
      <c r="BG983" s="100"/>
      <c r="BH983" s="100"/>
      <c r="BI983" s="100"/>
      <c r="BJ983" s="100"/>
      <c r="BK983" s="100"/>
      <c r="BL983" s="100"/>
      <c r="BM983" s="100"/>
      <c r="BN983" s="100"/>
      <c r="BO983" s="100"/>
      <c r="BP983" s="100"/>
      <c r="BQ983" s="100"/>
    </row>
    <row r="984" spans="1:69">
      <c r="A984" s="25"/>
      <c r="C984" s="89"/>
      <c r="D984" s="84"/>
      <c r="E984" s="76"/>
      <c r="F984" s="91"/>
      <c r="G984" s="80"/>
      <c r="H984" s="81"/>
      <c r="I984" s="14"/>
      <c r="J984" s="92"/>
      <c r="K984" s="14"/>
      <c r="L984" s="78"/>
      <c r="M984" s="81"/>
      <c r="N984" s="14"/>
      <c r="O984" s="78"/>
      <c r="P984" s="78"/>
      <c r="Q984" s="93"/>
      <c r="R984" s="80"/>
      <c r="S984" s="80"/>
      <c r="T984" s="69"/>
      <c r="U984" s="78"/>
      <c r="V984" s="69"/>
      <c r="W984" s="80"/>
      <c r="X984" s="80"/>
      <c r="Y984" s="94"/>
      <c r="Z984" s="80"/>
      <c r="AA984" s="80"/>
      <c r="AB984" s="80"/>
      <c r="AC984" s="80"/>
      <c r="AD984" s="69"/>
      <c r="AE984" s="69"/>
      <c r="AF984" s="69"/>
      <c r="AG984" s="95"/>
      <c r="AH984" s="93"/>
      <c r="AI984" s="81"/>
      <c r="AJ984" s="80"/>
      <c r="AK984" s="80"/>
      <c r="AL984" s="78"/>
      <c r="AM984" s="80"/>
      <c r="AN984" s="80"/>
      <c r="AO984" s="80"/>
      <c r="AP984" s="80"/>
      <c r="AQ984" s="80"/>
      <c r="AR984" s="80"/>
      <c r="AS984" s="78"/>
      <c r="AT984" s="96"/>
      <c r="AU984" s="97"/>
      <c r="AV984" s="98"/>
      <c r="AW984" s="99"/>
      <c r="AX984" s="100"/>
      <c r="AY984" s="100"/>
      <c r="AZ984" s="100"/>
      <c r="BA984" s="100"/>
      <c r="BB984" s="100"/>
      <c r="BC984" s="100"/>
      <c r="BD984" s="100"/>
      <c r="BE984" s="100"/>
      <c r="BF984" s="100"/>
      <c r="BG984" s="100"/>
      <c r="BH984" s="100"/>
      <c r="BI984" s="100"/>
      <c r="BJ984" s="100"/>
      <c r="BK984" s="100"/>
      <c r="BL984" s="100"/>
      <c r="BM984" s="100"/>
      <c r="BN984" s="100"/>
      <c r="BO984" s="100"/>
      <c r="BP984" s="100"/>
      <c r="BQ984" s="100"/>
    </row>
    <row r="985" spans="1:69">
      <c r="A985" s="25"/>
      <c r="C985" s="89"/>
      <c r="D985" s="84"/>
      <c r="E985" s="76"/>
      <c r="F985" s="91"/>
      <c r="G985" s="80"/>
      <c r="H985" s="81"/>
      <c r="I985" s="14"/>
      <c r="J985" s="92"/>
      <c r="K985" s="14"/>
      <c r="L985" s="78"/>
      <c r="M985" s="81"/>
      <c r="N985" s="14"/>
      <c r="O985" s="78"/>
      <c r="P985" s="78"/>
      <c r="Q985" s="93"/>
      <c r="R985" s="80"/>
      <c r="S985" s="80"/>
      <c r="T985" s="69"/>
      <c r="U985" s="78"/>
      <c r="V985" s="69"/>
      <c r="W985" s="80"/>
      <c r="X985" s="80"/>
      <c r="Y985" s="94"/>
      <c r="Z985" s="80"/>
      <c r="AA985" s="80"/>
      <c r="AB985" s="80"/>
      <c r="AC985" s="80"/>
      <c r="AD985" s="69"/>
      <c r="AE985" s="69"/>
      <c r="AF985" s="69"/>
      <c r="AG985" s="95"/>
      <c r="AH985" s="93"/>
      <c r="AI985" s="81"/>
      <c r="AJ985" s="80"/>
      <c r="AK985" s="80"/>
      <c r="AL985" s="78"/>
      <c r="AM985" s="80"/>
      <c r="AN985" s="80"/>
      <c r="AO985" s="80"/>
      <c r="AP985" s="80"/>
      <c r="AQ985" s="80"/>
      <c r="AR985" s="80"/>
      <c r="AS985" s="78"/>
      <c r="AT985" s="96"/>
      <c r="AU985" s="97"/>
      <c r="AV985" s="98"/>
      <c r="AW985" s="99"/>
      <c r="AX985" s="100"/>
      <c r="AY985" s="100"/>
      <c r="AZ985" s="100"/>
      <c r="BA985" s="100"/>
      <c r="BB985" s="100"/>
      <c r="BC985" s="100"/>
      <c r="BD985" s="100"/>
      <c r="BE985" s="100"/>
      <c r="BF985" s="100"/>
      <c r="BG985" s="100"/>
      <c r="BH985" s="100"/>
      <c r="BI985" s="100"/>
      <c r="BJ985" s="100"/>
      <c r="BK985" s="100"/>
      <c r="BL985" s="100"/>
      <c r="BM985" s="100"/>
      <c r="BN985" s="100"/>
      <c r="BO985" s="100"/>
      <c r="BP985" s="100"/>
      <c r="BQ985" s="100"/>
    </row>
    <row r="986" spans="1:69">
      <c r="A986" s="25"/>
      <c r="C986" s="89"/>
      <c r="D986" s="84"/>
      <c r="E986" s="76"/>
      <c r="F986" s="91"/>
      <c r="G986" s="80"/>
      <c r="H986" s="81"/>
      <c r="I986" s="14"/>
      <c r="J986" s="92"/>
      <c r="K986" s="14"/>
      <c r="L986" s="78"/>
      <c r="M986" s="81"/>
      <c r="N986" s="14"/>
      <c r="O986" s="78"/>
      <c r="P986" s="78"/>
      <c r="Q986" s="93"/>
      <c r="R986" s="80"/>
      <c r="S986" s="80"/>
      <c r="T986" s="69"/>
      <c r="U986" s="78"/>
      <c r="V986" s="69"/>
      <c r="W986" s="80"/>
      <c r="X986" s="80"/>
      <c r="Y986" s="94"/>
      <c r="Z986" s="80"/>
      <c r="AA986" s="80"/>
      <c r="AB986" s="80"/>
      <c r="AC986" s="80"/>
      <c r="AD986" s="69"/>
      <c r="AE986" s="69"/>
      <c r="AF986" s="69"/>
      <c r="AG986" s="95"/>
      <c r="AH986" s="93"/>
      <c r="AI986" s="81"/>
      <c r="AJ986" s="80"/>
      <c r="AK986" s="80"/>
      <c r="AL986" s="78"/>
      <c r="AM986" s="80"/>
      <c r="AN986" s="80"/>
      <c r="AO986" s="80"/>
      <c r="AP986" s="80"/>
      <c r="AQ986" s="80"/>
      <c r="AR986" s="80"/>
      <c r="AS986" s="78"/>
      <c r="AT986" s="96"/>
      <c r="AU986" s="97"/>
      <c r="AV986" s="98"/>
      <c r="AW986" s="99"/>
      <c r="AX986" s="100"/>
      <c r="AY986" s="100"/>
      <c r="AZ986" s="100"/>
      <c r="BA986" s="100"/>
      <c r="BB986" s="100"/>
      <c r="BC986" s="100"/>
      <c r="BD986" s="100"/>
      <c r="BE986" s="100"/>
      <c r="BF986" s="100"/>
      <c r="BG986" s="100"/>
      <c r="BH986" s="100"/>
      <c r="BI986" s="100"/>
      <c r="BJ986" s="100"/>
      <c r="BK986" s="100"/>
      <c r="BL986" s="100"/>
      <c r="BM986" s="100"/>
      <c r="BN986" s="100"/>
      <c r="BO986" s="100"/>
      <c r="BP986" s="100"/>
      <c r="BQ986" s="100"/>
    </row>
    <row r="987" spans="1:69">
      <c r="A987" s="25"/>
      <c r="C987" s="89"/>
      <c r="D987" s="84"/>
      <c r="E987" s="76"/>
      <c r="F987" s="91"/>
      <c r="G987" s="80"/>
      <c r="H987" s="81"/>
      <c r="I987" s="14"/>
      <c r="J987" s="92"/>
      <c r="K987" s="14"/>
      <c r="L987" s="78"/>
      <c r="M987" s="81"/>
      <c r="N987" s="14"/>
      <c r="O987" s="78"/>
      <c r="P987" s="78"/>
      <c r="Q987" s="93"/>
      <c r="R987" s="80"/>
      <c r="S987" s="80"/>
      <c r="T987" s="69"/>
      <c r="U987" s="78"/>
      <c r="V987" s="69"/>
      <c r="W987" s="80"/>
      <c r="X987" s="80"/>
      <c r="Y987" s="94"/>
      <c r="Z987" s="80"/>
      <c r="AA987" s="80"/>
      <c r="AB987" s="80"/>
      <c r="AC987" s="80"/>
      <c r="AD987" s="69"/>
      <c r="AE987" s="69"/>
      <c r="AF987" s="69"/>
      <c r="AG987" s="95"/>
      <c r="AH987" s="93"/>
      <c r="AI987" s="81"/>
      <c r="AJ987" s="80"/>
      <c r="AK987" s="80"/>
      <c r="AL987" s="78"/>
      <c r="AM987" s="80"/>
      <c r="AN987" s="80"/>
      <c r="AO987" s="80"/>
      <c r="AP987" s="80"/>
      <c r="AQ987" s="80"/>
      <c r="AR987" s="80"/>
      <c r="AS987" s="78"/>
      <c r="AT987" s="96"/>
      <c r="AU987" s="97"/>
      <c r="AV987" s="98"/>
      <c r="AW987" s="99"/>
      <c r="AX987" s="100"/>
      <c r="AY987" s="100"/>
      <c r="AZ987" s="100"/>
      <c r="BA987" s="100"/>
      <c r="BB987" s="100"/>
      <c r="BC987" s="100"/>
      <c r="BD987" s="100"/>
      <c r="BE987" s="100"/>
      <c r="BF987" s="100"/>
      <c r="BG987" s="100"/>
      <c r="BH987" s="100"/>
      <c r="BI987" s="100"/>
      <c r="BJ987" s="100"/>
      <c r="BK987" s="100"/>
      <c r="BL987" s="100"/>
      <c r="BM987" s="100"/>
      <c r="BN987" s="100"/>
      <c r="BO987" s="100"/>
      <c r="BP987" s="100"/>
      <c r="BQ987" s="100"/>
    </row>
    <row r="988" spans="1:69">
      <c r="A988" s="25"/>
      <c r="C988" s="89"/>
      <c r="D988" s="84"/>
      <c r="E988" s="76"/>
      <c r="F988" s="91"/>
      <c r="G988" s="80"/>
      <c r="H988" s="81"/>
      <c r="I988" s="14"/>
      <c r="J988" s="92"/>
      <c r="K988" s="14"/>
      <c r="L988" s="78"/>
      <c r="M988" s="81"/>
      <c r="N988" s="14"/>
      <c r="O988" s="78"/>
      <c r="P988" s="78"/>
      <c r="Q988" s="93"/>
      <c r="R988" s="80"/>
      <c r="S988" s="80"/>
      <c r="T988" s="69"/>
      <c r="U988" s="78"/>
      <c r="V988" s="69"/>
      <c r="W988" s="80"/>
      <c r="X988" s="80"/>
      <c r="Y988" s="94"/>
      <c r="Z988" s="80"/>
      <c r="AA988" s="80"/>
      <c r="AB988" s="80"/>
      <c r="AC988" s="80"/>
      <c r="AD988" s="69"/>
      <c r="AE988" s="69"/>
      <c r="AF988" s="69"/>
      <c r="AG988" s="95"/>
      <c r="AH988" s="93"/>
      <c r="AI988" s="81"/>
      <c r="AJ988" s="80"/>
      <c r="AK988" s="80"/>
      <c r="AL988" s="78"/>
      <c r="AM988" s="80"/>
      <c r="AN988" s="80"/>
      <c r="AO988" s="80"/>
      <c r="AP988" s="80"/>
      <c r="AQ988" s="80"/>
      <c r="AR988" s="80"/>
      <c r="AS988" s="78"/>
      <c r="AT988" s="96"/>
      <c r="AU988" s="97"/>
      <c r="AV988" s="98"/>
      <c r="AW988" s="99"/>
      <c r="AX988" s="100"/>
      <c r="AY988" s="100"/>
      <c r="AZ988" s="100"/>
      <c r="BA988" s="100"/>
      <c r="BB988" s="100"/>
      <c r="BC988" s="100"/>
      <c r="BD988" s="100"/>
      <c r="BE988" s="100"/>
      <c r="BF988" s="100"/>
      <c r="BG988" s="100"/>
      <c r="BH988" s="100"/>
      <c r="BI988" s="100"/>
      <c r="BJ988" s="100"/>
      <c r="BK988" s="100"/>
      <c r="BL988" s="100"/>
      <c r="BM988" s="100"/>
      <c r="BN988" s="100"/>
      <c r="BO988" s="100"/>
      <c r="BP988" s="100"/>
      <c r="BQ988" s="100"/>
    </row>
    <row r="989" spans="1:69">
      <c r="A989" s="25"/>
      <c r="C989" s="89"/>
      <c r="D989" s="84"/>
      <c r="E989" s="76"/>
      <c r="F989" s="91"/>
      <c r="G989" s="80"/>
      <c r="H989" s="81"/>
      <c r="I989" s="14"/>
      <c r="J989" s="92"/>
      <c r="K989" s="14"/>
      <c r="L989" s="78"/>
      <c r="M989" s="81"/>
      <c r="N989" s="14"/>
      <c r="O989" s="78"/>
      <c r="P989" s="78"/>
      <c r="Q989" s="93"/>
      <c r="R989" s="80"/>
      <c r="S989" s="80"/>
      <c r="T989" s="69"/>
      <c r="U989" s="78"/>
      <c r="V989" s="69"/>
      <c r="W989" s="80"/>
      <c r="X989" s="80"/>
      <c r="Y989" s="94"/>
      <c r="Z989" s="80"/>
      <c r="AA989" s="80"/>
      <c r="AB989" s="80"/>
      <c r="AC989" s="80"/>
      <c r="AD989" s="69"/>
      <c r="AE989" s="69"/>
      <c r="AF989" s="69"/>
      <c r="AG989" s="95"/>
      <c r="AH989" s="93"/>
      <c r="AI989" s="81"/>
      <c r="AJ989" s="80"/>
      <c r="AK989" s="80"/>
      <c r="AL989" s="78"/>
      <c r="AM989" s="80"/>
      <c r="AN989" s="80"/>
      <c r="AO989" s="80"/>
      <c r="AP989" s="80"/>
      <c r="AQ989" s="80"/>
      <c r="AR989" s="80"/>
      <c r="AS989" s="78"/>
      <c r="AT989" s="96"/>
      <c r="AU989" s="97"/>
      <c r="AV989" s="98"/>
      <c r="AW989" s="99"/>
      <c r="AX989" s="100"/>
      <c r="AY989" s="100"/>
      <c r="AZ989" s="100"/>
      <c r="BA989" s="100"/>
      <c r="BB989" s="100"/>
      <c r="BC989" s="100"/>
      <c r="BD989" s="100"/>
      <c r="BE989" s="100"/>
      <c r="BF989" s="100"/>
      <c r="BG989" s="100"/>
      <c r="BH989" s="100"/>
      <c r="BI989" s="100"/>
      <c r="BJ989" s="100"/>
      <c r="BK989" s="100"/>
      <c r="BL989" s="100"/>
      <c r="BM989" s="100"/>
      <c r="BN989" s="100"/>
      <c r="BO989" s="100"/>
      <c r="BP989" s="100"/>
      <c r="BQ989" s="100"/>
    </row>
    <row r="990" spans="1:69">
      <c r="A990" s="25"/>
      <c r="C990" s="89"/>
      <c r="D990" s="84"/>
      <c r="E990" s="76"/>
      <c r="F990" s="91"/>
      <c r="G990" s="80"/>
      <c r="H990" s="81"/>
      <c r="I990" s="14"/>
      <c r="J990" s="92"/>
      <c r="K990" s="14"/>
      <c r="L990" s="78"/>
      <c r="M990" s="81"/>
      <c r="N990" s="14"/>
      <c r="O990" s="78"/>
      <c r="P990" s="78"/>
      <c r="Q990" s="93"/>
      <c r="R990" s="80"/>
      <c r="S990" s="80"/>
      <c r="T990" s="69"/>
      <c r="U990" s="78"/>
      <c r="V990" s="69"/>
      <c r="W990" s="80"/>
      <c r="X990" s="80"/>
      <c r="Y990" s="94"/>
      <c r="Z990" s="80"/>
      <c r="AA990" s="80"/>
      <c r="AB990" s="80"/>
      <c r="AC990" s="80"/>
      <c r="AD990" s="69"/>
      <c r="AE990" s="69"/>
      <c r="AF990" s="69"/>
      <c r="AG990" s="95"/>
      <c r="AH990" s="93"/>
      <c r="AI990" s="81"/>
      <c r="AJ990" s="80"/>
      <c r="AK990" s="80"/>
      <c r="AL990" s="78"/>
      <c r="AM990" s="80"/>
      <c r="AN990" s="80"/>
      <c r="AO990" s="80"/>
      <c r="AP990" s="80"/>
      <c r="AQ990" s="80"/>
      <c r="AR990" s="80"/>
      <c r="AS990" s="78"/>
      <c r="AT990" s="96"/>
      <c r="AU990" s="97"/>
      <c r="AV990" s="98"/>
      <c r="AW990" s="99"/>
      <c r="AX990" s="100"/>
      <c r="AY990" s="100"/>
      <c r="AZ990" s="100"/>
      <c r="BA990" s="100"/>
      <c r="BB990" s="100"/>
      <c r="BC990" s="100"/>
      <c r="BD990" s="100"/>
      <c r="BE990" s="100"/>
      <c r="BF990" s="100"/>
      <c r="BG990" s="100"/>
      <c r="BH990" s="100"/>
      <c r="BI990" s="100"/>
      <c r="BJ990" s="100"/>
      <c r="BK990" s="100"/>
      <c r="BL990" s="100"/>
      <c r="BM990" s="100"/>
      <c r="BN990" s="100"/>
      <c r="BO990" s="100"/>
      <c r="BP990" s="100"/>
      <c r="BQ990" s="100"/>
    </row>
    <row r="991" spans="1:69">
      <c r="A991" s="25"/>
      <c r="C991" s="89"/>
      <c r="D991" s="84"/>
      <c r="E991" s="76"/>
      <c r="F991" s="91"/>
      <c r="G991" s="80"/>
      <c r="H991" s="81"/>
      <c r="I991" s="14"/>
      <c r="J991" s="92"/>
      <c r="K991" s="14"/>
      <c r="L991" s="78"/>
      <c r="M991" s="81"/>
      <c r="N991" s="14"/>
      <c r="O991" s="78"/>
      <c r="P991" s="78"/>
      <c r="Q991" s="93"/>
      <c r="R991" s="80"/>
      <c r="S991" s="80"/>
      <c r="T991" s="69"/>
      <c r="U991" s="78"/>
      <c r="V991" s="69"/>
      <c r="W991" s="80"/>
      <c r="X991" s="80"/>
      <c r="Y991" s="94"/>
      <c r="Z991" s="80"/>
      <c r="AA991" s="80"/>
      <c r="AB991" s="80"/>
      <c r="AC991" s="80"/>
      <c r="AD991" s="69"/>
      <c r="AE991" s="69"/>
      <c r="AF991" s="69"/>
      <c r="AG991" s="95"/>
      <c r="AH991" s="93"/>
      <c r="AI991" s="81"/>
      <c r="AJ991" s="80"/>
      <c r="AK991" s="80"/>
      <c r="AL991" s="78"/>
      <c r="AM991" s="80"/>
      <c r="AN991" s="80"/>
      <c r="AO991" s="80"/>
      <c r="AP991" s="80"/>
      <c r="AQ991" s="80"/>
      <c r="AR991" s="80"/>
      <c r="AS991" s="78"/>
      <c r="AT991" s="96"/>
      <c r="AU991" s="97"/>
      <c r="AV991" s="98"/>
      <c r="AW991" s="99"/>
      <c r="AX991" s="100"/>
      <c r="AY991" s="100"/>
      <c r="AZ991" s="100"/>
      <c r="BA991" s="100"/>
      <c r="BB991" s="100"/>
      <c r="BC991" s="100"/>
      <c r="BD991" s="100"/>
      <c r="BE991" s="100"/>
      <c r="BF991" s="100"/>
      <c r="BG991" s="100"/>
      <c r="BH991" s="100"/>
      <c r="BI991" s="100"/>
      <c r="BJ991" s="100"/>
      <c r="BK991" s="100"/>
      <c r="BL991" s="100"/>
      <c r="BM991" s="100"/>
      <c r="BN991" s="100"/>
      <c r="BO991" s="100"/>
      <c r="BP991" s="100"/>
      <c r="BQ991" s="100"/>
    </row>
    <row r="992" spans="1:69">
      <c r="A992" s="25"/>
      <c r="C992" s="89"/>
      <c r="D992" s="84"/>
      <c r="E992" s="76"/>
      <c r="F992" s="91"/>
      <c r="G992" s="80"/>
      <c r="H992" s="81"/>
      <c r="I992" s="14"/>
      <c r="J992" s="92"/>
      <c r="K992" s="14"/>
      <c r="L992" s="78"/>
      <c r="M992" s="81"/>
      <c r="N992" s="14"/>
      <c r="O992" s="78"/>
      <c r="P992" s="78"/>
      <c r="Q992" s="93"/>
      <c r="R992" s="80"/>
      <c r="S992" s="80"/>
      <c r="T992" s="69"/>
      <c r="U992" s="78"/>
      <c r="V992" s="69"/>
      <c r="W992" s="80"/>
      <c r="X992" s="80"/>
      <c r="Y992" s="94"/>
      <c r="Z992" s="80"/>
      <c r="AA992" s="80"/>
      <c r="AB992" s="80"/>
      <c r="AC992" s="80"/>
      <c r="AD992" s="69"/>
      <c r="AE992" s="69"/>
      <c r="AF992" s="69"/>
      <c r="AG992" s="95"/>
      <c r="AH992" s="93"/>
      <c r="AI992" s="81"/>
      <c r="AJ992" s="80"/>
      <c r="AK992" s="80"/>
      <c r="AL992" s="78"/>
      <c r="AM992" s="80"/>
      <c r="AN992" s="80"/>
      <c r="AO992" s="80"/>
      <c r="AP992" s="80"/>
      <c r="AQ992" s="80"/>
      <c r="AR992" s="80"/>
      <c r="AS992" s="78"/>
      <c r="AT992" s="96"/>
      <c r="AU992" s="97"/>
      <c r="AV992" s="98"/>
      <c r="AW992" s="99"/>
      <c r="AX992" s="100"/>
      <c r="AY992" s="100"/>
      <c r="AZ992" s="100"/>
      <c r="BA992" s="100"/>
      <c r="BB992" s="100"/>
      <c r="BC992" s="100"/>
      <c r="BD992" s="100"/>
      <c r="BE992" s="100"/>
      <c r="BF992" s="100"/>
      <c r="BG992" s="100"/>
      <c r="BH992" s="100"/>
      <c r="BI992" s="100"/>
      <c r="BJ992" s="100"/>
      <c r="BK992" s="100"/>
      <c r="BL992" s="100"/>
      <c r="BM992" s="100"/>
      <c r="BN992" s="100"/>
      <c r="BO992" s="100"/>
      <c r="BP992" s="100"/>
      <c r="BQ992" s="100"/>
    </row>
    <row r="993" spans="1:69">
      <c r="A993" s="25"/>
      <c r="C993" s="89"/>
      <c r="D993" s="84"/>
      <c r="E993" s="76"/>
      <c r="F993" s="91"/>
      <c r="G993" s="80"/>
      <c r="H993" s="81"/>
      <c r="I993" s="14"/>
      <c r="J993" s="92"/>
      <c r="K993" s="14"/>
      <c r="L993" s="78"/>
      <c r="M993" s="81"/>
      <c r="N993" s="14"/>
      <c r="O993" s="78"/>
      <c r="P993" s="78"/>
      <c r="Q993" s="93"/>
      <c r="R993" s="80"/>
      <c r="S993" s="80"/>
      <c r="T993" s="69"/>
      <c r="U993" s="78"/>
      <c r="V993" s="69"/>
      <c r="W993" s="80"/>
      <c r="X993" s="80"/>
      <c r="Y993" s="94"/>
      <c r="Z993" s="80"/>
      <c r="AA993" s="80"/>
      <c r="AB993" s="80"/>
      <c r="AC993" s="80"/>
      <c r="AD993" s="69"/>
      <c r="AE993" s="69"/>
      <c r="AF993" s="69"/>
      <c r="AG993" s="95"/>
      <c r="AH993" s="93"/>
      <c r="AI993" s="81"/>
      <c r="AJ993" s="80"/>
      <c r="AK993" s="80"/>
      <c r="AL993" s="78"/>
      <c r="AM993" s="80"/>
      <c r="AN993" s="80"/>
      <c r="AO993" s="80"/>
      <c r="AP993" s="80"/>
      <c r="AQ993" s="80"/>
      <c r="AR993" s="80"/>
      <c r="AS993" s="78"/>
      <c r="AT993" s="96"/>
      <c r="AU993" s="97"/>
      <c r="AV993" s="98"/>
      <c r="AW993" s="99"/>
      <c r="AX993" s="100"/>
      <c r="AY993" s="100"/>
      <c r="AZ993" s="100"/>
      <c r="BA993" s="100"/>
      <c r="BB993" s="100"/>
      <c r="BC993" s="100"/>
      <c r="BD993" s="100"/>
      <c r="BE993" s="100"/>
      <c r="BF993" s="100"/>
      <c r="BG993" s="100"/>
      <c r="BH993" s="100"/>
      <c r="BI993" s="100"/>
      <c r="BJ993" s="100"/>
      <c r="BK993" s="100"/>
      <c r="BL993" s="100"/>
      <c r="BM993" s="100"/>
      <c r="BN993" s="100"/>
      <c r="BO993" s="100"/>
      <c r="BP993" s="100"/>
      <c r="BQ993" s="100"/>
    </row>
    <row r="994" spans="1:69">
      <c r="A994" s="25"/>
      <c r="C994" s="89"/>
      <c r="D994" s="84"/>
      <c r="E994" s="76"/>
      <c r="F994" s="91"/>
      <c r="G994" s="80"/>
      <c r="H994" s="81"/>
      <c r="I994" s="14"/>
      <c r="J994" s="92"/>
      <c r="K994" s="14"/>
      <c r="L994" s="78"/>
      <c r="M994" s="81"/>
      <c r="N994" s="14"/>
      <c r="O994" s="78"/>
      <c r="P994" s="78"/>
      <c r="Q994" s="93"/>
      <c r="R994" s="80"/>
      <c r="S994" s="80"/>
      <c r="T994" s="69"/>
      <c r="U994" s="78"/>
      <c r="V994" s="69"/>
      <c r="W994" s="80"/>
      <c r="X994" s="80"/>
      <c r="Y994" s="94"/>
      <c r="Z994" s="80"/>
      <c r="AA994" s="80"/>
      <c r="AB994" s="80"/>
      <c r="AC994" s="80"/>
      <c r="AD994" s="69"/>
      <c r="AE994" s="69"/>
      <c r="AF994" s="69"/>
      <c r="AG994" s="95"/>
      <c r="AH994" s="93"/>
      <c r="AI994" s="81"/>
      <c r="AJ994" s="80"/>
      <c r="AK994" s="80"/>
      <c r="AL994" s="78"/>
      <c r="AM994" s="80"/>
      <c r="AN994" s="80"/>
      <c r="AO994" s="80"/>
      <c r="AP994" s="80"/>
      <c r="AQ994" s="80"/>
      <c r="AR994" s="80"/>
      <c r="AS994" s="78"/>
      <c r="AT994" s="96"/>
      <c r="AU994" s="97"/>
      <c r="AV994" s="98"/>
      <c r="AW994" s="99"/>
      <c r="AX994" s="100"/>
      <c r="AY994" s="100"/>
      <c r="AZ994" s="100"/>
      <c r="BA994" s="100"/>
      <c r="BB994" s="100"/>
      <c r="BC994" s="100"/>
      <c r="BD994" s="100"/>
      <c r="BE994" s="100"/>
      <c r="BF994" s="100"/>
      <c r="BG994" s="100"/>
      <c r="BH994" s="100"/>
      <c r="BI994" s="100"/>
      <c r="BJ994" s="100"/>
      <c r="BK994" s="100"/>
      <c r="BL994" s="100"/>
      <c r="BM994" s="100"/>
      <c r="BN994" s="100"/>
      <c r="BO994" s="100"/>
      <c r="BP994" s="100"/>
      <c r="BQ994" s="100"/>
    </row>
    <row r="995" spans="1:69">
      <c r="A995" s="25"/>
      <c r="C995" s="89"/>
      <c r="D995" s="84"/>
      <c r="E995" s="76"/>
      <c r="F995" s="91"/>
      <c r="G995" s="80"/>
      <c r="H995" s="81"/>
      <c r="I995" s="14"/>
      <c r="J995" s="92"/>
      <c r="K995" s="14"/>
      <c r="L995" s="78"/>
      <c r="M995" s="81"/>
      <c r="N995" s="14"/>
      <c r="O995" s="78"/>
      <c r="P995" s="78"/>
      <c r="Q995" s="93"/>
      <c r="R995" s="80"/>
      <c r="S995" s="80"/>
      <c r="T995" s="69"/>
      <c r="U995" s="78"/>
      <c r="V995" s="69"/>
      <c r="W995" s="80"/>
      <c r="X995" s="80"/>
      <c r="Y995" s="94"/>
      <c r="Z995" s="80"/>
      <c r="AA995" s="80"/>
      <c r="AB995" s="80"/>
      <c r="AC995" s="80"/>
      <c r="AD995" s="69"/>
      <c r="AE995" s="69"/>
      <c r="AF995" s="69"/>
      <c r="AG995" s="95"/>
      <c r="AH995" s="93"/>
      <c r="AI995" s="81"/>
      <c r="AJ995" s="80"/>
      <c r="AK995" s="80"/>
      <c r="AL995" s="78"/>
      <c r="AM995" s="80"/>
      <c r="AN995" s="80"/>
      <c r="AO995" s="80"/>
      <c r="AP995" s="80"/>
      <c r="AQ995" s="80"/>
      <c r="AR995" s="80"/>
      <c r="AS995" s="78"/>
      <c r="AT995" s="96"/>
      <c r="AU995" s="97"/>
      <c r="AV995" s="98"/>
      <c r="AW995" s="99"/>
      <c r="AX995" s="100"/>
      <c r="AY995" s="100"/>
      <c r="AZ995" s="100"/>
      <c r="BA995" s="100"/>
      <c r="BB995" s="100"/>
      <c r="BC995" s="100"/>
      <c r="BD995" s="100"/>
      <c r="BE995" s="100"/>
      <c r="BF995" s="100"/>
      <c r="BG995" s="100"/>
      <c r="BH995" s="100"/>
      <c r="BI995" s="100"/>
      <c r="BJ995" s="100"/>
      <c r="BK995" s="100"/>
      <c r="BL995" s="100"/>
      <c r="BM995" s="100"/>
      <c r="BN995" s="100"/>
      <c r="BO995" s="100"/>
      <c r="BP995" s="100"/>
      <c r="BQ995" s="100"/>
    </row>
    <row r="996" spans="1:69">
      <c r="A996" s="25"/>
      <c r="C996" s="89"/>
      <c r="D996" s="84"/>
      <c r="E996" s="76"/>
      <c r="F996" s="91"/>
      <c r="G996" s="80"/>
      <c r="H996" s="81"/>
      <c r="I996" s="14"/>
      <c r="J996" s="92"/>
      <c r="K996" s="14"/>
      <c r="L996" s="78"/>
      <c r="M996" s="81"/>
      <c r="N996" s="14"/>
      <c r="O996" s="78"/>
      <c r="P996" s="78"/>
      <c r="Q996" s="93"/>
      <c r="R996" s="80"/>
      <c r="S996" s="80"/>
      <c r="T996" s="69"/>
      <c r="U996" s="78"/>
      <c r="V996" s="69"/>
      <c r="W996" s="80"/>
      <c r="X996" s="80"/>
      <c r="Y996" s="94"/>
      <c r="Z996" s="80"/>
      <c r="AA996" s="80"/>
      <c r="AB996" s="80"/>
      <c r="AC996" s="80"/>
      <c r="AD996" s="69"/>
      <c r="AE996" s="69"/>
      <c r="AF996" s="69"/>
      <c r="AG996" s="95"/>
      <c r="AH996" s="93"/>
      <c r="AI996" s="81"/>
      <c r="AJ996" s="80"/>
      <c r="AK996" s="80"/>
      <c r="AL996" s="78"/>
      <c r="AM996" s="80"/>
      <c r="AN996" s="80"/>
      <c r="AO996" s="80"/>
      <c r="AP996" s="80"/>
      <c r="AQ996" s="80"/>
      <c r="AR996" s="80"/>
      <c r="AS996" s="78"/>
      <c r="AT996" s="96"/>
      <c r="AU996" s="97"/>
      <c r="AV996" s="98"/>
      <c r="AW996" s="99"/>
      <c r="AX996" s="100"/>
      <c r="AY996" s="100"/>
      <c r="AZ996" s="100"/>
      <c r="BA996" s="100"/>
      <c r="BB996" s="100"/>
      <c r="BC996" s="100"/>
      <c r="BD996" s="100"/>
      <c r="BE996" s="100"/>
      <c r="BF996" s="100"/>
      <c r="BG996" s="100"/>
      <c r="BH996" s="100"/>
      <c r="BI996" s="100"/>
      <c r="BJ996" s="100"/>
      <c r="BK996" s="100"/>
      <c r="BL996" s="100"/>
      <c r="BM996" s="100"/>
      <c r="BN996" s="100"/>
      <c r="BO996" s="100"/>
      <c r="BP996" s="100"/>
      <c r="BQ996" s="100"/>
    </row>
    <row r="997" spans="1:69">
      <c r="A997" s="25"/>
      <c r="C997" s="89"/>
      <c r="D997" s="84"/>
      <c r="E997" s="76"/>
      <c r="F997" s="91"/>
      <c r="G997" s="80"/>
      <c r="H997" s="81"/>
      <c r="I997" s="14"/>
      <c r="J997" s="92"/>
      <c r="K997" s="14"/>
      <c r="L997" s="78"/>
      <c r="M997" s="81"/>
      <c r="N997" s="14"/>
      <c r="O997" s="78"/>
      <c r="P997" s="78"/>
      <c r="Q997" s="93"/>
      <c r="R997" s="80"/>
      <c r="S997" s="80"/>
      <c r="T997" s="69"/>
      <c r="U997" s="78"/>
      <c r="V997" s="69"/>
      <c r="W997" s="80"/>
      <c r="X997" s="80"/>
      <c r="Y997" s="94"/>
      <c r="Z997" s="80"/>
      <c r="AA997" s="80"/>
      <c r="AB997" s="80"/>
      <c r="AC997" s="80"/>
      <c r="AD997" s="69"/>
      <c r="AE997" s="69"/>
      <c r="AF997" s="69"/>
      <c r="AG997" s="95"/>
      <c r="AH997" s="93"/>
      <c r="AI997" s="81"/>
      <c r="AJ997" s="80"/>
      <c r="AK997" s="80"/>
      <c r="AL997" s="78"/>
      <c r="AM997" s="80"/>
      <c r="AN997" s="80"/>
      <c r="AO997" s="80"/>
      <c r="AP997" s="80"/>
      <c r="AQ997" s="80"/>
      <c r="AR997" s="80"/>
      <c r="AS997" s="78"/>
      <c r="AT997" s="96"/>
      <c r="AU997" s="97"/>
      <c r="AV997" s="98"/>
      <c r="AW997" s="99"/>
      <c r="AX997" s="100"/>
      <c r="AY997" s="100"/>
      <c r="AZ997" s="100"/>
      <c r="BA997" s="100"/>
      <c r="BB997" s="100"/>
      <c r="BC997" s="100"/>
      <c r="BD997" s="100"/>
      <c r="BE997" s="100"/>
      <c r="BF997" s="100"/>
      <c r="BG997" s="100"/>
      <c r="BH997" s="100"/>
      <c r="BI997" s="100"/>
      <c r="BJ997" s="100"/>
      <c r="BK997" s="100"/>
      <c r="BL997" s="100"/>
      <c r="BM997" s="100"/>
      <c r="BN997" s="100"/>
      <c r="BO997" s="100"/>
      <c r="BP997" s="100"/>
      <c r="BQ997" s="100"/>
    </row>
    <row r="998" spans="1:69">
      <c r="A998" s="25"/>
      <c r="C998" s="89"/>
      <c r="D998" s="84"/>
      <c r="E998" s="76"/>
      <c r="F998" s="91"/>
      <c r="G998" s="80"/>
      <c r="H998" s="81"/>
      <c r="I998" s="14"/>
      <c r="J998" s="92"/>
      <c r="K998" s="14"/>
      <c r="L998" s="78"/>
      <c r="M998" s="81"/>
      <c r="N998" s="14"/>
      <c r="O998" s="78"/>
      <c r="P998" s="78"/>
      <c r="Q998" s="93"/>
      <c r="R998" s="80"/>
      <c r="S998" s="80"/>
      <c r="T998" s="69"/>
      <c r="U998" s="78"/>
      <c r="V998" s="69"/>
      <c r="W998" s="80"/>
      <c r="X998" s="80"/>
      <c r="Y998" s="94"/>
      <c r="Z998" s="80"/>
      <c r="AA998" s="80"/>
      <c r="AB998" s="80"/>
      <c r="AC998" s="80"/>
      <c r="AD998" s="69"/>
      <c r="AE998" s="69"/>
      <c r="AF998" s="69"/>
      <c r="AG998" s="95"/>
      <c r="AH998" s="93"/>
      <c r="AI998" s="81"/>
      <c r="AJ998" s="80"/>
      <c r="AK998" s="80"/>
      <c r="AL998" s="78"/>
      <c r="AM998" s="80"/>
      <c r="AN998" s="80"/>
      <c r="AO998" s="80"/>
      <c r="AP998" s="80"/>
      <c r="AQ998" s="80"/>
      <c r="AR998" s="80"/>
      <c r="AS998" s="78"/>
      <c r="AT998" s="96"/>
      <c r="AU998" s="97"/>
      <c r="AV998" s="98"/>
      <c r="AW998" s="99"/>
      <c r="AX998" s="100"/>
      <c r="AY998" s="100"/>
      <c r="AZ998" s="100"/>
      <c r="BA998" s="100"/>
      <c r="BB998" s="100"/>
      <c r="BC998" s="100"/>
      <c r="BD998" s="100"/>
      <c r="BE998" s="100"/>
      <c r="BF998" s="100"/>
      <c r="BG998" s="100"/>
      <c r="BH998" s="100"/>
      <c r="BI998" s="100"/>
      <c r="BJ998" s="100"/>
      <c r="BK998" s="100"/>
      <c r="BL998" s="100"/>
      <c r="BM998" s="100"/>
      <c r="BN998" s="100"/>
      <c r="BO998" s="100"/>
      <c r="BP998" s="100"/>
      <c r="BQ998" s="100"/>
    </row>
    <row r="999" spans="1:69">
      <c r="A999" s="25"/>
      <c r="C999" s="89"/>
      <c r="D999" s="84"/>
      <c r="E999" s="76"/>
      <c r="F999" s="91"/>
      <c r="G999" s="80"/>
      <c r="H999" s="81"/>
      <c r="I999" s="14"/>
      <c r="J999" s="92"/>
      <c r="K999" s="14"/>
      <c r="L999" s="78"/>
      <c r="M999" s="81"/>
      <c r="N999" s="14"/>
      <c r="O999" s="78"/>
      <c r="P999" s="78"/>
      <c r="Q999" s="93"/>
      <c r="R999" s="80"/>
      <c r="S999" s="80"/>
      <c r="T999" s="69"/>
      <c r="U999" s="78"/>
      <c r="V999" s="69"/>
      <c r="W999" s="80"/>
      <c r="X999" s="80"/>
      <c r="Y999" s="94"/>
      <c r="Z999" s="80"/>
      <c r="AA999" s="80"/>
      <c r="AB999" s="80"/>
      <c r="AC999" s="80"/>
      <c r="AD999" s="69"/>
      <c r="AE999" s="69"/>
      <c r="AF999" s="69"/>
      <c r="AG999" s="95"/>
      <c r="AH999" s="93"/>
      <c r="AI999" s="81"/>
      <c r="AJ999" s="80"/>
      <c r="AK999" s="80"/>
      <c r="AL999" s="78"/>
      <c r="AM999" s="80"/>
      <c r="AN999" s="80"/>
      <c r="AO999" s="80"/>
      <c r="AP999" s="80"/>
      <c r="AQ999" s="80"/>
      <c r="AR999" s="80"/>
      <c r="AS999" s="78"/>
      <c r="AT999" s="96"/>
      <c r="AU999" s="97"/>
      <c r="AV999" s="98"/>
      <c r="AW999" s="99"/>
      <c r="AX999" s="100"/>
      <c r="AY999" s="100"/>
      <c r="AZ999" s="100"/>
      <c r="BA999" s="100"/>
      <c r="BB999" s="100"/>
      <c r="BC999" s="100"/>
      <c r="BD999" s="100"/>
      <c r="BE999" s="100"/>
      <c r="BF999" s="100"/>
      <c r="BG999" s="100"/>
      <c r="BH999" s="100"/>
      <c r="BI999" s="100"/>
      <c r="BJ999" s="100"/>
      <c r="BK999" s="100"/>
      <c r="BL999" s="100"/>
      <c r="BM999" s="100"/>
      <c r="BN999" s="100"/>
      <c r="BO999" s="100"/>
      <c r="BP999" s="100"/>
      <c r="BQ999" s="100"/>
    </row>
    <row r="1000" spans="1:69">
      <c r="A1000" s="25"/>
      <c r="C1000" s="89"/>
      <c r="D1000" s="84"/>
      <c r="E1000" s="76"/>
      <c r="F1000" s="91"/>
      <c r="G1000" s="80"/>
      <c r="H1000" s="81"/>
      <c r="I1000" s="14"/>
      <c r="J1000" s="92"/>
      <c r="K1000" s="14"/>
      <c r="L1000" s="78"/>
      <c r="M1000" s="81"/>
      <c r="N1000" s="14"/>
      <c r="O1000" s="78"/>
      <c r="P1000" s="78"/>
      <c r="Q1000" s="93"/>
      <c r="R1000" s="80"/>
      <c r="S1000" s="80"/>
      <c r="T1000" s="69"/>
      <c r="U1000" s="78"/>
      <c r="V1000" s="69"/>
      <c r="W1000" s="80"/>
      <c r="X1000" s="80"/>
      <c r="Y1000" s="94"/>
      <c r="Z1000" s="80"/>
      <c r="AA1000" s="80"/>
      <c r="AB1000" s="80"/>
      <c r="AC1000" s="80"/>
      <c r="AD1000" s="69"/>
      <c r="AE1000" s="69"/>
      <c r="AF1000" s="69"/>
      <c r="AG1000" s="95"/>
      <c r="AH1000" s="93"/>
      <c r="AI1000" s="81"/>
      <c r="AJ1000" s="80"/>
      <c r="AK1000" s="80"/>
      <c r="AL1000" s="78"/>
      <c r="AM1000" s="80"/>
      <c r="AN1000" s="80"/>
      <c r="AO1000" s="80"/>
      <c r="AP1000" s="80"/>
      <c r="AQ1000" s="80"/>
      <c r="AR1000" s="80"/>
      <c r="AS1000" s="78"/>
      <c r="AT1000" s="96"/>
      <c r="AU1000" s="97"/>
      <c r="AV1000" s="98"/>
      <c r="AW1000" s="99"/>
      <c r="AX1000" s="100"/>
      <c r="AY1000" s="100"/>
      <c r="AZ1000" s="100"/>
      <c r="BA1000" s="100"/>
      <c r="BB1000" s="100"/>
      <c r="BC1000" s="100"/>
      <c r="BD1000" s="100"/>
      <c r="BE1000" s="100"/>
      <c r="BF1000" s="100"/>
      <c r="BG1000" s="100"/>
      <c r="BH1000" s="100"/>
      <c r="BI1000" s="100"/>
      <c r="BJ1000" s="100"/>
      <c r="BK1000" s="100"/>
      <c r="BL1000" s="100"/>
      <c r="BM1000" s="100"/>
      <c r="BN1000" s="100"/>
      <c r="BO1000" s="100"/>
      <c r="BP1000" s="100"/>
      <c r="BQ1000" s="100"/>
    </row>
    <row r="1001" spans="1:69">
      <c r="A1001" s="25"/>
      <c r="C1001" s="89"/>
      <c r="D1001" s="84"/>
      <c r="E1001" s="76"/>
      <c r="F1001" s="91"/>
      <c r="G1001" s="80"/>
      <c r="H1001" s="81"/>
      <c r="I1001" s="14"/>
      <c r="J1001" s="92"/>
      <c r="K1001" s="14"/>
      <c r="L1001" s="78"/>
      <c r="M1001" s="81"/>
      <c r="N1001" s="14"/>
      <c r="O1001" s="78"/>
      <c r="P1001" s="78"/>
      <c r="Q1001" s="93"/>
      <c r="R1001" s="80"/>
      <c r="S1001" s="80"/>
      <c r="T1001" s="69"/>
      <c r="U1001" s="78"/>
      <c r="V1001" s="69"/>
      <c r="W1001" s="80"/>
      <c r="X1001" s="80"/>
      <c r="Y1001" s="94"/>
      <c r="Z1001" s="80"/>
      <c r="AA1001" s="80"/>
      <c r="AB1001" s="80"/>
      <c r="AC1001" s="80"/>
      <c r="AD1001" s="69"/>
      <c r="AE1001" s="69"/>
      <c r="AF1001" s="69"/>
      <c r="AG1001" s="95"/>
      <c r="AH1001" s="93"/>
      <c r="AI1001" s="81"/>
      <c r="AJ1001" s="80"/>
      <c r="AK1001" s="80"/>
      <c r="AL1001" s="78"/>
      <c r="AM1001" s="80"/>
      <c r="AN1001" s="80"/>
      <c r="AO1001" s="80"/>
      <c r="AP1001" s="80"/>
      <c r="AQ1001" s="80"/>
      <c r="AR1001" s="80"/>
      <c r="AS1001" s="78"/>
      <c r="AT1001" s="96"/>
      <c r="AU1001" s="97"/>
      <c r="AV1001" s="98"/>
      <c r="AW1001" s="99"/>
      <c r="AX1001" s="100"/>
      <c r="AY1001" s="100"/>
      <c r="AZ1001" s="100"/>
      <c r="BA1001" s="100"/>
      <c r="BB1001" s="100"/>
      <c r="BC1001" s="100"/>
      <c r="BD1001" s="100"/>
      <c r="BE1001" s="100"/>
      <c r="BF1001" s="100"/>
      <c r="BG1001" s="100"/>
      <c r="BH1001" s="100"/>
      <c r="BI1001" s="100"/>
      <c r="BJ1001" s="100"/>
      <c r="BK1001" s="100"/>
      <c r="BL1001" s="100"/>
      <c r="BM1001" s="100"/>
      <c r="BN1001" s="100"/>
      <c r="BO1001" s="100"/>
      <c r="BP1001" s="100"/>
      <c r="BQ1001" s="100"/>
    </row>
    <row r="1002" spans="1:69">
      <c r="A1002" s="25"/>
      <c r="C1002" s="89"/>
      <c r="D1002" s="84"/>
      <c r="E1002" s="76"/>
      <c r="F1002" s="91"/>
      <c r="G1002" s="80"/>
      <c r="H1002" s="81"/>
      <c r="I1002" s="14"/>
      <c r="J1002" s="92"/>
      <c r="K1002" s="14"/>
      <c r="L1002" s="78"/>
      <c r="M1002" s="81"/>
      <c r="N1002" s="14"/>
      <c r="O1002" s="78"/>
      <c r="P1002" s="78"/>
      <c r="Q1002" s="93"/>
      <c r="R1002" s="80"/>
      <c r="S1002" s="80"/>
      <c r="T1002" s="69"/>
      <c r="U1002" s="78"/>
      <c r="V1002" s="69"/>
      <c r="W1002" s="80"/>
      <c r="X1002" s="80"/>
      <c r="Y1002" s="94"/>
      <c r="Z1002" s="80"/>
      <c r="AA1002" s="80"/>
      <c r="AB1002" s="80"/>
      <c r="AC1002" s="80"/>
      <c r="AD1002" s="69"/>
      <c r="AE1002" s="69"/>
      <c r="AF1002" s="69"/>
      <c r="AG1002" s="95"/>
      <c r="AH1002" s="93"/>
      <c r="AI1002" s="81"/>
      <c r="AJ1002" s="80"/>
      <c r="AK1002" s="80"/>
      <c r="AL1002" s="78"/>
      <c r="AM1002" s="80"/>
      <c r="AN1002" s="80"/>
      <c r="AO1002" s="80"/>
      <c r="AP1002" s="80"/>
      <c r="AQ1002" s="80"/>
      <c r="AR1002" s="80"/>
      <c r="AS1002" s="78"/>
      <c r="AT1002" s="96"/>
      <c r="AU1002" s="97"/>
      <c r="AV1002" s="98"/>
      <c r="AW1002" s="99"/>
      <c r="AX1002" s="100"/>
      <c r="AY1002" s="100"/>
      <c r="AZ1002" s="100"/>
      <c r="BA1002" s="100"/>
      <c r="BB1002" s="100"/>
      <c r="BC1002" s="100"/>
      <c r="BD1002" s="100"/>
      <c r="BE1002" s="100"/>
      <c r="BF1002" s="100"/>
      <c r="BG1002" s="100"/>
      <c r="BH1002" s="100"/>
      <c r="BI1002" s="100"/>
      <c r="BJ1002" s="100"/>
      <c r="BK1002" s="100"/>
      <c r="BL1002" s="100"/>
      <c r="BM1002" s="100"/>
      <c r="BN1002" s="100"/>
      <c r="BO1002" s="100"/>
      <c r="BP1002" s="100"/>
      <c r="BQ1002" s="100"/>
    </row>
    <row r="1003" spans="1:69">
      <c r="A1003" s="25"/>
      <c r="C1003" s="89"/>
      <c r="D1003" s="84"/>
      <c r="E1003" s="76"/>
      <c r="F1003" s="91"/>
      <c r="G1003" s="80"/>
      <c r="H1003" s="81"/>
      <c r="I1003" s="14"/>
      <c r="J1003" s="92"/>
      <c r="K1003" s="14"/>
      <c r="L1003" s="78"/>
      <c r="M1003" s="81"/>
      <c r="N1003" s="14"/>
      <c r="O1003" s="78"/>
      <c r="P1003" s="78"/>
      <c r="Q1003" s="93"/>
      <c r="R1003" s="80"/>
      <c r="S1003" s="80"/>
      <c r="T1003" s="69"/>
      <c r="U1003" s="78"/>
      <c r="V1003" s="69"/>
      <c r="W1003" s="80"/>
      <c r="X1003" s="80"/>
      <c r="Y1003" s="94"/>
      <c r="Z1003" s="80"/>
      <c r="AA1003" s="80"/>
      <c r="AB1003" s="80"/>
      <c r="AC1003" s="80"/>
      <c r="AD1003" s="69"/>
      <c r="AE1003" s="69"/>
      <c r="AF1003" s="69"/>
      <c r="AG1003" s="95"/>
      <c r="AH1003" s="93"/>
      <c r="AI1003" s="81"/>
      <c r="AJ1003" s="80"/>
      <c r="AK1003" s="80"/>
      <c r="AL1003" s="78"/>
      <c r="AM1003" s="80"/>
      <c r="AN1003" s="80"/>
      <c r="AO1003" s="80"/>
      <c r="AP1003" s="80"/>
      <c r="AQ1003" s="80"/>
      <c r="AR1003" s="80"/>
      <c r="AS1003" s="78"/>
      <c r="AT1003" s="96"/>
      <c r="AU1003" s="97"/>
      <c r="AV1003" s="98"/>
      <c r="AW1003" s="99"/>
      <c r="AX1003" s="100"/>
      <c r="AY1003" s="100"/>
      <c r="AZ1003" s="100"/>
      <c r="BA1003" s="100"/>
      <c r="BB1003" s="100"/>
      <c r="BC1003" s="100"/>
      <c r="BD1003" s="100"/>
      <c r="BE1003" s="100"/>
      <c r="BF1003" s="100"/>
      <c r="BG1003" s="100"/>
      <c r="BH1003" s="100"/>
      <c r="BI1003" s="100"/>
      <c r="BJ1003" s="100"/>
      <c r="BK1003" s="100"/>
      <c r="BL1003" s="100"/>
      <c r="BM1003" s="100"/>
      <c r="BN1003" s="100"/>
      <c r="BO1003" s="100"/>
      <c r="BP1003" s="100"/>
      <c r="BQ1003" s="100"/>
    </row>
    <row r="1004" spans="1:69">
      <c r="A1004" s="25"/>
      <c r="C1004" s="89"/>
      <c r="D1004" s="84"/>
      <c r="E1004" s="76"/>
      <c r="F1004" s="91"/>
      <c r="G1004" s="80"/>
      <c r="H1004" s="81"/>
      <c r="I1004" s="14"/>
      <c r="J1004" s="92"/>
      <c r="K1004" s="14"/>
      <c r="L1004" s="78"/>
      <c r="M1004" s="81"/>
      <c r="N1004" s="14"/>
      <c r="O1004" s="78"/>
      <c r="P1004" s="78"/>
      <c r="Q1004" s="93"/>
      <c r="R1004" s="80"/>
      <c r="S1004" s="80"/>
      <c r="T1004" s="69"/>
      <c r="U1004" s="78"/>
      <c r="V1004" s="69"/>
      <c r="W1004" s="80"/>
      <c r="X1004" s="80"/>
      <c r="Y1004" s="94"/>
      <c r="Z1004" s="80"/>
      <c r="AA1004" s="80"/>
      <c r="AB1004" s="80"/>
      <c r="AC1004" s="80"/>
      <c r="AD1004" s="69"/>
      <c r="AE1004" s="69"/>
      <c r="AF1004" s="69"/>
      <c r="AG1004" s="95"/>
      <c r="AH1004" s="93"/>
      <c r="AI1004" s="81"/>
      <c r="AJ1004" s="80"/>
      <c r="AK1004" s="80"/>
      <c r="AL1004" s="78"/>
      <c r="AM1004" s="80"/>
      <c r="AN1004" s="80"/>
      <c r="AO1004" s="80"/>
      <c r="AP1004" s="80"/>
      <c r="AQ1004" s="80"/>
      <c r="AR1004" s="80"/>
      <c r="AS1004" s="78"/>
      <c r="AT1004" s="96"/>
      <c r="AU1004" s="97"/>
      <c r="AV1004" s="98"/>
      <c r="AW1004" s="99"/>
      <c r="AX1004" s="100"/>
      <c r="AY1004" s="100"/>
      <c r="AZ1004" s="100"/>
      <c r="BA1004" s="100"/>
      <c r="BB1004" s="100"/>
      <c r="BC1004" s="100"/>
      <c r="BD1004" s="100"/>
      <c r="BE1004" s="100"/>
      <c r="BF1004" s="100"/>
      <c r="BG1004" s="100"/>
      <c r="BH1004" s="100"/>
      <c r="BI1004" s="100"/>
      <c r="BJ1004" s="100"/>
      <c r="BK1004" s="100"/>
      <c r="BL1004" s="100"/>
      <c r="BM1004" s="100"/>
      <c r="BN1004" s="100"/>
      <c r="BO1004" s="100"/>
      <c r="BP1004" s="100"/>
      <c r="BQ1004" s="100"/>
    </row>
    <row r="1005" spans="1:69">
      <c r="A1005" s="25"/>
      <c r="C1005" s="89"/>
      <c r="D1005" s="84"/>
      <c r="E1005" s="76"/>
      <c r="F1005" s="91"/>
      <c r="G1005" s="80"/>
      <c r="H1005" s="81"/>
      <c r="I1005" s="14"/>
      <c r="J1005" s="92"/>
      <c r="K1005" s="14"/>
      <c r="L1005" s="78"/>
      <c r="M1005" s="81"/>
      <c r="N1005" s="14"/>
      <c r="O1005" s="78"/>
      <c r="P1005" s="78"/>
      <c r="Q1005" s="93"/>
      <c r="R1005" s="80"/>
      <c r="S1005" s="80"/>
      <c r="T1005" s="69"/>
      <c r="U1005" s="78"/>
      <c r="V1005" s="69"/>
      <c r="W1005" s="80"/>
      <c r="X1005" s="80"/>
      <c r="Y1005" s="94"/>
      <c r="Z1005" s="80"/>
      <c r="AA1005" s="80"/>
      <c r="AB1005" s="80"/>
      <c r="AC1005" s="80"/>
      <c r="AD1005" s="69"/>
      <c r="AE1005" s="69"/>
      <c r="AF1005" s="69"/>
      <c r="AG1005" s="95"/>
      <c r="AH1005" s="93"/>
      <c r="AI1005" s="81"/>
      <c r="AJ1005" s="80"/>
      <c r="AK1005" s="80"/>
      <c r="AL1005" s="78"/>
      <c r="AM1005" s="80"/>
      <c r="AN1005" s="80"/>
      <c r="AO1005" s="80"/>
      <c r="AP1005" s="80"/>
      <c r="AQ1005" s="80"/>
      <c r="AR1005" s="80"/>
      <c r="AS1005" s="78"/>
      <c r="AT1005" s="96"/>
      <c r="AU1005" s="97"/>
      <c r="AV1005" s="98"/>
      <c r="AW1005" s="99"/>
      <c r="AX1005" s="100"/>
      <c r="AY1005" s="100"/>
      <c r="AZ1005" s="100"/>
      <c r="BA1005" s="100"/>
      <c r="BB1005" s="100"/>
      <c r="BC1005" s="100"/>
      <c r="BD1005" s="100"/>
      <c r="BE1005" s="100"/>
      <c r="BF1005" s="100"/>
      <c r="BG1005" s="100"/>
      <c r="BH1005" s="100"/>
      <c r="BI1005" s="100"/>
      <c r="BJ1005" s="100"/>
      <c r="BK1005" s="100"/>
      <c r="BL1005" s="100"/>
      <c r="BM1005" s="100"/>
      <c r="BN1005" s="100"/>
      <c r="BO1005" s="100"/>
      <c r="BP1005" s="100"/>
      <c r="BQ1005" s="100"/>
    </row>
    <row r="1006" spans="1:69">
      <c r="A1006" s="25"/>
      <c r="C1006" s="89"/>
      <c r="D1006" s="84"/>
      <c r="E1006" s="76"/>
      <c r="F1006" s="91"/>
      <c r="G1006" s="80"/>
      <c r="H1006" s="81"/>
      <c r="I1006" s="14"/>
      <c r="J1006" s="92"/>
      <c r="K1006" s="14"/>
      <c r="L1006" s="78"/>
      <c r="M1006" s="81"/>
      <c r="N1006" s="14"/>
      <c r="O1006" s="78"/>
      <c r="P1006" s="78"/>
      <c r="Q1006" s="93"/>
      <c r="R1006" s="80"/>
      <c r="S1006" s="80"/>
      <c r="T1006" s="69"/>
      <c r="U1006" s="78"/>
      <c r="V1006" s="69"/>
      <c r="W1006" s="80"/>
      <c r="X1006" s="80"/>
      <c r="Y1006" s="94"/>
      <c r="Z1006" s="80"/>
      <c r="AA1006" s="80"/>
      <c r="AB1006" s="80"/>
      <c r="AC1006" s="80"/>
      <c r="AD1006" s="69"/>
      <c r="AE1006" s="69"/>
      <c r="AF1006" s="69"/>
      <c r="AG1006" s="95"/>
      <c r="AH1006" s="93"/>
      <c r="AI1006" s="81"/>
      <c r="AJ1006" s="80"/>
      <c r="AK1006" s="80"/>
      <c r="AL1006" s="78"/>
      <c r="AM1006" s="80"/>
      <c r="AN1006" s="80"/>
      <c r="AO1006" s="80"/>
      <c r="AP1006" s="80"/>
      <c r="AQ1006" s="80"/>
      <c r="AR1006" s="80"/>
      <c r="AS1006" s="78"/>
      <c r="AT1006" s="96"/>
      <c r="AU1006" s="97"/>
      <c r="AV1006" s="98"/>
      <c r="AW1006" s="99"/>
      <c r="AX1006" s="100"/>
      <c r="AY1006" s="100"/>
      <c r="AZ1006" s="100"/>
      <c r="BA1006" s="100"/>
      <c r="BB1006" s="100"/>
      <c r="BC1006" s="100"/>
      <c r="BD1006" s="100"/>
      <c r="BE1006" s="100"/>
      <c r="BF1006" s="100"/>
      <c r="BG1006" s="100"/>
      <c r="BH1006" s="100"/>
      <c r="BI1006" s="100"/>
      <c r="BJ1006" s="100"/>
      <c r="BK1006" s="100"/>
      <c r="BL1006" s="100"/>
      <c r="BM1006" s="100"/>
      <c r="BN1006" s="100"/>
      <c r="BO1006" s="100"/>
      <c r="BP1006" s="100"/>
      <c r="BQ1006" s="100"/>
    </row>
    <row r="1007" spans="1:69">
      <c r="A1007" s="25"/>
      <c r="C1007" s="89"/>
      <c r="D1007" s="84"/>
      <c r="E1007" s="76"/>
      <c r="F1007" s="91"/>
      <c r="G1007" s="80"/>
      <c r="H1007" s="81"/>
      <c r="I1007" s="14"/>
      <c r="J1007" s="92"/>
      <c r="K1007" s="14"/>
      <c r="L1007" s="78"/>
      <c r="M1007" s="81"/>
      <c r="N1007" s="14"/>
      <c r="O1007" s="78"/>
      <c r="P1007" s="78"/>
      <c r="Q1007" s="93"/>
      <c r="R1007" s="80"/>
      <c r="S1007" s="80"/>
      <c r="T1007" s="69"/>
      <c r="U1007" s="78"/>
      <c r="V1007" s="69"/>
      <c r="W1007" s="80"/>
      <c r="X1007" s="80"/>
      <c r="Y1007" s="94"/>
      <c r="Z1007" s="80"/>
      <c r="AA1007" s="80"/>
      <c r="AB1007" s="80"/>
      <c r="AC1007" s="80"/>
      <c r="AD1007" s="69"/>
      <c r="AE1007" s="69"/>
      <c r="AF1007" s="69"/>
      <c r="AG1007" s="95"/>
      <c r="AH1007" s="93"/>
      <c r="AI1007" s="81"/>
      <c r="AJ1007" s="80"/>
      <c r="AK1007" s="80"/>
      <c r="AL1007" s="78"/>
      <c r="AM1007" s="80"/>
      <c r="AN1007" s="80"/>
      <c r="AO1007" s="80"/>
      <c r="AP1007" s="80"/>
      <c r="AQ1007" s="80"/>
      <c r="AR1007" s="80"/>
      <c r="AS1007" s="78"/>
      <c r="AT1007" s="96"/>
      <c r="AU1007" s="97"/>
      <c r="AV1007" s="98"/>
      <c r="AW1007" s="99"/>
      <c r="AX1007" s="100"/>
      <c r="AY1007" s="100"/>
      <c r="AZ1007" s="100"/>
      <c r="BA1007" s="100"/>
      <c r="BB1007" s="100"/>
      <c r="BC1007" s="100"/>
      <c r="BD1007" s="100"/>
      <c r="BE1007" s="100"/>
      <c r="BF1007" s="100"/>
      <c r="BG1007" s="100"/>
      <c r="BH1007" s="100"/>
      <c r="BI1007" s="100"/>
      <c r="BJ1007" s="100"/>
      <c r="BK1007" s="100"/>
      <c r="BL1007" s="100"/>
      <c r="BM1007" s="100"/>
      <c r="BN1007" s="100"/>
      <c r="BO1007" s="100"/>
      <c r="BP1007" s="100"/>
      <c r="BQ1007" s="100"/>
    </row>
    <row r="1008" spans="1:69">
      <c r="A1008" s="25"/>
      <c r="C1008" s="89"/>
      <c r="D1008" s="84"/>
      <c r="E1008" s="76"/>
      <c r="F1008" s="91"/>
      <c r="G1008" s="80"/>
      <c r="H1008" s="81"/>
      <c r="I1008" s="14"/>
      <c r="J1008" s="92"/>
      <c r="K1008" s="14"/>
      <c r="L1008" s="78"/>
      <c r="M1008" s="81"/>
      <c r="N1008" s="14"/>
      <c r="O1008" s="78"/>
      <c r="P1008" s="78"/>
      <c r="Q1008" s="93"/>
      <c r="R1008" s="80"/>
      <c r="S1008" s="80"/>
      <c r="T1008" s="69"/>
      <c r="U1008" s="78"/>
      <c r="V1008" s="69"/>
      <c r="W1008" s="80"/>
      <c r="X1008" s="80"/>
      <c r="Y1008" s="94"/>
      <c r="Z1008" s="80"/>
      <c r="AA1008" s="80"/>
      <c r="AB1008" s="80"/>
      <c r="AC1008" s="80"/>
      <c r="AD1008" s="69"/>
      <c r="AE1008" s="69"/>
      <c r="AF1008" s="69"/>
      <c r="AG1008" s="95"/>
      <c r="AH1008" s="93"/>
      <c r="AI1008" s="81"/>
      <c r="AJ1008" s="80"/>
      <c r="AK1008" s="80"/>
      <c r="AL1008" s="78"/>
      <c r="AM1008" s="80"/>
      <c r="AN1008" s="80"/>
      <c r="AO1008" s="80"/>
      <c r="AP1008" s="80"/>
      <c r="AQ1008" s="80"/>
      <c r="AR1008" s="80"/>
      <c r="AS1008" s="78"/>
      <c r="AT1008" s="96"/>
      <c r="AU1008" s="97"/>
      <c r="AV1008" s="98"/>
      <c r="AW1008" s="99"/>
      <c r="AX1008" s="100"/>
      <c r="AY1008" s="100"/>
      <c r="AZ1008" s="100"/>
      <c r="BA1008" s="100"/>
      <c r="BB1008" s="100"/>
      <c r="BC1008" s="100"/>
      <c r="BD1008" s="100"/>
      <c r="BE1008" s="100"/>
      <c r="BF1008" s="100"/>
      <c r="BG1008" s="100"/>
      <c r="BH1008" s="100"/>
      <c r="BI1008" s="100"/>
      <c r="BJ1008" s="100"/>
      <c r="BK1008" s="100"/>
      <c r="BL1008" s="100"/>
      <c r="BM1008" s="100"/>
      <c r="BN1008" s="100"/>
      <c r="BO1008" s="100"/>
      <c r="BP1008" s="100"/>
      <c r="BQ1008" s="100"/>
    </row>
    <row r="1009" spans="1:69">
      <c r="A1009" s="25"/>
      <c r="C1009" s="89"/>
      <c r="D1009" s="84"/>
      <c r="E1009" s="76"/>
      <c r="F1009" s="91"/>
      <c r="G1009" s="80"/>
      <c r="H1009" s="81"/>
      <c r="I1009" s="14"/>
      <c r="J1009" s="92"/>
      <c r="K1009" s="14"/>
      <c r="L1009" s="78"/>
      <c r="M1009" s="81"/>
      <c r="N1009" s="14"/>
      <c r="O1009" s="78"/>
      <c r="P1009" s="78"/>
      <c r="Q1009" s="93"/>
      <c r="R1009" s="80"/>
      <c r="S1009" s="80"/>
      <c r="T1009" s="69"/>
      <c r="U1009" s="78"/>
      <c r="V1009" s="69"/>
      <c r="W1009" s="80"/>
      <c r="X1009" s="80"/>
      <c r="Y1009" s="94"/>
      <c r="Z1009" s="80"/>
      <c r="AA1009" s="80"/>
      <c r="AB1009" s="80"/>
      <c r="AC1009" s="80"/>
      <c r="AD1009" s="69"/>
      <c r="AE1009" s="69"/>
      <c r="AF1009" s="69"/>
      <c r="AG1009" s="95"/>
      <c r="AH1009" s="93"/>
      <c r="AI1009" s="81"/>
      <c r="AJ1009" s="80"/>
      <c r="AK1009" s="80"/>
      <c r="AL1009" s="78"/>
      <c r="AM1009" s="80"/>
      <c r="AN1009" s="80"/>
      <c r="AO1009" s="80"/>
      <c r="AP1009" s="80"/>
      <c r="AQ1009" s="80"/>
      <c r="AR1009" s="80"/>
      <c r="AS1009" s="78"/>
      <c r="AT1009" s="96"/>
      <c r="AU1009" s="97"/>
      <c r="AV1009" s="98"/>
      <c r="AW1009" s="99"/>
      <c r="AX1009" s="100"/>
      <c r="AY1009" s="100"/>
      <c r="AZ1009" s="100"/>
      <c r="BA1009" s="100"/>
      <c r="BB1009" s="100"/>
      <c r="BC1009" s="100"/>
      <c r="BD1009" s="100"/>
      <c r="BE1009" s="100"/>
      <c r="BF1009" s="100"/>
      <c r="BG1009" s="100"/>
      <c r="BH1009" s="100"/>
      <c r="BI1009" s="100"/>
      <c r="BJ1009" s="100"/>
      <c r="BK1009" s="100"/>
      <c r="BL1009" s="100"/>
      <c r="BM1009" s="100"/>
      <c r="BN1009" s="100"/>
      <c r="BO1009" s="100"/>
      <c r="BP1009" s="100"/>
      <c r="BQ1009" s="100"/>
    </row>
    <row r="1010" spans="1:69">
      <c r="A1010" s="25"/>
      <c r="C1010" s="89"/>
      <c r="D1010" s="84"/>
      <c r="E1010" s="76"/>
      <c r="F1010" s="91"/>
      <c r="G1010" s="80"/>
      <c r="H1010" s="81"/>
      <c r="I1010" s="14"/>
      <c r="J1010" s="92"/>
      <c r="K1010" s="14"/>
      <c r="L1010" s="78"/>
      <c r="M1010" s="81"/>
      <c r="N1010" s="14"/>
      <c r="O1010" s="78"/>
      <c r="P1010" s="78"/>
      <c r="Q1010" s="93"/>
      <c r="R1010" s="80"/>
      <c r="S1010" s="80"/>
      <c r="T1010" s="69"/>
      <c r="U1010" s="78"/>
      <c r="V1010" s="69"/>
      <c r="W1010" s="80"/>
      <c r="X1010" s="80"/>
      <c r="Y1010" s="94"/>
      <c r="Z1010" s="80"/>
      <c r="AA1010" s="80"/>
      <c r="AB1010" s="80"/>
      <c r="AC1010" s="80"/>
      <c r="AD1010" s="69"/>
      <c r="AE1010" s="69"/>
      <c r="AF1010" s="69"/>
      <c r="AG1010" s="95"/>
      <c r="AH1010" s="93"/>
      <c r="AI1010" s="81"/>
      <c r="AJ1010" s="80"/>
      <c r="AK1010" s="80"/>
      <c r="AL1010" s="78"/>
      <c r="AM1010" s="80"/>
      <c r="AN1010" s="80"/>
      <c r="AO1010" s="80"/>
      <c r="AP1010" s="80"/>
      <c r="AQ1010" s="80"/>
      <c r="AR1010" s="80"/>
      <c r="AS1010" s="78"/>
      <c r="AT1010" s="96"/>
      <c r="AU1010" s="97"/>
      <c r="AV1010" s="98"/>
      <c r="AW1010" s="99"/>
      <c r="AX1010" s="100"/>
      <c r="AY1010" s="100"/>
      <c r="AZ1010" s="100"/>
      <c r="BA1010" s="100"/>
      <c r="BB1010" s="100"/>
      <c r="BC1010" s="100"/>
      <c r="BD1010" s="100"/>
      <c r="BE1010" s="100"/>
      <c r="BF1010" s="100"/>
      <c r="BG1010" s="100"/>
      <c r="BH1010" s="100"/>
      <c r="BI1010" s="100"/>
      <c r="BJ1010" s="100"/>
      <c r="BK1010" s="100"/>
      <c r="BL1010" s="100"/>
      <c r="BM1010" s="100"/>
      <c r="BN1010" s="100"/>
      <c r="BO1010" s="100"/>
      <c r="BP1010" s="100"/>
      <c r="BQ1010" s="100"/>
    </row>
    <row r="1011" spans="1:69">
      <c r="A1011" s="25"/>
      <c r="C1011" s="89"/>
      <c r="D1011" s="84"/>
      <c r="E1011" s="76"/>
      <c r="F1011" s="91"/>
      <c r="G1011" s="80"/>
      <c r="H1011" s="81"/>
      <c r="I1011" s="14"/>
      <c r="J1011" s="92"/>
      <c r="K1011" s="14"/>
      <c r="L1011" s="78"/>
      <c r="M1011" s="81"/>
      <c r="N1011" s="14"/>
      <c r="O1011" s="78"/>
      <c r="P1011" s="78"/>
      <c r="Q1011" s="93"/>
      <c r="R1011" s="80"/>
      <c r="S1011" s="80"/>
      <c r="T1011" s="69"/>
      <c r="U1011" s="78"/>
      <c r="V1011" s="69"/>
      <c r="W1011" s="80"/>
      <c r="X1011" s="80"/>
      <c r="Y1011" s="94"/>
      <c r="Z1011" s="80"/>
      <c r="AA1011" s="80"/>
      <c r="AB1011" s="80"/>
      <c r="AC1011" s="80"/>
      <c r="AD1011" s="69"/>
      <c r="AE1011" s="69"/>
      <c r="AF1011" s="69"/>
      <c r="AG1011" s="95"/>
      <c r="AH1011" s="93"/>
      <c r="AI1011" s="81"/>
      <c r="AJ1011" s="80"/>
      <c r="AK1011" s="80"/>
      <c r="AL1011" s="78"/>
      <c r="AM1011" s="80"/>
      <c r="AN1011" s="80"/>
      <c r="AO1011" s="80"/>
      <c r="AP1011" s="80"/>
      <c r="AQ1011" s="80"/>
      <c r="AR1011" s="80"/>
      <c r="AS1011" s="78"/>
      <c r="AT1011" s="96"/>
      <c r="AU1011" s="97"/>
      <c r="AV1011" s="98"/>
      <c r="AW1011" s="99"/>
      <c r="AX1011" s="100"/>
      <c r="AY1011" s="100"/>
      <c r="AZ1011" s="100"/>
      <c r="BA1011" s="100"/>
      <c r="BB1011" s="100"/>
      <c r="BC1011" s="100"/>
      <c r="BD1011" s="100"/>
      <c r="BE1011" s="100"/>
      <c r="BF1011" s="100"/>
      <c r="BG1011" s="100"/>
      <c r="BH1011" s="100"/>
      <c r="BI1011" s="100"/>
      <c r="BJ1011" s="100"/>
      <c r="BK1011" s="100"/>
      <c r="BL1011" s="100"/>
      <c r="BM1011" s="100"/>
      <c r="BN1011" s="100"/>
      <c r="BO1011" s="100"/>
      <c r="BP1011" s="100"/>
      <c r="BQ1011" s="100"/>
    </row>
    <row r="1012" spans="1:69">
      <c r="A1012" s="25"/>
      <c r="C1012" s="89"/>
      <c r="D1012" s="84"/>
      <c r="E1012" s="76"/>
      <c r="F1012" s="91"/>
      <c r="G1012" s="80"/>
      <c r="H1012" s="81"/>
      <c r="I1012" s="14"/>
      <c r="J1012" s="92"/>
      <c r="K1012" s="14"/>
      <c r="L1012" s="78"/>
      <c r="M1012" s="81"/>
      <c r="N1012" s="14"/>
      <c r="O1012" s="78"/>
      <c r="P1012" s="78"/>
      <c r="Q1012" s="93"/>
      <c r="R1012" s="80"/>
      <c r="S1012" s="80"/>
      <c r="T1012" s="69"/>
      <c r="U1012" s="78"/>
      <c r="V1012" s="69"/>
      <c r="W1012" s="80"/>
      <c r="X1012" s="80"/>
      <c r="Y1012" s="94"/>
      <c r="Z1012" s="80"/>
      <c r="AA1012" s="80"/>
      <c r="AB1012" s="80"/>
      <c r="AC1012" s="80"/>
      <c r="AD1012" s="69"/>
      <c r="AE1012" s="69"/>
      <c r="AF1012" s="69"/>
      <c r="AG1012" s="95"/>
      <c r="AH1012" s="93"/>
      <c r="AI1012" s="81"/>
      <c r="AJ1012" s="80"/>
      <c r="AK1012" s="80"/>
      <c r="AL1012" s="78"/>
      <c r="AM1012" s="80"/>
      <c r="AN1012" s="80"/>
      <c r="AO1012" s="80"/>
      <c r="AP1012" s="80"/>
      <c r="AQ1012" s="80"/>
      <c r="AR1012" s="80"/>
      <c r="AS1012" s="78"/>
      <c r="AT1012" s="96"/>
      <c r="AU1012" s="97"/>
      <c r="AV1012" s="98"/>
      <c r="AW1012" s="99"/>
      <c r="AX1012" s="100"/>
      <c r="AY1012" s="100"/>
      <c r="AZ1012" s="100"/>
      <c r="BA1012" s="100"/>
      <c r="BB1012" s="100"/>
      <c r="BC1012" s="100"/>
      <c r="BD1012" s="100"/>
      <c r="BE1012" s="100"/>
      <c r="BF1012" s="100"/>
      <c r="BG1012" s="100"/>
      <c r="BH1012" s="100"/>
      <c r="BI1012" s="100"/>
      <c r="BJ1012" s="100"/>
      <c r="BK1012" s="100"/>
      <c r="BL1012" s="100"/>
      <c r="BM1012" s="100"/>
      <c r="BN1012" s="100"/>
      <c r="BO1012" s="100"/>
      <c r="BP1012" s="100"/>
      <c r="BQ1012" s="100"/>
    </row>
    <row r="1013" spans="1:69">
      <c r="A1013" s="25"/>
      <c r="C1013" s="89"/>
      <c r="D1013" s="84"/>
      <c r="E1013" s="76"/>
      <c r="F1013" s="91"/>
      <c r="G1013" s="80"/>
      <c r="H1013" s="81"/>
      <c r="I1013" s="14"/>
      <c r="J1013" s="92"/>
      <c r="K1013" s="14"/>
      <c r="L1013" s="78"/>
      <c r="M1013" s="81"/>
      <c r="N1013" s="14"/>
      <c r="O1013" s="78"/>
      <c r="P1013" s="78"/>
      <c r="Q1013" s="93"/>
      <c r="R1013" s="80"/>
      <c r="S1013" s="80"/>
      <c r="T1013" s="69"/>
      <c r="U1013" s="78"/>
      <c r="V1013" s="69"/>
      <c r="W1013" s="80"/>
      <c r="X1013" s="80"/>
      <c r="Y1013" s="94"/>
      <c r="Z1013" s="80"/>
      <c r="AA1013" s="80"/>
      <c r="AB1013" s="80"/>
      <c r="AC1013" s="80"/>
      <c r="AD1013" s="69"/>
      <c r="AE1013" s="69"/>
      <c r="AF1013" s="69"/>
      <c r="AG1013" s="95"/>
      <c r="AH1013" s="93"/>
      <c r="AI1013" s="81"/>
      <c r="AJ1013" s="80"/>
      <c r="AK1013" s="80"/>
      <c r="AL1013" s="78"/>
      <c r="AM1013" s="80"/>
      <c r="AN1013" s="80"/>
      <c r="AO1013" s="80"/>
      <c r="AP1013" s="80"/>
      <c r="AQ1013" s="80"/>
      <c r="AR1013" s="80"/>
      <c r="AS1013" s="78"/>
      <c r="AT1013" s="96"/>
      <c r="AU1013" s="97"/>
      <c r="AV1013" s="98"/>
      <c r="AW1013" s="99"/>
      <c r="AX1013" s="100"/>
      <c r="AY1013" s="100"/>
      <c r="AZ1013" s="100"/>
      <c r="BA1013" s="100"/>
      <c r="BB1013" s="100"/>
      <c r="BC1013" s="100"/>
      <c r="BD1013" s="100"/>
      <c r="BE1013" s="100"/>
      <c r="BF1013" s="100"/>
      <c r="BG1013" s="100"/>
      <c r="BH1013" s="100"/>
      <c r="BI1013" s="100"/>
      <c r="BJ1013" s="100"/>
      <c r="BK1013" s="100"/>
      <c r="BL1013" s="100"/>
      <c r="BM1013" s="100"/>
      <c r="BN1013" s="100"/>
      <c r="BO1013" s="100"/>
      <c r="BP1013" s="100"/>
      <c r="BQ1013" s="100"/>
    </row>
    <row r="1014" spans="1:69">
      <c r="A1014" s="25"/>
      <c r="C1014" s="89"/>
      <c r="D1014" s="84"/>
      <c r="E1014" s="76"/>
      <c r="F1014" s="91"/>
      <c r="G1014" s="80"/>
      <c r="H1014" s="81"/>
      <c r="I1014" s="14"/>
      <c r="J1014" s="92"/>
      <c r="K1014" s="14"/>
      <c r="L1014" s="78"/>
      <c r="M1014" s="81"/>
      <c r="N1014" s="14"/>
      <c r="O1014" s="78"/>
      <c r="P1014" s="78"/>
      <c r="Q1014" s="93"/>
      <c r="R1014" s="80"/>
      <c r="S1014" s="80"/>
      <c r="T1014" s="69"/>
      <c r="U1014" s="78"/>
      <c r="V1014" s="69"/>
      <c r="W1014" s="80"/>
      <c r="X1014" s="80"/>
      <c r="Y1014" s="94"/>
      <c r="Z1014" s="80"/>
      <c r="AA1014" s="80"/>
      <c r="AB1014" s="80"/>
      <c r="AC1014" s="80"/>
      <c r="AD1014" s="69"/>
      <c r="AE1014" s="69"/>
      <c r="AF1014" s="69"/>
      <c r="AG1014" s="95"/>
      <c r="AH1014" s="93"/>
      <c r="AI1014" s="81"/>
      <c r="AJ1014" s="80"/>
      <c r="AK1014" s="80"/>
      <c r="AL1014" s="78"/>
      <c r="AM1014" s="80"/>
      <c r="AN1014" s="80"/>
      <c r="AO1014" s="80"/>
      <c r="AP1014" s="80"/>
      <c r="AQ1014" s="80"/>
      <c r="AR1014" s="80"/>
      <c r="AS1014" s="78"/>
      <c r="AT1014" s="96"/>
      <c r="AU1014" s="97"/>
      <c r="AV1014" s="98"/>
      <c r="AW1014" s="99"/>
      <c r="AX1014" s="100"/>
      <c r="AY1014" s="100"/>
      <c r="AZ1014" s="100"/>
      <c r="BA1014" s="100"/>
      <c r="BB1014" s="100"/>
      <c r="BC1014" s="100"/>
      <c r="BD1014" s="100"/>
      <c r="BE1014" s="100"/>
      <c r="BF1014" s="100"/>
      <c r="BG1014" s="100"/>
      <c r="BH1014" s="100"/>
      <c r="BI1014" s="100"/>
      <c r="BJ1014" s="100"/>
      <c r="BK1014" s="100"/>
      <c r="BL1014" s="100"/>
      <c r="BM1014" s="100"/>
      <c r="BN1014" s="100"/>
      <c r="BO1014" s="100"/>
      <c r="BP1014" s="100"/>
      <c r="BQ1014" s="100"/>
    </row>
    <row r="1015" spans="1:69">
      <c r="A1015" s="25"/>
      <c r="C1015" s="89"/>
      <c r="D1015" s="84"/>
      <c r="E1015" s="76"/>
      <c r="F1015" s="91"/>
      <c r="G1015" s="80"/>
      <c r="H1015" s="81"/>
      <c r="I1015" s="14"/>
      <c r="J1015" s="92"/>
      <c r="K1015" s="14"/>
      <c r="L1015" s="78"/>
      <c r="M1015" s="81"/>
      <c r="N1015" s="14"/>
      <c r="O1015" s="78"/>
      <c r="P1015" s="78"/>
      <c r="Q1015" s="93"/>
      <c r="R1015" s="80"/>
      <c r="S1015" s="80"/>
      <c r="T1015" s="69"/>
      <c r="U1015" s="78"/>
      <c r="V1015" s="69"/>
      <c r="W1015" s="80"/>
      <c r="X1015" s="80"/>
      <c r="Y1015" s="94"/>
      <c r="Z1015" s="80"/>
      <c r="AA1015" s="80"/>
      <c r="AB1015" s="80"/>
      <c r="AC1015" s="80"/>
      <c r="AD1015" s="69"/>
      <c r="AE1015" s="69"/>
      <c r="AF1015" s="69"/>
      <c r="AG1015" s="95"/>
      <c r="AH1015" s="93"/>
      <c r="AI1015" s="81"/>
      <c r="AJ1015" s="80"/>
      <c r="AK1015" s="80"/>
      <c r="AL1015" s="78"/>
      <c r="AM1015" s="80"/>
      <c r="AN1015" s="80"/>
      <c r="AO1015" s="80"/>
      <c r="AP1015" s="80"/>
      <c r="AQ1015" s="80"/>
      <c r="AR1015" s="80"/>
      <c r="AS1015" s="78"/>
      <c r="AT1015" s="96"/>
      <c r="AU1015" s="97"/>
      <c r="AV1015" s="98"/>
      <c r="AW1015" s="99"/>
      <c r="AX1015" s="100"/>
      <c r="AY1015" s="100"/>
      <c r="AZ1015" s="100"/>
      <c r="BA1015" s="100"/>
      <c r="BB1015" s="100"/>
      <c r="BC1015" s="100"/>
      <c r="BD1015" s="100"/>
      <c r="BE1015" s="100"/>
      <c r="BF1015" s="100"/>
      <c r="BG1015" s="100"/>
      <c r="BH1015" s="100"/>
      <c r="BI1015" s="100"/>
      <c r="BJ1015" s="100"/>
      <c r="BK1015" s="100"/>
      <c r="BL1015" s="100"/>
      <c r="BM1015" s="100"/>
      <c r="BN1015" s="100"/>
      <c r="BO1015" s="100"/>
      <c r="BP1015" s="100"/>
      <c r="BQ1015" s="100"/>
    </row>
    <row r="1016" spans="1:69">
      <c r="A1016" s="25"/>
      <c r="C1016" s="89"/>
      <c r="D1016" s="84"/>
      <c r="E1016" s="76"/>
      <c r="F1016" s="91"/>
      <c r="G1016" s="80"/>
      <c r="H1016" s="81"/>
      <c r="I1016" s="14"/>
      <c r="J1016" s="92"/>
      <c r="K1016" s="14"/>
      <c r="L1016" s="78"/>
      <c r="M1016" s="81"/>
      <c r="N1016" s="14"/>
      <c r="O1016" s="78"/>
      <c r="P1016" s="78"/>
      <c r="Q1016" s="93"/>
      <c r="R1016" s="80"/>
      <c r="S1016" s="80"/>
      <c r="T1016" s="69"/>
      <c r="U1016" s="78"/>
      <c r="V1016" s="69"/>
      <c r="W1016" s="80"/>
      <c r="X1016" s="80"/>
      <c r="Y1016" s="94"/>
      <c r="Z1016" s="80"/>
      <c r="AA1016" s="80"/>
      <c r="AB1016" s="80"/>
      <c r="AC1016" s="80"/>
      <c r="AD1016" s="69"/>
      <c r="AE1016" s="69"/>
      <c r="AF1016" s="69"/>
      <c r="AG1016" s="95"/>
      <c r="AH1016" s="93"/>
      <c r="AI1016" s="81"/>
      <c r="AJ1016" s="80"/>
      <c r="AK1016" s="80"/>
      <c r="AL1016" s="78"/>
      <c r="AM1016" s="80"/>
      <c r="AN1016" s="80"/>
      <c r="AO1016" s="80"/>
      <c r="AP1016" s="80"/>
      <c r="AQ1016" s="80"/>
      <c r="AR1016" s="80"/>
      <c r="AS1016" s="78"/>
      <c r="AT1016" s="96"/>
      <c r="AU1016" s="97"/>
      <c r="AV1016" s="98"/>
      <c r="AW1016" s="99"/>
      <c r="AX1016" s="100"/>
      <c r="AY1016" s="100"/>
      <c r="AZ1016" s="100"/>
      <c r="BA1016" s="100"/>
      <c r="BB1016" s="100"/>
      <c r="BC1016" s="100"/>
      <c r="BD1016" s="100"/>
      <c r="BE1016" s="100"/>
      <c r="BF1016" s="100"/>
      <c r="BG1016" s="100"/>
      <c r="BH1016" s="100"/>
      <c r="BI1016" s="100"/>
      <c r="BJ1016" s="100"/>
      <c r="BK1016" s="100"/>
      <c r="BL1016" s="100"/>
      <c r="BM1016" s="100"/>
      <c r="BN1016" s="100"/>
      <c r="BO1016" s="100"/>
      <c r="BP1016" s="100"/>
      <c r="BQ1016" s="100"/>
    </row>
    <row r="1017" spans="1:69">
      <c r="A1017" s="25"/>
      <c r="C1017" s="89"/>
      <c r="D1017" s="84"/>
      <c r="E1017" s="76"/>
      <c r="F1017" s="91"/>
      <c r="G1017" s="80"/>
      <c r="H1017" s="81"/>
      <c r="I1017" s="14"/>
      <c r="J1017" s="92"/>
      <c r="K1017" s="14"/>
      <c r="L1017" s="78"/>
      <c r="M1017" s="81"/>
      <c r="N1017" s="14"/>
      <c r="O1017" s="78"/>
      <c r="P1017" s="78"/>
      <c r="Q1017" s="93"/>
      <c r="R1017" s="80"/>
      <c r="S1017" s="80"/>
      <c r="T1017" s="69"/>
      <c r="U1017" s="78"/>
      <c r="V1017" s="69"/>
      <c r="W1017" s="80"/>
      <c r="X1017" s="80"/>
      <c r="Y1017" s="94"/>
      <c r="Z1017" s="80"/>
      <c r="AA1017" s="80"/>
      <c r="AB1017" s="80"/>
      <c r="AC1017" s="80"/>
      <c r="AD1017" s="69"/>
      <c r="AE1017" s="69"/>
      <c r="AF1017" s="69"/>
      <c r="AG1017" s="95"/>
      <c r="AH1017" s="93"/>
      <c r="AI1017" s="81"/>
      <c r="AJ1017" s="80"/>
      <c r="AK1017" s="80"/>
      <c r="AL1017" s="78"/>
      <c r="AM1017" s="80"/>
      <c r="AN1017" s="80"/>
      <c r="AO1017" s="80"/>
      <c r="AP1017" s="80"/>
      <c r="AQ1017" s="80"/>
      <c r="AR1017" s="80"/>
      <c r="AS1017" s="78"/>
      <c r="AT1017" s="96"/>
      <c r="AU1017" s="97"/>
      <c r="AV1017" s="98"/>
      <c r="AW1017" s="99"/>
      <c r="AX1017" s="100"/>
      <c r="AY1017" s="100"/>
      <c r="AZ1017" s="100"/>
      <c r="BA1017" s="100"/>
      <c r="BB1017" s="100"/>
      <c r="BC1017" s="100"/>
      <c r="BD1017" s="100"/>
      <c r="BE1017" s="100"/>
      <c r="BF1017" s="100"/>
      <c r="BG1017" s="100"/>
      <c r="BH1017" s="100"/>
      <c r="BI1017" s="100"/>
      <c r="BJ1017" s="100"/>
      <c r="BK1017" s="100"/>
      <c r="BL1017" s="100"/>
      <c r="BM1017" s="100"/>
      <c r="BN1017" s="100"/>
      <c r="BO1017" s="100"/>
      <c r="BP1017" s="100"/>
      <c r="BQ1017" s="100"/>
    </row>
    <row r="1018" spans="1:69">
      <c r="A1018" s="25"/>
      <c r="C1018" s="89"/>
      <c r="D1018" s="84"/>
      <c r="E1018" s="76"/>
      <c r="F1018" s="91"/>
      <c r="G1018" s="80"/>
      <c r="H1018" s="81"/>
      <c r="I1018" s="14"/>
      <c r="J1018" s="92"/>
      <c r="K1018" s="14"/>
      <c r="L1018" s="78"/>
      <c r="M1018" s="81"/>
      <c r="N1018" s="14"/>
      <c r="O1018" s="78"/>
      <c r="P1018" s="78"/>
      <c r="Q1018" s="93"/>
      <c r="R1018" s="80"/>
      <c r="S1018" s="80"/>
      <c r="T1018" s="69"/>
      <c r="U1018" s="78"/>
      <c r="V1018" s="69"/>
      <c r="W1018" s="80"/>
      <c r="X1018" s="80"/>
      <c r="Y1018" s="94"/>
      <c r="Z1018" s="80"/>
      <c r="AA1018" s="80"/>
      <c r="AB1018" s="80"/>
      <c r="AC1018" s="80"/>
      <c r="AD1018" s="69"/>
      <c r="AE1018" s="69"/>
      <c r="AF1018" s="69"/>
      <c r="AG1018" s="95"/>
      <c r="AH1018" s="93"/>
      <c r="AI1018" s="81"/>
      <c r="AJ1018" s="80"/>
      <c r="AK1018" s="80"/>
      <c r="AL1018" s="78"/>
      <c r="AM1018" s="80"/>
      <c r="AN1018" s="80"/>
      <c r="AO1018" s="80"/>
      <c r="AP1018" s="80"/>
      <c r="AQ1018" s="80"/>
      <c r="AR1018" s="80"/>
      <c r="AS1018" s="78"/>
      <c r="AT1018" s="96"/>
      <c r="AU1018" s="97"/>
      <c r="AV1018" s="98"/>
      <c r="AW1018" s="99"/>
      <c r="AX1018" s="100"/>
      <c r="AY1018" s="100"/>
      <c r="AZ1018" s="100"/>
      <c r="BA1018" s="100"/>
      <c r="BB1018" s="100"/>
      <c r="BC1018" s="100"/>
      <c r="BD1018" s="100"/>
      <c r="BE1018" s="100"/>
      <c r="BF1018" s="100"/>
      <c r="BG1018" s="100"/>
      <c r="BH1018" s="100"/>
      <c r="BI1018" s="100"/>
      <c r="BJ1018" s="100"/>
      <c r="BK1018" s="100"/>
      <c r="BL1018" s="100"/>
      <c r="BM1018" s="100"/>
      <c r="BN1018" s="100"/>
      <c r="BO1018" s="100"/>
      <c r="BP1018" s="100"/>
      <c r="BQ1018" s="100"/>
    </row>
    <row r="1019" spans="1:69">
      <c r="A1019" s="25"/>
      <c r="C1019" s="89"/>
      <c r="D1019" s="84"/>
      <c r="E1019" s="76"/>
      <c r="F1019" s="91"/>
      <c r="G1019" s="80"/>
      <c r="H1019" s="81"/>
      <c r="I1019" s="14"/>
      <c r="J1019" s="92"/>
      <c r="K1019" s="14"/>
      <c r="L1019" s="78"/>
      <c r="M1019" s="81"/>
      <c r="N1019" s="14"/>
      <c r="O1019" s="78"/>
      <c r="P1019" s="78"/>
      <c r="Q1019" s="93"/>
      <c r="R1019" s="80"/>
      <c r="S1019" s="80"/>
      <c r="T1019" s="69"/>
      <c r="U1019" s="78"/>
      <c r="V1019" s="69"/>
      <c r="W1019" s="80"/>
      <c r="X1019" s="80"/>
      <c r="Y1019" s="94"/>
      <c r="Z1019" s="80"/>
      <c r="AA1019" s="80"/>
      <c r="AB1019" s="80"/>
      <c r="AC1019" s="80"/>
      <c r="AD1019" s="69"/>
      <c r="AE1019" s="69"/>
      <c r="AF1019" s="69"/>
      <c r="AG1019" s="95"/>
      <c r="AH1019" s="93"/>
      <c r="AI1019" s="81"/>
      <c r="AJ1019" s="80"/>
      <c r="AK1019" s="80"/>
      <c r="AL1019" s="78"/>
      <c r="AM1019" s="80"/>
      <c r="AN1019" s="80"/>
      <c r="AO1019" s="80"/>
      <c r="AP1019" s="80"/>
      <c r="AQ1019" s="80"/>
      <c r="AR1019" s="80"/>
      <c r="AS1019" s="78"/>
      <c r="AT1019" s="96"/>
      <c r="AU1019" s="97"/>
      <c r="AV1019" s="98"/>
      <c r="AW1019" s="99"/>
      <c r="AX1019" s="100"/>
      <c r="AY1019" s="100"/>
      <c r="AZ1019" s="100"/>
      <c r="BA1019" s="100"/>
      <c r="BB1019" s="100"/>
      <c r="BC1019" s="100"/>
      <c r="BD1019" s="100"/>
      <c r="BE1019" s="100"/>
      <c r="BF1019" s="100"/>
      <c r="BG1019" s="100"/>
      <c r="BH1019" s="100"/>
      <c r="BI1019" s="100"/>
      <c r="BJ1019" s="100"/>
      <c r="BK1019" s="100"/>
      <c r="BL1019" s="100"/>
      <c r="BM1019" s="100"/>
      <c r="BN1019" s="100"/>
      <c r="BO1019" s="100"/>
      <c r="BP1019" s="100"/>
      <c r="BQ1019" s="100"/>
    </row>
    <row r="1020" spans="1:69">
      <c r="A1020" s="25"/>
      <c r="C1020" s="89"/>
      <c r="D1020" s="84"/>
      <c r="E1020" s="76"/>
      <c r="F1020" s="91"/>
      <c r="G1020" s="80"/>
      <c r="H1020" s="81"/>
      <c r="I1020" s="14"/>
      <c r="J1020" s="92"/>
      <c r="K1020" s="14"/>
      <c r="L1020" s="78"/>
      <c r="M1020" s="81"/>
      <c r="N1020" s="14"/>
      <c r="O1020" s="78"/>
      <c r="P1020" s="78"/>
      <c r="Q1020" s="93"/>
      <c r="R1020" s="80"/>
      <c r="S1020" s="80"/>
      <c r="T1020" s="69"/>
      <c r="U1020" s="78"/>
      <c r="V1020" s="69"/>
      <c r="W1020" s="80"/>
      <c r="X1020" s="80"/>
      <c r="Y1020" s="94"/>
      <c r="Z1020" s="80"/>
      <c r="AA1020" s="80"/>
      <c r="AB1020" s="80"/>
      <c r="AC1020" s="80"/>
      <c r="AD1020" s="69"/>
      <c r="AE1020" s="69"/>
      <c r="AF1020" s="69"/>
      <c r="AG1020" s="95"/>
      <c r="AH1020" s="93"/>
      <c r="AI1020" s="81"/>
      <c r="AJ1020" s="80"/>
      <c r="AK1020" s="80"/>
      <c r="AL1020" s="78"/>
      <c r="AM1020" s="80"/>
      <c r="AN1020" s="80"/>
      <c r="AO1020" s="80"/>
      <c r="AP1020" s="80"/>
      <c r="AQ1020" s="80"/>
      <c r="AR1020" s="80"/>
      <c r="AS1020" s="78"/>
      <c r="AT1020" s="96"/>
      <c r="AU1020" s="97"/>
      <c r="AV1020" s="98"/>
      <c r="AW1020" s="99"/>
      <c r="AX1020" s="100"/>
      <c r="AY1020" s="100"/>
      <c r="AZ1020" s="100"/>
      <c r="BA1020" s="100"/>
      <c r="BB1020" s="100"/>
      <c r="BC1020" s="100"/>
      <c r="BD1020" s="100"/>
      <c r="BE1020" s="100"/>
      <c r="BF1020" s="100"/>
      <c r="BG1020" s="100"/>
      <c r="BH1020" s="100"/>
      <c r="BI1020" s="100"/>
      <c r="BJ1020" s="100"/>
      <c r="BK1020" s="100"/>
      <c r="BL1020" s="100"/>
      <c r="BM1020" s="100"/>
      <c r="BN1020" s="100"/>
      <c r="BO1020" s="100"/>
      <c r="BP1020" s="100"/>
      <c r="BQ1020" s="100"/>
    </row>
    <row r="1021" spans="1:69">
      <c r="A1021" s="25"/>
      <c r="C1021" s="89"/>
      <c r="D1021" s="84"/>
      <c r="E1021" s="76"/>
      <c r="F1021" s="91"/>
      <c r="G1021" s="80"/>
      <c r="H1021" s="81"/>
      <c r="I1021" s="14"/>
      <c r="J1021" s="92"/>
      <c r="K1021" s="14"/>
      <c r="L1021" s="78"/>
      <c r="M1021" s="81"/>
      <c r="N1021" s="14"/>
      <c r="O1021" s="78"/>
      <c r="P1021" s="78"/>
      <c r="Q1021" s="93"/>
      <c r="R1021" s="80"/>
      <c r="S1021" s="80"/>
      <c r="T1021" s="69"/>
      <c r="U1021" s="78"/>
      <c r="V1021" s="69"/>
      <c r="W1021" s="80"/>
      <c r="X1021" s="80"/>
      <c r="Y1021" s="94"/>
      <c r="Z1021" s="80"/>
      <c r="AA1021" s="80"/>
      <c r="AB1021" s="80"/>
      <c r="AC1021" s="80"/>
      <c r="AD1021" s="69"/>
      <c r="AE1021" s="69"/>
      <c r="AF1021" s="69"/>
      <c r="AG1021" s="95"/>
      <c r="AH1021" s="93"/>
      <c r="AI1021" s="81"/>
      <c r="AJ1021" s="80"/>
      <c r="AK1021" s="80"/>
      <c r="AL1021" s="78"/>
      <c r="AM1021" s="80"/>
      <c r="AN1021" s="80"/>
      <c r="AO1021" s="80"/>
      <c r="AP1021" s="80"/>
      <c r="AQ1021" s="80"/>
      <c r="AR1021" s="80"/>
      <c r="AS1021" s="78"/>
      <c r="AT1021" s="96"/>
      <c r="AU1021" s="97"/>
      <c r="AV1021" s="98"/>
      <c r="AW1021" s="99"/>
      <c r="AX1021" s="100"/>
      <c r="AY1021" s="100"/>
      <c r="AZ1021" s="100"/>
      <c r="BA1021" s="100"/>
      <c r="BB1021" s="100"/>
      <c r="BC1021" s="100"/>
      <c r="BD1021" s="100"/>
      <c r="BE1021" s="100"/>
      <c r="BF1021" s="100"/>
      <c r="BG1021" s="100"/>
      <c r="BH1021" s="100"/>
      <c r="BI1021" s="100"/>
      <c r="BJ1021" s="100"/>
      <c r="BK1021" s="100"/>
      <c r="BL1021" s="100"/>
      <c r="BM1021" s="100"/>
      <c r="BN1021" s="100"/>
      <c r="BO1021" s="100"/>
      <c r="BP1021" s="100"/>
      <c r="BQ1021" s="100"/>
    </row>
    <row r="1022" spans="1:69">
      <c r="A1022" s="25"/>
      <c r="C1022" s="89"/>
      <c r="D1022" s="84"/>
      <c r="E1022" s="76"/>
      <c r="F1022" s="91"/>
      <c r="G1022" s="80"/>
      <c r="H1022" s="81"/>
      <c r="I1022" s="14"/>
      <c r="J1022" s="92"/>
      <c r="K1022" s="14"/>
      <c r="L1022" s="78"/>
      <c r="M1022" s="81"/>
      <c r="N1022" s="14"/>
      <c r="O1022" s="78"/>
      <c r="P1022" s="78"/>
      <c r="Q1022" s="93"/>
      <c r="R1022" s="80"/>
      <c r="S1022" s="80"/>
      <c r="T1022" s="69"/>
      <c r="U1022" s="78"/>
      <c r="V1022" s="69"/>
      <c r="W1022" s="80"/>
      <c r="X1022" s="80"/>
      <c r="Y1022" s="94"/>
      <c r="Z1022" s="80"/>
      <c r="AA1022" s="80"/>
      <c r="AB1022" s="80"/>
      <c r="AC1022" s="80"/>
      <c r="AD1022" s="69"/>
      <c r="AE1022" s="69"/>
      <c r="AF1022" s="69"/>
      <c r="AG1022" s="95"/>
      <c r="AH1022" s="93"/>
      <c r="AI1022" s="81"/>
      <c r="AJ1022" s="80"/>
      <c r="AK1022" s="80"/>
      <c r="AL1022" s="78"/>
      <c r="AM1022" s="80"/>
      <c r="AN1022" s="80"/>
      <c r="AO1022" s="80"/>
      <c r="AP1022" s="80"/>
      <c r="AQ1022" s="80"/>
      <c r="AR1022" s="80"/>
      <c r="AS1022" s="78"/>
      <c r="AT1022" s="96"/>
      <c r="AU1022" s="97"/>
      <c r="AV1022" s="98"/>
      <c r="AW1022" s="99"/>
      <c r="AX1022" s="100"/>
      <c r="AY1022" s="100"/>
      <c r="AZ1022" s="100"/>
      <c r="BA1022" s="100"/>
      <c r="BB1022" s="100"/>
      <c r="BC1022" s="10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</row>
    <row r="1023" spans="1:69">
      <c r="A1023" s="25"/>
      <c r="C1023" s="89"/>
      <c r="D1023" s="84"/>
      <c r="E1023" s="76"/>
      <c r="F1023" s="91"/>
      <c r="G1023" s="80"/>
      <c r="H1023" s="81"/>
      <c r="I1023" s="14"/>
      <c r="J1023" s="92"/>
      <c r="K1023" s="14"/>
      <c r="L1023" s="78"/>
      <c r="M1023" s="81"/>
      <c r="N1023" s="14"/>
      <c r="O1023" s="78"/>
      <c r="P1023" s="78"/>
      <c r="Q1023" s="93"/>
      <c r="R1023" s="80"/>
      <c r="S1023" s="80"/>
      <c r="T1023" s="69"/>
      <c r="U1023" s="78"/>
      <c r="V1023" s="69"/>
      <c r="W1023" s="80"/>
      <c r="X1023" s="80"/>
      <c r="Y1023" s="94"/>
      <c r="Z1023" s="80"/>
      <c r="AA1023" s="80"/>
      <c r="AB1023" s="80"/>
      <c r="AC1023" s="80"/>
      <c r="AD1023" s="69"/>
      <c r="AE1023" s="69"/>
      <c r="AF1023" s="69"/>
      <c r="AG1023" s="95"/>
      <c r="AH1023" s="93"/>
      <c r="AI1023" s="81"/>
      <c r="AJ1023" s="80"/>
      <c r="AK1023" s="80"/>
      <c r="AL1023" s="78"/>
      <c r="AM1023" s="80"/>
      <c r="AN1023" s="80"/>
      <c r="AO1023" s="80"/>
      <c r="AP1023" s="80"/>
      <c r="AQ1023" s="80"/>
      <c r="AR1023" s="80"/>
      <c r="AS1023" s="78"/>
      <c r="AT1023" s="96"/>
      <c r="AU1023" s="97"/>
      <c r="AV1023" s="98"/>
      <c r="AW1023" s="99"/>
      <c r="AX1023" s="100"/>
      <c r="AY1023" s="100"/>
      <c r="AZ1023" s="100"/>
      <c r="BA1023" s="100"/>
      <c r="BB1023" s="100"/>
      <c r="BC1023" s="10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</row>
    <row r="1024" spans="1:69">
      <c r="A1024" s="25"/>
      <c r="C1024" s="89"/>
      <c r="D1024" s="84"/>
      <c r="E1024" s="76"/>
      <c r="F1024" s="91"/>
      <c r="G1024" s="80"/>
      <c r="H1024" s="81"/>
      <c r="I1024" s="14"/>
      <c r="J1024" s="92"/>
      <c r="K1024" s="14"/>
      <c r="L1024" s="78"/>
      <c r="M1024" s="81"/>
      <c r="N1024" s="14"/>
      <c r="O1024" s="78"/>
      <c r="P1024" s="78"/>
      <c r="Q1024" s="93"/>
      <c r="R1024" s="80"/>
      <c r="S1024" s="80"/>
      <c r="T1024" s="69"/>
      <c r="U1024" s="78"/>
      <c r="V1024" s="69"/>
      <c r="W1024" s="80"/>
      <c r="X1024" s="80"/>
      <c r="Y1024" s="94"/>
      <c r="Z1024" s="80"/>
      <c r="AA1024" s="80"/>
      <c r="AB1024" s="80"/>
      <c r="AC1024" s="80"/>
      <c r="AD1024" s="69"/>
      <c r="AE1024" s="69"/>
      <c r="AF1024" s="69"/>
      <c r="AG1024" s="95"/>
      <c r="AH1024" s="93"/>
      <c r="AI1024" s="81"/>
      <c r="AJ1024" s="80"/>
      <c r="AK1024" s="80"/>
      <c r="AL1024" s="78"/>
      <c r="AM1024" s="80"/>
      <c r="AN1024" s="80"/>
      <c r="AO1024" s="80"/>
      <c r="AP1024" s="80"/>
      <c r="AQ1024" s="80"/>
      <c r="AR1024" s="80"/>
      <c r="AS1024" s="78"/>
      <c r="AT1024" s="96"/>
      <c r="AU1024" s="97"/>
      <c r="AV1024" s="98"/>
      <c r="AW1024" s="99"/>
      <c r="AX1024" s="100"/>
      <c r="AY1024" s="100"/>
      <c r="AZ1024" s="100"/>
      <c r="BA1024" s="100"/>
      <c r="BB1024" s="100"/>
      <c r="BC1024" s="10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</row>
    <row r="1025" spans="1:69">
      <c r="A1025" s="25"/>
      <c r="C1025" s="89"/>
      <c r="D1025" s="84"/>
      <c r="E1025" s="76"/>
      <c r="F1025" s="91"/>
      <c r="G1025" s="80"/>
      <c r="H1025" s="81"/>
      <c r="I1025" s="14"/>
      <c r="J1025" s="92"/>
      <c r="K1025" s="14"/>
      <c r="L1025" s="78"/>
      <c r="M1025" s="81"/>
      <c r="N1025" s="14"/>
      <c r="O1025" s="78"/>
      <c r="P1025" s="78"/>
      <c r="Q1025" s="93"/>
      <c r="R1025" s="80"/>
      <c r="S1025" s="80"/>
      <c r="T1025" s="69"/>
      <c r="U1025" s="78"/>
      <c r="V1025" s="69"/>
      <c r="W1025" s="80"/>
      <c r="X1025" s="80"/>
      <c r="Y1025" s="94"/>
      <c r="Z1025" s="80"/>
      <c r="AA1025" s="80"/>
      <c r="AB1025" s="80"/>
      <c r="AC1025" s="80"/>
      <c r="AD1025" s="69"/>
      <c r="AE1025" s="69"/>
      <c r="AF1025" s="69"/>
      <c r="AG1025" s="95"/>
      <c r="AH1025" s="93"/>
      <c r="AI1025" s="81"/>
      <c r="AJ1025" s="80"/>
      <c r="AK1025" s="80"/>
      <c r="AL1025" s="78"/>
      <c r="AM1025" s="80"/>
      <c r="AN1025" s="80"/>
      <c r="AO1025" s="80"/>
      <c r="AP1025" s="80"/>
      <c r="AQ1025" s="80"/>
      <c r="AR1025" s="80"/>
      <c r="AS1025" s="78"/>
      <c r="AT1025" s="96"/>
      <c r="AU1025" s="97"/>
      <c r="AV1025" s="98"/>
      <c r="AW1025" s="99"/>
      <c r="AX1025" s="100"/>
      <c r="AY1025" s="100"/>
      <c r="AZ1025" s="100"/>
      <c r="BA1025" s="100"/>
      <c r="BB1025" s="100"/>
      <c r="BC1025" s="10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</row>
    <row r="1026" spans="1:69">
      <c r="A1026" s="25"/>
      <c r="C1026" s="89"/>
      <c r="D1026" s="84"/>
      <c r="E1026" s="76"/>
      <c r="F1026" s="91"/>
      <c r="G1026" s="80"/>
      <c r="H1026" s="81"/>
      <c r="I1026" s="14"/>
      <c r="J1026" s="92"/>
      <c r="K1026" s="14"/>
      <c r="L1026" s="78"/>
      <c r="M1026" s="81"/>
      <c r="N1026" s="14"/>
      <c r="O1026" s="78"/>
      <c r="P1026" s="78"/>
      <c r="Q1026" s="93"/>
      <c r="R1026" s="80"/>
      <c r="S1026" s="80"/>
      <c r="T1026" s="69"/>
      <c r="U1026" s="78"/>
      <c r="V1026" s="69"/>
      <c r="W1026" s="80"/>
      <c r="X1026" s="80"/>
      <c r="Y1026" s="94"/>
      <c r="Z1026" s="80"/>
      <c r="AA1026" s="80"/>
      <c r="AB1026" s="80"/>
      <c r="AC1026" s="80"/>
      <c r="AD1026" s="69"/>
      <c r="AE1026" s="69"/>
      <c r="AF1026" s="69"/>
      <c r="AG1026" s="95"/>
      <c r="AH1026" s="93"/>
      <c r="AI1026" s="81"/>
      <c r="AJ1026" s="80"/>
      <c r="AK1026" s="80"/>
      <c r="AL1026" s="78"/>
      <c r="AM1026" s="80"/>
      <c r="AN1026" s="80"/>
      <c r="AO1026" s="80"/>
      <c r="AP1026" s="80"/>
      <c r="AQ1026" s="80"/>
      <c r="AR1026" s="80"/>
      <c r="AS1026" s="78"/>
      <c r="AT1026" s="96"/>
      <c r="AU1026" s="97"/>
      <c r="AV1026" s="98"/>
      <c r="AW1026" s="99"/>
      <c r="AX1026" s="100"/>
      <c r="AY1026" s="100"/>
      <c r="AZ1026" s="100"/>
      <c r="BA1026" s="100"/>
      <c r="BB1026" s="100"/>
      <c r="BC1026" s="10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</row>
    <row r="1027" spans="1:69">
      <c r="A1027" s="25"/>
      <c r="C1027" s="89"/>
      <c r="D1027" s="84"/>
      <c r="E1027" s="76"/>
      <c r="F1027" s="91"/>
      <c r="G1027" s="80"/>
      <c r="H1027" s="81"/>
      <c r="I1027" s="14"/>
      <c r="J1027" s="92"/>
      <c r="K1027" s="14"/>
      <c r="L1027" s="78"/>
      <c r="M1027" s="81"/>
      <c r="N1027" s="14"/>
      <c r="O1027" s="78"/>
      <c r="P1027" s="78"/>
      <c r="Q1027" s="93"/>
      <c r="R1027" s="80"/>
      <c r="S1027" s="80"/>
      <c r="T1027" s="69"/>
      <c r="U1027" s="78"/>
      <c r="V1027" s="69"/>
      <c r="W1027" s="80"/>
      <c r="X1027" s="80"/>
      <c r="Y1027" s="94"/>
      <c r="Z1027" s="80"/>
      <c r="AA1027" s="80"/>
      <c r="AB1027" s="80"/>
      <c r="AC1027" s="80"/>
      <c r="AD1027" s="69"/>
      <c r="AE1027" s="69"/>
      <c r="AF1027" s="69"/>
      <c r="AG1027" s="95"/>
      <c r="AH1027" s="93"/>
      <c r="AI1027" s="81"/>
      <c r="AJ1027" s="80"/>
      <c r="AK1027" s="80"/>
      <c r="AL1027" s="78"/>
      <c r="AM1027" s="80"/>
      <c r="AN1027" s="80"/>
      <c r="AO1027" s="80"/>
      <c r="AP1027" s="80"/>
      <c r="AQ1027" s="80"/>
      <c r="AR1027" s="80"/>
      <c r="AS1027" s="78"/>
      <c r="AT1027" s="96"/>
      <c r="AU1027" s="97"/>
      <c r="AV1027" s="98"/>
      <c r="AW1027" s="99"/>
      <c r="AX1027" s="100"/>
      <c r="AY1027" s="100"/>
      <c r="AZ1027" s="100"/>
      <c r="BA1027" s="100"/>
      <c r="BB1027" s="100"/>
      <c r="BC1027" s="100"/>
      <c r="BD1027" s="100"/>
      <c r="BE1027" s="100"/>
      <c r="BF1027" s="100"/>
      <c r="BG1027" s="100"/>
      <c r="BH1027" s="100"/>
      <c r="BI1027" s="100"/>
      <c r="BJ1027" s="100"/>
      <c r="BK1027" s="100"/>
      <c r="BL1027" s="100"/>
      <c r="BM1027" s="100"/>
      <c r="BN1027" s="100"/>
      <c r="BO1027" s="100"/>
      <c r="BP1027" s="100"/>
      <c r="BQ1027" s="100"/>
    </row>
    <row r="1028" spans="1:69">
      <c r="A1028" s="25"/>
      <c r="C1028" s="89"/>
      <c r="D1028" s="84"/>
      <c r="E1028" s="76"/>
      <c r="F1028" s="91"/>
      <c r="G1028" s="80"/>
      <c r="H1028" s="81"/>
      <c r="I1028" s="14"/>
      <c r="J1028" s="92"/>
      <c r="K1028" s="14"/>
      <c r="L1028" s="78"/>
      <c r="M1028" s="81"/>
      <c r="N1028" s="14"/>
      <c r="O1028" s="78"/>
      <c r="P1028" s="78"/>
      <c r="Q1028" s="93"/>
      <c r="R1028" s="80"/>
      <c r="S1028" s="80"/>
      <c r="T1028" s="69"/>
      <c r="U1028" s="78"/>
      <c r="V1028" s="69"/>
      <c r="W1028" s="80"/>
      <c r="X1028" s="80"/>
      <c r="Y1028" s="94"/>
      <c r="Z1028" s="80"/>
      <c r="AA1028" s="80"/>
      <c r="AB1028" s="80"/>
      <c r="AC1028" s="80"/>
      <c r="AD1028" s="69"/>
      <c r="AE1028" s="69"/>
      <c r="AF1028" s="69"/>
      <c r="AG1028" s="95"/>
      <c r="AH1028" s="93"/>
      <c r="AI1028" s="81"/>
      <c r="AJ1028" s="80"/>
      <c r="AK1028" s="80"/>
      <c r="AL1028" s="78"/>
      <c r="AM1028" s="80"/>
      <c r="AN1028" s="80"/>
      <c r="AO1028" s="80"/>
      <c r="AP1028" s="80"/>
      <c r="AQ1028" s="80"/>
      <c r="AR1028" s="80"/>
      <c r="AS1028" s="78"/>
      <c r="AT1028" s="96"/>
      <c r="AU1028" s="97"/>
      <c r="AV1028" s="98"/>
      <c r="AW1028" s="99"/>
      <c r="AX1028" s="100"/>
      <c r="AY1028" s="100"/>
      <c r="AZ1028" s="100"/>
      <c r="BA1028" s="100"/>
      <c r="BB1028" s="100"/>
      <c r="BC1028" s="100"/>
      <c r="BD1028" s="100"/>
      <c r="BE1028" s="100"/>
      <c r="BF1028" s="100"/>
      <c r="BG1028" s="100"/>
      <c r="BH1028" s="100"/>
      <c r="BI1028" s="100"/>
      <c r="BJ1028" s="100"/>
      <c r="BK1028" s="100"/>
      <c r="BL1028" s="100"/>
      <c r="BM1028" s="100"/>
      <c r="BN1028" s="100"/>
      <c r="BO1028" s="100"/>
      <c r="BP1028" s="100"/>
      <c r="BQ1028" s="100"/>
    </row>
    <row r="1029" spans="1:69">
      <c r="A1029" s="25"/>
      <c r="C1029" s="89"/>
      <c r="D1029" s="84"/>
      <c r="E1029" s="76"/>
      <c r="F1029" s="91"/>
      <c r="G1029" s="80"/>
      <c r="H1029" s="81"/>
      <c r="I1029" s="14"/>
      <c r="J1029" s="92"/>
      <c r="K1029" s="14"/>
      <c r="L1029" s="78"/>
      <c r="M1029" s="81"/>
      <c r="N1029" s="14"/>
      <c r="O1029" s="78"/>
      <c r="P1029" s="78"/>
      <c r="Q1029" s="93"/>
      <c r="R1029" s="80"/>
      <c r="S1029" s="80"/>
      <c r="T1029" s="69"/>
      <c r="U1029" s="78"/>
      <c r="V1029" s="69"/>
      <c r="W1029" s="80"/>
      <c r="X1029" s="80"/>
      <c r="Y1029" s="94"/>
      <c r="Z1029" s="80"/>
      <c r="AA1029" s="80"/>
      <c r="AB1029" s="80"/>
      <c r="AC1029" s="80"/>
      <c r="AD1029" s="69"/>
      <c r="AE1029" s="69"/>
      <c r="AF1029" s="69"/>
      <c r="AG1029" s="95"/>
      <c r="AH1029" s="93"/>
      <c r="AI1029" s="81"/>
      <c r="AJ1029" s="80"/>
      <c r="AK1029" s="80"/>
      <c r="AL1029" s="78"/>
      <c r="AM1029" s="80"/>
      <c r="AN1029" s="80"/>
      <c r="AO1029" s="80"/>
      <c r="AP1029" s="80"/>
      <c r="AQ1029" s="80"/>
      <c r="AR1029" s="80"/>
      <c r="AS1029" s="78"/>
      <c r="AT1029" s="96"/>
      <c r="AU1029" s="97"/>
      <c r="AV1029" s="98"/>
      <c r="AW1029" s="99"/>
      <c r="AX1029" s="100"/>
      <c r="AY1029" s="100"/>
      <c r="AZ1029" s="100"/>
      <c r="BA1029" s="100"/>
      <c r="BB1029" s="100"/>
      <c r="BC1029" s="100"/>
      <c r="BD1029" s="100"/>
      <c r="BE1029" s="100"/>
      <c r="BF1029" s="100"/>
      <c r="BG1029" s="100"/>
      <c r="BH1029" s="100"/>
      <c r="BI1029" s="100"/>
      <c r="BJ1029" s="100"/>
      <c r="BK1029" s="100"/>
      <c r="BL1029" s="100"/>
      <c r="BM1029" s="100"/>
      <c r="BN1029" s="100"/>
      <c r="BO1029" s="100"/>
      <c r="BP1029" s="100"/>
      <c r="BQ1029" s="100"/>
    </row>
    <row r="1030" spans="1:69">
      <c r="A1030" s="25"/>
      <c r="C1030" s="89"/>
      <c r="D1030" s="84"/>
      <c r="E1030" s="76"/>
      <c r="F1030" s="91"/>
      <c r="G1030" s="80"/>
      <c r="H1030" s="81"/>
      <c r="I1030" s="14"/>
      <c r="J1030" s="92"/>
      <c r="K1030" s="14"/>
      <c r="L1030" s="78"/>
      <c r="M1030" s="81"/>
      <c r="N1030" s="14"/>
      <c r="O1030" s="78"/>
      <c r="P1030" s="78"/>
      <c r="Q1030" s="93"/>
      <c r="R1030" s="80"/>
      <c r="S1030" s="80"/>
      <c r="T1030" s="69"/>
      <c r="U1030" s="78"/>
      <c r="V1030" s="69"/>
      <c r="W1030" s="80"/>
      <c r="X1030" s="80"/>
      <c r="Y1030" s="94"/>
      <c r="Z1030" s="80"/>
      <c r="AA1030" s="80"/>
      <c r="AB1030" s="80"/>
      <c r="AC1030" s="80"/>
      <c r="AD1030" s="69"/>
      <c r="AE1030" s="69"/>
      <c r="AF1030" s="69"/>
      <c r="AG1030" s="95"/>
      <c r="AH1030" s="93"/>
      <c r="AI1030" s="81"/>
      <c r="AJ1030" s="80"/>
      <c r="AK1030" s="80"/>
      <c r="AL1030" s="78"/>
      <c r="AM1030" s="80"/>
      <c r="AN1030" s="80"/>
      <c r="AO1030" s="80"/>
      <c r="AP1030" s="80"/>
      <c r="AQ1030" s="80"/>
      <c r="AR1030" s="80"/>
      <c r="AS1030" s="78"/>
      <c r="AT1030" s="96"/>
      <c r="AU1030" s="97"/>
      <c r="AV1030" s="98"/>
      <c r="AW1030" s="99"/>
      <c r="AX1030" s="100"/>
      <c r="AY1030" s="100"/>
      <c r="AZ1030" s="100"/>
      <c r="BA1030" s="100"/>
      <c r="BB1030" s="100"/>
      <c r="BC1030" s="100"/>
      <c r="BD1030" s="100"/>
      <c r="BE1030" s="100"/>
      <c r="BF1030" s="100"/>
      <c r="BG1030" s="100"/>
      <c r="BH1030" s="100"/>
      <c r="BI1030" s="100"/>
      <c r="BJ1030" s="100"/>
      <c r="BK1030" s="100"/>
      <c r="BL1030" s="100"/>
      <c r="BM1030" s="100"/>
      <c r="BN1030" s="100"/>
      <c r="BO1030" s="100"/>
      <c r="BP1030" s="100"/>
      <c r="BQ1030" s="100"/>
    </row>
    <row r="1031" spans="1:69">
      <c r="A1031" s="25"/>
      <c r="C1031" s="89"/>
      <c r="D1031" s="84"/>
      <c r="E1031" s="76"/>
      <c r="F1031" s="91"/>
      <c r="G1031" s="80"/>
      <c r="H1031" s="81"/>
      <c r="I1031" s="14"/>
      <c r="J1031" s="92"/>
      <c r="K1031" s="14"/>
      <c r="L1031" s="78"/>
      <c r="M1031" s="81"/>
      <c r="N1031" s="14"/>
      <c r="O1031" s="78"/>
      <c r="P1031" s="78"/>
      <c r="Q1031" s="93"/>
      <c r="R1031" s="80"/>
      <c r="S1031" s="80"/>
      <c r="T1031" s="69"/>
      <c r="U1031" s="78"/>
      <c r="V1031" s="69"/>
      <c r="W1031" s="80"/>
      <c r="X1031" s="80"/>
      <c r="Y1031" s="94"/>
      <c r="Z1031" s="80"/>
      <c r="AA1031" s="80"/>
      <c r="AB1031" s="80"/>
      <c r="AC1031" s="80"/>
      <c r="AD1031" s="69"/>
      <c r="AE1031" s="69"/>
      <c r="AF1031" s="69"/>
      <c r="AG1031" s="95"/>
      <c r="AH1031" s="93"/>
      <c r="AI1031" s="81"/>
      <c r="AJ1031" s="80"/>
      <c r="AK1031" s="80"/>
      <c r="AL1031" s="78"/>
      <c r="AM1031" s="80"/>
      <c r="AN1031" s="80"/>
      <c r="AO1031" s="80"/>
      <c r="AP1031" s="80"/>
      <c r="AQ1031" s="80"/>
      <c r="AR1031" s="80"/>
      <c r="AS1031" s="78"/>
      <c r="AT1031" s="96"/>
      <c r="AU1031" s="97"/>
      <c r="AV1031" s="98"/>
      <c r="AW1031" s="99"/>
      <c r="AX1031" s="100"/>
      <c r="AY1031" s="100"/>
      <c r="AZ1031" s="100"/>
      <c r="BA1031" s="100"/>
      <c r="BB1031" s="100"/>
      <c r="BC1031" s="100"/>
      <c r="BD1031" s="100"/>
      <c r="BE1031" s="100"/>
      <c r="BF1031" s="100"/>
      <c r="BG1031" s="100"/>
      <c r="BH1031" s="100"/>
      <c r="BI1031" s="100"/>
      <c r="BJ1031" s="100"/>
      <c r="BK1031" s="100"/>
      <c r="BL1031" s="100"/>
      <c r="BM1031" s="100"/>
      <c r="BN1031" s="100"/>
      <c r="BO1031" s="100"/>
      <c r="BP1031" s="100"/>
      <c r="BQ1031" s="100"/>
    </row>
    <row r="1032" spans="1:69">
      <c r="A1032" s="25"/>
      <c r="C1032" s="89"/>
      <c r="D1032" s="84"/>
      <c r="E1032" s="76"/>
      <c r="F1032" s="91"/>
      <c r="G1032" s="80"/>
      <c r="H1032" s="81"/>
      <c r="I1032" s="14"/>
      <c r="J1032" s="92"/>
      <c r="K1032" s="14"/>
      <c r="L1032" s="78"/>
      <c r="M1032" s="81"/>
      <c r="N1032" s="14"/>
      <c r="O1032" s="78"/>
      <c r="P1032" s="78"/>
      <c r="Q1032" s="93"/>
      <c r="R1032" s="80"/>
      <c r="S1032" s="80"/>
      <c r="T1032" s="69"/>
      <c r="U1032" s="78"/>
      <c r="V1032" s="69"/>
      <c r="W1032" s="80"/>
      <c r="X1032" s="80"/>
      <c r="Y1032" s="94"/>
      <c r="Z1032" s="80"/>
      <c r="AA1032" s="80"/>
      <c r="AB1032" s="80"/>
      <c r="AC1032" s="80"/>
      <c r="AD1032" s="69"/>
      <c r="AE1032" s="69"/>
      <c r="AF1032" s="69"/>
      <c r="AG1032" s="95"/>
      <c r="AH1032" s="93"/>
      <c r="AI1032" s="81"/>
      <c r="AJ1032" s="80"/>
      <c r="AK1032" s="80"/>
      <c r="AL1032" s="78"/>
      <c r="AM1032" s="80"/>
      <c r="AN1032" s="80"/>
      <c r="AO1032" s="80"/>
      <c r="AP1032" s="80"/>
      <c r="AQ1032" s="80"/>
      <c r="AR1032" s="80"/>
      <c r="AS1032" s="78"/>
      <c r="AT1032" s="96"/>
      <c r="AU1032" s="97"/>
      <c r="AV1032" s="98"/>
      <c r="AW1032" s="99"/>
      <c r="AX1032" s="100"/>
      <c r="AY1032" s="100"/>
      <c r="AZ1032" s="100"/>
      <c r="BA1032" s="100"/>
      <c r="BB1032" s="100"/>
      <c r="BC1032" s="100"/>
      <c r="BD1032" s="100"/>
      <c r="BE1032" s="100"/>
      <c r="BF1032" s="100"/>
      <c r="BG1032" s="100"/>
      <c r="BH1032" s="100"/>
      <c r="BI1032" s="100"/>
      <c r="BJ1032" s="100"/>
      <c r="BK1032" s="100"/>
      <c r="BL1032" s="100"/>
      <c r="BM1032" s="100"/>
      <c r="BN1032" s="100"/>
      <c r="BO1032" s="100"/>
      <c r="BP1032" s="100"/>
      <c r="BQ1032" s="100"/>
    </row>
    <row r="1033" spans="1:69">
      <c r="A1033" s="25"/>
      <c r="C1033" s="89"/>
      <c r="D1033" s="84"/>
      <c r="E1033" s="76"/>
      <c r="F1033" s="91"/>
      <c r="G1033" s="80"/>
      <c r="H1033" s="81"/>
      <c r="I1033" s="14"/>
      <c r="J1033" s="92"/>
      <c r="K1033" s="14"/>
      <c r="L1033" s="78"/>
      <c r="M1033" s="81"/>
      <c r="N1033" s="14"/>
      <c r="O1033" s="78"/>
      <c r="P1033" s="78"/>
      <c r="Q1033" s="93"/>
      <c r="R1033" s="80"/>
      <c r="S1033" s="80"/>
      <c r="T1033" s="69"/>
      <c r="U1033" s="78"/>
      <c r="V1033" s="69"/>
      <c r="W1033" s="80"/>
      <c r="X1033" s="80"/>
      <c r="Y1033" s="94"/>
      <c r="Z1033" s="80"/>
      <c r="AA1033" s="80"/>
      <c r="AB1033" s="80"/>
      <c r="AC1033" s="80"/>
      <c r="AD1033" s="69"/>
      <c r="AE1033" s="69"/>
      <c r="AF1033" s="69"/>
      <c r="AG1033" s="95"/>
      <c r="AH1033" s="93"/>
      <c r="AI1033" s="81"/>
      <c r="AJ1033" s="80"/>
      <c r="AK1033" s="80"/>
      <c r="AL1033" s="78"/>
      <c r="AM1033" s="80"/>
      <c r="AN1033" s="80"/>
      <c r="AO1033" s="80"/>
      <c r="AP1033" s="80"/>
      <c r="AQ1033" s="80"/>
      <c r="AR1033" s="80"/>
      <c r="AS1033" s="78"/>
      <c r="AT1033" s="96"/>
      <c r="AU1033" s="97"/>
      <c r="AV1033" s="98"/>
      <c r="AW1033" s="99"/>
      <c r="AX1033" s="100"/>
      <c r="AY1033" s="100"/>
      <c r="AZ1033" s="100"/>
      <c r="BA1033" s="100"/>
      <c r="BB1033" s="100"/>
      <c r="BC1033" s="100"/>
      <c r="BD1033" s="100"/>
      <c r="BE1033" s="100"/>
      <c r="BF1033" s="100"/>
      <c r="BG1033" s="100"/>
      <c r="BH1033" s="100"/>
      <c r="BI1033" s="100"/>
      <c r="BJ1033" s="100"/>
      <c r="BK1033" s="100"/>
      <c r="BL1033" s="100"/>
      <c r="BM1033" s="100"/>
      <c r="BN1033" s="100"/>
      <c r="BO1033" s="100"/>
      <c r="BP1033" s="100"/>
      <c r="BQ1033" s="100"/>
    </row>
    <row r="1034" spans="1:69">
      <c r="A1034" s="25"/>
      <c r="C1034" s="89"/>
      <c r="D1034" s="84"/>
      <c r="E1034" s="76"/>
      <c r="F1034" s="91"/>
      <c r="G1034" s="80"/>
      <c r="H1034" s="81"/>
      <c r="I1034" s="14"/>
      <c r="J1034" s="92"/>
      <c r="K1034" s="14"/>
      <c r="L1034" s="78"/>
      <c r="M1034" s="81"/>
      <c r="N1034" s="14"/>
      <c r="O1034" s="78"/>
      <c r="P1034" s="78"/>
      <c r="Q1034" s="93"/>
      <c r="R1034" s="80"/>
      <c r="S1034" s="80"/>
      <c r="T1034" s="69"/>
      <c r="U1034" s="78"/>
      <c r="V1034" s="69"/>
      <c r="W1034" s="80"/>
      <c r="X1034" s="80"/>
      <c r="Y1034" s="94"/>
      <c r="Z1034" s="80"/>
      <c r="AA1034" s="80"/>
      <c r="AB1034" s="80"/>
      <c r="AC1034" s="80"/>
      <c r="AD1034" s="69"/>
      <c r="AE1034" s="69"/>
      <c r="AF1034" s="69"/>
      <c r="AG1034" s="95"/>
      <c r="AH1034" s="93"/>
      <c r="AI1034" s="81"/>
      <c r="AJ1034" s="80"/>
      <c r="AK1034" s="80"/>
      <c r="AL1034" s="78"/>
      <c r="AM1034" s="80"/>
      <c r="AN1034" s="80"/>
      <c r="AO1034" s="80"/>
      <c r="AP1034" s="80"/>
      <c r="AQ1034" s="80"/>
      <c r="AR1034" s="80"/>
      <c r="AS1034" s="78"/>
      <c r="AT1034" s="96"/>
      <c r="AU1034" s="97"/>
      <c r="AV1034" s="98"/>
      <c r="AW1034" s="99"/>
      <c r="AX1034" s="100"/>
      <c r="AY1034" s="100"/>
      <c r="AZ1034" s="100"/>
      <c r="BA1034" s="100"/>
      <c r="BB1034" s="100"/>
      <c r="BC1034" s="100"/>
      <c r="BD1034" s="100"/>
      <c r="BE1034" s="100"/>
      <c r="BF1034" s="100"/>
      <c r="BG1034" s="100"/>
      <c r="BH1034" s="100"/>
      <c r="BI1034" s="100"/>
      <c r="BJ1034" s="100"/>
      <c r="BK1034" s="100"/>
      <c r="BL1034" s="100"/>
      <c r="BM1034" s="100"/>
      <c r="BN1034" s="100"/>
      <c r="BO1034" s="100"/>
      <c r="BP1034" s="100"/>
      <c r="BQ1034" s="100"/>
    </row>
    <row r="1035" spans="1:69">
      <c r="A1035" s="25"/>
      <c r="C1035" s="89"/>
      <c r="D1035" s="84"/>
      <c r="E1035" s="76"/>
      <c r="F1035" s="91"/>
      <c r="G1035" s="80"/>
      <c r="H1035" s="81"/>
      <c r="I1035" s="14"/>
      <c r="J1035" s="92"/>
      <c r="K1035" s="14"/>
      <c r="L1035" s="78"/>
      <c r="M1035" s="81"/>
      <c r="N1035" s="14"/>
      <c r="O1035" s="78"/>
      <c r="P1035" s="78"/>
      <c r="Q1035" s="93"/>
      <c r="R1035" s="80"/>
      <c r="S1035" s="80"/>
      <c r="T1035" s="69"/>
      <c r="U1035" s="78"/>
      <c r="V1035" s="69"/>
      <c r="W1035" s="80"/>
      <c r="X1035" s="80"/>
      <c r="Y1035" s="94"/>
      <c r="Z1035" s="80"/>
      <c r="AA1035" s="80"/>
      <c r="AB1035" s="80"/>
      <c r="AC1035" s="80"/>
      <c r="AD1035" s="69"/>
      <c r="AE1035" s="69"/>
      <c r="AF1035" s="69"/>
      <c r="AG1035" s="95"/>
      <c r="AH1035" s="93"/>
      <c r="AI1035" s="81"/>
      <c r="AJ1035" s="80"/>
      <c r="AK1035" s="80"/>
      <c r="AL1035" s="78"/>
      <c r="AM1035" s="80"/>
      <c r="AN1035" s="80"/>
      <c r="AO1035" s="80"/>
      <c r="AP1035" s="80"/>
      <c r="AQ1035" s="80"/>
      <c r="AR1035" s="80"/>
      <c r="AS1035" s="78"/>
      <c r="AT1035" s="96"/>
      <c r="AU1035" s="97"/>
      <c r="AV1035" s="98"/>
      <c r="AW1035" s="99"/>
      <c r="AX1035" s="100"/>
      <c r="AY1035" s="100"/>
      <c r="AZ1035" s="100"/>
      <c r="BA1035" s="100"/>
      <c r="BB1035" s="100"/>
      <c r="BC1035" s="100"/>
      <c r="BD1035" s="100"/>
      <c r="BE1035" s="100"/>
      <c r="BF1035" s="100"/>
      <c r="BG1035" s="100"/>
      <c r="BH1035" s="100"/>
      <c r="BI1035" s="100"/>
      <c r="BJ1035" s="100"/>
      <c r="BK1035" s="100"/>
      <c r="BL1035" s="100"/>
      <c r="BM1035" s="100"/>
      <c r="BN1035" s="100"/>
      <c r="BO1035" s="100"/>
      <c r="BP1035" s="100"/>
      <c r="BQ1035" s="100"/>
    </row>
    <row r="1036" spans="1:69">
      <c r="A1036" s="25"/>
      <c r="C1036" s="89"/>
      <c r="D1036" s="84"/>
      <c r="E1036" s="76"/>
      <c r="F1036" s="91"/>
      <c r="G1036" s="80"/>
      <c r="H1036" s="81"/>
      <c r="I1036" s="14"/>
      <c r="J1036" s="92"/>
      <c r="K1036" s="14"/>
      <c r="L1036" s="78"/>
      <c r="M1036" s="81"/>
      <c r="N1036" s="14"/>
      <c r="O1036" s="78"/>
      <c r="P1036" s="78"/>
      <c r="Q1036" s="93"/>
      <c r="R1036" s="80"/>
      <c r="S1036" s="80"/>
      <c r="T1036" s="69"/>
      <c r="U1036" s="78"/>
      <c r="V1036" s="69"/>
      <c r="W1036" s="80"/>
      <c r="X1036" s="80"/>
      <c r="Y1036" s="94"/>
      <c r="Z1036" s="80"/>
      <c r="AA1036" s="80"/>
      <c r="AB1036" s="80"/>
      <c r="AC1036" s="80"/>
      <c r="AD1036" s="69"/>
      <c r="AE1036" s="69"/>
      <c r="AF1036" s="69"/>
      <c r="AG1036" s="95"/>
      <c r="AH1036" s="93"/>
      <c r="AI1036" s="81"/>
      <c r="AJ1036" s="80"/>
      <c r="AK1036" s="80"/>
      <c r="AL1036" s="78"/>
      <c r="AM1036" s="80"/>
      <c r="AN1036" s="80"/>
      <c r="AO1036" s="80"/>
      <c r="AP1036" s="80"/>
      <c r="AQ1036" s="80"/>
      <c r="AR1036" s="80"/>
      <c r="AS1036" s="78"/>
      <c r="AT1036" s="96"/>
      <c r="AU1036" s="97"/>
      <c r="AV1036" s="98"/>
      <c r="AW1036" s="99"/>
      <c r="AX1036" s="100"/>
      <c r="AY1036" s="100"/>
      <c r="AZ1036" s="100"/>
      <c r="BA1036" s="100"/>
      <c r="BB1036" s="100"/>
      <c r="BC1036" s="100"/>
      <c r="BD1036" s="100"/>
      <c r="BE1036" s="100"/>
      <c r="BF1036" s="100"/>
      <c r="BG1036" s="100"/>
      <c r="BH1036" s="100"/>
      <c r="BI1036" s="100"/>
      <c r="BJ1036" s="100"/>
      <c r="BK1036" s="100"/>
      <c r="BL1036" s="100"/>
      <c r="BM1036" s="100"/>
      <c r="BN1036" s="100"/>
      <c r="BO1036" s="100"/>
      <c r="BP1036" s="100"/>
      <c r="BQ1036" s="100"/>
    </row>
    <row r="1037" spans="1:69">
      <c r="A1037" s="25"/>
      <c r="C1037" s="89"/>
      <c r="D1037" s="84"/>
      <c r="E1037" s="76"/>
      <c r="F1037" s="91"/>
      <c r="G1037" s="80"/>
      <c r="H1037" s="81"/>
      <c r="I1037" s="14"/>
      <c r="J1037" s="92"/>
      <c r="K1037" s="14"/>
      <c r="L1037" s="78"/>
      <c r="M1037" s="81"/>
      <c r="N1037" s="14"/>
      <c r="O1037" s="78"/>
      <c r="P1037" s="78"/>
      <c r="Q1037" s="93"/>
      <c r="R1037" s="80"/>
      <c r="S1037" s="80"/>
      <c r="T1037" s="69"/>
      <c r="U1037" s="78"/>
      <c r="V1037" s="69"/>
      <c r="W1037" s="80"/>
      <c r="X1037" s="80"/>
      <c r="Y1037" s="94"/>
      <c r="Z1037" s="80"/>
      <c r="AA1037" s="80"/>
      <c r="AB1037" s="80"/>
      <c r="AC1037" s="80"/>
      <c r="AD1037" s="69"/>
      <c r="AE1037" s="69"/>
      <c r="AF1037" s="69"/>
      <c r="AG1037" s="95"/>
      <c r="AH1037" s="93"/>
      <c r="AI1037" s="81"/>
      <c r="AJ1037" s="80"/>
      <c r="AK1037" s="80"/>
      <c r="AL1037" s="78"/>
      <c r="AM1037" s="80"/>
      <c r="AN1037" s="80"/>
      <c r="AO1037" s="80"/>
      <c r="AP1037" s="80"/>
      <c r="AQ1037" s="80"/>
      <c r="AR1037" s="80"/>
      <c r="AS1037" s="78"/>
      <c r="AT1037" s="96"/>
      <c r="AU1037" s="97"/>
      <c r="AV1037" s="98"/>
      <c r="AW1037" s="99"/>
      <c r="AX1037" s="100"/>
      <c r="AY1037" s="100"/>
      <c r="AZ1037" s="100"/>
      <c r="BA1037" s="100"/>
      <c r="BB1037" s="100"/>
      <c r="BC1037" s="100"/>
      <c r="BD1037" s="100"/>
      <c r="BE1037" s="100"/>
      <c r="BF1037" s="100"/>
      <c r="BG1037" s="100"/>
      <c r="BH1037" s="100"/>
      <c r="BI1037" s="100"/>
      <c r="BJ1037" s="100"/>
      <c r="BK1037" s="100"/>
      <c r="BL1037" s="100"/>
      <c r="BM1037" s="100"/>
      <c r="BN1037" s="100"/>
      <c r="BO1037" s="100"/>
      <c r="BP1037" s="100"/>
      <c r="BQ1037" s="100"/>
    </row>
    <row r="1038" spans="1:69">
      <c r="A1038" s="25"/>
      <c r="C1038" s="89"/>
      <c r="D1038" s="84"/>
      <c r="E1038" s="76"/>
      <c r="F1038" s="91"/>
      <c r="G1038" s="80"/>
      <c r="H1038" s="81"/>
      <c r="I1038" s="14"/>
      <c r="J1038" s="92"/>
      <c r="K1038" s="14"/>
      <c r="L1038" s="78"/>
      <c r="M1038" s="81"/>
      <c r="N1038" s="14"/>
      <c r="O1038" s="78"/>
      <c r="P1038" s="78"/>
      <c r="Q1038" s="93"/>
      <c r="R1038" s="80"/>
      <c r="S1038" s="80"/>
      <c r="T1038" s="69"/>
      <c r="U1038" s="78"/>
      <c r="V1038" s="69"/>
      <c r="W1038" s="80"/>
      <c r="X1038" s="80"/>
      <c r="Y1038" s="94"/>
      <c r="Z1038" s="80"/>
      <c r="AA1038" s="80"/>
      <c r="AB1038" s="80"/>
      <c r="AC1038" s="80"/>
      <c r="AD1038" s="69"/>
      <c r="AE1038" s="69"/>
      <c r="AF1038" s="69"/>
      <c r="AG1038" s="95"/>
      <c r="AH1038" s="93"/>
      <c r="AI1038" s="81"/>
      <c r="AJ1038" s="80"/>
      <c r="AK1038" s="80"/>
      <c r="AL1038" s="78"/>
      <c r="AM1038" s="80"/>
      <c r="AN1038" s="80"/>
      <c r="AO1038" s="80"/>
      <c r="AP1038" s="80"/>
      <c r="AQ1038" s="80"/>
      <c r="AR1038" s="80"/>
      <c r="AS1038" s="78"/>
      <c r="AT1038" s="96"/>
      <c r="AU1038" s="97"/>
      <c r="AV1038" s="98"/>
      <c r="AW1038" s="99"/>
      <c r="AX1038" s="100"/>
      <c r="AY1038" s="100"/>
      <c r="AZ1038" s="100"/>
      <c r="BA1038" s="100"/>
      <c r="BB1038" s="100"/>
      <c r="BC1038" s="100"/>
      <c r="BD1038" s="100"/>
      <c r="BE1038" s="100"/>
      <c r="BF1038" s="100"/>
      <c r="BG1038" s="100"/>
      <c r="BH1038" s="100"/>
      <c r="BI1038" s="100"/>
      <c r="BJ1038" s="100"/>
      <c r="BK1038" s="100"/>
      <c r="BL1038" s="100"/>
      <c r="BM1038" s="100"/>
      <c r="BN1038" s="100"/>
      <c r="BO1038" s="100"/>
      <c r="BP1038" s="100"/>
      <c r="BQ1038" s="100"/>
    </row>
    <row r="1039" spans="1:69">
      <c r="A1039" s="25"/>
      <c r="C1039" s="89"/>
      <c r="D1039" s="84"/>
      <c r="E1039" s="76"/>
      <c r="F1039" s="91"/>
      <c r="G1039" s="80"/>
      <c r="H1039" s="81"/>
      <c r="I1039" s="14"/>
      <c r="J1039" s="92"/>
      <c r="K1039" s="14"/>
      <c r="L1039" s="78"/>
      <c r="M1039" s="81"/>
      <c r="N1039" s="14"/>
      <c r="O1039" s="78"/>
      <c r="P1039" s="78"/>
      <c r="Q1039" s="93"/>
      <c r="R1039" s="80"/>
      <c r="S1039" s="80"/>
      <c r="T1039" s="69"/>
      <c r="U1039" s="78"/>
      <c r="V1039" s="69"/>
      <c r="W1039" s="80"/>
      <c r="X1039" s="80"/>
      <c r="Y1039" s="94"/>
      <c r="Z1039" s="80"/>
      <c r="AA1039" s="80"/>
      <c r="AB1039" s="80"/>
      <c r="AC1039" s="80"/>
      <c r="AD1039" s="69"/>
      <c r="AE1039" s="69"/>
      <c r="AF1039" s="69"/>
      <c r="AG1039" s="95"/>
      <c r="AH1039" s="93"/>
      <c r="AI1039" s="81"/>
      <c r="AJ1039" s="80"/>
      <c r="AK1039" s="80"/>
      <c r="AL1039" s="78"/>
      <c r="AM1039" s="80"/>
      <c r="AN1039" s="80"/>
      <c r="AO1039" s="80"/>
      <c r="AP1039" s="80"/>
      <c r="AQ1039" s="80"/>
      <c r="AR1039" s="80"/>
      <c r="AS1039" s="78"/>
      <c r="AT1039" s="96"/>
      <c r="AU1039" s="97"/>
      <c r="AV1039" s="98"/>
      <c r="AW1039" s="99"/>
      <c r="AX1039" s="100"/>
      <c r="AY1039" s="100"/>
      <c r="AZ1039" s="100"/>
      <c r="BA1039" s="100"/>
      <c r="BB1039" s="100"/>
      <c r="BC1039" s="100"/>
      <c r="BD1039" s="100"/>
      <c r="BE1039" s="100"/>
      <c r="BF1039" s="100"/>
      <c r="BG1039" s="100"/>
      <c r="BH1039" s="100"/>
      <c r="BI1039" s="100"/>
      <c r="BJ1039" s="100"/>
      <c r="BK1039" s="100"/>
      <c r="BL1039" s="100"/>
      <c r="BM1039" s="100"/>
      <c r="BN1039" s="100"/>
      <c r="BO1039" s="100"/>
      <c r="BP1039" s="100"/>
      <c r="BQ1039" s="100"/>
    </row>
    <row r="1040" spans="1:69">
      <c r="A1040" s="25"/>
      <c r="C1040" s="89"/>
      <c r="D1040" s="84"/>
      <c r="E1040" s="76"/>
      <c r="F1040" s="91"/>
      <c r="G1040" s="80"/>
      <c r="H1040" s="81"/>
      <c r="I1040" s="14"/>
      <c r="J1040" s="92"/>
      <c r="K1040" s="14"/>
      <c r="L1040" s="78"/>
      <c r="M1040" s="81"/>
      <c r="N1040" s="14"/>
      <c r="O1040" s="78"/>
      <c r="P1040" s="78"/>
      <c r="Q1040" s="93"/>
      <c r="R1040" s="80"/>
      <c r="S1040" s="80"/>
      <c r="T1040" s="69"/>
      <c r="U1040" s="78"/>
      <c r="V1040" s="69"/>
      <c r="W1040" s="80"/>
      <c r="X1040" s="80"/>
      <c r="Y1040" s="94"/>
      <c r="Z1040" s="80"/>
      <c r="AA1040" s="80"/>
      <c r="AB1040" s="80"/>
      <c r="AC1040" s="80"/>
      <c r="AD1040" s="69"/>
      <c r="AE1040" s="69"/>
      <c r="AF1040" s="69"/>
      <c r="AG1040" s="95"/>
      <c r="AH1040" s="93"/>
      <c r="AI1040" s="81"/>
      <c r="AJ1040" s="80"/>
      <c r="AK1040" s="80"/>
      <c r="AL1040" s="78"/>
      <c r="AM1040" s="80"/>
      <c r="AN1040" s="80"/>
      <c r="AO1040" s="80"/>
      <c r="AP1040" s="80"/>
      <c r="AQ1040" s="80"/>
      <c r="AR1040" s="80"/>
      <c r="AS1040" s="78"/>
      <c r="AT1040" s="96"/>
      <c r="AU1040" s="97"/>
      <c r="AV1040" s="98"/>
      <c r="AW1040" s="99"/>
      <c r="AX1040" s="100"/>
      <c r="AY1040" s="100"/>
      <c r="AZ1040" s="100"/>
      <c r="BA1040" s="100"/>
      <c r="BB1040" s="100"/>
      <c r="BC1040" s="100"/>
      <c r="BD1040" s="100"/>
      <c r="BE1040" s="100"/>
      <c r="BF1040" s="100"/>
      <c r="BG1040" s="100"/>
      <c r="BH1040" s="100"/>
      <c r="BI1040" s="100"/>
      <c r="BJ1040" s="100"/>
      <c r="BK1040" s="100"/>
      <c r="BL1040" s="100"/>
      <c r="BM1040" s="100"/>
      <c r="BN1040" s="100"/>
      <c r="BO1040" s="100"/>
      <c r="BP1040" s="100"/>
      <c r="BQ1040" s="100"/>
    </row>
    <row r="1041" spans="1:69">
      <c r="A1041" s="25"/>
      <c r="C1041" s="89"/>
      <c r="D1041" s="84"/>
      <c r="E1041" s="76"/>
      <c r="F1041" s="91"/>
      <c r="G1041" s="80"/>
      <c r="H1041" s="81"/>
      <c r="I1041" s="14"/>
      <c r="J1041" s="92"/>
      <c r="K1041" s="14"/>
      <c r="L1041" s="78"/>
      <c r="M1041" s="81"/>
      <c r="N1041" s="14"/>
      <c r="O1041" s="78"/>
      <c r="P1041" s="78"/>
      <c r="Q1041" s="93"/>
      <c r="R1041" s="80"/>
      <c r="S1041" s="80"/>
      <c r="T1041" s="69"/>
      <c r="U1041" s="78"/>
      <c r="V1041" s="69"/>
      <c r="W1041" s="80"/>
      <c r="X1041" s="80"/>
      <c r="Y1041" s="94"/>
      <c r="Z1041" s="80"/>
      <c r="AA1041" s="80"/>
      <c r="AB1041" s="80"/>
      <c r="AC1041" s="80"/>
      <c r="AD1041" s="69"/>
      <c r="AE1041" s="69"/>
      <c r="AF1041" s="69"/>
      <c r="AG1041" s="95"/>
      <c r="AH1041" s="93"/>
      <c r="AI1041" s="81"/>
      <c r="AJ1041" s="80"/>
      <c r="AK1041" s="80"/>
      <c r="AL1041" s="78"/>
      <c r="AM1041" s="80"/>
      <c r="AN1041" s="80"/>
      <c r="AO1041" s="80"/>
      <c r="AP1041" s="80"/>
      <c r="AQ1041" s="80"/>
      <c r="AR1041" s="80"/>
      <c r="AS1041" s="78"/>
      <c r="AT1041" s="96"/>
      <c r="AU1041" s="97"/>
      <c r="AV1041" s="98"/>
      <c r="AW1041" s="99"/>
      <c r="AX1041" s="100"/>
      <c r="AY1041" s="100"/>
      <c r="AZ1041" s="100"/>
      <c r="BA1041" s="100"/>
      <c r="BB1041" s="100"/>
      <c r="BC1041" s="100"/>
      <c r="BD1041" s="100"/>
      <c r="BE1041" s="100"/>
      <c r="BF1041" s="100"/>
      <c r="BG1041" s="100"/>
      <c r="BH1041" s="100"/>
      <c r="BI1041" s="100"/>
      <c r="BJ1041" s="100"/>
      <c r="BK1041" s="100"/>
      <c r="BL1041" s="100"/>
      <c r="BM1041" s="100"/>
      <c r="BN1041" s="100"/>
      <c r="BO1041" s="100"/>
      <c r="BP1041" s="100"/>
      <c r="BQ1041" s="100"/>
    </row>
    <row r="1042" spans="1:69">
      <c r="A1042" s="25"/>
      <c r="C1042" s="89"/>
      <c r="D1042" s="84"/>
      <c r="E1042" s="76"/>
      <c r="F1042" s="91"/>
      <c r="G1042" s="80"/>
      <c r="H1042" s="81"/>
      <c r="I1042" s="14"/>
      <c r="J1042" s="92"/>
      <c r="K1042" s="14"/>
      <c r="L1042" s="78"/>
      <c r="M1042" s="81"/>
      <c r="N1042" s="14"/>
      <c r="O1042" s="78"/>
      <c r="P1042" s="78"/>
      <c r="Q1042" s="93"/>
      <c r="R1042" s="80"/>
      <c r="S1042" s="80"/>
      <c r="T1042" s="69"/>
      <c r="U1042" s="78"/>
      <c r="V1042" s="69"/>
      <c r="W1042" s="80"/>
      <c r="X1042" s="80"/>
      <c r="Y1042" s="94"/>
      <c r="Z1042" s="80"/>
      <c r="AA1042" s="80"/>
      <c r="AB1042" s="80"/>
      <c r="AC1042" s="80"/>
      <c r="AD1042" s="69"/>
      <c r="AE1042" s="69"/>
      <c r="AF1042" s="69"/>
      <c r="AG1042" s="95"/>
      <c r="AH1042" s="93"/>
      <c r="AI1042" s="81"/>
      <c r="AJ1042" s="80"/>
      <c r="AK1042" s="80"/>
      <c r="AL1042" s="78"/>
      <c r="AM1042" s="80"/>
      <c r="AN1042" s="80"/>
      <c r="AO1042" s="80"/>
      <c r="AP1042" s="80"/>
      <c r="AQ1042" s="80"/>
      <c r="AR1042" s="80"/>
      <c r="AS1042" s="78"/>
      <c r="AT1042" s="96"/>
      <c r="AU1042" s="97"/>
      <c r="AV1042" s="98"/>
      <c r="AW1042" s="99"/>
    </row>
    <row r="1043" spans="1:69">
      <c r="A1043" s="25"/>
      <c r="C1043" s="89"/>
      <c r="D1043" s="84"/>
      <c r="E1043" s="76"/>
      <c r="F1043" s="91"/>
      <c r="G1043" s="80"/>
      <c r="H1043" s="81"/>
      <c r="I1043" s="14"/>
      <c r="J1043" s="92"/>
      <c r="K1043" s="14"/>
      <c r="L1043" s="78"/>
      <c r="M1043" s="81"/>
      <c r="N1043" s="14"/>
      <c r="O1043" s="78"/>
      <c r="P1043" s="78"/>
      <c r="Q1043" s="93"/>
      <c r="R1043" s="80"/>
      <c r="S1043" s="80"/>
      <c r="T1043" s="69"/>
      <c r="U1043" s="78"/>
      <c r="V1043" s="69"/>
      <c r="W1043" s="80"/>
      <c r="X1043" s="80"/>
      <c r="Y1043" s="94"/>
      <c r="Z1043" s="80"/>
      <c r="AA1043" s="80"/>
      <c r="AB1043" s="80"/>
      <c r="AC1043" s="80"/>
      <c r="AD1043" s="69"/>
      <c r="AE1043" s="69"/>
      <c r="AF1043" s="69"/>
      <c r="AG1043" s="95"/>
      <c r="AH1043" s="93"/>
      <c r="AI1043" s="81"/>
      <c r="AJ1043" s="80"/>
      <c r="AK1043" s="80"/>
      <c r="AL1043" s="78"/>
      <c r="AM1043" s="80"/>
      <c r="AN1043" s="80"/>
      <c r="AO1043" s="80"/>
      <c r="AP1043" s="80"/>
      <c r="AQ1043" s="80"/>
      <c r="AR1043" s="80"/>
      <c r="AS1043" s="78"/>
      <c r="AT1043" s="96"/>
      <c r="AU1043" s="97"/>
      <c r="AV1043" s="98"/>
      <c r="AW1043" s="99"/>
    </row>
    <row r="1044" spans="1:69">
      <c r="A1044" s="25"/>
      <c r="C1044" s="89"/>
      <c r="D1044" s="84"/>
      <c r="E1044" s="76"/>
      <c r="F1044" s="91"/>
      <c r="G1044" s="80"/>
      <c r="H1044" s="81"/>
      <c r="I1044" s="14"/>
      <c r="J1044" s="92"/>
      <c r="K1044" s="14"/>
      <c r="L1044" s="78"/>
      <c r="M1044" s="81"/>
      <c r="N1044" s="14"/>
      <c r="O1044" s="78"/>
      <c r="P1044" s="78"/>
      <c r="Q1044" s="93"/>
      <c r="R1044" s="80"/>
      <c r="S1044" s="80"/>
      <c r="T1044" s="69"/>
      <c r="U1044" s="78"/>
      <c r="V1044" s="69"/>
      <c r="W1044" s="80"/>
      <c r="X1044" s="80"/>
      <c r="Y1044" s="94"/>
      <c r="Z1044" s="80"/>
      <c r="AA1044" s="80"/>
      <c r="AB1044" s="80"/>
      <c r="AC1044" s="80"/>
      <c r="AD1044" s="69"/>
      <c r="AE1044" s="69"/>
      <c r="AF1044" s="69"/>
      <c r="AG1044" s="95"/>
      <c r="AH1044" s="93"/>
      <c r="AI1044" s="81"/>
      <c r="AJ1044" s="80"/>
      <c r="AK1044" s="80"/>
      <c r="AL1044" s="78"/>
      <c r="AM1044" s="80"/>
      <c r="AN1044" s="80"/>
      <c r="AO1044" s="80"/>
      <c r="AP1044" s="80"/>
      <c r="AQ1044" s="80"/>
      <c r="AR1044" s="80"/>
      <c r="AS1044" s="78"/>
      <c r="AT1044" s="96"/>
      <c r="AU1044" s="97"/>
      <c r="AV1044" s="98"/>
      <c r="AW1044" s="99"/>
    </row>
    <row r="1045" spans="1:69">
      <c r="A1045" s="25"/>
      <c r="C1045" s="89"/>
      <c r="D1045" s="84"/>
      <c r="E1045" s="76"/>
      <c r="F1045" s="91"/>
      <c r="G1045" s="80"/>
      <c r="H1045" s="81"/>
      <c r="I1045" s="14"/>
      <c r="J1045" s="92"/>
      <c r="K1045" s="14"/>
      <c r="L1045" s="78"/>
      <c r="M1045" s="81"/>
      <c r="N1045" s="14"/>
      <c r="O1045" s="78"/>
      <c r="P1045" s="78"/>
      <c r="Q1045" s="93"/>
      <c r="R1045" s="80"/>
      <c r="S1045" s="80"/>
      <c r="T1045" s="69"/>
      <c r="U1045" s="78"/>
      <c r="V1045" s="69"/>
      <c r="W1045" s="80"/>
      <c r="X1045" s="80"/>
      <c r="Y1045" s="94"/>
      <c r="Z1045" s="80"/>
      <c r="AA1045" s="80"/>
      <c r="AB1045" s="80"/>
      <c r="AC1045" s="80"/>
      <c r="AD1045" s="69"/>
      <c r="AE1045" s="69"/>
      <c r="AF1045" s="69"/>
      <c r="AG1045" s="95"/>
      <c r="AH1045" s="93"/>
      <c r="AI1045" s="81"/>
      <c r="AJ1045" s="80"/>
      <c r="AK1045" s="80"/>
      <c r="AL1045" s="78"/>
      <c r="AM1045" s="80"/>
      <c r="AN1045" s="80"/>
      <c r="AO1045" s="80"/>
      <c r="AP1045" s="80"/>
      <c r="AQ1045" s="80"/>
      <c r="AR1045" s="80"/>
      <c r="AS1045" s="78"/>
      <c r="AT1045" s="96"/>
      <c r="AU1045" s="97"/>
      <c r="AV1045" s="98"/>
      <c r="AW1045" s="99"/>
    </row>
    <row r="1046" spans="1:69">
      <c r="A1046" s="25"/>
      <c r="C1046" s="89"/>
      <c r="D1046" s="84"/>
      <c r="E1046" s="76"/>
      <c r="F1046" s="91"/>
      <c r="G1046" s="80"/>
      <c r="H1046" s="81"/>
      <c r="I1046" s="14"/>
      <c r="J1046" s="92"/>
      <c r="K1046" s="14"/>
      <c r="L1046" s="78"/>
      <c r="M1046" s="81"/>
      <c r="N1046" s="14"/>
      <c r="O1046" s="78"/>
      <c r="P1046" s="78"/>
      <c r="Q1046" s="93"/>
      <c r="R1046" s="80"/>
      <c r="S1046" s="80"/>
      <c r="T1046" s="69"/>
      <c r="U1046" s="78"/>
      <c r="V1046" s="69"/>
      <c r="W1046" s="80"/>
      <c r="X1046" s="80"/>
      <c r="Y1046" s="94"/>
      <c r="Z1046" s="80"/>
      <c r="AA1046" s="80"/>
      <c r="AB1046" s="80"/>
      <c r="AC1046" s="80"/>
      <c r="AD1046" s="69"/>
      <c r="AE1046" s="69"/>
      <c r="AF1046" s="69"/>
      <c r="AG1046" s="95"/>
      <c r="AH1046" s="93"/>
      <c r="AI1046" s="81"/>
      <c r="AJ1046" s="80"/>
      <c r="AK1046" s="80"/>
      <c r="AL1046" s="78"/>
      <c r="AM1046" s="80"/>
      <c r="AN1046" s="80"/>
      <c r="AO1046" s="80"/>
      <c r="AP1046" s="80"/>
      <c r="AQ1046" s="80"/>
      <c r="AR1046" s="80"/>
      <c r="AS1046" s="78"/>
      <c r="AT1046" s="96"/>
      <c r="AU1046" s="97"/>
      <c r="AV1046" s="98"/>
      <c r="AW1046" s="99"/>
    </row>
    <row r="1047" spans="1:69">
      <c r="A1047" s="25"/>
      <c r="C1047" s="89"/>
      <c r="D1047" s="84"/>
      <c r="E1047" s="76"/>
      <c r="F1047" s="91"/>
      <c r="G1047" s="80"/>
      <c r="H1047" s="81"/>
      <c r="I1047" s="14"/>
      <c r="J1047" s="92"/>
      <c r="K1047" s="14"/>
      <c r="L1047" s="78"/>
      <c r="M1047" s="81"/>
      <c r="N1047" s="14"/>
      <c r="O1047" s="78"/>
      <c r="P1047" s="78"/>
      <c r="Q1047" s="93"/>
      <c r="R1047" s="80"/>
      <c r="S1047" s="80"/>
      <c r="T1047" s="69"/>
      <c r="U1047" s="78"/>
      <c r="V1047" s="69"/>
      <c r="W1047" s="80"/>
      <c r="X1047" s="80"/>
      <c r="Y1047" s="94"/>
      <c r="Z1047" s="80"/>
      <c r="AA1047" s="80"/>
      <c r="AB1047" s="80"/>
      <c r="AC1047" s="80"/>
      <c r="AD1047" s="69"/>
      <c r="AE1047" s="69"/>
      <c r="AF1047" s="69"/>
      <c r="AG1047" s="95"/>
      <c r="AH1047" s="93"/>
      <c r="AI1047" s="81"/>
      <c r="AJ1047" s="80"/>
      <c r="AK1047" s="80"/>
      <c r="AL1047" s="78"/>
      <c r="AM1047" s="80"/>
      <c r="AN1047" s="80"/>
      <c r="AO1047" s="80"/>
      <c r="AP1047" s="80"/>
      <c r="AQ1047" s="80"/>
      <c r="AR1047" s="80"/>
      <c r="AS1047" s="78"/>
      <c r="AT1047" s="96"/>
      <c r="AU1047" s="97"/>
      <c r="AV1047" s="98"/>
      <c r="AW1047" s="99"/>
    </row>
    <row r="1048" spans="1:69">
      <c r="A1048" s="25"/>
      <c r="C1048" s="89"/>
      <c r="D1048" s="84"/>
      <c r="E1048" s="76"/>
      <c r="F1048" s="91"/>
      <c r="G1048" s="80"/>
      <c r="H1048" s="81"/>
      <c r="I1048" s="14"/>
      <c r="J1048" s="92"/>
      <c r="K1048" s="14"/>
      <c r="L1048" s="78"/>
      <c r="M1048" s="81"/>
      <c r="N1048" s="14"/>
      <c r="O1048" s="78"/>
      <c r="P1048" s="78"/>
      <c r="Q1048" s="93"/>
      <c r="R1048" s="80"/>
      <c r="S1048" s="80"/>
      <c r="T1048" s="69"/>
      <c r="U1048" s="78"/>
      <c r="V1048" s="69"/>
      <c r="W1048" s="80"/>
      <c r="X1048" s="80"/>
      <c r="Y1048" s="94"/>
      <c r="Z1048" s="80"/>
      <c r="AA1048" s="80"/>
      <c r="AB1048" s="80"/>
      <c r="AC1048" s="80"/>
      <c r="AD1048" s="69"/>
      <c r="AE1048" s="69"/>
      <c r="AF1048" s="69"/>
      <c r="AG1048" s="95"/>
      <c r="AH1048" s="93"/>
      <c r="AI1048" s="81"/>
      <c r="AJ1048" s="80"/>
      <c r="AK1048" s="80"/>
      <c r="AL1048" s="78"/>
      <c r="AM1048" s="80"/>
      <c r="AN1048" s="80"/>
      <c r="AO1048" s="80"/>
      <c r="AP1048" s="80"/>
      <c r="AQ1048" s="80"/>
      <c r="AR1048" s="80"/>
      <c r="AS1048" s="78"/>
      <c r="AT1048" s="96"/>
      <c r="AU1048" s="97"/>
      <c r="AV1048" s="98"/>
      <c r="AW1048" s="99"/>
    </row>
    <row r="1049" spans="1:69">
      <c r="A1049" s="25"/>
      <c r="C1049" s="89"/>
      <c r="D1049" s="84"/>
      <c r="E1049" s="76"/>
      <c r="F1049" s="91"/>
      <c r="G1049" s="80"/>
      <c r="H1049" s="81"/>
      <c r="I1049" s="14"/>
      <c r="J1049" s="92"/>
      <c r="K1049" s="14"/>
      <c r="L1049" s="78"/>
      <c r="M1049" s="81"/>
      <c r="N1049" s="14"/>
      <c r="O1049" s="78"/>
      <c r="P1049" s="78"/>
      <c r="Q1049" s="93"/>
      <c r="R1049" s="80"/>
      <c r="S1049" s="80"/>
      <c r="T1049" s="69"/>
      <c r="U1049" s="78"/>
      <c r="V1049" s="69"/>
      <c r="W1049" s="80"/>
      <c r="X1049" s="80"/>
      <c r="Y1049" s="94"/>
      <c r="Z1049" s="80"/>
      <c r="AA1049" s="80"/>
      <c r="AB1049" s="80"/>
      <c r="AC1049" s="80"/>
      <c r="AD1049" s="69"/>
      <c r="AE1049" s="69"/>
      <c r="AF1049" s="69"/>
      <c r="AG1049" s="95"/>
      <c r="AH1049" s="93"/>
      <c r="AI1049" s="81"/>
      <c r="AJ1049" s="80"/>
      <c r="AK1049" s="80"/>
      <c r="AL1049" s="78"/>
      <c r="AM1049" s="80"/>
      <c r="AN1049" s="80"/>
      <c r="AO1049" s="80"/>
      <c r="AP1049" s="80"/>
      <c r="AQ1049" s="80"/>
      <c r="AR1049" s="80"/>
      <c r="AS1049" s="78"/>
      <c r="AT1049" s="96"/>
      <c r="AU1049" s="97"/>
      <c r="AV1049" s="98"/>
      <c r="AW1049" s="99"/>
    </row>
    <row r="1050" spans="1:69">
      <c r="A1050" s="25"/>
      <c r="C1050" s="89"/>
      <c r="D1050" s="84"/>
      <c r="E1050" s="76"/>
      <c r="F1050" s="91"/>
      <c r="G1050" s="80"/>
      <c r="H1050" s="81"/>
      <c r="I1050" s="14"/>
      <c r="J1050" s="92"/>
      <c r="K1050" s="14"/>
      <c r="L1050" s="78"/>
      <c r="M1050" s="81"/>
      <c r="N1050" s="14"/>
      <c r="O1050" s="78"/>
      <c r="P1050" s="78"/>
      <c r="Q1050" s="93"/>
      <c r="R1050" s="80"/>
      <c r="S1050" s="80"/>
      <c r="T1050" s="69"/>
      <c r="U1050" s="78"/>
      <c r="V1050" s="69"/>
      <c r="W1050" s="80"/>
      <c r="X1050" s="80"/>
      <c r="Y1050" s="94"/>
      <c r="Z1050" s="80"/>
      <c r="AA1050" s="80"/>
      <c r="AB1050" s="80"/>
      <c r="AC1050" s="80"/>
      <c r="AD1050" s="69"/>
      <c r="AE1050" s="69"/>
      <c r="AF1050" s="69"/>
      <c r="AG1050" s="95"/>
      <c r="AH1050" s="93"/>
      <c r="AI1050" s="81"/>
      <c r="AJ1050" s="80"/>
      <c r="AK1050" s="80"/>
      <c r="AL1050" s="78"/>
      <c r="AM1050" s="80"/>
      <c r="AN1050" s="80"/>
      <c r="AO1050" s="80"/>
      <c r="AP1050" s="80"/>
      <c r="AQ1050" s="80"/>
      <c r="AR1050" s="80"/>
      <c r="AS1050" s="78"/>
      <c r="AT1050" s="96"/>
      <c r="AU1050" s="97"/>
      <c r="AV1050" s="98"/>
      <c r="AW1050" s="99"/>
    </row>
    <row r="1051" spans="1:69">
      <c r="A1051" s="25"/>
      <c r="C1051" s="89"/>
      <c r="D1051" s="84"/>
      <c r="E1051" s="76"/>
      <c r="F1051" s="91"/>
      <c r="G1051" s="80"/>
      <c r="H1051" s="81"/>
      <c r="I1051" s="14"/>
      <c r="J1051" s="92"/>
      <c r="K1051" s="14"/>
      <c r="L1051" s="78"/>
      <c r="M1051" s="81"/>
      <c r="N1051" s="14"/>
      <c r="O1051" s="78"/>
      <c r="P1051" s="78"/>
      <c r="Q1051" s="93"/>
      <c r="R1051" s="80"/>
      <c r="S1051" s="80"/>
      <c r="T1051" s="69"/>
      <c r="U1051" s="78"/>
      <c r="V1051" s="69"/>
      <c r="W1051" s="80"/>
      <c r="X1051" s="80"/>
      <c r="Y1051" s="94"/>
      <c r="Z1051" s="80"/>
      <c r="AA1051" s="80"/>
      <c r="AB1051" s="80"/>
      <c r="AC1051" s="80"/>
      <c r="AD1051" s="69"/>
      <c r="AE1051" s="69"/>
      <c r="AF1051" s="69"/>
      <c r="AG1051" s="95"/>
      <c r="AH1051" s="93"/>
      <c r="AI1051" s="81"/>
      <c r="AJ1051" s="80"/>
      <c r="AK1051" s="80"/>
      <c r="AL1051" s="78"/>
      <c r="AM1051" s="80"/>
      <c r="AN1051" s="80"/>
      <c r="AO1051" s="80"/>
      <c r="AP1051" s="80"/>
      <c r="AQ1051" s="80"/>
      <c r="AR1051" s="80"/>
      <c r="AS1051" s="78"/>
      <c r="AT1051" s="96"/>
      <c r="AU1051" s="97"/>
      <c r="AV1051" s="98"/>
      <c r="AW1051" s="99"/>
    </row>
    <row r="1052" spans="1:69">
      <c r="A1052" s="25"/>
      <c r="C1052" s="89"/>
      <c r="D1052" s="84"/>
      <c r="E1052" s="76"/>
      <c r="F1052" s="91"/>
      <c r="G1052" s="80"/>
      <c r="H1052" s="81"/>
      <c r="I1052" s="14"/>
      <c r="J1052" s="92"/>
      <c r="K1052" s="14"/>
      <c r="L1052" s="78"/>
      <c r="M1052" s="81"/>
      <c r="N1052" s="14"/>
      <c r="O1052" s="78"/>
      <c r="P1052" s="78"/>
      <c r="Q1052" s="93"/>
      <c r="R1052" s="80"/>
      <c r="S1052" s="80"/>
      <c r="T1052" s="69"/>
      <c r="U1052" s="78"/>
      <c r="V1052" s="69"/>
      <c r="W1052" s="80"/>
      <c r="X1052" s="80"/>
      <c r="Y1052" s="94"/>
      <c r="Z1052" s="80"/>
      <c r="AA1052" s="80"/>
      <c r="AB1052" s="80"/>
      <c r="AC1052" s="80"/>
      <c r="AD1052" s="69"/>
      <c r="AE1052" s="69"/>
      <c r="AF1052" s="69"/>
      <c r="AG1052" s="95"/>
      <c r="AH1052" s="93"/>
      <c r="AI1052" s="81"/>
      <c r="AJ1052" s="80"/>
      <c r="AK1052" s="80"/>
      <c r="AL1052" s="78"/>
      <c r="AM1052" s="80"/>
      <c r="AN1052" s="80"/>
      <c r="AO1052" s="80"/>
      <c r="AP1052" s="80"/>
      <c r="AQ1052" s="80"/>
      <c r="AR1052" s="80"/>
      <c r="AS1052" s="78"/>
      <c r="AT1052" s="96"/>
      <c r="AU1052" s="97"/>
      <c r="AV1052" s="98"/>
      <c r="AW1052" s="99"/>
    </row>
    <row r="1053" spans="1:69">
      <c r="A1053" s="25"/>
      <c r="C1053" s="89"/>
      <c r="D1053" s="84"/>
      <c r="E1053" s="76"/>
      <c r="F1053" s="91"/>
      <c r="G1053" s="80"/>
      <c r="H1053" s="81"/>
      <c r="I1053" s="14"/>
      <c r="J1053" s="92"/>
      <c r="K1053" s="14"/>
      <c r="L1053" s="78"/>
      <c r="M1053" s="81"/>
      <c r="N1053" s="14"/>
      <c r="O1053" s="78"/>
      <c r="P1053" s="78"/>
      <c r="Q1053" s="93"/>
      <c r="R1053" s="80"/>
      <c r="S1053" s="80"/>
      <c r="T1053" s="69"/>
      <c r="U1053" s="78"/>
      <c r="V1053" s="69"/>
      <c r="W1053" s="80"/>
      <c r="X1053" s="80"/>
      <c r="Y1053" s="94"/>
      <c r="Z1053" s="80"/>
      <c r="AA1053" s="80"/>
      <c r="AB1053" s="80"/>
      <c r="AC1053" s="80"/>
      <c r="AD1053" s="69"/>
      <c r="AE1053" s="69"/>
      <c r="AF1053" s="69"/>
      <c r="AG1053" s="95"/>
      <c r="AH1053" s="93"/>
      <c r="AI1053" s="81"/>
      <c r="AJ1053" s="80"/>
      <c r="AK1053" s="80"/>
      <c r="AL1053" s="78"/>
      <c r="AM1053" s="80"/>
      <c r="AN1053" s="80"/>
      <c r="AO1053" s="80"/>
      <c r="AP1053" s="80"/>
      <c r="AQ1053" s="80"/>
      <c r="AR1053" s="80"/>
      <c r="AS1053" s="78"/>
      <c r="AT1053" s="96"/>
      <c r="AU1053" s="97"/>
      <c r="AV1053" s="98"/>
      <c r="AW1053" s="99"/>
    </row>
    <row r="1054" spans="1:69">
      <c r="A1054" s="25"/>
      <c r="C1054" s="89"/>
      <c r="D1054" s="84"/>
      <c r="E1054" s="76"/>
      <c r="F1054" s="91"/>
      <c r="G1054" s="80"/>
      <c r="H1054" s="81"/>
      <c r="I1054" s="14"/>
      <c r="J1054" s="92"/>
      <c r="K1054" s="14"/>
      <c r="L1054" s="78"/>
      <c r="M1054" s="81"/>
      <c r="N1054" s="14"/>
      <c r="O1054" s="78"/>
      <c r="P1054" s="78"/>
      <c r="Q1054" s="93"/>
      <c r="R1054" s="80"/>
      <c r="S1054" s="80"/>
      <c r="T1054" s="69"/>
      <c r="U1054" s="78"/>
      <c r="V1054" s="69"/>
      <c r="W1054" s="80"/>
      <c r="X1054" s="80"/>
      <c r="Y1054" s="94"/>
      <c r="Z1054" s="80"/>
      <c r="AA1054" s="80"/>
      <c r="AB1054" s="80"/>
      <c r="AC1054" s="80"/>
      <c r="AD1054" s="69"/>
      <c r="AE1054" s="69"/>
      <c r="AF1054" s="69"/>
      <c r="AG1054" s="95"/>
      <c r="AH1054" s="93"/>
      <c r="AI1054" s="81"/>
      <c r="AJ1054" s="80"/>
      <c r="AK1054" s="80"/>
      <c r="AL1054" s="78"/>
      <c r="AM1054" s="80"/>
      <c r="AN1054" s="80"/>
      <c r="AO1054" s="80"/>
      <c r="AP1054" s="80"/>
      <c r="AQ1054" s="80"/>
      <c r="AR1054" s="80"/>
      <c r="AS1054" s="78"/>
      <c r="AT1054" s="96"/>
      <c r="AU1054" s="97"/>
      <c r="AV1054" s="98"/>
      <c r="AW1054" s="99"/>
    </row>
    <row r="1055" spans="1:69">
      <c r="A1055" s="25"/>
      <c r="C1055" s="89"/>
      <c r="D1055" s="84"/>
      <c r="E1055" s="76"/>
      <c r="F1055" s="91"/>
      <c r="G1055" s="80"/>
      <c r="H1055" s="81"/>
      <c r="I1055" s="14"/>
      <c r="J1055" s="92"/>
      <c r="K1055" s="14"/>
      <c r="L1055" s="78"/>
      <c r="M1055" s="81"/>
      <c r="N1055" s="14"/>
      <c r="O1055" s="78"/>
      <c r="P1055" s="78"/>
      <c r="Q1055" s="93"/>
      <c r="R1055" s="80"/>
      <c r="S1055" s="80"/>
      <c r="T1055" s="69"/>
      <c r="U1055" s="78"/>
      <c r="V1055" s="69"/>
      <c r="W1055" s="80"/>
      <c r="X1055" s="80"/>
      <c r="Y1055" s="94"/>
      <c r="Z1055" s="80"/>
      <c r="AA1055" s="80"/>
      <c r="AB1055" s="80"/>
      <c r="AC1055" s="80"/>
      <c r="AD1055" s="69"/>
      <c r="AE1055" s="69"/>
      <c r="AF1055" s="69"/>
      <c r="AG1055" s="95"/>
      <c r="AH1055" s="93"/>
      <c r="AI1055" s="81"/>
      <c r="AJ1055" s="80"/>
      <c r="AK1055" s="80"/>
      <c r="AL1055" s="78"/>
      <c r="AM1055" s="80"/>
      <c r="AN1055" s="80"/>
      <c r="AO1055" s="80"/>
      <c r="AP1055" s="80"/>
      <c r="AQ1055" s="80"/>
      <c r="AR1055" s="80"/>
      <c r="AS1055" s="78"/>
      <c r="AT1055" s="96"/>
      <c r="AU1055" s="97"/>
      <c r="AV1055" s="98"/>
      <c r="AW1055" s="99"/>
    </row>
    <row r="1056" spans="1:69">
      <c r="A1056" s="25"/>
      <c r="C1056" s="89"/>
      <c r="D1056" s="84"/>
      <c r="E1056" s="76"/>
      <c r="F1056" s="91"/>
      <c r="G1056" s="80"/>
      <c r="H1056" s="81"/>
      <c r="I1056" s="14"/>
      <c r="J1056" s="92"/>
      <c r="K1056" s="14"/>
      <c r="L1056" s="78"/>
      <c r="M1056" s="81"/>
      <c r="N1056" s="14"/>
      <c r="O1056" s="78"/>
      <c r="P1056" s="78"/>
      <c r="Q1056" s="93"/>
      <c r="R1056" s="80"/>
      <c r="S1056" s="80"/>
      <c r="T1056" s="69"/>
      <c r="U1056" s="78"/>
      <c r="V1056" s="69"/>
      <c r="W1056" s="80"/>
      <c r="X1056" s="80"/>
      <c r="Y1056" s="94"/>
      <c r="Z1056" s="80"/>
      <c r="AA1056" s="80"/>
      <c r="AB1056" s="80"/>
      <c r="AC1056" s="80"/>
      <c r="AD1056" s="69"/>
      <c r="AE1056" s="69"/>
      <c r="AF1056" s="69"/>
      <c r="AG1056" s="95"/>
      <c r="AH1056" s="93"/>
      <c r="AI1056" s="81"/>
      <c r="AJ1056" s="80"/>
      <c r="AK1056" s="80"/>
      <c r="AL1056" s="78"/>
      <c r="AM1056" s="80"/>
      <c r="AN1056" s="80"/>
      <c r="AO1056" s="80"/>
      <c r="AP1056" s="80"/>
      <c r="AQ1056" s="80"/>
      <c r="AR1056" s="80"/>
      <c r="AS1056" s="78"/>
      <c r="AT1056" s="96"/>
      <c r="AU1056" s="97"/>
      <c r="AV1056" s="98"/>
      <c r="AW1056" s="99"/>
    </row>
    <row r="1057" spans="1:49">
      <c r="A1057" s="25"/>
      <c r="C1057" s="89"/>
      <c r="D1057" s="84"/>
      <c r="E1057" s="76"/>
      <c r="F1057" s="91"/>
      <c r="G1057" s="80"/>
      <c r="H1057" s="81"/>
      <c r="I1057" s="14"/>
      <c r="J1057" s="92"/>
      <c r="K1057" s="14"/>
      <c r="L1057" s="78"/>
      <c r="M1057" s="81"/>
      <c r="N1057" s="14"/>
      <c r="O1057" s="78"/>
      <c r="P1057" s="78"/>
      <c r="Q1057" s="93"/>
      <c r="R1057" s="80"/>
      <c r="S1057" s="80"/>
      <c r="T1057" s="69"/>
      <c r="U1057" s="78"/>
      <c r="V1057" s="69"/>
      <c r="W1057" s="80"/>
      <c r="X1057" s="80"/>
      <c r="Y1057" s="94"/>
      <c r="Z1057" s="80"/>
      <c r="AA1057" s="80"/>
      <c r="AB1057" s="80"/>
      <c r="AC1057" s="80"/>
      <c r="AD1057" s="69"/>
      <c r="AE1057" s="69"/>
      <c r="AF1057" s="69"/>
      <c r="AG1057" s="95"/>
      <c r="AH1057" s="93"/>
      <c r="AI1057" s="81"/>
      <c r="AJ1057" s="80"/>
      <c r="AK1057" s="80"/>
      <c r="AL1057" s="78"/>
      <c r="AM1057" s="80"/>
      <c r="AN1057" s="80"/>
      <c r="AO1057" s="80"/>
      <c r="AP1057" s="80"/>
      <c r="AQ1057" s="80"/>
      <c r="AR1057" s="80"/>
      <c r="AS1057" s="78"/>
      <c r="AT1057" s="96"/>
      <c r="AU1057" s="97"/>
      <c r="AV1057" s="98"/>
      <c r="AW1057" s="99"/>
    </row>
    <row r="1058" spans="1:49">
      <c r="A1058" s="25"/>
      <c r="C1058" s="89"/>
      <c r="D1058" s="84"/>
      <c r="E1058" s="76"/>
      <c r="F1058" s="91"/>
      <c r="G1058" s="80"/>
      <c r="H1058" s="81"/>
      <c r="I1058" s="14"/>
      <c r="J1058" s="92"/>
      <c r="K1058" s="14"/>
      <c r="L1058" s="78"/>
      <c r="M1058" s="81"/>
      <c r="N1058" s="14"/>
      <c r="O1058" s="78"/>
      <c r="P1058" s="78"/>
      <c r="Q1058" s="93"/>
      <c r="R1058" s="80"/>
      <c r="S1058" s="80"/>
      <c r="T1058" s="69"/>
      <c r="U1058" s="78"/>
      <c r="V1058" s="69"/>
      <c r="W1058" s="80"/>
      <c r="X1058" s="80"/>
      <c r="Y1058" s="94"/>
      <c r="Z1058" s="80"/>
      <c r="AA1058" s="80"/>
      <c r="AB1058" s="80"/>
      <c r="AC1058" s="80"/>
      <c r="AD1058" s="69"/>
      <c r="AE1058" s="69"/>
      <c r="AF1058" s="69"/>
      <c r="AG1058" s="95"/>
      <c r="AH1058" s="93"/>
      <c r="AI1058" s="81"/>
      <c r="AJ1058" s="80"/>
      <c r="AK1058" s="80"/>
      <c r="AL1058" s="78"/>
      <c r="AM1058" s="80"/>
      <c r="AN1058" s="80"/>
      <c r="AO1058" s="80"/>
      <c r="AP1058" s="80"/>
      <c r="AQ1058" s="80"/>
      <c r="AR1058" s="80"/>
      <c r="AS1058" s="78"/>
      <c r="AT1058" s="96"/>
      <c r="AU1058" s="97"/>
      <c r="AV1058" s="98"/>
      <c r="AW1058" s="99"/>
    </row>
    <row r="1059" spans="1:49">
      <c r="A1059" s="25"/>
      <c r="C1059" s="89"/>
      <c r="D1059" s="84"/>
      <c r="E1059" s="76"/>
      <c r="F1059" s="91"/>
      <c r="G1059" s="80"/>
      <c r="H1059" s="81"/>
      <c r="I1059" s="14"/>
      <c r="J1059" s="92"/>
      <c r="K1059" s="14"/>
      <c r="L1059" s="78"/>
      <c r="M1059" s="81"/>
      <c r="N1059" s="14"/>
      <c r="O1059" s="78"/>
      <c r="P1059" s="78"/>
      <c r="Q1059" s="93"/>
      <c r="R1059" s="80"/>
      <c r="S1059" s="80"/>
      <c r="T1059" s="69"/>
      <c r="U1059" s="78"/>
      <c r="V1059" s="69"/>
      <c r="W1059" s="80"/>
      <c r="X1059" s="80"/>
      <c r="Y1059" s="94"/>
      <c r="Z1059" s="80"/>
      <c r="AA1059" s="80"/>
      <c r="AB1059" s="80"/>
      <c r="AC1059" s="80"/>
      <c r="AD1059" s="69"/>
      <c r="AE1059" s="69"/>
      <c r="AF1059" s="69"/>
      <c r="AG1059" s="95"/>
      <c r="AH1059" s="93"/>
      <c r="AI1059" s="81"/>
      <c r="AJ1059" s="80"/>
      <c r="AK1059" s="80"/>
      <c r="AL1059" s="78"/>
      <c r="AM1059" s="80"/>
      <c r="AN1059" s="80"/>
      <c r="AO1059" s="80"/>
      <c r="AP1059" s="80"/>
      <c r="AQ1059" s="80"/>
      <c r="AR1059" s="80"/>
      <c r="AS1059" s="78"/>
      <c r="AT1059" s="96"/>
      <c r="AU1059" s="97"/>
      <c r="AV1059" s="98"/>
      <c r="AW1059" s="99"/>
    </row>
    <row r="1060" spans="1:49">
      <c r="A1060" s="25"/>
      <c r="C1060" s="89"/>
      <c r="D1060" s="84"/>
      <c r="E1060" s="76"/>
      <c r="F1060" s="91"/>
      <c r="G1060" s="80"/>
      <c r="H1060" s="81"/>
      <c r="I1060" s="14"/>
      <c r="J1060" s="92"/>
      <c r="K1060" s="14"/>
      <c r="L1060" s="78"/>
      <c r="M1060" s="81"/>
      <c r="N1060" s="14"/>
      <c r="O1060" s="78"/>
      <c r="P1060" s="78"/>
      <c r="Q1060" s="93"/>
      <c r="R1060" s="80"/>
      <c r="S1060" s="80"/>
      <c r="T1060" s="69"/>
      <c r="U1060" s="78"/>
      <c r="V1060" s="69"/>
      <c r="W1060" s="80"/>
      <c r="X1060" s="80"/>
      <c r="Y1060" s="94"/>
      <c r="Z1060" s="80"/>
      <c r="AA1060" s="80"/>
      <c r="AB1060" s="80"/>
      <c r="AC1060" s="80"/>
      <c r="AD1060" s="69"/>
      <c r="AE1060" s="69"/>
      <c r="AF1060" s="69"/>
      <c r="AG1060" s="95"/>
      <c r="AH1060" s="93"/>
      <c r="AI1060" s="81"/>
      <c r="AJ1060" s="80"/>
      <c r="AK1060" s="80"/>
      <c r="AL1060" s="78"/>
      <c r="AM1060" s="80"/>
      <c r="AN1060" s="80"/>
      <c r="AO1060" s="80"/>
      <c r="AP1060" s="80"/>
      <c r="AQ1060" s="80"/>
      <c r="AR1060" s="80"/>
      <c r="AS1060" s="78"/>
      <c r="AT1060" s="96"/>
      <c r="AU1060" s="97"/>
      <c r="AV1060" s="98"/>
      <c r="AW1060" s="99"/>
    </row>
    <row r="1061" spans="1:49">
      <c r="A1061" s="25"/>
      <c r="C1061" s="89"/>
      <c r="D1061" s="84"/>
      <c r="E1061" s="76"/>
      <c r="F1061" s="91"/>
      <c r="G1061" s="80"/>
      <c r="H1061" s="81"/>
      <c r="I1061" s="14"/>
      <c r="J1061" s="92"/>
      <c r="K1061" s="14"/>
      <c r="L1061" s="78"/>
      <c r="M1061" s="81"/>
      <c r="N1061" s="14"/>
      <c r="O1061" s="78"/>
      <c r="P1061" s="78"/>
      <c r="Q1061" s="93"/>
      <c r="R1061" s="80"/>
      <c r="S1061" s="80"/>
      <c r="T1061" s="69"/>
      <c r="U1061" s="78"/>
      <c r="V1061" s="69"/>
      <c r="W1061" s="80"/>
      <c r="X1061" s="80"/>
      <c r="Y1061" s="94"/>
      <c r="Z1061" s="80"/>
      <c r="AA1061" s="80"/>
      <c r="AB1061" s="80"/>
      <c r="AC1061" s="80"/>
      <c r="AD1061" s="69"/>
      <c r="AE1061" s="69"/>
      <c r="AF1061" s="69"/>
      <c r="AG1061" s="95"/>
      <c r="AH1061" s="93"/>
      <c r="AI1061" s="81"/>
      <c r="AJ1061" s="80"/>
      <c r="AK1061" s="80"/>
      <c r="AL1061" s="78"/>
      <c r="AM1061" s="80"/>
      <c r="AN1061" s="80"/>
      <c r="AO1061" s="80"/>
      <c r="AP1061" s="80"/>
      <c r="AQ1061" s="80"/>
      <c r="AR1061" s="80"/>
      <c r="AS1061" s="78"/>
      <c r="AT1061" s="96"/>
      <c r="AU1061" s="97"/>
      <c r="AV1061" s="98"/>
      <c r="AW1061" s="99"/>
    </row>
    <row r="1062" spans="1:49">
      <c r="A1062" s="25"/>
      <c r="C1062" s="89"/>
      <c r="D1062" s="84"/>
      <c r="E1062" s="76"/>
      <c r="F1062" s="91"/>
      <c r="G1062" s="80"/>
      <c r="H1062" s="81"/>
      <c r="I1062" s="14"/>
      <c r="J1062" s="92"/>
      <c r="K1062" s="14"/>
      <c r="L1062" s="78"/>
      <c r="M1062" s="81"/>
      <c r="N1062" s="14"/>
      <c r="O1062" s="78"/>
      <c r="P1062" s="78"/>
      <c r="Q1062" s="93"/>
      <c r="R1062" s="80"/>
      <c r="S1062" s="80"/>
      <c r="T1062" s="69"/>
      <c r="U1062" s="78"/>
      <c r="V1062" s="69"/>
      <c r="W1062" s="80"/>
      <c r="X1062" s="80"/>
      <c r="Y1062" s="94"/>
      <c r="Z1062" s="80"/>
      <c r="AA1062" s="80"/>
      <c r="AB1062" s="80"/>
      <c r="AC1062" s="80"/>
      <c r="AD1062" s="69"/>
      <c r="AE1062" s="69"/>
      <c r="AF1062" s="69"/>
      <c r="AG1062" s="95"/>
      <c r="AH1062" s="93"/>
      <c r="AI1062" s="81"/>
      <c r="AJ1062" s="80"/>
      <c r="AK1062" s="80"/>
      <c r="AL1062" s="78"/>
      <c r="AM1062" s="80"/>
      <c r="AN1062" s="80"/>
      <c r="AO1062" s="80"/>
      <c r="AP1062" s="80"/>
      <c r="AQ1062" s="80"/>
      <c r="AR1062" s="80"/>
      <c r="AS1062" s="78"/>
      <c r="AT1062" s="96"/>
      <c r="AU1062" s="97"/>
      <c r="AV1062" s="98"/>
      <c r="AW1062" s="99"/>
    </row>
    <row r="1063" spans="1:49">
      <c r="A1063" s="25"/>
      <c r="C1063" s="89"/>
      <c r="D1063" s="84"/>
      <c r="E1063" s="76"/>
      <c r="F1063" s="91"/>
      <c r="G1063" s="80"/>
      <c r="H1063" s="81"/>
      <c r="I1063" s="14"/>
      <c r="J1063" s="92"/>
      <c r="K1063" s="14"/>
      <c r="L1063" s="78"/>
      <c r="M1063" s="81"/>
      <c r="N1063" s="14"/>
      <c r="O1063" s="78"/>
      <c r="P1063" s="78"/>
      <c r="Q1063" s="93"/>
      <c r="R1063" s="80"/>
      <c r="S1063" s="80"/>
      <c r="T1063" s="69"/>
      <c r="U1063" s="78"/>
      <c r="V1063" s="69"/>
      <c r="W1063" s="80"/>
      <c r="X1063" s="80"/>
      <c r="Y1063" s="94"/>
      <c r="Z1063" s="80"/>
      <c r="AA1063" s="80"/>
      <c r="AB1063" s="80"/>
      <c r="AC1063" s="80"/>
      <c r="AD1063" s="69"/>
      <c r="AE1063" s="69"/>
      <c r="AF1063" s="69"/>
      <c r="AG1063" s="95"/>
      <c r="AH1063" s="93"/>
      <c r="AI1063" s="81"/>
      <c r="AJ1063" s="80"/>
      <c r="AK1063" s="80"/>
      <c r="AL1063" s="78"/>
      <c r="AM1063" s="80"/>
      <c r="AN1063" s="80"/>
      <c r="AO1063" s="80"/>
      <c r="AP1063" s="80"/>
      <c r="AQ1063" s="80"/>
      <c r="AR1063" s="80"/>
      <c r="AS1063" s="78"/>
      <c r="AT1063" s="96"/>
      <c r="AU1063" s="97"/>
      <c r="AV1063" s="98"/>
      <c r="AW1063" s="99"/>
    </row>
    <row r="1064" spans="1:49">
      <c r="A1064" s="25"/>
      <c r="C1064" s="89"/>
      <c r="D1064" s="84"/>
      <c r="E1064" s="76"/>
      <c r="F1064" s="91"/>
      <c r="G1064" s="80"/>
      <c r="H1064" s="81"/>
      <c r="I1064" s="14"/>
      <c r="J1064" s="92"/>
      <c r="K1064" s="14"/>
      <c r="L1064" s="78"/>
      <c r="M1064" s="81"/>
      <c r="N1064" s="14"/>
      <c r="O1064" s="78"/>
      <c r="P1064" s="78"/>
      <c r="Q1064" s="93"/>
      <c r="R1064" s="80"/>
      <c r="S1064" s="80"/>
      <c r="T1064" s="69"/>
      <c r="U1064" s="78"/>
      <c r="V1064" s="69"/>
      <c r="W1064" s="80"/>
      <c r="X1064" s="80"/>
      <c r="Y1064" s="94"/>
      <c r="Z1064" s="80"/>
      <c r="AA1064" s="80"/>
      <c r="AB1064" s="80"/>
      <c r="AC1064" s="80"/>
      <c r="AD1064" s="69"/>
      <c r="AE1064" s="69"/>
      <c r="AF1064" s="69"/>
      <c r="AG1064" s="95"/>
      <c r="AH1064" s="93"/>
      <c r="AI1064" s="81"/>
      <c r="AJ1064" s="80"/>
      <c r="AK1064" s="80"/>
      <c r="AL1064" s="78"/>
      <c r="AM1064" s="80"/>
      <c r="AN1064" s="80"/>
      <c r="AO1064" s="80"/>
      <c r="AP1064" s="80"/>
      <c r="AQ1064" s="80"/>
      <c r="AR1064" s="80"/>
      <c r="AS1064" s="78"/>
      <c r="AT1064" s="96"/>
      <c r="AU1064" s="97"/>
      <c r="AV1064" s="98"/>
      <c r="AW1064" s="99"/>
    </row>
    <row r="1065" spans="1:49">
      <c r="A1065" s="25"/>
      <c r="C1065" s="89"/>
      <c r="D1065" s="84"/>
      <c r="E1065" s="76"/>
      <c r="F1065" s="91"/>
      <c r="G1065" s="80"/>
      <c r="H1065" s="81"/>
      <c r="I1065" s="14"/>
      <c r="J1065" s="92"/>
      <c r="K1065" s="14"/>
      <c r="L1065" s="78"/>
      <c r="M1065" s="81"/>
      <c r="N1065" s="14"/>
      <c r="O1065" s="78"/>
      <c r="P1065" s="78"/>
      <c r="Q1065" s="93"/>
      <c r="R1065" s="80"/>
      <c r="S1065" s="80"/>
      <c r="T1065" s="69"/>
      <c r="U1065" s="78"/>
      <c r="V1065" s="69"/>
      <c r="W1065" s="80"/>
      <c r="X1065" s="80"/>
      <c r="Y1065" s="94"/>
      <c r="Z1065" s="80"/>
      <c r="AA1065" s="80"/>
      <c r="AB1065" s="80"/>
      <c r="AC1065" s="80"/>
      <c r="AD1065" s="69"/>
      <c r="AE1065" s="69"/>
      <c r="AF1065" s="69"/>
      <c r="AG1065" s="95"/>
      <c r="AH1065" s="93"/>
      <c r="AI1065" s="81"/>
      <c r="AJ1065" s="80"/>
      <c r="AK1065" s="80"/>
      <c r="AL1065" s="78"/>
      <c r="AM1065" s="80"/>
      <c r="AN1065" s="80"/>
      <c r="AO1065" s="80"/>
      <c r="AP1065" s="80"/>
      <c r="AQ1065" s="80"/>
      <c r="AR1065" s="80"/>
      <c r="AS1065" s="78"/>
      <c r="AT1065" s="96"/>
      <c r="AU1065" s="97"/>
      <c r="AV1065" s="98"/>
      <c r="AW1065" s="99"/>
    </row>
    <row r="1066" spans="1:49">
      <c r="A1066" s="25"/>
      <c r="C1066" s="89"/>
      <c r="D1066" s="84"/>
      <c r="E1066" s="76"/>
      <c r="F1066" s="91"/>
      <c r="G1066" s="80"/>
      <c r="H1066" s="81"/>
      <c r="I1066" s="14"/>
      <c r="J1066" s="92"/>
      <c r="K1066" s="14"/>
      <c r="L1066" s="78"/>
      <c r="M1066" s="81"/>
      <c r="N1066" s="14"/>
      <c r="O1066" s="78"/>
      <c r="P1066" s="78"/>
      <c r="Q1066" s="93"/>
      <c r="R1066" s="80"/>
      <c r="S1066" s="80"/>
      <c r="T1066" s="69"/>
      <c r="U1066" s="78"/>
      <c r="V1066" s="69"/>
      <c r="W1066" s="80"/>
      <c r="X1066" s="80"/>
      <c r="Y1066" s="94"/>
      <c r="Z1066" s="80"/>
      <c r="AA1066" s="80"/>
      <c r="AB1066" s="80"/>
      <c r="AC1066" s="80"/>
      <c r="AD1066" s="69"/>
      <c r="AE1066" s="69"/>
      <c r="AF1066" s="69"/>
      <c r="AG1066" s="95"/>
      <c r="AH1066" s="93"/>
      <c r="AI1066" s="81"/>
      <c r="AJ1066" s="80"/>
      <c r="AK1066" s="80"/>
      <c r="AL1066" s="78"/>
      <c r="AM1066" s="80"/>
      <c r="AN1066" s="80"/>
      <c r="AO1066" s="80"/>
      <c r="AP1066" s="80"/>
      <c r="AQ1066" s="80"/>
      <c r="AR1066" s="80"/>
      <c r="AS1066" s="78"/>
      <c r="AT1066" s="96"/>
      <c r="AU1066" s="97"/>
      <c r="AV1066" s="98"/>
      <c r="AW1066" s="99"/>
    </row>
    <row r="1067" spans="1:49">
      <c r="A1067" s="25"/>
      <c r="C1067" s="89"/>
      <c r="D1067" s="84"/>
      <c r="E1067" s="76"/>
      <c r="F1067" s="91"/>
      <c r="G1067" s="80"/>
      <c r="H1067" s="81"/>
      <c r="I1067" s="14"/>
      <c r="J1067" s="92"/>
      <c r="K1067" s="14"/>
      <c r="L1067" s="78"/>
      <c r="M1067" s="81"/>
      <c r="N1067" s="14"/>
      <c r="O1067" s="78"/>
      <c r="P1067" s="78"/>
      <c r="Q1067" s="93"/>
      <c r="R1067" s="80"/>
      <c r="S1067" s="80"/>
      <c r="T1067" s="69"/>
      <c r="U1067" s="78"/>
      <c r="V1067" s="69"/>
      <c r="W1067" s="80"/>
      <c r="X1067" s="80"/>
      <c r="Y1067" s="94"/>
      <c r="Z1067" s="80"/>
      <c r="AA1067" s="80"/>
      <c r="AB1067" s="80"/>
      <c r="AC1067" s="80"/>
      <c r="AD1067" s="69"/>
      <c r="AE1067" s="69"/>
      <c r="AF1067" s="69"/>
      <c r="AG1067" s="95"/>
      <c r="AH1067" s="93"/>
      <c r="AI1067" s="81"/>
      <c r="AJ1067" s="80"/>
      <c r="AK1067" s="80"/>
      <c r="AL1067" s="78"/>
      <c r="AM1067" s="80"/>
      <c r="AN1067" s="80"/>
      <c r="AO1067" s="80"/>
      <c r="AP1067" s="80"/>
      <c r="AQ1067" s="80"/>
      <c r="AR1067" s="80"/>
      <c r="AS1067" s="78"/>
      <c r="AT1067" s="96"/>
      <c r="AU1067" s="97"/>
      <c r="AV1067" s="98"/>
      <c r="AW1067" s="99"/>
    </row>
    <row r="1068" spans="1:49">
      <c r="A1068" s="25"/>
      <c r="C1068" s="89"/>
      <c r="D1068" s="84"/>
      <c r="E1068" s="76"/>
      <c r="F1068" s="91"/>
      <c r="G1068" s="80"/>
      <c r="H1068" s="81"/>
      <c r="I1068" s="14"/>
      <c r="J1068" s="92"/>
      <c r="K1068" s="14"/>
      <c r="L1068" s="78"/>
      <c r="M1068" s="81"/>
      <c r="N1068" s="14"/>
      <c r="O1068" s="78"/>
      <c r="P1068" s="78"/>
      <c r="Q1068" s="93"/>
      <c r="R1068" s="80"/>
      <c r="S1068" s="80"/>
      <c r="T1068" s="69"/>
      <c r="U1068" s="78"/>
      <c r="V1068" s="69"/>
      <c r="W1068" s="80"/>
      <c r="X1068" s="80"/>
      <c r="Y1068" s="94"/>
      <c r="Z1068" s="80"/>
      <c r="AA1068" s="80"/>
      <c r="AB1068" s="80"/>
      <c r="AC1068" s="80"/>
      <c r="AD1068" s="69"/>
      <c r="AE1068" s="69"/>
      <c r="AF1068" s="69"/>
      <c r="AG1068" s="95"/>
      <c r="AH1068" s="93"/>
      <c r="AI1068" s="81"/>
      <c r="AJ1068" s="80"/>
      <c r="AK1068" s="80"/>
      <c r="AL1068" s="78"/>
      <c r="AM1068" s="80"/>
      <c r="AN1068" s="80"/>
      <c r="AO1068" s="80"/>
      <c r="AP1068" s="80"/>
      <c r="AQ1068" s="80"/>
      <c r="AR1068" s="80"/>
      <c r="AS1068" s="78"/>
      <c r="AT1068" s="96"/>
      <c r="AU1068" s="97"/>
      <c r="AV1068" s="98"/>
      <c r="AW1068" s="99"/>
    </row>
    <row r="1069" spans="1:49">
      <c r="A1069" s="25"/>
      <c r="C1069" s="89"/>
      <c r="D1069" s="84"/>
      <c r="E1069" s="76"/>
      <c r="F1069" s="91"/>
      <c r="G1069" s="80"/>
      <c r="H1069" s="81"/>
      <c r="I1069" s="14"/>
      <c r="J1069" s="92"/>
      <c r="K1069" s="14"/>
      <c r="L1069" s="78"/>
      <c r="M1069" s="81"/>
      <c r="N1069" s="14"/>
      <c r="O1069" s="78"/>
      <c r="P1069" s="78"/>
      <c r="Q1069" s="93"/>
      <c r="R1069" s="80"/>
      <c r="S1069" s="80"/>
      <c r="T1069" s="69"/>
      <c r="U1069" s="78"/>
      <c r="V1069" s="69"/>
      <c r="W1069" s="80"/>
      <c r="X1069" s="80"/>
      <c r="Y1069" s="94"/>
      <c r="Z1069" s="80"/>
      <c r="AA1069" s="80"/>
      <c r="AB1069" s="80"/>
      <c r="AC1069" s="80"/>
      <c r="AD1069" s="69"/>
      <c r="AE1069" s="69"/>
      <c r="AF1069" s="69"/>
      <c r="AG1069" s="95"/>
      <c r="AH1069" s="93"/>
      <c r="AI1069" s="81"/>
      <c r="AJ1069" s="80"/>
      <c r="AK1069" s="80"/>
      <c r="AL1069" s="78"/>
      <c r="AM1069" s="80"/>
      <c r="AN1069" s="80"/>
      <c r="AO1069" s="80"/>
      <c r="AP1069" s="80"/>
      <c r="AQ1069" s="80"/>
      <c r="AR1069" s="80"/>
      <c r="AS1069" s="78"/>
      <c r="AT1069" s="96"/>
      <c r="AU1069" s="97"/>
      <c r="AV1069" s="98"/>
      <c r="AW1069" s="99"/>
    </row>
    <row r="1070" spans="1:49">
      <c r="A1070" s="25"/>
      <c r="C1070" s="89"/>
      <c r="D1070" s="84"/>
      <c r="E1070" s="76"/>
      <c r="F1070" s="91"/>
      <c r="G1070" s="80"/>
      <c r="H1070" s="81"/>
      <c r="I1070" s="14"/>
      <c r="J1070" s="92"/>
      <c r="K1070" s="14"/>
      <c r="L1070" s="78"/>
      <c r="M1070" s="81"/>
      <c r="N1070" s="14"/>
      <c r="O1070" s="78"/>
      <c r="P1070" s="78"/>
      <c r="Q1070" s="93"/>
      <c r="R1070" s="80"/>
      <c r="S1070" s="80"/>
      <c r="T1070" s="69"/>
      <c r="U1070" s="78"/>
      <c r="V1070" s="69"/>
      <c r="W1070" s="80"/>
      <c r="X1070" s="80"/>
      <c r="Y1070" s="94"/>
      <c r="Z1070" s="80"/>
      <c r="AA1070" s="80"/>
      <c r="AB1070" s="80"/>
      <c r="AC1070" s="80"/>
      <c r="AD1070" s="69"/>
      <c r="AE1070" s="69"/>
      <c r="AF1070" s="69"/>
      <c r="AG1070" s="95"/>
      <c r="AH1070" s="93"/>
      <c r="AI1070" s="81"/>
      <c r="AJ1070" s="80"/>
      <c r="AK1070" s="80"/>
      <c r="AL1070" s="78"/>
      <c r="AM1070" s="80"/>
      <c r="AN1070" s="80"/>
      <c r="AO1070" s="80"/>
      <c r="AP1070" s="80"/>
      <c r="AQ1070" s="80"/>
      <c r="AR1070" s="80"/>
      <c r="AS1070" s="78"/>
      <c r="AT1070" s="96"/>
      <c r="AU1070" s="97"/>
      <c r="AV1070" s="98"/>
      <c r="AW1070" s="99"/>
    </row>
    <row r="1071" spans="1:49">
      <c r="A1071" s="25"/>
      <c r="C1071" s="89"/>
      <c r="D1071" s="84"/>
      <c r="E1071" s="76"/>
      <c r="F1071" s="91"/>
      <c r="G1071" s="80"/>
      <c r="H1071" s="81"/>
      <c r="I1071" s="14"/>
      <c r="J1071" s="92"/>
      <c r="K1071" s="14"/>
      <c r="L1071" s="78"/>
      <c r="M1071" s="81"/>
      <c r="N1071" s="14"/>
      <c r="O1071" s="78"/>
      <c r="P1071" s="78"/>
      <c r="Q1071" s="93"/>
      <c r="R1071" s="80"/>
      <c r="S1071" s="80"/>
      <c r="T1071" s="69"/>
      <c r="U1071" s="78"/>
      <c r="V1071" s="69"/>
      <c r="W1071" s="80"/>
      <c r="X1071" s="80"/>
      <c r="Y1071" s="94"/>
      <c r="Z1071" s="80"/>
      <c r="AA1071" s="80"/>
      <c r="AB1071" s="80"/>
      <c r="AC1071" s="80"/>
      <c r="AD1071" s="69"/>
      <c r="AE1071" s="69"/>
      <c r="AF1071" s="69"/>
      <c r="AG1071" s="95"/>
      <c r="AH1071" s="93"/>
      <c r="AI1071" s="81"/>
      <c r="AJ1071" s="80"/>
      <c r="AK1071" s="80"/>
      <c r="AL1071" s="78"/>
      <c r="AM1071" s="80"/>
      <c r="AN1071" s="80"/>
      <c r="AO1071" s="80"/>
      <c r="AP1071" s="80"/>
      <c r="AQ1071" s="80"/>
      <c r="AR1071" s="80"/>
      <c r="AS1071" s="78"/>
      <c r="AT1071" s="96"/>
      <c r="AU1071" s="97"/>
      <c r="AV1071" s="98"/>
      <c r="AW1071" s="99"/>
    </row>
    <row r="1072" spans="1:49">
      <c r="A1072" s="25"/>
      <c r="C1072" s="89"/>
      <c r="D1072" s="84"/>
      <c r="E1072" s="76"/>
      <c r="F1072" s="91"/>
      <c r="G1072" s="80"/>
      <c r="H1072" s="81"/>
      <c r="I1072" s="14"/>
      <c r="J1072" s="92"/>
      <c r="K1072" s="14"/>
      <c r="L1072" s="78"/>
      <c r="M1072" s="81"/>
      <c r="N1072" s="14"/>
      <c r="O1072" s="78"/>
      <c r="P1072" s="78"/>
      <c r="Q1072" s="93"/>
      <c r="R1072" s="80"/>
      <c r="S1072" s="80"/>
      <c r="T1072" s="69"/>
      <c r="U1072" s="78"/>
      <c r="V1072" s="69"/>
      <c r="W1072" s="80"/>
      <c r="X1072" s="80"/>
      <c r="Y1072" s="94"/>
      <c r="Z1072" s="80"/>
      <c r="AA1072" s="80"/>
      <c r="AB1072" s="80"/>
      <c r="AC1072" s="80"/>
      <c r="AD1072" s="69"/>
      <c r="AE1072" s="69"/>
      <c r="AF1072" s="69"/>
      <c r="AG1072" s="95"/>
      <c r="AH1072" s="93"/>
      <c r="AI1072" s="81"/>
      <c r="AJ1072" s="80"/>
      <c r="AK1072" s="80"/>
      <c r="AL1072" s="78"/>
      <c r="AM1072" s="80"/>
      <c r="AN1072" s="80"/>
      <c r="AO1072" s="80"/>
      <c r="AP1072" s="80"/>
      <c r="AQ1072" s="80"/>
      <c r="AR1072" s="80"/>
      <c r="AS1072" s="78"/>
      <c r="AT1072" s="96"/>
      <c r="AU1072" s="97"/>
      <c r="AV1072" s="98"/>
      <c r="AW1072" s="99"/>
    </row>
    <row r="1073" spans="1:49">
      <c r="A1073" s="25"/>
      <c r="C1073" s="89"/>
      <c r="D1073" s="84"/>
      <c r="E1073" s="76"/>
      <c r="F1073" s="91"/>
      <c r="G1073" s="80"/>
      <c r="H1073" s="81"/>
      <c r="I1073" s="14"/>
      <c r="J1073" s="92"/>
      <c r="K1073" s="14"/>
      <c r="L1073" s="78"/>
      <c r="M1073" s="81"/>
      <c r="N1073" s="14"/>
      <c r="O1073" s="78"/>
      <c r="P1073" s="78"/>
      <c r="Q1073" s="93"/>
      <c r="R1073" s="80"/>
      <c r="S1073" s="80"/>
      <c r="T1073" s="69"/>
      <c r="U1073" s="78"/>
      <c r="V1073" s="69"/>
      <c r="W1073" s="80"/>
      <c r="X1073" s="80"/>
      <c r="Y1073" s="94"/>
      <c r="Z1073" s="80"/>
      <c r="AA1073" s="80"/>
      <c r="AB1073" s="80"/>
      <c r="AC1073" s="80"/>
      <c r="AD1073" s="69"/>
      <c r="AE1073" s="69"/>
      <c r="AF1073" s="69"/>
      <c r="AG1073" s="95"/>
      <c r="AH1073" s="93"/>
      <c r="AI1073" s="81"/>
      <c r="AJ1073" s="80"/>
      <c r="AK1073" s="80"/>
      <c r="AL1073" s="78"/>
      <c r="AM1073" s="80"/>
      <c r="AN1073" s="80"/>
      <c r="AO1073" s="80"/>
      <c r="AP1073" s="80"/>
      <c r="AQ1073" s="80"/>
      <c r="AR1073" s="80"/>
      <c r="AS1073" s="78"/>
      <c r="AT1073" s="96"/>
      <c r="AU1073" s="97"/>
      <c r="AV1073" s="98"/>
      <c r="AW1073" s="99"/>
    </row>
    <row r="1074" spans="1:49">
      <c r="A1074" s="25"/>
      <c r="C1074" s="89"/>
      <c r="D1074" s="84"/>
      <c r="E1074" s="76"/>
      <c r="F1074" s="91"/>
      <c r="G1074" s="80"/>
      <c r="H1074" s="81"/>
      <c r="I1074" s="14"/>
      <c r="J1074" s="92"/>
      <c r="K1074" s="14"/>
      <c r="L1074" s="78"/>
      <c r="M1074" s="81"/>
      <c r="N1074" s="14"/>
      <c r="O1074" s="78"/>
      <c r="P1074" s="78"/>
      <c r="Q1074" s="93"/>
      <c r="R1074" s="80"/>
      <c r="S1074" s="80"/>
      <c r="T1074" s="69"/>
      <c r="U1074" s="78"/>
      <c r="V1074" s="69"/>
      <c r="W1074" s="80"/>
      <c r="X1074" s="80"/>
      <c r="Y1074" s="94"/>
      <c r="Z1074" s="80"/>
      <c r="AA1074" s="80"/>
      <c r="AB1074" s="80"/>
      <c r="AC1074" s="80"/>
      <c r="AD1074" s="69"/>
      <c r="AE1074" s="69"/>
      <c r="AF1074" s="69"/>
      <c r="AG1074" s="95"/>
      <c r="AH1074" s="93"/>
      <c r="AI1074" s="81"/>
      <c r="AJ1074" s="80"/>
      <c r="AK1074" s="80"/>
      <c r="AL1074" s="78"/>
      <c r="AM1074" s="80"/>
      <c r="AN1074" s="80"/>
      <c r="AO1074" s="80"/>
      <c r="AP1074" s="80"/>
      <c r="AQ1074" s="80"/>
      <c r="AR1074" s="80"/>
      <c r="AS1074" s="78"/>
      <c r="AT1074" s="96"/>
      <c r="AU1074" s="97"/>
      <c r="AV1074" s="98"/>
      <c r="AW1074" s="99"/>
    </row>
    <row r="1075" spans="1:49">
      <c r="A1075" s="25"/>
      <c r="C1075" s="89"/>
      <c r="D1075" s="84"/>
      <c r="E1075" s="76"/>
      <c r="F1075" s="91"/>
      <c r="G1075" s="80"/>
      <c r="H1075" s="81"/>
      <c r="I1075" s="14"/>
      <c r="J1075" s="92"/>
      <c r="K1075" s="14"/>
      <c r="L1075" s="78"/>
      <c r="M1075" s="81"/>
      <c r="N1075" s="14"/>
      <c r="O1075" s="78"/>
      <c r="P1075" s="78"/>
      <c r="Q1075" s="93"/>
      <c r="R1075" s="80"/>
      <c r="S1075" s="80"/>
      <c r="T1075" s="69"/>
      <c r="U1075" s="78"/>
      <c r="V1075" s="69"/>
      <c r="W1075" s="80"/>
      <c r="X1075" s="80"/>
      <c r="Y1075" s="94"/>
      <c r="Z1075" s="80"/>
      <c r="AA1075" s="80"/>
      <c r="AB1075" s="80"/>
      <c r="AC1075" s="80"/>
      <c r="AD1075" s="69"/>
      <c r="AE1075" s="69"/>
      <c r="AF1075" s="69"/>
      <c r="AG1075" s="95"/>
      <c r="AH1075" s="93"/>
      <c r="AI1075" s="81"/>
      <c r="AJ1075" s="80"/>
      <c r="AK1075" s="80"/>
      <c r="AL1075" s="78"/>
      <c r="AM1075" s="80"/>
      <c r="AN1075" s="80"/>
      <c r="AO1075" s="80"/>
      <c r="AP1075" s="80"/>
      <c r="AQ1075" s="80"/>
      <c r="AR1075" s="80"/>
      <c r="AS1075" s="78"/>
      <c r="AT1075" s="96"/>
      <c r="AU1075" s="97"/>
      <c r="AV1075" s="98"/>
      <c r="AW1075" s="99"/>
    </row>
    <row r="1076" spans="1:49">
      <c r="A1076" s="25"/>
      <c r="C1076" s="89"/>
      <c r="D1076" s="84"/>
      <c r="E1076" s="76"/>
      <c r="F1076" s="91"/>
      <c r="G1076" s="80"/>
      <c r="H1076" s="81"/>
      <c r="I1076" s="14"/>
      <c r="J1076" s="92"/>
      <c r="K1076" s="14"/>
      <c r="L1076" s="78"/>
      <c r="M1076" s="81"/>
      <c r="N1076" s="14"/>
      <c r="O1076" s="78"/>
      <c r="P1076" s="78"/>
      <c r="Q1076" s="93"/>
      <c r="R1076" s="80"/>
      <c r="S1076" s="80"/>
      <c r="T1076" s="69"/>
      <c r="U1076" s="78"/>
      <c r="V1076" s="69"/>
      <c r="W1076" s="80"/>
      <c r="X1076" s="80"/>
      <c r="Y1076" s="94"/>
      <c r="Z1076" s="80"/>
      <c r="AA1076" s="80"/>
      <c r="AB1076" s="80"/>
      <c r="AC1076" s="80"/>
      <c r="AD1076" s="69"/>
      <c r="AE1076" s="69"/>
      <c r="AF1076" s="69"/>
      <c r="AG1076" s="95"/>
      <c r="AH1076" s="93"/>
      <c r="AI1076" s="81"/>
      <c r="AJ1076" s="80"/>
      <c r="AK1076" s="80"/>
      <c r="AL1076" s="78"/>
      <c r="AM1076" s="80"/>
      <c r="AN1076" s="80"/>
      <c r="AO1076" s="80"/>
      <c r="AP1076" s="80"/>
      <c r="AQ1076" s="80"/>
      <c r="AR1076" s="80"/>
      <c r="AS1076" s="78"/>
      <c r="AT1076" s="96"/>
      <c r="AU1076" s="97"/>
      <c r="AV1076" s="98"/>
      <c r="AW1076" s="99"/>
    </row>
    <row r="1077" spans="1:49">
      <c r="A1077" s="25"/>
      <c r="C1077" s="89"/>
      <c r="D1077" s="84"/>
      <c r="E1077" s="76"/>
      <c r="F1077" s="91"/>
      <c r="G1077" s="80"/>
      <c r="H1077" s="81"/>
      <c r="I1077" s="14"/>
      <c r="J1077" s="92"/>
      <c r="K1077" s="14"/>
      <c r="L1077" s="78"/>
      <c r="M1077" s="81"/>
      <c r="N1077" s="14"/>
      <c r="O1077" s="78"/>
      <c r="P1077" s="78"/>
      <c r="Q1077" s="93"/>
      <c r="R1077" s="80"/>
      <c r="S1077" s="80"/>
      <c r="T1077" s="69"/>
      <c r="U1077" s="78"/>
      <c r="V1077" s="69"/>
      <c r="W1077" s="80"/>
      <c r="X1077" s="80"/>
      <c r="Y1077" s="94"/>
      <c r="Z1077" s="80"/>
      <c r="AA1077" s="80"/>
      <c r="AB1077" s="80"/>
      <c r="AC1077" s="80"/>
      <c r="AD1077" s="69"/>
      <c r="AE1077" s="69"/>
      <c r="AF1077" s="69"/>
      <c r="AG1077" s="95"/>
      <c r="AH1077" s="93"/>
      <c r="AI1077" s="81"/>
      <c r="AJ1077" s="80"/>
      <c r="AK1077" s="80"/>
      <c r="AL1077" s="78"/>
      <c r="AM1077" s="80"/>
      <c r="AN1077" s="80"/>
      <c r="AO1077" s="80"/>
      <c r="AP1077" s="80"/>
      <c r="AQ1077" s="80"/>
      <c r="AR1077" s="80"/>
      <c r="AS1077" s="78"/>
      <c r="AT1077" s="96"/>
      <c r="AU1077" s="97"/>
      <c r="AV1077" s="98"/>
      <c r="AW1077" s="99"/>
    </row>
    <row r="1078" spans="1:49">
      <c r="A1078" s="25"/>
      <c r="C1078" s="89"/>
      <c r="D1078" s="84"/>
      <c r="E1078" s="76"/>
      <c r="F1078" s="91"/>
      <c r="G1078" s="80"/>
      <c r="H1078" s="81"/>
      <c r="I1078" s="14"/>
      <c r="J1078" s="92"/>
      <c r="K1078" s="14"/>
      <c r="L1078" s="78"/>
      <c r="M1078" s="81"/>
      <c r="N1078" s="14"/>
      <c r="O1078" s="78"/>
      <c r="P1078" s="78"/>
      <c r="Q1078" s="93"/>
      <c r="R1078" s="80"/>
      <c r="S1078" s="80"/>
      <c r="T1078" s="69"/>
      <c r="U1078" s="78"/>
      <c r="V1078" s="69"/>
      <c r="W1078" s="80"/>
      <c r="X1078" s="80"/>
      <c r="Y1078" s="94"/>
      <c r="Z1078" s="80"/>
      <c r="AA1078" s="80"/>
      <c r="AB1078" s="80"/>
      <c r="AC1078" s="80"/>
      <c r="AD1078" s="69"/>
      <c r="AE1078" s="69"/>
      <c r="AF1078" s="69"/>
      <c r="AG1078" s="95"/>
      <c r="AH1078" s="93"/>
      <c r="AI1078" s="81"/>
      <c r="AJ1078" s="80"/>
      <c r="AK1078" s="80"/>
      <c r="AL1078" s="78"/>
      <c r="AM1078" s="80"/>
      <c r="AN1078" s="80"/>
      <c r="AO1078" s="80"/>
      <c r="AP1078" s="80"/>
      <c r="AQ1078" s="80"/>
      <c r="AR1078" s="80"/>
      <c r="AS1078" s="78"/>
      <c r="AT1078" s="96"/>
      <c r="AU1078" s="97"/>
      <c r="AV1078" s="98"/>
      <c r="AW1078" s="99"/>
    </row>
    <row r="1079" spans="1:49">
      <c r="A1079" s="25"/>
      <c r="C1079" s="89"/>
      <c r="D1079" s="84"/>
      <c r="E1079" s="76"/>
      <c r="F1079" s="91"/>
      <c r="G1079" s="80"/>
      <c r="H1079" s="81"/>
      <c r="I1079" s="14"/>
      <c r="J1079" s="92"/>
      <c r="K1079" s="14"/>
      <c r="L1079" s="78"/>
      <c r="M1079" s="81"/>
      <c r="N1079" s="14"/>
      <c r="O1079" s="78"/>
      <c r="P1079" s="78"/>
      <c r="Q1079" s="93"/>
      <c r="R1079" s="80"/>
      <c r="S1079" s="80"/>
      <c r="T1079" s="69"/>
      <c r="U1079" s="78"/>
      <c r="V1079" s="69"/>
      <c r="W1079" s="80"/>
      <c r="X1079" s="80"/>
      <c r="Y1079" s="94"/>
      <c r="Z1079" s="80"/>
      <c r="AA1079" s="80"/>
      <c r="AB1079" s="80"/>
      <c r="AC1079" s="80"/>
      <c r="AD1079" s="69"/>
      <c r="AE1079" s="69"/>
      <c r="AF1079" s="69"/>
      <c r="AG1079" s="95"/>
      <c r="AH1079" s="93"/>
      <c r="AI1079" s="81"/>
      <c r="AJ1079" s="80"/>
      <c r="AK1079" s="80"/>
      <c r="AL1079" s="78"/>
      <c r="AM1079" s="80"/>
      <c r="AN1079" s="80"/>
      <c r="AO1079" s="80"/>
      <c r="AP1079" s="80"/>
      <c r="AQ1079" s="80"/>
      <c r="AR1079" s="80"/>
      <c r="AS1079" s="78"/>
      <c r="AT1079" s="96"/>
      <c r="AU1079" s="97"/>
      <c r="AV1079" s="98"/>
      <c r="AW1079" s="99"/>
    </row>
    <row r="1080" spans="1:49">
      <c r="A1080" s="25"/>
      <c r="C1080" s="89"/>
      <c r="D1080" s="84"/>
      <c r="E1080" s="76"/>
      <c r="F1080" s="91"/>
      <c r="G1080" s="80"/>
      <c r="H1080" s="81"/>
      <c r="I1080" s="14"/>
      <c r="J1080" s="92"/>
      <c r="K1080" s="14"/>
      <c r="L1080" s="78"/>
      <c r="M1080" s="81"/>
      <c r="N1080" s="14"/>
      <c r="O1080" s="78"/>
      <c r="P1080" s="78"/>
      <c r="Q1080" s="93"/>
      <c r="R1080" s="80"/>
      <c r="S1080" s="80"/>
      <c r="T1080" s="69"/>
      <c r="U1080" s="78"/>
      <c r="V1080" s="69"/>
      <c r="W1080" s="80"/>
      <c r="X1080" s="80"/>
      <c r="Y1080" s="94"/>
      <c r="Z1080" s="80"/>
      <c r="AA1080" s="80"/>
      <c r="AB1080" s="80"/>
      <c r="AC1080" s="80"/>
      <c r="AD1080" s="69"/>
      <c r="AE1080" s="69"/>
      <c r="AF1080" s="69"/>
      <c r="AG1080" s="95"/>
      <c r="AH1080" s="93"/>
      <c r="AI1080" s="81"/>
      <c r="AJ1080" s="80"/>
      <c r="AK1080" s="80"/>
      <c r="AL1080" s="78"/>
      <c r="AM1080" s="80"/>
      <c r="AN1080" s="80"/>
      <c r="AO1080" s="80"/>
      <c r="AP1080" s="80"/>
      <c r="AQ1080" s="80"/>
      <c r="AR1080" s="80"/>
      <c r="AS1080" s="78"/>
      <c r="AT1080" s="96"/>
      <c r="AU1080" s="97"/>
      <c r="AV1080" s="98"/>
      <c r="AW1080" s="99"/>
    </row>
    <row r="1081" spans="1:49">
      <c r="A1081" s="25"/>
      <c r="C1081" s="89"/>
      <c r="D1081" s="84"/>
      <c r="E1081" s="76"/>
      <c r="F1081" s="91"/>
      <c r="G1081" s="80"/>
      <c r="H1081" s="81"/>
      <c r="I1081" s="14"/>
      <c r="J1081" s="92"/>
      <c r="K1081" s="14"/>
      <c r="L1081" s="78"/>
      <c r="M1081" s="81"/>
      <c r="N1081" s="14"/>
      <c r="O1081" s="78"/>
      <c r="P1081" s="78"/>
      <c r="Q1081" s="93"/>
      <c r="R1081" s="80"/>
      <c r="S1081" s="80"/>
      <c r="T1081" s="69"/>
      <c r="U1081" s="78"/>
      <c r="V1081" s="69"/>
      <c r="W1081" s="80"/>
      <c r="X1081" s="80"/>
      <c r="Y1081" s="94"/>
      <c r="Z1081" s="80"/>
      <c r="AA1081" s="80"/>
      <c r="AB1081" s="80"/>
      <c r="AC1081" s="80"/>
      <c r="AD1081" s="69"/>
      <c r="AE1081" s="69"/>
      <c r="AF1081" s="69"/>
      <c r="AG1081" s="95"/>
      <c r="AH1081" s="93"/>
      <c r="AI1081" s="81"/>
      <c r="AJ1081" s="80"/>
      <c r="AK1081" s="80"/>
      <c r="AL1081" s="78"/>
      <c r="AM1081" s="80"/>
      <c r="AN1081" s="80"/>
      <c r="AO1081" s="80"/>
      <c r="AP1081" s="80"/>
      <c r="AQ1081" s="80"/>
      <c r="AR1081" s="80"/>
      <c r="AS1081" s="78"/>
      <c r="AT1081" s="96"/>
      <c r="AU1081" s="97"/>
      <c r="AV1081" s="98"/>
      <c r="AW1081" s="99"/>
    </row>
    <row r="1082" spans="1:49">
      <c r="A1082" s="25"/>
      <c r="C1082" s="89"/>
      <c r="D1082" s="84"/>
      <c r="E1082" s="76"/>
      <c r="F1082" s="91"/>
      <c r="G1082" s="80"/>
      <c r="H1082" s="81"/>
      <c r="I1082" s="14"/>
      <c r="J1082" s="92"/>
      <c r="K1082" s="14"/>
      <c r="L1082" s="78"/>
      <c r="M1082" s="81"/>
      <c r="N1082" s="14"/>
      <c r="O1082" s="78"/>
      <c r="P1082" s="78"/>
      <c r="Q1082" s="93"/>
      <c r="R1082" s="80"/>
      <c r="S1082" s="80"/>
      <c r="T1082" s="69"/>
      <c r="U1082" s="78"/>
      <c r="V1082" s="69"/>
      <c r="W1082" s="80"/>
      <c r="X1082" s="80"/>
      <c r="Y1082" s="94"/>
      <c r="Z1082" s="80"/>
      <c r="AA1082" s="80"/>
      <c r="AB1082" s="80"/>
      <c r="AC1082" s="80"/>
      <c r="AD1082" s="69"/>
      <c r="AE1082" s="69"/>
      <c r="AF1082" s="69"/>
      <c r="AG1082" s="95"/>
      <c r="AH1082" s="93"/>
      <c r="AI1082" s="81"/>
      <c r="AJ1082" s="80"/>
      <c r="AK1082" s="80"/>
      <c r="AL1082" s="78"/>
      <c r="AM1082" s="80"/>
      <c r="AN1082" s="80"/>
      <c r="AO1082" s="80"/>
      <c r="AP1082" s="80"/>
      <c r="AQ1082" s="80"/>
      <c r="AR1082" s="80"/>
      <c r="AS1082" s="78"/>
      <c r="AT1082" s="96"/>
      <c r="AU1082" s="97"/>
      <c r="AV1082" s="98"/>
      <c r="AW1082" s="99"/>
    </row>
    <row r="1083" spans="1:49">
      <c r="A1083" s="25"/>
      <c r="C1083" s="89"/>
      <c r="D1083" s="84"/>
      <c r="E1083" s="76"/>
      <c r="F1083" s="91"/>
      <c r="G1083" s="80"/>
      <c r="H1083" s="81"/>
      <c r="I1083" s="14"/>
      <c r="J1083" s="92"/>
      <c r="K1083" s="14"/>
      <c r="L1083" s="78"/>
      <c r="M1083" s="81"/>
      <c r="N1083" s="14"/>
      <c r="O1083" s="78"/>
      <c r="P1083" s="78"/>
      <c r="Q1083" s="93"/>
      <c r="R1083" s="80"/>
      <c r="S1083" s="80"/>
      <c r="T1083" s="69"/>
      <c r="U1083" s="78"/>
      <c r="V1083" s="69"/>
      <c r="W1083" s="80"/>
      <c r="X1083" s="80"/>
      <c r="Y1083" s="94"/>
      <c r="Z1083" s="80"/>
      <c r="AA1083" s="80"/>
      <c r="AB1083" s="80"/>
      <c r="AC1083" s="80"/>
      <c r="AD1083" s="69"/>
      <c r="AE1083" s="69"/>
      <c r="AF1083" s="69"/>
      <c r="AG1083" s="95"/>
      <c r="AH1083" s="93"/>
      <c r="AI1083" s="81"/>
      <c r="AJ1083" s="80"/>
      <c r="AK1083" s="80"/>
      <c r="AL1083" s="78"/>
      <c r="AM1083" s="80"/>
      <c r="AN1083" s="80"/>
      <c r="AO1083" s="80"/>
      <c r="AP1083" s="80"/>
      <c r="AQ1083" s="80"/>
      <c r="AR1083" s="80"/>
      <c r="AS1083" s="78"/>
      <c r="AT1083" s="96"/>
      <c r="AU1083" s="97"/>
      <c r="AV1083" s="98"/>
      <c r="AW1083" s="99"/>
    </row>
    <row r="1084" spans="1:49">
      <c r="A1084" s="25"/>
      <c r="C1084" s="89"/>
      <c r="D1084" s="84"/>
      <c r="E1084" s="76"/>
      <c r="F1084" s="91"/>
      <c r="G1084" s="80"/>
      <c r="H1084" s="81"/>
      <c r="I1084" s="14"/>
      <c r="J1084" s="92"/>
      <c r="K1084" s="14"/>
      <c r="L1084" s="78"/>
      <c r="M1084" s="81"/>
      <c r="N1084" s="14"/>
      <c r="O1084" s="78"/>
      <c r="P1084" s="78"/>
      <c r="Q1084" s="93"/>
      <c r="R1084" s="80"/>
      <c r="S1084" s="80"/>
      <c r="T1084" s="69"/>
      <c r="U1084" s="78"/>
      <c r="V1084" s="69"/>
      <c r="W1084" s="80"/>
      <c r="X1084" s="80"/>
      <c r="Y1084" s="94"/>
      <c r="Z1084" s="80"/>
      <c r="AA1084" s="80"/>
      <c r="AB1084" s="80"/>
      <c r="AC1084" s="80"/>
      <c r="AD1084" s="69"/>
      <c r="AE1084" s="69"/>
      <c r="AF1084" s="69"/>
      <c r="AG1084" s="95"/>
      <c r="AH1084" s="93"/>
      <c r="AI1084" s="81"/>
      <c r="AJ1084" s="80"/>
      <c r="AK1084" s="80"/>
      <c r="AL1084" s="78"/>
      <c r="AM1084" s="80"/>
      <c r="AN1084" s="80"/>
      <c r="AO1084" s="80"/>
      <c r="AP1084" s="80"/>
      <c r="AQ1084" s="80"/>
      <c r="AR1084" s="80"/>
      <c r="AS1084" s="78"/>
      <c r="AT1084" s="96"/>
      <c r="AU1084" s="97"/>
      <c r="AV1084" s="98"/>
      <c r="AW1084" s="99"/>
    </row>
    <row r="1085" spans="1:49">
      <c r="A1085" s="25"/>
      <c r="C1085" s="89"/>
      <c r="D1085" s="84"/>
      <c r="E1085" s="76"/>
      <c r="F1085" s="91"/>
      <c r="G1085" s="80"/>
      <c r="H1085" s="81"/>
      <c r="I1085" s="14"/>
      <c r="J1085" s="92"/>
      <c r="K1085" s="14"/>
      <c r="L1085" s="78"/>
      <c r="M1085" s="81"/>
      <c r="N1085" s="14"/>
      <c r="O1085" s="78"/>
      <c r="P1085" s="78"/>
      <c r="Q1085" s="93"/>
      <c r="R1085" s="80"/>
      <c r="S1085" s="80"/>
      <c r="T1085" s="69"/>
      <c r="U1085" s="78"/>
      <c r="V1085" s="69"/>
      <c r="W1085" s="80"/>
      <c r="X1085" s="80"/>
      <c r="Y1085" s="94"/>
      <c r="Z1085" s="80"/>
      <c r="AA1085" s="80"/>
      <c r="AB1085" s="80"/>
      <c r="AC1085" s="80"/>
      <c r="AD1085" s="69"/>
      <c r="AE1085" s="69"/>
      <c r="AF1085" s="69"/>
      <c r="AG1085" s="95"/>
      <c r="AH1085" s="93"/>
      <c r="AI1085" s="81"/>
      <c r="AJ1085" s="80"/>
      <c r="AK1085" s="80"/>
      <c r="AL1085" s="78"/>
      <c r="AM1085" s="80"/>
      <c r="AN1085" s="80"/>
      <c r="AO1085" s="80"/>
      <c r="AP1085" s="80"/>
      <c r="AQ1085" s="80"/>
      <c r="AR1085" s="80"/>
      <c r="AS1085" s="78"/>
      <c r="AT1085" s="96"/>
      <c r="AU1085" s="97"/>
      <c r="AV1085" s="98"/>
      <c r="AW1085" s="99"/>
    </row>
    <row r="1086" spans="1:49">
      <c r="A1086" s="25"/>
      <c r="C1086" s="89"/>
      <c r="D1086" s="84"/>
      <c r="E1086" s="76"/>
      <c r="F1086" s="91"/>
      <c r="G1086" s="80"/>
      <c r="H1086" s="81"/>
      <c r="I1086" s="14"/>
      <c r="J1086" s="92"/>
      <c r="K1086" s="14"/>
      <c r="L1086" s="78"/>
      <c r="M1086" s="81"/>
      <c r="N1086" s="14"/>
      <c r="O1086" s="78"/>
      <c r="P1086" s="78"/>
      <c r="Q1086" s="93"/>
      <c r="R1086" s="80"/>
      <c r="S1086" s="80"/>
      <c r="T1086" s="69"/>
      <c r="U1086" s="78"/>
      <c r="V1086" s="69"/>
      <c r="W1086" s="80"/>
      <c r="X1086" s="80"/>
      <c r="Y1086" s="94"/>
      <c r="Z1086" s="80"/>
      <c r="AA1086" s="80"/>
      <c r="AB1086" s="80"/>
      <c r="AC1086" s="80"/>
      <c r="AD1086" s="69"/>
      <c r="AE1086" s="69"/>
      <c r="AF1086" s="69"/>
      <c r="AG1086" s="95"/>
      <c r="AH1086" s="93"/>
      <c r="AI1086" s="81"/>
      <c r="AJ1086" s="80"/>
      <c r="AK1086" s="80"/>
      <c r="AL1086" s="78"/>
      <c r="AM1086" s="80"/>
      <c r="AN1086" s="80"/>
      <c r="AO1086" s="80"/>
      <c r="AP1086" s="80"/>
      <c r="AQ1086" s="80"/>
      <c r="AR1086" s="80"/>
      <c r="AS1086" s="78"/>
      <c r="AT1086" s="96"/>
      <c r="AU1086" s="97"/>
      <c r="AV1086" s="98"/>
      <c r="AW1086" s="99"/>
    </row>
    <row r="1087" spans="1:49">
      <c r="A1087" s="25"/>
      <c r="C1087" s="89"/>
      <c r="D1087" s="84"/>
      <c r="E1087" s="76"/>
      <c r="F1087" s="91"/>
      <c r="G1087" s="80"/>
      <c r="H1087" s="81"/>
      <c r="I1087" s="14"/>
      <c r="J1087" s="92"/>
      <c r="K1087" s="14"/>
      <c r="L1087" s="78"/>
      <c r="M1087" s="81"/>
      <c r="N1087" s="14"/>
      <c r="O1087" s="78"/>
      <c r="P1087" s="78"/>
      <c r="Q1087" s="93"/>
      <c r="R1087" s="80"/>
      <c r="S1087" s="80"/>
      <c r="T1087" s="69"/>
      <c r="U1087" s="78"/>
      <c r="V1087" s="69"/>
      <c r="W1087" s="80"/>
      <c r="X1087" s="80"/>
      <c r="Y1087" s="94"/>
      <c r="Z1087" s="80"/>
      <c r="AA1087" s="80"/>
      <c r="AB1087" s="80"/>
      <c r="AC1087" s="80"/>
      <c r="AD1087" s="69"/>
      <c r="AE1087" s="69"/>
      <c r="AF1087" s="69"/>
      <c r="AG1087" s="95"/>
      <c r="AH1087" s="93"/>
      <c r="AI1087" s="81"/>
      <c r="AJ1087" s="80"/>
      <c r="AK1087" s="80"/>
      <c r="AL1087" s="78"/>
      <c r="AM1087" s="80"/>
      <c r="AN1087" s="80"/>
      <c r="AO1087" s="80"/>
      <c r="AP1087" s="80"/>
      <c r="AQ1087" s="80"/>
      <c r="AR1087" s="80"/>
      <c r="AS1087" s="78"/>
      <c r="AT1087" s="96"/>
      <c r="AU1087" s="97"/>
      <c r="AV1087" s="98"/>
      <c r="AW1087" s="99"/>
    </row>
    <row r="1088" spans="1:49">
      <c r="A1088" s="25"/>
      <c r="C1088" s="89"/>
      <c r="D1088" s="84"/>
      <c r="E1088" s="76"/>
      <c r="F1088" s="91"/>
      <c r="G1088" s="80"/>
      <c r="H1088" s="81"/>
      <c r="I1088" s="14"/>
      <c r="J1088" s="92"/>
      <c r="K1088" s="14"/>
      <c r="L1088" s="78"/>
      <c r="M1088" s="81"/>
      <c r="N1088" s="14"/>
      <c r="O1088" s="78"/>
      <c r="P1088" s="78"/>
      <c r="Q1088" s="93"/>
      <c r="R1088" s="80"/>
      <c r="S1088" s="80"/>
      <c r="T1088" s="69"/>
      <c r="U1088" s="78"/>
      <c r="V1088" s="69"/>
      <c r="W1088" s="80"/>
      <c r="X1088" s="80"/>
      <c r="Y1088" s="94"/>
      <c r="Z1088" s="80"/>
      <c r="AA1088" s="80"/>
      <c r="AB1088" s="80"/>
      <c r="AC1088" s="80"/>
      <c r="AD1088" s="69"/>
      <c r="AE1088" s="69"/>
      <c r="AF1088" s="69"/>
      <c r="AG1088" s="95"/>
      <c r="AH1088" s="93"/>
      <c r="AI1088" s="81"/>
      <c r="AJ1088" s="80"/>
      <c r="AK1088" s="80"/>
      <c r="AL1088" s="78"/>
      <c r="AM1088" s="80"/>
      <c r="AN1088" s="80"/>
      <c r="AO1088" s="80"/>
      <c r="AP1088" s="80"/>
      <c r="AQ1088" s="80"/>
      <c r="AR1088" s="80"/>
      <c r="AS1088" s="78"/>
      <c r="AT1088" s="96"/>
      <c r="AU1088" s="97"/>
      <c r="AV1088" s="98"/>
      <c r="AW1088" s="99"/>
    </row>
    <row r="1089" spans="1:49">
      <c r="A1089" s="25"/>
      <c r="C1089" s="89"/>
      <c r="D1089" s="84"/>
      <c r="E1089" s="76"/>
      <c r="F1089" s="91"/>
      <c r="G1089" s="80"/>
      <c r="H1089" s="81"/>
      <c r="I1089" s="14"/>
      <c r="J1089" s="92"/>
      <c r="K1089" s="14"/>
      <c r="L1089" s="78"/>
      <c r="M1089" s="81"/>
      <c r="N1089" s="14"/>
      <c r="O1089" s="78"/>
      <c r="P1089" s="78"/>
      <c r="Q1089" s="93"/>
      <c r="R1089" s="80"/>
      <c r="S1089" s="80"/>
      <c r="T1089" s="69"/>
      <c r="U1089" s="78"/>
      <c r="V1089" s="69"/>
      <c r="W1089" s="80"/>
      <c r="X1089" s="80"/>
      <c r="Y1089" s="94"/>
      <c r="Z1089" s="80"/>
      <c r="AA1089" s="80"/>
      <c r="AB1089" s="80"/>
      <c r="AC1089" s="80"/>
      <c r="AD1089" s="69"/>
      <c r="AE1089" s="69"/>
      <c r="AF1089" s="69"/>
      <c r="AG1089" s="95"/>
      <c r="AH1089" s="93"/>
      <c r="AI1089" s="81"/>
      <c r="AJ1089" s="80"/>
      <c r="AK1089" s="80"/>
      <c r="AL1089" s="78"/>
      <c r="AM1089" s="80"/>
      <c r="AN1089" s="80"/>
      <c r="AO1089" s="80"/>
      <c r="AP1089" s="80"/>
      <c r="AQ1089" s="80"/>
      <c r="AR1089" s="80"/>
      <c r="AS1089" s="78"/>
      <c r="AT1089" s="96"/>
      <c r="AU1089" s="97"/>
      <c r="AV1089" s="98"/>
      <c r="AW1089" s="99"/>
    </row>
    <row r="1090" spans="1:49">
      <c r="A1090" s="25"/>
      <c r="C1090" s="89"/>
      <c r="D1090" s="84"/>
      <c r="E1090" s="76"/>
      <c r="F1090" s="91"/>
      <c r="G1090" s="80"/>
      <c r="H1090" s="81"/>
      <c r="I1090" s="14"/>
      <c r="J1090" s="92"/>
      <c r="K1090" s="14"/>
      <c r="L1090" s="78"/>
      <c r="M1090" s="81"/>
      <c r="N1090" s="14"/>
      <c r="O1090" s="78"/>
      <c r="P1090" s="78"/>
      <c r="Q1090" s="93"/>
      <c r="R1090" s="80"/>
      <c r="S1090" s="80"/>
      <c r="T1090" s="69"/>
      <c r="U1090" s="78"/>
      <c r="V1090" s="69"/>
      <c r="W1090" s="80"/>
      <c r="X1090" s="80"/>
      <c r="Y1090" s="94"/>
      <c r="Z1090" s="80"/>
      <c r="AA1090" s="80"/>
      <c r="AB1090" s="80"/>
      <c r="AC1090" s="80"/>
      <c r="AD1090" s="69"/>
      <c r="AE1090" s="69"/>
      <c r="AF1090" s="69"/>
      <c r="AG1090" s="95"/>
      <c r="AH1090" s="93"/>
      <c r="AI1090" s="81"/>
      <c r="AJ1090" s="80"/>
      <c r="AK1090" s="80"/>
      <c r="AL1090" s="78"/>
      <c r="AM1090" s="80"/>
      <c r="AN1090" s="80"/>
      <c r="AO1090" s="80"/>
      <c r="AP1090" s="80"/>
      <c r="AQ1090" s="80"/>
      <c r="AR1090" s="80"/>
      <c r="AS1090" s="78"/>
      <c r="AT1090" s="96"/>
      <c r="AU1090" s="97"/>
      <c r="AV1090" s="98"/>
      <c r="AW1090" s="99"/>
    </row>
    <row r="1091" spans="1:49">
      <c r="A1091" s="25"/>
      <c r="C1091" s="89"/>
      <c r="D1091" s="84"/>
      <c r="E1091" s="76"/>
      <c r="F1091" s="91"/>
      <c r="G1091" s="80"/>
      <c r="H1091" s="81"/>
      <c r="I1091" s="14"/>
      <c r="J1091" s="92"/>
      <c r="K1091" s="14"/>
      <c r="L1091" s="78"/>
      <c r="M1091" s="81"/>
      <c r="N1091" s="14"/>
      <c r="O1091" s="78"/>
      <c r="P1091" s="78"/>
      <c r="Q1091" s="93"/>
      <c r="R1091" s="80"/>
      <c r="S1091" s="80"/>
      <c r="T1091" s="69"/>
      <c r="U1091" s="78"/>
      <c r="V1091" s="69"/>
      <c r="W1091" s="80"/>
      <c r="X1091" s="80"/>
      <c r="Y1091" s="94"/>
      <c r="Z1091" s="80"/>
      <c r="AA1091" s="80"/>
      <c r="AB1091" s="80"/>
      <c r="AC1091" s="80"/>
      <c r="AD1091" s="69"/>
      <c r="AE1091" s="69"/>
      <c r="AF1091" s="69"/>
      <c r="AG1091" s="95"/>
      <c r="AH1091" s="93"/>
      <c r="AI1091" s="81"/>
      <c r="AJ1091" s="80"/>
      <c r="AK1091" s="80"/>
      <c r="AL1091" s="78"/>
      <c r="AM1091" s="80"/>
      <c r="AN1091" s="80"/>
      <c r="AO1091" s="80"/>
      <c r="AP1091" s="80"/>
      <c r="AQ1091" s="80"/>
      <c r="AR1091" s="80"/>
      <c r="AS1091" s="78"/>
      <c r="AT1091" s="96"/>
      <c r="AU1091" s="97"/>
      <c r="AV1091" s="98"/>
      <c r="AW1091" s="99"/>
    </row>
    <row r="1092" spans="1:49">
      <c r="A1092" s="25"/>
      <c r="C1092" s="89"/>
      <c r="D1092" s="84"/>
      <c r="E1092" s="76"/>
      <c r="F1092" s="91"/>
      <c r="G1092" s="80"/>
      <c r="H1092" s="81"/>
      <c r="I1092" s="14"/>
      <c r="J1092" s="92"/>
      <c r="K1092" s="14"/>
      <c r="L1092" s="78"/>
      <c r="M1092" s="81"/>
      <c r="N1092" s="14"/>
      <c r="O1092" s="78"/>
      <c r="P1092" s="78"/>
      <c r="Q1092" s="93"/>
      <c r="R1092" s="80"/>
      <c r="S1092" s="80"/>
      <c r="T1092" s="69"/>
      <c r="U1092" s="78"/>
      <c r="V1092" s="69"/>
      <c r="W1092" s="80"/>
      <c r="X1092" s="80"/>
      <c r="Y1092" s="94"/>
      <c r="Z1092" s="80"/>
      <c r="AA1092" s="80"/>
      <c r="AB1092" s="80"/>
      <c r="AC1092" s="80"/>
      <c r="AD1092" s="69"/>
      <c r="AE1092" s="69"/>
      <c r="AF1092" s="69"/>
      <c r="AG1092" s="95"/>
      <c r="AH1092" s="93"/>
      <c r="AI1092" s="81"/>
      <c r="AJ1092" s="80"/>
      <c r="AK1092" s="80"/>
      <c r="AL1092" s="78"/>
      <c r="AM1092" s="80"/>
      <c r="AN1092" s="80"/>
      <c r="AO1092" s="80"/>
      <c r="AP1092" s="80"/>
      <c r="AQ1092" s="80"/>
      <c r="AR1092" s="80"/>
      <c r="AS1092" s="78"/>
      <c r="AT1092" s="96"/>
      <c r="AU1092" s="97"/>
      <c r="AV1092" s="98"/>
      <c r="AW1092" s="99"/>
    </row>
    <row r="1093" spans="1:49">
      <c r="A1093" s="25"/>
      <c r="C1093" s="89"/>
      <c r="D1093" s="84"/>
      <c r="E1093" s="76"/>
      <c r="F1093" s="91"/>
      <c r="G1093" s="80"/>
      <c r="H1093" s="81"/>
      <c r="I1093" s="14"/>
      <c r="J1093" s="92"/>
      <c r="K1093" s="14"/>
      <c r="L1093" s="78"/>
      <c r="M1093" s="81"/>
      <c r="N1093" s="14"/>
      <c r="O1093" s="78"/>
      <c r="P1093" s="78"/>
      <c r="Q1093" s="93"/>
      <c r="R1093" s="80"/>
      <c r="S1093" s="80"/>
      <c r="T1093" s="69"/>
      <c r="U1093" s="78"/>
      <c r="V1093" s="69"/>
      <c r="W1093" s="80"/>
      <c r="X1093" s="80"/>
      <c r="Y1093" s="94"/>
      <c r="Z1093" s="80"/>
      <c r="AA1093" s="80"/>
      <c r="AB1093" s="80"/>
      <c r="AC1093" s="80"/>
      <c r="AD1093" s="69"/>
      <c r="AE1093" s="69"/>
      <c r="AF1093" s="69"/>
      <c r="AG1093" s="95"/>
      <c r="AH1093" s="93"/>
      <c r="AI1093" s="81"/>
      <c r="AJ1093" s="80"/>
      <c r="AK1093" s="80"/>
      <c r="AL1093" s="78"/>
      <c r="AM1093" s="80"/>
      <c r="AN1093" s="80"/>
      <c r="AO1093" s="80"/>
      <c r="AP1093" s="80"/>
      <c r="AQ1093" s="80"/>
      <c r="AR1093" s="80"/>
      <c r="AS1093" s="78"/>
      <c r="AT1093" s="96"/>
      <c r="AU1093" s="97"/>
      <c r="AV1093" s="98"/>
      <c r="AW1093" s="99"/>
    </row>
    <row r="1094" spans="1:49">
      <c r="A1094" s="25"/>
      <c r="C1094" s="89"/>
      <c r="D1094" s="84"/>
      <c r="E1094" s="76"/>
      <c r="F1094" s="91"/>
      <c r="G1094" s="80"/>
      <c r="H1094" s="81"/>
      <c r="I1094" s="14"/>
      <c r="J1094" s="92"/>
      <c r="K1094" s="14"/>
      <c r="L1094" s="78"/>
      <c r="M1094" s="81"/>
      <c r="N1094" s="14"/>
      <c r="O1094" s="78"/>
      <c r="P1094" s="78"/>
      <c r="Q1094" s="93"/>
      <c r="R1094" s="80"/>
      <c r="S1094" s="80"/>
      <c r="T1094" s="69"/>
      <c r="U1094" s="78"/>
      <c r="V1094" s="69"/>
      <c r="W1094" s="80"/>
      <c r="X1094" s="80"/>
      <c r="Y1094" s="94"/>
      <c r="Z1094" s="80"/>
      <c r="AA1094" s="80"/>
      <c r="AB1094" s="80"/>
      <c r="AC1094" s="80"/>
      <c r="AD1094" s="69"/>
      <c r="AE1094" s="69"/>
      <c r="AF1094" s="69"/>
      <c r="AG1094" s="95"/>
      <c r="AH1094" s="93"/>
      <c r="AI1094" s="81"/>
      <c r="AJ1094" s="80"/>
      <c r="AK1094" s="80"/>
      <c r="AL1094" s="78"/>
      <c r="AM1094" s="80"/>
      <c r="AN1094" s="80"/>
      <c r="AO1094" s="80"/>
      <c r="AP1094" s="80"/>
      <c r="AQ1094" s="80"/>
      <c r="AR1094" s="80"/>
      <c r="AS1094" s="78"/>
      <c r="AT1094" s="96"/>
      <c r="AU1094" s="97"/>
      <c r="AV1094" s="98"/>
      <c r="AW1094" s="99"/>
    </row>
    <row r="1095" spans="1:49">
      <c r="A1095" s="25"/>
      <c r="C1095" s="89"/>
      <c r="D1095" s="84"/>
      <c r="E1095" s="76"/>
      <c r="F1095" s="91"/>
      <c r="G1095" s="80"/>
      <c r="H1095" s="81"/>
      <c r="I1095" s="14"/>
      <c r="J1095" s="92"/>
      <c r="K1095" s="14"/>
      <c r="L1095" s="78"/>
      <c r="M1095" s="81"/>
      <c r="N1095" s="14"/>
      <c r="O1095" s="78"/>
      <c r="P1095" s="78"/>
      <c r="Q1095" s="93"/>
      <c r="R1095" s="80"/>
      <c r="S1095" s="80"/>
      <c r="T1095" s="69"/>
      <c r="U1095" s="78"/>
      <c r="V1095" s="69"/>
      <c r="W1095" s="80"/>
      <c r="X1095" s="80"/>
      <c r="Y1095" s="94"/>
      <c r="Z1095" s="80"/>
      <c r="AA1095" s="80"/>
      <c r="AB1095" s="80"/>
      <c r="AC1095" s="80"/>
      <c r="AD1095" s="69"/>
      <c r="AE1095" s="69"/>
      <c r="AF1095" s="69"/>
      <c r="AG1095" s="95"/>
      <c r="AH1095" s="93"/>
      <c r="AI1095" s="81"/>
      <c r="AJ1095" s="80"/>
      <c r="AK1095" s="80"/>
      <c r="AL1095" s="78"/>
      <c r="AM1095" s="80"/>
      <c r="AN1095" s="80"/>
      <c r="AO1095" s="80"/>
      <c r="AP1095" s="80"/>
      <c r="AQ1095" s="80"/>
      <c r="AR1095" s="80"/>
      <c r="AS1095" s="78"/>
      <c r="AT1095" s="96"/>
      <c r="AU1095" s="97"/>
      <c r="AV1095" s="98"/>
      <c r="AW1095" s="99"/>
    </row>
    <row r="1096" spans="1:49">
      <c r="A1096" s="25"/>
      <c r="C1096" s="89"/>
      <c r="D1096" s="84"/>
      <c r="E1096" s="76"/>
      <c r="F1096" s="91"/>
      <c r="G1096" s="80"/>
      <c r="H1096" s="81"/>
      <c r="I1096" s="14"/>
      <c r="J1096" s="92"/>
      <c r="K1096" s="14"/>
      <c r="L1096" s="78"/>
      <c r="M1096" s="81"/>
      <c r="N1096" s="14"/>
      <c r="O1096" s="78"/>
      <c r="P1096" s="78"/>
      <c r="Q1096" s="93"/>
      <c r="R1096" s="80"/>
      <c r="S1096" s="80"/>
      <c r="T1096" s="69"/>
      <c r="U1096" s="78"/>
      <c r="V1096" s="69"/>
      <c r="W1096" s="80"/>
      <c r="X1096" s="80"/>
      <c r="Y1096" s="94"/>
      <c r="Z1096" s="80"/>
      <c r="AA1096" s="80"/>
      <c r="AB1096" s="80"/>
      <c r="AC1096" s="80"/>
      <c r="AD1096" s="69"/>
      <c r="AE1096" s="69"/>
      <c r="AF1096" s="69"/>
      <c r="AG1096" s="95"/>
      <c r="AH1096" s="93"/>
      <c r="AI1096" s="81"/>
      <c r="AJ1096" s="80"/>
      <c r="AK1096" s="80"/>
      <c r="AL1096" s="78"/>
      <c r="AM1096" s="80"/>
      <c r="AN1096" s="80"/>
      <c r="AO1096" s="80"/>
      <c r="AP1096" s="80"/>
      <c r="AQ1096" s="80"/>
      <c r="AR1096" s="80"/>
      <c r="AS1096" s="78"/>
      <c r="AT1096" s="96"/>
      <c r="AU1096" s="97"/>
      <c r="AV1096" s="98"/>
      <c r="AW1096" s="99"/>
    </row>
    <row r="1097" spans="1:49">
      <c r="A1097" s="25"/>
      <c r="C1097" s="89"/>
      <c r="D1097" s="84"/>
      <c r="E1097" s="76"/>
      <c r="F1097" s="91"/>
      <c r="G1097" s="80"/>
      <c r="H1097" s="81"/>
      <c r="I1097" s="14"/>
      <c r="J1097" s="92"/>
      <c r="K1097" s="14"/>
      <c r="L1097" s="78"/>
      <c r="M1097" s="81"/>
      <c r="N1097" s="14"/>
      <c r="O1097" s="78"/>
      <c r="P1097" s="78"/>
      <c r="Q1097" s="93"/>
      <c r="R1097" s="80"/>
      <c r="S1097" s="80"/>
      <c r="T1097" s="69"/>
      <c r="U1097" s="78"/>
      <c r="V1097" s="69"/>
      <c r="W1097" s="80"/>
      <c r="X1097" s="80"/>
      <c r="Y1097" s="94"/>
      <c r="Z1097" s="80"/>
      <c r="AA1097" s="80"/>
      <c r="AB1097" s="80"/>
      <c r="AC1097" s="80"/>
      <c r="AD1097" s="69"/>
      <c r="AE1097" s="69"/>
      <c r="AF1097" s="69"/>
      <c r="AG1097" s="95"/>
      <c r="AH1097" s="93"/>
      <c r="AI1097" s="81"/>
      <c r="AJ1097" s="80"/>
      <c r="AK1097" s="80"/>
      <c r="AL1097" s="78"/>
      <c r="AM1097" s="80"/>
      <c r="AN1097" s="80"/>
      <c r="AO1097" s="80"/>
      <c r="AP1097" s="80"/>
      <c r="AQ1097" s="80"/>
      <c r="AR1097" s="80"/>
      <c r="AS1097" s="78"/>
      <c r="AT1097" s="96"/>
      <c r="AU1097" s="97"/>
      <c r="AV1097" s="98"/>
      <c r="AW1097" s="99"/>
    </row>
    <row r="1098" spans="1:49">
      <c r="A1098" s="25"/>
      <c r="C1098" s="89"/>
      <c r="D1098" s="84"/>
      <c r="E1098" s="76"/>
      <c r="F1098" s="91"/>
      <c r="G1098" s="80"/>
      <c r="H1098" s="81"/>
      <c r="I1098" s="14"/>
      <c r="J1098" s="92"/>
      <c r="K1098" s="14"/>
      <c r="L1098" s="78"/>
      <c r="M1098" s="81"/>
      <c r="N1098" s="14"/>
      <c r="O1098" s="78"/>
      <c r="P1098" s="78"/>
      <c r="Q1098" s="93"/>
      <c r="R1098" s="80"/>
      <c r="S1098" s="80"/>
      <c r="T1098" s="69"/>
      <c r="U1098" s="78"/>
      <c r="V1098" s="69"/>
      <c r="W1098" s="80"/>
      <c r="X1098" s="80"/>
      <c r="Y1098" s="94"/>
      <c r="Z1098" s="80"/>
      <c r="AA1098" s="80"/>
      <c r="AB1098" s="80"/>
      <c r="AC1098" s="80"/>
      <c r="AD1098" s="69"/>
      <c r="AE1098" s="69"/>
      <c r="AF1098" s="69"/>
      <c r="AG1098" s="95"/>
      <c r="AH1098" s="93"/>
      <c r="AI1098" s="81"/>
      <c r="AJ1098" s="80"/>
      <c r="AK1098" s="80"/>
      <c r="AL1098" s="78"/>
      <c r="AM1098" s="80"/>
      <c r="AN1098" s="80"/>
      <c r="AO1098" s="80"/>
      <c r="AP1098" s="80"/>
      <c r="AQ1098" s="80"/>
      <c r="AR1098" s="80"/>
      <c r="AS1098" s="78"/>
      <c r="AT1098" s="96"/>
      <c r="AU1098" s="97"/>
      <c r="AV1098" s="98"/>
      <c r="AW1098" s="99"/>
    </row>
    <row r="1099" spans="1:49">
      <c r="A1099" s="25"/>
      <c r="C1099" s="89"/>
      <c r="D1099" s="84"/>
      <c r="E1099" s="76"/>
      <c r="F1099" s="91"/>
      <c r="G1099" s="80"/>
      <c r="H1099" s="81"/>
      <c r="I1099" s="14"/>
      <c r="J1099" s="92"/>
      <c r="K1099" s="14"/>
      <c r="L1099" s="78"/>
      <c r="M1099" s="81"/>
      <c r="N1099" s="14"/>
      <c r="O1099" s="78"/>
      <c r="P1099" s="78"/>
      <c r="Q1099" s="93"/>
      <c r="R1099" s="80"/>
      <c r="S1099" s="80"/>
      <c r="T1099" s="69"/>
      <c r="U1099" s="78"/>
      <c r="V1099" s="69"/>
      <c r="W1099" s="80"/>
      <c r="X1099" s="80"/>
      <c r="Y1099" s="94"/>
      <c r="Z1099" s="80"/>
      <c r="AA1099" s="80"/>
      <c r="AB1099" s="80"/>
      <c r="AC1099" s="80"/>
      <c r="AD1099" s="69"/>
      <c r="AE1099" s="69"/>
      <c r="AF1099" s="69"/>
      <c r="AG1099" s="95"/>
      <c r="AH1099" s="93"/>
      <c r="AI1099" s="81"/>
      <c r="AJ1099" s="80"/>
      <c r="AK1099" s="80"/>
      <c r="AL1099" s="78"/>
      <c r="AM1099" s="80"/>
      <c r="AN1099" s="80"/>
      <c r="AO1099" s="80"/>
      <c r="AP1099" s="80"/>
      <c r="AQ1099" s="80"/>
      <c r="AR1099" s="80"/>
      <c r="AS1099" s="78"/>
      <c r="AT1099" s="96"/>
      <c r="AU1099" s="97"/>
      <c r="AV1099" s="98"/>
      <c r="AW1099" s="99"/>
    </row>
    <row r="1100" spans="1:49">
      <c r="A1100" s="25"/>
      <c r="C1100" s="89"/>
      <c r="D1100" s="84"/>
      <c r="E1100" s="76"/>
      <c r="F1100" s="91"/>
      <c r="G1100" s="80"/>
      <c r="H1100" s="81"/>
      <c r="I1100" s="14"/>
      <c r="J1100" s="92"/>
      <c r="K1100" s="14"/>
      <c r="L1100" s="78"/>
      <c r="M1100" s="81"/>
      <c r="N1100" s="14"/>
      <c r="O1100" s="78"/>
      <c r="P1100" s="78"/>
      <c r="Q1100" s="93"/>
      <c r="R1100" s="80"/>
      <c r="S1100" s="80"/>
      <c r="T1100" s="69"/>
      <c r="U1100" s="78"/>
      <c r="V1100" s="69"/>
      <c r="W1100" s="80"/>
      <c r="X1100" s="80"/>
      <c r="Y1100" s="94"/>
      <c r="Z1100" s="80"/>
      <c r="AA1100" s="80"/>
      <c r="AB1100" s="80"/>
      <c r="AC1100" s="80"/>
      <c r="AD1100" s="69"/>
      <c r="AE1100" s="69"/>
      <c r="AF1100" s="69"/>
      <c r="AG1100" s="95"/>
      <c r="AH1100" s="93"/>
      <c r="AI1100" s="81"/>
      <c r="AJ1100" s="80"/>
      <c r="AK1100" s="80"/>
      <c r="AL1100" s="78"/>
      <c r="AM1100" s="80"/>
      <c r="AN1100" s="80"/>
      <c r="AO1100" s="80"/>
      <c r="AP1100" s="80"/>
      <c r="AQ1100" s="80"/>
      <c r="AR1100" s="80"/>
      <c r="AS1100" s="78"/>
      <c r="AT1100" s="96"/>
      <c r="AU1100" s="97"/>
      <c r="AV1100" s="98"/>
      <c r="AW1100" s="99"/>
    </row>
    <row r="1101" spans="1:49">
      <c r="A1101" s="25"/>
      <c r="C1101" s="89"/>
      <c r="D1101" s="84"/>
      <c r="E1101" s="76"/>
      <c r="F1101" s="91"/>
      <c r="G1101" s="80"/>
      <c r="H1101" s="81"/>
      <c r="I1101" s="14"/>
      <c r="J1101" s="92"/>
      <c r="K1101" s="14"/>
      <c r="L1101" s="78"/>
      <c r="M1101" s="81"/>
      <c r="N1101" s="14"/>
      <c r="O1101" s="78"/>
      <c r="P1101" s="78"/>
      <c r="Q1101" s="93"/>
      <c r="R1101" s="80"/>
      <c r="S1101" s="80"/>
      <c r="T1101" s="69"/>
      <c r="U1101" s="78"/>
      <c r="V1101" s="69"/>
      <c r="W1101" s="80"/>
      <c r="X1101" s="80"/>
      <c r="Y1101" s="94"/>
      <c r="Z1101" s="80"/>
      <c r="AA1101" s="80"/>
      <c r="AB1101" s="80"/>
      <c r="AC1101" s="80"/>
      <c r="AD1101" s="69"/>
      <c r="AE1101" s="69"/>
      <c r="AF1101" s="69"/>
      <c r="AG1101" s="95"/>
      <c r="AH1101" s="93"/>
      <c r="AI1101" s="81"/>
      <c r="AJ1101" s="80"/>
      <c r="AK1101" s="80"/>
      <c r="AL1101" s="78"/>
      <c r="AM1101" s="80"/>
      <c r="AN1101" s="80"/>
      <c r="AO1101" s="80"/>
      <c r="AP1101" s="80"/>
      <c r="AQ1101" s="80"/>
      <c r="AR1101" s="80"/>
      <c r="AS1101" s="78"/>
      <c r="AT1101" s="96"/>
      <c r="AU1101" s="97"/>
      <c r="AV1101" s="98"/>
      <c r="AW1101" s="99"/>
    </row>
    <row r="1102" spans="1:49">
      <c r="A1102" s="25"/>
      <c r="C1102" s="89"/>
      <c r="D1102" s="84"/>
      <c r="E1102" s="76"/>
      <c r="F1102" s="91"/>
      <c r="G1102" s="80"/>
      <c r="H1102" s="81"/>
      <c r="I1102" s="14"/>
      <c r="J1102" s="92"/>
      <c r="K1102" s="14"/>
      <c r="L1102" s="78"/>
      <c r="M1102" s="81"/>
      <c r="N1102" s="14"/>
      <c r="O1102" s="78"/>
      <c r="P1102" s="78"/>
      <c r="Q1102" s="93"/>
      <c r="R1102" s="80"/>
      <c r="S1102" s="80"/>
      <c r="T1102" s="69"/>
      <c r="U1102" s="78"/>
      <c r="V1102" s="69"/>
      <c r="W1102" s="80"/>
      <c r="X1102" s="80"/>
      <c r="Y1102" s="94"/>
      <c r="Z1102" s="80"/>
      <c r="AA1102" s="80"/>
      <c r="AB1102" s="80"/>
      <c r="AC1102" s="80"/>
      <c r="AD1102" s="69"/>
      <c r="AE1102" s="69"/>
      <c r="AF1102" s="69"/>
      <c r="AG1102" s="95"/>
      <c r="AH1102" s="93"/>
      <c r="AI1102" s="81"/>
      <c r="AJ1102" s="80"/>
      <c r="AK1102" s="80"/>
      <c r="AL1102" s="78"/>
      <c r="AM1102" s="80"/>
      <c r="AN1102" s="80"/>
      <c r="AO1102" s="80"/>
      <c r="AP1102" s="80"/>
      <c r="AQ1102" s="80"/>
      <c r="AR1102" s="80"/>
      <c r="AS1102" s="78"/>
      <c r="AT1102" s="96"/>
      <c r="AU1102" s="97"/>
      <c r="AV1102" s="98"/>
      <c r="AW1102" s="99"/>
    </row>
    <row r="1103" spans="1:49">
      <c r="A1103" s="25"/>
      <c r="C1103" s="89"/>
      <c r="D1103" s="84"/>
      <c r="E1103" s="76"/>
      <c r="F1103" s="91"/>
      <c r="G1103" s="80"/>
      <c r="H1103" s="81"/>
      <c r="I1103" s="14"/>
      <c r="J1103" s="92"/>
      <c r="K1103" s="14"/>
      <c r="L1103" s="78"/>
      <c r="M1103" s="81"/>
      <c r="N1103" s="14"/>
      <c r="O1103" s="78"/>
      <c r="P1103" s="78"/>
      <c r="Q1103" s="93"/>
      <c r="R1103" s="80"/>
      <c r="S1103" s="80"/>
      <c r="T1103" s="69"/>
      <c r="U1103" s="78"/>
      <c r="V1103" s="69"/>
      <c r="W1103" s="80"/>
      <c r="X1103" s="80"/>
      <c r="Y1103" s="94"/>
      <c r="Z1103" s="80"/>
      <c r="AA1103" s="80"/>
      <c r="AB1103" s="80"/>
      <c r="AC1103" s="80"/>
      <c r="AD1103" s="69"/>
      <c r="AE1103" s="69"/>
      <c r="AF1103" s="69"/>
      <c r="AG1103" s="95"/>
      <c r="AH1103" s="93"/>
      <c r="AI1103" s="81"/>
      <c r="AJ1103" s="80"/>
      <c r="AK1103" s="80"/>
      <c r="AL1103" s="78"/>
      <c r="AM1103" s="80"/>
      <c r="AN1103" s="80"/>
      <c r="AO1103" s="80"/>
      <c r="AP1103" s="80"/>
      <c r="AQ1103" s="80"/>
      <c r="AR1103" s="80"/>
      <c r="AS1103" s="78"/>
      <c r="AT1103" s="96"/>
      <c r="AU1103" s="97"/>
      <c r="AV1103" s="98"/>
      <c r="AW1103" s="99"/>
    </row>
    <row r="1104" spans="1:49">
      <c r="A1104" s="25"/>
      <c r="C1104" s="89"/>
      <c r="D1104" s="84"/>
      <c r="E1104" s="76"/>
      <c r="F1104" s="91"/>
      <c r="G1104" s="80"/>
      <c r="H1104" s="81"/>
      <c r="I1104" s="14"/>
      <c r="J1104" s="92"/>
      <c r="K1104" s="14"/>
      <c r="L1104" s="78"/>
      <c r="M1104" s="81"/>
      <c r="N1104" s="14"/>
      <c r="O1104" s="78"/>
      <c r="P1104" s="78"/>
      <c r="Q1104" s="93"/>
      <c r="R1104" s="80"/>
      <c r="S1104" s="80"/>
      <c r="T1104" s="69"/>
      <c r="U1104" s="78"/>
      <c r="V1104" s="69"/>
      <c r="W1104" s="80"/>
      <c r="X1104" s="80"/>
      <c r="Y1104" s="94"/>
      <c r="Z1104" s="80"/>
      <c r="AA1104" s="80"/>
      <c r="AB1104" s="80"/>
      <c r="AC1104" s="80"/>
      <c r="AD1104" s="69"/>
      <c r="AE1104" s="69"/>
      <c r="AF1104" s="69"/>
      <c r="AG1104" s="95"/>
      <c r="AH1104" s="93"/>
      <c r="AI1104" s="81"/>
      <c r="AJ1104" s="80"/>
      <c r="AK1104" s="80"/>
      <c r="AL1104" s="78"/>
      <c r="AM1104" s="80"/>
      <c r="AN1104" s="80"/>
      <c r="AO1104" s="80"/>
      <c r="AP1104" s="80"/>
      <c r="AQ1104" s="80"/>
      <c r="AR1104" s="80"/>
      <c r="AS1104" s="78"/>
      <c r="AT1104" s="96"/>
      <c r="AU1104" s="97"/>
      <c r="AV1104" s="98"/>
      <c r="AW1104" s="99"/>
    </row>
    <row r="1105" spans="1:49">
      <c r="A1105" s="25"/>
      <c r="C1105" s="89"/>
      <c r="D1105" s="84"/>
      <c r="E1105" s="76"/>
      <c r="F1105" s="91"/>
      <c r="G1105" s="80"/>
      <c r="H1105" s="81"/>
      <c r="I1105" s="14"/>
      <c r="J1105" s="92"/>
      <c r="K1105" s="14"/>
      <c r="L1105" s="78"/>
      <c r="M1105" s="81"/>
      <c r="N1105" s="14"/>
      <c r="O1105" s="78"/>
      <c r="P1105" s="78"/>
      <c r="Q1105" s="93"/>
      <c r="R1105" s="80"/>
      <c r="S1105" s="80"/>
      <c r="T1105" s="69"/>
      <c r="U1105" s="78"/>
      <c r="V1105" s="69"/>
      <c r="W1105" s="80"/>
      <c r="X1105" s="80"/>
      <c r="Y1105" s="94"/>
      <c r="Z1105" s="80"/>
      <c r="AA1105" s="80"/>
      <c r="AB1105" s="80"/>
      <c r="AC1105" s="80"/>
      <c r="AD1105" s="69"/>
      <c r="AE1105" s="69"/>
      <c r="AF1105" s="69"/>
      <c r="AG1105" s="95"/>
      <c r="AH1105" s="93"/>
      <c r="AI1105" s="81"/>
      <c r="AJ1105" s="80"/>
      <c r="AK1105" s="80"/>
      <c r="AL1105" s="78"/>
      <c r="AM1105" s="80"/>
      <c r="AN1105" s="80"/>
      <c r="AO1105" s="80"/>
      <c r="AP1105" s="80"/>
      <c r="AQ1105" s="80"/>
      <c r="AR1105" s="80"/>
      <c r="AS1105" s="78"/>
      <c r="AT1105" s="96"/>
      <c r="AU1105" s="97"/>
      <c r="AV1105" s="98"/>
      <c r="AW1105" s="99"/>
    </row>
    <row r="1106" spans="1:49">
      <c r="A1106" s="25"/>
      <c r="C1106" s="89"/>
      <c r="D1106" s="84"/>
      <c r="E1106" s="76"/>
      <c r="F1106" s="91"/>
      <c r="G1106" s="80"/>
      <c r="H1106" s="81"/>
      <c r="I1106" s="14"/>
      <c r="J1106" s="92"/>
      <c r="K1106" s="14"/>
      <c r="L1106" s="78"/>
      <c r="M1106" s="81"/>
      <c r="N1106" s="14"/>
      <c r="O1106" s="78"/>
      <c r="P1106" s="78"/>
      <c r="Q1106" s="93"/>
      <c r="R1106" s="80"/>
      <c r="S1106" s="80"/>
      <c r="T1106" s="69"/>
      <c r="U1106" s="78"/>
      <c r="V1106" s="69"/>
      <c r="W1106" s="80"/>
      <c r="X1106" s="80"/>
      <c r="Y1106" s="94"/>
      <c r="Z1106" s="80"/>
      <c r="AA1106" s="80"/>
      <c r="AB1106" s="80"/>
      <c r="AC1106" s="80"/>
      <c r="AD1106" s="69"/>
      <c r="AE1106" s="69"/>
      <c r="AF1106" s="69"/>
      <c r="AG1106" s="95"/>
      <c r="AH1106" s="93"/>
      <c r="AI1106" s="81"/>
      <c r="AJ1106" s="80"/>
      <c r="AK1106" s="80"/>
      <c r="AL1106" s="78"/>
      <c r="AM1106" s="80"/>
      <c r="AN1106" s="80"/>
      <c r="AO1106" s="80"/>
      <c r="AP1106" s="80"/>
      <c r="AQ1106" s="80"/>
      <c r="AR1106" s="80"/>
      <c r="AS1106" s="78"/>
      <c r="AT1106" s="96"/>
      <c r="AU1106" s="97"/>
      <c r="AV1106" s="98"/>
      <c r="AW1106" s="99"/>
    </row>
    <row r="1107" spans="1:49">
      <c r="A1107" s="25"/>
      <c r="C1107" s="89"/>
      <c r="D1107" s="84"/>
      <c r="E1107" s="76"/>
      <c r="F1107" s="91"/>
      <c r="G1107" s="80"/>
      <c r="H1107" s="81"/>
      <c r="I1107" s="14"/>
      <c r="J1107" s="92"/>
      <c r="K1107" s="14"/>
      <c r="L1107" s="78"/>
      <c r="M1107" s="81"/>
      <c r="N1107" s="14"/>
      <c r="O1107" s="78"/>
      <c r="P1107" s="78"/>
      <c r="Q1107" s="93"/>
      <c r="R1107" s="80"/>
      <c r="S1107" s="80"/>
      <c r="T1107" s="69"/>
      <c r="U1107" s="78"/>
      <c r="V1107" s="69"/>
      <c r="W1107" s="80"/>
      <c r="X1107" s="80"/>
      <c r="Y1107" s="94"/>
      <c r="Z1107" s="80"/>
      <c r="AA1107" s="80"/>
      <c r="AB1107" s="80"/>
      <c r="AC1107" s="80"/>
      <c r="AD1107" s="69"/>
      <c r="AE1107" s="69"/>
      <c r="AF1107" s="69"/>
      <c r="AG1107" s="95"/>
      <c r="AH1107" s="93"/>
      <c r="AI1107" s="81"/>
      <c r="AJ1107" s="80"/>
      <c r="AK1107" s="80"/>
      <c r="AL1107" s="78"/>
      <c r="AM1107" s="80"/>
      <c r="AN1107" s="80"/>
      <c r="AO1107" s="80"/>
      <c r="AP1107" s="80"/>
      <c r="AQ1107" s="80"/>
      <c r="AR1107" s="80"/>
      <c r="AS1107" s="78"/>
      <c r="AT1107" s="96"/>
      <c r="AU1107" s="97"/>
      <c r="AV1107" s="98"/>
      <c r="AW1107" s="99"/>
    </row>
    <row r="1108" spans="1:49">
      <c r="A1108" s="25"/>
      <c r="C1108" s="89"/>
      <c r="D1108" s="84"/>
      <c r="E1108" s="76"/>
      <c r="F1108" s="91"/>
      <c r="G1108" s="80"/>
      <c r="H1108" s="81"/>
      <c r="I1108" s="14"/>
      <c r="J1108" s="92"/>
      <c r="K1108" s="14"/>
      <c r="L1108" s="78"/>
      <c r="M1108" s="81"/>
      <c r="N1108" s="14"/>
      <c r="O1108" s="78"/>
      <c r="P1108" s="78"/>
      <c r="Q1108" s="93"/>
      <c r="R1108" s="80"/>
      <c r="S1108" s="80"/>
      <c r="T1108" s="69"/>
      <c r="U1108" s="78"/>
      <c r="V1108" s="69"/>
      <c r="W1108" s="80"/>
      <c r="X1108" s="80"/>
      <c r="Y1108" s="94"/>
      <c r="Z1108" s="80"/>
      <c r="AA1108" s="80"/>
      <c r="AB1108" s="80"/>
      <c r="AC1108" s="80"/>
      <c r="AD1108" s="69"/>
      <c r="AE1108" s="69"/>
      <c r="AF1108" s="69"/>
      <c r="AG1108" s="95"/>
      <c r="AH1108" s="93"/>
      <c r="AI1108" s="81"/>
      <c r="AJ1108" s="80"/>
      <c r="AK1108" s="80"/>
      <c r="AL1108" s="78"/>
      <c r="AM1108" s="80"/>
      <c r="AN1108" s="80"/>
      <c r="AO1108" s="80"/>
      <c r="AP1108" s="80"/>
      <c r="AQ1108" s="80"/>
      <c r="AR1108" s="80"/>
      <c r="AS1108" s="78"/>
      <c r="AT1108" s="96"/>
      <c r="AU1108" s="97"/>
      <c r="AV1108" s="98"/>
      <c r="AW1108" s="99"/>
    </row>
    <row r="1109" spans="1:49">
      <c r="A1109" s="25"/>
      <c r="C1109" s="89"/>
      <c r="D1109" s="84"/>
      <c r="E1109" s="76"/>
      <c r="F1109" s="91"/>
      <c r="G1109" s="80"/>
      <c r="H1109" s="81"/>
      <c r="I1109" s="14"/>
      <c r="J1109" s="92"/>
      <c r="K1109" s="14"/>
      <c r="L1109" s="78"/>
      <c r="M1109" s="81"/>
      <c r="N1109" s="14"/>
      <c r="O1109" s="78"/>
      <c r="P1109" s="78"/>
      <c r="Q1109" s="93"/>
      <c r="R1109" s="80"/>
      <c r="S1109" s="80"/>
      <c r="T1109" s="69"/>
      <c r="U1109" s="78"/>
      <c r="V1109" s="69"/>
      <c r="W1109" s="80"/>
      <c r="X1109" s="80"/>
      <c r="Y1109" s="94"/>
      <c r="Z1109" s="80"/>
      <c r="AA1109" s="80"/>
      <c r="AB1109" s="80"/>
      <c r="AC1109" s="80"/>
      <c r="AD1109" s="69"/>
      <c r="AE1109" s="69"/>
      <c r="AF1109" s="69"/>
      <c r="AG1109" s="95"/>
      <c r="AH1109" s="93"/>
      <c r="AI1109" s="81"/>
      <c r="AJ1109" s="80"/>
      <c r="AK1109" s="80"/>
      <c r="AL1109" s="78"/>
      <c r="AM1109" s="80"/>
      <c r="AN1109" s="80"/>
      <c r="AO1109" s="80"/>
      <c r="AP1109" s="80"/>
      <c r="AQ1109" s="80"/>
      <c r="AR1109" s="80"/>
      <c r="AS1109" s="78"/>
      <c r="AT1109" s="96"/>
      <c r="AU1109" s="97"/>
      <c r="AV1109" s="98"/>
      <c r="AW1109" s="99"/>
    </row>
    <row r="1110" spans="1:49">
      <c r="A1110" s="25"/>
      <c r="C1110" s="89"/>
      <c r="D1110" s="84"/>
      <c r="E1110" s="76"/>
      <c r="F1110" s="91"/>
      <c r="G1110" s="80"/>
      <c r="H1110" s="81"/>
      <c r="I1110" s="14"/>
      <c r="J1110" s="92"/>
      <c r="K1110" s="14"/>
      <c r="L1110" s="78"/>
      <c r="M1110" s="81"/>
      <c r="N1110" s="14"/>
      <c r="O1110" s="78"/>
      <c r="P1110" s="78"/>
      <c r="Q1110" s="93"/>
      <c r="R1110" s="80"/>
      <c r="S1110" s="80"/>
      <c r="T1110" s="69"/>
      <c r="U1110" s="78"/>
      <c r="V1110" s="69"/>
      <c r="W1110" s="80"/>
      <c r="X1110" s="80"/>
      <c r="Y1110" s="94"/>
      <c r="Z1110" s="80"/>
      <c r="AA1110" s="80"/>
      <c r="AB1110" s="80"/>
      <c r="AC1110" s="80"/>
      <c r="AD1110" s="69"/>
      <c r="AE1110" s="69"/>
      <c r="AF1110" s="69"/>
      <c r="AG1110" s="95"/>
      <c r="AH1110" s="93"/>
      <c r="AI1110" s="81"/>
      <c r="AJ1110" s="80"/>
      <c r="AK1110" s="80"/>
      <c r="AL1110" s="78"/>
      <c r="AM1110" s="80"/>
      <c r="AN1110" s="80"/>
      <c r="AO1110" s="80"/>
      <c r="AP1110" s="80"/>
      <c r="AQ1110" s="80"/>
      <c r="AR1110" s="80"/>
      <c r="AS1110" s="78"/>
      <c r="AT1110" s="96"/>
      <c r="AU1110" s="97"/>
      <c r="AV1110" s="98"/>
      <c r="AW1110" s="99"/>
    </row>
    <row r="1111" spans="1:49">
      <c r="A1111" s="25"/>
      <c r="C1111" s="89"/>
      <c r="D1111" s="84"/>
      <c r="E1111" s="76"/>
      <c r="F1111" s="91"/>
      <c r="G1111" s="80"/>
      <c r="H1111" s="81"/>
      <c r="I1111" s="14"/>
      <c r="J1111" s="92"/>
      <c r="K1111" s="14"/>
      <c r="L1111" s="78"/>
      <c r="M1111" s="81"/>
      <c r="N1111" s="14"/>
      <c r="O1111" s="78"/>
      <c r="P1111" s="78"/>
      <c r="Q1111" s="93"/>
      <c r="R1111" s="80"/>
      <c r="S1111" s="80"/>
      <c r="T1111" s="69"/>
      <c r="U1111" s="78"/>
      <c r="V1111" s="69"/>
      <c r="W1111" s="80"/>
      <c r="X1111" s="80"/>
      <c r="Y1111" s="94"/>
      <c r="Z1111" s="80"/>
      <c r="AA1111" s="80"/>
      <c r="AB1111" s="80"/>
      <c r="AC1111" s="80"/>
      <c r="AD1111" s="69"/>
      <c r="AE1111" s="69"/>
      <c r="AF1111" s="69"/>
      <c r="AG1111" s="95"/>
      <c r="AH1111" s="93"/>
      <c r="AI1111" s="81"/>
      <c r="AJ1111" s="80"/>
      <c r="AK1111" s="80"/>
      <c r="AL1111" s="78"/>
      <c r="AM1111" s="80"/>
      <c r="AN1111" s="80"/>
      <c r="AO1111" s="80"/>
      <c r="AP1111" s="80"/>
      <c r="AQ1111" s="80"/>
      <c r="AR1111" s="80"/>
      <c r="AS1111" s="78"/>
      <c r="AT1111" s="96"/>
      <c r="AU1111" s="97"/>
      <c r="AV1111" s="98"/>
      <c r="AW1111" s="99"/>
    </row>
    <row r="1112" spans="1:49">
      <c r="A1112" s="25"/>
      <c r="C1112" s="89"/>
      <c r="D1112" s="84"/>
      <c r="E1112" s="76"/>
      <c r="F1112" s="91"/>
      <c r="G1112" s="80"/>
      <c r="H1112" s="81"/>
      <c r="I1112" s="14"/>
      <c r="J1112" s="92"/>
      <c r="K1112" s="14"/>
      <c r="L1112" s="78"/>
      <c r="M1112" s="81"/>
      <c r="N1112" s="14"/>
      <c r="O1112" s="78"/>
      <c r="P1112" s="78"/>
      <c r="Q1112" s="93"/>
      <c r="R1112" s="80"/>
      <c r="S1112" s="80"/>
      <c r="T1112" s="69"/>
      <c r="U1112" s="78"/>
      <c r="V1112" s="69"/>
      <c r="W1112" s="80"/>
      <c r="X1112" s="80"/>
      <c r="Y1112" s="94"/>
      <c r="Z1112" s="80"/>
      <c r="AA1112" s="80"/>
      <c r="AB1112" s="80"/>
      <c r="AC1112" s="80"/>
      <c r="AD1112" s="69"/>
      <c r="AE1112" s="69"/>
      <c r="AF1112" s="69"/>
      <c r="AG1112" s="95"/>
      <c r="AH1112" s="93"/>
      <c r="AI1112" s="81"/>
      <c r="AJ1112" s="80"/>
      <c r="AK1112" s="80"/>
      <c r="AL1112" s="78"/>
      <c r="AM1112" s="80"/>
      <c r="AN1112" s="80"/>
      <c r="AO1112" s="80"/>
      <c r="AP1112" s="80"/>
      <c r="AQ1112" s="80"/>
      <c r="AR1112" s="80"/>
      <c r="AS1112" s="78"/>
      <c r="AT1112" s="96"/>
      <c r="AU1112" s="97"/>
      <c r="AV1112" s="98"/>
      <c r="AW1112" s="99"/>
    </row>
    <row r="1113" spans="1:49">
      <c r="A1113" s="25"/>
      <c r="C1113" s="89"/>
      <c r="D1113" s="84"/>
      <c r="E1113" s="76"/>
      <c r="F1113" s="91"/>
      <c r="G1113" s="80"/>
      <c r="H1113" s="81"/>
      <c r="I1113" s="14"/>
      <c r="J1113" s="92"/>
      <c r="K1113" s="14"/>
      <c r="L1113" s="78"/>
      <c r="M1113" s="81"/>
      <c r="N1113" s="14"/>
      <c r="O1113" s="78"/>
      <c r="P1113" s="78"/>
      <c r="Q1113" s="93"/>
      <c r="R1113" s="80"/>
      <c r="S1113" s="80"/>
      <c r="T1113" s="69"/>
      <c r="U1113" s="78"/>
      <c r="V1113" s="69"/>
      <c r="W1113" s="80"/>
      <c r="X1113" s="80"/>
      <c r="Y1113" s="94"/>
      <c r="Z1113" s="80"/>
      <c r="AA1113" s="80"/>
      <c r="AB1113" s="80"/>
      <c r="AC1113" s="80"/>
      <c r="AD1113" s="69"/>
      <c r="AE1113" s="69"/>
      <c r="AF1113" s="69"/>
      <c r="AG1113" s="95"/>
      <c r="AH1113" s="93"/>
      <c r="AI1113" s="81"/>
      <c r="AJ1113" s="80"/>
      <c r="AK1113" s="80"/>
      <c r="AL1113" s="78"/>
      <c r="AM1113" s="80"/>
      <c r="AN1113" s="80"/>
      <c r="AO1113" s="80"/>
      <c r="AP1113" s="80"/>
      <c r="AQ1113" s="80"/>
      <c r="AR1113" s="80"/>
      <c r="AS1113" s="78"/>
      <c r="AT1113" s="96"/>
      <c r="AU1113" s="97"/>
      <c r="AV1113" s="98"/>
      <c r="AW1113" s="99"/>
    </row>
    <row r="1114" spans="1:49">
      <c r="A1114" s="25"/>
      <c r="C1114" s="89"/>
      <c r="D1114" s="84"/>
      <c r="E1114" s="76"/>
      <c r="F1114" s="91"/>
      <c r="G1114" s="80"/>
      <c r="H1114" s="81"/>
      <c r="I1114" s="14"/>
      <c r="J1114" s="92"/>
      <c r="K1114" s="14"/>
      <c r="L1114" s="78"/>
      <c r="M1114" s="81"/>
      <c r="N1114" s="14"/>
      <c r="O1114" s="78"/>
      <c r="P1114" s="78"/>
      <c r="Q1114" s="93"/>
      <c r="R1114" s="80"/>
      <c r="S1114" s="80"/>
      <c r="T1114" s="69"/>
      <c r="U1114" s="78"/>
      <c r="V1114" s="69"/>
      <c r="W1114" s="80"/>
      <c r="X1114" s="80"/>
      <c r="Y1114" s="94"/>
      <c r="Z1114" s="80"/>
      <c r="AA1114" s="80"/>
      <c r="AB1114" s="80"/>
      <c r="AC1114" s="80"/>
      <c r="AD1114" s="69"/>
      <c r="AE1114" s="69"/>
      <c r="AF1114" s="69"/>
      <c r="AG1114" s="95"/>
      <c r="AH1114" s="93"/>
      <c r="AI1114" s="81"/>
      <c r="AJ1114" s="80"/>
      <c r="AK1114" s="80"/>
      <c r="AL1114" s="78"/>
      <c r="AM1114" s="80"/>
      <c r="AN1114" s="80"/>
      <c r="AO1114" s="80"/>
      <c r="AP1114" s="80"/>
      <c r="AQ1114" s="80"/>
      <c r="AR1114" s="80"/>
      <c r="AS1114" s="78"/>
      <c r="AT1114" s="96"/>
      <c r="AU1114" s="97"/>
      <c r="AV1114" s="98"/>
      <c r="AW1114" s="99"/>
    </row>
    <row r="1115" spans="1:49">
      <c r="A1115" s="25"/>
      <c r="C1115" s="89"/>
      <c r="D1115" s="84"/>
      <c r="E1115" s="76"/>
      <c r="F1115" s="91"/>
      <c r="G1115" s="80"/>
      <c r="H1115" s="81"/>
      <c r="I1115" s="14"/>
      <c r="J1115" s="92"/>
      <c r="K1115" s="14"/>
      <c r="L1115" s="78"/>
      <c r="M1115" s="81"/>
      <c r="N1115" s="14"/>
      <c r="O1115" s="78"/>
      <c r="P1115" s="78"/>
      <c r="Q1115" s="93"/>
      <c r="R1115" s="80"/>
      <c r="S1115" s="80"/>
      <c r="T1115" s="69"/>
      <c r="U1115" s="78"/>
      <c r="V1115" s="69"/>
      <c r="W1115" s="80"/>
      <c r="X1115" s="80"/>
      <c r="Y1115" s="94"/>
      <c r="Z1115" s="80"/>
      <c r="AA1115" s="80"/>
      <c r="AB1115" s="80"/>
      <c r="AC1115" s="80"/>
      <c r="AD1115" s="69"/>
      <c r="AE1115" s="69"/>
      <c r="AF1115" s="69"/>
      <c r="AG1115" s="95"/>
      <c r="AH1115" s="93"/>
      <c r="AI1115" s="81"/>
      <c r="AJ1115" s="80"/>
      <c r="AK1115" s="80"/>
      <c r="AL1115" s="78"/>
      <c r="AM1115" s="80"/>
      <c r="AN1115" s="80"/>
      <c r="AO1115" s="80"/>
      <c r="AP1115" s="80"/>
      <c r="AQ1115" s="80"/>
      <c r="AR1115" s="80"/>
      <c r="AS1115" s="78"/>
      <c r="AT1115" s="96"/>
      <c r="AU1115" s="97"/>
      <c r="AV1115" s="98"/>
      <c r="AW1115" s="99"/>
    </row>
    <row r="1116" spans="1:49">
      <c r="A1116" s="25"/>
      <c r="C1116" s="89"/>
      <c r="D1116" s="84"/>
      <c r="E1116" s="76"/>
      <c r="F1116" s="91"/>
      <c r="G1116" s="80"/>
      <c r="H1116" s="81"/>
      <c r="I1116" s="14"/>
      <c r="J1116" s="92"/>
      <c r="K1116" s="14"/>
      <c r="L1116" s="78"/>
      <c r="M1116" s="81"/>
      <c r="N1116" s="14"/>
      <c r="O1116" s="78"/>
      <c r="P1116" s="78"/>
      <c r="Q1116" s="93"/>
      <c r="R1116" s="80"/>
      <c r="S1116" s="80"/>
      <c r="T1116" s="69"/>
      <c r="U1116" s="78"/>
      <c r="V1116" s="69"/>
      <c r="W1116" s="80"/>
      <c r="X1116" s="80"/>
      <c r="Y1116" s="94"/>
      <c r="Z1116" s="80"/>
      <c r="AA1116" s="80"/>
      <c r="AB1116" s="80"/>
      <c r="AC1116" s="80"/>
      <c r="AD1116" s="69"/>
      <c r="AE1116" s="69"/>
      <c r="AF1116" s="69"/>
      <c r="AG1116" s="95"/>
      <c r="AH1116" s="93"/>
      <c r="AI1116" s="81"/>
      <c r="AJ1116" s="80"/>
      <c r="AK1116" s="80"/>
      <c r="AL1116" s="78"/>
      <c r="AM1116" s="80"/>
      <c r="AN1116" s="80"/>
      <c r="AO1116" s="80"/>
      <c r="AP1116" s="80"/>
      <c r="AQ1116" s="80"/>
      <c r="AR1116" s="80"/>
      <c r="AS1116" s="78"/>
      <c r="AT1116" s="96"/>
      <c r="AU1116" s="97"/>
      <c r="AV1116" s="98"/>
      <c r="AW1116" s="99"/>
    </row>
    <row r="1117" spans="1:49">
      <c r="A1117" s="25"/>
      <c r="C1117" s="89"/>
      <c r="D1117" s="84"/>
      <c r="E1117" s="76"/>
      <c r="F1117" s="91"/>
      <c r="G1117" s="80"/>
      <c r="H1117" s="81"/>
      <c r="I1117" s="14"/>
      <c r="J1117" s="92"/>
      <c r="K1117" s="14"/>
      <c r="L1117" s="78"/>
      <c r="M1117" s="81"/>
      <c r="N1117" s="14"/>
      <c r="O1117" s="78"/>
      <c r="P1117" s="78"/>
      <c r="Q1117" s="93"/>
      <c r="R1117" s="80"/>
      <c r="S1117" s="80"/>
      <c r="T1117" s="69"/>
      <c r="U1117" s="78"/>
      <c r="V1117" s="69"/>
      <c r="W1117" s="80"/>
      <c r="X1117" s="80"/>
      <c r="Y1117" s="94"/>
      <c r="Z1117" s="80"/>
      <c r="AA1117" s="80"/>
      <c r="AB1117" s="80"/>
      <c r="AC1117" s="80"/>
      <c r="AD1117" s="69"/>
      <c r="AE1117" s="69"/>
      <c r="AF1117" s="69"/>
      <c r="AG1117" s="95"/>
      <c r="AH1117" s="93"/>
      <c r="AI1117" s="81"/>
      <c r="AJ1117" s="80"/>
      <c r="AK1117" s="80"/>
      <c r="AL1117" s="78"/>
      <c r="AM1117" s="80"/>
      <c r="AN1117" s="80"/>
      <c r="AO1117" s="80"/>
      <c r="AP1117" s="80"/>
      <c r="AQ1117" s="80"/>
      <c r="AR1117" s="80"/>
      <c r="AS1117" s="78"/>
      <c r="AT1117" s="96"/>
      <c r="AU1117" s="97"/>
      <c r="AV1117" s="98"/>
      <c r="AW1117" s="99"/>
    </row>
    <row r="1118" spans="1:49">
      <c r="A1118" s="25"/>
      <c r="C1118" s="89"/>
      <c r="D1118" s="84"/>
      <c r="E1118" s="76"/>
      <c r="F1118" s="91"/>
      <c r="G1118" s="80"/>
      <c r="H1118" s="81"/>
      <c r="I1118" s="14"/>
      <c r="J1118" s="92"/>
      <c r="K1118" s="14"/>
      <c r="L1118" s="78"/>
      <c r="M1118" s="81"/>
      <c r="N1118" s="14"/>
      <c r="O1118" s="78"/>
      <c r="P1118" s="78"/>
      <c r="Q1118" s="93"/>
      <c r="R1118" s="80"/>
      <c r="S1118" s="80"/>
      <c r="T1118" s="69"/>
      <c r="U1118" s="78"/>
      <c r="V1118" s="69"/>
      <c r="W1118" s="80"/>
      <c r="X1118" s="80"/>
      <c r="Y1118" s="94"/>
      <c r="Z1118" s="80"/>
      <c r="AA1118" s="80"/>
      <c r="AB1118" s="80"/>
      <c r="AC1118" s="80"/>
      <c r="AD1118" s="69"/>
      <c r="AE1118" s="69"/>
      <c r="AF1118" s="69"/>
      <c r="AG1118" s="95"/>
      <c r="AH1118" s="93"/>
      <c r="AI1118" s="81"/>
      <c r="AJ1118" s="80"/>
      <c r="AK1118" s="80"/>
      <c r="AL1118" s="78"/>
      <c r="AM1118" s="80"/>
      <c r="AN1118" s="80"/>
      <c r="AO1118" s="80"/>
      <c r="AP1118" s="80"/>
      <c r="AQ1118" s="80"/>
      <c r="AR1118" s="80"/>
      <c r="AS1118" s="78"/>
      <c r="AT1118" s="96"/>
      <c r="AU1118" s="97"/>
      <c r="AV1118" s="98"/>
      <c r="AW1118" s="99"/>
    </row>
    <row r="1119" spans="1:49">
      <c r="A1119" s="25"/>
      <c r="C1119" s="89"/>
      <c r="D1119" s="84"/>
      <c r="E1119" s="76"/>
      <c r="F1119" s="91"/>
      <c r="G1119" s="80"/>
      <c r="H1119" s="81"/>
      <c r="I1119" s="14"/>
      <c r="J1119" s="92"/>
      <c r="K1119" s="14"/>
      <c r="L1119" s="78"/>
      <c r="M1119" s="81"/>
      <c r="N1119" s="14"/>
      <c r="O1119" s="78"/>
      <c r="P1119" s="78"/>
      <c r="Q1119" s="93"/>
      <c r="R1119" s="80"/>
      <c r="S1119" s="80"/>
      <c r="T1119" s="69"/>
      <c r="U1119" s="78"/>
      <c r="V1119" s="69"/>
      <c r="W1119" s="80"/>
      <c r="X1119" s="80"/>
      <c r="Y1119" s="94"/>
      <c r="Z1119" s="80"/>
      <c r="AA1119" s="80"/>
      <c r="AB1119" s="80"/>
      <c r="AC1119" s="80"/>
      <c r="AD1119" s="69"/>
      <c r="AE1119" s="69"/>
      <c r="AF1119" s="69"/>
      <c r="AG1119" s="95"/>
      <c r="AH1119" s="93"/>
      <c r="AI1119" s="81"/>
      <c r="AJ1119" s="80"/>
      <c r="AK1119" s="80"/>
      <c r="AL1119" s="78"/>
      <c r="AM1119" s="80"/>
      <c r="AN1119" s="80"/>
      <c r="AO1119" s="80"/>
      <c r="AP1119" s="80"/>
      <c r="AQ1119" s="80"/>
      <c r="AR1119" s="80"/>
      <c r="AS1119" s="78"/>
      <c r="AT1119" s="96"/>
      <c r="AU1119" s="97"/>
      <c r="AV1119" s="98"/>
      <c r="AW1119" s="99"/>
    </row>
    <row r="1120" spans="1:49">
      <c r="A1120" s="25"/>
      <c r="C1120" s="89"/>
      <c r="D1120" s="84"/>
      <c r="E1120" s="76"/>
      <c r="F1120" s="91"/>
      <c r="G1120" s="80"/>
      <c r="H1120" s="81"/>
      <c r="I1120" s="14"/>
      <c r="J1120" s="92"/>
      <c r="K1120" s="14"/>
      <c r="L1120" s="78"/>
      <c r="M1120" s="81"/>
      <c r="N1120" s="14"/>
      <c r="O1120" s="78"/>
      <c r="P1120" s="78"/>
      <c r="Q1120" s="93"/>
      <c r="R1120" s="80"/>
      <c r="S1120" s="80"/>
      <c r="T1120" s="69"/>
      <c r="U1120" s="78"/>
      <c r="V1120" s="69"/>
      <c r="W1120" s="80"/>
      <c r="X1120" s="80"/>
      <c r="Y1120" s="94"/>
      <c r="Z1120" s="80"/>
      <c r="AA1120" s="80"/>
      <c r="AB1120" s="80"/>
      <c r="AC1120" s="80"/>
      <c r="AD1120" s="69"/>
      <c r="AE1120" s="69"/>
      <c r="AF1120" s="69"/>
      <c r="AG1120" s="95"/>
      <c r="AH1120" s="93"/>
      <c r="AI1120" s="81"/>
      <c r="AJ1120" s="80"/>
      <c r="AK1120" s="80"/>
      <c r="AL1120" s="78"/>
      <c r="AM1120" s="80"/>
      <c r="AN1120" s="80"/>
      <c r="AO1120" s="80"/>
      <c r="AP1120" s="80"/>
      <c r="AQ1120" s="80"/>
      <c r="AR1120" s="80"/>
      <c r="AS1120" s="78"/>
      <c r="AT1120" s="96"/>
      <c r="AU1120" s="97"/>
      <c r="AV1120" s="98"/>
      <c r="AW1120" s="99"/>
    </row>
    <row r="1121" spans="1:49">
      <c r="A1121" s="25"/>
      <c r="C1121" s="89"/>
      <c r="D1121" s="84"/>
      <c r="E1121" s="76"/>
      <c r="F1121" s="91"/>
      <c r="G1121" s="80"/>
      <c r="H1121" s="81"/>
      <c r="I1121" s="14"/>
      <c r="J1121" s="92"/>
      <c r="K1121" s="14"/>
      <c r="L1121" s="78"/>
      <c r="M1121" s="81"/>
      <c r="N1121" s="14"/>
      <c r="O1121" s="78"/>
      <c r="P1121" s="78"/>
      <c r="Q1121" s="93"/>
      <c r="R1121" s="80"/>
      <c r="S1121" s="80"/>
      <c r="T1121" s="69"/>
      <c r="U1121" s="78"/>
      <c r="V1121" s="69"/>
      <c r="W1121" s="80"/>
      <c r="X1121" s="80"/>
      <c r="Y1121" s="94"/>
      <c r="Z1121" s="80"/>
      <c r="AA1121" s="80"/>
      <c r="AB1121" s="80"/>
      <c r="AC1121" s="80"/>
      <c r="AD1121" s="69"/>
      <c r="AE1121" s="69"/>
      <c r="AF1121" s="69"/>
      <c r="AG1121" s="95"/>
      <c r="AH1121" s="93"/>
      <c r="AI1121" s="81"/>
      <c r="AJ1121" s="80"/>
      <c r="AK1121" s="80"/>
      <c r="AL1121" s="78"/>
      <c r="AM1121" s="80"/>
      <c r="AN1121" s="80"/>
      <c r="AO1121" s="80"/>
      <c r="AP1121" s="80"/>
      <c r="AQ1121" s="80"/>
      <c r="AR1121" s="80"/>
      <c r="AS1121" s="78"/>
      <c r="AT1121" s="96"/>
      <c r="AU1121" s="97"/>
      <c r="AV1121" s="98"/>
      <c r="AW1121" s="99"/>
    </row>
    <row r="1122" spans="1:49">
      <c r="A1122" s="25"/>
      <c r="C1122" s="89"/>
      <c r="D1122" s="84"/>
      <c r="E1122" s="76"/>
      <c r="F1122" s="91"/>
      <c r="G1122" s="80"/>
      <c r="H1122" s="81"/>
      <c r="I1122" s="14"/>
      <c r="J1122" s="92"/>
      <c r="K1122" s="14"/>
      <c r="L1122" s="78"/>
      <c r="M1122" s="81"/>
      <c r="N1122" s="14"/>
      <c r="O1122" s="78"/>
      <c r="P1122" s="78"/>
      <c r="Q1122" s="93"/>
      <c r="R1122" s="80"/>
      <c r="S1122" s="80"/>
      <c r="T1122" s="69"/>
      <c r="U1122" s="78"/>
      <c r="V1122" s="69"/>
      <c r="W1122" s="80"/>
      <c r="X1122" s="80"/>
      <c r="Y1122" s="94"/>
      <c r="Z1122" s="80"/>
      <c r="AA1122" s="80"/>
      <c r="AB1122" s="80"/>
      <c r="AC1122" s="80"/>
      <c r="AD1122" s="69"/>
      <c r="AE1122" s="69"/>
      <c r="AF1122" s="69"/>
      <c r="AG1122" s="95"/>
      <c r="AH1122" s="93"/>
      <c r="AI1122" s="81"/>
      <c r="AJ1122" s="80"/>
      <c r="AK1122" s="80"/>
      <c r="AL1122" s="78"/>
      <c r="AM1122" s="80"/>
      <c r="AN1122" s="80"/>
      <c r="AO1122" s="80"/>
      <c r="AP1122" s="80"/>
      <c r="AQ1122" s="80"/>
      <c r="AR1122" s="80"/>
      <c r="AS1122" s="78"/>
      <c r="AT1122" s="96"/>
      <c r="AU1122" s="97"/>
      <c r="AV1122" s="98"/>
      <c r="AW1122" s="99"/>
    </row>
    <row r="1123" spans="1:49">
      <c r="A1123" s="25"/>
      <c r="C1123" s="89"/>
      <c r="D1123" s="84"/>
      <c r="E1123" s="76"/>
      <c r="F1123" s="91"/>
      <c r="G1123" s="80"/>
      <c r="H1123" s="81"/>
      <c r="I1123" s="14"/>
      <c r="J1123" s="92"/>
      <c r="K1123" s="14"/>
      <c r="L1123" s="78"/>
      <c r="M1123" s="81"/>
      <c r="N1123" s="14"/>
      <c r="O1123" s="78"/>
      <c r="P1123" s="78"/>
      <c r="Q1123" s="93"/>
      <c r="R1123" s="80"/>
      <c r="S1123" s="80"/>
      <c r="T1123" s="69"/>
      <c r="U1123" s="78"/>
      <c r="V1123" s="69"/>
      <c r="W1123" s="80"/>
      <c r="X1123" s="80"/>
      <c r="Y1123" s="94"/>
      <c r="Z1123" s="80"/>
      <c r="AA1123" s="80"/>
      <c r="AB1123" s="80"/>
      <c r="AC1123" s="80"/>
      <c r="AD1123" s="69"/>
      <c r="AE1123" s="69"/>
      <c r="AF1123" s="69"/>
      <c r="AG1123" s="95"/>
      <c r="AH1123" s="93"/>
      <c r="AI1123" s="81"/>
      <c r="AJ1123" s="80"/>
      <c r="AK1123" s="80"/>
      <c r="AL1123" s="78"/>
      <c r="AM1123" s="80"/>
      <c r="AN1123" s="80"/>
      <c r="AO1123" s="80"/>
      <c r="AP1123" s="80"/>
      <c r="AQ1123" s="80"/>
      <c r="AR1123" s="80"/>
      <c r="AS1123" s="78"/>
      <c r="AT1123" s="96"/>
      <c r="AU1123" s="97"/>
      <c r="AV1123" s="98"/>
      <c r="AW1123" s="99"/>
    </row>
    <row r="1124" spans="1:49">
      <c r="A1124" s="25"/>
      <c r="C1124" s="89"/>
      <c r="D1124" s="84"/>
      <c r="E1124" s="76"/>
      <c r="F1124" s="91"/>
      <c r="G1124" s="80"/>
      <c r="H1124" s="81"/>
      <c r="I1124" s="14"/>
      <c r="J1124" s="92"/>
      <c r="K1124" s="14"/>
      <c r="L1124" s="78"/>
      <c r="M1124" s="81"/>
      <c r="N1124" s="14"/>
      <c r="O1124" s="78"/>
      <c r="P1124" s="78"/>
      <c r="Q1124" s="93"/>
      <c r="R1124" s="80"/>
      <c r="S1124" s="80"/>
      <c r="T1124" s="69"/>
      <c r="U1124" s="78"/>
      <c r="V1124" s="69"/>
      <c r="W1124" s="80"/>
      <c r="X1124" s="80"/>
      <c r="Y1124" s="94"/>
      <c r="Z1124" s="80"/>
      <c r="AA1124" s="80"/>
      <c r="AB1124" s="80"/>
      <c r="AC1124" s="80"/>
      <c r="AD1124" s="69"/>
      <c r="AE1124" s="69"/>
      <c r="AF1124" s="69"/>
      <c r="AG1124" s="95"/>
      <c r="AH1124" s="93"/>
      <c r="AI1124" s="81"/>
      <c r="AJ1124" s="80"/>
      <c r="AK1124" s="80"/>
      <c r="AL1124" s="78"/>
      <c r="AM1124" s="80"/>
      <c r="AN1124" s="80"/>
      <c r="AO1124" s="80"/>
      <c r="AP1124" s="80"/>
      <c r="AQ1124" s="80"/>
      <c r="AR1124" s="80"/>
      <c r="AS1124" s="78"/>
      <c r="AT1124" s="96"/>
      <c r="AU1124" s="97"/>
      <c r="AV1124" s="98"/>
      <c r="AW1124" s="99"/>
    </row>
    <row r="1125" spans="1:49">
      <c r="A1125" s="25"/>
      <c r="C1125" s="89"/>
      <c r="D1125" s="84"/>
      <c r="E1125" s="76"/>
      <c r="F1125" s="91"/>
      <c r="G1125" s="80"/>
      <c r="H1125" s="81"/>
      <c r="I1125" s="14"/>
      <c r="J1125" s="92"/>
      <c r="K1125" s="14"/>
      <c r="L1125" s="78"/>
      <c r="M1125" s="81"/>
      <c r="N1125" s="14"/>
      <c r="O1125" s="78"/>
      <c r="P1125" s="78"/>
      <c r="Q1125" s="93"/>
      <c r="R1125" s="80"/>
      <c r="S1125" s="80"/>
      <c r="T1125" s="69"/>
      <c r="U1125" s="78"/>
      <c r="V1125" s="69"/>
      <c r="W1125" s="80"/>
      <c r="X1125" s="80"/>
      <c r="Y1125" s="94"/>
      <c r="Z1125" s="80"/>
      <c r="AA1125" s="80"/>
      <c r="AB1125" s="80"/>
      <c r="AC1125" s="80"/>
      <c r="AD1125" s="69"/>
      <c r="AE1125" s="69"/>
      <c r="AF1125" s="69"/>
      <c r="AG1125" s="95"/>
      <c r="AH1125" s="93"/>
      <c r="AI1125" s="81"/>
      <c r="AJ1125" s="80"/>
      <c r="AK1125" s="80"/>
      <c r="AL1125" s="78"/>
      <c r="AM1125" s="80"/>
      <c r="AN1125" s="80"/>
      <c r="AO1125" s="80"/>
      <c r="AP1125" s="80"/>
      <c r="AQ1125" s="80"/>
      <c r="AR1125" s="80"/>
      <c r="AS1125" s="78"/>
      <c r="AT1125" s="96"/>
      <c r="AU1125" s="97"/>
      <c r="AV1125" s="98"/>
      <c r="AW1125" s="99"/>
    </row>
    <row r="1126" spans="1:49">
      <c r="A1126" s="25"/>
      <c r="C1126" s="89"/>
      <c r="D1126" s="84"/>
      <c r="E1126" s="76"/>
      <c r="F1126" s="91"/>
      <c r="G1126" s="80"/>
      <c r="H1126" s="81"/>
      <c r="I1126" s="14"/>
      <c r="J1126" s="92"/>
      <c r="K1126" s="14"/>
      <c r="L1126" s="78"/>
      <c r="M1126" s="81"/>
      <c r="N1126" s="14"/>
      <c r="O1126" s="78"/>
      <c r="P1126" s="78"/>
      <c r="Q1126" s="93"/>
      <c r="R1126" s="80"/>
      <c r="S1126" s="80"/>
      <c r="T1126" s="69"/>
      <c r="U1126" s="78"/>
      <c r="V1126" s="69"/>
      <c r="W1126" s="80"/>
      <c r="X1126" s="80"/>
      <c r="Y1126" s="94"/>
      <c r="Z1126" s="80"/>
      <c r="AA1126" s="80"/>
      <c r="AB1126" s="80"/>
      <c r="AC1126" s="80"/>
      <c r="AD1126" s="69"/>
      <c r="AE1126" s="69"/>
      <c r="AF1126" s="69"/>
      <c r="AG1126" s="95"/>
      <c r="AH1126" s="93"/>
      <c r="AI1126" s="81"/>
      <c r="AJ1126" s="80"/>
      <c r="AK1126" s="80"/>
      <c r="AL1126" s="78"/>
      <c r="AM1126" s="80"/>
      <c r="AN1126" s="80"/>
      <c r="AO1126" s="80"/>
      <c r="AP1126" s="80"/>
      <c r="AQ1126" s="80"/>
      <c r="AR1126" s="80"/>
      <c r="AS1126" s="78"/>
      <c r="AT1126" s="96"/>
      <c r="AU1126" s="97"/>
      <c r="AV1126" s="98"/>
      <c r="AW1126" s="99"/>
    </row>
    <row r="1127" spans="1:49">
      <c r="A1127" s="25"/>
      <c r="C1127" s="89"/>
      <c r="D1127" s="84"/>
      <c r="E1127" s="76"/>
      <c r="F1127" s="91"/>
      <c r="G1127" s="80"/>
      <c r="H1127" s="81"/>
      <c r="I1127" s="14"/>
      <c r="J1127" s="92"/>
      <c r="K1127" s="14"/>
      <c r="L1127" s="78"/>
      <c r="M1127" s="81"/>
      <c r="N1127" s="14"/>
      <c r="O1127" s="78"/>
      <c r="P1127" s="78"/>
      <c r="Q1127" s="93"/>
      <c r="R1127" s="80"/>
      <c r="S1127" s="80"/>
      <c r="T1127" s="69"/>
      <c r="U1127" s="78"/>
      <c r="V1127" s="69"/>
      <c r="W1127" s="80"/>
      <c r="X1127" s="80"/>
      <c r="Y1127" s="94"/>
      <c r="Z1127" s="80"/>
      <c r="AA1127" s="80"/>
      <c r="AB1127" s="80"/>
      <c r="AC1127" s="80"/>
      <c r="AD1127" s="69"/>
      <c r="AE1127" s="69"/>
      <c r="AF1127" s="69"/>
      <c r="AG1127" s="95"/>
      <c r="AH1127" s="93"/>
      <c r="AI1127" s="81"/>
      <c r="AJ1127" s="80"/>
      <c r="AK1127" s="80"/>
      <c r="AL1127" s="78"/>
      <c r="AM1127" s="80"/>
      <c r="AN1127" s="80"/>
      <c r="AO1127" s="80"/>
      <c r="AP1127" s="80"/>
      <c r="AQ1127" s="80"/>
      <c r="AR1127" s="80"/>
      <c r="AS1127" s="78"/>
      <c r="AT1127" s="96"/>
      <c r="AU1127" s="97"/>
      <c r="AV1127" s="98"/>
      <c r="AW1127" s="99"/>
    </row>
    <row r="1128" spans="1:49">
      <c r="A1128" s="25"/>
      <c r="C1128" s="89"/>
      <c r="D1128" s="84"/>
      <c r="E1128" s="76"/>
      <c r="F1128" s="91"/>
      <c r="G1128" s="80"/>
      <c r="H1128" s="81"/>
      <c r="I1128" s="14"/>
      <c r="J1128" s="92"/>
      <c r="K1128" s="14"/>
      <c r="L1128" s="78"/>
      <c r="M1128" s="81"/>
      <c r="N1128" s="14"/>
      <c r="O1128" s="78"/>
      <c r="P1128" s="78"/>
      <c r="Q1128" s="93"/>
      <c r="R1128" s="80"/>
      <c r="S1128" s="80"/>
      <c r="T1128" s="69"/>
      <c r="U1128" s="78"/>
      <c r="V1128" s="69"/>
      <c r="W1128" s="80"/>
      <c r="X1128" s="80"/>
      <c r="Y1128" s="94"/>
      <c r="Z1128" s="80"/>
      <c r="AA1128" s="80"/>
      <c r="AB1128" s="80"/>
      <c r="AC1128" s="80"/>
      <c r="AD1128" s="69"/>
      <c r="AE1128" s="69"/>
      <c r="AF1128" s="69"/>
      <c r="AG1128" s="95"/>
      <c r="AH1128" s="93"/>
      <c r="AI1128" s="81"/>
      <c r="AJ1128" s="80"/>
      <c r="AK1128" s="80"/>
      <c r="AL1128" s="78"/>
      <c r="AM1128" s="80"/>
      <c r="AN1128" s="80"/>
      <c r="AO1128" s="80"/>
      <c r="AP1128" s="80"/>
      <c r="AQ1128" s="80"/>
      <c r="AR1128" s="80"/>
      <c r="AS1128" s="78"/>
      <c r="AT1128" s="96"/>
      <c r="AU1128" s="97"/>
      <c r="AV1128" s="98"/>
      <c r="AW1128" s="99"/>
    </row>
    <row r="1129" spans="1:49">
      <c r="A1129" s="25"/>
      <c r="C1129" s="89"/>
      <c r="D1129" s="84"/>
      <c r="E1129" s="76"/>
      <c r="F1129" s="91"/>
      <c r="G1129" s="80"/>
      <c r="H1129" s="81"/>
      <c r="I1129" s="14"/>
      <c r="J1129" s="92"/>
      <c r="K1129" s="14"/>
      <c r="L1129" s="78"/>
      <c r="M1129" s="81"/>
      <c r="N1129" s="14"/>
      <c r="O1129" s="78"/>
      <c r="P1129" s="78"/>
      <c r="Q1129" s="93"/>
      <c r="R1129" s="80"/>
      <c r="S1129" s="80"/>
      <c r="T1129" s="69"/>
      <c r="U1129" s="78"/>
      <c r="V1129" s="69"/>
      <c r="W1129" s="80"/>
      <c r="X1129" s="80"/>
      <c r="Y1129" s="94"/>
      <c r="Z1129" s="80"/>
      <c r="AA1129" s="80"/>
      <c r="AB1129" s="80"/>
      <c r="AC1129" s="80"/>
      <c r="AD1129" s="69"/>
      <c r="AE1129" s="69"/>
      <c r="AF1129" s="69"/>
      <c r="AG1129" s="95"/>
      <c r="AH1129" s="93"/>
      <c r="AI1129" s="81"/>
      <c r="AJ1129" s="80"/>
      <c r="AK1129" s="80"/>
      <c r="AL1129" s="78"/>
      <c r="AM1129" s="80"/>
      <c r="AN1129" s="80"/>
      <c r="AO1129" s="80"/>
      <c r="AP1129" s="80"/>
      <c r="AQ1129" s="80"/>
      <c r="AR1129" s="80"/>
      <c r="AS1129" s="78"/>
      <c r="AT1129" s="96"/>
      <c r="AU1129" s="97"/>
      <c r="AV1129" s="98"/>
      <c r="AW1129" s="99"/>
    </row>
    <row r="1130" spans="1:49">
      <c r="A1130" s="25"/>
      <c r="C1130" s="89"/>
      <c r="D1130" s="84"/>
      <c r="E1130" s="76"/>
      <c r="F1130" s="91"/>
      <c r="G1130" s="80"/>
      <c r="H1130" s="81"/>
      <c r="I1130" s="14"/>
      <c r="J1130" s="92"/>
      <c r="K1130" s="14"/>
      <c r="L1130" s="78"/>
      <c r="M1130" s="81"/>
      <c r="N1130" s="14"/>
      <c r="O1130" s="78"/>
      <c r="P1130" s="78"/>
      <c r="Q1130" s="93"/>
      <c r="R1130" s="80"/>
      <c r="S1130" s="80"/>
      <c r="T1130" s="69"/>
      <c r="U1130" s="78"/>
      <c r="V1130" s="69"/>
      <c r="W1130" s="80"/>
      <c r="X1130" s="80"/>
      <c r="Y1130" s="94"/>
      <c r="Z1130" s="80"/>
      <c r="AA1130" s="80"/>
      <c r="AB1130" s="80"/>
      <c r="AC1130" s="80"/>
      <c r="AD1130" s="69"/>
      <c r="AE1130" s="69"/>
      <c r="AF1130" s="69"/>
      <c r="AG1130" s="95"/>
      <c r="AH1130" s="93"/>
      <c r="AI1130" s="81"/>
      <c r="AJ1130" s="80"/>
      <c r="AK1130" s="80"/>
      <c r="AL1130" s="78"/>
      <c r="AM1130" s="80"/>
      <c r="AN1130" s="80"/>
      <c r="AO1130" s="80"/>
      <c r="AP1130" s="80"/>
      <c r="AQ1130" s="80"/>
      <c r="AR1130" s="80"/>
      <c r="AS1130" s="78"/>
      <c r="AT1130" s="96"/>
      <c r="AU1130" s="97"/>
      <c r="AV1130" s="98"/>
      <c r="AW1130" s="99"/>
    </row>
    <row r="1131" spans="1:49">
      <c r="A1131" s="25"/>
      <c r="C1131" s="89"/>
      <c r="D1131" s="84"/>
      <c r="E1131" s="76"/>
      <c r="F1131" s="91"/>
      <c r="G1131" s="80"/>
      <c r="H1131" s="81"/>
      <c r="I1131" s="14"/>
      <c r="J1131" s="92"/>
      <c r="K1131" s="14"/>
      <c r="L1131" s="78"/>
      <c r="M1131" s="81"/>
      <c r="N1131" s="14"/>
      <c r="O1131" s="78"/>
      <c r="P1131" s="78"/>
      <c r="Q1131" s="93"/>
      <c r="R1131" s="80"/>
      <c r="S1131" s="80"/>
      <c r="T1131" s="69"/>
      <c r="U1131" s="78"/>
      <c r="V1131" s="69"/>
      <c r="W1131" s="80"/>
      <c r="X1131" s="80"/>
      <c r="Y1131" s="94"/>
      <c r="Z1131" s="80"/>
      <c r="AA1131" s="80"/>
      <c r="AB1131" s="80"/>
      <c r="AC1131" s="80"/>
      <c r="AD1131" s="69"/>
      <c r="AE1131" s="69"/>
      <c r="AF1131" s="69"/>
      <c r="AG1131" s="95"/>
      <c r="AH1131" s="93"/>
      <c r="AI1131" s="81"/>
      <c r="AJ1131" s="80"/>
      <c r="AK1131" s="80"/>
      <c r="AL1131" s="78"/>
      <c r="AM1131" s="80"/>
      <c r="AN1131" s="80"/>
      <c r="AO1131" s="80"/>
      <c r="AP1131" s="80"/>
      <c r="AQ1131" s="80"/>
      <c r="AR1131" s="80"/>
      <c r="AS1131" s="78"/>
      <c r="AT1131" s="96"/>
      <c r="AU1131" s="97"/>
      <c r="AV1131" s="98"/>
      <c r="AW1131" s="99"/>
    </row>
    <row r="1132" spans="1:49">
      <c r="A1132" s="25"/>
      <c r="C1132" s="89"/>
      <c r="D1132" s="84"/>
      <c r="E1132" s="76"/>
      <c r="F1132" s="91"/>
      <c r="G1132" s="80"/>
      <c r="H1132" s="81"/>
      <c r="I1132" s="14"/>
      <c r="J1132" s="92"/>
      <c r="K1132" s="14"/>
      <c r="L1132" s="78"/>
      <c r="M1132" s="81"/>
      <c r="N1132" s="14"/>
      <c r="O1132" s="78"/>
      <c r="P1132" s="78"/>
      <c r="Q1132" s="93"/>
      <c r="R1132" s="80"/>
      <c r="S1132" s="80"/>
      <c r="T1132" s="69"/>
      <c r="U1132" s="78"/>
      <c r="V1132" s="69"/>
      <c r="W1132" s="80"/>
      <c r="X1132" s="80"/>
      <c r="Y1132" s="94"/>
      <c r="Z1132" s="80"/>
      <c r="AA1132" s="80"/>
      <c r="AB1132" s="80"/>
      <c r="AC1132" s="80"/>
      <c r="AD1132" s="69"/>
      <c r="AE1132" s="69"/>
      <c r="AF1132" s="69"/>
      <c r="AG1132" s="95"/>
      <c r="AH1132" s="93"/>
      <c r="AI1132" s="81"/>
      <c r="AJ1132" s="80"/>
      <c r="AK1132" s="80"/>
      <c r="AL1132" s="78"/>
      <c r="AM1132" s="80"/>
      <c r="AN1132" s="80"/>
      <c r="AO1132" s="80"/>
      <c r="AP1132" s="80"/>
      <c r="AQ1132" s="80"/>
      <c r="AR1132" s="80"/>
      <c r="AS1132" s="78"/>
      <c r="AT1132" s="96"/>
      <c r="AU1132" s="97"/>
      <c r="AV1132" s="98"/>
      <c r="AW1132" s="99"/>
    </row>
    <row r="1133" spans="1:49">
      <c r="A1133" s="25"/>
      <c r="C1133" s="89"/>
      <c r="D1133" s="84"/>
      <c r="E1133" s="76"/>
      <c r="F1133" s="91"/>
      <c r="G1133" s="80"/>
      <c r="H1133" s="81"/>
      <c r="I1133" s="14"/>
      <c r="J1133" s="92"/>
      <c r="K1133" s="14"/>
      <c r="L1133" s="78"/>
      <c r="M1133" s="81"/>
      <c r="N1133" s="14"/>
      <c r="O1133" s="78"/>
      <c r="P1133" s="78"/>
      <c r="Q1133" s="93"/>
      <c r="R1133" s="80"/>
      <c r="S1133" s="80"/>
      <c r="T1133" s="69"/>
      <c r="U1133" s="78"/>
      <c r="V1133" s="69"/>
      <c r="W1133" s="80"/>
      <c r="X1133" s="80"/>
      <c r="Y1133" s="94"/>
      <c r="Z1133" s="80"/>
      <c r="AA1133" s="80"/>
      <c r="AB1133" s="80"/>
      <c r="AC1133" s="80"/>
      <c r="AD1133" s="69"/>
      <c r="AE1133" s="69"/>
      <c r="AF1133" s="69"/>
      <c r="AG1133" s="95"/>
      <c r="AH1133" s="93"/>
      <c r="AI1133" s="81"/>
      <c r="AJ1133" s="80"/>
      <c r="AK1133" s="80"/>
      <c r="AL1133" s="78"/>
      <c r="AM1133" s="80"/>
      <c r="AN1133" s="80"/>
      <c r="AO1133" s="80"/>
      <c r="AP1133" s="80"/>
      <c r="AQ1133" s="80"/>
      <c r="AR1133" s="80"/>
      <c r="AS1133" s="78"/>
      <c r="AT1133" s="96"/>
      <c r="AU1133" s="97"/>
      <c r="AV1133" s="98"/>
      <c r="AW1133" s="99"/>
    </row>
    <row r="1134" spans="1:49">
      <c r="A1134" s="25"/>
      <c r="C1134" s="89"/>
      <c r="D1134" s="84"/>
      <c r="E1134" s="76"/>
      <c r="F1134" s="91"/>
      <c r="G1134" s="80"/>
      <c r="H1134" s="81"/>
      <c r="I1134" s="14"/>
      <c r="J1134" s="92"/>
      <c r="K1134" s="14"/>
      <c r="L1134" s="78"/>
      <c r="M1134" s="81"/>
      <c r="N1134" s="14"/>
      <c r="O1134" s="78"/>
      <c r="P1134" s="78"/>
      <c r="Q1134" s="93"/>
      <c r="R1134" s="80"/>
      <c r="S1134" s="80"/>
      <c r="T1134" s="69"/>
      <c r="U1134" s="78"/>
      <c r="V1134" s="69"/>
      <c r="W1134" s="80"/>
      <c r="X1134" s="80"/>
      <c r="Y1134" s="94"/>
      <c r="Z1134" s="80"/>
      <c r="AA1134" s="80"/>
      <c r="AB1134" s="80"/>
      <c r="AC1134" s="80"/>
      <c r="AD1134" s="69"/>
      <c r="AE1134" s="69"/>
      <c r="AF1134" s="69"/>
      <c r="AG1134" s="95"/>
      <c r="AH1134" s="93"/>
      <c r="AI1134" s="81"/>
      <c r="AJ1134" s="80"/>
      <c r="AK1134" s="80"/>
      <c r="AL1134" s="78"/>
      <c r="AM1134" s="80"/>
      <c r="AN1134" s="80"/>
      <c r="AO1134" s="80"/>
      <c r="AP1134" s="80"/>
      <c r="AQ1134" s="80"/>
      <c r="AR1134" s="80"/>
      <c r="AS1134" s="78"/>
      <c r="AT1134" s="96"/>
      <c r="AU1134" s="97"/>
      <c r="AV1134" s="98"/>
      <c r="AW1134" s="99"/>
    </row>
    <row r="1135" spans="1:49">
      <c r="A1135" s="25"/>
      <c r="C1135" s="89"/>
      <c r="D1135" s="84"/>
      <c r="E1135" s="76"/>
      <c r="F1135" s="91"/>
      <c r="G1135" s="80"/>
      <c r="H1135" s="81"/>
      <c r="I1135" s="14"/>
      <c r="J1135" s="92"/>
      <c r="K1135" s="14"/>
      <c r="L1135" s="78"/>
      <c r="M1135" s="81"/>
      <c r="N1135" s="14"/>
      <c r="O1135" s="78"/>
      <c r="P1135" s="78"/>
      <c r="Q1135" s="93"/>
      <c r="R1135" s="80"/>
      <c r="S1135" s="80"/>
      <c r="T1135" s="69"/>
      <c r="U1135" s="78"/>
      <c r="V1135" s="69"/>
      <c r="W1135" s="80"/>
      <c r="X1135" s="80"/>
      <c r="Y1135" s="94"/>
      <c r="Z1135" s="80"/>
      <c r="AA1135" s="80"/>
      <c r="AB1135" s="80"/>
      <c r="AC1135" s="80"/>
      <c r="AD1135" s="69"/>
      <c r="AE1135" s="69"/>
      <c r="AF1135" s="69"/>
      <c r="AG1135" s="95"/>
      <c r="AH1135" s="93"/>
      <c r="AI1135" s="81"/>
      <c r="AJ1135" s="80"/>
      <c r="AK1135" s="80"/>
      <c r="AL1135" s="78"/>
      <c r="AM1135" s="80"/>
      <c r="AN1135" s="80"/>
      <c r="AO1135" s="80"/>
      <c r="AP1135" s="80"/>
      <c r="AQ1135" s="80"/>
      <c r="AR1135" s="80"/>
      <c r="AS1135" s="78"/>
      <c r="AT1135" s="96"/>
      <c r="AU1135" s="97"/>
      <c r="AV1135" s="98"/>
      <c r="AW1135" s="99"/>
    </row>
    <row r="1136" spans="1:49">
      <c r="A1136" s="25"/>
      <c r="C1136" s="89"/>
      <c r="D1136" s="84"/>
      <c r="E1136" s="76"/>
      <c r="F1136" s="91"/>
      <c r="G1136" s="80"/>
      <c r="H1136" s="81"/>
      <c r="I1136" s="14"/>
      <c r="J1136" s="92"/>
      <c r="K1136" s="14"/>
      <c r="L1136" s="78"/>
      <c r="M1136" s="81"/>
      <c r="N1136" s="14"/>
      <c r="O1136" s="78"/>
      <c r="P1136" s="78"/>
      <c r="Q1136" s="93"/>
      <c r="R1136" s="80"/>
      <c r="S1136" s="80"/>
      <c r="T1136" s="69"/>
      <c r="U1136" s="78"/>
      <c r="V1136" s="69"/>
      <c r="W1136" s="80"/>
      <c r="X1136" s="80"/>
      <c r="Y1136" s="94"/>
      <c r="Z1136" s="80"/>
      <c r="AA1136" s="80"/>
      <c r="AB1136" s="80"/>
      <c r="AC1136" s="80"/>
      <c r="AD1136" s="69"/>
      <c r="AE1136" s="69"/>
      <c r="AF1136" s="69"/>
      <c r="AG1136" s="95"/>
      <c r="AH1136" s="93"/>
      <c r="AI1136" s="81"/>
      <c r="AJ1136" s="80"/>
      <c r="AK1136" s="80"/>
      <c r="AL1136" s="78"/>
      <c r="AM1136" s="80"/>
      <c r="AN1136" s="80"/>
      <c r="AO1136" s="80"/>
      <c r="AP1136" s="80"/>
      <c r="AQ1136" s="80"/>
      <c r="AR1136" s="80"/>
      <c r="AS1136" s="78"/>
      <c r="AT1136" s="96"/>
      <c r="AU1136" s="97"/>
      <c r="AV1136" s="98"/>
      <c r="AW1136" s="99"/>
    </row>
    <row r="1137" spans="1:49">
      <c r="A1137" s="25"/>
      <c r="C1137" s="89"/>
      <c r="D1137" s="84"/>
      <c r="E1137" s="76"/>
      <c r="F1137" s="91"/>
      <c r="G1137" s="80"/>
      <c r="H1137" s="81"/>
      <c r="I1137" s="14"/>
      <c r="J1137" s="92"/>
      <c r="K1137" s="14"/>
      <c r="L1137" s="78"/>
      <c r="M1137" s="81"/>
      <c r="N1137" s="14"/>
      <c r="O1137" s="78"/>
      <c r="P1137" s="78"/>
      <c r="Q1137" s="93"/>
      <c r="R1137" s="80"/>
      <c r="S1137" s="80"/>
      <c r="T1137" s="69"/>
      <c r="U1137" s="78"/>
      <c r="V1137" s="69"/>
      <c r="W1137" s="80"/>
      <c r="X1137" s="80"/>
      <c r="Y1137" s="94"/>
      <c r="Z1137" s="80"/>
      <c r="AA1137" s="80"/>
      <c r="AB1137" s="80"/>
      <c r="AC1137" s="80"/>
      <c r="AD1137" s="69"/>
      <c r="AE1137" s="69"/>
      <c r="AF1137" s="69"/>
      <c r="AG1137" s="95"/>
      <c r="AH1137" s="93"/>
      <c r="AI1137" s="81"/>
      <c r="AJ1137" s="80"/>
      <c r="AK1137" s="80"/>
      <c r="AL1137" s="78"/>
      <c r="AM1137" s="80"/>
      <c r="AN1137" s="80"/>
      <c r="AO1137" s="80"/>
      <c r="AP1137" s="80"/>
      <c r="AQ1137" s="80"/>
      <c r="AR1137" s="80"/>
      <c r="AS1137" s="78"/>
      <c r="AT1137" s="96"/>
      <c r="AU1137" s="97"/>
      <c r="AV1137" s="98"/>
      <c r="AW1137" s="99"/>
    </row>
    <row r="1138" spans="1:49">
      <c r="A1138" s="25"/>
      <c r="C1138" s="89"/>
      <c r="D1138" s="84"/>
      <c r="E1138" s="76"/>
      <c r="F1138" s="91"/>
      <c r="G1138" s="80"/>
      <c r="H1138" s="81"/>
      <c r="I1138" s="14"/>
      <c r="J1138" s="92"/>
      <c r="K1138" s="14"/>
      <c r="L1138" s="78"/>
      <c r="M1138" s="81"/>
      <c r="N1138" s="14"/>
      <c r="O1138" s="78"/>
      <c r="P1138" s="78"/>
      <c r="Q1138" s="93"/>
      <c r="R1138" s="80"/>
      <c r="S1138" s="80"/>
      <c r="T1138" s="69"/>
      <c r="U1138" s="78"/>
      <c r="V1138" s="69"/>
      <c r="W1138" s="80"/>
      <c r="X1138" s="80"/>
      <c r="Y1138" s="94"/>
      <c r="Z1138" s="80"/>
      <c r="AA1138" s="80"/>
      <c r="AB1138" s="80"/>
      <c r="AC1138" s="80"/>
      <c r="AD1138" s="69"/>
      <c r="AE1138" s="69"/>
      <c r="AF1138" s="69"/>
      <c r="AG1138" s="95"/>
      <c r="AH1138" s="93"/>
      <c r="AI1138" s="81"/>
      <c r="AJ1138" s="80"/>
      <c r="AK1138" s="80"/>
      <c r="AL1138" s="78"/>
      <c r="AM1138" s="80"/>
      <c r="AN1138" s="80"/>
      <c r="AO1138" s="80"/>
      <c r="AP1138" s="80"/>
      <c r="AQ1138" s="80"/>
      <c r="AR1138" s="80"/>
      <c r="AS1138" s="78"/>
      <c r="AT1138" s="96"/>
      <c r="AU1138" s="97"/>
      <c r="AV1138" s="98"/>
      <c r="AW1138" s="99"/>
    </row>
    <row r="1139" spans="1:49">
      <c r="A1139" s="25"/>
      <c r="C1139" s="89"/>
      <c r="D1139" s="84"/>
      <c r="E1139" s="76"/>
      <c r="F1139" s="91"/>
      <c r="G1139" s="80"/>
      <c r="H1139" s="81"/>
      <c r="I1139" s="14"/>
      <c r="J1139" s="92"/>
      <c r="K1139" s="14"/>
      <c r="L1139" s="78"/>
      <c r="M1139" s="81"/>
      <c r="N1139" s="14"/>
      <c r="O1139" s="78"/>
      <c r="P1139" s="78"/>
      <c r="Q1139" s="93"/>
      <c r="R1139" s="80"/>
      <c r="S1139" s="80"/>
      <c r="T1139" s="69"/>
      <c r="U1139" s="78"/>
      <c r="V1139" s="69"/>
      <c r="W1139" s="80"/>
      <c r="X1139" s="80"/>
      <c r="Y1139" s="94"/>
      <c r="Z1139" s="80"/>
      <c r="AA1139" s="80"/>
      <c r="AB1139" s="80"/>
      <c r="AC1139" s="80"/>
      <c r="AD1139" s="69"/>
      <c r="AE1139" s="69"/>
      <c r="AF1139" s="69"/>
      <c r="AG1139" s="95"/>
      <c r="AH1139" s="93"/>
      <c r="AI1139" s="81"/>
      <c r="AJ1139" s="80"/>
      <c r="AK1139" s="80"/>
      <c r="AL1139" s="78"/>
      <c r="AM1139" s="80"/>
      <c r="AN1139" s="80"/>
      <c r="AO1139" s="80"/>
      <c r="AP1139" s="80"/>
      <c r="AQ1139" s="80"/>
      <c r="AR1139" s="80"/>
      <c r="AS1139" s="78"/>
      <c r="AT1139" s="96"/>
      <c r="AU1139" s="97"/>
      <c r="AV1139" s="98"/>
      <c r="AW1139" s="99"/>
    </row>
    <row r="1140" spans="1:49">
      <c r="A1140" s="25"/>
      <c r="C1140" s="89"/>
      <c r="D1140" s="84"/>
      <c r="E1140" s="76"/>
      <c r="F1140" s="91"/>
      <c r="G1140" s="80"/>
      <c r="H1140" s="81"/>
      <c r="I1140" s="14"/>
      <c r="J1140" s="92"/>
      <c r="K1140" s="14"/>
      <c r="L1140" s="78"/>
      <c r="M1140" s="81"/>
      <c r="N1140" s="14"/>
      <c r="O1140" s="78"/>
      <c r="P1140" s="78"/>
      <c r="Q1140" s="93"/>
      <c r="R1140" s="80"/>
      <c r="S1140" s="80"/>
      <c r="T1140" s="69"/>
      <c r="U1140" s="78"/>
      <c r="V1140" s="69"/>
      <c r="W1140" s="80"/>
      <c r="X1140" s="80"/>
      <c r="Y1140" s="94"/>
      <c r="Z1140" s="80"/>
      <c r="AA1140" s="80"/>
      <c r="AB1140" s="80"/>
      <c r="AC1140" s="80"/>
      <c r="AD1140" s="69"/>
      <c r="AE1140" s="69"/>
      <c r="AF1140" s="69"/>
      <c r="AG1140" s="95"/>
      <c r="AH1140" s="93"/>
      <c r="AI1140" s="81"/>
      <c r="AJ1140" s="80"/>
      <c r="AK1140" s="80"/>
      <c r="AL1140" s="78"/>
      <c r="AM1140" s="80"/>
      <c r="AN1140" s="80"/>
      <c r="AO1140" s="80"/>
      <c r="AP1140" s="80"/>
      <c r="AQ1140" s="80"/>
      <c r="AR1140" s="80"/>
      <c r="AS1140" s="78"/>
      <c r="AT1140" s="96"/>
      <c r="AU1140" s="97"/>
      <c r="AV1140" s="98"/>
      <c r="AW1140" s="99"/>
    </row>
    <row r="1141" spans="1:49">
      <c r="A1141" s="25"/>
      <c r="C1141" s="89"/>
      <c r="D1141" s="84"/>
      <c r="E1141" s="76"/>
      <c r="F1141" s="91"/>
      <c r="G1141" s="80"/>
      <c r="H1141" s="81"/>
      <c r="I1141" s="14"/>
      <c r="J1141" s="92"/>
      <c r="K1141" s="14"/>
      <c r="L1141" s="78"/>
      <c r="M1141" s="81"/>
      <c r="N1141" s="14"/>
      <c r="O1141" s="78"/>
      <c r="P1141" s="78"/>
      <c r="Q1141" s="93"/>
      <c r="R1141" s="80"/>
      <c r="S1141" s="80"/>
      <c r="T1141" s="69"/>
      <c r="U1141" s="78"/>
      <c r="V1141" s="69"/>
      <c r="W1141" s="80"/>
      <c r="X1141" s="80"/>
      <c r="Y1141" s="94"/>
      <c r="Z1141" s="80"/>
      <c r="AA1141" s="80"/>
      <c r="AB1141" s="80"/>
      <c r="AC1141" s="80"/>
      <c r="AD1141" s="69"/>
      <c r="AE1141" s="69"/>
      <c r="AF1141" s="69"/>
      <c r="AG1141" s="95"/>
      <c r="AH1141" s="93"/>
      <c r="AI1141" s="81"/>
      <c r="AJ1141" s="80"/>
      <c r="AK1141" s="80"/>
      <c r="AL1141" s="78"/>
      <c r="AM1141" s="80"/>
      <c r="AN1141" s="80"/>
      <c r="AO1141" s="80"/>
      <c r="AP1141" s="80"/>
      <c r="AQ1141" s="80"/>
      <c r="AR1141" s="80"/>
      <c r="AS1141" s="78"/>
      <c r="AT1141" s="96"/>
      <c r="AU1141" s="97"/>
      <c r="AV1141" s="98"/>
      <c r="AW1141" s="99"/>
    </row>
    <row r="1142" spans="1:49">
      <c r="A1142" s="25"/>
      <c r="C1142" s="89"/>
      <c r="D1142" s="84"/>
      <c r="E1142" s="76"/>
      <c r="F1142" s="91"/>
      <c r="G1142" s="80"/>
      <c r="H1142" s="81"/>
      <c r="I1142" s="14"/>
      <c r="J1142" s="92"/>
      <c r="K1142" s="14"/>
      <c r="L1142" s="78"/>
      <c r="M1142" s="81"/>
      <c r="N1142" s="14"/>
      <c r="O1142" s="78"/>
      <c r="P1142" s="78"/>
      <c r="Q1142" s="93"/>
      <c r="R1142" s="80"/>
      <c r="S1142" s="80"/>
      <c r="T1142" s="69"/>
      <c r="U1142" s="78"/>
      <c r="V1142" s="69"/>
      <c r="W1142" s="80"/>
      <c r="X1142" s="80"/>
      <c r="Y1142" s="94"/>
      <c r="Z1142" s="80"/>
      <c r="AA1142" s="80"/>
      <c r="AB1142" s="80"/>
      <c r="AC1142" s="80"/>
      <c r="AD1142" s="69"/>
      <c r="AE1142" s="69"/>
      <c r="AF1142" s="69"/>
      <c r="AG1142" s="95"/>
      <c r="AH1142" s="93"/>
      <c r="AI1142" s="81"/>
      <c r="AJ1142" s="80"/>
      <c r="AK1142" s="80"/>
      <c r="AL1142" s="78"/>
      <c r="AM1142" s="80"/>
      <c r="AN1142" s="80"/>
      <c r="AO1142" s="80"/>
      <c r="AP1142" s="80"/>
      <c r="AQ1142" s="80"/>
      <c r="AR1142" s="80"/>
      <c r="AS1142" s="78"/>
      <c r="AT1142" s="96"/>
      <c r="AU1142" s="97"/>
      <c r="AV1142" s="98"/>
      <c r="AW1142" s="99"/>
    </row>
    <row r="1143" spans="1:49">
      <c r="A1143" s="25"/>
      <c r="C1143" s="89"/>
      <c r="D1143" s="84"/>
      <c r="E1143" s="76"/>
      <c r="F1143" s="91"/>
      <c r="G1143" s="80"/>
      <c r="H1143" s="81"/>
      <c r="I1143" s="14"/>
      <c r="J1143" s="92"/>
      <c r="K1143" s="14"/>
      <c r="L1143" s="78"/>
      <c r="M1143" s="81"/>
      <c r="N1143" s="14"/>
      <c r="O1143" s="78"/>
      <c r="P1143" s="78"/>
      <c r="Q1143" s="93"/>
      <c r="R1143" s="80"/>
      <c r="S1143" s="80"/>
      <c r="T1143" s="69"/>
      <c r="U1143" s="78"/>
      <c r="V1143" s="69"/>
      <c r="W1143" s="80"/>
      <c r="X1143" s="80"/>
      <c r="Y1143" s="94"/>
      <c r="Z1143" s="80"/>
      <c r="AA1143" s="80"/>
      <c r="AB1143" s="80"/>
      <c r="AC1143" s="80"/>
      <c r="AD1143" s="69"/>
      <c r="AE1143" s="69"/>
      <c r="AF1143" s="69"/>
      <c r="AG1143" s="95"/>
      <c r="AH1143" s="93"/>
      <c r="AI1143" s="81"/>
      <c r="AJ1143" s="80"/>
      <c r="AK1143" s="80"/>
      <c r="AL1143" s="78"/>
      <c r="AM1143" s="80"/>
      <c r="AN1143" s="80"/>
      <c r="AO1143" s="80"/>
      <c r="AP1143" s="80"/>
      <c r="AQ1143" s="80"/>
      <c r="AR1143" s="80"/>
      <c r="AS1143" s="78"/>
      <c r="AT1143" s="96"/>
      <c r="AU1143" s="97"/>
      <c r="AV1143" s="98"/>
      <c r="AW1143" s="99"/>
    </row>
    <row r="1144" spans="1:49">
      <c r="A1144" s="25"/>
      <c r="C1144" s="89"/>
      <c r="D1144" s="84"/>
      <c r="E1144" s="76"/>
      <c r="F1144" s="91"/>
      <c r="G1144" s="80"/>
      <c r="H1144" s="81"/>
      <c r="I1144" s="14"/>
      <c r="J1144" s="92"/>
      <c r="K1144" s="14"/>
      <c r="L1144" s="78"/>
      <c r="M1144" s="81"/>
      <c r="N1144" s="14"/>
      <c r="O1144" s="78"/>
      <c r="P1144" s="78"/>
      <c r="Q1144" s="93"/>
      <c r="R1144" s="80"/>
      <c r="S1144" s="80"/>
      <c r="T1144" s="69"/>
      <c r="U1144" s="78"/>
      <c r="V1144" s="69"/>
      <c r="W1144" s="80"/>
      <c r="X1144" s="80"/>
      <c r="Y1144" s="94"/>
      <c r="Z1144" s="80"/>
      <c r="AA1144" s="80"/>
      <c r="AB1144" s="80"/>
      <c r="AC1144" s="80"/>
      <c r="AD1144" s="69"/>
      <c r="AE1144" s="69"/>
      <c r="AF1144" s="69"/>
      <c r="AG1144" s="95"/>
      <c r="AH1144" s="93"/>
      <c r="AI1144" s="81"/>
      <c r="AJ1144" s="80"/>
      <c r="AK1144" s="80"/>
      <c r="AL1144" s="78"/>
      <c r="AM1144" s="80"/>
      <c r="AN1144" s="80"/>
      <c r="AO1144" s="80"/>
      <c r="AP1144" s="80"/>
      <c r="AQ1144" s="80"/>
      <c r="AR1144" s="80"/>
      <c r="AS1144" s="78"/>
      <c r="AT1144" s="96"/>
      <c r="AU1144" s="97"/>
      <c r="AV1144" s="98"/>
      <c r="AW1144" s="99"/>
    </row>
    <row r="1145" spans="1:49">
      <c r="A1145" s="25"/>
      <c r="C1145" s="89"/>
      <c r="D1145" s="84"/>
      <c r="E1145" s="76"/>
      <c r="F1145" s="91"/>
      <c r="G1145" s="80"/>
      <c r="H1145" s="81"/>
      <c r="I1145" s="14"/>
      <c r="J1145" s="92"/>
      <c r="K1145" s="14"/>
      <c r="L1145" s="78"/>
      <c r="M1145" s="81"/>
      <c r="N1145" s="14"/>
      <c r="O1145" s="78"/>
      <c r="P1145" s="78"/>
      <c r="Q1145" s="93"/>
      <c r="R1145" s="80"/>
      <c r="S1145" s="80"/>
      <c r="T1145" s="69"/>
      <c r="U1145" s="78"/>
      <c r="V1145" s="69"/>
      <c r="W1145" s="80"/>
      <c r="X1145" s="80"/>
      <c r="Y1145" s="94"/>
      <c r="Z1145" s="80"/>
      <c r="AA1145" s="80"/>
      <c r="AB1145" s="80"/>
      <c r="AC1145" s="80"/>
      <c r="AD1145" s="69"/>
      <c r="AE1145" s="69"/>
      <c r="AF1145" s="69"/>
      <c r="AG1145" s="95"/>
      <c r="AH1145" s="93"/>
      <c r="AI1145" s="81"/>
      <c r="AJ1145" s="80"/>
      <c r="AK1145" s="80"/>
      <c r="AL1145" s="78"/>
      <c r="AM1145" s="80"/>
      <c r="AN1145" s="80"/>
      <c r="AO1145" s="80"/>
      <c r="AP1145" s="80"/>
      <c r="AQ1145" s="80"/>
      <c r="AR1145" s="80"/>
      <c r="AS1145" s="78"/>
      <c r="AT1145" s="96"/>
      <c r="AU1145" s="97"/>
      <c r="AV1145" s="98"/>
      <c r="AW1145" s="99"/>
    </row>
    <row r="1146" spans="1:49">
      <c r="A1146" s="25"/>
      <c r="C1146" s="89"/>
      <c r="D1146" s="84"/>
      <c r="E1146" s="76"/>
      <c r="F1146" s="91"/>
      <c r="G1146" s="80"/>
      <c r="H1146" s="81"/>
      <c r="I1146" s="14"/>
      <c r="J1146" s="92"/>
      <c r="K1146" s="14"/>
      <c r="L1146" s="78"/>
      <c r="M1146" s="81"/>
      <c r="N1146" s="14"/>
      <c r="O1146" s="78"/>
      <c r="P1146" s="78"/>
      <c r="Q1146" s="93"/>
      <c r="R1146" s="80"/>
      <c r="S1146" s="80"/>
      <c r="T1146" s="69"/>
      <c r="U1146" s="78"/>
      <c r="V1146" s="69"/>
      <c r="W1146" s="80"/>
      <c r="X1146" s="80"/>
      <c r="Y1146" s="94"/>
      <c r="Z1146" s="80"/>
      <c r="AA1146" s="80"/>
      <c r="AB1146" s="80"/>
      <c r="AC1146" s="80"/>
      <c r="AD1146" s="69"/>
      <c r="AE1146" s="69"/>
      <c r="AF1146" s="69"/>
      <c r="AG1146" s="95"/>
      <c r="AH1146" s="93"/>
      <c r="AI1146" s="81"/>
      <c r="AJ1146" s="80"/>
      <c r="AK1146" s="80"/>
      <c r="AL1146" s="78"/>
      <c r="AM1146" s="80"/>
      <c r="AN1146" s="80"/>
      <c r="AO1146" s="80"/>
      <c r="AP1146" s="80"/>
      <c r="AQ1146" s="80"/>
      <c r="AR1146" s="80"/>
      <c r="AS1146" s="78"/>
      <c r="AT1146" s="96"/>
      <c r="AU1146" s="97"/>
      <c r="AV1146" s="98"/>
      <c r="AW1146" s="99"/>
    </row>
    <row r="1147" spans="1:49">
      <c r="A1147" s="25"/>
      <c r="C1147" s="89"/>
      <c r="D1147" s="84"/>
      <c r="E1147" s="76"/>
      <c r="F1147" s="91"/>
      <c r="G1147" s="80"/>
      <c r="H1147" s="81"/>
      <c r="I1147" s="14"/>
      <c r="J1147" s="92"/>
      <c r="K1147" s="14"/>
      <c r="L1147" s="78"/>
      <c r="M1147" s="81"/>
      <c r="N1147" s="14"/>
      <c r="O1147" s="78"/>
      <c r="P1147" s="78"/>
      <c r="Q1147" s="93"/>
      <c r="R1147" s="80"/>
      <c r="S1147" s="80"/>
      <c r="T1147" s="69"/>
      <c r="U1147" s="78"/>
      <c r="V1147" s="69"/>
      <c r="W1147" s="80"/>
      <c r="X1147" s="80"/>
      <c r="Y1147" s="94"/>
      <c r="Z1147" s="80"/>
      <c r="AA1147" s="80"/>
      <c r="AB1147" s="80"/>
      <c r="AC1147" s="80"/>
      <c r="AD1147" s="69"/>
      <c r="AE1147" s="69"/>
      <c r="AF1147" s="69"/>
      <c r="AG1147" s="95"/>
      <c r="AH1147" s="93"/>
      <c r="AI1147" s="81"/>
      <c r="AJ1147" s="80"/>
      <c r="AK1147" s="80"/>
      <c r="AL1147" s="78"/>
      <c r="AM1147" s="80"/>
      <c r="AN1147" s="80"/>
      <c r="AO1147" s="80"/>
      <c r="AP1147" s="80"/>
      <c r="AQ1147" s="80"/>
      <c r="AR1147" s="80"/>
      <c r="AS1147" s="78"/>
      <c r="AT1147" s="96"/>
      <c r="AU1147" s="97"/>
      <c r="AV1147" s="98"/>
      <c r="AW1147" s="99"/>
    </row>
    <row r="1148" spans="1:49">
      <c r="A1148" s="25"/>
      <c r="C1148" s="89"/>
      <c r="D1148" s="84"/>
      <c r="E1148" s="76"/>
      <c r="F1148" s="91"/>
      <c r="G1148" s="80"/>
      <c r="H1148" s="81"/>
      <c r="I1148" s="14"/>
      <c r="J1148" s="92"/>
      <c r="K1148" s="14"/>
      <c r="L1148" s="78"/>
      <c r="M1148" s="81"/>
      <c r="N1148" s="14"/>
      <c r="O1148" s="78"/>
      <c r="P1148" s="78"/>
      <c r="Q1148" s="93"/>
      <c r="R1148" s="80"/>
      <c r="S1148" s="80"/>
      <c r="T1148" s="69"/>
      <c r="U1148" s="78"/>
      <c r="V1148" s="69"/>
      <c r="W1148" s="80"/>
      <c r="X1148" s="80"/>
      <c r="Y1148" s="94"/>
      <c r="Z1148" s="80"/>
      <c r="AA1148" s="80"/>
      <c r="AB1148" s="80"/>
      <c r="AC1148" s="80"/>
      <c r="AD1148" s="69"/>
      <c r="AE1148" s="69"/>
      <c r="AF1148" s="69"/>
      <c r="AG1148" s="95"/>
      <c r="AH1148" s="93"/>
      <c r="AI1148" s="81"/>
      <c r="AJ1148" s="80"/>
      <c r="AK1148" s="80"/>
      <c r="AL1148" s="78"/>
      <c r="AM1148" s="80"/>
      <c r="AN1148" s="80"/>
      <c r="AO1148" s="80"/>
      <c r="AP1148" s="80"/>
      <c r="AQ1148" s="80"/>
      <c r="AR1148" s="80"/>
      <c r="AS1148" s="78"/>
      <c r="AT1148" s="96"/>
      <c r="AU1148" s="97"/>
      <c r="AV1148" s="98"/>
      <c r="AW1148" s="99"/>
    </row>
    <row r="1149" spans="1:49">
      <c r="A1149" s="25"/>
      <c r="C1149" s="89"/>
      <c r="D1149" s="84"/>
      <c r="E1149" s="76"/>
      <c r="F1149" s="91"/>
      <c r="G1149" s="80"/>
      <c r="H1149" s="81"/>
      <c r="I1149" s="14"/>
      <c r="J1149" s="92"/>
      <c r="K1149" s="14"/>
      <c r="L1149" s="78"/>
      <c r="M1149" s="81"/>
      <c r="N1149" s="14"/>
      <c r="O1149" s="78"/>
      <c r="P1149" s="78"/>
      <c r="Q1149" s="93"/>
      <c r="R1149" s="80"/>
      <c r="S1149" s="80"/>
      <c r="T1149" s="69"/>
      <c r="U1149" s="78"/>
      <c r="V1149" s="69"/>
      <c r="W1149" s="80"/>
      <c r="X1149" s="80"/>
      <c r="Y1149" s="94"/>
      <c r="Z1149" s="80"/>
      <c r="AA1149" s="80"/>
      <c r="AB1149" s="80"/>
      <c r="AC1149" s="80"/>
      <c r="AD1149" s="69"/>
      <c r="AE1149" s="69"/>
      <c r="AF1149" s="69"/>
      <c r="AG1149" s="95"/>
      <c r="AH1149" s="93"/>
      <c r="AI1149" s="81"/>
      <c r="AJ1149" s="80"/>
      <c r="AK1149" s="80"/>
      <c r="AL1149" s="78"/>
      <c r="AM1149" s="80"/>
      <c r="AN1149" s="80"/>
      <c r="AO1149" s="80"/>
      <c r="AP1149" s="80"/>
      <c r="AQ1149" s="80"/>
      <c r="AR1149" s="80"/>
      <c r="AS1149" s="78"/>
      <c r="AT1149" s="96"/>
      <c r="AU1149" s="97"/>
      <c r="AV1149" s="98"/>
      <c r="AW1149" s="99"/>
    </row>
    <row r="1150" spans="1:49">
      <c r="A1150" s="25"/>
      <c r="C1150" s="89"/>
      <c r="D1150" s="84"/>
      <c r="E1150" s="76"/>
      <c r="F1150" s="91"/>
      <c r="G1150" s="80"/>
      <c r="H1150" s="81"/>
      <c r="I1150" s="14"/>
      <c r="J1150" s="92"/>
      <c r="K1150" s="14"/>
      <c r="L1150" s="78"/>
      <c r="M1150" s="81"/>
      <c r="N1150" s="14"/>
      <c r="O1150" s="78"/>
      <c r="P1150" s="78"/>
      <c r="Q1150" s="93"/>
      <c r="R1150" s="80"/>
      <c r="S1150" s="80"/>
      <c r="T1150" s="69"/>
      <c r="U1150" s="78"/>
      <c r="V1150" s="69"/>
      <c r="W1150" s="80"/>
      <c r="X1150" s="80"/>
      <c r="Y1150" s="94"/>
      <c r="Z1150" s="80"/>
      <c r="AA1150" s="80"/>
      <c r="AB1150" s="80"/>
      <c r="AC1150" s="80"/>
      <c r="AD1150" s="69"/>
      <c r="AE1150" s="69"/>
      <c r="AF1150" s="69"/>
      <c r="AG1150" s="95"/>
      <c r="AH1150" s="93"/>
      <c r="AI1150" s="81"/>
      <c r="AJ1150" s="80"/>
      <c r="AK1150" s="80"/>
      <c r="AL1150" s="78"/>
      <c r="AM1150" s="80"/>
      <c r="AN1150" s="80"/>
      <c r="AO1150" s="80"/>
      <c r="AP1150" s="80"/>
      <c r="AQ1150" s="80"/>
      <c r="AR1150" s="80"/>
      <c r="AS1150" s="78"/>
      <c r="AT1150" s="96"/>
      <c r="AU1150" s="97"/>
      <c r="AV1150" s="98"/>
      <c r="AW1150" s="99"/>
    </row>
    <row r="1151" spans="1:49">
      <c r="A1151" s="25"/>
      <c r="C1151" s="89"/>
      <c r="D1151" s="84"/>
      <c r="E1151" s="76"/>
      <c r="F1151" s="91"/>
      <c r="G1151" s="80"/>
      <c r="H1151" s="81"/>
      <c r="I1151" s="14"/>
      <c r="J1151" s="92"/>
      <c r="K1151" s="14"/>
      <c r="L1151" s="78"/>
      <c r="M1151" s="81"/>
      <c r="N1151" s="14"/>
      <c r="O1151" s="78"/>
      <c r="P1151" s="78"/>
      <c r="Q1151" s="93"/>
      <c r="R1151" s="80"/>
      <c r="S1151" s="80"/>
      <c r="T1151" s="69"/>
      <c r="U1151" s="78"/>
      <c r="V1151" s="69"/>
      <c r="W1151" s="80"/>
      <c r="X1151" s="80"/>
      <c r="Y1151" s="94"/>
      <c r="Z1151" s="80"/>
      <c r="AA1151" s="80"/>
      <c r="AB1151" s="80"/>
      <c r="AC1151" s="80"/>
      <c r="AD1151" s="69"/>
      <c r="AE1151" s="69"/>
      <c r="AF1151" s="69"/>
      <c r="AG1151" s="95"/>
      <c r="AH1151" s="93"/>
      <c r="AI1151" s="81"/>
      <c r="AJ1151" s="80"/>
      <c r="AK1151" s="80"/>
      <c r="AL1151" s="78"/>
      <c r="AM1151" s="80"/>
      <c r="AN1151" s="80"/>
      <c r="AO1151" s="80"/>
      <c r="AP1151" s="80"/>
      <c r="AQ1151" s="80"/>
      <c r="AR1151" s="80"/>
      <c r="AS1151" s="78"/>
      <c r="AT1151" s="96"/>
      <c r="AU1151" s="97"/>
      <c r="AV1151" s="98"/>
      <c r="AW1151" s="99"/>
    </row>
    <row r="1152" spans="1:49">
      <c r="A1152" s="25"/>
      <c r="C1152" s="89"/>
      <c r="D1152" s="84"/>
      <c r="E1152" s="76"/>
      <c r="F1152" s="91"/>
      <c r="G1152" s="80"/>
      <c r="H1152" s="81"/>
      <c r="I1152" s="14"/>
      <c r="J1152" s="92"/>
      <c r="K1152" s="14"/>
      <c r="L1152" s="78"/>
      <c r="M1152" s="81"/>
      <c r="N1152" s="14"/>
      <c r="O1152" s="78"/>
      <c r="P1152" s="78"/>
      <c r="Q1152" s="93"/>
      <c r="R1152" s="80"/>
      <c r="S1152" s="80"/>
      <c r="T1152" s="69"/>
      <c r="U1152" s="78"/>
      <c r="V1152" s="69"/>
      <c r="W1152" s="80"/>
      <c r="X1152" s="80"/>
      <c r="Y1152" s="94"/>
      <c r="Z1152" s="80"/>
      <c r="AA1152" s="80"/>
      <c r="AB1152" s="80"/>
      <c r="AC1152" s="80"/>
      <c r="AD1152" s="69"/>
      <c r="AE1152" s="69"/>
      <c r="AF1152" s="69"/>
      <c r="AG1152" s="95"/>
      <c r="AH1152" s="93"/>
      <c r="AI1152" s="81"/>
      <c r="AJ1152" s="80"/>
      <c r="AK1152" s="80"/>
      <c r="AL1152" s="78"/>
      <c r="AM1152" s="80"/>
      <c r="AN1152" s="80"/>
      <c r="AO1152" s="80"/>
      <c r="AP1152" s="80"/>
      <c r="AQ1152" s="80"/>
      <c r="AR1152" s="80"/>
      <c r="AS1152" s="78"/>
      <c r="AT1152" s="96"/>
      <c r="AU1152" s="97"/>
      <c r="AV1152" s="98"/>
      <c r="AW1152" s="99"/>
    </row>
    <row r="1153" spans="1:49">
      <c r="A1153" s="25"/>
      <c r="C1153" s="89"/>
      <c r="D1153" s="84"/>
      <c r="E1153" s="76"/>
      <c r="F1153" s="91"/>
      <c r="G1153" s="80"/>
      <c r="H1153" s="81"/>
      <c r="I1153" s="14"/>
      <c r="J1153" s="92"/>
      <c r="K1153" s="14"/>
      <c r="L1153" s="78"/>
      <c r="M1153" s="81"/>
      <c r="N1153" s="14"/>
      <c r="O1153" s="78"/>
      <c r="P1153" s="78"/>
      <c r="Q1153" s="93"/>
      <c r="R1153" s="80"/>
      <c r="S1153" s="80"/>
      <c r="T1153" s="69"/>
      <c r="U1153" s="78"/>
      <c r="V1153" s="69"/>
      <c r="W1153" s="80"/>
      <c r="X1153" s="80"/>
      <c r="Y1153" s="94"/>
      <c r="Z1153" s="80"/>
      <c r="AA1153" s="80"/>
      <c r="AB1153" s="80"/>
      <c r="AC1153" s="80"/>
      <c r="AD1153" s="69"/>
      <c r="AE1153" s="69"/>
      <c r="AF1153" s="69"/>
      <c r="AG1153" s="95"/>
      <c r="AH1153" s="93"/>
      <c r="AI1153" s="81"/>
      <c r="AJ1153" s="80"/>
      <c r="AK1153" s="80"/>
      <c r="AL1153" s="78"/>
      <c r="AM1153" s="80"/>
      <c r="AN1153" s="80"/>
      <c r="AO1153" s="80"/>
      <c r="AP1153" s="80"/>
      <c r="AQ1153" s="80"/>
      <c r="AR1153" s="80"/>
      <c r="AS1153" s="78"/>
      <c r="AT1153" s="96"/>
      <c r="AU1153" s="97"/>
      <c r="AV1153" s="98"/>
      <c r="AW1153" s="99"/>
    </row>
    <row r="1154" spans="1:49">
      <c r="A1154" s="25"/>
      <c r="C1154" s="89"/>
      <c r="D1154" s="84"/>
      <c r="E1154" s="76"/>
      <c r="F1154" s="91"/>
      <c r="G1154" s="80"/>
      <c r="H1154" s="81"/>
      <c r="I1154" s="14"/>
      <c r="J1154" s="92"/>
      <c r="K1154" s="14"/>
      <c r="L1154" s="78"/>
      <c r="M1154" s="81"/>
      <c r="N1154" s="14"/>
      <c r="O1154" s="78"/>
      <c r="P1154" s="78"/>
      <c r="Q1154" s="93"/>
      <c r="R1154" s="80"/>
      <c r="S1154" s="80"/>
      <c r="T1154" s="69"/>
      <c r="U1154" s="78"/>
      <c r="V1154" s="69"/>
      <c r="W1154" s="80"/>
      <c r="X1154" s="80"/>
      <c r="Y1154" s="94"/>
      <c r="Z1154" s="80"/>
      <c r="AA1154" s="80"/>
      <c r="AB1154" s="80"/>
      <c r="AC1154" s="80"/>
      <c r="AD1154" s="69"/>
      <c r="AE1154" s="69"/>
      <c r="AF1154" s="69"/>
      <c r="AG1154" s="95"/>
      <c r="AH1154" s="93"/>
      <c r="AI1154" s="81"/>
      <c r="AJ1154" s="80"/>
      <c r="AK1154" s="80"/>
      <c r="AL1154" s="78"/>
      <c r="AM1154" s="80"/>
      <c r="AN1154" s="80"/>
      <c r="AO1154" s="80"/>
      <c r="AP1154" s="80"/>
      <c r="AQ1154" s="80"/>
      <c r="AR1154" s="80"/>
      <c r="AS1154" s="78"/>
      <c r="AT1154" s="96"/>
      <c r="AU1154" s="97"/>
      <c r="AV1154" s="98"/>
      <c r="AW1154" s="99"/>
    </row>
    <row r="1155" spans="1:49">
      <c r="A1155" s="25"/>
      <c r="C1155" s="89"/>
      <c r="D1155" s="84"/>
      <c r="E1155" s="76"/>
      <c r="F1155" s="91"/>
      <c r="G1155" s="80"/>
      <c r="H1155" s="81"/>
      <c r="I1155" s="14"/>
      <c r="J1155" s="92"/>
      <c r="K1155" s="14"/>
      <c r="L1155" s="78"/>
      <c r="M1155" s="81"/>
      <c r="N1155" s="14"/>
      <c r="O1155" s="78"/>
      <c r="P1155" s="78"/>
      <c r="Q1155" s="93"/>
      <c r="R1155" s="80"/>
      <c r="S1155" s="80"/>
      <c r="T1155" s="69"/>
      <c r="U1155" s="78"/>
      <c r="V1155" s="69"/>
      <c r="W1155" s="80"/>
      <c r="X1155" s="80"/>
      <c r="Y1155" s="94"/>
      <c r="Z1155" s="80"/>
      <c r="AA1155" s="80"/>
      <c r="AB1155" s="80"/>
      <c r="AC1155" s="80"/>
      <c r="AD1155" s="69"/>
      <c r="AE1155" s="69"/>
      <c r="AF1155" s="69"/>
      <c r="AG1155" s="95"/>
      <c r="AH1155" s="93"/>
      <c r="AI1155" s="81"/>
      <c r="AJ1155" s="80"/>
      <c r="AK1155" s="80"/>
      <c r="AL1155" s="78"/>
      <c r="AM1155" s="80"/>
      <c r="AN1155" s="80"/>
      <c r="AO1155" s="80"/>
      <c r="AP1155" s="80"/>
      <c r="AQ1155" s="80"/>
      <c r="AR1155" s="80"/>
      <c r="AS1155" s="78"/>
      <c r="AT1155" s="96"/>
      <c r="AU1155" s="97"/>
      <c r="AV1155" s="98"/>
      <c r="AW1155" s="99"/>
    </row>
    <row r="1156" spans="1:49">
      <c r="A1156" s="25"/>
      <c r="C1156" s="89"/>
      <c r="D1156" s="84"/>
      <c r="E1156" s="76"/>
      <c r="F1156" s="91"/>
      <c r="G1156" s="80"/>
      <c r="H1156" s="81"/>
      <c r="I1156" s="14"/>
      <c r="J1156" s="92"/>
      <c r="K1156" s="14"/>
      <c r="L1156" s="78"/>
      <c r="M1156" s="81"/>
      <c r="N1156" s="14"/>
      <c r="O1156" s="78"/>
      <c r="P1156" s="78"/>
      <c r="Q1156" s="93"/>
      <c r="R1156" s="80"/>
      <c r="S1156" s="80"/>
      <c r="T1156" s="69"/>
      <c r="U1156" s="78"/>
      <c r="V1156" s="69"/>
      <c r="W1156" s="80"/>
      <c r="X1156" s="80"/>
      <c r="Y1156" s="94"/>
      <c r="Z1156" s="80"/>
      <c r="AA1156" s="80"/>
      <c r="AB1156" s="80"/>
      <c r="AC1156" s="80"/>
      <c r="AD1156" s="69"/>
      <c r="AE1156" s="69"/>
      <c r="AF1156" s="69"/>
      <c r="AG1156" s="95"/>
      <c r="AH1156" s="93"/>
      <c r="AI1156" s="81"/>
      <c r="AJ1156" s="80"/>
      <c r="AK1156" s="80"/>
      <c r="AL1156" s="78"/>
      <c r="AM1156" s="80"/>
      <c r="AN1156" s="80"/>
      <c r="AO1156" s="80"/>
      <c r="AP1156" s="80"/>
      <c r="AQ1156" s="80"/>
      <c r="AR1156" s="80"/>
      <c r="AS1156" s="78"/>
      <c r="AT1156" s="96"/>
      <c r="AU1156" s="97"/>
      <c r="AV1156" s="98"/>
      <c r="AW1156" s="99"/>
    </row>
    <row r="1157" spans="1:49">
      <c r="A1157" s="25"/>
      <c r="C1157" s="89"/>
      <c r="D1157" s="84"/>
      <c r="E1157" s="76"/>
      <c r="F1157" s="91"/>
      <c r="G1157" s="80"/>
      <c r="H1157" s="81"/>
      <c r="I1157" s="14"/>
      <c r="J1157" s="92"/>
      <c r="K1157" s="14"/>
      <c r="L1157" s="78"/>
      <c r="M1157" s="81"/>
      <c r="N1157" s="14"/>
      <c r="O1157" s="78"/>
      <c r="P1157" s="78"/>
      <c r="Q1157" s="93"/>
      <c r="R1157" s="80"/>
      <c r="S1157" s="80"/>
      <c r="T1157" s="69"/>
      <c r="U1157" s="78"/>
      <c r="V1157" s="69"/>
      <c r="W1157" s="80"/>
      <c r="X1157" s="80"/>
      <c r="Y1157" s="94"/>
      <c r="Z1157" s="80"/>
      <c r="AA1157" s="80"/>
      <c r="AB1157" s="80"/>
      <c r="AC1157" s="80"/>
      <c r="AD1157" s="69"/>
      <c r="AE1157" s="69"/>
      <c r="AF1157" s="69"/>
      <c r="AG1157" s="95"/>
      <c r="AH1157" s="93"/>
      <c r="AI1157" s="81"/>
      <c r="AJ1157" s="80"/>
      <c r="AK1157" s="80"/>
      <c r="AL1157" s="78"/>
      <c r="AM1157" s="80"/>
      <c r="AN1157" s="80"/>
      <c r="AO1157" s="80"/>
      <c r="AP1157" s="80"/>
      <c r="AQ1157" s="80"/>
      <c r="AR1157" s="80"/>
      <c r="AS1157" s="78"/>
      <c r="AT1157" s="96"/>
      <c r="AU1157" s="97"/>
      <c r="AV1157" s="98"/>
      <c r="AW1157" s="99"/>
    </row>
    <row r="1158" spans="1:49">
      <c r="A1158" s="25"/>
      <c r="C1158" s="89"/>
      <c r="D1158" s="84"/>
      <c r="E1158" s="76"/>
      <c r="F1158" s="91"/>
      <c r="G1158" s="80"/>
      <c r="H1158" s="81"/>
      <c r="I1158" s="14"/>
      <c r="J1158" s="92"/>
      <c r="K1158" s="14"/>
      <c r="L1158" s="78"/>
      <c r="M1158" s="81"/>
      <c r="N1158" s="14"/>
      <c r="O1158" s="78"/>
      <c r="P1158" s="78"/>
      <c r="Q1158" s="93"/>
      <c r="R1158" s="80"/>
      <c r="S1158" s="80"/>
      <c r="T1158" s="69"/>
      <c r="U1158" s="78"/>
      <c r="V1158" s="69"/>
      <c r="W1158" s="80"/>
      <c r="X1158" s="80"/>
      <c r="Y1158" s="94"/>
      <c r="Z1158" s="80"/>
      <c r="AA1158" s="80"/>
      <c r="AB1158" s="80"/>
      <c r="AC1158" s="80"/>
      <c r="AD1158" s="69"/>
      <c r="AE1158" s="69"/>
      <c r="AF1158" s="69"/>
      <c r="AG1158" s="95"/>
      <c r="AH1158" s="93"/>
      <c r="AI1158" s="81"/>
      <c r="AJ1158" s="80"/>
      <c r="AK1158" s="80"/>
      <c r="AL1158" s="78"/>
      <c r="AM1158" s="80"/>
      <c r="AN1158" s="80"/>
      <c r="AO1158" s="80"/>
      <c r="AP1158" s="80"/>
      <c r="AQ1158" s="80"/>
      <c r="AR1158" s="80"/>
      <c r="AS1158" s="78"/>
      <c r="AT1158" s="96"/>
      <c r="AU1158" s="97"/>
      <c r="AV1158" s="98"/>
      <c r="AW1158" s="99"/>
    </row>
    <row r="1159" spans="1:49">
      <c r="A1159" s="25"/>
      <c r="C1159" s="89"/>
      <c r="D1159" s="84"/>
      <c r="E1159" s="76"/>
      <c r="F1159" s="91"/>
      <c r="G1159" s="80"/>
      <c r="H1159" s="81"/>
      <c r="I1159" s="14"/>
      <c r="J1159" s="92"/>
      <c r="K1159" s="14"/>
      <c r="L1159" s="78"/>
      <c r="M1159" s="81"/>
      <c r="N1159" s="14"/>
      <c r="O1159" s="78"/>
      <c r="P1159" s="78"/>
      <c r="Q1159" s="93"/>
      <c r="R1159" s="80"/>
      <c r="S1159" s="80"/>
      <c r="T1159" s="69"/>
      <c r="U1159" s="78"/>
      <c r="V1159" s="69"/>
      <c r="W1159" s="80"/>
      <c r="X1159" s="80"/>
      <c r="Y1159" s="94"/>
      <c r="Z1159" s="80"/>
      <c r="AA1159" s="80"/>
      <c r="AB1159" s="80"/>
      <c r="AC1159" s="80"/>
      <c r="AD1159" s="69"/>
      <c r="AE1159" s="69"/>
      <c r="AF1159" s="69"/>
      <c r="AG1159" s="95"/>
      <c r="AH1159" s="93"/>
      <c r="AI1159" s="81"/>
      <c r="AJ1159" s="80"/>
      <c r="AK1159" s="80"/>
      <c r="AL1159" s="78"/>
      <c r="AM1159" s="80"/>
      <c r="AN1159" s="80"/>
      <c r="AO1159" s="80"/>
      <c r="AP1159" s="80"/>
      <c r="AQ1159" s="80"/>
      <c r="AR1159" s="80"/>
      <c r="AS1159" s="78"/>
      <c r="AT1159" s="96"/>
      <c r="AU1159" s="97"/>
      <c r="AV1159" s="98"/>
      <c r="AW1159" s="99"/>
    </row>
    <row r="1160" spans="1:49">
      <c r="A1160" s="25"/>
      <c r="C1160" s="89"/>
      <c r="D1160" s="84"/>
      <c r="E1160" s="76"/>
      <c r="F1160" s="91"/>
      <c r="G1160" s="80"/>
      <c r="H1160" s="81"/>
      <c r="I1160" s="14"/>
      <c r="J1160" s="92"/>
      <c r="K1160" s="14"/>
      <c r="L1160" s="78"/>
      <c r="M1160" s="81"/>
      <c r="N1160" s="14"/>
      <c r="O1160" s="78"/>
      <c r="P1160" s="78"/>
      <c r="Q1160" s="93"/>
      <c r="R1160" s="80"/>
      <c r="S1160" s="80"/>
      <c r="T1160" s="69"/>
      <c r="U1160" s="78"/>
      <c r="V1160" s="69"/>
      <c r="W1160" s="80"/>
      <c r="X1160" s="80"/>
      <c r="Y1160" s="94"/>
      <c r="Z1160" s="80"/>
      <c r="AA1160" s="80"/>
      <c r="AB1160" s="80"/>
      <c r="AC1160" s="80"/>
      <c r="AD1160" s="69"/>
      <c r="AE1160" s="69"/>
      <c r="AF1160" s="69"/>
      <c r="AG1160" s="95"/>
      <c r="AH1160" s="93"/>
      <c r="AI1160" s="81"/>
      <c r="AJ1160" s="80"/>
      <c r="AK1160" s="80"/>
      <c r="AL1160" s="78"/>
      <c r="AM1160" s="80"/>
      <c r="AN1160" s="80"/>
      <c r="AO1160" s="80"/>
      <c r="AP1160" s="80"/>
      <c r="AQ1160" s="80"/>
      <c r="AR1160" s="80"/>
      <c r="AS1160" s="78"/>
      <c r="AT1160" s="96"/>
      <c r="AU1160" s="97"/>
      <c r="AV1160" s="98"/>
      <c r="AW1160" s="99"/>
    </row>
    <row r="1161" spans="1:49">
      <c r="A1161" s="25"/>
      <c r="C1161" s="89"/>
      <c r="D1161" s="84"/>
      <c r="E1161" s="76"/>
      <c r="F1161" s="91"/>
      <c r="G1161" s="80"/>
      <c r="H1161" s="81"/>
      <c r="I1161" s="14"/>
      <c r="J1161" s="92"/>
      <c r="K1161" s="14"/>
      <c r="L1161" s="78"/>
      <c r="M1161" s="81"/>
      <c r="N1161" s="14"/>
      <c r="O1161" s="78"/>
      <c r="P1161" s="78"/>
      <c r="Q1161" s="93"/>
      <c r="R1161" s="80"/>
      <c r="S1161" s="80"/>
      <c r="T1161" s="69"/>
      <c r="U1161" s="78"/>
      <c r="V1161" s="69"/>
      <c r="W1161" s="80"/>
      <c r="X1161" s="80"/>
      <c r="Y1161" s="94"/>
      <c r="Z1161" s="80"/>
      <c r="AA1161" s="80"/>
      <c r="AB1161" s="80"/>
      <c r="AC1161" s="80"/>
      <c r="AD1161" s="69"/>
      <c r="AE1161" s="69"/>
      <c r="AF1161" s="69"/>
      <c r="AG1161" s="95"/>
      <c r="AH1161" s="93"/>
      <c r="AI1161" s="81"/>
      <c r="AJ1161" s="80"/>
      <c r="AK1161" s="80"/>
      <c r="AL1161" s="78"/>
      <c r="AM1161" s="80"/>
      <c r="AN1161" s="80"/>
      <c r="AO1161" s="80"/>
      <c r="AP1161" s="80"/>
      <c r="AQ1161" s="80"/>
      <c r="AR1161" s="80"/>
      <c r="AS1161" s="78"/>
      <c r="AT1161" s="96"/>
      <c r="AU1161" s="97"/>
      <c r="AV1161" s="98"/>
      <c r="AW1161" s="99"/>
    </row>
    <row r="1162" spans="1:49">
      <c r="A1162" s="25"/>
      <c r="C1162" s="89"/>
      <c r="D1162" s="84"/>
      <c r="E1162" s="76"/>
      <c r="F1162" s="91"/>
      <c r="G1162" s="80"/>
      <c r="H1162" s="81"/>
      <c r="I1162" s="14"/>
      <c r="J1162" s="92"/>
      <c r="K1162" s="14"/>
      <c r="L1162" s="78"/>
      <c r="M1162" s="81"/>
      <c r="N1162" s="14"/>
      <c r="O1162" s="78"/>
      <c r="P1162" s="78"/>
      <c r="Q1162" s="93"/>
      <c r="R1162" s="80"/>
      <c r="S1162" s="80"/>
      <c r="T1162" s="69"/>
      <c r="U1162" s="78"/>
      <c r="V1162" s="69"/>
      <c r="W1162" s="80"/>
      <c r="X1162" s="80"/>
      <c r="Y1162" s="94"/>
      <c r="Z1162" s="80"/>
      <c r="AA1162" s="80"/>
      <c r="AB1162" s="80"/>
      <c r="AC1162" s="80"/>
      <c r="AD1162" s="69"/>
      <c r="AE1162" s="69"/>
      <c r="AF1162" s="69"/>
      <c r="AG1162" s="95"/>
      <c r="AH1162" s="93"/>
      <c r="AI1162" s="81"/>
      <c r="AJ1162" s="80"/>
      <c r="AK1162" s="80"/>
      <c r="AL1162" s="78"/>
      <c r="AM1162" s="80"/>
      <c r="AN1162" s="80"/>
      <c r="AO1162" s="80"/>
      <c r="AP1162" s="80"/>
      <c r="AQ1162" s="80"/>
      <c r="AR1162" s="80"/>
      <c r="AS1162" s="78"/>
      <c r="AT1162" s="96"/>
      <c r="AU1162" s="97"/>
      <c r="AV1162" s="98"/>
      <c r="AW1162" s="99"/>
    </row>
    <row r="1163" spans="1:49">
      <c r="A1163" s="25"/>
      <c r="C1163" s="89"/>
      <c r="D1163" s="84"/>
      <c r="E1163" s="76"/>
      <c r="F1163" s="91"/>
      <c r="G1163" s="80"/>
      <c r="H1163" s="81"/>
      <c r="I1163" s="14"/>
      <c r="J1163" s="92"/>
      <c r="K1163" s="14"/>
      <c r="L1163" s="78"/>
      <c r="M1163" s="81"/>
      <c r="N1163" s="14"/>
      <c r="O1163" s="78"/>
      <c r="P1163" s="78"/>
      <c r="Q1163" s="93"/>
      <c r="R1163" s="80"/>
      <c r="S1163" s="80"/>
      <c r="T1163" s="69"/>
      <c r="U1163" s="78"/>
      <c r="V1163" s="69"/>
      <c r="W1163" s="80"/>
      <c r="X1163" s="80"/>
      <c r="Y1163" s="94"/>
      <c r="Z1163" s="80"/>
      <c r="AA1163" s="80"/>
      <c r="AB1163" s="80"/>
      <c r="AC1163" s="80"/>
      <c r="AD1163" s="69"/>
      <c r="AE1163" s="69"/>
      <c r="AF1163" s="69"/>
      <c r="AG1163" s="95"/>
      <c r="AH1163" s="93"/>
      <c r="AI1163" s="81"/>
      <c r="AJ1163" s="80"/>
      <c r="AK1163" s="80"/>
      <c r="AL1163" s="78"/>
      <c r="AM1163" s="80"/>
      <c r="AN1163" s="80"/>
      <c r="AO1163" s="80"/>
      <c r="AP1163" s="80"/>
      <c r="AQ1163" s="80"/>
      <c r="AR1163" s="80"/>
      <c r="AS1163" s="78"/>
      <c r="AT1163" s="96"/>
      <c r="AU1163" s="97"/>
      <c r="AV1163" s="98"/>
      <c r="AW1163" s="99"/>
    </row>
    <row r="1164" spans="1:49">
      <c r="A1164" s="25"/>
      <c r="C1164" s="89"/>
      <c r="D1164" s="84"/>
      <c r="E1164" s="76"/>
      <c r="F1164" s="91"/>
      <c r="G1164" s="80"/>
      <c r="H1164" s="81"/>
      <c r="I1164" s="14"/>
      <c r="J1164" s="92"/>
      <c r="K1164" s="14"/>
      <c r="L1164" s="78"/>
      <c r="M1164" s="81"/>
      <c r="N1164" s="14"/>
      <c r="O1164" s="78"/>
      <c r="P1164" s="78"/>
      <c r="Q1164" s="93"/>
      <c r="R1164" s="80"/>
      <c r="S1164" s="80"/>
      <c r="T1164" s="69"/>
      <c r="U1164" s="78"/>
      <c r="V1164" s="69"/>
      <c r="W1164" s="80"/>
      <c r="X1164" s="80"/>
      <c r="Y1164" s="94"/>
      <c r="Z1164" s="80"/>
      <c r="AA1164" s="80"/>
      <c r="AB1164" s="80"/>
      <c r="AC1164" s="80"/>
      <c r="AD1164" s="69"/>
      <c r="AE1164" s="69"/>
      <c r="AF1164" s="69"/>
      <c r="AG1164" s="95"/>
      <c r="AH1164" s="93"/>
      <c r="AI1164" s="81"/>
      <c r="AJ1164" s="80"/>
      <c r="AK1164" s="80"/>
      <c r="AL1164" s="78"/>
      <c r="AM1164" s="80"/>
      <c r="AN1164" s="80"/>
      <c r="AO1164" s="80"/>
      <c r="AP1164" s="80"/>
      <c r="AQ1164" s="80"/>
      <c r="AR1164" s="80"/>
      <c r="AS1164" s="78"/>
      <c r="AT1164" s="96"/>
      <c r="AU1164" s="97"/>
      <c r="AV1164" s="98"/>
      <c r="AW1164" s="99"/>
    </row>
    <row r="1165" spans="1:49">
      <c r="A1165" s="25"/>
      <c r="C1165" s="89"/>
      <c r="D1165" s="84"/>
      <c r="E1165" s="76"/>
      <c r="F1165" s="91"/>
      <c r="G1165" s="80"/>
      <c r="H1165" s="81"/>
      <c r="I1165" s="14"/>
      <c r="J1165" s="92"/>
      <c r="K1165" s="14"/>
      <c r="L1165" s="78"/>
      <c r="M1165" s="81"/>
      <c r="N1165" s="14"/>
      <c r="O1165" s="78"/>
      <c r="P1165" s="78"/>
      <c r="Q1165" s="93"/>
      <c r="R1165" s="80"/>
      <c r="S1165" s="80"/>
      <c r="T1165" s="69"/>
      <c r="U1165" s="78"/>
      <c r="V1165" s="69"/>
      <c r="W1165" s="80"/>
      <c r="X1165" s="80"/>
      <c r="Y1165" s="94"/>
      <c r="Z1165" s="80"/>
      <c r="AA1165" s="80"/>
      <c r="AB1165" s="80"/>
      <c r="AC1165" s="80"/>
      <c r="AD1165" s="69"/>
      <c r="AE1165" s="69"/>
      <c r="AF1165" s="69"/>
      <c r="AG1165" s="95"/>
      <c r="AH1165" s="93"/>
      <c r="AI1165" s="81"/>
      <c r="AJ1165" s="80"/>
      <c r="AK1165" s="80"/>
      <c r="AL1165" s="78"/>
      <c r="AM1165" s="80"/>
      <c r="AN1165" s="80"/>
      <c r="AO1165" s="80"/>
      <c r="AP1165" s="80"/>
      <c r="AQ1165" s="80"/>
      <c r="AR1165" s="80"/>
      <c r="AS1165" s="78"/>
      <c r="AT1165" s="96"/>
      <c r="AU1165" s="97"/>
      <c r="AV1165" s="98"/>
      <c r="AW1165" s="99"/>
    </row>
    <row r="1166" spans="1:49">
      <c r="A1166" s="25"/>
      <c r="C1166" s="89"/>
      <c r="D1166" s="84"/>
      <c r="E1166" s="76"/>
      <c r="F1166" s="91"/>
      <c r="G1166" s="80"/>
      <c r="H1166" s="81"/>
      <c r="I1166" s="14"/>
      <c r="J1166" s="92"/>
      <c r="K1166" s="14"/>
      <c r="L1166" s="78"/>
      <c r="M1166" s="81"/>
      <c r="N1166" s="14"/>
      <c r="O1166" s="78"/>
      <c r="P1166" s="78"/>
      <c r="Q1166" s="93"/>
      <c r="R1166" s="80"/>
      <c r="S1166" s="80"/>
      <c r="T1166" s="69"/>
      <c r="U1166" s="78"/>
      <c r="V1166" s="69"/>
      <c r="W1166" s="80"/>
      <c r="X1166" s="80"/>
      <c r="Y1166" s="94"/>
      <c r="Z1166" s="80"/>
      <c r="AA1166" s="80"/>
      <c r="AB1166" s="80"/>
      <c r="AC1166" s="80"/>
      <c r="AD1166" s="69"/>
      <c r="AE1166" s="69"/>
      <c r="AF1166" s="69"/>
      <c r="AG1166" s="95"/>
      <c r="AH1166" s="93"/>
      <c r="AI1166" s="81"/>
      <c r="AJ1166" s="80"/>
      <c r="AK1166" s="80"/>
      <c r="AL1166" s="78"/>
      <c r="AM1166" s="80"/>
      <c r="AN1166" s="80"/>
      <c r="AO1166" s="80"/>
      <c r="AP1166" s="80"/>
      <c r="AQ1166" s="80"/>
      <c r="AR1166" s="80"/>
      <c r="AS1166" s="78"/>
      <c r="AT1166" s="96"/>
      <c r="AU1166" s="97"/>
      <c r="AV1166" s="98"/>
      <c r="AW1166" s="99"/>
    </row>
    <row r="1167" spans="1:49">
      <c r="A1167" s="25"/>
      <c r="C1167" s="89"/>
      <c r="D1167" s="84"/>
      <c r="E1167" s="76"/>
      <c r="F1167" s="91"/>
      <c r="G1167" s="80"/>
      <c r="H1167" s="81"/>
      <c r="I1167" s="14"/>
      <c r="J1167" s="92"/>
      <c r="K1167" s="14"/>
      <c r="L1167" s="78"/>
      <c r="M1167" s="81"/>
      <c r="N1167" s="14"/>
      <c r="O1167" s="78"/>
      <c r="P1167" s="78"/>
      <c r="Q1167" s="93"/>
      <c r="R1167" s="80"/>
      <c r="S1167" s="80"/>
      <c r="T1167" s="69"/>
      <c r="U1167" s="78"/>
      <c r="V1167" s="69"/>
      <c r="W1167" s="80"/>
      <c r="X1167" s="80"/>
      <c r="Y1167" s="94"/>
      <c r="Z1167" s="80"/>
      <c r="AA1167" s="80"/>
      <c r="AB1167" s="80"/>
      <c r="AC1167" s="80"/>
      <c r="AD1167" s="69"/>
      <c r="AE1167" s="69"/>
      <c r="AF1167" s="69"/>
      <c r="AG1167" s="95"/>
      <c r="AH1167" s="93"/>
      <c r="AI1167" s="81"/>
      <c r="AJ1167" s="80"/>
      <c r="AK1167" s="80"/>
      <c r="AL1167" s="78"/>
      <c r="AM1167" s="80"/>
      <c r="AN1167" s="80"/>
      <c r="AO1167" s="80"/>
      <c r="AP1167" s="80"/>
      <c r="AQ1167" s="80"/>
      <c r="AR1167" s="80"/>
      <c r="AS1167" s="78"/>
      <c r="AT1167" s="96"/>
      <c r="AU1167" s="97"/>
      <c r="AV1167" s="98"/>
      <c r="AW1167" s="99"/>
    </row>
    <row r="1168" spans="1:49">
      <c r="A1168" s="25"/>
      <c r="C1168" s="89"/>
      <c r="D1168" s="84"/>
      <c r="E1168" s="76"/>
      <c r="F1168" s="91"/>
      <c r="G1168" s="80"/>
      <c r="H1168" s="81"/>
      <c r="I1168" s="14"/>
      <c r="J1168" s="92"/>
      <c r="K1168" s="14"/>
      <c r="L1168" s="78"/>
      <c r="M1168" s="81"/>
      <c r="N1168" s="14"/>
      <c r="O1168" s="78"/>
      <c r="P1168" s="78"/>
      <c r="Q1168" s="93"/>
      <c r="R1168" s="80"/>
      <c r="S1168" s="80"/>
      <c r="T1168" s="69"/>
      <c r="U1168" s="78"/>
      <c r="V1168" s="69"/>
      <c r="W1168" s="80"/>
      <c r="X1168" s="80"/>
      <c r="Y1168" s="94"/>
      <c r="Z1168" s="80"/>
      <c r="AA1168" s="80"/>
      <c r="AB1168" s="80"/>
      <c r="AC1168" s="80"/>
      <c r="AD1168" s="69"/>
      <c r="AE1168" s="69"/>
      <c r="AF1168" s="69"/>
      <c r="AG1168" s="95"/>
      <c r="AH1168" s="93"/>
      <c r="AI1168" s="81"/>
      <c r="AJ1168" s="80"/>
      <c r="AK1168" s="80"/>
      <c r="AL1168" s="78"/>
      <c r="AM1168" s="80"/>
      <c r="AN1168" s="80"/>
      <c r="AO1168" s="80"/>
      <c r="AP1168" s="80"/>
      <c r="AQ1168" s="80"/>
      <c r="AR1168" s="80"/>
      <c r="AS1168" s="78"/>
      <c r="AT1168" s="96"/>
      <c r="AU1168" s="97"/>
      <c r="AV1168" s="98"/>
      <c r="AW1168" s="99"/>
    </row>
    <row r="1169" spans="1:49">
      <c r="A1169" s="25"/>
      <c r="C1169" s="89"/>
      <c r="D1169" s="84"/>
      <c r="E1169" s="76"/>
      <c r="F1169" s="91"/>
      <c r="G1169" s="80"/>
      <c r="H1169" s="81"/>
      <c r="I1169" s="14"/>
      <c r="J1169" s="92"/>
      <c r="K1169" s="14"/>
      <c r="L1169" s="78"/>
      <c r="M1169" s="81"/>
      <c r="N1169" s="14"/>
      <c r="O1169" s="78"/>
      <c r="P1169" s="78"/>
      <c r="Q1169" s="93"/>
      <c r="R1169" s="80"/>
      <c r="S1169" s="80"/>
      <c r="T1169" s="69"/>
      <c r="U1169" s="78"/>
      <c r="V1169" s="69"/>
      <c r="W1169" s="80"/>
      <c r="X1169" s="80"/>
      <c r="Y1169" s="94"/>
      <c r="Z1169" s="80"/>
      <c r="AA1169" s="80"/>
      <c r="AB1169" s="80"/>
      <c r="AC1169" s="80"/>
      <c r="AD1169" s="69"/>
      <c r="AE1169" s="69"/>
      <c r="AF1169" s="69"/>
      <c r="AG1169" s="95"/>
      <c r="AH1169" s="93"/>
      <c r="AI1169" s="81"/>
      <c r="AJ1169" s="80"/>
      <c r="AK1169" s="80"/>
      <c r="AL1169" s="78"/>
      <c r="AM1169" s="80"/>
      <c r="AN1169" s="80"/>
      <c r="AO1169" s="80"/>
      <c r="AP1169" s="80"/>
      <c r="AQ1169" s="80"/>
      <c r="AR1169" s="80"/>
      <c r="AS1169" s="78"/>
      <c r="AT1169" s="96"/>
      <c r="AU1169" s="97"/>
      <c r="AV1169" s="98"/>
      <c r="AW1169" s="99"/>
    </row>
    <row r="1170" spans="1:49">
      <c r="A1170" s="25"/>
      <c r="C1170" s="89"/>
      <c r="D1170" s="84"/>
      <c r="E1170" s="76"/>
      <c r="F1170" s="91"/>
      <c r="G1170" s="80"/>
      <c r="H1170" s="81"/>
      <c r="I1170" s="14"/>
      <c r="J1170" s="92"/>
      <c r="K1170" s="14"/>
      <c r="L1170" s="78"/>
      <c r="M1170" s="81"/>
      <c r="N1170" s="14"/>
      <c r="O1170" s="78"/>
      <c r="P1170" s="78"/>
      <c r="Q1170" s="93"/>
      <c r="R1170" s="80"/>
      <c r="S1170" s="80"/>
      <c r="T1170" s="69"/>
      <c r="U1170" s="78"/>
      <c r="V1170" s="69"/>
      <c r="W1170" s="80"/>
      <c r="X1170" s="80"/>
      <c r="Y1170" s="94"/>
      <c r="Z1170" s="80"/>
      <c r="AA1170" s="80"/>
      <c r="AB1170" s="80"/>
      <c r="AC1170" s="80"/>
      <c r="AD1170" s="69"/>
      <c r="AE1170" s="69"/>
      <c r="AF1170" s="69"/>
      <c r="AG1170" s="95"/>
      <c r="AH1170" s="93"/>
      <c r="AI1170" s="81"/>
      <c r="AJ1170" s="80"/>
      <c r="AK1170" s="80"/>
      <c r="AL1170" s="78"/>
      <c r="AM1170" s="80"/>
      <c r="AN1170" s="80"/>
      <c r="AO1170" s="80"/>
      <c r="AP1170" s="80"/>
      <c r="AQ1170" s="80"/>
      <c r="AR1170" s="80"/>
      <c r="AS1170" s="78"/>
      <c r="AT1170" s="96"/>
      <c r="AU1170" s="97"/>
      <c r="AV1170" s="98"/>
      <c r="AW1170" s="99"/>
    </row>
    <row r="1171" spans="1:49">
      <c r="A1171" s="25"/>
      <c r="C1171" s="89"/>
      <c r="D1171" s="84"/>
      <c r="E1171" s="76"/>
      <c r="F1171" s="91"/>
      <c r="G1171" s="80"/>
      <c r="H1171" s="81"/>
      <c r="I1171" s="14"/>
      <c r="J1171" s="92"/>
      <c r="K1171" s="14"/>
      <c r="L1171" s="78"/>
      <c r="M1171" s="81"/>
      <c r="N1171" s="14"/>
      <c r="O1171" s="78"/>
      <c r="P1171" s="78"/>
      <c r="Q1171" s="93"/>
      <c r="R1171" s="80"/>
      <c r="S1171" s="80"/>
      <c r="T1171" s="69"/>
      <c r="U1171" s="78"/>
      <c r="V1171" s="69"/>
      <c r="W1171" s="80"/>
      <c r="X1171" s="80"/>
      <c r="Y1171" s="94"/>
      <c r="Z1171" s="80"/>
      <c r="AA1171" s="80"/>
      <c r="AB1171" s="80"/>
      <c r="AC1171" s="80"/>
      <c r="AD1171" s="69"/>
      <c r="AE1171" s="69"/>
      <c r="AF1171" s="69"/>
      <c r="AG1171" s="95"/>
      <c r="AH1171" s="93"/>
      <c r="AI1171" s="81"/>
      <c r="AJ1171" s="80"/>
      <c r="AK1171" s="80"/>
      <c r="AL1171" s="78"/>
      <c r="AM1171" s="80"/>
      <c r="AN1171" s="80"/>
      <c r="AO1171" s="80"/>
      <c r="AP1171" s="80"/>
      <c r="AQ1171" s="80"/>
      <c r="AR1171" s="80"/>
      <c r="AS1171" s="78"/>
      <c r="AT1171" s="96"/>
      <c r="AU1171" s="97"/>
      <c r="AV1171" s="98"/>
      <c r="AW1171" s="99"/>
    </row>
    <row r="1172" spans="1:49">
      <c r="A1172" s="25"/>
      <c r="C1172" s="89"/>
      <c r="D1172" s="84"/>
      <c r="E1172" s="76"/>
      <c r="F1172" s="91"/>
      <c r="G1172" s="80"/>
      <c r="H1172" s="81"/>
      <c r="I1172" s="14"/>
      <c r="J1172" s="92"/>
      <c r="K1172" s="14"/>
      <c r="L1172" s="78"/>
      <c r="M1172" s="81"/>
      <c r="N1172" s="14"/>
      <c r="O1172" s="78"/>
      <c r="P1172" s="78"/>
      <c r="Q1172" s="93"/>
      <c r="R1172" s="80"/>
      <c r="S1172" s="80"/>
      <c r="T1172" s="69"/>
      <c r="U1172" s="78"/>
      <c r="V1172" s="69"/>
      <c r="W1172" s="80"/>
      <c r="X1172" s="80"/>
      <c r="Y1172" s="94"/>
      <c r="Z1172" s="80"/>
      <c r="AA1172" s="80"/>
      <c r="AB1172" s="80"/>
      <c r="AC1172" s="80"/>
      <c r="AD1172" s="69"/>
      <c r="AE1172" s="69"/>
      <c r="AF1172" s="69"/>
      <c r="AG1172" s="95"/>
      <c r="AH1172" s="93"/>
      <c r="AI1172" s="81"/>
      <c r="AJ1172" s="80"/>
      <c r="AK1172" s="80"/>
      <c r="AL1172" s="78"/>
      <c r="AM1172" s="80"/>
      <c r="AN1172" s="80"/>
      <c r="AO1172" s="80"/>
      <c r="AP1172" s="80"/>
      <c r="AQ1172" s="80"/>
      <c r="AR1172" s="80"/>
      <c r="AS1172" s="78"/>
      <c r="AT1172" s="96"/>
      <c r="AU1172" s="97"/>
      <c r="AV1172" s="98"/>
      <c r="AW1172" s="99"/>
    </row>
    <row r="1173" spans="1:49">
      <c r="A1173" s="25"/>
      <c r="C1173" s="89"/>
      <c r="D1173" s="84"/>
      <c r="E1173" s="76"/>
      <c r="F1173" s="91"/>
      <c r="G1173" s="80"/>
      <c r="H1173" s="81"/>
      <c r="I1173" s="14"/>
      <c r="J1173" s="92"/>
      <c r="K1173" s="14"/>
      <c r="L1173" s="78"/>
      <c r="M1173" s="81"/>
      <c r="N1173" s="14"/>
      <c r="O1173" s="78"/>
      <c r="P1173" s="78"/>
      <c r="Q1173" s="93"/>
      <c r="R1173" s="80"/>
      <c r="S1173" s="80"/>
      <c r="T1173" s="69"/>
      <c r="U1173" s="78"/>
      <c r="V1173" s="69"/>
      <c r="W1173" s="80"/>
      <c r="X1173" s="80"/>
      <c r="Y1173" s="94"/>
      <c r="Z1173" s="80"/>
      <c r="AA1173" s="80"/>
      <c r="AB1173" s="80"/>
      <c r="AC1173" s="80"/>
      <c r="AD1173" s="69"/>
      <c r="AE1173" s="69"/>
      <c r="AF1173" s="69"/>
      <c r="AG1173" s="95"/>
      <c r="AH1173" s="93"/>
      <c r="AI1173" s="81"/>
      <c r="AJ1173" s="80"/>
      <c r="AK1173" s="80"/>
      <c r="AL1173" s="78"/>
      <c r="AM1173" s="80"/>
      <c r="AN1173" s="80"/>
      <c r="AO1173" s="80"/>
      <c r="AP1173" s="80"/>
      <c r="AQ1173" s="80"/>
      <c r="AR1173" s="80"/>
      <c r="AS1173" s="78"/>
      <c r="AT1173" s="96"/>
      <c r="AU1173" s="97"/>
      <c r="AV1173" s="98"/>
      <c r="AW1173" s="99"/>
    </row>
    <row r="1174" spans="1:49">
      <c r="A1174" s="25"/>
      <c r="C1174" s="89"/>
      <c r="D1174" s="84"/>
      <c r="E1174" s="76"/>
      <c r="F1174" s="91"/>
      <c r="G1174" s="80"/>
      <c r="H1174" s="81"/>
      <c r="I1174" s="14"/>
      <c r="J1174" s="92"/>
      <c r="K1174" s="14"/>
      <c r="L1174" s="78"/>
      <c r="M1174" s="81"/>
      <c r="N1174" s="14"/>
      <c r="O1174" s="78"/>
      <c r="P1174" s="78"/>
      <c r="Q1174" s="93"/>
      <c r="R1174" s="80"/>
      <c r="S1174" s="80"/>
      <c r="T1174" s="69"/>
      <c r="U1174" s="78"/>
      <c r="V1174" s="69"/>
      <c r="W1174" s="80"/>
      <c r="X1174" s="80"/>
      <c r="Y1174" s="94"/>
      <c r="Z1174" s="80"/>
      <c r="AA1174" s="80"/>
      <c r="AB1174" s="80"/>
      <c r="AC1174" s="80"/>
      <c r="AD1174" s="69"/>
      <c r="AE1174" s="69"/>
      <c r="AF1174" s="69"/>
      <c r="AG1174" s="95"/>
      <c r="AH1174" s="93"/>
      <c r="AI1174" s="81"/>
      <c r="AJ1174" s="80"/>
      <c r="AK1174" s="80"/>
      <c r="AL1174" s="78"/>
      <c r="AM1174" s="80"/>
      <c r="AN1174" s="80"/>
      <c r="AO1174" s="80"/>
      <c r="AP1174" s="80"/>
      <c r="AQ1174" s="80"/>
      <c r="AR1174" s="80"/>
      <c r="AS1174" s="78"/>
      <c r="AT1174" s="96"/>
      <c r="AU1174" s="97"/>
      <c r="AV1174" s="98"/>
      <c r="AW1174" s="99"/>
    </row>
    <row r="1175" spans="1:49">
      <c r="A1175" s="25"/>
      <c r="C1175" s="89"/>
      <c r="D1175" s="84"/>
      <c r="E1175" s="76"/>
      <c r="F1175" s="91"/>
      <c r="G1175" s="80"/>
      <c r="H1175" s="81"/>
      <c r="I1175" s="14"/>
      <c r="J1175" s="92"/>
      <c r="K1175" s="14"/>
      <c r="L1175" s="78"/>
      <c r="M1175" s="81"/>
      <c r="N1175" s="14"/>
      <c r="O1175" s="78"/>
      <c r="P1175" s="78"/>
      <c r="Q1175" s="93"/>
      <c r="R1175" s="80"/>
      <c r="S1175" s="80"/>
      <c r="T1175" s="69"/>
      <c r="U1175" s="78"/>
      <c r="V1175" s="69"/>
      <c r="W1175" s="80"/>
      <c r="X1175" s="80"/>
      <c r="Y1175" s="94"/>
      <c r="Z1175" s="80"/>
      <c r="AA1175" s="80"/>
      <c r="AB1175" s="80"/>
      <c r="AC1175" s="80"/>
      <c r="AD1175" s="69"/>
      <c r="AE1175" s="69"/>
      <c r="AF1175" s="69"/>
      <c r="AG1175" s="95"/>
      <c r="AH1175" s="93"/>
      <c r="AI1175" s="81"/>
      <c r="AJ1175" s="80"/>
      <c r="AK1175" s="80"/>
      <c r="AL1175" s="78"/>
      <c r="AM1175" s="80"/>
      <c r="AN1175" s="80"/>
      <c r="AO1175" s="80"/>
      <c r="AP1175" s="80"/>
      <c r="AQ1175" s="80"/>
      <c r="AR1175" s="80"/>
      <c r="AS1175" s="78"/>
      <c r="AT1175" s="96"/>
      <c r="AU1175" s="97"/>
      <c r="AV1175" s="98"/>
      <c r="AW1175" s="99"/>
    </row>
    <row r="1176" spans="1:49">
      <c r="A1176" s="25"/>
      <c r="C1176" s="89"/>
      <c r="D1176" s="84"/>
      <c r="E1176" s="76"/>
      <c r="F1176" s="91"/>
      <c r="G1176" s="80"/>
      <c r="H1176" s="81"/>
      <c r="I1176" s="14"/>
      <c r="J1176" s="92"/>
      <c r="K1176" s="14"/>
      <c r="L1176" s="78"/>
      <c r="M1176" s="81"/>
      <c r="N1176" s="14"/>
      <c r="O1176" s="78"/>
      <c r="P1176" s="78"/>
      <c r="Q1176" s="93"/>
      <c r="R1176" s="80"/>
      <c r="S1176" s="80"/>
      <c r="T1176" s="69"/>
      <c r="U1176" s="78"/>
      <c r="V1176" s="69"/>
      <c r="W1176" s="80"/>
      <c r="X1176" s="80"/>
      <c r="Y1176" s="94"/>
      <c r="Z1176" s="80"/>
      <c r="AA1176" s="80"/>
      <c r="AB1176" s="80"/>
      <c r="AC1176" s="80"/>
      <c r="AD1176" s="69"/>
      <c r="AE1176" s="69"/>
      <c r="AF1176" s="69"/>
      <c r="AG1176" s="95"/>
      <c r="AH1176" s="93"/>
      <c r="AI1176" s="81"/>
      <c r="AJ1176" s="80"/>
      <c r="AK1176" s="80"/>
      <c r="AL1176" s="78"/>
      <c r="AM1176" s="80"/>
      <c r="AN1176" s="80"/>
      <c r="AO1176" s="80"/>
      <c r="AP1176" s="80"/>
      <c r="AQ1176" s="80"/>
      <c r="AR1176" s="80"/>
      <c r="AS1176" s="78"/>
      <c r="AT1176" s="96"/>
      <c r="AU1176" s="97"/>
      <c r="AV1176" s="98"/>
      <c r="AW1176" s="99"/>
    </row>
    <row r="1177" spans="1:49">
      <c r="A1177" s="25"/>
      <c r="C1177" s="89"/>
      <c r="D1177" s="84"/>
      <c r="E1177" s="76"/>
      <c r="F1177" s="91"/>
      <c r="G1177" s="80"/>
      <c r="H1177" s="81"/>
      <c r="I1177" s="14"/>
      <c r="J1177" s="92"/>
      <c r="K1177" s="14"/>
      <c r="L1177" s="78"/>
      <c r="M1177" s="81"/>
      <c r="N1177" s="14"/>
      <c r="O1177" s="78"/>
      <c r="P1177" s="78"/>
      <c r="Q1177" s="93"/>
      <c r="R1177" s="80"/>
      <c r="S1177" s="80"/>
      <c r="T1177" s="69"/>
      <c r="U1177" s="78"/>
      <c r="V1177" s="69"/>
      <c r="W1177" s="80"/>
      <c r="X1177" s="80"/>
      <c r="Y1177" s="94"/>
      <c r="Z1177" s="80"/>
      <c r="AA1177" s="80"/>
      <c r="AB1177" s="80"/>
      <c r="AC1177" s="80"/>
      <c r="AD1177" s="69"/>
      <c r="AE1177" s="69"/>
      <c r="AF1177" s="69"/>
      <c r="AG1177" s="95"/>
      <c r="AH1177" s="93"/>
      <c r="AI1177" s="81"/>
      <c r="AJ1177" s="80"/>
      <c r="AK1177" s="80"/>
      <c r="AL1177" s="78"/>
      <c r="AM1177" s="80"/>
      <c r="AN1177" s="80"/>
      <c r="AO1177" s="80"/>
      <c r="AP1177" s="80"/>
      <c r="AQ1177" s="80"/>
      <c r="AR1177" s="80"/>
      <c r="AS1177" s="78"/>
      <c r="AT1177" s="96"/>
      <c r="AU1177" s="97"/>
      <c r="AV1177" s="98"/>
      <c r="AW1177" s="99"/>
    </row>
    <row r="1178" spans="1:49">
      <c r="A1178" s="25"/>
      <c r="C1178" s="89"/>
      <c r="D1178" s="84"/>
      <c r="E1178" s="76"/>
      <c r="F1178" s="91"/>
      <c r="G1178" s="80"/>
      <c r="H1178" s="81"/>
      <c r="I1178" s="14"/>
      <c r="J1178" s="92"/>
      <c r="K1178" s="14"/>
      <c r="L1178" s="78"/>
      <c r="M1178" s="81"/>
      <c r="N1178" s="14"/>
      <c r="O1178" s="78"/>
      <c r="P1178" s="78"/>
      <c r="Q1178" s="93"/>
      <c r="R1178" s="80"/>
      <c r="S1178" s="80"/>
      <c r="T1178" s="69"/>
      <c r="U1178" s="78"/>
      <c r="V1178" s="69"/>
      <c r="W1178" s="80"/>
      <c r="X1178" s="80"/>
      <c r="Y1178" s="94"/>
      <c r="Z1178" s="80"/>
      <c r="AA1178" s="80"/>
      <c r="AB1178" s="80"/>
      <c r="AC1178" s="80"/>
      <c r="AD1178" s="69"/>
      <c r="AE1178" s="69"/>
      <c r="AF1178" s="69"/>
      <c r="AG1178" s="95"/>
      <c r="AH1178" s="93"/>
      <c r="AI1178" s="81"/>
      <c r="AJ1178" s="80"/>
      <c r="AK1178" s="80"/>
      <c r="AL1178" s="78"/>
      <c r="AM1178" s="80"/>
      <c r="AN1178" s="80"/>
      <c r="AO1178" s="80"/>
      <c r="AP1178" s="80"/>
      <c r="AQ1178" s="80"/>
      <c r="AR1178" s="80"/>
      <c r="AS1178" s="78"/>
      <c r="AT1178" s="96"/>
      <c r="AU1178" s="97"/>
      <c r="AV1178" s="98"/>
      <c r="AW1178" s="99"/>
    </row>
    <row r="1179" spans="1:49">
      <c r="A1179" s="25"/>
      <c r="C1179" s="89"/>
      <c r="D1179" s="84"/>
      <c r="E1179" s="76"/>
      <c r="F1179" s="91"/>
      <c r="G1179" s="80"/>
      <c r="H1179" s="81"/>
      <c r="I1179" s="14"/>
      <c r="J1179" s="92"/>
      <c r="K1179" s="14"/>
      <c r="L1179" s="78"/>
      <c r="M1179" s="81"/>
      <c r="N1179" s="14"/>
      <c r="O1179" s="78"/>
      <c r="P1179" s="78"/>
      <c r="Q1179" s="93"/>
      <c r="R1179" s="80"/>
      <c r="S1179" s="80"/>
      <c r="T1179" s="69"/>
      <c r="U1179" s="78"/>
      <c r="V1179" s="69"/>
      <c r="W1179" s="80"/>
      <c r="X1179" s="80"/>
      <c r="Y1179" s="94"/>
      <c r="Z1179" s="80"/>
      <c r="AA1179" s="80"/>
      <c r="AB1179" s="80"/>
      <c r="AC1179" s="80"/>
      <c r="AD1179" s="69"/>
      <c r="AE1179" s="69"/>
      <c r="AF1179" s="69"/>
      <c r="AG1179" s="95"/>
      <c r="AH1179" s="93"/>
      <c r="AI1179" s="81"/>
      <c r="AJ1179" s="80"/>
      <c r="AK1179" s="80"/>
      <c r="AL1179" s="78"/>
      <c r="AM1179" s="80"/>
      <c r="AN1179" s="80"/>
      <c r="AO1179" s="80"/>
      <c r="AP1179" s="80"/>
      <c r="AQ1179" s="80"/>
      <c r="AR1179" s="80"/>
      <c r="AS1179" s="78"/>
      <c r="AT1179" s="96"/>
      <c r="AU1179" s="97"/>
      <c r="AV1179" s="98"/>
      <c r="AW1179" s="99"/>
    </row>
    <row r="1180" spans="1:49">
      <c r="A1180" s="25"/>
      <c r="C1180" s="89"/>
      <c r="D1180" s="84"/>
      <c r="E1180" s="76"/>
      <c r="F1180" s="91"/>
      <c r="G1180" s="80"/>
      <c r="H1180" s="81"/>
      <c r="I1180" s="14"/>
      <c r="J1180" s="92"/>
      <c r="K1180" s="14"/>
      <c r="L1180" s="78"/>
      <c r="M1180" s="81"/>
      <c r="N1180" s="14"/>
      <c r="O1180" s="78"/>
      <c r="P1180" s="78"/>
      <c r="Q1180" s="93"/>
      <c r="R1180" s="80"/>
      <c r="S1180" s="80"/>
      <c r="T1180" s="69"/>
      <c r="U1180" s="78"/>
      <c r="V1180" s="69"/>
      <c r="W1180" s="80"/>
      <c r="X1180" s="80"/>
      <c r="Y1180" s="94"/>
      <c r="Z1180" s="80"/>
      <c r="AA1180" s="80"/>
      <c r="AB1180" s="80"/>
      <c r="AC1180" s="80"/>
      <c r="AD1180" s="69"/>
      <c r="AE1180" s="69"/>
      <c r="AF1180" s="69"/>
      <c r="AG1180" s="95"/>
      <c r="AH1180" s="93"/>
      <c r="AI1180" s="81"/>
      <c r="AJ1180" s="80"/>
      <c r="AK1180" s="80"/>
      <c r="AL1180" s="78"/>
      <c r="AM1180" s="80"/>
      <c r="AN1180" s="80"/>
      <c r="AO1180" s="80"/>
      <c r="AP1180" s="80"/>
      <c r="AQ1180" s="80"/>
      <c r="AR1180" s="80"/>
      <c r="AS1180" s="78"/>
      <c r="AT1180" s="96"/>
      <c r="AU1180" s="97"/>
      <c r="AV1180" s="98"/>
      <c r="AW1180" s="99"/>
    </row>
    <row r="1181" spans="1:49">
      <c r="A1181" s="25"/>
      <c r="C1181" s="89"/>
      <c r="D1181" s="84"/>
      <c r="E1181" s="76"/>
      <c r="F1181" s="91"/>
      <c r="G1181" s="80"/>
      <c r="H1181" s="81"/>
      <c r="I1181" s="14"/>
      <c r="J1181" s="92"/>
      <c r="K1181" s="14"/>
      <c r="L1181" s="78"/>
      <c r="M1181" s="81"/>
      <c r="N1181" s="14"/>
      <c r="O1181" s="78"/>
      <c r="P1181" s="78"/>
      <c r="Q1181" s="93"/>
      <c r="R1181" s="80"/>
      <c r="S1181" s="80"/>
      <c r="T1181" s="69"/>
      <c r="U1181" s="78"/>
      <c r="V1181" s="69"/>
      <c r="W1181" s="80"/>
      <c r="X1181" s="80"/>
      <c r="Y1181" s="94"/>
      <c r="Z1181" s="80"/>
      <c r="AA1181" s="80"/>
      <c r="AB1181" s="80"/>
      <c r="AC1181" s="80"/>
      <c r="AD1181" s="69"/>
      <c r="AE1181" s="69"/>
      <c r="AF1181" s="69"/>
      <c r="AG1181" s="95"/>
      <c r="AH1181" s="93"/>
      <c r="AI1181" s="81"/>
      <c r="AJ1181" s="80"/>
      <c r="AK1181" s="80"/>
      <c r="AL1181" s="78"/>
      <c r="AM1181" s="80"/>
      <c r="AN1181" s="80"/>
      <c r="AO1181" s="80"/>
      <c r="AP1181" s="80"/>
      <c r="AQ1181" s="80"/>
      <c r="AR1181" s="80"/>
      <c r="AS1181" s="78"/>
      <c r="AT1181" s="96"/>
      <c r="AU1181" s="97"/>
      <c r="AV1181" s="98"/>
      <c r="AW1181" s="99"/>
    </row>
    <row r="1182" spans="1:49">
      <c r="A1182" s="25"/>
      <c r="C1182" s="89"/>
      <c r="D1182" s="84"/>
      <c r="E1182" s="76"/>
      <c r="F1182" s="91"/>
      <c r="G1182" s="80"/>
      <c r="H1182" s="81"/>
      <c r="I1182" s="14"/>
      <c r="J1182" s="92"/>
      <c r="K1182" s="14"/>
      <c r="L1182" s="78"/>
      <c r="M1182" s="81"/>
      <c r="N1182" s="14"/>
      <c r="O1182" s="78"/>
      <c r="P1182" s="78"/>
      <c r="Q1182" s="93"/>
      <c r="R1182" s="80"/>
      <c r="S1182" s="80"/>
      <c r="T1182" s="69"/>
      <c r="U1182" s="78"/>
      <c r="V1182" s="69"/>
      <c r="W1182" s="80"/>
      <c r="X1182" s="80"/>
      <c r="Y1182" s="94"/>
      <c r="Z1182" s="80"/>
      <c r="AA1182" s="80"/>
      <c r="AB1182" s="80"/>
      <c r="AC1182" s="80"/>
      <c r="AD1182" s="69"/>
      <c r="AE1182" s="69"/>
      <c r="AF1182" s="69"/>
      <c r="AG1182" s="95"/>
      <c r="AH1182" s="93"/>
      <c r="AI1182" s="81"/>
      <c r="AJ1182" s="80"/>
      <c r="AK1182" s="80"/>
      <c r="AL1182" s="78"/>
      <c r="AM1182" s="80"/>
      <c r="AN1182" s="80"/>
      <c r="AO1182" s="80"/>
      <c r="AP1182" s="80"/>
      <c r="AQ1182" s="80"/>
      <c r="AR1182" s="80"/>
      <c r="AS1182" s="78"/>
      <c r="AT1182" s="96"/>
      <c r="AU1182" s="97"/>
      <c r="AV1182" s="98"/>
      <c r="AW1182" s="99"/>
    </row>
    <row r="1183" spans="1:49">
      <c r="A1183" s="25"/>
      <c r="C1183" s="89"/>
      <c r="D1183" s="84"/>
      <c r="E1183" s="76"/>
      <c r="F1183" s="91"/>
      <c r="G1183" s="80"/>
      <c r="H1183" s="81"/>
      <c r="I1183" s="14"/>
      <c r="J1183" s="92"/>
      <c r="K1183" s="14"/>
      <c r="L1183" s="78"/>
      <c r="M1183" s="81"/>
      <c r="N1183" s="14"/>
      <c r="O1183" s="78"/>
      <c r="P1183" s="78"/>
      <c r="Q1183" s="93"/>
      <c r="R1183" s="80"/>
      <c r="S1183" s="80"/>
      <c r="T1183" s="69"/>
      <c r="U1183" s="78"/>
      <c r="V1183" s="69"/>
      <c r="W1183" s="80"/>
      <c r="X1183" s="80"/>
      <c r="Y1183" s="94"/>
      <c r="Z1183" s="80"/>
      <c r="AA1183" s="80"/>
      <c r="AB1183" s="80"/>
      <c r="AC1183" s="80"/>
      <c r="AD1183" s="69"/>
      <c r="AE1183" s="69"/>
      <c r="AF1183" s="69"/>
      <c r="AG1183" s="95"/>
      <c r="AH1183" s="93"/>
      <c r="AI1183" s="81"/>
      <c r="AJ1183" s="80"/>
      <c r="AK1183" s="80"/>
      <c r="AL1183" s="78"/>
      <c r="AM1183" s="80"/>
      <c r="AN1183" s="80"/>
      <c r="AO1183" s="80"/>
      <c r="AP1183" s="80"/>
      <c r="AQ1183" s="80"/>
      <c r="AR1183" s="80"/>
      <c r="AS1183" s="78"/>
      <c r="AT1183" s="96"/>
      <c r="AU1183" s="97"/>
      <c r="AV1183" s="98"/>
      <c r="AW1183" s="99"/>
    </row>
    <row r="1184" spans="1:49">
      <c r="A1184" s="25"/>
      <c r="C1184" s="89"/>
      <c r="D1184" s="84"/>
      <c r="E1184" s="76"/>
      <c r="F1184" s="91"/>
      <c r="G1184" s="80"/>
      <c r="H1184" s="81"/>
      <c r="I1184" s="14"/>
      <c r="J1184" s="92"/>
      <c r="K1184" s="14"/>
      <c r="L1184" s="78"/>
      <c r="M1184" s="81"/>
      <c r="N1184" s="14"/>
      <c r="O1184" s="78"/>
      <c r="P1184" s="78"/>
      <c r="Q1184" s="93"/>
      <c r="R1184" s="80"/>
      <c r="S1184" s="80"/>
      <c r="T1184" s="69"/>
      <c r="U1184" s="78"/>
      <c r="V1184" s="69"/>
      <c r="W1184" s="80"/>
      <c r="X1184" s="80"/>
      <c r="Y1184" s="94"/>
      <c r="Z1184" s="80"/>
      <c r="AA1184" s="80"/>
      <c r="AB1184" s="80"/>
      <c r="AC1184" s="80"/>
      <c r="AD1184" s="69"/>
      <c r="AE1184" s="69"/>
      <c r="AF1184" s="69"/>
      <c r="AG1184" s="95"/>
      <c r="AH1184" s="93"/>
      <c r="AI1184" s="81"/>
      <c r="AJ1184" s="80"/>
      <c r="AK1184" s="80"/>
      <c r="AL1184" s="78"/>
      <c r="AM1184" s="80"/>
      <c r="AN1184" s="80"/>
      <c r="AO1184" s="80"/>
      <c r="AP1184" s="80"/>
      <c r="AQ1184" s="80"/>
      <c r="AR1184" s="80"/>
      <c r="AS1184" s="78"/>
      <c r="AT1184" s="96"/>
      <c r="AU1184" s="97"/>
      <c r="AV1184" s="98"/>
      <c r="AW1184" s="99"/>
    </row>
    <row r="1185" spans="1:49">
      <c r="A1185" s="25"/>
      <c r="C1185" s="89"/>
      <c r="D1185" s="84"/>
      <c r="E1185" s="76"/>
      <c r="F1185" s="91"/>
      <c r="G1185" s="80"/>
      <c r="H1185" s="81"/>
      <c r="I1185" s="14"/>
      <c r="J1185" s="92"/>
      <c r="K1185" s="14"/>
      <c r="L1185" s="78"/>
      <c r="M1185" s="81"/>
      <c r="N1185" s="14"/>
      <c r="O1185" s="78"/>
      <c r="P1185" s="78"/>
      <c r="Q1185" s="93"/>
      <c r="R1185" s="80"/>
      <c r="S1185" s="80"/>
      <c r="T1185" s="69"/>
      <c r="U1185" s="78"/>
      <c r="V1185" s="69"/>
      <c r="W1185" s="80"/>
      <c r="X1185" s="80"/>
      <c r="Y1185" s="94"/>
      <c r="Z1185" s="80"/>
      <c r="AA1185" s="80"/>
      <c r="AB1185" s="80"/>
      <c r="AC1185" s="80"/>
      <c r="AD1185" s="69"/>
      <c r="AE1185" s="69"/>
      <c r="AF1185" s="69"/>
      <c r="AG1185" s="95"/>
      <c r="AH1185" s="93"/>
      <c r="AI1185" s="81"/>
      <c r="AJ1185" s="80"/>
      <c r="AK1185" s="80"/>
      <c r="AL1185" s="78"/>
      <c r="AM1185" s="80"/>
      <c r="AN1185" s="80"/>
      <c r="AO1185" s="80"/>
      <c r="AP1185" s="80"/>
      <c r="AQ1185" s="80"/>
      <c r="AR1185" s="80"/>
      <c r="AS1185" s="78"/>
      <c r="AT1185" s="96"/>
      <c r="AU1185" s="97"/>
      <c r="AV1185" s="98"/>
      <c r="AW1185" s="99"/>
    </row>
    <row r="1186" spans="1:49">
      <c r="A1186" s="25"/>
      <c r="C1186" s="89"/>
      <c r="D1186" s="84"/>
      <c r="E1186" s="76"/>
      <c r="F1186" s="91"/>
      <c r="G1186" s="80"/>
      <c r="H1186" s="81"/>
      <c r="I1186" s="14"/>
      <c r="J1186" s="92"/>
      <c r="K1186" s="14"/>
      <c r="L1186" s="78"/>
      <c r="M1186" s="81"/>
      <c r="N1186" s="14"/>
      <c r="O1186" s="78"/>
      <c r="P1186" s="78"/>
      <c r="Q1186" s="93"/>
      <c r="R1186" s="80"/>
      <c r="S1186" s="80"/>
      <c r="T1186" s="69"/>
      <c r="U1186" s="78"/>
      <c r="V1186" s="69"/>
      <c r="W1186" s="80"/>
      <c r="X1186" s="80"/>
      <c r="Y1186" s="94"/>
      <c r="Z1186" s="80"/>
      <c r="AA1186" s="80"/>
      <c r="AB1186" s="80"/>
      <c r="AC1186" s="80"/>
      <c r="AD1186" s="69"/>
      <c r="AE1186" s="69"/>
      <c r="AF1186" s="69"/>
      <c r="AG1186" s="95"/>
      <c r="AH1186" s="93"/>
      <c r="AI1186" s="81"/>
      <c r="AJ1186" s="80"/>
      <c r="AK1186" s="80"/>
      <c r="AL1186" s="78"/>
      <c r="AM1186" s="80"/>
      <c r="AN1186" s="80"/>
      <c r="AO1186" s="80"/>
      <c r="AP1186" s="80"/>
      <c r="AQ1186" s="80"/>
      <c r="AR1186" s="80"/>
      <c r="AS1186" s="78"/>
      <c r="AT1186" s="96"/>
      <c r="AU1186" s="97"/>
      <c r="AV1186" s="98"/>
      <c r="AW1186" s="99"/>
    </row>
    <row r="1187" spans="1:49">
      <c r="A1187" s="25"/>
      <c r="C1187" s="89"/>
      <c r="D1187" s="84"/>
      <c r="E1187" s="76"/>
      <c r="F1187" s="91"/>
      <c r="G1187" s="80"/>
      <c r="H1187" s="81"/>
      <c r="I1187" s="14"/>
      <c r="J1187" s="92"/>
      <c r="K1187" s="14"/>
      <c r="L1187" s="78"/>
      <c r="M1187" s="81"/>
      <c r="N1187" s="14"/>
      <c r="O1187" s="78"/>
      <c r="P1187" s="78"/>
      <c r="Q1187" s="93"/>
      <c r="R1187" s="80"/>
      <c r="S1187" s="80"/>
      <c r="T1187" s="69"/>
      <c r="U1187" s="78"/>
      <c r="V1187" s="69"/>
      <c r="W1187" s="80"/>
      <c r="X1187" s="80"/>
      <c r="Y1187" s="94"/>
      <c r="Z1187" s="80"/>
      <c r="AA1187" s="80"/>
      <c r="AB1187" s="80"/>
      <c r="AC1187" s="80"/>
      <c r="AD1187" s="69"/>
      <c r="AE1187" s="69"/>
      <c r="AF1187" s="69"/>
      <c r="AG1187" s="95"/>
      <c r="AH1187" s="93"/>
      <c r="AI1187" s="81"/>
      <c r="AJ1187" s="80"/>
      <c r="AK1187" s="80"/>
      <c r="AL1187" s="78"/>
      <c r="AM1187" s="80"/>
      <c r="AN1187" s="80"/>
      <c r="AO1187" s="80"/>
      <c r="AP1187" s="80"/>
      <c r="AQ1187" s="80"/>
      <c r="AR1187" s="80"/>
      <c r="AS1187" s="78"/>
      <c r="AT1187" s="96"/>
      <c r="AU1187" s="97"/>
      <c r="AV1187" s="98"/>
      <c r="AW1187" s="99"/>
    </row>
    <row r="1188" spans="1:49">
      <c r="A1188" s="25"/>
      <c r="C1188" s="89"/>
      <c r="D1188" s="84"/>
      <c r="E1188" s="76"/>
      <c r="F1188" s="91"/>
      <c r="G1188" s="80"/>
      <c r="H1188" s="81"/>
      <c r="I1188" s="14"/>
      <c r="J1188" s="92"/>
      <c r="K1188" s="14"/>
      <c r="L1188" s="78"/>
      <c r="M1188" s="81"/>
      <c r="N1188" s="14"/>
      <c r="O1188" s="78"/>
      <c r="P1188" s="78"/>
      <c r="Q1188" s="93"/>
      <c r="R1188" s="80"/>
      <c r="S1188" s="80"/>
      <c r="T1188" s="69"/>
      <c r="U1188" s="78"/>
      <c r="V1188" s="69"/>
      <c r="W1188" s="80"/>
      <c r="X1188" s="80"/>
      <c r="Y1188" s="94"/>
      <c r="Z1188" s="80"/>
      <c r="AA1188" s="80"/>
      <c r="AB1188" s="80"/>
      <c r="AC1188" s="80"/>
      <c r="AD1188" s="69"/>
      <c r="AE1188" s="69"/>
      <c r="AF1188" s="69"/>
      <c r="AG1188" s="95"/>
      <c r="AH1188" s="93"/>
      <c r="AI1188" s="81"/>
      <c r="AJ1188" s="80"/>
      <c r="AK1188" s="80"/>
      <c r="AL1188" s="78"/>
      <c r="AM1188" s="80"/>
      <c r="AN1188" s="80"/>
      <c r="AO1188" s="80"/>
      <c r="AP1188" s="80"/>
      <c r="AQ1188" s="80"/>
      <c r="AR1188" s="80"/>
      <c r="AS1188" s="78"/>
      <c r="AT1188" s="96"/>
      <c r="AU1188" s="97"/>
      <c r="AV1188" s="98"/>
      <c r="AW1188" s="99"/>
    </row>
    <row r="1189" spans="1:49">
      <c r="A1189" s="25"/>
      <c r="C1189" s="89"/>
      <c r="D1189" s="84"/>
      <c r="E1189" s="76"/>
      <c r="F1189" s="91"/>
      <c r="G1189" s="80"/>
      <c r="H1189" s="81"/>
      <c r="I1189" s="14"/>
      <c r="J1189" s="92"/>
      <c r="K1189" s="14"/>
      <c r="L1189" s="78"/>
      <c r="M1189" s="81"/>
      <c r="N1189" s="14"/>
      <c r="O1189" s="78"/>
      <c r="P1189" s="78"/>
      <c r="Q1189" s="93"/>
      <c r="R1189" s="80"/>
      <c r="S1189" s="80"/>
      <c r="T1189" s="69"/>
      <c r="U1189" s="78"/>
      <c r="V1189" s="69"/>
      <c r="W1189" s="80"/>
      <c r="X1189" s="80"/>
      <c r="Y1189" s="94"/>
      <c r="Z1189" s="80"/>
      <c r="AA1189" s="80"/>
      <c r="AB1189" s="80"/>
      <c r="AC1189" s="80"/>
      <c r="AD1189" s="69"/>
      <c r="AE1189" s="69"/>
      <c r="AF1189" s="69"/>
      <c r="AG1189" s="95"/>
      <c r="AH1189" s="93"/>
      <c r="AI1189" s="81"/>
      <c r="AJ1189" s="80"/>
      <c r="AK1189" s="80"/>
      <c r="AL1189" s="78"/>
      <c r="AM1189" s="80"/>
      <c r="AN1189" s="80"/>
      <c r="AO1189" s="80"/>
      <c r="AP1189" s="80"/>
      <c r="AQ1189" s="80"/>
      <c r="AR1189" s="80"/>
      <c r="AS1189" s="78"/>
      <c r="AT1189" s="96"/>
      <c r="AU1189" s="97"/>
      <c r="AV1189" s="98"/>
      <c r="AW1189" s="99"/>
    </row>
    <row r="1190" spans="1:49">
      <c r="A1190" s="25"/>
      <c r="C1190" s="89"/>
      <c r="D1190" s="84"/>
      <c r="E1190" s="76"/>
      <c r="F1190" s="91"/>
      <c r="G1190" s="80"/>
      <c r="H1190" s="81"/>
      <c r="I1190" s="14"/>
      <c r="J1190" s="92"/>
      <c r="K1190" s="14"/>
      <c r="L1190" s="78"/>
      <c r="M1190" s="81"/>
      <c r="N1190" s="14"/>
      <c r="O1190" s="78"/>
      <c r="P1190" s="78"/>
      <c r="Q1190" s="93"/>
      <c r="R1190" s="80"/>
      <c r="S1190" s="80"/>
      <c r="T1190" s="69"/>
      <c r="U1190" s="78"/>
      <c r="V1190" s="69"/>
      <c r="W1190" s="80"/>
      <c r="X1190" s="80"/>
      <c r="Y1190" s="94"/>
      <c r="Z1190" s="80"/>
      <c r="AA1190" s="80"/>
      <c r="AB1190" s="80"/>
      <c r="AC1190" s="80"/>
      <c r="AD1190" s="69"/>
      <c r="AE1190" s="69"/>
      <c r="AF1190" s="69"/>
      <c r="AG1190" s="95"/>
      <c r="AH1190" s="93"/>
      <c r="AI1190" s="81"/>
      <c r="AJ1190" s="80"/>
      <c r="AK1190" s="80"/>
      <c r="AL1190" s="78"/>
      <c r="AM1190" s="80"/>
      <c r="AN1190" s="80"/>
      <c r="AO1190" s="80"/>
      <c r="AP1190" s="80"/>
      <c r="AQ1190" s="80"/>
      <c r="AR1190" s="80"/>
      <c r="AS1190" s="78"/>
      <c r="AT1190" s="96"/>
      <c r="AU1190" s="97"/>
      <c r="AV1190" s="98"/>
      <c r="AW1190" s="99"/>
    </row>
    <row r="1191" spans="1:49">
      <c r="A1191" s="25"/>
      <c r="C1191" s="89"/>
      <c r="D1191" s="84"/>
      <c r="E1191" s="76"/>
      <c r="F1191" s="91"/>
      <c r="G1191" s="80"/>
      <c r="H1191" s="81"/>
      <c r="I1191" s="14"/>
      <c r="J1191" s="92"/>
      <c r="K1191" s="14"/>
      <c r="L1191" s="78"/>
      <c r="M1191" s="81"/>
      <c r="N1191" s="14"/>
      <c r="O1191" s="78"/>
      <c r="P1191" s="78"/>
      <c r="Q1191" s="93"/>
      <c r="R1191" s="80"/>
      <c r="S1191" s="80"/>
      <c r="T1191" s="69"/>
      <c r="U1191" s="78"/>
      <c r="V1191" s="69"/>
      <c r="W1191" s="80"/>
      <c r="X1191" s="80"/>
      <c r="Y1191" s="94"/>
      <c r="Z1191" s="80"/>
      <c r="AA1191" s="80"/>
      <c r="AB1191" s="80"/>
      <c r="AC1191" s="80"/>
      <c r="AD1191" s="69"/>
      <c r="AE1191" s="69"/>
      <c r="AF1191" s="69"/>
      <c r="AG1191" s="95"/>
      <c r="AH1191" s="93"/>
      <c r="AI1191" s="81"/>
      <c r="AJ1191" s="80"/>
      <c r="AK1191" s="80"/>
      <c r="AL1191" s="78"/>
      <c r="AM1191" s="80"/>
      <c r="AN1191" s="80"/>
      <c r="AO1191" s="80"/>
      <c r="AP1191" s="80"/>
      <c r="AQ1191" s="80"/>
      <c r="AR1191" s="80"/>
      <c r="AS1191" s="78"/>
      <c r="AT1191" s="96"/>
      <c r="AU1191" s="97"/>
      <c r="AV1191" s="98"/>
      <c r="AW1191" s="99"/>
    </row>
    <row r="1192" spans="1:49">
      <c r="A1192" s="25"/>
      <c r="C1192" s="89"/>
      <c r="D1192" s="84"/>
      <c r="E1192" s="76"/>
      <c r="F1192" s="91"/>
      <c r="G1192" s="80"/>
      <c r="H1192" s="81"/>
      <c r="I1192" s="14"/>
      <c r="J1192" s="92"/>
      <c r="K1192" s="14"/>
      <c r="L1192" s="78"/>
      <c r="M1192" s="81"/>
      <c r="N1192" s="14"/>
      <c r="O1192" s="78"/>
      <c r="P1192" s="78"/>
      <c r="Q1192" s="93"/>
      <c r="R1192" s="80"/>
      <c r="S1192" s="80"/>
      <c r="T1192" s="69"/>
      <c r="U1192" s="78"/>
      <c r="V1192" s="69"/>
      <c r="W1192" s="80"/>
      <c r="X1192" s="80"/>
      <c r="Y1192" s="94"/>
      <c r="Z1192" s="80"/>
      <c r="AA1192" s="80"/>
      <c r="AB1192" s="80"/>
      <c r="AC1192" s="80"/>
      <c r="AD1192" s="69"/>
      <c r="AE1192" s="69"/>
      <c r="AF1192" s="69"/>
      <c r="AG1192" s="95"/>
      <c r="AH1192" s="93"/>
      <c r="AI1192" s="81"/>
      <c r="AJ1192" s="80"/>
      <c r="AK1192" s="80"/>
      <c r="AL1192" s="78"/>
      <c r="AM1192" s="80"/>
      <c r="AN1192" s="80"/>
      <c r="AO1192" s="80"/>
      <c r="AP1192" s="80"/>
      <c r="AQ1192" s="80"/>
      <c r="AR1192" s="80"/>
      <c r="AS1192" s="78"/>
      <c r="AT1192" s="96"/>
      <c r="AU1192" s="97"/>
      <c r="AV1192" s="98"/>
      <c r="AW1192" s="99"/>
    </row>
    <row r="1193" spans="1:49">
      <c r="A1193" s="25"/>
      <c r="C1193" s="89"/>
      <c r="D1193" s="84"/>
      <c r="E1193" s="76"/>
      <c r="F1193" s="91"/>
      <c r="G1193" s="80"/>
      <c r="H1193" s="81"/>
      <c r="I1193" s="14"/>
      <c r="J1193" s="92"/>
      <c r="K1193" s="14"/>
      <c r="L1193" s="78"/>
      <c r="M1193" s="81"/>
      <c r="N1193" s="14"/>
      <c r="O1193" s="78"/>
      <c r="P1193" s="78"/>
      <c r="Q1193" s="93"/>
      <c r="R1193" s="80"/>
      <c r="S1193" s="80"/>
      <c r="T1193" s="69"/>
      <c r="U1193" s="78"/>
      <c r="V1193" s="69"/>
      <c r="W1193" s="80"/>
      <c r="X1193" s="80"/>
      <c r="Y1193" s="94"/>
      <c r="Z1193" s="80"/>
      <c r="AA1193" s="80"/>
      <c r="AB1193" s="80"/>
      <c r="AC1193" s="80"/>
      <c r="AD1193" s="69"/>
      <c r="AE1193" s="69"/>
      <c r="AF1193" s="69"/>
      <c r="AG1193" s="95"/>
      <c r="AH1193" s="93"/>
      <c r="AI1193" s="81"/>
      <c r="AJ1193" s="80"/>
      <c r="AK1193" s="80"/>
      <c r="AL1193" s="78"/>
      <c r="AM1193" s="80"/>
      <c r="AN1193" s="80"/>
      <c r="AO1193" s="80"/>
      <c r="AP1193" s="80"/>
      <c r="AQ1193" s="80"/>
      <c r="AR1193" s="80"/>
      <c r="AS1193" s="78"/>
      <c r="AT1193" s="96"/>
      <c r="AU1193" s="97"/>
      <c r="AV1193" s="98"/>
      <c r="AW1193" s="99"/>
    </row>
    <row r="1194" spans="1:49">
      <c r="A1194" s="25"/>
      <c r="C1194" s="89"/>
      <c r="D1194" s="84"/>
      <c r="E1194" s="76"/>
      <c r="F1194" s="91"/>
      <c r="G1194" s="80"/>
      <c r="H1194" s="81"/>
      <c r="I1194" s="14"/>
      <c r="J1194" s="92"/>
      <c r="K1194" s="14"/>
      <c r="L1194" s="78"/>
      <c r="M1194" s="81"/>
      <c r="N1194" s="14"/>
      <c r="O1194" s="78"/>
      <c r="P1194" s="78"/>
      <c r="Q1194" s="93"/>
      <c r="R1194" s="80"/>
      <c r="S1194" s="80"/>
      <c r="T1194" s="69"/>
      <c r="U1194" s="78"/>
      <c r="V1194" s="69"/>
      <c r="W1194" s="80"/>
      <c r="X1194" s="80"/>
      <c r="Y1194" s="94"/>
      <c r="Z1194" s="80"/>
      <c r="AA1194" s="80"/>
      <c r="AB1194" s="80"/>
      <c r="AC1194" s="80"/>
      <c r="AD1194" s="69"/>
      <c r="AE1194" s="69"/>
      <c r="AF1194" s="69"/>
      <c r="AG1194" s="95"/>
      <c r="AH1194" s="93"/>
      <c r="AI1194" s="81"/>
      <c r="AJ1194" s="80"/>
      <c r="AK1194" s="80"/>
      <c r="AL1194" s="78"/>
      <c r="AM1194" s="80"/>
      <c r="AN1194" s="80"/>
      <c r="AO1194" s="80"/>
      <c r="AP1194" s="80"/>
      <c r="AQ1194" s="80"/>
      <c r="AR1194" s="80"/>
      <c r="AS1194" s="78"/>
      <c r="AT1194" s="96"/>
      <c r="AU1194" s="97"/>
      <c r="AV1194" s="98"/>
      <c r="AW1194" s="99"/>
    </row>
    <row r="1195" spans="1:49">
      <c r="A1195" s="25"/>
      <c r="C1195" s="89"/>
      <c r="D1195" s="84"/>
      <c r="E1195" s="76"/>
      <c r="F1195" s="91"/>
      <c r="G1195" s="80"/>
      <c r="H1195" s="81"/>
      <c r="I1195" s="14"/>
      <c r="J1195" s="92"/>
      <c r="K1195" s="14"/>
      <c r="L1195" s="78"/>
      <c r="M1195" s="81"/>
      <c r="N1195" s="14"/>
      <c r="O1195" s="78"/>
      <c r="P1195" s="78"/>
      <c r="Q1195" s="93"/>
      <c r="R1195" s="80"/>
      <c r="S1195" s="80"/>
      <c r="T1195" s="69"/>
      <c r="U1195" s="78"/>
      <c r="V1195" s="69"/>
      <c r="W1195" s="80"/>
      <c r="X1195" s="80"/>
      <c r="Y1195" s="94"/>
      <c r="Z1195" s="80"/>
      <c r="AA1195" s="80"/>
      <c r="AB1195" s="80"/>
      <c r="AC1195" s="80"/>
      <c r="AD1195" s="69"/>
      <c r="AE1195" s="69"/>
      <c r="AF1195" s="69"/>
      <c r="AG1195" s="95"/>
      <c r="AH1195" s="93"/>
      <c r="AI1195" s="81"/>
      <c r="AJ1195" s="80"/>
      <c r="AK1195" s="80"/>
      <c r="AL1195" s="78"/>
      <c r="AM1195" s="80"/>
      <c r="AN1195" s="80"/>
      <c r="AO1195" s="80"/>
      <c r="AP1195" s="80"/>
      <c r="AQ1195" s="80"/>
      <c r="AR1195" s="80"/>
      <c r="AS1195" s="78"/>
      <c r="AT1195" s="96"/>
      <c r="AU1195" s="97"/>
      <c r="AV1195" s="98"/>
      <c r="AW1195" s="99"/>
    </row>
    <row r="1196" spans="1:49">
      <c r="A1196" s="25"/>
      <c r="C1196" s="89"/>
      <c r="D1196" s="84"/>
      <c r="E1196" s="76"/>
      <c r="F1196" s="91"/>
      <c r="G1196" s="80"/>
      <c r="H1196" s="81"/>
      <c r="I1196" s="14"/>
      <c r="J1196" s="92"/>
      <c r="K1196" s="14"/>
      <c r="L1196" s="78"/>
      <c r="M1196" s="81"/>
      <c r="N1196" s="14"/>
      <c r="O1196" s="78"/>
      <c r="P1196" s="78"/>
      <c r="Q1196" s="93"/>
      <c r="R1196" s="80"/>
      <c r="S1196" s="80"/>
      <c r="T1196" s="69"/>
      <c r="U1196" s="78"/>
      <c r="V1196" s="69"/>
      <c r="W1196" s="80"/>
      <c r="X1196" s="80"/>
      <c r="Y1196" s="94"/>
      <c r="Z1196" s="80"/>
      <c r="AA1196" s="80"/>
      <c r="AB1196" s="80"/>
      <c r="AC1196" s="80"/>
      <c r="AD1196" s="69"/>
      <c r="AE1196" s="69"/>
      <c r="AF1196" s="69"/>
      <c r="AG1196" s="95"/>
      <c r="AH1196" s="93"/>
      <c r="AI1196" s="81"/>
      <c r="AJ1196" s="80"/>
      <c r="AK1196" s="80"/>
      <c r="AL1196" s="78"/>
      <c r="AM1196" s="80"/>
      <c r="AN1196" s="80"/>
      <c r="AO1196" s="80"/>
      <c r="AP1196" s="80"/>
      <c r="AQ1196" s="80"/>
      <c r="AR1196" s="80"/>
      <c r="AS1196" s="78"/>
      <c r="AT1196" s="96"/>
      <c r="AU1196" s="97"/>
      <c r="AV1196" s="98"/>
      <c r="AW1196" s="99"/>
    </row>
    <row r="1197" spans="1:49">
      <c r="A1197" s="25"/>
      <c r="C1197" s="89"/>
      <c r="D1197" s="84"/>
      <c r="E1197" s="76"/>
      <c r="F1197" s="91"/>
      <c r="G1197" s="80"/>
      <c r="H1197" s="81"/>
      <c r="I1197" s="14"/>
      <c r="J1197" s="92"/>
      <c r="K1197" s="14"/>
      <c r="L1197" s="78"/>
      <c r="M1197" s="81"/>
      <c r="N1197" s="14"/>
      <c r="O1197" s="78"/>
      <c r="P1197" s="78"/>
      <c r="Q1197" s="93"/>
      <c r="R1197" s="80"/>
      <c r="S1197" s="80"/>
      <c r="T1197" s="69"/>
      <c r="U1197" s="78"/>
      <c r="V1197" s="69"/>
      <c r="W1197" s="80"/>
      <c r="X1197" s="80"/>
      <c r="Y1197" s="94"/>
      <c r="Z1197" s="80"/>
      <c r="AA1197" s="80"/>
      <c r="AB1197" s="80"/>
      <c r="AC1197" s="80"/>
      <c r="AD1197" s="69"/>
      <c r="AE1197" s="69"/>
      <c r="AF1197" s="69"/>
      <c r="AG1197" s="95"/>
      <c r="AH1197" s="93"/>
      <c r="AI1197" s="81"/>
      <c r="AJ1197" s="80"/>
      <c r="AK1197" s="80"/>
      <c r="AL1197" s="78"/>
      <c r="AM1197" s="80"/>
      <c r="AN1197" s="80"/>
      <c r="AO1197" s="80"/>
      <c r="AP1197" s="80"/>
      <c r="AQ1197" s="80"/>
      <c r="AR1197" s="80"/>
      <c r="AS1197" s="78"/>
      <c r="AT1197" s="96"/>
      <c r="AU1197" s="97"/>
      <c r="AV1197" s="98"/>
      <c r="AW1197" s="99"/>
    </row>
    <row r="1198" spans="1:49">
      <c r="A1198" s="25"/>
      <c r="C1198" s="89"/>
      <c r="D1198" s="84"/>
      <c r="E1198" s="76"/>
      <c r="F1198" s="91"/>
      <c r="G1198" s="80"/>
      <c r="H1198" s="81"/>
      <c r="I1198" s="14"/>
      <c r="J1198" s="92"/>
      <c r="K1198" s="14"/>
      <c r="L1198" s="78"/>
      <c r="M1198" s="81"/>
      <c r="N1198" s="14"/>
      <c r="O1198" s="78"/>
      <c r="P1198" s="78"/>
      <c r="Q1198" s="93"/>
      <c r="R1198" s="80"/>
      <c r="S1198" s="80"/>
      <c r="T1198" s="69"/>
      <c r="U1198" s="78"/>
      <c r="V1198" s="69"/>
      <c r="W1198" s="80"/>
      <c r="X1198" s="80"/>
      <c r="Y1198" s="94"/>
      <c r="Z1198" s="80"/>
      <c r="AA1198" s="80"/>
      <c r="AB1198" s="80"/>
      <c r="AC1198" s="80"/>
      <c r="AD1198" s="69"/>
      <c r="AE1198" s="69"/>
      <c r="AF1198" s="69"/>
      <c r="AG1198" s="95"/>
      <c r="AH1198" s="93"/>
      <c r="AI1198" s="81"/>
      <c r="AJ1198" s="80"/>
      <c r="AK1198" s="80"/>
      <c r="AL1198" s="78"/>
      <c r="AM1198" s="80"/>
      <c r="AN1198" s="80"/>
      <c r="AO1198" s="80"/>
      <c r="AP1198" s="80"/>
      <c r="AQ1198" s="80"/>
      <c r="AR1198" s="80"/>
      <c r="AS1198" s="78"/>
      <c r="AT1198" s="96"/>
      <c r="AU1198" s="97"/>
      <c r="AV1198" s="98"/>
      <c r="AW1198" s="99"/>
    </row>
    <row r="1199" spans="1:49">
      <c r="A1199" s="25"/>
      <c r="C1199" s="89"/>
      <c r="D1199" s="84"/>
      <c r="E1199" s="76"/>
      <c r="F1199" s="91"/>
      <c r="G1199" s="80"/>
      <c r="H1199" s="81"/>
      <c r="I1199" s="14"/>
      <c r="J1199" s="92"/>
      <c r="K1199" s="14"/>
      <c r="L1199" s="78"/>
      <c r="M1199" s="81"/>
      <c r="N1199" s="14"/>
      <c r="O1199" s="78"/>
      <c r="P1199" s="78"/>
      <c r="Q1199" s="93"/>
      <c r="R1199" s="80"/>
      <c r="S1199" s="80"/>
      <c r="T1199" s="69"/>
      <c r="U1199" s="78"/>
      <c r="V1199" s="69"/>
      <c r="W1199" s="80"/>
      <c r="X1199" s="80"/>
      <c r="Y1199" s="94"/>
      <c r="Z1199" s="80"/>
      <c r="AA1199" s="80"/>
      <c r="AB1199" s="80"/>
      <c r="AC1199" s="80"/>
      <c r="AD1199" s="69"/>
      <c r="AE1199" s="69"/>
      <c r="AF1199" s="69"/>
      <c r="AG1199" s="95"/>
      <c r="AH1199" s="93"/>
      <c r="AI1199" s="81"/>
      <c r="AJ1199" s="80"/>
      <c r="AK1199" s="80"/>
      <c r="AL1199" s="78"/>
      <c r="AM1199" s="80"/>
      <c r="AN1199" s="80"/>
      <c r="AO1199" s="80"/>
      <c r="AP1199" s="80"/>
      <c r="AQ1199" s="80"/>
      <c r="AR1199" s="80"/>
      <c r="AS1199" s="78"/>
      <c r="AT1199" s="96"/>
      <c r="AU1199" s="97"/>
      <c r="AV1199" s="98"/>
      <c r="AW1199" s="99"/>
    </row>
    <row r="1200" spans="1:49">
      <c r="A1200" s="25"/>
      <c r="C1200" s="89"/>
      <c r="D1200" s="84"/>
      <c r="E1200" s="76"/>
      <c r="F1200" s="91"/>
      <c r="G1200" s="80"/>
      <c r="H1200" s="81"/>
      <c r="I1200" s="14"/>
      <c r="J1200" s="92"/>
      <c r="K1200" s="14"/>
      <c r="L1200" s="78"/>
      <c r="M1200" s="81"/>
      <c r="N1200" s="14"/>
      <c r="O1200" s="78"/>
      <c r="P1200" s="78"/>
      <c r="Q1200" s="93"/>
      <c r="R1200" s="80"/>
      <c r="S1200" s="80"/>
      <c r="T1200" s="69"/>
      <c r="U1200" s="78"/>
      <c r="V1200" s="69"/>
      <c r="W1200" s="80"/>
      <c r="X1200" s="80"/>
      <c r="Y1200" s="94"/>
      <c r="Z1200" s="80"/>
      <c r="AA1200" s="80"/>
      <c r="AB1200" s="80"/>
      <c r="AC1200" s="80"/>
      <c r="AD1200" s="69"/>
      <c r="AE1200" s="69"/>
      <c r="AF1200" s="69"/>
      <c r="AG1200" s="95"/>
      <c r="AH1200" s="93"/>
      <c r="AI1200" s="81"/>
      <c r="AJ1200" s="80"/>
      <c r="AK1200" s="80"/>
      <c r="AL1200" s="78"/>
      <c r="AM1200" s="80"/>
      <c r="AN1200" s="80"/>
      <c r="AO1200" s="80"/>
      <c r="AP1200" s="80"/>
      <c r="AQ1200" s="80"/>
      <c r="AR1200" s="80"/>
      <c r="AS1200" s="78"/>
      <c r="AT1200" s="96"/>
      <c r="AU1200" s="97"/>
      <c r="AV1200" s="98"/>
      <c r="AW1200" s="99"/>
    </row>
    <row r="1201" spans="1:49">
      <c r="A1201" s="25"/>
      <c r="C1201" s="89"/>
      <c r="D1201" s="84"/>
      <c r="E1201" s="76"/>
      <c r="F1201" s="91"/>
      <c r="G1201" s="80"/>
      <c r="H1201" s="81"/>
      <c r="I1201" s="14"/>
      <c r="J1201" s="92"/>
      <c r="K1201" s="14"/>
      <c r="L1201" s="78"/>
      <c r="M1201" s="81"/>
      <c r="N1201" s="14"/>
      <c r="O1201" s="78"/>
      <c r="P1201" s="78"/>
      <c r="Q1201" s="93"/>
      <c r="R1201" s="80"/>
      <c r="S1201" s="80"/>
      <c r="T1201" s="69"/>
      <c r="U1201" s="78"/>
      <c r="V1201" s="69"/>
      <c r="W1201" s="80"/>
      <c r="X1201" s="80"/>
      <c r="Y1201" s="94"/>
      <c r="Z1201" s="80"/>
      <c r="AA1201" s="80"/>
      <c r="AB1201" s="80"/>
      <c r="AC1201" s="80"/>
      <c r="AD1201" s="69"/>
      <c r="AE1201" s="69"/>
      <c r="AF1201" s="69"/>
      <c r="AG1201" s="95"/>
      <c r="AH1201" s="93"/>
      <c r="AI1201" s="81"/>
      <c r="AJ1201" s="80"/>
      <c r="AK1201" s="80"/>
      <c r="AL1201" s="78"/>
      <c r="AM1201" s="80"/>
      <c r="AN1201" s="80"/>
      <c r="AO1201" s="80"/>
      <c r="AP1201" s="80"/>
      <c r="AQ1201" s="80"/>
      <c r="AR1201" s="80"/>
      <c r="AS1201" s="78"/>
      <c r="AT1201" s="96"/>
      <c r="AU1201" s="97"/>
      <c r="AV1201" s="98"/>
      <c r="AW1201" s="99"/>
    </row>
    <row r="1202" spans="1:49">
      <c r="A1202" s="25"/>
      <c r="C1202" s="89"/>
      <c r="D1202" s="84"/>
      <c r="E1202" s="76"/>
      <c r="F1202" s="91"/>
      <c r="G1202" s="80"/>
      <c r="H1202" s="81"/>
      <c r="I1202" s="14"/>
      <c r="J1202" s="92"/>
      <c r="K1202" s="14"/>
      <c r="L1202" s="78"/>
      <c r="M1202" s="81"/>
      <c r="N1202" s="14"/>
      <c r="O1202" s="78"/>
      <c r="P1202" s="78"/>
      <c r="Q1202" s="93"/>
      <c r="R1202" s="80"/>
      <c r="S1202" s="80"/>
      <c r="T1202" s="69"/>
      <c r="U1202" s="78"/>
      <c r="V1202" s="69"/>
      <c r="W1202" s="80"/>
      <c r="X1202" s="80"/>
      <c r="Y1202" s="94"/>
      <c r="Z1202" s="80"/>
      <c r="AA1202" s="80"/>
      <c r="AB1202" s="80"/>
      <c r="AC1202" s="80"/>
      <c r="AD1202" s="69"/>
      <c r="AE1202" s="69"/>
      <c r="AF1202" s="69"/>
      <c r="AG1202" s="95"/>
      <c r="AH1202" s="93"/>
      <c r="AI1202" s="81"/>
      <c r="AJ1202" s="80"/>
      <c r="AK1202" s="80"/>
      <c r="AL1202" s="78"/>
      <c r="AM1202" s="80"/>
      <c r="AN1202" s="80"/>
      <c r="AO1202" s="80"/>
      <c r="AP1202" s="80"/>
      <c r="AQ1202" s="80"/>
      <c r="AR1202" s="80"/>
      <c r="AS1202" s="78"/>
      <c r="AT1202" s="96"/>
      <c r="AU1202" s="97"/>
      <c r="AV1202" s="98"/>
      <c r="AW1202" s="99"/>
    </row>
    <row r="1203" spans="1:49">
      <c r="A1203" s="25"/>
      <c r="C1203" s="89"/>
      <c r="D1203" s="84"/>
      <c r="E1203" s="76"/>
      <c r="F1203" s="91"/>
      <c r="G1203" s="80"/>
      <c r="H1203" s="81"/>
      <c r="I1203" s="14"/>
      <c r="J1203" s="92"/>
      <c r="K1203" s="14"/>
      <c r="L1203" s="78"/>
      <c r="M1203" s="81"/>
      <c r="N1203" s="14"/>
      <c r="O1203" s="78"/>
      <c r="P1203" s="78"/>
      <c r="Q1203" s="93"/>
      <c r="R1203" s="80"/>
      <c r="S1203" s="80"/>
      <c r="T1203" s="69"/>
      <c r="U1203" s="78"/>
      <c r="V1203" s="69"/>
      <c r="W1203" s="80"/>
      <c r="X1203" s="80"/>
      <c r="Y1203" s="94"/>
      <c r="Z1203" s="80"/>
      <c r="AA1203" s="80"/>
      <c r="AB1203" s="80"/>
      <c r="AC1203" s="80"/>
      <c r="AD1203" s="69"/>
      <c r="AE1203" s="69"/>
      <c r="AF1203" s="69"/>
      <c r="AG1203" s="95"/>
      <c r="AH1203" s="93"/>
      <c r="AI1203" s="81"/>
      <c r="AJ1203" s="80"/>
      <c r="AK1203" s="80"/>
      <c r="AL1203" s="78"/>
      <c r="AM1203" s="80"/>
      <c r="AN1203" s="80"/>
      <c r="AO1203" s="80"/>
      <c r="AP1203" s="80"/>
      <c r="AQ1203" s="80"/>
      <c r="AR1203" s="80"/>
      <c r="AS1203" s="78"/>
      <c r="AT1203" s="96"/>
      <c r="AU1203" s="97"/>
      <c r="AV1203" s="98"/>
      <c r="AW1203" s="99"/>
    </row>
    <row r="1204" spans="1:49">
      <c r="A1204" s="25"/>
      <c r="C1204" s="89"/>
      <c r="D1204" s="84"/>
      <c r="E1204" s="76"/>
      <c r="F1204" s="91"/>
      <c r="G1204" s="80"/>
      <c r="H1204" s="81"/>
      <c r="I1204" s="14"/>
      <c r="J1204" s="92"/>
      <c r="K1204" s="14"/>
      <c r="L1204" s="78"/>
      <c r="M1204" s="81"/>
      <c r="N1204" s="14"/>
      <c r="O1204" s="78"/>
      <c r="P1204" s="78"/>
      <c r="Q1204" s="93"/>
      <c r="R1204" s="80"/>
      <c r="S1204" s="80"/>
      <c r="T1204" s="69"/>
      <c r="U1204" s="78"/>
      <c r="V1204" s="69"/>
      <c r="W1204" s="80"/>
      <c r="X1204" s="80"/>
      <c r="Y1204" s="94"/>
      <c r="Z1204" s="80"/>
      <c r="AA1204" s="80"/>
      <c r="AB1204" s="80"/>
      <c r="AC1204" s="80"/>
      <c r="AD1204" s="69"/>
      <c r="AE1204" s="69"/>
      <c r="AF1204" s="69"/>
      <c r="AG1204" s="95"/>
      <c r="AH1204" s="93"/>
      <c r="AI1204" s="81"/>
      <c r="AJ1204" s="80"/>
      <c r="AK1204" s="80"/>
      <c r="AL1204" s="78"/>
      <c r="AM1204" s="80"/>
      <c r="AN1204" s="80"/>
      <c r="AO1204" s="80"/>
      <c r="AP1204" s="80"/>
      <c r="AQ1204" s="80"/>
      <c r="AR1204" s="80"/>
      <c r="AS1204" s="78"/>
      <c r="AT1204" s="96"/>
      <c r="AU1204" s="97"/>
      <c r="AV1204" s="98"/>
      <c r="AW1204" s="99"/>
    </row>
    <row r="1205" spans="1:49">
      <c r="A1205" s="25"/>
      <c r="C1205" s="89"/>
      <c r="D1205" s="84"/>
      <c r="E1205" s="76"/>
      <c r="F1205" s="91"/>
      <c r="G1205" s="80"/>
      <c r="H1205" s="81"/>
      <c r="I1205" s="14"/>
      <c r="J1205" s="92"/>
      <c r="K1205" s="14"/>
      <c r="L1205" s="78"/>
      <c r="M1205" s="81"/>
      <c r="N1205" s="14"/>
      <c r="O1205" s="78"/>
      <c r="P1205" s="78"/>
      <c r="Q1205" s="93"/>
      <c r="R1205" s="80"/>
      <c r="S1205" s="80"/>
      <c r="T1205" s="69"/>
      <c r="U1205" s="78"/>
      <c r="V1205" s="69"/>
      <c r="W1205" s="80"/>
      <c r="X1205" s="80"/>
      <c r="Y1205" s="94"/>
      <c r="Z1205" s="80"/>
      <c r="AA1205" s="80"/>
      <c r="AB1205" s="80"/>
      <c r="AC1205" s="80"/>
      <c r="AD1205" s="69"/>
      <c r="AE1205" s="69"/>
      <c r="AF1205" s="69"/>
      <c r="AG1205" s="95"/>
      <c r="AH1205" s="93"/>
      <c r="AI1205" s="81"/>
      <c r="AJ1205" s="80"/>
      <c r="AK1205" s="80"/>
      <c r="AL1205" s="78"/>
      <c r="AM1205" s="80"/>
      <c r="AN1205" s="80"/>
      <c r="AO1205" s="80"/>
      <c r="AP1205" s="80"/>
      <c r="AQ1205" s="80"/>
      <c r="AR1205" s="80"/>
      <c r="AS1205" s="78"/>
      <c r="AT1205" s="96"/>
      <c r="AU1205" s="97"/>
      <c r="AV1205" s="98"/>
      <c r="AW1205" s="99"/>
    </row>
    <row r="1206" spans="1:49">
      <c r="A1206" s="25"/>
      <c r="C1206" s="89"/>
      <c r="D1206" s="84"/>
      <c r="E1206" s="76"/>
      <c r="F1206" s="91"/>
      <c r="G1206" s="80"/>
      <c r="H1206" s="81"/>
      <c r="I1206" s="14"/>
      <c r="J1206" s="92"/>
      <c r="K1206" s="14"/>
      <c r="L1206" s="78"/>
      <c r="M1206" s="81"/>
      <c r="N1206" s="14"/>
      <c r="O1206" s="78"/>
      <c r="P1206" s="78"/>
      <c r="Q1206" s="93"/>
      <c r="R1206" s="80"/>
      <c r="S1206" s="80"/>
      <c r="T1206" s="69"/>
      <c r="U1206" s="78"/>
      <c r="V1206" s="69"/>
      <c r="W1206" s="80"/>
      <c r="X1206" s="80"/>
      <c r="Y1206" s="94"/>
      <c r="Z1206" s="80"/>
      <c r="AA1206" s="80"/>
      <c r="AB1206" s="80"/>
      <c r="AC1206" s="80"/>
      <c r="AD1206" s="69"/>
      <c r="AE1206" s="69"/>
      <c r="AF1206" s="69"/>
      <c r="AG1206" s="95"/>
      <c r="AH1206" s="93"/>
      <c r="AI1206" s="81"/>
      <c r="AJ1206" s="80"/>
      <c r="AK1206" s="80"/>
      <c r="AL1206" s="78"/>
      <c r="AM1206" s="80"/>
      <c r="AN1206" s="80"/>
      <c r="AO1206" s="80"/>
      <c r="AP1206" s="80"/>
      <c r="AQ1206" s="80"/>
      <c r="AR1206" s="80"/>
      <c r="AS1206" s="78"/>
      <c r="AT1206" s="96"/>
      <c r="AU1206" s="97"/>
      <c r="AV1206" s="98"/>
      <c r="AW1206" s="99"/>
    </row>
    <row r="1207" spans="1:49">
      <c r="A1207" s="25"/>
      <c r="C1207" s="89"/>
      <c r="D1207" s="84"/>
      <c r="E1207" s="76"/>
      <c r="F1207" s="91"/>
      <c r="G1207" s="80"/>
      <c r="H1207" s="81"/>
      <c r="I1207" s="14"/>
      <c r="J1207" s="92"/>
      <c r="K1207" s="14"/>
      <c r="L1207" s="78"/>
      <c r="M1207" s="81"/>
      <c r="N1207" s="14"/>
      <c r="O1207" s="78"/>
      <c r="P1207" s="78"/>
      <c r="Q1207" s="93"/>
      <c r="R1207" s="80"/>
      <c r="S1207" s="80"/>
      <c r="T1207" s="69"/>
      <c r="U1207" s="78"/>
      <c r="V1207" s="69"/>
      <c r="W1207" s="80"/>
      <c r="X1207" s="80"/>
      <c r="Y1207" s="94"/>
      <c r="Z1207" s="80"/>
      <c r="AA1207" s="80"/>
      <c r="AB1207" s="80"/>
      <c r="AC1207" s="80"/>
      <c r="AD1207" s="69"/>
      <c r="AE1207" s="69"/>
      <c r="AF1207" s="69"/>
      <c r="AG1207" s="95"/>
      <c r="AH1207" s="93"/>
      <c r="AI1207" s="81"/>
      <c r="AJ1207" s="80"/>
      <c r="AK1207" s="80"/>
      <c r="AL1207" s="78"/>
      <c r="AM1207" s="80"/>
      <c r="AN1207" s="80"/>
      <c r="AO1207" s="80"/>
      <c r="AP1207" s="80"/>
      <c r="AQ1207" s="80"/>
      <c r="AR1207" s="80"/>
      <c r="AS1207" s="78"/>
      <c r="AT1207" s="96"/>
      <c r="AU1207" s="97"/>
      <c r="AV1207" s="98"/>
      <c r="AW1207" s="99"/>
    </row>
    <row r="1208" spans="1:49">
      <c r="A1208" s="25"/>
      <c r="C1208" s="89"/>
      <c r="D1208" s="84"/>
      <c r="E1208" s="76"/>
      <c r="F1208" s="91"/>
      <c r="G1208" s="80"/>
      <c r="H1208" s="81"/>
      <c r="I1208" s="14"/>
      <c r="J1208" s="92"/>
      <c r="K1208" s="14"/>
      <c r="L1208" s="78"/>
      <c r="M1208" s="81"/>
      <c r="N1208" s="14"/>
      <c r="O1208" s="78"/>
      <c r="P1208" s="78"/>
      <c r="Q1208" s="93"/>
      <c r="R1208" s="80"/>
      <c r="S1208" s="80"/>
      <c r="T1208" s="69"/>
      <c r="U1208" s="78"/>
      <c r="V1208" s="69"/>
      <c r="W1208" s="80"/>
      <c r="X1208" s="80"/>
      <c r="Y1208" s="94"/>
      <c r="Z1208" s="80"/>
      <c r="AA1208" s="80"/>
      <c r="AB1208" s="80"/>
      <c r="AC1208" s="80"/>
      <c r="AD1208" s="69"/>
      <c r="AE1208" s="69"/>
      <c r="AF1208" s="69"/>
      <c r="AG1208" s="95"/>
      <c r="AH1208" s="93"/>
      <c r="AI1208" s="81"/>
      <c r="AJ1208" s="80"/>
      <c r="AK1208" s="80"/>
      <c r="AL1208" s="78"/>
      <c r="AM1208" s="80"/>
      <c r="AN1208" s="80"/>
      <c r="AO1208" s="80"/>
      <c r="AP1208" s="80"/>
      <c r="AQ1208" s="80"/>
      <c r="AR1208" s="80"/>
      <c r="AS1208" s="78"/>
      <c r="AT1208" s="96"/>
      <c r="AU1208" s="97"/>
      <c r="AV1208" s="98"/>
      <c r="AW1208" s="99"/>
    </row>
    <row r="1209" spans="1:49">
      <c r="A1209" s="25"/>
      <c r="C1209" s="89"/>
      <c r="D1209" s="84"/>
      <c r="E1209" s="76"/>
      <c r="F1209" s="91"/>
      <c r="G1209" s="80"/>
      <c r="H1209" s="81"/>
      <c r="I1209" s="14"/>
      <c r="J1209" s="92"/>
      <c r="K1209" s="14"/>
      <c r="L1209" s="78"/>
      <c r="M1209" s="81"/>
      <c r="N1209" s="14"/>
      <c r="O1209" s="78"/>
      <c r="P1209" s="78"/>
      <c r="Q1209" s="93"/>
      <c r="R1209" s="80"/>
      <c r="S1209" s="80"/>
      <c r="T1209" s="69"/>
      <c r="U1209" s="78"/>
      <c r="V1209" s="69"/>
      <c r="W1209" s="80"/>
      <c r="X1209" s="80"/>
      <c r="Y1209" s="94"/>
      <c r="Z1209" s="80"/>
      <c r="AA1209" s="80"/>
      <c r="AB1209" s="80"/>
      <c r="AC1209" s="80"/>
      <c r="AD1209" s="69"/>
      <c r="AE1209" s="69"/>
      <c r="AF1209" s="69"/>
      <c r="AG1209" s="95"/>
      <c r="AH1209" s="93"/>
      <c r="AI1209" s="81"/>
      <c r="AJ1209" s="80"/>
      <c r="AK1209" s="80"/>
      <c r="AL1209" s="78"/>
      <c r="AM1209" s="80"/>
      <c r="AN1209" s="80"/>
      <c r="AO1209" s="80"/>
      <c r="AP1209" s="80"/>
      <c r="AQ1209" s="80"/>
      <c r="AR1209" s="80"/>
      <c r="AS1209" s="78"/>
      <c r="AT1209" s="96"/>
      <c r="AU1209" s="97"/>
      <c r="AV1209" s="98"/>
      <c r="AW1209" s="99"/>
    </row>
    <row r="1210" spans="1:49">
      <c r="A1210" s="25"/>
      <c r="C1210" s="89"/>
      <c r="D1210" s="84"/>
      <c r="E1210" s="76"/>
      <c r="F1210" s="91"/>
      <c r="G1210" s="80"/>
      <c r="H1210" s="81"/>
      <c r="I1210" s="14"/>
      <c r="J1210" s="92"/>
      <c r="K1210" s="14"/>
      <c r="L1210" s="78"/>
      <c r="M1210" s="81"/>
      <c r="N1210" s="14"/>
      <c r="O1210" s="78"/>
      <c r="P1210" s="78"/>
      <c r="Q1210" s="93"/>
      <c r="R1210" s="80"/>
      <c r="S1210" s="80"/>
      <c r="T1210" s="69"/>
      <c r="U1210" s="78"/>
      <c r="V1210" s="69"/>
      <c r="W1210" s="80"/>
      <c r="X1210" s="80"/>
      <c r="Y1210" s="94"/>
      <c r="Z1210" s="80"/>
      <c r="AA1210" s="80"/>
      <c r="AB1210" s="80"/>
      <c r="AC1210" s="80"/>
      <c r="AD1210" s="69"/>
      <c r="AE1210" s="69"/>
      <c r="AF1210" s="69"/>
      <c r="AG1210" s="95"/>
      <c r="AH1210" s="93"/>
      <c r="AI1210" s="81"/>
      <c r="AJ1210" s="80"/>
      <c r="AK1210" s="80"/>
      <c r="AL1210" s="78"/>
      <c r="AM1210" s="80"/>
      <c r="AN1210" s="80"/>
      <c r="AO1210" s="80"/>
      <c r="AP1210" s="80"/>
      <c r="AQ1210" s="80"/>
      <c r="AR1210" s="80"/>
      <c r="AS1210" s="78"/>
      <c r="AT1210" s="96"/>
      <c r="AU1210" s="97"/>
      <c r="AV1210" s="98"/>
      <c r="AW1210" s="99"/>
    </row>
    <row r="1211" spans="1:49">
      <c r="A1211" s="25"/>
      <c r="C1211" s="89"/>
      <c r="D1211" s="84"/>
      <c r="E1211" s="76"/>
      <c r="F1211" s="91"/>
      <c r="G1211" s="80"/>
      <c r="H1211" s="81"/>
      <c r="I1211" s="14"/>
      <c r="J1211" s="92"/>
      <c r="K1211" s="14"/>
      <c r="L1211" s="78"/>
      <c r="M1211" s="81"/>
      <c r="N1211" s="14"/>
      <c r="O1211" s="78"/>
      <c r="P1211" s="78"/>
      <c r="Q1211" s="93"/>
      <c r="R1211" s="80"/>
      <c r="S1211" s="80"/>
      <c r="T1211" s="69"/>
      <c r="U1211" s="78"/>
      <c r="V1211" s="69"/>
      <c r="W1211" s="80"/>
      <c r="X1211" s="80"/>
      <c r="Y1211" s="94"/>
      <c r="Z1211" s="80"/>
      <c r="AA1211" s="80"/>
      <c r="AB1211" s="80"/>
      <c r="AC1211" s="80"/>
      <c r="AD1211" s="69"/>
      <c r="AE1211" s="69"/>
      <c r="AF1211" s="69"/>
      <c r="AG1211" s="95"/>
      <c r="AH1211" s="93"/>
      <c r="AI1211" s="81"/>
      <c r="AJ1211" s="80"/>
      <c r="AK1211" s="80"/>
      <c r="AL1211" s="78"/>
      <c r="AM1211" s="80"/>
      <c r="AN1211" s="80"/>
      <c r="AO1211" s="80"/>
      <c r="AP1211" s="80"/>
      <c r="AQ1211" s="80"/>
      <c r="AR1211" s="80"/>
      <c r="AS1211" s="78"/>
      <c r="AT1211" s="96"/>
      <c r="AU1211" s="97"/>
      <c r="AV1211" s="98"/>
      <c r="AW1211" s="99"/>
    </row>
    <row r="1212" spans="1:49">
      <c r="A1212" s="25"/>
      <c r="C1212" s="89"/>
      <c r="D1212" s="84"/>
      <c r="E1212" s="76"/>
      <c r="F1212" s="91"/>
      <c r="G1212" s="80"/>
      <c r="H1212" s="81"/>
      <c r="I1212" s="14"/>
      <c r="J1212" s="92"/>
      <c r="K1212" s="14"/>
      <c r="L1212" s="78"/>
      <c r="M1212" s="81"/>
      <c r="N1212" s="14"/>
      <c r="O1212" s="78"/>
      <c r="P1212" s="78"/>
      <c r="Q1212" s="93"/>
      <c r="R1212" s="80"/>
      <c r="S1212" s="80"/>
      <c r="T1212" s="69"/>
      <c r="U1212" s="78"/>
      <c r="V1212" s="69"/>
      <c r="W1212" s="80"/>
      <c r="X1212" s="80"/>
      <c r="Y1212" s="94"/>
      <c r="Z1212" s="80"/>
      <c r="AA1212" s="80"/>
      <c r="AB1212" s="80"/>
      <c r="AC1212" s="80"/>
      <c r="AD1212" s="69"/>
      <c r="AE1212" s="69"/>
      <c r="AF1212" s="69"/>
      <c r="AG1212" s="95"/>
      <c r="AH1212" s="93"/>
      <c r="AI1212" s="81"/>
      <c r="AJ1212" s="80"/>
      <c r="AK1212" s="80"/>
      <c r="AL1212" s="78"/>
      <c r="AM1212" s="80"/>
      <c r="AN1212" s="80"/>
      <c r="AO1212" s="80"/>
      <c r="AP1212" s="80"/>
      <c r="AQ1212" s="80"/>
      <c r="AR1212" s="80"/>
      <c r="AS1212" s="78"/>
      <c r="AT1212" s="96"/>
      <c r="AU1212" s="97"/>
      <c r="AV1212" s="98"/>
      <c r="AW1212" s="99"/>
    </row>
    <row r="1213" spans="1:49">
      <c r="A1213" s="25"/>
      <c r="C1213" s="89"/>
      <c r="D1213" s="84"/>
      <c r="E1213" s="76"/>
      <c r="F1213" s="91"/>
      <c r="G1213" s="80"/>
      <c r="H1213" s="81"/>
      <c r="I1213" s="14"/>
      <c r="J1213" s="92"/>
      <c r="K1213" s="14"/>
      <c r="L1213" s="78"/>
      <c r="M1213" s="81"/>
      <c r="N1213" s="14"/>
      <c r="O1213" s="78"/>
      <c r="P1213" s="78"/>
      <c r="Q1213" s="93"/>
      <c r="R1213" s="80"/>
      <c r="S1213" s="80"/>
      <c r="T1213" s="69"/>
      <c r="U1213" s="78"/>
      <c r="V1213" s="69"/>
      <c r="W1213" s="80"/>
      <c r="X1213" s="80"/>
      <c r="Y1213" s="94"/>
      <c r="Z1213" s="80"/>
      <c r="AA1213" s="80"/>
      <c r="AB1213" s="80"/>
      <c r="AC1213" s="80"/>
      <c r="AD1213" s="69"/>
      <c r="AE1213" s="69"/>
      <c r="AF1213" s="69"/>
      <c r="AG1213" s="95"/>
      <c r="AH1213" s="93"/>
      <c r="AI1213" s="81"/>
      <c r="AJ1213" s="80"/>
      <c r="AK1213" s="80"/>
      <c r="AL1213" s="78"/>
      <c r="AM1213" s="80"/>
      <c r="AN1213" s="80"/>
      <c r="AO1213" s="80"/>
      <c r="AP1213" s="80"/>
      <c r="AQ1213" s="80"/>
      <c r="AR1213" s="80"/>
      <c r="AS1213" s="78"/>
      <c r="AT1213" s="96"/>
      <c r="AU1213" s="97"/>
      <c r="AV1213" s="98"/>
      <c r="AW1213" s="99"/>
    </row>
    <row r="1214" spans="1:49">
      <c r="A1214" s="25"/>
      <c r="C1214" s="89"/>
      <c r="D1214" s="84"/>
      <c r="E1214" s="76"/>
      <c r="F1214" s="91"/>
      <c r="G1214" s="80"/>
      <c r="H1214" s="81"/>
      <c r="I1214" s="14"/>
      <c r="J1214" s="92"/>
      <c r="K1214" s="14"/>
      <c r="L1214" s="78"/>
      <c r="M1214" s="81"/>
      <c r="N1214" s="14"/>
      <c r="O1214" s="78"/>
      <c r="P1214" s="78"/>
      <c r="Q1214" s="93"/>
      <c r="R1214" s="80"/>
      <c r="S1214" s="80"/>
      <c r="T1214" s="69"/>
      <c r="U1214" s="78"/>
      <c r="V1214" s="69"/>
      <c r="W1214" s="80"/>
      <c r="X1214" s="80"/>
      <c r="Y1214" s="94"/>
      <c r="Z1214" s="80"/>
      <c r="AA1214" s="80"/>
      <c r="AB1214" s="80"/>
      <c r="AC1214" s="80"/>
      <c r="AD1214" s="69"/>
      <c r="AE1214" s="69"/>
      <c r="AF1214" s="69"/>
      <c r="AG1214" s="95"/>
      <c r="AH1214" s="93"/>
      <c r="AI1214" s="81"/>
      <c r="AJ1214" s="80"/>
      <c r="AK1214" s="80"/>
      <c r="AL1214" s="78"/>
      <c r="AM1214" s="80"/>
      <c r="AN1214" s="80"/>
      <c r="AO1214" s="80"/>
      <c r="AP1214" s="80"/>
      <c r="AQ1214" s="80"/>
      <c r="AR1214" s="80"/>
      <c r="AS1214" s="78"/>
      <c r="AT1214" s="96"/>
      <c r="AU1214" s="97"/>
      <c r="AV1214" s="98"/>
      <c r="AW1214" s="99"/>
    </row>
    <row r="1215" spans="1:49">
      <c r="A1215" s="25"/>
      <c r="C1215" s="89"/>
      <c r="D1215" s="84"/>
      <c r="E1215" s="76"/>
      <c r="F1215" s="91"/>
      <c r="G1215" s="80"/>
      <c r="H1215" s="81"/>
      <c r="I1215" s="14"/>
      <c r="J1215" s="92"/>
      <c r="K1215" s="14"/>
      <c r="L1215" s="78"/>
      <c r="M1215" s="81"/>
      <c r="N1215" s="14"/>
      <c r="O1215" s="78"/>
      <c r="P1215" s="78"/>
      <c r="Q1215" s="93"/>
      <c r="R1215" s="80"/>
      <c r="S1215" s="80"/>
      <c r="T1215" s="69"/>
      <c r="U1215" s="78"/>
      <c r="V1215" s="69"/>
      <c r="W1215" s="80"/>
      <c r="X1215" s="80"/>
      <c r="Y1215" s="94"/>
      <c r="Z1215" s="80"/>
      <c r="AA1215" s="80"/>
      <c r="AB1215" s="80"/>
      <c r="AC1215" s="80"/>
      <c r="AD1215" s="69"/>
      <c r="AE1215" s="69"/>
      <c r="AF1215" s="69"/>
      <c r="AG1215" s="95"/>
      <c r="AH1215" s="93"/>
      <c r="AI1215" s="81"/>
      <c r="AJ1215" s="80"/>
      <c r="AK1215" s="80"/>
      <c r="AL1215" s="78"/>
      <c r="AM1215" s="80"/>
      <c r="AN1215" s="80"/>
      <c r="AO1215" s="80"/>
      <c r="AP1215" s="80"/>
      <c r="AQ1215" s="80"/>
      <c r="AR1215" s="80"/>
      <c r="AS1215" s="78"/>
      <c r="AT1215" s="96"/>
      <c r="AU1215" s="97"/>
      <c r="AV1215" s="98"/>
      <c r="AW1215" s="99"/>
    </row>
    <row r="1216" spans="1:49">
      <c r="A1216" s="25"/>
      <c r="C1216" s="89"/>
      <c r="D1216" s="84"/>
      <c r="E1216" s="76"/>
      <c r="F1216" s="91"/>
      <c r="G1216" s="80"/>
      <c r="H1216" s="81"/>
      <c r="I1216" s="14"/>
      <c r="J1216" s="92"/>
      <c r="K1216" s="14"/>
      <c r="L1216" s="78"/>
      <c r="M1216" s="81"/>
      <c r="N1216" s="14"/>
      <c r="O1216" s="78"/>
      <c r="P1216" s="78"/>
      <c r="Q1216" s="93"/>
      <c r="R1216" s="80"/>
      <c r="S1216" s="80"/>
      <c r="T1216" s="69"/>
      <c r="U1216" s="78"/>
      <c r="V1216" s="69"/>
      <c r="W1216" s="80"/>
      <c r="X1216" s="80"/>
      <c r="Y1216" s="94"/>
      <c r="Z1216" s="80"/>
      <c r="AA1216" s="80"/>
      <c r="AB1216" s="80"/>
      <c r="AC1216" s="80"/>
      <c r="AD1216" s="69"/>
      <c r="AE1216" s="69"/>
      <c r="AF1216" s="69"/>
      <c r="AG1216" s="95"/>
      <c r="AH1216" s="93"/>
      <c r="AI1216" s="81"/>
      <c r="AJ1216" s="80"/>
      <c r="AK1216" s="80"/>
      <c r="AL1216" s="78"/>
      <c r="AM1216" s="80"/>
      <c r="AN1216" s="80"/>
      <c r="AO1216" s="80"/>
      <c r="AP1216" s="80"/>
      <c r="AQ1216" s="80"/>
      <c r="AR1216" s="80"/>
      <c r="AS1216" s="78"/>
      <c r="AT1216" s="96"/>
      <c r="AU1216" s="97"/>
      <c r="AV1216" s="98"/>
      <c r="AW1216" s="99"/>
    </row>
    <row r="1217" spans="1:49">
      <c r="A1217" s="25"/>
      <c r="C1217" s="89"/>
      <c r="D1217" s="84"/>
      <c r="E1217" s="76"/>
      <c r="F1217" s="91"/>
      <c r="G1217" s="80"/>
      <c r="H1217" s="81"/>
      <c r="I1217" s="14"/>
      <c r="J1217" s="92"/>
      <c r="K1217" s="14"/>
      <c r="L1217" s="78"/>
      <c r="M1217" s="81"/>
      <c r="N1217" s="14"/>
      <c r="O1217" s="78"/>
      <c r="P1217" s="78"/>
      <c r="Q1217" s="93"/>
      <c r="R1217" s="80"/>
      <c r="S1217" s="80"/>
      <c r="T1217" s="69"/>
      <c r="U1217" s="78"/>
      <c r="V1217" s="69"/>
      <c r="W1217" s="80"/>
      <c r="X1217" s="80"/>
      <c r="Y1217" s="94"/>
      <c r="Z1217" s="80"/>
      <c r="AA1217" s="80"/>
      <c r="AB1217" s="80"/>
      <c r="AC1217" s="80"/>
      <c r="AD1217" s="69"/>
      <c r="AE1217" s="69"/>
      <c r="AF1217" s="69"/>
      <c r="AG1217" s="95"/>
      <c r="AH1217" s="93"/>
      <c r="AI1217" s="81"/>
      <c r="AJ1217" s="80"/>
      <c r="AK1217" s="80"/>
      <c r="AL1217" s="78"/>
      <c r="AM1217" s="80"/>
      <c r="AN1217" s="80"/>
      <c r="AO1217" s="80"/>
      <c r="AP1217" s="80"/>
      <c r="AQ1217" s="80"/>
      <c r="AR1217" s="80"/>
      <c r="AS1217" s="78"/>
      <c r="AT1217" s="96"/>
      <c r="AU1217" s="97"/>
      <c r="AV1217" s="98"/>
      <c r="AW1217" s="99"/>
    </row>
    <row r="1218" spans="1:49">
      <c r="A1218" s="25"/>
      <c r="C1218" s="89"/>
      <c r="D1218" s="84"/>
      <c r="E1218" s="76"/>
      <c r="F1218" s="91"/>
      <c r="G1218" s="80"/>
      <c r="H1218" s="81"/>
      <c r="I1218" s="14"/>
      <c r="J1218" s="92"/>
      <c r="K1218" s="14"/>
      <c r="L1218" s="78"/>
      <c r="M1218" s="81"/>
      <c r="N1218" s="14"/>
      <c r="O1218" s="78"/>
      <c r="P1218" s="78"/>
      <c r="Q1218" s="93"/>
      <c r="R1218" s="80"/>
      <c r="S1218" s="80"/>
      <c r="T1218" s="69"/>
      <c r="U1218" s="78"/>
      <c r="V1218" s="69"/>
      <c r="W1218" s="80"/>
      <c r="X1218" s="80"/>
      <c r="Y1218" s="94"/>
      <c r="Z1218" s="80"/>
      <c r="AA1218" s="80"/>
      <c r="AB1218" s="80"/>
      <c r="AC1218" s="80"/>
      <c r="AD1218" s="69"/>
      <c r="AE1218" s="69"/>
      <c r="AF1218" s="69"/>
      <c r="AG1218" s="95"/>
      <c r="AH1218" s="93"/>
      <c r="AI1218" s="81"/>
      <c r="AJ1218" s="80"/>
      <c r="AK1218" s="80"/>
      <c r="AL1218" s="78"/>
      <c r="AM1218" s="80"/>
      <c r="AN1218" s="80"/>
      <c r="AO1218" s="80"/>
      <c r="AP1218" s="80"/>
      <c r="AQ1218" s="80"/>
      <c r="AR1218" s="80"/>
      <c r="AS1218" s="78"/>
      <c r="AT1218" s="96"/>
      <c r="AU1218" s="97"/>
      <c r="AV1218" s="98"/>
      <c r="AW1218" s="99"/>
    </row>
    <row r="1219" spans="1:49">
      <c r="A1219" s="25"/>
      <c r="C1219" s="89"/>
      <c r="D1219" s="84"/>
      <c r="E1219" s="76"/>
      <c r="F1219" s="91"/>
      <c r="G1219" s="80"/>
      <c r="H1219" s="81"/>
      <c r="I1219" s="14"/>
      <c r="J1219" s="92"/>
      <c r="K1219" s="14"/>
      <c r="L1219" s="78"/>
      <c r="M1219" s="81"/>
      <c r="N1219" s="14"/>
      <c r="O1219" s="78"/>
      <c r="P1219" s="78"/>
      <c r="Q1219" s="93"/>
      <c r="R1219" s="80"/>
      <c r="S1219" s="80"/>
      <c r="T1219" s="69"/>
      <c r="U1219" s="78"/>
      <c r="V1219" s="69"/>
      <c r="W1219" s="80"/>
      <c r="X1219" s="80"/>
      <c r="Y1219" s="94"/>
      <c r="Z1219" s="80"/>
      <c r="AA1219" s="80"/>
      <c r="AB1219" s="80"/>
      <c r="AC1219" s="80"/>
      <c r="AD1219" s="69"/>
      <c r="AE1219" s="69"/>
      <c r="AF1219" s="69"/>
      <c r="AG1219" s="95"/>
      <c r="AH1219" s="93"/>
      <c r="AI1219" s="81"/>
      <c r="AJ1219" s="80"/>
      <c r="AK1219" s="80"/>
      <c r="AL1219" s="78"/>
      <c r="AM1219" s="80"/>
      <c r="AN1219" s="80"/>
      <c r="AO1219" s="80"/>
      <c r="AP1219" s="80"/>
      <c r="AQ1219" s="80"/>
      <c r="AR1219" s="80"/>
      <c r="AS1219" s="78"/>
      <c r="AT1219" s="96"/>
      <c r="AU1219" s="97"/>
      <c r="AV1219" s="98"/>
      <c r="AW1219" s="99"/>
    </row>
    <row r="1220" spans="1:49">
      <c r="A1220" s="25"/>
      <c r="C1220" s="89"/>
      <c r="D1220" s="84"/>
      <c r="E1220" s="76"/>
      <c r="F1220" s="91"/>
      <c r="G1220" s="80"/>
      <c r="H1220" s="81"/>
      <c r="I1220" s="14"/>
      <c r="J1220" s="92"/>
      <c r="K1220" s="14"/>
      <c r="L1220" s="78"/>
      <c r="M1220" s="81"/>
      <c r="N1220" s="14"/>
      <c r="O1220" s="78"/>
      <c r="P1220" s="78"/>
      <c r="Q1220" s="93"/>
      <c r="R1220" s="80"/>
      <c r="S1220" s="80"/>
      <c r="T1220" s="69"/>
      <c r="U1220" s="78"/>
      <c r="V1220" s="69"/>
      <c r="W1220" s="80"/>
      <c r="X1220" s="80"/>
      <c r="Y1220" s="94"/>
      <c r="Z1220" s="80"/>
      <c r="AA1220" s="80"/>
      <c r="AB1220" s="80"/>
      <c r="AC1220" s="80"/>
      <c r="AD1220" s="69"/>
      <c r="AE1220" s="69"/>
      <c r="AF1220" s="69"/>
      <c r="AG1220" s="95"/>
      <c r="AH1220" s="93"/>
      <c r="AI1220" s="81"/>
      <c r="AJ1220" s="80"/>
      <c r="AK1220" s="80"/>
      <c r="AL1220" s="78"/>
      <c r="AM1220" s="80"/>
      <c r="AN1220" s="80"/>
      <c r="AO1220" s="80"/>
      <c r="AP1220" s="80"/>
      <c r="AQ1220" s="80"/>
      <c r="AR1220" s="80"/>
      <c r="AS1220" s="78"/>
      <c r="AT1220" s="96"/>
      <c r="AU1220" s="97"/>
      <c r="AV1220" s="98"/>
      <c r="AW1220" s="99"/>
    </row>
    <row r="1221" spans="1:49">
      <c r="A1221" s="25"/>
      <c r="C1221" s="89"/>
      <c r="D1221" s="84"/>
      <c r="E1221" s="76"/>
      <c r="F1221" s="91"/>
      <c r="G1221" s="80"/>
      <c r="H1221" s="81"/>
      <c r="I1221" s="14"/>
      <c r="J1221" s="92"/>
      <c r="K1221" s="14"/>
      <c r="L1221" s="78"/>
      <c r="M1221" s="81"/>
      <c r="N1221" s="14"/>
      <c r="O1221" s="78"/>
      <c r="P1221" s="78"/>
      <c r="Q1221" s="93"/>
      <c r="R1221" s="80"/>
      <c r="S1221" s="80"/>
      <c r="T1221" s="69"/>
      <c r="U1221" s="78"/>
      <c r="V1221" s="69"/>
      <c r="W1221" s="80"/>
      <c r="X1221" s="80"/>
      <c r="Y1221" s="94"/>
      <c r="Z1221" s="80"/>
      <c r="AA1221" s="80"/>
      <c r="AB1221" s="80"/>
      <c r="AC1221" s="80"/>
      <c r="AD1221" s="69"/>
      <c r="AE1221" s="69"/>
      <c r="AF1221" s="69"/>
      <c r="AG1221" s="95"/>
      <c r="AH1221" s="93"/>
      <c r="AI1221" s="81"/>
      <c r="AJ1221" s="80"/>
      <c r="AK1221" s="80"/>
      <c r="AL1221" s="78"/>
      <c r="AM1221" s="80"/>
      <c r="AN1221" s="80"/>
      <c r="AO1221" s="80"/>
      <c r="AP1221" s="80"/>
      <c r="AQ1221" s="80"/>
      <c r="AR1221" s="80"/>
      <c r="AS1221" s="78"/>
      <c r="AT1221" s="96"/>
      <c r="AU1221" s="97"/>
      <c r="AV1221" s="98"/>
      <c r="AW1221" s="99"/>
    </row>
    <row r="1222" spans="1:49">
      <c r="A1222" s="25"/>
      <c r="C1222" s="89"/>
      <c r="D1222" s="84"/>
      <c r="E1222" s="76"/>
      <c r="F1222" s="91"/>
      <c r="G1222" s="80"/>
      <c r="H1222" s="81"/>
      <c r="I1222" s="14"/>
      <c r="J1222" s="92"/>
      <c r="K1222" s="14"/>
      <c r="L1222" s="78"/>
      <c r="M1222" s="81"/>
      <c r="N1222" s="14"/>
      <c r="O1222" s="78"/>
      <c r="P1222" s="78"/>
      <c r="Q1222" s="93"/>
      <c r="R1222" s="80"/>
      <c r="S1222" s="80"/>
      <c r="T1222" s="69"/>
      <c r="U1222" s="78"/>
      <c r="V1222" s="69"/>
      <c r="W1222" s="80"/>
      <c r="X1222" s="80"/>
      <c r="Y1222" s="94"/>
      <c r="Z1222" s="80"/>
      <c r="AA1222" s="80"/>
      <c r="AB1222" s="80"/>
      <c r="AC1222" s="80"/>
      <c r="AD1222" s="69"/>
      <c r="AE1222" s="69"/>
      <c r="AF1222" s="69"/>
      <c r="AG1222" s="95"/>
      <c r="AH1222" s="93"/>
      <c r="AI1222" s="81"/>
      <c r="AJ1222" s="80"/>
      <c r="AK1222" s="80"/>
      <c r="AL1222" s="78"/>
      <c r="AM1222" s="80"/>
      <c r="AN1222" s="80"/>
      <c r="AO1222" s="80"/>
      <c r="AP1222" s="80"/>
      <c r="AQ1222" s="80"/>
      <c r="AR1222" s="80"/>
      <c r="AS1222" s="78"/>
      <c r="AT1222" s="96"/>
      <c r="AU1222" s="97"/>
      <c r="AV1222" s="98"/>
      <c r="AW1222" s="99"/>
    </row>
    <row r="1223" spans="1:49">
      <c r="A1223" s="25"/>
      <c r="C1223" s="89"/>
      <c r="D1223" s="84"/>
      <c r="E1223" s="76"/>
      <c r="F1223" s="91"/>
      <c r="G1223" s="80"/>
      <c r="H1223" s="81"/>
      <c r="I1223" s="14"/>
      <c r="J1223" s="92"/>
      <c r="K1223" s="14"/>
      <c r="L1223" s="78"/>
      <c r="M1223" s="81"/>
      <c r="N1223" s="14"/>
      <c r="O1223" s="78"/>
      <c r="P1223" s="78"/>
      <c r="Q1223" s="93"/>
      <c r="R1223" s="80"/>
      <c r="S1223" s="80"/>
      <c r="T1223" s="69"/>
      <c r="U1223" s="78"/>
      <c r="V1223" s="69"/>
      <c r="W1223" s="80"/>
      <c r="X1223" s="80"/>
      <c r="Y1223" s="94"/>
      <c r="Z1223" s="80"/>
      <c r="AA1223" s="80"/>
      <c r="AB1223" s="80"/>
      <c r="AC1223" s="80"/>
      <c r="AD1223" s="69"/>
      <c r="AE1223" s="69"/>
      <c r="AF1223" s="69"/>
      <c r="AG1223" s="95"/>
      <c r="AH1223" s="93"/>
      <c r="AI1223" s="81"/>
      <c r="AJ1223" s="80"/>
      <c r="AK1223" s="80"/>
      <c r="AL1223" s="78"/>
      <c r="AM1223" s="80"/>
      <c r="AN1223" s="80"/>
      <c r="AO1223" s="80"/>
      <c r="AP1223" s="80"/>
      <c r="AQ1223" s="80"/>
      <c r="AR1223" s="80"/>
      <c r="AS1223" s="78"/>
      <c r="AT1223" s="96"/>
      <c r="AU1223" s="97"/>
      <c r="AV1223" s="98"/>
      <c r="AW1223" s="99"/>
    </row>
    <row r="1224" spans="1:49">
      <c r="A1224" s="25"/>
      <c r="C1224" s="89"/>
      <c r="D1224" s="84"/>
      <c r="E1224" s="76"/>
      <c r="F1224" s="91"/>
      <c r="G1224" s="80"/>
      <c r="H1224" s="81"/>
      <c r="I1224" s="14"/>
      <c r="J1224" s="92"/>
      <c r="K1224" s="14"/>
      <c r="L1224" s="78"/>
      <c r="M1224" s="81"/>
      <c r="N1224" s="14"/>
      <c r="O1224" s="78"/>
      <c r="P1224" s="78"/>
      <c r="Q1224" s="93"/>
      <c r="R1224" s="80"/>
      <c r="S1224" s="80"/>
      <c r="T1224" s="69"/>
      <c r="U1224" s="78"/>
      <c r="V1224" s="69"/>
      <c r="W1224" s="80"/>
      <c r="X1224" s="80"/>
      <c r="Y1224" s="94"/>
      <c r="Z1224" s="80"/>
      <c r="AA1224" s="80"/>
      <c r="AB1224" s="80"/>
      <c r="AC1224" s="80"/>
      <c r="AD1224" s="69"/>
      <c r="AE1224" s="69"/>
      <c r="AF1224" s="69"/>
      <c r="AG1224" s="95"/>
      <c r="AH1224" s="93"/>
      <c r="AI1224" s="81"/>
      <c r="AJ1224" s="80"/>
      <c r="AK1224" s="80"/>
      <c r="AL1224" s="78"/>
      <c r="AM1224" s="80"/>
      <c r="AN1224" s="80"/>
      <c r="AO1224" s="80"/>
      <c r="AP1224" s="80"/>
      <c r="AQ1224" s="80"/>
      <c r="AR1224" s="80"/>
      <c r="AS1224" s="78"/>
      <c r="AT1224" s="96"/>
      <c r="AU1224" s="97"/>
      <c r="AV1224" s="98"/>
      <c r="AW1224" s="99"/>
    </row>
    <row r="1225" spans="1:49">
      <c r="A1225" s="25"/>
      <c r="C1225" s="89"/>
      <c r="D1225" s="84"/>
      <c r="E1225" s="76"/>
      <c r="F1225" s="91"/>
      <c r="G1225" s="80"/>
      <c r="H1225" s="81"/>
      <c r="I1225" s="14"/>
      <c r="J1225" s="92"/>
      <c r="K1225" s="14"/>
      <c r="L1225" s="78"/>
      <c r="M1225" s="81"/>
      <c r="N1225" s="14"/>
      <c r="O1225" s="78"/>
      <c r="P1225" s="78"/>
      <c r="Q1225" s="93"/>
      <c r="R1225" s="80"/>
      <c r="S1225" s="80"/>
      <c r="T1225" s="69"/>
      <c r="U1225" s="78"/>
      <c r="V1225" s="69"/>
      <c r="W1225" s="80"/>
      <c r="X1225" s="80"/>
      <c r="Y1225" s="94"/>
      <c r="Z1225" s="80"/>
      <c r="AA1225" s="80"/>
      <c r="AB1225" s="80"/>
      <c r="AC1225" s="80"/>
      <c r="AD1225" s="69"/>
      <c r="AE1225" s="69"/>
      <c r="AF1225" s="69"/>
      <c r="AG1225" s="95"/>
      <c r="AH1225" s="93"/>
      <c r="AI1225" s="81"/>
      <c r="AJ1225" s="80"/>
      <c r="AK1225" s="80"/>
      <c r="AL1225" s="78"/>
      <c r="AM1225" s="80"/>
      <c r="AN1225" s="80"/>
      <c r="AO1225" s="80"/>
      <c r="AP1225" s="80"/>
      <c r="AQ1225" s="80"/>
      <c r="AR1225" s="80"/>
      <c r="AS1225" s="78"/>
      <c r="AT1225" s="96"/>
      <c r="AU1225" s="97"/>
      <c r="AV1225" s="98"/>
      <c r="AW1225" s="99"/>
    </row>
    <row r="1226" spans="1:49">
      <c r="A1226" s="25"/>
      <c r="C1226" s="89"/>
      <c r="D1226" s="84"/>
      <c r="E1226" s="76"/>
      <c r="F1226" s="91"/>
      <c r="G1226" s="80"/>
      <c r="H1226" s="81"/>
      <c r="I1226" s="14"/>
      <c r="J1226" s="92"/>
      <c r="K1226" s="14"/>
      <c r="L1226" s="78"/>
      <c r="M1226" s="81"/>
      <c r="N1226" s="14"/>
      <c r="O1226" s="78"/>
      <c r="P1226" s="78"/>
      <c r="Q1226" s="93"/>
      <c r="R1226" s="80"/>
      <c r="S1226" s="80"/>
      <c r="T1226" s="69"/>
      <c r="U1226" s="78"/>
      <c r="V1226" s="69"/>
      <c r="W1226" s="80"/>
      <c r="X1226" s="80"/>
      <c r="Y1226" s="94"/>
      <c r="Z1226" s="80"/>
      <c r="AA1226" s="80"/>
      <c r="AB1226" s="80"/>
      <c r="AC1226" s="80"/>
      <c r="AD1226" s="69"/>
      <c r="AE1226" s="69"/>
      <c r="AF1226" s="69"/>
      <c r="AG1226" s="95"/>
      <c r="AH1226" s="93"/>
      <c r="AI1226" s="81"/>
      <c r="AJ1226" s="80"/>
      <c r="AK1226" s="80"/>
      <c r="AL1226" s="78"/>
      <c r="AM1226" s="80"/>
      <c r="AN1226" s="80"/>
      <c r="AO1226" s="80"/>
      <c r="AP1226" s="80"/>
      <c r="AQ1226" s="80"/>
      <c r="AR1226" s="80"/>
      <c r="AS1226" s="78"/>
      <c r="AT1226" s="96"/>
      <c r="AU1226" s="97"/>
      <c r="AV1226" s="98"/>
      <c r="AW1226" s="99"/>
    </row>
    <row r="1227" spans="1:49">
      <c r="A1227" s="25"/>
      <c r="C1227" s="89"/>
      <c r="D1227" s="84"/>
      <c r="E1227" s="76"/>
      <c r="F1227" s="91"/>
      <c r="G1227" s="80"/>
      <c r="H1227" s="81"/>
      <c r="I1227" s="14"/>
      <c r="J1227" s="92"/>
      <c r="K1227" s="14"/>
      <c r="L1227" s="78"/>
      <c r="M1227" s="81"/>
      <c r="N1227" s="14"/>
      <c r="O1227" s="78"/>
      <c r="P1227" s="78"/>
      <c r="Q1227" s="93"/>
      <c r="R1227" s="80"/>
      <c r="S1227" s="80"/>
      <c r="T1227" s="69"/>
      <c r="U1227" s="78"/>
      <c r="V1227" s="69"/>
      <c r="W1227" s="80"/>
      <c r="X1227" s="80"/>
      <c r="Y1227" s="94"/>
      <c r="Z1227" s="80"/>
      <c r="AA1227" s="80"/>
      <c r="AB1227" s="80"/>
      <c r="AC1227" s="80"/>
      <c r="AD1227" s="69"/>
      <c r="AE1227" s="69"/>
      <c r="AF1227" s="69"/>
      <c r="AG1227" s="95"/>
      <c r="AH1227" s="93"/>
      <c r="AI1227" s="81"/>
      <c r="AJ1227" s="80"/>
      <c r="AK1227" s="80"/>
      <c r="AL1227" s="78"/>
      <c r="AM1227" s="80"/>
      <c r="AN1227" s="80"/>
      <c r="AO1227" s="80"/>
      <c r="AP1227" s="80"/>
      <c r="AQ1227" s="80"/>
      <c r="AR1227" s="80"/>
      <c r="AS1227" s="78"/>
      <c r="AT1227" s="96"/>
      <c r="AU1227" s="97"/>
      <c r="AV1227" s="98"/>
      <c r="AW1227" s="99"/>
    </row>
    <row r="1228" spans="1:49">
      <c r="A1228" s="25"/>
      <c r="C1228" s="89"/>
      <c r="D1228" s="84"/>
      <c r="E1228" s="76"/>
      <c r="F1228" s="91"/>
      <c r="G1228" s="80"/>
      <c r="H1228" s="81"/>
      <c r="I1228" s="14"/>
      <c r="J1228" s="92"/>
      <c r="K1228" s="14"/>
      <c r="L1228" s="78"/>
      <c r="M1228" s="81"/>
      <c r="N1228" s="14"/>
      <c r="O1228" s="78"/>
      <c r="P1228" s="78"/>
      <c r="Q1228" s="93"/>
      <c r="R1228" s="80"/>
      <c r="S1228" s="80"/>
      <c r="T1228" s="69"/>
      <c r="U1228" s="78"/>
      <c r="V1228" s="69"/>
      <c r="W1228" s="80"/>
      <c r="X1228" s="80"/>
      <c r="Y1228" s="94"/>
      <c r="Z1228" s="80"/>
      <c r="AA1228" s="80"/>
      <c r="AB1228" s="80"/>
      <c r="AC1228" s="80"/>
      <c r="AD1228" s="69"/>
      <c r="AE1228" s="69"/>
      <c r="AF1228" s="69"/>
      <c r="AG1228" s="95"/>
      <c r="AH1228" s="93"/>
      <c r="AI1228" s="81"/>
      <c r="AJ1228" s="80"/>
      <c r="AK1228" s="80"/>
      <c r="AL1228" s="78"/>
      <c r="AM1228" s="80"/>
      <c r="AN1228" s="80"/>
      <c r="AO1228" s="80"/>
      <c r="AP1228" s="80"/>
      <c r="AQ1228" s="80"/>
      <c r="AR1228" s="80"/>
      <c r="AS1228" s="78"/>
      <c r="AT1228" s="96"/>
      <c r="AU1228" s="97"/>
      <c r="AV1228" s="98"/>
      <c r="AW1228" s="99"/>
    </row>
    <row r="1229" spans="1:49">
      <c r="A1229" s="25"/>
      <c r="C1229" s="89"/>
      <c r="D1229" s="84"/>
      <c r="E1229" s="76"/>
      <c r="F1229" s="91"/>
      <c r="G1229" s="80"/>
      <c r="H1229" s="81"/>
      <c r="I1229" s="14"/>
      <c r="J1229" s="92"/>
      <c r="K1229" s="14"/>
      <c r="L1229" s="78"/>
      <c r="M1229" s="81"/>
      <c r="N1229" s="14"/>
      <c r="O1229" s="78"/>
      <c r="P1229" s="78"/>
      <c r="Q1229" s="93"/>
      <c r="R1229" s="80"/>
      <c r="S1229" s="80"/>
      <c r="T1229" s="69"/>
      <c r="U1229" s="78"/>
      <c r="V1229" s="69"/>
      <c r="W1229" s="80"/>
      <c r="X1229" s="80"/>
      <c r="Y1229" s="94"/>
      <c r="Z1229" s="80"/>
      <c r="AA1229" s="80"/>
      <c r="AB1229" s="80"/>
      <c r="AC1229" s="80"/>
      <c r="AD1229" s="69"/>
      <c r="AE1229" s="69"/>
      <c r="AF1229" s="69"/>
      <c r="AG1229" s="95"/>
      <c r="AH1229" s="93"/>
      <c r="AI1229" s="81"/>
      <c r="AJ1229" s="80"/>
      <c r="AK1229" s="80"/>
      <c r="AL1229" s="78"/>
      <c r="AM1229" s="80"/>
      <c r="AN1229" s="80"/>
      <c r="AO1229" s="80"/>
      <c r="AP1229" s="80"/>
      <c r="AQ1229" s="80"/>
      <c r="AR1229" s="80"/>
      <c r="AS1229" s="78"/>
      <c r="AT1229" s="96"/>
      <c r="AU1229" s="97"/>
      <c r="AV1229" s="98"/>
      <c r="AW1229" s="99"/>
    </row>
    <row r="1230" spans="1:49">
      <c r="A1230" s="25"/>
      <c r="C1230" s="89"/>
      <c r="D1230" s="84"/>
      <c r="E1230" s="76"/>
      <c r="F1230" s="91"/>
      <c r="G1230" s="80"/>
      <c r="H1230" s="81"/>
      <c r="I1230" s="14"/>
      <c r="J1230" s="92"/>
      <c r="K1230" s="14"/>
      <c r="L1230" s="78"/>
      <c r="M1230" s="81"/>
      <c r="N1230" s="14"/>
      <c r="O1230" s="78"/>
      <c r="P1230" s="78"/>
      <c r="Q1230" s="93"/>
      <c r="R1230" s="80"/>
      <c r="S1230" s="80"/>
      <c r="T1230" s="69"/>
      <c r="U1230" s="78"/>
      <c r="V1230" s="69"/>
      <c r="W1230" s="80"/>
      <c r="X1230" s="80"/>
      <c r="Y1230" s="94"/>
      <c r="Z1230" s="80"/>
      <c r="AA1230" s="80"/>
      <c r="AB1230" s="80"/>
      <c r="AC1230" s="80"/>
      <c r="AD1230" s="69"/>
      <c r="AE1230" s="69"/>
      <c r="AF1230" s="69"/>
      <c r="AG1230" s="95"/>
      <c r="AH1230" s="93"/>
      <c r="AI1230" s="81"/>
      <c r="AJ1230" s="80"/>
      <c r="AK1230" s="80"/>
      <c r="AL1230" s="78"/>
      <c r="AM1230" s="80"/>
      <c r="AN1230" s="80"/>
      <c r="AO1230" s="80"/>
      <c r="AP1230" s="80"/>
      <c r="AQ1230" s="80"/>
      <c r="AR1230" s="80"/>
      <c r="AS1230" s="78"/>
      <c r="AT1230" s="96"/>
      <c r="AU1230" s="97"/>
      <c r="AV1230" s="98"/>
      <c r="AW1230" s="99"/>
    </row>
    <row r="1231" spans="1:49">
      <c r="A1231" s="25"/>
      <c r="C1231" s="89"/>
      <c r="D1231" s="84"/>
      <c r="E1231" s="76"/>
      <c r="F1231" s="91"/>
      <c r="G1231" s="80"/>
      <c r="H1231" s="81"/>
      <c r="I1231" s="14"/>
      <c r="J1231" s="92"/>
      <c r="K1231" s="14"/>
      <c r="L1231" s="78"/>
      <c r="M1231" s="81"/>
      <c r="N1231" s="14"/>
      <c r="O1231" s="78"/>
      <c r="P1231" s="78"/>
      <c r="Q1231" s="93"/>
      <c r="R1231" s="80"/>
      <c r="S1231" s="80"/>
      <c r="T1231" s="69"/>
      <c r="U1231" s="78"/>
      <c r="V1231" s="69"/>
      <c r="W1231" s="80"/>
      <c r="X1231" s="80"/>
      <c r="Y1231" s="94"/>
      <c r="Z1231" s="80"/>
      <c r="AA1231" s="80"/>
      <c r="AB1231" s="80"/>
      <c r="AC1231" s="80"/>
      <c r="AD1231" s="69"/>
      <c r="AE1231" s="69"/>
      <c r="AF1231" s="69"/>
      <c r="AG1231" s="95"/>
      <c r="AH1231" s="93"/>
      <c r="AI1231" s="81"/>
      <c r="AJ1231" s="80"/>
      <c r="AK1231" s="80"/>
      <c r="AL1231" s="78"/>
      <c r="AM1231" s="80"/>
      <c r="AN1231" s="80"/>
      <c r="AO1231" s="80"/>
      <c r="AP1231" s="80"/>
      <c r="AQ1231" s="80"/>
      <c r="AR1231" s="80"/>
      <c r="AS1231" s="78"/>
      <c r="AT1231" s="96"/>
      <c r="AU1231" s="97"/>
      <c r="AV1231" s="98"/>
      <c r="AW1231" s="99"/>
    </row>
    <row r="1232" spans="1:49">
      <c r="A1232" s="25"/>
      <c r="C1232" s="89"/>
      <c r="D1232" s="84"/>
      <c r="E1232" s="76"/>
      <c r="F1232" s="91"/>
      <c r="G1232" s="80"/>
      <c r="H1232" s="81"/>
      <c r="I1232" s="14"/>
      <c r="J1232" s="92"/>
      <c r="K1232" s="14"/>
      <c r="L1232" s="78"/>
      <c r="M1232" s="81"/>
      <c r="N1232" s="14"/>
      <c r="O1232" s="78"/>
      <c r="P1232" s="78"/>
      <c r="Q1232" s="93"/>
      <c r="R1232" s="80"/>
      <c r="S1232" s="80"/>
      <c r="T1232" s="69"/>
      <c r="U1232" s="78"/>
      <c r="V1232" s="69"/>
      <c r="W1232" s="80"/>
      <c r="X1232" s="80"/>
      <c r="Y1232" s="94"/>
      <c r="Z1232" s="80"/>
      <c r="AA1232" s="80"/>
      <c r="AB1232" s="80"/>
      <c r="AC1232" s="80"/>
      <c r="AD1232" s="69"/>
      <c r="AE1232" s="69"/>
      <c r="AF1232" s="69"/>
      <c r="AG1232" s="95"/>
      <c r="AH1232" s="93"/>
      <c r="AI1232" s="81"/>
      <c r="AJ1232" s="80"/>
      <c r="AK1232" s="80"/>
      <c r="AL1232" s="78"/>
      <c r="AM1232" s="80"/>
      <c r="AN1232" s="80"/>
      <c r="AO1232" s="80"/>
      <c r="AP1232" s="80"/>
      <c r="AQ1232" s="80"/>
      <c r="AR1232" s="80"/>
      <c r="AS1232" s="78"/>
      <c r="AT1232" s="96"/>
      <c r="AU1232" s="97"/>
      <c r="AV1232" s="98"/>
      <c r="AW1232" s="99"/>
    </row>
    <row r="1233" spans="1:49">
      <c r="A1233" s="25"/>
      <c r="C1233" s="89"/>
      <c r="D1233" s="84"/>
      <c r="E1233" s="76"/>
      <c r="F1233" s="91"/>
      <c r="G1233" s="80"/>
      <c r="H1233" s="81"/>
      <c r="I1233" s="14"/>
      <c r="J1233" s="92"/>
      <c r="K1233" s="14"/>
      <c r="L1233" s="78"/>
      <c r="M1233" s="81"/>
      <c r="N1233" s="14"/>
      <c r="O1233" s="78"/>
      <c r="P1233" s="78"/>
      <c r="Q1233" s="93"/>
      <c r="R1233" s="80"/>
      <c r="S1233" s="80"/>
      <c r="T1233" s="69"/>
      <c r="U1233" s="78"/>
      <c r="V1233" s="69"/>
      <c r="W1233" s="80"/>
      <c r="X1233" s="80"/>
      <c r="Y1233" s="94"/>
      <c r="Z1233" s="80"/>
      <c r="AA1233" s="80"/>
      <c r="AB1233" s="80"/>
      <c r="AC1233" s="80"/>
      <c r="AD1233" s="69"/>
      <c r="AE1233" s="69"/>
      <c r="AF1233" s="69"/>
      <c r="AG1233" s="95"/>
      <c r="AH1233" s="93"/>
      <c r="AI1233" s="81"/>
      <c r="AJ1233" s="80"/>
      <c r="AK1233" s="80"/>
      <c r="AL1233" s="78"/>
      <c r="AM1233" s="80"/>
      <c r="AN1233" s="80"/>
      <c r="AO1233" s="80"/>
      <c r="AP1233" s="80"/>
      <c r="AQ1233" s="80"/>
      <c r="AR1233" s="80"/>
      <c r="AS1233" s="78"/>
      <c r="AT1233" s="96"/>
      <c r="AU1233" s="97"/>
      <c r="AV1233" s="98"/>
      <c r="AW1233" s="99"/>
    </row>
    <row r="1234" spans="1:49">
      <c r="A1234" s="25"/>
      <c r="C1234" s="89"/>
      <c r="D1234" s="84"/>
      <c r="E1234" s="76"/>
      <c r="F1234" s="91"/>
      <c r="G1234" s="80"/>
      <c r="H1234" s="81"/>
      <c r="I1234" s="14"/>
      <c r="J1234" s="92"/>
      <c r="K1234" s="14"/>
      <c r="L1234" s="78"/>
      <c r="M1234" s="81"/>
      <c r="N1234" s="14"/>
      <c r="O1234" s="78"/>
      <c r="P1234" s="78"/>
      <c r="Q1234" s="93"/>
      <c r="R1234" s="80"/>
      <c r="S1234" s="80"/>
      <c r="T1234" s="69"/>
      <c r="U1234" s="78"/>
      <c r="V1234" s="69"/>
      <c r="W1234" s="80"/>
      <c r="X1234" s="80"/>
      <c r="Y1234" s="94"/>
      <c r="Z1234" s="80"/>
      <c r="AA1234" s="80"/>
      <c r="AB1234" s="80"/>
      <c r="AC1234" s="80"/>
      <c r="AD1234" s="69"/>
      <c r="AE1234" s="69"/>
      <c r="AF1234" s="69"/>
      <c r="AG1234" s="95"/>
      <c r="AH1234" s="93"/>
      <c r="AI1234" s="81"/>
      <c r="AJ1234" s="80"/>
      <c r="AK1234" s="80"/>
      <c r="AL1234" s="78"/>
      <c r="AM1234" s="80"/>
      <c r="AN1234" s="80"/>
      <c r="AO1234" s="80"/>
      <c r="AP1234" s="80"/>
      <c r="AQ1234" s="80"/>
      <c r="AR1234" s="80"/>
      <c r="AS1234" s="78"/>
      <c r="AT1234" s="96"/>
      <c r="AU1234" s="97"/>
      <c r="AV1234" s="98"/>
      <c r="AW1234" s="99"/>
    </row>
    <row r="1235" spans="1:49">
      <c r="A1235" s="25"/>
      <c r="C1235" s="89"/>
      <c r="D1235" s="84"/>
      <c r="E1235" s="76"/>
      <c r="F1235" s="91"/>
      <c r="G1235" s="80"/>
      <c r="H1235" s="81"/>
      <c r="I1235" s="14"/>
      <c r="J1235" s="92"/>
      <c r="K1235" s="14"/>
      <c r="L1235" s="78"/>
      <c r="M1235" s="81"/>
      <c r="N1235" s="14"/>
      <c r="O1235" s="78"/>
      <c r="P1235" s="78"/>
      <c r="Q1235" s="93"/>
      <c r="R1235" s="80"/>
      <c r="S1235" s="80"/>
      <c r="T1235" s="69"/>
      <c r="U1235" s="78"/>
      <c r="V1235" s="69"/>
      <c r="W1235" s="80"/>
      <c r="X1235" s="80"/>
      <c r="Y1235" s="94"/>
      <c r="Z1235" s="80"/>
      <c r="AA1235" s="80"/>
      <c r="AB1235" s="80"/>
      <c r="AC1235" s="80"/>
      <c r="AD1235" s="69"/>
      <c r="AE1235" s="69"/>
      <c r="AF1235" s="69"/>
      <c r="AG1235" s="95"/>
      <c r="AH1235" s="93"/>
      <c r="AI1235" s="81"/>
      <c r="AJ1235" s="80"/>
      <c r="AK1235" s="80"/>
      <c r="AL1235" s="78"/>
      <c r="AM1235" s="80"/>
      <c r="AN1235" s="80"/>
      <c r="AO1235" s="80"/>
      <c r="AP1235" s="80"/>
      <c r="AQ1235" s="80"/>
      <c r="AR1235" s="80"/>
      <c r="AS1235" s="78"/>
      <c r="AT1235" s="96"/>
      <c r="AU1235" s="97"/>
      <c r="AV1235" s="98"/>
      <c r="AW1235" s="99"/>
    </row>
    <row r="1236" spans="1:49">
      <c r="A1236" s="25"/>
      <c r="C1236" s="89"/>
      <c r="D1236" s="84"/>
      <c r="E1236" s="76"/>
      <c r="F1236" s="91"/>
      <c r="G1236" s="80"/>
      <c r="H1236" s="81"/>
      <c r="I1236" s="14"/>
      <c r="J1236" s="92"/>
      <c r="K1236" s="14"/>
      <c r="L1236" s="78"/>
      <c r="M1236" s="81"/>
      <c r="N1236" s="14"/>
      <c r="O1236" s="78"/>
      <c r="P1236" s="78"/>
      <c r="Q1236" s="93"/>
      <c r="R1236" s="80"/>
      <c r="S1236" s="80"/>
      <c r="T1236" s="69"/>
      <c r="U1236" s="78"/>
      <c r="V1236" s="69"/>
      <c r="W1236" s="80"/>
      <c r="X1236" s="80"/>
      <c r="Y1236" s="94"/>
      <c r="Z1236" s="80"/>
      <c r="AA1236" s="80"/>
      <c r="AB1236" s="80"/>
      <c r="AC1236" s="80"/>
      <c r="AD1236" s="69"/>
      <c r="AE1236" s="69"/>
      <c r="AF1236" s="69"/>
      <c r="AG1236" s="95"/>
      <c r="AH1236" s="93"/>
      <c r="AI1236" s="81"/>
      <c r="AJ1236" s="80"/>
      <c r="AK1236" s="80"/>
      <c r="AL1236" s="78"/>
      <c r="AM1236" s="80"/>
      <c r="AN1236" s="80"/>
      <c r="AO1236" s="80"/>
      <c r="AP1236" s="80"/>
      <c r="AQ1236" s="80"/>
      <c r="AR1236" s="80"/>
      <c r="AS1236" s="78"/>
      <c r="AT1236" s="96"/>
      <c r="AU1236" s="97"/>
      <c r="AV1236" s="98"/>
      <c r="AW1236" s="99"/>
    </row>
    <row r="1237" spans="1:49">
      <c r="A1237" s="25"/>
      <c r="C1237" s="89"/>
      <c r="D1237" s="84"/>
      <c r="E1237" s="76"/>
      <c r="F1237" s="91"/>
      <c r="G1237" s="80"/>
      <c r="H1237" s="81"/>
      <c r="I1237" s="14"/>
      <c r="J1237" s="92"/>
      <c r="K1237" s="14"/>
      <c r="L1237" s="78"/>
      <c r="M1237" s="81"/>
      <c r="N1237" s="14"/>
      <c r="O1237" s="78"/>
      <c r="P1237" s="78"/>
      <c r="Q1237" s="93"/>
      <c r="R1237" s="80"/>
      <c r="S1237" s="80"/>
      <c r="T1237" s="69"/>
      <c r="U1237" s="78"/>
      <c r="V1237" s="69"/>
      <c r="W1237" s="80"/>
      <c r="X1237" s="80"/>
      <c r="Y1237" s="94"/>
      <c r="Z1237" s="80"/>
      <c r="AA1237" s="80"/>
      <c r="AB1237" s="80"/>
      <c r="AC1237" s="80"/>
      <c r="AD1237" s="69"/>
      <c r="AE1237" s="69"/>
      <c r="AF1237" s="69"/>
      <c r="AG1237" s="95"/>
      <c r="AH1237" s="93"/>
      <c r="AI1237" s="81"/>
      <c r="AJ1237" s="80"/>
      <c r="AK1237" s="80"/>
      <c r="AL1237" s="78"/>
      <c r="AM1237" s="80"/>
      <c r="AN1237" s="80"/>
      <c r="AO1237" s="80"/>
      <c r="AP1237" s="80"/>
      <c r="AQ1237" s="80"/>
      <c r="AR1237" s="80"/>
      <c r="AS1237" s="78"/>
      <c r="AT1237" s="96"/>
      <c r="AU1237" s="97"/>
      <c r="AV1237" s="98"/>
      <c r="AW1237" s="99"/>
    </row>
    <row r="1238" spans="1:49">
      <c r="A1238" s="25"/>
      <c r="C1238" s="89"/>
      <c r="D1238" s="84"/>
      <c r="E1238" s="76"/>
      <c r="F1238" s="91"/>
      <c r="G1238" s="80"/>
      <c r="H1238" s="81"/>
      <c r="I1238" s="14"/>
      <c r="J1238" s="92"/>
      <c r="K1238" s="14"/>
      <c r="L1238" s="78"/>
      <c r="M1238" s="81"/>
      <c r="N1238" s="14"/>
      <c r="O1238" s="78"/>
      <c r="P1238" s="78"/>
      <c r="Q1238" s="93"/>
      <c r="R1238" s="80"/>
      <c r="S1238" s="80"/>
      <c r="T1238" s="69"/>
      <c r="U1238" s="78"/>
      <c r="V1238" s="69"/>
      <c r="W1238" s="80"/>
      <c r="X1238" s="80"/>
      <c r="Y1238" s="94"/>
      <c r="Z1238" s="80"/>
      <c r="AA1238" s="80"/>
      <c r="AB1238" s="80"/>
      <c r="AC1238" s="80"/>
      <c r="AD1238" s="69"/>
      <c r="AE1238" s="69"/>
      <c r="AF1238" s="69"/>
      <c r="AG1238" s="95"/>
      <c r="AH1238" s="93"/>
      <c r="AI1238" s="81"/>
      <c r="AJ1238" s="80"/>
      <c r="AK1238" s="80"/>
      <c r="AL1238" s="78"/>
      <c r="AM1238" s="80"/>
      <c r="AN1238" s="80"/>
      <c r="AO1238" s="80"/>
      <c r="AP1238" s="80"/>
      <c r="AQ1238" s="80"/>
      <c r="AR1238" s="80"/>
      <c r="AS1238" s="78"/>
      <c r="AT1238" s="96"/>
      <c r="AU1238" s="97"/>
      <c r="AV1238" s="98"/>
      <c r="AW1238" s="99"/>
    </row>
    <row r="1239" spans="1:49">
      <c r="A1239" s="25"/>
      <c r="C1239" s="89"/>
      <c r="D1239" s="84"/>
      <c r="E1239" s="76"/>
      <c r="F1239" s="91"/>
      <c r="G1239" s="80"/>
      <c r="H1239" s="81"/>
      <c r="I1239" s="14"/>
      <c r="J1239" s="92"/>
      <c r="K1239" s="14"/>
      <c r="L1239" s="78"/>
      <c r="M1239" s="81"/>
      <c r="N1239" s="14"/>
      <c r="O1239" s="78"/>
      <c r="P1239" s="78"/>
      <c r="Q1239" s="93"/>
      <c r="R1239" s="80"/>
      <c r="S1239" s="80"/>
      <c r="T1239" s="69"/>
      <c r="U1239" s="78"/>
      <c r="V1239" s="69"/>
      <c r="W1239" s="80"/>
      <c r="X1239" s="80"/>
      <c r="Y1239" s="94"/>
      <c r="Z1239" s="80"/>
      <c r="AA1239" s="80"/>
      <c r="AB1239" s="80"/>
      <c r="AC1239" s="80"/>
      <c r="AD1239" s="69"/>
      <c r="AE1239" s="69"/>
      <c r="AF1239" s="69"/>
      <c r="AG1239" s="95"/>
      <c r="AH1239" s="93"/>
      <c r="AI1239" s="81"/>
      <c r="AJ1239" s="80"/>
      <c r="AK1239" s="80"/>
      <c r="AL1239" s="78"/>
      <c r="AM1239" s="80"/>
      <c r="AN1239" s="80"/>
      <c r="AO1239" s="80"/>
      <c r="AP1239" s="80"/>
      <c r="AQ1239" s="80"/>
      <c r="AR1239" s="80"/>
      <c r="AS1239" s="78"/>
      <c r="AT1239" s="96"/>
      <c r="AU1239" s="97"/>
      <c r="AV1239" s="98"/>
      <c r="AW1239" s="99"/>
    </row>
    <row r="1240" spans="1:49">
      <c r="A1240" s="25"/>
      <c r="C1240" s="89"/>
      <c r="D1240" s="84"/>
      <c r="E1240" s="76"/>
      <c r="F1240" s="91"/>
      <c r="G1240" s="80"/>
      <c r="H1240" s="81"/>
      <c r="I1240" s="14"/>
      <c r="J1240" s="92"/>
      <c r="K1240" s="14"/>
      <c r="L1240" s="78"/>
      <c r="M1240" s="81"/>
      <c r="N1240" s="14"/>
      <c r="O1240" s="78"/>
      <c r="P1240" s="78"/>
      <c r="Q1240" s="93"/>
      <c r="R1240" s="80"/>
      <c r="S1240" s="80"/>
      <c r="T1240" s="69"/>
      <c r="U1240" s="78"/>
      <c r="V1240" s="69"/>
      <c r="W1240" s="80"/>
      <c r="X1240" s="80"/>
      <c r="Y1240" s="94"/>
      <c r="Z1240" s="80"/>
      <c r="AA1240" s="80"/>
      <c r="AB1240" s="80"/>
      <c r="AC1240" s="80"/>
      <c r="AD1240" s="69"/>
      <c r="AE1240" s="69"/>
      <c r="AF1240" s="69"/>
      <c r="AG1240" s="95"/>
      <c r="AH1240" s="93"/>
      <c r="AI1240" s="81"/>
      <c r="AJ1240" s="80"/>
      <c r="AK1240" s="80"/>
      <c r="AL1240" s="78"/>
      <c r="AM1240" s="80"/>
      <c r="AN1240" s="80"/>
      <c r="AO1240" s="80"/>
      <c r="AP1240" s="80"/>
      <c r="AQ1240" s="80"/>
      <c r="AR1240" s="80"/>
      <c r="AS1240" s="78"/>
      <c r="AT1240" s="96"/>
      <c r="AU1240" s="97"/>
      <c r="AV1240" s="98"/>
      <c r="AW1240" s="99"/>
    </row>
    <row r="1241" spans="1:49">
      <c r="A1241" s="25"/>
      <c r="C1241" s="89"/>
      <c r="D1241" s="84"/>
      <c r="E1241" s="76"/>
      <c r="F1241" s="91"/>
      <c r="G1241" s="80"/>
      <c r="H1241" s="81"/>
      <c r="I1241" s="14"/>
      <c r="J1241" s="92"/>
      <c r="K1241" s="14"/>
      <c r="L1241" s="78"/>
      <c r="M1241" s="81"/>
      <c r="N1241" s="14"/>
      <c r="O1241" s="78"/>
      <c r="P1241" s="78"/>
      <c r="Q1241" s="93"/>
      <c r="R1241" s="80"/>
      <c r="S1241" s="80"/>
      <c r="T1241" s="69"/>
      <c r="U1241" s="78"/>
      <c r="V1241" s="69"/>
      <c r="W1241" s="80"/>
      <c r="X1241" s="80"/>
      <c r="Y1241" s="94"/>
      <c r="Z1241" s="80"/>
      <c r="AA1241" s="80"/>
      <c r="AB1241" s="80"/>
      <c r="AC1241" s="80"/>
      <c r="AD1241" s="69"/>
      <c r="AE1241" s="69"/>
      <c r="AF1241" s="69"/>
      <c r="AG1241" s="95"/>
      <c r="AH1241" s="93"/>
      <c r="AI1241" s="81"/>
      <c r="AJ1241" s="80"/>
      <c r="AK1241" s="80"/>
      <c r="AL1241" s="78"/>
      <c r="AM1241" s="80"/>
      <c r="AN1241" s="80"/>
      <c r="AO1241" s="80"/>
      <c r="AP1241" s="80"/>
      <c r="AQ1241" s="80"/>
      <c r="AR1241" s="80"/>
      <c r="AS1241" s="78"/>
      <c r="AT1241" s="96"/>
      <c r="AU1241" s="97"/>
      <c r="AV1241" s="98"/>
      <c r="AW1241" s="99"/>
    </row>
    <row r="1242" spans="1:49">
      <c r="A1242" s="25"/>
      <c r="C1242" s="89"/>
      <c r="D1242" s="84"/>
      <c r="E1242" s="76"/>
      <c r="F1242" s="91"/>
      <c r="G1242" s="80"/>
      <c r="H1242" s="81"/>
      <c r="I1242" s="14"/>
      <c r="J1242" s="92"/>
      <c r="K1242" s="14"/>
      <c r="L1242" s="78"/>
      <c r="M1242" s="81"/>
      <c r="N1242" s="14"/>
      <c r="O1242" s="78"/>
      <c r="P1242" s="78"/>
      <c r="Q1242" s="93"/>
      <c r="R1242" s="80"/>
      <c r="S1242" s="80"/>
      <c r="T1242" s="69"/>
      <c r="U1242" s="78"/>
      <c r="V1242" s="69"/>
      <c r="W1242" s="80"/>
      <c r="X1242" s="80"/>
      <c r="Y1242" s="94"/>
      <c r="Z1242" s="80"/>
      <c r="AA1242" s="80"/>
      <c r="AB1242" s="80"/>
      <c r="AC1242" s="80"/>
      <c r="AD1242" s="69"/>
      <c r="AE1242" s="69"/>
      <c r="AF1242" s="69"/>
      <c r="AG1242" s="95"/>
      <c r="AH1242" s="93"/>
      <c r="AI1242" s="81"/>
      <c r="AJ1242" s="80"/>
      <c r="AK1242" s="80"/>
      <c r="AL1242" s="78"/>
      <c r="AM1242" s="80"/>
      <c r="AN1242" s="80"/>
      <c r="AO1242" s="80"/>
      <c r="AP1242" s="80"/>
      <c r="AQ1242" s="80"/>
      <c r="AR1242" s="80"/>
      <c r="AS1242" s="78"/>
      <c r="AT1242" s="96"/>
      <c r="AU1242" s="97"/>
      <c r="AV1242" s="98"/>
      <c r="AW1242" s="99"/>
    </row>
    <row r="1243" spans="1:49">
      <c r="A1243" s="25"/>
      <c r="C1243" s="89"/>
      <c r="D1243" s="84"/>
      <c r="E1243" s="76"/>
      <c r="F1243" s="91"/>
      <c r="G1243" s="80"/>
      <c r="H1243" s="81"/>
      <c r="I1243" s="14"/>
      <c r="J1243" s="92"/>
      <c r="K1243" s="14"/>
      <c r="L1243" s="78"/>
      <c r="M1243" s="81"/>
      <c r="N1243" s="14"/>
      <c r="O1243" s="78"/>
      <c r="P1243" s="78"/>
      <c r="Q1243" s="93"/>
      <c r="R1243" s="80"/>
      <c r="S1243" s="80"/>
      <c r="T1243" s="69"/>
      <c r="U1243" s="78"/>
      <c r="V1243" s="69"/>
      <c r="W1243" s="80"/>
      <c r="X1243" s="80"/>
      <c r="Y1243" s="94"/>
      <c r="Z1243" s="80"/>
      <c r="AA1243" s="80"/>
      <c r="AB1243" s="80"/>
      <c r="AC1243" s="80"/>
      <c r="AD1243" s="69"/>
      <c r="AE1243" s="69"/>
      <c r="AF1243" s="69"/>
      <c r="AG1243" s="95"/>
      <c r="AH1243" s="93"/>
      <c r="AI1243" s="81"/>
      <c r="AJ1243" s="80"/>
      <c r="AK1243" s="80"/>
      <c r="AL1243" s="78"/>
      <c r="AM1243" s="80"/>
      <c r="AN1243" s="80"/>
      <c r="AO1243" s="80"/>
      <c r="AP1243" s="80"/>
      <c r="AQ1243" s="80"/>
      <c r="AR1243" s="80"/>
      <c r="AS1243" s="78"/>
      <c r="AT1243" s="96"/>
      <c r="AU1243" s="97"/>
      <c r="AV1243" s="98"/>
      <c r="AW1243" s="99"/>
    </row>
    <row r="1244" spans="1:49">
      <c r="A1244" s="25"/>
      <c r="C1244" s="89"/>
      <c r="D1244" s="84"/>
      <c r="E1244" s="76"/>
      <c r="F1244" s="91"/>
      <c r="G1244" s="80"/>
      <c r="H1244" s="81"/>
      <c r="I1244" s="14"/>
      <c r="J1244" s="92"/>
      <c r="K1244" s="14"/>
      <c r="L1244" s="78"/>
      <c r="M1244" s="81"/>
      <c r="N1244" s="14"/>
      <c r="O1244" s="78"/>
      <c r="P1244" s="78"/>
      <c r="Q1244" s="93"/>
      <c r="R1244" s="80"/>
      <c r="S1244" s="80"/>
      <c r="T1244" s="69"/>
      <c r="U1244" s="78"/>
      <c r="V1244" s="69"/>
      <c r="W1244" s="80"/>
      <c r="X1244" s="80"/>
      <c r="Y1244" s="94"/>
      <c r="Z1244" s="80"/>
      <c r="AA1244" s="80"/>
      <c r="AB1244" s="80"/>
      <c r="AC1244" s="80"/>
      <c r="AD1244" s="69"/>
      <c r="AE1244" s="69"/>
      <c r="AF1244" s="69"/>
      <c r="AG1244" s="95"/>
      <c r="AH1244" s="93"/>
      <c r="AI1244" s="81"/>
      <c r="AJ1244" s="80"/>
      <c r="AK1244" s="80"/>
      <c r="AL1244" s="78"/>
      <c r="AM1244" s="80"/>
      <c r="AN1244" s="80"/>
      <c r="AO1244" s="80"/>
      <c r="AP1244" s="80"/>
      <c r="AQ1244" s="80"/>
      <c r="AR1244" s="80"/>
      <c r="AS1244" s="78"/>
      <c r="AT1244" s="96"/>
      <c r="AU1244" s="97"/>
      <c r="AV1244" s="98"/>
      <c r="AW1244" s="99"/>
    </row>
    <row r="1245" spans="1:49">
      <c r="A1245" s="25"/>
      <c r="C1245" s="89"/>
      <c r="D1245" s="84"/>
      <c r="E1245" s="76"/>
      <c r="F1245" s="91"/>
      <c r="G1245" s="80"/>
      <c r="H1245" s="81"/>
      <c r="I1245" s="14"/>
      <c r="J1245" s="92"/>
      <c r="K1245" s="14"/>
      <c r="L1245" s="78"/>
      <c r="M1245" s="81"/>
      <c r="N1245" s="14"/>
      <c r="O1245" s="78"/>
      <c r="P1245" s="78"/>
      <c r="Q1245" s="93"/>
      <c r="R1245" s="80"/>
      <c r="S1245" s="80"/>
      <c r="T1245" s="69"/>
      <c r="U1245" s="78"/>
      <c r="V1245" s="69"/>
      <c r="W1245" s="80"/>
      <c r="X1245" s="80"/>
      <c r="Y1245" s="94"/>
      <c r="Z1245" s="80"/>
      <c r="AA1245" s="80"/>
      <c r="AB1245" s="80"/>
      <c r="AC1245" s="80"/>
      <c r="AD1245" s="69"/>
      <c r="AE1245" s="69"/>
      <c r="AF1245" s="69"/>
      <c r="AG1245" s="95"/>
      <c r="AH1245" s="93"/>
      <c r="AI1245" s="81"/>
      <c r="AJ1245" s="80"/>
      <c r="AK1245" s="80"/>
      <c r="AL1245" s="78"/>
      <c r="AM1245" s="80"/>
      <c r="AN1245" s="80"/>
      <c r="AO1245" s="80"/>
      <c r="AP1245" s="80"/>
      <c r="AQ1245" s="80"/>
      <c r="AR1245" s="80"/>
      <c r="AS1245" s="78"/>
      <c r="AT1245" s="96"/>
      <c r="AU1245" s="97"/>
      <c r="AV1245" s="98"/>
      <c r="AW1245" s="99"/>
    </row>
    <row r="1246" spans="1:49">
      <c r="A1246" s="25"/>
      <c r="C1246" s="89"/>
      <c r="D1246" s="84"/>
      <c r="E1246" s="76"/>
      <c r="F1246" s="91"/>
      <c r="G1246" s="80"/>
      <c r="H1246" s="81"/>
      <c r="I1246" s="14"/>
      <c r="J1246" s="92"/>
      <c r="K1246" s="14"/>
      <c r="L1246" s="78"/>
      <c r="M1246" s="81"/>
      <c r="N1246" s="14"/>
      <c r="O1246" s="78"/>
      <c r="P1246" s="78"/>
      <c r="Q1246" s="93"/>
      <c r="R1246" s="80"/>
      <c r="S1246" s="80"/>
      <c r="T1246" s="69"/>
      <c r="U1246" s="78"/>
      <c r="V1246" s="69"/>
      <c r="W1246" s="80"/>
      <c r="X1246" s="80"/>
      <c r="Y1246" s="94"/>
      <c r="Z1246" s="80"/>
      <c r="AA1246" s="80"/>
      <c r="AB1246" s="80"/>
      <c r="AC1246" s="80"/>
      <c r="AD1246" s="69"/>
      <c r="AE1246" s="69"/>
      <c r="AF1246" s="69"/>
      <c r="AG1246" s="95"/>
      <c r="AH1246" s="93"/>
      <c r="AI1246" s="81"/>
      <c r="AJ1246" s="80"/>
      <c r="AK1246" s="80"/>
      <c r="AL1246" s="78"/>
      <c r="AM1246" s="80"/>
      <c r="AN1246" s="80"/>
      <c r="AO1246" s="80"/>
      <c r="AP1246" s="80"/>
      <c r="AQ1246" s="80"/>
      <c r="AR1246" s="80"/>
      <c r="AS1246" s="78"/>
      <c r="AT1246" s="96"/>
      <c r="AU1246" s="97"/>
      <c r="AV1246" s="98"/>
      <c r="AW1246" s="99"/>
    </row>
    <row r="1247" spans="1:49">
      <c r="A1247" s="25"/>
      <c r="C1247" s="89"/>
      <c r="D1247" s="84"/>
      <c r="E1247" s="76"/>
      <c r="F1247" s="91"/>
      <c r="G1247" s="80"/>
      <c r="H1247" s="81"/>
      <c r="I1247" s="14"/>
      <c r="J1247" s="92"/>
      <c r="K1247" s="14"/>
      <c r="L1247" s="78"/>
      <c r="M1247" s="81"/>
      <c r="N1247" s="14"/>
      <c r="O1247" s="78"/>
      <c r="P1247" s="78"/>
      <c r="Q1247" s="93"/>
      <c r="R1247" s="80"/>
      <c r="S1247" s="80"/>
      <c r="T1247" s="69"/>
      <c r="U1247" s="78"/>
      <c r="V1247" s="69"/>
      <c r="W1247" s="80"/>
      <c r="X1247" s="80"/>
      <c r="Y1247" s="94"/>
      <c r="Z1247" s="80"/>
      <c r="AA1247" s="80"/>
      <c r="AB1247" s="80"/>
      <c r="AC1247" s="80"/>
      <c r="AD1247" s="69"/>
      <c r="AE1247" s="69"/>
      <c r="AF1247" s="69"/>
      <c r="AG1247" s="95"/>
      <c r="AH1247" s="93"/>
      <c r="AI1247" s="81"/>
      <c r="AJ1247" s="80"/>
      <c r="AK1247" s="80"/>
      <c r="AL1247" s="78"/>
      <c r="AM1247" s="80"/>
      <c r="AN1247" s="80"/>
      <c r="AO1247" s="80"/>
      <c r="AP1247" s="80"/>
      <c r="AQ1247" s="80"/>
      <c r="AR1247" s="80"/>
      <c r="AS1247" s="78"/>
      <c r="AT1247" s="96"/>
      <c r="AU1247" s="97"/>
      <c r="AV1247" s="98"/>
      <c r="AW1247" s="99"/>
    </row>
    <row r="1248" spans="1:49">
      <c r="A1248" s="25"/>
      <c r="C1248" s="89"/>
      <c r="D1248" s="84"/>
      <c r="E1248" s="76"/>
      <c r="F1248" s="91"/>
      <c r="G1248" s="80"/>
      <c r="H1248" s="81"/>
      <c r="I1248" s="14"/>
      <c r="J1248" s="92"/>
      <c r="K1248" s="14"/>
      <c r="L1248" s="78"/>
      <c r="M1248" s="81"/>
      <c r="N1248" s="14"/>
      <c r="O1248" s="78"/>
      <c r="P1248" s="78"/>
      <c r="Q1248" s="93"/>
      <c r="R1248" s="80"/>
      <c r="S1248" s="80"/>
      <c r="T1248" s="69"/>
      <c r="U1248" s="78"/>
      <c r="V1248" s="69"/>
      <c r="W1248" s="80"/>
      <c r="X1248" s="80"/>
      <c r="Y1248" s="94"/>
      <c r="Z1248" s="80"/>
      <c r="AA1248" s="80"/>
      <c r="AB1248" s="80"/>
      <c r="AC1248" s="80"/>
      <c r="AD1248" s="69"/>
      <c r="AE1248" s="69"/>
      <c r="AF1248" s="69"/>
      <c r="AG1248" s="95"/>
      <c r="AH1248" s="93"/>
      <c r="AI1248" s="81"/>
      <c r="AJ1248" s="80"/>
      <c r="AK1248" s="80"/>
      <c r="AL1248" s="78"/>
      <c r="AM1248" s="80"/>
      <c r="AN1248" s="80"/>
      <c r="AO1248" s="80"/>
      <c r="AP1248" s="80"/>
      <c r="AQ1248" s="80"/>
      <c r="AR1248" s="80"/>
      <c r="AS1248" s="78"/>
      <c r="AT1248" s="96"/>
      <c r="AU1248" s="97"/>
      <c r="AV1248" s="98"/>
      <c r="AW1248" s="99"/>
    </row>
    <row r="1249" spans="1:49">
      <c r="A1249" s="25"/>
      <c r="C1249" s="89"/>
      <c r="D1249" s="84"/>
      <c r="E1249" s="76"/>
      <c r="F1249" s="91"/>
      <c r="G1249" s="80"/>
      <c r="H1249" s="81"/>
      <c r="I1249" s="14"/>
      <c r="J1249" s="92"/>
      <c r="K1249" s="14"/>
      <c r="L1249" s="78"/>
      <c r="M1249" s="81"/>
      <c r="N1249" s="14"/>
      <c r="O1249" s="78"/>
      <c r="P1249" s="78"/>
      <c r="Q1249" s="93"/>
      <c r="R1249" s="80"/>
      <c r="S1249" s="80"/>
      <c r="T1249" s="69"/>
      <c r="U1249" s="78"/>
      <c r="V1249" s="69"/>
      <c r="W1249" s="80"/>
      <c r="X1249" s="80"/>
      <c r="Y1249" s="94"/>
      <c r="Z1249" s="80"/>
      <c r="AA1249" s="80"/>
      <c r="AB1249" s="80"/>
      <c r="AC1249" s="80"/>
      <c r="AD1249" s="69"/>
      <c r="AE1249" s="69"/>
      <c r="AF1249" s="69"/>
      <c r="AG1249" s="95"/>
      <c r="AH1249" s="93"/>
      <c r="AI1249" s="81"/>
      <c r="AJ1249" s="80"/>
      <c r="AK1249" s="80"/>
      <c r="AL1249" s="78"/>
      <c r="AM1249" s="80"/>
      <c r="AN1249" s="80"/>
      <c r="AO1249" s="80"/>
      <c r="AP1249" s="80"/>
      <c r="AQ1249" s="80"/>
      <c r="AR1249" s="80"/>
      <c r="AS1249" s="78"/>
      <c r="AT1249" s="96"/>
      <c r="AU1249" s="97"/>
      <c r="AV1249" s="98"/>
      <c r="AW1249" s="99"/>
    </row>
    <row r="1250" spans="1:49">
      <c r="A1250" s="25"/>
      <c r="C1250" s="89"/>
      <c r="D1250" s="84"/>
      <c r="E1250" s="76"/>
      <c r="F1250" s="91"/>
      <c r="G1250" s="80"/>
      <c r="H1250" s="81"/>
      <c r="I1250" s="14"/>
      <c r="J1250" s="92"/>
      <c r="K1250" s="14"/>
      <c r="L1250" s="78"/>
      <c r="M1250" s="81"/>
      <c r="N1250" s="14"/>
      <c r="O1250" s="78"/>
      <c r="P1250" s="78"/>
      <c r="Q1250" s="93"/>
      <c r="R1250" s="80"/>
      <c r="S1250" s="80"/>
      <c r="T1250" s="69"/>
      <c r="U1250" s="78"/>
      <c r="V1250" s="69"/>
      <c r="W1250" s="80"/>
      <c r="X1250" s="80"/>
      <c r="Y1250" s="94"/>
      <c r="Z1250" s="80"/>
      <c r="AA1250" s="80"/>
      <c r="AB1250" s="80"/>
      <c r="AC1250" s="80"/>
      <c r="AD1250" s="69"/>
      <c r="AE1250" s="69"/>
      <c r="AF1250" s="69"/>
      <c r="AG1250" s="95"/>
      <c r="AH1250" s="93"/>
      <c r="AI1250" s="81"/>
      <c r="AJ1250" s="80"/>
      <c r="AK1250" s="80"/>
      <c r="AL1250" s="78"/>
      <c r="AM1250" s="80"/>
      <c r="AN1250" s="80"/>
      <c r="AO1250" s="80"/>
      <c r="AP1250" s="80"/>
      <c r="AQ1250" s="80"/>
      <c r="AR1250" s="80"/>
      <c r="AS1250" s="78"/>
      <c r="AT1250" s="96"/>
      <c r="AU1250" s="97"/>
      <c r="AV1250" s="98"/>
      <c r="AW1250" s="99"/>
    </row>
    <row r="1251" spans="1:49">
      <c r="A1251" s="25"/>
      <c r="C1251" s="89"/>
      <c r="D1251" s="84"/>
      <c r="E1251" s="76"/>
      <c r="F1251" s="91"/>
      <c r="G1251" s="80"/>
      <c r="H1251" s="81"/>
      <c r="I1251" s="14"/>
      <c r="J1251" s="92"/>
      <c r="K1251" s="14"/>
      <c r="L1251" s="78"/>
      <c r="M1251" s="81"/>
      <c r="N1251" s="14"/>
      <c r="O1251" s="78"/>
      <c r="P1251" s="78"/>
      <c r="Q1251" s="93"/>
      <c r="R1251" s="80"/>
      <c r="S1251" s="80"/>
      <c r="T1251" s="69"/>
      <c r="U1251" s="78"/>
      <c r="V1251" s="69"/>
      <c r="W1251" s="80"/>
      <c r="X1251" s="80"/>
      <c r="Y1251" s="94"/>
      <c r="Z1251" s="80"/>
      <c r="AA1251" s="80"/>
      <c r="AB1251" s="80"/>
      <c r="AC1251" s="80"/>
      <c r="AD1251" s="69"/>
      <c r="AE1251" s="69"/>
      <c r="AF1251" s="69"/>
      <c r="AG1251" s="95"/>
      <c r="AH1251" s="93"/>
      <c r="AI1251" s="81"/>
      <c r="AJ1251" s="80"/>
      <c r="AK1251" s="80"/>
      <c r="AL1251" s="78"/>
      <c r="AM1251" s="80"/>
      <c r="AN1251" s="80"/>
      <c r="AO1251" s="80"/>
      <c r="AP1251" s="80"/>
      <c r="AQ1251" s="80"/>
      <c r="AR1251" s="80"/>
      <c r="AS1251" s="78"/>
      <c r="AT1251" s="96"/>
      <c r="AU1251" s="97"/>
      <c r="AV1251" s="98"/>
      <c r="AW1251" s="99"/>
    </row>
    <row r="1252" spans="1:49">
      <c r="A1252" s="25"/>
      <c r="C1252" s="89"/>
      <c r="D1252" s="84"/>
      <c r="E1252" s="76"/>
      <c r="F1252" s="91"/>
      <c r="G1252" s="80"/>
      <c r="H1252" s="81"/>
      <c r="I1252" s="14"/>
      <c r="J1252" s="92"/>
      <c r="K1252" s="14"/>
      <c r="L1252" s="78"/>
      <c r="M1252" s="81"/>
      <c r="N1252" s="14"/>
      <c r="O1252" s="78"/>
      <c r="P1252" s="78"/>
      <c r="Q1252" s="93"/>
      <c r="R1252" s="80"/>
      <c r="S1252" s="80"/>
      <c r="T1252" s="69"/>
      <c r="U1252" s="78"/>
      <c r="V1252" s="69"/>
      <c r="W1252" s="80"/>
      <c r="X1252" s="80"/>
      <c r="Y1252" s="94"/>
      <c r="Z1252" s="80"/>
      <c r="AA1252" s="80"/>
      <c r="AB1252" s="80"/>
      <c r="AC1252" s="80"/>
      <c r="AD1252" s="69"/>
      <c r="AE1252" s="69"/>
      <c r="AF1252" s="69"/>
      <c r="AG1252" s="95"/>
      <c r="AH1252" s="93"/>
      <c r="AI1252" s="81"/>
      <c r="AJ1252" s="80"/>
      <c r="AK1252" s="80"/>
      <c r="AL1252" s="78"/>
      <c r="AM1252" s="80"/>
      <c r="AN1252" s="80"/>
      <c r="AO1252" s="80"/>
      <c r="AP1252" s="80"/>
      <c r="AQ1252" s="80"/>
      <c r="AR1252" s="80"/>
      <c r="AS1252" s="78"/>
      <c r="AT1252" s="96"/>
      <c r="AU1252" s="97"/>
      <c r="AV1252" s="98"/>
      <c r="AW1252" s="99"/>
    </row>
    <row r="1253" spans="1:49">
      <c r="A1253" s="25"/>
      <c r="C1253" s="89"/>
      <c r="D1253" s="84"/>
      <c r="E1253" s="76"/>
      <c r="F1253" s="91"/>
      <c r="G1253" s="80"/>
      <c r="H1253" s="81"/>
      <c r="I1253" s="14"/>
      <c r="J1253" s="92"/>
      <c r="K1253" s="14"/>
      <c r="L1253" s="78"/>
      <c r="M1253" s="81"/>
      <c r="N1253" s="14"/>
      <c r="O1253" s="78"/>
      <c r="P1253" s="78"/>
      <c r="Q1253" s="93"/>
      <c r="R1253" s="80"/>
      <c r="S1253" s="80"/>
      <c r="T1253" s="69"/>
      <c r="U1253" s="78"/>
      <c r="V1253" s="69"/>
      <c r="W1253" s="80"/>
      <c r="X1253" s="80"/>
      <c r="Y1253" s="94"/>
      <c r="Z1253" s="80"/>
      <c r="AA1253" s="80"/>
      <c r="AB1253" s="80"/>
      <c r="AC1253" s="80"/>
      <c r="AD1253" s="69"/>
      <c r="AE1253" s="69"/>
      <c r="AF1253" s="69"/>
      <c r="AG1253" s="95"/>
      <c r="AH1253" s="93"/>
      <c r="AI1253" s="81"/>
      <c r="AJ1253" s="80"/>
      <c r="AK1253" s="80"/>
      <c r="AL1253" s="78"/>
      <c r="AM1253" s="80"/>
      <c r="AN1253" s="80"/>
      <c r="AO1253" s="80"/>
      <c r="AP1253" s="80"/>
      <c r="AQ1253" s="80"/>
      <c r="AR1253" s="80"/>
      <c r="AS1253" s="78"/>
      <c r="AT1253" s="96"/>
      <c r="AU1253" s="97"/>
      <c r="AV1253" s="98"/>
      <c r="AW1253" s="99"/>
    </row>
    <row r="1254" spans="1:49">
      <c r="A1254" s="25"/>
      <c r="C1254" s="89"/>
      <c r="D1254" s="84"/>
      <c r="E1254" s="76"/>
      <c r="F1254" s="91"/>
      <c r="G1254" s="80"/>
      <c r="H1254" s="81"/>
      <c r="I1254" s="14"/>
      <c r="J1254" s="92"/>
      <c r="K1254" s="14"/>
      <c r="L1254" s="78"/>
      <c r="M1254" s="81"/>
      <c r="N1254" s="14"/>
      <c r="O1254" s="78"/>
      <c r="P1254" s="78"/>
      <c r="Q1254" s="93"/>
      <c r="R1254" s="80"/>
      <c r="S1254" s="80"/>
      <c r="T1254" s="69"/>
      <c r="U1254" s="78"/>
      <c r="V1254" s="69"/>
      <c r="W1254" s="80"/>
      <c r="X1254" s="80"/>
      <c r="Y1254" s="94"/>
      <c r="Z1254" s="80"/>
      <c r="AA1254" s="80"/>
      <c r="AB1254" s="80"/>
      <c r="AC1254" s="80"/>
      <c r="AD1254" s="69"/>
      <c r="AE1254" s="69"/>
      <c r="AF1254" s="69"/>
      <c r="AG1254" s="95"/>
      <c r="AH1254" s="93"/>
      <c r="AI1254" s="81"/>
      <c r="AJ1254" s="80"/>
      <c r="AK1254" s="80"/>
      <c r="AL1254" s="78"/>
      <c r="AM1254" s="80"/>
      <c r="AN1254" s="80"/>
      <c r="AO1254" s="80"/>
      <c r="AP1254" s="80"/>
      <c r="AQ1254" s="80"/>
      <c r="AR1254" s="80"/>
      <c r="AS1254" s="78"/>
      <c r="AT1254" s="96"/>
      <c r="AU1254" s="97"/>
      <c r="AV1254" s="98"/>
      <c r="AW1254" s="99"/>
    </row>
    <row r="1255" spans="1:49">
      <c r="A1255" s="25"/>
      <c r="C1255" s="89"/>
      <c r="D1255" s="84"/>
      <c r="E1255" s="76"/>
      <c r="F1255" s="91"/>
      <c r="G1255" s="80"/>
      <c r="H1255" s="81"/>
      <c r="I1255" s="14"/>
      <c r="J1255" s="92"/>
      <c r="K1255" s="14"/>
      <c r="L1255" s="78"/>
      <c r="M1255" s="81"/>
      <c r="N1255" s="14"/>
      <c r="O1255" s="78"/>
      <c r="P1255" s="78"/>
      <c r="Q1255" s="93"/>
      <c r="R1255" s="80"/>
      <c r="S1255" s="80"/>
      <c r="T1255" s="69"/>
      <c r="U1255" s="78"/>
      <c r="V1255" s="69"/>
      <c r="W1255" s="80"/>
      <c r="X1255" s="80"/>
      <c r="Y1255" s="94"/>
      <c r="Z1255" s="80"/>
      <c r="AA1255" s="80"/>
      <c r="AB1255" s="80"/>
      <c r="AC1255" s="80"/>
      <c r="AD1255" s="69"/>
      <c r="AE1255" s="69"/>
      <c r="AF1255" s="69"/>
      <c r="AG1255" s="95"/>
      <c r="AH1255" s="93"/>
      <c r="AI1255" s="81"/>
      <c r="AJ1255" s="80"/>
      <c r="AK1255" s="80"/>
      <c r="AL1255" s="78"/>
      <c r="AM1255" s="80"/>
      <c r="AN1255" s="80"/>
      <c r="AO1255" s="80"/>
      <c r="AP1255" s="80"/>
      <c r="AQ1255" s="80"/>
      <c r="AR1255" s="80"/>
      <c r="AS1255" s="78"/>
      <c r="AT1255" s="96"/>
      <c r="AU1255" s="97"/>
      <c r="AV1255" s="98"/>
      <c r="AW1255" s="99"/>
    </row>
    <row r="1256" spans="1:49">
      <c r="A1256" s="25"/>
      <c r="C1256" s="89"/>
      <c r="D1256" s="84"/>
      <c r="E1256" s="76"/>
      <c r="F1256" s="91"/>
      <c r="G1256" s="80"/>
      <c r="H1256" s="81"/>
      <c r="I1256" s="14"/>
      <c r="J1256" s="92"/>
      <c r="K1256" s="14"/>
      <c r="L1256" s="78"/>
      <c r="M1256" s="81"/>
      <c r="N1256" s="14"/>
      <c r="O1256" s="78"/>
      <c r="P1256" s="78"/>
      <c r="Q1256" s="93"/>
      <c r="R1256" s="80"/>
      <c r="S1256" s="80"/>
      <c r="T1256" s="69"/>
      <c r="U1256" s="78"/>
      <c r="V1256" s="69"/>
      <c r="W1256" s="80"/>
      <c r="X1256" s="80"/>
      <c r="Y1256" s="94"/>
      <c r="Z1256" s="80"/>
      <c r="AA1256" s="80"/>
      <c r="AB1256" s="80"/>
      <c r="AC1256" s="80"/>
      <c r="AD1256" s="69"/>
      <c r="AE1256" s="69"/>
      <c r="AF1256" s="69"/>
      <c r="AG1256" s="95"/>
      <c r="AH1256" s="93"/>
      <c r="AI1256" s="81"/>
      <c r="AJ1256" s="80"/>
      <c r="AK1256" s="80"/>
      <c r="AL1256" s="78"/>
      <c r="AM1256" s="80"/>
      <c r="AN1256" s="80"/>
      <c r="AO1256" s="80"/>
      <c r="AP1256" s="80"/>
      <c r="AQ1256" s="80"/>
      <c r="AR1256" s="80"/>
      <c r="AS1256" s="78"/>
      <c r="AT1256" s="96"/>
      <c r="AU1256" s="97"/>
      <c r="AV1256" s="98"/>
      <c r="AW1256" s="99"/>
    </row>
    <row r="1257" spans="1:49">
      <c r="A1257" s="25"/>
      <c r="C1257" s="89"/>
      <c r="D1257" s="84"/>
      <c r="E1257" s="76"/>
      <c r="F1257" s="91"/>
      <c r="G1257" s="80"/>
      <c r="H1257" s="81"/>
      <c r="I1257" s="14"/>
      <c r="J1257" s="92"/>
      <c r="K1257" s="14"/>
      <c r="L1257" s="78"/>
      <c r="M1257" s="81"/>
      <c r="N1257" s="14"/>
      <c r="O1257" s="78"/>
      <c r="P1257" s="78"/>
      <c r="Q1257" s="93"/>
      <c r="R1257" s="80"/>
      <c r="S1257" s="80"/>
      <c r="T1257" s="69"/>
      <c r="U1257" s="78"/>
      <c r="V1257" s="69"/>
      <c r="W1257" s="80"/>
      <c r="X1257" s="80"/>
      <c r="Y1257" s="94"/>
      <c r="Z1257" s="80"/>
      <c r="AA1257" s="80"/>
      <c r="AB1257" s="80"/>
      <c r="AC1257" s="80"/>
      <c r="AD1257" s="69"/>
      <c r="AE1257" s="69"/>
      <c r="AF1257" s="69"/>
      <c r="AG1257" s="95"/>
      <c r="AH1257" s="93"/>
      <c r="AI1257" s="81"/>
      <c r="AJ1257" s="80"/>
      <c r="AK1257" s="80"/>
      <c r="AL1257" s="78"/>
      <c r="AM1257" s="80"/>
      <c r="AN1257" s="80"/>
      <c r="AO1257" s="80"/>
      <c r="AP1257" s="80"/>
      <c r="AQ1257" s="80"/>
      <c r="AR1257" s="80"/>
      <c r="AS1257" s="78"/>
      <c r="AT1257" s="96"/>
      <c r="AU1257" s="97"/>
      <c r="AV1257" s="98"/>
      <c r="AW1257" s="99"/>
    </row>
    <row r="1258" spans="1:49">
      <c r="A1258" s="25"/>
      <c r="C1258" s="89"/>
      <c r="D1258" s="84"/>
      <c r="E1258" s="76"/>
      <c r="F1258" s="91"/>
      <c r="G1258" s="80"/>
      <c r="H1258" s="81"/>
      <c r="I1258" s="14"/>
      <c r="J1258" s="92"/>
      <c r="K1258" s="14"/>
      <c r="L1258" s="78"/>
      <c r="M1258" s="81"/>
      <c r="N1258" s="14"/>
      <c r="O1258" s="78"/>
      <c r="P1258" s="78"/>
      <c r="Q1258" s="93"/>
      <c r="R1258" s="80"/>
      <c r="S1258" s="80"/>
      <c r="T1258" s="69"/>
      <c r="U1258" s="78"/>
      <c r="V1258" s="69"/>
      <c r="W1258" s="80"/>
      <c r="X1258" s="80"/>
      <c r="Y1258" s="94"/>
      <c r="Z1258" s="80"/>
      <c r="AA1258" s="80"/>
      <c r="AB1258" s="80"/>
      <c r="AC1258" s="80"/>
      <c r="AD1258" s="69"/>
      <c r="AE1258" s="69"/>
      <c r="AF1258" s="69"/>
      <c r="AG1258" s="95"/>
      <c r="AH1258" s="93"/>
      <c r="AI1258" s="81"/>
      <c r="AJ1258" s="80"/>
      <c r="AK1258" s="80"/>
      <c r="AL1258" s="78"/>
      <c r="AM1258" s="80"/>
      <c r="AN1258" s="80"/>
      <c r="AO1258" s="80"/>
      <c r="AP1258" s="80"/>
      <c r="AQ1258" s="80"/>
      <c r="AR1258" s="80"/>
      <c r="AS1258" s="78"/>
      <c r="AT1258" s="96"/>
      <c r="AU1258" s="97"/>
      <c r="AV1258" s="98"/>
      <c r="AW1258" s="99"/>
    </row>
    <row r="1259" spans="1:49">
      <c r="A1259" s="25"/>
      <c r="C1259" s="89"/>
      <c r="D1259" s="84"/>
      <c r="E1259" s="76"/>
      <c r="F1259" s="91"/>
      <c r="G1259" s="80"/>
      <c r="H1259" s="81"/>
      <c r="I1259" s="14"/>
      <c r="J1259" s="92"/>
      <c r="K1259" s="14"/>
      <c r="L1259" s="78"/>
      <c r="M1259" s="81"/>
      <c r="N1259" s="14"/>
      <c r="O1259" s="78"/>
      <c r="P1259" s="78"/>
      <c r="Q1259" s="93"/>
      <c r="R1259" s="80"/>
      <c r="S1259" s="80"/>
      <c r="T1259" s="69"/>
      <c r="U1259" s="78"/>
      <c r="V1259" s="69"/>
      <c r="W1259" s="80"/>
      <c r="X1259" s="80"/>
      <c r="Y1259" s="94"/>
      <c r="Z1259" s="80"/>
      <c r="AA1259" s="80"/>
      <c r="AB1259" s="80"/>
      <c r="AC1259" s="80"/>
      <c r="AD1259" s="69"/>
      <c r="AE1259" s="69"/>
      <c r="AF1259" s="69"/>
      <c r="AG1259" s="95"/>
      <c r="AH1259" s="93"/>
      <c r="AI1259" s="81"/>
      <c r="AJ1259" s="80"/>
      <c r="AK1259" s="80"/>
      <c r="AL1259" s="78"/>
      <c r="AM1259" s="80"/>
      <c r="AN1259" s="80"/>
      <c r="AO1259" s="80"/>
      <c r="AP1259" s="80"/>
      <c r="AQ1259" s="80"/>
      <c r="AR1259" s="80"/>
      <c r="AS1259" s="78"/>
      <c r="AT1259" s="96"/>
      <c r="AU1259" s="97"/>
      <c r="AV1259" s="98"/>
      <c r="AW1259" s="99"/>
    </row>
    <row r="1260" spans="1:49">
      <c r="A1260" s="25"/>
      <c r="C1260" s="89"/>
      <c r="D1260" s="84"/>
      <c r="E1260" s="76"/>
      <c r="F1260" s="91"/>
      <c r="G1260" s="80"/>
      <c r="H1260" s="81"/>
      <c r="I1260" s="14"/>
      <c r="J1260" s="92"/>
      <c r="K1260" s="14"/>
      <c r="L1260" s="78"/>
      <c r="M1260" s="81"/>
      <c r="N1260" s="14"/>
      <c r="O1260" s="78"/>
      <c r="P1260" s="78"/>
      <c r="Q1260" s="93"/>
      <c r="R1260" s="80"/>
      <c r="S1260" s="80"/>
      <c r="T1260" s="69"/>
      <c r="U1260" s="78"/>
      <c r="V1260" s="69"/>
      <c r="W1260" s="80"/>
      <c r="X1260" s="80"/>
      <c r="Y1260" s="94"/>
      <c r="Z1260" s="80"/>
      <c r="AA1260" s="80"/>
      <c r="AB1260" s="80"/>
      <c r="AC1260" s="80"/>
      <c r="AD1260" s="69"/>
      <c r="AE1260" s="69"/>
      <c r="AF1260" s="69"/>
      <c r="AG1260" s="95"/>
      <c r="AH1260" s="93"/>
      <c r="AI1260" s="81"/>
      <c r="AJ1260" s="80"/>
      <c r="AK1260" s="80"/>
      <c r="AL1260" s="78"/>
      <c r="AM1260" s="80"/>
      <c r="AN1260" s="80"/>
      <c r="AO1260" s="80"/>
      <c r="AP1260" s="80"/>
      <c r="AQ1260" s="80"/>
      <c r="AR1260" s="80"/>
      <c r="AS1260" s="78"/>
      <c r="AT1260" s="96"/>
      <c r="AU1260" s="97"/>
      <c r="AV1260" s="98"/>
      <c r="AW1260" s="99"/>
    </row>
    <row r="1261" spans="1:49">
      <c r="A1261" s="25"/>
      <c r="C1261" s="89"/>
      <c r="D1261" s="84"/>
      <c r="E1261" s="76"/>
      <c r="F1261" s="91"/>
      <c r="G1261" s="80"/>
      <c r="H1261" s="81"/>
      <c r="I1261" s="14"/>
      <c r="J1261" s="92"/>
      <c r="K1261" s="14"/>
      <c r="L1261" s="78"/>
      <c r="M1261" s="81"/>
      <c r="N1261" s="14"/>
      <c r="O1261" s="78"/>
      <c r="P1261" s="78"/>
      <c r="Q1261" s="93"/>
      <c r="R1261" s="80"/>
      <c r="S1261" s="80"/>
      <c r="T1261" s="69"/>
      <c r="U1261" s="78"/>
      <c r="V1261" s="69"/>
      <c r="W1261" s="80"/>
      <c r="X1261" s="80"/>
      <c r="Y1261" s="94"/>
      <c r="Z1261" s="80"/>
      <c r="AA1261" s="80"/>
      <c r="AB1261" s="80"/>
      <c r="AC1261" s="80"/>
      <c r="AD1261" s="69"/>
      <c r="AE1261" s="69"/>
      <c r="AF1261" s="69"/>
      <c r="AG1261" s="95"/>
      <c r="AH1261" s="93"/>
      <c r="AI1261" s="81"/>
      <c r="AJ1261" s="80"/>
      <c r="AK1261" s="80"/>
      <c r="AL1261" s="78"/>
      <c r="AM1261" s="80"/>
      <c r="AN1261" s="80"/>
      <c r="AO1261" s="80"/>
      <c r="AP1261" s="80"/>
      <c r="AQ1261" s="80"/>
      <c r="AR1261" s="80"/>
      <c r="AS1261" s="78"/>
      <c r="AT1261" s="96"/>
      <c r="AU1261" s="97"/>
      <c r="AV1261" s="98"/>
      <c r="AW1261" s="99"/>
    </row>
    <row r="1262" spans="1:49">
      <c r="A1262" s="25"/>
      <c r="C1262" s="89"/>
      <c r="D1262" s="84"/>
      <c r="E1262" s="76"/>
      <c r="F1262" s="91"/>
      <c r="G1262" s="80"/>
      <c r="H1262" s="81"/>
      <c r="I1262" s="14"/>
      <c r="J1262" s="92"/>
      <c r="K1262" s="14"/>
      <c r="L1262" s="78"/>
      <c r="M1262" s="81"/>
      <c r="N1262" s="14"/>
      <c r="O1262" s="78"/>
      <c r="P1262" s="78"/>
      <c r="Q1262" s="93"/>
      <c r="R1262" s="80"/>
      <c r="S1262" s="80"/>
      <c r="T1262" s="69"/>
      <c r="U1262" s="78"/>
      <c r="V1262" s="69"/>
      <c r="W1262" s="80"/>
      <c r="X1262" s="80"/>
      <c r="Y1262" s="94"/>
      <c r="Z1262" s="80"/>
      <c r="AA1262" s="80"/>
      <c r="AB1262" s="80"/>
      <c r="AC1262" s="80"/>
      <c r="AD1262" s="69"/>
      <c r="AE1262" s="69"/>
      <c r="AF1262" s="69"/>
      <c r="AG1262" s="95"/>
      <c r="AH1262" s="93"/>
      <c r="AI1262" s="81"/>
      <c r="AJ1262" s="80"/>
      <c r="AK1262" s="80"/>
      <c r="AL1262" s="78"/>
      <c r="AM1262" s="80"/>
      <c r="AN1262" s="80"/>
      <c r="AO1262" s="80"/>
      <c r="AP1262" s="80"/>
      <c r="AQ1262" s="80"/>
      <c r="AR1262" s="80"/>
      <c r="AS1262" s="78"/>
      <c r="AT1262" s="96"/>
      <c r="AU1262" s="97"/>
      <c r="AV1262" s="98"/>
      <c r="AW1262" s="99"/>
    </row>
    <row r="1263" spans="1:49">
      <c r="A1263" s="25"/>
      <c r="C1263" s="89"/>
      <c r="D1263" s="84"/>
      <c r="E1263" s="76"/>
      <c r="F1263" s="91"/>
      <c r="G1263" s="80"/>
      <c r="H1263" s="81"/>
      <c r="I1263" s="14"/>
      <c r="J1263" s="92"/>
      <c r="K1263" s="14"/>
      <c r="L1263" s="78"/>
      <c r="M1263" s="81"/>
      <c r="N1263" s="14"/>
      <c r="O1263" s="78"/>
      <c r="P1263" s="78"/>
      <c r="Q1263" s="93"/>
      <c r="R1263" s="80"/>
      <c r="S1263" s="80"/>
      <c r="T1263" s="69"/>
      <c r="U1263" s="78"/>
      <c r="V1263" s="69"/>
      <c r="W1263" s="80"/>
      <c r="X1263" s="80"/>
      <c r="Y1263" s="94"/>
      <c r="Z1263" s="80"/>
      <c r="AA1263" s="80"/>
      <c r="AB1263" s="80"/>
      <c r="AC1263" s="80"/>
      <c r="AD1263" s="69"/>
      <c r="AE1263" s="69"/>
      <c r="AF1263" s="69"/>
      <c r="AG1263" s="95"/>
      <c r="AH1263" s="93"/>
      <c r="AI1263" s="81"/>
      <c r="AJ1263" s="80"/>
      <c r="AK1263" s="80"/>
      <c r="AL1263" s="78"/>
      <c r="AM1263" s="80"/>
      <c r="AN1263" s="80"/>
      <c r="AO1263" s="80"/>
      <c r="AP1263" s="80"/>
      <c r="AQ1263" s="80"/>
      <c r="AR1263" s="80"/>
      <c r="AS1263" s="78"/>
      <c r="AT1263" s="96"/>
      <c r="AU1263" s="97"/>
      <c r="AV1263" s="98"/>
      <c r="AW1263" s="99"/>
    </row>
    <row r="1264" spans="1:49">
      <c r="A1264" s="25"/>
      <c r="C1264" s="89"/>
      <c r="D1264" s="84"/>
      <c r="E1264" s="76"/>
      <c r="F1264" s="91"/>
      <c r="G1264" s="80"/>
      <c r="H1264" s="81"/>
      <c r="I1264" s="14"/>
      <c r="J1264" s="92"/>
      <c r="K1264" s="14"/>
      <c r="L1264" s="78"/>
      <c r="M1264" s="81"/>
      <c r="N1264" s="14"/>
      <c r="O1264" s="78"/>
      <c r="P1264" s="78"/>
      <c r="Q1264" s="93"/>
      <c r="R1264" s="80"/>
      <c r="S1264" s="80"/>
      <c r="T1264" s="69"/>
      <c r="U1264" s="78"/>
      <c r="V1264" s="69"/>
      <c r="W1264" s="80"/>
      <c r="X1264" s="80"/>
      <c r="Y1264" s="94"/>
      <c r="Z1264" s="80"/>
      <c r="AA1264" s="80"/>
      <c r="AB1264" s="80"/>
      <c r="AC1264" s="80"/>
      <c r="AD1264" s="69"/>
      <c r="AE1264" s="69"/>
      <c r="AF1264" s="69"/>
      <c r="AG1264" s="95"/>
      <c r="AH1264" s="93"/>
      <c r="AI1264" s="81"/>
      <c r="AJ1264" s="80"/>
      <c r="AK1264" s="80"/>
      <c r="AL1264" s="78"/>
      <c r="AM1264" s="80"/>
      <c r="AN1264" s="80"/>
      <c r="AO1264" s="80"/>
      <c r="AP1264" s="80"/>
      <c r="AQ1264" s="80"/>
      <c r="AR1264" s="80"/>
      <c r="AS1264" s="78"/>
      <c r="AT1264" s="96"/>
      <c r="AU1264" s="97"/>
      <c r="AV1264" s="98"/>
      <c r="AW1264" s="99"/>
    </row>
    <row r="1265" spans="1:49">
      <c r="A1265" s="25"/>
      <c r="C1265" s="89"/>
      <c r="D1265" s="84"/>
      <c r="E1265" s="76"/>
      <c r="F1265" s="91"/>
      <c r="G1265" s="80"/>
      <c r="H1265" s="81"/>
      <c r="I1265" s="14"/>
      <c r="J1265" s="92"/>
      <c r="K1265" s="14"/>
      <c r="L1265" s="78"/>
      <c r="M1265" s="81"/>
      <c r="N1265" s="14"/>
      <c r="O1265" s="78"/>
      <c r="P1265" s="78"/>
      <c r="Q1265" s="93"/>
      <c r="R1265" s="80"/>
      <c r="S1265" s="80"/>
      <c r="T1265" s="69"/>
      <c r="U1265" s="78"/>
      <c r="V1265" s="69"/>
      <c r="W1265" s="80"/>
      <c r="X1265" s="80"/>
      <c r="Y1265" s="94"/>
      <c r="Z1265" s="80"/>
      <c r="AA1265" s="80"/>
      <c r="AB1265" s="80"/>
      <c r="AC1265" s="80"/>
      <c r="AD1265" s="69"/>
      <c r="AE1265" s="69"/>
      <c r="AF1265" s="69"/>
      <c r="AG1265" s="95"/>
      <c r="AH1265" s="93"/>
      <c r="AI1265" s="81"/>
      <c r="AJ1265" s="80"/>
      <c r="AK1265" s="80"/>
      <c r="AL1265" s="78"/>
      <c r="AM1265" s="80"/>
      <c r="AN1265" s="80"/>
      <c r="AO1265" s="80"/>
      <c r="AP1265" s="80"/>
      <c r="AQ1265" s="80"/>
      <c r="AR1265" s="80"/>
      <c r="AS1265" s="78"/>
      <c r="AT1265" s="96"/>
      <c r="AU1265" s="97"/>
      <c r="AV1265" s="98"/>
      <c r="AW1265" s="99"/>
    </row>
    <row r="1266" spans="1:49">
      <c r="A1266" s="25"/>
      <c r="C1266" s="89"/>
      <c r="D1266" s="84"/>
      <c r="E1266" s="76"/>
      <c r="F1266" s="91"/>
      <c r="G1266" s="80"/>
      <c r="H1266" s="81"/>
      <c r="I1266" s="14"/>
      <c r="J1266" s="92"/>
      <c r="K1266" s="14"/>
      <c r="L1266" s="78"/>
      <c r="M1266" s="81"/>
      <c r="N1266" s="14"/>
      <c r="O1266" s="78"/>
      <c r="P1266" s="78"/>
      <c r="Q1266" s="93"/>
      <c r="R1266" s="80"/>
      <c r="S1266" s="80"/>
      <c r="T1266" s="69"/>
      <c r="U1266" s="78"/>
      <c r="V1266" s="69"/>
      <c r="W1266" s="80"/>
      <c r="X1266" s="80"/>
      <c r="Y1266" s="94"/>
      <c r="Z1266" s="80"/>
      <c r="AA1266" s="80"/>
      <c r="AB1266" s="80"/>
      <c r="AC1266" s="80"/>
      <c r="AD1266" s="69"/>
      <c r="AE1266" s="69"/>
      <c r="AF1266" s="69"/>
      <c r="AG1266" s="95"/>
      <c r="AH1266" s="93"/>
      <c r="AI1266" s="81"/>
      <c r="AJ1266" s="80"/>
      <c r="AK1266" s="80"/>
      <c r="AL1266" s="78"/>
      <c r="AM1266" s="80"/>
      <c r="AN1266" s="80"/>
      <c r="AO1266" s="80"/>
      <c r="AP1266" s="80"/>
      <c r="AQ1266" s="80"/>
      <c r="AR1266" s="80"/>
      <c r="AS1266" s="78"/>
      <c r="AT1266" s="96"/>
      <c r="AU1266" s="97"/>
      <c r="AV1266" s="98"/>
      <c r="AW1266" s="99"/>
    </row>
    <row r="1267" spans="1:49">
      <c r="A1267" s="25"/>
      <c r="C1267" s="89"/>
      <c r="D1267" s="84"/>
      <c r="E1267" s="76"/>
      <c r="F1267" s="91"/>
      <c r="G1267" s="80"/>
      <c r="H1267" s="81"/>
      <c r="I1267" s="14"/>
      <c r="J1267" s="92"/>
      <c r="K1267" s="14"/>
      <c r="L1267" s="78"/>
      <c r="M1267" s="81"/>
      <c r="N1267" s="14"/>
      <c r="O1267" s="78"/>
      <c r="P1267" s="78"/>
      <c r="Q1267" s="93"/>
      <c r="R1267" s="80"/>
      <c r="S1267" s="80"/>
      <c r="T1267" s="69"/>
      <c r="U1267" s="78"/>
      <c r="V1267" s="69"/>
      <c r="W1267" s="80"/>
      <c r="X1267" s="80"/>
      <c r="Y1267" s="94"/>
      <c r="Z1267" s="80"/>
      <c r="AA1267" s="80"/>
      <c r="AB1267" s="80"/>
      <c r="AC1267" s="80"/>
      <c r="AD1267" s="69"/>
      <c r="AE1267" s="69"/>
      <c r="AF1267" s="69"/>
      <c r="AG1267" s="95"/>
      <c r="AH1267" s="93"/>
      <c r="AI1267" s="81"/>
      <c r="AJ1267" s="80"/>
      <c r="AK1267" s="80"/>
      <c r="AL1267" s="78"/>
      <c r="AM1267" s="80"/>
      <c r="AN1267" s="80"/>
      <c r="AO1267" s="80"/>
      <c r="AP1267" s="80"/>
      <c r="AQ1267" s="80"/>
      <c r="AR1267" s="80"/>
      <c r="AS1267" s="78"/>
      <c r="AT1267" s="96"/>
      <c r="AU1267" s="97"/>
      <c r="AV1267" s="98"/>
      <c r="AW1267" s="99"/>
    </row>
    <row r="1268" spans="1:49">
      <c r="A1268" s="25"/>
      <c r="C1268" s="89"/>
      <c r="D1268" s="84"/>
      <c r="E1268" s="76"/>
      <c r="F1268" s="91"/>
      <c r="G1268" s="80"/>
      <c r="H1268" s="81"/>
      <c r="I1268" s="14"/>
      <c r="J1268" s="92"/>
      <c r="K1268" s="14"/>
      <c r="L1268" s="78"/>
      <c r="M1268" s="81"/>
      <c r="N1268" s="14"/>
      <c r="O1268" s="78"/>
      <c r="P1268" s="78"/>
      <c r="Q1268" s="93"/>
      <c r="R1268" s="80"/>
      <c r="S1268" s="80"/>
      <c r="T1268" s="69"/>
      <c r="U1268" s="78"/>
      <c r="V1268" s="69"/>
      <c r="W1268" s="80"/>
      <c r="X1268" s="80"/>
      <c r="Y1268" s="94"/>
      <c r="Z1268" s="80"/>
      <c r="AA1268" s="80"/>
      <c r="AB1268" s="80"/>
      <c r="AC1268" s="80"/>
      <c r="AD1268" s="69"/>
      <c r="AE1268" s="69"/>
      <c r="AF1268" s="69"/>
      <c r="AG1268" s="95"/>
      <c r="AH1268" s="93"/>
      <c r="AI1268" s="81"/>
      <c r="AJ1268" s="80"/>
      <c r="AK1268" s="80"/>
      <c r="AL1268" s="78"/>
      <c r="AM1268" s="80"/>
      <c r="AN1268" s="80"/>
      <c r="AO1268" s="80"/>
      <c r="AP1268" s="80"/>
      <c r="AQ1268" s="80"/>
      <c r="AR1268" s="80"/>
      <c r="AS1268" s="78"/>
      <c r="AT1268" s="96"/>
      <c r="AU1268" s="97"/>
      <c r="AV1268" s="98"/>
      <c r="AW1268" s="99"/>
    </row>
    <row r="1269" spans="1:49">
      <c r="A1269" s="25"/>
      <c r="C1269" s="89"/>
      <c r="D1269" s="84"/>
      <c r="E1269" s="76"/>
      <c r="F1269" s="91"/>
      <c r="G1269" s="80"/>
      <c r="H1269" s="81"/>
      <c r="I1269" s="14"/>
      <c r="J1269" s="92"/>
      <c r="K1269" s="14"/>
      <c r="L1269" s="78"/>
      <c r="M1269" s="81"/>
      <c r="N1269" s="14"/>
      <c r="O1269" s="78"/>
      <c r="P1269" s="78"/>
      <c r="Q1269" s="93"/>
      <c r="R1269" s="80"/>
      <c r="S1269" s="80"/>
      <c r="T1269" s="69"/>
      <c r="U1269" s="78"/>
      <c r="V1269" s="69"/>
      <c r="W1269" s="80"/>
      <c r="X1269" s="80"/>
      <c r="Y1269" s="94"/>
      <c r="Z1269" s="80"/>
      <c r="AA1269" s="80"/>
      <c r="AB1269" s="80"/>
      <c r="AC1269" s="80"/>
      <c r="AD1269" s="69"/>
      <c r="AE1269" s="69"/>
      <c r="AF1269" s="69"/>
      <c r="AG1269" s="95"/>
      <c r="AH1269" s="93"/>
      <c r="AI1269" s="81"/>
      <c r="AJ1269" s="80"/>
      <c r="AK1269" s="80"/>
      <c r="AL1269" s="78"/>
      <c r="AM1269" s="80"/>
      <c r="AN1269" s="80"/>
      <c r="AO1269" s="80"/>
      <c r="AP1269" s="80"/>
      <c r="AQ1269" s="80"/>
      <c r="AR1269" s="80"/>
      <c r="AS1269" s="78"/>
      <c r="AT1269" s="96"/>
      <c r="AU1269" s="97"/>
      <c r="AV1269" s="98"/>
      <c r="AW1269" s="99"/>
    </row>
    <row r="1270" spans="1:49">
      <c r="A1270" s="25"/>
      <c r="C1270" s="89"/>
      <c r="D1270" s="84"/>
      <c r="E1270" s="76"/>
      <c r="F1270" s="91"/>
      <c r="G1270" s="80"/>
      <c r="H1270" s="81"/>
      <c r="I1270" s="14"/>
      <c r="J1270" s="92"/>
      <c r="K1270" s="14"/>
      <c r="L1270" s="78"/>
      <c r="M1270" s="81"/>
      <c r="N1270" s="14"/>
      <c r="O1270" s="78"/>
      <c r="P1270" s="78"/>
      <c r="Q1270" s="93"/>
      <c r="R1270" s="80"/>
      <c r="S1270" s="80"/>
      <c r="T1270" s="69"/>
      <c r="U1270" s="78"/>
      <c r="V1270" s="69"/>
      <c r="W1270" s="80"/>
      <c r="X1270" s="80"/>
      <c r="Y1270" s="94"/>
      <c r="Z1270" s="80"/>
      <c r="AA1270" s="80"/>
      <c r="AB1270" s="80"/>
      <c r="AC1270" s="80"/>
      <c r="AD1270" s="69"/>
      <c r="AE1270" s="69"/>
      <c r="AF1270" s="69"/>
      <c r="AG1270" s="95"/>
      <c r="AH1270" s="93"/>
      <c r="AI1270" s="81"/>
      <c r="AJ1270" s="80"/>
      <c r="AK1270" s="80"/>
      <c r="AL1270" s="78"/>
      <c r="AM1270" s="80"/>
      <c r="AN1270" s="80"/>
      <c r="AO1270" s="80"/>
      <c r="AP1270" s="80"/>
      <c r="AQ1270" s="80"/>
      <c r="AR1270" s="80"/>
      <c r="AS1270" s="78"/>
      <c r="AT1270" s="96"/>
      <c r="AU1270" s="97"/>
      <c r="AV1270" s="98"/>
      <c r="AW1270" s="99"/>
    </row>
    <row r="1271" spans="1:49">
      <c r="A1271" s="25"/>
      <c r="C1271" s="89"/>
      <c r="D1271" s="84"/>
      <c r="E1271" s="76"/>
      <c r="F1271" s="91"/>
      <c r="G1271" s="80"/>
      <c r="H1271" s="81"/>
      <c r="I1271" s="14"/>
      <c r="J1271" s="92"/>
      <c r="K1271" s="14"/>
      <c r="L1271" s="78"/>
      <c r="M1271" s="81"/>
      <c r="N1271" s="14"/>
      <c r="O1271" s="78"/>
      <c r="P1271" s="78"/>
      <c r="Q1271" s="93"/>
      <c r="R1271" s="80"/>
      <c r="S1271" s="80"/>
      <c r="T1271" s="69"/>
      <c r="U1271" s="78"/>
      <c r="V1271" s="69"/>
      <c r="W1271" s="80"/>
      <c r="X1271" s="80"/>
      <c r="Y1271" s="94"/>
      <c r="Z1271" s="80"/>
      <c r="AA1271" s="80"/>
      <c r="AB1271" s="80"/>
      <c r="AC1271" s="80"/>
      <c r="AD1271" s="69"/>
      <c r="AE1271" s="69"/>
      <c r="AF1271" s="69"/>
      <c r="AG1271" s="95"/>
      <c r="AH1271" s="93"/>
      <c r="AI1271" s="81"/>
      <c r="AJ1271" s="80"/>
      <c r="AK1271" s="80"/>
      <c r="AL1271" s="78"/>
      <c r="AM1271" s="80"/>
      <c r="AN1271" s="80"/>
      <c r="AO1271" s="80"/>
      <c r="AP1271" s="80"/>
      <c r="AQ1271" s="80"/>
      <c r="AR1271" s="80"/>
      <c r="AS1271" s="78"/>
      <c r="AT1271" s="96"/>
      <c r="AU1271" s="97"/>
      <c r="AV1271" s="98"/>
      <c r="AW1271" s="99"/>
    </row>
    <row r="1272" spans="1:49">
      <c r="A1272" s="25"/>
      <c r="C1272" s="89"/>
      <c r="D1272" s="84"/>
      <c r="E1272" s="76"/>
      <c r="F1272" s="91"/>
      <c r="G1272" s="80"/>
      <c r="H1272" s="81"/>
      <c r="I1272" s="14"/>
      <c r="J1272" s="92"/>
      <c r="K1272" s="14"/>
      <c r="L1272" s="78"/>
      <c r="M1272" s="81"/>
      <c r="N1272" s="14"/>
      <c r="O1272" s="78"/>
      <c r="P1272" s="78"/>
      <c r="Q1272" s="93"/>
      <c r="R1272" s="80"/>
      <c r="S1272" s="80"/>
      <c r="T1272" s="69"/>
      <c r="U1272" s="78"/>
      <c r="V1272" s="69"/>
      <c r="W1272" s="80"/>
      <c r="X1272" s="80"/>
      <c r="Y1272" s="94"/>
      <c r="Z1272" s="80"/>
      <c r="AA1272" s="80"/>
      <c r="AB1272" s="80"/>
      <c r="AC1272" s="80"/>
      <c r="AD1272" s="69"/>
      <c r="AE1272" s="69"/>
      <c r="AF1272" s="69"/>
      <c r="AG1272" s="95"/>
      <c r="AH1272" s="93"/>
      <c r="AI1272" s="81"/>
      <c r="AJ1272" s="80"/>
      <c r="AK1272" s="80"/>
      <c r="AL1272" s="78"/>
      <c r="AM1272" s="80"/>
      <c r="AN1272" s="80"/>
      <c r="AO1272" s="80"/>
      <c r="AP1272" s="80"/>
      <c r="AQ1272" s="80"/>
      <c r="AR1272" s="80"/>
      <c r="AS1272" s="78"/>
      <c r="AT1272" s="96"/>
      <c r="AU1272" s="97"/>
      <c r="AV1272" s="98"/>
      <c r="AW1272" s="99"/>
    </row>
    <row r="1273" spans="1:49">
      <c r="A1273" s="25"/>
      <c r="C1273" s="89"/>
      <c r="D1273" s="84"/>
      <c r="E1273" s="76"/>
      <c r="F1273" s="91"/>
      <c r="G1273" s="80"/>
      <c r="H1273" s="81"/>
      <c r="I1273" s="14"/>
      <c r="J1273" s="92"/>
      <c r="K1273" s="14"/>
      <c r="L1273" s="78"/>
      <c r="M1273" s="81"/>
      <c r="N1273" s="14"/>
      <c r="O1273" s="78"/>
      <c r="P1273" s="78"/>
      <c r="Q1273" s="93"/>
      <c r="R1273" s="80"/>
      <c r="S1273" s="80"/>
      <c r="T1273" s="69"/>
      <c r="U1273" s="78"/>
      <c r="V1273" s="69"/>
      <c r="W1273" s="80"/>
      <c r="X1273" s="80"/>
      <c r="Y1273" s="94"/>
      <c r="Z1273" s="80"/>
      <c r="AA1273" s="80"/>
      <c r="AB1273" s="80"/>
      <c r="AC1273" s="80"/>
      <c r="AD1273" s="69"/>
      <c r="AE1273" s="69"/>
      <c r="AF1273" s="69"/>
      <c r="AG1273" s="95"/>
      <c r="AH1273" s="93"/>
      <c r="AI1273" s="81"/>
      <c r="AJ1273" s="80"/>
      <c r="AK1273" s="80"/>
      <c r="AL1273" s="78"/>
      <c r="AM1273" s="80"/>
      <c r="AN1273" s="80"/>
      <c r="AO1273" s="80"/>
      <c r="AP1273" s="80"/>
      <c r="AQ1273" s="80"/>
      <c r="AR1273" s="80"/>
      <c r="AS1273" s="78"/>
      <c r="AT1273" s="96"/>
      <c r="AU1273" s="97"/>
      <c r="AV1273" s="98"/>
      <c r="AW1273" s="99"/>
    </row>
    <row r="1274" spans="1:49">
      <c r="A1274" s="25"/>
      <c r="C1274" s="89"/>
      <c r="D1274" s="84"/>
      <c r="E1274" s="76"/>
      <c r="F1274" s="91"/>
      <c r="G1274" s="80"/>
      <c r="H1274" s="81"/>
      <c r="I1274" s="14"/>
      <c r="J1274" s="92"/>
      <c r="K1274" s="14"/>
      <c r="L1274" s="78"/>
      <c r="M1274" s="81"/>
      <c r="N1274" s="14"/>
      <c r="O1274" s="78"/>
      <c r="P1274" s="78"/>
      <c r="Q1274" s="93"/>
      <c r="R1274" s="80"/>
      <c r="S1274" s="80"/>
      <c r="T1274" s="69"/>
      <c r="U1274" s="78"/>
      <c r="V1274" s="69"/>
      <c r="W1274" s="80"/>
      <c r="X1274" s="80"/>
      <c r="Y1274" s="94"/>
      <c r="Z1274" s="80"/>
      <c r="AA1274" s="80"/>
      <c r="AB1274" s="80"/>
      <c r="AC1274" s="80"/>
      <c r="AD1274" s="69"/>
      <c r="AE1274" s="69"/>
      <c r="AF1274" s="69"/>
      <c r="AG1274" s="95"/>
      <c r="AH1274" s="93"/>
      <c r="AI1274" s="81"/>
      <c r="AJ1274" s="80"/>
      <c r="AK1274" s="80"/>
      <c r="AL1274" s="78"/>
      <c r="AM1274" s="80"/>
      <c r="AN1274" s="80"/>
      <c r="AO1274" s="80"/>
      <c r="AP1274" s="80"/>
      <c r="AQ1274" s="80"/>
      <c r="AR1274" s="80"/>
      <c r="AS1274" s="78"/>
      <c r="AT1274" s="96"/>
      <c r="AU1274" s="97"/>
      <c r="AV1274" s="98"/>
      <c r="AW1274" s="99"/>
    </row>
    <row r="1275" spans="1:49">
      <c r="A1275" s="25"/>
      <c r="C1275" s="89"/>
      <c r="D1275" s="84"/>
      <c r="E1275" s="76"/>
      <c r="F1275" s="91"/>
      <c r="G1275" s="80"/>
      <c r="H1275" s="81"/>
      <c r="I1275" s="14"/>
      <c r="J1275" s="92"/>
      <c r="K1275" s="14"/>
      <c r="L1275" s="78"/>
      <c r="M1275" s="81"/>
      <c r="N1275" s="14"/>
      <c r="O1275" s="78"/>
      <c r="P1275" s="78"/>
      <c r="Q1275" s="93"/>
      <c r="R1275" s="80"/>
      <c r="S1275" s="80"/>
      <c r="T1275" s="69"/>
      <c r="U1275" s="78"/>
      <c r="V1275" s="69"/>
      <c r="W1275" s="80"/>
      <c r="X1275" s="80"/>
      <c r="Y1275" s="94"/>
      <c r="Z1275" s="80"/>
      <c r="AA1275" s="80"/>
      <c r="AB1275" s="80"/>
      <c r="AC1275" s="80"/>
      <c r="AD1275" s="69"/>
      <c r="AE1275" s="69"/>
      <c r="AF1275" s="69"/>
      <c r="AG1275" s="95"/>
      <c r="AH1275" s="93"/>
      <c r="AI1275" s="81"/>
      <c r="AJ1275" s="80"/>
      <c r="AK1275" s="80"/>
      <c r="AL1275" s="78"/>
      <c r="AM1275" s="80"/>
      <c r="AN1275" s="80"/>
      <c r="AO1275" s="80"/>
      <c r="AP1275" s="80"/>
      <c r="AQ1275" s="80"/>
      <c r="AR1275" s="80"/>
      <c r="AS1275" s="78"/>
      <c r="AT1275" s="96"/>
      <c r="AU1275" s="97"/>
      <c r="AV1275" s="98"/>
      <c r="AW1275" s="99"/>
    </row>
    <row r="1276" spans="1:49">
      <c r="A1276" s="25"/>
      <c r="C1276" s="89"/>
      <c r="D1276" s="84"/>
      <c r="E1276" s="76"/>
      <c r="F1276" s="91"/>
      <c r="G1276" s="80"/>
      <c r="H1276" s="81"/>
      <c r="I1276" s="14"/>
      <c r="J1276" s="92"/>
      <c r="K1276" s="14"/>
      <c r="L1276" s="78"/>
      <c r="M1276" s="81"/>
      <c r="N1276" s="14"/>
      <c r="O1276" s="78"/>
      <c r="P1276" s="78"/>
      <c r="Q1276" s="93"/>
      <c r="R1276" s="80"/>
      <c r="S1276" s="80"/>
      <c r="T1276" s="69"/>
      <c r="U1276" s="78"/>
      <c r="V1276" s="69"/>
      <c r="W1276" s="80"/>
      <c r="X1276" s="80"/>
      <c r="Y1276" s="94"/>
      <c r="Z1276" s="80"/>
      <c r="AA1276" s="80"/>
      <c r="AB1276" s="80"/>
      <c r="AC1276" s="80"/>
      <c r="AD1276" s="69"/>
      <c r="AE1276" s="69"/>
      <c r="AF1276" s="69"/>
      <c r="AG1276" s="95"/>
      <c r="AH1276" s="93"/>
      <c r="AI1276" s="81"/>
      <c r="AJ1276" s="80"/>
      <c r="AK1276" s="80"/>
      <c r="AL1276" s="78"/>
      <c r="AM1276" s="80"/>
      <c r="AN1276" s="80"/>
      <c r="AO1276" s="80"/>
      <c r="AP1276" s="80"/>
      <c r="AQ1276" s="80"/>
      <c r="AR1276" s="80"/>
      <c r="AS1276" s="78"/>
      <c r="AT1276" s="96"/>
      <c r="AU1276" s="97"/>
      <c r="AV1276" s="98"/>
      <c r="AW1276" s="99"/>
    </row>
    <row r="1277" spans="1:49">
      <c r="A1277" s="25"/>
      <c r="C1277" s="89"/>
      <c r="D1277" s="84"/>
      <c r="E1277" s="76"/>
      <c r="F1277" s="91"/>
      <c r="G1277" s="80"/>
      <c r="H1277" s="81"/>
      <c r="I1277" s="14"/>
      <c r="J1277" s="92"/>
      <c r="K1277" s="14"/>
      <c r="L1277" s="78"/>
      <c r="M1277" s="81"/>
      <c r="N1277" s="14"/>
      <c r="O1277" s="78"/>
      <c r="P1277" s="78"/>
      <c r="Q1277" s="93"/>
      <c r="R1277" s="80"/>
      <c r="S1277" s="80"/>
      <c r="T1277" s="69"/>
      <c r="U1277" s="78"/>
      <c r="V1277" s="69"/>
      <c r="W1277" s="80"/>
      <c r="X1277" s="80"/>
      <c r="Y1277" s="94"/>
      <c r="Z1277" s="80"/>
      <c r="AA1277" s="80"/>
      <c r="AB1277" s="80"/>
      <c r="AC1277" s="80"/>
      <c r="AD1277" s="69"/>
      <c r="AE1277" s="69"/>
      <c r="AF1277" s="69"/>
      <c r="AG1277" s="95"/>
      <c r="AH1277" s="93"/>
      <c r="AI1277" s="81"/>
      <c r="AJ1277" s="80"/>
      <c r="AK1277" s="80"/>
      <c r="AL1277" s="78"/>
      <c r="AM1277" s="80"/>
      <c r="AN1277" s="80"/>
      <c r="AO1277" s="80"/>
      <c r="AP1277" s="80"/>
      <c r="AQ1277" s="80"/>
      <c r="AR1277" s="80"/>
      <c r="AS1277" s="78"/>
      <c r="AT1277" s="96"/>
      <c r="AU1277" s="97"/>
      <c r="AV1277" s="98"/>
      <c r="AW1277" s="99"/>
    </row>
    <row r="1278" spans="1:49">
      <c r="A1278" s="25"/>
      <c r="C1278" s="89"/>
      <c r="D1278" s="84"/>
      <c r="E1278" s="76"/>
      <c r="F1278" s="91"/>
      <c r="G1278" s="80"/>
      <c r="H1278" s="81"/>
      <c r="I1278" s="14"/>
      <c r="J1278" s="92"/>
      <c r="K1278" s="14"/>
      <c r="L1278" s="78"/>
      <c r="M1278" s="81"/>
      <c r="N1278" s="14"/>
      <c r="O1278" s="78"/>
      <c r="P1278" s="78"/>
      <c r="Q1278" s="93"/>
      <c r="R1278" s="80"/>
      <c r="S1278" s="80"/>
      <c r="T1278" s="69"/>
      <c r="U1278" s="78"/>
      <c r="V1278" s="69"/>
      <c r="W1278" s="80"/>
      <c r="X1278" s="80"/>
      <c r="Y1278" s="94"/>
      <c r="Z1278" s="80"/>
      <c r="AA1278" s="80"/>
      <c r="AB1278" s="80"/>
      <c r="AC1278" s="80"/>
      <c r="AD1278" s="69"/>
      <c r="AE1278" s="69"/>
      <c r="AF1278" s="69"/>
      <c r="AG1278" s="95"/>
      <c r="AH1278" s="93"/>
      <c r="AI1278" s="81"/>
      <c r="AJ1278" s="80"/>
      <c r="AK1278" s="80"/>
      <c r="AL1278" s="78"/>
      <c r="AM1278" s="80"/>
      <c r="AN1278" s="80"/>
      <c r="AO1278" s="80"/>
      <c r="AP1278" s="80"/>
      <c r="AQ1278" s="80"/>
      <c r="AR1278" s="80"/>
      <c r="AS1278" s="78"/>
      <c r="AT1278" s="96"/>
      <c r="AU1278" s="97"/>
      <c r="AV1278" s="98"/>
      <c r="AW1278" s="99"/>
    </row>
    <row r="1279" spans="1:49">
      <c r="A1279" s="25"/>
      <c r="C1279" s="89"/>
      <c r="D1279" s="84"/>
      <c r="E1279" s="76"/>
      <c r="F1279" s="91"/>
      <c r="G1279" s="80"/>
      <c r="H1279" s="81"/>
      <c r="I1279" s="14"/>
      <c r="J1279" s="92"/>
      <c r="K1279" s="14"/>
      <c r="L1279" s="78"/>
      <c r="M1279" s="81"/>
      <c r="N1279" s="14"/>
      <c r="O1279" s="78"/>
      <c r="P1279" s="78"/>
      <c r="Q1279" s="93"/>
      <c r="R1279" s="80"/>
      <c r="S1279" s="80"/>
      <c r="T1279" s="69"/>
      <c r="U1279" s="78"/>
      <c r="V1279" s="69"/>
      <c r="W1279" s="80"/>
      <c r="X1279" s="80"/>
      <c r="Y1279" s="94"/>
      <c r="Z1279" s="80"/>
      <c r="AA1279" s="80"/>
      <c r="AB1279" s="80"/>
      <c r="AC1279" s="80"/>
      <c r="AD1279" s="69"/>
      <c r="AE1279" s="69"/>
      <c r="AF1279" s="69"/>
      <c r="AG1279" s="95"/>
      <c r="AH1279" s="93"/>
      <c r="AI1279" s="81"/>
      <c r="AJ1279" s="80"/>
      <c r="AK1279" s="80"/>
      <c r="AL1279" s="78"/>
      <c r="AM1279" s="80"/>
      <c r="AN1279" s="80"/>
      <c r="AO1279" s="80"/>
      <c r="AP1279" s="80"/>
      <c r="AQ1279" s="80"/>
      <c r="AR1279" s="80"/>
      <c r="AS1279" s="78"/>
      <c r="AT1279" s="96"/>
      <c r="AU1279" s="97"/>
      <c r="AV1279" s="98"/>
      <c r="AW1279" s="99"/>
    </row>
    <row r="1280" spans="1:49">
      <c r="A1280" s="25"/>
      <c r="C1280" s="89"/>
      <c r="D1280" s="84"/>
      <c r="E1280" s="76"/>
      <c r="F1280" s="91"/>
      <c r="G1280" s="80"/>
      <c r="H1280" s="81"/>
      <c r="I1280" s="14"/>
      <c r="J1280" s="92"/>
      <c r="K1280" s="14"/>
      <c r="L1280" s="78"/>
      <c r="M1280" s="81"/>
      <c r="N1280" s="14"/>
      <c r="O1280" s="78"/>
      <c r="P1280" s="78"/>
      <c r="Q1280" s="93"/>
      <c r="R1280" s="80"/>
      <c r="S1280" s="80"/>
      <c r="T1280" s="69"/>
      <c r="U1280" s="78"/>
      <c r="V1280" s="69"/>
      <c r="W1280" s="80"/>
      <c r="X1280" s="80"/>
      <c r="Y1280" s="94"/>
      <c r="Z1280" s="80"/>
      <c r="AA1280" s="80"/>
      <c r="AB1280" s="80"/>
      <c r="AC1280" s="80"/>
      <c r="AD1280" s="69"/>
      <c r="AE1280" s="69"/>
      <c r="AF1280" s="69"/>
      <c r="AG1280" s="95"/>
      <c r="AH1280" s="93"/>
      <c r="AI1280" s="81"/>
      <c r="AJ1280" s="80"/>
      <c r="AK1280" s="80"/>
      <c r="AL1280" s="78"/>
      <c r="AM1280" s="80"/>
      <c r="AN1280" s="80"/>
      <c r="AO1280" s="80"/>
      <c r="AP1280" s="80"/>
      <c r="AQ1280" s="80"/>
      <c r="AR1280" s="80"/>
      <c r="AS1280" s="78"/>
      <c r="AT1280" s="96"/>
      <c r="AU1280" s="97"/>
      <c r="AV1280" s="98"/>
      <c r="AW1280" s="99"/>
    </row>
    <row r="1281" spans="1:49">
      <c r="A1281" s="25"/>
      <c r="C1281" s="89"/>
      <c r="D1281" s="84"/>
      <c r="E1281" s="76"/>
      <c r="F1281" s="91"/>
      <c r="G1281" s="80"/>
      <c r="H1281" s="81"/>
      <c r="I1281" s="14"/>
      <c r="J1281" s="92"/>
      <c r="K1281" s="14"/>
      <c r="L1281" s="78"/>
      <c r="M1281" s="81"/>
      <c r="N1281" s="14"/>
      <c r="O1281" s="78"/>
      <c r="P1281" s="78"/>
      <c r="Q1281" s="93"/>
      <c r="R1281" s="80"/>
      <c r="S1281" s="80"/>
      <c r="T1281" s="69"/>
      <c r="U1281" s="78"/>
      <c r="V1281" s="69"/>
      <c r="W1281" s="80"/>
      <c r="X1281" s="80"/>
      <c r="Y1281" s="94"/>
      <c r="Z1281" s="80"/>
      <c r="AA1281" s="80"/>
      <c r="AB1281" s="80"/>
      <c r="AC1281" s="80"/>
      <c r="AD1281" s="69"/>
      <c r="AE1281" s="69"/>
      <c r="AF1281" s="69"/>
      <c r="AG1281" s="95"/>
      <c r="AH1281" s="93"/>
      <c r="AI1281" s="81"/>
      <c r="AJ1281" s="80"/>
      <c r="AK1281" s="80"/>
      <c r="AL1281" s="78"/>
      <c r="AM1281" s="80"/>
      <c r="AN1281" s="80"/>
      <c r="AO1281" s="80"/>
      <c r="AP1281" s="80"/>
      <c r="AQ1281" s="80"/>
      <c r="AR1281" s="80"/>
      <c r="AS1281" s="78"/>
      <c r="AT1281" s="96"/>
      <c r="AU1281" s="97"/>
      <c r="AV1281" s="98"/>
      <c r="AW1281" s="99"/>
    </row>
    <row r="1282" spans="1:49">
      <c r="A1282" s="25"/>
      <c r="C1282" s="89"/>
      <c r="D1282" s="84"/>
      <c r="E1282" s="76"/>
      <c r="F1282" s="91"/>
      <c r="G1282" s="80"/>
      <c r="H1282" s="81"/>
      <c r="I1282" s="14"/>
      <c r="J1282" s="92"/>
      <c r="K1282" s="14"/>
      <c r="L1282" s="78"/>
      <c r="M1282" s="81"/>
      <c r="N1282" s="14"/>
      <c r="O1282" s="78"/>
      <c r="P1282" s="78"/>
      <c r="Q1282" s="93"/>
      <c r="R1282" s="80"/>
      <c r="S1282" s="80"/>
      <c r="T1282" s="69"/>
      <c r="U1282" s="78"/>
      <c r="V1282" s="69"/>
      <c r="W1282" s="80"/>
      <c r="X1282" s="80"/>
      <c r="Y1282" s="94"/>
      <c r="Z1282" s="80"/>
      <c r="AA1282" s="80"/>
      <c r="AB1282" s="80"/>
      <c r="AC1282" s="80"/>
      <c r="AD1282" s="69"/>
      <c r="AE1282" s="69"/>
      <c r="AF1282" s="69"/>
      <c r="AG1282" s="95"/>
      <c r="AH1282" s="93"/>
      <c r="AI1282" s="81"/>
      <c r="AJ1282" s="80"/>
      <c r="AK1282" s="80"/>
      <c r="AL1282" s="78"/>
      <c r="AM1282" s="80"/>
      <c r="AN1282" s="80"/>
      <c r="AO1282" s="80"/>
      <c r="AP1282" s="80"/>
      <c r="AQ1282" s="80"/>
      <c r="AR1282" s="80"/>
      <c r="AS1282" s="78"/>
      <c r="AT1282" s="96"/>
      <c r="AU1282" s="97"/>
      <c r="AV1282" s="98"/>
      <c r="AW1282" s="99"/>
    </row>
    <row r="1283" spans="1:49">
      <c r="A1283" s="25"/>
      <c r="C1283" s="89"/>
      <c r="D1283" s="84"/>
      <c r="E1283" s="76"/>
      <c r="F1283" s="91"/>
      <c r="G1283" s="80"/>
      <c r="H1283" s="81"/>
      <c r="I1283" s="14"/>
      <c r="J1283" s="92"/>
      <c r="K1283" s="14"/>
      <c r="L1283" s="78"/>
      <c r="M1283" s="81"/>
      <c r="N1283" s="14"/>
      <c r="O1283" s="78"/>
      <c r="P1283" s="78"/>
      <c r="Q1283" s="93"/>
      <c r="R1283" s="80"/>
      <c r="S1283" s="80"/>
      <c r="T1283" s="69"/>
      <c r="U1283" s="78"/>
      <c r="V1283" s="69"/>
      <c r="W1283" s="80"/>
      <c r="X1283" s="80"/>
      <c r="Y1283" s="94"/>
      <c r="Z1283" s="80"/>
      <c r="AA1283" s="80"/>
      <c r="AB1283" s="80"/>
      <c r="AC1283" s="80"/>
      <c r="AD1283" s="69"/>
      <c r="AE1283" s="69"/>
      <c r="AF1283" s="69"/>
      <c r="AG1283" s="95"/>
      <c r="AH1283" s="93"/>
      <c r="AI1283" s="81"/>
      <c r="AJ1283" s="80"/>
      <c r="AK1283" s="80"/>
      <c r="AL1283" s="78"/>
      <c r="AM1283" s="80"/>
      <c r="AN1283" s="80"/>
      <c r="AO1283" s="80"/>
      <c r="AP1283" s="80"/>
      <c r="AQ1283" s="80"/>
      <c r="AR1283" s="80"/>
      <c r="AS1283" s="78"/>
      <c r="AT1283" s="96"/>
      <c r="AU1283" s="97"/>
      <c r="AV1283" s="98"/>
      <c r="AW1283" s="99"/>
    </row>
    <row r="1284" spans="1:49">
      <c r="A1284" s="25"/>
      <c r="C1284" s="89"/>
      <c r="D1284" s="84"/>
      <c r="E1284" s="76"/>
      <c r="F1284" s="91"/>
      <c r="G1284" s="80"/>
      <c r="H1284" s="81"/>
      <c r="I1284" s="14"/>
      <c r="J1284" s="92"/>
      <c r="K1284" s="14"/>
      <c r="L1284" s="78"/>
      <c r="M1284" s="81"/>
      <c r="N1284" s="14"/>
      <c r="O1284" s="78"/>
      <c r="P1284" s="78"/>
      <c r="Q1284" s="93"/>
      <c r="R1284" s="80"/>
      <c r="S1284" s="80"/>
      <c r="T1284" s="69"/>
      <c r="U1284" s="78"/>
      <c r="V1284" s="69"/>
      <c r="W1284" s="80"/>
      <c r="X1284" s="80"/>
      <c r="Y1284" s="94"/>
      <c r="Z1284" s="80"/>
      <c r="AA1284" s="80"/>
      <c r="AB1284" s="80"/>
      <c r="AC1284" s="80"/>
      <c r="AD1284" s="69"/>
      <c r="AE1284" s="69"/>
      <c r="AF1284" s="69"/>
      <c r="AG1284" s="95"/>
      <c r="AH1284" s="93"/>
      <c r="AI1284" s="81"/>
      <c r="AJ1284" s="80"/>
      <c r="AK1284" s="80"/>
      <c r="AL1284" s="78"/>
      <c r="AM1284" s="80"/>
      <c r="AN1284" s="80"/>
      <c r="AO1284" s="80"/>
      <c r="AP1284" s="80"/>
      <c r="AQ1284" s="80"/>
      <c r="AR1284" s="80"/>
      <c r="AS1284" s="78"/>
      <c r="AT1284" s="96"/>
      <c r="AU1284" s="97"/>
      <c r="AV1284" s="98"/>
      <c r="AW1284" s="99"/>
    </row>
    <row r="1285" spans="1:49">
      <c r="A1285" s="25"/>
      <c r="C1285" s="89"/>
      <c r="D1285" s="84"/>
      <c r="E1285" s="76"/>
      <c r="F1285" s="91"/>
      <c r="G1285" s="80"/>
      <c r="H1285" s="81"/>
      <c r="I1285" s="14"/>
      <c r="J1285" s="92"/>
      <c r="K1285" s="14"/>
      <c r="L1285" s="78"/>
      <c r="M1285" s="81"/>
      <c r="N1285" s="14"/>
      <c r="O1285" s="78"/>
      <c r="P1285" s="78"/>
      <c r="Q1285" s="93"/>
      <c r="R1285" s="80"/>
      <c r="S1285" s="80"/>
      <c r="T1285" s="69"/>
      <c r="U1285" s="78"/>
      <c r="V1285" s="69"/>
      <c r="W1285" s="80"/>
      <c r="X1285" s="80"/>
      <c r="Y1285" s="94"/>
      <c r="Z1285" s="80"/>
      <c r="AA1285" s="80"/>
      <c r="AB1285" s="80"/>
      <c r="AC1285" s="80"/>
      <c r="AD1285" s="69"/>
      <c r="AE1285" s="69"/>
      <c r="AF1285" s="69"/>
      <c r="AG1285" s="95"/>
      <c r="AH1285" s="93"/>
      <c r="AI1285" s="81"/>
      <c r="AJ1285" s="80"/>
      <c r="AK1285" s="80"/>
      <c r="AL1285" s="78"/>
      <c r="AM1285" s="80"/>
      <c r="AN1285" s="80"/>
      <c r="AO1285" s="80"/>
      <c r="AP1285" s="80"/>
      <c r="AQ1285" s="80"/>
      <c r="AR1285" s="80"/>
      <c r="AS1285" s="78"/>
      <c r="AT1285" s="96"/>
      <c r="AU1285" s="97"/>
      <c r="AV1285" s="98"/>
      <c r="AW1285" s="99"/>
    </row>
    <row r="1286" spans="1:49">
      <c r="A1286" s="25"/>
      <c r="C1286" s="89"/>
      <c r="D1286" s="84"/>
      <c r="E1286" s="76"/>
      <c r="F1286" s="91"/>
      <c r="G1286" s="80"/>
      <c r="H1286" s="81"/>
      <c r="I1286" s="14"/>
      <c r="J1286" s="92"/>
      <c r="K1286" s="14"/>
      <c r="L1286" s="78"/>
      <c r="M1286" s="81"/>
      <c r="N1286" s="14"/>
      <c r="O1286" s="78"/>
      <c r="P1286" s="78"/>
      <c r="Q1286" s="93"/>
      <c r="R1286" s="80"/>
      <c r="S1286" s="80"/>
      <c r="T1286" s="69"/>
      <c r="U1286" s="78"/>
      <c r="V1286" s="69"/>
      <c r="W1286" s="80"/>
      <c r="X1286" s="80"/>
      <c r="Y1286" s="94"/>
      <c r="Z1286" s="80"/>
      <c r="AA1286" s="80"/>
      <c r="AB1286" s="80"/>
      <c r="AC1286" s="80"/>
      <c r="AD1286" s="69"/>
      <c r="AE1286" s="69"/>
      <c r="AF1286" s="69"/>
      <c r="AG1286" s="95"/>
      <c r="AH1286" s="93"/>
      <c r="AI1286" s="81"/>
      <c r="AJ1286" s="80"/>
      <c r="AK1286" s="80"/>
      <c r="AL1286" s="78"/>
      <c r="AM1286" s="80"/>
      <c r="AN1286" s="80"/>
      <c r="AO1286" s="80"/>
      <c r="AP1286" s="80"/>
      <c r="AQ1286" s="80"/>
      <c r="AR1286" s="80"/>
      <c r="AS1286" s="78"/>
      <c r="AT1286" s="96"/>
      <c r="AU1286" s="97"/>
      <c r="AV1286" s="98"/>
      <c r="AW1286" s="99"/>
    </row>
    <row r="1287" spans="1:49">
      <c r="A1287" s="25"/>
      <c r="C1287" s="89"/>
      <c r="D1287" s="84"/>
      <c r="E1287" s="76"/>
      <c r="F1287" s="91"/>
      <c r="G1287" s="80"/>
      <c r="H1287" s="81"/>
      <c r="I1287" s="14"/>
      <c r="J1287" s="92"/>
      <c r="K1287" s="14"/>
      <c r="L1287" s="78"/>
      <c r="M1287" s="81"/>
      <c r="N1287" s="14"/>
      <c r="O1287" s="78"/>
      <c r="P1287" s="78"/>
      <c r="Q1287" s="93"/>
      <c r="R1287" s="80"/>
      <c r="S1287" s="80"/>
      <c r="T1287" s="69"/>
      <c r="U1287" s="78"/>
      <c r="V1287" s="69"/>
      <c r="W1287" s="80"/>
      <c r="X1287" s="80"/>
      <c r="Y1287" s="94"/>
      <c r="Z1287" s="80"/>
      <c r="AA1287" s="80"/>
      <c r="AB1287" s="80"/>
      <c r="AC1287" s="80"/>
      <c r="AD1287" s="69"/>
      <c r="AE1287" s="69"/>
      <c r="AF1287" s="69"/>
      <c r="AG1287" s="95"/>
      <c r="AH1287" s="93"/>
      <c r="AI1287" s="81"/>
      <c r="AJ1287" s="80"/>
      <c r="AK1287" s="80"/>
      <c r="AL1287" s="78"/>
      <c r="AM1287" s="80"/>
      <c r="AN1287" s="80"/>
      <c r="AO1287" s="80"/>
      <c r="AP1287" s="80"/>
      <c r="AQ1287" s="80"/>
      <c r="AR1287" s="80"/>
      <c r="AS1287" s="78"/>
      <c r="AT1287" s="96"/>
      <c r="AU1287" s="97"/>
      <c r="AV1287" s="98"/>
      <c r="AW1287" s="99"/>
    </row>
    <row r="1288" spans="1:49">
      <c r="A1288" s="25"/>
      <c r="C1288" s="89"/>
      <c r="D1288" s="84"/>
      <c r="E1288" s="76"/>
      <c r="F1288" s="91"/>
      <c r="G1288" s="80"/>
      <c r="H1288" s="81"/>
      <c r="I1288" s="14"/>
      <c r="J1288" s="92"/>
      <c r="K1288" s="14"/>
      <c r="L1288" s="78"/>
      <c r="M1288" s="81"/>
      <c r="N1288" s="14"/>
      <c r="O1288" s="78"/>
      <c r="P1288" s="78"/>
      <c r="Q1288" s="93"/>
      <c r="R1288" s="80"/>
      <c r="S1288" s="80"/>
      <c r="T1288" s="69"/>
      <c r="U1288" s="78"/>
      <c r="V1288" s="69"/>
      <c r="W1288" s="80"/>
      <c r="X1288" s="80"/>
      <c r="Y1288" s="94"/>
      <c r="Z1288" s="80"/>
      <c r="AA1288" s="80"/>
      <c r="AB1288" s="80"/>
      <c r="AC1288" s="80"/>
      <c r="AD1288" s="69"/>
      <c r="AE1288" s="69"/>
      <c r="AF1288" s="69"/>
      <c r="AG1288" s="95"/>
      <c r="AH1288" s="93"/>
      <c r="AI1288" s="81"/>
      <c r="AJ1288" s="80"/>
      <c r="AK1288" s="80"/>
      <c r="AL1288" s="78"/>
      <c r="AM1288" s="80"/>
      <c r="AN1288" s="80"/>
      <c r="AO1288" s="80"/>
      <c r="AP1288" s="80"/>
      <c r="AQ1288" s="80"/>
      <c r="AR1288" s="80"/>
      <c r="AS1288" s="78"/>
      <c r="AT1288" s="96"/>
      <c r="AU1288" s="97"/>
      <c r="AV1288" s="98"/>
      <c r="AW1288" s="99"/>
    </row>
    <row r="1289" spans="1:49">
      <c r="A1289" s="25"/>
      <c r="C1289" s="89"/>
      <c r="D1289" s="84"/>
      <c r="E1289" s="76"/>
      <c r="F1289" s="91"/>
      <c r="G1289" s="80"/>
      <c r="H1289" s="81"/>
      <c r="I1289" s="14"/>
      <c r="J1289" s="92"/>
      <c r="K1289" s="14"/>
      <c r="L1289" s="78"/>
      <c r="M1289" s="81"/>
      <c r="N1289" s="14"/>
      <c r="O1289" s="78"/>
      <c r="P1289" s="78"/>
      <c r="Q1289" s="93"/>
      <c r="R1289" s="80"/>
      <c r="S1289" s="80"/>
      <c r="T1289" s="69"/>
      <c r="U1289" s="78"/>
      <c r="V1289" s="69"/>
      <c r="W1289" s="80"/>
      <c r="X1289" s="80"/>
      <c r="Y1289" s="94"/>
      <c r="Z1289" s="80"/>
      <c r="AA1289" s="80"/>
      <c r="AB1289" s="80"/>
      <c r="AC1289" s="80"/>
      <c r="AD1289" s="69"/>
      <c r="AE1289" s="69"/>
      <c r="AF1289" s="69"/>
      <c r="AG1289" s="95"/>
      <c r="AH1289" s="93"/>
      <c r="AI1289" s="81"/>
      <c r="AJ1289" s="80"/>
      <c r="AK1289" s="80"/>
      <c r="AL1289" s="78"/>
      <c r="AM1289" s="80"/>
      <c r="AN1289" s="80"/>
      <c r="AO1289" s="80"/>
      <c r="AP1289" s="80"/>
      <c r="AQ1289" s="80"/>
      <c r="AR1289" s="80"/>
      <c r="AS1289" s="78"/>
      <c r="AT1289" s="96"/>
      <c r="AU1289" s="97"/>
      <c r="AV1289" s="98"/>
      <c r="AW1289" s="99"/>
    </row>
    <row r="1290" spans="1:49">
      <c r="A1290" s="25"/>
      <c r="C1290" s="89"/>
      <c r="D1290" s="84"/>
      <c r="E1290" s="76"/>
      <c r="F1290" s="91"/>
      <c r="G1290" s="80"/>
      <c r="H1290" s="81"/>
      <c r="I1290" s="14"/>
      <c r="J1290" s="92"/>
      <c r="K1290" s="14"/>
      <c r="L1290" s="78"/>
      <c r="M1290" s="81"/>
      <c r="N1290" s="14"/>
      <c r="O1290" s="78"/>
      <c r="P1290" s="78"/>
      <c r="Q1290" s="93"/>
      <c r="R1290" s="80"/>
      <c r="S1290" s="80"/>
      <c r="T1290" s="69"/>
      <c r="U1290" s="78"/>
      <c r="V1290" s="69"/>
      <c r="W1290" s="80"/>
      <c r="X1290" s="80"/>
      <c r="Y1290" s="94"/>
      <c r="Z1290" s="80"/>
      <c r="AA1290" s="80"/>
      <c r="AB1290" s="80"/>
      <c r="AC1290" s="80"/>
      <c r="AD1290" s="69"/>
      <c r="AE1290" s="69"/>
      <c r="AF1290" s="69"/>
      <c r="AG1290" s="95"/>
      <c r="AH1290" s="93"/>
      <c r="AI1290" s="81"/>
      <c r="AJ1290" s="80"/>
      <c r="AK1290" s="80"/>
      <c r="AL1290" s="78"/>
      <c r="AM1290" s="80"/>
      <c r="AN1290" s="80"/>
      <c r="AO1290" s="80"/>
      <c r="AP1290" s="80"/>
      <c r="AQ1290" s="80"/>
      <c r="AR1290" s="80"/>
      <c r="AS1290" s="78"/>
      <c r="AT1290" s="96"/>
      <c r="AU1290" s="97"/>
      <c r="AV1290" s="98"/>
      <c r="AW1290" s="99"/>
    </row>
    <row r="1291" spans="1:49">
      <c r="A1291" s="25"/>
      <c r="C1291" s="89"/>
      <c r="D1291" s="84"/>
      <c r="E1291" s="76"/>
      <c r="F1291" s="91"/>
      <c r="G1291" s="80"/>
      <c r="H1291" s="81"/>
      <c r="I1291" s="14"/>
      <c r="J1291" s="92"/>
      <c r="K1291" s="14"/>
      <c r="L1291" s="78"/>
      <c r="M1291" s="81"/>
      <c r="N1291" s="14"/>
      <c r="O1291" s="78"/>
      <c r="P1291" s="78"/>
      <c r="Q1291" s="93"/>
      <c r="R1291" s="80"/>
      <c r="S1291" s="80"/>
      <c r="T1291" s="69"/>
      <c r="U1291" s="78"/>
      <c r="V1291" s="69"/>
      <c r="W1291" s="80"/>
      <c r="X1291" s="80"/>
      <c r="Y1291" s="94"/>
      <c r="Z1291" s="80"/>
      <c r="AA1291" s="80"/>
      <c r="AB1291" s="80"/>
      <c r="AC1291" s="80"/>
      <c r="AD1291" s="69"/>
      <c r="AE1291" s="69"/>
      <c r="AF1291" s="69"/>
      <c r="AG1291" s="95"/>
      <c r="AH1291" s="93"/>
      <c r="AI1291" s="81"/>
      <c r="AJ1291" s="80"/>
      <c r="AK1291" s="80"/>
      <c r="AL1291" s="78"/>
      <c r="AM1291" s="80"/>
      <c r="AN1291" s="80"/>
      <c r="AO1291" s="80"/>
      <c r="AP1291" s="80"/>
      <c r="AQ1291" s="80"/>
      <c r="AR1291" s="80"/>
      <c r="AS1291" s="78"/>
      <c r="AT1291" s="96"/>
      <c r="AU1291" s="97"/>
      <c r="AV1291" s="98"/>
      <c r="AW1291" s="99"/>
    </row>
    <row r="1292" spans="1:49">
      <c r="A1292" s="25"/>
      <c r="C1292" s="89"/>
      <c r="D1292" s="84"/>
      <c r="E1292" s="76"/>
      <c r="F1292" s="91"/>
      <c r="G1292" s="80"/>
      <c r="H1292" s="81"/>
      <c r="I1292" s="14"/>
      <c r="J1292" s="92"/>
      <c r="K1292" s="14"/>
      <c r="L1292" s="78"/>
      <c r="M1292" s="81"/>
      <c r="N1292" s="14"/>
      <c r="O1292" s="78"/>
      <c r="P1292" s="78"/>
      <c r="Q1292" s="93"/>
      <c r="R1292" s="80"/>
      <c r="S1292" s="80"/>
      <c r="T1292" s="69"/>
      <c r="U1292" s="78"/>
      <c r="V1292" s="69"/>
      <c r="W1292" s="80"/>
      <c r="X1292" s="80"/>
      <c r="Y1292" s="94"/>
      <c r="Z1292" s="80"/>
      <c r="AA1292" s="80"/>
      <c r="AB1292" s="80"/>
      <c r="AC1292" s="80"/>
      <c r="AD1292" s="69"/>
      <c r="AE1292" s="69"/>
      <c r="AF1292" s="69"/>
      <c r="AG1292" s="95"/>
      <c r="AH1292" s="93"/>
      <c r="AI1292" s="81"/>
      <c r="AJ1292" s="80"/>
      <c r="AK1292" s="80"/>
      <c r="AL1292" s="78"/>
      <c r="AM1292" s="80"/>
      <c r="AN1292" s="80"/>
      <c r="AO1292" s="80"/>
      <c r="AP1292" s="80"/>
      <c r="AQ1292" s="80"/>
      <c r="AR1292" s="80"/>
      <c r="AS1292" s="78"/>
      <c r="AT1292" s="96"/>
      <c r="AU1292" s="97"/>
      <c r="AV1292" s="98"/>
      <c r="AW1292" s="99"/>
    </row>
    <row r="1293" spans="1:49">
      <c r="A1293" s="25"/>
      <c r="C1293" s="89"/>
      <c r="D1293" s="84"/>
      <c r="E1293" s="76"/>
      <c r="F1293" s="91"/>
      <c r="G1293" s="80"/>
      <c r="H1293" s="81"/>
      <c r="I1293" s="14"/>
      <c r="J1293" s="92"/>
      <c r="K1293" s="14"/>
      <c r="L1293" s="78"/>
      <c r="M1293" s="81"/>
      <c r="N1293" s="14"/>
      <c r="O1293" s="78"/>
      <c r="P1293" s="78"/>
      <c r="Q1293" s="93"/>
      <c r="R1293" s="80"/>
      <c r="S1293" s="80"/>
      <c r="T1293" s="69"/>
      <c r="U1293" s="78"/>
      <c r="V1293" s="69"/>
      <c r="W1293" s="80"/>
      <c r="X1293" s="80"/>
      <c r="Y1293" s="94"/>
      <c r="Z1293" s="80"/>
      <c r="AA1293" s="80"/>
      <c r="AB1293" s="80"/>
      <c r="AC1293" s="80"/>
      <c r="AD1293" s="69"/>
      <c r="AE1293" s="69"/>
      <c r="AF1293" s="69"/>
      <c r="AG1293" s="95"/>
      <c r="AH1293" s="93"/>
      <c r="AI1293" s="81"/>
      <c r="AJ1293" s="80"/>
      <c r="AK1293" s="80"/>
      <c r="AL1293" s="78"/>
      <c r="AM1293" s="80"/>
      <c r="AN1293" s="80"/>
      <c r="AO1293" s="80"/>
      <c r="AP1293" s="80"/>
      <c r="AQ1293" s="80"/>
      <c r="AR1293" s="80"/>
      <c r="AS1293" s="78"/>
      <c r="AT1293" s="96"/>
      <c r="AU1293" s="97"/>
      <c r="AV1293" s="98"/>
      <c r="AW1293" s="99"/>
    </row>
    <row r="1294" spans="1:49">
      <c r="A1294" s="25"/>
      <c r="C1294" s="89"/>
      <c r="D1294" s="84"/>
      <c r="E1294" s="76"/>
      <c r="F1294" s="91"/>
      <c r="G1294" s="80"/>
      <c r="H1294" s="81"/>
      <c r="I1294" s="14"/>
      <c r="J1294" s="92"/>
      <c r="K1294" s="14"/>
      <c r="L1294" s="78"/>
      <c r="M1294" s="81"/>
      <c r="N1294" s="14"/>
      <c r="O1294" s="78"/>
      <c r="P1294" s="78"/>
      <c r="Q1294" s="93"/>
      <c r="R1294" s="80"/>
      <c r="S1294" s="80"/>
      <c r="T1294" s="69"/>
      <c r="U1294" s="78"/>
      <c r="V1294" s="69"/>
      <c r="W1294" s="80"/>
      <c r="X1294" s="80"/>
      <c r="Y1294" s="94"/>
      <c r="Z1294" s="80"/>
      <c r="AA1294" s="80"/>
      <c r="AB1294" s="80"/>
      <c r="AC1294" s="80"/>
      <c r="AD1294" s="69"/>
      <c r="AE1294" s="69"/>
      <c r="AF1294" s="69"/>
      <c r="AG1294" s="95"/>
      <c r="AH1294" s="93"/>
      <c r="AI1294" s="81"/>
      <c r="AJ1294" s="80"/>
      <c r="AK1294" s="80"/>
      <c r="AL1294" s="78"/>
      <c r="AM1294" s="80"/>
      <c r="AN1294" s="80"/>
      <c r="AO1294" s="80"/>
      <c r="AP1294" s="80"/>
      <c r="AQ1294" s="80"/>
      <c r="AR1294" s="80"/>
      <c r="AS1294" s="78"/>
      <c r="AT1294" s="96"/>
      <c r="AU1294" s="97"/>
      <c r="AV1294" s="98"/>
      <c r="AW1294" s="99"/>
    </row>
    <row r="1295" spans="1:49">
      <c r="A1295" s="25"/>
      <c r="C1295" s="89"/>
      <c r="D1295" s="84"/>
      <c r="E1295" s="76"/>
      <c r="F1295" s="91"/>
      <c r="G1295" s="80"/>
      <c r="H1295" s="81"/>
      <c r="I1295" s="14"/>
      <c r="J1295" s="92"/>
      <c r="K1295" s="14"/>
      <c r="L1295" s="78"/>
      <c r="M1295" s="81"/>
      <c r="N1295" s="14"/>
      <c r="O1295" s="78"/>
      <c r="P1295" s="78"/>
      <c r="Q1295" s="93"/>
      <c r="R1295" s="80"/>
      <c r="S1295" s="80"/>
      <c r="T1295" s="69"/>
      <c r="U1295" s="78"/>
      <c r="V1295" s="69"/>
      <c r="W1295" s="80"/>
      <c r="X1295" s="80"/>
      <c r="Y1295" s="94"/>
      <c r="Z1295" s="80"/>
      <c r="AA1295" s="80"/>
      <c r="AB1295" s="80"/>
      <c r="AC1295" s="80"/>
      <c r="AD1295" s="69"/>
      <c r="AE1295" s="69"/>
      <c r="AF1295" s="69"/>
      <c r="AG1295" s="95"/>
      <c r="AH1295" s="93"/>
      <c r="AI1295" s="81"/>
      <c r="AJ1295" s="80"/>
      <c r="AK1295" s="80"/>
      <c r="AL1295" s="78"/>
      <c r="AM1295" s="80"/>
      <c r="AN1295" s="80"/>
      <c r="AO1295" s="80"/>
      <c r="AP1295" s="80"/>
      <c r="AQ1295" s="80"/>
      <c r="AR1295" s="80"/>
      <c r="AS1295" s="78"/>
      <c r="AT1295" s="96"/>
      <c r="AU1295" s="97"/>
      <c r="AV1295" s="98"/>
      <c r="AW1295" s="99"/>
    </row>
    <row r="1296" spans="1:49">
      <c r="A1296" s="25"/>
      <c r="C1296" s="89"/>
      <c r="D1296" s="84"/>
      <c r="E1296" s="76"/>
      <c r="F1296" s="91"/>
      <c r="G1296" s="80"/>
      <c r="H1296" s="81"/>
      <c r="I1296" s="14"/>
      <c r="J1296" s="92"/>
      <c r="K1296" s="14"/>
      <c r="L1296" s="78"/>
      <c r="M1296" s="81"/>
      <c r="N1296" s="14"/>
      <c r="O1296" s="78"/>
      <c r="P1296" s="78"/>
      <c r="Q1296" s="93"/>
      <c r="R1296" s="80"/>
      <c r="S1296" s="80"/>
      <c r="T1296" s="69"/>
      <c r="U1296" s="78"/>
      <c r="V1296" s="69"/>
      <c r="W1296" s="80"/>
      <c r="X1296" s="80"/>
      <c r="Y1296" s="94"/>
      <c r="Z1296" s="80"/>
      <c r="AA1296" s="80"/>
      <c r="AB1296" s="80"/>
      <c r="AC1296" s="80"/>
      <c r="AD1296" s="69"/>
      <c r="AE1296" s="69"/>
      <c r="AF1296" s="69"/>
      <c r="AG1296" s="95"/>
      <c r="AH1296" s="93"/>
      <c r="AI1296" s="81"/>
      <c r="AJ1296" s="80"/>
      <c r="AK1296" s="80"/>
      <c r="AL1296" s="78"/>
      <c r="AM1296" s="80"/>
      <c r="AN1296" s="80"/>
      <c r="AO1296" s="80"/>
      <c r="AP1296" s="80"/>
      <c r="AQ1296" s="80"/>
      <c r="AR1296" s="80"/>
      <c r="AS1296" s="78"/>
      <c r="AT1296" s="96"/>
      <c r="AU1296" s="97"/>
      <c r="AV1296" s="98"/>
      <c r="AW1296" s="99"/>
    </row>
    <row r="1297" spans="1:49">
      <c r="A1297" s="25"/>
      <c r="C1297" s="89"/>
      <c r="D1297" s="84"/>
      <c r="E1297" s="76"/>
      <c r="F1297" s="91"/>
      <c r="G1297" s="80"/>
      <c r="H1297" s="81"/>
      <c r="I1297" s="14"/>
      <c r="J1297" s="92"/>
      <c r="K1297" s="14"/>
      <c r="L1297" s="78"/>
      <c r="M1297" s="81"/>
      <c r="N1297" s="14"/>
      <c r="O1297" s="78"/>
      <c r="P1297" s="78"/>
      <c r="Q1297" s="93"/>
      <c r="R1297" s="80"/>
      <c r="S1297" s="80"/>
      <c r="T1297" s="69"/>
      <c r="U1297" s="78"/>
      <c r="V1297" s="69"/>
      <c r="W1297" s="80"/>
      <c r="X1297" s="80"/>
      <c r="Y1297" s="94"/>
      <c r="Z1297" s="80"/>
      <c r="AA1297" s="80"/>
      <c r="AB1297" s="80"/>
      <c r="AC1297" s="80"/>
      <c r="AD1297" s="69"/>
      <c r="AE1297" s="69"/>
      <c r="AF1297" s="69"/>
      <c r="AG1297" s="95"/>
      <c r="AH1297" s="93"/>
      <c r="AI1297" s="81"/>
      <c r="AJ1297" s="80"/>
      <c r="AK1297" s="80"/>
      <c r="AL1297" s="78"/>
      <c r="AM1297" s="80"/>
      <c r="AN1297" s="80"/>
      <c r="AO1297" s="80"/>
      <c r="AP1297" s="80"/>
      <c r="AQ1297" s="80"/>
      <c r="AR1297" s="80"/>
      <c r="AS1297" s="78"/>
      <c r="AT1297" s="96"/>
      <c r="AU1297" s="97"/>
      <c r="AV1297" s="98"/>
      <c r="AW1297" s="99"/>
    </row>
    <row r="1298" spans="1:49">
      <c r="A1298" s="25"/>
      <c r="C1298" s="89"/>
      <c r="D1298" s="84"/>
      <c r="E1298" s="76"/>
      <c r="F1298" s="91"/>
      <c r="G1298" s="80"/>
      <c r="H1298" s="81"/>
      <c r="I1298" s="14"/>
      <c r="J1298" s="92"/>
      <c r="K1298" s="14"/>
      <c r="L1298" s="78"/>
      <c r="M1298" s="81"/>
      <c r="N1298" s="14"/>
      <c r="O1298" s="78"/>
      <c r="P1298" s="78"/>
      <c r="Q1298" s="93"/>
      <c r="R1298" s="80"/>
      <c r="S1298" s="80"/>
      <c r="T1298" s="69"/>
      <c r="U1298" s="78"/>
      <c r="V1298" s="69"/>
      <c r="W1298" s="80"/>
      <c r="X1298" s="80"/>
      <c r="Y1298" s="94"/>
      <c r="Z1298" s="80"/>
      <c r="AA1298" s="80"/>
      <c r="AB1298" s="80"/>
      <c r="AC1298" s="80"/>
      <c r="AD1298" s="69"/>
      <c r="AE1298" s="69"/>
      <c r="AF1298" s="69"/>
      <c r="AG1298" s="95"/>
      <c r="AH1298" s="93"/>
      <c r="AI1298" s="81"/>
      <c r="AJ1298" s="80"/>
      <c r="AK1298" s="80"/>
      <c r="AL1298" s="78"/>
      <c r="AM1298" s="80"/>
      <c r="AN1298" s="80"/>
      <c r="AO1298" s="80"/>
      <c r="AP1298" s="80"/>
      <c r="AQ1298" s="80"/>
      <c r="AR1298" s="80"/>
      <c r="AS1298" s="78"/>
      <c r="AT1298" s="96"/>
      <c r="AU1298" s="97"/>
      <c r="AV1298" s="98"/>
      <c r="AW1298" s="99"/>
    </row>
    <row r="1299" spans="1:49">
      <c r="A1299" s="25"/>
      <c r="C1299" s="89"/>
      <c r="D1299" s="84"/>
      <c r="E1299" s="76"/>
      <c r="F1299" s="91"/>
      <c r="G1299" s="80"/>
      <c r="H1299" s="81"/>
      <c r="I1299" s="14"/>
      <c r="J1299" s="92"/>
      <c r="K1299" s="14"/>
      <c r="L1299" s="78"/>
      <c r="M1299" s="81"/>
      <c r="N1299" s="14"/>
      <c r="O1299" s="78"/>
      <c r="P1299" s="78"/>
      <c r="Q1299" s="93"/>
      <c r="R1299" s="80"/>
      <c r="S1299" s="80"/>
      <c r="T1299" s="69"/>
      <c r="U1299" s="78"/>
      <c r="V1299" s="69"/>
      <c r="W1299" s="80"/>
      <c r="X1299" s="80"/>
      <c r="Y1299" s="94"/>
      <c r="Z1299" s="80"/>
      <c r="AA1299" s="80"/>
      <c r="AB1299" s="80"/>
      <c r="AC1299" s="80"/>
      <c r="AD1299" s="69"/>
      <c r="AE1299" s="69"/>
      <c r="AF1299" s="69"/>
      <c r="AG1299" s="95"/>
      <c r="AH1299" s="93"/>
      <c r="AI1299" s="81"/>
      <c r="AJ1299" s="80"/>
      <c r="AK1299" s="80"/>
      <c r="AL1299" s="78"/>
      <c r="AM1299" s="80"/>
      <c r="AN1299" s="80"/>
      <c r="AO1299" s="80"/>
      <c r="AP1299" s="80"/>
      <c r="AQ1299" s="80"/>
      <c r="AR1299" s="80"/>
      <c r="AS1299" s="78"/>
      <c r="AT1299" s="96"/>
      <c r="AU1299" s="97"/>
      <c r="AV1299" s="98"/>
      <c r="AW1299" s="99"/>
    </row>
    <row r="1300" spans="1:49">
      <c r="A1300" s="25"/>
      <c r="C1300" s="89"/>
      <c r="D1300" s="84"/>
      <c r="E1300" s="76"/>
      <c r="F1300" s="91"/>
      <c r="G1300" s="80"/>
      <c r="H1300" s="81"/>
      <c r="I1300" s="14"/>
      <c r="J1300" s="92"/>
      <c r="K1300" s="14"/>
      <c r="L1300" s="78"/>
      <c r="M1300" s="81"/>
      <c r="N1300" s="14"/>
      <c r="O1300" s="78"/>
      <c r="P1300" s="78"/>
      <c r="Q1300" s="93"/>
      <c r="R1300" s="80"/>
      <c r="S1300" s="80"/>
      <c r="T1300" s="69"/>
      <c r="U1300" s="78"/>
      <c r="V1300" s="69"/>
      <c r="W1300" s="80"/>
      <c r="X1300" s="80"/>
      <c r="Y1300" s="94"/>
      <c r="Z1300" s="80"/>
      <c r="AA1300" s="80"/>
      <c r="AB1300" s="80"/>
      <c r="AC1300" s="80"/>
      <c r="AD1300" s="69"/>
      <c r="AE1300" s="69"/>
      <c r="AF1300" s="69"/>
      <c r="AG1300" s="95"/>
      <c r="AH1300" s="93"/>
      <c r="AI1300" s="81"/>
      <c r="AJ1300" s="80"/>
      <c r="AK1300" s="80"/>
      <c r="AL1300" s="78"/>
      <c r="AM1300" s="80"/>
      <c r="AN1300" s="80"/>
      <c r="AO1300" s="80"/>
      <c r="AP1300" s="80"/>
      <c r="AQ1300" s="80"/>
      <c r="AR1300" s="80"/>
      <c r="AS1300" s="78"/>
      <c r="AT1300" s="96"/>
      <c r="AU1300" s="97"/>
      <c r="AV1300" s="98"/>
      <c r="AW1300" s="99"/>
    </row>
    <row r="1301" spans="1:49">
      <c r="A1301" s="25"/>
      <c r="C1301" s="89"/>
      <c r="D1301" s="84"/>
      <c r="E1301" s="76"/>
      <c r="F1301" s="91"/>
      <c r="G1301" s="80"/>
      <c r="H1301" s="81"/>
      <c r="I1301" s="14"/>
      <c r="J1301" s="92"/>
      <c r="K1301" s="14"/>
      <c r="L1301" s="78"/>
      <c r="M1301" s="81"/>
      <c r="N1301" s="14"/>
      <c r="O1301" s="78"/>
      <c r="P1301" s="78"/>
      <c r="Q1301" s="93"/>
      <c r="R1301" s="80"/>
      <c r="S1301" s="80"/>
      <c r="T1301" s="69"/>
      <c r="U1301" s="78"/>
      <c r="V1301" s="69"/>
      <c r="W1301" s="80"/>
      <c r="X1301" s="80"/>
      <c r="Y1301" s="94"/>
      <c r="Z1301" s="80"/>
      <c r="AA1301" s="80"/>
      <c r="AB1301" s="80"/>
      <c r="AC1301" s="80"/>
      <c r="AD1301" s="69"/>
      <c r="AE1301" s="69"/>
      <c r="AF1301" s="69"/>
      <c r="AG1301" s="95"/>
      <c r="AH1301" s="93"/>
      <c r="AI1301" s="81"/>
      <c r="AJ1301" s="80"/>
      <c r="AK1301" s="80"/>
      <c r="AL1301" s="78"/>
      <c r="AM1301" s="80"/>
      <c r="AN1301" s="80"/>
      <c r="AO1301" s="80"/>
      <c r="AP1301" s="80"/>
      <c r="AQ1301" s="80"/>
      <c r="AR1301" s="80"/>
      <c r="AS1301" s="78"/>
      <c r="AT1301" s="96"/>
      <c r="AU1301" s="97"/>
      <c r="AV1301" s="98"/>
      <c r="AW1301" s="99"/>
    </row>
    <row r="1302" spans="1:49">
      <c r="A1302" s="25"/>
      <c r="C1302" s="89"/>
      <c r="D1302" s="84"/>
      <c r="E1302" s="76"/>
      <c r="F1302" s="91"/>
      <c r="G1302" s="80"/>
      <c r="H1302" s="81"/>
      <c r="I1302" s="14"/>
      <c r="J1302" s="92"/>
      <c r="K1302" s="14"/>
      <c r="L1302" s="78"/>
      <c r="M1302" s="81"/>
      <c r="N1302" s="14"/>
      <c r="O1302" s="78"/>
      <c r="P1302" s="78"/>
      <c r="Q1302" s="93"/>
      <c r="R1302" s="80"/>
      <c r="S1302" s="80"/>
      <c r="T1302" s="69"/>
      <c r="U1302" s="78"/>
      <c r="V1302" s="69"/>
      <c r="W1302" s="80"/>
      <c r="X1302" s="80"/>
      <c r="Y1302" s="94"/>
      <c r="Z1302" s="80"/>
      <c r="AA1302" s="80"/>
      <c r="AB1302" s="80"/>
      <c r="AC1302" s="80"/>
      <c r="AD1302" s="69"/>
      <c r="AE1302" s="69"/>
      <c r="AF1302" s="69"/>
      <c r="AG1302" s="95"/>
      <c r="AH1302" s="93"/>
      <c r="AI1302" s="81"/>
      <c r="AJ1302" s="80"/>
      <c r="AK1302" s="80"/>
      <c r="AL1302" s="78"/>
      <c r="AM1302" s="80"/>
      <c r="AN1302" s="80"/>
      <c r="AO1302" s="80"/>
      <c r="AP1302" s="80"/>
      <c r="AQ1302" s="80"/>
      <c r="AR1302" s="80"/>
      <c r="AS1302" s="78"/>
      <c r="AT1302" s="96"/>
      <c r="AU1302" s="97"/>
      <c r="AV1302" s="98"/>
      <c r="AW1302" s="99"/>
    </row>
    <row r="1303" spans="1:49">
      <c r="A1303" s="25"/>
      <c r="C1303" s="89"/>
      <c r="D1303" s="84"/>
      <c r="E1303" s="76"/>
      <c r="F1303" s="91"/>
      <c r="G1303" s="80"/>
      <c r="H1303" s="81"/>
      <c r="I1303" s="14"/>
      <c r="J1303" s="92"/>
      <c r="K1303" s="14"/>
      <c r="L1303" s="78"/>
      <c r="M1303" s="81"/>
      <c r="N1303" s="14"/>
      <c r="O1303" s="78"/>
      <c r="P1303" s="78"/>
      <c r="Q1303" s="93"/>
      <c r="R1303" s="80"/>
      <c r="S1303" s="80"/>
      <c r="T1303" s="69"/>
      <c r="U1303" s="78"/>
      <c r="V1303" s="69"/>
      <c r="W1303" s="80"/>
      <c r="X1303" s="80"/>
      <c r="Y1303" s="94"/>
      <c r="Z1303" s="80"/>
      <c r="AA1303" s="80"/>
      <c r="AB1303" s="80"/>
      <c r="AC1303" s="80"/>
      <c r="AD1303" s="69"/>
      <c r="AE1303" s="69"/>
      <c r="AF1303" s="69"/>
      <c r="AG1303" s="95"/>
      <c r="AH1303" s="93"/>
      <c r="AI1303" s="81"/>
      <c r="AJ1303" s="80"/>
      <c r="AK1303" s="80"/>
      <c r="AL1303" s="78"/>
      <c r="AM1303" s="80"/>
      <c r="AN1303" s="80"/>
      <c r="AO1303" s="80"/>
      <c r="AP1303" s="80"/>
      <c r="AQ1303" s="80"/>
      <c r="AR1303" s="80"/>
      <c r="AS1303" s="78"/>
      <c r="AT1303" s="96"/>
      <c r="AU1303" s="97"/>
      <c r="AV1303" s="98"/>
      <c r="AW1303" s="99"/>
    </row>
    <row r="1304" spans="1:49">
      <c r="A1304" s="25"/>
      <c r="C1304" s="89"/>
      <c r="D1304" s="84"/>
      <c r="E1304" s="76"/>
      <c r="F1304" s="91"/>
      <c r="G1304" s="80"/>
      <c r="H1304" s="81"/>
      <c r="I1304" s="14"/>
      <c r="J1304" s="92"/>
      <c r="K1304" s="14"/>
      <c r="L1304" s="78"/>
      <c r="M1304" s="81"/>
      <c r="N1304" s="14"/>
      <c r="O1304" s="78"/>
      <c r="P1304" s="78"/>
      <c r="Q1304" s="93"/>
      <c r="R1304" s="80"/>
      <c r="S1304" s="80"/>
      <c r="T1304" s="69"/>
      <c r="U1304" s="78"/>
      <c r="V1304" s="69"/>
      <c r="W1304" s="80"/>
      <c r="X1304" s="80"/>
      <c r="Y1304" s="94"/>
      <c r="Z1304" s="80"/>
      <c r="AA1304" s="80"/>
      <c r="AB1304" s="80"/>
      <c r="AC1304" s="80"/>
      <c r="AD1304" s="69"/>
      <c r="AE1304" s="69"/>
      <c r="AF1304" s="69"/>
      <c r="AG1304" s="95"/>
      <c r="AH1304" s="93"/>
      <c r="AI1304" s="81"/>
      <c r="AJ1304" s="80"/>
      <c r="AK1304" s="80"/>
      <c r="AL1304" s="78"/>
      <c r="AM1304" s="80"/>
      <c r="AN1304" s="80"/>
      <c r="AO1304" s="80"/>
      <c r="AP1304" s="80"/>
      <c r="AQ1304" s="80"/>
      <c r="AR1304" s="80"/>
      <c r="AS1304" s="78"/>
      <c r="AT1304" s="96"/>
      <c r="AU1304" s="97"/>
      <c r="AV1304" s="98"/>
      <c r="AW1304" s="99"/>
    </row>
    <row r="1305" spans="1:49">
      <c r="A1305" s="25"/>
      <c r="C1305" s="89"/>
      <c r="D1305" s="84"/>
      <c r="E1305" s="76"/>
      <c r="F1305" s="91"/>
      <c r="G1305" s="80"/>
      <c r="H1305" s="81"/>
      <c r="I1305" s="14"/>
      <c r="J1305" s="92"/>
      <c r="K1305" s="14"/>
      <c r="L1305" s="78"/>
      <c r="M1305" s="81"/>
      <c r="N1305" s="14"/>
      <c r="O1305" s="78"/>
      <c r="P1305" s="78"/>
      <c r="Q1305" s="93"/>
      <c r="R1305" s="80"/>
      <c r="S1305" s="80"/>
      <c r="T1305" s="69"/>
      <c r="U1305" s="78"/>
      <c r="V1305" s="69"/>
      <c r="W1305" s="80"/>
      <c r="X1305" s="80"/>
      <c r="Y1305" s="94"/>
      <c r="Z1305" s="80"/>
      <c r="AA1305" s="80"/>
      <c r="AB1305" s="80"/>
      <c r="AC1305" s="80"/>
      <c r="AD1305" s="69"/>
      <c r="AE1305" s="69"/>
      <c r="AF1305" s="69"/>
      <c r="AG1305" s="95"/>
      <c r="AH1305" s="93"/>
      <c r="AI1305" s="81"/>
      <c r="AJ1305" s="80"/>
      <c r="AK1305" s="80"/>
      <c r="AL1305" s="78"/>
      <c r="AM1305" s="80"/>
      <c r="AN1305" s="80"/>
      <c r="AO1305" s="80"/>
      <c r="AP1305" s="80"/>
      <c r="AQ1305" s="80"/>
      <c r="AR1305" s="80"/>
      <c r="AS1305" s="78"/>
      <c r="AT1305" s="96"/>
      <c r="AU1305" s="97"/>
      <c r="AV1305" s="98"/>
      <c r="AW1305" s="99"/>
    </row>
    <row r="1306" spans="1:49">
      <c r="A1306" s="25"/>
      <c r="C1306" s="89"/>
      <c r="D1306" s="84"/>
      <c r="E1306" s="76"/>
      <c r="F1306" s="91"/>
      <c r="G1306" s="80"/>
      <c r="H1306" s="81"/>
      <c r="I1306" s="14"/>
      <c r="J1306" s="92"/>
      <c r="K1306" s="14"/>
      <c r="L1306" s="78"/>
      <c r="M1306" s="81"/>
      <c r="N1306" s="14"/>
      <c r="O1306" s="78"/>
      <c r="P1306" s="78"/>
      <c r="Q1306" s="93"/>
      <c r="R1306" s="80"/>
      <c r="S1306" s="80"/>
      <c r="T1306" s="69"/>
      <c r="U1306" s="78"/>
      <c r="V1306" s="69"/>
      <c r="W1306" s="80"/>
      <c r="X1306" s="80"/>
      <c r="Y1306" s="94"/>
      <c r="Z1306" s="80"/>
      <c r="AA1306" s="80"/>
      <c r="AB1306" s="80"/>
      <c r="AC1306" s="80"/>
      <c r="AD1306" s="69"/>
      <c r="AE1306" s="69"/>
      <c r="AF1306" s="69"/>
      <c r="AG1306" s="95"/>
      <c r="AH1306" s="93"/>
      <c r="AI1306" s="81"/>
      <c r="AJ1306" s="80"/>
      <c r="AK1306" s="80"/>
      <c r="AL1306" s="78"/>
      <c r="AM1306" s="80"/>
      <c r="AN1306" s="80"/>
      <c r="AO1306" s="80"/>
      <c r="AP1306" s="80"/>
      <c r="AQ1306" s="80"/>
      <c r="AR1306" s="80"/>
      <c r="AS1306" s="78"/>
      <c r="AT1306" s="96"/>
      <c r="AU1306" s="97"/>
      <c r="AV1306" s="98"/>
      <c r="AW1306" s="99"/>
    </row>
    <row r="1307" spans="1:49">
      <c r="A1307" s="25"/>
      <c r="C1307" s="89"/>
      <c r="D1307" s="84"/>
      <c r="E1307" s="76"/>
      <c r="F1307" s="91"/>
      <c r="G1307" s="80"/>
      <c r="H1307" s="81"/>
      <c r="I1307" s="14"/>
      <c r="J1307" s="92"/>
      <c r="K1307" s="14"/>
      <c r="L1307" s="78"/>
      <c r="M1307" s="81"/>
      <c r="N1307" s="14"/>
      <c r="O1307" s="78"/>
      <c r="P1307" s="78"/>
      <c r="Q1307" s="93"/>
      <c r="R1307" s="80"/>
      <c r="S1307" s="80"/>
      <c r="T1307" s="69"/>
      <c r="U1307" s="78"/>
      <c r="V1307" s="69"/>
      <c r="W1307" s="80"/>
      <c r="X1307" s="80"/>
      <c r="Y1307" s="94"/>
      <c r="Z1307" s="80"/>
      <c r="AA1307" s="80"/>
      <c r="AB1307" s="80"/>
      <c r="AC1307" s="80"/>
      <c r="AD1307" s="69"/>
      <c r="AE1307" s="69"/>
      <c r="AF1307" s="69"/>
      <c r="AG1307" s="95"/>
      <c r="AH1307" s="93"/>
      <c r="AI1307" s="81"/>
      <c r="AJ1307" s="80"/>
      <c r="AK1307" s="80"/>
      <c r="AL1307" s="78"/>
      <c r="AM1307" s="80"/>
      <c r="AN1307" s="80"/>
      <c r="AO1307" s="80"/>
      <c r="AP1307" s="80"/>
      <c r="AQ1307" s="80"/>
      <c r="AR1307" s="80"/>
      <c r="AS1307" s="78"/>
      <c r="AT1307" s="96"/>
      <c r="AU1307" s="97"/>
      <c r="AV1307" s="98"/>
      <c r="AW1307" s="99"/>
    </row>
    <row r="1308" spans="1:49">
      <c r="A1308" s="25"/>
      <c r="C1308" s="89"/>
      <c r="D1308" s="84"/>
      <c r="E1308" s="76"/>
      <c r="F1308" s="91"/>
      <c r="G1308" s="80"/>
      <c r="H1308" s="81"/>
      <c r="I1308" s="14"/>
      <c r="J1308" s="92"/>
      <c r="K1308" s="14"/>
      <c r="L1308" s="78"/>
      <c r="M1308" s="81"/>
      <c r="N1308" s="14"/>
      <c r="O1308" s="78"/>
      <c r="P1308" s="78"/>
      <c r="Q1308" s="93"/>
      <c r="R1308" s="80"/>
      <c r="S1308" s="80"/>
      <c r="T1308" s="69"/>
      <c r="U1308" s="78"/>
      <c r="V1308" s="69"/>
      <c r="W1308" s="80"/>
      <c r="X1308" s="80"/>
      <c r="Y1308" s="94"/>
      <c r="Z1308" s="80"/>
      <c r="AA1308" s="80"/>
      <c r="AB1308" s="80"/>
      <c r="AC1308" s="80"/>
      <c r="AD1308" s="69"/>
      <c r="AE1308" s="69"/>
      <c r="AF1308" s="69"/>
      <c r="AG1308" s="95"/>
      <c r="AH1308" s="93"/>
      <c r="AI1308" s="81"/>
      <c r="AJ1308" s="80"/>
      <c r="AK1308" s="80"/>
      <c r="AL1308" s="78"/>
      <c r="AM1308" s="80"/>
      <c r="AN1308" s="80"/>
      <c r="AO1308" s="80"/>
      <c r="AP1308" s="80"/>
      <c r="AQ1308" s="80"/>
      <c r="AR1308" s="80"/>
      <c r="AS1308" s="78"/>
      <c r="AT1308" s="96"/>
      <c r="AU1308" s="97"/>
      <c r="AV1308" s="98"/>
      <c r="AW1308" s="99"/>
    </row>
    <row r="1309" spans="1:49">
      <c r="A1309" s="25"/>
      <c r="C1309" s="89"/>
      <c r="D1309" s="84"/>
      <c r="E1309" s="76"/>
      <c r="F1309" s="91"/>
      <c r="G1309" s="80"/>
      <c r="H1309" s="81"/>
      <c r="I1309" s="14"/>
      <c r="J1309" s="92"/>
      <c r="K1309" s="14"/>
      <c r="L1309" s="78"/>
      <c r="M1309" s="81"/>
      <c r="N1309" s="14"/>
      <c r="O1309" s="78"/>
      <c r="P1309" s="78"/>
      <c r="Q1309" s="93"/>
      <c r="R1309" s="80"/>
      <c r="S1309" s="80"/>
      <c r="T1309" s="69"/>
      <c r="U1309" s="78"/>
      <c r="V1309" s="69"/>
      <c r="W1309" s="80"/>
      <c r="X1309" s="80"/>
      <c r="Y1309" s="94"/>
      <c r="Z1309" s="80"/>
      <c r="AA1309" s="80"/>
      <c r="AB1309" s="80"/>
      <c r="AC1309" s="80"/>
      <c r="AD1309" s="69"/>
      <c r="AE1309" s="69"/>
      <c r="AF1309" s="69"/>
      <c r="AG1309" s="95"/>
      <c r="AH1309" s="93"/>
      <c r="AI1309" s="81"/>
      <c r="AJ1309" s="80"/>
      <c r="AK1309" s="80"/>
      <c r="AL1309" s="78"/>
      <c r="AM1309" s="80"/>
      <c r="AN1309" s="80"/>
      <c r="AO1309" s="80"/>
      <c r="AP1309" s="80"/>
      <c r="AQ1309" s="80"/>
      <c r="AR1309" s="80"/>
      <c r="AS1309" s="78"/>
      <c r="AT1309" s="96"/>
      <c r="AU1309" s="97"/>
      <c r="AV1309" s="98"/>
      <c r="AW1309" s="99"/>
    </row>
    <row r="1310" spans="1:49">
      <c r="A1310" s="25"/>
      <c r="C1310" s="89"/>
      <c r="D1310" s="84"/>
      <c r="E1310" s="76"/>
      <c r="F1310" s="91"/>
      <c r="G1310" s="80"/>
      <c r="H1310" s="81"/>
      <c r="I1310" s="14"/>
      <c r="J1310" s="92"/>
      <c r="K1310" s="14"/>
      <c r="L1310" s="78"/>
      <c r="M1310" s="81"/>
      <c r="N1310" s="14"/>
      <c r="O1310" s="78"/>
      <c r="P1310" s="78"/>
      <c r="Q1310" s="93"/>
      <c r="R1310" s="80"/>
      <c r="S1310" s="80"/>
      <c r="T1310" s="69"/>
      <c r="U1310" s="78"/>
      <c r="V1310" s="69"/>
      <c r="W1310" s="80"/>
      <c r="X1310" s="80"/>
      <c r="Y1310" s="94"/>
      <c r="Z1310" s="80"/>
      <c r="AA1310" s="80"/>
      <c r="AB1310" s="80"/>
      <c r="AC1310" s="80"/>
      <c r="AD1310" s="69"/>
      <c r="AE1310" s="69"/>
      <c r="AF1310" s="69"/>
      <c r="AG1310" s="95"/>
      <c r="AH1310" s="93"/>
      <c r="AI1310" s="81"/>
      <c r="AJ1310" s="80"/>
      <c r="AK1310" s="80"/>
      <c r="AL1310" s="78"/>
      <c r="AM1310" s="80"/>
      <c r="AN1310" s="80"/>
      <c r="AO1310" s="80"/>
      <c r="AP1310" s="80"/>
      <c r="AQ1310" s="80"/>
      <c r="AR1310" s="80"/>
      <c r="AS1310" s="78"/>
      <c r="AT1310" s="96"/>
      <c r="AU1310" s="97"/>
      <c r="AV1310" s="98"/>
      <c r="AW1310" s="99"/>
    </row>
    <row r="1311" spans="1:49">
      <c r="A1311" s="25"/>
      <c r="C1311" s="89"/>
      <c r="D1311" s="84"/>
      <c r="E1311" s="76"/>
      <c r="F1311" s="91"/>
      <c r="G1311" s="80"/>
      <c r="H1311" s="81"/>
      <c r="I1311" s="14"/>
      <c r="J1311" s="92"/>
      <c r="K1311" s="14"/>
      <c r="L1311" s="78"/>
      <c r="M1311" s="81"/>
      <c r="N1311" s="14"/>
      <c r="O1311" s="78"/>
      <c r="P1311" s="78"/>
      <c r="Q1311" s="93"/>
      <c r="R1311" s="80"/>
      <c r="S1311" s="80"/>
      <c r="T1311" s="69"/>
      <c r="U1311" s="78"/>
      <c r="V1311" s="69"/>
      <c r="W1311" s="80"/>
      <c r="X1311" s="80"/>
      <c r="Y1311" s="94"/>
      <c r="Z1311" s="80"/>
      <c r="AA1311" s="80"/>
      <c r="AB1311" s="80"/>
      <c r="AC1311" s="80"/>
      <c r="AD1311" s="69"/>
      <c r="AE1311" s="69"/>
      <c r="AF1311" s="69"/>
      <c r="AG1311" s="95"/>
      <c r="AH1311" s="93"/>
      <c r="AI1311" s="81"/>
      <c r="AJ1311" s="80"/>
      <c r="AK1311" s="80"/>
      <c r="AL1311" s="78"/>
      <c r="AM1311" s="80"/>
      <c r="AN1311" s="80"/>
      <c r="AO1311" s="80"/>
      <c r="AP1311" s="80"/>
      <c r="AQ1311" s="80"/>
      <c r="AR1311" s="80"/>
      <c r="AS1311" s="78"/>
      <c r="AT1311" s="96"/>
      <c r="AU1311" s="97"/>
      <c r="AV1311" s="98"/>
      <c r="AW1311" s="99"/>
    </row>
    <row r="1312" spans="1:49">
      <c r="A1312" s="25"/>
      <c r="C1312" s="89"/>
      <c r="D1312" s="84"/>
      <c r="E1312" s="76"/>
      <c r="F1312" s="91"/>
      <c r="G1312" s="80"/>
      <c r="H1312" s="81"/>
      <c r="I1312" s="14"/>
      <c r="J1312" s="92"/>
      <c r="K1312" s="14"/>
      <c r="L1312" s="78"/>
      <c r="M1312" s="81"/>
      <c r="N1312" s="14"/>
      <c r="O1312" s="78"/>
      <c r="P1312" s="78"/>
      <c r="Q1312" s="93"/>
      <c r="R1312" s="80"/>
      <c r="S1312" s="80"/>
      <c r="T1312" s="69"/>
      <c r="U1312" s="78"/>
      <c r="V1312" s="69"/>
      <c r="W1312" s="80"/>
      <c r="X1312" s="80"/>
      <c r="Y1312" s="94"/>
      <c r="Z1312" s="80"/>
      <c r="AA1312" s="80"/>
      <c r="AB1312" s="80"/>
      <c r="AC1312" s="80"/>
      <c r="AD1312" s="69"/>
      <c r="AE1312" s="69"/>
      <c r="AF1312" s="69"/>
      <c r="AG1312" s="95"/>
      <c r="AH1312" s="93"/>
      <c r="AI1312" s="81"/>
      <c r="AJ1312" s="80"/>
      <c r="AK1312" s="80"/>
      <c r="AL1312" s="78"/>
      <c r="AM1312" s="80"/>
      <c r="AN1312" s="80"/>
      <c r="AO1312" s="80"/>
      <c r="AP1312" s="80"/>
      <c r="AQ1312" s="80"/>
      <c r="AR1312" s="80"/>
      <c r="AS1312" s="78"/>
      <c r="AT1312" s="96"/>
      <c r="AU1312" s="97"/>
      <c r="AV1312" s="98"/>
      <c r="AW1312" s="99"/>
    </row>
    <row r="1313" spans="1:49">
      <c r="A1313" s="25"/>
      <c r="C1313" s="89"/>
      <c r="D1313" s="84"/>
      <c r="E1313" s="76"/>
      <c r="F1313" s="91"/>
      <c r="G1313" s="80"/>
      <c r="H1313" s="81"/>
      <c r="I1313" s="14"/>
      <c r="J1313" s="92"/>
      <c r="K1313" s="14"/>
      <c r="L1313" s="78"/>
      <c r="M1313" s="81"/>
      <c r="N1313" s="14"/>
      <c r="O1313" s="78"/>
      <c r="P1313" s="78"/>
      <c r="Q1313" s="93"/>
      <c r="R1313" s="80"/>
      <c r="S1313" s="80"/>
      <c r="T1313" s="69"/>
      <c r="U1313" s="78"/>
      <c r="V1313" s="69"/>
      <c r="W1313" s="80"/>
      <c r="X1313" s="80"/>
      <c r="Y1313" s="94"/>
      <c r="Z1313" s="80"/>
      <c r="AA1313" s="80"/>
      <c r="AB1313" s="80"/>
      <c r="AC1313" s="80"/>
      <c r="AD1313" s="69"/>
      <c r="AE1313" s="69"/>
      <c r="AF1313" s="69"/>
      <c r="AG1313" s="95"/>
      <c r="AH1313" s="93"/>
      <c r="AI1313" s="81"/>
      <c r="AJ1313" s="80"/>
      <c r="AK1313" s="80"/>
      <c r="AL1313" s="78"/>
      <c r="AM1313" s="80"/>
      <c r="AN1313" s="80"/>
      <c r="AO1313" s="80"/>
      <c r="AP1313" s="80"/>
      <c r="AQ1313" s="80"/>
      <c r="AR1313" s="80"/>
      <c r="AS1313" s="78"/>
      <c r="AT1313" s="96"/>
      <c r="AU1313" s="97"/>
      <c r="AV1313" s="98"/>
      <c r="AW1313" s="99"/>
    </row>
    <row r="1314" spans="1:49">
      <c r="A1314" s="25"/>
      <c r="C1314" s="89"/>
      <c r="D1314" s="84"/>
      <c r="E1314" s="76"/>
      <c r="F1314" s="91"/>
      <c r="G1314" s="80"/>
      <c r="H1314" s="81"/>
      <c r="I1314" s="14"/>
      <c r="J1314" s="92"/>
      <c r="K1314" s="14"/>
      <c r="L1314" s="78"/>
      <c r="M1314" s="81"/>
      <c r="N1314" s="14"/>
      <c r="O1314" s="78"/>
      <c r="P1314" s="78"/>
      <c r="Q1314" s="93"/>
      <c r="R1314" s="80"/>
      <c r="S1314" s="80"/>
      <c r="T1314" s="69"/>
      <c r="U1314" s="78"/>
      <c r="V1314" s="69"/>
      <c r="W1314" s="80"/>
      <c r="X1314" s="80"/>
      <c r="Y1314" s="94"/>
      <c r="Z1314" s="80"/>
      <c r="AA1314" s="80"/>
      <c r="AB1314" s="80"/>
      <c r="AC1314" s="80"/>
      <c r="AD1314" s="69"/>
      <c r="AE1314" s="69"/>
      <c r="AF1314" s="69"/>
      <c r="AG1314" s="95"/>
      <c r="AH1314" s="93"/>
      <c r="AI1314" s="81"/>
      <c r="AJ1314" s="80"/>
      <c r="AK1314" s="80"/>
      <c r="AL1314" s="78"/>
      <c r="AM1314" s="80"/>
      <c r="AN1314" s="80"/>
      <c r="AO1314" s="80"/>
      <c r="AP1314" s="80"/>
      <c r="AQ1314" s="80"/>
      <c r="AR1314" s="80"/>
      <c r="AS1314" s="78"/>
      <c r="AT1314" s="96"/>
      <c r="AU1314" s="97"/>
      <c r="AV1314" s="98"/>
      <c r="AW1314" s="99"/>
    </row>
    <row r="1315" spans="1:49">
      <c r="A1315" s="25"/>
      <c r="C1315" s="89"/>
      <c r="D1315" s="84"/>
      <c r="E1315" s="76"/>
      <c r="F1315" s="91"/>
      <c r="G1315" s="80"/>
      <c r="H1315" s="81"/>
      <c r="I1315" s="14"/>
      <c r="J1315" s="92"/>
      <c r="K1315" s="14"/>
      <c r="L1315" s="78"/>
      <c r="M1315" s="81"/>
      <c r="N1315" s="14"/>
      <c r="O1315" s="78"/>
      <c r="P1315" s="78"/>
      <c r="Q1315" s="93"/>
      <c r="R1315" s="80"/>
      <c r="S1315" s="80"/>
      <c r="T1315" s="69"/>
      <c r="U1315" s="78"/>
      <c r="V1315" s="69"/>
      <c r="W1315" s="80"/>
      <c r="X1315" s="80"/>
      <c r="Y1315" s="94"/>
      <c r="Z1315" s="80"/>
      <c r="AA1315" s="80"/>
      <c r="AB1315" s="80"/>
      <c r="AC1315" s="80"/>
      <c r="AD1315" s="69"/>
      <c r="AE1315" s="69"/>
      <c r="AF1315" s="69"/>
      <c r="AG1315" s="95"/>
      <c r="AH1315" s="93"/>
      <c r="AI1315" s="81"/>
      <c r="AJ1315" s="80"/>
      <c r="AK1315" s="80"/>
      <c r="AL1315" s="78"/>
      <c r="AM1315" s="80"/>
      <c r="AN1315" s="80"/>
      <c r="AO1315" s="80"/>
      <c r="AP1315" s="80"/>
      <c r="AQ1315" s="80"/>
      <c r="AR1315" s="80"/>
      <c r="AS1315" s="78"/>
      <c r="AT1315" s="96"/>
      <c r="AU1315" s="97"/>
      <c r="AV1315" s="98"/>
      <c r="AW1315" s="99"/>
    </row>
    <row r="1316" spans="1:49">
      <c r="A1316" s="25"/>
      <c r="C1316" s="89"/>
      <c r="D1316" s="84"/>
      <c r="E1316" s="76"/>
      <c r="F1316" s="91"/>
      <c r="G1316" s="80"/>
      <c r="H1316" s="81"/>
      <c r="I1316" s="14"/>
      <c r="J1316" s="92"/>
      <c r="K1316" s="14"/>
      <c r="L1316" s="78"/>
      <c r="M1316" s="81"/>
      <c r="N1316" s="14"/>
      <c r="O1316" s="78"/>
      <c r="P1316" s="78"/>
      <c r="Q1316" s="93"/>
      <c r="R1316" s="80"/>
      <c r="S1316" s="80"/>
      <c r="T1316" s="69"/>
      <c r="U1316" s="78"/>
      <c r="V1316" s="69"/>
      <c r="W1316" s="80"/>
      <c r="X1316" s="80"/>
      <c r="Y1316" s="94"/>
      <c r="Z1316" s="80"/>
      <c r="AA1316" s="80"/>
      <c r="AB1316" s="80"/>
      <c r="AC1316" s="80"/>
      <c r="AD1316" s="69"/>
      <c r="AE1316" s="69"/>
      <c r="AF1316" s="69"/>
      <c r="AG1316" s="95"/>
      <c r="AH1316" s="93"/>
      <c r="AI1316" s="81"/>
      <c r="AJ1316" s="80"/>
      <c r="AK1316" s="80"/>
      <c r="AL1316" s="78"/>
      <c r="AM1316" s="80"/>
      <c r="AN1316" s="80"/>
      <c r="AO1316" s="80"/>
      <c r="AP1316" s="80"/>
      <c r="AQ1316" s="80"/>
      <c r="AR1316" s="80"/>
      <c r="AS1316" s="78"/>
      <c r="AT1316" s="96"/>
      <c r="AU1316" s="97"/>
      <c r="AV1316" s="98"/>
      <c r="AW1316" s="99"/>
    </row>
    <row r="1317" spans="1:49">
      <c r="A1317" s="25"/>
      <c r="C1317" s="89"/>
      <c r="D1317" s="84"/>
      <c r="E1317" s="76"/>
      <c r="F1317" s="91"/>
      <c r="G1317" s="80"/>
      <c r="H1317" s="81"/>
      <c r="I1317" s="14"/>
      <c r="J1317" s="92"/>
      <c r="K1317" s="14"/>
      <c r="L1317" s="78"/>
      <c r="M1317" s="81"/>
      <c r="N1317" s="14"/>
      <c r="O1317" s="78"/>
      <c r="P1317" s="78"/>
      <c r="Q1317" s="93"/>
      <c r="R1317" s="80"/>
      <c r="S1317" s="80"/>
      <c r="T1317" s="69"/>
      <c r="U1317" s="78"/>
      <c r="V1317" s="69"/>
      <c r="W1317" s="80"/>
      <c r="X1317" s="80"/>
      <c r="Y1317" s="94"/>
      <c r="Z1317" s="80"/>
      <c r="AA1317" s="80"/>
      <c r="AB1317" s="80"/>
      <c r="AC1317" s="80"/>
      <c r="AD1317" s="69"/>
      <c r="AE1317" s="69"/>
      <c r="AF1317" s="69"/>
      <c r="AG1317" s="95"/>
      <c r="AH1317" s="93"/>
      <c r="AI1317" s="81"/>
      <c r="AJ1317" s="80"/>
      <c r="AK1317" s="80"/>
      <c r="AL1317" s="78"/>
      <c r="AM1317" s="80"/>
      <c r="AN1317" s="80"/>
      <c r="AO1317" s="80"/>
      <c r="AP1317" s="80"/>
      <c r="AQ1317" s="80"/>
      <c r="AR1317" s="80"/>
      <c r="AS1317" s="78"/>
      <c r="AT1317" s="96"/>
      <c r="AU1317" s="97"/>
      <c r="AV1317" s="98"/>
      <c r="AW1317" s="99"/>
    </row>
    <row r="1318" spans="1:49">
      <c r="A1318" s="25"/>
      <c r="C1318" s="89"/>
      <c r="D1318" s="84"/>
      <c r="E1318" s="76"/>
      <c r="F1318" s="91"/>
      <c r="G1318" s="80"/>
      <c r="H1318" s="81"/>
      <c r="I1318" s="14"/>
      <c r="J1318" s="92"/>
      <c r="K1318" s="14"/>
      <c r="L1318" s="78"/>
      <c r="M1318" s="81"/>
      <c r="N1318" s="14"/>
      <c r="O1318" s="78"/>
      <c r="P1318" s="78"/>
      <c r="Q1318" s="93"/>
      <c r="R1318" s="80"/>
      <c r="S1318" s="80"/>
      <c r="T1318" s="69"/>
      <c r="U1318" s="78"/>
      <c r="V1318" s="69"/>
      <c r="W1318" s="80"/>
      <c r="X1318" s="80"/>
      <c r="Y1318" s="94"/>
      <c r="Z1318" s="80"/>
      <c r="AA1318" s="80"/>
      <c r="AB1318" s="80"/>
      <c r="AC1318" s="80"/>
      <c r="AD1318" s="69"/>
      <c r="AE1318" s="69"/>
      <c r="AF1318" s="69"/>
      <c r="AG1318" s="95"/>
      <c r="AH1318" s="93"/>
      <c r="AI1318" s="81"/>
      <c r="AJ1318" s="80"/>
      <c r="AK1318" s="80"/>
      <c r="AL1318" s="78"/>
      <c r="AM1318" s="80"/>
      <c r="AN1318" s="80"/>
      <c r="AO1318" s="80"/>
      <c r="AP1318" s="80"/>
      <c r="AQ1318" s="80"/>
      <c r="AR1318" s="80"/>
      <c r="AS1318" s="78"/>
      <c r="AT1318" s="96"/>
      <c r="AU1318" s="97"/>
      <c r="AV1318" s="98"/>
      <c r="AW1318" s="99"/>
    </row>
    <row r="1319" spans="1:49">
      <c r="A1319" s="25"/>
      <c r="C1319" s="89"/>
      <c r="D1319" s="84"/>
      <c r="E1319" s="76"/>
      <c r="F1319" s="91"/>
      <c r="G1319" s="80"/>
      <c r="H1319" s="81"/>
      <c r="I1319" s="14"/>
      <c r="J1319" s="92"/>
      <c r="K1319" s="14"/>
      <c r="L1319" s="78"/>
      <c r="M1319" s="81"/>
      <c r="N1319" s="14"/>
      <c r="O1319" s="78"/>
      <c r="P1319" s="78"/>
      <c r="Q1319" s="93"/>
      <c r="R1319" s="80"/>
      <c r="S1319" s="80"/>
      <c r="T1319" s="69"/>
      <c r="U1319" s="78"/>
      <c r="V1319" s="69"/>
      <c r="W1319" s="80"/>
      <c r="X1319" s="80"/>
      <c r="Y1319" s="94"/>
      <c r="Z1319" s="80"/>
      <c r="AA1319" s="80"/>
      <c r="AB1319" s="80"/>
      <c r="AC1319" s="80"/>
      <c r="AD1319" s="69"/>
      <c r="AE1319" s="69"/>
      <c r="AF1319" s="69"/>
      <c r="AG1319" s="95"/>
      <c r="AH1319" s="93"/>
      <c r="AI1319" s="81"/>
      <c r="AJ1319" s="80"/>
      <c r="AK1319" s="80"/>
      <c r="AL1319" s="78"/>
      <c r="AM1319" s="80"/>
      <c r="AN1319" s="80"/>
      <c r="AO1319" s="80"/>
      <c r="AP1319" s="80"/>
      <c r="AQ1319" s="80"/>
      <c r="AR1319" s="80"/>
      <c r="AS1319" s="78"/>
      <c r="AT1319" s="96"/>
      <c r="AU1319" s="97"/>
      <c r="AV1319" s="98"/>
      <c r="AW1319" s="99"/>
    </row>
    <row r="1320" spans="1:49">
      <c r="A1320" s="25"/>
      <c r="C1320" s="89"/>
      <c r="D1320" s="84"/>
      <c r="E1320" s="76"/>
      <c r="F1320" s="91"/>
      <c r="G1320" s="80"/>
      <c r="H1320" s="81"/>
      <c r="I1320" s="14"/>
      <c r="J1320" s="92"/>
      <c r="K1320" s="14"/>
      <c r="L1320" s="78"/>
      <c r="M1320" s="81"/>
      <c r="N1320" s="14"/>
      <c r="O1320" s="78"/>
      <c r="P1320" s="78"/>
      <c r="Q1320" s="93"/>
      <c r="R1320" s="80"/>
      <c r="S1320" s="80"/>
      <c r="T1320" s="69"/>
      <c r="U1320" s="78"/>
      <c r="V1320" s="69"/>
      <c r="W1320" s="80"/>
      <c r="X1320" s="80"/>
      <c r="Y1320" s="94"/>
      <c r="Z1320" s="80"/>
      <c r="AA1320" s="80"/>
      <c r="AB1320" s="80"/>
      <c r="AC1320" s="80"/>
      <c r="AD1320" s="69"/>
      <c r="AE1320" s="69"/>
      <c r="AF1320" s="69"/>
      <c r="AG1320" s="95"/>
      <c r="AH1320" s="93"/>
      <c r="AI1320" s="81"/>
      <c r="AJ1320" s="80"/>
      <c r="AK1320" s="80"/>
      <c r="AL1320" s="78"/>
      <c r="AM1320" s="80"/>
      <c r="AN1320" s="80"/>
      <c r="AO1320" s="80"/>
      <c r="AP1320" s="80"/>
      <c r="AQ1320" s="80"/>
      <c r="AR1320" s="80"/>
      <c r="AS1320" s="78"/>
      <c r="AT1320" s="96"/>
      <c r="AU1320" s="97"/>
      <c r="AV1320" s="98"/>
      <c r="AW1320" s="99"/>
    </row>
    <row r="1321" spans="1:49">
      <c r="A1321" s="25"/>
      <c r="C1321" s="89"/>
      <c r="D1321" s="84"/>
      <c r="E1321" s="76"/>
      <c r="F1321" s="91"/>
      <c r="G1321" s="80"/>
      <c r="H1321" s="81"/>
      <c r="I1321" s="14"/>
      <c r="J1321" s="92"/>
      <c r="K1321" s="14"/>
      <c r="L1321" s="78"/>
      <c r="M1321" s="81"/>
      <c r="N1321" s="14"/>
      <c r="O1321" s="78"/>
      <c r="P1321" s="78"/>
      <c r="Q1321" s="93"/>
      <c r="R1321" s="80"/>
      <c r="S1321" s="80"/>
      <c r="T1321" s="69"/>
      <c r="U1321" s="78"/>
      <c r="V1321" s="69"/>
      <c r="W1321" s="80"/>
      <c r="X1321" s="80"/>
      <c r="Y1321" s="94"/>
      <c r="Z1321" s="80"/>
      <c r="AA1321" s="80"/>
      <c r="AB1321" s="80"/>
      <c r="AC1321" s="80"/>
      <c r="AD1321" s="69"/>
      <c r="AE1321" s="69"/>
      <c r="AF1321" s="69"/>
      <c r="AG1321" s="95"/>
      <c r="AH1321" s="93"/>
      <c r="AI1321" s="81"/>
      <c r="AJ1321" s="80"/>
      <c r="AK1321" s="80"/>
      <c r="AL1321" s="78"/>
      <c r="AM1321" s="80"/>
      <c r="AN1321" s="80"/>
      <c r="AO1321" s="80"/>
      <c r="AP1321" s="80"/>
      <c r="AQ1321" s="80"/>
      <c r="AR1321" s="80"/>
      <c r="AS1321" s="78"/>
      <c r="AT1321" s="96"/>
      <c r="AU1321" s="97"/>
      <c r="AV1321" s="98"/>
      <c r="AW1321" s="99"/>
    </row>
    <row r="1322" spans="1:49">
      <c r="A1322" s="25"/>
      <c r="C1322" s="89"/>
      <c r="D1322" s="84"/>
      <c r="E1322" s="76"/>
      <c r="F1322" s="91"/>
      <c r="G1322" s="80"/>
      <c r="H1322" s="81"/>
      <c r="I1322" s="14"/>
      <c r="J1322" s="92"/>
      <c r="K1322" s="14"/>
      <c r="L1322" s="78"/>
      <c r="M1322" s="81"/>
      <c r="N1322" s="14"/>
      <c r="O1322" s="78"/>
      <c r="P1322" s="78"/>
      <c r="Q1322" s="93"/>
      <c r="R1322" s="80"/>
      <c r="S1322" s="80"/>
      <c r="T1322" s="69"/>
      <c r="U1322" s="78"/>
      <c r="V1322" s="69"/>
      <c r="W1322" s="80"/>
      <c r="X1322" s="80"/>
      <c r="Y1322" s="94"/>
      <c r="Z1322" s="80"/>
      <c r="AA1322" s="80"/>
      <c r="AB1322" s="80"/>
      <c r="AC1322" s="80"/>
      <c r="AD1322" s="69"/>
      <c r="AE1322" s="69"/>
      <c r="AF1322" s="69"/>
      <c r="AG1322" s="95"/>
      <c r="AH1322" s="93"/>
      <c r="AI1322" s="81"/>
      <c r="AJ1322" s="80"/>
      <c r="AK1322" s="80"/>
      <c r="AL1322" s="78"/>
      <c r="AM1322" s="80"/>
      <c r="AN1322" s="80"/>
      <c r="AO1322" s="80"/>
      <c r="AP1322" s="80"/>
      <c r="AQ1322" s="80"/>
      <c r="AR1322" s="80"/>
      <c r="AS1322" s="78"/>
      <c r="AT1322" s="96"/>
      <c r="AU1322" s="97"/>
      <c r="AV1322" s="98"/>
      <c r="AW1322" s="99"/>
    </row>
    <row r="1323" spans="1:49">
      <c r="A1323" s="25"/>
      <c r="C1323" s="89"/>
      <c r="D1323" s="84"/>
      <c r="E1323" s="76"/>
      <c r="F1323" s="91"/>
      <c r="G1323" s="80"/>
      <c r="H1323" s="81"/>
      <c r="I1323" s="14"/>
      <c r="J1323" s="92"/>
      <c r="K1323" s="14"/>
      <c r="L1323" s="78"/>
      <c r="M1323" s="81"/>
      <c r="N1323" s="14"/>
      <c r="O1323" s="78"/>
      <c r="P1323" s="78"/>
      <c r="Q1323" s="93"/>
      <c r="R1323" s="80"/>
      <c r="S1323" s="80"/>
      <c r="T1323" s="69"/>
      <c r="U1323" s="78"/>
      <c r="V1323" s="69"/>
      <c r="W1323" s="80"/>
      <c r="X1323" s="80"/>
      <c r="Y1323" s="94"/>
      <c r="Z1323" s="80"/>
      <c r="AA1323" s="80"/>
      <c r="AB1323" s="80"/>
      <c r="AC1323" s="80"/>
      <c r="AD1323" s="69"/>
      <c r="AE1323" s="69"/>
      <c r="AF1323" s="69"/>
      <c r="AG1323" s="95"/>
      <c r="AH1323" s="93"/>
      <c r="AI1323" s="81"/>
      <c r="AJ1323" s="80"/>
      <c r="AK1323" s="80"/>
      <c r="AL1323" s="78"/>
      <c r="AM1323" s="80"/>
      <c r="AN1323" s="80"/>
      <c r="AO1323" s="80"/>
      <c r="AP1323" s="80"/>
      <c r="AQ1323" s="80"/>
      <c r="AR1323" s="80"/>
      <c r="AS1323" s="78"/>
      <c r="AT1323" s="96"/>
      <c r="AU1323" s="97"/>
      <c r="AV1323" s="98"/>
      <c r="AW1323" s="99"/>
    </row>
    <row r="1324" spans="1:49">
      <c r="A1324" s="25"/>
      <c r="C1324" s="89"/>
      <c r="D1324" s="84"/>
      <c r="E1324" s="76"/>
      <c r="F1324" s="91"/>
      <c r="G1324" s="80"/>
      <c r="H1324" s="81"/>
      <c r="I1324" s="14"/>
      <c r="J1324" s="92"/>
      <c r="K1324" s="14"/>
      <c r="L1324" s="78"/>
      <c r="M1324" s="81"/>
      <c r="N1324" s="14"/>
      <c r="O1324" s="78"/>
      <c r="P1324" s="78"/>
      <c r="Q1324" s="93"/>
      <c r="R1324" s="80"/>
      <c r="S1324" s="80"/>
      <c r="T1324" s="69"/>
      <c r="U1324" s="78"/>
      <c r="V1324" s="69"/>
      <c r="W1324" s="80"/>
      <c r="X1324" s="80"/>
      <c r="Y1324" s="94"/>
      <c r="Z1324" s="80"/>
      <c r="AA1324" s="80"/>
      <c r="AB1324" s="80"/>
      <c r="AC1324" s="80"/>
      <c r="AD1324" s="69"/>
      <c r="AE1324" s="69"/>
      <c r="AF1324" s="69"/>
      <c r="AG1324" s="95"/>
      <c r="AH1324" s="93"/>
      <c r="AI1324" s="81"/>
      <c r="AJ1324" s="80"/>
      <c r="AK1324" s="80"/>
      <c r="AL1324" s="78"/>
      <c r="AM1324" s="80"/>
      <c r="AN1324" s="80"/>
      <c r="AO1324" s="80"/>
      <c r="AP1324" s="80"/>
      <c r="AQ1324" s="80"/>
      <c r="AR1324" s="80"/>
      <c r="AS1324" s="78"/>
      <c r="AT1324" s="96"/>
      <c r="AU1324" s="97"/>
      <c r="AV1324" s="98"/>
      <c r="AW1324" s="99"/>
    </row>
    <row r="1325" spans="1:49">
      <c r="A1325" s="25"/>
      <c r="C1325" s="89"/>
      <c r="D1325" s="84"/>
      <c r="E1325" s="76"/>
      <c r="F1325" s="91"/>
      <c r="G1325" s="80"/>
      <c r="H1325" s="81"/>
      <c r="I1325" s="14"/>
      <c r="J1325" s="92"/>
      <c r="K1325" s="14"/>
      <c r="L1325" s="78"/>
      <c r="M1325" s="81"/>
      <c r="N1325" s="14"/>
      <c r="O1325" s="78"/>
      <c r="P1325" s="78"/>
      <c r="Q1325" s="93"/>
      <c r="R1325" s="80"/>
      <c r="S1325" s="80"/>
      <c r="T1325" s="69"/>
      <c r="U1325" s="78"/>
      <c r="V1325" s="69"/>
      <c r="W1325" s="80"/>
      <c r="X1325" s="80"/>
      <c r="Y1325" s="94"/>
      <c r="Z1325" s="80"/>
      <c r="AA1325" s="80"/>
      <c r="AB1325" s="80"/>
      <c r="AC1325" s="80"/>
      <c r="AD1325" s="69"/>
      <c r="AE1325" s="69"/>
      <c r="AF1325" s="69"/>
      <c r="AG1325" s="95"/>
      <c r="AH1325" s="93"/>
      <c r="AI1325" s="81"/>
      <c r="AJ1325" s="80"/>
      <c r="AK1325" s="80"/>
      <c r="AL1325" s="78"/>
      <c r="AM1325" s="80"/>
      <c r="AN1325" s="80"/>
      <c r="AO1325" s="80"/>
      <c r="AP1325" s="80"/>
      <c r="AQ1325" s="80"/>
      <c r="AR1325" s="80"/>
      <c r="AS1325" s="78"/>
      <c r="AT1325" s="96"/>
      <c r="AU1325" s="97"/>
      <c r="AV1325" s="98"/>
      <c r="AW1325" s="99"/>
    </row>
    <row r="1326" spans="1:49">
      <c r="A1326" s="25"/>
      <c r="C1326" s="89"/>
      <c r="D1326" s="84"/>
      <c r="E1326" s="76"/>
      <c r="F1326" s="91"/>
      <c r="G1326" s="80"/>
      <c r="H1326" s="81"/>
      <c r="I1326" s="14"/>
      <c r="J1326" s="92"/>
      <c r="K1326" s="14"/>
      <c r="L1326" s="78"/>
      <c r="M1326" s="81"/>
      <c r="N1326" s="14"/>
      <c r="O1326" s="78"/>
      <c r="P1326" s="78"/>
      <c r="Q1326" s="93"/>
      <c r="R1326" s="80"/>
      <c r="S1326" s="80"/>
      <c r="T1326" s="69"/>
      <c r="U1326" s="78"/>
      <c r="V1326" s="69"/>
      <c r="W1326" s="80"/>
      <c r="X1326" s="80"/>
      <c r="Y1326" s="94"/>
      <c r="Z1326" s="80"/>
      <c r="AA1326" s="80"/>
      <c r="AB1326" s="80"/>
      <c r="AC1326" s="80"/>
      <c r="AD1326" s="69"/>
      <c r="AE1326" s="69"/>
      <c r="AF1326" s="69"/>
      <c r="AG1326" s="95"/>
      <c r="AH1326" s="93"/>
      <c r="AI1326" s="81"/>
      <c r="AJ1326" s="80"/>
      <c r="AK1326" s="80"/>
      <c r="AL1326" s="78"/>
      <c r="AM1326" s="80"/>
      <c r="AN1326" s="80"/>
      <c r="AO1326" s="80"/>
      <c r="AP1326" s="80"/>
      <c r="AQ1326" s="80"/>
      <c r="AR1326" s="80"/>
      <c r="AS1326" s="78"/>
      <c r="AT1326" s="96"/>
      <c r="AU1326" s="97"/>
      <c r="AV1326" s="98"/>
      <c r="AW1326" s="99"/>
    </row>
    <row r="1327" spans="1:49">
      <c r="A1327" s="25"/>
      <c r="C1327" s="89"/>
      <c r="D1327" s="84"/>
      <c r="E1327" s="76"/>
      <c r="F1327" s="91"/>
      <c r="G1327" s="80"/>
      <c r="H1327" s="81"/>
      <c r="I1327" s="14"/>
      <c r="J1327" s="92"/>
      <c r="K1327" s="14"/>
      <c r="L1327" s="78"/>
      <c r="M1327" s="81"/>
      <c r="N1327" s="14"/>
      <c r="O1327" s="78"/>
      <c r="P1327" s="78"/>
      <c r="Q1327" s="93"/>
      <c r="R1327" s="80"/>
      <c r="S1327" s="80"/>
      <c r="T1327" s="69"/>
      <c r="U1327" s="78"/>
      <c r="V1327" s="69"/>
      <c r="W1327" s="80"/>
      <c r="X1327" s="80"/>
      <c r="Y1327" s="94"/>
      <c r="Z1327" s="80"/>
      <c r="AA1327" s="80"/>
      <c r="AB1327" s="80"/>
      <c r="AC1327" s="80"/>
      <c r="AD1327" s="69"/>
      <c r="AE1327" s="69"/>
      <c r="AF1327" s="69"/>
      <c r="AG1327" s="95"/>
      <c r="AH1327" s="93"/>
      <c r="AI1327" s="81"/>
      <c r="AJ1327" s="80"/>
      <c r="AK1327" s="80"/>
      <c r="AL1327" s="78"/>
      <c r="AM1327" s="80"/>
      <c r="AN1327" s="80"/>
      <c r="AO1327" s="80"/>
      <c r="AP1327" s="80"/>
      <c r="AQ1327" s="80"/>
      <c r="AR1327" s="80"/>
      <c r="AS1327" s="78"/>
      <c r="AT1327" s="96"/>
      <c r="AU1327" s="97"/>
      <c r="AV1327" s="98"/>
      <c r="AW1327" s="99"/>
    </row>
    <row r="1328" spans="1:49">
      <c r="A1328" s="25"/>
      <c r="C1328" s="89"/>
      <c r="D1328" s="84"/>
      <c r="E1328" s="76"/>
      <c r="F1328" s="91"/>
      <c r="G1328" s="80"/>
      <c r="H1328" s="81"/>
      <c r="I1328" s="14"/>
      <c r="J1328" s="92"/>
      <c r="K1328" s="14"/>
      <c r="L1328" s="78"/>
      <c r="M1328" s="81"/>
      <c r="N1328" s="14"/>
      <c r="O1328" s="78"/>
      <c r="P1328" s="78"/>
      <c r="Q1328" s="93"/>
      <c r="R1328" s="80"/>
      <c r="S1328" s="80"/>
      <c r="T1328" s="69"/>
      <c r="U1328" s="78"/>
      <c r="V1328" s="69"/>
      <c r="W1328" s="80"/>
      <c r="X1328" s="80"/>
      <c r="Y1328" s="94"/>
      <c r="Z1328" s="80"/>
      <c r="AA1328" s="80"/>
      <c r="AB1328" s="80"/>
      <c r="AC1328" s="80"/>
      <c r="AD1328" s="69"/>
      <c r="AE1328" s="69"/>
      <c r="AF1328" s="69"/>
      <c r="AG1328" s="95"/>
      <c r="AH1328" s="93"/>
      <c r="AI1328" s="81"/>
      <c r="AJ1328" s="80"/>
      <c r="AK1328" s="80"/>
      <c r="AL1328" s="78"/>
      <c r="AM1328" s="80"/>
      <c r="AN1328" s="80"/>
      <c r="AO1328" s="80"/>
      <c r="AP1328" s="80"/>
      <c r="AQ1328" s="80"/>
      <c r="AR1328" s="80"/>
      <c r="AS1328" s="78"/>
      <c r="AT1328" s="96"/>
      <c r="AU1328" s="97"/>
      <c r="AV1328" s="98"/>
      <c r="AW1328" s="99"/>
    </row>
    <row r="1329" spans="1:49">
      <c r="A1329" s="25"/>
      <c r="C1329" s="89"/>
      <c r="D1329" s="84"/>
      <c r="E1329" s="76"/>
      <c r="F1329" s="91"/>
      <c r="G1329" s="80"/>
      <c r="H1329" s="81"/>
      <c r="I1329" s="14"/>
      <c r="J1329" s="92"/>
      <c r="K1329" s="14"/>
      <c r="L1329" s="78"/>
      <c r="M1329" s="81"/>
      <c r="N1329" s="14"/>
      <c r="O1329" s="78"/>
      <c r="P1329" s="78"/>
      <c r="Q1329" s="93"/>
      <c r="R1329" s="80"/>
      <c r="S1329" s="80"/>
      <c r="T1329" s="69"/>
      <c r="U1329" s="78"/>
      <c r="V1329" s="69"/>
      <c r="W1329" s="80"/>
      <c r="X1329" s="80"/>
      <c r="Y1329" s="94"/>
      <c r="Z1329" s="80"/>
      <c r="AA1329" s="80"/>
      <c r="AB1329" s="80"/>
      <c r="AC1329" s="80"/>
      <c r="AD1329" s="69"/>
      <c r="AE1329" s="69"/>
      <c r="AF1329" s="69"/>
      <c r="AG1329" s="95"/>
      <c r="AH1329" s="93"/>
      <c r="AI1329" s="81"/>
      <c r="AJ1329" s="80"/>
      <c r="AK1329" s="80"/>
      <c r="AL1329" s="78"/>
      <c r="AM1329" s="80"/>
      <c r="AN1329" s="80"/>
      <c r="AO1329" s="80"/>
      <c r="AP1329" s="80"/>
      <c r="AQ1329" s="80"/>
      <c r="AR1329" s="80"/>
      <c r="AS1329" s="78"/>
      <c r="AT1329" s="96"/>
      <c r="AU1329" s="97"/>
      <c r="AV1329" s="98"/>
      <c r="AW1329" s="99"/>
    </row>
    <row r="1330" spans="1:49">
      <c r="A1330" s="25"/>
      <c r="C1330" s="89"/>
      <c r="D1330" s="84"/>
      <c r="E1330" s="76"/>
      <c r="F1330" s="91"/>
      <c r="G1330" s="80"/>
      <c r="H1330" s="81"/>
      <c r="I1330" s="14"/>
      <c r="J1330" s="92"/>
      <c r="K1330" s="14"/>
      <c r="L1330" s="78"/>
      <c r="M1330" s="81"/>
      <c r="N1330" s="14"/>
      <c r="O1330" s="78"/>
      <c r="P1330" s="78"/>
      <c r="Q1330" s="93"/>
      <c r="R1330" s="80"/>
      <c r="S1330" s="80"/>
      <c r="T1330" s="69"/>
      <c r="U1330" s="78"/>
      <c r="V1330" s="69"/>
      <c r="W1330" s="80"/>
      <c r="X1330" s="80"/>
      <c r="Y1330" s="94"/>
      <c r="Z1330" s="80"/>
      <c r="AA1330" s="80"/>
      <c r="AB1330" s="80"/>
      <c r="AC1330" s="80"/>
      <c r="AD1330" s="69"/>
      <c r="AE1330" s="69"/>
      <c r="AF1330" s="69"/>
      <c r="AG1330" s="95"/>
      <c r="AH1330" s="93"/>
      <c r="AI1330" s="81"/>
      <c r="AJ1330" s="80"/>
      <c r="AK1330" s="80"/>
      <c r="AL1330" s="78"/>
      <c r="AM1330" s="80"/>
      <c r="AN1330" s="80"/>
      <c r="AO1330" s="80"/>
      <c r="AP1330" s="80"/>
      <c r="AQ1330" s="80"/>
      <c r="AR1330" s="80"/>
      <c r="AS1330" s="78"/>
      <c r="AT1330" s="96"/>
      <c r="AU1330" s="97"/>
      <c r="AV1330" s="98"/>
      <c r="AW1330" s="99"/>
    </row>
    <row r="1331" spans="1:49">
      <c r="A1331" s="25"/>
      <c r="C1331" s="89"/>
      <c r="D1331" s="84"/>
      <c r="E1331" s="76"/>
      <c r="F1331" s="91"/>
      <c r="G1331" s="80"/>
      <c r="H1331" s="81"/>
      <c r="I1331" s="14"/>
      <c r="J1331" s="92"/>
      <c r="K1331" s="14"/>
      <c r="L1331" s="78"/>
      <c r="M1331" s="81"/>
      <c r="N1331" s="14"/>
      <c r="O1331" s="78"/>
      <c r="P1331" s="78"/>
      <c r="Q1331" s="93"/>
      <c r="R1331" s="80"/>
      <c r="S1331" s="80"/>
      <c r="T1331" s="69"/>
      <c r="U1331" s="78"/>
      <c r="V1331" s="69"/>
      <c r="W1331" s="80"/>
      <c r="X1331" s="80"/>
      <c r="Y1331" s="94"/>
      <c r="Z1331" s="80"/>
      <c r="AA1331" s="80"/>
      <c r="AB1331" s="80"/>
      <c r="AC1331" s="80"/>
      <c r="AD1331" s="69"/>
      <c r="AE1331" s="69"/>
      <c r="AF1331" s="69"/>
      <c r="AG1331" s="95"/>
      <c r="AH1331" s="93"/>
      <c r="AI1331" s="81"/>
      <c r="AJ1331" s="80"/>
      <c r="AK1331" s="80"/>
      <c r="AL1331" s="78"/>
      <c r="AM1331" s="80"/>
      <c r="AN1331" s="80"/>
      <c r="AO1331" s="80"/>
      <c r="AP1331" s="80"/>
      <c r="AQ1331" s="80"/>
      <c r="AR1331" s="80"/>
      <c r="AS1331" s="78"/>
      <c r="AT1331" s="96"/>
      <c r="AU1331" s="97"/>
      <c r="AV1331" s="98"/>
      <c r="AW1331" s="99"/>
    </row>
    <row r="1332" spans="1:49">
      <c r="A1332" s="25"/>
      <c r="C1332" s="89"/>
      <c r="D1332" s="84"/>
      <c r="E1332" s="76"/>
      <c r="F1332" s="91"/>
      <c r="G1332" s="80"/>
      <c r="H1332" s="81"/>
      <c r="I1332" s="14"/>
      <c r="J1332" s="92"/>
      <c r="K1332" s="14"/>
      <c r="L1332" s="78"/>
      <c r="M1332" s="81"/>
      <c r="N1332" s="14"/>
      <c r="O1332" s="78"/>
      <c r="P1332" s="78"/>
      <c r="Q1332" s="93"/>
      <c r="R1332" s="80"/>
      <c r="S1332" s="80"/>
      <c r="T1332" s="69"/>
      <c r="U1332" s="78"/>
      <c r="V1332" s="69"/>
      <c r="W1332" s="80"/>
      <c r="X1332" s="80"/>
      <c r="Y1332" s="94"/>
      <c r="Z1332" s="80"/>
      <c r="AA1332" s="80"/>
      <c r="AB1332" s="80"/>
      <c r="AC1332" s="80"/>
      <c r="AD1332" s="69"/>
      <c r="AE1332" s="69"/>
      <c r="AF1332" s="69"/>
      <c r="AG1332" s="95"/>
      <c r="AH1332" s="93"/>
      <c r="AI1332" s="81"/>
      <c r="AJ1332" s="80"/>
      <c r="AK1332" s="80"/>
      <c r="AL1332" s="78"/>
      <c r="AM1332" s="80"/>
      <c r="AN1332" s="80"/>
      <c r="AO1332" s="80"/>
      <c r="AP1332" s="80"/>
      <c r="AQ1332" s="80"/>
      <c r="AR1332" s="80"/>
      <c r="AS1332" s="78"/>
      <c r="AT1332" s="96"/>
      <c r="AU1332" s="97"/>
      <c r="AV1332" s="98"/>
      <c r="AW1332" s="99"/>
    </row>
    <row r="1333" spans="1:49">
      <c r="A1333" s="25"/>
      <c r="C1333" s="89"/>
      <c r="D1333" s="84"/>
      <c r="E1333" s="76"/>
      <c r="F1333" s="91"/>
      <c r="G1333" s="80"/>
      <c r="H1333" s="81"/>
      <c r="I1333" s="14"/>
      <c r="J1333" s="92"/>
      <c r="K1333" s="14"/>
      <c r="L1333" s="78"/>
      <c r="M1333" s="81"/>
      <c r="N1333" s="14"/>
      <c r="O1333" s="78"/>
      <c r="P1333" s="78"/>
      <c r="Q1333" s="93"/>
      <c r="R1333" s="80"/>
      <c r="S1333" s="80"/>
      <c r="T1333" s="69"/>
      <c r="U1333" s="78"/>
      <c r="V1333" s="69"/>
      <c r="W1333" s="80"/>
      <c r="X1333" s="80"/>
      <c r="Y1333" s="94"/>
      <c r="Z1333" s="80"/>
      <c r="AA1333" s="80"/>
      <c r="AB1333" s="80"/>
      <c r="AC1333" s="80"/>
      <c r="AD1333" s="69"/>
      <c r="AE1333" s="69"/>
      <c r="AF1333" s="69"/>
      <c r="AG1333" s="95"/>
      <c r="AH1333" s="93"/>
      <c r="AI1333" s="81"/>
      <c r="AJ1333" s="80"/>
      <c r="AK1333" s="80"/>
      <c r="AL1333" s="78"/>
      <c r="AM1333" s="80"/>
      <c r="AN1333" s="80"/>
      <c r="AO1333" s="80"/>
      <c r="AP1333" s="80"/>
      <c r="AQ1333" s="80"/>
      <c r="AR1333" s="80"/>
      <c r="AS1333" s="78"/>
      <c r="AT1333" s="96"/>
      <c r="AU1333" s="97"/>
      <c r="AV1333" s="98"/>
      <c r="AW1333" s="99"/>
    </row>
    <row r="1334" spans="1:49">
      <c r="A1334" s="25"/>
      <c r="C1334" s="89"/>
      <c r="D1334" s="84"/>
      <c r="E1334" s="76"/>
      <c r="F1334" s="91"/>
      <c r="G1334" s="80"/>
      <c r="H1334" s="81"/>
      <c r="I1334" s="14"/>
      <c r="J1334" s="92"/>
      <c r="K1334" s="14"/>
      <c r="L1334" s="78"/>
      <c r="M1334" s="81"/>
      <c r="N1334" s="14"/>
      <c r="O1334" s="78"/>
      <c r="P1334" s="78"/>
      <c r="Q1334" s="93"/>
      <c r="R1334" s="80"/>
      <c r="S1334" s="80"/>
      <c r="T1334" s="69"/>
      <c r="U1334" s="78"/>
      <c r="V1334" s="69"/>
      <c r="W1334" s="80"/>
      <c r="X1334" s="80"/>
      <c r="Y1334" s="94"/>
      <c r="Z1334" s="80"/>
      <c r="AA1334" s="80"/>
      <c r="AB1334" s="80"/>
      <c r="AC1334" s="80"/>
      <c r="AD1334" s="69"/>
      <c r="AE1334" s="69"/>
      <c r="AF1334" s="69"/>
      <c r="AG1334" s="95"/>
      <c r="AH1334" s="93"/>
      <c r="AI1334" s="81"/>
      <c r="AJ1334" s="80"/>
      <c r="AK1334" s="80"/>
      <c r="AL1334" s="78"/>
      <c r="AM1334" s="80"/>
      <c r="AN1334" s="80"/>
      <c r="AO1334" s="80"/>
      <c r="AP1334" s="80"/>
      <c r="AQ1334" s="80"/>
      <c r="AR1334" s="80"/>
      <c r="AS1334" s="78"/>
      <c r="AT1334" s="96"/>
      <c r="AU1334" s="97"/>
      <c r="AV1334" s="98"/>
      <c r="AW1334" s="99"/>
    </row>
    <row r="1335" spans="1:49">
      <c r="A1335" s="25"/>
      <c r="C1335" s="89"/>
      <c r="D1335" s="84"/>
      <c r="E1335" s="76"/>
      <c r="F1335" s="91"/>
      <c r="G1335" s="80"/>
      <c r="H1335" s="81"/>
      <c r="I1335" s="14"/>
      <c r="J1335" s="92"/>
      <c r="K1335" s="14"/>
      <c r="L1335" s="78"/>
      <c r="M1335" s="81"/>
      <c r="N1335" s="14"/>
      <c r="O1335" s="78"/>
      <c r="P1335" s="78"/>
      <c r="Q1335" s="93"/>
      <c r="R1335" s="80"/>
      <c r="S1335" s="80"/>
      <c r="T1335" s="69"/>
      <c r="U1335" s="78"/>
      <c r="V1335" s="69"/>
      <c r="W1335" s="80"/>
      <c r="X1335" s="80"/>
      <c r="Y1335" s="94"/>
      <c r="Z1335" s="80"/>
      <c r="AA1335" s="80"/>
      <c r="AB1335" s="80"/>
      <c r="AC1335" s="80"/>
      <c r="AD1335" s="69"/>
      <c r="AE1335" s="69"/>
      <c r="AF1335" s="69"/>
      <c r="AG1335" s="95"/>
      <c r="AH1335" s="93"/>
      <c r="AI1335" s="81"/>
      <c r="AJ1335" s="80"/>
      <c r="AK1335" s="80"/>
      <c r="AL1335" s="78"/>
      <c r="AM1335" s="80"/>
      <c r="AN1335" s="80"/>
      <c r="AO1335" s="80"/>
      <c r="AP1335" s="80"/>
      <c r="AQ1335" s="80"/>
      <c r="AR1335" s="80"/>
      <c r="AS1335" s="78"/>
      <c r="AT1335" s="96"/>
      <c r="AU1335" s="97"/>
      <c r="AV1335" s="98"/>
      <c r="AW1335" s="99"/>
    </row>
    <row r="1336" spans="1:49">
      <c r="A1336" s="25"/>
      <c r="C1336" s="89"/>
      <c r="D1336" s="84"/>
      <c r="E1336" s="76"/>
      <c r="F1336" s="91"/>
      <c r="G1336" s="80"/>
      <c r="H1336" s="81"/>
      <c r="I1336" s="14"/>
      <c r="J1336" s="92"/>
      <c r="K1336" s="14"/>
      <c r="L1336" s="78"/>
      <c r="M1336" s="81"/>
      <c r="N1336" s="14"/>
      <c r="O1336" s="78"/>
      <c r="P1336" s="78"/>
      <c r="Q1336" s="93"/>
      <c r="R1336" s="80"/>
      <c r="S1336" s="80"/>
      <c r="T1336" s="69"/>
      <c r="U1336" s="78"/>
      <c r="V1336" s="69"/>
      <c r="W1336" s="80"/>
      <c r="X1336" s="80"/>
      <c r="Y1336" s="94"/>
      <c r="Z1336" s="80"/>
      <c r="AA1336" s="80"/>
      <c r="AB1336" s="80"/>
      <c r="AC1336" s="80"/>
      <c r="AD1336" s="69"/>
      <c r="AE1336" s="69"/>
      <c r="AF1336" s="69"/>
      <c r="AG1336" s="95"/>
      <c r="AH1336" s="93"/>
      <c r="AI1336" s="81"/>
      <c r="AJ1336" s="80"/>
      <c r="AK1336" s="80"/>
      <c r="AL1336" s="78"/>
      <c r="AM1336" s="80"/>
      <c r="AN1336" s="80"/>
      <c r="AO1336" s="80"/>
      <c r="AP1336" s="80"/>
      <c r="AQ1336" s="80"/>
      <c r="AR1336" s="80"/>
      <c r="AS1336" s="78"/>
      <c r="AT1336" s="96"/>
      <c r="AU1336" s="97"/>
      <c r="AV1336" s="98"/>
      <c r="AW1336" s="99"/>
    </row>
    <row r="1337" spans="1:49">
      <c r="A1337" s="25"/>
      <c r="C1337" s="89"/>
      <c r="D1337" s="84"/>
      <c r="E1337" s="76"/>
      <c r="F1337" s="91"/>
      <c r="G1337" s="80"/>
      <c r="H1337" s="81"/>
      <c r="I1337" s="14"/>
      <c r="J1337" s="92"/>
      <c r="K1337" s="14"/>
      <c r="L1337" s="78"/>
      <c r="M1337" s="81"/>
      <c r="N1337" s="14"/>
      <c r="O1337" s="78"/>
      <c r="P1337" s="78"/>
      <c r="Q1337" s="93"/>
      <c r="R1337" s="80"/>
      <c r="S1337" s="80"/>
      <c r="T1337" s="69"/>
      <c r="U1337" s="78"/>
      <c r="V1337" s="69"/>
      <c r="W1337" s="80"/>
      <c r="X1337" s="80"/>
      <c r="Y1337" s="94"/>
      <c r="Z1337" s="80"/>
      <c r="AA1337" s="80"/>
      <c r="AB1337" s="80"/>
      <c r="AC1337" s="80"/>
      <c r="AD1337" s="69"/>
      <c r="AE1337" s="69"/>
      <c r="AF1337" s="69"/>
      <c r="AG1337" s="95"/>
      <c r="AH1337" s="93"/>
      <c r="AI1337" s="81"/>
      <c r="AJ1337" s="80"/>
      <c r="AK1337" s="80"/>
      <c r="AL1337" s="78"/>
      <c r="AM1337" s="80"/>
      <c r="AN1337" s="80"/>
      <c r="AO1337" s="80"/>
      <c r="AP1337" s="80"/>
      <c r="AQ1337" s="80"/>
      <c r="AR1337" s="80"/>
      <c r="AS1337" s="78"/>
      <c r="AT1337" s="96"/>
      <c r="AU1337" s="97"/>
      <c r="AV1337" s="98"/>
      <c r="AW1337" s="99"/>
    </row>
    <row r="1338" spans="1:49">
      <c r="A1338" s="25"/>
      <c r="C1338" s="89"/>
      <c r="D1338" s="84"/>
      <c r="E1338" s="76"/>
      <c r="F1338" s="91"/>
      <c r="G1338" s="80"/>
      <c r="H1338" s="81"/>
      <c r="I1338" s="14"/>
      <c r="J1338" s="92"/>
      <c r="K1338" s="14"/>
      <c r="L1338" s="78"/>
      <c r="M1338" s="81"/>
      <c r="N1338" s="14"/>
      <c r="O1338" s="78"/>
      <c r="P1338" s="78"/>
      <c r="Q1338" s="93"/>
      <c r="R1338" s="80"/>
      <c r="S1338" s="80"/>
      <c r="T1338" s="69"/>
      <c r="U1338" s="78"/>
      <c r="V1338" s="69"/>
      <c r="W1338" s="80"/>
      <c r="X1338" s="80"/>
      <c r="Y1338" s="94"/>
      <c r="Z1338" s="80"/>
      <c r="AA1338" s="80"/>
      <c r="AB1338" s="80"/>
      <c r="AC1338" s="80"/>
      <c r="AD1338" s="69"/>
      <c r="AE1338" s="69"/>
      <c r="AF1338" s="69"/>
      <c r="AG1338" s="95"/>
      <c r="AH1338" s="93"/>
      <c r="AI1338" s="81"/>
      <c r="AJ1338" s="80"/>
      <c r="AK1338" s="80"/>
      <c r="AL1338" s="78"/>
      <c r="AM1338" s="80"/>
      <c r="AN1338" s="80"/>
      <c r="AO1338" s="80"/>
      <c r="AP1338" s="80"/>
      <c r="AQ1338" s="80"/>
      <c r="AR1338" s="80"/>
      <c r="AS1338" s="78"/>
      <c r="AT1338" s="96"/>
      <c r="AU1338" s="97"/>
      <c r="AV1338" s="98"/>
      <c r="AW1338" s="99"/>
    </row>
    <row r="1339" spans="1:49">
      <c r="A1339" s="25"/>
      <c r="C1339" s="89"/>
      <c r="D1339" s="84"/>
      <c r="E1339" s="76"/>
      <c r="F1339" s="91"/>
      <c r="G1339" s="80"/>
      <c r="H1339" s="81"/>
      <c r="I1339" s="14"/>
      <c r="J1339" s="92"/>
      <c r="K1339" s="14"/>
      <c r="L1339" s="78"/>
      <c r="M1339" s="81"/>
      <c r="N1339" s="14"/>
      <c r="O1339" s="78"/>
      <c r="P1339" s="78"/>
      <c r="Q1339" s="93"/>
      <c r="R1339" s="80"/>
      <c r="S1339" s="80"/>
      <c r="T1339" s="69"/>
      <c r="U1339" s="78"/>
      <c r="V1339" s="69"/>
      <c r="W1339" s="80"/>
      <c r="X1339" s="80"/>
      <c r="Y1339" s="94"/>
      <c r="Z1339" s="80"/>
      <c r="AA1339" s="80"/>
      <c r="AB1339" s="80"/>
      <c r="AC1339" s="80"/>
      <c r="AD1339" s="69"/>
      <c r="AE1339" s="69"/>
      <c r="AF1339" s="69"/>
      <c r="AG1339" s="95"/>
      <c r="AH1339" s="93"/>
      <c r="AI1339" s="81"/>
      <c r="AJ1339" s="80"/>
      <c r="AK1339" s="80"/>
      <c r="AL1339" s="78"/>
      <c r="AM1339" s="80"/>
      <c r="AN1339" s="80"/>
      <c r="AO1339" s="80"/>
      <c r="AP1339" s="80"/>
      <c r="AQ1339" s="80"/>
      <c r="AR1339" s="80"/>
      <c r="AS1339" s="78"/>
      <c r="AT1339" s="96"/>
      <c r="AU1339" s="97"/>
      <c r="AV1339" s="98"/>
      <c r="AW1339" s="99"/>
    </row>
    <row r="1340" spans="1:49">
      <c r="A1340" s="25"/>
      <c r="C1340" s="89"/>
      <c r="D1340" s="84"/>
      <c r="E1340" s="76"/>
      <c r="F1340" s="91"/>
      <c r="G1340" s="80"/>
      <c r="H1340" s="81"/>
      <c r="I1340" s="14"/>
      <c r="J1340" s="92"/>
      <c r="K1340" s="14"/>
      <c r="L1340" s="78"/>
      <c r="M1340" s="81"/>
      <c r="N1340" s="14"/>
      <c r="O1340" s="78"/>
      <c r="P1340" s="78"/>
      <c r="Q1340" s="93"/>
      <c r="R1340" s="80"/>
      <c r="S1340" s="80"/>
      <c r="T1340" s="69"/>
      <c r="U1340" s="78"/>
      <c r="V1340" s="69"/>
      <c r="W1340" s="80"/>
      <c r="X1340" s="80"/>
      <c r="Y1340" s="94"/>
      <c r="Z1340" s="80"/>
      <c r="AA1340" s="80"/>
      <c r="AB1340" s="80"/>
      <c r="AC1340" s="80"/>
      <c r="AD1340" s="69"/>
      <c r="AE1340" s="69"/>
      <c r="AF1340" s="69"/>
      <c r="AG1340" s="95"/>
      <c r="AH1340" s="93"/>
      <c r="AI1340" s="81"/>
      <c r="AJ1340" s="80"/>
      <c r="AK1340" s="80"/>
      <c r="AL1340" s="78"/>
      <c r="AM1340" s="80"/>
      <c r="AN1340" s="80"/>
      <c r="AO1340" s="80"/>
      <c r="AP1340" s="80"/>
      <c r="AQ1340" s="80"/>
      <c r="AR1340" s="80"/>
      <c r="AS1340" s="78"/>
      <c r="AT1340" s="96"/>
      <c r="AU1340" s="97"/>
      <c r="AV1340" s="98"/>
      <c r="AW1340" s="99"/>
    </row>
    <row r="1341" spans="1:49">
      <c r="A1341" s="25"/>
      <c r="C1341" s="89"/>
      <c r="D1341" s="84"/>
      <c r="E1341" s="76"/>
      <c r="F1341" s="91"/>
      <c r="G1341" s="80"/>
      <c r="H1341" s="81"/>
      <c r="I1341" s="14"/>
      <c r="J1341" s="92"/>
      <c r="K1341" s="14"/>
      <c r="L1341" s="78"/>
      <c r="M1341" s="81"/>
      <c r="N1341" s="14"/>
      <c r="O1341" s="78"/>
      <c r="P1341" s="78"/>
      <c r="Q1341" s="93"/>
      <c r="R1341" s="80"/>
      <c r="S1341" s="80"/>
      <c r="T1341" s="69"/>
      <c r="U1341" s="78"/>
      <c r="V1341" s="69"/>
      <c r="W1341" s="80"/>
      <c r="X1341" s="80"/>
      <c r="Y1341" s="94"/>
      <c r="Z1341" s="80"/>
      <c r="AA1341" s="80"/>
      <c r="AB1341" s="80"/>
      <c r="AC1341" s="80"/>
      <c r="AD1341" s="69"/>
      <c r="AE1341" s="69"/>
      <c r="AF1341" s="69"/>
      <c r="AG1341" s="95"/>
      <c r="AH1341" s="93"/>
      <c r="AI1341" s="81"/>
      <c r="AJ1341" s="80"/>
      <c r="AK1341" s="80"/>
      <c r="AL1341" s="78"/>
      <c r="AM1341" s="80"/>
      <c r="AN1341" s="80"/>
      <c r="AO1341" s="80"/>
      <c r="AP1341" s="80"/>
      <c r="AQ1341" s="80"/>
      <c r="AR1341" s="80"/>
      <c r="AS1341" s="78"/>
      <c r="AT1341" s="96"/>
      <c r="AU1341" s="97"/>
      <c r="AV1341" s="98"/>
      <c r="AW1341" s="99"/>
    </row>
    <row r="1342" spans="1:49">
      <c r="A1342" s="25"/>
      <c r="C1342" s="89"/>
      <c r="D1342" s="84"/>
      <c r="E1342" s="76"/>
      <c r="F1342" s="91"/>
      <c r="G1342" s="80"/>
      <c r="H1342" s="81"/>
      <c r="I1342" s="14"/>
      <c r="J1342" s="92"/>
      <c r="K1342" s="14"/>
      <c r="L1342" s="78"/>
      <c r="M1342" s="81"/>
      <c r="N1342" s="14"/>
      <c r="O1342" s="78"/>
      <c r="P1342" s="78"/>
      <c r="Q1342" s="93"/>
      <c r="R1342" s="80"/>
      <c r="S1342" s="80"/>
      <c r="T1342" s="69"/>
      <c r="U1342" s="78"/>
      <c r="V1342" s="69"/>
      <c r="W1342" s="80"/>
      <c r="X1342" s="80"/>
      <c r="Y1342" s="94"/>
      <c r="Z1342" s="80"/>
      <c r="AA1342" s="80"/>
      <c r="AB1342" s="80"/>
      <c r="AC1342" s="80"/>
      <c r="AD1342" s="69"/>
      <c r="AE1342" s="69"/>
      <c r="AF1342" s="69"/>
      <c r="AG1342" s="95"/>
      <c r="AH1342" s="93"/>
      <c r="AI1342" s="81"/>
      <c r="AJ1342" s="80"/>
      <c r="AK1342" s="80"/>
      <c r="AL1342" s="78"/>
      <c r="AM1342" s="80"/>
      <c r="AN1342" s="80"/>
      <c r="AO1342" s="80"/>
      <c r="AP1342" s="80"/>
      <c r="AQ1342" s="80"/>
      <c r="AR1342" s="80"/>
      <c r="AS1342" s="78"/>
      <c r="AT1342" s="96"/>
      <c r="AU1342" s="97"/>
      <c r="AV1342" s="98"/>
      <c r="AW1342" s="99"/>
    </row>
    <row r="1343" spans="1:49">
      <c r="A1343" s="25"/>
      <c r="C1343" s="89"/>
      <c r="D1343" s="84"/>
      <c r="E1343" s="76"/>
      <c r="F1343" s="91"/>
      <c r="G1343" s="80"/>
      <c r="H1343" s="81"/>
      <c r="I1343" s="14"/>
      <c r="J1343" s="92"/>
      <c r="K1343" s="14"/>
      <c r="L1343" s="78"/>
      <c r="M1343" s="81"/>
      <c r="N1343" s="14"/>
      <c r="O1343" s="78"/>
      <c r="P1343" s="78"/>
      <c r="Q1343" s="93"/>
      <c r="R1343" s="80"/>
      <c r="S1343" s="80"/>
      <c r="T1343" s="69"/>
      <c r="U1343" s="78"/>
      <c r="V1343" s="69"/>
      <c r="W1343" s="80"/>
      <c r="X1343" s="80"/>
      <c r="Y1343" s="94"/>
      <c r="Z1343" s="80"/>
      <c r="AA1343" s="80"/>
      <c r="AB1343" s="80"/>
      <c r="AC1343" s="80"/>
      <c r="AD1343" s="69"/>
      <c r="AE1343" s="69"/>
      <c r="AF1343" s="69"/>
      <c r="AG1343" s="95"/>
      <c r="AH1343" s="93"/>
      <c r="AI1343" s="81"/>
      <c r="AJ1343" s="80"/>
      <c r="AK1343" s="80"/>
      <c r="AL1343" s="78"/>
      <c r="AM1343" s="80"/>
      <c r="AN1343" s="80"/>
      <c r="AO1343" s="80"/>
      <c r="AP1343" s="80"/>
      <c r="AQ1343" s="80"/>
      <c r="AR1343" s="80"/>
      <c r="AS1343" s="78"/>
      <c r="AT1343" s="96"/>
      <c r="AU1343" s="97"/>
      <c r="AV1343" s="98"/>
      <c r="AW1343" s="99"/>
    </row>
    <row r="1344" spans="1:49">
      <c r="A1344" s="25"/>
      <c r="C1344" s="89"/>
      <c r="D1344" s="84"/>
      <c r="E1344" s="76"/>
      <c r="F1344" s="91"/>
      <c r="G1344" s="80"/>
      <c r="H1344" s="81"/>
      <c r="I1344" s="14"/>
      <c r="J1344" s="92"/>
      <c r="K1344" s="14"/>
      <c r="L1344" s="78"/>
      <c r="M1344" s="81"/>
      <c r="N1344" s="14"/>
      <c r="O1344" s="78"/>
      <c r="P1344" s="78"/>
      <c r="Q1344" s="93"/>
      <c r="R1344" s="80"/>
      <c r="S1344" s="80"/>
      <c r="T1344" s="69"/>
      <c r="U1344" s="78"/>
      <c r="V1344" s="69"/>
      <c r="W1344" s="80"/>
      <c r="X1344" s="80"/>
      <c r="Y1344" s="94"/>
      <c r="Z1344" s="80"/>
      <c r="AA1344" s="80"/>
      <c r="AB1344" s="80"/>
      <c r="AC1344" s="80"/>
      <c r="AD1344" s="69"/>
      <c r="AE1344" s="69"/>
      <c r="AF1344" s="69"/>
      <c r="AG1344" s="95"/>
      <c r="AH1344" s="93"/>
      <c r="AI1344" s="81"/>
      <c r="AJ1344" s="80"/>
      <c r="AK1344" s="80"/>
      <c r="AL1344" s="78"/>
      <c r="AM1344" s="80"/>
      <c r="AN1344" s="80"/>
      <c r="AO1344" s="80"/>
      <c r="AP1344" s="80"/>
      <c r="AQ1344" s="80"/>
      <c r="AR1344" s="80"/>
      <c r="AS1344" s="78"/>
      <c r="AT1344" s="96"/>
      <c r="AU1344" s="97"/>
      <c r="AV1344" s="98"/>
      <c r="AW1344" s="99"/>
    </row>
    <row r="1345" spans="1:49">
      <c r="A1345" s="25"/>
      <c r="C1345" s="89"/>
      <c r="D1345" s="84"/>
      <c r="E1345" s="76"/>
      <c r="F1345" s="91"/>
      <c r="G1345" s="80"/>
      <c r="H1345" s="81"/>
      <c r="I1345" s="14"/>
      <c r="J1345" s="92"/>
      <c r="K1345" s="14"/>
      <c r="L1345" s="78"/>
      <c r="M1345" s="81"/>
      <c r="N1345" s="14"/>
      <c r="O1345" s="78"/>
      <c r="P1345" s="78"/>
      <c r="Q1345" s="93"/>
      <c r="R1345" s="80"/>
      <c r="S1345" s="80"/>
      <c r="T1345" s="69"/>
      <c r="U1345" s="78"/>
      <c r="V1345" s="69"/>
      <c r="W1345" s="80"/>
      <c r="X1345" s="80"/>
      <c r="Y1345" s="94"/>
      <c r="Z1345" s="80"/>
      <c r="AA1345" s="80"/>
      <c r="AB1345" s="80"/>
      <c r="AC1345" s="80"/>
      <c r="AD1345" s="69"/>
      <c r="AE1345" s="69"/>
      <c r="AF1345" s="69"/>
      <c r="AG1345" s="95"/>
      <c r="AH1345" s="93"/>
      <c r="AI1345" s="81"/>
      <c r="AJ1345" s="80"/>
      <c r="AK1345" s="80"/>
      <c r="AL1345" s="78"/>
      <c r="AM1345" s="80"/>
      <c r="AN1345" s="80"/>
      <c r="AO1345" s="80"/>
      <c r="AP1345" s="80"/>
      <c r="AQ1345" s="80"/>
      <c r="AR1345" s="80"/>
      <c r="AS1345" s="78"/>
      <c r="AT1345" s="96"/>
      <c r="AU1345" s="97"/>
      <c r="AV1345" s="98"/>
      <c r="AW1345" s="99"/>
    </row>
    <row r="1346" spans="1:49">
      <c r="A1346" s="25"/>
      <c r="C1346" s="89"/>
      <c r="D1346" s="84"/>
      <c r="E1346" s="76"/>
      <c r="F1346" s="91"/>
      <c r="G1346" s="80"/>
      <c r="H1346" s="81"/>
      <c r="I1346" s="14"/>
      <c r="J1346" s="92"/>
      <c r="K1346" s="14"/>
      <c r="L1346" s="78"/>
      <c r="M1346" s="81"/>
      <c r="N1346" s="14"/>
      <c r="O1346" s="78"/>
      <c r="P1346" s="78"/>
      <c r="Q1346" s="93"/>
      <c r="R1346" s="80"/>
      <c r="S1346" s="80"/>
      <c r="T1346" s="69"/>
      <c r="U1346" s="78"/>
      <c r="V1346" s="69"/>
      <c r="W1346" s="80"/>
      <c r="X1346" s="80"/>
      <c r="Y1346" s="94"/>
      <c r="Z1346" s="80"/>
      <c r="AA1346" s="80"/>
      <c r="AB1346" s="80"/>
      <c r="AC1346" s="80"/>
      <c r="AD1346" s="69"/>
      <c r="AE1346" s="69"/>
      <c r="AF1346" s="69"/>
      <c r="AG1346" s="95"/>
      <c r="AH1346" s="93"/>
      <c r="AI1346" s="81"/>
      <c r="AJ1346" s="80"/>
      <c r="AK1346" s="80"/>
      <c r="AL1346" s="78"/>
      <c r="AM1346" s="80"/>
      <c r="AN1346" s="80"/>
      <c r="AO1346" s="80"/>
      <c r="AP1346" s="80"/>
      <c r="AQ1346" s="80"/>
      <c r="AR1346" s="80"/>
      <c r="AS1346" s="78"/>
      <c r="AT1346" s="96"/>
      <c r="AU1346" s="97"/>
      <c r="AV1346" s="98"/>
      <c r="AW1346" s="99"/>
    </row>
    <row r="1347" spans="1:49">
      <c r="A1347" s="25"/>
      <c r="C1347" s="89"/>
      <c r="D1347" s="84"/>
      <c r="E1347" s="76"/>
      <c r="F1347" s="91"/>
      <c r="G1347" s="80"/>
      <c r="H1347" s="81"/>
      <c r="I1347" s="14"/>
      <c r="J1347" s="92"/>
      <c r="K1347" s="14"/>
      <c r="L1347" s="78"/>
      <c r="M1347" s="81"/>
      <c r="N1347" s="14"/>
      <c r="O1347" s="78"/>
      <c r="P1347" s="78"/>
      <c r="Q1347" s="93"/>
      <c r="R1347" s="80"/>
      <c r="S1347" s="80"/>
      <c r="T1347" s="69"/>
      <c r="U1347" s="78"/>
      <c r="V1347" s="69"/>
      <c r="W1347" s="80"/>
      <c r="X1347" s="80"/>
      <c r="Y1347" s="94"/>
      <c r="Z1347" s="80"/>
      <c r="AA1347" s="80"/>
      <c r="AB1347" s="80"/>
      <c r="AC1347" s="80"/>
      <c r="AD1347" s="69"/>
      <c r="AE1347" s="69"/>
      <c r="AF1347" s="69"/>
      <c r="AG1347" s="95"/>
      <c r="AH1347" s="93"/>
      <c r="AI1347" s="81"/>
      <c r="AJ1347" s="80"/>
      <c r="AK1347" s="80"/>
      <c r="AL1347" s="78"/>
      <c r="AM1347" s="80"/>
      <c r="AN1347" s="80"/>
      <c r="AO1347" s="80"/>
      <c r="AP1347" s="80"/>
      <c r="AQ1347" s="80"/>
      <c r="AR1347" s="80"/>
      <c r="AS1347" s="78"/>
      <c r="AT1347" s="96"/>
      <c r="AU1347" s="97"/>
      <c r="AV1347" s="98"/>
      <c r="AW1347" s="99"/>
    </row>
    <row r="1348" spans="1:49">
      <c r="A1348" s="25"/>
      <c r="C1348" s="89"/>
      <c r="D1348" s="84"/>
      <c r="E1348" s="76"/>
      <c r="F1348" s="91"/>
      <c r="G1348" s="80"/>
      <c r="H1348" s="81"/>
      <c r="I1348" s="14"/>
      <c r="J1348" s="92"/>
      <c r="K1348" s="14"/>
      <c r="L1348" s="78"/>
      <c r="M1348" s="81"/>
      <c r="N1348" s="14"/>
      <c r="O1348" s="78"/>
      <c r="P1348" s="78"/>
      <c r="Q1348" s="93"/>
      <c r="R1348" s="80"/>
      <c r="S1348" s="80"/>
      <c r="T1348" s="69"/>
      <c r="U1348" s="78"/>
      <c r="V1348" s="69"/>
      <c r="W1348" s="80"/>
      <c r="X1348" s="80"/>
      <c r="Y1348" s="94"/>
      <c r="Z1348" s="80"/>
      <c r="AA1348" s="80"/>
      <c r="AB1348" s="80"/>
      <c r="AC1348" s="80"/>
      <c r="AD1348" s="69"/>
      <c r="AE1348" s="69"/>
      <c r="AF1348" s="69"/>
      <c r="AG1348" s="95"/>
      <c r="AH1348" s="93"/>
      <c r="AI1348" s="81"/>
      <c r="AJ1348" s="80"/>
      <c r="AK1348" s="80"/>
      <c r="AL1348" s="78"/>
      <c r="AM1348" s="80"/>
      <c r="AN1348" s="80"/>
      <c r="AO1348" s="80"/>
      <c r="AP1348" s="80"/>
      <c r="AQ1348" s="80"/>
      <c r="AR1348" s="80"/>
      <c r="AS1348" s="78"/>
      <c r="AT1348" s="96"/>
      <c r="AU1348" s="97"/>
      <c r="AV1348" s="98"/>
      <c r="AW1348" s="99"/>
    </row>
    <row r="1349" spans="1:49">
      <c r="A1349" s="25"/>
      <c r="C1349" s="89"/>
      <c r="D1349" s="84"/>
      <c r="E1349" s="76"/>
      <c r="F1349" s="91"/>
      <c r="G1349" s="80"/>
      <c r="H1349" s="81"/>
      <c r="I1349" s="14"/>
      <c r="J1349" s="92"/>
      <c r="K1349" s="14"/>
      <c r="L1349" s="78"/>
      <c r="M1349" s="81"/>
      <c r="N1349" s="14"/>
      <c r="O1349" s="78"/>
      <c r="P1349" s="78"/>
      <c r="Q1349" s="93"/>
      <c r="R1349" s="80"/>
      <c r="S1349" s="80"/>
      <c r="T1349" s="69"/>
      <c r="U1349" s="78"/>
      <c r="V1349" s="69"/>
      <c r="W1349" s="80"/>
      <c r="X1349" s="80"/>
      <c r="Y1349" s="94"/>
      <c r="Z1349" s="80"/>
      <c r="AA1349" s="80"/>
      <c r="AB1349" s="80"/>
      <c r="AC1349" s="80"/>
      <c r="AD1349" s="69"/>
      <c r="AE1349" s="69"/>
      <c r="AF1349" s="69"/>
      <c r="AG1349" s="95"/>
      <c r="AH1349" s="93"/>
      <c r="AI1349" s="81"/>
      <c r="AJ1349" s="80"/>
      <c r="AK1349" s="80"/>
      <c r="AL1349" s="78"/>
      <c r="AM1349" s="80"/>
      <c r="AN1349" s="80"/>
      <c r="AO1349" s="80"/>
      <c r="AP1349" s="80"/>
      <c r="AQ1349" s="80"/>
      <c r="AR1349" s="80"/>
      <c r="AS1349" s="78"/>
      <c r="AT1349" s="96"/>
      <c r="AU1349" s="97"/>
      <c r="AV1349" s="98"/>
      <c r="AW1349" s="99"/>
    </row>
    <row r="1350" spans="1:49">
      <c r="A1350" s="25"/>
      <c r="C1350" s="89"/>
      <c r="D1350" s="84"/>
      <c r="E1350" s="76"/>
      <c r="F1350" s="91"/>
      <c r="G1350" s="80"/>
      <c r="H1350" s="81"/>
      <c r="I1350" s="14"/>
      <c r="J1350" s="92"/>
      <c r="K1350" s="14"/>
      <c r="L1350" s="78"/>
      <c r="M1350" s="81"/>
      <c r="N1350" s="14"/>
      <c r="O1350" s="78"/>
      <c r="P1350" s="78"/>
      <c r="Q1350" s="93"/>
      <c r="R1350" s="80"/>
      <c r="S1350" s="80"/>
      <c r="T1350" s="69"/>
      <c r="U1350" s="78"/>
      <c r="V1350" s="69"/>
      <c r="W1350" s="80"/>
      <c r="X1350" s="80"/>
      <c r="Y1350" s="94"/>
      <c r="Z1350" s="80"/>
      <c r="AA1350" s="80"/>
      <c r="AB1350" s="80"/>
      <c r="AC1350" s="80"/>
      <c r="AD1350" s="69"/>
      <c r="AE1350" s="69"/>
      <c r="AF1350" s="69"/>
      <c r="AG1350" s="95"/>
      <c r="AH1350" s="93"/>
      <c r="AI1350" s="81"/>
      <c r="AJ1350" s="80"/>
      <c r="AK1350" s="80"/>
      <c r="AL1350" s="78"/>
      <c r="AM1350" s="80"/>
      <c r="AN1350" s="80"/>
      <c r="AO1350" s="80"/>
      <c r="AP1350" s="80"/>
      <c r="AQ1350" s="80"/>
      <c r="AR1350" s="80"/>
      <c r="AS1350" s="78"/>
      <c r="AT1350" s="96"/>
      <c r="AU1350" s="97"/>
      <c r="AV1350" s="98"/>
      <c r="AW1350" s="99"/>
    </row>
    <row r="1351" spans="1:49">
      <c r="A1351" s="25"/>
      <c r="C1351" s="89"/>
      <c r="D1351" s="84"/>
      <c r="E1351" s="76"/>
      <c r="F1351" s="91"/>
      <c r="G1351" s="80"/>
      <c r="H1351" s="81"/>
      <c r="I1351" s="14"/>
      <c r="J1351" s="92"/>
      <c r="K1351" s="14"/>
      <c r="L1351" s="78"/>
      <c r="M1351" s="81"/>
      <c r="N1351" s="14"/>
      <c r="O1351" s="78"/>
      <c r="P1351" s="78"/>
      <c r="Q1351" s="93"/>
      <c r="R1351" s="80"/>
      <c r="S1351" s="80"/>
      <c r="T1351" s="69"/>
      <c r="U1351" s="78"/>
      <c r="V1351" s="69"/>
      <c r="W1351" s="80"/>
      <c r="X1351" s="80"/>
      <c r="Y1351" s="94"/>
      <c r="Z1351" s="80"/>
      <c r="AA1351" s="80"/>
      <c r="AB1351" s="80"/>
      <c r="AC1351" s="80"/>
      <c r="AD1351" s="69"/>
      <c r="AE1351" s="69"/>
      <c r="AF1351" s="69"/>
      <c r="AG1351" s="95"/>
      <c r="AH1351" s="93"/>
      <c r="AI1351" s="81"/>
      <c r="AJ1351" s="80"/>
      <c r="AK1351" s="80"/>
      <c r="AL1351" s="78"/>
      <c r="AM1351" s="80"/>
      <c r="AN1351" s="80"/>
      <c r="AO1351" s="80"/>
      <c r="AP1351" s="80"/>
      <c r="AQ1351" s="80"/>
      <c r="AR1351" s="80"/>
      <c r="AS1351" s="78"/>
      <c r="AT1351" s="96"/>
      <c r="AU1351" s="97"/>
      <c r="AV1351" s="98"/>
      <c r="AW1351" s="99"/>
    </row>
    <row r="1352" spans="1:49">
      <c r="A1352" s="25"/>
      <c r="C1352" s="89"/>
      <c r="D1352" s="84"/>
      <c r="E1352" s="76"/>
      <c r="F1352" s="91"/>
      <c r="G1352" s="80"/>
      <c r="H1352" s="81"/>
      <c r="I1352" s="14"/>
      <c r="J1352" s="92"/>
      <c r="K1352" s="14"/>
      <c r="L1352" s="78"/>
      <c r="M1352" s="81"/>
      <c r="N1352" s="14"/>
      <c r="O1352" s="78"/>
      <c r="P1352" s="78"/>
      <c r="Q1352" s="93"/>
      <c r="R1352" s="80"/>
      <c r="S1352" s="80"/>
      <c r="T1352" s="69"/>
      <c r="U1352" s="78"/>
      <c r="V1352" s="69"/>
      <c r="W1352" s="80"/>
      <c r="X1352" s="80"/>
      <c r="Y1352" s="94"/>
      <c r="Z1352" s="80"/>
      <c r="AA1352" s="80"/>
      <c r="AB1352" s="80"/>
      <c r="AC1352" s="80"/>
      <c r="AD1352" s="69"/>
      <c r="AE1352" s="69"/>
      <c r="AF1352" s="69"/>
      <c r="AG1352" s="95"/>
      <c r="AH1352" s="93"/>
      <c r="AI1352" s="81"/>
      <c r="AJ1352" s="80"/>
      <c r="AK1352" s="80"/>
      <c r="AL1352" s="78"/>
      <c r="AM1352" s="80"/>
      <c r="AN1352" s="80"/>
      <c r="AO1352" s="80"/>
      <c r="AP1352" s="80"/>
      <c r="AQ1352" s="80"/>
      <c r="AR1352" s="80"/>
      <c r="AS1352" s="78"/>
      <c r="AT1352" s="96"/>
      <c r="AU1352" s="97"/>
      <c r="AV1352" s="98"/>
      <c r="AW1352" s="99"/>
    </row>
    <row r="1353" spans="1:49">
      <c r="A1353" s="25"/>
      <c r="C1353" s="89"/>
      <c r="D1353" s="84"/>
      <c r="E1353" s="76"/>
      <c r="F1353" s="91"/>
      <c r="G1353" s="80"/>
      <c r="H1353" s="81"/>
      <c r="I1353" s="14"/>
      <c r="J1353" s="92"/>
      <c r="K1353" s="14"/>
      <c r="L1353" s="78"/>
      <c r="M1353" s="81"/>
      <c r="N1353" s="14"/>
      <c r="O1353" s="78"/>
      <c r="P1353" s="78"/>
      <c r="Q1353" s="93"/>
      <c r="R1353" s="80"/>
      <c r="S1353" s="80"/>
      <c r="T1353" s="69"/>
      <c r="U1353" s="78"/>
      <c r="V1353" s="69"/>
      <c r="W1353" s="80"/>
      <c r="X1353" s="80"/>
      <c r="Y1353" s="94"/>
      <c r="Z1353" s="80"/>
      <c r="AA1353" s="80"/>
      <c r="AB1353" s="80"/>
      <c r="AC1353" s="80"/>
      <c r="AD1353" s="69"/>
      <c r="AE1353" s="69"/>
      <c r="AF1353" s="69"/>
      <c r="AG1353" s="95"/>
      <c r="AH1353" s="93"/>
      <c r="AI1353" s="81"/>
      <c r="AJ1353" s="80"/>
      <c r="AK1353" s="80"/>
      <c r="AL1353" s="78"/>
      <c r="AM1353" s="80"/>
      <c r="AN1353" s="80"/>
      <c r="AO1353" s="80"/>
      <c r="AP1353" s="80"/>
      <c r="AQ1353" s="80"/>
      <c r="AR1353" s="80"/>
      <c r="AS1353" s="78"/>
      <c r="AT1353" s="96"/>
      <c r="AU1353" s="97"/>
      <c r="AV1353" s="98"/>
      <c r="AW1353" s="99"/>
    </row>
    <row r="1354" spans="1:49">
      <c r="A1354" s="25"/>
      <c r="C1354" s="89"/>
      <c r="D1354" s="84"/>
      <c r="E1354" s="76"/>
      <c r="F1354" s="91"/>
      <c r="G1354" s="80"/>
      <c r="H1354" s="81"/>
      <c r="I1354" s="14"/>
      <c r="J1354" s="92"/>
      <c r="K1354" s="14"/>
      <c r="L1354" s="78"/>
      <c r="M1354" s="81"/>
      <c r="N1354" s="14"/>
      <c r="O1354" s="78"/>
      <c r="P1354" s="78"/>
      <c r="Q1354" s="93"/>
      <c r="R1354" s="80"/>
      <c r="S1354" s="80"/>
      <c r="T1354" s="69"/>
      <c r="U1354" s="78"/>
      <c r="V1354" s="69"/>
      <c r="W1354" s="80"/>
      <c r="X1354" s="80"/>
      <c r="Y1354" s="94"/>
      <c r="Z1354" s="80"/>
      <c r="AA1354" s="80"/>
      <c r="AB1354" s="80"/>
      <c r="AC1354" s="80"/>
      <c r="AD1354" s="69"/>
      <c r="AE1354" s="69"/>
      <c r="AF1354" s="69"/>
      <c r="AG1354" s="95"/>
      <c r="AH1354" s="93"/>
      <c r="AI1354" s="81"/>
      <c r="AJ1354" s="80"/>
      <c r="AK1354" s="80"/>
      <c r="AL1354" s="78"/>
      <c r="AM1354" s="80"/>
      <c r="AN1354" s="80"/>
      <c r="AO1354" s="80"/>
      <c r="AP1354" s="80"/>
      <c r="AQ1354" s="80"/>
      <c r="AR1354" s="80"/>
      <c r="AS1354" s="78"/>
      <c r="AT1354" s="96"/>
      <c r="AU1354" s="97"/>
      <c r="AV1354" s="98"/>
      <c r="AW1354" s="99"/>
    </row>
    <row r="1355" spans="1:49">
      <c r="A1355" s="25"/>
      <c r="C1355" s="89"/>
      <c r="D1355" s="84"/>
      <c r="E1355" s="76"/>
      <c r="F1355" s="91"/>
      <c r="G1355" s="80"/>
      <c r="H1355" s="81"/>
      <c r="I1355" s="14"/>
      <c r="J1355" s="92"/>
      <c r="K1355" s="14"/>
      <c r="L1355" s="78"/>
      <c r="M1355" s="81"/>
      <c r="N1355" s="14"/>
      <c r="O1355" s="78"/>
      <c r="P1355" s="78"/>
      <c r="Q1355" s="93"/>
      <c r="R1355" s="80"/>
      <c r="S1355" s="80"/>
      <c r="T1355" s="69"/>
      <c r="U1355" s="78"/>
      <c r="V1355" s="69"/>
      <c r="W1355" s="80"/>
      <c r="X1355" s="80"/>
      <c r="Y1355" s="94"/>
      <c r="Z1355" s="80"/>
      <c r="AA1355" s="80"/>
      <c r="AB1355" s="80"/>
      <c r="AC1355" s="80"/>
      <c r="AD1355" s="69"/>
      <c r="AE1355" s="69"/>
      <c r="AF1355" s="69"/>
      <c r="AG1355" s="95"/>
      <c r="AH1355" s="93"/>
      <c r="AI1355" s="81"/>
      <c r="AJ1355" s="80"/>
      <c r="AK1355" s="80"/>
      <c r="AL1355" s="78"/>
      <c r="AM1355" s="80"/>
      <c r="AN1355" s="80"/>
      <c r="AO1355" s="80"/>
      <c r="AP1355" s="80"/>
      <c r="AQ1355" s="80"/>
      <c r="AR1355" s="80"/>
      <c r="AS1355" s="78"/>
      <c r="AT1355" s="96"/>
      <c r="AU1355" s="97"/>
      <c r="AV1355" s="98"/>
      <c r="AW1355" s="99"/>
    </row>
    <row r="1356" spans="1:49">
      <c r="A1356" s="25"/>
      <c r="C1356" s="89"/>
      <c r="D1356" s="84"/>
      <c r="E1356" s="76"/>
      <c r="F1356" s="91"/>
      <c r="G1356" s="80"/>
      <c r="H1356" s="81"/>
      <c r="I1356" s="14"/>
      <c r="J1356" s="92"/>
      <c r="K1356" s="14"/>
      <c r="L1356" s="78"/>
      <c r="M1356" s="81"/>
      <c r="N1356" s="14"/>
      <c r="O1356" s="78"/>
      <c r="P1356" s="78"/>
      <c r="Q1356" s="93"/>
      <c r="R1356" s="80"/>
      <c r="S1356" s="80"/>
      <c r="T1356" s="69"/>
      <c r="U1356" s="78"/>
      <c r="V1356" s="69"/>
      <c r="W1356" s="80"/>
      <c r="X1356" s="80"/>
      <c r="Y1356" s="94"/>
      <c r="Z1356" s="80"/>
      <c r="AA1356" s="80"/>
      <c r="AB1356" s="80"/>
      <c r="AC1356" s="80"/>
      <c r="AD1356" s="69"/>
      <c r="AE1356" s="69"/>
      <c r="AF1356" s="69"/>
      <c r="AG1356" s="95"/>
      <c r="AH1356" s="93"/>
      <c r="AI1356" s="81"/>
      <c r="AJ1356" s="80"/>
      <c r="AK1356" s="80"/>
      <c r="AL1356" s="78"/>
      <c r="AM1356" s="80"/>
      <c r="AN1356" s="80"/>
      <c r="AO1356" s="80"/>
      <c r="AP1356" s="80"/>
      <c r="AQ1356" s="80"/>
      <c r="AR1356" s="80"/>
      <c r="AS1356" s="78"/>
      <c r="AT1356" s="96"/>
      <c r="AU1356" s="97"/>
      <c r="AV1356" s="98"/>
      <c r="AW1356" s="99"/>
    </row>
    <row r="1357" spans="1:49">
      <c r="A1357" s="25"/>
      <c r="C1357" s="89"/>
      <c r="D1357" s="84"/>
      <c r="E1357" s="76"/>
      <c r="F1357" s="91"/>
      <c r="G1357" s="80"/>
      <c r="H1357" s="81"/>
      <c r="I1357" s="14"/>
      <c r="J1357" s="92"/>
      <c r="K1357" s="14"/>
      <c r="L1357" s="78"/>
      <c r="M1357" s="81"/>
      <c r="N1357" s="14"/>
      <c r="O1357" s="78"/>
      <c r="P1357" s="78"/>
      <c r="Q1357" s="93"/>
      <c r="R1357" s="80"/>
      <c r="S1357" s="80"/>
      <c r="T1357" s="69"/>
      <c r="U1357" s="78"/>
      <c r="V1357" s="69"/>
      <c r="W1357" s="80"/>
      <c r="X1357" s="80"/>
      <c r="Y1357" s="94"/>
      <c r="Z1357" s="80"/>
      <c r="AA1357" s="80"/>
      <c r="AB1357" s="80"/>
      <c r="AC1357" s="80"/>
      <c r="AD1357" s="69"/>
      <c r="AE1357" s="69"/>
      <c r="AF1357" s="69"/>
      <c r="AG1357" s="95"/>
      <c r="AH1357" s="93"/>
      <c r="AI1357" s="81"/>
      <c r="AJ1357" s="80"/>
      <c r="AK1357" s="80"/>
      <c r="AL1357" s="78"/>
      <c r="AM1357" s="80"/>
      <c r="AN1357" s="80"/>
      <c r="AO1357" s="80"/>
      <c r="AP1357" s="80"/>
      <c r="AQ1357" s="80"/>
      <c r="AR1357" s="80"/>
      <c r="AS1357" s="78"/>
      <c r="AT1357" s="96"/>
      <c r="AU1357" s="97"/>
      <c r="AV1357" s="98"/>
      <c r="AW1357" s="99"/>
    </row>
    <row r="1358" spans="1:49">
      <c r="A1358" s="25"/>
      <c r="C1358" s="89"/>
      <c r="D1358" s="84"/>
      <c r="E1358" s="76"/>
      <c r="F1358" s="91"/>
      <c r="G1358" s="80"/>
      <c r="H1358" s="81"/>
      <c r="I1358" s="14"/>
      <c r="J1358" s="92"/>
      <c r="K1358" s="14"/>
      <c r="L1358" s="78"/>
      <c r="M1358" s="81"/>
      <c r="N1358" s="14"/>
      <c r="O1358" s="78"/>
      <c r="P1358" s="78"/>
      <c r="Q1358" s="93"/>
      <c r="R1358" s="80"/>
      <c r="S1358" s="80"/>
      <c r="T1358" s="69"/>
      <c r="U1358" s="78"/>
      <c r="V1358" s="69"/>
      <c r="W1358" s="80"/>
      <c r="X1358" s="80"/>
      <c r="Y1358" s="94"/>
      <c r="Z1358" s="80"/>
      <c r="AA1358" s="80"/>
      <c r="AB1358" s="80"/>
      <c r="AC1358" s="80"/>
      <c r="AD1358" s="69"/>
      <c r="AE1358" s="69"/>
      <c r="AF1358" s="69"/>
      <c r="AG1358" s="95"/>
      <c r="AH1358" s="93"/>
      <c r="AI1358" s="81"/>
      <c r="AJ1358" s="80"/>
      <c r="AK1358" s="80"/>
      <c r="AL1358" s="78"/>
      <c r="AM1358" s="80"/>
      <c r="AN1358" s="80"/>
      <c r="AO1358" s="80"/>
      <c r="AP1358" s="80"/>
      <c r="AQ1358" s="80"/>
      <c r="AR1358" s="80"/>
      <c r="AS1358" s="78"/>
      <c r="AT1358" s="96"/>
      <c r="AU1358" s="97"/>
      <c r="AV1358" s="98"/>
      <c r="AW1358" s="99"/>
    </row>
    <row r="1359" spans="1:49">
      <c r="A1359" s="25"/>
      <c r="C1359" s="89"/>
      <c r="D1359" s="84"/>
      <c r="E1359" s="76"/>
      <c r="F1359" s="91"/>
      <c r="G1359" s="80"/>
      <c r="H1359" s="81"/>
      <c r="I1359" s="14"/>
      <c r="J1359" s="92"/>
      <c r="K1359" s="14"/>
      <c r="L1359" s="78"/>
      <c r="M1359" s="81"/>
      <c r="N1359" s="14"/>
      <c r="O1359" s="78"/>
      <c r="P1359" s="78"/>
      <c r="Q1359" s="93"/>
      <c r="R1359" s="80"/>
      <c r="S1359" s="80"/>
      <c r="T1359" s="69"/>
      <c r="U1359" s="78"/>
      <c r="V1359" s="69"/>
      <c r="W1359" s="80"/>
      <c r="X1359" s="80"/>
      <c r="Y1359" s="94"/>
      <c r="Z1359" s="80"/>
      <c r="AA1359" s="80"/>
      <c r="AB1359" s="80"/>
      <c r="AC1359" s="80"/>
      <c r="AD1359" s="69"/>
      <c r="AE1359" s="69"/>
      <c r="AF1359" s="69"/>
      <c r="AG1359" s="95"/>
      <c r="AH1359" s="93"/>
      <c r="AI1359" s="81"/>
      <c r="AJ1359" s="80"/>
      <c r="AK1359" s="80"/>
      <c r="AL1359" s="78"/>
      <c r="AM1359" s="80"/>
      <c r="AN1359" s="80"/>
      <c r="AO1359" s="80"/>
      <c r="AP1359" s="80"/>
      <c r="AQ1359" s="80"/>
      <c r="AR1359" s="80"/>
      <c r="AS1359" s="78"/>
      <c r="AT1359" s="96"/>
      <c r="AU1359" s="97"/>
      <c r="AV1359" s="98"/>
      <c r="AW1359" s="99"/>
    </row>
    <row r="1360" spans="1:49">
      <c r="A1360" s="25"/>
      <c r="C1360" s="89"/>
      <c r="D1360" s="84"/>
      <c r="E1360" s="76"/>
      <c r="F1360" s="91"/>
      <c r="G1360" s="80"/>
      <c r="H1360" s="81"/>
      <c r="I1360" s="14"/>
      <c r="J1360" s="92"/>
      <c r="K1360" s="14"/>
      <c r="L1360" s="78"/>
      <c r="M1360" s="81"/>
      <c r="N1360" s="14"/>
      <c r="O1360" s="78"/>
      <c r="P1360" s="78"/>
      <c r="Q1360" s="93"/>
      <c r="R1360" s="80"/>
      <c r="S1360" s="80"/>
      <c r="T1360" s="69"/>
      <c r="U1360" s="78"/>
      <c r="V1360" s="69"/>
      <c r="W1360" s="80"/>
      <c r="X1360" s="80"/>
      <c r="Y1360" s="94"/>
      <c r="Z1360" s="80"/>
      <c r="AA1360" s="80"/>
      <c r="AB1360" s="80"/>
      <c r="AC1360" s="80"/>
      <c r="AD1360" s="69"/>
      <c r="AE1360" s="69"/>
      <c r="AF1360" s="69"/>
      <c r="AG1360" s="95"/>
      <c r="AH1360" s="93"/>
      <c r="AI1360" s="81"/>
      <c r="AJ1360" s="80"/>
      <c r="AK1360" s="80"/>
      <c r="AL1360" s="78"/>
      <c r="AM1360" s="80"/>
      <c r="AN1360" s="80"/>
      <c r="AO1360" s="80"/>
      <c r="AP1360" s="80"/>
      <c r="AQ1360" s="80"/>
      <c r="AR1360" s="80"/>
      <c r="AS1360" s="78"/>
      <c r="AT1360" s="96"/>
      <c r="AU1360" s="97"/>
      <c r="AV1360" s="98"/>
      <c r="AW1360" s="99"/>
    </row>
    <row r="1361" spans="1:49">
      <c r="A1361" s="25"/>
      <c r="C1361" s="89"/>
      <c r="D1361" s="84"/>
      <c r="E1361" s="76"/>
      <c r="F1361" s="91"/>
      <c r="G1361" s="80"/>
      <c r="H1361" s="81"/>
      <c r="I1361" s="14"/>
      <c r="J1361" s="92"/>
      <c r="K1361" s="14"/>
      <c r="L1361" s="78"/>
      <c r="M1361" s="81"/>
      <c r="N1361" s="14"/>
      <c r="O1361" s="78"/>
      <c r="P1361" s="78"/>
      <c r="Q1361" s="93"/>
      <c r="R1361" s="80"/>
      <c r="S1361" s="80"/>
      <c r="T1361" s="69"/>
      <c r="U1361" s="78"/>
      <c r="V1361" s="69"/>
      <c r="W1361" s="80"/>
      <c r="X1361" s="80"/>
      <c r="Y1361" s="94"/>
      <c r="Z1361" s="80"/>
      <c r="AA1361" s="80"/>
      <c r="AB1361" s="80"/>
      <c r="AC1361" s="80"/>
      <c r="AD1361" s="69"/>
      <c r="AE1361" s="69"/>
      <c r="AF1361" s="69"/>
      <c r="AG1361" s="95"/>
      <c r="AH1361" s="93"/>
      <c r="AI1361" s="81"/>
      <c r="AJ1361" s="80"/>
      <c r="AK1361" s="80"/>
      <c r="AL1361" s="78"/>
      <c r="AM1361" s="80"/>
      <c r="AN1361" s="80"/>
      <c r="AO1361" s="80"/>
      <c r="AP1361" s="80"/>
      <c r="AQ1361" s="80"/>
      <c r="AR1361" s="80"/>
      <c r="AS1361" s="78"/>
      <c r="AT1361" s="96"/>
      <c r="AU1361" s="97"/>
      <c r="AV1361" s="98"/>
      <c r="AW1361" s="99"/>
    </row>
    <row r="1362" spans="1:49">
      <c r="A1362" s="25"/>
      <c r="C1362" s="89"/>
      <c r="D1362" s="84"/>
      <c r="E1362" s="76"/>
      <c r="F1362" s="91"/>
      <c r="G1362" s="80"/>
      <c r="H1362" s="81"/>
      <c r="I1362" s="14"/>
      <c r="J1362" s="92"/>
      <c r="K1362" s="14"/>
      <c r="L1362" s="78"/>
      <c r="M1362" s="81"/>
      <c r="N1362" s="14"/>
      <c r="O1362" s="78"/>
      <c r="P1362" s="78"/>
      <c r="Q1362" s="93"/>
      <c r="R1362" s="80"/>
      <c r="S1362" s="80"/>
      <c r="T1362" s="69"/>
      <c r="U1362" s="78"/>
      <c r="V1362" s="69"/>
      <c r="W1362" s="80"/>
      <c r="X1362" s="80"/>
      <c r="Y1362" s="94"/>
      <c r="Z1362" s="80"/>
      <c r="AA1362" s="80"/>
      <c r="AB1362" s="80"/>
      <c r="AC1362" s="80"/>
      <c r="AD1362" s="69"/>
      <c r="AE1362" s="69"/>
      <c r="AF1362" s="69"/>
      <c r="AG1362" s="95"/>
      <c r="AH1362" s="93"/>
      <c r="AI1362" s="81"/>
      <c r="AJ1362" s="80"/>
      <c r="AK1362" s="80"/>
      <c r="AL1362" s="78"/>
      <c r="AM1362" s="80"/>
      <c r="AN1362" s="80"/>
      <c r="AO1362" s="80"/>
      <c r="AP1362" s="80"/>
      <c r="AQ1362" s="80"/>
      <c r="AR1362" s="80"/>
      <c r="AS1362" s="78"/>
      <c r="AT1362" s="96"/>
      <c r="AU1362" s="97"/>
      <c r="AV1362" s="98"/>
      <c r="AW1362" s="99"/>
    </row>
    <row r="1363" spans="1:49">
      <c r="A1363" s="25"/>
      <c r="C1363" s="89"/>
      <c r="D1363" s="84"/>
      <c r="E1363" s="76"/>
      <c r="F1363" s="91"/>
      <c r="G1363" s="80"/>
      <c r="H1363" s="81"/>
      <c r="I1363" s="14"/>
      <c r="J1363" s="92"/>
      <c r="K1363" s="14"/>
      <c r="L1363" s="78"/>
      <c r="M1363" s="81"/>
      <c r="N1363" s="14"/>
      <c r="O1363" s="78"/>
      <c r="P1363" s="78"/>
      <c r="Q1363" s="93"/>
      <c r="R1363" s="80"/>
      <c r="S1363" s="80"/>
      <c r="T1363" s="69"/>
      <c r="U1363" s="78"/>
      <c r="V1363" s="69"/>
      <c r="W1363" s="80"/>
      <c r="X1363" s="80"/>
      <c r="Y1363" s="94"/>
      <c r="Z1363" s="80"/>
      <c r="AA1363" s="80"/>
      <c r="AB1363" s="80"/>
      <c r="AC1363" s="80"/>
      <c r="AD1363" s="69"/>
      <c r="AE1363" s="69"/>
      <c r="AF1363" s="69"/>
      <c r="AG1363" s="95"/>
      <c r="AH1363" s="93"/>
      <c r="AI1363" s="81"/>
      <c r="AJ1363" s="80"/>
      <c r="AK1363" s="80"/>
      <c r="AL1363" s="78"/>
      <c r="AM1363" s="80"/>
      <c r="AN1363" s="80"/>
      <c r="AO1363" s="80"/>
      <c r="AP1363" s="80"/>
      <c r="AQ1363" s="80"/>
      <c r="AR1363" s="80"/>
      <c r="AS1363" s="78"/>
      <c r="AT1363" s="96"/>
      <c r="AU1363" s="97"/>
      <c r="AV1363" s="98"/>
      <c r="AW1363" s="99"/>
    </row>
    <row r="1364" spans="1:49">
      <c r="A1364" s="25"/>
      <c r="C1364" s="89"/>
      <c r="D1364" s="84"/>
      <c r="E1364" s="76"/>
      <c r="F1364" s="91"/>
      <c r="G1364" s="80"/>
      <c r="H1364" s="81"/>
      <c r="I1364" s="14"/>
      <c r="J1364" s="92"/>
      <c r="K1364" s="14"/>
      <c r="L1364" s="78"/>
      <c r="M1364" s="81"/>
      <c r="N1364" s="14"/>
      <c r="O1364" s="78"/>
      <c r="P1364" s="78"/>
      <c r="Q1364" s="93"/>
      <c r="R1364" s="80"/>
      <c r="S1364" s="80"/>
      <c r="T1364" s="69"/>
      <c r="U1364" s="78"/>
      <c r="V1364" s="69"/>
      <c r="W1364" s="80"/>
      <c r="X1364" s="80"/>
      <c r="Y1364" s="94"/>
      <c r="Z1364" s="80"/>
      <c r="AA1364" s="80"/>
      <c r="AB1364" s="80"/>
      <c r="AC1364" s="80"/>
      <c r="AD1364" s="69"/>
      <c r="AE1364" s="69"/>
      <c r="AF1364" s="69"/>
      <c r="AG1364" s="95"/>
      <c r="AH1364" s="93"/>
      <c r="AI1364" s="81"/>
      <c r="AJ1364" s="80"/>
      <c r="AK1364" s="80"/>
      <c r="AL1364" s="78"/>
      <c r="AM1364" s="80"/>
      <c r="AN1364" s="80"/>
      <c r="AO1364" s="80"/>
      <c r="AP1364" s="80"/>
      <c r="AQ1364" s="80"/>
      <c r="AR1364" s="80"/>
      <c r="AS1364" s="78"/>
      <c r="AT1364" s="96"/>
      <c r="AU1364" s="97"/>
      <c r="AV1364" s="98"/>
      <c r="AW1364" s="99"/>
    </row>
    <row r="1365" spans="1:49">
      <c r="A1365" s="25"/>
      <c r="C1365" s="89"/>
      <c r="D1365" s="84"/>
      <c r="E1365" s="76"/>
      <c r="F1365" s="91"/>
      <c r="G1365" s="80"/>
      <c r="H1365" s="81"/>
      <c r="I1365" s="14"/>
      <c r="J1365" s="92"/>
      <c r="K1365" s="14"/>
      <c r="L1365" s="78"/>
      <c r="M1365" s="81"/>
      <c r="N1365" s="14"/>
      <c r="O1365" s="78"/>
      <c r="P1365" s="78"/>
      <c r="Q1365" s="93"/>
      <c r="R1365" s="80"/>
      <c r="S1365" s="80"/>
      <c r="T1365" s="69"/>
      <c r="U1365" s="78"/>
      <c r="V1365" s="69"/>
      <c r="W1365" s="80"/>
      <c r="X1365" s="80"/>
      <c r="Y1365" s="94"/>
      <c r="Z1365" s="80"/>
      <c r="AA1365" s="80"/>
      <c r="AB1365" s="80"/>
      <c r="AC1365" s="80"/>
      <c r="AD1365" s="69"/>
      <c r="AE1365" s="69"/>
      <c r="AF1365" s="69"/>
      <c r="AG1365" s="95"/>
      <c r="AH1365" s="93"/>
      <c r="AI1365" s="81"/>
      <c r="AJ1365" s="80"/>
      <c r="AK1365" s="80"/>
      <c r="AL1365" s="78"/>
      <c r="AM1365" s="80"/>
      <c r="AN1365" s="80"/>
      <c r="AO1365" s="80"/>
      <c r="AP1365" s="80"/>
      <c r="AQ1365" s="80"/>
      <c r="AR1365" s="80"/>
      <c r="AS1365" s="78"/>
      <c r="AT1365" s="96"/>
      <c r="AU1365" s="97"/>
      <c r="AV1365" s="98"/>
      <c r="AW1365" s="99"/>
    </row>
    <row r="1366" spans="1:49">
      <c r="A1366" s="25"/>
      <c r="C1366" s="89"/>
      <c r="D1366" s="84"/>
      <c r="E1366" s="76"/>
      <c r="F1366" s="91"/>
      <c r="G1366" s="80"/>
      <c r="H1366" s="81"/>
      <c r="I1366" s="14"/>
      <c r="J1366" s="92"/>
      <c r="K1366" s="14"/>
      <c r="L1366" s="78"/>
      <c r="M1366" s="81"/>
      <c r="N1366" s="14"/>
      <c r="O1366" s="78"/>
      <c r="P1366" s="78"/>
      <c r="Q1366" s="93"/>
      <c r="R1366" s="80"/>
      <c r="S1366" s="80"/>
      <c r="T1366" s="69"/>
      <c r="U1366" s="78"/>
      <c r="V1366" s="69"/>
      <c r="W1366" s="80"/>
      <c r="X1366" s="80"/>
      <c r="Y1366" s="94"/>
      <c r="Z1366" s="80"/>
      <c r="AA1366" s="80"/>
      <c r="AB1366" s="80"/>
      <c r="AC1366" s="80"/>
      <c r="AD1366" s="69"/>
      <c r="AE1366" s="69"/>
      <c r="AF1366" s="69"/>
      <c r="AG1366" s="95"/>
      <c r="AH1366" s="93"/>
      <c r="AI1366" s="81"/>
      <c r="AJ1366" s="80"/>
      <c r="AK1366" s="80"/>
      <c r="AL1366" s="78"/>
      <c r="AM1366" s="80"/>
      <c r="AN1366" s="80"/>
      <c r="AO1366" s="80"/>
      <c r="AP1366" s="80"/>
      <c r="AQ1366" s="80"/>
      <c r="AR1366" s="80"/>
      <c r="AS1366" s="78"/>
      <c r="AT1366" s="96"/>
      <c r="AU1366" s="97"/>
      <c r="AV1366" s="98"/>
      <c r="AW1366" s="99"/>
    </row>
    <row r="1367" spans="1:49">
      <c r="A1367" s="25"/>
      <c r="C1367" s="89"/>
      <c r="D1367" s="84"/>
      <c r="E1367" s="76"/>
      <c r="F1367" s="91"/>
      <c r="G1367" s="80"/>
      <c r="H1367" s="81"/>
      <c r="I1367" s="14"/>
      <c r="J1367" s="92"/>
      <c r="K1367" s="14"/>
      <c r="L1367" s="78"/>
      <c r="M1367" s="81"/>
      <c r="N1367" s="14"/>
      <c r="O1367" s="78"/>
      <c r="P1367" s="78"/>
      <c r="Q1367" s="93"/>
      <c r="R1367" s="80"/>
      <c r="S1367" s="80"/>
      <c r="T1367" s="69"/>
      <c r="U1367" s="78"/>
      <c r="V1367" s="69"/>
      <c r="W1367" s="80"/>
      <c r="X1367" s="80"/>
      <c r="Y1367" s="94"/>
      <c r="Z1367" s="80"/>
      <c r="AA1367" s="80"/>
      <c r="AB1367" s="80"/>
      <c r="AC1367" s="80"/>
      <c r="AD1367" s="69"/>
      <c r="AE1367" s="69"/>
      <c r="AF1367" s="69"/>
      <c r="AG1367" s="95"/>
      <c r="AH1367" s="93"/>
      <c r="AI1367" s="81"/>
      <c r="AJ1367" s="80"/>
      <c r="AK1367" s="80"/>
      <c r="AL1367" s="78"/>
      <c r="AM1367" s="80"/>
      <c r="AN1367" s="80"/>
      <c r="AO1367" s="80"/>
      <c r="AP1367" s="80"/>
      <c r="AQ1367" s="80"/>
      <c r="AR1367" s="80"/>
      <c r="AS1367" s="78"/>
      <c r="AT1367" s="96"/>
      <c r="AU1367" s="97"/>
      <c r="AV1367" s="98"/>
      <c r="AW1367" s="99"/>
    </row>
    <row r="1368" spans="1:49">
      <c r="A1368" s="25"/>
      <c r="C1368" s="89"/>
      <c r="D1368" s="84"/>
      <c r="E1368" s="76"/>
      <c r="F1368" s="91"/>
      <c r="G1368" s="80"/>
      <c r="H1368" s="81"/>
      <c r="I1368" s="14"/>
      <c r="J1368" s="92"/>
      <c r="K1368" s="14"/>
      <c r="L1368" s="78"/>
      <c r="M1368" s="81"/>
      <c r="N1368" s="14"/>
      <c r="O1368" s="78"/>
      <c r="P1368" s="78"/>
      <c r="Q1368" s="93"/>
      <c r="R1368" s="80"/>
      <c r="S1368" s="80"/>
      <c r="T1368" s="69"/>
      <c r="U1368" s="78"/>
      <c r="V1368" s="69"/>
      <c r="W1368" s="80"/>
      <c r="X1368" s="80"/>
      <c r="Y1368" s="94"/>
      <c r="Z1368" s="80"/>
      <c r="AA1368" s="80"/>
      <c r="AB1368" s="80"/>
      <c r="AC1368" s="80"/>
      <c r="AD1368" s="69"/>
      <c r="AE1368" s="69"/>
      <c r="AF1368" s="69"/>
      <c r="AG1368" s="95"/>
      <c r="AH1368" s="93"/>
      <c r="AI1368" s="81"/>
      <c r="AJ1368" s="80"/>
      <c r="AK1368" s="80"/>
      <c r="AL1368" s="78"/>
      <c r="AM1368" s="80"/>
      <c r="AN1368" s="80"/>
      <c r="AO1368" s="80"/>
      <c r="AP1368" s="80"/>
      <c r="AQ1368" s="80"/>
      <c r="AR1368" s="80"/>
      <c r="AS1368" s="78"/>
      <c r="AT1368" s="96"/>
      <c r="AU1368" s="97"/>
      <c r="AV1368" s="98"/>
      <c r="AW1368" s="99"/>
    </row>
    <row r="1369" spans="1:49">
      <c r="A1369" s="25"/>
      <c r="C1369" s="89"/>
      <c r="D1369" s="84"/>
      <c r="E1369" s="76"/>
      <c r="F1369" s="91"/>
      <c r="G1369" s="80"/>
      <c r="H1369" s="81"/>
      <c r="I1369" s="14"/>
      <c r="J1369" s="92"/>
      <c r="K1369" s="14"/>
      <c r="L1369" s="78"/>
      <c r="M1369" s="81"/>
      <c r="N1369" s="14"/>
      <c r="O1369" s="78"/>
      <c r="P1369" s="78"/>
      <c r="Q1369" s="93"/>
      <c r="R1369" s="80"/>
      <c r="S1369" s="80"/>
      <c r="T1369" s="69"/>
      <c r="U1369" s="78"/>
      <c r="V1369" s="69"/>
      <c r="W1369" s="80"/>
      <c r="X1369" s="80"/>
      <c r="Y1369" s="94"/>
      <c r="Z1369" s="80"/>
      <c r="AA1369" s="80"/>
      <c r="AB1369" s="80"/>
      <c r="AC1369" s="80"/>
      <c r="AD1369" s="69"/>
      <c r="AE1369" s="69"/>
      <c r="AF1369" s="69"/>
      <c r="AG1369" s="95"/>
      <c r="AH1369" s="93"/>
      <c r="AI1369" s="81"/>
      <c r="AJ1369" s="80"/>
      <c r="AK1369" s="80"/>
      <c r="AL1369" s="78"/>
      <c r="AM1369" s="80"/>
      <c r="AN1369" s="80"/>
      <c r="AO1369" s="80"/>
      <c r="AP1369" s="80"/>
      <c r="AQ1369" s="80"/>
      <c r="AR1369" s="80"/>
      <c r="AS1369" s="78"/>
      <c r="AT1369" s="96"/>
      <c r="AU1369" s="97"/>
      <c r="AV1369" s="98"/>
      <c r="AW1369" s="99"/>
    </row>
    <row r="1370" spans="1:49">
      <c r="A1370" s="25"/>
      <c r="C1370" s="89"/>
      <c r="D1370" s="84"/>
      <c r="E1370" s="76"/>
      <c r="F1370" s="91"/>
      <c r="G1370" s="80"/>
      <c r="H1370" s="81"/>
      <c r="I1370" s="14"/>
      <c r="J1370" s="92"/>
      <c r="K1370" s="14"/>
      <c r="L1370" s="78"/>
      <c r="M1370" s="81"/>
      <c r="N1370" s="14"/>
      <c r="O1370" s="78"/>
      <c r="P1370" s="78"/>
      <c r="Q1370" s="93"/>
      <c r="R1370" s="80"/>
      <c r="S1370" s="80"/>
      <c r="T1370" s="69"/>
      <c r="U1370" s="78"/>
      <c r="V1370" s="69"/>
      <c r="W1370" s="80"/>
      <c r="X1370" s="80"/>
      <c r="Y1370" s="94"/>
      <c r="Z1370" s="80"/>
      <c r="AA1370" s="80"/>
      <c r="AB1370" s="80"/>
      <c r="AC1370" s="80"/>
      <c r="AD1370" s="69"/>
      <c r="AE1370" s="69"/>
      <c r="AF1370" s="69"/>
      <c r="AG1370" s="95"/>
      <c r="AH1370" s="93"/>
      <c r="AI1370" s="81"/>
      <c r="AJ1370" s="80"/>
      <c r="AK1370" s="80"/>
      <c r="AL1370" s="78"/>
      <c r="AM1370" s="80"/>
      <c r="AN1370" s="80"/>
      <c r="AO1370" s="80"/>
      <c r="AP1370" s="80"/>
      <c r="AQ1370" s="80"/>
      <c r="AR1370" s="80"/>
      <c r="AS1370" s="78"/>
      <c r="AT1370" s="96"/>
      <c r="AU1370" s="97"/>
      <c r="AV1370" s="98"/>
      <c r="AW1370" s="99"/>
    </row>
    <row r="1371" spans="1:49">
      <c r="A1371" s="25"/>
      <c r="C1371" s="89"/>
      <c r="D1371" s="84"/>
      <c r="E1371" s="76"/>
      <c r="F1371" s="91"/>
      <c r="G1371" s="80"/>
      <c r="H1371" s="81"/>
      <c r="I1371" s="14"/>
      <c r="J1371" s="92"/>
      <c r="K1371" s="14"/>
      <c r="L1371" s="78"/>
      <c r="M1371" s="81"/>
      <c r="N1371" s="14"/>
      <c r="O1371" s="78"/>
      <c r="P1371" s="78"/>
      <c r="Q1371" s="93"/>
      <c r="R1371" s="80"/>
      <c r="S1371" s="80"/>
      <c r="T1371" s="69"/>
      <c r="U1371" s="78"/>
      <c r="V1371" s="69"/>
      <c r="W1371" s="80"/>
      <c r="X1371" s="80"/>
      <c r="Y1371" s="94"/>
      <c r="Z1371" s="80"/>
      <c r="AA1371" s="80"/>
      <c r="AB1371" s="80"/>
      <c r="AC1371" s="80"/>
      <c r="AD1371" s="69"/>
      <c r="AE1371" s="69"/>
      <c r="AF1371" s="69"/>
      <c r="AG1371" s="95"/>
      <c r="AH1371" s="93"/>
      <c r="AI1371" s="81"/>
      <c r="AJ1371" s="80"/>
      <c r="AK1371" s="80"/>
      <c r="AL1371" s="78"/>
      <c r="AM1371" s="80"/>
      <c r="AN1371" s="80"/>
      <c r="AO1371" s="80"/>
      <c r="AP1371" s="80"/>
      <c r="AQ1371" s="80"/>
      <c r="AR1371" s="80"/>
      <c r="AS1371" s="78"/>
      <c r="AT1371" s="96"/>
      <c r="AU1371" s="97"/>
      <c r="AV1371" s="98"/>
      <c r="AW1371" s="99"/>
    </row>
    <row r="1372" spans="1:49">
      <c r="A1372" s="25"/>
      <c r="C1372" s="89"/>
      <c r="D1372" s="84"/>
      <c r="E1372" s="76"/>
      <c r="F1372" s="91"/>
      <c r="G1372" s="80"/>
      <c r="H1372" s="81"/>
      <c r="I1372" s="14"/>
      <c r="J1372" s="92"/>
      <c r="K1372" s="14"/>
      <c r="L1372" s="78"/>
      <c r="M1372" s="81"/>
      <c r="N1372" s="14"/>
      <c r="O1372" s="78"/>
      <c r="P1372" s="78"/>
      <c r="Q1372" s="93"/>
      <c r="R1372" s="80"/>
      <c r="S1372" s="80"/>
      <c r="T1372" s="69"/>
      <c r="U1372" s="78"/>
      <c r="V1372" s="69"/>
      <c r="W1372" s="80"/>
      <c r="X1372" s="80"/>
      <c r="Y1372" s="94"/>
      <c r="Z1372" s="80"/>
      <c r="AA1372" s="80"/>
      <c r="AB1372" s="80"/>
      <c r="AC1372" s="80"/>
      <c r="AD1372" s="69"/>
      <c r="AE1372" s="69"/>
      <c r="AF1372" s="69"/>
      <c r="AG1372" s="95"/>
      <c r="AH1372" s="93"/>
      <c r="AI1372" s="81"/>
      <c r="AJ1372" s="80"/>
      <c r="AK1372" s="80"/>
      <c r="AL1372" s="78"/>
      <c r="AM1372" s="80"/>
      <c r="AN1372" s="80"/>
      <c r="AO1372" s="80"/>
      <c r="AP1372" s="80"/>
      <c r="AQ1372" s="80"/>
      <c r="AR1372" s="80"/>
      <c r="AS1372" s="78"/>
      <c r="AT1372" s="96"/>
      <c r="AU1372" s="97"/>
      <c r="AV1372" s="98"/>
      <c r="AW1372" s="99"/>
    </row>
    <row r="1373" spans="1:49">
      <c r="A1373" s="25"/>
      <c r="C1373" s="89"/>
      <c r="D1373" s="84"/>
      <c r="E1373" s="76"/>
      <c r="F1373" s="91"/>
      <c r="G1373" s="80"/>
      <c r="H1373" s="81"/>
      <c r="I1373" s="14"/>
      <c r="J1373" s="92"/>
      <c r="K1373" s="14"/>
      <c r="L1373" s="78"/>
      <c r="M1373" s="81"/>
      <c r="N1373" s="14"/>
      <c r="O1373" s="78"/>
      <c r="P1373" s="78"/>
      <c r="Q1373" s="93"/>
      <c r="R1373" s="80"/>
      <c r="S1373" s="80"/>
      <c r="T1373" s="69"/>
      <c r="U1373" s="78"/>
      <c r="V1373" s="69"/>
      <c r="W1373" s="80"/>
      <c r="X1373" s="80"/>
      <c r="Y1373" s="94"/>
      <c r="Z1373" s="80"/>
      <c r="AA1373" s="80"/>
      <c r="AB1373" s="80"/>
      <c r="AC1373" s="80"/>
      <c r="AD1373" s="69"/>
      <c r="AE1373" s="69"/>
      <c r="AF1373" s="69"/>
      <c r="AG1373" s="95"/>
      <c r="AH1373" s="93"/>
      <c r="AI1373" s="81"/>
      <c r="AJ1373" s="80"/>
      <c r="AK1373" s="80"/>
      <c r="AL1373" s="78"/>
      <c r="AM1373" s="80"/>
      <c r="AN1373" s="80"/>
      <c r="AO1373" s="80"/>
      <c r="AP1373" s="80"/>
      <c r="AQ1373" s="80"/>
      <c r="AR1373" s="80"/>
      <c r="AS1373" s="78"/>
      <c r="AT1373" s="96"/>
      <c r="AU1373" s="97"/>
      <c r="AV1373" s="98"/>
      <c r="AW1373" s="99"/>
    </row>
    <row r="1374" spans="1:49">
      <c r="A1374" s="25"/>
      <c r="C1374" s="89"/>
      <c r="D1374" s="84"/>
      <c r="E1374" s="76"/>
      <c r="F1374" s="91"/>
      <c r="G1374" s="80"/>
      <c r="H1374" s="81"/>
      <c r="I1374" s="14"/>
      <c r="J1374" s="92"/>
      <c r="K1374" s="14"/>
      <c r="L1374" s="78"/>
      <c r="M1374" s="81"/>
      <c r="N1374" s="14"/>
      <c r="O1374" s="78"/>
      <c r="P1374" s="78"/>
      <c r="Q1374" s="93"/>
      <c r="R1374" s="80"/>
      <c r="S1374" s="80"/>
      <c r="T1374" s="69"/>
      <c r="U1374" s="78"/>
      <c r="V1374" s="69"/>
      <c r="W1374" s="80"/>
      <c r="X1374" s="80"/>
      <c r="Y1374" s="94"/>
      <c r="Z1374" s="80"/>
      <c r="AA1374" s="80"/>
      <c r="AB1374" s="80"/>
      <c r="AC1374" s="80"/>
      <c r="AD1374" s="69"/>
      <c r="AE1374" s="69"/>
      <c r="AF1374" s="69"/>
      <c r="AG1374" s="95"/>
      <c r="AH1374" s="93"/>
      <c r="AI1374" s="81"/>
      <c r="AJ1374" s="80"/>
      <c r="AK1374" s="80"/>
      <c r="AL1374" s="78"/>
      <c r="AM1374" s="80"/>
      <c r="AN1374" s="80"/>
      <c r="AO1374" s="80"/>
      <c r="AP1374" s="80"/>
      <c r="AQ1374" s="80"/>
      <c r="AR1374" s="80"/>
      <c r="AS1374" s="78"/>
      <c r="AT1374" s="96"/>
      <c r="AU1374" s="97"/>
      <c r="AV1374" s="98"/>
      <c r="AW1374" s="99"/>
    </row>
    <row r="1375" spans="1:49">
      <c r="A1375" s="25"/>
      <c r="C1375" s="89"/>
      <c r="D1375" s="84"/>
      <c r="E1375" s="76"/>
      <c r="F1375" s="91"/>
      <c r="G1375" s="80"/>
      <c r="H1375" s="81"/>
      <c r="I1375" s="14"/>
      <c r="J1375" s="92"/>
      <c r="K1375" s="14"/>
      <c r="L1375" s="78"/>
      <c r="M1375" s="81"/>
      <c r="N1375" s="14"/>
      <c r="O1375" s="78"/>
      <c r="P1375" s="78"/>
      <c r="Q1375" s="93"/>
      <c r="R1375" s="80"/>
      <c r="S1375" s="80"/>
      <c r="T1375" s="69"/>
      <c r="U1375" s="78"/>
      <c r="V1375" s="69"/>
      <c r="W1375" s="80"/>
      <c r="X1375" s="80"/>
      <c r="Y1375" s="94"/>
      <c r="Z1375" s="80"/>
      <c r="AA1375" s="80"/>
      <c r="AB1375" s="80"/>
      <c r="AC1375" s="80"/>
      <c r="AD1375" s="69"/>
      <c r="AE1375" s="69"/>
      <c r="AF1375" s="69"/>
      <c r="AG1375" s="95"/>
      <c r="AH1375" s="93"/>
      <c r="AI1375" s="81"/>
      <c r="AJ1375" s="80"/>
      <c r="AK1375" s="80"/>
      <c r="AL1375" s="78"/>
      <c r="AM1375" s="80"/>
      <c r="AN1375" s="80"/>
      <c r="AO1375" s="80"/>
      <c r="AP1375" s="80"/>
      <c r="AQ1375" s="80"/>
      <c r="AR1375" s="80"/>
      <c r="AS1375" s="78"/>
      <c r="AT1375" s="96"/>
      <c r="AU1375" s="97"/>
      <c r="AV1375" s="98"/>
      <c r="AW1375" s="99"/>
    </row>
    <row r="1376" spans="1:49">
      <c r="A1376" s="25"/>
      <c r="C1376" s="89"/>
      <c r="D1376" s="84"/>
      <c r="E1376" s="76"/>
      <c r="F1376" s="91"/>
      <c r="G1376" s="80"/>
      <c r="H1376" s="81"/>
      <c r="I1376" s="14"/>
      <c r="J1376" s="92"/>
      <c r="K1376" s="14"/>
      <c r="L1376" s="78"/>
      <c r="M1376" s="81"/>
      <c r="N1376" s="14"/>
      <c r="O1376" s="78"/>
      <c r="P1376" s="78"/>
      <c r="Q1376" s="93"/>
      <c r="R1376" s="80"/>
      <c r="S1376" s="80"/>
      <c r="T1376" s="69"/>
      <c r="U1376" s="78"/>
      <c r="V1376" s="69"/>
      <c r="W1376" s="80"/>
      <c r="X1376" s="80"/>
      <c r="Y1376" s="94"/>
      <c r="Z1376" s="80"/>
      <c r="AA1376" s="80"/>
      <c r="AB1376" s="80"/>
      <c r="AC1376" s="80"/>
      <c r="AD1376" s="69"/>
      <c r="AE1376" s="69"/>
      <c r="AF1376" s="69"/>
      <c r="AG1376" s="95"/>
      <c r="AH1376" s="93"/>
      <c r="AI1376" s="81"/>
      <c r="AJ1376" s="80"/>
      <c r="AK1376" s="80"/>
      <c r="AL1376" s="78"/>
      <c r="AM1376" s="80"/>
      <c r="AN1376" s="80"/>
      <c r="AO1376" s="80"/>
      <c r="AP1376" s="80"/>
      <c r="AQ1376" s="80"/>
      <c r="AR1376" s="80"/>
      <c r="AS1376" s="78"/>
      <c r="AT1376" s="96"/>
      <c r="AU1376" s="97"/>
      <c r="AV1376" s="98"/>
      <c r="AW1376" s="99"/>
    </row>
    <row r="1377" spans="1:49">
      <c r="A1377" s="25"/>
      <c r="C1377" s="89"/>
      <c r="D1377" s="84"/>
      <c r="E1377" s="76"/>
      <c r="F1377" s="91"/>
      <c r="G1377" s="80"/>
      <c r="H1377" s="81"/>
      <c r="I1377" s="14"/>
      <c r="J1377" s="92"/>
      <c r="K1377" s="14"/>
      <c r="L1377" s="78"/>
      <c r="M1377" s="81"/>
      <c r="N1377" s="14"/>
      <c r="O1377" s="78"/>
      <c r="P1377" s="78"/>
      <c r="Q1377" s="93"/>
      <c r="R1377" s="80"/>
      <c r="S1377" s="80"/>
      <c r="T1377" s="69"/>
      <c r="U1377" s="78"/>
      <c r="V1377" s="69"/>
      <c r="W1377" s="80"/>
      <c r="X1377" s="80"/>
      <c r="Y1377" s="94"/>
      <c r="Z1377" s="80"/>
      <c r="AA1377" s="80"/>
      <c r="AB1377" s="80"/>
      <c r="AC1377" s="80"/>
      <c r="AD1377" s="69"/>
      <c r="AE1377" s="69"/>
      <c r="AF1377" s="69"/>
      <c r="AG1377" s="95"/>
      <c r="AH1377" s="93"/>
      <c r="AI1377" s="81"/>
      <c r="AJ1377" s="80"/>
      <c r="AK1377" s="80"/>
      <c r="AL1377" s="78"/>
      <c r="AM1377" s="80"/>
      <c r="AN1377" s="80"/>
      <c r="AO1377" s="80"/>
      <c r="AP1377" s="80"/>
      <c r="AQ1377" s="80"/>
      <c r="AR1377" s="80"/>
      <c r="AS1377" s="78"/>
      <c r="AT1377" s="96"/>
      <c r="AU1377" s="97"/>
      <c r="AV1377" s="98"/>
      <c r="AW1377" s="99"/>
    </row>
    <row r="1378" spans="1:49">
      <c r="A1378" s="25"/>
      <c r="C1378" s="89"/>
      <c r="D1378" s="84"/>
      <c r="E1378" s="76"/>
      <c r="F1378" s="91"/>
      <c r="G1378" s="80"/>
      <c r="H1378" s="81"/>
      <c r="I1378" s="14"/>
      <c r="J1378" s="92"/>
      <c r="K1378" s="14"/>
      <c r="L1378" s="78"/>
      <c r="M1378" s="81"/>
      <c r="N1378" s="14"/>
      <c r="O1378" s="78"/>
      <c r="P1378" s="78"/>
      <c r="Q1378" s="93"/>
      <c r="R1378" s="80"/>
      <c r="S1378" s="80"/>
      <c r="T1378" s="69"/>
      <c r="U1378" s="78"/>
      <c r="V1378" s="69"/>
      <c r="W1378" s="80"/>
      <c r="X1378" s="80"/>
      <c r="Y1378" s="94"/>
      <c r="Z1378" s="80"/>
      <c r="AA1378" s="80"/>
      <c r="AB1378" s="80"/>
      <c r="AC1378" s="80"/>
      <c r="AD1378" s="69"/>
      <c r="AE1378" s="69"/>
      <c r="AF1378" s="69"/>
      <c r="AG1378" s="95"/>
      <c r="AH1378" s="93"/>
      <c r="AI1378" s="81"/>
      <c r="AJ1378" s="80"/>
      <c r="AK1378" s="80"/>
      <c r="AL1378" s="78"/>
      <c r="AM1378" s="80"/>
      <c r="AN1378" s="80"/>
      <c r="AO1378" s="80"/>
      <c r="AP1378" s="80"/>
      <c r="AQ1378" s="80"/>
      <c r="AR1378" s="80"/>
      <c r="AS1378" s="78"/>
      <c r="AT1378" s="96"/>
      <c r="AU1378" s="97"/>
      <c r="AV1378" s="98"/>
      <c r="AW1378" s="99"/>
    </row>
    <row r="1379" spans="1:49">
      <c r="A1379" s="25"/>
      <c r="C1379" s="89"/>
      <c r="D1379" s="84"/>
      <c r="E1379" s="76"/>
      <c r="F1379" s="91"/>
      <c r="G1379" s="80"/>
      <c r="H1379" s="81"/>
      <c r="I1379" s="14"/>
      <c r="J1379" s="92"/>
      <c r="K1379" s="14"/>
      <c r="L1379" s="78"/>
      <c r="M1379" s="81"/>
      <c r="N1379" s="14"/>
      <c r="O1379" s="78"/>
      <c r="P1379" s="78"/>
      <c r="Q1379" s="93"/>
      <c r="R1379" s="80"/>
      <c r="S1379" s="80"/>
      <c r="T1379" s="69"/>
      <c r="U1379" s="78"/>
      <c r="V1379" s="69"/>
      <c r="W1379" s="80"/>
      <c r="X1379" s="80"/>
      <c r="Y1379" s="94"/>
      <c r="Z1379" s="80"/>
      <c r="AA1379" s="80"/>
      <c r="AB1379" s="80"/>
      <c r="AC1379" s="80"/>
      <c r="AD1379" s="69"/>
      <c r="AE1379" s="69"/>
      <c r="AF1379" s="69"/>
      <c r="AG1379" s="95"/>
      <c r="AH1379" s="93"/>
      <c r="AI1379" s="81"/>
      <c r="AJ1379" s="80"/>
      <c r="AK1379" s="80"/>
      <c r="AL1379" s="78"/>
      <c r="AM1379" s="80"/>
      <c r="AN1379" s="80"/>
      <c r="AO1379" s="80"/>
      <c r="AP1379" s="80"/>
      <c r="AQ1379" s="80"/>
      <c r="AR1379" s="80"/>
      <c r="AS1379" s="78"/>
      <c r="AT1379" s="96"/>
      <c r="AU1379" s="97"/>
      <c r="AV1379" s="98"/>
      <c r="AW1379" s="99"/>
    </row>
    <row r="1380" spans="1:49">
      <c r="A1380" s="25"/>
      <c r="C1380" s="89"/>
      <c r="D1380" s="84"/>
      <c r="E1380" s="76"/>
      <c r="F1380" s="91"/>
      <c r="G1380" s="80"/>
      <c r="H1380" s="81"/>
      <c r="I1380" s="14"/>
      <c r="J1380" s="92"/>
      <c r="K1380" s="14"/>
      <c r="L1380" s="78"/>
      <c r="M1380" s="81"/>
      <c r="N1380" s="14"/>
      <c r="O1380" s="78"/>
      <c r="P1380" s="78"/>
      <c r="Q1380" s="93"/>
      <c r="R1380" s="80"/>
      <c r="S1380" s="80"/>
      <c r="T1380" s="69"/>
      <c r="U1380" s="78"/>
      <c r="V1380" s="69"/>
      <c r="W1380" s="80"/>
      <c r="X1380" s="80"/>
      <c r="Y1380" s="94"/>
      <c r="Z1380" s="80"/>
      <c r="AA1380" s="80"/>
      <c r="AB1380" s="80"/>
      <c r="AC1380" s="80"/>
      <c r="AD1380" s="69"/>
      <c r="AE1380" s="69"/>
      <c r="AF1380" s="69"/>
      <c r="AG1380" s="95"/>
      <c r="AH1380" s="93"/>
      <c r="AI1380" s="81"/>
      <c r="AJ1380" s="80"/>
      <c r="AK1380" s="80"/>
      <c r="AL1380" s="78"/>
      <c r="AM1380" s="80"/>
      <c r="AN1380" s="80"/>
      <c r="AO1380" s="80"/>
      <c r="AP1380" s="80"/>
      <c r="AQ1380" s="80"/>
      <c r="AR1380" s="80"/>
      <c r="AS1380" s="78"/>
      <c r="AT1380" s="96"/>
      <c r="AU1380" s="97"/>
      <c r="AV1380" s="98"/>
      <c r="AW1380" s="99"/>
    </row>
    <row r="1381" spans="1:49">
      <c r="A1381" s="25"/>
      <c r="C1381" s="89"/>
      <c r="D1381" s="84"/>
      <c r="E1381" s="76"/>
      <c r="F1381" s="91"/>
      <c r="G1381" s="80"/>
      <c r="H1381" s="81"/>
      <c r="I1381" s="14"/>
      <c r="J1381" s="92"/>
      <c r="K1381" s="14"/>
      <c r="L1381" s="78"/>
      <c r="M1381" s="81"/>
      <c r="N1381" s="14"/>
      <c r="O1381" s="78"/>
      <c r="P1381" s="78"/>
      <c r="Q1381" s="93"/>
      <c r="R1381" s="80"/>
      <c r="S1381" s="80"/>
      <c r="T1381" s="69"/>
      <c r="U1381" s="78"/>
      <c r="V1381" s="69"/>
      <c r="W1381" s="80"/>
      <c r="X1381" s="80"/>
      <c r="Y1381" s="94"/>
      <c r="Z1381" s="80"/>
      <c r="AA1381" s="80"/>
      <c r="AB1381" s="80"/>
      <c r="AC1381" s="80"/>
      <c r="AD1381" s="69"/>
      <c r="AE1381" s="69"/>
      <c r="AF1381" s="69"/>
      <c r="AG1381" s="95"/>
      <c r="AH1381" s="93"/>
      <c r="AI1381" s="81"/>
      <c r="AJ1381" s="80"/>
      <c r="AK1381" s="80"/>
      <c r="AL1381" s="78"/>
      <c r="AM1381" s="80"/>
      <c r="AN1381" s="80"/>
      <c r="AO1381" s="80"/>
      <c r="AP1381" s="80"/>
      <c r="AQ1381" s="80"/>
      <c r="AR1381" s="80"/>
      <c r="AS1381" s="78"/>
      <c r="AT1381" s="96"/>
      <c r="AU1381" s="97"/>
      <c r="AV1381" s="98"/>
      <c r="AW1381" s="99"/>
    </row>
    <row r="1382" spans="1:49">
      <c r="A1382" s="25"/>
      <c r="C1382" s="89"/>
      <c r="D1382" s="84"/>
      <c r="E1382" s="76"/>
      <c r="F1382" s="91"/>
      <c r="G1382" s="80"/>
      <c r="H1382" s="81"/>
      <c r="I1382" s="14"/>
      <c r="J1382" s="92"/>
      <c r="K1382" s="14"/>
      <c r="L1382" s="78"/>
      <c r="M1382" s="81"/>
      <c r="N1382" s="14"/>
      <c r="O1382" s="78"/>
      <c r="P1382" s="78"/>
      <c r="Q1382" s="93"/>
      <c r="R1382" s="80"/>
      <c r="S1382" s="80"/>
      <c r="T1382" s="69"/>
      <c r="U1382" s="78"/>
      <c r="V1382" s="69"/>
      <c r="W1382" s="80"/>
      <c r="X1382" s="80"/>
      <c r="Y1382" s="94"/>
      <c r="Z1382" s="80"/>
      <c r="AA1382" s="80"/>
      <c r="AB1382" s="80"/>
      <c r="AC1382" s="80"/>
      <c r="AD1382" s="69"/>
      <c r="AE1382" s="69"/>
      <c r="AF1382" s="69"/>
      <c r="AG1382" s="95"/>
      <c r="AH1382" s="93"/>
      <c r="AI1382" s="81"/>
      <c r="AJ1382" s="80"/>
      <c r="AK1382" s="80"/>
      <c r="AL1382" s="78"/>
      <c r="AM1382" s="80"/>
      <c r="AN1382" s="80"/>
      <c r="AO1382" s="80"/>
      <c r="AP1382" s="80"/>
      <c r="AQ1382" s="80"/>
      <c r="AR1382" s="80"/>
      <c r="AS1382" s="78"/>
      <c r="AT1382" s="96"/>
      <c r="AU1382" s="97"/>
      <c r="AV1382" s="98"/>
      <c r="AW1382" s="99"/>
    </row>
    <row r="1383" spans="1:49">
      <c r="A1383" s="25"/>
      <c r="C1383" s="89"/>
      <c r="D1383" s="84"/>
      <c r="E1383" s="76"/>
      <c r="F1383" s="91"/>
      <c r="G1383" s="80"/>
      <c r="H1383" s="81"/>
      <c r="I1383" s="14"/>
      <c r="J1383" s="92"/>
      <c r="K1383" s="14"/>
      <c r="L1383" s="78"/>
      <c r="M1383" s="81"/>
      <c r="N1383" s="14"/>
      <c r="O1383" s="78"/>
      <c r="P1383" s="78"/>
      <c r="Q1383" s="93"/>
      <c r="R1383" s="80"/>
      <c r="S1383" s="80"/>
      <c r="T1383" s="69"/>
      <c r="U1383" s="78"/>
      <c r="V1383" s="69"/>
      <c r="W1383" s="80"/>
      <c r="X1383" s="80"/>
      <c r="Y1383" s="94"/>
      <c r="Z1383" s="80"/>
      <c r="AA1383" s="80"/>
      <c r="AB1383" s="80"/>
      <c r="AC1383" s="80"/>
      <c r="AD1383" s="69"/>
      <c r="AE1383" s="69"/>
      <c r="AF1383" s="69"/>
      <c r="AG1383" s="95"/>
      <c r="AH1383" s="93"/>
      <c r="AI1383" s="81"/>
      <c r="AJ1383" s="80"/>
      <c r="AK1383" s="80"/>
      <c r="AL1383" s="78"/>
      <c r="AM1383" s="80"/>
      <c r="AN1383" s="80"/>
      <c r="AO1383" s="80"/>
      <c r="AP1383" s="80"/>
      <c r="AQ1383" s="80"/>
      <c r="AR1383" s="80"/>
      <c r="AS1383" s="78"/>
      <c r="AT1383" s="96"/>
      <c r="AU1383" s="97"/>
      <c r="AV1383" s="98"/>
      <c r="AW1383" s="99"/>
    </row>
    <row r="1384" spans="1:49">
      <c r="A1384" s="25"/>
      <c r="C1384" s="89"/>
      <c r="D1384" s="84"/>
      <c r="E1384" s="76"/>
      <c r="F1384" s="91"/>
      <c r="G1384" s="80"/>
      <c r="H1384" s="81"/>
      <c r="I1384" s="14"/>
      <c r="J1384" s="92"/>
      <c r="K1384" s="14"/>
      <c r="L1384" s="78"/>
      <c r="M1384" s="81"/>
      <c r="N1384" s="14"/>
      <c r="O1384" s="78"/>
      <c r="P1384" s="78"/>
      <c r="Q1384" s="93"/>
      <c r="R1384" s="80"/>
      <c r="S1384" s="80"/>
      <c r="T1384" s="69"/>
      <c r="U1384" s="78"/>
      <c r="V1384" s="69"/>
      <c r="W1384" s="80"/>
      <c r="X1384" s="80"/>
      <c r="Y1384" s="94"/>
      <c r="Z1384" s="80"/>
      <c r="AA1384" s="80"/>
      <c r="AB1384" s="80"/>
      <c r="AC1384" s="80"/>
      <c r="AD1384" s="69"/>
      <c r="AE1384" s="69"/>
      <c r="AF1384" s="69"/>
      <c r="AG1384" s="95"/>
      <c r="AH1384" s="93"/>
      <c r="AI1384" s="81"/>
      <c r="AJ1384" s="80"/>
      <c r="AK1384" s="80"/>
      <c r="AL1384" s="78"/>
      <c r="AM1384" s="80"/>
      <c r="AN1384" s="80"/>
      <c r="AO1384" s="80"/>
      <c r="AP1384" s="80"/>
      <c r="AQ1384" s="80"/>
      <c r="AR1384" s="80"/>
      <c r="AS1384" s="78"/>
      <c r="AT1384" s="96"/>
      <c r="AU1384" s="97"/>
      <c r="AV1384" s="98"/>
      <c r="AW1384" s="99"/>
    </row>
    <row r="1385" spans="1:49">
      <c r="A1385" s="25"/>
      <c r="C1385" s="89"/>
      <c r="D1385" s="84"/>
      <c r="E1385" s="76"/>
      <c r="F1385" s="91"/>
      <c r="G1385" s="80"/>
      <c r="H1385" s="81"/>
      <c r="I1385" s="14"/>
      <c r="J1385" s="92"/>
      <c r="K1385" s="14"/>
      <c r="L1385" s="78"/>
      <c r="M1385" s="81"/>
      <c r="N1385" s="14"/>
      <c r="O1385" s="78"/>
      <c r="P1385" s="78"/>
      <c r="Q1385" s="93"/>
      <c r="R1385" s="80"/>
      <c r="S1385" s="80"/>
      <c r="T1385" s="69"/>
      <c r="U1385" s="78"/>
      <c r="V1385" s="69"/>
      <c r="W1385" s="80"/>
      <c r="X1385" s="80"/>
      <c r="Y1385" s="94"/>
      <c r="Z1385" s="80"/>
      <c r="AA1385" s="80"/>
      <c r="AB1385" s="80"/>
      <c r="AC1385" s="80"/>
      <c r="AD1385" s="69"/>
      <c r="AE1385" s="69"/>
      <c r="AF1385" s="69"/>
      <c r="AG1385" s="95"/>
      <c r="AH1385" s="93"/>
      <c r="AI1385" s="81"/>
      <c r="AJ1385" s="80"/>
      <c r="AK1385" s="80"/>
      <c r="AL1385" s="78"/>
      <c r="AM1385" s="80"/>
      <c r="AN1385" s="80"/>
      <c r="AO1385" s="80"/>
      <c r="AP1385" s="80"/>
      <c r="AQ1385" s="80"/>
      <c r="AR1385" s="80"/>
      <c r="AS1385" s="78"/>
      <c r="AT1385" s="96"/>
      <c r="AU1385" s="97"/>
      <c r="AV1385" s="98"/>
      <c r="AW1385" s="99"/>
    </row>
    <row r="1386" spans="1:49">
      <c r="A1386" s="25"/>
      <c r="C1386" s="89"/>
      <c r="D1386" s="84"/>
      <c r="E1386" s="76"/>
      <c r="F1386" s="91"/>
      <c r="G1386" s="80"/>
      <c r="H1386" s="81"/>
      <c r="I1386" s="14"/>
      <c r="J1386" s="92"/>
      <c r="K1386" s="14"/>
      <c r="L1386" s="78"/>
      <c r="M1386" s="81"/>
      <c r="N1386" s="14"/>
      <c r="O1386" s="78"/>
      <c r="P1386" s="78"/>
      <c r="Q1386" s="93"/>
      <c r="R1386" s="80"/>
      <c r="S1386" s="80"/>
      <c r="T1386" s="69"/>
      <c r="U1386" s="78"/>
      <c r="V1386" s="69"/>
      <c r="W1386" s="80"/>
      <c r="X1386" s="80"/>
      <c r="Y1386" s="94"/>
      <c r="Z1386" s="80"/>
      <c r="AA1386" s="80"/>
      <c r="AB1386" s="80"/>
      <c r="AC1386" s="80"/>
      <c r="AD1386" s="69"/>
      <c r="AE1386" s="69"/>
      <c r="AF1386" s="69"/>
      <c r="AG1386" s="95"/>
      <c r="AH1386" s="93"/>
      <c r="AI1386" s="81"/>
      <c r="AJ1386" s="80"/>
      <c r="AK1386" s="80"/>
      <c r="AL1386" s="78"/>
      <c r="AM1386" s="80"/>
      <c r="AN1386" s="80"/>
      <c r="AO1386" s="80"/>
      <c r="AP1386" s="80"/>
      <c r="AQ1386" s="80"/>
      <c r="AR1386" s="80"/>
      <c r="AS1386" s="78"/>
      <c r="AT1386" s="96"/>
      <c r="AU1386" s="97"/>
      <c r="AV1386" s="98"/>
      <c r="AW1386" s="99"/>
    </row>
    <row r="1387" spans="1:49">
      <c r="A1387" s="25"/>
      <c r="C1387" s="89"/>
      <c r="D1387" s="84"/>
      <c r="E1387" s="76"/>
      <c r="F1387" s="91"/>
      <c r="G1387" s="80"/>
      <c r="H1387" s="81"/>
      <c r="I1387" s="14"/>
      <c r="J1387" s="92"/>
      <c r="K1387" s="14"/>
      <c r="L1387" s="78"/>
      <c r="M1387" s="81"/>
      <c r="N1387" s="14"/>
      <c r="O1387" s="78"/>
      <c r="P1387" s="78"/>
      <c r="Q1387" s="93"/>
      <c r="R1387" s="80"/>
      <c r="S1387" s="80"/>
      <c r="T1387" s="69"/>
      <c r="U1387" s="78"/>
      <c r="V1387" s="69"/>
      <c r="W1387" s="80"/>
      <c r="X1387" s="80"/>
      <c r="Y1387" s="94"/>
      <c r="Z1387" s="80"/>
      <c r="AA1387" s="80"/>
      <c r="AB1387" s="80"/>
      <c r="AC1387" s="80"/>
      <c r="AD1387" s="69"/>
      <c r="AE1387" s="69"/>
      <c r="AF1387" s="69"/>
      <c r="AG1387" s="95"/>
      <c r="AH1387" s="93"/>
      <c r="AI1387" s="81"/>
      <c r="AJ1387" s="80"/>
      <c r="AK1387" s="80"/>
      <c r="AL1387" s="78"/>
      <c r="AM1387" s="80"/>
      <c r="AN1387" s="80"/>
      <c r="AO1387" s="80"/>
      <c r="AP1387" s="80"/>
      <c r="AQ1387" s="80"/>
      <c r="AR1387" s="80"/>
      <c r="AS1387" s="78"/>
      <c r="AT1387" s="96"/>
      <c r="AU1387" s="97"/>
      <c r="AV1387" s="98"/>
      <c r="AW1387" s="99"/>
    </row>
    <row r="1388" spans="1:49">
      <c r="A1388" s="25"/>
      <c r="C1388" s="89"/>
      <c r="D1388" s="84"/>
      <c r="E1388" s="76"/>
      <c r="F1388" s="91"/>
      <c r="G1388" s="80"/>
      <c r="H1388" s="81"/>
      <c r="I1388" s="14"/>
      <c r="J1388" s="92"/>
      <c r="K1388" s="14"/>
      <c r="L1388" s="78"/>
      <c r="M1388" s="81"/>
      <c r="N1388" s="14"/>
      <c r="O1388" s="78"/>
      <c r="P1388" s="78"/>
      <c r="Q1388" s="93"/>
      <c r="R1388" s="80"/>
      <c r="S1388" s="80"/>
      <c r="T1388" s="69"/>
      <c r="U1388" s="78"/>
      <c r="V1388" s="69"/>
      <c r="W1388" s="80"/>
      <c r="X1388" s="80"/>
      <c r="Y1388" s="94"/>
      <c r="Z1388" s="80"/>
      <c r="AA1388" s="80"/>
      <c r="AB1388" s="80"/>
      <c r="AC1388" s="80"/>
      <c r="AD1388" s="69"/>
      <c r="AE1388" s="69"/>
      <c r="AF1388" s="69"/>
      <c r="AG1388" s="95"/>
      <c r="AH1388" s="93"/>
      <c r="AI1388" s="81"/>
      <c r="AJ1388" s="80"/>
      <c r="AK1388" s="80"/>
      <c r="AL1388" s="78"/>
      <c r="AM1388" s="80"/>
      <c r="AN1388" s="80"/>
      <c r="AO1388" s="80"/>
      <c r="AP1388" s="80"/>
      <c r="AQ1388" s="80"/>
      <c r="AR1388" s="80"/>
      <c r="AS1388" s="78"/>
      <c r="AT1388" s="96"/>
      <c r="AU1388" s="97"/>
      <c r="AV1388" s="98"/>
      <c r="AW1388" s="99"/>
    </row>
    <row r="1389" spans="1:49">
      <c r="A1389" s="25"/>
      <c r="C1389" s="89"/>
      <c r="D1389" s="84"/>
      <c r="E1389" s="76"/>
      <c r="F1389" s="91"/>
      <c r="G1389" s="80"/>
      <c r="H1389" s="81"/>
      <c r="I1389" s="14"/>
      <c r="J1389" s="92"/>
      <c r="K1389" s="14"/>
      <c r="L1389" s="78"/>
      <c r="M1389" s="81"/>
      <c r="N1389" s="14"/>
      <c r="O1389" s="78"/>
      <c r="P1389" s="78"/>
      <c r="Q1389" s="93"/>
      <c r="R1389" s="80"/>
      <c r="S1389" s="80"/>
      <c r="T1389" s="69"/>
      <c r="U1389" s="78"/>
      <c r="V1389" s="69"/>
      <c r="W1389" s="80"/>
      <c r="X1389" s="80"/>
      <c r="Y1389" s="94"/>
      <c r="Z1389" s="80"/>
      <c r="AA1389" s="80"/>
      <c r="AB1389" s="80"/>
      <c r="AC1389" s="80"/>
      <c r="AD1389" s="69"/>
      <c r="AE1389" s="69"/>
      <c r="AF1389" s="69"/>
      <c r="AG1389" s="95"/>
      <c r="AH1389" s="93"/>
      <c r="AI1389" s="81"/>
      <c r="AJ1389" s="80"/>
      <c r="AK1389" s="80"/>
      <c r="AL1389" s="78"/>
      <c r="AM1389" s="80"/>
      <c r="AN1389" s="80"/>
      <c r="AO1389" s="80"/>
      <c r="AP1389" s="80"/>
      <c r="AQ1389" s="80"/>
      <c r="AR1389" s="80"/>
      <c r="AS1389" s="78"/>
      <c r="AT1389" s="96"/>
      <c r="AU1389" s="97"/>
      <c r="AV1389" s="98"/>
      <c r="AW1389" s="99"/>
    </row>
    <row r="1390" spans="1:49">
      <c r="A1390" s="25"/>
      <c r="C1390" s="89"/>
      <c r="D1390" s="84"/>
      <c r="E1390" s="76"/>
      <c r="F1390" s="91"/>
      <c r="G1390" s="80"/>
      <c r="H1390" s="81"/>
      <c r="I1390" s="14"/>
      <c r="J1390" s="92"/>
      <c r="K1390" s="14"/>
      <c r="L1390" s="78"/>
      <c r="M1390" s="81"/>
      <c r="N1390" s="14"/>
      <c r="O1390" s="78"/>
      <c r="P1390" s="78"/>
      <c r="Q1390" s="93"/>
      <c r="R1390" s="80"/>
      <c r="S1390" s="80"/>
      <c r="T1390" s="69"/>
      <c r="U1390" s="78"/>
      <c r="V1390" s="69"/>
      <c r="W1390" s="80"/>
      <c r="X1390" s="80"/>
      <c r="Y1390" s="94"/>
      <c r="Z1390" s="80"/>
      <c r="AA1390" s="80"/>
      <c r="AB1390" s="80"/>
      <c r="AC1390" s="80"/>
      <c r="AD1390" s="69"/>
      <c r="AE1390" s="69"/>
      <c r="AF1390" s="69"/>
      <c r="AG1390" s="95"/>
      <c r="AH1390" s="93"/>
      <c r="AI1390" s="81"/>
      <c r="AJ1390" s="80"/>
      <c r="AK1390" s="80"/>
      <c r="AL1390" s="78"/>
      <c r="AM1390" s="80"/>
      <c r="AN1390" s="80"/>
      <c r="AO1390" s="80"/>
      <c r="AP1390" s="80"/>
      <c r="AQ1390" s="80"/>
      <c r="AR1390" s="80"/>
      <c r="AS1390" s="78"/>
      <c r="AT1390" s="96"/>
      <c r="AU1390" s="97"/>
      <c r="AV1390" s="98"/>
      <c r="AW1390" s="99"/>
    </row>
    <row r="1391" spans="1:49">
      <c r="A1391" s="25"/>
      <c r="C1391" s="89"/>
      <c r="D1391" s="84"/>
      <c r="E1391" s="76"/>
      <c r="F1391" s="91"/>
      <c r="G1391" s="80"/>
      <c r="H1391" s="81"/>
      <c r="I1391" s="14"/>
      <c r="J1391" s="92"/>
      <c r="K1391" s="14"/>
      <c r="L1391" s="78"/>
      <c r="M1391" s="81"/>
      <c r="N1391" s="14"/>
      <c r="O1391" s="78"/>
      <c r="P1391" s="78"/>
      <c r="Q1391" s="93"/>
      <c r="R1391" s="80"/>
      <c r="S1391" s="80"/>
      <c r="T1391" s="69"/>
      <c r="U1391" s="78"/>
      <c r="V1391" s="69"/>
      <c r="W1391" s="80"/>
      <c r="X1391" s="80"/>
      <c r="Y1391" s="94"/>
      <c r="Z1391" s="80"/>
      <c r="AA1391" s="80"/>
      <c r="AB1391" s="80"/>
      <c r="AC1391" s="80"/>
      <c r="AD1391" s="69"/>
      <c r="AE1391" s="69"/>
      <c r="AF1391" s="69"/>
      <c r="AG1391" s="95"/>
      <c r="AH1391" s="93"/>
      <c r="AI1391" s="81"/>
      <c r="AJ1391" s="80"/>
      <c r="AK1391" s="80"/>
      <c r="AL1391" s="78"/>
      <c r="AM1391" s="80"/>
      <c r="AN1391" s="80"/>
      <c r="AO1391" s="80"/>
      <c r="AP1391" s="80"/>
      <c r="AQ1391" s="80"/>
      <c r="AR1391" s="80"/>
      <c r="AS1391" s="78"/>
      <c r="AT1391" s="96"/>
      <c r="AU1391" s="97"/>
      <c r="AV1391" s="98"/>
      <c r="AW1391" s="99"/>
    </row>
    <row r="1392" spans="1:49">
      <c r="A1392" s="25"/>
      <c r="C1392" s="89"/>
      <c r="D1392" s="84"/>
      <c r="E1392" s="76"/>
      <c r="F1392" s="91"/>
      <c r="G1392" s="80"/>
      <c r="H1392" s="81"/>
      <c r="I1392" s="14"/>
      <c r="J1392" s="92"/>
      <c r="K1392" s="14"/>
      <c r="L1392" s="78"/>
      <c r="M1392" s="81"/>
      <c r="N1392" s="14"/>
      <c r="O1392" s="78"/>
      <c r="P1392" s="78"/>
      <c r="Q1392" s="93"/>
      <c r="R1392" s="80"/>
      <c r="S1392" s="80"/>
      <c r="T1392" s="69"/>
      <c r="U1392" s="78"/>
      <c r="V1392" s="69"/>
      <c r="W1392" s="80"/>
      <c r="X1392" s="80"/>
      <c r="Y1392" s="94"/>
      <c r="Z1392" s="80"/>
      <c r="AA1392" s="80"/>
      <c r="AB1392" s="80"/>
      <c r="AC1392" s="80"/>
      <c r="AD1392" s="69"/>
      <c r="AE1392" s="69"/>
      <c r="AF1392" s="69"/>
      <c r="AG1392" s="95"/>
      <c r="AH1392" s="93"/>
      <c r="AI1392" s="81"/>
      <c r="AJ1392" s="80"/>
      <c r="AK1392" s="80"/>
      <c r="AL1392" s="78"/>
      <c r="AM1392" s="80"/>
      <c r="AN1392" s="80"/>
      <c r="AO1392" s="80"/>
      <c r="AP1392" s="80"/>
      <c r="AQ1392" s="80"/>
      <c r="AR1392" s="80"/>
      <c r="AS1392" s="78"/>
      <c r="AT1392" s="96"/>
      <c r="AU1392" s="97"/>
      <c r="AV1392" s="98"/>
      <c r="AW1392" s="99"/>
    </row>
    <row r="1393" spans="1:49">
      <c r="A1393" s="25"/>
      <c r="C1393" s="89"/>
      <c r="D1393" s="84"/>
      <c r="E1393" s="76"/>
      <c r="F1393" s="91"/>
      <c r="G1393" s="80"/>
      <c r="H1393" s="81"/>
      <c r="I1393" s="14"/>
      <c r="J1393" s="92"/>
      <c r="K1393" s="14"/>
      <c r="L1393" s="78"/>
      <c r="M1393" s="81"/>
      <c r="N1393" s="14"/>
      <c r="O1393" s="78"/>
      <c r="P1393" s="78"/>
      <c r="Q1393" s="93"/>
      <c r="R1393" s="80"/>
      <c r="S1393" s="80"/>
      <c r="T1393" s="69"/>
      <c r="U1393" s="78"/>
      <c r="V1393" s="69"/>
      <c r="W1393" s="80"/>
      <c r="X1393" s="80"/>
      <c r="Y1393" s="94"/>
      <c r="Z1393" s="80"/>
      <c r="AA1393" s="80"/>
      <c r="AB1393" s="80"/>
      <c r="AC1393" s="80"/>
      <c r="AD1393" s="69"/>
      <c r="AE1393" s="69"/>
      <c r="AF1393" s="69"/>
      <c r="AG1393" s="95"/>
      <c r="AH1393" s="93"/>
      <c r="AI1393" s="81"/>
      <c r="AJ1393" s="80"/>
      <c r="AK1393" s="80"/>
      <c r="AL1393" s="78"/>
      <c r="AM1393" s="80"/>
      <c r="AN1393" s="80"/>
      <c r="AO1393" s="80"/>
      <c r="AP1393" s="80"/>
      <c r="AQ1393" s="80"/>
      <c r="AR1393" s="80"/>
      <c r="AS1393" s="78"/>
      <c r="AT1393" s="96"/>
      <c r="AU1393" s="97"/>
      <c r="AV1393" s="98"/>
      <c r="AW1393" s="99"/>
    </row>
    <row r="1394" spans="1:49">
      <c r="A1394" s="25"/>
      <c r="C1394" s="89"/>
      <c r="D1394" s="84"/>
      <c r="E1394" s="76"/>
      <c r="F1394" s="91"/>
      <c r="G1394" s="80"/>
      <c r="H1394" s="81"/>
      <c r="I1394" s="14"/>
      <c r="J1394" s="92"/>
      <c r="K1394" s="14"/>
      <c r="L1394" s="78"/>
      <c r="M1394" s="81"/>
      <c r="N1394" s="14"/>
      <c r="O1394" s="78"/>
      <c r="P1394" s="78"/>
      <c r="Q1394" s="93"/>
      <c r="R1394" s="80"/>
      <c r="S1394" s="80"/>
      <c r="T1394" s="69"/>
      <c r="U1394" s="78"/>
      <c r="V1394" s="69"/>
      <c r="W1394" s="80"/>
      <c r="X1394" s="80"/>
      <c r="Y1394" s="94"/>
      <c r="Z1394" s="80"/>
      <c r="AA1394" s="80"/>
      <c r="AB1394" s="80"/>
      <c r="AC1394" s="80"/>
      <c r="AD1394" s="69"/>
      <c r="AE1394" s="69"/>
      <c r="AF1394" s="69"/>
      <c r="AG1394" s="95"/>
      <c r="AH1394" s="93"/>
      <c r="AI1394" s="81"/>
      <c r="AJ1394" s="80"/>
      <c r="AK1394" s="80"/>
      <c r="AL1394" s="78"/>
      <c r="AM1394" s="80"/>
      <c r="AN1394" s="80"/>
      <c r="AO1394" s="80"/>
      <c r="AP1394" s="80"/>
      <c r="AQ1394" s="80"/>
      <c r="AR1394" s="80"/>
      <c r="AS1394" s="78"/>
      <c r="AT1394" s="96"/>
      <c r="AU1394" s="97"/>
      <c r="AV1394" s="98"/>
      <c r="AW1394" s="99"/>
    </row>
    <row r="1395" spans="1:49">
      <c r="A1395" s="25"/>
      <c r="C1395" s="89"/>
      <c r="D1395" s="84"/>
      <c r="E1395" s="76"/>
      <c r="F1395" s="91"/>
      <c r="G1395" s="80"/>
      <c r="H1395" s="81"/>
      <c r="I1395" s="14"/>
      <c r="J1395" s="92"/>
      <c r="K1395" s="14"/>
      <c r="L1395" s="78"/>
      <c r="M1395" s="81"/>
      <c r="N1395" s="14"/>
      <c r="O1395" s="78"/>
      <c r="P1395" s="78"/>
      <c r="Q1395" s="93"/>
      <c r="R1395" s="80"/>
      <c r="S1395" s="80"/>
      <c r="T1395" s="69"/>
      <c r="U1395" s="78"/>
      <c r="V1395" s="69"/>
      <c r="W1395" s="80"/>
      <c r="X1395" s="80"/>
      <c r="Y1395" s="94"/>
      <c r="Z1395" s="80"/>
      <c r="AA1395" s="80"/>
      <c r="AB1395" s="80"/>
      <c r="AC1395" s="80"/>
      <c r="AD1395" s="69"/>
      <c r="AE1395" s="69"/>
      <c r="AF1395" s="69"/>
      <c r="AG1395" s="95"/>
      <c r="AH1395" s="93"/>
      <c r="AI1395" s="81"/>
      <c r="AJ1395" s="80"/>
      <c r="AK1395" s="80"/>
      <c r="AL1395" s="78"/>
      <c r="AM1395" s="80"/>
      <c r="AN1395" s="80"/>
      <c r="AO1395" s="80"/>
      <c r="AP1395" s="80"/>
      <c r="AQ1395" s="80"/>
      <c r="AR1395" s="80"/>
      <c r="AS1395" s="78"/>
      <c r="AT1395" s="96"/>
      <c r="AU1395" s="97"/>
      <c r="AV1395" s="98"/>
      <c r="AW1395" s="99"/>
    </row>
    <row r="1396" spans="1:49">
      <c r="A1396" s="25"/>
      <c r="C1396" s="89"/>
      <c r="D1396" s="84"/>
      <c r="E1396" s="76"/>
      <c r="F1396" s="91"/>
      <c r="G1396" s="80"/>
      <c r="H1396" s="81"/>
      <c r="I1396" s="14"/>
      <c r="J1396" s="92"/>
      <c r="K1396" s="14"/>
      <c r="L1396" s="78"/>
      <c r="M1396" s="81"/>
      <c r="N1396" s="14"/>
      <c r="O1396" s="78"/>
      <c r="P1396" s="78"/>
      <c r="Q1396" s="93"/>
      <c r="R1396" s="80"/>
      <c r="S1396" s="80"/>
      <c r="T1396" s="69"/>
      <c r="U1396" s="78"/>
      <c r="V1396" s="69"/>
      <c r="W1396" s="80"/>
      <c r="X1396" s="80"/>
      <c r="Y1396" s="94"/>
      <c r="Z1396" s="80"/>
      <c r="AA1396" s="80"/>
      <c r="AB1396" s="80"/>
      <c r="AC1396" s="80"/>
      <c r="AD1396" s="69"/>
      <c r="AE1396" s="69"/>
      <c r="AF1396" s="69"/>
      <c r="AG1396" s="95"/>
      <c r="AH1396" s="93"/>
      <c r="AI1396" s="81"/>
      <c r="AJ1396" s="80"/>
      <c r="AK1396" s="80"/>
      <c r="AL1396" s="78"/>
      <c r="AM1396" s="80"/>
      <c r="AN1396" s="80"/>
      <c r="AO1396" s="80"/>
      <c r="AP1396" s="80"/>
      <c r="AQ1396" s="80"/>
      <c r="AR1396" s="80"/>
      <c r="AS1396" s="78"/>
      <c r="AT1396" s="96"/>
      <c r="AU1396" s="97"/>
      <c r="AV1396" s="98"/>
      <c r="AW1396" s="99"/>
    </row>
    <row r="1397" spans="1:49">
      <c r="A1397" s="25"/>
      <c r="C1397" s="89"/>
      <c r="D1397" s="84"/>
      <c r="E1397" s="76"/>
      <c r="F1397" s="91"/>
      <c r="G1397" s="80"/>
      <c r="H1397" s="81"/>
      <c r="I1397" s="14"/>
      <c r="J1397" s="92"/>
      <c r="K1397" s="14"/>
      <c r="L1397" s="78"/>
      <c r="M1397" s="81"/>
      <c r="N1397" s="14"/>
      <c r="O1397" s="78"/>
      <c r="P1397" s="78"/>
      <c r="Q1397" s="93"/>
      <c r="R1397" s="80"/>
      <c r="S1397" s="80"/>
      <c r="T1397" s="69"/>
      <c r="U1397" s="78"/>
      <c r="V1397" s="69"/>
      <c r="W1397" s="80"/>
      <c r="X1397" s="80"/>
      <c r="Y1397" s="94"/>
      <c r="Z1397" s="80"/>
      <c r="AA1397" s="80"/>
      <c r="AB1397" s="80"/>
      <c r="AC1397" s="80"/>
      <c r="AD1397" s="69"/>
      <c r="AE1397" s="69"/>
      <c r="AF1397" s="69"/>
      <c r="AG1397" s="95"/>
      <c r="AH1397" s="93"/>
      <c r="AI1397" s="81"/>
      <c r="AJ1397" s="80"/>
      <c r="AK1397" s="80"/>
      <c r="AL1397" s="78"/>
      <c r="AM1397" s="80"/>
      <c r="AN1397" s="80"/>
      <c r="AO1397" s="80"/>
      <c r="AP1397" s="80"/>
      <c r="AQ1397" s="80"/>
      <c r="AR1397" s="80"/>
      <c r="AS1397" s="78"/>
      <c r="AT1397" s="96"/>
      <c r="AU1397" s="97"/>
      <c r="AV1397" s="98"/>
      <c r="AW1397" s="99"/>
    </row>
    <row r="1398" spans="1:49">
      <c r="A1398" s="25"/>
      <c r="C1398" s="89"/>
      <c r="D1398" s="84"/>
      <c r="E1398" s="76"/>
      <c r="F1398" s="91"/>
      <c r="G1398" s="80"/>
      <c r="H1398" s="81"/>
      <c r="I1398" s="14"/>
      <c r="J1398" s="92"/>
      <c r="K1398" s="14"/>
      <c r="L1398" s="78"/>
      <c r="M1398" s="81"/>
      <c r="N1398" s="14"/>
      <c r="O1398" s="78"/>
      <c r="P1398" s="78"/>
      <c r="Q1398" s="93"/>
      <c r="R1398" s="80"/>
      <c r="S1398" s="80"/>
      <c r="T1398" s="69"/>
      <c r="U1398" s="78"/>
      <c r="V1398" s="69"/>
      <c r="W1398" s="80"/>
      <c r="X1398" s="80"/>
      <c r="Y1398" s="94"/>
      <c r="Z1398" s="80"/>
      <c r="AA1398" s="80"/>
      <c r="AB1398" s="80"/>
      <c r="AC1398" s="80"/>
      <c r="AD1398" s="69"/>
      <c r="AE1398" s="69"/>
      <c r="AF1398" s="69"/>
      <c r="AG1398" s="95"/>
      <c r="AH1398" s="93"/>
      <c r="AI1398" s="81"/>
      <c r="AJ1398" s="80"/>
      <c r="AK1398" s="80"/>
      <c r="AL1398" s="78"/>
      <c r="AM1398" s="80"/>
      <c r="AN1398" s="80"/>
      <c r="AO1398" s="80"/>
      <c r="AP1398" s="80"/>
      <c r="AQ1398" s="80"/>
      <c r="AR1398" s="80"/>
      <c r="AS1398" s="78"/>
      <c r="AT1398" s="96"/>
      <c r="AU1398" s="97"/>
      <c r="AV1398" s="98"/>
      <c r="AW1398" s="99"/>
    </row>
    <row r="1399" spans="1:49">
      <c r="A1399" s="25"/>
      <c r="C1399" s="89"/>
      <c r="D1399" s="84"/>
      <c r="E1399" s="76"/>
      <c r="F1399" s="91"/>
      <c r="G1399" s="80"/>
      <c r="H1399" s="81"/>
      <c r="I1399" s="14"/>
      <c r="J1399" s="92"/>
      <c r="K1399" s="14"/>
      <c r="L1399" s="78"/>
      <c r="M1399" s="81"/>
      <c r="N1399" s="14"/>
      <c r="O1399" s="78"/>
      <c r="P1399" s="78"/>
      <c r="Q1399" s="93"/>
      <c r="R1399" s="80"/>
      <c r="S1399" s="80"/>
      <c r="T1399" s="69"/>
      <c r="U1399" s="78"/>
      <c r="V1399" s="69"/>
      <c r="W1399" s="80"/>
      <c r="X1399" s="80"/>
      <c r="Y1399" s="94"/>
      <c r="Z1399" s="80"/>
      <c r="AA1399" s="80"/>
      <c r="AB1399" s="80"/>
      <c r="AC1399" s="80"/>
      <c r="AD1399" s="69"/>
      <c r="AE1399" s="69"/>
      <c r="AF1399" s="69"/>
      <c r="AG1399" s="95"/>
      <c r="AH1399" s="93"/>
      <c r="AI1399" s="81"/>
      <c r="AJ1399" s="80"/>
      <c r="AK1399" s="80"/>
      <c r="AL1399" s="78"/>
      <c r="AM1399" s="80"/>
      <c r="AN1399" s="80"/>
      <c r="AO1399" s="80"/>
      <c r="AP1399" s="80"/>
      <c r="AQ1399" s="80"/>
      <c r="AR1399" s="80"/>
      <c r="AS1399" s="78"/>
      <c r="AT1399" s="96"/>
      <c r="AU1399" s="97"/>
      <c r="AV1399" s="98"/>
      <c r="AW1399" s="99"/>
    </row>
    <row r="1400" spans="1:49">
      <c r="A1400" s="25"/>
      <c r="C1400" s="89"/>
      <c r="D1400" s="84"/>
      <c r="E1400" s="76"/>
      <c r="F1400" s="91"/>
      <c r="G1400" s="80"/>
      <c r="H1400" s="81"/>
      <c r="I1400" s="14"/>
      <c r="J1400" s="92"/>
      <c r="K1400" s="14"/>
      <c r="L1400" s="78"/>
      <c r="M1400" s="81"/>
      <c r="N1400" s="14"/>
      <c r="O1400" s="78"/>
      <c r="P1400" s="78"/>
      <c r="Q1400" s="93"/>
      <c r="R1400" s="80"/>
      <c r="S1400" s="80"/>
      <c r="T1400" s="69"/>
      <c r="U1400" s="78"/>
      <c r="V1400" s="69"/>
      <c r="W1400" s="80"/>
      <c r="X1400" s="80"/>
      <c r="Y1400" s="94"/>
      <c r="Z1400" s="80"/>
      <c r="AA1400" s="80"/>
      <c r="AB1400" s="80"/>
      <c r="AC1400" s="80"/>
      <c r="AD1400" s="69"/>
      <c r="AE1400" s="69"/>
      <c r="AF1400" s="69"/>
      <c r="AG1400" s="95"/>
      <c r="AH1400" s="93"/>
      <c r="AI1400" s="81"/>
      <c r="AJ1400" s="80"/>
      <c r="AK1400" s="80"/>
      <c r="AL1400" s="78"/>
      <c r="AM1400" s="80"/>
      <c r="AN1400" s="80"/>
      <c r="AO1400" s="80"/>
      <c r="AP1400" s="80"/>
      <c r="AQ1400" s="80"/>
      <c r="AR1400" s="80"/>
      <c r="AS1400" s="78"/>
      <c r="AT1400" s="96"/>
      <c r="AU1400" s="97"/>
      <c r="AV1400" s="98"/>
      <c r="AW1400" s="99"/>
    </row>
    <row r="1401" spans="1:49">
      <c r="A1401" s="25"/>
      <c r="C1401" s="89"/>
      <c r="D1401" s="84"/>
      <c r="E1401" s="76"/>
      <c r="F1401" s="91"/>
      <c r="G1401" s="80"/>
      <c r="H1401" s="81"/>
      <c r="I1401" s="14"/>
      <c r="J1401" s="92"/>
      <c r="K1401" s="14"/>
      <c r="L1401" s="78"/>
      <c r="M1401" s="81"/>
      <c r="N1401" s="14"/>
      <c r="O1401" s="78"/>
      <c r="P1401" s="78"/>
      <c r="Q1401" s="93"/>
      <c r="R1401" s="80"/>
      <c r="S1401" s="80"/>
      <c r="T1401" s="69"/>
      <c r="U1401" s="78"/>
      <c r="V1401" s="69"/>
      <c r="W1401" s="80"/>
      <c r="X1401" s="80"/>
      <c r="Y1401" s="94"/>
      <c r="Z1401" s="80"/>
      <c r="AA1401" s="80"/>
      <c r="AB1401" s="80"/>
      <c r="AC1401" s="80"/>
      <c r="AD1401" s="69"/>
      <c r="AE1401" s="69"/>
      <c r="AF1401" s="69"/>
      <c r="AG1401" s="95"/>
      <c r="AH1401" s="93"/>
      <c r="AI1401" s="81"/>
      <c r="AJ1401" s="80"/>
      <c r="AK1401" s="80"/>
      <c r="AL1401" s="78"/>
      <c r="AM1401" s="80"/>
      <c r="AN1401" s="80"/>
      <c r="AO1401" s="80"/>
      <c r="AP1401" s="80"/>
      <c r="AQ1401" s="80"/>
      <c r="AR1401" s="80"/>
      <c r="AS1401" s="78"/>
      <c r="AT1401" s="96"/>
      <c r="AU1401" s="97"/>
      <c r="AV1401" s="98"/>
      <c r="AW1401" s="99"/>
    </row>
    <row r="1402" spans="1:49">
      <c r="A1402" s="25"/>
      <c r="C1402" s="89"/>
      <c r="D1402" s="84"/>
      <c r="E1402" s="76"/>
      <c r="F1402" s="91"/>
      <c r="G1402" s="80"/>
      <c r="H1402" s="81"/>
      <c r="I1402" s="14"/>
      <c r="J1402" s="92"/>
      <c r="K1402" s="14"/>
      <c r="L1402" s="78"/>
      <c r="M1402" s="81"/>
      <c r="N1402" s="14"/>
      <c r="O1402" s="78"/>
      <c r="P1402" s="78"/>
      <c r="Q1402" s="93"/>
      <c r="R1402" s="80"/>
      <c r="S1402" s="80"/>
      <c r="T1402" s="69"/>
      <c r="U1402" s="78"/>
      <c r="V1402" s="69"/>
      <c r="W1402" s="80"/>
      <c r="X1402" s="80"/>
      <c r="Y1402" s="94"/>
      <c r="Z1402" s="80"/>
      <c r="AA1402" s="80"/>
      <c r="AB1402" s="80"/>
      <c r="AC1402" s="80"/>
      <c r="AD1402" s="69"/>
      <c r="AE1402" s="69"/>
      <c r="AF1402" s="69"/>
      <c r="AG1402" s="95"/>
      <c r="AH1402" s="93"/>
      <c r="AI1402" s="81"/>
      <c r="AJ1402" s="80"/>
      <c r="AK1402" s="80"/>
      <c r="AL1402" s="78"/>
      <c r="AM1402" s="80"/>
      <c r="AN1402" s="80"/>
      <c r="AO1402" s="80"/>
      <c r="AP1402" s="80"/>
      <c r="AQ1402" s="80"/>
      <c r="AR1402" s="80"/>
      <c r="AS1402" s="78"/>
      <c r="AT1402" s="96"/>
      <c r="AU1402" s="97"/>
      <c r="AV1402" s="98"/>
      <c r="AW1402" s="99"/>
    </row>
    <row r="1403" spans="1:49">
      <c r="A1403" s="25"/>
      <c r="C1403" s="89"/>
      <c r="D1403" s="84"/>
      <c r="E1403" s="76"/>
      <c r="F1403" s="91"/>
      <c r="G1403" s="80"/>
      <c r="H1403" s="81"/>
      <c r="I1403" s="14"/>
      <c r="J1403" s="92"/>
      <c r="K1403" s="14"/>
      <c r="L1403" s="78"/>
      <c r="M1403" s="81"/>
      <c r="N1403" s="14"/>
      <c r="O1403" s="78"/>
      <c r="P1403" s="78"/>
      <c r="Q1403" s="93"/>
      <c r="R1403" s="80"/>
      <c r="S1403" s="80"/>
      <c r="T1403" s="69"/>
      <c r="U1403" s="78"/>
      <c r="V1403" s="69"/>
      <c r="W1403" s="80"/>
      <c r="X1403" s="80"/>
      <c r="Y1403" s="94"/>
      <c r="Z1403" s="80"/>
      <c r="AA1403" s="80"/>
      <c r="AB1403" s="80"/>
      <c r="AC1403" s="80"/>
      <c r="AD1403" s="69"/>
      <c r="AE1403" s="69"/>
      <c r="AF1403" s="69"/>
      <c r="AG1403" s="95"/>
      <c r="AH1403" s="93"/>
      <c r="AI1403" s="81"/>
      <c r="AJ1403" s="80"/>
      <c r="AK1403" s="80"/>
      <c r="AL1403" s="78"/>
      <c r="AM1403" s="80"/>
      <c r="AN1403" s="80"/>
      <c r="AO1403" s="80"/>
      <c r="AP1403" s="80"/>
      <c r="AQ1403" s="80"/>
      <c r="AR1403" s="80"/>
      <c r="AS1403" s="78"/>
      <c r="AT1403" s="96"/>
      <c r="AU1403" s="97"/>
      <c r="AV1403" s="98"/>
      <c r="AW1403" s="99"/>
    </row>
    <row r="1404" spans="1:49">
      <c r="A1404" s="25"/>
      <c r="C1404" s="89"/>
      <c r="D1404" s="84"/>
      <c r="E1404" s="76"/>
      <c r="F1404" s="91"/>
      <c r="G1404" s="80"/>
      <c r="H1404" s="81"/>
      <c r="I1404" s="14"/>
      <c r="J1404" s="92"/>
      <c r="K1404" s="14"/>
      <c r="L1404" s="78"/>
      <c r="M1404" s="81"/>
      <c r="N1404" s="14"/>
      <c r="O1404" s="78"/>
      <c r="P1404" s="78"/>
      <c r="Q1404" s="93"/>
      <c r="R1404" s="80"/>
      <c r="S1404" s="80"/>
      <c r="T1404" s="69"/>
      <c r="U1404" s="78"/>
      <c r="V1404" s="69"/>
      <c r="W1404" s="80"/>
      <c r="X1404" s="80"/>
      <c r="Y1404" s="94"/>
      <c r="Z1404" s="80"/>
      <c r="AA1404" s="80"/>
      <c r="AB1404" s="80"/>
      <c r="AC1404" s="80"/>
      <c r="AD1404" s="69"/>
      <c r="AE1404" s="69"/>
      <c r="AF1404" s="69"/>
      <c r="AG1404" s="95"/>
      <c r="AH1404" s="93"/>
      <c r="AI1404" s="81"/>
      <c r="AJ1404" s="80"/>
      <c r="AK1404" s="80"/>
      <c r="AL1404" s="78"/>
      <c r="AM1404" s="80"/>
      <c r="AN1404" s="80"/>
      <c r="AO1404" s="80"/>
      <c r="AP1404" s="80"/>
      <c r="AQ1404" s="80"/>
      <c r="AR1404" s="80"/>
      <c r="AS1404" s="78"/>
      <c r="AT1404" s="96"/>
      <c r="AU1404" s="97"/>
      <c r="AV1404" s="98"/>
      <c r="AW1404" s="99"/>
    </row>
    <row r="1405" spans="1:49">
      <c r="A1405" s="25"/>
      <c r="C1405" s="89"/>
      <c r="D1405" s="84"/>
      <c r="E1405" s="76"/>
      <c r="F1405" s="91"/>
      <c r="G1405" s="80"/>
      <c r="H1405" s="81"/>
      <c r="I1405" s="14"/>
      <c r="J1405" s="92"/>
      <c r="K1405" s="14"/>
      <c r="L1405" s="78"/>
      <c r="M1405" s="81"/>
      <c r="N1405" s="14"/>
      <c r="O1405" s="78"/>
      <c r="P1405" s="78"/>
      <c r="Q1405" s="93"/>
      <c r="R1405" s="80"/>
      <c r="S1405" s="80"/>
      <c r="T1405" s="69"/>
      <c r="U1405" s="78"/>
      <c r="V1405" s="69"/>
      <c r="W1405" s="80"/>
      <c r="X1405" s="80"/>
      <c r="Y1405" s="94"/>
      <c r="Z1405" s="80"/>
      <c r="AA1405" s="80"/>
      <c r="AB1405" s="80"/>
      <c r="AC1405" s="80"/>
      <c r="AD1405" s="69"/>
      <c r="AE1405" s="69"/>
      <c r="AF1405" s="69"/>
      <c r="AG1405" s="95"/>
      <c r="AH1405" s="93"/>
      <c r="AI1405" s="81"/>
      <c r="AJ1405" s="80"/>
      <c r="AK1405" s="80"/>
      <c r="AL1405" s="78"/>
      <c r="AM1405" s="80"/>
      <c r="AN1405" s="80"/>
      <c r="AO1405" s="80"/>
      <c r="AP1405" s="80"/>
      <c r="AQ1405" s="80"/>
      <c r="AR1405" s="80"/>
      <c r="AS1405" s="78"/>
      <c r="AT1405" s="96"/>
      <c r="AU1405" s="97"/>
      <c r="AV1405" s="98"/>
      <c r="AW1405" s="99"/>
    </row>
    <row r="1406" spans="1:49">
      <c r="A1406" s="25"/>
      <c r="C1406" s="89"/>
      <c r="D1406" s="84"/>
      <c r="E1406" s="76"/>
      <c r="F1406" s="91"/>
      <c r="G1406" s="80"/>
      <c r="H1406" s="81"/>
      <c r="I1406" s="14"/>
      <c r="J1406" s="92"/>
      <c r="K1406" s="14"/>
      <c r="L1406" s="78"/>
      <c r="M1406" s="81"/>
      <c r="N1406" s="14"/>
      <c r="O1406" s="78"/>
      <c r="P1406" s="78"/>
      <c r="Q1406" s="93"/>
      <c r="R1406" s="80"/>
      <c r="S1406" s="80"/>
      <c r="T1406" s="69"/>
      <c r="U1406" s="78"/>
      <c r="V1406" s="69"/>
      <c r="W1406" s="80"/>
      <c r="X1406" s="80"/>
      <c r="Y1406" s="94"/>
      <c r="Z1406" s="80"/>
      <c r="AA1406" s="80"/>
      <c r="AB1406" s="80"/>
      <c r="AC1406" s="80"/>
      <c r="AD1406" s="69"/>
      <c r="AE1406" s="69"/>
      <c r="AF1406" s="69"/>
      <c r="AG1406" s="95"/>
      <c r="AH1406" s="93"/>
      <c r="AI1406" s="81"/>
      <c r="AJ1406" s="80"/>
      <c r="AK1406" s="80"/>
      <c r="AL1406" s="78"/>
      <c r="AM1406" s="80"/>
      <c r="AN1406" s="80"/>
      <c r="AO1406" s="80"/>
      <c r="AP1406" s="80"/>
      <c r="AQ1406" s="80"/>
      <c r="AR1406" s="80"/>
      <c r="AS1406" s="78"/>
      <c r="AT1406" s="96"/>
      <c r="AU1406" s="97"/>
      <c r="AV1406" s="98"/>
      <c r="AW1406" s="99"/>
    </row>
    <row r="1407" spans="1:49">
      <c r="A1407" s="25"/>
      <c r="C1407" s="89"/>
      <c r="D1407" s="84"/>
      <c r="E1407" s="76"/>
      <c r="F1407" s="91"/>
      <c r="G1407" s="80"/>
      <c r="H1407" s="81"/>
      <c r="I1407" s="14"/>
      <c r="J1407" s="92"/>
      <c r="K1407" s="14"/>
      <c r="L1407" s="78"/>
      <c r="M1407" s="81"/>
      <c r="N1407" s="14"/>
      <c r="O1407" s="78"/>
      <c r="P1407" s="78"/>
      <c r="Q1407" s="93"/>
      <c r="R1407" s="80"/>
      <c r="S1407" s="80"/>
      <c r="T1407" s="69"/>
      <c r="U1407" s="78"/>
      <c r="V1407" s="69"/>
      <c r="W1407" s="80"/>
      <c r="X1407" s="80"/>
      <c r="Y1407" s="94"/>
      <c r="Z1407" s="80"/>
      <c r="AA1407" s="80"/>
      <c r="AB1407" s="80"/>
      <c r="AC1407" s="80"/>
      <c r="AD1407" s="69"/>
      <c r="AE1407" s="69"/>
      <c r="AF1407" s="69"/>
      <c r="AG1407" s="95"/>
      <c r="AH1407" s="93"/>
      <c r="AI1407" s="81"/>
      <c r="AJ1407" s="80"/>
      <c r="AK1407" s="80"/>
      <c r="AL1407" s="78"/>
      <c r="AM1407" s="80"/>
      <c r="AN1407" s="80"/>
      <c r="AO1407" s="80"/>
      <c r="AP1407" s="80"/>
      <c r="AQ1407" s="80"/>
      <c r="AR1407" s="80"/>
      <c r="AS1407" s="78"/>
      <c r="AT1407" s="96"/>
      <c r="AU1407" s="97"/>
      <c r="AV1407" s="98"/>
      <c r="AW1407" s="99"/>
    </row>
    <row r="1408" spans="1:49">
      <c r="A1408" s="25"/>
      <c r="C1408" s="89"/>
      <c r="D1408" s="84"/>
      <c r="E1408" s="76"/>
      <c r="F1408" s="91"/>
      <c r="G1408" s="80"/>
      <c r="H1408" s="81"/>
      <c r="I1408" s="14"/>
      <c r="J1408" s="92"/>
      <c r="K1408" s="14"/>
      <c r="L1408" s="78"/>
      <c r="M1408" s="81"/>
      <c r="N1408" s="14"/>
      <c r="O1408" s="78"/>
      <c r="P1408" s="78"/>
      <c r="Q1408" s="93"/>
      <c r="R1408" s="80"/>
      <c r="S1408" s="80"/>
      <c r="T1408" s="69"/>
      <c r="U1408" s="78"/>
      <c r="V1408" s="69"/>
      <c r="W1408" s="80"/>
      <c r="X1408" s="80"/>
      <c r="Y1408" s="94"/>
      <c r="Z1408" s="80"/>
      <c r="AA1408" s="80"/>
      <c r="AB1408" s="80"/>
      <c r="AC1408" s="80"/>
      <c r="AD1408" s="69"/>
      <c r="AE1408" s="69"/>
      <c r="AF1408" s="69"/>
      <c r="AG1408" s="95"/>
      <c r="AH1408" s="93"/>
      <c r="AI1408" s="81"/>
      <c r="AJ1408" s="80"/>
      <c r="AK1408" s="80"/>
      <c r="AL1408" s="78"/>
      <c r="AM1408" s="80"/>
      <c r="AN1408" s="80"/>
      <c r="AO1408" s="80"/>
      <c r="AP1408" s="80"/>
      <c r="AQ1408" s="80"/>
      <c r="AR1408" s="80"/>
      <c r="AS1408" s="78"/>
      <c r="AT1408" s="96"/>
      <c r="AU1408" s="97"/>
      <c r="AV1408" s="98"/>
      <c r="AW1408" s="99"/>
    </row>
    <row r="1409" spans="1:49">
      <c r="A1409" s="25"/>
      <c r="C1409" s="89"/>
      <c r="D1409" s="84"/>
      <c r="E1409" s="76"/>
      <c r="F1409" s="91"/>
      <c r="G1409" s="80"/>
      <c r="H1409" s="81"/>
      <c r="I1409" s="14"/>
      <c r="J1409" s="92"/>
      <c r="K1409" s="14"/>
      <c r="L1409" s="78"/>
      <c r="M1409" s="81"/>
      <c r="N1409" s="14"/>
      <c r="O1409" s="78"/>
      <c r="P1409" s="78"/>
      <c r="Q1409" s="93"/>
      <c r="R1409" s="80"/>
      <c r="S1409" s="80"/>
      <c r="T1409" s="69"/>
      <c r="U1409" s="78"/>
      <c r="V1409" s="69"/>
      <c r="W1409" s="80"/>
      <c r="X1409" s="80"/>
      <c r="Y1409" s="94"/>
      <c r="Z1409" s="80"/>
      <c r="AA1409" s="80"/>
      <c r="AB1409" s="80"/>
      <c r="AC1409" s="80"/>
      <c r="AD1409" s="69"/>
      <c r="AE1409" s="69"/>
      <c r="AF1409" s="69"/>
      <c r="AG1409" s="95"/>
      <c r="AH1409" s="93"/>
      <c r="AI1409" s="81"/>
      <c r="AJ1409" s="80"/>
      <c r="AK1409" s="80"/>
      <c r="AL1409" s="78"/>
      <c r="AM1409" s="80"/>
      <c r="AN1409" s="80"/>
      <c r="AO1409" s="80"/>
      <c r="AP1409" s="80"/>
      <c r="AQ1409" s="80"/>
      <c r="AR1409" s="80"/>
      <c r="AS1409" s="78"/>
      <c r="AT1409" s="96"/>
      <c r="AU1409" s="97"/>
      <c r="AV1409" s="98"/>
      <c r="AW1409" s="99"/>
    </row>
    <row r="1410" spans="1:49">
      <c r="A1410" s="25"/>
      <c r="C1410" s="89"/>
      <c r="D1410" s="84"/>
      <c r="E1410" s="76"/>
      <c r="F1410" s="91"/>
      <c r="G1410" s="80"/>
      <c r="H1410" s="81"/>
      <c r="I1410" s="14"/>
      <c r="J1410" s="92"/>
      <c r="K1410" s="14"/>
      <c r="L1410" s="78"/>
      <c r="M1410" s="81"/>
      <c r="N1410" s="14"/>
      <c r="O1410" s="78"/>
      <c r="P1410" s="78"/>
      <c r="Q1410" s="93"/>
      <c r="R1410" s="80"/>
      <c r="S1410" s="80"/>
      <c r="T1410" s="69"/>
      <c r="U1410" s="78"/>
      <c r="V1410" s="69"/>
      <c r="W1410" s="80"/>
      <c r="X1410" s="80"/>
      <c r="Y1410" s="94"/>
      <c r="Z1410" s="80"/>
      <c r="AA1410" s="80"/>
      <c r="AB1410" s="80"/>
      <c r="AC1410" s="80"/>
      <c r="AD1410" s="69"/>
      <c r="AE1410" s="69"/>
      <c r="AF1410" s="69"/>
      <c r="AG1410" s="95"/>
      <c r="AH1410" s="93"/>
      <c r="AI1410" s="81"/>
      <c r="AJ1410" s="80"/>
      <c r="AK1410" s="80"/>
      <c r="AL1410" s="78"/>
      <c r="AM1410" s="80"/>
      <c r="AN1410" s="80"/>
      <c r="AO1410" s="80"/>
      <c r="AP1410" s="80"/>
      <c r="AQ1410" s="80"/>
      <c r="AR1410" s="80"/>
      <c r="AS1410" s="78"/>
      <c r="AT1410" s="96"/>
      <c r="AU1410" s="97"/>
      <c r="AV1410" s="98"/>
      <c r="AW1410" s="99"/>
    </row>
    <row r="1411" spans="1:49">
      <c r="A1411" s="25"/>
      <c r="C1411" s="89"/>
      <c r="D1411" s="84"/>
      <c r="E1411" s="76"/>
      <c r="F1411" s="91"/>
      <c r="G1411" s="80"/>
      <c r="H1411" s="81"/>
      <c r="I1411" s="14"/>
      <c r="J1411" s="92"/>
      <c r="K1411" s="14"/>
      <c r="L1411" s="78"/>
      <c r="M1411" s="81"/>
      <c r="N1411" s="14"/>
      <c r="O1411" s="78"/>
      <c r="P1411" s="78"/>
      <c r="Q1411" s="93"/>
      <c r="R1411" s="80"/>
      <c r="S1411" s="80"/>
      <c r="T1411" s="69"/>
      <c r="U1411" s="78"/>
      <c r="V1411" s="69"/>
      <c r="W1411" s="80"/>
      <c r="X1411" s="80"/>
      <c r="Y1411" s="94"/>
      <c r="Z1411" s="80"/>
      <c r="AA1411" s="80"/>
      <c r="AB1411" s="80"/>
      <c r="AC1411" s="80"/>
      <c r="AD1411" s="69"/>
      <c r="AE1411" s="69"/>
      <c r="AF1411" s="69"/>
      <c r="AG1411" s="95"/>
      <c r="AH1411" s="93"/>
      <c r="AI1411" s="81"/>
      <c r="AJ1411" s="80"/>
      <c r="AK1411" s="80"/>
      <c r="AL1411" s="78"/>
      <c r="AM1411" s="80"/>
      <c r="AN1411" s="80"/>
      <c r="AO1411" s="80"/>
      <c r="AP1411" s="80"/>
      <c r="AQ1411" s="80"/>
      <c r="AR1411" s="80"/>
      <c r="AS1411" s="78"/>
      <c r="AT1411" s="96"/>
      <c r="AU1411" s="97"/>
      <c r="AV1411" s="98"/>
      <c r="AW1411" s="99"/>
    </row>
    <row r="1412" spans="1:49">
      <c r="A1412" s="25"/>
      <c r="C1412" s="89"/>
      <c r="D1412" s="84"/>
      <c r="E1412" s="76"/>
      <c r="F1412" s="91"/>
      <c r="G1412" s="80"/>
      <c r="H1412" s="81"/>
      <c r="I1412" s="14"/>
      <c r="J1412" s="92"/>
      <c r="K1412" s="14"/>
      <c r="L1412" s="78"/>
      <c r="M1412" s="81"/>
      <c r="N1412" s="14"/>
      <c r="O1412" s="78"/>
      <c r="P1412" s="78"/>
      <c r="Q1412" s="93"/>
      <c r="R1412" s="80"/>
      <c r="S1412" s="80"/>
      <c r="T1412" s="69"/>
      <c r="U1412" s="78"/>
      <c r="V1412" s="69"/>
      <c r="W1412" s="80"/>
      <c r="X1412" s="80"/>
      <c r="Y1412" s="94"/>
      <c r="Z1412" s="80"/>
      <c r="AA1412" s="80"/>
      <c r="AB1412" s="80"/>
      <c r="AC1412" s="80"/>
      <c r="AD1412" s="69"/>
      <c r="AE1412" s="69"/>
      <c r="AF1412" s="69"/>
      <c r="AG1412" s="95"/>
      <c r="AH1412" s="93"/>
      <c r="AI1412" s="81"/>
      <c r="AJ1412" s="80"/>
      <c r="AK1412" s="80"/>
      <c r="AL1412" s="78"/>
      <c r="AM1412" s="80"/>
      <c r="AN1412" s="80"/>
      <c r="AO1412" s="80"/>
      <c r="AP1412" s="80"/>
      <c r="AQ1412" s="80"/>
      <c r="AR1412" s="80"/>
      <c r="AS1412" s="78"/>
      <c r="AT1412" s="96"/>
      <c r="AU1412" s="97"/>
      <c r="AV1412" s="98"/>
      <c r="AW1412" s="99"/>
    </row>
    <row r="1413" spans="1:49">
      <c r="A1413" s="25"/>
      <c r="C1413" s="89"/>
      <c r="D1413" s="84"/>
      <c r="E1413" s="76"/>
      <c r="F1413" s="91"/>
      <c r="G1413" s="80"/>
      <c r="H1413" s="81"/>
      <c r="I1413" s="14"/>
      <c r="J1413" s="92"/>
      <c r="K1413" s="14"/>
      <c r="L1413" s="78"/>
      <c r="M1413" s="81"/>
      <c r="N1413" s="14"/>
      <c r="O1413" s="78"/>
      <c r="P1413" s="78"/>
      <c r="Q1413" s="93"/>
      <c r="R1413" s="80"/>
      <c r="S1413" s="80"/>
      <c r="T1413" s="69"/>
      <c r="U1413" s="78"/>
      <c r="V1413" s="69"/>
      <c r="W1413" s="80"/>
      <c r="X1413" s="80"/>
      <c r="Y1413" s="94"/>
      <c r="Z1413" s="80"/>
      <c r="AA1413" s="80"/>
      <c r="AB1413" s="80"/>
      <c r="AC1413" s="80"/>
      <c r="AD1413" s="69"/>
      <c r="AE1413" s="69"/>
      <c r="AF1413" s="69"/>
      <c r="AG1413" s="95"/>
      <c r="AH1413" s="93"/>
      <c r="AI1413" s="81"/>
      <c r="AJ1413" s="80"/>
      <c r="AK1413" s="80"/>
      <c r="AL1413" s="78"/>
      <c r="AM1413" s="80"/>
      <c r="AN1413" s="80"/>
      <c r="AO1413" s="80"/>
      <c r="AP1413" s="80"/>
      <c r="AQ1413" s="80"/>
      <c r="AR1413" s="80"/>
      <c r="AS1413" s="78"/>
      <c r="AT1413" s="96"/>
      <c r="AU1413" s="97"/>
      <c r="AV1413" s="98"/>
      <c r="AW1413" s="99"/>
    </row>
    <row r="1414" spans="1:49">
      <c r="A1414" s="25"/>
      <c r="C1414" s="89"/>
      <c r="D1414" s="84"/>
      <c r="E1414" s="76"/>
      <c r="F1414" s="91"/>
      <c r="G1414" s="80"/>
      <c r="H1414" s="81"/>
      <c r="I1414" s="14"/>
      <c r="J1414" s="92"/>
      <c r="K1414" s="14"/>
      <c r="L1414" s="78"/>
      <c r="M1414" s="81"/>
      <c r="N1414" s="14"/>
      <c r="O1414" s="78"/>
      <c r="P1414" s="78"/>
      <c r="Q1414" s="93"/>
      <c r="R1414" s="80"/>
      <c r="S1414" s="80"/>
      <c r="T1414" s="69"/>
      <c r="U1414" s="78"/>
      <c r="V1414" s="69"/>
      <c r="W1414" s="80"/>
      <c r="X1414" s="80"/>
      <c r="Y1414" s="94"/>
      <c r="Z1414" s="80"/>
      <c r="AA1414" s="80"/>
      <c r="AB1414" s="80"/>
      <c r="AC1414" s="80"/>
      <c r="AD1414" s="69"/>
      <c r="AE1414" s="69"/>
      <c r="AF1414" s="69"/>
      <c r="AG1414" s="95"/>
      <c r="AH1414" s="93"/>
      <c r="AI1414" s="81"/>
      <c r="AJ1414" s="80"/>
      <c r="AK1414" s="80"/>
      <c r="AL1414" s="78"/>
      <c r="AM1414" s="80"/>
      <c r="AN1414" s="80"/>
      <c r="AO1414" s="80"/>
      <c r="AP1414" s="80"/>
      <c r="AQ1414" s="80"/>
      <c r="AR1414" s="80"/>
      <c r="AS1414" s="78"/>
      <c r="AT1414" s="96"/>
      <c r="AU1414" s="97"/>
      <c r="AV1414" s="98"/>
      <c r="AW1414" s="99"/>
    </row>
    <row r="1415" spans="1:49">
      <c r="A1415" s="25"/>
      <c r="C1415" s="89"/>
      <c r="D1415" s="84"/>
      <c r="E1415" s="76"/>
      <c r="F1415" s="91"/>
      <c r="G1415" s="80"/>
      <c r="H1415" s="81"/>
      <c r="I1415" s="14"/>
      <c r="J1415" s="92"/>
      <c r="K1415" s="14"/>
      <c r="L1415" s="78"/>
      <c r="M1415" s="81"/>
      <c r="N1415" s="14"/>
      <c r="O1415" s="78"/>
      <c r="P1415" s="78"/>
      <c r="Q1415" s="93"/>
      <c r="R1415" s="80"/>
      <c r="S1415" s="80"/>
      <c r="T1415" s="69"/>
      <c r="U1415" s="78"/>
      <c r="V1415" s="69"/>
      <c r="W1415" s="80"/>
      <c r="X1415" s="80"/>
      <c r="Y1415" s="94"/>
      <c r="Z1415" s="80"/>
      <c r="AA1415" s="80"/>
      <c r="AB1415" s="80"/>
      <c r="AC1415" s="80"/>
      <c r="AD1415" s="69"/>
      <c r="AE1415" s="69"/>
      <c r="AF1415" s="69"/>
      <c r="AG1415" s="95"/>
      <c r="AH1415" s="93"/>
      <c r="AI1415" s="81"/>
      <c r="AJ1415" s="80"/>
      <c r="AK1415" s="80"/>
      <c r="AL1415" s="78"/>
      <c r="AM1415" s="80"/>
      <c r="AN1415" s="80"/>
      <c r="AO1415" s="80"/>
      <c r="AP1415" s="80"/>
      <c r="AQ1415" s="80"/>
      <c r="AR1415" s="80"/>
      <c r="AS1415" s="78"/>
      <c r="AT1415" s="96"/>
      <c r="AU1415" s="97"/>
      <c r="AV1415" s="98"/>
      <c r="AW1415" s="99"/>
    </row>
    <row r="1416" spans="1:49">
      <c r="A1416" s="25"/>
      <c r="C1416" s="89"/>
      <c r="D1416" s="84"/>
      <c r="E1416" s="76"/>
      <c r="F1416" s="91"/>
      <c r="G1416" s="80"/>
      <c r="H1416" s="81"/>
      <c r="I1416" s="14"/>
      <c r="J1416" s="92"/>
      <c r="K1416" s="14"/>
      <c r="L1416" s="78"/>
      <c r="M1416" s="81"/>
      <c r="N1416" s="14"/>
      <c r="O1416" s="78"/>
      <c r="P1416" s="78"/>
      <c r="Q1416" s="93"/>
      <c r="R1416" s="80"/>
      <c r="S1416" s="80"/>
      <c r="T1416" s="69"/>
      <c r="U1416" s="78"/>
      <c r="V1416" s="69"/>
      <c r="W1416" s="80"/>
      <c r="X1416" s="80"/>
      <c r="Y1416" s="94"/>
      <c r="Z1416" s="80"/>
      <c r="AA1416" s="80"/>
      <c r="AB1416" s="80"/>
      <c r="AC1416" s="80"/>
      <c r="AD1416" s="69"/>
      <c r="AE1416" s="69"/>
      <c r="AF1416" s="69"/>
      <c r="AG1416" s="95"/>
      <c r="AH1416" s="93"/>
      <c r="AI1416" s="81"/>
      <c r="AJ1416" s="80"/>
      <c r="AK1416" s="80"/>
      <c r="AL1416" s="78"/>
      <c r="AM1416" s="80"/>
      <c r="AN1416" s="80"/>
      <c r="AO1416" s="80"/>
      <c r="AP1416" s="80"/>
      <c r="AQ1416" s="80"/>
      <c r="AR1416" s="80"/>
      <c r="AS1416" s="78"/>
      <c r="AT1416" s="96"/>
      <c r="AU1416" s="97"/>
      <c r="AV1416" s="98"/>
      <c r="AW1416" s="99"/>
    </row>
    <row r="1417" spans="1:49">
      <c r="A1417" s="25"/>
      <c r="C1417" s="89"/>
      <c r="D1417" s="84"/>
      <c r="E1417" s="76"/>
      <c r="F1417" s="91"/>
      <c r="G1417" s="80"/>
      <c r="H1417" s="81"/>
      <c r="I1417" s="14"/>
      <c r="J1417" s="92"/>
      <c r="K1417" s="14"/>
      <c r="L1417" s="78"/>
      <c r="M1417" s="81"/>
      <c r="N1417" s="14"/>
      <c r="O1417" s="78"/>
      <c r="P1417" s="78"/>
      <c r="Q1417" s="93"/>
      <c r="R1417" s="80"/>
      <c r="S1417" s="80"/>
      <c r="T1417" s="69"/>
      <c r="U1417" s="78"/>
      <c r="V1417" s="69"/>
      <c r="W1417" s="80"/>
      <c r="X1417" s="80"/>
      <c r="Y1417" s="94"/>
      <c r="Z1417" s="80"/>
      <c r="AA1417" s="80"/>
      <c r="AB1417" s="80"/>
      <c r="AC1417" s="80"/>
      <c r="AD1417" s="69"/>
      <c r="AE1417" s="69"/>
      <c r="AF1417" s="69"/>
      <c r="AG1417" s="95"/>
      <c r="AH1417" s="93"/>
      <c r="AI1417" s="81"/>
      <c r="AJ1417" s="80"/>
      <c r="AK1417" s="80"/>
      <c r="AL1417" s="78"/>
      <c r="AM1417" s="80"/>
      <c r="AN1417" s="80"/>
      <c r="AO1417" s="80"/>
      <c r="AP1417" s="80"/>
      <c r="AQ1417" s="80"/>
      <c r="AR1417" s="80"/>
      <c r="AS1417" s="78"/>
      <c r="AT1417" s="96"/>
      <c r="AU1417" s="97"/>
      <c r="AV1417" s="98"/>
      <c r="AW1417" s="99"/>
    </row>
    <row r="1418" spans="1:49">
      <c r="A1418" s="25"/>
      <c r="C1418" s="89"/>
      <c r="D1418" s="84"/>
      <c r="E1418" s="76"/>
      <c r="F1418" s="91"/>
      <c r="G1418" s="80"/>
      <c r="H1418" s="81"/>
      <c r="I1418" s="14"/>
      <c r="J1418" s="92"/>
      <c r="K1418" s="14"/>
      <c r="L1418" s="78"/>
      <c r="M1418" s="81"/>
      <c r="N1418" s="14"/>
      <c r="O1418" s="78"/>
      <c r="P1418" s="78"/>
      <c r="Q1418" s="93"/>
      <c r="R1418" s="80"/>
      <c r="S1418" s="80"/>
      <c r="T1418" s="69"/>
      <c r="U1418" s="78"/>
      <c r="V1418" s="69"/>
      <c r="W1418" s="80"/>
      <c r="X1418" s="80"/>
      <c r="Y1418" s="94"/>
      <c r="Z1418" s="80"/>
      <c r="AA1418" s="80"/>
      <c r="AB1418" s="80"/>
      <c r="AC1418" s="80"/>
      <c r="AD1418" s="69"/>
      <c r="AE1418" s="69"/>
      <c r="AF1418" s="69"/>
      <c r="AG1418" s="95"/>
      <c r="AH1418" s="93"/>
      <c r="AI1418" s="81"/>
      <c r="AJ1418" s="80"/>
      <c r="AK1418" s="80"/>
      <c r="AL1418" s="78"/>
      <c r="AM1418" s="80"/>
      <c r="AN1418" s="80"/>
      <c r="AO1418" s="80"/>
      <c r="AP1418" s="80"/>
      <c r="AQ1418" s="80"/>
      <c r="AR1418" s="80"/>
      <c r="AS1418" s="78"/>
      <c r="AT1418" s="96"/>
      <c r="AU1418" s="97"/>
      <c r="AV1418" s="98"/>
      <c r="AW1418" s="99"/>
    </row>
    <row r="1419" spans="1:49">
      <c r="A1419" s="25"/>
      <c r="C1419" s="89"/>
      <c r="D1419" s="84"/>
      <c r="E1419" s="76"/>
      <c r="F1419" s="91"/>
      <c r="G1419" s="80"/>
      <c r="H1419" s="81"/>
      <c r="I1419" s="14"/>
      <c r="J1419" s="92"/>
      <c r="K1419" s="14"/>
      <c r="L1419" s="78"/>
      <c r="M1419" s="81"/>
      <c r="N1419" s="14"/>
      <c r="O1419" s="78"/>
      <c r="P1419" s="78"/>
      <c r="Q1419" s="93"/>
      <c r="R1419" s="80"/>
      <c r="S1419" s="80"/>
      <c r="T1419" s="69"/>
      <c r="U1419" s="78"/>
      <c r="V1419" s="69"/>
      <c r="W1419" s="80"/>
      <c r="X1419" s="80"/>
      <c r="Y1419" s="94"/>
      <c r="Z1419" s="80"/>
      <c r="AA1419" s="80"/>
      <c r="AB1419" s="80"/>
      <c r="AC1419" s="80"/>
      <c r="AD1419" s="69"/>
      <c r="AE1419" s="69"/>
      <c r="AF1419" s="69"/>
      <c r="AG1419" s="95"/>
      <c r="AH1419" s="93"/>
      <c r="AI1419" s="81"/>
      <c r="AJ1419" s="80"/>
      <c r="AK1419" s="80"/>
      <c r="AL1419" s="78"/>
      <c r="AM1419" s="80"/>
      <c r="AN1419" s="80"/>
      <c r="AO1419" s="80"/>
      <c r="AP1419" s="80"/>
      <c r="AQ1419" s="80"/>
      <c r="AR1419" s="80"/>
      <c r="AS1419" s="78"/>
      <c r="AT1419" s="96"/>
      <c r="AU1419" s="97"/>
      <c r="AV1419" s="98"/>
      <c r="AW1419" s="99"/>
    </row>
    <row r="1420" spans="1:49">
      <c r="A1420" s="25"/>
      <c r="C1420" s="89"/>
      <c r="D1420" s="84"/>
      <c r="E1420" s="76"/>
      <c r="F1420" s="91"/>
      <c r="G1420" s="80"/>
      <c r="H1420" s="81"/>
      <c r="I1420" s="14"/>
      <c r="J1420" s="92"/>
      <c r="K1420" s="14"/>
      <c r="L1420" s="78"/>
      <c r="M1420" s="81"/>
      <c r="N1420" s="14"/>
      <c r="O1420" s="78"/>
      <c r="P1420" s="78"/>
      <c r="Q1420" s="93"/>
      <c r="R1420" s="80"/>
      <c r="S1420" s="80"/>
      <c r="T1420" s="69"/>
      <c r="U1420" s="78"/>
      <c r="V1420" s="69"/>
      <c r="W1420" s="80"/>
      <c r="X1420" s="80"/>
      <c r="Y1420" s="94"/>
      <c r="Z1420" s="80"/>
      <c r="AA1420" s="80"/>
      <c r="AB1420" s="80"/>
      <c r="AC1420" s="80"/>
      <c r="AD1420" s="69"/>
      <c r="AE1420" s="69"/>
      <c r="AF1420" s="69"/>
      <c r="AG1420" s="95"/>
      <c r="AH1420" s="93"/>
      <c r="AI1420" s="81"/>
      <c r="AJ1420" s="80"/>
      <c r="AK1420" s="80"/>
      <c r="AL1420" s="78"/>
      <c r="AM1420" s="80"/>
      <c r="AN1420" s="80"/>
      <c r="AO1420" s="80"/>
      <c r="AP1420" s="80"/>
      <c r="AQ1420" s="80"/>
      <c r="AR1420" s="80"/>
      <c r="AS1420" s="78"/>
      <c r="AT1420" s="96"/>
      <c r="AU1420" s="97"/>
      <c r="AV1420" s="98"/>
      <c r="AW1420" s="99"/>
    </row>
    <row r="1421" spans="1:49">
      <c r="A1421" s="25"/>
      <c r="C1421" s="89"/>
      <c r="D1421" s="84"/>
      <c r="E1421" s="76"/>
      <c r="F1421" s="91"/>
      <c r="G1421" s="80"/>
      <c r="H1421" s="81"/>
      <c r="I1421" s="14"/>
      <c r="J1421" s="92"/>
      <c r="K1421" s="14"/>
      <c r="L1421" s="78"/>
      <c r="M1421" s="81"/>
      <c r="N1421" s="14"/>
      <c r="O1421" s="78"/>
      <c r="P1421" s="78"/>
      <c r="Q1421" s="93"/>
      <c r="R1421" s="80"/>
      <c r="S1421" s="80"/>
      <c r="T1421" s="69"/>
      <c r="U1421" s="78"/>
      <c r="V1421" s="69"/>
      <c r="W1421" s="80"/>
      <c r="X1421" s="80"/>
      <c r="Y1421" s="94"/>
      <c r="Z1421" s="80"/>
      <c r="AA1421" s="80"/>
      <c r="AB1421" s="80"/>
      <c r="AC1421" s="80"/>
      <c r="AD1421" s="69"/>
      <c r="AE1421" s="69"/>
      <c r="AF1421" s="69"/>
      <c r="AG1421" s="95"/>
      <c r="AH1421" s="93"/>
      <c r="AI1421" s="81"/>
      <c r="AJ1421" s="80"/>
      <c r="AK1421" s="80"/>
      <c r="AL1421" s="78"/>
      <c r="AM1421" s="80"/>
      <c r="AN1421" s="80"/>
      <c r="AO1421" s="80"/>
      <c r="AP1421" s="80"/>
      <c r="AQ1421" s="80"/>
      <c r="AR1421" s="80"/>
      <c r="AS1421" s="78"/>
      <c r="AT1421" s="96"/>
      <c r="AU1421" s="97"/>
      <c r="AV1421" s="98"/>
      <c r="AW1421" s="99"/>
    </row>
    <row r="1422" spans="1:49">
      <c r="A1422" s="25"/>
      <c r="C1422" s="89"/>
      <c r="D1422" s="84"/>
      <c r="E1422" s="76"/>
      <c r="F1422" s="91"/>
      <c r="G1422" s="80"/>
      <c r="H1422" s="81"/>
      <c r="I1422" s="14"/>
      <c r="J1422" s="92"/>
      <c r="K1422" s="14"/>
      <c r="L1422" s="78"/>
      <c r="M1422" s="81"/>
      <c r="N1422" s="14"/>
      <c r="O1422" s="78"/>
      <c r="P1422" s="78"/>
      <c r="Q1422" s="93"/>
      <c r="R1422" s="80"/>
      <c r="S1422" s="80"/>
      <c r="T1422" s="69"/>
      <c r="U1422" s="78"/>
      <c r="V1422" s="69"/>
      <c r="W1422" s="80"/>
      <c r="X1422" s="80"/>
      <c r="Y1422" s="94"/>
      <c r="Z1422" s="80"/>
      <c r="AA1422" s="80"/>
      <c r="AB1422" s="80"/>
      <c r="AC1422" s="80"/>
      <c r="AD1422" s="69"/>
      <c r="AE1422" s="69"/>
      <c r="AF1422" s="69"/>
      <c r="AG1422" s="95"/>
      <c r="AH1422" s="93"/>
      <c r="AI1422" s="81"/>
      <c r="AJ1422" s="80"/>
      <c r="AK1422" s="80"/>
      <c r="AL1422" s="78"/>
      <c r="AM1422" s="80"/>
      <c r="AN1422" s="80"/>
      <c r="AO1422" s="80"/>
      <c r="AP1422" s="80"/>
      <c r="AQ1422" s="80"/>
      <c r="AR1422" s="80"/>
      <c r="AS1422" s="78"/>
      <c r="AT1422" s="96"/>
      <c r="AU1422" s="97"/>
      <c r="AV1422" s="98"/>
      <c r="AW1422" s="99"/>
    </row>
    <row r="1423" spans="1:49">
      <c r="A1423" s="25"/>
      <c r="C1423" s="89"/>
      <c r="D1423" s="84"/>
      <c r="E1423" s="76"/>
      <c r="F1423" s="91"/>
      <c r="G1423" s="80"/>
      <c r="H1423" s="81"/>
      <c r="I1423" s="14"/>
      <c r="J1423" s="92"/>
      <c r="K1423" s="14"/>
      <c r="L1423" s="78"/>
      <c r="M1423" s="81"/>
      <c r="N1423" s="14"/>
      <c r="O1423" s="78"/>
      <c r="P1423" s="78"/>
      <c r="Q1423" s="93"/>
      <c r="R1423" s="80"/>
      <c r="S1423" s="80"/>
      <c r="T1423" s="69"/>
      <c r="U1423" s="78"/>
      <c r="V1423" s="69"/>
      <c r="W1423" s="80"/>
      <c r="X1423" s="80"/>
      <c r="Y1423" s="94"/>
      <c r="Z1423" s="80"/>
      <c r="AA1423" s="80"/>
      <c r="AB1423" s="80"/>
      <c r="AC1423" s="80"/>
      <c r="AD1423" s="69"/>
      <c r="AE1423" s="69"/>
      <c r="AF1423" s="69"/>
      <c r="AG1423" s="95"/>
      <c r="AH1423" s="93"/>
      <c r="AI1423" s="81"/>
      <c r="AJ1423" s="80"/>
      <c r="AK1423" s="80"/>
      <c r="AL1423" s="78"/>
      <c r="AM1423" s="80"/>
      <c r="AN1423" s="80"/>
      <c r="AO1423" s="80"/>
      <c r="AP1423" s="80"/>
      <c r="AQ1423" s="80"/>
      <c r="AR1423" s="80"/>
      <c r="AS1423" s="78"/>
      <c r="AT1423" s="96"/>
      <c r="AU1423" s="97"/>
      <c r="AV1423" s="98"/>
      <c r="AW1423" s="99"/>
    </row>
    <row r="1424" spans="1:49">
      <c r="A1424" s="25"/>
      <c r="C1424" s="89"/>
      <c r="D1424" s="84"/>
      <c r="E1424" s="76"/>
      <c r="F1424" s="91"/>
      <c r="G1424" s="80"/>
      <c r="H1424" s="81"/>
      <c r="I1424" s="14"/>
      <c r="J1424" s="92"/>
      <c r="K1424" s="14"/>
      <c r="L1424" s="78"/>
      <c r="M1424" s="81"/>
      <c r="N1424" s="14"/>
      <c r="O1424" s="78"/>
      <c r="P1424" s="78"/>
      <c r="Q1424" s="93"/>
      <c r="R1424" s="80"/>
      <c r="S1424" s="80"/>
      <c r="T1424" s="69"/>
      <c r="U1424" s="78"/>
      <c r="V1424" s="69"/>
      <c r="W1424" s="80"/>
      <c r="X1424" s="80"/>
      <c r="Y1424" s="94"/>
      <c r="Z1424" s="80"/>
      <c r="AA1424" s="80"/>
      <c r="AB1424" s="80"/>
      <c r="AC1424" s="80"/>
      <c r="AD1424" s="69"/>
      <c r="AE1424" s="69"/>
      <c r="AF1424" s="69"/>
      <c r="AG1424" s="95"/>
      <c r="AH1424" s="93"/>
      <c r="AI1424" s="81"/>
      <c r="AJ1424" s="80"/>
      <c r="AK1424" s="80"/>
      <c r="AL1424" s="78"/>
      <c r="AM1424" s="80"/>
      <c r="AN1424" s="80"/>
      <c r="AO1424" s="80"/>
      <c r="AP1424" s="80"/>
      <c r="AQ1424" s="80"/>
      <c r="AR1424" s="80"/>
      <c r="AS1424" s="78"/>
      <c r="AT1424" s="96"/>
      <c r="AU1424" s="97"/>
      <c r="AV1424" s="98"/>
      <c r="AW1424" s="99"/>
    </row>
    <row r="1425" spans="1:49">
      <c r="A1425" s="25"/>
      <c r="C1425" s="89"/>
      <c r="D1425" s="84"/>
      <c r="E1425" s="76"/>
      <c r="F1425" s="91"/>
      <c r="G1425" s="80"/>
      <c r="H1425" s="81"/>
      <c r="I1425" s="14"/>
      <c r="J1425" s="92"/>
      <c r="K1425" s="14"/>
      <c r="L1425" s="78"/>
      <c r="M1425" s="81"/>
      <c r="N1425" s="14"/>
      <c r="O1425" s="78"/>
      <c r="P1425" s="78"/>
      <c r="Q1425" s="93"/>
      <c r="R1425" s="80"/>
      <c r="S1425" s="80"/>
      <c r="T1425" s="69"/>
      <c r="U1425" s="78"/>
      <c r="V1425" s="69"/>
      <c r="W1425" s="80"/>
      <c r="X1425" s="80"/>
      <c r="Y1425" s="94"/>
      <c r="Z1425" s="80"/>
      <c r="AA1425" s="80"/>
      <c r="AB1425" s="80"/>
      <c r="AC1425" s="80"/>
      <c r="AD1425" s="69"/>
      <c r="AE1425" s="69"/>
      <c r="AF1425" s="69"/>
      <c r="AG1425" s="95"/>
      <c r="AH1425" s="93"/>
      <c r="AI1425" s="81"/>
      <c r="AJ1425" s="80"/>
      <c r="AK1425" s="80"/>
      <c r="AL1425" s="78"/>
      <c r="AM1425" s="80"/>
      <c r="AN1425" s="80"/>
      <c r="AO1425" s="80"/>
      <c r="AP1425" s="80"/>
      <c r="AQ1425" s="80"/>
      <c r="AR1425" s="80"/>
      <c r="AS1425" s="78"/>
      <c r="AT1425" s="96"/>
      <c r="AU1425" s="97"/>
      <c r="AV1425" s="98"/>
      <c r="AW1425" s="99"/>
    </row>
    <row r="1426" spans="1:49">
      <c r="A1426" s="25"/>
      <c r="C1426" s="89"/>
      <c r="D1426" s="84"/>
      <c r="E1426" s="76"/>
      <c r="F1426" s="91"/>
      <c r="G1426" s="80"/>
      <c r="H1426" s="81"/>
      <c r="I1426" s="14"/>
      <c r="J1426" s="92"/>
      <c r="K1426" s="14"/>
      <c r="L1426" s="78"/>
      <c r="M1426" s="81"/>
      <c r="N1426" s="14"/>
      <c r="O1426" s="78"/>
      <c r="P1426" s="78"/>
      <c r="Q1426" s="93"/>
      <c r="R1426" s="80"/>
      <c r="S1426" s="80"/>
      <c r="T1426" s="69"/>
      <c r="U1426" s="78"/>
      <c r="V1426" s="69"/>
      <c r="W1426" s="80"/>
      <c r="X1426" s="80"/>
      <c r="Y1426" s="94"/>
      <c r="Z1426" s="80"/>
      <c r="AA1426" s="80"/>
      <c r="AB1426" s="80"/>
      <c r="AC1426" s="80"/>
      <c r="AD1426" s="69"/>
      <c r="AE1426" s="69"/>
      <c r="AF1426" s="69"/>
      <c r="AG1426" s="95"/>
      <c r="AH1426" s="93"/>
      <c r="AI1426" s="81"/>
      <c r="AJ1426" s="80"/>
      <c r="AK1426" s="80"/>
      <c r="AL1426" s="78"/>
      <c r="AM1426" s="80"/>
      <c r="AN1426" s="80"/>
      <c r="AO1426" s="80"/>
      <c r="AP1426" s="80"/>
      <c r="AQ1426" s="80"/>
      <c r="AR1426" s="80"/>
      <c r="AS1426" s="78"/>
      <c r="AT1426" s="96"/>
      <c r="AU1426" s="97"/>
      <c r="AV1426" s="98"/>
      <c r="AW1426" s="99"/>
    </row>
    <row r="1427" spans="1:49">
      <c r="A1427" s="25"/>
      <c r="C1427" s="89"/>
      <c r="D1427" s="84"/>
      <c r="E1427" s="76"/>
      <c r="F1427" s="91"/>
      <c r="G1427" s="80"/>
      <c r="H1427" s="81"/>
      <c r="I1427" s="14"/>
      <c r="J1427" s="92"/>
      <c r="K1427" s="14"/>
      <c r="L1427" s="78"/>
      <c r="M1427" s="81"/>
      <c r="N1427" s="14"/>
      <c r="O1427" s="78"/>
      <c r="P1427" s="78"/>
      <c r="Q1427" s="93"/>
      <c r="R1427" s="80"/>
      <c r="S1427" s="80"/>
      <c r="T1427" s="69"/>
      <c r="U1427" s="78"/>
      <c r="V1427" s="69"/>
      <c r="W1427" s="80"/>
      <c r="X1427" s="80"/>
      <c r="Y1427" s="94"/>
      <c r="Z1427" s="80"/>
      <c r="AA1427" s="80"/>
      <c r="AB1427" s="80"/>
      <c r="AC1427" s="80"/>
      <c r="AD1427" s="69"/>
      <c r="AE1427" s="69"/>
      <c r="AF1427" s="69"/>
      <c r="AG1427" s="95"/>
      <c r="AH1427" s="93"/>
      <c r="AI1427" s="81"/>
      <c r="AJ1427" s="80"/>
      <c r="AK1427" s="80"/>
      <c r="AL1427" s="78"/>
      <c r="AM1427" s="80"/>
      <c r="AN1427" s="80"/>
      <c r="AO1427" s="80"/>
      <c r="AP1427" s="80"/>
      <c r="AQ1427" s="80"/>
      <c r="AR1427" s="80"/>
      <c r="AS1427" s="78"/>
      <c r="AT1427" s="96"/>
      <c r="AU1427" s="97"/>
      <c r="AV1427" s="98"/>
      <c r="AW1427" s="99"/>
    </row>
    <row r="1428" spans="1:49">
      <c r="A1428" s="25"/>
      <c r="C1428" s="89"/>
      <c r="D1428" s="84"/>
      <c r="E1428" s="76"/>
      <c r="F1428" s="91"/>
      <c r="G1428" s="80"/>
      <c r="H1428" s="81"/>
      <c r="I1428" s="14"/>
      <c r="J1428" s="92"/>
      <c r="K1428" s="14"/>
      <c r="L1428" s="78"/>
      <c r="M1428" s="81"/>
      <c r="N1428" s="14"/>
      <c r="O1428" s="78"/>
      <c r="P1428" s="78"/>
      <c r="Q1428" s="93"/>
      <c r="R1428" s="80"/>
      <c r="S1428" s="80"/>
      <c r="T1428" s="69"/>
      <c r="U1428" s="78"/>
      <c r="V1428" s="69"/>
      <c r="W1428" s="80"/>
      <c r="X1428" s="80"/>
      <c r="Y1428" s="94"/>
      <c r="Z1428" s="80"/>
      <c r="AA1428" s="80"/>
      <c r="AB1428" s="80"/>
      <c r="AC1428" s="80"/>
      <c r="AD1428" s="69"/>
      <c r="AE1428" s="69"/>
      <c r="AF1428" s="69"/>
      <c r="AG1428" s="95"/>
      <c r="AH1428" s="93"/>
      <c r="AI1428" s="81"/>
      <c r="AJ1428" s="80"/>
      <c r="AK1428" s="80"/>
      <c r="AL1428" s="78"/>
      <c r="AM1428" s="80"/>
      <c r="AN1428" s="80"/>
      <c r="AO1428" s="80"/>
      <c r="AP1428" s="80"/>
      <c r="AQ1428" s="80"/>
      <c r="AR1428" s="80"/>
      <c r="AS1428" s="78"/>
      <c r="AT1428" s="96"/>
      <c r="AU1428" s="97"/>
      <c r="AV1428" s="98"/>
      <c r="AW1428" s="99"/>
    </row>
    <row r="1429" spans="1:49">
      <c r="A1429" s="25"/>
      <c r="C1429" s="89"/>
      <c r="D1429" s="84"/>
      <c r="E1429" s="76"/>
      <c r="F1429" s="91"/>
      <c r="G1429" s="80"/>
      <c r="H1429" s="81"/>
      <c r="I1429" s="14"/>
      <c r="J1429" s="92"/>
      <c r="K1429" s="14"/>
      <c r="L1429" s="78"/>
      <c r="M1429" s="81"/>
      <c r="N1429" s="14"/>
      <c r="O1429" s="78"/>
      <c r="P1429" s="78"/>
      <c r="Q1429" s="93"/>
      <c r="R1429" s="80"/>
      <c r="S1429" s="80"/>
      <c r="T1429" s="69"/>
      <c r="U1429" s="78"/>
      <c r="V1429" s="69"/>
      <c r="W1429" s="80"/>
      <c r="X1429" s="80"/>
      <c r="Y1429" s="94"/>
      <c r="Z1429" s="80"/>
      <c r="AA1429" s="80"/>
      <c r="AB1429" s="80"/>
      <c r="AC1429" s="80"/>
      <c r="AD1429" s="69"/>
      <c r="AE1429" s="69"/>
      <c r="AF1429" s="69"/>
      <c r="AG1429" s="95"/>
      <c r="AH1429" s="93"/>
      <c r="AI1429" s="81"/>
      <c r="AJ1429" s="80"/>
      <c r="AK1429" s="80"/>
      <c r="AL1429" s="78"/>
      <c r="AM1429" s="80"/>
      <c r="AN1429" s="80"/>
      <c r="AO1429" s="80"/>
      <c r="AP1429" s="80"/>
      <c r="AQ1429" s="80"/>
      <c r="AR1429" s="80"/>
      <c r="AS1429" s="78"/>
      <c r="AT1429" s="96"/>
      <c r="AU1429" s="97"/>
      <c r="AV1429" s="98"/>
      <c r="AW1429" s="99"/>
    </row>
    <row r="1430" spans="1:49">
      <c r="A1430" s="25"/>
      <c r="C1430" s="89"/>
      <c r="D1430" s="84"/>
      <c r="E1430" s="76"/>
      <c r="F1430" s="91"/>
      <c r="G1430" s="80"/>
      <c r="H1430" s="81"/>
      <c r="I1430" s="14"/>
      <c r="J1430" s="92"/>
      <c r="K1430" s="14"/>
      <c r="L1430" s="78"/>
      <c r="M1430" s="81"/>
      <c r="N1430" s="14"/>
      <c r="O1430" s="78"/>
      <c r="P1430" s="78"/>
      <c r="Q1430" s="93"/>
      <c r="R1430" s="80"/>
      <c r="S1430" s="80"/>
      <c r="T1430" s="69"/>
      <c r="U1430" s="78"/>
      <c r="V1430" s="69"/>
      <c r="W1430" s="80"/>
      <c r="X1430" s="80"/>
      <c r="Y1430" s="94"/>
      <c r="Z1430" s="80"/>
      <c r="AA1430" s="80"/>
      <c r="AB1430" s="80"/>
      <c r="AC1430" s="80"/>
      <c r="AD1430" s="69"/>
      <c r="AE1430" s="69"/>
      <c r="AF1430" s="69"/>
      <c r="AG1430" s="95"/>
      <c r="AH1430" s="93"/>
      <c r="AI1430" s="81"/>
      <c r="AJ1430" s="80"/>
      <c r="AK1430" s="80"/>
      <c r="AL1430" s="78"/>
      <c r="AM1430" s="80"/>
      <c r="AN1430" s="80"/>
      <c r="AO1430" s="80"/>
      <c r="AP1430" s="80"/>
      <c r="AQ1430" s="80"/>
      <c r="AR1430" s="80"/>
      <c r="AS1430" s="78"/>
      <c r="AT1430" s="96"/>
      <c r="AU1430" s="97"/>
      <c r="AV1430" s="98"/>
      <c r="AW1430" s="99"/>
    </row>
    <row r="1431" spans="1:49">
      <c r="A1431" s="25"/>
      <c r="C1431" s="89"/>
      <c r="D1431" s="84"/>
      <c r="E1431" s="76"/>
      <c r="F1431" s="91"/>
      <c r="G1431" s="80"/>
      <c r="H1431" s="81"/>
      <c r="I1431" s="14"/>
      <c r="J1431" s="92"/>
      <c r="K1431" s="14"/>
      <c r="L1431" s="78"/>
      <c r="M1431" s="81"/>
      <c r="N1431" s="14"/>
      <c r="O1431" s="78"/>
      <c r="P1431" s="78"/>
      <c r="Q1431" s="93"/>
      <c r="R1431" s="80"/>
      <c r="S1431" s="80"/>
      <c r="T1431" s="69"/>
      <c r="U1431" s="78"/>
      <c r="V1431" s="69"/>
      <c r="W1431" s="80"/>
      <c r="X1431" s="80"/>
      <c r="Y1431" s="94"/>
      <c r="Z1431" s="80"/>
      <c r="AA1431" s="80"/>
      <c r="AB1431" s="80"/>
      <c r="AC1431" s="80"/>
      <c r="AD1431" s="69"/>
      <c r="AE1431" s="69"/>
      <c r="AF1431" s="69"/>
      <c r="AG1431" s="95"/>
      <c r="AH1431" s="93"/>
      <c r="AI1431" s="81"/>
      <c r="AJ1431" s="80"/>
      <c r="AK1431" s="80"/>
      <c r="AL1431" s="78"/>
      <c r="AM1431" s="80"/>
      <c r="AN1431" s="80"/>
      <c r="AO1431" s="80"/>
      <c r="AP1431" s="80"/>
      <c r="AQ1431" s="80"/>
      <c r="AR1431" s="80"/>
      <c r="AS1431" s="78"/>
      <c r="AT1431" s="96"/>
      <c r="AU1431" s="97"/>
      <c r="AV1431" s="98"/>
      <c r="AW1431" s="99"/>
    </row>
    <row r="1432" spans="1:49">
      <c r="A1432" s="25"/>
      <c r="C1432" s="89"/>
      <c r="D1432" s="84"/>
      <c r="E1432" s="76"/>
      <c r="F1432" s="91"/>
      <c r="G1432" s="80"/>
      <c r="H1432" s="81"/>
      <c r="I1432" s="14"/>
      <c r="J1432" s="92"/>
      <c r="K1432" s="14"/>
      <c r="L1432" s="78"/>
      <c r="M1432" s="81"/>
      <c r="N1432" s="14"/>
      <c r="O1432" s="78"/>
      <c r="P1432" s="78"/>
      <c r="Q1432" s="93"/>
      <c r="R1432" s="80"/>
      <c r="S1432" s="80"/>
      <c r="T1432" s="69"/>
      <c r="U1432" s="78"/>
      <c r="V1432" s="69"/>
      <c r="W1432" s="80"/>
      <c r="X1432" s="80"/>
      <c r="Y1432" s="94"/>
      <c r="Z1432" s="80"/>
      <c r="AA1432" s="80"/>
      <c r="AB1432" s="80"/>
      <c r="AC1432" s="80"/>
      <c r="AD1432" s="69"/>
      <c r="AE1432" s="69"/>
      <c r="AF1432" s="69"/>
      <c r="AG1432" s="95"/>
      <c r="AH1432" s="93"/>
      <c r="AI1432" s="81"/>
      <c r="AJ1432" s="80"/>
      <c r="AK1432" s="80"/>
      <c r="AL1432" s="78"/>
      <c r="AM1432" s="80"/>
      <c r="AN1432" s="80"/>
      <c r="AO1432" s="80"/>
      <c r="AP1432" s="80"/>
      <c r="AQ1432" s="80"/>
      <c r="AR1432" s="80"/>
      <c r="AS1432" s="78"/>
      <c r="AT1432" s="96"/>
      <c r="AU1432" s="97"/>
      <c r="AV1432" s="98"/>
      <c r="AW1432" s="99"/>
    </row>
    <row r="1433" spans="1:49">
      <c r="A1433" s="25"/>
      <c r="C1433" s="89"/>
      <c r="D1433" s="84"/>
      <c r="E1433" s="76"/>
      <c r="F1433" s="91"/>
      <c r="G1433" s="80"/>
      <c r="H1433" s="81"/>
      <c r="I1433" s="14"/>
      <c r="J1433" s="92"/>
      <c r="K1433" s="14"/>
      <c r="L1433" s="78"/>
      <c r="M1433" s="81"/>
      <c r="N1433" s="14"/>
      <c r="O1433" s="78"/>
      <c r="P1433" s="78"/>
      <c r="Q1433" s="93"/>
      <c r="R1433" s="80"/>
      <c r="S1433" s="80"/>
      <c r="T1433" s="69"/>
      <c r="U1433" s="78"/>
      <c r="V1433" s="69"/>
      <c r="W1433" s="80"/>
      <c r="X1433" s="80"/>
      <c r="Y1433" s="94"/>
      <c r="Z1433" s="80"/>
      <c r="AA1433" s="80"/>
      <c r="AB1433" s="80"/>
      <c r="AC1433" s="80"/>
      <c r="AD1433" s="69"/>
      <c r="AE1433" s="69"/>
      <c r="AF1433" s="69"/>
      <c r="AG1433" s="95"/>
      <c r="AH1433" s="93"/>
      <c r="AI1433" s="81"/>
      <c r="AJ1433" s="80"/>
      <c r="AK1433" s="80"/>
      <c r="AL1433" s="78"/>
      <c r="AM1433" s="80"/>
      <c r="AN1433" s="80"/>
      <c r="AO1433" s="80"/>
      <c r="AP1433" s="80"/>
      <c r="AQ1433" s="80"/>
      <c r="AR1433" s="80"/>
      <c r="AS1433" s="78"/>
      <c r="AT1433" s="96"/>
      <c r="AU1433" s="97"/>
      <c r="AV1433" s="98"/>
      <c r="AW1433" s="99"/>
    </row>
    <row r="1434" spans="1:49">
      <c r="A1434" s="25"/>
      <c r="C1434" s="89"/>
      <c r="D1434" s="84"/>
      <c r="E1434" s="76"/>
      <c r="F1434" s="91"/>
      <c r="G1434" s="80"/>
      <c r="H1434" s="81"/>
      <c r="I1434" s="14"/>
      <c r="J1434" s="92"/>
      <c r="K1434" s="14"/>
      <c r="L1434" s="78"/>
      <c r="M1434" s="81"/>
      <c r="N1434" s="14"/>
      <c r="O1434" s="78"/>
      <c r="P1434" s="78"/>
      <c r="Q1434" s="93"/>
      <c r="R1434" s="80"/>
      <c r="S1434" s="80"/>
      <c r="T1434" s="69"/>
      <c r="U1434" s="78"/>
      <c r="V1434" s="69"/>
      <c r="W1434" s="80"/>
      <c r="X1434" s="80"/>
      <c r="Y1434" s="94"/>
      <c r="Z1434" s="80"/>
      <c r="AA1434" s="80"/>
      <c r="AB1434" s="80"/>
      <c r="AC1434" s="80"/>
      <c r="AD1434" s="69"/>
      <c r="AE1434" s="69"/>
      <c r="AF1434" s="69"/>
      <c r="AG1434" s="95"/>
      <c r="AH1434" s="93"/>
      <c r="AI1434" s="81"/>
      <c r="AJ1434" s="80"/>
      <c r="AK1434" s="80"/>
      <c r="AL1434" s="78"/>
      <c r="AM1434" s="80"/>
      <c r="AN1434" s="80"/>
      <c r="AO1434" s="80"/>
      <c r="AP1434" s="80"/>
      <c r="AQ1434" s="80"/>
      <c r="AR1434" s="80"/>
      <c r="AS1434" s="78"/>
      <c r="AT1434" s="96"/>
      <c r="AU1434" s="97"/>
      <c r="AV1434" s="98"/>
      <c r="AW1434" s="99"/>
    </row>
    <row r="1435" spans="1:49">
      <c r="A1435" s="25"/>
      <c r="C1435" s="89"/>
      <c r="D1435" s="84"/>
      <c r="E1435" s="76"/>
      <c r="F1435" s="91"/>
      <c r="G1435" s="80"/>
      <c r="H1435" s="81"/>
      <c r="I1435" s="14"/>
      <c r="J1435" s="92"/>
      <c r="K1435" s="14"/>
      <c r="L1435" s="78"/>
      <c r="M1435" s="81"/>
      <c r="N1435" s="14"/>
      <c r="O1435" s="78"/>
      <c r="P1435" s="78"/>
      <c r="Q1435" s="93"/>
      <c r="R1435" s="80"/>
      <c r="S1435" s="80"/>
      <c r="T1435" s="69"/>
      <c r="U1435" s="78"/>
      <c r="V1435" s="69"/>
      <c r="W1435" s="80"/>
      <c r="X1435" s="80"/>
      <c r="Y1435" s="94"/>
      <c r="Z1435" s="80"/>
      <c r="AA1435" s="80"/>
      <c r="AB1435" s="80"/>
      <c r="AC1435" s="80"/>
      <c r="AD1435" s="69"/>
      <c r="AE1435" s="69"/>
      <c r="AF1435" s="69"/>
      <c r="AG1435" s="95"/>
      <c r="AH1435" s="93"/>
      <c r="AI1435" s="81"/>
      <c r="AJ1435" s="80"/>
      <c r="AK1435" s="80"/>
      <c r="AL1435" s="78"/>
      <c r="AM1435" s="80"/>
      <c r="AN1435" s="80"/>
      <c r="AO1435" s="80"/>
      <c r="AP1435" s="80"/>
      <c r="AQ1435" s="80"/>
      <c r="AR1435" s="80"/>
      <c r="AS1435" s="78"/>
      <c r="AT1435" s="96"/>
      <c r="AU1435" s="97"/>
      <c r="AV1435" s="98"/>
      <c r="AW1435" s="99"/>
    </row>
    <row r="1436" spans="1:49">
      <c r="A1436" s="25"/>
      <c r="C1436" s="89"/>
      <c r="D1436" s="84"/>
      <c r="E1436" s="76"/>
      <c r="F1436" s="91"/>
      <c r="G1436" s="80"/>
      <c r="H1436" s="81"/>
      <c r="I1436" s="14"/>
      <c r="J1436" s="92"/>
      <c r="K1436" s="14"/>
      <c r="L1436" s="78"/>
      <c r="M1436" s="81"/>
      <c r="N1436" s="14"/>
      <c r="O1436" s="78"/>
      <c r="P1436" s="78"/>
      <c r="Q1436" s="93"/>
      <c r="R1436" s="80"/>
      <c r="S1436" s="80"/>
      <c r="T1436" s="69"/>
      <c r="U1436" s="78"/>
      <c r="V1436" s="69"/>
      <c r="W1436" s="80"/>
      <c r="X1436" s="80"/>
      <c r="Y1436" s="94"/>
      <c r="Z1436" s="80"/>
      <c r="AA1436" s="80"/>
      <c r="AB1436" s="80"/>
      <c r="AC1436" s="80"/>
      <c r="AD1436" s="69"/>
      <c r="AE1436" s="69"/>
      <c r="AF1436" s="69"/>
      <c r="AG1436" s="95"/>
      <c r="AH1436" s="93"/>
      <c r="AI1436" s="81"/>
      <c r="AJ1436" s="80"/>
      <c r="AK1436" s="80"/>
      <c r="AL1436" s="78"/>
      <c r="AM1436" s="80"/>
      <c r="AN1436" s="80"/>
      <c r="AO1436" s="80"/>
      <c r="AP1436" s="80"/>
      <c r="AQ1436" s="80"/>
      <c r="AR1436" s="80"/>
      <c r="AS1436" s="78"/>
      <c r="AT1436" s="96"/>
      <c r="AU1436" s="97"/>
      <c r="AV1436" s="98"/>
      <c r="AW1436" s="99"/>
    </row>
    <row r="1437" spans="1:49">
      <c r="A1437" s="25"/>
      <c r="C1437" s="89"/>
      <c r="D1437" s="84"/>
      <c r="E1437" s="76"/>
      <c r="F1437" s="91"/>
      <c r="G1437" s="80"/>
      <c r="H1437" s="81"/>
      <c r="I1437" s="14"/>
      <c r="J1437" s="92"/>
      <c r="K1437" s="14"/>
      <c r="L1437" s="78"/>
      <c r="M1437" s="81"/>
      <c r="N1437" s="14"/>
      <c r="O1437" s="78"/>
      <c r="P1437" s="78"/>
      <c r="Q1437" s="93"/>
      <c r="R1437" s="80"/>
      <c r="S1437" s="80"/>
      <c r="T1437" s="69"/>
      <c r="U1437" s="78"/>
      <c r="V1437" s="69"/>
      <c r="W1437" s="80"/>
      <c r="X1437" s="80"/>
      <c r="Y1437" s="94"/>
      <c r="Z1437" s="80"/>
      <c r="AA1437" s="80"/>
      <c r="AB1437" s="80"/>
      <c r="AC1437" s="80"/>
      <c r="AD1437" s="69"/>
      <c r="AE1437" s="69"/>
      <c r="AF1437" s="69"/>
      <c r="AG1437" s="95"/>
      <c r="AH1437" s="93"/>
      <c r="AI1437" s="81"/>
      <c r="AJ1437" s="80"/>
      <c r="AK1437" s="80"/>
      <c r="AL1437" s="78"/>
      <c r="AM1437" s="80"/>
      <c r="AN1437" s="80"/>
      <c r="AO1437" s="80"/>
      <c r="AP1437" s="80"/>
      <c r="AQ1437" s="80"/>
      <c r="AR1437" s="80"/>
      <c r="AS1437" s="78"/>
      <c r="AT1437" s="96"/>
      <c r="AU1437" s="97"/>
      <c r="AV1437" s="98"/>
      <c r="AW1437" s="99"/>
    </row>
    <row r="1438" spans="1:49">
      <c r="A1438" s="25"/>
      <c r="C1438" s="89"/>
      <c r="D1438" s="84"/>
      <c r="E1438" s="76"/>
      <c r="F1438" s="91"/>
      <c r="G1438" s="80"/>
      <c r="H1438" s="81"/>
      <c r="I1438" s="14"/>
      <c r="J1438" s="92"/>
      <c r="K1438" s="14"/>
      <c r="L1438" s="78"/>
      <c r="M1438" s="81"/>
      <c r="N1438" s="14"/>
      <c r="O1438" s="78"/>
      <c r="P1438" s="78"/>
      <c r="Q1438" s="93"/>
      <c r="R1438" s="80"/>
      <c r="S1438" s="80"/>
      <c r="T1438" s="69"/>
      <c r="U1438" s="78"/>
      <c r="V1438" s="69"/>
      <c r="W1438" s="80"/>
      <c r="X1438" s="80"/>
      <c r="Y1438" s="94"/>
      <c r="Z1438" s="80"/>
      <c r="AA1438" s="80"/>
      <c r="AB1438" s="80"/>
      <c r="AC1438" s="80"/>
      <c r="AD1438" s="69"/>
      <c r="AE1438" s="69"/>
      <c r="AF1438" s="69"/>
      <c r="AG1438" s="95"/>
      <c r="AH1438" s="93"/>
      <c r="AI1438" s="81"/>
      <c r="AJ1438" s="80"/>
      <c r="AK1438" s="80"/>
      <c r="AL1438" s="78"/>
      <c r="AM1438" s="80"/>
      <c r="AN1438" s="80"/>
      <c r="AO1438" s="80"/>
      <c r="AP1438" s="80"/>
      <c r="AQ1438" s="80"/>
      <c r="AR1438" s="80"/>
      <c r="AS1438" s="78"/>
      <c r="AT1438" s="96"/>
      <c r="AU1438" s="97"/>
      <c r="AV1438" s="98"/>
      <c r="AW1438" s="99"/>
    </row>
    <row r="1439" spans="1:49">
      <c r="A1439" s="25"/>
      <c r="C1439" s="89"/>
      <c r="D1439" s="84"/>
      <c r="E1439" s="76"/>
      <c r="F1439" s="91"/>
      <c r="G1439" s="80"/>
      <c r="H1439" s="81"/>
      <c r="I1439" s="14"/>
      <c r="J1439" s="92"/>
      <c r="K1439" s="14"/>
      <c r="L1439" s="78"/>
      <c r="M1439" s="81"/>
      <c r="N1439" s="14"/>
      <c r="O1439" s="78"/>
      <c r="P1439" s="78"/>
      <c r="Q1439" s="93"/>
      <c r="R1439" s="80"/>
      <c r="S1439" s="80"/>
      <c r="T1439" s="69"/>
      <c r="U1439" s="78"/>
      <c r="V1439" s="69"/>
      <c r="W1439" s="80"/>
      <c r="X1439" s="80"/>
      <c r="Y1439" s="94"/>
      <c r="Z1439" s="80"/>
      <c r="AA1439" s="80"/>
      <c r="AB1439" s="80"/>
      <c r="AC1439" s="80"/>
      <c r="AD1439" s="69"/>
      <c r="AE1439" s="69"/>
      <c r="AF1439" s="69"/>
      <c r="AG1439" s="95"/>
      <c r="AH1439" s="93"/>
      <c r="AI1439" s="81"/>
      <c r="AJ1439" s="80"/>
      <c r="AK1439" s="80"/>
      <c r="AL1439" s="78"/>
      <c r="AM1439" s="80"/>
      <c r="AN1439" s="80"/>
      <c r="AO1439" s="80"/>
      <c r="AP1439" s="80"/>
      <c r="AQ1439" s="80"/>
      <c r="AR1439" s="80"/>
      <c r="AS1439" s="78"/>
      <c r="AT1439" s="96"/>
      <c r="AU1439" s="97"/>
      <c r="AV1439" s="98"/>
      <c r="AW1439" s="99"/>
    </row>
    <row r="1440" spans="1:49">
      <c r="A1440" s="25"/>
      <c r="C1440" s="89"/>
      <c r="D1440" s="84"/>
      <c r="E1440" s="76"/>
      <c r="F1440" s="91"/>
      <c r="G1440" s="80"/>
      <c r="H1440" s="81"/>
      <c r="I1440" s="14"/>
      <c r="J1440" s="92"/>
      <c r="K1440" s="14"/>
      <c r="L1440" s="78"/>
      <c r="M1440" s="81"/>
      <c r="N1440" s="14"/>
      <c r="O1440" s="78"/>
      <c r="P1440" s="78"/>
      <c r="Q1440" s="93"/>
      <c r="R1440" s="80"/>
      <c r="S1440" s="80"/>
      <c r="T1440" s="69"/>
      <c r="U1440" s="78"/>
      <c r="V1440" s="69"/>
      <c r="W1440" s="80"/>
      <c r="X1440" s="80"/>
      <c r="Y1440" s="94"/>
      <c r="Z1440" s="80"/>
      <c r="AA1440" s="80"/>
      <c r="AB1440" s="80"/>
      <c r="AC1440" s="80"/>
      <c r="AD1440" s="69"/>
      <c r="AE1440" s="69"/>
      <c r="AF1440" s="69"/>
      <c r="AG1440" s="95"/>
      <c r="AH1440" s="93"/>
      <c r="AI1440" s="81"/>
      <c r="AJ1440" s="80"/>
      <c r="AK1440" s="80"/>
      <c r="AL1440" s="78"/>
      <c r="AM1440" s="80"/>
      <c r="AN1440" s="80"/>
      <c r="AO1440" s="80"/>
      <c r="AP1440" s="80"/>
      <c r="AQ1440" s="80"/>
      <c r="AR1440" s="80"/>
      <c r="AS1440" s="78"/>
      <c r="AT1440" s="96"/>
      <c r="AU1440" s="97"/>
      <c r="AV1440" s="98"/>
      <c r="AW1440" s="99"/>
    </row>
    <row r="1441" spans="1:49">
      <c r="A1441" s="25"/>
      <c r="C1441" s="89"/>
      <c r="D1441" s="84"/>
      <c r="E1441" s="76"/>
      <c r="F1441" s="91"/>
      <c r="G1441" s="80"/>
      <c r="H1441" s="81"/>
      <c r="I1441" s="14"/>
      <c r="J1441" s="92"/>
      <c r="K1441" s="14"/>
      <c r="L1441" s="78"/>
      <c r="M1441" s="81"/>
      <c r="N1441" s="14"/>
      <c r="O1441" s="78"/>
      <c r="P1441" s="78"/>
      <c r="Q1441" s="93"/>
      <c r="R1441" s="80"/>
      <c r="S1441" s="80"/>
      <c r="T1441" s="69"/>
      <c r="U1441" s="78"/>
      <c r="V1441" s="69"/>
      <c r="W1441" s="80"/>
      <c r="X1441" s="80"/>
      <c r="Y1441" s="94"/>
      <c r="Z1441" s="80"/>
      <c r="AA1441" s="80"/>
      <c r="AB1441" s="80"/>
      <c r="AC1441" s="80"/>
      <c r="AD1441" s="69"/>
      <c r="AE1441" s="69"/>
      <c r="AF1441" s="69"/>
      <c r="AG1441" s="95"/>
      <c r="AH1441" s="93"/>
      <c r="AI1441" s="81"/>
      <c r="AJ1441" s="80"/>
      <c r="AK1441" s="80"/>
      <c r="AL1441" s="78"/>
      <c r="AM1441" s="80"/>
      <c r="AN1441" s="80"/>
      <c r="AO1441" s="80"/>
      <c r="AP1441" s="80"/>
      <c r="AQ1441" s="80"/>
      <c r="AR1441" s="80"/>
      <c r="AS1441" s="78"/>
      <c r="AT1441" s="96"/>
      <c r="AU1441" s="97"/>
      <c r="AV1441" s="98"/>
      <c r="AW1441" s="99"/>
    </row>
    <row r="1442" spans="1:49">
      <c r="A1442" s="25"/>
      <c r="C1442" s="89"/>
      <c r="D1442" s="84"/>
      <c r="E1442" s="76"/>
      <c r="F1442" s="91"/>
      <c r="G1442" s="80"/>
      <c r="H1442" s="81"/>
      <c r="I1442" s="14"/>
      <c r="J1442" s="92"/>
      <c r="K1442" s="14"/>
      <c r="L1442" s="78"/>
      <c r="M1442" s="81"/>
      <c r="N1442" s="14"/>
      <c r="O1442" s="78"/>
      <c r="P1442" s="78"/>
      <c r="Q1442" s="93"/>
      <c r="R1442" s="80"/>
      <c r="S1442" s="80"/>
      <c r="T1442" s="69"/>
      <c r="U1442" s="78"/>
      <c r="V1442" s="69"/>
      <c r="W1442" s="80"/>
      <c r="X1442" s="80"/>
      <c r="Y1442" s="94"/>
      <c r="Z1442" s="80"/>
      <c r="AA1442" s="80"/>
      <c r="AB1442" s="80"/>
      <c r="AC1442" s="80"/>
      <c r="AD1442" s="69"/>
      <c r="AE1442" s="69"/>
      <c r="AF1442" s="69"/>
      <c r="AG1442" s="95"/>
      <c r="AH1442" s="93"/>
      <c r="AI1442" s="81"/>
      <c r="AJ1442" s="80"/>
      <c r="AK1442" s="80"/>
      <c r="AL1442" s="78"/>
      <c r="AM1442" s="80"/>
      <c r="AN1442" s="80"/>
      <c r="AO1442" s="80"/>
      <c r="AP1442" s="80"/>
      <c r="AQ1442" s="80"/>
      <c r="AR1442" s="80"/>
      <c r="AS1442" s="78"/>
      <c r="AT1442" s="96"/>
      <c r="AU1442" s="97"/>
      <c r="AV1442" s="98"/>
      <c r="AW1442" s="99"/>
    </row>
    <row r="1443" spans="1:49">
      <c r="A1443" s="25"/>
      <c r="C1443" s="89"/>
      <c r="D1443" s="84"/>
      <c r="E1443" s="76"/>
      <c r="F1443" s="91"/>
      <c r="G1443" s="80"/>
      <c r="H1443" s="81"/>
      <c r="I1443" s="14"/>
      <c r="J1443" s="92"/>
      <c r="K1443" s="14"/>
      <c r="L1443" s="78"/>
      <c r="M1443" s="81"/>
      <c r="N1443" s="14"/>
      <c r="O1443" s="78"/>
      <c r="P1443" s="78"/>
      <c r="Q1443" s="93"/>
      <c r="R1443" s="80"/>
      <c r="S1443" s="80"/>
      <c r="T1443" s="69"/>
      <c r="U1443" s="78"/>
      <c r="V1443" s="69"/>
      <c r="W1443" s="80"/>
      <c r="X1443" s="80"/>
      <c r="Y1443" s="94"/>
      <c r="Z1443" s="80"/>
      <c r="AA1443" s="80"/>
      <c r="AB1443" s="80"/>
      <c r="AC1443" s="80"/>
      <c r="AD1443" s="69"/>
      <c r="AE1443" s="69"/>
      <c r="AF1443" s="69"/>
      <c r="AG1443" s="95"/>
      <c r="AH1443" s="93"/>
      <c r="AI1443" s="81"/>
      <c r="AJ1443" s="80"/>
      <c r="AK1443" s="80"/>
      <c r="AL1443" s="78"/>
      <c r="AM1443" s="80"/>
      <c r="AN1443" s="80"/>
      <c r="AO1443" s="80"/>
      <c r="AP1443" s="80"/>
      <c r="AQ1443" s="80"/>
      <c r="AR1443" s="80"/>
      <c r="AS1443" s="78"/>
      <c r="AT1443" s="96"/>
      <c r="AU1443" s="97"/>
      <c r="AV1443" s="98"/>
      <c r="AW1443" s="99"/>
    </row>
    <row r="1444" spans="1:49">
      <c r="A1444" s="25"/>
      <c r="C1444" s="89"/>
      <c r="D1444" s="84"/>
      <c r="E1444" s="76"/>
      <c r="F1444" s="91"/>
      <c r="G1444" s="80"/>
      <c r="H1444" s="81"/>
      <c r="I1444" s="14"/>
      <c r="J1444" s="92"/>
      <c r="K1444" s="14"/>
      <c r="L1444" s="78"/>
      <c r="M1444" s="81"/>
      <c r="N1444" s="14"/>
      <c r="O1444" s="78"/>
      <c r="P1444" s="78"/>
      <c r="Q1444" s="93"/>
      <c r="R1444" s="80"/>
      <c r="S1444" s="80"/>
      <c r="T1444" s="69"/>
      <c r="U1444" s="78"/>
      <c r="V1444" s="69"/>
      <c r="W1444" s="80"/>
      <c r="X1444" s="80"/>
      <c r="Y1444" s="94"/>
      <c r="Z1444" s="80"/>
      <c r="AA1444" s="80"/>
      <c r="AB1444" s="80"/>
      <c r="AC1444" s="80"/>
      <c r="AD1444" s="69"/>
      <c r="AE1444" s="69"/>
      <c r="AF1444" s="69"/>
      <c r="AG1444" s="95"/>
      <c r="AH1444" s="93"/>
      <c r="AI1444" s="81"/>
      <c r="AJ1444" s="80"/>
      <c r="AK1444" s="80"/>
      <c r="AL1444" s="78"/>
      <c r="AM1444" s="80"/>
      <c r="AN1444" s="80"/>
      <c r="AO1444" s="80"/>
      <c r="AP1444" s="80"/>
      <c r="AQ1444" s="80"/>
      <c r="AR1444" s="80"/>
      <c r="AS1444" s="78"/>
      <c r="AT1444" s="96"/>
      <c r="AU1444" s="97"/>
      <c r="AV1444" s="98"/>
      <c r="AW1444" s="99"/>
    </row>
    <row r="1445" spans="1:49">
      <c r="A1445" s="25"/>
      <c r="C1445" s="89"/>
      <c r="D1445" s="84"/>
      <c r="E1445" s="76"/>
      <c r="F1445" s="91"/>
      <c r="G1445" s="80"/>
      <c r="H1445" s="81"/>
      <c r="I1445" s="14"/>
      <c r="J1445" s="92"/>
      <c r="K1445" s="14"/>
      <c r="L1445" s="78"/>
      <c r="M1445" s="81"/>
      <c r="N1445" s="14"/>
      <c r="O1445" s="78"/>
      <c r="P1445" s="78"/>
      <c r="Q1445" s="93"/>
      <c r="R1445" s="80"/>
      <c r="S1445" s="80"/>
      <c r="T1445" s="69"/>
      <c r="U1445" s="78"/>
      <c r="V1445" s="69"/>
      <c r="W1445" s="80"/>
      <c r="X1445" s="80"/>
      <c r="Y1445" s="94"/>
      <c r="Z1445" s="80"/>
      <c r="AA1445" s="80"/>
      <c r="AB1445" s="80"/>
      <c r="AC1445" s="80"/>
      <c r="AD1445" s="69"/>
      <c r="AE1445" s="69"/>
      <c r="AF1445" s="69"/>
      <c r="AG1445" s="95"/>
      <c r="AH1445" s="93"/>
      <c r="AI1445" s="81"/>
      <c r="AJ1445" s="80"/>
      <c r="AK1445" s="80"/>
      <c r="AL1445" s="78"/>
      <c r="AM1445" s="80"/>
      <c r="AN1445" s="80"/>
      <c r="AO1445" s="80"/>
      <c r="AP1445" s="80"/>
      <c r="AQ1445" s="80"/>
      <c r="AR1445" s="80"/>
      <c r="AS1445" s="78"/>
      <c r="AT1445" s="96"/>
      <c r="AU1445" s="97"/>
      <c r="AV1445" s="98"/>
      <c r="AW1445" s="99"/>
    </row>
    <row r="1446" spans="1:49">
      <c r="A1446" s="25"/>
      <c r="C1446" s="89"/>
      <c r="D1446" s="84"/>
      <c r="E1446" s="76"/>
      <c r="F1446" s="91"/>
      <c r="G1446" s="80"/>
      <c r="H1446" s="81"/>
      <c r="I1446" s="14"/>
      <c r="J1446" s="92"/>
      <c r="K1446" s="14"/>
      <c r="L1446" s="78"/>
      <c r="M1446" s="81"/>
      <c r="N1446" s="14"/>
      <c r="O1446" s="78"/>
      <c r="P1446" s="78"/>
      <c r="Q1446" s="93"/>
      <c r="R1446" s="80"/>
      <c r="S1446" s="80"/>
      <c r="T1446" s="69"/>
      <c r="U1446" s="78"/>
      <c r="V1446" s="69"/>
      <c r="W1446" s="80"/>
      <c r="X1446" s="80"/>
      <c r="Y1446" s="94"/>
      <c r="Z1446" s="80"/>
      <c r="AA1446" s="80"/>
      <c r="AB1446" s="80"/>
      <c r="AC1446" s="80"/>
      <c r="AD1446" s="69"/>
      <c r="AE1446" s="69"/>
      <c r="AF1446" s="69"/>
      <c r="AG1446" s="95"/>
      <c r="AH1446" s="93"/>
      <c r="AI1446" s="81"/>
      <c r="AJ1446" s="80"/>
      <c r="AK1446" s="80"/>
      <c r="AL1446" s="78"/>
      <c r="AM1446" s="80"/>
      <c r="AN1446" s="80"/>
      <c r="AO1446" s="80"/>
      <c r="AP1446" s="80"/>
      <c r="AQ1446" s="80"/>
      <c r="AR1446" s="80"/>
      <c r="AS1446" s="78"/>
      <c r="AT1446" s="96"/>
      <c r="AU1446" s="97"/>
      <c r="AV1446" s="98"/>
      <c r="AW1446" s="99"/>
    </row>
    <row r="1447" spans="1:49">
      <c r="A1447" s="25"/>
      <c r="C1447" s="89"/>
      <c r="D1447" s="84"/>
      <c r="E1447" s="76"/>
      <c r="F1447" s="91"/>
      <c r="G1447" s="80"/>
      <c r="H1447" s="81"/>
      <c r="I1447" s="14"/>
      <c r="J1447" s="92"/>
      <c r="K1447" s="14"/>
      <c r="L1447" s="78"/>
      <c r="M1447" s="81"/>
      <c r="N1447" s="14"/>
      <c r="O1447" s="78"/>
      <c r="P1447" s="78"/>
      <c r="Q1447" s="93"/>
      <c r="R1447" s="80"/>
      <c r="S1447" s="80"/>
      <c r="T1447" s="69"/>
      <c r="U1447" s="78"/>
      <c r="V1447" s="69"/>
      <c r="W1447" s="80"/>
      <c r="X1447" s="80"/>
      <c r="Y1447" s="94"/>
      <c r="Z1447" s="80"/>
      <c r="AA1447" s="80"/>
      <c r="AB1447" s="80"/>
      <c r="AC1447" s="80"/>
      <c r="AD1447" s="69"/>
      <c r="AE1447" s="69"/>
      <c r="AF1447" s="69"/>
      <c r="AG1447" s="95"/>
      <c r="AH1447" s="93"/>
      <c r="AI1447" s="81"/>
      <c r="AJ1447" s="80"/>
      <c r="AK1447" s="80"/>
      <c r="AL1447" s="78"/>
      <c r="AM1447" s="80"/>
      <c r="AN1447" s="80"/>
      <c r="AO1447" s="80"/>
      <c r="AP1447" s="80"/>
      <c r="AQ1447" s="80"/>
      <c r="AR1447" s="80"/>
      <c r="AS1447" s="78"/>
      <c r="AT1447" s="96"/>
      <c r="AU1447" s="97"/>
      <c r="AV1447" s="98"/>
      <c r="AW1447" s="99"/>
    </row>
    <row r="1448" spans="1:49">
      <c r="A1448" s="25"/>
      <c r="C1448" s="89"/>
      <c r="D1448" s="84"/>
      <c r="E1448" s="76"/>
      <c r="F1448" s="91"/>
      <c r="G1448" s="80"/>
      <c r="H1448" s="81"/>
      <c r="I1448" s="14"/>
      <c r="J1448" s="92"/>
      <c r="K1448" s="14"/>
      <c r="L1448" s="78"/>
      <c r="M1448" s="81"/>
      <c r="N1448" s="14"/>
      <c r="O1448" s="78"/>
      <c r="P1448" s="78"/>
      <c r="Q1448" s="93"/>
      <c r="R1448" s="80"/>
      <c r="S1448" s="80"/>
      <c r="T1448" s="69"/>
      <c r="U1448" s="78"/>
      <c r="V1448" s="69"/>
      <c r="W1448" s="80"/>
      <c r="X1448" s="80"/>
      <c r="Y1448" s="94"/>
      <c r="Z1448" s="80"/>
      <c r="AA1448" s="80"/>
      <c r="AB1448" s="80"/>
      <c r="AC1448" s="80"/>
      <c r="AD1448" s="69"/>
      <c r="AE1448" s="69"/>
      <c r="AF1448" s="69"/>
      <c r="AG1448" s="95"/>
      <c r="AH1448" s="93"/>
      <c r="AI1448" s="81"/>
      <c r="AJ1448" s="80"/>
      <c r="AK1448" s="80"/>
      <c r="AL1448" s="78"/>
      <c r="AM1448" s="80"/>
      <c r="AN1448" s="80"/>
      <c r="AO1448" s="80"/>
      <c r="AP1448" s="80"/>
      <c r="AQ1448" s="80"/>
      <c r="AR1448" s="80"/>
      <c r="AS1448" s="78"/>
      <c r="AT1448" s="96"/>
      <c r="AU1448" s="97"/>
      <c r="AV1448" s="98"/>
      <c r="AW1448" s="99"/>
    </row>
    <row r="1449" spans="1:49">
      <c r="A1449" s="25"/>
      <c r="C1449" s="89"/>
      <c r="D1449" s="84"/>
      <c r="E1449" s="76"/>
      <c r="F1449" s="91"/>
      <c r="G1449" s="80"/>
      <c r="H1449" s="81"/>
      <c r="I1449" s="14"/>
      <c r="J1449" s="92"/>
      <c r="K1449" s="14"/>
      <c r="L1449" s="78"/>
      <c r="M1449" s="81"/>
      <c r="N1449" s="14"/>
      <c r="O1449" s="78"/>
      <c r="P1449" s="78"/>
      <c r="Q1449" s="93"/>
      <c r="R1449" s="80"/>
      <c r="S1449" s="80"/>
      <c r="T1449" s="69"/>
      <c r="U1449" s="78"/>
      <c r="V1449" s="69"/>
      <c r="W1449" s="80"/>
      <c r="X1449" s="80"/>
      <c r="Y1449" s="94"/>
      <c r="Z1449" s="80"/>
      <c r="AA1449" s="80"/>
      <c r="AB1449" s="80"/>
      <c r="AC1449" s="80"/>
      <c r="AD1449" s="69"/>
      <c r="AE1449" s="69"/>
      <c r="AF1449" s="69"/>
      <c r="AG1449" s="95"/>
      <c r="AH1449" s="93"/>
      <c r="AI1449" s="81"/>
      <c r="AJ1449" s="80"/>
      <c r="AK1449" s="80"/>
      <c r="AL1449" s="78"/>
      <c r="AM1449" s="80"/>
      <c r="AN1449" s="80"/>
      <c r="AO1449" s="80"/>
      <c r="AP1449" s="80"/>
      <c r="AQ1449" s="80"/>
      <c r="AR1449" s="80"/>
      <c r="AS1449" s="78"/>
      <c r="AT1449" s="96"/>
      <c r="AU1449" s="97"/>
      <c r="AV1449" s="98"/>
      <c r="AW1449" s="99"/>
    </row>
    <row r="1450" spans="1:49">
      <c r="A1450" s="25"/>
      <c r="C1450" s="89"/>
      <c r="D1450" s="84"/>
      <c r="E1450" s="76"/>
      <c r="F1450" s="91"/>
      <c r="G1450" s="80"/>
      <c r="H1450" s="81"/>
      <c r="I1450" s="14"/>
      <c r="J1450" s="92"/>
      <c r="K1450" s="14"/>
      <c r="L1450" s="78"/>
      <c r="M1450" s="81"/>
      <c r="N1450" s="14"/>
      <c r="O1450" s="78"/>
      <c r="P1450" s="78"/>
      <c r="Q1450" s="93"/>
      <c r="R1450" s="80"/>
      <c r="S1450" s="80"/>
      <c r="T1450" s="69"/>
      <c r="U1450" s="78"/>
      <c r="V1450" s="69"/>
      <c r="W1450" s="80"/>
      <c r="X1450" s="80"/>
      <c r="Y1450" s="94"/>
      <c r="Z1450" s="80"/>
      <c r="AA1450" s="80"/>
      <c r="AB1450" s="80"/>
      <c r="AC1450" s="80"/>
      <c r="AD1450" s="69"/>
      <c r="AE1450" s="69"/>
      <c r="AF1450" s="69"/>
      <c r="AG1450" s="95"/>
      <c r="AH1450" s="93"/>
      <c r="AI1450" s="81"/>
      <c r="AJ1450" s="80"/>
      <c r="AK1450" s="80"/>
      <c r="AL1450" s="78"/>
      <c r="AM1450" s="80"/>
      <c r="AN1450" s="80"/>
      <c r="AO1450" s="80"/>
      <c r="AP1450" s="80"/>
      <c r="AQ1450" s="80"/>
      <c r="AR1450" s="80"/>
      <c r="AS1450" s="78"/>
      <c r="AT1450" s="96"/>
      <c r="AU1450" s="97"/>
      <c r="AV1450" s="98"/>
      <c r="AW1450" s="99"/>
    </row>
    <row r="1451" spans="1:49">
      <c r="A1451" s="25"/>
      <c r="C1451" s="89"/>
      <c r="D1451" s="84"/>
      <c r="E1451" s="76"/>
      <c r="F1451" s="91"/>
      <c r="G1451" s="80"/>
      <c r="H1451" s="81"/>
      <c r="I1451" s="14"/>
      <c r="J1451" s="92"/>
      <c r="K1451" s="14"/>
      <c r="L1451" s="78"/>
      <c r="M1451" s="81"/>
      <c r="N1451" s="14"/>
      <c r="O1451" s="78"/>
      <c r="P1451" s="78"/>
      <c r="Q1451" s="93"/>
      <c r="R1451" s="80"/>
      <c r="S1451" s="80"/>
      <c r="T1451" s="69"/>
      <c r="U1451" s="78"/>
      <c r="V1451" s="69"/>
      <c r="W1451" s="80"/>
      <c r="X1451" s="80"/>
      <c r="Y1451" s="94"/>
      <c r="Z1451" s="80"/>
      <c r="AA1451" s="80"/>
      <c r="AB1451" s="80"/>
      <c r="AC1451" s="80"/>
      <c r="AD1451" s="69"/>
      <c r="AE1451" s="69"/>
      <c r="AF1451" s="69"/>
      <c r="AG1451" s="95"/>
      <c r="AH1451" s="93"/>
      <c r="AI1451" s="81"/>
      <c r="AJ1451" s="80"/>
      <c r="AK1451" s="80"/>
      <c r="AL1451" s="78"/>
      <c r="AM1451" s="80"/>
      <c r="AN1451" s="80"/>
      <c r="AO1451" s="80"/>
      <c r="AP1451" s="80"/>
      <c r="AQ1451" s="80"/>
      <c r="AR1451" s="80"/>
      <c r="AS1451" s="78"/>
      <c r="AT1451" s="96"/>
      <c r="AU1451" s="97"/>
      <c r="AV1451" s="98"/>
      <c r="AW1451" s="99"/>
    </row>
    <row r="1452" spans="1:49">
      <c r="A1452" s="25"/>
      <c r="C1452" s="89"/>
      <c r="D1452" s="84"/>
      <c r="E1452" s="76"/>
      <c r="F1452" s="91"/>
      <c r="G1452" s="80"/>
      <c r="H1452" s="81"/>
      <c r="I1452" s="14"/>
      <c r="J1452" s="92"/>
      <c r="K1452" s="14"/>
      <c r="L1452" s="78"/>
      <c r="M1452" s="81"/>
      <c r="N1452" s="14"/>
      <c r="O1452" s="78"/>
      <c r="P1452" s="78"/>
      <c r="Q1452" s="93"/>
      <c r="R1452" s="80"/>
      <c r="S1452" s="80"/>
      <c r="T1452" s="69"/>
      <c r="U1452" s="78"/>
      <c r="V1452" s="69"/>
      <c r="W1452" s="80"/>
      <c r="X1452" s="80"/>
      <c r="Y1452" s="94"/>
      <c r="Z1452" s="80"/>
      <c r="AA1452" s="80"/>
      <c r="AB1452" s="80"/>
      <c r="AC1452" s="80"/>
      <c r="AD1452" s="69"/>
      <c r="AE1452" s="69"/>
      <c r="AF1452" s="69"/>
      <c r="AG1452" s="95"/>
      <c r="AH1452" s="93"/>
      <c r="AI1452" s="81"/>
      <c r="AJ1452" s="80"/>
      <c r="AK1452" s="80"/>
      <c r="AL1452" s="78"/>
      <c r="AM1452" s="80"/>
      <c r="AN1452" s="80"/>
      <c r="AO1452" s="80"/>
      <c r="AP1452" s="80"/>
      <c r="AQ1452" s="80"/>
      <c r="AR1452" s="80"/>
      <c r="AS1452" s="78"/>
      <c r="AT1452" s="96"/>
      <c r="AU1452" s="97"/>
      <c r="AV1452" s="98"/>
      <c r="AW1452" s="99"/>
    </row>
    <row r="1453" spans="1:49">
      <c r="A1453" s="25"/>
      <c r="C1453" s="89"/>
      <c r="D1453" s="84"/>
      <c r="E1453" s="76"/>
      <c r="F1453" s="91"/>
      <c r="G1453" s="80"/>
      <c r="H1453" s="81"/>
      <c r="I1453" s="14"/>
      <c r="J1453" s="92"/>
      <c r="K1453" s="14"/>
      <c r="L1453" s="78"/>
      <c r="M1453" s="81"/>
      <c r="N1453" s="14"/>
      <c r="O1453" s="78"/>
      <c r="P1453" s="78"/>
      <c r="Q1453" s="93"/>
      <c r="R1453" s="80"/>
      <c r="S1453" s="80"/>
      <c r="T1453" s="69"/>
      <c r="U1453" s="78"/>
      <c r="V1453" s="69"/>
      <c r="W1453" s="80"/>
      <c r="X1453" s="80"/>
      <c r="Y1453" s="94"/>
      <c r="Z1453" s="80"/>
      <c r="AA1453" s="80"/>
      <c r="AB1453" s="80"/>
      <c r="AC1453" s="80"/>
      <c r="AD1453" s="69"/>
      <c r="AE1453" s="69"/>
      <c r="AF1453" s="69"/>
      <c r="AG1453" s="95"/>
      <c r="AH1453" s="93"/>
      <c r="AI1453" s="81"/>
      <c r="AJ1453" s="80"/>
      <c r="AK1453" s="80"/>
      <c r="AL1453" s="78"/>
      <c r="AM1453" s="80"/>
      <c r="AN1453" s="80"/>
      <c r="AO1453" s="80"/>
      <c r="AP1453" s="80"/>
      <c r="AQ1453" s="80"/>
      <c r="AR1453" s="80"/>
      <c r="AS1453" s="78"/>
      <c r="AT1453" s="96"/>
      <c r="AU1453" s="97"/>
      <c r="AV1453" s="98"/>
      <c r="AW1453" s="99"/>
    </row>
    <row r="1454" spans="1:49">
      <c r="A1454" s="25"/>
      <c r="C1454" s="89"/>
      <c r="D1454" s="84"/>
      <c r="E1454" s="76"/>
      <c r="F1454" s="91"/>
      <c r="G1454" s="80"/>
      <c r="H1454" s="81"/>
      <c r="I1454" s="14"/>
      <c r="J1454" s="92"/>
      <c r="K1454" s="14"/>
      <c r="L1454" s="78"/>
      <c r="M1454" s="81"/>
      <c r="N1454" s="14"/>
      <c r="O1454" s="78"/>
      <c r="P1454" s="78"/>
      <c r="Q1454" s="93"/>
      <c r="R1454" s="80"/>
      <c r="S1454" s="80"/>
      <c r="T1454" s="69"/>
      <c r="U1454" s="78"/>
      <c r="V1454" s="69"/>
      <c r="W1454" s="80"/>
      <c r="X1454" s="80"/>
      <c r="Y1454" s="94"/>
      <c r="Z1454" s="80"/>
      <c r="AA1454" s="80"/>
      <c r="AB1454" s="80"/>
      <c r="AC1454" s="80"/>
      <c r="AD1454" s="69"/>
      <c r="AE1454" s="69"/>
      <c r="AF1454" s="69"/>
      <c r="AG1454" s="95"/>
      <c r="AH1454" s="93"/>
      <c r="AI1454" s="81"/>
      <c r="AJ1454" s="80"/>
      <c r="AK1454" s="80"/>
      <c r="AL1454" s="78"/>
      <c r="AM1454" s="80"/>
      <c r="AN1454" s="80"/>
      <c r="AO1454" s="80"/>
      <c r="AP1454" s="80"/>
      <c r="AQ1454" s="80"/>
      <c r="AR1454" s="80"/>
      <c r="AS1454" s="78"/>
      <c r="AT1454" s="96"/>
      <c r="AU1454" s="97"/>
      <c r="AV1454" s="98"/>
      <c r="AW1454" s="99"/>
    </row>
    <row r="1455" spans="1:49">
      <c r="A1455" s="25"/>
      <c r="C1455" s="89"/>
      <c r="D1455" s="84"/>
      <c r="E1455" s="76"/>
      <c r="F1455" s="91"/>
      <c r="G1455" s="80"/>
      <c r="H1455" s="81"/>
      <c r="I1455" s="14"/>
      <c r="J1455" s="92"/>
      <c r="K1455" s="14"/>
      <c r="L1455" s="78"/>
      <c r="M1455" s="81"/>
      <c r="N1455" s="14"/>
      <c r="O1455" s="78"/>
      <c r="P1455" s="78"/>
      <c r="Q1455" s="93"/>
      <c r="R1455" s="80"/>
      <c r="S1455" s="80"/>
      <c r="T1455" s="69"/>
      <c r="U1455" s="78"/>
      <c r="V1455" s="69"/>
      <c r="W1455" s="80"/>
      <c r="X1455" s="80"/>
      <c r="Y1455" s="94"/>
      <c r="Z1455" s="80"/>
      <c r="AA1455" s="80"/>
      <c r="AB1455" s="80"/>
      <c r="AC1455" s="80"/>
      <c r="AD1455" s="69"/>
      <c r="AE1455" s="69"/>
      <c r="AF1455" s="69"/>
      <c r="AG1455" s="95"/>
      <c r="AH1455" s="93"/>
      <c r="AI1455" s="81"/>
      <c r="AJ1455" s="80"/>
      <c r="AK1455" s="80"/>
      <c r="AL1455" s="78"/>
      <c r="AM1455" s="80"/>
      <c r="AN1455" s="80"/>
      <c r="AO1455" s="80"/>
      <c r="AP1455" s="80"/>
      <c r="AQ1455" s="80"/>
      <c r="AR1455" s="80"/>
      <c r="AS1455" s="78"/>
      <c r="AT1455" s="96"/>
      <c r="AU1455" s="97"/>
      <c r="AV1455" s="98"/>
      <c r="AW1455" s="99"/>
    </row>
    <row r="1456" spans="1:49">
      <c r="A1456" s="25"/>
      <c r="C1456" s="89"/>
      <c r="D1456" s="84"/>
      <c r="E1456" s="76"/>
      <c r="F1456" s="91"/>
      <c r="G1456" s="80"/>
      <c r="H1456" s="81"/>
      <c r="I1456" s="14"/>
      <c r="J1456" s="92"/>
      <c r="K1456" s="14"/>
      <c r="L1456" s="78"/>
      <c r="M1456" s="81"/>
      <c r="N1456" s="14"/>
      <c r="O1456" s="78"/>
      <c r="P1456" s="78"/>
      <c r="Q1456" s="93"/>
      <c r="R1456" s="80"/>
      <c r="S1456" s="80"/>
      <c r="T1456" s="69"/>
      <c r="U1456" s="78"/>
      <c r="V1456" s="69"/>
      <c r="W1456" s="80"/>
      <c r="X1456" s="80"/>
      <c r="Y1456" s="94"/>
      <c r="Z1456" s="80"/>
      <c r="AA1456" s="80"/>
      <c r="AB1456" s="80"/>
      <c r="AC1456" s="80"/>
      <c r="AD1456" s="69"/>
      <c r="AE1456" s="69"/>
      <c r="AF1456" s="69"/>
      <c r="AG1456" s="95"/>
      <c r="AH1456" s="93"/>
      <c r="AI1456" s="81"/>
      <c r="AJ1456" s="80"/>
      <c r="AK1456" s="80"/>
      <c r="AL1456" s="78"/>
      <c r="AM1456" s="80"/>
      <c r="AN1456" s="80"/>
      <c r="AO1456" s="80"/>
      <c r="AP1456" s="80"/>
      <c r="AQ1456" s="80"/>
      <c r="AR1456" s="80"/>
      <c r="AS1456" s="78"/>
      <c r="AT1456" s="96"/>
      <c r="AU1456" s="97"/>
      <c r="AV1456" s="98"/>
      <c r="AW1456" s="99"/>
    </row>
    <row r="1457" spans="1:49">
      <c r="A1457" s="25"/>
      <c r="C1457" s="89"/>
      <c r="D1457" s="84"/>
      <c r="E1457" s="76"/>
      <c r="F1457" s="91"/>
      <c r="G1457" s="80"/>
      <c r="H1457" s="81"/>
      <c r="I1457" s="14"/>
      <c r="J1457" s="92"/>
      <c r="K1457" s="14"/>
      <c r="L1457" s="78"/>
      <c r="M1457" s="81"/>
      <c r="N1457" s="14"/>
      <c r="O1457" s="78"/>
      <c r="P1457" s="78"/>
      <c r="Q1457" s="93"/>
      <c r="R1457" s="80"/>
      <c r="S1457" s="80"/>
      <c r="T1457" s="69"/>
      <c r="U1457" s="78"/>
      <c r="V1457" s="69"/>
      <c r="W1457" s="80"/>
      <c r="X1457" s="80"/>
      <c r="Y1457" s="94"/>
      <c r="Z1457" s="80"/>
      <c r="AA1457" s="80"/>
      <c r="AB1457" s="80"/>
      <c r="AC1457" s="80"/>
      <c r="AD1457" s="69"/>
      <c r="AE1457" s="69"/>
      <c r="AF1457" s="69"/>
      <c r="AG1457" s="95"/>
      <c r="AH1457" s="93"/>
      <c r="AI1457" s="81"/>
      <c r="AJ1457" s="80"/>
      <c r="AK1457" s="80"/>
      <c r="AL1457" s="78"/>
      <c r="AM1457" s="80"/>
      <c r="AN1457" s="80"/>
      <c r="AO1457" s="80"/>
      <c r="AP1457" s="80"/>
      <c r="AQ1457" s="80"/>
      <c r="AR1457" s="80"/>
      <c r="AS1457" s="78"/>
      <c r="AT1457" s="96"/>
      <c r="AU1457" s="97"/>
      <c r="AV1457" s="98"/>
      <c r="AW1457" s="99"/>
    </row>
    <row r="1458" spans="1:49">
      <c r="A1458" s="25"/>
      <c r="C1458" s="89"/>
      <c r="D1458" s="84"/>
      <c r="E1458" s="76"/>
      <c r="F1458" s="91"/>
      <c r="G1458" s="80"/>
      <c r="H1458" s="81"/>
      <c r="I1458" s="14"/>
      <c r="J1458" s="92"/>
      <c r="K1458" s="14"/>
      <c r="L1458" s="78"/>
      <c r="M1458" s="81"/>
      <c r="N1458" s="14"/>
      <c r="O1458" s="78"/>
      <c r="P1458" s="78"/>
      <c r="Q1458" s="93"/>
      <c r="R1458" s="80"/>
      <c r="S1458" s="80"/>
      <c r="T1458" s="69"/>
      <c r="U1458" s="78"/>
      <c r="V1458" s="69"/>
      <c r="W1458" s="80"/>
      <c r="X1458" s="80"/>
      <c r="Y1458" s="94"/>
      <c r="Z1458" s="80"/>
      <c r="AA1458" s="80"/>
      <c r="AB1458" s="80"/>
      <c r="AC1458" s="80"/>
      <c r="AD1458" s="69"/>
      <c r="AE1458" s="69"/>
      <c r="AF1458" s="69"/>
      <c r="AG1458" s="95"/>
      <c r="AH1458" s="93"/>
      <c r="AI1458" s="81"/>
      <c r="AJ1458" s="80"/>
      <c r="AK1458" s="80"/>
      <c r="AL1458" s="78"/>
      <c r="AM1458" s="80"/>
      <c r="AN1458" s="80"/>
      <c r="AO1458" s="80"/>
      <c r="AP1458" s="80"/>
      <c r="AQ1458" s="80"/>
      <c r="AR1458" s="80"/>
      <c r="AS1458" s="78"/>
      <c r="AT1458" s="96"/>
      <c r="AU1458" s="97"/>
      <c r="AV1458" s="98"/>
      <c r="AW1458" s="99"/>
    </row>
    <row r="1459" spans="1:49">
      <c r="A1459" s="25"/>
      <c r="C1459" s="89"/>
      <c r="D1459" s="84"/>
      <c r="E1459" s="76"/>
      <c r="F1459" s="91"/>
      <c r="G1459" s="80"/>
      <c r="H1459" s="81"/>
      <c r="I1459" s="14"/>
      <c r="J1459" s="92"/>
      <c r="K1459" s="14"/>
      <c r="L1459" s="78"/>
      <c r="M1459" s="81"/>
      <c r="N1459" s="14"/>
      <c r="O1459" s="78"/>
      <c r="P1459" s="78"/>
      <c r="Q1459" s="93"/>
      <c r="R1459" s="80"/>
      <c r="S1459" s="80"/>
      <c r="T1459" s="69"/>
      <c r="U1459" s="78"/>
      <c r="V1459" s="69"/>
      <c r="W1459" s="80"/>
      <c r="X1459" s="80"/>
      <c r="Y1459" s="94"/>
      <c r="Z1459" s="80"/>
      <c r="AA1459" s="80"/>
      <c r="AB1459" s="80"/>
      <c r="AC1459" s="80"/>
      <c r="AD1459" s="69"/>
      <c r="AE1459" s="69"/>
      <c r="AF1459" s="69"/>
      <c r="AG1459" s="95"/>
      <c r="AH1459" s="93"/>
      <c r="AI1459" s="81"/>
      <c r="AJ1459" s="80"/>
      <c r="AK1459" s="80"/>
      <c r="AL1459" s="78"/>
      <c r="AM1459" s="80"/>
      <c r="AN1459" s="80"/>
      <c r="AO1459" s="80"/>
      <c r="AP1459" s="80"/>
      <c r="AQ1459" s="80"/>
      <c r="AR1459" s="80"/>
      <c r="AS1459" s="78"/>
      <c r="AT1459" s="96"/>
      <c r="AU1459" s="97"/>
      <c r="AV1459" s="98"/>
      <c r="AW1459" s="99"/>
    </row>
    <row r="1460" spans="1:49">
      <c r="A1460" s="25"/>
      <c r="C1460" s="89"/>
      <c r="D1460" s="84"/>
      <c r="E1460" s="76"/>
      <c r="F1460" s="91"/>
      <c r="G1460" s="80"/>
      <c r="H1460" s="81"/>
      <c r="I1460" s="14"/>
      <c r="J1460" s="92"/>
      <c r="K1460" s="14"/>
      <c r="L1460" s="78"/>
      <c r="M1460" s="81"/>
      <c r="N1460" s="14"/>
      <c r="O1460" s="78"/>
      <c r="P1460" s="78"/>
      <c r="Q1460" s="93"/>
      <c r="R1460" s="80"/>
      <c r="S1460" s="80"/>
      <c r="T1460" s="69"/>
      <c r="U1460" s="78"/>
      <c r="V1460" s="69"/>
      <c r="W1460" s="80"/>
      <c r="X1460" s="80"/>
      <c r="Y1460" s="94"/>
      <c r="Z1460" s="80"/>
      <c r="AA1460" s="80"/>
      <c r="AB1460" s="80"/>
      <c r="AC1460" s="80"/>
      <c r="AD1460" s="69"/>
      <c r="AE1460" s="69"/>
      <c r="AF1460" s="69"/>
      <c r="AG1460" s="95"/>
      <c r="AH1460" s="93"/>
      <c r="AI1460" s="81"/>
      <c r="AJ1460" s="80"/>
      <c r="AK1460" s="80"/>
      <c r="AL1460" s="78"/>
      <c r="AM1460" s="80"/>
      <c r="AN1460" s="80"/>
      <c r="AO1460" s="80"/>
      <c r="AP1460" s="80"/>
      <c r="AQ1460" s="80"/>
      <c r="AR1460" s="80"/>
      <c r="AS1460" s="78"/>
      <c r="AT1460" s="96"/>
      <c r="AU1460" s="97"/>
      <c r="AV1460" s="98"/>
      <c r="AW1460" s="99"/>
    </row>
    <row r="1461" spans="1:49">
      <c r="A1461" s="25"/>
      <c r="C1461" s="89"/>
      <c r="D1461" s="84"/>
      <c r="E1461" s="76"/>
      <c r="F1461" s="91"/>
      <c r="G1461" s="80"/>
      <c r="H1461" s="81"/>
      <c r="I1461" s="14"/>
      <c r="J1461" s="92"/>
      <c r="K1461" s="14"/>
      <c r="L1461" s="78"/>
      <c r="M1461" s="81"/>
      <c r="N1461" s="14"/>
      <c r="O1461" s="78"/>
      <c r="P1461" s="78"/>
      <c r="Q1461" s="93"/>
      <c r="R1461" s="80"/>
      <c r="S1461" s="80"/>
      <c r="T1461" s="69"/>
      <c r="U1461" s="78"/>
      <c r="V1461" s="69"/>
      <c r="W1461" s="80"/>
      <c r="X1461" s="80"/>
      <c r="Y1461" s="94"/>
      <c r="Z1461" s="80"/>
      <c r="AA1461" s="80"/>
      <c r="AB1461" s="80"/>
      <c r="AC1461" s="80"/>
      <c r="AD1461" s="69"/>
      <c r="AE1461" s="69"/>
      <c r="AF1461" s="69"/>
      <c r="AG1461" s="95"/>
      <c r="AH1461" s="93"/>
      <c r="AI1461" s="81"/>
      <c r="AJ1461" s="80"/>
      <c r="AK1461" s="80"/>
      <c r="AL1461" s="78"/>
      <c r="AM1461" s="80"/>
      <c r="AN1461" s="80"/>
      <c r="AO1461" s="80"/>
      <c r="AP1461" s="80"/>
      <c r="AQ1461" s="80"/>
      <c r="AR1461" s="80"/>
      <c r="AS1461" s="78"/>
      <c r="AT1461" s="96"/>
      <c r="AU1461" s="97"/>
      <c r="AV1461" s="98"/>
      <c r="AW1461" s="99"/>
    </row>
    <row r="1462" spans="1:49">
      <c r="A1462" s="25"/>
      <c r="C1462" s="89"/>
      <c r="D1462" s="84"/>
      <c r="E1462" s="76"/>
      <c r="F1462" s="91"/>
      <c r="G1462" s="80"/>
      <c r="H1462" s="81"/>
      <c r="I1462" s="14"/>
      <c r="J1462" s="92"/>
      <c r="K1462" s="14"/>
      <c r="L1462" s="78"/>
      <c r="M1462" s="81"/>
      <c r="N1462" s="14"/>
      <c r="O1462" s="78"/>
      <c r="P1462" s="78"/>
      <c r="Q1462" s="93"/>
      <c r="R1462" s="80"/>
      <c r="S1462" s="80"/>
      <c r="T1462" s="69"/>
      <c r="U1462" s="78"/>
      <c r="V1462" s="69"/>
      <c r="W1462" s="80"/>
      <c r="X1462" s="80"/>
      <c r="Y1462" s="94"/>
      <c r="Z1462" s="80"/>
      <c r="AA1462" s="80"/>
      <c r="AB1462" s="80"/>
      <c r="AC1462" s="80"/>
      <c r="AD1462" s="69"/>
      <c r="AE1462" s="69"/>
      <c r="AF1462" s="69"/>
      <c r="AG1462" s="95"/>
      <c r="AH1462" s="93"/>
      <c r="AI1462" s="81"/>
      <c r="AJ1462" s="80"/>
      <c r="AK1462" s="80"/>
      <c r="AL1462" s="78"/>
      <c r="AM1462" s="80"/>
      <c r="AN1462" s="80"/>
      <c r="AO1462" s="80"/>
      <c r="AP1462" s="80"/>
      <c r="AQ1462" s="80"/>
      <c r="AR1462" s="80"/>
      <c r="AS1462" s="78"/>
      <c r="AT1462" s="96"/>
      <c r="AU1462" s="97"/>
      <c r="AV1462" s="98"/>
      <c r="AW1462" s="99"/>
    </row>
    <row r="1463" spans="1:49">
      <c r="A1463" s="25"/>
      <c r="C1463" s="89"/>
      <c r="D1463" s="84"/>
      <c r="E1463" s="76"/>
      <c r="F1463" s="91"/>
      <c r="G1463" s="80"/>
      <c r="H1463" s="81"/>
      <c r="I1463" s="14"/>
      <c r="J1463" s="92"/>
      <c r="K1463" s="14"/>
      <c r="L1463" s="78"/>
      <c r="M1463" s="81"/>
      <c r="N1463" s="14"/>
      <c r="O1463" s="78"/>
      <c r="P1463" s="78"/>
      <c r="Q1463" s="93"/>
      <c r="R1463" s="80"/>
      <c r="S1463" s="80"/>
      <c r="T1463" s="69"/>
      <c r="U1463" s="78"/>
      <c r="V1463" s="69"/>
      <c r="W1463" s="80"/>
      <c r="X1463" s="80"/>
      <c r="Y1463" s="94"/>
      <c r="Z1463" s="80"/>
      <c r="AA1463" s="80"/>
      <c r="AB1463" s="80"/>
      <c r="AC1463" s="80"/>
      <c r="AD1463" s="69"/>
      <c r="AE1463" s="69"/>
      <c r="AF1463" s="69"/>
      <c r="AG1463" s="95"/>
      <c r="AH1463" s="93"/>
      <c r="AI1463" s="81"/>
      <c r="AJ1463" s="80"/>
      <c r="AK1463" s="80"/>
      <c r="AL1463" s="78"/>
      <c r="AM1463" s="80"/>
      <c r="AN1463" s="80"/>
      <c r="AO1463" s="80"/>
      <c r="AP1463" s="80"/>
      <c r="AQ1463" s="80"/>
      <c r="AR1463" s="80"/>
      <c r="AS1463" s="78"/>
      <c r="AT1463" s="96"/>
      <c r="AU1463" s="97"/>
      <c r="AV1463" s="98"/>
      <c r="AW1463" s="99"/>
    </row>
    <row r="1464" spans="1:49">
      <c r="A1464" s="25"/>
      <c r="C1464" s="89"/>
      <c r="D1464" s="84"/>
      <c r="E1464" s="76"/>
      <c r="F1464" s="91"/>
      <c r="G1464" s="80"/>
      <c r="H1464" s="81"/>
      <c r="I1464" s="14"/>
      <c r="J1464" s="92"/>
      <c r="K1464" s="14"/>
      <c r="L1464" s="78"/>
      <c r="M1464" s="81"/>
      <c r="N1464" s="14"/>
      <c r="O1464" s="78"/>
      <c r="P1464" s="78"/>
      <c r="Q1464" s="93"/>
      <c r="R1464" s="80"/>
      <c r="S1464" s="80"/>
      <c r="T1464" s="69"/>
      <c r="U1464" s="78"/>
      <c r="V1464" s="69"/>
      <c r="W1464" s="80"/>
      <c r="X1464" s="80"/>
      <c r="Y1464" s="94"/>
      <c r="Z1464" s="80"/>
      <c r="AA1464" s="80"/>
      <c r="AB1464" s="80"/>
      <c r="AC1464" s="80"/>
      <c r="AD1464" s="69"/>
      <c r="AE1464" s="69"/>
      <c r="AF1464" s="69"/>
      <c r="AG1464" s="95"/>
      <c r="AH1464" s="93"/>
      <c r="AI1464" s="81"/>
      <c r="AJ1464" s="80"/>
      <c r="AK1464" s="80"/>
      <c r="AL1464" s="78"/>
      <c r="AM1464" s="80"/>
      <c r="AN1464" s="80"/>
      <c r="AO1464" s="80"/>
      <c r="AP1464" s="80"/>
      <c r="AQ1464" s="80"/>
      <c r="AR1464" s="80"/>
      <c r="AS1464" s="78"/>
      <c r="AT1464" s="96"/>
      <c r="AU1464" s="97"/>
      <c r="AV1464" s="98"/>
      <c r="AW1464" s="99"/>
    </row>
    <row r="1465" spans="1:49">
      <c r="A1465" s="25"/>
      <c r="C1465" s="89"/>
      <c r="D1465" s="84"/>
      <c r="E1465" s="76"/>
      <c r="F1465" s="91"/>
      <c r="G1465" s="80"/>
      <c r="H1465" s="81"/>
      <c r="I1465" s="14"/>
      <c r="J1465" s="92"/>
      <c r="K1465" s="14"/>
      <c r="L1465" s="78"/>
      <c r="M1465" s="81"/>
      <c r="N1465" s="14"/>
      <c r="O1465" s="78"/>
      <c r="P1465" s="78"/>
      <c r="Q1465" s="93"/>
      <c r="R1465" s="80"/>
      <c r="S1465" s="80"/>
      <c r="T1465" s="69"/>
      <c r="U1465" s="78"/>
      <c r="V1465" s="69"/>
      <c r="W1465" s="80"/>
      <c r="X1465" s="80"/>
      <c r="Y1465" s="94"/>
      <c r="Z1465" s="80"/>
      <c r="AA1465" s="80"/>
      <c r="AB1465" s="80"/>
      <c r="AC1465" s="80"/>
      <c r="AD1465" s="69"/>
      <c r="AE1465" s="69"/>
      <c r="AF1465" s="69"/>
      <c r="AG1465" s="95"/>
      <c r="AH1465" s="93"/>
      <c r="AI1465" s="81"/>
      <c r="AJ1465" s="80"/>
      <c r="AK1465" s="80"/>
      <c r="AL1465" s="78"/>
      <c r="AM1465" s="80"/>
      <c r="AN1465" s="80"/>
      <c r="AO1465" s="80"/>
      <c r="AP1465" s="80"/>
      <c r="AQ1465" s="80"/>
      <c r="AR1465" s="80"/>
      <c r="AS1465" s="78"/>
      <c r="AT1465" s="96"/>
      <c r="AU1465" s="97"/>
      <c r="AV1465" s="98"/>
      <c r="AW1465" s="99"/>
    </row>
    <row r="1466" spans="1:49">
      <c r="A1466" s="25"/>
      <c r="C1466" s="89"/>
      <c r="D1466" s="84"/>
      <c r="E1466" s="76"/>
      <c r="F1466" s="91"/>
      <c r="G1466" s="80"/>
      <c r="H1466" s="81"/>
      <c r="I1466" s="14"/>
      <c r="J1466" s="92"/>
      <c r="K1466" s="14"/>
      <c r="L1466" s="78"/>
      <c r="M1466" s="81"/>
      <c r="N1466" s="14"/>
      <c r="O1466" s="78"/>
      <c r="P1466" s="78"/>
      <c r="Q1466" s="93"/>
      <c r="R1466" s="80"/>
      <c r="S1466" s="80"/>
      <c r="T1466" s="69"/>
      <c r="U1466" s="78"/>
      <c r="V1466" s="69"/>
      <c r="W1466" s="80"/>
      <c r="X1466" s="80"/>
      <c r="Y1466" s="94"/>
      <c r="Z1466" s="80"/>
      <c r="AA1466" s="80"/>
      <c r="AB1466" s="80"/>
      <c r="AC1466" s="80"/>
      <c r="AD1466" s="69"/>
      <c r="AE1466" s="69"/>
      <c r="AF1466" s="69"/>
      <c r="AG1466" s="95"/>
      <c r="AH1466" s="93"/>
      <c r="AI1466" s="81"/>
      <c r="AJ1466" s="80"/>
      <c r="AK1466" s="80"/>
      <c r="AL1466" s="78"/>
      <c r="AM1466" s="80"/>
      <c r="AN1466" s="80"/>
      <c r="AO1466" s="80"/>
      <c r="AP1466" s="80"/>
      <c r="AQ1466" s="80"/>
      <c r="AR1466" s="80"/>
      <c r="AS1466" s="78"/>
      <c r="AT1466" s="96"/>
      <c r="AU1466" s="97"/>
      <c r="AV1466" s="98"/>
      <c r="AW1466" s="99"/>
    </row>
    <row r="1467" spans="1:49">
      <c r="A1467" s="25"/>
      <c r="C1467" s="89"/>
      <c r="D1467" s="84"/>
      <c r="E1467" s="76"/>
      <c r="F1467" s="91"/>
      <c r="G1467" s="80"/>
      <c r="H1467" s="81"/>
      <c r="I1467" s="14"/>
      <c r="J1467" s="92"/>
      <c r="K1467" s="14"/>
      <c r="L1467" s="78"/>
      <c r="M1467" s="81"/>
      <c r="N1467" s="14"/>
      <c r="O1467" s="78"/>
      <c r="P1467" s="78"/>
      <c r="Q1467" s="93"/>
      <c r="R1467" s="80"/>
      <c r="S1467" s="80"/>
      <c r="T1467" s="69"/>
      <c r="U1467" s="78"/>
      <c r="V1467" s="69"/>
      <c r="W1467" s="80"/>
      <c r="X1467" s="80"/>
      <c r="Y1467" s="94"/>
      <c r="Z1467" s="80"/>
      <c r="AA1467" s="80"/>
      <c r="AB1467" s="80"/>
      <c r="AC1467" s="80"/>
      <c r="AD1467" s="69"/>
      <c r="AE1467" s="69"/>
      <c r="AF1467" s="69"/>
      <c r="AG1467" s="95"/>
      <c r="AH1467" s="93"/>
      <c r="AI1467" s="81"/>
      <c r="AJ1467" s="80"/>
      <c r="AK1467" s="80"/>
      <c r="AL1467" s="78"/>
      <c r="AM1467" s="80"/>
      <c r="AN1467" s="80"/>
      <c r="AO1467" s="80"/>
      <c r="AP1467" s="80"/>
      <c r="AQ1467" s="80"/>
      <c r="AR1467" s="80"/>
      <c r="AS1467" s="78"/>
      <c r="AT1467" s="96"/>
      <c r="AU1467" s="97"/>
      <c r="AV1467" s="98"/>
      <c r="AW1467" s="99"/>
    </row>
    <row r="1468" spans="1:49">
      <c r="A1468" s="25"/>
      <c r="C1468" s="89"/>
      <c r="D1468" s="84"/>
      <c r="E1468" s="76"/>
      <c r="F1468" s="91"/>
      <c r="G1468" s="80"/>
      <c r="H1468" s="81"/>
      <c r="I1468" s="14"/>
      <c r="J1468" s="92"/>
      <c r="K1468" s="14"/>
      <c r="L1468" s="78"/>
      <c r="M1468" s="81"/>
      <c r="N1468" s="14"/>
      <c r="O1468" s="78"/>
      <c r="P1468" s="78"/>
      <c r="Q1468" s="93"/>
      <c r="R1468" s="80"/>
      <c r="S1468" s="80"/>
      <c r="T1468" s="69"/>
      <c r="U1468" s="78"/>
      <c r="V1468" s="69"/>
      <c r="W1468" s="80"/>
      <c r="X1468" s="80"/>
      <c r="Y1468" s="94"/>
      <c r="Z1468" s="80"/>
      <c r="AA1468" s="80"/>
      <c r="AB1468" s="80"/>
      <c r="AC1468" s="80"/>
      <c r="AD1468" s="69"/>
      <c r="AE1468" s="69"/>
      <c r="AF1468" s="69"/>
      <c r="AG1468" s="95"/>
      <c r="AH1468" s="93"/>
      <c r="AI1468" s="81"/>
      <c r="AJ1468" s="80"/>
      <c r="AK1468" s="80"/>
      <c r="AL1468" s="78"/>
      <c r="AM1468" s="80"/>
      <c r="AN1468" s="80"/>
      <c r="AO1468" s="80"/>
      <c r="AP1468" s="80"/>
      <c r="AQ1468" s="80"/>
      <c r="AR1468" s="80"/>
      <c r="AS1468" s="78"/>
      <c r="AT1468" s="96"/>
      <c r="AU1468" s="97"/>
      <c r="AV1468" s="98"/>
      <c r="AW1468" s="99"/>
    </row>
    <row r="1469" spans="1:49">
      <c r="A1469" s="25"/>
      <c r="C1469" s="89"/>
      <c r="D1469" s="84"/>
      <c r="E1469" s="76"/>
      <c r="F1469" s="91"/>
      <c r="G1469" s="80"/>
      <c r="H1469" s="81"/>
      <c r="I1469" s="14"/>
      <c r="J1469" s="92"/>
      <c r="K1469" s="14"/>
      <c r="L1469" s="78"/>
      <c r="M1469" s="81"/>
      <c r="N1469" s="14"/>
      <c r="O1469" s="78"/>
      <c r="P1469" s="78"/>
      <c r="Q1469" s="93"/>
      <c r="R1469" s="80"/>
      <c r="S1469" s="80"/>
      <c r="T1469" s="69"/>
      <c r="U1469" s="78"/>
      <c r="V1469" s="69"/>
      <c r="W1469" s="80"/>
      <c r="X1469" s="80"/>
      <c r="Y1469" s="94"/>
      <c r="Z1469" s="80"/>
      <c r="AA1469" s="80"/>
      <c r="AB1469" s="80"/>
      <c r="AC1469" s="80"/>
      <c r="AD1469" s="69"/>
      <c r="AE1469" s="69"/>
      <c r="AF1469" s="69"/>
      <c r="AG1469" s="95"/>
      <c r="AH1469" s="93"/>
      <c r="AI1469" s="81"/>
      <c r="AJ1469" s="80"/>
      <c r="AK1469" s="80"/>
      <c r="AL1469" s="78"/>
      <c r="AM1469" s="80"/>
      <c r="AN1469" s="80"/>
      <c r="AO1469" s="80"/>
      <c r="AP1469" s="80"/>
      <c r="AQ1469" s="80"/>
      <c r="AR1469" s="80"/>
      <c r="AS1469" s="78"/>
      <c r="AT1469" s="96"/>
      <c r="AU1469" s="97"/>
      <c r="AV1469" s="98"/>
      <c r="AW1469" s="99"/>
    </row>
    <row r="1470" spans="1:49">
      <c r="A1470" s="25"/>
      <c r="C1470" s="89"/>
      <c r="D1470" s="84"/>
      <c r="E1470" s="76"/>
      <c r="F1470" s="91"/>
      <c r="G1470" s="80"/>
      <c r="H1470" s="81"/>
      <c r="I1470" s="14"/>
      <c r="J1470" s="92"/>
      <c r="K1470" s="14"/>
      <c r="L1470" s="78"/>
      <c r="M1470" s="81"/>
      <c r="N1470" s="14"/>
      <c r="O1470" s="78"/>
      <c r="P1470" s="78"/>
      <c r="Q1470" s="93"/>
      <c r="R1470" s="80"/>
      <c r="S1470" s="80"/>
      <c r="T1470" s="69"/>
      <c r="U1470" s="78"/>
      <c r="V1470" s="69"/>
      <c r="W1470" s="80"/>
      <c r="X1470" s="80"/>
      <c r="Y1470" s="94"/>
      <c r="Z1470" s="80"/>
      <c r="AA1470" s="80"/>
      <c r="AB1470" s="80"/>
      <c r="AC1470" s="80"/>
      <c r="AD1470" s="69"/>
      <c r="AE1470" s="69"/>
      <c r="AF1470" s="69"/>
      <c r="AG1470" s="95"/>
      <c r="AH1470" s="93"/>
      <c r="AI1470" s="81"/>
      <c r="AJ1470" s="80"/>
      <c r="AK1470" s="80"/>
      <c r="AL1470" s="78"/>
      <c r="AM1470" s="80"/>
      <c r="AN1470" s="80"/>
      <c r="AO1470" s="80"/>
      <c r="AP1470" s="80"/>
      <c r="AQ1470" s="80"/>
      <c r="AR1470" s="80"/>
      <c r="AS1470" s="78"/>
      <c r="AT1470" s="96"/>
      <c r="AU1470" s="97"/>
      <c r="AV1470" s="98"/>
      <c r="AW1470" s="99"/>
    </row>
    <row r="1471" spans="1:49">
      <c r="A1471" s="25"/>
      <c r="C1471" s="89"/>
      <c r="D1471" s="84"/>
      <c r="E1471" s="76"/>
      <c r="F1471" s="91"/>
      <c r="G1471" s="80"/>
      <c r="H1471" s="81"/>
      <c r="I1471" s="14"/>
      <c r="J1471" s="92"/>
      <c r="K1471" s="14"/>
      <c r="L1471" s="78"/>
      <c r="M1471" s="81"/>
      <c r="N1471" s="14"/>
      <c r="O1471" s="78"/>
      <c r="P1471" s="78"/>
      <c r="Q1471" s="93"/>
      <c r="R1471" s="80"/>
      <c r="S1471" s="80"/>
      <c r="T1471" s="69"/>
      <c r="U1471" s="78"/>
      <c r="V1471" s="69"/>
      <c r="W1471" s="80"/>
      <c r="X1471" s="80"/>
      <c r="Y1471" s="94"/>
      <c r="Z1471" s="80"/>
      <c r="AA1471" s="80"/>
      <c r="AB1471" s="80"/>
      <c r="AC1471" s="80"/>
      <c r="AD1471" s="69"/>
      <c r="AE1471" s="69"/>
      <c r="AF1471" s="69"/>
      <c r="AG1471" s="95"/>
      <c r="AH1471" s="93"/>
      <c r="AI1471" s="81"/>
      <c r="AJ1471" s="80"/>
      <c r="AK1471" s="80"/>
      <c r="AL1471" s="78"/>
      <c r="AM1471" s="80"/>
      <c r="AN1471" s="80"/>
      <c r="AO1471" s="80"/>
      <c r="AP1471" s="80"/>
      <c r="AQ1471" s="80"/>
      <c r="AR1471" s="80"/>
      <c r="AS1471" s="78"/>
      <c r="AT1471" s="96"/>
      <c r="AU1471" s="97"/>
      <c r="AV1471" s="98"/>
      <c r="AW1471" s="99"/>
    </row>
    <row r="1472" spans="1:49">
      <c r="A1472" s="25"/>
      <c r="C1472" s="89"/>
      <c r="D1472" s="84"/>
      <c r="E1472" s="76"/>
      <c r="F1472" s="91"/>
      <c r="G1472" s="80"/>
      <c r="H1472" s="81"/>
      <c r="I1472" s="14"/>
      <c r="J1472" s="92"/>
      <c r="K1472" s="14"/>
      <c r="L1472" s="78"/>
      <c r="M1472" s="81"/>
      <c r="N1472" s="14"/>
      <c r="O1472" s="78"/>
      <c r="P1472" s="78"/>
      <c r="Q1472" s="93"/>
      <c r="R1472" s="80"/>
      <c r="S1472" s="80"/>
      <c r="T1472" s="69"/>
      <c r="U1472" s="78"/>
      <c r="V1472" s="69"/>
      <c r="W1472" s="80"/>
      <c r="X1472" s="80"/>
      <c r="Y1472" s="94"/>
      <c r="Z1472" s="80"/>
      <c r="AA1472" s="80"/>
      <c r="AB1472" s="80"/>
      <c r="AC1472" s="80"/>
      <c r="AD1472" s="69"/>
      <c r="AE1472" s="69"/>
      <c r="AF1472" s="69"/>
      <c r="AG1472" s="95"/>
      <c r="AH1472" s="93"/>
      <c r="AI1472" s="81"/>
      <c r="AJ1472" s="80"/>
      <c r="AK1472" s="80"/>
      <c r="AL1472" s="78"/>
      <c r="AM1472" s="80"/>
      <c r="AN1472" s="80"/>
      <c r="AO1472" s="80"/>
      <c r="AP1472" s="80"/>
      <c r="AQ1472" s="80"/>
      <c r="AR1472" s="80"/>
      <c r="AS1472" s="78"/>
      <c r="AT1472" s="96"/>
      <c r="AU1472" s="97"/>
      <c r="AV1472" s="98"/>
      <c r="AW1472" s="99"/>
    </row>
    <row r="1473" spans="1:49">
      <c r="A1473" s="25"/>
      <c r="C1473" s="89"/>
      <c r="D1473" s="84"/>
      <c r="E1473" s="76"/>
      <c r="F1473" s="91"/>
      <c r="G1473" s="80"/>
      <c r="H1473" s="81"/>
      <c r="I1473" s="14"/>
      <c r="J1473" s="92"/>
      <c r="K1473" s="14"/>
      <c r="L1473" s="78"/>
      <c r="M1473" s="81"/>
      <c r="N1473" s="14"/>
      <c r="O1473" s="78"/>
      <c r="P1473" s="78"/>
      <c r="Q1473" s="93"/>
      <c r="R1473" s="80"/>
      <c r="S1473" s="80"/>
      <c r="T1473" s="69"/>
      <c r="U1473" s="78"/>
      <c r="V1473" s="69"/>
      <c r="W1473" s="80"/>
      <c r="X1473" s="80"/>
      <c r="Y1473" s="94"/>
      <c r="Z1473" s="80"/>
      <c r="AA1473" s="80"/>
      <c r="AB1473" s="80"/>
      <c r="AC1473" s="80"/>
      <c r="AD1473" s="69"/>
      <c r="AE1473" s="69"/>
      <c r="AF1473" s="69"/>
      <c r="AG1473" s="95"/>
      <c r="AH1473" s="93"/>
      <c r="AI1473" s="81"/>
      <c r="AJ1473" s="80"/>
      <c r="AK1473" s="80"/>
      <c r="AL1473" s="78"/>
      <c r="AM1473" s="80"/>
      <c r="AN1473" s="80"/>
      <c r="AO1473" s="80"/>
      <c r="AP1473" s="80"/>
      <c r="AQ1473" s="80"/>
      <c r="AR1473" s="80"/>
      <c r="AS1473" s="78"/>
      <c r="AT1473" s="96"/>
      <c r="AU1473" s="97"/>
      <c r="AV1473" s="98"/>
      <c r="AW1473" s="99"/>
    </row>
    <row r="1474" spans="1:49">
      <c r="A1474" s="25"/>
      <c r="C1474" s="89"/>
      <c r="D1474" s="84"/>
      <c r="E1474" s="76"/>
      <c r="F1474" s="91"/>
      <c r="G1474" s="80"/>
      <c r="H1474" s="81"/>
      <c r="I1474" s="14"/>
      <c r="J1474" s="92"/>
      <c r="K1474" s="14"/>
      <c r="L1474" s="78"/>
      <c r="M1474" s="81"/>
      <c r="N1474" s="14"/>
      <c r="O1474" s="78"/>
      <c r="P1474" s="78"/>
      <c r="Q1474" s="93"/>
      <c r="R1474" s="80"/>
      <c r="S1474" s="80"/>
      <c r="T1474" s="69"/>
      <c r="U1474" s="78"/>
      <c r="V1474" s="69"/>
      <c r="W1474" s="80"/>
      <c r="X1474" s="80"/>
      <c r="Y1474" s="94"/>
      <c r="Z1474" s="80"/>
      <c r="AA1474" s="80"/>
      <c r="AB1474" s="80"/>
      <c r="AC1474" s="80"/>
      <c r="AD1474" s="69"/>
      <c r="AE1474" s="69"/>
      <c r="AF1474" s="69"/>
      <c r="AG1474" s="95"/>
      <c r="AH1474" s="93"/>
      <c r="AI1474" s="81"/>
      <c r="AJ1474" s="80"/>
      <c r="AK1474" s="80"/>
      <c r="AL1474" s="78"/>
      <c r="AM1474" s="80"/>
      <c r="AN1474" s="80"/>
      <c r="AO1474" s="80"/>
      <c r="AP1474" s="80"/>
      <c r="AQ1474" s="80"/>
      <c r="AR1474" s="80"/>
      <c r="AS1474" s="78"/>
      <c r="AT1474" s="96"/>
      <c r="AU1474" s="97"/>
      <c r="AV1474" s="98"/>
      <c r="AW1474" s="99"/>
    </row>
    <row r="1475" spans="1:49">
      <c r="A1475" s="25"/>
      <c r="C1475" s="89"/>
      <c r="D1475" s="84"/>
      <c r="E1475" s="76"/>
      <c r="F1475" s="91"/>
      <c r="G1475" s="80"/>
      <c r="H1475" s="81"/>
      <c r="I1475" s="14"/>
      <c r="J1475" s="92"/>
      <c r="K1475" s="14"/>
      <c r="L1475" s="78"/>
      <c r="M1475" s="81"/>
      <c r="N1475" s="14"/>
      <c r="O1475" s="78"/>
      <c r="P1475" s="78"/>
      <c r="Q1475" s="93"/>
      <c r="R1475" s="80"/>
      <c r="S1475" s="80"/>
      <c r="T1475" s="69"/>
      <c r="U1475" s="78"/>
      <c r="V1475" s="69"/>
      <c r="W1475" s="80"/>
      <c r="X1475" s="80"/>
      <c r="Y1475" s="94"/>
      <c r="Z1475" s="80"/>
      <c r="AA1475" s="80"/>
      <c r="AB1475" s="80"/>
      <c r="AC1475" s="80"/>
      <c r="AD1475" s="69"/>
      <c r="AE1475" s="69"/>
      <c r="AF1475" s="69"/>
      <c r="AG1475" s="95"/>
      <c r="AH1475" s="93"/>
      <c r="AI1475" s="81"/>
      <c r="AJ1475" s="80"/>
      <c r="AK1475" s="80"/>
      <c r="AL1475" s="78"/>
      <c r="AM1475" s="80"/>
      <c r="AN1475" s="80"/>
      <c r="AO1475" s="80"/>
      <c r="AP1475" s="80"/>
      <c r="AQ1475" s="80"/>
      <c r="AR1475" s="80"/>
      <c r="AS1475" s="78"/>
      <c r="AT1475" s="96"/>
      <c r="AU1475" s="97"/>
      <c r="AV1475" s="98"/>
      <c r="AW1475" s="99"/>
    </row>
    <row r="1476" spans="1:49">
      <c r="A1476" s="25"/>
      <c r="C1476" s="89"/>
      <c r="D1476" s="84"/>
      <c r="E1476" s="76"/>
      <c r="F1476" s="91"/>
      <c r="G1476" s="80"/>
      <c r="H1476" s="81"/>
      <c r="I1476" s="14"/>
      <c r="J1476" s="92"/>
      <c r="K1476" s="14"/>
      <c r="L1476" s="78"/>
      <c r="M1476" s="81"/>
      <c r="N1476" s="14"/>
      <c r="O1476" s="78"/>
      <c r="P1476" s="78"/>
      <c r="Q1476" s="93"/>
      <c r="R1476" s="80"/>
      <c r="S1476" s="80"/>
      <c r="T1476" s="69"/>
      <c r="U1476" s="78"/>
      <c r="V1476" s="69"/>
      <c r="W1476" s="80"/>
      <c r="X1476" s="80"/>
      <c r="Y1476" s="94"/>
      <c r="Z1476" s="80"/>
      <c r="AA1476" s="80"/>
      <c r="AB1476" s="80"/>
      <c r="AC1476" s="80"/>
      <c r="AD1476" s="69"/>
      <c r="AE1476" s="69"/>
      <c r="AF1476" s="69"/>
      <c r="AG1476" s="95"/>
      <c r="AH1476" s="93"/>
      <c r="AI1476" s="81"/>
      <c r="AJ1476" s="80"/>
      <c r="AK1476" s="80"/>
      <c r="AL1476" s="78"/>
      <c r="AM1476" s="80"/>
      <c r="AN1476" s="80"/>
      <c r="AO1476" s="80"/>
      <c r="AP1476" s="80"/>
      <c r="AQ1476" s="80"/>
      <c r="AR1476" s="80"/>
      <c r="AS1476" s="78"/>
      <c r="AT1476" s="96"/>
      <c r="AU1476" s="97"/>
      <c r="AV1476" s="98"/>
      <c r="AW1476" s="99"/>
    </row>
    <row r="1477" spans="1:49">
      <c r="A1477" s="25"/>
      <c r="C1477" s="89"/>
      <c r="D1477" s="84"/>
      <c r="E1477" s="76"/>
      <c r="F1477" s="91"/>
      <c r="G1477" s="80"/>
      <c r="H1477" s="81"/>
      <c r="I1477" s="14"/>
      <c r="J1477" s="92"/>
      <c r="K1477" s="14"/>
      <c r="L1477" s="78"/>
      <c r="M1477" s="81"/>
      <c r="N1477" s="14"/>
      <c r="O1477" s="78"/>
      <c r="P1477" s="78"/>
      <c r="Q1477" s="93"/>
      <c r="R1477" s="80"/>
      <c r="S1477" s="80"/>
      <c r="T1477" s="69"/>
      <c r="U1477" s="78"/>
      <c r="V1477" s="69"/>
      <c r="W1477" s="80"/>
      <c r="X1477" s="80"/>
      <c r="Y1477" s="94"/>
      <c r="Z1477" s="80"/>
      <c r="AA1477" s="80"/>
      <c r="AB1477" s="80"/>
      <c r="AC1477" s="80"/>
      <c r="AD1477" s="69"/>
      <c r="AE1477" s="69"/>
      <c r="AF1477" s="69"/>
      <c r="AG1477" s="95"/>
      <c r="AH1477" s="93"/>
      <c r="AI1477" s="81"/>
      <c r="AJ1477" s="80"/>
      <c r="AK1477" s="80"/>
      <c r="AL1477" s="78"/>
      <c r="AM1477" s="80"/>
      <c r="AN1477" s="80"/>
      <c r="AO1477" s="80"/>
      <c r="AP1477" s="80"/>
      <c r="AQ1477" s="80"/>
      <c r="AR1477" s="80"/>
      <c r="AS1477" s="78"/>
      <c r="AT1477" s="96"/>
      <c r="AU1477" s="97"/>
      <c r="AV1477" s="98"/>
      <c r="AW1477" s="99"/>
    </row>
    <row r="1478" spans="1:49">
      <c r="A1478" s="25"/>
      <c r="C1478" s="89"/>
      <c r="D1478" s="84"/>
      <c r="E1478" s="76"/>
      <c r="F1478" s="91"/>
      <c r="G1478" s="80"/>
      <c r="H1478" s="81"/>
      <c r="I1478" s="14"/>
      <c r="J1478" s="92"/>
      <c r="K1478" s="14"/>
      <c r="L1478" s="78"/>
      <c r="M1478" s="81"/>
      <c r="N1478" s="14"/>
      <c r="O1478" s="78"/>
      <c r="P1478" s="78"/>
      <c r="Q1478" s="93"/>
      <c r="R1478" s="80"/>
      <c r="S1478" s="80"/>
      <c r="T1478" s="69"/>
      <c r="U1478" s="78"/>
      <c r="V1478" s="69"/>
      <c r="W1478" s="80"/>
      <c r="X1478" s="80"/>
      <c r="Y1478" s="94"/>
      <c r="Z1478" s="80"/>
      <c r="AA1478" s="80"/>
      <c r="AB1478" s="80"/>
      <c r="AC1478" s="80"/>
      <c r="AD1478" s="69"/>
      <c r="AE1478" s="69"/>
      <c r="AF1478" s="69"/>
      <c r="AG1478" s="95"/>
      <c r="AH1478" s="93"/>
      <c r="AI1478" s="81"/>
      <c r="AJ1478" s="80"/>
      <c r="AK1478" s="80"/>
      <c r="AL1478" s="78"/>
      <c r="AM1478" s="80"/>
      <c r="AN1478" s="80"/>
      <c r="AO1478" s="80"/>
      <c r="AP1478" s="80"/>
      <c r="AQ1478" s="80"/>
      <c r="AR1478" s="80"/>
      <c r="AS1478" s="78"/>
      <c r="AT1478" s="96"/>
      <c r="AU1478" s="97"/>
      <c r="AV1478" s="98"/>
      <c r="AW1478" s="99"/>
    </row>
    <row r="1479" spans="1:49">
      <c r="A1479" s="25"/>
      <c r="C1479" s="89"/>
      <c r="D1479" s="84"/>
      <c r="E1479" s="76"/>
      <c r="F1479" s="91"/>
      <c r="G1479" s="80"/>
      <c r="H1479" s="81"/>
      <c r="I1479" s="14"/>
      <c r="J1479" s="92"/>
      <c r="K1479" s="14"/>
      <c r="L1479" s="78"/>
      <c r="M1479" s="81"/>
      <c r="N1479" s="14"/>
      <c r="O1479" s="78"/>
      <c r="P1479" s="78"/>
      <c r="Q1479" s="93"/>
      <c r="R1479" s="80"/>
      <c r="S1479" s="80"/>
      <c r="T1479" s="69"/>
      <c r="U1479" s="78"/>
      <c r="V1479" s="69"/>
      <c r="W1479" s="80"/>
      <c r="X1479" s="80"/>
      <c r="Y1479" s="94"/>
      <c r="Z1479" s="80"/>
      <c r="AA1479" s="80"/>
      <c r="AB1479" s="80"/>
      <c r="AC1479" s="80"/>
      <c r="AD1479" s="69"/>
      <c r="AE1479" s="69"/>
      <c r="AF1479" s="69"/>
      <c r="AG1479" s="95"/>
      <c r="AH1479" s="93"/>
      <c r="AI1479" s="81"/>
      <c r="AJ1479" s="80"/>
      <c r="AK1479" s="80"/>
      <c r="AL1479" s="78"/>
      <c r="AM1479" s="80"/>
      <c r="AN1479" s="80"/>
      <c r="AO1479" s="80"/>
      <c r="AP1479" s="80"/>
      <c r="AQ1479" s="80"/>
      <c r="AR1479" s="80"/>
      <c r="AS1479" s="78"/>
      <c r="AT1479" s="96"/>
      <c r="AU1479" s="97"/>
      <c r="AV1479" s="98"/>
      <c r="AW1479" s="99"/>
    </row>
    <row r="1480" spans="1:49">
      <c r="A1480" s="25"/>
      <c r="C1480" s="89"/>
      <c r="D1480" s="84"/>
      <c r="E1480" s="76"/>
      <c r="F1480" s="91"/>
      <c r="G1480" s="80"/>
      <c r="H1480" s="81"/>
      <c r="I1480" s="14"/>
      <c r="J1480" s="92"/>
      <c r="K1480" s="14"/>
      <c r="L1480" s="78"/>
      <c r="M1480" s="81"/>
      <c r="N1480" s="14"/>
      <c r="O1480" s="78"/>
      <c r="P1480" s="78"/>
      <c r="Q1480" s="93"/>
      <c r="R1480" s="80"/>
      <c r="S1480" s="80"/>
      <c r="T1480" s="69"/>
      <c r="U1480" s="78"/>
      <c r="V1480" s="69"/>
      <c r="W1480" s="80"/>
      <c r="X1480" s="80"/>
      <c r="Y1480" s="94"/>
      <c r="Z1480" s="80"/>
      <c r="AA1480" s="80"/>
      <c r="AB1480" s="80"/>
      <c r="AC1480" s="80"/>
      <c r="AD1480" s="69"/>
      <c r="AE1480" s="69"/>
      <c r="AF1480" s="69"/>
      <c r="AG1480" s="95"/>
      <c r="AH1480" s="93"/>
      <c r="AI1480" s="81"/>
      <c r="AJ1480" s="80"/>
      <c r="AK1480" s="80"/>
      <c r="AL1480" s="78"/>
      <c r="AM1480" s="80"/>
      <c r="AN1480" s="80"/>
      <c r="AO1480" s="80"/>
      <c r="AP1480" s="80"/>
      <c r="AQ1480" s="80"/>
      <c r="AR1480" s="80"/>
      <c r="AS1480" s="78"/>
      <c r="AT1480" s="96"/>
      <c r="AU1480" s="97"/>
      <c r="AV1480" s="98"/>
      <c r="AW1480" s="99"/>
    </row>
    <row r="1481" spans="1:49">
      <c r="A1481" s="25"/>
      <c r="C1481" s="89"/>
      <c r="D1481" s="84"/>
      <c r="E1481" s="76"/>
      <c r="F1481" s="91"/>
      <c r="G1481" s="80"/>
      <c r="H1481" s="81"/>
      <c r="I1481" s="14"/>
      <c r="J1481" s="92"/>
      <c r="K1481" s="14"/>
      <c r="L1481" s="78"/>
      <c r="M1481" s="81"/>
      <c r="N1481" s="14"/>
      <c r="O1481" s="78"/>
      <c r="P1481" s="78"/>
      <c r="Q1481" s="93"/>
      <c r="R1481" s="80"/>
      <c r="S1481" s="80"/>
      <c r="T1481" s="69"/>
      <c r="U1481" s="78"/>
      <c r="V1481" s="69"/>
      <c r="W1481" s="80"/>
      <c r="X1481" s="80"/>
      <c r="Y1481" s="94"/>
      <c r="Z1481" s="80"/>
      <c r="AA1481" s="80"/>
      <c r="AB1481" s="80"/>
      <c r="AC1481" s="80"/>
      <c r="AD1481" s="69"/>
      <c r="AE1481" s="69"/>
      <c r="AF1481" s="69"/>
      <c r="AG1481" s="95"/>
      <c r="AH1481" s="93"/>
      <c r="AI1481" s="81"/>
      <c r="AJ1481" s="80"/>
      <c r="AK1481" s="80"/>
      <c r="AL1481" s="78"/>
      <c r="AM1481" s="80"/>
      <c r="AN1481" s="80"/>
      <c r="AO1481" s="80"/>
      <c r="AP1481" s="80"/>
      <c r="AQ1481" s="80"/>
      <c r="AR1481" s="80"/>
      <c r="AS1481" s="78"/>
      <c r="AT1481" s="96"/>
      <c r="AU1481" s="97"/>
      <c r="AV1481" s="98"/>
      <c r="AW1481" s="99"/>
    </row>
    <row r="1482" spans="1:49">
      <c r="A1482" s="25"/>
      <c r="C1482" s="89"/>
      <c r="D1482" s="84"/>
      <c r="E1482" s="76"/>
      <c r="F1482" s="91"/>
      <c r="G1482" s="80"/>
      <c r="H1482" s="81"/>
      <c r="I1482" s="14"/>
      <c r="J1482" s="92"/>
      <c r="K1482" s="14"/>
      <c r="L1482" s="78"/>
      <c r="M1482" s="81"/>
      <c r="N1482" s="14"/>
      <c r="O1482" s="78"/>
      <c r="P1482" s="78"/>
      <c r="Q1482" s="93"/>
      <c r="R1482" s="80"/>
      <c r="S1482" s="80"/>
      <c r="T1482" s="69"/>
      <c r="U1482" s="78"/>
      <c r="V1482" s="69"/>
      <c r="W1482" s="80"/>
      <c r="X1482" s="80"/>
      <c r="Y1482" s="94"/>
      <c r="Z1482" s="80"/>
      <c r="AA1482" s="80"/>
      <c r="AB1482" s="80"/>
      <c r="AC1482" s="80"/>
      <c r="AD1482" s="69"/>
      <c r="AE1482" s="69"/>
      <c r="AF1482" s="69"/>
      <c r="AG1482" s="95"/>
      <c r="AH1482" s="93"/>
      <c r="AI1482" s="81"/>
      <c r="AJ1482" s="80"/>
      <c r="AK1482" s="80"/>
      <c r="AL1482" s="78"/>
      <c r="AM1482" s="80"/>
      <c r="AN1482" s="80"/>
      <c r="AO1482" s="80"/>
      <c r="AP1482" s="80"/>
      <c r="AQ1482" s="80"/>
      <c r="AR1482" s="80"/>
      <c r="AS1482" s="78"/>
      <c r="AT1482" s="96"/>
      <c r="AU1482" s="97"/>
      <c r="AV1482" s="98"/>
      <c r="AW1482" s="99"/>
    </row>
    <row r="1483" spans="1:49">
      <c r="A1483" s="25"/>
      <c r="C1483" s="89"/>
      <c r="D1483" s="84"/>
      <c r="E1483" s="76"/>
      <c r="F1483" s="91"/>
      <c r="G1483" s="80"/>
      <c r="H1483" s="81"/>
      <c r="I1483" s="14"/>
      <c r="J1483" s="92"/>
      <c r="K1483" s="14"/>
      <c r="L1483" s="78"/>
      <c r="M1483" s="81"/>
      <c r="N1483" s="14"/>
      <c r="O1483" s="78"/>
      <c r="P1483" s="78"/>
      <c r="Q1483" s="93"/>
      <c r="R1483" s="80"/>
      <c r="S1483" s="80"/>
      <c r="T1483" s="69"/>
      <c r="U1483" s="78"/>
      <c r="V1483" s="69"/>
      <c r="W1483" s="80"/>
      <c r="X1483" s="80"/>
      <c r="Y1483" s="94"/>
      <c r="Z1483" s="80"/>
      <c r="AA1483" s="80"/>
      <c r="AB1483" s="80"/>
      <c r="AC1483" s="80"/>
      <c r="AD1483" s="69"/>
      <c r="AE1483" s="69"/>
      <c r="AF1483" s="69"/>
      <c r="AG1483" s="95"/>
      <c r="AH1483" s="93"/>
      <c r="AI1483" s="81"/>
      <c r="AJ1483" s="80"/>
      <c r="AK1483" s="80"/>
      <c r="AL1483" s="78"/>
      <c r="AM1483" s="80"/>
      <c r="AN1483" s="80"/>
      <c r="AO1483" s="80"/>
      <c r="AP1483" s="80"/>
      <c r="AQ1483" s="80"/>
      <c r="AR1483" s="80"/>
      <c r="AS1483" s="78"/>
      <c r="AT1483" s="96"/>
      <c r="AU1483" s="97"/>
      <c r="AV1483" s="98"/>
      <c r="AW1483" s="99"/>
    </row>
    <row r="1484" spans="1:49">
      <c r="A1484" s="25"/>
      <c r="C1484" s="89"/>
      <c r="D1484" s="84"/>
      <c r="E1484" s="76"/>
      <c r="F1484" s="91"/>
      <c r="G1484" s="80"/>
      <c r="H1484" s="81"/>
      <c r="I1484" s="14"/>
      <c r="J1484" s="92"/>
      <c r="K1484" s="14"/>
      <c r="L1484" s="78"/>
      <c r="M1484" s="81"/>
      <c r="N1484" s="14"/>
      <c r="O1484" s="78"/>
      <c r="P1484" s="78"/>
      <c r="Q1484" s="93"/>
      <c r="R1484" s="80"/>
      <c r="S1484" s="80"/>
      <c r="T1484" s="69"/>
      <c r="U1484" s="78"/>
      <c r="V1484" s="69"/>
      <c r="W1484" s="80"/>
      <c r="X1484" s="80"/>
      <c r="Y1484" s="94"/>
      <c r="Z1484" s="80"/>
      <c r="AA1484" s="80"/>
      <c r="AB1484" s="80"/>
      <c r="AC1484" s="80"/>
      <c r="AD1484" s="69"/>
      <c r="AE1484" s="69"/>
      <c r="AF1484" s="69"/>
      <c r="AG1484" s="95"/>
      <c r="AH1484" s="93"/>
      <c r="AI1484" s="81"/>
      <c r="AJ1484" s="80"/>
      <c r="AK1484" s="80"/>
      <c r="AL1484" s="78"/>
      <c r="AM1484" s="80"/>
      <c r="AN1484" s="80"/>
      <c r="AO1484" s="80"/>
      <c r="AP1484" s="80"/>
      <c r="AQ1484" s="80"/>
      <c r="AR1484" s="80"/>
      <c r="AS1484" s="78"/>
      <c r="AT1484" s="96"/>
      <c r="AU1484" s="97"/>
      <c r="AV1484" s="98"/>
      <c r="AW1484" s="99"/>
    </row>
    <row r="1485" spans="1:49">
      <c r="A1485" s="25"/>
      <c r="C1485" s="89"/>
      <c r="D1485" s="84"/>
      <c r="E1485" s="76"/>
      <c r="F1485" s="91"/>
      <c r="G1485" s="80"/>
      <c r="H1485" s="81"/>
      <c r="I1485" s="14"/>
      <c r="J1485" s="92"/>
      <c r="K1485" s="14"/>
      <c r="L1485" s="78"/>
      <c r="M1485" s="81"/>
      <c r="N1485" s="14"/>
      <c r="O1485" s="78"/>
      <c r="P1485" s="78"/>
      <c r="Q1485" s="93"/>
      <c r="R1485" s="80"/>
      <c r="S1485" s="80"/>
      <c r="T1485" s="69"/>
      <c r="U1485" s="78"/>
      <c r="V1485" s="69"/>
      <c r="W1485" s="80"/>
      <c r="X1485" s="80"/>
      <c r="Y1485" s="94"/>
      <c r="Z1485" s="80"/>
      <c r="AA1485" s="80"/>
      <c r="AB1485" s="80"/>
      <c r="AC1485" s="80"/>
      <c r="AD1485" s="69"/>
      <c r="AE1485" s="69"/>
      <c r="AF1485" s="69"/>
      <c r="AG1485" s="95"/>
      <c r="AH1485" s="93"/>
      <c r="AI1485" s="81"/>
      <c r="AJ1485" s="80"/>
      <c r="AK1485" s="80"/>
      <c r="AL1485" s="78"/>
      <c r="AM1485" s="80"/>
      <c r="AN1485" s="80"/>
      <c r="AO1485" s="80"/>
      <c r="AP1485" s="80"/>
      <c r="AQ1485" s="80"/>
      <c r="AR1485" s="80"/>
      <c r="AS1485" s="78"/>
      <c r="AT1485" s="96"/>
      <c r="AU1485" s="97"/>
      <c r="AV1485" s="98"/>
      <c r="AW1485" s="99"/>
    </row>
    <row r="1486" spans="1:49">
      <c r="A1486" s="25"/>
      <c r="C1486" s="89"/>
      <c r="D1486" s="84"/>
      <c r="E1486" s="76"/>
      <c r="F1486" s="91"/>
      <c r="G1486" s="80"/>
      <c r="H1486" s="81"/>
      <c r="I1486" s="14"/>
      <c r="J1486" s="92"/>
      <c r="K1486" s="14"/>
      <c r="L1486" s="78"/>
      <c r="M1486" s="81"/>
      <c r="N1486" s="14"/>
      <c r="O1486" s="78"/>
      <c r="P1486" s="78"/>
      <c r="Q1486" s="93"/>
      <c r="R1486" s="80"/>
      <c r="S1486" s="80"/>
      <c r="T1486" s="69"/>
      <c r="U1486" s="78"/>
      <c r="V1486" s="69"/>
      <c r="W1486" s="80"/>
      <c r="X1486" s="80"/>
      <c r="Y1486" s="94"/>
      <c r="Z1486" s="80"/>
      <c r="AA1486" s="80"/>
      <c r="AB1486" s="80"/>
      <c r="AC1486" s="80"/>
      <c r="AD1486" s="69"/>
      <c r="AE1486" s="69"/>
      <c r="AF1486" s="69"/>
      <c r="AG1486" s="95"/>
      <c r="AH1486" s="93"/>
      <c r="AI1486" s="81"/>
      <c r="AJ1486" s="80"/>
      <c r="AK1486" s="80"/>
      <c r="AL1486" s="78"/>
      <c r="AM1486" s="80"/>
      <c r="AN1486" s="80"/>
      <c r="AO1486" s="80"/>
      <c r="AP1486" s="80"/>
      <c r="AQ1486" s="80"/>
      <c r="AR1486" s="80"/>
      <c r="AS1486" s="78"/>
      <c r="AT1486" s="96"/>
      <c r="AU1486" s="97"/>
      <c r="AV1486" s="98"/>
      <c r="AW1486" s="99"/>
    </row>
    <row r="1487" spans="1:49">
      <c r="A1487" s="25"/>
      <c r="C1487" s="89"/>
      <c r="D1487" s="84"/>
      <c r="E1487" s="76"/>
      <c r="F1487" s="91"/>
      <c r="G1487" s="80"/>
      <c r="H1487" s="81"/>
      <c r="I1487" s="14"/>
      <c r="J1487" s="92"/>
      <c r="K1487" s="14"/>
      <c r="L1487" s="78"/>
      <c r="M1487" s="81"/>
      <c r="N1487" s="14"/>
      <c r="O1487" s="78"/>
      <c r="P1487" s="78"/>
      <c r="Q1487" s="93"/>
      <c r="R1487" s="80"/>
      <c r="S1487" s="80"/>
      <c r="T1487" s="69"/>
      <c r="U1487" s="78"/>
      <c r="V1487" s="69"/>
      <c r="W1487" s="80"/>
      <c r="X1487" s="80"/>
      <c r="Y1487" s="94"/>
      <c r="Z1487" s="80"/>
      <c r="AA1487" s="80"/>
      <c r="AB1487" s="80"/>
      <c r="AC1487" s="80"/>
      <c r="AD1487" s="69"/>
      <c r="AE1487" s="69"/>
      <c r="AF1487" s="69"/>
      <c r="AG1487" s="95"/>
      <c r="AH1487" s="93"/>
      <c r="AI1487" s="81"/>
      <c r="AJ1487" s="80"/>
      <c r="AK1487" s="80"/>
      <c r="AL1487" s="78"/>
      <c r="AM1487" s="80"/>
      <c r="AN1487" s="80"/>
      <c r="AO1487" s="80"/>
      <c r="AP1487" s="80"/>
      <c r="AQ1487" s="80"/>
      <c r="AR1487" s="80"/>
      <c r="AS1487" s="78"/>
      <c r="AT1487" s="96"/>
      <c r="AU1487" s="97"/>
      <c r="AV1487" s="98"/>
      <c r="AW1487" s="99"/>
    </row>
    <row r="1488" spans="1:49">
      <c r="A1488" s="25"/>
      <c r="C1488" s="89"/>
      <c r="D1488" s="84"/>
      <c r="E1488" s="76"/>
      <c r="F1488" s="91"/>
      <c r="G1488" s="80"/>
      <c r="H1488" s="81"/>
      <c r="I1488" s="14"/>
      <c r="J1488" s="92"/>
      <c r="K1488" s="14"/>
      <c r="L1488" s="78"/>
      <c r="M1488" s="81"/>
      <c r="N1488" s="14"/>
      <c r="O1488" s="78"/>
      <c r="P1488" s="78"/>
      <c r="Q1488" s="93"/>
      <c r="R1488" s="80"/>
      <c r="S1488" s="80"/>
      <c r="T1488" s="69"/>
      <c r="U1488" s="78"/>
      <c r="V1488" s="69"/>
      <c r="W1488" s="80"/>
      <c r="X1488" s="80"/>
      <c r="Y1488" s="94"/>
      <c r="Z1488" s="80"/>
      <c r="AA1488" s="80"/>
      <c r="AB1488" s="80"/>
      <c r="AC1488" s="80"/>
      <c r="AD1488" s="69"/>
      <c r="AE1488" s="69"/>
      <c r="AF1488" s="69"/>
      <c r="AG1488" s="95"/>
      <c r="AH1488" s="93"/>
      <c r="AI1488" s="81"/>
      <c r="AJ1488" s="80"/>
      <c r="AK1488" s="80"/>
      <c r="AL1488" s="78"/>
      <c r="AM1488" s="80"/>
      <c r="AN1488" s="80"/>
      <c r="AO1488" s="80"/>
      <c r="AP1488" s="80"/>
      <c r="AQ1488" s="80"/>
      <c r="AR1488" s="80"/>
      <c r="AS1488" s="78"/>
      <c r="AT1488" s="96"/>
      <c r="AU1488" s="97"/>
      <c r="AV1488" s="98"/>
      <c r="AW1488" s="99"/>
    </row>
    <row r="1489" spans="1:49">
      <c r="A1489" s="25"/>
      <c r="C1489" s="89"/>
      <c r="D1489" s="84"/>
      <c r="E1489" s="76"/>
      <c r="F1489" s="91"/>
      <c r="G1489" s="80"/>
      <c r="H1489" s="81"/>
      <c r="I1489" s="14"/>
      <c r="J1489" s="92"/>
      <c r="K1489" s="14"/>
      <c r="L1489" s="78"/>
      <c r="M1489" s="81"/>
      <c r="N1489" s="14"/>
      <c r="O1489" s="78"/>
      <c r="P1489" s="78"/>
      <c r="Q1489" s="93"/>
      <c r="R1489" s="80"/>
      <c r="S1489" s="80"/>
      <c r="T1489" s="69"/>
      <c r="U1489" s="78"/>
      <c r="V1489" s="69"/>
      <c r="W1489" s="80"/>
      <c r="X1489" s="80"/>
      <c r="Y1489" s="94"/>
      <c r="Z1489" s="80"/>
      <c r="AA1489" s="80"/>
      <c r="AB1489" s="80"/>
      <c r="AC1489" s="80"/>
      <c r="AD1489" s="69"/>
      <c r="AE1489" s="69"/>
      <c r="AF1489" s="69"/>
      <c r="AG1489" s="95"/>
      <c r="AH1489" s="93"/>
      <c r="AI1489" s="81"/>
      <c r="AJ1489" s="80"/>
      <c r="AK1489" s="80"/>
      <c r="AL1489" s="78"/>
      <c r="AM1489" s="80"/>
      <c r="AN1489" s="80"/>
      <c r="AO1489" s="80"/>
      <c r="AP1489" s="80"/>
      <c r="AQ1489" s="80"/>
      <c r="AR1489" s="80"/>
      <c r="AS1489" s="78"/>
      <c r="AT1489" s="96"/>
      <c r="AU1489" s="97"/>
      <c r="AV1489" s="98"/>
      <c r="AW1489" s="99"/>
    </row>
    <row r="1490" spans="1:49">
      <c r="A1490" s="25"/>
      <c r="C1490" s="89"/>
      <c r="D1490" s="84"/>
      <c r="E1490" s="76"/>
      <c r="F1490" s="91"/>
      <c r="G1490" s="80"/>
      <c r="H1490" s="81"/>
      <c r="I1490" s="14"/>
      <c r="J1490" s="92"/>
      <c r="K1490" s="14"/>
      <c r="L1490" s="78"/>
      <c r="M1490" s="81"/>
      <c r="N1490" s="14"/>
      <c r="O1490" s="78"/>
      <c r="P1490" s="78"/>
      <c r="Q1490" s="93"/>
      <c r="R1490" s="80"/>
      <c r="S1490" s="80"/>
      <c r="T1490" s="69"/>
      <c r="U1490" s="78"/>
      <c r="V1490" s="69"/>
      <c r="W1490" s="80"/>
      <c r="X1490" s="80"/>
      <c r="Y1490" s="94"/>
      <c r="Z1490" s="80"/>
      <c r="AA1490" s="80"/>
      <c r="AB1490" s="80"/>
      <c r="AC1490" s="80"/>
      <c r="AD1490" s="69"/>
      <c r="AE1490" s="69"/>
      <c r="AF1490" s="69"/>
      <c r="AG1490" s="95"/>
      <c r="AH1490" s="93"/>
      <c r="AI1490" s="81"/>
      <c r="AJ1490" s="80"/>
      <c r="AK1490" s="80"/>
      <c r="AL1490" s="78"/>
      <c r="AM1490" s="80"/>
      <c r="AN1490" s="80"/>
      <c r="AO1490" s="80"/>
      <c r="AP1490" s="80"/>
      <c r="AQ1490" s="80"/>
      <c r="AR1490" s="80"/>
      <c r="AS1490" s="78"/>
      <c r="AT1490" s="96"/>
      <c r="AU1490" s="97"/>
      <c r="AV1490" s="98"/>
      <c r="AW1490" s="99"/>
    </row>
    <row r="1491" spans="1:49">
      <c r="A1491" s="25"/>
      <c r="C1491" s="89"/>
      <c r="D1491" s="84"/>
      <c r="E1491" s="76"/>
      <c r="F1491" s="91"/>
      <c r="G1491" s="80"/>
      <c r="H1491" s="81"/>
      <c r="I1491" s="14"/>
      <c r="J1491" s="92"/>
      <c r="K1491" s="14"/>
      <c r="L1491" s="78"/>
      <c r="M1491" s="81"/>
      <c r="N1491" s="14"/>
      <c r="O1491" s="78"/>
      <c r="P1491" s="78"/>
      <c r="Q1491" s="93"/>
      <c r="R1491" s="80"/>
      <c r="S1491" s="80"/>
      <c r="T1491" s="69"/>
      <c r="U1491" s="78"/>
      <c r="V1491" s="69"/>
      <c r="W1491" s="80"/>
      <c r="X1491" s="80"/>
      <c r="Y1491" s="94"/>
      <c r="Z1491" s="80"/>
      <c r="AA1491" s="80"/>
      <c r="AB1491" s="80"/>
      <c r="AC1491" s="80"/>
      <c r="AD1491" s="69"/>
      <c r="AE1491" s="69"/>
      <c r="AF1491" s="69"/>
      <c r="AG1491" s="95"/>
      <c r="AH1491" s="93"/>
      <c r="AI1491" s="81"/>
      <c r="AJ1491" s="80"/>
      <c r="AK1491" s="80"/>
      <c r="AL1491" s="78"/>
      <c r="AM1491" s="80"/>
      <c r="AN1491" s="80"/>
      <c r="AO1491" s="80"/>
      <c r="AP1491" s="80"/>
      <c r="AQ1491" s="80"/>
      <c r="AR1491" s="80"/>
      <c r="AS1491" s="78"/>
      <c r="AT1491" s="96"/>
      <c r="AU1491" s="97"/>
      <c r="AV1491" s="98"/>
      <c r="AW1491" s="99"/>
    </row>
    <row r="1492" spans="1:49">
      <c r="A1492" s="25"/>
      <c r="C1492" s="89"/>
      <c r="D1492" s="84"/>
      <c r="E1492" s="76"/>
      <c r="F1492" s="91"/>
      <c r="G1492" s="80"/>
      <c r="H1492" s="81"/>
      <c r="I1492" s="14"/>
      <c r="J1492" s="92"/>
      <c r="K1492" s="14"/>
      <c r="L1492" s="78"/>
      <c r="M1492" s="81"/>
      <c r="N1492" s="14"/>
      <c r="O1492" s="78"/>
      <c r="P1492" s="78"/>
      <c r="Q1492" s="93"/>
      <c r="R1492" s="80"/>
      <c r="S1492" s="80"/>
      <c r="T1492" s="69"/>
      <c r="U1492" s="78"/>
      <c r="V1492" s="69"/>
      <c r="W1492" s="80"/>
      <c r="X1492" s="80"/>
      <c r="Y1492" s="94"/>
      <c r="Z1492" s="80"/>
      <c r="AA1492" s="80"/>
      <c r="AB1492" s="80"/>
      <c r="AC1492" s="80"/>
      <c r="AD1492" s="69"/>
      <c r="AE1492" s="69"/>
      <c r="AF1492" s="69"/>
      <c r="AG1492" s="95"/>
      <c r="AH1492" s="93"/>
      <c r="AI1492" s="81"/>
      <c r="AJ1492" s="80"/>
      <c r="AK1492" s="80"/>
      <c r="AL1492" s="78"/>
      <c r="AM1492" s="80"/>
      <c r="AN1492" s="80"/>
      <c r="AO1492" s="80"/>
      <c r="AP1492" s="80"/>
      <c r="AQ1492" s="80"/>
      <c r="AR1492" s="80"/>
      <c r="AS1492" s="78"/>
      <c r="AT1492" s="96"/>
      <c r="AU1492" s="97"/>
      <c r="AV1492" s="98"/>
      <c r="AW1492" s="99"/>
    </row>
    <row r="1493" spans="1:49">
      <c r="A1493" s="25"/>
      <c r="C1493" s="89"/>
      <c r="D1493" s="84"/>
      <c r="E1493" s="76"/>
      <c r="F1493" s="91"/>
      <c r="G1493" s="80"/>
      <c r="H1493" s="81"/>
      <c r="I1493" s="14"/>
      <c r="J1493" s="92"/>
      <c r="K1493" s="14"/>
      <c r="L1493" s="78"/>
      <c r="M1493" s="81"/>
      <c r="N1493" s="14"/>
      <c r="O1493" s="78"/>
      <c r="P1493" s="78"/>
      <c r="Q1493" s="93"/>
      <c r="R1493" s="80"/>
      <c r="S1493" s="80"/>
      <c r="T1493" s="69"/>
      <c r="U1493" s="78"/>
      <c r="V1493" s="69"/>
      <c r="W1493" s="80"/>
      <c r="X1493" s="80"/>
      <c r="Y1493" s="94"/>
      <c r="Z1493" s="80"/>
      <c r="AA1493" s="80"/>
      <c r="AB1493" s="80"/>
      <c r="AC1493" s="80"/>
      <c r="AD1493" s="69"/>
      <c r="AE1493" s="69"/>
      <c r="AF1493" s="69"/>
      <c r="AG1493" s="95"/>
      <c r="AH1493" s="93"/>
      <c r="AI1493" s="81"/>
      <c r="AJ1493" s="80"/>
      <c r="AK1493" s="80"/>
      <c r="AL1493" s="78"/>
      <c r="AM1493" s="80"/>
      <c r="AN1493" s="80"/>
      <c r="AO1493" s="80"/>
      <c r="AP1493" s="80"/>
      <c r="AQ1493" s="80"/>
      <c r="AR1493" s="80"/>
      <c r="AS1493" s="78"/>
      <c r="AT1493" s="96"/>
      <c r="AU1493" s="97"/>
      <c r="AV1493" s="98"/>
      <c r="AW1493" s="99"/>
    </row>
    <row r="1494" spans="1:49">
      <c r="A1494" s="25"/>
      <c r="C1494" s="89"/>
      <c r="D1494" s="84"/>
      <c r="E1494" s="76"/>
      <c r="F1494" s="91"/>
      <c r="G1494" s="80"/>
      <c r="H1494" s="81"/>
      <c r="I1494" s="14"/>
      <c r="J1494" s="92"/>
      <c r="K1494" s="14"/>
      <c r="L1494" s="78"/>
      <c r="M1494" s="81"/>
      <c r="N1494" s="14"/>
      <c r="O1494" s="78"/>
      <c r="P1494" s="78"/>
      <c r="Q1494" s="93"/>
      <c r="R1494" s="80"/>
      <c r="S1494" s="80"/>
      <c r="T1494" s="69"/>
      <c r="U1494" s="78"/>
      <c r="V1494" s="69"/>
      <c r="W1494" s="80"/>
      <c r="X1494" s="80"/>
      <c r="Y1494" s="94"/>
      <c r="Z1494" s="80"/>
      <c r="AA1494" s="80"/>
      <c r="AB1494" s="80"/>
      <c r="AC1494" s="80"/>
      <c r="AD1494" s="69"/>
      <c r="AE1494" s="69"/>
      <c r="AF1494" s="69"/>
      <c r="AG1494" s="95"/>
      <c r="AH1494" s="93"/>
      <c r="AI1494" s="81"/>
      <c r="AJ1494" s="80"/>
      <c r="AK1494" s="80"/>
      <c r="AL1494" s="78"/>
      <c r="AM1494" s="80"/>
      <c r="AN1494" s="80"/>
      <c r="AO1494" s="80"/>
      <c r="AP1494" s="80"/>
      <c r="AQ1494" s="80"/>
      <c r="AR1494" s="80"/>
      <c r="AS1494" s="78"/>
      <c r="AT1494" s="96"/>
      <c r="AU1494" s="97"/>
      <c r="AV1494" s="98"/>
      <c r="AW1494" s="99"/>
    </row>
    <row r="1495" spans="1:49">
      <c r="A1495" s="25"/>
      <c r="C1495" s="89"/>
      <c r="D1495" s="84"/>
      <c r="E1495" s="76"/>
      <c r="F1495" s="91"/>
      <c r="G1495" s="80"/>
      <c r="H1495" s="81"/>
      <c r="I1495" s="14"/>
      <c r="J1495" s="92"/>
      <c r="K1495" s="14"/>
      <c r="L1495" s="78"/>
      <c r="M1495" s="81"/>
      <c r="N1495" s="14"/>
      <c r="O1495" s="78"/>
      <c r="P1495" s="78"/>
      <c r="Q1495" s="93"/>
      <c r="R1495" s="80"/>
      <c r="S1495" s="80"/>
      <c r="T1495" s="69"/>
      <c r="U1495" s="78"/>
      <c r="V1495" s="69"/>
      <c r="W1495" s="80"/>
      <c r="X1495" s="80"/>
      <c r="Y1495" s="94"/>
      <c r="Z1495" s="80"/>
      <c r="AA1495" s="80"/>
      <c r="AB1495" s="80"/>
      <c r="AC1495" s="80"/>
      <c r="AD1495" s="69"/>
      <c r="AE1495" s="69"/>
      <c r="AF1495" s="69"/>
      <c r="AG1495" s="95"/>
      <c r="AH1495" s="93"/>
      <c r="AI1495" s="81"/>
      <c r="AJ1495" s="80"/>
      <c r="AK1495" s="80"/>
      <c r="AL1495" s="78"/>
      <c r="AM1495" s="80"/>
      <c r="AN1495" s="80"/>
      <c r="AO1495" s="80"/>
      <c r="AP1495" s="80"/>
      <c r="AQ1495" s="80"/>
      <c r="AR1495" s="80"/>
      <c r="AS1495" s="78"/>
      <c r="AT1495" s="96"/>
      <c r="AU1495" s="97"/>
      <c r="AV1495" s="98"/>
      <c r="AW1495" s="99"/>
    </row>
    <row r="1496" spans="1:49">
      <c r="A1496" s="25"/>
      <c r="C1496" s="89"/>
      <c r="D1496" s="84"/>
      <c r="E1496" s="76"/>
      <c r="F1496" s="91"/>
      <c r="G1496" s="80"/>
      <c r="H1496" s="81"/>
      <c r="I1496" s="14"/>
      <c r="J1496" s="92"/>
      <c r="K1496" s="14"/>
      <c r="L1496" s="78"/>
      <c r="M1496" s="81"/>
      <c r="N1496" s="14"/>
      <c r="O1496" s="78"/>
      <c r="P1496" s="78"/>
      <c r="Q1496" s="93"/>
      <c r="R1496" s="80"/>
      <c r="S1496" s="80"/>
      <c r="T1496" s="69"/>
      <c r="U1496" s="78"/>
      <c r="V1496" s="69"/>
      <c r="W1496" s="80"/>
      <c r="X1496" s="80"/>
      <c r="Y1496" s="94"/>
      <c r="Z1496" s="80"/>
      <c r="AA1496" s="80"/>
      <c r="AB1496" s="80"/>
      <c r="AC1496" s="80"/>
      <c r="AD1496" s="69"/>
      <c r="AE1496" s="69"/>
      <c r="AF1496" s="69"/>
      <c r="AG1496" s="95"/>
      <c r="AH1496" s="93"/>
      <c r="AI1496" s="81"/>
      <c r="AJ1496" s="80"/>
      <c r="AK1496" s="80"/>
      <c r="AL1496" s="78"/>
      <c r="AM1496" s="80"/>
      <c r="AN1496" s="80"/>
      <c r="AO1496" s="80"/>
      <c r="AP1496" s="80"/>
      <c r="AQ1496" s="80"/>
      <c r="AR1496" s="80"/>
      <c r="AS1496" s="78"/>
      <c r="AT1496" s="96"/>
      <c r="AU1496" s="97"/>
      <c r="AV1496" s="98"/>
      <c r="AW1496" s="99"/>
    </row>
    <row r="1497" spans="1:49">
      <c r="A1497" s="25"/>
      <c r="C1497" s="89"/>
      <c r="D1497" s="84"/>
      <c r="E1497" s="76"/>
      <c r="F1497" s="91"/>
      <c r="G1497" s="80"/>
      <c r="H1497" s="81"/>
      <c r="I1497" s="14"/>
      <c r="J1497" s="92"/>
      <c r="K1497" s="14"/>
      <c r="L1497" s="78"/>
      <c r="M1497" s="81"/>
      <c r="N1497" s="14"/>
      <c r="O1497" s="78"/>
      <c r="P1497" s="78"/>
      <c r="Q1497" s="93"/>
      <c r="R1497" s="80"/>
      <c r="S1497" s="80"/>
      <c r="T1497" s="69"/>
      <c r="U1497" s="78"/>
      <c r="V1497" s="69"/>
      <c r="W1497" s="80"/>
      <c r="X1497" s="80"/>
      <c r="Y1497" s="94"/>
      <c r="Z1497" s="80"/>
      <c r="AA1497" s="80"/>
      <c r="AB1497" s="80"/>
      <c r="AC1497" s="80"/>
      <c r="AD1497" s="69"/>
      <c r="AE1497" s="69"/>
      <c r="AF1497" s="69"/>
      <c r="AG1497" s="95"/>
      <c r="AH1497" s="93"/>
      <c r="AI1497" s="81"/>
      <c r="AJ1497" s="80"/>
      <c r="AK1497" s="80"/>
      <c r="AL1497" s="78"/>
      <c r="AM1497" s="80"/>
      <c r="AN1497" s="80"/>
      <c r="AO1497" s="80"/>
      <c r="AP1497" s="80"/>
      <c r="AQ1497" s="80"/>
      <c r="AR1497" s="80"/>
      <c r="AS1497" s="78"/>
      <c r="AT1497" s="96"/>
      <c r="AU1497" s="97"/>
      <c r="AV1497" s="98"/>
      <c r="AW1497" s="99"/>
    </row>
    <row r="1498" spans="1:49">
      <c r="A1498" s="25"/>
      <c r="C1498" s="89"/>
      <c r="D1498" s="84"/>
      <c r="E1498" s="76"/>
      <c r="F1498" s="91"/>
      <c r="G1498" s="80"/>
      <c r="H1498" s="81"/>
      <c r="I1498" s="14"/>
      <c r="J1498" s="92"/>
      <c r="K1498" s="14"/>
      <c r="L1498" s="78"/>
      <c r="M1498" s="81"/>
      <c r="N1498" s="14"/>
      <c r="O1498" s="78"/>
      <c r="P1498" s="78"/>
      <c r="Q1498" s="93"/>
      <c r="R1498" s="80"/>
      <c r="S1498" s="80"/>
      <c r="T1498" s="69"/>
      <c r="U1498" s="78"/>
      <c r="V1498" s="69"/>
      <c r="W1498" s="80"/>
      <c r="X1498" s="80"/>
      <c r="Y1498" s="94"/>
      <c r="Z1498" s="80"/>
      <c r="AA1498" s="80"/>
      <c r="AB1498" s="80"/>
      <c r="AC1498" s="80"/>
      <c r="AD1498" s="69"/>
      <c r="AE1498" s="69"/>
      <c r="AF1498" s="69"/>
      <c r="AG1498" s="95"/>
      <c r="AH1498" s="93"/>
      <c r="AI1498" s="81"/>
      <c r="AJ1498" s="80"/>
      <c r="AK1498" s="80"/>
      <c r="AL1498" s="78"/>
      <c r="AM1498" s="80"/>
      <c r="AN1498" s="80"/>
      <c r="AO1498" s="80"/>
      <c r="AP1498" s="80"/>
      <c r="AQ1498" s="80"/>
      <c r="AR1498" s="80"/>
      <c r="AS1498" s="78"/>
      <c r="AT1498" s="96"/>
      <c r="AU1498" s="97"/>
      <c r="AV1498" s="98"/>
      <c r="AW1498" s="99"/>
    </row>
    <row r="1499" spans="1:49">
      <c r="A1499" s="25"/>
      <c r="C1499" s="89"/>
      <c r="D1499" s="84"/>
      <c r="E1499" s="76"/>
      <c r="F1499" s="91"/>
      <c r="G1499" s="80"/>
      <c r="H1499" s="81"/>
      <c r="I1499" s="14"/>
      <c r="J1499" s="92"/>
      <c r="K1499" s="14"/>
      <c r="L1499" s="78"/>
      <c r="M1499" s="81"/>
      <c r="N1499" s="14"/>
      <c r="O1499" s="78"/>
      <c r="P1499" s="78"/>
      <c r="Q1499" s="93"/>
      <c r="R1499" s="80"/>
      <c r="S1499" s="80"/>
      <c r="T1499" s="69"/>
      <c r="U1499" s="78"/>
      <c r="V1499" s="69"/>
      <c r="W1499" s="80"/>
      <c r="X1499" s="80"/>
      <c r="Y1499" s="94"/>
      <c r="Z1499" s="80"/>
      <c r="AA1499" s="80"/>
      <c r="AB1499" s="80"/>
      <c r="AC1499" s="80"/>
      <c r="AD1499" s="69"/>
      <c r="AE1499" s="69"/>
      <c r="AF1499" s="69"/>
      <c r="AG1499" s="95"/>
      <c r="AH1499" s="93"/>
      <c r="AI1499" s="81"/>
      <c r="AJ1499" s="80"/>
      <c r="AK1499" s="80"/>
      <c r="AL1499" s="78"/>
      <c r="AM1499" s="80"/>
      <c r="AN1499" s="80"/>
      <c r="AO1499" s="80"/>
      <c r="AP1499" s="80"/>
      <c r="AQ1499" s="80"/>
      <c r="AR1499" s="80"/>
      <c r="AS1499" s="78"/>
      <c r="AT1499" s="96"/>
      <c r="AU1499" s="97"/>
      <c r="AV1499" s="98"/>
      <c r="AW1499" s="99"/>
    </row>
    <row r="1500" spans="1:49">
      <c r="A1500" s="25"/>
      <c r="C1500" s="89"/>
      <c r="D1500" s="84"/>
      <c r="E1500" s="76"/>
      <c r="F1500" s="91"/>
      <c r="G1500" s="80"/>
      <c r="H1500" s="81"/>
      <c r="I1500" s="14"/>
      <c r="J1500" s="92"/>
      <c r="K1500" s="14"/>
      <c r="L1500" s="78"/>
      <c r="M1500" s="81"/>
      <c r="N1500" s="14"/>
      <c r="O1500" s="78"/>
      <c r="P1500" s="78"/>
      <c r="Q1500" s="93"/>
      <c r="R1500" s="80"/>
      <c r="S1500" s="80"/>
      <c r="T1500" s="69"/>
      <c r="U1500" s="78"/>
      <c r="V1500" s="69"/>
      <c r="W1500" s="80"/>
      <c r="X1500" s="80"/>
      <c r="Y1500" s="94"/>
      <c r="Z1500" s="80"/>
      <c r="AA1500" s="80"/>
      <c r="AB1500" s="80"/>
      <c r="AC1500" s="80"/>
      <c r="AD1500" s="69"/>
      <c r="AE1500" s="69"/>
      <c r="AF1500" s="69"/>
      <c r="AG1500" s="95"/>
      <c r="AH1500" s="93"/>
      <c r="AI1500" s="81"/>
      <c r="AJ1500" s="80"/>
      <c r="AK1500" s="80"/>
      <c r="AL1500" s="78"/>
      <c r="AM1500" s="80"/>
      <c r="AN1500" s="80"/>
      <c r="AO1500" s="80"/>
      <c r="AP1500" s="80"/>
      <c r="AQ1500" s="80"/>
      <c r="AR1500" s="80"/>
      <c r="AS1500" s="78"/>
      <c r="AT1500" s="96"/>
      <c r="AU1500" s="97"/>
      <c r="AV1500" s="98"/>
      <c r="AW1500" s="99"/>
    </row>
    <row r="1501" spans="1:49">
      <c r="A1501" s="25"/>
      <c r="C1501" s="89"/>
      <c r="D1501" s="84"/>
      <c r="E1501" s="76"/>
      <c r="F1501" s="91"/>
      <c r="G1501" s="80"/>
      <c r="H1501" s="81"/>
      <c r="I1501" s="14"/>
      <c r="J1501" s="92"/>
      <c r="K1501" s="14"/>
      <c r="L1501" s="78"/>
      <c r="M1501" s="81"/>
      <c r="N1501" s="14"/>
      <c r="O1501" s="78"/>
      <c r="P1501" s="78"/>
      <c r="Q1501" s="93"/>
      <c r="R1501" s="80"/>
      <c r="S1501" s="80"/>
      <c r="T1501" s="69"/>
      <c r="U1501" s="78"/>
      <c r="V1501" s="69"/>
      <c r="W1501" s="80"/>
      <c r="X1501" s="80"/>
      <c r="Y1501" s="94"/>
      <c r="Z1501" s="80"/>
      <c r="AA1501" s="80"/>
      <c r="AB1501" s="80"/>
      <c r="AC1501" s="80"/>
      <c r="AD1501" s="69"/>
      <c r="AE1501" s="69"/>
      <c r="AF1501" s="69"/>
      <c r="AG1501" s="95"/>
      <c r="AH1501" s="93"/>
      <c r="AI1501" s="81"/>
      <c r="AJ1501" s="80"/>
      <c r="AK1501" s="80"/>
      <c r="AL1501" s="78"/>
      <c r="AM1501" s="80"/>
      <c r="AN1501" s="80"/>
      <c r="AO1501" s="80"/>
      <c r="AP1501" s="80"/>
      <c r="AQ1501" s="80"/>
      <c r="AR1501" s="80"/>
      <c r="AS1501" s="78"/>
      <c r="AT1501" s="96"/>
      <c r="AU1501" s="97"/>
      <c r="AV1501" s="98"/>
      <c r="AW1501" s="99"/>
    </row>
    <row r="1502" spans="1:49">
      <c r="A1502" s="25"/>
      <c r="C1502" s="89"/>
      <c r="D1502" s="84"/>
      <c r="E1502" s="76"/>
      <c r="F1502" s="91"/>
      <c r="G1502" s="80"/>
      <c r="H1502" s="81"/>
      <c r="I1502" s="14"/>
      <c r="J1502" s="92"/>
      <c r="K1502" s="14"/>
      <c r="L1502" s="78"/>
      <c r="M1502" s="81"/>
      <c r="N1502" s="14"/>
      <c r="O1502" s="78"/>
      <c r="P1502" s="78"/>
      <c r="Q1502" s="93"/>
      <c r="R1502" s="80"/>
      <c r="S1502" s="80"/>
      <c r="T1502" s="69"/>
      <c r="U1502" s="78"/>
      <c r="V1502" s="69"/>
      <c r="W1502" s="80"/>
      <c r="X1502" s="80"/>
      <c r="Y1502" s="94"/>
      <c r="Z1502" s="80"/>
      <c r="AA1502" s="80"/>
      <c r="AB1502" s="80"/>
      <c r="AC1502" s="80"/>
      <c r="AD1502" s="69"/>
      <c r="AE1502" s="69"/>
      <c r="AF1502" s="69"/>
      <c r="AG1502" s="95"/>
      <c r="AH1502" s="93"/>
      <c r="AI1502" s="81"/>
      <c r="AJ1502" s="80"/>
      <c r="AK1502" s="80"/>
      <c r="AL1502" s="78"/>
      <c r="AM1502" s="80"/>
      <c r="AN1502" s="80"/>
      <c r="AO1502" s="80"/>
      <c r="AP1502" s="80"/>
      <c r="AQ1502" s="80"/>
      <c r="AR1502" s="80"/>
      <c r="AS1502" s="78"/>
      <c r="AT1502" s="96"/>
      <c r="AU1502" s="97"/>
      <c r="AV1502" s="98"/>
      <c r="AW1502" s="99"/>
    </row>
    <row r="1503" spans="1:49">
      <c r="A1503" s="25"/>
      <c r="C1503" s="89"/>
      <c r="D1503" s="84"/>
      <c r="E1503" s="76"/>
      <c r="F1503" s="91"/>
      <c r="G1503" s="80"/>
      <c r="H1503" s="81"/>
      <c r="I1503" s="14"/>
      <c r="J1503" s="92"/>
      <c r="K1503" s="14"/>
      <c r="L1503" s="78"/>
      <c r="M1503" s="81"/>
      <c r="N1503" s="14"/>
      <c r="O1503" s="78"/>
      <c r="P1503" s="78"/>
      <c r="Q1503" s="93"/>
      <c r="R1503" s="80"/>
      <c r="S1503" s="80"/>
      <c r="T1503" s="69"/>
      <c r="U1503" s="78"/>
      <c r="V1503" s="69"/>
      <c r="W1503" s="80"/>
      <c r="X1503" s="80"/>
      <c r="Y1503" s="94"/>
      <c r="Z1503" s="80"/>
      <c r="AA1503" s="80"/>
      <c r="AB1503" s="80"/>
      <c r="AC1503" s="80"/>
      <c r="AD1503" s="69"/>
      <c r="AE1503" s="69"/>
      <c r="AF1503" s="69"/>
      <c r="AG1503" s="95"/>
      <c r="AH1503" s="93"/>
      <c r="AI1503" s="81"/>
      <c r="AJ1503" s="80"/>
      <c r="AK1503" s="80"/>
      <c r="AL1503" s="78"/>
      <c r="AM1503" s="80"/>
      <c r="AN1503" s="80"/>
      <c r="AO1503" s="80"/>
      <c r="AP1503" s="80"/>
      <c r="AQ1503" s="80"/>
      <c r="AR1503" s="80"/>
      <c r="AS1503" s="78"/>
      <c r="AT1503" s="96"/>
      <c r="AU1503" s="97"/>
      <c r="AV1503" s="98"/>
      <c r="AW1503" s="99"/>
    </row>
    <row r="1504" spans="1:49">
      <c r="A1504" s="25"/>
      <c r="C1504" s="89"/>
      <c r="D1504" s="84"/>
      <c r="E1504" s="76"/>
      <c r="F1504" s="91"/>
      <c r="G1504" s="80"/>
      <c r="H1504" s="81"/>
      <c r="I1504" s="14"/>
      <c r="J1504" s="92"/>
      <c r="K1504" s="14"/>
      <c r="L1504" s="78"/>
      <c r="M1504" s="81"/>
      <c r="N1504" s="14"/>
      <c r="O1504" s="78"/>
      <c r="P1504" s="78"/>
      <c r="Q1504" s="93"/>
      <c r="R1504" s="80"/>
      <c r="S1504" s="80"/>
      <c r="T1504" s="69"/>
      <c r="U1504" s="78"/>
      <c r="V1504" s="69"/>
      <c r="W1504" s="80"/>
      <c r="X1504" s="80"/>
      <c r="Y1504" s="94"/>
      <c r="Z1504" s="80"/>
      <c r="AA1504" s="80"/>
      <c r="AB1504" s="80"/>
      <c r="AC1504" s="80"/>
      <c r="AD1504" s="69"/>
      <c r="AE1504" s="69"/>
      <c r="AF1504" s="69"/>
      <c r="AG1504" s="95"/>
      <c r="AH1504" s="93"/>
      <c r="AI1504" s="81"/>
      <c r="AJ1504" s="80"/>
      <c r="AK1504" s="80"/>
      <c r="AL1504" s="78"/>
      <c r="AM1504" s="80"/>
      <c r="AN1504" s="80"/>
      <c r="AO1504" s="80"/>
      <c r="AP1504" s="80"/>
      <c r="AQ1504" s="80"/>
      <c r="AR1504" s="80"/>
      <c r="AS1504" s="78"/>
      <c r="AT1504" s="96"/>
      <c r="AU1504" s="97"/>
      <c r="AV1504" s="98"/>
      <c r="AW1504" s="99"/>
    </row>
    <row r="1505" spans="1:49">
      <c r="A1505" s="25"/>
      <c r="C1505" s="89"/>
      <c r="D1505" s="84"/>
      <c r="E1505" s="76"/>
      <c r="F1505" s="91"/>
      <c r="G1505" s="80"/>
      <c r="H1505" s="81"/>
      <c r="I1505" s="14"/>
      <c r="J1505" s="92"/>
      <c r="K1505" s="14"/>
      <c r="L1505" s="78"/>
      <c r="M1505" s="81"/>
      <c r="N1505" s="14"/>
      <c r="O1505" s="78"/>
      <c r="P1505" s="78"/>
      <c r="Q1505" s="93"/>
      <c r="R1505" s="80"/>
      <c r="S1505" s="80"/>
      <c r="T1505" s="69"/>
      <c r="U1505" s="78"/>
      <c r="V1505" s="69"/>
      <c r="W1505" s="80"/>
      <c r="X1505" s="80"/>
      <c r="Y1505" s="94"/>
      <c r="Z1505" s="80"/>
      <c r="AA1505" s="80"/>
      <c r="AB1505" s="80"/>
      <c r="AC1505" s="80"/>
      <c r="AD1505" s="69"/>
      <c r="AE1505" s="69"/>
      <c r="AF1505" s="69"/>
      <c r="AG1505" s="95"/>
      <c r="AH1505" s="93"/>
      <c r="AI1505" s="81"/>
      <c r="AJ1505" s="80"/>
      <c r="AK1505" s="80"/>
      <c r="AL1505" s="78"/>
      <c r="AM1505" s="80"/>
      <c r="AN1505" s="80"/>
      <c r="AO1505" s="80"/>
      <c r="AP1505" s="80"/>
      <c r="AQ1505" s="80"/>
      <c r="AR1505" s="80"/>
      <c r="AS1505" s="78"/>
      <c r="AT1505" s="96"/>
      <c r="AU1505" s="97"/>
      <c r="AV1505" s="98"/>
      <c r="AW1505" s="99"/>
    </row>
    <row r="1506" spans="1:49">
      <c r="A1506" s="25"/>
      <c r="C1506" s="89"/>
      <c r="D1506" s="84"/>
      <c r="E1506" s="76"/>
      <c r="F1506" s="91"/>
      <c r="G1506" s="80"/>
      <c r="H1506" s="81"/>
      <c r="I1506" s="14"/>
      <c r="J1506" s="92"/>
      <c r="K1506" s="14"/>
      <c r="L1506" s="78"/>
      <c r="M1506" s="81"/>
      <c r="N1506" s="14"/>
      <c r="O1506" s="78"/>
      <c r="P1506" s="78"/>
      <c r="Q1506" s="93"/>
      <c r="R1506" s="80"/>
      <c r="S1506" s="80"/>
      <c r="T1506" s="69"/>
      <c r="U1506" s="78"/>
      <c r="V1506" s="69"/>
      <c r="W1506" s="80"/>
      <c r="X1506" s="80"/>
      <c r="Y1506" s="94"/>
      <c r="Z1506" s="80"/>
      <c r="AA1506" s="80"/>
      <c r="AB1506" s="80"/>
      <c r="AC1506" s="80"/>
      <c r="AD1506" s="69"/>
      <c r="AE1506" s="69"/>
      <c r="AF1506" s="69"/>
      <c r="AG1506" s="95"/>
      <c r="AH1506" s="93"/>
      <c r="AI1506" s="81"/>
      <c r="AJ1506" s="80"/>
      <c r="AK1506" s="80"/>
      <c r="AL1506" s="78"/>
      <c r="AM1506" s="80"/>
      <c r="AN1506" s="80"/>
      <c r="AO1506" s="80"/>
      <c r="AP1506" s="80"/>
      <c r="AQ1506" s="80"/>
      <c r="AR1506" s="80"/>
      <c r="AS1506" s="78"/>
      <c r="AT1506" s="96"/>
      <c r="AU1506" s="97"/>
      <c r="AV1506" s="98"/>
      <c r="AW1506" s="99"/>
    </row>
    <row r="1507" spans="1:49">
      <c r="A1507" s="25"/>
      <c r="C1507" s="89"/>
      <c r="D1507" s="84"/>
      <c r="E1507" s="76"/>
      <c r="F1507" s="91"/>
      <c r="G1507" s="80"/>
      <c r="H1507" s="81"/>
      <c r="I1507" s="14"/>
      <c r="J1507" s="92"/>
      <c r="K1507" s="14"/>
      <c r="L1507" s="78"/>
      <c r="M1507" s="81"/>
      <c r="N1507" s="14"/>
      <c r="O1507" s="78"/>
      <c r="P1507" s="78"/>
      <c r="Q1507" s="93"/>
      <c r="R1507" s="80"/>
      <c r="S1507" s="80"/>
      <c r="T1507" s="69"/>
      <c r="U1507" s="78"/>
      <c r="V1507" s="69"/>
      <c r="W1507" s="80"/>
      <c r="X1507" s="80"/>
      <c r="Y1507" s="94"/>
      <c r="Z1507" s="80"/>
      <c r="AA1507" s="80"/>
      <c r="AB1507" s="80"/>
      <c r="AC1507" s="80"/>
      <c r="AD1507" s="69"/>
      <c r="AE1507" s="69"/>
      <c r="AF1507" s="69"/>
      <c r="AG1507" s="95"/>
      <c r="AH1507" s="93"/>
      <c r="AI1507" s="81"/>
      <c r="AJ1507" s="80"/>
      <c r="AK1507" s="80"/>
      <c r="AL1507" s="78"/>
      <c r="AM1507" s="80"/>
      <c r="AN1507" s="80"/>
      <c r="AO1507" s="80"/>
      <c r="AP1507" s="80"/>
      <c r="AQ1507" s="80"/>
      <c r="AR1507" s="80"/>
      <c r="AS1507" s="78"/>
      <c r="AT1507" s="96"/>
      <c r="AU1507" s="97"/>
      <c r="AV1507" s="98"/>
      <c r="AW1507" s="99"/>
    </row>
    <row r="1508" spans="1:49">
      <c r="A1508" s="25"/>
      <c r="C1508" s="89"/>
      <c r="D1508" s="84"/>
      <c r="E1508" s="76"/>
      <c r="F1508" s="91"/>
      <c r="G1508" s="80"/>
      <c r="H1508" s="81"/>
      <c r="I1508" s="14"/>
      <c r="J1508" s="92"/>
      <c r="K1508" s="14"/>
      <c r="L1508" s="78"/>
      <c r="M1508" s="81"/>
      <c r="N1508" s="14"/>
      <c r="O1508" s="78"/>
      <c r="P1508" s="78"/>
      <c r="Q1508" s="93"/>
      <c r="R1508" s="80"/>
      <c r="S1508" s="80"/>
      <c r="T1508" s="69"/>
      <c r="U1508" s="78"/>
      <c r="V1508" s="69"/>
      <c r="W1508" s="80"/>
      <c r="X1508" s="80"/>
      <c r="Y1508" s="94"/>
      <c r="Z1508" s="80"/>
      <c r="AA1508" s="80"/>
      <c r="AB1508" s="80"/>
      <c r="AC1508" s="80"/>
      <c r="AD1508" s="69"/>
      <c r="AE1508" s="69"/>
      <c r="AF1508" s="69"/>
      <c r="AG1508" s="95"/>
      <c r="AH1508" s="93"/>
      <c r="AI1508" s="81"/>
      <c r="AJ1508" s="80"/>
      <c r="AK1508" s="80"/>
      <c r="AL1508" s="78"/>
      <c r="AM1508" s="80"/>
      <c r="AN1508" s="80"/>
      <c r="AO1508" s="80"/>
      <c r="AP1508" s="80"/>
      <c r="AQ1508" s="80"/>
      <c r="AR1508" s="80"/>
      <c r="AS1508" s="78"/>
      <c r="AT1508" s="96"/>
      <c r="AU1508" s="97"/>
      <c r="AV1508" s="98"/>
      <c r="AW1508" s="99"/>
    </row>
    <row r="1509" spans="1:49">
      <c r="A1509" s="25"/>
      <c r="C1509" s="89"/>
      <c r="D1509" s="84"/>
      <c r="E1509" s="76"/>
      <c r="F1509" s="91"/>
      <c r="G1509" s="80"/>
      <c r="H1509" s="81"/>
      <c r="I1509" s="14"/>
      <c r="J1509" s="92"/>
      <c r="K1509" s="14"/>
      <c r="L1509" s="78"/>
      <c r="M1509" s="81"/>
      <c r="N1509" s="14"/>
      <c r="O1509" s="78"/>
      <c r="P1509" s="78"/>
      <c r="Q1509" s="93"/>
      <c r="R1509" s="80"/>
      <c r="S1509" s="80"/>
      <c r="T1509" s="69"/>
      <c r="U1509" s="78"/>
      <c r="V1509" s="69"/>
      <c r="W1509" s="80"/>
      <c r="X1509" s="80"/>
      <c r="Y1509" s="94"/>
      <c r="Z1509" s="80"/>
      <c r="AA1509" s="80"/>
      <c r="AB1509" s="80"/>
      <c r="AC1509" s="80"/>
      <c r="AD1509" s="69"/>
      <c r="AE1509" s="69"/>
      <c r="AF1509" s="69"/>
      <c r="AG1509" s="95"/>
      <c r="AH1509" s="93"/>
      <c r="AI1509" s="81"/>
      <c r="AJ1509" s="80"/>
      <c r="AK1509" s="80"/>
      <c r="AL1509" s="78"/>
      <c r="AM1509" s="80"/>
      <c r="AN1509" s="80"/>
      <c r="AO1509" s="80"/>
      <c r="AP1509" s="80"/>
      <c r="AQ1509" s="80"/>
      <c r="AR1509" s="80"/>
      <c r="AS1509" s="78"/>
      <c r="AT1509" s="96"/>
      <c r="AU1509" s="97"/>
      <c r="AV1509" s="98"/>
      <c r="AW1509" s="99"/>
    </row>
    <row r="1510" spans="1:49">
      <c r="A1510" s="25"/>
      <c r="C1510" s="89"/>
      <c r="D1510" s="84"/>
      <c r="E1510" s="76"/>
      <c r="F1510" s="91"/>
      <c r="G1510" s="80"/>
      <c r="H1510" s="81"/>
      <c r="I1510" s="14"/>
      <c r="J1510" s="92"/>
      <c r="K1510" s="14"/>
      <c r="L1510" s="78"/>
      <c r="M1510" s="81"/>
      <c r="N1510" s="14"/>
      <c r="O1510" s="78"/>
      <c r="P1510" s="78"/>
      <c r="Q1510" s="93"/>
      <c r="R1510" s="80"/>
      <c r="S1510" s="80"/>
      <c r="T1510" s="69"/>
      <c r="U1510" s="78"/>
      <c r="V1510" s="69"/>
      <c r="W1510" s="80"/>
      <c r="X1510" s="80"/>
      <c r="Y1510" s="94"/>
      <c r="Z1510" s="80"/>
      <c r="AA1510" s="80"/>
      <c r="AB1510" s="80"/>
      <c r="AC1510" s="80"/>
      <c r="AD1510" s="69"/>
      <c r="AE1510" s="69"/>
      <c r="AF1510" s="69"/>
      <c r="AG1510" s="95"/>
      <c r="AH1510" s="93"/>
      <c r="AI1510" s="81"/>
      <c r="AJ1510" s="80"/>
      <c r="AK1510" s="80"/>
      <c r="AL1510" s="78"/>
      <c r="AM1510" s="80"/>
      <c r="AN1510" s="80"/>
      <c r="AO1510" s="80"/>
      <c r="AP1510" s="80"/>
      <c r="AQ1510" s="80"/>
      <c r="AR1510" s="80"/>
      <c r="AS1510" s="78"/>
      <c r="AT1510" s="96"/>
      <c r="AU1510" s="97"/>
      <c r="AV1510" s="98"/>
      <c r="AW1510" s="99"/>
    </row>
    <row r="1511" spans="1:49">
      <c r="A1511" s="25"/>
      <c r="C1511" s="89"/>
      <c r="D1511" s="84"/>
      <c r="E1511" s="76"/>
      <c r="F1511" s="91"/>
      <c r="G1511" s="80"/>
      <c r="H1511" s="81"/>
      <c r="I1511" s="14"/>
      <c r="J1511" s="92"/>
      <c r="K1511" s="14"/>
      <c r="L1511" s="78"/>
      <c r="M1511" s="81"/>
      <c r="N1511" s="14"/>
      <c r="O1511" s="78"/>
      <c r="P1511" s="78"/>
      <c r="Q1511" s="93"/>
      <c r="R1511" s="80"/>
      <c r="S1511" s="80"/>
      <c r="T1511" s="69"/>
      <c r="U1511" s="78"/>
      <c r="V1511" s="69"/>
      <c r="W1511" s="80"/>
      <c r="X1511" s="80"/>
      <c r="Y1511" s="94"/>
      <c r="Z1511" s="80"/>
      <c r="AA1511" s="80"/>
      <c r="AB1511" s="80"/>
      <c r="AC1511" s="80"/>
      <c r="AD1511" s="69"/>
      <c r="AE1511" s="69"/>
      <c r="AF1511" s="69"/>
      <c r="AG1511" s="95"/>
      <c r="AH1511" s="93"/>
      <c r="AI1511" s="81"/>
      <c r="AJ1511" s="80"/>
      <c r="AK1511" s="80"/>
      <c r="AL1511" s="78"/>
      <c r="AM1511" s="80"/>
      <c r="AN1511" s="80"/>
      <c r="AO1511" s="80"/>
      <c r="AP1511" s="80"/>
      <c r="AQ1511" s="80"/>
      <c r="AR1511" s="80"/>
      <c r="AS1511" s="78"/>
      <c r="AT1511" s="96"/>
      <c r="AU1511" s="97"/>
      <c r="AV1511" s="98"/>
      <c r="AW1511" s="99"/>
    </row>
    <row r="1512" spans="1:49">
      <c r="A1512" s="25"/>
      <c r="C1512" s="89"/>
      <c r="D1512" s="84"/>
      <c r="E1512" s="76"/>
      <c r="F1512" s="91"/>
      <c r="G1512" s="80"/>
      <c r="H1512" s="81"/>
      <c r="I1512" s="14"/>
      <c r="J1512" s="92"/>
      <c r="K1512" s="14"/>
      <c r="L1512" s="78"/>
      <c r="M1512" s="81"/>
      <c r="N1512" s="14"/>
      <c r="O1512" s="78"/>
      <c r="P1512" s="78"/>
      <c r="Q1512" s="93"/>
      <c r="R1512" s="80"/>
      <c r="S1512" s="80"/>
      <c r="T1512" s="69"/>
      <c r="U1512" s="78"/>
      <c r="V1512" s="69"/>
      <c r="W1512" s="80"/>
      <c r="X1512" s="80"/>
      <c r="Y1512" s="94"/>
      <c r="Z1512" s="80"/>
      <c r="AA1512" s="80"/>
      <c r="AB1512" s="80"/>
      <c r="AC1512" s="80"/>
      <c r="AD1512" s="69"/>
      <c r="AE1512" s="69"/>
      <c r="AF1512" s="69"/>
      <c r="AG1512" s="95"/>
      <c r="AH1512" s="93"/>
      <c r="AI1512" s="81"/>
      <c r="AJ1512" s="80"/>
      <c r="AK1512" s="80"/>
      <c r="AL1512" s="78"/>
      <c r="AM1512" s="80"/>
      <c r="AN1512" s="80"/>
      <c r="AO1512" s="80"/>
      <c r="AP1512" s="80"/>
      <c r="AQ1512" s="80"/>
      <c r="AR1512" s="80"/>
      <c r="AS1512" s="78"/>
      <c r="AT1512" s="96"/>
      <c r="AU1512" s="97"/>
      <c r="AV1512" s="98"/>
      <c r="AW1512" s="99"/>
    </row>
    <row r="1513" spans="1:49">
      <c r="A1513" s="25"/>
      <c r="C1513" s="89"/>
      <c r="D1513" s="84"/>
      <c r="E1513" s="76"/>
      <c r="F1513" s="91"/>
      <c r="G1513" s="80"/>
      <c r="H1513" s="81"/>
      <c r="I1513" s="14"/>
      <c r="J1513" s="92"/>
      <c r="K1513" s="14"/>
      <c r="L1513" s="78"/>
      <c r="M1513" s="81"/>
      <c r="N1513" s="14"/>
      <c r="O1513" s="78"/>
      <c r="P1513" s="78"/>
      <c r="Q1513" s="93"/>
      <c r="R1513" s="80"/>
      <c r="S1513" s="80"/>
      <c r="T1513" s="69"/>
      <c r="U1513" s="78"/>
      <c r="V1513" s="69"/>
      <c r="W1513" s="80"/>
      <c r="X1513" s="80"/>
      <c r="Y1513" s="94"/>
      <c r="Z1513" s="80"/>
      <c r="AA1513" s="80"/>
      <c r="AB1513" s="80"/>
      <c r="AC1513" s="80"/>
      <c r="AD1513" s="69"/>
      <c r="AE1513" s="69"/>
      <c r="AF1513" s="69"/>
      <c r="AG1513" s="95"/>
      <c r="AH1513" s="93"/>
      <c r="AI1513" s="81"/>
      <c r="AJ1513" s="80"/>
      <c r="AK1513" s="80"/>
      <c r="AL1513" s="78"/>
      <c r="AM1513" s="80"/>
      <c r="AN1513" s="80"/>
      <c r="AO1513" s="80"/>
      <c r="AP1513" s="80"/>
      <c r="AQ1513" s="80"/>
      <c r="AR1513" s="80"/>
      <c r="AS1513" s="78"/>
      <c r="AT1513" s="96"/>
      <c r="AU1513" s="97"/>
      <c r="AV1513" s="98"/>
      <c r="AW1513" s="99"/>
    </row>
    <row r="1514" spans="1:49">
      <c r="A1514" s="25"/>
      <c r="C1514" s="89"/>
      <c r="D1514" s="84"/>
      <c r="E1514" s="76"/>
      <c r="F1514" s="91"/>
      <c r="G1514" s="80"/>
      <c r="H1514" s="81"/>
      <c r="I1514" s="14"/>
      <c r="J1514" s="92"/>
      <c r="K1514" s="14"/>
      <c r="L1514" s="78"/>
      <c r="M1514" s="81"/>
      <c r="N1514" s="14"/>
      <c r="O1514" s="78"/>
      <c r="P1514" s="78"/>
      <c r="Q1514" s="93"/>
      <c r="R1514" s="80"/>
      <c r="S1514" s="80"/>
      <c r="T1514" s="69"/>
      <c r="U1514" s="78"/>
      <c r="V1514" s="69"/>
      <c r="W1514" s="80"/>
      <c r="X1514" s="80"/>
      <c r="Y1514" s="94"/>
      <c r="Z1514" s="80"/>
      <c r="AA1514" s="80"/>
      <c r="AB1514" s="80"/>
      <c r="AC1514" s="80"/>
      <c r="AD1514" s="69"/>
      <c r="AE1514" s="69"/>
      <c r="AF1514" s="69"/>
      <c r="AG1514" s="95"/>
      <c r="AH1514" s="93"/>
      <c r="AI1514" s="81"/>
      <c r="AJ1514" s="80"/>
      <c r="AK1514" s="80"/>
      <c r="AL1514" s="78"/>
      <c r="AM1514" s="80"/>
      <c r="AN1514" s="80"/>
      <c r="AO1514" s="80"/>
      <c r="AP1514" s="80"/>
      <c r="AQ1514" s="80"/>
      <c r="AR1514" s="80"/>
      <c r="AS1514" s="78"/>
      <c r="AT1514" s="96"/>
      <c r="AU1514" s="97"/>
      <c r="AV1514" s="98"/>
      <c r="AW1514" s="99"/>
    </row>
    <row r="1515" spans="1:49">
      <c r="A1515" s="25"/>
      <c r="C1515" s="89"/>
      <c r="D1515" s="84"/>
      <c r="E1515" s="76"/>
      <c r="F1515" s="91"/>
      <c r="G1515" s="80"/>
      <c r="H1515" s="81"/>
      <c r="I1515" s="14"/>
      <c r="J1515" s="92"/>
      <c r="K1515" s="14"/>
      <c r="L1515" s="78"/>
      <c r="M1515" s="81"/>
      <c r="N1515" s="14"/>
      <c r="O1515" s="78"/>
      <c r="P1515" s="78"/>
      <c r="Q1515" s="93"/>
      <c r="R1515" s="80"/>
      <c r="S1515" s="80"/>
      <c r="T1515" s="69"/>
      <c r="U1515" s="78"/>
      <c r="V1515" s="69"/>
      <c r="W1515" s="80"/>
      <c r="X1515" s="80"/>
      <c r="Y1515" s="94"/>
      <c r="Z1515" s="80"/>
      <c r="AA1515" s="80"/>
      <c r="AB1515" s="80"/>
      <c r="AC1515" s="80"/>
      <c r="AD1515" s="69"/>
      <c r="AE1515" s="69"/>
      <c r="AF1515" s="69"/>
      <c r="AG1515" s="95"/>
      <c r="AH1515" s="93"/>
      <c r="AI1515" s="81"/>
      <c r="AJ1515" s="80"/>
      <c r="AK1515" s="80"/>
      <c r="AL1515" s="78"/>
      <c r="AM1515" s="80"/>
      <c r="AN1515" s="80"/>
      <c r="AO1515" s="80"/>
      <c r="AP1515" s="80"/>
      <c r="AQ1515" s="80"/>
      <c r="AR1515" s="80"/>
      <c r="AS1515" s="78"/>
      <c r="AT1515" s="96"/>
      <c r="AU1515" s="97"/>
      <c r="AV1515" s="98"/>
      <c r="AW1515" s="99"/>
    </row>
    <row r="1516" spans="1:49">
      <c r="A1516" s="25"/>
      <c r="C1516" s="89"/>
      <c r="D1516" s="84"/>
      <c r="E1516" s="76"/>
      <c r="F1516" s="91"/>
      <c r="G1516" s="80"/>
      <c r="H1516" s="81"/>
      <c r="I1516" s="14"/>
      <c r="J1516" s="92"/>
      <c r="K1516" s="14"/>
      <c r="L1516" s="78"/>
      <c r="M1516" s="81"/>
      <c r="N1516" s="14"/>
      <c r="O1516" s="78"/>
      <c r="P1516" s="78"/>
      <c r="Q1516" s="93"/>
      <c r="R1516" s="80"/>
      <c r="S1516" s="80"/>
      <c r="T1516" s="69"/>
      <c r="U1516" s="78"/>
      <c r="V1516" s="69"/>
      <c r="W1516" s="80"/>
      <c r="X1516" s="80"/>
      <c r="Y1516" s="94"/>
      <c r="Z1516" s="80"/>
      <c r="AA1516" s="80"/>
      <c r="AB1516" s="80"/>
      <c r="AC1516" s="80"/>
      <c r="AD1516" s="69"/>
      <c r="AE1516" s="69"/>
      <c r="AF1516" s="69"/>
      <c r="AG1516" s="95"/>
      <c r="AH1516" s="93"/>
      <c r="AI1516" s="81"/>
      <c r="AJ1516" s="80"/>
      <c r="AK1516" s="80"/>
      <c r="AL1516" s="78"/>
      <c r="AM1516" s="80"/>
      <c r="AN1516" s="80"/>
      <c r="AO1516" s="80"/>
      <c r="AP1516" s="80"/>
      <c r="AQ1516" s="80"/>
      <c r="AR1516" s="80"/>
      <c r="AS1516" s="78"/>
      <c r="AT1516" s="96"/>
      <c r="AU1516" s="97"/>
      <c r="AV1516" s="98"/>
      <c r="AW1516" s="99"/>
    </row>
    <row r="1517" spans="1:49">
      <c r="A1517" s="25"/>
      <c r="C1517" s="89"/>
      <c r="D1517" s="84"/>
      <c r="E1517" s="76"/>
      <c r="F1517" s="91"/>
      <c r="G1517" s="80"/>
      <c r="H1517" s="81"/>
      <c r="I1517" s="14"/>
      <c r="J1517" s="92"/>
      <c r="K1517" s="14"/>
      <c r="L1517" s="78"/>
      <c r="M1517" s="81"/>
      <c r="N1517" s="14"/>
      <c r="O1517" s="78"/>
      <c r="P1517" s="78"/>
      <c r="Q1517" s="93"/>
      <c r="R1517" s="80"/>
      <c r="S1517" s="80"/>
      <c r="T1517" s="69"/>
      <c r="U1517" s="78"/>
      <c r="V1517" s="69"/>
      <c r="W1517" s="80"/>
      <c r="X1517" s="80"/>
      <c r="Y1517" s="94"/>
      <c r="Z1517" s="80"/>
      <c r="AA1517" s="80"/>
      <c r="AB1517" s="80"/>
      <c r="AC1517" s="80"/>
      <c r="AD1517" s="69"/>
      <c r="AE1517" s="69"/>
      <c r="AF1517" s="69"/>
      <c r="AG1517" s="95"/>
      <c r="AH1517" s="93"/>
      <c r="AI1517" s="81"/>
      <c r="AJ1517" s="80"/>
      <c r="AK1517" s="80"/>
      <c r="AL1517" s="78"/>
      <c r="AM1517" s="80"/>
      <c r="AN1517" s="80"/>
      <c r="AO1517" s="80"/>
      <c r="AP1517" s="80"/>
      <c r="AQ1517" s="80"/>
      <c r="AR1517" s="80"/>
      <c r="AS1517" s="78"/>
      <c r="AT1517" s="96"/>
      <c r="AU1517" s="97"/>
      <c r="AV1517" s="98"/>
      <c r="AW1517" s="99"/>
    </row>
    <row r="1518" spans="1:49">
      <c r="A1518" s="25"/>
      <c r="C1518" s="89"/>
      <c r="D1518" s="84"/>
      <c r="E1518" s="76"/>
      <c r="F1518" s="91"/>
      <c r="G1518" s="80"/>
      <c r="H1518" s="81"/>
      <c r="I1518" s="14"/>
      <c r="J1518" s="92"/>
      <c r="K1518" s="14"/>
      <c r="L1518" s="78"/>
      <c r="M1518" s="81"/>
      <c r="N1518" s="14"/>
      <c r="O1518" s="78"/>
      <c r="P1518" s="78"/>
      <c r="Q1518" s="93"/>
      <c r="R1518" s="80"/>
      <c r="S1518" s="80"/>
      <c r="T1518" s="69"/>
      <c r="U1518" s="78"/>
      <c r="V1518" s="69"/>
      <c r="W1518" s="80"/>
      <c r="X1518" s="80"/>
      <c r="Y1518" s="94"/>
      <c r="Z1518" s="80"/>
      <c r="AA1518" s="80"/>
      <c r="AB1518" s="80"/>
      <c r="AC1518" s="80"/>
      <c r="AD1518" s="69"/>
      <c r="AE1518" s="69"/>
      <c r="AF1518" s="69"/>
      <c r="AG1518" s="95"/>
      <c r="AH1518" s="93"/>
      <c r="AI1518" s="81"/>
      <c r="AJ1518" s="80"/>
      <c r="AK1518" s="80"/>
      <c r="AL1518" s="78"/>
      <c r="AM1518" s="80"/>
      <c r="AN1518" s="80"/>
      <c r="AO1518" s="80"/>
      <c r="AP1518" s="80"/>
      <c r="AQ1518" s="80"/>
      <c r="AR1518" s="80"/>
      <c r="AS1518" s="78"/>
      <c r="AT1518" s="96"/>
      <c r="AU1518" s="97"/>
      <c r="AV1518" s="98"/>
      <c r="AW1518" s="99"/>
    </row>
    <row r="1519" spans="1:49">
      <c r="A1519" s="25"/>
      <c r="C1519" s="89"/>
      <c r="D1519" s="84"/>
      <c r="E1519" s="76"/>
      <c r="F1519" s="91"/>
      <c r="G1519" s="80"/>
      <c r="H1519" s="81"/>
      <c r="I1519" s="14"/>
      <c r="J1519" s="92"/>
      <c r="K1519" s="14"/>
      <c r="L1519" s="78"/>
      <c r="M1519" s="81"/>
      <c r="N1519" s="14"/>
      <c r="O1519" s="78"/>
      <c r="P1519" s="78"/>
      <c r="Q1519" s="93"/>
      <c r="R1519" s="80"/>
      <c r="S1519" s="80"/>
      <c r="T1519" s="69"/>
      <c r="U1519" s="78"/>
      <c r="V1519" s="69"/>
      <c r="W1519" s="80"/>
      <c r="X1519" s="80"/>
      <c r="Y1519" s="94"/>
      <c r="Z1519" s="80"/>
      <c r="AA1519" s="80"/>
      <c r="AB1519" s="80"/>
      <c r="AC1519" s="80"/>
      <c r="AD1519" s="69"/>
      <c r="AE1519" s="69"/>
      <c r="AF1519" s="69"/>
      <c r="AG1519" s="95"/>
      <c r="AH1519" s="93"/>
      <c r="AI1519" s="81"/>
      <c r="AJ1519" s="80"/>
      <c r="AK1519" s="80"/>
      <c r="AL1519" s="78"/>
      <c r="AM1519" s="80"/>
      <c r="AN1519" s="80"/>
      <c r="AO1519" s="80"/>
      <c r="AP1519" s="80"/>
      <c r="AQ1519" s="80"/>
      <c r="AR1519" s="80"/>
      <c r="AS1519" s="78"/>
      <c r="AT1519" s="96"/>
      <c r="AU1519" s="97"/>
      <c r="AV1519" s="98"/>
      <c r="AW1519" s="99"/>
    </row>
    <row r="1520" spans="1:49">
      <c r="A1520" s="25"/>
      <c r="C1520" s="89"/>
      <c r="D1520" s="84"/>
      <c r="E1520" s="76"/>
      <c r="F1520" s="91"/>
      <c r="G1520" s="80"/>
      <c r="H1520" s="81"/>
      <c r="I1520" s="14"/>
      <c r="J1520" s="92"/>
      <c r="K1520" s="14"/>
      <c r="L1520" s="78"/>
      <c r="M1520" s="81"/>
      <c r="N1520" s="14"/>
      <c r="O1520" s="78"/>
      <c r="P1520" s="78"/>
      <c r="Q1520" s="93"/>
      <c r="R1520" s="80"/>
      <c r="S1520" s="80"/>
      <c r="T1520" s="69"/>
      <c r="U1520" s="78"/>
      <c r="V1520" s="69"/>
      <c r="W1520" s="80"/>
      <c r="X1520" s="80"/>
      <c r="Y1520" s="94"/>
      <c r="Z1520" s="80"/>
      <c r="AA1520" s="80"/>
      <c r="AB1520" s="80"/>
      <c r="AC1520" s="80"/>
      <c r="AD1520" s="69"/>
      <c r="AE1520" s="69"/>
      <c r="AF1520" s="69"/>
      <c r="AG1520" s="95"/>
      <c r="AH1520" s="93"/>
      <c r="AI1520" s="81"/>
      <c r="AJ1520" s="80"/>
      <c r="AK1520" s="80"/>
      <c r="AL1520" s="78"/>
      <c r="AM1520" s="80"/>
      <c r="AN1520" s="80"/>
      <c r="AO1520" s="80"/>
      <c r="AP1520" s="80"/>
      <c r="AQ1520" s="80"/>
      <c r="AR1520" s="80"/>
      <c r="AS1520" s="78"/>
      <c r="AT1520" s="96"/>
      <c r="AU1520" s="97"/>
      <c r="AV1520" s="98"/>
      <c r="AW1520" s="99"/>
    </row>
    <row r="1521" spans="1:49">
      <c r="A1521" s="25"/>
      <c r="C1521" s="89"/>
      <c r="D1521" s="84"/>
      <c r="E1521" s="76"/>
      <c r="F1521" s="91"/>
      <c r="G1521" s="80"/>
      <c r="H1521" s="81"/>
      <c r="I1521" s="14"/>
      <c r="J1521" s="92"/>
      <c r="K1521" s="14"/>
      <c r="L1521" s="78"/>
      <c r="M1521" s="81"/>
      <c r="N1521" s="14"/>
      <c r="O1521" s="78"/>
      <c r="P1521" s="78"/>
      <c r="Q1521" s="93"/>
      <c r="R1521" s="80"/>
      <c r="S1521" s="80"/>
      <c r="T1521" s="69"/>
      <c r="U1521" s="78"/>
      <c r="V1521" s="69"/>
      <c r="W1521" s="80"/>
      <c r="X1521" s="80"/>
      <c r="Y1521" s="94"/>
      <c r="Z1521" s="80"/>
      <c r="AA1521" s="80"/>
      <c r="AB1521" s="80"/>
      <c r="AC1521" s="80"/>
      <c r="AD1521" s="69"/>
      <c r="AE1521" s="69"/>
      <c r="AF1521" s="69"/>
      <c r="AG1521" s="95"/>
      <c r="AH1521" s="93"/>
      <c r="AI1521" s="81"/>
      <c r="AJ1521" s="80"/>
      <c r="AK1521" s="80"/>
      <c r="AL1521" s="78"/>
      <c r="AM1521" s="80"/>
      <c r="AN1521" s="80"/>
      <c r="AO1521" s="80"/>
      <c r="AP1521" s="80"/>
      <c r="AQ1521" s="80"/>
      <c r="AR1521" s="80"/>
      <c r="AS1521" s="78"/>
      <c r="AT1521" s="96"/>
      <c r="AU1521" s="97"/>
      <c r="AV1521" s="98"/>
      <c r="AW1521" s="99"/>
    </row>
    <row r="1522" spans="1:49">
      <c r="A1522" s="25"/>
      <c r="C1522" s="89"/>
      <c r="D1522" s="84"/>
      <c r="E1522" s="76"/>
      <c r="F1522" s="91"/>
      <c r="G1522" s="80"/>
      <c r="H1522" s="81"/>
      <c r="I1522" s="14"/>
      <c r="J1522" s="92"/>
      <c r="K1522" s="14"/>
      <c r="L1522" s="78"/>
      <c r="M1522" s="81"/>
      <c r="N1522" s="14"/>
      <c r="O1522" s="78"/>
      <c r="P1522" s="78"/>
      <c r="Q1522" s="93"/>
      <c r="R1522" s="80"/>
      <c r="S1522" s="80"/>
      <c r="T1522" s="69"/>
      <c r="U1522" s="78"/>
      <c r="V1522" s="69"/>
      <c r="W1522" s="80"/>
      <c r="X1522" s="80"/>
      <c r="Y1522" s="94"/>
      <c r="Z1522" s="80"/>
      <c r="AA1522" s="80"/>
      <c r="AB1522" s="80"/>
      <c r="AC1522" s="80"/>
      <c r="AD1522" s="69"/>
      <c r="AE1522" s="69"/>
      <c r="AF1522" s="69"/>
      <c r="AG1522" s="95"/>
      <c r="AH1522" s="93"/>
      <c r="AI1522" s="81"/>
      <c r="AJ1522" s="80"/>
      <c r="AK1522" s="80"/>
      <c r="AL1522" s="78"/>
      <c r="AM1522" s="80"/>
      <c r="AN1522" s="80"/>
      <c r="AO1522" s="80"/>
      <c r="AP1522" s="80"/>
      <c r="AQ1522" s="80"/>
      <c r="AR1522" s="80"/>
      <c r="AS1522" s="78"/>
      <c r="AT1522" s="96"/>
      <c r="AU1522" s="97"/>
      <c r="AV1522" s="98"/>
      <c r="AW1522" s="99"/>
    </row>
    <row r="1523" spans="1:49">
      <c r="A1523" s="25"/>
      <c r="C1523" s="89"/>
      <c r="D1523" s="84"/>
      <c r="E1523" s="76"/>
      <c r="F1523" s="91"/>
      <c r="G1523" s="80"/>
      <c r="H1523" s="81"/>
      <c r="I1523" s="14"/>
      <c r="J1523" s="92"/>
      <c r="K1523" s="14"/>
      <c r="L1523" s="78"/>
      <c r="M1523" s="81"/>
      <c r="N1523" s="14"/>
      <c r="O1523" s="78"/>
      <c r="P1523" s="78"/>
      <c r="Q1523" s="93"/>
      <c r="R1523" s="80"/>
      <c r="S1523" s="80"/>
      <c r="T1523" s="69"/>
      <c r="U1523" s="78"/>
      <c r="V1523" s="69"/>
      <c r="W1523" s="80"/>
      <c r="X1523" s="80"/>
      <c r="Y1523" s="94"/>
      <c r="Z1523" s="80"/>
      <c r="AA1523" s="80"/>
      <c r="AB1523" s="80"/>
      <c r="AC1523" s="80"/>
      <c r="AD1523" s="69"/>
      <c r="AE1523" s="69"/>
      <c r="AF1523" s="69"/>
      <c r="AG1523" s="95"/>
      <c r="AH1523" s="93"/>
      <c r="AI1523" s="81"/>
      <c r="AJ1523" s="80"/>
      <c r="AK1523" s="80"/>
      <c r="AL1523" s="78"/>
      <c r="AM1523" s="80"/>
      <c r="AN1523" s="80"/>
      <c r="AO1523" s="80"/>
      <c r="AP1523" s="80"/>
      <c r="AQ1523" s="80"/>
      <c r="AR1523" s="80"/>
      <c r="AS1523" s="78"/>
      <c r="AT1523" s="96"/>
      <c r="AU1523" s="97"/>
      <c r="AV1523" s="98"/>
      <c r="AW1523" s="99"/>
    </row>
    <row r="1524" spans="1:49">
      <c r="A1524" s="25"/>
      <c r="C1524" s="89"/>
      <c r="D1524" s="84"/>
      <c r="E1524" s="76"/>
      <c r="F1524" s="91"/>
      <c r="G1524" s="80"/>
      <c r="H1524" s="81"/>
      <c r="I1524" s="14"/>
      <c r="J1524" s="92"/>
      <c r="K1524" s="14"/>
      <c r="L1524" s="78"/>
      <c r="M1524" s="81"/>
      <c r="N1524" s="14"/>
      <c r="O1524" s="78"/>
      <c r="P1524" s="78"/>
      <c r="Q1524" s="93"/>
      <c r="R1524" s="80"/>
      <c r="S1524" s="80"/>
      <c r="T1524" s="69"/>
      <c r="U1524" s="78"/>
      <c r="V1524" s="69"/>
      <c r="W1524" s="80"/>
      <c r="X1524" s="80"/>
      <c r="Y1524" s="94"/>
      <c r="Z1524" s="80"/>
      <c r="AA1524" s="80"/>
      <c r="AB1524" s="80"/>
      <c r="AC1524" s="80"/>
      <c r="AD1524" s="69"/>
      <c r="AE1524" s="69"/>
      <c r="AF1524" s="69"/>
      <c r="AG1524" s="95"/>
      <c r="AH1524" s="93"/>
      <c r="AI1524" s="81"/>
      <c r="AJ1524" s="80"/>
      <c r="AK1524" s="80"/>
      <c r="AL1524" s="78"/>
      <c r="AM1524" s="80"/>
      <c r="AN1524" s="80"/>
      <c r="AO1524" s="80"/>
      <c r="AP1524" s="80"/>
      <c r="AQ1524" s="80"/>
      <c r="AR1524" s="80"/>
      <c r="AS1524" s="78"/>
      <c r="AT1524" s="96"/>
      <c r="AU1524" s="97"/>
      <c r="AV1524" s="98"/>
      <c r="AW1524" s="99"/>
    </row>
    <row r="1525" spans="1:49">
      <c r="A1525" s="25"/>
      <c r="C1525" s="89"/>
      <c r="D1525" s="84"/>
      <c r="E1525" s="76"/>
      <c r="F1525" s="91"/>
      <c r="G1525" s="80"/>
      <c r="H1525" s="81"/>
      <c r="I1525" s="14"/>
      <c r="J1525" s="92"/>
      <c r="K1525" s="14"/>
      <c r="L1525" s="78"/>
      <c r="M1525" s="81"/>
      <c r="N1525" s="14"/>
      <c r="O1525" s="78"/>
      <c r="P1525" s="78"/>
      <c r="Q1525" s="93"/>
      <c r="R1525" s="80"/>
      <c r="S1525" s="80"/>
      <c r="T1525" s="69"/>
      <c r="U1525" s="78"/>
      <c r="V1525" s="69"/>
      <c r="W1525" s="80"/>
      <c r="X1525" s="80"/>
      <c r="Y1525" s="94"/>
      <c r="Z1525" s="80"/>
      <c r="AA1525" s="80"/>
      <c r="AB1525" s="80"/>
      <c r="AC1525" s="80"/>
      <c r="AD1525" s="69"/>
      <c r="AE1525" s="69"/>
      <c r="AF1525" s="69"/>
      <c r="AG1525" s="95"/>
      <c r="AH1525" s="93"/>
      <c r="AI1525" s="81"/>
      <c r="AJ1525" s="80"/>
      <c r="AK1525" s="80"/>
      <c r="AL1525" s="78"/>
      <c r="AM1525" s="80"/>
      <c r="AN1525" s="80"/>
      <c r="AO1525" s="80"/>
      <c r="AP1525" s="80"/>
      <c r="AQ1525" s="80"/>
      <c r="AR1525" s="80"/>
      <c r="AS1525" s="78"/>
      <c r="AT1525" s="96"/>
      <c r="AU1525" s="97"/>
      <c r="AV1525" s="98"/>
      <c r="AW1525" s="99"/>
    </row>
    <row r="1526" spans="1:49">
      <c r="A1526" s="25"/>
      <c r="C1526" s="89"/>
      <c r="D1526" s="84"/>
      <c r="E1526" s="76"/>
      <c r="F1526" s="91"/>
      <c r="G1526" s="80"/>
      <c r="H1526" s="81"/>
      <c r="I1526" s="14"/>
      <c r="J1526" s="92"/>
      <c r="K1526" s="14"/>
      <c r="L1526" s="78"/>
      <c r="M1526" s="81"/>
      <c r="N1526" s="14"/>
      <c r="O1526" s="78"/>
      <c r="P1526" s="78"/>
      <c r="Q1526" s="93"/>
      <c r="R1526" s="80"/>
      <c r="S1526" s="80"/>
      <c r="T1526" s="69"/>
      <c r="U1526" s="78"/>
      <c r="V1526" s="69"/>
      <c r="W1526" s="80"/>
      <c r="X1526" s="80"/>
      <c r="Y1526" s="94"/>
      <c r="Z1526" s="80"/>
      <c r="AA1526" s="80"/>
      <c r="AB1526" s="80"/>
      <c r="AC1526" s="80"/>
      <c r="AD1526" s="69"/>
      <c r="AE1526" s="69"/>
      <c r="AF1526" s="69"/>
      <c r="AG1526" s="95"/>
      <c r="AH1526" s="93"/>
      <c r="AI1526" s="81"/>
      <c r="AJ1526" s="80"/>
      <c r="AK1526" s="80"/>
      <c r="AL1526" s="78"/>
      <c r="AM1526" s="80"/>
      <c r="AN1526" s="80"/>
      <c r="AO1526" s="80"/>
      <c r="AP1526" s="80"/>
      <c r="AQ1526" s="80"/>
      <c r="AR1526" s="80"/>
      <c r="AS1526" s="78"/>
      <c r="AT1526" s="96"/>
      <c r="AU1526" s="97"/>
      <c r="AV1526" s="98"/>
      <c r="AW1526" s="99"/>
    </row>
    <row r="1527" spans="1:49">
      <c r="A1527" s="25"/>
      <c r="C1527" s="89"/>
      <c r="D1527" s="84"/>
      <c r="E1527" s="76"/>
      <c r="F1527" s="91"/>
      <c r="G1527" s="80"/>
      <c r="H1527" s="81"/>
      <c r="I1527" s="14"/>
      <c r="J1527" s="92"/>
      <c r="K1527" s="14"/>
      <c r="L1527" s="78"/>
      <c r="M1527" s="81"/>
      <c r="N1527" s="14"/>
      <c r="O1527" s="78"/>
      <c r="P1527" s="78"/>
      <c r="Q1527" s="93"/>
      <c r="R1527" s="80"/>
      <c r="S1527" s="80"/>
      <c r="T1527" s="69"/>
      <c r="U1527" s="78"/>
      <c r="V1527" s="69"/>
      <c r="W1527" s="80"/>
      <c r="X1527" s="80"/>
      <c r="Y1527" s="94"/>
      <c r="Z1527" s="80"/>
      <c r="AA1527" s="80"/>
      <c r="AB1527" s="80"/>
      <c r="AC1527" s="80"/>
      <c r="AD1527" s="69"/>
      <c r="AE1527" s="69"/>
      <c r="AF1527" s="69"/>
      <c r="AG1527" s="95"/>
      <c r="AH1527" s="93"/>
      <c r="AI1527" s="81"/>
      <c r="AJ1527" s="80"/>
      <c r="AK1527" s="80"/>
      <c r="AL1527" s="78"/>
      <c r="AM1527" s="80"/>
      <c r="AN1527" s="80"/>
      <c r="AO1527" s="80"/>
      <c r="AP1527" s="80"/>
      <c r="AQ1527" s="80"/>
      <c r="AR1527" s="80"/>
      <c r="AS1527" s="78"/>
      <c r="AT1527" s="96"/>
      <c r="AU1527" s="97"/>
      <c r="AV1527" s="98"/>
      <c r="AW1527" s="99"/>
    </row>
    <row r="1528" spans="1:49">
      <c r="A1528" s="25"/>
      <c r="C1528" s="89"/>
      <c r="D1528" s="84"/>
      <c r="E1528" s="76"/>
      <c r="F1528" s="91"/>
      <c r="G1528" s="80"/>
      <c r="H1528" s="81"/>
      <c r="I1528" s="14"/>
      <c r="J1528" s="92"/>
      <c r="K1528" s="14"/>
      <c r="L1528" s="78"/>
      <c r="M1528" s="81"/>
      <c r="N1528" s="14"/>
      <c r="O1528" s="78"/>
      <c r="P1528" s="78"/>
      <c r="Q1528" s="93"/>
      <c r="R1528" s="80"/>
      <c r="S1528" s="80"/>
      <c r="T1528" s="69"/>
      <c r="U1528" s="78"/>
      <c r="V1528" s="69"/>
      <c r="W1528" s="80"/>
      <c r="X1528" s="80"/>
      <c r="Y1528" s="94"/>
      <c r="Z1528" s="80"/>
      <c r="AA1528" s="80"/>
      <c r="AB1528" s="80"/>
      <c r="AC1528" s="80"/>
      <c r="AD1528" s="69"/>
      <c r="AE1528" s="69"/>
      <c r="AF1528" s="69"/>
      <c r="AG1528" s="95"/>
      <c r="AH1528" s="93"/>
      <c r="AI1528" s="81"/>
      <c r="AJ1528" s="80"/>
      <c r="AK1528" s="80"/>
      <c r="AL1528" s="78"/>
      <c r="AM1528" s="80"/>
      <c r="AN1528" s="80"/>
      <c r="AO1528" s="80"/>
      <c r="AP1528" s="80"/>
      <c r="AQ1528" s="80"/>
      <c r="AR1528" s="80"/>
      <c r="AS1528" s="78"/>
      <c r="AT1528" s="96"/>
      <c r="AU1528" s="97"/>
      <c r="AV1528" s="98"/>
      <c r="AW1528" s="99"/>
    </row>
    <row r="1529" spans="1:49">
      <c r="A1529" s="25"/>
      <c r="C1529" s="89"/>
      <c r="D1529" s="84"/>
      <c r="E1529" s="76"/>
      <c r="F1529" s="91"/>
      <c r="G1529" s="80"/>
      <c r="H1529" s="81"/>
      <c r="I1529" s="14"/>
      <c r="J1529" s="92"/>
      <c r="K1529" s="14"/>
      <c r="L1529" s="78"/>
      <c r="M1529" s="81"/>
      <c r="N1529" s="14"/>
      <c r="O1529" s="78"/>
      <c r="P1529" s="78"/>
      <c r="Q1529" s="93"/>
      <c r="R1529" s="80"/>
      <c r="S1529" s="80"/>
      <c r="T1529" s="69"/>
      <c r="U1529" s="78"/>
      <c r="V1529" s="69"/>
      <c r="W1529" s="80"/>
      <c r="X1529" s="80"/>
      <c r="Y1529" s="94"/>
      <c r="Z1529" s="80"/>
      <c r="AA1529" s="80"/>
      <c r="AB1529" s="80"/>
      <c r="AC1529" s="80"/>
      <c r="AD1529" s="69"/>
      <c r="AE1529" s="69"/>
      <c r="AF1529" s="69"/>
      <c r="AG1529" s="95"/>
      <c r="AH1529" s="93"/>
      <c r="AI1529" s="81"/>
      <c r="AJ1529" s="80"/>
      <c r="AK1529" s="80"/>
      <c r="AL1529" s="78"/>
      <c r="AM1529" s="80"/>
      <c r="AN1529" s="80"/>
      <c r="AO1529" s="80"/>
      <c r="AP1529" s="80"/>
      <c r="AQ1529" s="80"/>
      <c r="AR1529" s="80"/>
      <c r="AS1529" s="78"/>
      <c r="AT1529" s="96"/>
      <c r="AU1529" s="97"/>
      <c r="AV1529" s="98"/>
      <c r="AW1529" s="99"/>
    </row>
    <row r="1530" spans="1:49">
      <c r="A1530" s="25"/>
      <c r="C1530" s="89"/>
      <c r="D1530" s="84"/>
      <c r="E1530" s="76"/>
      <c r="F1530" s="91"/>
      <c r="G1530" s="80"/>
      <c r="H1530" s="81"/>
      <c r="I1530" s="14"/>
      <c r="J1530" s="92"/>
      <c r="K1530" s="14"/>
      <c r="L1530" s="78"/>
      <c r="M1530" s="81"/>
      <c r="N1530" s="14"/>
      <c r="O1530" s="78"/>
      <c r="P1530" s="78"/>
      <c r="Q1530" s="93"/>
      <c r="R1530" s="80"/>
      <c r="S1530" s="80"/>
      <c r="T1530" s="69"/>
      <c r="U1530" s="78"/>
      <c r="V1530" s="69"/>
      <c r="W1530" s="80"/>
      <c r="X1530" s="80"/>
      <c r="Y1530" s="94"/>
      <c r="Z1530" s="80"/>
      <c r="AA1530" s="80"/>
      <c r="AB1530" s="80"/>
      <c r="AC1530" s="80"/>
      <c r="AD1530" s="69"/>
      <c r="AE1530" s="69"/>
      <c r="AF1530" s="69"/>
      <c r="AG1530" s="95"/>
      <c r="AH1530" s="93"/>
      <c r="AI1530" s="81"/>
      <c r="AJ1530" s="80"/>
      <c r="AK1530" s="80"/>
      <c r="AL1530" s="78"/>
      <c r="AM1530" s="80"/>
      <c r="AN1530" s="80"/>
      <c r="AO1530" s="80"/>
      <c r="AP1530" s="80"/>
      <c r="AQ1530" s="80"/>
      <c r="AR1530" s="80"/>
      <c r="AS1530" s="78"/>
      <c r="AT1530" s="96"/>
      <c r="AU1530" s="97"/>
      <c r="AV1530" s="98"/>
      <c r="AW1530" s="99"/>
    </row>
    <row r="1531" spans="1:49">
      <c r="A1531" s="25"/>
      <c r="C1531" s="89"/>
      <c r="D1531" s="84"/>
      <c r="E1531" s="76"/>
      <c r="F1531" s="91"/>
      <c r="G1531" s="80"/>
      <c r="H1531" s="81"/>
      <c r="I1531" s="14"/>
      <c r="J1531" s="92"/>
      <c r="K1531" s="14"/>
      <c r="L1531" s="78"/>
      <c r="M1531" s="81"/>
      <c r="N1531" s="14"/>
      <c r="O1531" s="78"/>
      <c r="P1531" s="78"/>
      <c r="Q1531" s="93"/>
      <c r="R1531" s="80"/>
      <c r="S1531" s="80"/>
      <c r="T1531" s="69"/>
      <c r="U1531" s="78"/>
      <c r="V1531" s="69"/>
      <c r="W1531" s="80"/>
      <c r="X1531" s="80"/>
      <c r="Y1531" s="94"/>
      <c r="Z1531" s="80"/>
      <c r="AA1531" s="80"/>
      <c r="AB1531" s="80"/>
      <c r="AC1531" s="80"/>
      <c r="AD1531" s="69"/>
      <c r="AE1531" s="69"/>
      <c r="AF1531" s="69"/>
      <c r="AG1531" s="95"/>
      <c r="AH1531" s="93"/>
      <c r="AI1531" s="81"/>
      <c r="AJ1531" s="80"/>
      <c r="AK1531" s="80"/>
      <c r="AL1531" s="78"/>
      <c r="AM1531" s="80"/>
      <c r="AN1531" s="80"/>
      <c r="AO1531" s="80"/>
      <c r="AP1531" s="80"/>
      <c r="AQ1531" s="80"/>
      <c r="AR1531" s="80"/>
      <c r="AS1531" s="78"/>
      <c r="AT1531" s="96"/>
      <c r="AU1531" s="97"/>
      <c r="AV1531" s="98"/>
      <c r="AW1531" s="99"/>
    </row>
    <row r="1532" spans="1:49">
      <c r="A1532" s="25"/>
      <c r="C1532" s="89"/>
      <c r="D1532" s="84"/>
      <c r="E1532" s="76"/>
      <c r="F1532" s="91"/>
      <c r="G1532" s="80"/>
      <c r="H1532" s="81"/>
      <c r="I1532" s="14"/>
      <c r="J1532" s="92"/>
      <c r="K1532" s="14"/>
      <c r="L1532" s="78"/>
      <c r="M1532" s="81"/>
      <c r="N1532" s="14"/>
      <c r="O1532" s="78"/>
      <c r="P1532" s="78"/>
      <c r="Q1532" s="93"/>
      <c r="R1532" s="80"/>
      <c r="S1532" s="80"/>
      <c r="T1532" s="69"/>
      <c r="U1532" s="78"/>
      <c r="V1532" s="69"/>
      <c r="W1532" s="80"/>
      <c r="X1532" s="80"/>
      <c r="Y1532" s="94"/>
      <c r="Z1532" s="80"/>
      <c r="AA1532" s="80"/>
      <c r="AB1532" s="80"/>
      <c r="AC1532" s="80"/>
      <c r="AD1532" s="69"/>
      <c r="AE1532" s="69"/>
      <c r="AF1532" s="69"/>
      <c r="AG1532" s="95"/>
      <c r="AH1532" s="93"/>
      <c r="AI1532" s="81"/>
      <c r="AJ1532" s="80"/>
      <c r="AK1532" s="80"/>
      <c r="AL1532" s="78"/>
      <c r="AM1532" s="80"/>
      <c r="AN1532" s="80"/>
      <c r="AO1532" s="80"/>
      <c r="AP1532" s="80"/>
      <c r="AQ1532" s="80"/>
      <c r="AR1532" s="80"/>
      <c r="AS1532" s="78"/>
      <c r="AT1532" s="96"/>
      <c r="AU1532" s="97"/>
      <c r="AV1532" s="98"/>
      <c r="AW1532" s="99"/>
    </row>
    <row r="1533" spans="1:49">
      <c r="A1533" s="25"/>
      <c r="C1533" s="89"/>
      <c r="D1533" s="84"/>
      <c r="E1533" s="76"/>
      <c r="F1533" s="91"/>
      <c r="G1533" s="80"/>
      <c r="H1533" s="81"/>
      <c r="I1533" s="14"/>
      <c r="J1533" s="92"/>
      <c r="K1533" s="14"/>
      <c r="L1533" s="78"/>
      <c r="M1533" s="81"/>
      <c r="N1533" s="14"/>
      <c r="O1533" s="78"/>
      <c r="P1533" s="78"/>
      <c r="Q1533" s="93"/>
      <c r="R1533" s="80"/>
      <c r="S1533" s="80"/>
      <c r="T1533" s="69"/>
      <c r="U1533" s="78"/>
      <c r="V1533" s="69"/>
      <c r="W1533" s="80"/>
      <c r="X1533" s="80"/>
      <c r="Y1533" s="94"/>
      <c r="Z1533" s="80"/>
      <c r="AA1533" s="80"/>
      <c r="AB1533" s="80"/>
      <c r="AC1533" s="80"/>
      <c r="AD1533" s="69"/>
      <c r="AE1533" s="69"/>
      <c r="AF1533" s="69"/>
      <c r="AG1533" s="95"/>
      <c r="AH1533" s="93"/>
      <c r="AI1533" s="81"/>
      <c r="AJ1533" s="80"/>
      <c r="AK1533" s="80"/>
      <c r="AL1533" s="78"/>
      <c r="AM1533" s="80"/>
      <c r="AN1533" s="80"/>
      <c r="AO1533" s="80"/>
      <c r="AP1533" s="80"/>
      <c r="AQ1533" s="80"/>
      <c r="AR1533" s="80"/>
      <c r="AS1533" s="78"/>
      <c r="AT1533" s="96"/>
      <c r="AU1533" s="97"/>
      <c r="AV1533" s="98"/>
      <c r="AW1533" s="99"/>
    </row>
    <row r="1534" spans="1:49">
      <c r="A1534" s="25"/>
      <c r="C1534" s="89"/>
      <c r="D1534" s="84"/>
      <c r="E1534" s="76"/>
      <c r="F1534" s="91"/>
      <c r="G1534" s="80"/>
      <c r="H1534" s="81"/>
      <c r="I1534" s="14"/>
      <c r="J1534" s="92"/>
      <c r="K1534" s="14"/>
      <c r="L1534" s="78"/>
      <c r="M1534" s="81"/>
      <c r="N1534" s="14"/>
      <c r="O1534" s="78"/>
      <c r="P1534" s="78"/>
      <c r="Q1534" s="93"/>
      <c r="R1534" s="80"/>
      <c r="S1534" s="80"/>
      <c r="T1534" s="69"/>
      <c r="U1534" s="78"/>
      <c r="V1534" s="69"/>
      <c r="W1534" s="80"/>
      <c r="X1534" s="80"/>
      <c r="Y1534" s="94"/>
      <c r="Z1534" s="80"/>
      <c r="AA1534" s="80"/>
      <c r="AB1534" s="80"/>
      <c r="AC1534" s="80"/>
      <c r="AD1534" s="69"/>
      <c r="AE1534" s="69"/>
      <c r="AF1534" s="69"/>
      <c r="AG1534" s="95"/>
      <c r="AH1534" s="93"/>
      <c r="AI1534" s="81"/>
      <c r="AJ1534" s="80"/>
      <c r="AK1534" s="80"/>
      <c r="AL1534" s="78"/>
      <c r="AM1534" s="80"/>
      <c r="AN1534" s="80"/>
      <c r="AO1534" s="80"/>
      <c r="AP1534" s="80"/>
      <c r="AQ1534" s="80"/>
      <c r="AR1534" s="80"/>
      <c r="AS1534" s="78"/>
      <c r="AT1534" s="96"/>
      <c r="AU1534" s="97"/>
      <c r="AV1534" s="98"/>
      <c r="AW1534" s="99"/>
    </row>
    <row r="1535" spans="1:49">
      <c r="A1535" s="25"/>
      <c r="C1535" s="89"/>
      <c r="D1535" s="84"/>
      <c r="E1535" s="76"/>
      <c r="F1535" s="91"/>
      <c r="G1535" s="80"/>
      <c r="H1535" s="81"/>
      <c r="I1535" s="14"/>
      <c r="J1535" s="92"/>
      <c r="K1535" s="14"/>
      <c r="L1535" s="78"/>
      <c r="M1535" s="81"/>
      <c r="N1535" s="14"/>
      <c r="O1535" s="78"/>
      <c r="P1535" s="78"/>
      <c r="Q1535" s="93"/>
      <c r="R1535" s="80"/>
      <c r="S1535" s="80"/>
      <c r="T1535" s="69"/>
      <c r="U1535" s="78"/>
      <c r="V1535" s="69"/>
      <c r="W1535" s="80"/>
      <c r="X1535" s="80"/>
      <c r="Y1535" s="94"/>
      <c r="Z1535" s="80"/>
      <c r="AA1535" s="80"/>
      <c r="AB1535" s="80"/>
      <c r="AC1535" s="80"/>
      <c r="AD1535" s="69"/>
      <c r="AE1535" s="69"/>
      <c r="AF1535" s="69"/>
      <c r="AG1535" s="95"/>
      <c r="AH1535" s="93"/>
      <c r="AI1535" s="81"/>
      <c r="AJ1535" s="80"/>
      <c r="AK1535" s="80"/>
      <c r="AL1535" s="78"/>
      <c r="AM1535" s="80"/>
      <c r="AN1535" s="80"/>
      <c r="AO1535" s="80"/>
      <c r="AP1535" s="80"/>
      <c r="AQ1535" s="80"/>
      <c r="AR1535" s="80"/>
      <c r="AS1535" s="78"/>
      <c r="AT1535" s="96"/>
      <c r="AU1535" s="97"/>
      <c r="AV1535" s="98"/>
      <c r="AW1535" s="99"/>
    </row>
    <row r="1536" spans="1:49">
      <c r="A1536" s="25"/>
      <c r="C1536" s="89"/>
      <c r="D1536" s="84"/>
      <c r="E1536" s="76"/>
      <c r="F1536" s="91"/>
      <c r="G1536" s="80"/>
      <c r="H1536" s="81"/>
      <c r="I1536" s="14"/>
      <c r="J1536" s="92"/>
      <c r="K1536" s="14"/>
      <c r="L1536" s="78"/>
      <c r="M1536" s="81"/>
      <c r="N1536" s="14"/>
      <c r="O1536" s="78"/>
      <c r="P1536" s="78"/>
      <c r="Q1536" s="93"/>
      <c r="R1536" s="80"/>
      <c r="S1536" s="80"/>
      <c r="T1536" s="69"/>
      <c r="U1536" s="78"/>
      <c r="V1536" s="69"/>
      <c r="W1536" s="80"/>
      <c r="X1536" s="80"/>
      <c r="Y1536" s="94"/>
      <c r="Z1536" s="80"/>
      <c r="AA1536" s="80"/>
      <c r="AB1536" s="80"/>
      <c r="AC1536" s="80"/>
      <c r="AD1536" s="69"/>
      <c r="AE1536" s="69"/>
      <c r="AF1536" s="69"/>
      <c r="AG1536" s="95"/>
      <c r="AH1536" s="93"/>
      <c r="AI1536" s="81"/>
      <c r="AJ1536" s="80"/>
      <c r="AK1536" s="80"/>
      <c r="AL1536" s="78"/>
      <c r="AM1536" s="80"/>
      <c r="AN1536" s="80"/>
      <c r="AO1536" s="80"/>
      <c r="AP1536" s="80"/>
      <c r="AQ1536" s="80"/>
      <c r="AR1536" s="80"/>
      <c r="AS1536" s="78"/>
      <c r="AT1536" s="96"/>
      <c r="AU1536" s="97"/>
      <c r="AV1536" s="98"/>
      <c r="AW1536" s="99"/>
    </row>
    <row r="1537" spans="1:49">
      <c r="A1537" s="25"/>
      <c r="C1537" s="89"/>
      <c r="D1537" s="84"/>
      <c r="E1537" s="76"/>
      <c r="F1537" s="91"/>
      <c r="G1537" s="80"/>
      <c r="H1537" s="81"/>
      <c r="I1537" s="14"/>
      <c r="J1537" s="92"/>
      <c r="K1537" s="14"/>
      <c r="L1537" s="78"/>
      <c r="M1537" s="81"/>
      <c r="N1537" s="14"/>
      <c r="O1537" s="78"/>
      <c r="P1537" s="78"/>
      <c r="Q1537" s="93"/>
      <c r="R1537" s="80"/>
      <c r="S1537" s="80"/>
      <c r="T1537" s="69"/>
      <c r="U1537" s="78"/>
      <c r="V1537" s="69"/>
      <c r="W1537" s="80"/>
      <c r="X1537" s="80"/>
      <c r="Y1537" s="94"/>
      <c r="Z1537" s="80"/>
      <c r="AA1537" s="80"/>
      <c r="AB1537" s="80"/>
      <c r="AC1537" s="80"/>
      <c r="AD1537" s="69"/>
      <c r="AE1537" s="69"/>
      <c r="AF1537" s="69"/>
      <c r="AG1537" s="95"/>
      <c r="AH1537" s="93"/>
      <c r="AI1537" s="81"/>
      <c r="AJ1537" s="80"/>
      <c r="AK1537" s="80"/>
      <c r="AL1537" s="78"/>
      <c r="AM1537" s="80"/>
      <c r="AN1537" s="80"/>
      <c r="AO1537" s="80"/>
      <c r="AP1537" s="80"/>
      <c r="AQ1537" s="80"/>
      <c r="AR1537" s="80"/>
      <c r="AS1537" s="78"/>
      <c r="AT1537" s="96"/>
      <c r="AU1537" s="97"/>
      <c r="AV1537" s="98"/>
      <c r="AW1537" s="99"/>
    </row>
    <row r="1538" spans="1:49">
      <c r="A1538" s="25"/>
      <c r="C1538" s="89"/>
      <c r="D1538" s="84"/>
      <c r="E1538" s="76"/>
      <c r="F1538" s="91"/>
      <c r="G1538" s="80"/>
      <c r="H1538" s="81"/>
      <c r="I1538" s="14"/>
      <c r="J1538" s="92"/>
      <c r="K1538" s="14"/>
      <c r="L1538" s="78"/>
      <c r="M1538" s="81"/>
      <c r="N1538" s="14"/>
      <c r="O1538" s="78"/>
      <c r="P1538" s="78"/>
      <c r="Q1538" s="93"/>
      <c r="R1538" s="80"/>
      <c r="S1538" s="80"/>
      <c r="T1538" s="69"/>
      <c r="U1538" s="78"/>
      <c r="V1538" s="69"/>
      <c r="W1538" s="80"/>
      <c r="X1538" s="80"/>
      <c r="Y1538" s="94"/>
      <c r="Z1538" s="80"/>
      <c r="AA1538" s="80"/>
      <c r="AB1538" s="80"/>
      <c r="AC1538" s="80"/>
      <c r="AD1538" s="69"/>
      <c r="AE1538" s="69"/>
      <c r="AF1538" s="69"/>
      <c r="AG1538" s="95"/>
      <c r="AH1538" s="93"/>
      <c r="AI1538" s="81"/>
      <c r="AJ1538" s="80"/>
      <c r="AK1538" s="80"/>
      <c r="AL1538" s="78"/>
      <c r="AM1538" s="80"/>
      <c r="AN1538" s="80"/>
      <c r="AO1538" s="80"/>
      <c r="AP1538" s="80"/>
      <c r="AQ1538" s="80"/>
      <c r="AR1538" s="80"/>
      <c r="AS1538" s="78"/>
      <c r="AT1538" s="96"/>
      <c r="AU1538" s="97"/>
      <c r="AV1538" s="98"/>
      <c r="AW1538" s="99"/>
    </row>
    <row r="1539" spans="1:49">
      <c r="A1539" s="25"/>
      <c r="C1539" s="89"/>
      <c r="D1539" s="84"/>
      <c r="E1539" s="76"/>
      <c r="F1539" s="91"/>
      <c r="G1539" s="80"/>
      <c r="H1539" s="81"/>
      <c r="I1539" s="14"/>
      <c r="J1539" s="92"/>
      <c r="K1539" s="14"/>
      <c r="L1539" s="78"/>
      <c r="M1539" s="81"/>
      <c r="N1539" s="14"/>
      <c r="O1539" s="78"/>
      <c r="P1539" s="78"/>
      <c r="Q1539" s="93"/>
      <c r="R1539" s="80"/>
      <c r="S1539" s="80"/>
      <c r="T1539" s="69"/>
      <c r="U1539" s="78"/>
      <c r="V1539" s="69"/>
      <c r="W1539" s="80"/>
      <c r="X1539" s="80"/>
      <c r="Y1539" s="94"/>
      <c r="Z1539" s="80"/>
      <c r="AA1539" s="80"/>
      <c r="AB1539" s="80"/>
      <c r="AC1539" s="80"/>
      <c r="AD1539" s="69"/>
      <c r="AE1539" s="69"/>
      <c r="AF1539" s="69"/>
      <c r="AG1539" s="95"/>
      <c r="AH1539" s="93"/>
      <c r="AI1539" s="81"/>
      <c r="AJ1539" s="80"/>
      <c r="AK1539" s="80"/>
      <c r="AL1539" s="78"/>
      <c r="AM1539" s="80"/>
      <c r="AN1539" s="80"/>
      <c r="AO1539" s="80"/>
      <c r="AP1539" s="80"/>
      <c r="AQ1539" s="80"/>
      <c r="AR1539" s="80"/>
      <c r="AS1539" s="78"/>
      <c r="AT1539" s="96"/>
      <c r="AU1539" s="97"/>
      <c r="AV1539" s="98"/>
      <c r="AW1539" s="99"/>
    </row>
    <row r="1540" spans="1:49">
      <c r="A1540" s="25"/>
      <c r="C1540" s="89"/>
      <c r="D1540" s="84"/>
      <c r="E1540" s="76"/>
      <c r="F1540" s="91"/>
      <c r="G1540" s="80"/>
      <c r="H1540" s="81"/>
      <c r="I1540" s="14"/>
      <c r="J1540" s="92"/>
      <c r="K1540" s="14"/>
      <c r="L1540" s="78"/>
      <c r="M1540" s="81"/>
      <c r="N1540" s="14"/>
      <c r="O1540" s="78"/>
      <c r="P1540" s="78"/>
      <c r="Q1540" s="93"/>
      <c r="R1540" s="80"/>
      <c r="S1540" s="80"/>
      <c r="T1540" s="69"/>
      <c r="U1540" s="78"/>
      <c r="V1540" s="69"/>
      <c r="W1540" s="80"/>
      <c r="X1540" s="80"/>
      <c r="Y1540" s="94"/>
      <c r="Z1540" s="80"/>
      <c r="AA1540" s="80"/>
      <c r="AB1540" s="80"/>
      <c r="AC1540" s="80"/>
      <c r="AD1540" s="69"/>
      <c r="AE1540" s="69"/>
      <c r="AF1540" s="69"/>
      <c r="AG1540" s="95"/>
      <c r="AH1540" s="93"/>
      <c r="AI1540" s="81"/>
      <c r="AJ1540" s="80"/>
      <c r="AK1540" s="80"/>
      <c r="AL1540" s="78"/>
      <c r="AM1540" s="80"/>
      <c r="AN1540" s="80"/>
      <c r="AO1540" s="80"/>
      <c r="AP1540" s="80"/>
      <c r="AQ1540" s="80"/>
      <c r="AR1540" s="80"/>
      <c r="AS1540" s="78"/>
      <c r="AT1540" s="96"/>
      <c r="AU1540" s="97"/>
      <c r="AV1540" s="98"/>
      <c r="AW1540" s="99"/>
    </row>
    <row r="1541" spans="1:49">
      <c r="A1541" s="25"/>
      <c r="C1541" s="89"/>
      <c r="D1541" s="84"/>
      <c r="E1541" s="76"/>
      <c r="F1541" s="91"/>
      <c r="G1541" s="80"/>
      <c r="H1541" s="81"/>
      <c r="I1541" s="14"/>
      <c r="J1541" s="92"/>
      <c r="K1541" s="14"/>
      <c r="L1541" s="78"/>
      <c r="M1541" s="81"/>
      <c r="N1541" s="14"/>
      <c r="O1541" s="78"/>
      <c r="P1541" s="78"/>
      <c r="Q1541" s="93"/>
      <c r="R1541" s="80"/>
      <c r="S1541" s="80"/>
      <c r="T1541" s="69"/>
      <c r="U1541" s="78"/>
      <c r="V1541" s="69"/>
      <c r="W1541" s="80"/>
      <c r="X1541" s="80"/>
      <c r="Y1541" s="94"/>
      <c r="Z1541" s="80"/>
      <c r="AA1541" s="80"/>
      <c r="AB1541" s="80"/>
      <c r="AC1541" s="80"/>
      <c r="AD1541" s="69"/>
      <c r="AE1541" s="69"/>
      <c r="AF1541" s="69"/>
      <c r="AG1541" s="95"/>
      <c r="AH1541" s="93"/>
      <c r="AI1541" s="81"/>
      <c r="AJ1541" s="80"/>
      <c r="AK1541" s="80"/>
      <c r="AL1541" s="78"/>
      <c r="AM1541" s="80"/>
      <c r="AN1541" s="80"/>
      <c r="AO1541" s="80"/>
      <c r="AP1541" s="80"/>
      <c r="AQ1541" s="80"/>
      <c r="AR1541" s="80"/>
      <c r="AS1541" s="78"/>
      <c r="AT1541" s="96"/>
      <c r="AU1541" s="97"/>
      <c r="AV1541" s="98"/>
      <c r="AW1541" s="99"/>
    </row>
    <row r="1542" spans="1:49">
      <c r="A1542" s="25"/>
      <c r="C1542" s="89"/>
      <c r="D1542" s="84"/>
      <c r="E1542" s="76"/>
      <c r="F1542" s="91"/>
      <c r="G1542" s="80"/>
      <c r="H1542" s="81"/>
      <c r="I1542" s="14"/>
      <c r="J1542" s="92"/>
      <c r="K1542" s="14"/>
      <c r="L1542" s="78"/>
      <c r="M1542" s="81"/>
      <c r="N1542" s="14"/>
      <c r="O1542" s="78"/>
      <c r="P1542" s="78"/>
      <c r="Q1542" s="93"/>
      <c r="R1542" s="80"/>
      <c r="S1542" s="80"/>
      <c r="T1542" s="69"/>
      <c r="U1542" s="78"/>
      <c r="V1542" s="69"/>
      <c r="W1542" s="80"/>
      <c r="X1542" s="80"/>
      <c r="Y1542" s="94"/>
      <c r="Z1542" s="80"/>
      <c r="AA1542" s="80"/>
      <c r="AB1542" s="80"/>
      <c r="AC1542" s="80"/>
      <c r="AD1542" s="69"/>
      <c r="AE1542" s="69"/>
      <c r="AF1542" s="69"/>
      <c r="AG1542" s="95"/>
      <c r="AH1542" s="93"/>
      <c r="AI1542" s="81"/>
      <c r="AJ1542" s="80"/>
      <c r="AK1542" s="80"/>
      <c r="AL1542" s="78"/>
      <c r="AM1542" s="80"/>
      <c r="AN1542" s="80"/>
      <c r="AO1542" s="80"/>
      <c r="AP1542" s="80"/>
      <c r="AQ1542" s="80"/>
      <c r="AR1542" s="80"/>
      <c r="AS1542" s="78"/>
      <c r="AT1542" s="96"/>
      <c r="AU1542" s="97"/>
      <c r="AV1542" s="98"/>
      <c r="AW1542" s="99"/>
    </row>
    <row r="1543" spans="1:49">
      <c r="A1543" s="25"/>
      <c r="C1543" s="89"/>
      <c r="D1543" s="84"/>
      <c r="E1543" s="76"/>
      <c r="F1543" s="91"/>
      <c r="G1543" s="80"/>
      <c r="H1543" s="81"/>
      <c r="I1543" s="14"/>
      <c r="J1543" s="92"/>
      <c r="K1543" s="14"/>
      <c r="L1543" s="78"/>
      <c r="M1543" s="81"/>
      <c r="N1543" s="14"/>
      <c r="O1543" s="78"/>
      <c r="P1543" s="78"/>
      <c r="Q1543" s="93"/>
      <c r="R1543" s="80"/>
      <c r="S1543" s="80"/>
      <c r="T1543" s="69"/>
      <c r="U1543" s="78"/>
      <c r="V1543" s="69"/>
      <c r="W1543" s="80"/>
      <c r="X1543" s="80"/>
      <c r="Y1543" s="94"/>
      <c r="Z1543" s="80"/>
      <c r="AA1543" s="80"/>
      <c r="AB1543" s="80"/>
      <c r="AC1543" s="80"/>
      <c r="AD1543" s="69"/>
      <c r="AE1543" s="69"/>
      <c r="AF1543" s="69"/>
      <c r="AG1543" s="95"/>
      <c r="AH1543" s="93"/>
      <c r="AI1543" s="81"/>
      <c r="AJ1543" s="80"/>
      <c r="AK1543" s="80"/>
      <c r="AL1543" s="78"/>
      <c r="AM1543" s="80"/>
      <c r="AN1543" s="80"/>
      <c r="AO1543" s="80"/>
      <c r="AP1543" s="80"/>
      <c r="AQ1543" s="80"/>
      <c r="AR1543" s="80"/>
      <c r="AS1543" s="78"/>
      <c r="AT1543" s="96"/>
      <c r="AU1543" s="97"/>
      <c r="AV1543" s="98"/>
      <c r="AW1543" s="99"/>
    </row>
    <row r="1544" spans="1:49">
      <c r="A1544" s="25"/>
      <c r="C1544" s="89"/>
      <c r="D1544" s="84"/>
      <c r="E1544" s="76"/>
      <c r="F1544" s="91"/>
      <c r="G1544" s="80"/>
      <c r="H1544" s="81"/>
      <c r="I1544" s="14"/>
      <c r="J1544" s="92"/>
      <c r="K1544" s="14"/>
      <c r="L1544" s="78"/>
      <c r="M1544" s="81"/>
      <c r="N1544" s="14"/>
      <c r="O1544" s="78"/>
      <c r="P1544" s="78"/>
      <c r="Q1544" s="93"/>
      <c r="R1544" s="80"/>
      <c r="S1544" s="80"/>
      <c r="T1544" s="69"/>
      <c r="U1544" s="78"/>
      <c r="V1544" s="69"/>
      <c r="W1544" s="80"/>
      <c r="X1544" s="80"/>
      <c r="Y1544" s="94"/>
      <c r="Z1544" s="80"/>
      <c r="AA1544" s="80"/>
      <c r="AB1544" s="80"/>
      <c r="AC1544" s="80"/>
      <c r="AD1544" s="69"/>
      <c r="AE1544" s="69"/>
      <c r="AF1544" s="69"/>
      <c r="AG1544" s="95"/>
      <c r="AH1544" s="93"/>
      <c r="AI1544" s="81"/>
      <c r="AJ1544" s="80"/>
      <c r="AK1544" s="80"/>
      <c r="AL1544" s="78"/>
      <c r="AM1544" s="80"/>
      <c r="AN1544" s="80"/>
      <c r="AO1544" s="80"/>
      <c r="AP1544" s="80"/>
      <c r="AQ1544" s="80"/>
      <c r="AR1544" s="80"/>
      <c r="AS1544" s="78"/>
      <c r="AT1544" s="96"/>
      <c r="AU1544" s="97"/>
      <c r="AV1544" s="98"/>
      <c r="AW1544" s="99"/>
    </row>
    <row r="1545" spans="1:49">
      <c r="A1545" s="25"/>
      <c r="C1545" s="89"/>
      <c r="D1545" s="84"/>
      <c r="E1545" s="76"/>
      <c r="F1545" s="91"/>
      <c r="G1545" s="80"/>
      <c r="H1545" s="81"/>
      <c r="I1545" s="14"/>
      <c r="J1545" s="92"/>
      <c r="K1545" s="14"/>
      <c r="L1545" s="78"/>
      <c r="M1545" s="81"/>
      <c r="N1545" s="14"/>
      <c r="O1545" s="78"/>
      <c r="P1545" s="78"/>
      <c r="Q1545" s="93"/>
      <c r="R1545" s="80"/>
      <c r="S1545" s="80"/>
      <c r="T1545" s="69"/>
      <c r="U1545" s="78"/>
      <c r="V1545" s="69"/>
      <c r="W1545" s="80"/>
      <c r="X1545" s="80"/>
      <c r="Y1545" s="94"/>
      <c r="Z1545" s="80"/>
      <c r="AA1545" s="80"/>
      <c r="AB1545" s="80"/>
      <c r="AC1545" s="80"/>
      <c r="AD1545" s="69"/>
      <c r="AE1545" s="69"/>
      <c r="AF1545" s="69"/>
      <c r="AG1545" s="95"/>
      <c r="AH1545" s="93"/>
      <c r="AI1545" s="81"/>
      <c r="AJ1545" s="80"/>
      <c r="AK1545" s="80"/>
      <c r="AL1545" s="78"/>
      <c r="AM1545" s="80"/>
      <c r="AN1545" s="80"/>
      <c r="AO1545" s="80"/>
      <c r="AP1545" s="80"/>
      <c r="AQ1545" s="80"/>
      <c r="AR1545" s="80"/>
      <c r="AS1545" s="78"/>
      <c r="AT1545" s="96"/>
      <c r="AU1545" s="97"/>
      <c r="AV1545" s="98"/>
      <c r="AW1545" s="99"/>
    </row>
    <row r="1546" spans="1:49">
      <c r="A1546" s="25"/>
      <c r="C1546" s="89"/>
      <c r="D1546" s="84"/>
      <c r="E1546" s="76"/>
      <c r="F1546" s="91"/>
      <c r="G1546" s="80"/>
      <c r="H1546" s="81"/>
      <c r="I1546" s="14"/>
      <c r="J1546" s="92"/>
      <c r="K1546" s="14"/>
      <c r="L1546" s="78"/>
      <c r="M1546" s="81"/>
      <c r="N1546" s="14"/>
      <c r="O1546" s="78"/>
      <c r="P1546" s="78"/>
      <c r="Q1546" s="93"/>
      <c r="R1546" s="80"/>
      <c r="S1546" s="80"/>
      <c r="T1546" s="69"/>
      <c r="U1546" s="78"/>
      <c r="V1546" s="69"/>
      <c r="W1546" s="80"/>
      <c r="X1546" s="80"/>
      <c r="Y1546" s="94"/>
      <c r="Z1546" s="80"/>
      <c r="AA1546" s="80"/>
      <c r="AB1546" s="80"/>
      <c r="AC1546" s="80"/>
      <c r="AD1546" s="69"/>
      <c r="AE1546" s="69"/>
      <c r="AF1546" s="69"/>
      <c r="AG1546" s="95"/>
      <c r="AH1546" s="93"/>
      <c r="AI1546" s="81"/>
      <c r="AJ1546" s="80"/>
      <c r="AK1546" s="80"/>
      <c r="AL1546" s="78"/>
      <c r="AM1546" s="80"/>
      <c r="AN1546" s="80"/>
      <c r="AO1546" s="80"/>
      <c r="AP1546" s="80"/>
      <c r="AQ1546" s="80"/>
      <c r="AR1546" s="80"/>
      <c r="AS1546" s="78"/>
      <c r="AT1546" s="96"/>
      <c r="AU1546" s="97"/>
      <c r="AV1546" s="98"/>
      <c r="AW1546" s="99"/>
    </row>
    <row r="1547" spans="1:49">
      <c r="A1547" s="25"/>
      <c r="C1547" s="89"/>
      <c r="D1547" s="84"/>
      <c r="E1547" s="76"/>
      <c r="F1547" s="91"/>
      <c r="G1547" s="80"/>
      <c r="H1547" s="81"/>
      <c r="I1547" s="14"/>
      <c r="J1547" s="92"/>
      <c r="K1547" s="14"/>
      <c r="L1547" s="78"/>
      <c r="M1547" s="81"/>
      <c r="N1547" s="14"/>
      <c r="O1547" s="78"/>
      <c r="P1547" s="78"/>
      <c r="Q1547" s="93"/>
      <c r="R1547" s="80"/>
      <c r="S1547" s="80"/>
      <c r="T1547" s="69"/>
      <c r="U1547" s="78"/>
      <c r="V1547" s="69"/>
      <c r="W1547" s="80"/>
      <c r="X1547" s="80"/>
      <c r="Y1547" s="94"/>
      <c r="Z1547" s="80"/>
      <c r="AA1547" s="80"/>
      <c r="AB1547" s="80"/>
      <c r="AC1547" s="80"/>
      <c r="AD1547" s="69"/>
      <c r="AE1547" s="69"/>
      <c r="AF1547" s="69"/>
      <c r="AG1547" s="95"/>
      <c r="AH1547" s="93"/>
      <c r="AI1547" s="81"/>
      <c r="AJ1547" s="80"/>
      <c r="AK1547" s="80"/>
      <c r="AL1547" s="78"/>
      <c r="AM1547" s="80"/>
      <c r="AN1547" s="80"/>
      <c r="AO1547" s="80"/>
      <c r="AP1547" s="80"/>
      <c r="AQ1547" s="80"/>
      <c r="AR1547" s="80"/>
      <c r="AS1547" s="78"/>
      <c r="AT1547" s="96"/>
      <c r="AU1547" s="97"/>
      <c r="AV1547" s="98"/>
      <c r="AW1547" s="99"/>
    </row>
    <row r="1548" spans="1:49">
      <c r="A1548" s="25"/>
      <c r="C1548" s="89"/>
      <c r="D1548" s="84"/>
      <c r="E1548" s="76"/>
      <c r="F1548" s="91"/>
      <c r="G1548" s="80"/>
      <c r="H1548" s="81"/>
      <c r="I1548" s="14"/>
      <c r="J1548" s="92"/>
      <c r="K1548" s="14"/>
      <c r="L1548" s="78"/>
      <c r="M1548" s="81"/>
      <c r="N1548" s="14"/>
      <c r="O1548" s="78"/>
      <c r="P1548" s="78"/>
      <c r="Q1548" s="93"/>
      <c r="R1548" s="80"/>
      <c r="S1548" s="80"/>
      <c r="T1548" s="69"/>
      <c r="U1548" s="78"/>
      <c r="V1548" s="69"/>
      <c r="W1548" s="80"/>
      <c r="X1548" s="80"/>
      <c r="Y1548" s="94"/>
      <c r="Z1548" s="80"/>
      <c r="AA1548" s="80"/>
      <c r="AB1548" s="80"/>
      <c r="AC1548" s="80"/>
      <c r="AD1548" s="69"/>
      <c r="AE1548" s="69"/>
      <c r="AF1548" s="69"/>
      <c r="AG1548" s="95"/>
      <c r="AH1548" s="93"/>
      <c r="AI1548" s="81"/>
      <c r="AJ1548" s="80"/>
      <c r="AK1548" s="80"/>
      <c r="AL1548" s="78"/>
      <c r="AM1548" s="80"/>
      <c r="AN1548" s="80"/>
      <c r="AO1548" s="80"/>
      <c r="AP1548" s="80"/>
      <c r="AQ1548" s="80"/>
      <c r="AR1548" s="80"/>
      <c r="AS1548" s="78"/>
      <c r="AT1548" s="96"/>
      <c r="AU1548" s="97"/>
      <c r="AV1548" s="98"/>
      <c r="AW1548" s="99"/>
    </row>
    <row r="1549" spans="1:49">
      <c r="A1549" s="25"/>
      <c r="C1549" s="89"/>
      <c r="D1549" s="84"/>
      <c r="E1549" s="76"/>
      <c r="F1549" s="91"/>
      <c r="G1549" s="80"/>
      <c r="H1549" s="81"/>
      <c r="I1549" s="14"/>
      <c r="J1549" s="92"/>
      <c r="K1549" s="14"/>
      <c r="L1549" s="78"/>
      <c r="M1549" s="81"/>
      <c r="N1549" s="14"/>
      <c r="O1549" s="78"/>
      <c r="P1549" s="78"/>
      <c r="Q1549" s="93"/>
      <c r="R1549" s="80"/>
      <c r="S1549" s="80"/>
      <c r="T1549" s="69"/>
      <c r="U1549" s="78"/>
      <c r="V1549" s="69"/>
      <c r="W1549" s="80"/>
      <c r="X1549" s="80"/>
      <c r="Y1549" s="94"/>
      <c r="Z1549" s="80"/>
      <c r="AA1549" s="80"/>
      <c r="AB1549" s="80"/>
      <c r="AC1549" s="80"/>
      <c r="AD1549" s="69"/>
      <c r="AE1549" s="69"/>
      <c r="AF1549" s="69"/>
      <c r="AG1549" s="95"/>
      <c r="AH1549" s="93"/>
      <c r="AI1549" s="81"/>
      <c r="AJ1549" s="80"/>
      <c r="AK1549" s="80"/>
      <c r="AL1549" s="78"/>
      <c r="AM1549" s="80"/>
      <c r="AN1549" s="80"/>
      <c r="AO1549" s="80"/>
      <c r="AP1549" s="80"/>
      <c r="AQ1549" s="80"/>
      <c r="AR1549" s="80"/>
      <c r="AS1549" s="78"/>
      <c r="AT1549" s="96"/>
      <c r="AU1549" s="97"/>
      <c r="AV1549" s="98"/>
      <c r="AW1549" s="99"/>
    </row>
    <row r="1550" spans="1:49">
      <c r="A1550" s="25"/>
      <c r="C1550" s="89"/>
      <c r="D1550" s="84"/>
      <c r="E1550" s="76"/>
      <c r="F1550" s="91"/>
      <c r="G1550" s="80"/>
      <c r="H1550" s="81"/>
      <c r="I1550" s="14"/>
      <c r="J1550" s="92"/>
      <c r="K1550" s="14"/>
      <c r="L1550" s="78"/>
      <c r="M1550" s="81"/>
      <c r="N1550" s="14"/>
      <c r="O1550" s="78"/>
      <c r="P1550" s="78"/>
      <c r="Q1550" s="93"/>
      <c r="R1550" s="80"/>
      <c r="S1550" s="80"/>
      <c r="T1550" s="69"/>
      <c r="U1550" s="78"/>
      <c r="V1550" s="69"/>
      <c r="W1550" s="80"/>
      <c r="X1550" s="80"/>
      <c r="Y1550" s="94"/>
      <c r="Z1550" s="80"/>
      <c r="AA1550" s="80"/>
      <c r="AB1550" s="80"/>
      <c r="AC1550" s="80"/>
      <c r="AD1550" s="69"/>
      <c r="AE1550" s="69"/>
      <c r="AF1550" s="69"/>
      <c r="AG1550" s="95"/>
      <c r="AH1550" s="93"/>
      <c r="AI1550" s="81"/>
      <c r="AJ1550" s="80"/>
      <c r="AK1550" s="80"/>
      <c r="AL1550" s="78"/>
      <c r="AM1550" s="80"/>
      <c r="AN1550" s="80"/>
      <c r="AO1550" s="80"/>
      <c r="AP1550" s="80"/>
      <c r="AQ1550" s="80"/>
      <c r="AR1550" s="80"/>
      <c r="AS1550" s="78"/>
      <c r="AT1550" s="96"/>
      <c r="AU1550" s="97"/>
      <c r="AV1550" s="98"/>
      <c r="AW1550" s="99"/>
    </row>
    <row r="1551" spans="1:49">
      <c r="A1551" s="25"/>
      <c r="C1551" s="89"/>
      <c r="D1551" s="84"/>
      <c r="E1551" s="76"/>
      <c r="F1551" s="91"/>
      <c r="G1551" s="80"/>
      <c r="H1551" s="81"/>
      <c r="I1551" s="14"/>
      <c r="J1551" s="92"/>
      <c r="K1551" s="14"/>
      <c r="L1551" s="78"/>
      <c r="M1551" s="81"/>
      <c r="N1551" s="14"/>
      <c r="O1551" s="78"/>
      <c r="P1551" s="78"/>
      <c r="Q1551" s="93"/>
      <c r="R1551" s="80"/>
      <c r="S1551" s="80"/>
      <c r="T1551" s="69"/>
      <c r="U1551" s="78"/>
      <c r="V1551" s="69"/>
      <c r="W1551" s="80"/>
      <c r="X1551" s="80"/>
      <c r="Y1551" s="94"/>
      <c r="Z1551" s="80"/>
      <c r="AA1551" s="80"/>
      <c r="AB1551" s="80"/>
      <c r="AC1551" s="80"/>
      <c r="AD1551" s="69"/>
      <c r="AE1551" s="69"/>
      <c r="AF1551" s="69"/>
      <c r="AG1551" s="95"/>
      <c r="AH1551" s="93"/>
      <c r="AI1551" s="81"/>
      <c r="AJ1551" s="80"/>
      <c r="AK1551" s="80"/>
      <c r="AL1551" s="78"/>
      <c r="AM1551" s="80"/>
      <c r="AN1551" s="80"/>
      <c r="AO1551" s="80"/>
      <c r="AP1551" s="80"/>
      <c r="AQ1551" s="80"/>
      <c r="AR1551" s="80"/>
      <c r="AS1551" s="78"/>
      <c r="AT1551" s="96"/>
      <c r="AU1551" s="97"/>
      <c r="AV1551" s="98"/>
      <c r="AW1551" s="99"/>
    </row>
    <row r="1552" spans="1:49">
      <c r="A1552" s="25"/>
      <c r="C1552" s="89"/>
      <c r="D1552" s="84"/>
      <c r="E1552" s="76"/>
      <c r="F1552" s="91"/>
      <c r="G1552" s="80"/>
      <c r="H1552" s="81"/>
      <c r="I1552" s="14"/>
      <c r="J1552" s="92"/>
      <c r="K1552" s="14"/>
      <c r="L1552" s="78"/>
      <c r="M1552" s="81"/>
      <c r="N1552" s="14"/>
      <c r="O1552" s="78"/>
      <c r="P1552" s="78"/>
      <c r="Q1552" s="93"/>
      <c r="R1552" s="80"/>
      <c r="S1552" s="80"/>
      <c r="T1552" s="69"/>
      <c r="U1552" s="78"/>
      <c r="V1552" s="69"/>
      <c r="W1552" s="80"/>
      <c r="X1552" s="80"/>
      <c r="Y1552" s="94"/>
      <c r="Z1552" s="80"/>
      <c r="AA1552" s="80"/>
      <c r="AB1552" s="80"/>
      <c r="AC1552" s="80"/>
      <c r="AD1552" s="69"/>
      <c r="AE1552" s="69"/>
      <c r="AF1552" s="69"/>
      <c r="AG1552" s="95"/>
      <c r="AH1552" s="93"/>
      <c r="AI1552" s="81"/>
      <c r="AJ1552" s="80"/>
      <c r="AK1552" s="80"/>
      <c r="AL1552" s="78"/>
      <c r="AM1552" s="80"/>
      <c r="AN1552" s="80"/>
      <c r="AO1552" s="80"/>
      <c r="AP1552" s="80"/>
      <c r="AQ1552" s="80"/>
      <c r="AR1552" s="80"/>
      <c r="AS1552" s="78"/>
      <c r="AT1552" s="96"/>
      <c r="AU1552" s="97"/>
      <c r="AV1552" s="98"/>
      <c r="AW1552" s="99"/>
    </row>
    <row r="1553" spans="1:49">
      <c r="A1553" s="25"/>
      <c r="C1553" s="89"/>
      <c r="D1553" s="84"/>
      <c r="E1553" s="76"/>
      <c r="F1553" s="91"/>
      <c r="G1553" s="80"/>
      <c r="H1553" s="81"/>
      <c r="I1553" s="14"/>
      <c r="J1553" s="92"/>
      <c r="K1553" s="14"/>
      <c r="L1553" s="78"/>
      <c r="M1553" s="81"/>
      <c r="N1553" s="14"/>
      <c r="O1553" s="78"/>
      <c r="P1553" s="78"/>
      <c r="Q1553" s="93"/>
      <c r="R1553" s="80"/>
      <c r="S1553" s="80"/>
      <c r="T1553" s="69"/>
      <c r="U1553" s="78"/>
      <c r="V1553" s="69"/>
      <c r="W1553" s="80"/>
      <c r="X1553" s="80"/>
      <c r="Y1553" s="94"/>
      <c r="Z1553" s="80"/>
      <c r="AA1553" s="80"/>
      <c r="AB1553" s="80"/>
      <c r="AC1553" s="80"/>
      <c r="AD1553" s="69"/>
      <c r="AE1553" s="69"/>
      <c r="AF1553" s="69"/>
      <c r="AG1553" s="95"/>
      <c r="AH1553" s="93"/>
      <c r="AI1553" s="81"/>
      <c r="AJ1553" s="80"/>
      <c r="AK1553" s="80"/>
      <c r="AL1553" s="78"/>
      <c r="AM1553" s="80"/>
      <c r="AN1553" s="80"/>
      <c r="AO1553" s="80"/>
      <c r="AP1553" s="80"/>
      <c r="AQ1553" s="80"/>
      <c r="AR1553" s="80"/>
      <c r="AS1553" s="78"/>
      <c r="AT1553" s="96"/>
      <c r="AU1553" s="97"/>
      <c r="AV1553" s="98"/>
      <c r="AW1553" s="99"/>
    </row>
    <row r="1554" spans="1:49">
      <c r="A1554" s="25"/>
      <c r="C1554" s="89"/>
      <c r="D1554" s="84"/>
      <c r="E1554" s="76"/>
      <c r="F1554" s="91"/>
      <c r="G1554" s="80"/>
      <c r="H1554" s="81"/>
      <c r="I1554" s="14"/>
      <c r="J1554" s="92"/>
      <c r="K1554" s="14"/>
      <c r="L1554" s="78"/>
      <c r="M1554" s="81"/>
      <c r="N1554" s="14"/>
      <c r="O1554" s="78"/>
      <c r="P1554" s="78"/>
      <c r="Q1554" s="93"/>
      <c r="R1554" s="80"/>
      <c r="S1554" s="80"/>
      <c r="T1554" s="69"/>
      <c r="U1554" s="78"/>
      <c r="V1554" s="69"/>
      <c r="W1554" s="80"/>
      <c r="X1554" s="80"/>
      <c r="Y1554" s="94"/>
      <c r="Z1554" s="80"/>
      <c r="AA1554" s="80"/>
      <c r="AB1554" s="80"/>
      <c r="AC1554" s="80"/>
      <c r="AD1554" s="69"/>
      <c r="AE1554" s="69"/>
      <c r="AF1554" s="69"/>
      <c r="AG1554" s="95"/>
      <c r="AH1554" s="93"/>
      <c r="AI1554" s="81"/>
      <c r="AJ1554" s="80"/>
      <c r="AK1554" s="80"/>
      <c r="AL1554" s="78"/>
      <c r="AM1554" s="80"/>
      <c r="AN1554" s="80"/>
      <c r="AO1554" s="80"/>
      <c r="AP1554" s="80"/>
      <c r="AQ1554" s="80"/>
      <c r="AR1554" s="80"/>
      <c r="AS1554" s="78"/>
      <c r="AT1554" s="96"/>
      <c r="AU1554" s="97"/>
      <c r="AV1554" s="98"/>
      <c r="AW1554" s="99"/>
    </row>
    <row r="1555" spans="1:49">
      <c r="A1555" s="25"/>
      <c r="C1555" s="89"/>
      <c r="D1555" s="84"/>
      <c r="E1555" s="76"/>
      <c r="F1555" s="91"/>
      <c r="G1555" s="80"/>
      <c r="H1555" s="81"/>
      <c r="I1555" s="14"/>
      <c r="J1555" s="92"/>
      <c r="K1555" s="14"/>
      <c r="L1555" s="78"/>
      <c r="M1555" s="81"/>
      <c r="N1555" s="14"/>
      <c r="O1555" s="78"/>
      <c r="P1555" s="78"/>
      <c r="Q1555" s="93"/>
      <c r="R1555" s="80"/>
      <c r="S1555" s="80"/>
      <c r="T1555" s="69"/>
      <c r="U1555" s="78"/>
      <c r="V1555" s="69"/>
      <c r="W1555" s="80"/>
      <c r="X1555" s="80"/>
      <c r="Y1555" s="94"/>
      <c r="Z1555" s="80"/>
      <c r="AA1555" s="80"/>
      <c r="AB1555" s="80"/>
      <c r="AC1555" s="80"/>
      <c r="AD1555" s="69"/>
      <c r="AE1555" s="69"/>
      <c r="AF1555" s="69"/>
      <c r="AG1555" s="95"/>
      <c r="AH1555" s="93"/>
      <c r="AI1555" s="81"/>
      <c r="AJ1555" s="80"/>
      <c r="AK1555" s="80"/>
      <c r="AL1555" s="78"/>
      <c r="AM1555" s="80"/>
      <c r="AN1555" s="80"/>
      <c r="AO1555" s="80"/>
      <c r="AP1555" s="80"/>
      <c r="AQ1555" s="80"/>
      <c r="AR1555" s="80"/>
      <c r="AS1555" s="78"/>
      <c r="AT1555" s="96"/>
      <c r="AU1555" s="97"/>
      <c r="AV1555" s="98"/>
      <c r="AW1555" s="99"/>
    </row>
    <row r="1556" spans="1:49">
      <c r="A1556" s="25"/>
      <c r="C1556" s="89"/>
      <c r="D1556" s="84"/>
      <c r="E1556" s="76"/>
      <c r="F1556" s="91"/>
      <c r="G1556" s="80"/>
      <c r="H1556" s="81"/>
      <c r="I1556" s="14"/>
      <c r="J1556" s="92"/>
      <c r="K1556" s="14"/>
      <c r="L1556" s="78"/>
      <c r="M1556" s="81"/>
      <c r="N1556" s="14"/>
      <c r="O1556" s="78"/>
      <c r="P1556" s="78"/>
      <c r="Q1556" s="93"/>
      <c r="R1556" s="80"/>
      <c r="S1556" s="80"/>
      <c r="T1556" s="69"/>
      <c r="U1556" s="78"/>
      <c r="V1556" s="69"/>
      <c r="W1556" s="80"/>
      <c r="X1556" s="80"/>
      <c r="Y1556" s="94"/>
      <c r="Z1556" s="80"/>
      <c r="AA1556" s="80"/>
      <c r="AB1556" s="80"/>
      <c r="AC1556" s="80"/>
      <c r="AD1556" s="69"/>
      <c r="AE1556" s="69"/>
      <c r="AF1556" s="69"/>
      <c r="AG1556" s="95"/>
      <c r="AH1556" s="93"/>
      <c r="AI1556" s="81"/>
      <c r="AJ1556" s="80"/>
      <c r="AK1556" s="80"/>
      <c r="AL1556" s="78"/>
      <c r="AM1556" s="80"/>
      <c r="AN1556" s="80"/>
      <c r="AO1556" s="80"/>
      <c r="AP1556" s="80"/>
      <c r="AQ1556" s="80"/>
      <c r="AR1556" s="80"/>
      <c r="AS1556" s="78"/>
      <c r="AT1556" s="96"/>
      <c r="AU1556" s="97"/>
      <c r="AV1556" s="98"/>
      <c r="AW1556" s="99"/>
    </row>
    <row r="1557" spans="1:49">
      <c r="A1557" s="25"/>
      <c r="C1557" s="89"/>
      <c r="D1557" s="84"/>
      <c r="E1557" s="76"/>
      <c r="F1557" s="91"/>
      <c r="G1557" s="80"/>
      <c r="H1557" s="81"/>
      <c r="I1557" s="14"/>
      <c r="J1557" s="92"/>
      <c r="K1557" s="14"/>
      <c r="L1557" s="78"/>
      <c r="M1557" s="81"/>
      <c r="N1557" s="14"/>
      <c r="O1557" s="78"/>
      <c r="P1557" s="78"/>
      <c r="Q1557" s="93"/>
      <c r="R1557" s="80"/>
      <c r="S1557" s="80"/>
      <c r="T1557" s="69"/>
      <c r="U1557" s="78"/>
      <c r="V1557" s="69"/>
      <c r="W1557" s="80"/>
      <c r="X1557" s="80"/>
      <c r="Y1557" s="94"/>
      <c r="Z1557" s="80"/>
      <c r="AA1557" s="80"/>
      <c r="AB1557" s="80"/>
      <c r="AC1557" s="80"/>
      <c r="AD1557" s="69"/>
      <c r="AE1557" s="69"/>
      <c r="AF1557" s="69"/>
      <c r="AG1557" s="95"/>
      <c r="AH1557" s="93"/>
      <c r="AI1557" s="81"/>
      <c r="AJ1557" s="80"/>
      <c r="AK1557" s="80"/>
      <c r="AL1557" s="78"/>
      <c r="AM1557" s="80"/>
      <c r="AN1557" s="80"/>
      <c r="AO1557" s="80"/>
      <c r="AP1557" s="80"/>
      <c r="AQ1557" s="80"/>
      <c r="AR1557" s="80"/>
      <c r="AS1557" s="78"/>
      <c r="AT1557" s="96"/>
      <c r="AU1557" s="97"/>
      <c r="AV1557" s="98"/>
      <c r="AW1557" s="99"/>
    </row>
    <row r="1558" spans="1:49">
      <c r="A1558" s="25"/>
      <c r="C1558" s="89"/>
      <c r="D1558" s="84"/>
      <c r="E1558" s="76"/>
      <c r="F1558" s="91"/>
      <c r="G1558" s="80"/>
      <c r="H1558" s="81"/>
      <c r="I1558" s="14"/>
      <c r="J1558" s="92"/>
      <c r="K1558" s="14"/>
      <c r="L1558" s="78"/>
      <c r="M1558" s="81"/>
      <c r="N1558" s="14"/>
      <c r="O1558" s="78"/>
      <c r="P1558" s="78"/>
      <c r="Q1558" s="93"/>
      <c r="R1558" s="80"/>
      <c r="S1558" s="80"/>
      <c r="T1558" s="69"/>
      <c r="U1558" s="78"/>
      <c r="V1558" s="69"/>
      <c r="W1558" s="80"/>
      <c r="X1558" s="80"/>
      <c r="Y1558" s="94"/>
      <c r="Z1558" s="80"/>
      <c r="AA1558" s="80"/>
      <c r="AB1558" s="80"/>
      <c r="AC1558" s="80"/>
      <c r="AD1558" s="69"/>
      <c r="AE1558" s="69"/>
      <c r="AF1558" s="69"/>
      <c r="AG1558" s="95"/>
      <c r="AH1558" s="93"/>
      <c r="AI1558" s="81"/>
      <c r="AJ1558" s="80"/>
      <c r="AK1558" s="80"/>
      <c r="AL1558" s="78"/>
      <c r="AM1558" s="80"/>
      <c r="AN1558" s="80"/>
      <c r="AO1558" s="80"/>
      <c r="AP1558" s="80"/>
      <c r="AQ1558" s="80"/>
      <c r="AR1558" s="80"/>
      <c r="AS1558" s="78"/>
      <c r="AT1558" s="96"/>
      <c r="AU1558" s="97"/>
      <c r="AV1558" s="98"/>
      <c r="AW1558" s="99"/>
    </row>
    <row r="1559" spans="1:49">
      <c r="A1559" s="25"/>
      <c r="C1559" s="89"/>
      <c r="D1559" s="84"/>
      <c r="E1559" s="76"/>
      <c r="F1559" s="91"/>
      <c r="G1559" s="80"/>
      <c r="H1559" s="81"/>
      <c r="I1559" s="14"/>
      <c r="J1559" s="92"/>
      <c r="K1559" s="14"/>
      <c r="L1559" s="78"/>
      <c r="M1559" s="81"/>
      <c r="N1559" s="14"/>
      <c r="O1559" s="78"/>
      <c r="P1559" s="78"/>
      <c r="Q1559" s="93"/>
      <c r="R1559" s="80"/>
      <c r="S1559" s="80"/>
      <c r="T1559" s="69"/>
      <c r="U1559" s="78"/>
      <c r="V1559" s="69"/>
      <c r="W1559" s="80"/>
      <c r="X1559" s="80"/>
      <c r="Y1559" s="94"/>
      <c r="Z1559" s="80"/>
      <c r="AA1559" s="80"/>
      <c r="AB1559" s="80"/>
      <c r="AC1559" s="80"/>
      <c r="AD1559" s="69"/>
      <c r="AE1559" s="69"/>
      <c r="AF1559" s="69"/>
      <c r="AG1559" s="95"/>
      <c r="AH1559" s="93"/>
      <c r="AI1559" s="81"/>
      <c r="AJ1559" s="80"/>
      <c r="AK1559" s="80"/>
      <c r="AL1559" s="78"/>
      <c r="AM1559" s="80"/>
      <c r="AN1559" s="80"/>
      <c r="AO1559" s="80"/>
      <c r="AP1559" s="80"/>
      <c r="AQ1559" s="80"/>
      <c r="AR1559" s="80"/>
      <c r="AS1559" s="78"/>
      <c r="AT1559" s="96"/>
      <c r="AU1559" s="97"/>
      <c r="AV1559" s="98"/>
      <c r="AW1559" s="99"/>
    </row>
    <row r="1560" spans="1:49">
      <c r="A1560" s="25"/>
      <c r="C1560" s="89"/>
      <c r="D1560" s="84"/>
      <c r="E1560" s="76"/>
      <c r="F1560" s="91"/>
      <c r="G1560" s="80"/>
      <c r="H1560" s="81"/>
      <c r="I1560" s="14"/>
      <c r="J1560" s="92"/>
      <c r="K1560" s="14"/>
      <c r="L1560" s="78"/>
      <c r="M1560" s="81"/>
      <c r="N1560" s="14"/>
      <c r="O1560" s="78"/>
      <c r="P1560" s="78"/>
      <c r="Q1560" s="93"/>
      <c r="R1560" s="80"/>
      <c r="S1560" s="80"/>
      <c r="T1560" s="69"/>
      <c r="U1560" s="78"/>
      <c r="V1560" s="69"/>
      <c r="W1560" s="80"/>
      <c r="X1560" s="80"/>
      <c r="Y1560" s="94"/>
      <c r="Z1560" s="80"/>
      <c r="AA1560" s="80"/>
      <c r="AB1560" s="80"/>
      <c r="AC1560" s="80"/>
      <c r="AD1560" s="69"/>
      <c r="AE1560" s="69"/>
      <c r="AF1560" s="69"/>
      <c r="AG1560" s="95"/>
      <c r="AH1560" s="93"/>
      <c r="AI1560" s="81"/>
      <c r="AJ1560" s="80"/>
      <c r="AK1560" s="80"/>
      <c r="AL1560" s="78"/>
      <c r="AM1560" s="80"/>
      <c r="AN1560" s="80"/>
      <c r="AO1560" s="80"/>
      <c r="AP1560" s="80"/>
      <c r="AQ1560" s="80"/>
      <c r="AR1560" s="80"/>
      <c r="AS1560" s="78"/>
      <c r="AT1560" s="96"/>
      <c r="AU1560" s="97"/>
      <c r="AV1560" s="98"/>
      <c r="AW1560" s="99"/>
    </row>
    <row r="1561" spans="1:49">
      <c r="A1561" s="25"/>
      <c r="C1561" s="89"/>
      <c r="D1561" s="84"/>
      <c r="E1561" s="76"/>
      <c r="F1561" s="91"/>
      <c r="G1561" s="80"/>
      <c r="H1561" s="81"/>
      <c r="I1561" s="14"/>
      <c r="J1561" s="92"/>
      <c r="K1561" s="14"/>
      <c r="L1561" s="78"/>
      <c r="M1561" s="81"/>
      <c r="N1561" s="14"/>
      <c r="O1561" s="78"/>
      <c r="P1561" s="78"/>
      <c r="Q1561" s="93"/>
      <c r="R1561" s="80"/>
      <c r="S1561" s="80"/>
      <c r="T1561" s="69"/>
      <c r="U1561" s="78"/>
      <c r="V1561" s="69"/>
      <c r="W1561" s="80"/>
      <c r="X1561" s="80"/>
      <c r="Y1561" s="94"/>
      <c r="Z1561" s="80"/>
      <c r="AA1561" s="80"/>
      <c r="AB1561" s="80"/>
      <c r="AC1561" s="80"/>
      <c r="AD1561" s="69"/>
      <c r="AE1561" s="69"/>
      <c r="AF1561" s="69"/>
      <c r="AG1561" s="95"/>
      <c r="AH1561" s="93"/>
      <c r="AI1561" s="81"/>
      <c r="AJ1561" s="80"/>
      <c r="AK1561" s="80"/>
      <c r="AL1561" s="78"/>
      <c r="AM1561" s="80"/>
      <c r="AN1561" s="80"/>
      <c r="AO1561" s="80"/>
      <c r="AP1561" s="80"/>
      <c r="AQ1561" s="80"/>
      <c r="AR1561" s="80"/>
      <c r="AS1561" s="78"/>
      <c r="AT1561" s="96"/>
      <c r="AU1561" s="97"/>
      <c r="AV1561" s="98"/>
      <c r="AW1561" s="99"/>
    </row>
    <row r="1562" spans="1:49">
      <c r="A1562" s="25"/>
      <c r="C1562" s="89"/>
      <c r="D1562" s="84"/>
      <c r="E1562" s="76"/>
      <c r="F1562" s="91"/>
      <c r="G1562" s="80"/>
      <c r="H1562" s="81"/>
      <c r="I1562" s="14"/>
      <c r="J1562" s="92"/>
      <c r="K1562" s="14"/>
      <c r="L1562" s="78"/>
      <c r="M1562" s="81"/>
      <c r="N1562" s="14"/>
      <c r="O1562" s="78"/>
      <c r="P1562" s="78"/>
      <c r="Q1562" s="93"/>
      <c r="R1562" s="80"/>
      <c r="S1562" s="80"/>
      <c r="T1562" s="69"/>
      <c r="U1562" s="78"/>
      <c r="V1562" s="69"/>
      <c r="W1562" s="80"/>
      <c r="X1562" s="80"/>
      <c r="Y1562" s="94"/>
      <c r="Z1562" s="80"/>
      <c r="AA1562" s="80"/>
      <c r="AB1562" s="80"/>
      <c r="AC1562" s="80"/>
      <c r="AD1562" s="69"/>
      <c r="AE1562" s="69"/>
      <c r="AF1562" s="69"/>
      <c r="AG1562" s="95"/>
      <c r="AH1562" s="93"/>
      <c r="AI1562" s="81"/>
      <c r="AJ1562" s="80"/>
      <c r="AK1562" s="80"/>
      <c r="AL1562" s="78"/>
      <c r="AM1562" s="80"/>
      <c r="AN1562" s="80"/>
      <c r="AO1562" s="80"/>
      <c r="AP1562" s="80"/>
      <c r="AQ1562" s="80"/>
      <c r="AR1562" s="80"/>
      <c r="AS1562" s="78"/>
      <c r="AT1562" s="96"/>
      <c r="AU1562" s="97"/>
      <c r="AV1562" s="98"/>
      <c r="AW1562" s="99"/>
    </row>
    <row r="1563" spans="1:49">
      <c r="A1563" s="25"/>
      <c r="C1563" s="89"/>
      <c r="D1563" s="84"/>
      <c r="E1563" s="76"/>
      <c r="F1563" s="91"/>
      <c r="G1563" s="80"/>
      <c r="H1563" s="81"/>
      <c r="I1563" s="14"/>
      <c r="J1563" s="92"/>
      <c r="K1563" s="14"/>
      <c r="L1563" s="78"/>
      <c r="M1563" s="81"/>
      <c r="N1563" s="14"/>
      <c r="O1563" s="78"/>
      <c r="P1563" s="78"/>
      <c r="Q1563" s="93"/>
      <c r="R1563" s="80"/>
      <c r="S1563" s="80"/>
      <c r="T1563" s="69"/>
      <c r="U1563" s="78"/>
      <c r="V1563" s="69"/>
      <c r="W1563" s="80"/>
      <c r="X1563" s="80"/>
      <c r="Y1563" s="94"/>
      <c r="Z1563" s="80"/>
      <c r="AA1563" s="80"/>
      <c r="AB1563" s="80"/>
      <c r="AC1563" s="80"/>
      <c r="AD1563" s="69"/>
      <c r="AE1563" s="69"/>
      <c r="AF1563" s="69"/>
      <c r="AG1563" s="95"/>
      <c r="AH1563" s="93"/>
      <c r="AI1563" s="81"/>
      <c r="AJ1563" s="80"/>
      <c r="AK1563" s="80"/>
      <c r="AL1563" s="78"/>
      <c r="AM1563" s="80"/>
      <c r="AN1563" s="80"/>
      <c r="AO1563" s="80"/>
      <c r="AP1563" s="80"/>
      <c r="AQ1563" s="80"/>
      <c r="AR1563" s="80"/>
      <c r="AS1563" s="78"/>
      <c r="AT1563" s="96"/>
      <c r="AU1563" s="97"/>
      <c r="AV1563" s="98"/>
      <c r="AW1563" s="99"/>
    </row>
    <row r="1564" spans="1:49">
      <c r="A1564" s="25"/>
      <c r="C1564" s="89"/>
      <c r="D1564" s="84"/>
      <c r="E1564" s="76"/>
      <c r="F1564" s="91"/>
      <c r="G1564" s="80"/>
      <c r="H1564" s="81"/>
      <c r="I1564" s="14"/>
      <c r="J1564" s="92"/>
      <c r="K1564" s="14"/>
      <c r="L1564" s="78"/>
      <c r="M1564" s="81"/>
      <c r="N1564" s="14"/>
      <c r="O1564" s="78"/>
      <c r="P1564" s="78"/>
      <c r="Q1564" s="93"/>
      <c r="R1564" s="80"/>
      <c r="S1564" s="80"/>
      <c r="T1564" s="69"/>
      <c r="U1564" s="78"/>
      <c r="V1564" s="69"/>
      <c r="W1564" s="80"/>
      <c r="X1564" s="80"/>
      <c r="Y1564" s="94"/>
      <c r="Z1564" s="80"/>
      <c r="AA1564" s="80"/>
      <c r="AB1564" s="80"/>
      <c r="AC1564" s="80"/>
      <c r="AD1564" s="69"/>
      <c r="AE1564" s="69"/>
      <c r="AF1564" s="69"/>
      <c r="AG1564" s="95"/>
      <c r="AH1564" s="93"/>
      <c r="AI1564" s="81"/>
      <c r="AJ1564" s="80"/>
      <c r="AK1564" s="80"/>
      <c r="AL1564" s="78"/>
      <c r="AM1564" s="80"/>
      <c r="AN1564" s="80"/>
      <c r="AO1564" s="80"/>
      <c r="AP1564" s="80"/>
      <c r="AQ1564" s="80"/>
      <c r="AR1564" s="80"/>
      <c r="AS1564" s="78"/>
      <c r="AT1564" s="96"/>
      <c r="AU1564" s="97"/>
      <c r="AV1564" s="98"/>
      <c r="AW1564" s="99"/>
    </row>
    <row r="1565" spans="1:49">
      <c r="A1565" s="25"/>
      <c r="C1565" s="89"/>
      <c r="D1565" s="84"/>
      <c r="E1565" s="76"/>
      <c r="F1565" s="91"/>
      <c r="G1565" s="80"/>
      <c r="H1565" s="81"/>
      <c r="I1565" s="14"/>
      <c r="J1565" s="92"/>
      <c r="K1565" s="14"/>
      <c r="L1565" s="78"/>
      <c r="M1565" s="81"/>
      <c r="N1565" s="14"/>
      <c r="O1565" s="78"/>
      <c r="P1565" s="78"/>
      <c r="Q1565" s="93"/>
      <c r="R1565" s="80"/>
      <c r="S1565" s="80"/>
      <c r="T1565" s="69"/>
      <c r="U1565" s="78"/>
      <c r="V1565" s="69"/>
      <c r="W1565" s="80"/>
      <c r="X1565" s="80"/>
      <c r="Y1565" s="94"/>
      <c r="Z1565" s="80"/>
      <c r="AA1565" s="80"/>
      <c r="AB1565" s="80"/>
      <c r="AC1565" s="80"/>
      <c r="AD1565" s="69"/>
      <c r="AE1565" s="69"/>
      <c r="AF1565" s="69"/>
      <c r="AG1565" s="95"/>
      <c r="AH1565" s="93"/>
      <c r="AI1565" s="81"/>
      <c r="AJ1565" s="80"/>
      <c r="AK1565" s="80"/>
      <c r="AL1565" s="78"/>
      <c r="AM1565" s="80"/>
      <c r="AN1565" s="80"/>
      <c r="AO1565" s="80"/>
      <c r="AP1565" s="80"/>
      <c r="AQ1565" s="80"/>
      <c r="AR1565" s="80"/>
      <c r="AS1565" s="78"/>
      <c r="AT1565" s="96"/>
      <c r="AU1565" s="97"/>
      <c r="AV1565" s="98"/>
      <c r="AW1565" s="99"/>
    </row>
    <row r="1566" spans="1:49">
      <c r="A1566" s="25"/>
      <c r="C1566" s="89"/>
      <c r="D1566" s="84"/>
      <c r="E1566" s="76"/>
      <c r="F1566" s="91"/>
      <c r="G1566" s="80"/>
      <c r="H1566" s="81"/>
      <c r="I1566" s="14"/>
      <c r="J1566" s="92"/>
      <c r="K1566" s="14"/>
      <c r="L1566" s="78"/>
      <c r="M1566" s="81"/>
      <c r="N1566" s="14"/>
      <c r="O1566" s="78"/>
      <c r="P1566" s="78"/>
      <c r="Q1566" s="93"/>
      <c r="R1566" s="80"/>
      <c r="S1566" s="80"/>
      <c r="T1566" s="69"/>
      <c r="U1566" s="78"/>
      <c r="V1566" s="69"/>
      <c r="W1566" s="80"/>
      <c r="X1566" s="80"/>
      <c r="Y1566" s="94"/>
      <c r="Z1566" s="80"/>
      <c r="AA1566" s="80"/>
      <c r="AB1566" s="80"/>
      <c r="AC1566" s="80"/>
      <c r="AD1566" s="69"/>
      <c r="AE1566" s="69"/>
      <c r="AF1566" s="69"/>
      <c r="AG1566" s="95"/>
      <c r="AH1566" s="93"/>
      <c r="AI1566" s="81"/>
      <c r="AJ1566" s="80"/>
      <c r="AK1566" s="80"/>
      <c r="AL1566" s="78"/>
      <c r="AM1566" s="80"/>
      <c r="AN1566" s="80"/>
      <c r="AO1566" s="80"/>
      <c r="AP1566" s="80"/>
      <c r="AQ1566" s="80"/>
      <c r="AR1566" s="80"/>
      <c r="AS1566" s="78"/>
      <c r="AT1566" s="96"/>
      <c r="AU1566" s="97"/>
      <c r="AV1566" s="98"/>
      <c r="AW1566" s="99"/>
    </row>
    <row r="1567" spans="1:49">
      <c r="A1567" s="25"/>
      <c r="C1567" s="89"/>
      <c r="D1567" s="84"/>
      <c r="E1567" s="76"/>
      <c r="F1567" s="91"/>
      <c r="G1567" s="80"/>
      <c r="H1567" s="81"/>
      <c r="I1567" s="14"/>
      <c r="J1567" s="92"/>
      <c r="K1567" s="14"/>
      <c r="L1567" s="78"/>
      <c r="M1567" s="81"/>
      <c r="N1567" s="14"/>
      <c r="O1567" s="78"/>
      <c r="P1567" s="78"/>
      <c r="Q1567" s="93"/>
      <c r="R1567" s="80"/>
      <c r="S1567" s="80"/>
      <c r="T1567" s="69"/>
      <c r="U1567" s="78"/>
      <c r="V1567" s="69"/>
      <c r="W1567" s="80"/>
      <c r="X1567" s="80"/>
      <c r="Y1567" s="94"/>
      <c r="Z1567" s="80"/>
      <c r="AA1567" s="80"/>
      <c r="AB1567" s="80"/>
      <c r="AC1567" s="80"/>
      <c r="AD1567" s="69"/>
      <c r="AE1567" s="69"/>
      <c r="AF1567" s="69"/>
      <c r="AG1567" s="95"/>
      <c r="AH1567" s="93"/>
      <c r="AI1567" s="81"/>
      <c r="AJ1567" s="80"/>
      <c r="AK1567" s="80"/>
      <c r="AL1567" s="78"/>
      <c r="AM1567" s="80"/>
      <c r="AN1567" s="80"/>
      <c r="AO1567" s="80"/>
      <c r="AP1567" s="80"/>
      <c r="AQ1567" s="80"/>
      <c r="AR1567" s="80"/>
      <c r="AS1567" s="78"/>
      <c r="AT1567" s="96"/>
      <c r="AU1567" s="97"/>
      <c r="AV1567" s="98"/>
      <c r="AW1567" s="99"/>
    </row>
    <row r="1568" spans="1:49">
      <c r="A1568" s="25"/>
      <c r="C1568" s="89"/>
      <c r="D1568" s="84"/>
      <c r="E1568" s="76"/>
      <c r="F1568" s="91"/>
      <c r="G1568" s="80"/>
      <c r="H1568" s="81"/>
      <c r="I1568" s="14"/>
      <c r="J1568" s="92"/>
      <c r="K1568" s="14"/>
      <c r="L1568" s="78"/>
      <c r="M1568" s="81"/>
      <c r="N1568" s="14"/>
      <c r="O1568" s="78"/>
      <c r="P1568" s="78"/>
      <c r="Q1568" s="93"/>
      <c r="R1568" s="80"/>
      <c r="S1568" s="80"/>
      <c r="T1568" s="69"/>
      <c r="U1568" s="78"/>
      <c r="V1568" s="69"/>
      <c r="W1568" s="80"/>
      <c r="X1568" s="80"/>
      <c r="Y1568" s="94"/>
      <c r="Z1568" s="80"/>
      <c r="AA1568" s="80"/>
      <c r="AB1568" s="80"/>
      <c r="AC1568" s="80"/>
      <c r="AD1568" s="69"/>
      <c r="AE1568" s="69"/>
      <c r="AF1568" s="69"/>
      <c r="AG1568" s="95"/>
      <c r="AH1568" s="93"/>
      <c r="AI1568" s="81"/>
      <c r="AJ1568" s="80"/>
      <c r="AK1568" s="80"/>
      <c r="AL1568" s="78"/>
      <c r="AM1568" s="80"/>
      <c r="AN1568" s="80"/>
      <c r="AO1568" s="80"/>
      <c r="AP1568" s="80"/>
      <c r="AQ1568" s="80"/>
      <c r="AR1568" s="80"/>
      <c r="AS1568" s="78"/>
      <c r="AT1568" s="96"/>
      <c r="AU1568" s="97"/>
      <c r="AV1568" s="98"/>
      <c r="AW1568" s="99"/>
    </row>
    <row r="1569" spans="1:49">
      <c r="A1569" s="25"/>
      <c r="C1569" s="89"/>
      <c r="D1569" s="84"/>
      <c r="E1569" s="76"/>
      <c r="F1569" s="91"/>
      <c r="G1569" s="80"/>
      <c r="H1569" s="81"/>
      <c r="I1569" s="14"/>
      <c r="J1569" s="92"/>
      <c r="K1569" s="14"/>
      <c r="L1569" s="78"/>
      <c r="M1569" s="81"/>
      <c r="N1569" s="14"/>
      <c r="O1569" s="78"/>
      <c r="P1569" s="78"/>
      <c r="Q1569" s="93"/>
      <c r="R1569" s="80"/>
      <c r="S1569" s="80"/>
      <c r="T1569" s="69"/>
      <c r="U1569" s="78"/>
      <c r="V1569" s="69"/>
      <c r="W1569" s="80"/>
      <c r="X1569" s="80"/>
      <c r="Y1569" s="94"/>
      <c r="Z1569" s="80"/>
      <c r="AA1569" s="80"/>
      <c r="AB1569" s="80"/>
      <c r="AC1569" s="80"/>
      <c r="AD1569" s="69"/>
      <c r="AE1569" s="69"/>
      <c r="AF1569" s="69"/>
      <c r="AG1569" s="95"/>
      <c r="AH1569" s="93"/>
      <c r="AI1569" s="81"/>
      <c r="AJ1569" s="80"/>
      <c r="AK1569" s="80"/>
      <c r="AL1569" s="78"/>
      <c r="AM1569" s="80"/>
      <c r="AN1569" s="80"/>
      <c r="AO1569" s="80"/>
      <c r="AP1569" s="80"/>
      <c r="AQ1569" s="80"/>
      <c r="AR1569" s="80"/>
      <c r="AS1569" s="78"/>
      <c r="AT1569" s="96"/>
      <c r="AU1569" s="97"/>
      <c r="AV1569" s="98"/>
      <c r="AW1569" s="99"/>
    </row>
    <row r="1570" spans="1:49">
      <c r="A1570" s="25"/>
      <c r="C1570" s="89"/>
      <c r="D1570" s="84"/>
      <c r="E1570" s="76"/>
      <c r="F1570" s="91"/>
      <c r="G1570" s="80"/>
      <c r="H1570" s="81"/>
      <c r="I1570" s="14"/>
      <c r="J1570" s="92"/>
      <c r="K1570" s="14"/>
      <c r="L1570" s="78"/>
      <c r="M1570" s="81"/>
      <c r="N1570" s="14"/>
      <c r="O1570" s="78"/>
      <c r="P1570" s="78"/>
      <c r="Q1570" s="93"/>
      <c r="R1570" s="80"/>
      <c r="S1570" s="80"/>
      <c r="T1570" s="69"/>
      <c r="U1570" s="78"/>
      <c r="V1570" s="69"/>
      <c r="W1570" s="80"/>
      <c r="X1570" s="80"/>
      <c r="Y1570" s="94"/>
      <c r="Z1570" s="80"/>
      <c r="AA1570" s="80"/>
      <c r="AB1570" s="80"/>
      <c r="AC1570" s="80"/>
      <c r="AD1570" s="69"/>
      <c r="AE1570" s="69"/>
      <c r="AF1570" s="69"/>
      <c r="AG1570" s="95"/>
      <c r="AH1570" s="93"/>
      <c r="AI1570" s="81"/>
      <c r="AJ1570" s="80"/>
      <c r="AK1570" s="80"/>
      <c r="AL1570" s="78"/>
      <c r="AM1570" s="80"/>
      <c r="AN1570" s="80"/>
      <c r="AO1570" s="80"/>
      <c r="AP1570" s="80"/>
      <c r="AQ1570" s="80"/>
      <c r="AR1570" s="80"/>
      <c r="AS1570" s="78"/>
      <c r="AT1570" s="96"/>
      <c r="AU1570" s="97"/>
      <c r="AV1570" s="98"/>
      <c r="AW1570" s="99"/>
    </row>
    <row r="1571" spans="1:49">
      <c r="A1571" s="25"/>
      <c r="C1571" s="89"/>
      <c r="D1571" s="84"/>
      <c r="E1571" s="76"/>
      <c r="F1571" s="91"/>
      <c r="G1571" s="80"/>
      <c r="H1571" s="81"/>
      <c r="I1571" s="14"/>
      <c r="J1571" s="92"/>
      <c r="K1571" s="14"/>
      <c r="L1571" s="78"/>
      <c r="M1571" s="81"/>
      <c r="N1571" s="14"/>
      <c r="O1571" s="78"/>
      <c r="P1571" s="78"/>
      <c r="Q1571" s="93"/>
      <c r="R1571" s="80"/>
      <c r="S1571" s="80"/>
      <c r="T1571" s="69"/>
      <c r="U1571" s="78"/>
      <c r="V1571" s="69"/>
      <c r="W1571" s="80"/>
      <c r="X1571" s="80"/>
      <c r="Y1571" s="94"/>
      <c r="Z1571" s="80"/>
      <c r="AA1571" s="80"/>
      <c r="AB1571" s="80"/>
      <c r="AC1571" s="80"/>
      <c r="AD1571" s="69"/>
      <c r="AE1571" s="69"/>
      <c r="AF1571" s="69"/>
      <c r="AG1571" s="95"/>
      <c r="AH1571" s="93"/>
      <c r="AI1571" s="81"/>
      <c r="AJ1571" s="80"/>
      <c r="AK1571" s="80"/>
      <c r="AL1571" s="78"/>
      <c r="AM1571" s="80"/>
      <c r="AN1571" s="80"/>
      <c r="AO1571" s="80"/>
      <c r="AP1571" s="80"/>
      <c r="AQ1571" s="80"/>
      <c r="AR1571" s="80"/>
      <c r="AS1571" s="78"/>
      <c r="AT1571" s="96"/>
      <c r="AU1571" s="97"/>
      <c r="AV1571" s="98"/>
      <c r="AW1571" s="99"/>
    </row>
    <row r="1572" spans="1:49">
      <c r="A1572" s="25"/>
      <c r="C1572" s="89"/>
      <c r="D1572" s="84"/>
      <c r="E1572" s="76"/>
      <c r="F1572" s="91"/>
      <c r="G1572" s="80"/>
      <c r="H1572" s="81"/>
      <c r="I1572" s="14"/>
      <c r="J1572" s="92"/>
      <c r="K1572" s="14"/>
      <c r="L1572" s="78"/>
      <c r="M1572" s="81"/>
      <c r="N1572" s="14"/>
      <c r="O1572" s="78"/>
      <c r="P1572" s="78"/>
      <c r="Q1572" s="93"/>
      <c r="R1572" s="80"/>
      <c r="S1572" s="80"/>
      <c r="T1572" s="69"/>
      <c r="U1572" s="78"/>
      <c r="V1572" s="69"/>
      <c r="W1572" s="80"/>
      <c r="X1572" s="80"/>
      <c r="Y1572" s="94"/>
      <c r="Z1572" s="80"/>
      <c r="AA1572" s="80"/>
      <c r="AB1572" s="80"/>
      <c r="AC1572" s="80"/>
      <c r="AD1572" s="69"/>
      <c r="AE1572" s="69"/>
      <c r="AF1572" s="69"/>
      <c r="AG1572" s="95"/>
      <c r="AH1572" s="93"/>
      <c r="AI1572" s="81"/>
      <c r="AJ1572" s="80"/>
      <c r="AK1572" s="80"/>
      <c r="AL1572" s="78"/>
      <c r="AM1572" s="80"/>
      <c r="AN1572" s="80"/>
      <c r="AO1572" s="80"/>
      <c r="AP1572" s="80"/>
      <c r="AQ1572" s="80"/>
      <c r="AR1572" s="80"/>
      <c r="AS1572" s="78"/>
      <c r="AT1572" s="96"/>
      <c r="AU1572" s="97"/>
      <c r="AV1572" s="98"/>
      <c r="AW1572" s="99"/>
    </row>
    <row r="1573" spans="1:49">
      <c r="A1573" s="25"/>
      <c r="C1573" s="89"/>
      <c r="D1573" s="84"/>
      <c r="E1573" s="76"/>
      <c r="F1573" s="91"/>
      <c r="G1573" s="80"/>
      <c r="H1573" s="81"/>
      <c r="I1573" s="14"/>
      <c r="J1573" s="92"/>
      <c r="K1573" s="14"/>
      <c r="L1573" s="78"/>
      <c r="M1573" s="81"/>
      <c r="N1573" s="14"/>
      <c r="O1573" s="78"/>
      <c r="P1573" s="78"/>
      <c r="Q1573" s="93"/>
      <c r="R1573" s="80"/>
      <c r="S1573" s="80"/>
      <c r="T1573" s="69"/>
      <c r="U1573" s="78"/>
      <c r="V1573" s="69"/>
      <c r="W1573" s="80"/>
      <c r="X1573" s="80"/>
      <c r="Y1573" s="94"/>
      <c r="Z1573" s="80"/>
      <c r="AA1573" s="80"/>
      <c r="AB1573" s="80"/>
      <c r="AC1573" s="80"/>
      <c r="AD1573" s="69"/>
      <c r="AE1573" s="69"/>
      <c r="AF1573" s="69"/>
      <c r="AG1573" s="95"/>
      <c r="AH1573" s="93"/>
      <c r="AI1573" s="81"/>
      <c r="AJ1573" s="80"/>
      <c r="AK1573" s="80"/>
      <c r="AL1573" s="78"/>
      <c r="AM1573" s="80"/>
      <c r="AN1573" s="80"/>
      <c r="AO1573" s="80"/>
      <c r="AP1573" s="80"/>
      <c r="AQ1573" s="80"/>
      <c r="AR1573" s="80"/>
      <c r="AS1573" s="78"/>
      <c r="AT1573" s="96"/>
      <c r="AU1573" s="97"/>
      <c r="AV1573" s="98"/>
      <c r="AW1573" s="99"/>
    </row>
    <row r="1574" spans="1:49">
      <c r="A1574" s="25"/>
      <c r="C1574" s="89"/>
      <c r="D1574" s="84"/>
      <c r="E1574" s="76"/>
      <c r="F1574" s="91"/>
      <c r="G1574" s="80"/>
      <c r="H1574" s="81"/>
      <c r="I1574" s="14"/>
      <c r="J1574" s="92"/>
      <c r="K1574" s="14"/>
      <c r="L1574" s="78"/>
      <c r="M1574" s="81"/>
      <c r="N1574" s="14"/>
      <c r="O1574" s="78"/>
      <c r="P1574" s="78"/>
      <c r="Q1574" s="93"/>
      <c r="R1574" s="80"/>
      <c r="S1574" s="80"/>
      <c r="T1574" s="69"/>
      <c r="U1574" s="78"/>
      <c r="V1574" s="69"/>
      <c r="W1574" s="80"/>
      <c r="X1574" s="80"/>
      <c r="Y1574" s="94"/>
      <c r="Z1574" s="80"/>
      <c r="AA1574" s="80"/>
      <c r="AB1574" s="80"/>
      <c r="AC1574" s="80"/>
      <c r="AD1574" s="69"/>
      <c r="AE1574" s="69"/>
      <c r="AF1574" s="69"/>
      <c r="AG1574" s="95"/>
      <c r="AH1574" s="93"/>
      <c r="AI1574" s="81"/>
      <c r="AJ1574" s="80"/>
      <c r="AK1574" s="80"/>
      <c r="AL1574" s="78"/>
      <c r="AM1574" s="80"/>
      <c r="AN1574" s="80"/>
      <c r="AO1574" s="80"/>
      <c r="AP1574" s="80"/>
      <c r="AQ1574" s="80"/>
      <c r="AR1574" s="80"/>
      <c r="AS1574" s="78"/>
      <c r="AT1574" s="96"/>
      <c r="AU1574" s="97"/>
      <c r="AV1574" s="98"/>
      <c r="AW1574" s="99"/>
    </row>
    <row r="1575" spans="1:49">
      <c r="A1575" s="25"/>
      <c r="C1575" s="89"/>
      <c r="D1575" s="84"/>
      <c r="E1575" s="76"/>
      <c r="F1575" s="91"/>
      <c r="G1575" s="80"/>
      <c r="H1575" s="81"/>
      <c r="I1575" s="14"/>
      <c r="J1575" s="92"/>
      <c r="K1575" s="14"/>
      <c r="L1575" s="78"/>
      <c r="M1575" s="81"/>
      <c r="N1575" s="14"/>
      <c r="O1575" s="78"/>
      <c r="P1575" s="78"/>
      <c r="Q1575" s="93"/>
      <c r="R1575" s="80"/>
      <c r="S1575" s="80"/>
      <c r="T1575" s="69"/>
      <c r="U1575" s="78"/>
      <c r="V1575" s="69"/>
      <c r="W1575" s="80"/>
      <c r="X1575" s="80"/>
      <c r="Y1575" s="94"/>
      <c r="Z1575" s="80"/>
      <c r="AA1575" s="80"/>
      <c r="AB1575" s="80"/>
      <c r="AC1575" s="80"/>
      <c r="AD1575" s="69"/>
      <c r="AE1575" s="69"/>
      <c r="AF1575" s="69"/>
      <c r="AG1575" s="95"/>
      <c r="AH1575" s="93"/>
      <c r="AI1575" s="81"/>
      <c r="AJ1575" s="80"/>
      <c r="AK1575" s="80"/>
      <c r="AL1575" s="78"/>
      <c r="AM1575" s="80"/>
      <c r="AN1575" s="80"/>
      <c r="AO1575" s="80"/>
      <c r="AP1575" s="80"/>
      <c r="AQ1575" s="80"/>
      <c r="AR1575" s="80"/>
      <c r="AS1575" s="78"/>
      <c r="AT1575" s="96"/>
      <c r="AU1575" s="97"/>
      <c r="AV1575" s="98"/>
      <c r="AW1575" s="99"/>
    </row>
    <row r="1576" spans="1:49">
      <c r="A1576" s="25"/>
      <c r="C1576" s="89"/>
      <c r="D1576" s="84"/>
      <c r="E1576" s="76"/>
      <c r="F1576" s="91"/>
      <c r="G1576" s="80"/>
      <c r="H1576" s="81"/>
      <c r="I1576" s="14"/>
      <c r="J1576" s="92"/>
      <c r="K1576" s="14"/>
      <c r="L1576" s="78"/>
      <c r="M1576" s="81"/>
      <c r="N1576" s="14"/>
      <c r="O1576" s="78"/>
      <c r="P1576" s="78"/>
      <c r="Q1576" s="93"/>
      <c r="R1576" s="80"/>
      <c r="S1576" s="80"/>
      <c r="T1576" s="69"/>
      <c r="U1576" s="78"/>
      <c r="V1576" s="69"/>
      <c r="W1576" s="80"/>
      <c r="X1576" s="80"/>
      <c r="Y1576" s="94"/>
      <c r="Z1576" s="80"/>
      <c r="AA1576" s="80"/>
      <c r="AB1576" s="80"/>
      <c r="AC1576" s="80"/>
      <c r="AD1576" s="69"/>
      <c r="AE1576" s="69"/>
      <c r="AF1576" s="69"/>
      <c r="AG1576" s="95"/>
      <c r="AH1576" s="93"/>
      <c r="AI1576" s="81"/>
      <c r="AJ1576" s="80"/>
      <c r="AK1576" s="80"/>
      <c r="AL1576" s="78"/>
      <c r="AM1576" s="80"/>
      <c r="AN1576" s="80"/>
      <c r="AO1576" s="80"/>
      <c r="AP1576" s="80"/>
      <c r="AQ1576" s="80"/>
      <c r="AR1576" s="80"/>
      <c r="AS1576" s="78"/>
      <c r="AT1576" s="96"/>
      <c r="AU1576" s="97"/>
      <c r="AV1576" s="98"/>
      <c r="AW1576" s="99"/>
    </row>
    <row r="1577" spans="1:49">
      <c r="A1577" s="25"/>
      <c r="C1577" s="89"/>
      <c r="D1577" s="84"/>
      <c r="E1577" s="76"/>
      <c r="F1577" s="91"/>
      <c r="G1577" s="80"/>
      <c r="H1577" s="81"/>
      <c r="I1577" s="14"/>
      <c r="J1577" s="92"/>
      <c r="K1577" s="14"/>
      <c r="L1577" s="78"/>
      <c r="M1577" s="81"/>
      <c r="N1577" s="14"/>
      <c r="O1577" s="78"/>
      <c r="P1577" s="78"/>
      <c r="Q1577" s="93"/>
      <c r="R1577" s="80"/>
      <c r="S1577" s="80"/>
      <c r="T1577" s="69"/>
      <c r="U1577" s="78"/>
      <c r="V1577" s="69"/>
      <c r="W1577" s="80"/>
      <c r="X1577" s="80"/>
      <c r="Y1577" s="94"/>
      <c r="Z1577" s="80"/>
      <c r="AA1577" s="80"/>
      <c r="AB1577" s="80"/>
      <c r="AC1577" s="80"/>
      <c r="AD1577" s="69"/>
      <c r="AE1577" s="69"/>
      <c r="AF1577" s="69"/>
      <c r="AG1577" s="95"/>
      <c r="AH1577" s="93"/>
      <c r="AI1577" s="81"/>
      <c r="AJ1577" s="80"/>
      <c r="AK1577" s="80"/>
      <c r="AL1577" s="78"/>
      <c r="AM1577" s="80"/>
      <c r="AN1577" s="80"/>
      <c r="AO1577" s="80"/>
      <c r="AP1577" s="80"/>
      <c r="AQ1577" s="80"/>
      <c r="AR1577" s="80"/>
      <c r="AS1577" s="78"/>
      <c r="AT1577" s="96"/>
      <c r="AU1577" s="97"/>
      <c r="AV1577" s="98"/>
      <c r="AW1577" s="99"/>
    </row>
    <row r="1578" spans="1:49">
      <c r="A1578" s="25"/>
      <c r="C1578" s="89"/>
      <c r="D1578" s="84"/>
      <c r="E1578" s="76"/>
      <c r="F1578" s="91"/>
      <c r="G1578" s="80"/>
      <c r="H1578" s="81"/>
      <c r="I1578" s="14"/>
      <c r="J1578" s="92"/>
      <c r="K1578" s="14"/>
      <c r="L1578" s="78"/>
      <c r="M1578" s="81"/>
      <c r="N1578" s="14"/>
      <c r="O1578" s="78"/>
      <c r="P1578" s="78"/>
      <c r="Q1578" s="93"/>
      <c r="R1578" s="80"/>
      <c r="S1578" s="80"/>
      <c r="T1578" s="69"/>
      <c r="U1578" s="78"/>
      <c r="V1578" s="69"/>
      <c r="W1578" s="80"/>
      <c r="X1578" s="80"/>
      <c r="Y1578" s="94"/>
      <c r="Z1578" s="80"/>
      <c r="AA1578" s="80"/>
      <c r="AB1578" s="80"/>
      <c r="AC1578" s="80"/>
      <c r="AD1578" s="69"/>
      <c r="AE1578" s="69"/>
      <c r="AF1578" s="69"/>
      <c r="AG1578" s="95"/>
      <c r="AH1578" s="93"/>
      <c r="AI1578" s="81"/>
      <c r="AJ1578" s="80"/>
      <c r="AK1578" s="80"/>
      <c r="AL1578" s="78"/>
      <c r="AM1578" s="80"/>
      <c r="AN1578" s="80"/>
      <c r="AO1578" s="80"/>
      <c r="AP1578" s="80"/>
      <c r="AQ1578" s="80"/>
      <c r="AR1578" s="80"/>
      <c r="AS1578" s="78"/>
      <c r="AT1578" s="96"/>
      <c r="AU1578" s="97"/>
      <c r="AV1578" s="98"/>
      <c r="AW1578" s="99"/>
    </row>
    <row r="1579" spans="1:49">
      <c r="A1579" s="25"/>
      <c r="C1579" s="89"/>
      <c r="D1579" s="84"/>
      <c r="E1579" s="76"/>
      <c r="F1579" s="91"/>
      <c r="G1579" s="80"/>
      <c r="H1579" s="81"/>
      <c r="I1579" s="14"/>
      <c r="J1579" s="92"/>
      <c r="K1579" s="14"/>
      <c r="L1579" s="78"/>
      <c r="M1579" s="81"/>
      <c r="N1579" s="14"/>
      <c r="O1579" s="78"/>
      <c r="P1579" s="78"/>
      <c r="Q1579" s="93"/>
      <c r="R1579" s="80"/>
      <c r="S1579" s="80"/>
      <c r="T1579" s="69"/>
      <c r="U1579" s="78"/>
      <c r="V1579" s="69"/>
      <c r="W1579" s="80"/>
      <c r="X1579" s="80"/>
      <c r="Y1579" s="94"/>
      <c r="Z1579" s="80"/>
      <c r="AA1579" s="80"/>
      <c r="AB1579" s="80"/>
      <c r="AC1579" s="80"/>
      <c r="AD1579" s="69"/>
      <c r="AE1579" s="69"/>
      <c r="AF1579" s="69"/>
      <c r="AG1579" s="95"/>
      <c r="AH1579" s="93"/>
      <c r="AI1579" s="81"/>
      <c r="AJ1579" s="80"/>
      <c r="AK1579" s="80"/>
      <c r="AL1579" s="78"/>
      <c r="AM1579" s="80"/>
      <c r="AN1579" s="80"/>
      <c r="AO1579" s="80"/>
      <c r="AP1579" s="80"/>
      <c r="AQ1579" s="80"/>
      <c r="AR1579" s="80"/>
      <c r="AS1579" s="78"/>
      <c r="AT1579" s="96"/>
      <c r="AU1579" s="97"/>
      <c r="AV1579" s="98"/>
      <c r="AW1579" s="99"/>
    </row>
    <row r="1580" spans="1:49">
      <c r="A1580" s="25"/>
      <c r="C1580" s="89"/>
      <c r="D1580" s="84"/>
      <c r="E1580" s="76"/>
      <c r="F1580" s="91"/>
      <c r="G1580" s="80"/>
      <c r="H1580" s="81"/>
      <c r="I1580" s="14"/>
      <c r="J1580" s="92"/>
      <c r="K1580" s="14"/>
      <c r="L1580" s="78"/>
      <c r="M1580" s="81"/>
      <c r="N1580" s="14"/>
      <c r="O1580" s="78"/>
      <c r="P1580" s="78"/>
      <c r="Q1580" s="93"/>
      <c r="R1580" s="80"/>
      <c r="S1580" s="80"/>
      <c r="T1580" s="69"/>
      <c r="U1580" s="78"/>
      <c r="V1580" s="69"/>
      <c r="W1580" s="80"/>
      <c r="X1580" s="80"/>
      <c r="Y1580" s="94"/>
      <c r="Z1580" s="80"/>
      <c r="AA1580" s="80"/>
      <c r="AB1580" s="80"/>
      <c r="AC1580" s="80"/>
      <c r="AD1580" s="69"/>
      <c r="AE1580" s="69"/>
      <c r="AF1580" s="69"/>
      <c r="AG1580" s="95"/>
      <c r="AH1580" s="93"/>
      <c r="AI1580" s="81"/>
      <c r="AJ1580" s="80"/>
      <c r="AK1580" s="80"/>
      <c r="AL1580" s="78"/>
      <c r="AM1580" s="80"/>
      <c r="AN1580" s="80"/>
      <c r="AO1580" s="80"/>
      <c r="AP1580" s="80"/>
      <c r="AQ1580" s="80"/>
      <c r="AR1580" s="80"/>
      <c r="AS1580" s="78"/>
      <c r="AT1580" s="96"/>
      <c r="AU1580" s="97"/>
      <c r="AV1580" s="98"/>
      <c r="AW1580" s="99"/>
    </row>
    <row r="1581" spans="1:49">
      <c r="A1581" s="25"/>
      <c r="C1581" s="89"/>
      <c r="D1581" s="84"/>
      <c r="E1581" s="76"/>
      <c r="F1581" s="91"/>
      <c r="G1581" s="80"/>
      <c r="H1581" s="81"/>
      <c r="I1581" s="14"/>
      <c r="J1581" s="92"/>
      <c r="K1581" s="14"/>
      <c r="L1581" s="78"/>
      <c r="M1581" s="81"/>
      <c r="N1581" s="14"/>
      <c r="O1581" s="78"/>
      <c r="P1581" s="78"/>
      <c r="Q1581" s="93"/>
      <c r="R1581" s="80"/>
      <c r="S1581" s="80"/>
      <c r="T1581" s="69"/>
      <c r="U1581" s="78"/>
      <c r="V1581" s="69"/>
      <c r="W1581" s="80"/>
      <c r="X1581" s="80"/>
      <c r="Y1581" s="94"/>
      <c r="Z1581" s="80"/>
      <c r="AA1581" s="80"/>
      <c r="AB1581" s="80"/>
      <c r="AC1581" s="80"/>
      <c r="AD1581" s="69"/>
      <c r="AE1581" s="69"/>
      <c r="AF1581" s="69"/>
      <c r="AG1581" s="95"/>
      <c r="AH1581" s="93"/>
      <c r="AI1581" s="81"/>
      <c r="AJ1581" s="80"/>
      <c r="AK1581" s="80"/>
      <c r="AL1581" s="78"/>
      <c r="AM1581" s="80"/>
      <c r="AN1581" s="80"/>
      <c r="AO1581" s="80"/>
      <c r="AP1581" s="80"/>
      <c r="AQ1581" s="80"/>
      <c r="AR1581" s="80"/>
      <c r="AS1581" s="78"/>
      <c r="AT1581" s="96"/>
      <c r="AU1581" s="97"/>
      <c r="AV1581" s="98"/>
      <c r="AW1581" s="99"/>
    </row>
    <row r="1582" spans="1:49">
      <c r="A1582" s="25"/>
      <c r="C1582" s="89"/>
      <c r="D1582" s="84"/>
      <c r="E1582" s="76"/>
      <c r="F1582" s="91"/>
      <c r="G1582" s="80"/>
      <c r="H1582" s="81"/>
      <c r="I1582" s="14"/>
      <c r="J1582" s="92"/>
      <c r="K1582" s="14"/>
      <c r="L1582" s="78"/>
      <c r="M1582" s="81"/>
      <c r="N1582" s="14"/>
      <c r="O1582" s="78"/>
      <c r="P1582" s="78"/>
      <c r="Q1582" s="93"/>
      <c r="R1582" s="80"/>
      <c r="S1582" s="80"/>
      <c r="T1582" s="69"/>
      <c r="U1582" s="78"/>
      <c r="V1582" s="69"/>
      <c r="W1582" s="80"/>
      <c r="X1582" s="80"/>
      <c r="Y1582" s="94"/>
      <c r="Z1582" s="80"/>
      <c r="AA1582" s="80"/>
      <c r="AB1582" s="80"/>
      <c r="AC1582" s="80"/>
      <c r="AD1582" s="69"/>
      <c r="AE1582" s="69"/>
      <c r="AF1582" s="69"/>
      <c r="AG1582" s="95"/>
      <c r="AH1582" s="93"/>
      <c r="AI1582" s="81"/>
      <c r="AJ1582" s="80"/>
      <c r="AK1582" s="80"/>
      <c r="AL1582" s="78"/>
      <c r="AM1582" s="80"/>
      <c r="AN1582" s="80"/>
      <c r="AO1582" s="80"/>
      <c r="AP1582" s="80"/>
      <c r="AQ1582" s="80"/>
      <c r="AR1582" s="80"/>
      <c r="AS1582" s="78"/>
      <c r="AT1582" s="96"/>
      <c r="AU1582" s="97"/>
      <c r="AV1582" s="98"/>
      <c r="AW1582" s="99"/>
    </row>
    <row r="1583" spans="1:49">
      <c r="A1583" s="25"/>
      <c r="C1583" s="89"/>
      <c r="D1583" s="84"/>
      <c r="E1583" s="76"/>
      <c r="F1583" s="91"/>
      <c r="G1583" s="80"/>
      <c r="H1583" s="81"/>
      <c r="I1583" s="14"/>
      <c r="J1583" s="92"/>
      <c r="K1583" s="14"/>
      <c r="L1583" s="78"/>
      <c r="M1583" s="81"/>
      <c r="N1583" s="14"/>
      <c r="O1583" s="78"/>
      <c r="P1583" s="78"/>
      <c r="Q1583" s="93"/>
      <c r="R1583" s="80"/>
      <c r="S1583" s="80"/>
      <c r="T1583" s="69"/>
      <c r="U1583" s="78"/>
      <c r="V1583" s="69"/>
      <c r="W1583" s="80"/>
      <c r="X1583" s="80"/>
      <c r="Y1583" s="94"/>
      <c r="Z1583" s="80"/>
      <c r="AA1583" s="80"/>
      <c r="AB1583" s="80"/>
      <c r="AC1583" s="80"/>
      <c r="AD1583" s="69"/>
      <c r="AE1583" s="69"/>
      <c r="AF1583" s="69"/>
      <c r="AG1583" s="95"/>
      <c r="AH1583" s="93"/>
      <c r="AI1583" s="81"/>
      <c r="AJ1583" s="80"/>
      <c r="AK1583" s="80"/>
      <c r="AL1583" s="78"/>
      <c r="AM1583" s="80"/>
      <c r="AN1583" s="80"/>
      <c r="AO1583" s="80"/>
      <c r="AP1583" s="80"/>
      <c r="AQ1583" s="80"/>
      <c r="AR1583" s="80"/>
      <c r="AS1583" s="78"/>
      <c r="AT1583" s="96"/>
      <c r="AU1583" s="97"/>
      <c r="AV1583" s="98"/>
      <c r="AW1583" s="99"/>
    </row>
    <row r="1584" spans="1:49">
      <c r="A1584" s="25"/>
      <c r="C1584" s="89"/>
      <c r="D1584" s="84"/>
      <c r="E1584" s="76"/>
      <c r="F1584" s="91"/>
      <c r="G1584" s="80"/>
      <c r="H1584" s="81"/>
      <c r="I1584" s="14"/>
      <c r="J1584" s="92"/>
      <c r="K1584" s="14"/>
      <c r="L1584" s="78"/>
      <c r="M1584" s="81"/>
      <c r="N1584" s="14"/>
      <c r="O1584" s="78"/>
      <c r="P1584" s="78"/>
      <c r="Q1584" s="93"/>
      <c r="R1584" s="80"/>
      <c r="S1584" s="80"/>
      <c r="T1584" s="69"/>
      <c r="U1584" s="78"/>
      <c r="V1584" s="69"/>
      <c r="W1584" s="80"/>
      <c r="X1584" s="80"/>
      <c r="Y1584" s="94"/>
      <c r="Z1584" s="80"/>
      <c r="AA1584" s="80"/>
      <c r="AB1584" s="80"/>
      <c r="AC1584" s="80"/>
      <c r="AD1584" s="69"/>
      <c r="AE1584" s="69"/>
      <c r="AF1584" s="69"/>
      <c r="AG1584" s="95"/>
      <c r="AH1584" s="93"/>
      <c r="AI1584" s="81"/>
      <c r="AJ1584" s="80"/>
      <c r="AK1584" s="80"/>
      <c r="AL1584" s="78"/>
      <c r="AM1584" s="80"/>
      <c r="AN1584" s="80"/>
      <c r="AO1584" s="80"/>
      <c r="AP1584" s="80"/>
      <c r="AQ1584" s="80"/>
      <c r="AR1584" s="80"/>
      <c r="AS1584" s="78"/>
      <c r="AT1584" s="96"/>
      <c r="AU1584" s="97"/>
      <c r="AV1584" s="98"/>
      <c r="AW1584" s="99"/>
    </row>
    <row r="1585" spans="1:49">
      <c r="A1585" s="25"/>
      <c r="C1585" s="89"/>
      <c r="D1585" s="84"/>
      <c r="E1585" s="76"/>
      <c r="F1585" s="91"/>
      <c r="G1585" s="80"/>
      <c r="H1585" s="81"/>
      <c r="I1585" s="14"/>
      <c r="J1585" s="92"/>
      <c r="K1585" s="14"/>
      <c r="L1585" s="78"/>
      <c r="M1585" s="81"/>
      <c r="N1585" s="14"/>
      <c r="O1585" s="78"/>
      <c r="P1585" s="78"/>
      <c r="Q1585" s="93"/>
      <c r="R1585" s="80"/>
      <c r="S1585" s="80"/>
      <c r="T1585" s="69"/>
      <c r="U1585" s="78"/>
      <c r="V1585" s="69"/>
      <c r="W1585" s="80"/>
      <c r="X1585" s="80"/>
      <c r="Y1585" s="94"/>
      <c r="Z1585" s="80"/>
      <c r="AA1585" s="80"/>
      <c r="AB1585" s="80"/>
      <c r="AC1585" s="80"/>
      <c r="AD1585" s="69"/>
      <c r="AE1585" s="69"/>
      <c r="AF1585" s="69"/>
      <c r="AG1585" s="95"/>
      <c r="AH1585" s="93"/>
      <c r="AI1585" s="81"/>
      <c r="AJ1585" s="80"/>
      <c r="AK1585" s="80"/>
      <c r="AL1585" s="78"/>
      <c r="AM1585" s="80"/>
      <c r="AN1585" s="80"/>
      <c r="AO1585" s="80"/>
      <c r="AP1585" s="80"/>
      <c r="AQ1585" s="80"/>
      <c r="AR1585" s="80"/>
      <c r="AS1585" s="78"/>
      <c r="AT1585" s="96"/>
      <c r="AU1585" s="97"/>
      <c r="AV1585" s="98"/>
      <c r="AW1585" s="99"/>
    </row>
    <row r="1586" spans="1:49">
      <c r="A1586" s="25"/>
      <c r="C1586" s="89"/>
      <c r="D1586" s="84"/>
      <c r="E1586" s="76"/>
      <c r="F1586" s="91"/>
      <c r="G1586" s="80"/>
      <c r="H1586" s="81"/>
      <c r="I1586" s="14"/>
      <c r="J1586" s="92"/>
      <c r="K1586" s="14"/>
      <c r="L1586" s="78"/>
      <c r="M1586" s="81"/>
      <c r="N1586" s="14"/>
      <c r="O1586" s="78"/>
      <c r="P1586" s="78"/>
      <c r="Q1586" s="93"/>
      <c r="R1586" s="80"/>
      <c r="S1586" s="80"/>
      <c r="T1586" s="69"/>
      <c r="U1586" s="78"/>
      <c r="V1586" s="69"/>
      <c r="W1586" s="80"/>
      <c r="X1586" s="80"/>
      <c r="Y1586" s="94"/>
      <c r="Z1586" s="80"/>
      <c r="AA1586" s="80"/>
      <c r="AB1586" s="80"/>
      <c r="AC1586" s="80"/>
      <c r="AD1586" s="69"/>
      <c r="AE1586" s="69"/>
      <c r="AF1586" s="69"/>
      <c r="AG1586" s="95"/>
      <c r="AH1586" s="93"/>
      <c r="AI1586" s="81"/>
      <c r="AJ1586" s="80"/>
      <c r="AK1586" s="80"/>
      <c r="AL1586" s="78"/>
      <c r="AM1586" s="80"/>
      <c r="AN1586" s="80"/>
      <c r="AO1586" s="80"/>
      <c r="AP1586" s="80"/>
      <c r="AQ1586" s="80"/>
      <c r="AR1586" s="80"/>
      <c r="AS1586" s="78"/>
      <c r="AT1586" s="96"/>
      <c r="AU1586" s="97"/>
      <c r="AV1586" s="98"/>
      <c r="AW1586" s="99"/>
    </row>
    <row r="1587" spans="1:49">
      <c r="A1587" s="25"/>
      <c r="C1587" s="89"/>
      <c r="D1587" s="84"/>
      <c r="E1587" s="76"/>
      <c r="F1587" s="91"/>
      <c r="G1587" s="80"/>
      <c r="H1587" s="81"/>
      <c r="I1587" s="14"/>
      <c r="J1587" s="92"/>
      <c r="K1587" s="14"/>
      <c r="L1587" s="78"/>
      <c r="M1587" s="81"/>
      <c r="N1587" s="14"/>
      <c r="O1587" s="78"/>
      <c r="P1587" s="78"/>
      <c r="Q1587" s="93"/>
      <c r="R1587" s="80"/>
      <c r="S1587" s="80"/>
      <c r="T1587" s="69"/>
      <c r="U1587" s="78"/>
      <c r="V1587" s="69"/>
      <c r="W1587" s="80"/>
      <c r="X1587" s="80"/>
      <c r="Y1587" s="94"/>
      <c r="Z1587" s="80"/>
      <c r="AA1587" s="80"/>
      <c r="AB1587" s="80"/>
      <c r="AC1587" s="80"/>
      <c r="AD1587" s="69"/>
      <c r="AE1587" s="69"/>
      <c r="AF1587" s="69"/>
      <c r="AG1587" s="95"/>
      <c r="AH1587" s="93"/>
      <c r="AI1587" s="81"/>
      <c r="AJ1587" s="80"/>
      <c r="AK1587" s="80"/>
      <c r="AL1587" s="78"/>
      <c r="AM1587" s="80"/>
      <c r="AN1587" s="80"/>
      <c r="AO1587" s="80"/>
      <c r="AP1587" s="80"/>
      <c r="AQ1587" s="80"/>
      <c r="AR1587" s="80"/>
      <c r="AS1587" s="78"/>
      <c r="AT1587" s="96"/>
      <c r="AU1587" s="97"/>
      <c r="AV1587" s="98"/>
      <c r="AW1587" s="99"/>
    </row>
    <row r="1588" spans="1:49">
      <c r="A1588" s="25"/>
      <c r="C1588" s="89"/>
      <c r="D1588" s="84"/>
      <c r="E1588" s="76"/>
      <c r="F1588" s="91"/>
      <c r="G1588" s="80"/>
      <c r="H1588" s="81"/>
      <c r="I1588" s="14"/>
      <c r="J1588" s="92"/>
      <c r="K1588" s="14"/>
      <c r="L1588" s="78"/>
      <c r="M1588" s="81"/>
      <c r="N1588" s="14"/>
      <c r="O1588" s="78"/>
      <c r="P1588" s="78"/>
      <c r="Q1588" s="93"/>
      <c r="R1588" s="80"/>
      <c r="S1588" s="80"/>
      <c r="T1588" s="69"/>
      <c r="U1588" s="78"/>
      <c r="V1588" s="69"/>
      <c r="W1588" s="80"/>
      <c r="X1588" s="80"/>
      <c r="Y1588" s="94"/>
      <c r="Z1588" s="80"/>
      <c r="AA1588" s="80"/>
      <c r="AB1588" s="80"/>
      <c r="AC1588" s="80"/>
      <c r="AD1588" s="69"/>
      <c r="AE1588" s="69"/>
      <c r="AF1588" s="69"/>
      <c r="AG1588" s="95"/>
      <c r="AH1588" s="93"/>
      <c r="AI1588" s="81"/>
      <c r="AJ1588" s="80"/>
      <c r="AK1588" s="80"/>
      <c r="AL1588" s="78"/>
      <c r="AM1588" s="80"/>
      <c r="AN1588" s="80"/>
      <c r="AO1588" s="80"/>
      <c r="AP1588" s="80"/>
      <c r="AQ1588" s="80"/>
      <c r="AR1588" s="80"/>
      <c r="AS1588" s="78"/>
      <c r="AT1588" s="96"/>
      <c r="AU1588" s="97"/>
      <c r="AV1588" s="98"/>
      <c r="AW1588" s="99"/>
    </row>
    <row r="1589" spans="1:49">
      <c r="A1589" s="25"/>
      <c r="C1589" s="89"/>
      <c r="D1589" s="84"/>
      <c r="E1589" s="76"/>
      <c r="F1589" s="91"/>
      <c r="G1589" s="80"/>
      <c r="H1589" s="81"/>
      <c r="I1589" s="14"/>
      <c r="J1589" s="92"/>
      <c r="K1589" s="14"/>
      <c r="L1589" s="78"/>
      <c r="M1589" s="81"/>
      <c r="N1589" s="14"/>
      <c r="O1589" s="78"/>
      <c r="P1589" s="78"/>
      <c r="Q1589" s="93"/>
      <c r="R1589" s="80"/>
      <c r="S1589" s="80"/>
      <c r="T1589" s="69"/>
      <c r="U1589" s="78"/>
      <c r="V1589" s="69"/>
      <c r="W1589" s="80"/>
      <c r="X1589" s="80"/>
      <c r="Y1589" s="94"/>
      <c r="Z1589" s="80"/>
      <c r="AA1589" s="80"/>
      <c r="AB1589" s="80"/>
      <c r="AC1589" s="80"/>
      <c r="AD1589" s="69"/>
      <c r="AE1589" s="69"/>
      <c r="AF1589" s="69"/>
      <c r="AG1589" s="95"/>
      <c r="AH1589" s="93"/>
      <c r="AI1589" s="81"/>
      <c r="AJ1589" s="80"/>
      <c r="AK1589" s="80"/>
      <c r="AL1589" s="78"/>
      <c r="AM1589" s="80"/>
      <c r="AN1589" s="80"/>
      <c r="AO1589" s="80"/>
      <c r="AP1589" s="80"/>
      <c r="AQ1589" s="80"/>
      <c r="AR1589" s="80"/>
      <c r="AS1589" s="78"/>
      <c r="AT1589" s="96"/>
      <c r="AU1589" s="97"/>
      <c r="AV1589" s="98"/>
      <c r="AW1589" s="99"/>
    </row>
    <row r="1590" spans="1:49">
      <c r="A1590" s="25"/>
      <c r="C1590" s="89"/>
      <c r="D1590" s="84"/>
      <c r="E1590" s="76"/>
      <c r="F1590" s="91"/>
      <c r="G1590" s="80"/>
      <c r="H1590" s="81"/>
      <c r="I1590" s="14"/>
      <c r="J1590" s="92"/>
      <c r="K1590" s="14"/>
      <c r="L1590" s="78"/>
      <c r="M1590" s="81"/>
      <c r="N1590" s="14"/>
      <c r="O1590" s="78"/>
      <c r="P1590" s="78"/>
      <c r="Q1590" s="93"/>
      <c r="R1590" s="80"/>
      <c r="S1590" s="80"/>
      <c r="T1590" s="69"/>
      <c r="U1590" s="78"/>
      <c r="V1590" s="69"/>
      <c r="W1590" s="80"/>
      <c r="X1590" s="80"/>
      <c r="Y1590" s="94"/>
      <c r="Z1590" s="80"/>
      <c r="AA1590" s="80"/>
      <c r="AB1590" s="80"/>
      <c r="AC1590" s="80"/>
      <c r="AD1590" s="69"/>
      <c r="AE1590" s="69"/>
      <c r="AF1590" s="69"/>
      <c r="AG1590" s="95"/>
      <c r="AH1590" s="93"/>
      <c r="AI1590" s="81"/>
      <c r="AJ1590" s="80"/>
      <c r="AK1590" s="80"/>
      <c r="AL1590" s="78"/>
      <c r="AM1590" s="80"/>
      <c r="AN1590" s="80"/>
      <c r="AO1590" s="80"/>
      <c r="AP1590" s="80"/>
      <c r="AQ1590" s="80"/>
      <c r="AR1590" s="80"/>
      <c r="AS1590" s="78"/>
      <c r="AT1590" s="96"/>
      <c r="AU1590" s="97"/>
      <c r="AV1590" s="98"/>
      <c r="AW1590" s="99"/>
    </row>
    <row r="1591" spans="1:49">
      <c r="A1591" s="25"/>
      <c r="C1591" s="89"/>
      <c r="D1591" s="84"/>
      <c r="E1591" s="76"/>
      <c r="F1591" s="91"/>
      <c r="G1591" s="80"/>
      <c r="H1591" s="81"/>
      <c r="I1591" s="14"/>
      <c r="J1591" s="92"/>
      <c r="K1591" s="14"/>
      <c r="L1591" s="78"/>
      <c r="M1591" s="81"/>
      <c r="N1591" s="14"/>
      <c r="O1591" s="78"/>
      <c r="P1591" s="78"/>
      <c r="Q1591" s="93"/>
      <c r="R1591" s="80"/>
      <c r="S1591" s="80"/>
      <c r="T1591" s="69"/>
      <c r="U1591" s="78"/>
      <c r="V1591" s="69"/>
      <c r="W1591" s="80"/>
      <c r="X1591" s="80"/>
      <c r="Y1591" s="94"/>
      <c r="Z1591" s="80"/>
      <c r="AA1591" s="80"/>
      <c r="AB1591" s="80"/>
      <c r="AC1591" s="80"/>
      <c r="AD1591" s="69"/>
      <c r="AE1591" s="69"/>
      <c r="AF1591" s="69"/>
      <c r="AG1591" s="95"/>
      <c r="AH1591" s="93"/>
      <c r="AI1591" s="81"/>
      <c r="AJ1591" s="80"/>
      <c r="AK1591" s="80"/>
      <c r="AL1591" s="78"/>
      <c r="AM1591" s="80"/>
      <c r="AN1591" s="80"/>
      <c r="AO1591" s="80"/>
      <c r="AP1591" s="80"/>
      <c r="AQ1591" s="80"/>
      <c r="AR1591" s="80"/>
      <c r="AS1591" s="78"/>
      <c r="AT1591" s="96"/>
      <c r="AU1591" s="97"/>
      <c r="AV1591" s="98"/>
      <c r="AW1591" s="99"/>
    </row>
    <row r="1592" spans="1:49">
      <c r="A1592" s="25"/>
      <c r="C1592" s="89"/>
      <c r="D1592" s="84"/>
      <c r="E1592" s="76"/>
      <c r="F1592" s="91"/>
      <c r="G1592" s="80"/>
      <c r="H1592" s="81"/>
      <c r="I1592" s="14"/>
      <c r="J1592" s="92"/>
      <c r="K1592" s="14"/>
      <c r="L1592" s="78"/>
      <c r="M1592" s="81"/>
      <c r="N1592" s="14"/>
      <c r="O1592" s="78"/>
      <c r="P1592" s="78"/>
      <c r="Q1592" s="93"/>
      <c r="R1592" s="80"/>
      <c r="S1592" s="80"/>
      <c r="T1592" s="69"/>
      <c r="U1592" s="78"/>
      <c r="V1592" s="69"/>
      <c r="W1592" s="80"/>
      <c r="X1592" s="80"/>
      <c r="Y1592" s="94"/>
      <c r="Z1592" s="80"/>
      <c r="AA1592" s="80"/>
      <c r="AB1592" s="80"/>
      <c r="AC1592" s="80"/>
      <c r="AD1592" s="69"/>
      <c r="AE1592" s="69"/>
      <c r="AF1592" s="69"/>
      <c r="AG1592" s="95"/>
      <c r="AH1592" s="93"/>
      <c r="AI1592" s="81"/>
      <c r="AJ1592" s="80"/>
      <c r="AK1592" s="80"/>
      <c r="AL1592" s="78"/>
      <c r="AM1592" s="80"/>
      <c r="AN1592" s="80"/>
      <c r="AO1592" s="80"/>
      <c r="AP1592" s="80"/>
      <c r="AQ1592" s="80"/>
      <c r="AR1592" s="80"/>
      <c r="AS1592" s="78"/>
      <c r="AT1592" s="96"/>
      <c r="AU1592" s="97"/>
      <c r="AV1592" s="98"/>
      <c r="AW1592" s="99"/>
    </row>
    <row r="1593" spans="1:49">
      <c r="A1593" s="25"/>
      <c r="C1593" s="89"/>
      <c r="D1593" s="84"/>
      <c r="E1593" s="76"/>
      <c r="F1593" s="91"/>
      <c r="G1593" s="80"/>
      <c r="H1593" s="81"/>
      <c r="I1593" s="14"/>
      <c r="J1593" s="92"/>
      <c r="K1593" s="14"/>
      <c r="L1593" s="78"/>
      <c r="M1593" s="81"/>
      <c r="N1593" s="14"/>
      <c r="O1593" s="78"/>
      <c r="P1593" s="78"/>
      <c r="Q1593" s="93"/>
      <c r="R1593" s="80"/>
      <c r="S1593" s="80"/>
      <c r="T1593" s="69"/>
      <c r="U1593" s="78"/>
      <c r="V1593" s="69"/>
      <c r="W1593" s="80"/>
      <c r="X1593" s="80"/>
      <c r="Y1593" s="94"/>
      <c r="Z1593" s="80"/>
      <c r="AA1593" s="80"/>
      <c r="AB1593" s="80"/>
      <c r="AC1593" s="80"/>
      <c r="AD1593" s="69"/>
      <c r="AE1593" s="69"/>
      <c r="AF1593" s="69"/>
      <c r="AG1593" s="95"/>
      <c r="AH1593" s="93"/>
      <c r="AI1593" s="81"/>
      <c r="AJ1593" s="80"/>
      <c r="AK1593" s="80"/>
      <c r="AL1593" s="78"/>
      <c r="AM1593" s="80"/>
      <c r="AN1593" s="80"/>
      <c r="AO1593" s="80"/>
      <c r="AP1593" s="80"/>
      <c r="AQ1593" s="80"/>
      <c r="AR1593" s="80"/>
      <c r="AS1593" s="78"/>
      <c r="AT1593" s="96"/>
      <c r="AU1593" s="97"/>
      <c r="AV1593" s="98"/>
      <c r="AW1593" s="99"/>
    </row>
    <row r="1594" spans="1:49">
      <c r="A1594" s="25"/>
      <c r="C1594" s="89"/>
      <c r="D1594" s="84"/>
      <c r="E1594" s="76"/>
      <c r="F1594" s="91"/>
      <c r="G1594" s="80"/>
      <c r="H1594" s="81"/>
      <c r="I1594" s="14"/>
      <c r="J1594" s="92"/>
      <c r="K1594" s="14"/>
      <c r="L1594" s="78"/>
      <c r="M1594" s="81"/>
      <c r="N1594" s="14"/>
      <c r="O1594" s="78"/>
      <c r="P1594" s="78"/>
      <c r="Q1594" s="93"/>
      <c r="R1594" s="80"/>
      <c r="S1594" s="80"/>
      <c r="T1594" s="69"/>
      <c r="U1594" s="78"/>
      <c r="V1594" s="69"/>
      <c r="W1594" s="80"/>
      <c r="X1594" s="80"/>
      <c r="Y1594" s="94"/>
      <c r="Z1594" s="80"/>
      <c r="AA1594" s="80"/>
      <c r="AB1594" s="80"/>
      <c r="AC1594" s="80"/>
      <c r="AD1594" s="69"/>
      <c r="AE1594" s="69"/>
      <c r="AF1594" s="69"/>
      <c r="AG1594" s="95"/>
      <c r="AH1594" s="93"/>
      <c r="AI1594" s="81"/>
      <c r="AJ1594" s="80"/>
      <c r="AK1594" s="80"/>
      <c r="AL1594" s="78"/>
      <c r="AM1594" s="80"/>
      <c r="AN1594" s="80"/>
      <c r="AO1594" s="80"/>
      <c r="AP1594" s="80"/>
      <c r="AQ1594" s="80"/>
      <c r="AR1594" s="80"/>
      <c r="AS1594" s="78"/>
      <c r="AT1594" s="96"/>
      <c r="AU1594" s="97"/>
      <c r="AV1594" s="98"/>
      <c r="AW1594" s="99"/>
    </row>
    <row r="1595" spans="1:49">
      <c r="A1595" s="25"/>
      <c r="C1595" s="89"/>
      <c r="D1595" s="84"/>
      <c r="E1595" s="76"/>
      <c r="F1595" s="91"/>
      <c r="G1595" s="80"/>
      <c r="H1595" s="81"/>
      <c r="I1595" s="14"/>
      <c r="J1595" s="92"/>
      <c r="K1595" s="14"/>
      <c r="L1595" s="78"/>
      <c r="M1595" s="81"/>
      <c r="N1595" s="14"/>
      <c r="O1595" s="78"/>
      <c r="P1595" s="78"/>
      <c r="Q1595" s="93"/>
      <c r="R1595" s="80"/>
      <c r="S1595" s="80"/>
      <c r="T1595" s="69"/>
      <c r="U1595" s="78"/>
      <c r="V1595" s="69"/>
      <c r="W1595" s="80"/>
      <c r="X1595" s="80"/>
      <c r="Y1595" s="94"/>
      <c r="Z1595" s="80"/>
      <c r="AA1595" s="80"/>
      <c r="AB1595" s="80"/>
      <c r="AC1595" s="80"/>
      <c r="AD1595" s="69"/>
      <c r="AE1595" s="69"/>
      <c r="AF1595" s="69"/>
      <c r="AG1595" s="95"/>
      <c r="AH1595" s="93"/>
      <c r="AI1595" s="81"/>
      <c r="AJ1595" s="80"/>
      <c r="AK1595" s="80"/>
      <c r="AL1595" s="78"/>
      <c r="AM1595" s="80"/>
      <c r="AN1595" s="80"/>
      <c r="AO1595" s="80"/>
      <c r="AP1595" s="80"/>
      <c r="AQ1595" s="80"/>
      <c r="AR1595" s="80"/>
      <c r="AS1595" s="78"/>
      <c r="AT1595" s="96"/>
      <c r="AU1595" s="97"/>
      <c r="AV1595" s="98"/>
      <c r="AW1595" s="99"/>
    </row>
    <row r="1596" spans="1:49">
      <c r="A1596" s="25"/>
      <c r="C1596" s="89"/>
      <c r="D1596" s="84"/>
      <c r="E1596" s="76"/>
      <c r="F1596" s="91"/>
      <c r="G1596" s="80"/>
      <c r="H1596" s="81"/>
      <c r="I1596" s="14"/>
      <c r="J1596" s="92"/>
      <c r="K1596" s="14"/>
      <c r="L1596" s="78"/>
      <c r="M1596" s="81"/>
      <c r="N1596" s="14"/>
      <c r="O1596" s="78"/>
      <c r="P1596" s="78"/>
      <c r="Q1596" s="93"/>
      <c r="R1596" s="80"/>
      <c r="S1596" s="80"/>
      <c r="T1596" s="69"/>
      <c r="U1596" s="78"/>
      <c r="V1596" s="69"/>
      <c r="W1596" s="80"/>
      <c r="X1596" s="80"/>
      <c r="Y1596" s="94"/>
      <c r="Z1596" s="80"/>
      <c r="AA1596" s="80"/>
      <c r="AB1596" s="80"/>
      <c r="AC1596" s="80"/>
      <c r="AD1596" s="69"/>
      <c r="AE1596" s="69"/>
      <c r="AF1596" s="69"/>
      <c r="AG1596" s="95"/>
      <c r="AH1596" s="93"/>
      <c r="AI1596" s="81"/>
      <c r="AJ1596" s="80"/>
      <c r="AK1596" s="80"/>
      <c r="AL1596" s="78"/>
      <c r="AM1596" s="80"/>
      <c r="AN1596" s="80"/>
      <c r="AO1596" s="80"/>
      <c r="AP1596" s="80"/>
      <c r="AQ1596" s="80"/>
      <c r="AR1596" s="80"/>
      <c r="AS1596" s="78"/>
      <c r="AT1596" s="96"/>
      <c r="AU1596" s="97"/>
      <c r="AV1596" s="98"/>
      <c r="AW1596" s="99"/>
    </row>
    <row r="1597" spans="1:49">
      <c r="A1597" s="25"/>
      <c r="C1597" s="89"/>
      <c r="D1597" s="84"/>
      <c r="E1597" s="76"/>
      <c r="F1597" s="91"/>
      <c r="G1597" s="80"/>
      <c r="H1597" s="81"/>
      <c r="I1597" s="14"/>
      <c r="J1597" s="92"/>
      <c r="K1597" s="14"/>
      <c r="L1597" s="78"/>
      <c r="M1597" s="81"/>
      <c r="N1597" s="14"/>
      <c r="O1597" s="78"/>
      <c r="P1597" s="78"/>
      <c r="Q1597" s="93"/>
      <c r="R1597" s="80"/>
      <c r="S1597" s="80"/>
      <c r="T1597" s="69"/>
      <c r="U1597" s="78"/>
      <c r="V1597" s="69"/>
      <c r="W1597" s="80"/>
      <c r="X1597" s="80"/>
      <c r="Y1597" s="94"/>
      <c r="Z1597" s="80"/>
      <c r="AA1597" s="80"/>
      <c r="AB1597" s="80"/>
      <c r="AC1597" s="80"/>
      <c r="AD1597" s="69"/>
      <c r="AE1597" s="69"/>
      <c r="AF1597" s="69"/>
      <c r="AG1597" s="95"/>
      <c r="AH1597" s="93"/>
      <c r="AI1597" s="81"/>
      <c r="AJ1597" s="80"/>
      <c r="AK1597" s="80"/>
      <c r="AL1597" s="78"/>
      <c r="AM1597" s="80"/>
      <c r="AN1597" s="80"/>
      <c r="AO1597" s="80"/>
      <c r="AP1597" s="80"/>
      <c r="AQ1597" s="80"/>
      <c r="AR1597" s="80"/>
      <c r="AS1597" s="78"/>
      <c r="AT1597" s="96"/>
      <c r="AU1597" s="97"/>
      <c r="AV1597" s="98"/>
      <c r="AW1597" s="99"/>
    </row>
    <row r="1598" spans="1:49">
      <c r="A1598" s="25"/>
      <c r="C1598" s="89"/>
      <c r="D1598" s="84"/>
      <c r="E1598" s="76"/>
      <c r="F1598" s="91"/>
      <c r="G1598" s="80"/>
      <c r="H1598" s="81"/>
      <c r="I1598" s="14"/>
      <c r="J1598" s="92"/>
      <c r="K1598" s="14"/>
      <c r="L1598" s="78"/>
      <c r="M1598" s="81"/>
      <c r="N1598" s="14"/>
      <c r="O1598" s="78"/>
      <c r="P1598" s="78"/>
      <c r="Q1598" s="93"/>
      <c r="R1598" s="80"/>
      <c r="S1598" s="80"/>
      <c r="T1598" s="69"/>
      <c r="U1598" s="78"/>
      <c r="V1598" s="69"/>
      <c r="W1598" s="80"/>
      <c r="X1598" s="80"/>
      <c r="Y1598" s="94"/>
      <c r="Z1598" s="80"/>
      <c r="AA1598" s="80"/>
      <c r="AB1598" s="80"/>
      <c r="AC1598" s="80"/>
      <c r="AD1598" s="69"/>
      <c r="AE1598" s="69"/>
      <c r="AF1598" s="69"/>
      <c r="AG1598" s="95"/>
      <c r="AH1598" s="93"/>
      <c r="AI1598" s="81"/>
      <c r="AJ1598" s="80"/>
      <c r="AK1598" s="80"/>
      <c r="AL1598" s="78"/>
      <c r="AM1598" s="80"/>
      <c r="AN1598" s="80"/>
      <c r="AO1598" s="80"/>
      <c r="AP1598" s="80"/>
      <c r="AQ1598" s="80"/>
      <c r="AR1598" s="80"/>
      <c r="AS1598" s="78"/>
      <c r="AT1598" s="96"/>
      <c r="AU1598" s="97"/>
      <c r="AV1598" s="98"/>
      <c r="AW1598" s="99"/>
    </row>
    <row r="1599" spans="1:49">
      <c r="A1599" s="25"/>
      <c r="C1599" s="89"/>
      <c r="D1599" s="84"/>
      <c r="E1599" s="76"/>
      <c r="F1599" s="91"/>
      <c r="G1599" s="80"/>
      <c r="H1599" s="81"/>
      <c r="I1599" s="14"/>
      <c r="J1599" s="92"/>
      <c r="K1599" s="14"/>
      <c r="L1599" s="78"/>
      <c r="M1599" s="81"/>
      <c r="N1599" s="14"/>
      <c r="O1599" s="78"/>
      <c r="P1599" s="78"/>
      <c r="Q1599" s="93"/>
      <c r="R1599" s="80"/>
      <c r="S1599" s="80"/>
      <c r="T1599" s="69"/>
      <c r="U1599" s="78"/>
      <c r="V1599" s="69"/>
      <c r="W1599" s="80"/>
      <c r="X1599" s="80"/>
      <c r="Y1599" s="94"/>
      <c r="Z1599" s="80"/>
      <c r="AA1599" s="80"/>
      <c r="AB1599" s="80"/>
      <c r="AC1599" s="80"/>
      <c r="AD1599" s="69"/>
      <c r="AE1599" s="69"/>
      <c r="AF1599" s="69"/>
      <c r="AG1599" s="95"/>
      <c r="AH1599" s="93"/>
      <c r="AI1599" s="81"/>
      <c r="AJ1599" s="80"/>
      <c r="AK1599" s="80"/>
      <c r="AL1599" s="78"/>
      <c r="AM1599" s="80"/>
      <c r="AN1599" s="80"/>
      <c r="AO1599" s="80"/>
      <c r="AP1599" s="80"/>
      <c r="AQ1599" s="80"/>
      <c r="AR1599" s="80"/>
      <c r="AS1599" s="78"/>
      <c r="AT1599" s="96"/>
      <c r="AU1599" s="97"/>
      <c r="AV1599" s="98"/>
      <c r="AW1599" s="99"/>
    </row>
    <row r="1600" spans="1:49">
      <c r="A1600" s="25"/>
      <c r="C1600" s="89"/>
      <c r="D1600" s="84"/>
      <c r="E1600" s="76"/>
      <c r="F1600" s="91"/>
      <c r="G1600" s="80"/>
      <c r="H1600" s="81"/>
      <c r="I1600" s="14"/>
      <c r="J1600" s="92"/>
      <c r="K1600" s="14"/>
      <c r="L1600" s="78"/>
      <c r="M1600" s="81"/>
      <c r="N1600" s="14"/>
      <c r="O1600" s="78"/>
      <c r="P1600" s="78"/>
      <c r="Q1600" s="93"/>
      <c r="R1600" s="80"/>
      <c r="S1600" s="80"/>
      <c r="T1600" s="69"/>
      <c r="U1600" s="78"/>
      <c r="V1600" s="69"/>
      <c r="W1600" s="80"/>
      <c r="X1600" s="80"/>
      <c r="Y1600" s="94"/>
      <c r="Z1600" s="80"/>
      <c r="AA1600" s="80"/>
      <c r="AB1600" s="80"/>
      <c r="AC1600" s="80"/>
      <c r="AD1600" s="69"/>
      <c r="AE1600" s="69"/>
      <c r="AF1600" s="69"/>
      <c r="AG1600" s="95"/>
      <c r="AH1600" s="93"/>
      <c r="AI1600" s="81"/>
      <c r="AJ1600" s="80"/>
      <c r="AK1600" s="80"/>
      <c r="AL1600" s="78"/>
      <c r="AM1600" s="80"/>
      <c r="AN1600" s="80"/>
      <c r="AO1600" s="80"/>
      <c r="AP1600" s="80"/>
      <c r="AQ1600" s="80"/>
      <c r="AR1600" s="80"/>
      <c r="AS1600" s="78"/>
      <c r="AT1600" s="96"/>
      <c r="AU1600" s="97"/>
      <c r="AV1600" s="98"/>
      <c r="AW1600" s="99"/>
    </row>
    <row r="1601" spans="1:49">
      <c r="A1601" s="25"/>
      <c r="C1601" s="89"/>
      <c r="D1601" s="84"/>
      <c r="E1601" s="76"/>
      <c r="F1601" s="91"/>
      <c r="G1601" s="80"/>
      <c r="H1601" s="81"/>
      <c r="I1601" s="14"/>
      <c r="J1601" s="92"/>
      <c r="K1601" s="14"/>
      <c r="L1601" s="78"/>
      <c r="M1601" s="81"/>
      <c r="N1601" s="14"/>
      <c r="O1601" s="78"/>
      <c r="P1601" s="78"/>
      <c r="Q1601" s="93"/>
      <c r="R1601" s="80"/>
      <c r="S1601" s="80"/>
      <c r="T1601" s="69"/>
      <c r="U1601" s="78"/>
      <c r="V1601" s="69"/>
      <c r="W1601" s="80"/>
      <c r="X1601" s="80"/>
      <c r="Y1601" s="94"/>
      <c r="Z1601" s="80"/>
      <c r="AA1601" s="80"/>
      <c r="AB1601" s="80"/>
      <c r="AC1601" s="80"/>
      <c r="AD1601" s="69"/>
      <c r="AE1601" s="69"/>
      <c r="AF1601" s="69"/>
      <c r="AG1601" s="95"/>
      <c r="AH1601" s="93"/>
      <c r="AI1601" s="81"/>
      <c r="AJ1601" s="80"/>
      <c r="AK1601" s="80"/>
      <c r="AL1601" s="78"/>
      <c r="AM1601" s="80"/>
      <c r="AN1601" s="80"/>
      <c r="AO1601" s="80"/>
      <c r="AP1601" s="80"/>
      <c r="AQ1601" s="80"/>
      <c r="AR1601" s="80"/>
      <c r="AS1601" s="78"/>
      <c r="AT1601" s="96"/>
      <c r="AU1601" s="97"/>
      <c r="AV1601" s="98"/>
      <c r="AW1601" s="99"/>
    </row>
    <row r="1602" spans="1:49">
      <c r="A1602" s="25"/>
      <c r="C1602" s="89"/>
      <c r="D1602" s="84"/>
      <c r="E1602" s="76"/>
      <c r="F1602" s="91"/>
      <c r="G1602" s="80"/>
      <c r="H1602" s="81"/>
      <c r="I1602" s="14"/>
      <c r="J1602" s="92"/>
      <c r="K1602" s="14"/>
      <c r="L1602" s="78"/>
      <c r="M1602" s="81"/>
      <c r="N1602" s="14"/>
      <c r="O1602" s="78"/>
      <c r="P1602" s="78"/>
      <c r="Q1602" s="93"/>
      <c r="R1602" s="80"/>
      <c r="S1602" s="80"/>
      <c r="T1602" s="69"/>
      <c r="U1602" s="78"/>
      <c r="V1602" s="69"/>
      <c r="W1602" s="80"/>
      <c r="X1602" s="80"/>
      <c r="Y1602" s="94"/>
      <c r="Z1602" s="80"/>
      <c r="AA1602" s="80"/>
      <c r="AB1602" s="80"/>
      <c r="AC1602" s="80"/>
      <c r="AD1602" s="69"/>
      <c r="AE1602" s="69"/>
      <c r="AF1602" s="69"/>
      <c r="AG1602" s="95"/>
      <c r="AH1602" s="93"/>
      <c r="AI1602" s="81"/>
      <c r="AJ1602" s="80"/>
      <c r="AK1602" s="80"/>
      <c r="AL1602" s="78"/>
      <c r="AM1602" s="80"/>
      <c r="AN1602" s="80"/>
      <c r="AO1602" s="80"/>
      <c r="AP1602" s="80"/>
      <c r="AQ1602" s="80"/>
      <c r="AR1602" s="80"/>
      <c r="AS1602" s="78"/>
      <c r="AT1602" s="96"/>
      <c r="AU1602" s="97"/>
      <c r="AV1602" s="98"/>
      <c r="AW1602" s="99"/>
    </row>
    <row r="1603" spans="1:49">
      <c r="A1603" s="25"/>
      <c r="C1603" s="89"/>
      <c r="D1603" s="84"/>
      <c r="E1603" s="76"/>
      <c r="F1603" s="91"/>
      <c r="G1603" s="80"/>
      <c r="H1603" s="81"/>
      <c r="I1603" s="14"/>
      <c r="J1603" s="92"/>
      <c r="K1603" s="14"/>
      <c r="L1603" s="78"/>
      <c r="M1603" s="81"/>
      <c r="N1603" s="14"/>
      <c r="O1603" s="78"/>
      <c r="P1603" s="78"/>
      <c r="Q1603" s="93"/>
      <c r="R1603" s="80"/>
      <c r="S1603" s="80"/>
      <c r="T1603" s="69"/>
      <c r="U1603" s="78"/>
      <c r="V1603" s="69"/>
      <c r="W1603" s="80"/>
      <c r="X1603" s="80"/>
      <c r="Y1603" s="94"/>
      <c r="Z1603" s="80"/>
      <c r="AA1603" s="80"/>
      <c r="AB1603" s="80"/>
      <c r="AC1603" s="80"/>
      <c r="AD1603" s="69"/>
      <c r="AE1603" s="69"/>
      <c r="AF1603" s="69"/>
      <c r="AG1603" s="95"/>
      <c r="AH1603" s="93"/>
      <c r="AI1603" s="81"/>
      <c r="AJ1603" s="80"/>
      <c r="AK1603" s="80"/>
      <c r="AL1603" s="78"/>
      <c r="AM1603" s="80"/>
      <c r="AN1603" s="80"/>
      <c r="AO1603" s="80"/>
      <c r="AP1603" s="80"/>
      <c r="AQ1603" s="80"/>
      <c r="AR1603" s="80"/>
      <c r="AS1603" s="78"/>
      <c r="AT1603" s="96"/>
      <c r="AU1603" s="97"/>
      <c r="AV1603" s="98"/>
      <c r="AW1603" s="99"/>
    </row>
    <row r="1604" spans="1:49">
      <c r="A1604" s="25"/>
      <c r="C1604" s="89"/>
      <c r="D1604" s="84"/>
      <c r="E1604" s="76"/>
      <c r="F1604" s="91"/>
      <c r="G1604" s="80"/>
      <c r="H1604" s="81"/>
      <c r="I1604" s="14"/>
      <c r="J1604" s="92"/>
      <c r="K1604" s="14"/>
      <c r="L1604" s="78"/>
      <c r="M1604" s="81"/>
      <c r="N1604" s="14"/>
      <c r="O1604" s="78"/>
      <c r="P1604" s="78"/>
      <c r="Q1604" s="93"/>
      <c r="R1604" s="80"/>
      <c r="S1604" s="80"/>
      <c r="T1604" s="69"/>
      <c r="U1604" s="78"/>
      <c r="V1604" s="69"/>
      <c r="W1604" s="80"/>
      <c r="X1604" s="80"/>
      <c r="Y1604" s="94"/>
      <c r="Z1604" s="80"/>
      <c r="AA1604" s="80"/>
      <c r="AB1604" s="80"/>
      <c r="AC1604" s="80"/>
      <c r="AD1604" s="69"/>
      <c r="AE1604" s="69"/>
      <c r="AF1604" s="69"/>
      <c r="AG1604" s="95"/>
      <c r="AH1604" s="93"/>
      <c r="AI1604" s="81"/>
      <c r="AJ1604" s="80"/>
      <c r="AK1604" s="80"/>
      <c r="AL1604" s="78"/>
      <c r="AM1604" s="80"/>
      <c r="AN1604" s="80"/>
      <c r="AO1604" s="80"/>
      <c r="AP1604" s="80"/>
      <c r="AQ1604" s="80"/>
      <c r="AR1604" s="80"/>
      <c r="AS1604" s="78"/>
      <c r="AT1604" s="96"/>
      <c r="AU1604" s="97"/>
      <c r="AV1604" s="98"/>
      <c r="AW1604" s="99"/>
    </row>
    <row r="1605" spans="1:49">
      <c r="A1605" s="25"/>
      <c r="C1605" s="89"/>
      <c r="D1605" s="84"/>
      <c r="E1605" s="76"/>
      <c r="F1605" s="91"/>
      <c r="G1605" s="80"/>
      <c r="H1605" s="81"/>
      <c r="I1605" s="14"/>
      <c r="J1605" s="92"/>
      <c r="K1605" s="14"/>
      <c r="L1605" s="78"/>
      <c r="M1605" s="81"/>
      <c r="N1605" s="14"/>
      <c r="O1605" s="78"/>
      <c r="P1605" s="78"/>
      <c r="Q1605" s="93"/>
      <c r="R1605" s="80"/>
      <c r="S1605" s="80"/>
      <c r="T1605" s="69"/>
      <c r="U1605" s="78"/>
      <c r="V1605" s="69"/>
      <c r="W1605" s="80"/>
      <c r="X1605" s="80"/>
      <c r="Y1605" s="94"/>
      <c r="Z1605" s="80"/>
      <c r="AA1605" s="80"/>
      <c r="AB1605" s="80"/>
      <c r="AC1605" s="80"/>
      <c r="AD1605" s="69"/>
      <c r="AE1605" s="69"/>
      <c r="AF1605" s="69"/>
      <c r="AG1605" s="95"/>
      <c r="AH1605" s="93"/>
      <c r="AI1605" s="81"/>
      <c r="AJ1605" s="80"/>
      <c r="AK1605" s="80"/>
      <c r="AL1605" s="78"/>
      <c r="AM1605" s="80"/>
      <c r="AN1605" s="80"/>
      <c r="AO1605" s="80"/>
      <c r="AP1605" s="80"/>
      <c r="AQ1605" s="80"/>
      <c r="AR1605" s="80"/>
      <c r="AS1605" s="78"/>
      <c r="AT1605" s="96"/>
      <c r="AU1605" s="97"/>
      <c r="AV1605" s="98"/>
      <c r="AW1605" s="99"/>
    </row>
    <row r="1606" spans="1:49">
      <c r="A1606" s="25"/>
      <c r="C1606" s="89"/>
      <c r="D1606" s="84"/>
      <c r="E1606" s="76"/>
      <c r="F1606" s="91"/>
      <c r="G1606" s="80"/>
      <c r="H1606" s="81"/>
      <c r="I1606" s="14"/>
      <c r="J1606" s="92"/>
      <c r="K1606" s="14"/>
      <c r="L1606" s="78"/>
      <c r="M1606" s="81"/>
      <c r="N1606" s="14"/>
      <c r="O1606" s="78"/>
      <c r="P1606" s="78"/>
      <c r="Q1606" s="93"/>
      <c r="R1606" s="80"/>
      <c r="S1606" s="80"/>
      <c r="T1606" s="69"/>
      <c r="U1606" s="78"/>
      <c r="V1606" s="69"/>
      <c r="W1606" s="80"/>
      <c r="X1606" s="80"/>
      <c r="Y1606" s="94"/>
      <c r="Z1606" s="80"/>
      <c r="AA1606" s="80"/>
      <c r="AB1606" s="80"/>
      <c r="AC1606" s="80"/>
      <c r="AD1606" s="69"/>
      <c r="AE1606" s="69"/>
      <c r="AF1606" s="69"/>
      <c r="AG1606" s="95"/>
      <c r="AH1606" s="93"/>
      <c r="AI1606" s="81"/>
      <c r="AJ1606" s="80"/>
      <c r="AK1606" s="80"/>
      <c r="AL1606" s="78"/>
      <c r="AM1606" s="80"/>
      <c r="AN1606" s="80"/>
      <c r="AO1606" s="80"/>
      <c r="AP1606" s="80"/>
      <c r="AQ1606" s="80"/>
      <c r="AR1606" s="80"/>
      <c r="AS1606" s="78"/>
      <c r="AT1606" s="96"/>
      <c r="AU1606" s="97"/>
      <c r="AV1606" s="98"/>
      <c r="AW1606" s="99"/>
    </row>
    <row r="1607" spans="1:49">
      <c r="A1607" s="25"/>
      <c r="C1607" s="89"/>
      <c r="D1607" s="84"/>
      <c r="E1607" s="76"/>
      <c r="F1607" s="91"/>
      <c r="G1607" s="80"/>
      <c r="H1607" s="81"/>
      <c r="I1607" s="14"/>
      <c r="J1607" s="92"/>
      <c r="K1607" s="14"/>
      <c r="L1607" s="78"/>
      <c r="M1607" s="81"/>
      <c r="N1607" s="14"/>
      <c r="O1607" s="78"/>
      <c r="P1607" s="78"/>
      <c r="Q1607" s="93"/>
      <c r="R1607" s="80"/>
      <c r="S1607" s="80"/>
      <c r="T1607" s="69"/>
      <c r="U1607" s="78"/>
      <c r="V1607" s="69"/>
      <c r="W1607" s="80"/>
      <c r="X1607" s="80"/>
      <c r="Y1607" s="94"/>
      <c r="Z1607" s="80"/>
      <c r="AA1607" s="80"/>
      <c r="AB1607" s="80"/>
      <c r="AC1607" s="80"/>
      <c r="AD1607" s="69"/>
      <c r="AE1607" s="69"/>
      <c r="AF1607" s="69"/>
      <c r="AG1607" s="95"/>
      <c r="AH1607" s="93"/>
      <c r="AI1607" s="81"/>
      <c r="AJ1607" s="80"/>
      <c r="AK1607" s="80"/>
      <c r="AL1607" s="78"/>
      <c r="AM1607" s="80"/>
      <c r="AN1607" s="80"/>
      <c r="AO1607" s="80"/>
      <c r="AP1607" s="80"/>
      <c r="AQ1607" s="80"/>
      <c r="AR1607" s="80"/>
      <c r="AS1607" s="78"/>
      <c r="AT1607" s="96"/>
      <c r="AU1607" s="97"/>
      <c r="AV1607" s="98"/>
      <c r="AW1607" s="99"/>
    </row>
    <row r="1608" spans="1:49">
      <c r="A1608" s="25"/>
      <c r="C1608" s="89"/>
      <c r="D1608" s="84"/>
      <c r="E1608" s="76"/>
      <c r="F1608" s="91"/>
      <c r="G1608" s="80"/>
      <c r="H1608" s="81"/>
      <c r="I1608" s="14"/>
      <c r="J1608" s="92"/>
      <c r="K1608" s="14"/>
      <c r="L1608" s="78"/>
      <c r="M1608" s="81"/>
      <c r="N1608" s="14"/>
      <c r="O1608" s="78"/>
      <c r="P1608" s="78"/>
      <c r="Q1608" s="93"/>
      <c r="R1608" s="80"/>
      <c r="S1608" s="80"/>
      <c r="T1608" s="69"/>
      <c r="U1608" s="78"/>
      <c r="V1608" s="69"/>
      <c r="W1608" s="80"/>
      <c r="X1608" s="80"/>
      <c r="Y1608" s="94"/>
      <c r="Z1608" s="80"/>
      <c r="AA1608" s="80"/>
      <c r="AB1608" s="80"/>
      <c r="AC1608" s="80"/>
      <c r="AD1608" s="69"/>
      <c r="AE1608" s="69"/>
      <c r="AF1608" s="69"/>
      <c r="AG1608" s="95"/>
      <c r="AH1608" s="93"/>
      <c r="AI1608" s="81"/>
      <c r="AJ1608" s="80"/>
      <c r="AK1608" s="80"/>
      <c r="AL1608" s="78"/>
      <c r="AM1608" s="80"/>
      <c r="AN1608" s="80"/>
      <c r="AO1608" s="80"/>
      <c r="AP1608" s="80"/>
      <c r="AQ1608" s="80"/>
      <c r="AR1608" s="80"/>
      <c r="AS1608" s="78"/>
      <c r="AT1608" s="96"/>
      <c r="AU1608" s="97"/>
      <c r="AV1608" s="98"/>
      <c r="AW1608" s="99"/>
    </row>
    <row r="1609" spans="1:49">
      <c r="A1609" s="25"/>
      <c r="C1609" s="89"/>
      <c r="D1609" s="84"/>
      <c r="E1609" s="76"/>
      <c r="F1609" s="91"/>
      <c r="G1609" s="80"/>
      <c r="H1609" s="81"/>
      <c r="I1609" s="14"/>
      <c r="J1609" s="92"/>
      <c r="K1609" s="14"/>
      <c r="L1609" s="78"/>
      <c r="M1609" s="81"/>
      <c r="N1609" s="14"/>
      <c r="O1609" s="78"/>
      <c r="P1609" s="78"/>
      <c r="Q1609" s="93"/>
      <c r="R1609" s="80"/>
      <c r="S1609" s="80"/>
      <c r="T1609" s="69"/>
      <c r="U1609" s="78"/>
      <c r="V1609" s="69"/>
      <c r="W1609" s="80"/>
      <c r="X1609" s="80"/>
      <c r="Y1609" s="94"/>
      <c r="Z1609" s="80"/>
      <c r="AA1609" s="80"/>
      <c r="AB1609" s="80"/>
      <c r="AC1609" s="80"/>
      <c r="AD1609" s="69"/>
      <c r="AE1609" s="69"/>
      <c r="AF1609" s="69"/>
      <c r="AG1609" s="95"/>
      <c r="AH1609" s="93"/>
      <c r="AI1609" s="81"/>
      <c r="AJ1609" s="80"/>
      <c r="AK1609" s="80"/>
      <c r="AL1609" s="78"/>
      <c r="AM1609" s="80"/>
      <c r="AN1609" s="80"/>
      <c r="AO1609" s="80"/>
      <c r="AP1609" s="80"/>
      <c r="AQ1609" s="80"/>
      <c r="AR1609" s="80"/>
      <c r="AS1609" s="78"/>
      <c r="AT1609" s="96"/>
      <c r="AU1609" s="97"/>
      <c r="AV1609" s="98"/>
      <c r="AW1609" s="99"/>
    </row>
    <row r="1610" spans="1:49">
      <c r="A1610" s="25"/>
      <c r="C1610" s="89"/>
      <c r="D1610" s="84"/>
      <c r="E1610" s="76"/>
      <c r="F1610" s="91"/>
      <c r="G1610" s="80"/>
      <c r="H1610" s="81"/>
      <c r="I1610" s="14"/>
      <c r="J1610" s="92"/>
      <c r="K1610" s="14"/>
      <c r="L1610" s="78"/>
      <c r="M1610" s="81"/>
      <c r="N1610" s="14"/>
      <c r="O1610" s="78"/>
      <c r="P1610" s="78"/>
      <c r="Q1610" s="93"/>
      <c r="R1610" s="80"/>
      <c r="S1610" s="80"/>
      <c r="T1610" s="69"/>
      <c r="U1610" s="78"/>
      <c r="V1610" s="69"/>
      <c r="W1610" s="80"/>
      <c r="X1610" s="80"/>
      <c r="Y1610" s="94"/>
      <c r="Z1610" s="80"/>
      <c r="AA1610" s="80"/>
      <c r="AB1610" s="80"/>
      <c r="AC1610" s="80"/>
      <c r="AD1610" s="69"/>
      <c r="AE1610" s="69"/>
      <c r="AF1610" s="69"/>
      <c r="AG1610" s="95"/>
      <c r="AH1610" s="93"/>
      <c r="AI1610" s="81"/>
      <c r="AJ1610" s="80"/>
      <c r="AK1610" s="80"/>
      <c r="AL1610" s="78"/>
      <c r="AM1610" s="80"/>
      <c r="AN1610" s="80"/>
      <c r="AO1610" s="80"/>
      <c r="AP1610" s="80"/>
      <c r="AQ1610" s="80"/>
      <c r="AR1610" s="80"/>
      <c r="AS1610" s="78"/>
      <c r="AT1610" s="96"/>
      <c r="AU1610" s="97"/>
      <c r="AV1610" s="98"/>
      <c r="AW1610" s="99"/>
    </row>
    <row r="1611" spans="1:49">
      <c r="A1611" s="25"/>
      <c r="C1611" s="89"/>
      <c r="D1611" s="84"/>
      <c r="E1611" s="76"/>
      <c r="F1611" s="91"/>
      <c r="G1611" s="80"/>
      <c r="H1611" s="81"/>
      <c r="I1611" s="14"/>
      <c r="J1611" s="92"/>
      <c r="K1611" s="14"/>
      <c r="L1611" s="78"/>
      <c r="M1611" s="81"/>
      <c r="N1611" s="14"/>
      <c r="O1611" s="78"/>
      <c r="P1611" s="78"/>
      <c r="Q1611" s="93"/>
      <c r="R1611" s="80"/>
      <c r="S1611" s="80"/>
      <c r="T1611" s="69"/>
      <c r="U1611" s="78"/>
      <c r="V1611" s="69"/>
      <c r="W1611" s="80"/>
      <c r="X1611" s="80"/>
      <c r="Y1611" s="94"/>
      <c r="Z1611" s="80"/>
      <c r="AA1611" s="80"/>
      <c r="AB1611" s="80"/>
      <c r="AC1611" s="80"/>
      <c r="AD1611" s="69"/>
      <c r="AE1611" s="69"/>
      <c r="AF1611" s="69"/>
      <c r="AG1611" s="95"/>
      <c r="AH1611" s="93"/>
      <c r="AI1611" s="81"/>
      <c r="AJ1611" s="80"/>
      <c r="AK1611" s="80"/>
      <c r="AL1611" s="78"/>
      <c r="AM1611" s="80"/>
      <c r="AN1611" s="80"/>
      <c r="AO1611" s="80"/>
      <c r="AP1611" s="80"/>
      <c r="AQ1611" s="80"/>
      <c r="AR1611" s="80"/>
      <c r="AS1611" s="78"/>
      <c r="AT1611" s="96"/>
      <c r="AU1611" s="97"/>
      <c r="AV1611" s="98"/>
      <c r="AW1611" s="99"/>
    </row>
    <row r="1612" spans="1:49">
      <c r="A1612" s="25"/>
      <c r="C1612" s="89"/>
      <c r="D1612" s="84"/>
      <c r="E1612" s="76"/>
      <c r="F1612" s="91"/>
      <c r="G1612" s="80"/>
      <c r="H1612" s="81"/>
      <c r="I1612" s="14"/>
      <c r="J1612" s="92"/>
      <c r="K1612" s="14"/>
      <c r="L1612" s="78"/>
      <c r="M1612" s="81"/>
      <c r="N1612" s="14"/>
      <c r="O1612" s="78"/>
      <c r="P1612" s="78"/>
      <c r="Q1612" s="93"/>
      <c r="R1612" s="80"/>
      <c r="S1612" s="80"/>
      <c r="T1612" s="69"/>
      <c r="U1612" s="78"/>
      <c r="V1612" s="69"/>
      <c r="W1612" s="80"/>
      <c r="X1612" s="80"/>
      <c r="Y1612" s="94"/>
      <c r="Z1612" s="80"/>
      <c r="AA1612" s="80"/>
      <c r="AB1612" s="80"/>
      <c r="AC1612" s="80"/>
      <c r="AD1612" s="69"/>
      <c r="AE1612" s="69"/>
      <c r="AF1612" s="69"/>
      <c r="AG1612" s="95"/>
      <c r="AH1612" s="93"/>
      <c r="AI1612" s="81"/>
      <c r="AJ1612" s="80"/>
      <c r="AK1612" s="80"/>
      <c r="AL1612" s="78"/>
      <c r="AM1612" s="80"/>
      <c r="AN1612" s="80"/>
      <c r="AO1612" s="80"/>
      <c r="AP1612" s="80"/>
      <c r="AQ1612" s="80"/>
      <c r="AR1612" s="80"/>
      <c r="AS1612" s="78"/>
      <c r="AT1612" s="96"/>
      <c r="AU1612" s="97"/>
      <c r="AV1612" s="98"/>
      <c r="AW1612" s="99"/>
    </row>
    <row r="1613" spans="1:49">
      <c r="A1613" s="25"/>
      <c r="C1613" s="89"/>
      <c r="D1613" s="84"/>
      <c r="E1613" s="76"/>
      <c r="F1613" s="91"/>
      <c r="G1613" s="80"/>
      <c r="H1613" s="81"/>
      <c r="I1613" s="14"/>
      <c r="J1613" s="92"/>
      <c r="K1613" s="14"/>
      <c r="L1613" s="78"/>
      <c r="M1613" s="81"/>
      <c r="N1613" s="14"/>
      <c r="O1613" s="78"/>
      <c r="P1613" s="78"/>
      <c r="Q1613" s="93"/>
      <c r="R1613" s="80"/>
      <c r="S1613" s="80"/>
      <c r="T1613" s="69"/>
      <c r="U1613" s="78"/>
      <c r="V1613" s="69"/>
      <c r="W1613" s="80"/>
      <c r="X1613" s="80"/>
      <c r="Y1613" s="94"/>
      <c r="Z1613" s="80"/>
      <c r="AA1613" s="80"/>
      <c r="AB1613" s="80"/>
      <c r="AC1613" s="80"/>
      <c r="AD1613" s="69"/>
      <c r="AE1613" s="69"/>
      <c r="AF1613" s="69"/>
      <c r="AG1613" s="95"/>
      <c r="AH1613" s="93"/>
      <c r="AI1613" s="81"/>
      <c r="AJ1613" s="80"/>
      <c r="AK1613" s="80"/>
      <c r="AL1613" s="78"/>
      <c r="AM1613" s="80"/>
      <c r="AN1613" s="80"/>
      <c r="AO1613" s="80"/>
      <c r="AP1613" s="80"/>
      <c r="AQ1613" s="80"/>
      <c r="AR1613" s="80"/>
      <c r="AS1613" s="78"/>
      <c r="AT1613" s="96"/>
      <c r="AU1613" s="97"/>
      <c r="AV1613" s="98"/>
      <c r="AW1613" s="99"/>
    </row>
    <row r="1614" spans="1:49">
      <c r="A1614" s="25"/>
      <c r="C1614" s="89"/>
      <c r="D1614" s="84"/>
      <c r="E1614" s="76"/>
      <c r="F1614" s="91"/>
      <c r="G1614" s="80"/>
      <c r="H1614" s="81"/>
      <c r="I1614" s="14"/>
      <c r="J1614" s="92"/>
      <c r="K1614" s="14"/>
      <c r="L1614" s="78"/>
      <c r="M1614" s="81"/>
      <c r="N1614" s="14"/>
      <c r="O1614" s="78"/>
      <c r="P1614" s="78"/>
      <c r="Q1614" s="93"/>
      <c r="R1614" s="80"/>
      <c r="S1614" s="80"/>
      <c r="T1614" s="69"/>
      <c r="U1614" s="78"/>
      <c r="V1614" s="69"/>
      <c r="W1614" s="80"/>
      <c r="X1614" s="80"/>
      <c r="Y1614" s="94"/>
      <c r="Z1614" s="80"/>
      <c r="AA1614" s="80"/>
      <c r="AB1614" s="80"/>
      <c r="AC1614" s="80"/>
      <c r="AD1614" s="69"/>
      <c r="AE1614" s="69"/>
      <c r="AF1614" s="69"/>
      <c r="AG1614" s="95"/>
      <c r="AH1614" s="93"/>
      <c r="AI1614" s="81"/>
      <c r="AJ1614" s="80"/>
      <c r="AK1614" s="80"/>
      <c r="AL1614" s="78"/>
      <c r="AM1614" s="80"/>
      <c r="AN1614" s="80"/>
      <c r="AO1614" s="80"/>
      <c r="AP1614" s="80"/>
      <c r="AQ1614" s="80"/>
      <c r="AR1614" s="80"/>
      <c r="AS1614" s="78"/>
      <c r="AT1614" s="96"/>
      <c r="AU1614" s="97"/>
      <c r="AV1614" s="98"/>
      <c r="AW1614" s="99"/>
    </row>
    <row r="1615" spans="1:49">
      <c r="A1615" s="25"/>
      <c r="C1615" s="89"/>
      <c r="D1615" s="84"/>
      <c r="E1615" s="76"/>
      <c r="F1615" s="91"/>
      <c r="G1615" s="80"/>
      <c r="H1615" s="81"/>
      <c r="I1615" s="14"/>
      <c r="J1615" s="92"/>
      <c r="K1615" s="14"/>
      <c r="L1615" s="78"/>
      <c r="M1615" s="81"/>
      <c r="N1615" s="14"/>
      <c r="O1615" s="78"/>
      <c r="P1615" s="78"/>
      <c r="Q1615" s="93"/>
      <c r="R1615" s="80"/>
      <c r="S1615" s="80"/>
      <c r="T1615" s="69"/>
      <c r="U1615" s="78"/>
      <c r="V1615" s="69"/>
      <c r="W1615" s="80"/>
      <c r="X1615" s="80"/>
      <c r="Y1615" s="94"/>
      <c r="Z1615" s="80"/>
      <c r="AA1615" s="80"/>
      <c r="AB1615" s="80"/>
      <c r="AC1615" s="80"/>
      <c r="AD1615" s="69"/>
      <c r="AE1615" s="69"/>
      <c r="AF1615" s="69"/>
      <c r="AG1615" s="95"/>
      <c r="AH1615" s="93"/>
      <c r="AI1615" s="81"/>
      <c r="AJ1615" s="80"/>
      <c r="AK1615" s="80"/>
      <c r="AL1615" s="78"/>
      <c r="AM1615" s="80"/>
      <c r="AN1615" s="80"/>
      <c r="AO1615" s="80"/>
      <c r="AP1615" s="80"/>
      <c r="AQ1615" s="80"/>
      <c r="AR1615" s="80"/>
      <c r="AS1615" s="78"/>
      <c r="AT1615" s="96"/>
      <c r="AU1615" s="97"/>
      <c r="AV1615" s="98"/>
      <c r="AW1615" s="99"/>
    </row>
    <row r="1616" spans="1:49">
      <c r="A1616" s="25"/>
      <c r="C1616" s="89"/>
      <c r="D1616" s="84"/>
      <c r="E1616" s="76"/>
      <c r="F1616" s="91"/>
      <c r="G1616" s="80"/>
      <c r="H1616" s="81"/>
      <c r="I1616" s="14"/>
      <c r="J1616" s="92"/>
      <c r="K1616" s="14"/>
      <c r="L1616" s="78"/>
      <c r="M1616" s="81"/>
      <c r="N1616" s="14"/>
      <c r="O1616" s="78"/>
      <c r="P1616" s="78"/>
      <c r="Q1616" s="93"/>
      <c r="R1616" s="80"/>
      <c r="S1616" s="80"/>
      <c r="T1616" s="69"/>
      <c r="U1616" s="78"/>
      <c r="V1616" s="69"/>
      <c r="W1616" s="80"/>
      <c r="X1616" s="80"/>
      <c r="Y1616" s="94"/>
      <c r="Z1616" s="80"/>
      <c r="AA1616" s="80"/>
      <c r="AB1616" s="80"/>
      <c r="AC1616" s="80"/>
      <c r="AD1616" s="69"/>
      <c r="AE1616" s="69"/>
      <c r="AF1616" s="69"/>
      <c r="AG1616" s="95"/>
      <c r="AH1616" s="93"/>
      <c r="AI1616" s="81"/>
      <c r="AJ1616" s="80"/>
      <c r="AK1616" s="80"/>
      <c r="AL1616" s="78"/>
      <c r="AM1616" s="80"/>
      <c r="AN1616" s="80"/>
      <c r="AO1616" s="80"/>
      <c r="AP1616" s="80"/>
      <c r="AQ1616" s="80"/>
      <c r="AR1616" s="80"/>
      <c r="AS1616" s="78"/>
      <c r="AT1616" s="96"/>
      <c r="AU1616" s="97"/>
      <c r="AV1616" s="98"/>
      <c r="AW1616" s="99"/>
    </row>
    <row r="1617" spans="1:49">
      <c r="A1617" s="25"/>
      <c r="C1617" s="89"/>
      <c r="D1617" s="84"/>
      <c r="E1617" s="76"/>
      <c r="F1617" s="91"/>
      <c r="G1617" s="80"/>
      <c r="H1617" s="81"/>
      <c r="I1617" s="14"/>
      <c r="J1617" s="92"/>
      <c r="K1617" s="14"/>
      <c r="L1617" s="78"/>
      <c r="M1617" s="81"/>
      <c r="N1617" s="14"/>
      <c r="O1617" s="78"/>
      <c r="P1617" s="78"/>
      <c r="Q1617" s="93"/>
      <c r="R1617" s="80"/>
      <c r="S1617" s="80"/>
      <c r="T1617" s="69"/>
      <c r="U1617" s="78"/>
      <c r="V1617" s="69"/>
      <c r="W1617" s="80"/>
      <c r="X1617" s="80"/>
      <c r="Y1617" s="94"/>
      <c r="Z1617" s="80"/>
      <c r="AA1617" s="80"/>
      <c r="AB1617" s="80"/>
      <c r="AC1617" s="80"/>
      <c r="AD1617" s="69"/>
      <c r="AE1617" s="69"/>
      <c r="AF1617" s="69"/>
      <c r="AG1617" s="95"/>
      <c r="AH1617" s="93"/>
      <c r="AI1617" s="81"/>
      <c r="AJ1617" s="80"/>
      <c r="AK1617" s="80"/>
      <c r="AL1617" s="78"/>
      <c r="AM1617" s="80"/>
      <c r="AN1617" s="80"/>
      <c r="AO1617" s="80"/>
      <c r="AP1617" s="80"/>
      <c r="AQ1617" s="80"/>
      <c r="AR1617" s="80"/>
      <c r="AS1617" s="78"/>
      <c r="AT1617" s="96"/>
      <c r="AU1617" s="97"/>
      <c r="AV1617" s="98"/>
      <c r="AW1617" s="99"/>
    </row>
    <row r="1618" spans="1:49">
      <c r="A1618" s="25"/>
      <c r="C1618" s="89"/>
      <c r="D1618" s="84"/>
      <c r="E1618" s="76"/>
      <c r="F1618" s="91"/>
      <c r="G1618" s="80"/>
      <c r="H1618" s="81"/>
      <c r="I1618" s="14"/>
      <c r="J1618" s="92"/>
      <c r="K1618" s="14"/>
      <c r="L1618" s="78"/>
      <c r="M1618" s="81"/>
      <c r="N1618" s="14"/>
      <c r="O1618" s="78"/>
      <c r="P1618" s="78"/>
      <c r="Q1618" s="93"/>
      <c r="R1618" s="80"/>
      <c r="S1618" s="80"/>
      <c r="T1618" s="69"/>
      <c r="U1618" s="78"/>
      <c r="V1618" s="69"/>
      <c r="W1618" s="80"/>
      <c r="X1618" s="80"/>
      <c r="Y1618" s="94"/>
      <c r="Z1618" s="80"/>
      <c r="AA1618" s="80"/>
      <c r="AB1618" s="80"/>
      <c r="AC1618" s="80"/>
      <c r="AD1618" s="69"/>
      <c r="AE1618" s="69"/>
      <c r="AF1618" s="69"/>
      <c r="AG1618" s="95"/>
      <c r="AH1618" s="93"/>
      <c r="AI1618" s="81"/>
      <c r="AJ1618" s="80"/>
      <c r="AK1618" s="80"/>
      <c r="AL1618" s="78"/>
      <c r="AM1618" s="80"/>
      <c r="AN1618" s="80"/>
      <c r="AO1618" s="80"/>
      <c r="AP1618" s="80"/>
      <c r="AQ1618" s="80"/>
      <c r="AR1618" s="80"/>
      <c r="AS1618" s="78"/>
      <c r="AT1618" s="96"/>
      <c r="AU1618" s="97"/>
      <c r="AV1618" s="98"/>
      <c r="AW1618" s="99"/>
    </row>
    <row r="1619" spans="1:49">
      <c r="A1619" s="25"/>
      <c r="C1619" s="89"/>
      <c r="D1619" s="84"/>
      <c r="E1619" s="76"/>
      <c r="F1619" s="91"/>
      <c r="G1619" s="80"/>
      <c r="H1619" s="81"/>
      <c r="I1619" s="14"/>
      <c r="J1619" s="92"/>
      <c r="K1619" s="14"/>
      <c r="L1619" s="78"/>
      <c r="M1619" s="81"/>
      <c r="N1619" s="14"/>
      <c r="O1619" s="78"/>
      <c r="P1619" s="78"/>
      <c r="Q1619" s="93"/>
      <c r="R1619" s="80"/>
      <c r="S1619" s="80"/>
      <c r="T1619" s="69"/>
      <c r="U1619" s="78"/>
      <c r="V1619" s="69"/>
      <c r="W1619" s="80"/>
      <c r="X1619" s="80"/>
      <c r="Y1619" s="94"/>
      <c r="Z1619" s="80"/>
      <c r="AA1619" s="80"/>
      <c r="AB1619" s="80"/>
      <c r="AC1619" s="80"/>
      <c r="AD1619" s="69"/>
      <c r="AE1619" s="69"/>
      <c r="AF1619" s="69"/>
      <c r="AG1619" s="95"/>
      <c r="AH1619" s="93"/>
      <c r="AI1619" s="81"/>
      <c r="AJ1619" s="80"/>
      <c r="AK1619" s="80"/>
      <c r="AL1619" s="78"/>
      <c r="AM1619" s="80"/>
      <c r="AN1619" s="80"/>
      <c r="AO1619" s="80"/>
      <c r="AP1619" s="80"/>
      <c r="AQ1619" s="80"/>
      <c r="AR1619" s="80"/>
      <c r="AS1619" s="78"/>
      <c r="AT1619" s="96"/>
      <c r="AU1619" s="97"/>
      <c r="AV1619" s="98"/>
      <c r="AW1619" s="99"/>
    </row>
    <row r="1620" spans="1:49">
      <c r="A1620" s="25"/>
      <c r="C1620" s="89"/>
      <c r="D1620" s="84"/>
      <c r="E1620" s="76"/>
      <c r="F1620" s="91"/>
      <c r="G1620" s="80"/>
      <c r="H1620" s="81"/>
      <c r="I1620" s="14"/>
      <c r="J1620" s="92"/>
      <c r="K1620" s="14"/>
      <c r="L1620" s="78"/>
      <c r="M1620" s="81"/>
      <c r="N1620" s="14"/>
      <c r="O1620" s="78"/>
      <c r="P1620" s="78"/>
      <c r="Q1620" s="93"/>
      <c r="R1620" s="80"/>
      <c r="S1620" s="80"/>
      <c r="T1620" s="69"/>
      <c r="U1620" s="78"/>
      <c r="V1620" s="69"/>
      <c r="W1620" s="80"/>
      <c r="X1620" s="80"/>
      <c r="Y1620" s="94"/>
      <c r="Z1620" s="80"/>
      <c r="AA1620" s="80"/>
      <c r="AB1620" s="80"/>
      <c r="AC1620" s="80"/>
      <c r="AD1620" s="69"/>
      <c r="AE1620" s="69"/>
      <c r="AF1620" s="69"/>
      <c r="AG1620" s="95"/>
      <c r="AH1620" s="93"/>
      <c r="AI1620" s="81"/>
      <c r="AJ1620" s="80"/>
      <c r="AK1620" s="80"/>
      <c r="AL1620" s="78"/>
      <c r="AM1620" s="80"/>
      <c r="AN1620" s="80"/>
      <c r="AO1620" s="80"/>
      <c r="AP1620" s="80"/>
      <c r="AQ1620" s="80"/>
      <c r="AR1620" s="80"/>
      <c r="AS1620" s="78"/>
      <c r="AT1620" s="96"/>
      <c r="AU1620" s="97"/>
      <c r="AV1620" s="98"/>
      <c r="AW1620" s="99"/>
    </row>
    <row r="1621" spans="1:49">
      <c r="A1621" s="25"/>
      <c r="C1621" s="89"/>
      <c r="D1621" s="84"/>
      <c r="E1621" s="76"/>
      <c r="F1621" s="91"/>
      <c r="G1621" s="80"/>
      <c r="H1621" s="81"/>
      <c r="I1621" s="14"/>
      <c r="J1621" s="92"/>
      <c r="K1621" s="14"/>
      <c r="L1621" s="78"/>
      <c r="M1621" s="81"/>
      <c r="N1621" s="14"/>
      <c r="O1621" s="78"/>
      <c r="P1621" s="78"/>
      <c r="Q1621" s="93"/>
      <c r="R1621" s="80"/>
      <c r="S1621" s="80"/>
      <c r="T1621" s="69"/>
      <c r="U1621" s="78"/>
      <c r="V1621" s="69"/>
      <c r="W1621" s="80"/>
      <c r="X1621" s="80"/>
      <c r="Y1621" s="94"/>
      <c r="Z1621" s="80"/>
      <c r="AA1621" s="80"/>
      <c r="AB1621" s="80"/>
      <c r="AC1621" s="80"/>
      <c r="AD1621" s="69"/>
      <c r="AE1621" s="69"/>
      <c r="AF1621" s="69"/>
      <c r="AG1621" s="95"/>
      <c r="AH1621" s="93"/>
      <c r="AI1621" s="81"/>
      <c r="AJ1621" s="80"/>
      <c r="AK1621" s="80"/>
      <c r="AL1621" s="78"/>
      <c r="AM1621" s="80"/>
      <c r="AN1621" s="80"/>
      <c r="AO1621" s="80"/>
      <c r="AP1621" s="80"/>
      <c r="AQ1621" s="80"/>
      <c r="AR1621" s="80"/>
      <c r="AS1621" s="78"/>
      <c r="AT1621" s="96"/>
      <c r="AU1621" s="97"/>
      <c r="AV1621" s="98"/>
      <c r="AW1621" s="99"/>
    </row>
    <row r="1622" spans="1:49">
      <c r="A1622" s="25"/>
      <c r="C1622" s="89"/>
      <c r="D1622" s="84"/>
      <c r="E1622" s="76"/>
      <c r="F1622" s="91"/>
      <c r="G1622" s="80"/>
      <c r="H1622" s="81"/>
      <c r="I1622" s="14"/>
      <c r="J1622" s="92"/>
      <c r="K1622" s="14"/>
      <c r="L1622" s="78"/>
      <c r="M1622" s="81"/>
      <c r="N1622" s="14"/>
      <c r="O1622" s="78"/>
      <c r="P1622" s="78"/>
      <c r="Q1622" s="93"/>
      <c r="R1622" s="80"/>
      <c r="S1622" s="80"/>
      <c r="T1622" s="69"/>
      <c r="U1622" s="78"/>
      <c r="V1622" s="69"/>
      <c r="W1622" s="80"/>
      <c r="X1622" s="80"/>
      <c r="Y1622" s="94"/>
      <c r="Z1622" s="80"/>
      <c r="AA1622" s="80"/>
      <c r="AB1622" s="80"/>
      <c r="AC1622" s="80"/>
      <c r="AD1622" s="69"/>
      <c r="AE1622" s="69"/>
      <c r="AF1622" s="69"/>
      <c r="AG1622" s="95"/>
      <c r="AH1622" s="93"/>
      <c r="AI1622" s="81"/>
      <c r="AJ1622" s="80"/>
      <c r="AK1622" s="80"/>
      <c r="AL1622" s="78"/>
      <c r="AM1622" s="80"/>
      <c r="AN1622" s="80"/>
      <c r="AO1622" s="80"/>
      <c r="AP1622" s="80"/>
      <c r="AQ1622" s="80"/>
      <c r="AR1622" s="80"/>
      <c r="AS1622" s="78"/>
      <c r="AT1622" s="96"/>
      <c r="AU1622" s="97"/>
      <c r="AV1622" s="98"/>
      <c r="AW1622" s="99"/>
    </row>
    <row r="1623" spans="1:49">
      <c r="A1623" s="25"/>
      <c r="C1623" s="89"/>
      <c r="D1623" s="84"/>
      <c r="E1623" s="76"/>
      <c r="F1623" s="91"/>
      <c r="G1623" s="80"/>
      <c r="H1623" s="81"/>
      <c r="I1623" s="14"/>
      <c r="J1623" s="92"/>
      <c r="K1623" s="14"/>
      <c r="L1623" s="78"/>
      <c r="M1623" s="81"/>
      <c r="N1623" s="14"/>
      <c r="O1623" s="78"/>
      <c r="P1623" s="78"/>
      <c r="Q1623" s="93"/>
      <c r="R1623" s="80"/>
      <c r="S1623" s="80"/>
      <c r="T1623" s="69"/>
      <c r="U1623" s="78"/>
      <c r="V1623" s="69"/>
      <c r="W1623" s="80"/>
      <c r="X1623" s="80"/>
      <c r="Y1623" s="94"/>
      <c r="Z1623" s="80"/>
      <c r="AA1623" s="80"/>
      <c r="AB1623" s="80"/>
      <c r="AC1623" s="80"/>
      <c r="AD1623" s="69"/>
      <c r="AE1623" s="69"/>
      <c r="AF1623" s="69"/>
      <c r="AG1623" s="95"/>
      <c r="AH1623" s="93"/>
      <c r="AI1623" s="81"/>
      <c r="AJ1623" s="80"/>
      <c r="AK1623" s="80"/>
      <c r="AL1623" s="78"/>
      <c r="AM1623" s="80"/>
      <c r="AN1623" s="80"/>
      <c r="AO1623" s="80"/>
      <c r="AP1623" s="80"/>
      <c r="AQ1623" s="80"/>
      <c r="AR1623" s="80"/>
      <c r="AS1623" s="78"/>
      <c r="AT1623" s="96"/>
      <c r="AU1623" s="97"/>
      <c r="AV1623" s="98"/>
      <c r="AW1623" s="99"/>
    </row>
    <row r="1624" spans="1:49">
      <c r="A1624" s="25"/>
      <c r="C1624" s="89"/>
      <c r="D1624" s="84"/>
      <c r="E1624" s="76"/>
      <c r="F1624" s="91"/>
      <c r="G1624" s="80"/>
      <c r="H1624" s="81"/>
      <c r="I1624" s="14"/>
      <c r="J1624" s="92"/>
      <c r="K1624" s="14"/>
      <c r="L1624" s="78"/>
      <c r="M1624" s="81"/>
      <c r="N1624" s="14"/>
      <c r="O1624" s="78"/>
      <c r="P1624" s="78"/>
      <c r="Q1624" s="93"/>
      <c r="R1624" s="80"/>
      <c r="S1624" s="80"/>
      <c r="T1624" s="69"/>
      <c r="U1624" s="78"/>
      <c r="V1624" s="69"/>
      <c r="W1624" s="80"/>
      <c r="X1624" s="80"/>
      <c r="Y1624" s="94"/>
      <c r="Z1624" s="80"/>
      <c r="AA1624" s="80"/>
      <c r="AB1624" s="80"/>
      <c r="AC1624" s="80"/>
      <c r="AD1624" s="69"/>
      <c r="AE1624" s="69"/>
      <c r="AF1624" s="69"/>
      <c r="AG1624" s="95"/>
      <c r="AH1624" s="93"/>
      <c r="AI1624" s="81"/>
      <c r="AJ1624" s="80"/>
      <c r="AK1624" s="80"/>
      <c r="AL1624" s="78"/>
      <c r="AM1624" s="80"/>
      <c r="AN1624" s="80"/>
      <c r="AO1624" s="80"/>
      <c r="AP1624" s="80"/>
      <c r="AQ1624" s="80"/>
      <c r="AR1624" s="80"/>
      <c r="AS1624" s="78"/>
      <c r="AT1624" s="96"/>
      <c r="AU1624" s="97"/>
      <c r="AV1624" s="98"/>
      <c r="AW1624" s="99"/>
    </row>
    <row r="1625" spans="1:49">
      <c r="A1625" s="25"/>
      <c r="C1625" s="89"/>
      <c r="D1625" s="84"/>
      <c r="E1625" s="76"/>
      <c r="F1625" s="91"/>
      <c r="G1625" s="80"/>
      <c r="H1625" s="81"/>
      <c r="I1625" s="14"/>
      <c r="J1625" s="92"/>
      <c r="K1625" s="14"/>
      <c r="L1625" s="78"/>
      <c r="M1625" s="81"/>
      <c r="N1625" s="14"/>
      <c r="O1625" s="78"/>
      <c r="P1625" s="78"/>
      <c r="Q1625" s="93"/>
      <c r="R1625" s="80"/>
      <c r="S1625" s="80"/>
      <c r="T1625" s="69"/>
      <c r="U1625" s="78"/>
      <c r="V1625" s="69"/>
      <c r="W1625" s="80"/>
      <c r="X1625" s="80"/>
      <c r="Y1625" s="94"/>
      <c r="Z1625" s="80"/>
      <c r="AA1625" s="80"/>
      <c r="AB1625" s="80"/>
      <c r="AC1625" s="80"/>
      <c r="AD1625" s="69"/>
      <c r="AE1625" s="69"/>
      <c r="AF1625" s="69"/>
      <c r="AG1625" s="95"/>
      <c r="AH1625" s="93"/>
      <c r="AI1625" s="81"/>
      <c r="AJ1625" s="80"/>
      <c r="AK1625" s="80"/>
      <c r="AL1625" s="78"/>
      <c r="AM1625" s="80"/>
      <c r="AN1625" s="80"/>
      <c r="AO1625" s="80"/>
      <c r="AP1625" s="80"/>
      <c r="AQ1625" s="80"/>
      <c r="AR1625" s="80"/>
      <c r="AS1625" s="78"/>
      <c r="AT1625" s="96"/>
      <c r="AU1625" s="97"/>
      <c r="AV1625" s="98"/>
      <c r="AW1625" s="99"/>
    </row>
    <row r="1626" spans="1:49">
      <c r="A1626" s="25"/>
      <c r="C1626" s="89"/>
      <c r="D1626" s="84"/>
      <c r="E1626" s="76"/>
      <c r="F1626" s="91"/>
      <c r="G1626" s="80"/>
      <c r="H1626" s="81"/>
      <c r="I1626" s="14"/>
      <c r="J1626" s="92"/>
      <c r="K1626" s="14"/>
      <c r="L1626" s="78"/>
      <c r="M1626" s="81"/>
      <c r="N1626" s="14"/>
      <c r="O1626" s="78"/>
      <c r="P1626" s="78"/>
      <c r="Q1626" s="93"/>
      <c r="R1626" s="80"/>
      <c r="S1626" s="80"/>
      <c r="T1626" s="69"/>
      <c r="U1626" s="78"/>
      <c r="V1626" s="69"/>
      <c r="W1626" s="80"/>
      <c r="X1626" s="80"/>
      <c r="Y1626" s="94"/>
      <c r="Z1626" s="80"/>
      <c r="AA1626" s="80"/>
      <c r="AB1626" s="80"/>
      <c r="AC1626" s="80"/>
      <c r="AD1626" s="69"/>
      <c r="AE1626" s="69"/>
      <c r="AF1626" s="69"/>
      <c r="AG1626" s="95"/>
      <c r="AH1626" s="93"/>
      <c r="AI1626" s="81"/>
      <c r="AJ1626" s="80"/>
      <c r="AK1626" s="80"/>
      <c r="AL1626" s="78"/>
      <c r="AM1626" s="80"/>
      <c r="AN1626" s="80"/>
      <c r="AO1626" s="80"/>
      <c r="AP1626" s="80"/>
      <c r="AQ1626" s="80"/>
      <c r="AR1626" s="80"/>
      <c r="AS1626" s="78"/>
      <c r="AT1626" s="96"/>
      <c r="AU1626" s="97"/>
      <c r="AV1626" s="98"/>
      <c r="AW1626" s="99"/>
    </row>
    <row r="1627" spans="1:49">
      <c r="A1627" s="25"/>
      <c r="C1627" s="89"/>
      <c r="D1627" s="84"/>
      <c r="E1627" s="76"/>
      <c r="F1627" s="91"/>
      <c r="G1627" s="80"/>
      <c r="H1627" s="81"/>
      <c r="I1627" s="14"/>
      <c r="J1627" s="92"/>
      <c r="K1627" s="14"/>
      <c r="L1627" s="78"/>
      <c r="M1627" s="81"/>
      <c r="N1627" s="14"/>
      <c r="O1627" s="78"/>
      <c r="P1627" s="78"/>
      <c r="Q1627" s="93"/>
      <c r="R1627" s="80"/>
      <c r="S1627" s="80"/>
      <c r="T1627" s="69"/>
      <c r="U1627" s="78"/>
      <c r="V1627" s="69"/>
      <c r="W1627" s="80"/>
      <c r="X1627" s="80"/>
      <c r="Y1627" s="94"/>
      <c r="Z1627" s="80"/>
      <c r="AA1627" s="80"/>
      <c r="AB1627" s="80"/>
      <c r="AC1627" s="80"/>
      <c r="AD1627" s="69"/>
      <c r="AE1627" s="69"/>
      <c r="AF1627" s="69"/>
      <c r="AG1627" s="95"/>
      <c r="AH1627" s="93"/>
      <c r="AI1627" s="81"/>
      <c r="AJ1627" s="80"/>
      <c r="AK1627" s="80"/>
      <c r="AL1627" s="78"/>
      <c r="AM1627" s="80"/>
      <c r="AN1627" s="80"/>
      <c r="AO1627" s="80"/>
      <c r="AP1627" s="80"/>
      <c r="AQ1627" s="80"/>
      <c r="AR1627" s="80"/>
      <c r="AS1627" s="78"/>
      <c r="AT1627" s="96"/>
      <c r="AU1627" s="97"/>
      <c r="AV1627" s="98"/>
      <c r="AW1627" s="99"/>
    </row>
    <row r="1628" spans="1:49">
      <c r="A1628" s="25"/>
      <c r="C1628" s="89"/>
      <c r="D1628" s="84"/>
      <c r="E1628" s="76"/>
      <c r="F1628" s="91"/>
      <c r="G1628" s="80"/>
      <c r="H1628" s="81"/>
      <c r="I1628" s="14"/>
      <c r="J1628" s="92"/>
      <c r="K1628" s="14"/>
      <c r="L1628" s="78"/>
      <c r="M1628" s="81"/>
      <c r="N1628" s="14"/>
      <c r="O1628" s="78"/>
      <c r="P1628" s="78"/>
      <c r="Q1628" s="93"/>
      <c r="R1628" s="80"/>
      <c r="S1628" s="80"/>
      <c r="T1628" s="69"/>
      <c r="U1628" s="78"/>
      <c r="V1628" s="69"/>
      <c r="W1628" s="80"/>
      <c r="X1628" s="80"/>
      <c r="Y1628" s="94"/>
      <c r="Z1628" s="80"/>
      <c r="AA1628" s="80"/>
      <c r="AB1628" s="80"/>
      <c r="AC1628" s="80"/>
      <c r="AD1628" s="69"/>
      <c r="AE1628" s="69"/>
      <c r="AF1628" s="69"/>
      <c r="AG1628" s="95"/>
      <c r="AH1628" s="93"/>
      <c r="AI1628" s="81"/>
      <c r="AJ1628" s="80"/>
      <c r="AK1628" s="80"/>
      <c r="AL1628" s="78"/>
      <c r="AM1628" s="80"/>
      <c r="AN1628" s="80"/>
      <c r="AO1628" s="80"/>
      <c r="AP1628" s="80"/>
      <c r="AQ1628" s="80"/>
      <c r="AR1628" s="80"/>
      <c r="AS1628" s="78"/>
      <c r="AT1628" s="96"/>
      <c r="AU1628" s="97"/>
      <c r="AV1628" s="98"/>
      <c r="AW1628" s="99"/>
    </row>
    <row r="1629" spans="1:49">
      <c r="A1629" s="25"/>
      <c r="C1629" s="89"/>
      <c r="D1629" s="84"/>
      <c r="E1629" s="76"/>
      <c r="F1629" s="91"/>
      <c r="G1629" s="80"/>
      <c r="H1629" s="81"/>
      <c r="I1629" s="14"/>
      <c r="J1629" s="92"/>
      <c r="K1629" s="14"/>
      <c r="L1629" s="78"/>
      <c r="M1629" s="81"/>
      <c r="N1629" s="14"/>
      <c r="O1629" s="78"/>
      <c r="P1629" s="78"/>
      <c r="Q1629" s="93"/>
      <c r="R1629" s="80"/>
      <c r="S1629" s="80"/>
      <c r="T1629" s="69"/>
      <c r="U1629" s="78"/>
      <c r="V1629" s="69"/>
      <c r="W1629" s="80"/>
      <c r="X1629" s="80"/>
      <c r="Y1629" s="94"/>
      <c r="Z1629" s="80"/>
      <c r="AA1629" s="80"/>
      <c r="AB1629" s="80"/>
      <c r="AC1629" s="80"/>
      <c r="AD1629" s="69"/>
      <c r="AE1629" s="69"/>
      <c r="AF1629" s="69"/>
      <c r="AG1629" s="95"/>
      <c r="AH1629" s="93"/>
      <c r="AI1629" s="81"/>
      <c r="AJ1629" s="80"/>
      <c r="AK1629" s="80"/>
      <c r="AL1629" s="78"/>
      <c r="AM1629" s="80"/>
      <c r="AN1629" s="80"/>
      <c r="AO1629" s="80"/>
      <c r="AP1629" s="80"/>
      <c r="AQ1629" s="80"/>
      <c r="AR1629" s="80"/>
      <c r="AS1629" s="78"/>
      <c r="AT1629" s="96"/>
      <c r="AU1629" s="97"/>
      <c r="AV1629" s="98"/>
      <c r="AW1629" s="99"/>
    </row>
    <row r="1630" spans="1:49">
      <c r="A1630" s="25"/>
      <c r="C1630" s="89"/>
      <c r="D1630" s="84"/>
      <c r="E1630" s="76"/>
      <c r="F1630" s="91"/>
      <c r="G1630" s="80"/>
      <c r="H1630" s="81"/>
      <c r="I1630" s="14"/>
      <c r="J1630" s="92"/>
      <c r="K1630" s="14"/>
      <c r="L1630" s="78"/>
      <c r="M1630" s="81"/>
      <c r="N1630" s="14"/>
      <c r="O1630" s="78"/>
      <c r="P1630" s="78"/>
      <c r="Q1630" s="93"/>
      <c r="R1630" s="80"/>
      <c r="S1630" s="80"/>
      <c r="T1630" s="69"/>
      <c r="U1630" s="78"/>
      <c r="V1630" s="69"/>
      <c r="W1630" s="80"/>
      <c r="X1630" s="80"/>
      <c r="Y1630" s="94"/>
      <c r="Z1630" s="80"/>
      <c r="AA1630" s="80"/>
      <c r="AB1630" s="80"/>
      <c r="AC1630" s="80"/>
      <c r="AD1630" s="69"/>
      <c r="AE1630" s="69"/>
      <c r="AF1630" s="69"/>
      <c r="AG1630" s="95"/>
      <c r="AH1630" s="93"/>
      <c r="AI1630" s="81"/>
      <c r="AJ1630" s="80"/>
      <c r="AK1630" s="80"/>
      <c r="AL1630" s="78"/>
      <c r="AM1630" s="80"/>
      <c r="AN1630" s="80"/>
      <c r="AO1630" s="80"/>
      <c r="AP1630" s="80"/>
      <c r="AQ1630" s="80"/>
      <c r="AR1630" s="80"/>
      <c r="AS1630" s="78"/>
      <c r="AT1630" s="96"/>
      <c r="AU1630" s="97"/>
      <c r="AV1630" s="98"/>
      <c r="AW1630" s="99"/>
    </row>
    <row r="1631" spans="1:49">
      <c r="A1631" s="25"/>
      <c r="C1631" s="89"/>
      <c r="D1631" s="84"/>
      <c r="E1631" s="76"/>
      <c r="F1631" s="91"/>
      <c r="G1631" s="80"/>
      <c r="H1631" s="81"/>
      <c r="I1631" s="14"/>
      <c r="J1631" s="92"/>
      <c r="K1631" s="14"/>
      <c r="L1631" s="78"/>
      <c r="M1631" s="81"/>
      <c r="N1631" s="14"/>
      <c r="O1631" s="78"/>
      <c r="P1631" s="78"/>
      <c r="Q1631" s="93"/>
      <c r="R1631" s="80"/>
      <c r="S1631" s="80"/>
      <c r="T1631" s="69"/>
      <c r="U1631" s="78"/>
      <c r="V1631" s="69"/>
      <c r="W1631" s="80"/>
      <c r="X1631" s="80"/>
      <c r="Y1631" s="94"/>
      <c r="Z1631" s="80"/>
      <c r="AA1631" s="80"/>
      <c r="AB1631" s="80"/>
      <c r="AC1631" s="80"/>
      <c r="AD1631" s="69"/>
      <c r="AE1631" s="69"/>
      <c r="AF1631" s="69"/>
      <c r="AG1631" s="95"/>
      <c r="AH1631" s="93"/>
      <c r="AI1631" s="81"/>
      <c r="AJ1631" s="80"/>
      <c r="AK1631" s="80"/>
      <c r="AL1631" s="78"/>
      <c r="AM1631" s="80"/>
      <c r="AN1631" s="80"/>
      <c r="AO1631" s="80"/>
      <c r="AP1631" s="80"/>
      <c r="AQ1631" s="80"/>
      <c r="AR1631" s="80"/>
      <c r="AS1631" s="78"/>
      <c r="AT1631" s="96"/>
      <c r="AU1631" s="97"/>
      <c r="AV1631" s="98"/>
      <c r="AW1631" s="99"/>
    </row>
    <row r="1632" spans="1:49">
      <c r="A1632" s="25"/>
      <c r="C1632" s="89"/>
      <c r="D1632" s="84"/>
      <c r="E1632" s="76"/>
      <c r="F1632" s="91"/>
      <c r="G1632" s="80"/>
      <c r="H1632" s="81"/>
      <c r="I1632" s="14"/>
      <c r="J1632" s="92"/>
      <c r="K1632" s="14"/>
      <c r="L1632" s="78"/>
      <c r="M1632" s="81"/>
      <c r="N1632" s="14"/>
      <c r="O1632" s="78"/>
      <c r="P1632" s="78"/>
      <c r="Q1632" s="93"/>
      <c r="R1632" s="80"/>
      <c r="S1632" s="80"/>
      <c r="T1632" s="69"/>
      <c r="U1632" s="78"/>
      <c r="V1632" s="69"/>
      <c r="W1632" s="80"/>
      <c r="X1632" s="80"/>
      <c r="Y1632" s="94"/>
      <c r="Z1632" s="80"/>
      <c r="AA1632" s="80"/>
      <c r="AB1632" s="80"/>
      <c r="AC1632" s="80"/>
      <c r="AD1632" s="69"/>
      <c r="AE1632" s="69"/>
      <c r="AF1632" s="69"/>
      <c r="AG1632" s="95"/>
      <c r="AH1632" s="93"/>
      <c r="AI1632" s="81"/>
      <c r="AJ1632" s="80"/>
      <c r="AK1632" s="80"/>
      <c r="AL1632" s="78"/>
      <c r="AM1632" s="80"/>
      <c r="AN1632" s="80"/>
      <c r="AO1632" s="80"/>
      <c r="AP1632" s="80"/>
      <c r="AQ1632" s="80"/>
      <c r="AR1632" s="80"/>
      <c r="AS1632" s="78"/>
      <c r="AT1632" s="96"/>
      <c r="AU1632" s="97"/>
      <c r="AV1632" s="98"/>
      <c r="AW1632" s="99"/>
    </row>
    <row r="1633" spans="1:49">
      <c r="A1633" s="25"/>
      <c r="C1633" s="89"/>
      <c r="D1633" s="84"/>
      <c r="E1633" s="76"/>
      <c r="F1633" s="91"/>
      <c r="G1633" s="80"/>
      <c r="H1633" s="81"/>
      <c r="I1633" s="14"/>
      <c r="J1633" s="92"/>
      <c r="K1633" s="14"/>
      <c r="L1633" s="78"/>
      <c r="M1633" s="81"/>
      <c r="N1633" s="14"/>
      <c r="O1633" s="78"/>
      <c r="P1633" s="78"/>
      <c r="Q1633" s="93"/>
      <c r="R1633" s="80"/>
      <c r="S1633" s="80"/>
      <c r="T1633" s="69"/>
      <c r="U1633" s="78"/>
      <c r="V1633" s="69"/>
      <c r="W1633" s="80"/>
      <c r="X1633" s="80"/>
      <c r="Y1633" s="94"/>
      <c r="Z1633" s="80"/>
      <c r="AA1633" s="80"/>
      <c r="AB1633" s="80"/>
      <c r="AC1633" s="80"/>
      <c r="AD1633" s="69"/>
      <c r="AE1633" s="69"/>
      <c r="AF1633" s="69"/>
      <c r="AG1633" s="95"/>
      <c r="AH1633" s="93"/>
      <c r="AI1633" s="81"/>
      <c r="AJ1633" s="80"/>
      <c r="AK1633" s="80"/>
      <c r="AL1633" s="78"/>
      <c r="AM1633" s="80"/>
      <c r="AN1633" s="80"/>
      <c r="AO1633" s="80"/>
      <c r="AP1633" s="80"/>
      <c r="AQ1633" s="80"/>
      <c r="AR1633" s="80"/>
      <c r="AS1633" s="78"/>
      <c r="AT1633" s="96"/>
      <c r="AU1633" s="97"/>
      <c r="AV1633" s="98"/>
      <c r="AW1633" s="99"/>
    </row>
    <row r="1634" spans="1:49">
      <c r="A1634" s="25"/>
      <c r="C1634" s="89"/>
      <c r="D1634" s="84"/>
      <c r="E1634" s="76"/>
      <c r="F1634" s="91"/>
      <c r="G1634" s="80"/>
      <c r="H1634" s="81"/>
      <c r="I1634" s="14"/>
      <c r="J1634" s="92"/>
      <c r="K1634" s="14"/>
      <c r="L1634" s="78"/>
      <c r="M1634" s="81"/>
      <c r="N1634" s="14"/>
      <c r="O1634" s="78"/>
      <c r="P1634" s="78"/>
      <c r="Q1634" s="93"/>
      <c r="R1634" s="80"/>
      <c r="S1634" s="80"/>
      <c r="T1634" s="69"/>
      <c r="U1634" s="78"/>
      <c r="V1634" s="69"/>
      <c r="W1634" s="80"/>
      <c r="X1634" s="80"/>
      <c r="Y1634" s="94"/>
      <c r="Z1634" s="80"/>
      <c r="AA1634" s="80"/>
      <c r="AB1634" s="80"/>
      <c r="AC1634" s="80"/>
      <c r="AD1634" s="69"/>
      <c r="AE1634" s="69"/>
      <c r="AF1634" s="69"/>
      <c r="AG1634" s="95"/>
      <c r="AH1634" s="93"/>
      <c r="AI1634" s="81"/>
      <c r="AJ1634" s="80"/>
      <c r="AK1634" s="80"/>
      <c r="AL1634" s="78"/>
      <c r="AM1634" s="80"/>
      <c r="AN1634" s="80"/>
      <c r="AO1634" s="80"/>
      <c r="AP1634" s="80"/>
      <c r="AQ1634" s="80"/>
      <c r="AR1634" s="80"/>
      <c r="AS1634" s="78"/>
      <c r="AT1634" s="96"/>
      <c r="AU1634" s="97"/>
      <c r="AV1634" s="98"/>
      <c r="AW1634" s="99"/>
    </row>
    <row r="1635" spans="1:49">
      <c r="A1635" s="25"/>
      <c r="C1635" s="89"/>
      <c r="D1635" s="84"/>
      <c r="E1635" s="76"/>
      <c r="F1635" s="91"/>
      <c r="G1635" s="80"/>
      <c r="H1635" s="81"/>
      <c r="I1635" s="14"/>
      <c r="J1635" s="92"/>
      <c r="K1635" s="14"/>
      <c r="L1635" s="78"/>
      <c r="M1635" s="81"/>
      <c r="N1635" s="14"/>
      <c r="O1635" s="78"/>
      <c r="P1635" s="78"/>
      <c r="Q1635" s="93"/>
      <c r="R1635" s="80"/>
      <c r="S1635" s="80"/>
      <c r="T1635" s="69"/>
      <c r="U1635" s="78"/>
      <c r="V1635" s="69"/>
      <c r="W1635" s="80"/>
      <c r="X1635" s="80"/>
      <c r="Y1635" s="94"/>
      <c r="Z1635" s="80"/>
      <c r="AA1635" s="80"/>
      <c r="AB1635" s="80"/>
      <c r="AC1635" s="80"/>
      <c r="AD1635" s="69"/>
      <c r="AE1635" s="69"/>
      <c r="AF1635" s="69"/>
      <c r="AG1635" s="95"/>
      <c r="AH1635" s="93"/>
      <c r="AI1635" s="81"/>
      <c r="AJ1635" s="80"/>
      <c r="AK1635" s="80"/>
      <c r="AL1635" s="78"/>
      <c r="AM1635" s="80"/>
      <c r="AN1635" s="80"/>
      <c r="AO1635" s="80"/>
      <c r="AP1635" s="80"/>
      <c r="AQ1635" s="80"/>
      <c r="AR1635" s="80"/>
      <c r="AS1635" s="78"/>
      <c r="AT1635" s="96"/>
      <c r="AU1635" s="97"/>
      <c r="AV1635" s="98"/>
      <c r="AW1635" s="99"/>
    </row>
    <row r="1636" spans="1:49">
      <c r="A1636" s="25"/>
      <c r="C1636" s="89"/>
      <c r="D1636" s="84"/>
      <c r="E1636" s="76"/>
      <c r="F1636" s="91"/>
      <c r="G1636" s="80"/>
      <c r="H1636" s="81"/>
      <c r="I1636" s="14"/>
      <c r="J1636" s="92"/>
      <c r="K1636" s="14"/>
      <c r="L1636" s="78"/>
      <c r="M1636" s="81"/>
      <c r="N1636" s="14"/>
      <c r="O1636" s="78"/>
      <c r="P1636" s="78"/>
      <c r="Q1636" s="93"/>
      <c r="R1636" s="80"/>
      <c r="S1636" s="80"/>
      <c r="T1636" s="69"/>
      <c r="U1636" s="78"/>
      <c r="V1636" s="69"/>
      <c r="W1636" s="80"/>
      <c r="X1636" s="80"/>
      <c r="Y1636" s="94"/>
      <c r="Z1636" s="80"/>
      <c r="AA1636" s="80"/>
      <c r="AB1636" s="80"/>
      <c r="AC1636" s="80"/>
      <c r="AD1636" s="69"/>
      <c r="AE1636" s="69"/>
      <c r="AF1636" s="69"/>
      <c r="AG1636" s="95"/>
      <c r="AH1636" s="93"/>
      <c r="AI1636" s="81"/>
      <c r="AJ1636" s="80"/>
      <c r="AK1636" s="80"/>
      <c r="AL1636" s="78"/>
      <c r="AM1636" s="80"/>
      <c r="AN1636" s="80"/>
      <c r="AO1636" s="80"/>
      <c r="AP1636" s="80"/>
      <c r="AQ1636" s="80"/>
      <c r="AR1636" s="80"/>
      <c r="AS1636" s="78"/>
      <c r="AT1636" s="96"/>
      <c r="AU1636" s="97"/>
      <c r="AV1636" s="98"/>
      <c r="AW1636" s="99"/>
    </row>
    <row r="1637" spans="1:49">
      <c r="A1637" s="25"/>
      <c r="C1637" s="89"/>
      <c r="D1637" s="84"/>
      <c r="E1637" s="76"/>
      <c r="F1637" s="91"/>
      <c r="G1637" s="80"/>
      <c r="H1637" s="81"/>
      <c r="I1637" s="14"/>
      <c r="J1637" s="92"/>
      <c r="K1637" s="14"/>
      <c r="L1637" s="78"/>
      <c r="M1637" s="81"/>
      <c r="N1637" s="14"/>
      <c r="O1637" s="78"/>
      <c r="P1637" s="78"/>
      <c r="Q1637" s="93"/>
      <c r="R1637" s="80"/>
      <c r="S1637" s="80"/>
      <c r="T1637" s="69"/>
      <c r="U1637" s="78"/>
      <c r="V1637" s="69"/>
      <c r="W1637" s="80"/>
      <c r="X1637" s="80"/>
      <c r="Y1637" s="94"/>
      <c r="Z1637" s="80"/>
      <c r="AA1637" s="80"/>
      <c r="AB1637" s="80"/>
      <c r="AC1637" s="80"/>
      <c r="AD1637" s="69"/>
      <c r="AE1637" s="69"/>
      <c r="AF1637" s="69"/>
      <c r="AG1637" s="95"/>
      <c r="AH1637" s="93"/>
      <c r="AI1637" s="81"/>
      <c r="AJ1637" s="80"/>
      <c r="AK1637" s="80"/>
      <c r="AL1637" s="78"/>
      <c r="AM1637" s="80"/>
      <c r="AN1637" s="80"/>
      <c r="AO1637" s="80"/>
      <c r="AP1637" s="80"/>
      <c r="AQ1637" s="80"/>
      <c r="AR1637" s="80"/>
      <c r="AS1637" s="78"/>
      <c r="AT1637" s="96"/>
      <c r="AU1637" s="97"/>
      <c r="AV1637" s="98"/>
      <c r="AW1637" s="99"/>
    </row>
    <row r="1638" spans="1:49">
      <c r="A1638" s="25"/>
      <c r="C1638" s="89"/>
      <c r="D1638" s="84"/>
      <c r="E1638" s="76"/>
      <c r="F1638" s="91"/>
      <c r="G1638" s="80"/>
      <c r="H1638" s="81"/>
      <c r="I1638" s="14"/>
      <c r="J1638" s="92"/>
      <c r="K1638" s="14"/>
      <c r="L1638" s="78"/>
      <c r="M1638" s="81"/>
      <c r="N1638" s="14"/>
      <c r="O1638" s="78"/>
      <c r="P1638" s="78"/>
      <c r="Q1638" s="93"/>
      <c r="R1638" s="80"/>
      <c r="S1638" s="80"/>
      <c r="T1638" s="69"/>
      <c r="U1638" s="78"/>
      <c r="V1638" s="69"/>
      <c r="W1638" s="80"/>
      <c r="X1638" s="80"/>
      <c r="Y1638" s="94"/>
      <c r="Z1638" s="80"/>
      <c r="AA1638" s="80"/>
      <c r="AB1638" s="80"/>
      <c r="AC1638" s="80"/>
      <c r="AD1638" s="69"/>
      <c r="AE1638" s="69"/>
      <c r="AF1638" s="69"/>
      <c r="AG1638" s="95"/>
      <c r="AH1638" s="93"/>
      <c r="AI1638" s="81"/>
      <c r="AJ1638" s="80"/>
      <c r="AK1638" s="80"/>
      <c r="AL1638" s="78"/>
      <c r="AM1638" s="80"/>
      <c r="AN1638" s="80"/>
      <c r="AO1638" s="80"/>
      <c r="AP1638" s="80"/>
      <c r="AQ1638" s="80"/>
      <c r="AR1638" s="80"/>
      <c r="AS1638" s="78"/>
      <c r="AT1638" s="96"/>
      <c r="AU1638" s="97"/>
      <c r="AV1638" s="98"/>
      <c r="AW1638" s="99"/>
    </row>
    <row r="1639" spans="1:49">
      <c r="A1639" s="25"/>
      <c r="C1639" s="89"/>
      <c r="D1639" s="84"/>
      <c r="E1639" s="76"/>
      <c r="F1639" s="91"/>
      <c r="G1639" s="80"/>
      <c r="H1639" s="81"/>
      <c r="I1639" s="14"/>
      <c r="J1639" s="92"/>
      <c r="K1639" s="14"/>
      <c r="L1639" s="78"/>
      <c r="M1639" s="81"/>
      <c r="N1639" s="14"/>
      <c r="O1639" s="78"/>
      <c r="P1639" s="78"/>
      <c r="Q1639" s="93"/>
      <c r="R1639" s="80"/>
      <c r="S1639" s="80"/>
      <c r="T1639" s="69"/>
      <c r="U1639" s="78"/>
      <c r="V1639" s="69"/>
      <c r="W1639" s="80"/>
      <c r="X1639" s="80"/>
      <c r="Y1639" s="94"/>
      <c r="Z1639" s="80"/>
      <c r="AA1639" s="80"/>
      <c r="AB1639" s="80"/>
      <c r="AC1639" s="80"/>
      <c r="AD1639" s="69"/>
      <c r="AE1639" s="69"/>
      <c r="AF1639" s="69"/>
      <c r="AG1639" s="95"/>
      <c r="AH1639" s="93"/>
      <c r="AI1639" s="81"/>
      <c r="AJ1639" s="80"/>
      <c r="AK1639" s="80"/>
      <c r="AL1639" s="78"/>
      <c r="AM1639" s="80"/>
      <c r="AN1639" s="80"/>
      <c r="AO1639" s="80"/>
      <c r="AP1639" s="80"/>
      <c r="AQ1639" s="80"/>
      <c r="AR1639" s="80"/>
      <c r="AS1639" s="78"/>
      <c r="AT1639" s="96"/>
      <c r="AU1639" s="97"/>
      <c r="AV1639" s="98"/>
      <c r="AW1639" s="99"/>
    </row>
    <row r="1640" spans="1:49">
      <c r="A1640" s="25"/>
      <c r="C1640" s="89"/>
      <c r="D1640" s="84"/>
      <c r="E1640" s="76"/>
      <c r="F1640" s="91"/>
      <c r="G1640" s="80"/>
      <c r="H1640" s="81"/>
      <c r="I1640" s="14"/>
      <c r="J1640" s="92"/>
      <c r="K1640" s="14"/>
      <c r="L1640" s="78"/>
      <c r="M1640" s="81"/>
      <c r="N1640" s="14"/>
      <c r="O1640" s="78"/>
      <c r="P1640" s="78"/>
      <c r="Q1640" s="93"/>
      <c r="R1640" s="80"/>
      <c r="S1640" s="80"/>
      <c r="T1640" s="69"/>
      <c r="U1640" s="78"/>
      <c r="V1640" s="69"/>
      <c r="W1640" s="80"/>
      <c r="X1640" s="80"/>
      <c r="Y1640" s="94"/>
      <c r="Z1640" s="80"/>
      <c r="AA1640" s="80"/>
      <c r="AB1640" s="80"/>
      <c r="AC1640" s="80"/>
      <c r="AD1640" s="69"/>
      <c r="AE1640" s="69"/>
      <c r="AF1640" s="69"/>
      <c r="AG1640" s="95"/>
      <c r="AH1640" s="93"/>
      <c r="AI1640" s="81"/>
      <c r="AJ1640" s="80"/>
      <c r="AK1640" s="80"/>
      <c r="AL1640" s="78"/>
      <c r="AM1640" s="80"/>
      <c r="AN1640" s="80"/>
      <c r="AO1640" s="80"/>
      <c r="AP1640" s="80"/>
      <c r="AQ1640" s="80"/>
      <c r="AR1640" s="80"/>
      <c r="AS1640" s="78"/>
      <c r="AT1640" s="96"/>
      <c r="AU1640" s="97"/>
      <c r="AV1640" s="98"/>
      <c r="AW1640" s="99"/>
    </row>
    <row r="1641" spans="1:49">
      <c r="A1641" s="25"/>
      <c r="C1641" s="89"/>
      <c r="D1641" s="84"/>
      <c r="E1641" s="76"/>
      <c r="F1641" s="91"/>
      <c r="G1641" s="80"/>
      <c r="H1641" s="81"/>
      <c r="I1641" s="14"/>
      <c r="J1641" s="92"/>
      <c r="K1641" s="14"/>
      <c r="L1641" s="78"/>
      <c r="M1641" s="81"/>
      <c r="N1641" s="14"/>
      <c r="O1641" s="78"/>
      <c r="P1641" s="78"/>
      <c r="Q1641" s="93"/>
      <c r="R1641" s="80"/>
      <c r="S1641" s="80"/>
      <c r="T1641" s="69"/>
      <c r="U1641" s="78"/>
      <c r="V1641" s="69"/>
      <c r="W1641" s="80"/>
      <c r="X1641" s="80"/>
      <c r="Y1641" s="94"/>
      <c r="Z1641" s="80"/>
      <c r="AA1641" s="80"/>
      <c r="AB1641" s="80"/>
      <c r="AC1641" s="80"/>
      <c r="AD1641" s="69"/>
      <c r="AE1641" s="69"/>
      <c r="AF1641" s="69"/>
      <c r="AG1641" s="95"/>
      <c r="AH1641" s="93"/>
      <c r="AI1641" s="81"/>
      <c r="AJ1641" s="80"/>
      <c r="AK1641" s="80"/>
      <c r="AL1641" s="78"/>
      <c r="AM1641" s="80"/>
      <c r="AN1641" s="80"/>
      <c r="AO1641" s="80"/>
      <c r="AP1641" s="80"/>
      <c r="AQ1641" s="80"/>
      <c r="AR1641" s="80"/>
      <c r="AS1641" s="78"/>
      <c r="AT1641" s="96"/>
      <c r="AU1641" s="97"/>
      <c r="AV1641" s="98"/>
      <c r="AW1641" s="99"/>
    </row>
    <row r="1642" spans="1:49">
      <c r="A1642" s="25"/>
      <c r="C1642" s="89"/>
      <c r="D1642" s="84"/>
      <c r="E1642" s="76"/>
      <c r="F1642" s="91"/>
      <c r="G1642" s="80"/>
      <c r="H1642" s="81"/>
      <c r="I1642" s="14"/>
      <c r="J1642" s="92"/>
      <c r="K1642" s="14"/>
      <c r="L1642" s="78"/>
      <c r="M1642" s="81"/>
      <c r="N1642" s="14"/>
      <c r="O1642" s="78"/>
      <c r="P1642" s="78"/>
      <c r="Q1642" s="93"/>
      <c r="R1642" s="80"/>
      <c r="S1642" s="80"/>
      <c r="T1642" s="69"/>
      <c r="U1642" s="78"/>
      <c r="V1642" s="69"/>
      <c r="W1642" s="80"/>
      <c r="X1642" s="80"/>
      <c r="Y1642" s="94"/>
      <c r="Z1642" s="80"/>
      <c r="AA1642" s="80"/>
      <c r="AB1642" s="80"/>
      <c r="AC1642" s="80"/>
      <c r="AD1642" s="69"/>
      <c r="AE1642" s="69"/>
      <c r="AF1642" s="69"/>
      <c r="AG1642" s="95"/>
      <c r="AH1642" s="93"/>
      <c r="AI1642" s="81"/>
      <c r="AJ1642" s="80"/>
      <c r="AK1642" s="80"/>
      <c r="AL1642" s="78"/>
      <c r="AM1642" s="80"/>
      <c r="AN1642" s="80"/>
      <c r="AO1642" s="80"/>
      <c r="AP1642" s="80"/>
      <c r="AQ1642" s="80"/>
      <c r="AR1642" s="80"/>
      <c r="AS1642" s="78"/>
      <c r="AT1642" s="96"/>
      <c r="AU1642" s="97"/>
      <c r="AV1642" s="98"/>
      <c r="AW1642" s="99"/>
    </row>
    <row r="1643" spans="1:49">
      <c r="A1643" s="25"/>
      <c r="C1643" s="89"/>
      <c r="D1643" s="84"/>
      <c r="E1643" s="76"/>
      <c r="F1643" s="91"/>
      <c r="G1643" s="80"/>
      <c r="H1643" s="81"/>
      <c r="I1643" s="14"/>
      <c r="J1643" s="92"/>
      <c r="K1643" s="14"/>
      <c r="L1643" s="78"/>
      <c r="M1643" s="81"/>
      <c r="N1643" s="14"/>
      <c r="O1643" s="78"/>
      <c r="P1643" s="78"/>
      <c r="Q1643" s="93"/>
      <c r="R1643" s="80"/>
      <c r="S1643" s="80"/>
      <c r="T1643" s="69"/>
      <c r="U1643" s="78"/>
      <c r="V1643" s="69"/>
      <c r="W1643" s="80"/>
      <c r="X1643" s="80"/>
      <c r="Y1643" s="94"/>
      <c r="Z1643" s="80"/>
      <c r="AA1643" s="80"/>
      <c r="AB1643" s="80"/>
      <c r="AC1643" s="80"/>
      <c r="AD1643" s="69"/>
      <c r="AE1643" s="69"/>
      <c r="AF1643" s="69"/>
      <c r="AG1643" s="95"/>
      <c r="AH1643" s="93"/>
      <c r="AI1643" s="81"/>
      <c r="AJ1643" s="80"/>
      <c r="AK1643" s="80"/>
      <c r="AL1643" s="78"/>
      <c r="AM1643" s="80"/>
      <c r="AN1643" s="80"/>
      <c r="AO1643" s="80"/>
      <c r="AP1643" s="80"/>
      <c r="AQ1643" s="80"/>
      <c r="AR1643" s="80"/>
      <c r="AS1643" s="78"/>
      <c r="AT1643" s="96"/>
      <c r="AU1643" s="97"/>
      <c r="AV1643" s="98"/>
      <c r="AW1643" s="99"/>
    </row>
    <row r="1644" spans="1:49">
      <c r="A1644" s="25"/>
      <c r="C1644" s="89"/>
      <c r="D1644" s="84"/>
      <c r="E1644" s="76"/>
      <c r="F1644" s="91"/>
      <c r="G1644" s="80"/>
      <c r="H1644" s="81"/>
      <c r="I1644" s="14"/>
      <c r="J1644" s="92"/>
      <c r="K1644" s="14"/>
      <c r="L1644" s="78"/>
      <c r="M1644" s="81"/>
      <c r="N1644" s="14"/>
      <c r="O1644" s="78"/>
      <c r="P1644" s="78"/>
      <c r="Q1644" s="93"/>
      <c r="R1644" s="80"/>
      <c r="S1644" s="80"/>
      <c r="T1644" s="69"/>
      <c r="U1644" s="78"/>
      <c r="V1644" s="69"/>
      <c r="W1644" s="80"/>
      <c r="X1644" s="80"/>
      <c r="Y1644" s="94"/>
      <c r="Z1644" s="80"/>
      <c r="AA1644" s="80"/>
      <c r="AB1644" s="80"/>
      <c r="AC1644" s="80"/>
      <c r="AD1644" s="69"/>
      <c r="AE1644" s="69"/>
      <c r="AF1644" s="69"/>
      <c r="AG1644" s="95"/>
      <c r="AH1644" s="93"/>
      <c r="AI1644" s="81"/>
      <c r="AJ1644" s="80"/>
      <c r="AK1644" s="80"/>
      <c r="AL1644" s="78"/>
      <c r="AM1644" s="80"/>
      <c r="AN1644" s="80"/>
      <c r="AO1644" s="80"/>
      <c r="AP1644" s="80"/>
      <c r="AQ1644" s="80"/>
      <c r="AR1644" s="80"/>
      <c r="AS1644" s="78"/>
      <c r="AT1644" s="96"/>
      <c r="AU1644" s="97"/>
      <c r="AV1644" s="98"/>
      <c r="AW1644" s="99"/>
    </row>
    <row r="1645" spans="1:49">
      <c r="A1645" s="25"/>
      <c r="C1645" s="89"/>
      <c r="D1645" s="84"/>
      <c r="E1645" s="76"/>
      <c r="F1645" s="91"/>
      <c r="G1645" s="80"/>
      <c r="H1645" s="81"/>
      <c r="I1645" s="14"/>
      <c r="J1645" s="92"/>
      <c r="K1645" s="14"/>
      <c r="L1645" s="78"/>
      <c r="M1645" s="81"/>
      <c r="N1645" s="14"/>
      <c r="O1645" s="78"/>
      <c r="P1645" s="78"/>
      <c r="Q1645" s="93"/>
      <c r="R1645" s="80"/>
      <c r="S1645" s="80"/>
      <c r="T1645" s="69"/>
      <c r="U1645" s="78"/>
      <c r="V1645" s="69"/>
      <c r="W1645" s="80"/>
      <c r="X1645" s="80"/>
      <c r="Y1645" s="94"/>
      <c r="Z1645" s="80"/>
      <c r="AA1645" s="80"/>
      <c r="AB1645" s="80"/>
      <c r="AC1645" s="80"/>
      <c r="AD1645" s="69"/>
      <c r="AE1645" s="69"/>
      <c r="AF1645" s="69"/>
      <c r="AG1645" s="95"/>
      <c r="AH1645" s="93"/>
      <c r="AI1645" s="81"/>
      <c r="AJ1645" s="80"/>
      <c r="AK1645" s="80"/>
      <c r="AL1645" s="78"/>
      <c r="AM1645" s="80"/>
      <c r="AN1645" s="80"/>
      <c r="AO1645" s="80"/>
      <c r="AP1645" s="80"/>
      <c r="AQ1645" s="80"/>
      <c r="AR1645" s="80"/>
      <c r="AS1645" s="78"/>
      <c r="AT1645" s="96"/>
      <c r="AU1645" s="97"/>
      <c r="AV1645" s="98"/>
      <c r="AW1645" s="99"/>
    </row>
    <row r="1646" spans="1:49">
      <c r="A1646" s="25"/>
      <c r="C1646" s="89"/>
      <c r="D1646" s="84"/>
      <c r="E1646" s="76"/>
      <c r="F1646" s="91"/>
      <c r="G1646" s="80"/>
      <c r="H1646" s="81"/>
      <c r="I1646" s="14"/>
      <c r="J1646" s="92"/>
      <c r="K1646" s="14"/>
      <c r="L1646" s="78"/>
      <c r="M1646" s="81"/>
      <c r="N1646" s="14"/>
      <c r="O1646" s="78"/>
      <c r="P1646" s="78"/>
      <c r="Q1646" s="93"/>
      <c r="R1646" s="80"/>
      <c r="S1646" s="80"/>
      <c r="T1646" s="69"/>
      <c r="U1646" s="78"/>
      <c r="V1646" s="69"/>
      <c r="W1646" s="80"/>
      <c r="X1646" s="80"/>
      <c r="Y1646" s="94"/>
      <c r="Z1646" s="80"/>
      <c r="AA1646" s="80"/>
      <c r="AB1646" s="80"/>
      <c r="AC1646" s="80"/>
      <c r="AD1646" s="69"/>
      <c r="AE1646" s="69"/>
      <c r="AF1646" s="69"/>
      <c r="AG1646" s="95"/>
      <c r="AH1646" s="93"/>
      <c r="AI1646" s="81"/>
      <c r="AJ1646" s="80"/>
      <c r="AK1646" s="80"/>
      <c r="AL1646" s="78"/>
      <c r="AM1646" s="80"/>
      <c r="AN1646" s="80"/>
      <c r="AO1646" s="80"/>
      <c r="AP1646" s="80"/>
      <c r="AQ1646" s="80"/>
      <c r="AR1646" s="80"/>
      <c r="AS1646" s="78"/>
      <c r="AT1646" s="96"/>
      <c r="AU1646" s="97"/>
      <c r="AV1646" s="98"/>
      <c r="AW1646" s="99"/>
    </row>
    <row r="1647" spans="1:49">
      <c r="A1647" s="25"/>
      <c r="C1647" s="89"/>
      <c r="D1647" s="84"/>
      <c r="E1647" s="76"/>
      <c r="F1647" s="91"/>
      <c r="G1647" s="80"/>
      <c r="H1647" s="81"/>
      <c r="I1647" s="14"/>
      <c r="J1647" s="92"/>
      <c r="K1647" s="14"/>
      <c r="L1647" s="78"/>
      <c r="M1647" s="81"/>
      <c r="N1647" s="14"/>
      <c r="O1647" s="78"/>
      <c r="P1647" s="78"/>
      <c r="Q1647" s="93"/>
      <c r="R1647" s="80"/>
      <c r="S1647" s="80"/>
      <c r="T1647" s="69"/>
      <c r="U1647" s="78"/>
      <c r="V1647" s="69"/>
      <c r="W1647" s="80"/>
      <c r="X1647" s="80"/>
      <c r="Y1647" s="94"/>
      <c r="Z1647" s="80"/>
      <c r="AA1647" s="80"/>
      <c r="AB1647" s="80"/>
      <c r="AC1647" s="80"/>
      <c r="AD1647" s="69"/>
      <c r="AE1647" s="69"/>
      <c r="AF1647" s="69"/>
      <c r="AG1647" s="95"/>
      <c r="AH1647" s="93"/>
      <c r="AI1647" s="81"/>
      <c r="AJ1647" s="80"/>
      <c r="AK1647" s="80"/>
      <c r="AL1647" s="78"/>
      <c r="AM1647" s="80"/>
      <c r="AN1647" s="80"/>
      <c r="AO1647" s="80"/>
      <c r="AP1647" s="80"/>
      <c r="AQ1647" s="80"/>
      <c r="AR1647" s="80"/>
      <c r="AS1647" s="78"/>
      <c r="AT1647" s="96"/>
      <c r="AU1647" s="97"/>
      <c r="AV1647" s="98"/>
      <c r="AW1647" s="99"/>
    </row>
    <row r="1648" spans="1:49">
      <c r="A1648" s="25"/>
      <c r="C1648" s="89"/>
      <c r="D1648" s="84"/>
      <c r="E1648" s="76"/>
      <c r="F1648" s="91"/>
      <c r="G1648" s="80"/>
      <c r="H1648" s="81"/>
      <c r="I1648" s="14"/>
      <c r="J1648" s="92"/>
      <c r="K1648" s="14"/>
      <c r="L1648" s="78"/>
      <c r="M1648" s="81"/>
      <c r="N1648" s="14"/>
      <c r="O1648" s="78"/>
      <c r="P1648" s="78"/>
      <c r="Q1648" s="93"/>
      <c r="R1648" s="80"/>
      <c r="S1648" s="80"/>
      <c r="T1648" s="69"/>
      <c r="U1648" s="78"/>
      <c r="V1648" s="69"/>
      <c r="W1648" s="80"/>
      <c r="X1648" s="80"/>
      <c r="Y1648" s="94"/>
      <c r="Z1648" s="80"/>
      <c r="AA1648" s="80"/>
      <c r="AB1648" s="80"/>
      <c r="AC1648" s="80"/>
      <c r="AD1648" s="69"/>
      <c r="AE1648" s="69"/>
      <c r="AF1648" s="69"/>
      <c r="AG1648" s="95"/>
      <c r="AH1648" s="93"/>
      <c r="AI1648" s="81"/>
      <c r="AJ1648" s="80"/>
      <c r="AK1648" s="80"/>
      <c r="AL1648" s="78"/>
      <c r="AM1648" s="80"/>
      <c r="AN1648" s="80"/>
      <c r="AO1648" s="80"/>
      <c r="AP1648" s="80"/>
      <c r="AQ1648" s="80"/>
      <c r="AR1648" s="80"/>
      <c r="AS1648" s="78"/>
      <c r="AT1648" s="96"/>
      <c r="AU1648" s="97"/>
      <c r="AV1648" s="98"/>
      <c r="AW1648" s="99"/>
    </row>
    <row r="1649" spans="1:49">
      <c r="A1649" s="25"/>
      <c r="C1649" s="89"/>
      <c r="D1649" s="84"/>
      <c r="E1649" s="76"/>
      <c r="F1649" s="91"/>
      <c r="G1649" s="80"/>
      <c r="H1649" s="81"/>
      <c r="I1649" s="14"/>
      <c r="J1649" s="92"/>
      <c r="K1649" s="14"/>
      <c r="L1649" s="78"/>
      <c r="M1649" s="81"/>
      <c r="N1649" s="14"/>
      <c r="O1649" s="78"/>
      <c r="P1649" s="78"/>
      <c r="Q1649" s="93"/>
      <c r="R1649" s="80"/>
      <c r="S1649" s="80"/>
      <c r="T1649" s="69"/>
      <c r="U1649" s="78"/>
      <c r="V1649" s="69"/>
      <c r="W1649" s="80"/>
      <c r="X1649" s="80"/>
      <c r="Y1649" s="94"/>
      <c r="Z1649" s="80"/>
      <c r="AA1649" s="80"/>
      <c r="AB1649" s="80"/>
      <c r="AC1649" s="80"/>
      <c r="AD1649" s="69"/>
      <c r="AE1649" s="69"/>
      <c r="AF1649" s="69"/>
      <c r="AG1649" s="95"/>
      <c r="AH1649" s="93"/>
      <c r="AI1649" s="81"/>
      <c r="AJ1649" s="80"/>
      <c r="AK1649" s="80"/>
      <c r="AL1649" s="78"/>
      <c r="AM1649" s="80"/>
      <c r="AN1649" s="80"/>
      <c r="AO1649" s="80"/>
      <c r="AP1649" s="80"/>
      <c r="AQ1649" s="80"/>
      <c r="AR1649" s="80"/>
      <c r="AS1649" s="78"/>
      <c r="AT1649" s="96"/>
      <c r="AU1649" s="97"/>
      <c r="AV1649" s="98"/>
      <c r="AW1649" s="99"/>
    </row>
    <row r="1650" spans="1:49">
      <c r="A1650" s="25"/>
      <c r="C1650" s="89"/>
      <c r="D1650" s="84"/>
      <c r="E1650" s="76"/>
      <c r="F1650" s="91"/>
      <c r="G1650" s="80"/>
      <c r="H1650" s="81"/>
      <c r="I1650" s="14"/>
      <c r="J1650" s="92"/>
      <c r="K1650" s="14"/>
      <c r="L1650" s="78"/>
      <c r="M1650" s="81"/>
      <c r="N1650" s="14"/>
      <c r="O1650" s="78"/>
      <c r="P1650" s="78"/>
      <c r="Q1650" s="93"/>
      <c r="R1650" s="80"/>
      <c r="S1650" s="80"/>
      <c r="T1650" s="69"/>
      <c r="U1650" s="78"/>
      <c r="V1650" s="69"/>
      <c r="W1650" s="80"/>
      <c r="X1650" s="80"/>
      <c r="Y1650" s="94"/>
      <c r="Z1650" s="80"/>
      <c r="AA1650" s="80"/>
      <c r="AB1650" s="80"/>
      <c r="AC1650" s="80"/>
      <c r="AD1650" s="69"/>
      <c r="AE1650" s="69"/>
      <c r="AF1650" s="69"/>
      <c r="AG1650" s="95"/>
      <c r="AH1650" s="93"/>
      <c r="AI1650" s="81"/>
      <c r="AJ1650" s="80"/>
      <c r="AK1650" s="80"/>
      <c r="AL1650" s="78"/>
      <c r="AM1650" s="80"/>
      <c r="AN1650" s="80"/>
      <c r="AO1650" s="80"/>
      <c r="AP1650" s="80"/>
      <c r="AQ1650" s="80"/>
      <c r="AR1650" s="80"/>
      <c r="AS1650" s="78"/>
      <c r="AT1650" s="96"/>
      <c r="AU1650" s="97"/>
      <c r="AV1650" s="98"/>
      <c r="AW1650" s="99"/>
    </row>
    <row r="1651" spans="1:49">
      <c r="A1651" s="25"/>
      <c r="C1651" s="89"/>
      <c r="D1651" s="84"/>
      <c r="E1651" s="76"/>
      <c r="F1651" s="91"/>
      <c r="G1651" s="80"/>
      <c r="H1651" s="81"/>
      <c r="I1651" s="14"/>
      <c r="J1651" s="92"/>
      <c r="K1651" s="14"/>
      <c r="L1651" s="78"/>
      <c r="M1651" s="81"/>
      <c r="N1651" s="14"/>
      <c r="O1651" s="78"/>
      <c r="P1651" s="78"/>
      <c r="Q1651" s="93"/>
      <c r="R1651" s="80"/>
      <c r="S1651" s="80"/>
      <c r="T1651" s="69"/>
      <c r="U1651" s="78"/>
      <c r="V1651" s="69"/>
      <c r="W1651" s="80"/>
      <c r="X1651" s="80"/>
      <c r="Y1651" s="94"/>
      <c r="Z1651" s="80"/>
      <c r="AA1651" s="80"/>
      <c r="AB1651" s="80"/>
      <c r="AC1651" s="80"/>
      <c r="AD1651" s="69"/>
      <c r="AE1651" s="69"/>
      <c r="AF1651" s="69"/>
      <c r="AG1651" s="95"/>
      <c r="AH1651" s="93"/>
      <c r="AI1651" s="81"/>
      <c r="AJ1651" s="80"/>
      <c r="AK1651" s="80"/>
      <c r="AL1651" s="78"/>
      <c r="AM1651" s="80"/>
      <c r="AN1651" s="80"/>
      <c r="AO1651" s="80"/>
      <c r="AP1651" s="80"/>
      <c r="AQ1651" s="80"/>
      <c r="AR1651" s="80"/>
      <c r="AS1651" s="78"/>
      <c r="AT1651" s="96"/>
      <c r="AU1651" s="97"/>
      <c r="AV1651" s="98"/>
      <c r="AW1651" s="99"/>
    </row>
    <row r="1652" spans="1:49">
      <c r="A1652" s="25"/>
      <c r="C1652" s="89"/>
      <c r="D1652" s="84"/>
      <c r="E1652" s="76"/>
      <c r="F1652" s="91"/>
      <c r="G1652" s="80"/>
      <c r="H1652" s="81"/>
      <c r="I1652" s="14"/>
      <c r="J1652" s="92"/>
      <c r="K1652" s="14"/>
      <c r="L1652" s="78"/>
      <c r="M1652" s="81"/>
      <c r="N1652" s="14"/>
      <c r="O1652" s="78"/>
      <c r="P1652" s="78"/>
      <c r="Q1652" s="93"/>
      <c r="R1652" s="80"/>
      <c r="S1652" s="80"/>
      <c r="T1652" s="69"/>
      <c r="U1652" s="78"/>
      <c r="V1652" s="69"/>
      <c r="W1652" s="80"/>
      <c r="X1652" s="80"/>
      <c r="Y1652" s="94"/>
      <c r="Z1652" s="80"/>
      <c r="AA1652" s="80"/>
      <c r="AB1652" s="80"/>
      <c r="AC1652" s="80"/>
      <c r="AD1652" s="69"/>
      <c r="AE1652" s="69"/>
      <c r="AF1652" s="69"/>
      <c r="AG1652" s="95"/>
      <c r="AH1652" s="93"/>
      <c r="AI1652" s="81"/>
      <c r="AJ1652" s="80"/>
      <c r="AK1652" s="80"/>
      <c r="AL1652" s="78"/>
      <c r="AM1652" s="80"/>
      <c r="AN1652" s="80"/>
      <c r="AO1652" s="80"/>
      <c r="AP1652" s="80"/>
      <c r="AQ1652" s="80"/>
      <c r="AR1652" s="80"/>
      <c r="AS1652" s="78"/>
      <c r="AT1652" s="96"/>
      <c r="AU1652" s="97"/>
      <c r="AV1652" s="98"/>
      <c r="AW1652" s="99"/>
    </row>
    <row r="1653" spans="1:49">
      <c r="A1653" s="25"/>
      <c r="C1653" s="89"/>
      <c r="D1653" s="84"/>
      <c r="E1653" s="76"/>
      <c r="F1653" s="91"/>
      <c r="G1653" s="80"/>
      <c r="H1653" s="81"/>
      <c r="I1653" s="14"/>
      <c r="J1653" s="92"/>
      <c r="K1653" s="14"/>
      <c r="L1653" s="78"/>
      <c r="M1653" s="81"/>
      <c r="N1653" s="14"/>
      <c r="O1653" s="78"/>
      <c r="P1653" s="78"/>
      <c r="Q1653" s="93"/>
      <c r="R1653" s="80"/>
      <c r="S1653" s="80"/>
      <c r="T1653" s="69"/>
      <c r="U1653" s="78"/>
      <c r="V1653" s="69"/>
      <c r="W1653" s="80"/>
      <c r="X1653" s="80"/>
      <c r="Y1653" s="94"/>
      <c r="Z1653" s="80"/>
      <c r="AA1653" s="80"/>
      <c r="AB1653" s="80"/>
      <c r="AC1653" s="80"/>
      <c r="AD1653" s="69"/>
      <c r="AE1653" s="69"/>
      <c r="AF1653" s="69"/>
      <c r="AG1653" s="95"/>
      <c r="AH1653" s="93"/>
      <c r="AI1653" s="81"/>
      <c r="AJ1653" s="80"/>
      <c r="AK1653" s="80"/>
      <c r="AL1653" s="78"/>
      <c r="AM1653" s="80"/>
      <c r="AN1653" s="80"/>
      <c r="AO1653" s="80"/>
      <c r="AP1653" s="80"/>
      <c r="AQ1653" s="80"/>
      <c r="AR1653" s="80"/>
      <c r="AS1653" s="78"/>
      <c r="AT1653" s="96"/>
      <c r="AU1653" s="97"/>
      <c r="AV1653" s="98"/>
      <c r="AW1653" s="99"/>
    </row>
    <row r="1654" spans="1:49">
      <c r="A1654" s="25"/>
      <c r="C1654" s="89"/>
      <c r="D1654" s="84"/>
      <c r="E1654" s="76"/>
      <c r="F1654" s="91"/>
      <c r="G1654" s="80"/>
      <c r="H1654" s="81"/>
      <c r="I1654" s="14"/>
      <c r="J1654" s="92"/>
      <c r="K1654" s="14"/>
      <c r="L1654" s="78"/>
      <c r="M1654" s="81"/>
      <c r="N1654" s="14"/>
      <c r="O1654" s="78"/>
      <c r="P1654" s="78"/>
      <c r="Q1654" s="93"/>
      <c r="R1654" s="80"/>
      <c r="S1654" s="80"/>
      <c r="T1654" s="69"/>
      <c r="U1654" s="78"/>
      <c r="V1654" s="69"/>
      <c r="W1654" s="80"/>
      <c r="X1654" s="80"/>
      <c r="Y1654" s="94"/>
      <c r="Z1654" s="80"/>
      <c r="AA1654" s="80"/>
      <c r="AB1654" s="80"/>
      <c r="AC1654" s="80"/>
      <c r="AD1654" s="69"/>
      <c r="AE1654" s="69"/>
      <c r="AF1654" s="69"/>
      <c r="AG1654" s="95"/>
      <c r="AH1654" s="93"/>
      <c r="AI1654" s="81"/>
      <c r="AJ1654" s="80"/>
      <c r="AK1654" s="80"/>
      <c r="AL1654" s="78"/>
      <c r="AM1654" s="80"/>
      <c r="AN1654" s="80"/>
      <c r="AO1654" s="80"/>
      <c r="AP1654" s="80"/>
      <c r="AQ1654" s="80"/>
      <c r="AR1654" s="80"/>
      <c r="AS1654" s="78"/>
      <c r="AT1654" s="96"/>
      <c r="AU1654" s="97"/>
      <c r="AV1654" s="98"/>
      <c r="AW1654" s="99"/>
    </row>
    <row r="1655" spans="1:49">
      <c r="A1655" s="25"/>
      <c r="C1655" s="89"/>
      <c r="D1655" s="84"/>
      <c r="E1655" s="76"/>
      <c r="F1655" s="91"/>
      <c r="G1655" s="80"/>
      <c r="H1655" s="81"/>
      <c r="I1655" s="14"/>
      <c r="J1655" s="92"/>
      <c r="K1655" s="14"/>
      <c r="L1655" s="78"/>
      <c r="M1655" s="81"/>
      <c r="N1655" s="14"/>
      <c r="O1655" s="78"/>
      <c r="P1655" s="78"/>
      <c r="Q1655" s="93"/>
      <c r="R1655" s="80"/>
      <c r="S1655" s="80"/>
      <c r="T1655" s="69"/>
      <c r="U1655" s="78"/>
      <c r="V1655" s="69"/>
      <c r="W1655" s="80"/>
      <c r="X1655" s="80"/>
      <c r="Y1655" s="94"/>
      <c r="Z1655" s="80"/>
      <c r="AA1655" s="80"/>
      <c r="AB1655" s="80"/>
      <c r="AC1655" s="80"/>
      <c r="AD1655" s="69"/>
      <c r="AE1655" s="69"/>
      <c r="AF1655" s="69"/>
      <c r="AG1655" s="95"/>
      <c r="AH1655" s="93"/>
      <c r="AI1655" s="81"/>
      <c r="AJ1655" s="80"/>
      <c r="AK1655" s="80"/>
      <c r="AL1655" s="78"/>
      <c r="AM1655" s="80"/>
      <c r="AN1655" s="80"/>
      <c r="AO1655" s="80"/>
      <c r="AP1655" s="80"/>
      <c r="AQ1655" s="80"/>
      <c r="AR1655" s="80"/>
      <c r="AS1655" s="78"/>
      <c r="AT1655" s="96"/>
      <c r="AU1655" s="97"/>
      <c r="AV1655" s="98"/>
      <c r="AW1655" s="99"/>
    </row>
    <row r="1656" spans="1:49">
      <c r="A1656" s="25"/>
      <c r="C1656" s="89"/>
      <c r="D1656" s="84"/>
      <c r="E1656" s="76"/>
      <c r="F1656" s="91"/>
      <c r="G1656" s="80"/>
      <c r="H1656" s="81"/>
      <c r="I1656" s="14"/>
      <c r="J1656" s="92"/>
      <c r="K1656" s="14"/>
      <c r="L1656" s="78"/>
      <c r="M1656" s="81"/>
      <c r="N1656" s="14"/>
      <c r="O1656" s="78"/>
      <c r="P1656" s="78"/>
      <c r="Q1656" s="93"/>
      <c r="R1656" s="80"/>
      <c r="S1656" s="80"/>
      <c r="T1656" s="69"/>
      <c r="U1656" s="78"/>
      <c r="V1656" s="69"/>
      <c r="W1656" s="80"/>
      <c r="X1656" s="80"/>
      <c r="Y1656" s="94"/>
      <c r="Z1656" s="80"/>
      <c r="AA1656" s="80"/>
      <c r="AB1656" s="80"/>
      <c r="AC1656" s="80"/>
      <c r="AD1656" s="69"/>
      <c r="AE1656" s="69"/>
      <c r="AF1656" s="69"/>
      <c r="AG1656" s="95"/>
      <c r="AH1656" s="93"/>
      <c r="AI1656" s="81"/>
      <c r="AJ1656" s="80"/>
      <c r="AK1656" s="80"/>
      <c r="AL1656" s="78"/>
      <c r="AM1656" s="80"/>
      <c r="AN1656" s="80"/>
      <c r="AO1656" s="80"/>
      <c r="AP1656" s="80"/>
      <c r="AQ1656" s="80"/>
      <c r="AR1656" s="80"/>
      <c r="AS1656" s="78"/>
      <c r="AT1656" s="96"/>
      <c r="AU1656" s="97"/>
      <c r="AV1656" s="98"/>
      <c r="AW1656" s="99"/>
    </row>
    <row r="1657" spans="1:49">
      <c r="A1657" s="25"/>
      <c r="C1657" s="89"/>
      <c r="D1657" s="84"/>
      <c r="E1657" s="76"/>
      <c r="F1657" s="91"/>
      <c r="G1657" s="80"/>
      <c r="H1657" s="81"/>
      <c r="I1657" s="14"/>
      <c r="J1657" s="92"/>
      <c r="K1657" s="14"/>
      <c r="L1657" s="78"/>
      <c r="M1657" s="81"/>
      <c r="N1657" s="14"/>
      <c r="O1657" s="78"/>
      <c r="P1657" s="78"/>
      <c r="Q1657" s="93"/>
      <c r="R1657" s="80"/>
      <c r="S1657" s="80"/>
      <c r="T1657" s="69"/>
      <c r="U1657" s="78"/>
      <c r="V1657" s="69"/>
      <c r="W1657" s="80"/>
      <c r="X1657" s="80"/>
      <c r="Y1657" s="94"/>
      <c r="Z1657" s="80"/>
      <c r="AA1657" s="80"/>
      <c r="AB1657" s="80"/>
      <c r="AC1657" s="80"/>
      <c r="AD1657" s="69"/>
      <c r="AE1657" s="69"/>
      <c r="AF1657" s="69"/>
      <c r="AG1657" s="95"/>
      <c r="AH1657" s="93"/>
      <c r="AI1657" s="81"/>
      <c r="AJ1657" s="80"/>
      <c r="AK1657" s="80"/>
      <c r="AL1657" s="78"/>
      <c r="AM1657" s="80"/>
      <c r="AN1657" s="80"/>
      <c r="AO1657" s="80"/>
      <c r="AP1657" s="80"/>
      <c r="AQ1657" s="80"/>
      <c r="AR1657" s="80"/>
      <c r="AS1657" s="78"/>
      <c r="AT1657" s="96"/>
      <c r="AU1657" s="97"/>
      <c r="AV1657" s="98"/>
      <c r="AW1657" s="99"/>
    </row>
    <row r="1658" spans="1:49">
      <c r="A1658" s="25"/>
      <c r="C1658" s="89"/>
      <c r="D1658" s="84"/>
      <c r="E1658" s="76"/>
      <c r="F1658" s="91"/>
      <c r="G1658" s="80"/>
      <c r="H1658" s="81"/>
      <c r="I1658" s="14"/>
      <c r="J1658" s="92"/>
      <c r="K1658" s="14"/>
      <c r="L1658" s="78"/>
      <c r="M1658" s="81"/>
      <c r="N1658" s="14"/>
      <c r="O1658" s="78"/>
      <c r="P1658" s="78"/>
      <c r="Q1658" s="93"/>
      <c r="R1658" s="80"/>
      <c r="S1658" s="80"/>
      <c r="T1658" s="69"/>
      <c r="U1658" s="78"/>
      <c r="V1658" s="69"/>
      <c r="W1658" s="80"/>
      <c r="X1658" s="80"/>
      <c r="Y1658" s="94"/>
      <c r="Z1658" s="80"/>
      <c r="AA1658" s="80"/>
      <c r="AB1658" s="80"/>
      <c r="AC1658" s="80"/>
      <c r="AD1658" s="69"/>
      <c r="AE1658" s="69"/>
      <c r="AF1658" s="69"/>
      <c r="AG1658" s="95"/>
      <c r="AH1658" s="93"/>
      <c r="AI1658" s="81"/>
      <c r="AJ1658" s="80"/>
      <c r="AK1658" s="80"/>
      <c r="AL1658" s="78"/>
      <c r="AM1658" s="80"/>
      <c r="AN1658" s="80"/>
      <c r="AO1658" s="80"/>
      <c r="AP1658" s="80"/>
      <c r="AQ1658" s="80"/>
      <c r="AR1658" s="80"/>
      <c r="AS1658" s="78"/>
      <c r="AT1658" s="96"/>
      <c r="AU1658" s="97"/>
      <c r="AV1658" s="98"/>
      <c r="AW1658" s="99"/>
    </row>
    <row r="1659" spans="1:49">
      <c r="A1659" s="25"/>
      <c r="C1659" s="89"/>
      <c r="D1659" s="84"/>
      <c r="E1659" s="76"/>
      <c r="F1659" s="91"/>
      <c r="G1659" s="80"/>
      <c r="H1659" s="81"/>
      <c r="I1659" s="14"/>
      <c r="J1659" s="92"/>
      <c r="K1659" s="14"/>
      <c r="L1659" s="78"/>
      <c r="M1659" s="81"/>
      <c r="N1659" s="14"/>
      <c r="O1659" s="78"/>
      <c r="P1659" s="78"/>
      <c r="Q1659" s="93"/>
      <c r="R1659" s="80"/>
      <c r="S1659" s="80"/>
      <c r="T1659" s="69"/>
      <c r="U1659" s="78"/>
      <c r="V1659" s="69"/>
      <c r="W1659" s="80"/>
      <c r="X1659" s="80"/>
      <c r="Y1659" s="94"/>
      <c r="Z1659" s="80"/>
      <c r="AA1659" s="80"/>
      <c r="AB1659" s="80"/>
      <c r="AC1659" s="80"/>
      <c r="AD1659" s="69"/>
      <c r="AE1659" s="69"/>
      <c r="AF1659" s="69"/>
      <c r="AG1659" s="95"/>
      <c r="AH1659" s="93"/>
      <c r="AI1659" s="81"/>
      <c r="AJ1659" s="80"/>
      <c r="AK1659" s="80"/>
      <c r="AL1659" s="78"/>
      <c r="AM1659" s="80"/>
      <c r="AN1659" s="80"/>
      <c r="AO1659" s="80"/>
      <c r="AP1659" s="80"/>
      <c r="AQ1659" s="80"/>
      <c r="AR1659" s="80"/>
      <c r="AS1659" s="78"/>
      <c r="AT1659" s="96"/>
      <c r="AU1659" s="97"/>
      <c r="AV1659" s="98"/>
      <c r="AW1659" s="99"/>
    </row>
    <row r="1660" spans="1:49">
      <c r="A1660" s="25"/>
      <c r="C1660" s="89"/>
      <c r="D1660" s="84"/>
      <c r="E1660" s="76"/>
      <c r="F1660" s="91"/>
      <c r="G1660" s="80"/>
      <c r="H1660" s="81"/>
      <c r="I1660" s="14"/>
      <c r="J1660" s="92"/>
      <c r="K1660" s="14"/>
      <c r="L1660" s="78"/>
      <c r="M1660" s="81"/>
      <c r="N1660" s="14"/>
      <c r="O1660" s="78"/>
      <c r="P1660" s="78"/>
      <c r="Q1660" s="93"/>
      <c r="R1660" s="80"/>
      <c r="S1660" s="80"/>
      <c r="T1660" s="69"/>
      <c r="U1660" s="78"/>
      <c r="V1660" s="69"/>
      <c r="W1660" s="80"/>
      <c r="X1660" s="80"/>
      <c r="Y1660" s="94"/>
      <c r="Z1660" s="80"/>
      <c r="AA1660" s="80"/>
      <c r="AB1660" s="80"/>
      <c r="AC1660" s="80"/>
      <c r="AD1660" s="69"/>
      <c r="AE1660" s="69"/>
      <c r="AF1660" s="69"/>
      <c r="AG1660" s="95"/>
      <c r="AH1660" s="93"/>
      <c r="AI1660" s="81"/>
      <c r="AJ1660" s="80"/>
      <c r="AK1660" s="80"/>
      <c r="AL1660" s="78"/>
      <c r="AM1660" s="80"/>
      <c r="AN1660" s="80"/>
      <c r="AO1660" s="80"/>
      <c r="AP1660" s="80"/>
      <c r="AQ1660" s="80"/>
      <c r="AR1660" s="80"/>
      <c r="AS1660" s="78"/>
      <c r="AT1660" s="96"/>
      <c r="AU1660" s="97"/>
      <c r="AV1660" s="98"/>
      <c r="AW1660" s="99"/>
    </row>
    <row r="1661" spans="1:49">
      <c r="A1661" s="25"/>
      <c r="C1661" s="89"/>
      <c r="D1661" s="84"/>
      <c r="E1661" s="76"/>
      <c r="F1661" s="91"/>
      <c r="G1661" s="80"/>
      <c r="H1661" s="81"/>
      <c r="I1661" s="14"/>
      <c r="J1661" s="92"/>
      <c r="K1661" s="14"/>
      <c r="L1661" s="78"/>
      <c r="M1661" s="81"/>
      <c r="N1661" s="14"/>
      <c r="O1661" s="78"/>
      <c r="P1661" s="78"/>
      <c r="Q1661" s="93"/>
      <c r="R1661" s="80"/>
      <c r="S1661" s="80"/>
      <c r="T1661" s="69"/>
      <c r="U1661" s="78"/>
      <c r="V1661" s="69"/>
      <c r="W1661" s="80"/>
      <c r="X1661" s="80"/>
      <c r="Y1661" s="94"/>
      <c r="Z1661" s="80"/>
      <c r="AA1661" s="80"/>
      <c r="AB1661" s="80"/>
      <c r="AC1661" s="80"/>
      <c r="AD1661" s="69"/>
      <c r="AE1661" s="69"/>
      <c r="AF1661" s="69"/>
      <c r="AG1661" s="95"/>
      <c r="AH1661" s="93"/>
      <c r="AI1661" s="81"/>
      <c r="AJ1661" s="80"/>
      <c r="AK1661" s="80"/>
      <c r="AL1661" s="78"/>
      <c r="AM1661" s="80"/>
      <c r="AN1661" s="80"/>
      <c r="AO1661" s="80"/>
      <c r="AP1661" s="80"/>
      <c r="AQ1661" s="80"/>
      <c r="AR1661" s="80"/>
      <c r="AS1661" s="78"/>
      <c r="AT1661" s="96"/>
      <c r="AU1661" s="97"/>
      <c r="AV1661" s="98"/>
      <c r="AW1661" s="99"/>
    </row>
    <row r="1662" spans="1:49">
      <c r="A1662" s="25"/>
      <c r="C1662" s="89"/>
      <c r="D1662" s="84"/>
      <c r="E1662" s="76"/>
      <c r="F1662" s="91"/>
      <c r="G1662" s="80"/>
      <c r="H1662" s="81"/>
      <c r="I1662" s="14"/>
      <c r="J1662" s="92"/>
      <c r="K1662" s="14"/>
      <c r="L1662" s="78"/>
      <c r="M1662" s="81"/>
      <c r="N1662" s="14"/>
      <c r="O1662" s="78"/>
      <c r="P1662" s="78"/>
      <c r="Q1662" s="93"/>
      <c r="R1662" s="80"/>
      <c r="S1662" s="80"/>
      <c r="T1662" s="69"/>
      <c r="U1662" s="78"/>
      <c r="V1662" s="69"/>
      <c r="W1662" s="80"/>
      <c r="X1662" s="80"/>
      <c r="Y1662" s="94"/>
      <c r="Z1662" s="80"/>
      <c r="AA1662" s="80"/>
      <c r="AB1662" s="80"/>
      <c r="AC1662" s="80"/>
      <c r="AD1662" s="69"/>
      <c r="AE1662" s="69"/>
      <c r="AF1662" s="69"/>
      <c r="AG1662" s="95"/>
      <c r="AH1662" s="93"/>
      <c r="AI1662" s="81"/>
      <c r="AJ1662" s="80"/>
      <c r="AK1662" s="80"/>
      <c r="AL1662" s="78"/>
      <c r="AM1662" s="80"/>
      <c r="AN1662" s="80"/>
      <c r="AO1662" s="80"/>
      <c r="AP1662" s="80"/>
      <c r="AQ1662" s="80"/>
      <c r="AR1662" s="80"/>
      <c r="AS1662" s="78"/>
      <c r="AT1662" s="96"/>
      <c r="AU1662" s="97"/>
      <c r="AV1662" s="98"/>
      <c r="AW1662" s="99"/>
    </row>
    <row r="1663" spans="1:49">
      <c r="A1663" s="25"/>
      <c r="C1663" s="89"/>
      <c r="D1663" s="84"/>
      <c r="E1663" s="76"/>
      <c r="F1663" s="91"/>
      <c r="G1663" s="80"/>
      <c r="H1663" s="81"/>
      <c r="I1663" s="14"/>
      <c r="J1663" s="92"/>
      <c r="K1663" s="14"/>
      <c r="L1663" s="78"/>
      <c r="M1663" s="81"/>
      <c r="N1663" s="14"/>
      <c r="O1663" s="78"/>
      <c r="P1663" s="78"/>
      <c r="Q1663" s="93"/>
      <c r="R1663" s="80"/>
      <c r="S1663" s="80"/>
      <c r="T1663" s="69"/>
      <c r="U1663" s="78"/>
      <c r="V1663" s="69"/>
      <c r="W1663" s="80"/>
      <c r="X1663" s="80"/>
      <c r="Y1663" s="94"/>
      <c r="Z1663" s="80"/>
      <c r="AA1663" s="80"/>
      <c r="AB1663" s="80"/>
      <c r="AC1663" s="80"/>
      <c r="AD1663" s="69"/>
      <c r="AE1663" s="69"/>
      <c r="AF1663" s="69"/>
      <c r="AG1663" s="95"/>
      <c r="AH1663" s="93"/>
      <c r="AI1663" s="81"/>
      <c r="AJ1663" s="80"/>
      <c r="AK1663" s="80"/>
      <c r="AL1663" s="78"/>
      <c r="AM1663" s="80"/>
      <c r="AN1663" s="80"/>
      <c r="AO1663" s="80"/>
      <c r="AP1663" s="80"/>
      <c r="AQ1663" s="80"/>
      <c r="AR1663" s="80"/>
      <c r="AS1663" s="78"/>
      <c r="AT1663" s="96"/>
      <c r="AU1663" s="97"/>
      <c r="AV1663" s="98"/>
      <c r="AW1663" s="99"/>
    </row>
    <row r="1664" spans="1:49">
      <c r="A1664" s="25"/>
      <c r="C1664" s="89"/>
      <c r="D1664" s="84"/>
      <c r="E1664" s="76"/>
      <c r="F1664" s="91"/>
      <c r="G1664" s="80"/>
      <c r="H1664" s="81"/>
      <c r="I1664" s="14"/>
      <c r="J1664" s="92"/>
      <c r="K1664" s="14"/>
      <c r="L1664" s="78"/>
      <c r="M1664" s="81"/>
      <c r="N1664" s="14"/>
      <c r="O1664" s="78"/>
      <c r="P1664" s="78"/>
      <c r="Q1664" s="93"/>
      <c r="R1664" s="80"/>
      <c r="S1664" s="80"/>
      <c r="T1664" s="69"/>
      <c r="U1664" s="78"/>
      <c r="V1664" s="69"/>
      <c r="W1664" s="80"/>
      <c r="X1664" s="80"/>
      <c r="Y1664" s="94"/>
      <c r="Z1664" s="80"/>
      <c r="AA1664" s="80"/>
      <c r="AB1664" s="80"/>
      <c r="AC1664" s="80"/>
      <c r="AD1664" s="69"/>
      <c r="AE1664" s="69"/>
      <c r="AF1664" s="69"/>
      <c r="AG1664" s="95"/>
      <c r="AH1664" s="93"/>
      <c r="AI1664" s="81"/>
      <c r="AJ1664" s="80"/>
      <c r="AK1664" s="80"/>
      <c r="AL1664" s="78"/>
      <c r="AM1664" s="80"/>
      <c r="AN1664" s="80"/>
      <c r="AO1664" s="80"/>
      <c r="AP1664" s="80"/>
      <c r="AQ1664" s="80"/>
      <c r="AR1664" s="80"/>
      <c r="AS1664" s="78"/>
      <c r="AT1664" s="96"/>
      <c r="AU1664" s="97"/>
      <c r="AV1664" s="98"/>
      <c r="AW1664" s="99"/>
    </row>
    <row r="1665" spans="1:49">
      <c r="A1665" s="25"/>
      <c r="C1665" s="89"/>
      <c r="D1665" s="84"/>
      <c r="E1665" s="76"/>
      <c r="F1665" s="91"/>
      <c r="G1665" s="80"/>
      <c r="H1665" s="81"/>
      <c r="I1665" s="14"/>
      <c r="J1665" s="92"/>
      <c r="K1665" s="14"/>
      <c r="L1665" s="78"/>
      <c r="M1665" s="81"/>
      <c r="N1665" s="14"/>
      <c r="O1665" s="78"/>
      <c r="P1665" s="78"/>
      <c r="Q1665" s="93"/>
      <c r="R1665" s="80"/>
      <c r="S1665" s="80"/>
      <c r="T1665" s="69"/>
      <c r="U1665" s="78"/>
      <c r="V1665" s="69"/>
      <c r="W1665" s="80"/>
      <c r="X1665" s="80"/>
      <c r="Y1665" s="94"/>
      <c r="Z1665" s="80"/>
      <c r="AA1665" s="80"/>
      <c r="AB1665" s="80"/>
      <c r="AC1665" s="80"/>
      <c r="AD1665" s="69"/>
      <c r="AE1665" s="69"/>
      <c r="AF1665" s="69"/>
      <c r="AG1665" s="95"/>
      <c r="AH1665" s="93"/>
      <c r="AI1665" s="81"/>
      <c r="AJ1665" s="80"/>
      <c r="AK1665" s="80"/>
      <c r="AL1665" s="78"/>
      <c r="AM1665" s="80"/>
      <c r="AN1665" s="80"/>
      <c r="AO1665" s="80"/>
      <c r="AP1665" s="80"/>
      <c r="AQ1665" s="80"/>
      <c r="AR1665" s="80"/>
      <c r="AS1665" s="78"/>
      <c r="AT1665" s="96"/>
      <c r="AU1665" s="97"/>
      <c r="AV1665" s="98"/>
      <c r="AW1665" s="99"/>
    </row>
    <row r="1666" spans="1:49">
      <c r="A1666" s="25"/>
      <c r="C1666" s="89"/>
      <c r="D1666" s="84"/>
      <c r="E1666" s="76"/>
      <c r="F1666" s="91"/>
      <c r="G1666" s="80"/>
      <c r="H1666" s="81"/>
      <c r="I1666" s="14"/>
      <c r="J1666" s="92"/>
      <c r="K1666" s="14"/>
      <c r="L1666" s="78"/>
      <c r="M1666" s="81"/>
      <c r="N1666" s="14"/>
      <c r="O1666" s="78"/>
      <c r="P1666" s="78"/>
      <c r="Q1666" s="93"/>
      <c r="R1666" s="80"/>
      <c r="S1666" s="80"/>
      <c r="T1666" s="69"/>
      <c r="U1666" s="78"/>
      <c r="V1666" s="69"/>
      <c r="W1666" s="80"/>
      <c r="X1666" s="80"/>
      <c r="Y1666" s="94"/>
      <c r="Z1666" s="80"/>
      <c r="AA1666" s="80"/>
      <c r="AB1666" s="80"/>
      <c r="AC1666" s="80"/>
      <c r="AD1666" s="69"/>
      <c r="AE1666" s="69"/>
      <c r="AF1666" s="69"/>
      <c r="AG1666" s="95"/>
      <c r="AH1666" s="93"/>
      <c r="AI1666" s="81"/>
      <c r="AJ1666" s="80"/>
      <c r="AK1666" s="80"/>
      <c r="AL1666" s="78"/>
      <c r="AM1666" s="80"/>
      <c r="AN1666" s="80"/>
      <c r="AO1666" s="80"/>
      <c r="AP1666" s="80"/>
      <c r="AQ1666" s="80"/>
      <c r="AR1666" s="80"/>
      <c r="AS1666" s="78"/>
      <c r="AT1666" s="96"/>
      <c r="AU1666" s="97"/>
      <c r="AV1666" s="98"/>
      <c r="AW1666" s="99"/>
    </row>
    <row r="1667" spans="1:49">
      <c r="A1667" s="25"/>
      <c r="C1667" s="89"/>
      <c r="D1667" s="84"/>
      <c r="E1667" s="76"/>
      <c r="F1667" s="91"/>
      <c r="G1667" s="80"/>
      <c r="H1667" s="81"/>
      <c r="I1667" s="14"/>
      <c r="J1667" s="92"/>
      <c r="K1667" s="14"/>
      <c r="L1667" s="78"/>
      <c r="M1667" s="81"/>
      <c r="N1667" s="14"/>
      <c r="O1667" s="78"/>
      <c r="P1667" s="78"/>
      <c r="Q1667" s="93"/>
      <c r="R1667" s="80"/>
      <c r="S1667" s="80"/>
      <c r="T1667" s="69"/>
      <c r="U1667" s="78"/>
      <c r="V1667" s="69"/>
      <c r="W1667" s="80"/>
      <c r="X1667" s="80"/>
      <c r="Y1667" s="94"/>
      <c r="Z1667" s="80"/>
      <c r="AA1667" s="80"/>
      <c r="AB1667" s="80"/>
      <c r="AC1667" s="80"/>
      <c r="AD1667" s="69"/>
      <c r="AE1667" s="69"/>
      <c r="AF1667" s="69"/>
      <c r="AG1667" s="95"/>
      <c r="AH1667" s="93"/>
      <c r="AI1667" s="81"/>
      <c r="AJ1667" s="80"/>
      <c r="AK1667" s="80"/>
      <c r="AL1667" s="78"/>
      <c r="AM1667" s="80"/>
      <c r="AN1667" s="80"/>
      <c r="AO1667" s="80"/>
      <c r="AP1667" s="80"/>
      <c r="AQ1667" s="80"/>
      <c r="AR1667" s="80"/>
      <c r="AS1667" s="78"/>
      <c r="AT1667" s="96"/>
      <c r="AU1667" s="97"/>
      <c r="AV1667" s="98"/>
      <c r="AW1667" s="99"/>
    </row>
    <row r="1668" spans="1:49">
      <c r="A1668" s="25"/>
      <c r="C1668" s="89"/>
      <c r="D1668" s="84"/>
      <c r="E1668" s="76"/>
      <c r="F1668" s="91"/>
      <c r="G1668" s="80"/>
      <c r="H1668" s="81"/>
      <c r="I1668" s="14"/>
      <c r="J1668" s="92"/>
      <c r="K1668" s="14"/>
      <c r="L1668" s="78"/>
      <c r="M1668" s="81"/>
      <c r="N1668" s="14"/>
      <c r="O1668" s="78"/>
      <c r="P1668" s="78"/>
      <c r="Q1668" s="93"/>
      <c r="R1668" s="80"/>
      <c r="S1668" s="80"/>
      <c r="T1668" s="69"/>
      <c r="U1668" s="78"/>
      <c r="V1668" s="69"/>
      <c r="W1668" s="80"/>
      <c r="X1668" s="80"/>
      <c r="Y1668" s="94"/>
      <c r="Z1668" s="80"/>
      <c r="AA1668" s="80"/>
      <c r="AB1668" s="80"/>
      <c r="AC1668" s="80"/>
      <c r="AD1668" s="69"/>
      <c r="AE1668" s="69"/>
      <c r="AF1668" s="69"/>
      <c r="AG1668" s="95"/>
      <c r="AH1668" s="93"/>
      <c r="AI1668" s="81"/>
      <c r="AJ1668" s="80"/>
      <c r="AK1668" s="80"/>
      <c r="AL1668" s="78"/>
      <c r="AM1668" s="80"/>
      <c r="AN1668" s="80"/>
      <c r="AO1668" s="80"/>
      <c r="AP1668" s="80"/>
      <c r="AQ1668" s="80"/>
      <c r="AR1668" s="80"/>
      <c r="AS1668" s="78"/>
      <c r="AT1668" s="96"/>
      <c r="AU1668" s="97"/>
      <c r="AV1668" s="98"/>
      <c r="AW1668" s="99"/>
    </row>
    <row r="1669" spans="1:49">
      <c r="A1669" s="25"/>
      <c r="C1669" s="89"/>
      <c r="D1669" s="84"/>
      <c r="E1669" s="76"/>
      <c r="F1669" s="91"/>
      <c r="G1669" s="80"/>
      <c r="H1669" s="81"/>
      <c r="I1669" s="14"/>
      <c r="J1669" s="92"/>
      <c r="K1669" s="14"/>
      <c r="L1669" s="78"/>
      <c r="M1669" s="81"/>
      <c r="N1669" s="14"/>
      <c r="O1669" s="78"/>
      <c r="P1669" s="78"/>
      <c r="Q1669" s="93"/>
      <c r="R1669" s="80"/>
      <c r="S1669" s="80"/>
      <c r="T1669" s="69"/>
      <c r="U1669" s="78"/>
      <c r="V1669" s="69"/>
      <c r="W1669" s="80"/>
      <c r="X1669" s="80"/>
      <c r="Y1669" s="94"/>
      <c r="Z1669" s="80"/>
      <c r="AA1669" s="80"/>
      <c r="AB1669" s="80"/>
      <c r="AC1669" s="80"/>
      <c r="AD1669" s="69"/>
      <c r="AE1669" s="69"/>
      <c r="AF1669" s="69"/>
      <c r="AG1669" s="95"/>
      <c r="AH1669" s="93"/>
      <c r="AI1669" s="81"/>
      <c r="AJ1669" s="80"/>
      <c r="AK1669" s="80"/>
      <c r="AL1669" s="78"/>
      <c r="AM1669" s="80"/>
      <c r="AN1669" s="80"/>
      <c r="AO1669" s="80"/>
      <c r="AP1669" s="80"/>
      <c r="AQ1669" s="80"/>
      <c r="AR1669" s="80"/>
      <c r="AS1669" s="78"/>
      <c r="AT1669" s="96"/>
      <c r="AU1669" s="97"/>
      <c r="AV1669" s="98"/>
      <c r="AW1669" s="99"/>
    </row>
    <row r="1670" spans="1:49">
      <c r="A1670" s="25"/>
      <c r="C1670" s="89"/>
      <c r="D1670" s="84"/>
      <c r="E1670" s="76"/>
      <c r="F1670" s="91"/>
      <c r="G1670" s="80"/>
      <c r="H1670" s="81"/>
      <c r="I1670" s="14"/>
      <c r="J1670" s="92"/>
      <c r="K1670" s="14"/>
      <c r="L1670" s="78"/>
      <c r="M1670" s="81"/>
      <c r="N1670" s="14"/>
      <c r="O1670" s="78"/>
      <c r="P1670" s="78"/>
      <c r="Q1670" s="93"/>
      <c r="R1670" s="80"/>
      <c r="S1670" s="80"/>
      <c r="T1670" s="69"/>
      <c r="U1670" s="78"/>
      <c r="V1670" s="69"/>
      <c r="W1670" s="80"/>
      <c r="X1670" s="80"/>
      <c r="Y1670" s="94"/>
      <c r="Z1670" s="80"/>
      <c r="AA1670" s="80"/>
      <c r="AB1670" s="80"/>
      <c r="AC1670" s="80"/>
      <c r="AD1670" s="69"/>
      <c r="AE1670" s="69"/>
      <c r="AF1670" s="69"/>
      <c r="AG1670" s="95"/>
      <c r="AH1670" s="93"/>
      <c r="AI1670" s="81"/>
      <c r="AJ1670" s="80"/>
      <c r="AK1670" s="80"/>
      <c r="AL1670" s="78"/>
      <c r="AM1670" s="80"/>
      <c r="AN1670" s="80"/>
      <c r="AO1670" s="80"/>
      <c r="AP1670" s="80"/>
      <c r="AQ1670" s="80"/>
      <c r="AR1670" s="80"/>
      <c r="AS1670" s="78"/>
      <c r="AT1670" s="96"/>
      <c r="AU1670" s="97"/>
      <c r="AV1670" s="98"/>
      <c r="AW1670" s="99"/>
    </row>
    <row r="1671" spans="1:49">
      <c r="A1671" s="25"/>
      <c r="C1671" s="89"/>
      <c r="D1671" s="84"/>
      <c r="E1671" s="76"/>
      <c r="F1671" s="91"/>
      <c r="G1671" s="80"/>
      <c r="H1671" s="81"/>
      <c r="I1671" s="14"/>
      <c r="J1671" s="92"/>
      <c r="K1671" s="14"/>
      <c r="L1671" s="78"/>
      <c r="M1671" s="81"/>
      <c r="N1671" s="14"/>
      <c r="O1671" s="78"/>
      <c r="P1671" s="78"/>
      <c r="Q1671" s="93"/>
      <c r="R1671" s="80"/>
      <c r="S1671" s="80"/>
      <c r="T1671" s="69"/>
      <c r="U1671" s="78"/>
      <c r="V1671" s="69"/>
      <c r="W1671" s="80"/>
      <c r="X1671" s="80"/>
      <c r="Y1671" s="94"/>
      <c r="Z1671" s="80"/>
      <c r="AA1671" s="80"/>
      <c r="AB1671" s="80"/>
      <c r="AC1671" s="80"/>
      <c r="AD1671" s="69"/>
      <c r="AE1671" s="69"/>
      <c r="AF1671" s="69"/>
      <c r="AG1671" s="95"/>
      <c r="AH1671" s="93"/>
      <c r="AI1671" s="81"/>
      <c r="AJ1671" s="80"/>
      <c r="AK1671" s="80"/>
      <c r="AL1671" s="78"/>
      <c r="AM1671" s="80"/>
      <c r="AN1671" s="80"/>
      <c r="AO1671" s="80"/>
      <c r="AP1671" s="80"/>
      <c r="AQ1671" s="80"/>
      <c r="AR1671" s="80"/>
      <c r="AS1671" s="78"/>
      <c r="AT1671" s="96"/>
      <c r="AU1671" s="97"/>
      <c r="AV1671" s="98"/>
      <c r="AW1671" s="99"/>
    </row>
    <row r="1672" spans="1:49">
      <c r="A1672" s="25"/>
      <c r="C1672" s="89"/>
      <c r="D1672" s="84"/>
      <c r="E1672" s="76"/>
      <c r="F1672" s="91"/>
      <c r="G1672" s="80"/>
      <c r="H1672" s="81"/>
      <c r="I1672" s="14"/>
      <c r="J1672" s="92"/>
      <c r="K1672" s="14"/>
      <c r="L1672" s="78"/>
      <c r="M1672" s="81"/>
      <c r="N1672" s="14"/>
      <c r="O1672" s="78"/>
      <c r="P1672" s="78"/>
      <c r="Q1672" s="93"/>
      <c r="R1672" s="80"/>
      <c r="S1672" s="80"/>
      <c r="T1672" s="69"/>
      <c r="U1672" s="78"/>
      <c r="V1672" s="69"/>
      <c r="W1672" s="80"/>
      <c r="X1672" s="80"/>
      <c r="Y1672" s="94"/>
      <c r="Z1672" s="80"/>
      <c r="AA1672" s="80"/>
      <c r="AB1672" s="80"/>
      <c r="AC1672" s="80"/>
      <c r="AD1672" s="69"/>
      <c r="AE1672" s="69"/>
      <c r="AF1672" s="69"/>
      <c r="AG1672" s="95"/>
      <c r="AH1672" s="93"/>
      <c r="AI1672" s="81"/>
      <c r="AJ1672" s="80"/>
      <c r="AK1672" s="80"/>
      <c r="AL1672" s="78"/>
      <c r="AM1672" s="80"/>
      <c r="AN1672" s="80"/>
      <c r="AO1672" s="80"/>
      <c r="AP1672" s="80"/>
      <c r="AQ1672" s="80"/>
      <c r="AR1672" s="80"/>
      <c r="AS1672" s="78"/>
      <c r="AT1672" s="96"/>
      <c r="AU1672" s="97"/>
      <c r="AV1672" s="98"/>
      <c r="AW1672" s="99"/>
    </row>
    <row r="1673" spans="1:49">
      <c r="A1673" s="25"/>
      <c r="C1673" s="89"/>
      <c r="D1673" s="84"/>
      <c r="E1673" s="76"/>
      <c r="F1673" s="91"/>
      <c r="G1673" s="80"/>
      <c r="H1673" s="81"/>
      <c r="I1673" s="14"/>
      <c r="J1673" s="92"/>
      <c r="K1673" s="14"/>
      <c r="L1673" s="78"/>
      <c r="M1673" s="81"/>
      <c r="N1673" s="14"/>
      <c r="O1673" s="78"/>
      <c r="P1673" s="78"/>
      <c r="Q1673" s="93"/>
      <c r="R1673" s="80"/>
      <c r="S1673" s="80"/>
      <c r="T1673" s="69"/>
      <c r="U1673" s="78"/>
      <c r="V1673" s="69"/>
      <c r="W1673" s="80"/>
      <c r="X1673" s="80"/>
      <c r="Y1673" s="94"/>
      <c r="Z1673" s="80"/>
      <c r="AA1673" s="80"/>
      <c r="AB1673" s="80"/>
      <c r="AC1673" s="80"/>
      <c r="AD1673" s="69"/>
      <c r="AE1673" s="69"/>
      <c r="AF1673" s="69"/>
      <c r="AG1673" s="95"/>
      <c r="AH1673" s="93"/>
      <c r="AI1673" s="81"/>
      <c r="AJ1673" s="80"/>
      <c r="AK1673" s="80"/>
      <c r="AL1673" s="78"/>
      <c r="AM1673" s="80"/>
      <c r="AN1673" s="80"/>
      <c r="AO1673" s="80"/>
      <c r="AP1673" s="80"/>
      <c r="AQ1673" s="80"/>
      <c r="AR1673" s="80"/>
      <c r="AS1673" s="78"/>
      <c r="AT1673" s="96"/>
      <c r="AU1673" s="97"/>
      <c r="AV1673" s="98"/>
      <c r="AW1673" s="99"/>
    </row>
    <row r="1674" spans="1:49">
      <c r="A1674" s="25"/>
      <c r="C1674" s="89"/>
      <c r="D1674" s="84"/>
      <c r="E1674" s="76"/>
      <c r="F1674" s="91"/>
      <c r="G1674" s="80"/>
      <c r="H1674" s="81"/>
      <c r="I1674" s="14"/>
      <c r="J1674" s="92"/>
      <c r="K1674" s="14"/>
      <c r="L1674" s="78"/>
      <c r="M1674" s="81"/>
      <c r="N1674" s="14"/>
      <c r="O1674" s="78"/>
      <c r="P1674" s="78"/>
      <c r="Q1674" s="93"/>
      <c r="R1674" s="80"/>
      <c r="S1674" s="80"/>
      <c r="T1674" s="69"/>
      <c r="U1674" s="78"/>
      <c r="V1674" s="69"/>
      <c r="W1674" s="80"/>
      <c r="X1674" s="80"/>
      <c r="Y1674" s="94"/>
      <c r="Z1674" s="80"/>
      <c r="AA1674" s="80"/>
      <c r="AB1674" s="80"/>
      <c r="AC1674" s="80"/>
      <c r="AD1674" s="69"/>
      <c r="AE1674" s="69"/>
      <c r="AF1674" s="69"/>
      <c r="AG1674" s="95"/>
      <c r="AH1674" s="93"/>
      <c r="AI1674" s="81"/>
      <c r="AJ1674" s="80"/>
      <c r="AK1674" s="80"/>
      <c r="AL1674" s="78"/>
      <c r="AM1674" s="80"/>
      <c r="AN1674" s="80"/>
      <c r="AO1674" s="80"/>
      <c r="AP1674" s="80"/>
      <c r="AQ1674" s="80"/>
      <c r="AR1674" s="80"/>
      <c r="AS1674" s="78"/>
      <c r="AT1674" s="96"/>
      <c r="AU1674" s="97"/>
      <c r="AV1674" s="98"/>
      <c r="AW1674" s="99"/>
    </row>
    <row r="1675" spans="1:49">
      <c r="A1675" s="25"/>
      <c r="C1675" s="89"/>
      <c r="D1675" s="84"/>
      <c r="E1675" s="76"/>
      <c r="F1675" s="91"/>
      <c r="G1675" s="80"/>
      <c r="H1675" s="81"/>
      <c r="I1675" s="14"/>
      <c r="J1675" s="92"/>
      <c r="K1675" s="14"/>
      <c r="L1675" s="78"/>
      <c r="M1675" s="81"/>
      <c r="N1675" s="14"/>
      <c r="O1675" s="78"/>
      <c r="P1675" s="78"/>
      <c r="Q1675" s="93"/>
      <c r="R1675" s="80"/>
      <c r="S1675" s="80"/>
      <c r="T1675" s="69"/>
      <c r="U1675" s="78"/>
      <c r="V1675" s="69"/>
      <c r="W1675" s="80"/>
      <c r="X1675" s="80"/>
      <c r="Y1675" s="94"/>
      <c r="Z1675" s="80"/>
      <c r="AA1675" s="80"/>
      <c r="AB1675" s="80"/>
      <c r="AC1675" s="80"/>
      <c r="AD1675" s="69"/>
      <c r="AE1675" s="69"/>
      <c r="AF1675" s="69"/>
      <c r="AG1675" s="95"/>
      <c r="AH1675" s="93"/>
      <c r="AI1675" s="81"/>
      <c r="AJ1675" s="80"/>
      <c r="AK1675" s="80"/>
      <c r="AL1675" s="78"/>
      <c r="AM1675" s="80"/>
      <c r="AN1675" s="80"/>
      <c r="AO1675" s="80"/>
      <c r="AP1675" s="80"/>
      <c r="AQ1675" s="80"/>
      <c r="AR1675" s="80"/>
      <c r="AS1675" s="78"/>
      <c r="AT1675" s="96"/>
      <c r="AU1675" s="97"/>
      <c r="AV1675" s="98"/>
      <c r="AW1675" s="99"/>
    </row>
    <row r="1676" spans="1:49">
      <c r="A1676" s="25"/>
      <c r="C1676" s="89"/>
      <c r="D1676" s="84"/>
      <c r="E1676" s="76"/>
      <c r="F1676" s="91"/>
      <c r="G1676" s="80"/>
      <c r="H1676" s="81"/>
      <c r="I1676" s="14"/>
      <c r="J1676" s="92"/>
      <c r="K1676" s="14"/>
      <c r="L1676" s="78"/>
      <c r="M1676" s="81"/>
      <c r="N1676" s="14"/>
      <c r="O1676" s="78"/>
      <c r="P1676" s="78"/>
      <c r="Q1676" s="93"/>
      <c r="R1676" s="80"/>
      <c r="S1676" s="80"/>
      <c r="T1676" s="69"/>
      <c r="U1676" s="78"/>
      <c r="V1676" s="69"/>
      <c r="W1676" s="80"/>
      <c r="X1676" s="80"/>
      <c r="Y1676" s="94"/>
      <c r="Z1676" s="80"/>
      <c r="AA1676" s="80"/>
      <c r="AB1676" s="80"/>
      <c r="AC1676" s="80"/>
      <c r="AD1676" s="69"/>
      <c r="AE1676" s="69"/>
      <c r="AF1676" s="69"/>
      <c r="AG1676" s="95"/>
      <c r="AH1676" s="93"/>
      <c r="AI1676" s="81"/>
      <c r="AJ1676" s="80"/>
      <c r="AK1676" s="80"/>
      <c r="AL1676" s="78"/>
      <c r="AM1676" s="80"/>
      <c r="AN1676" s="80"/>
      <c r="AO1676" s="80"/>
      <c r="AP1676" s="80"/>
      <c r="AQ1676" s="80"/>
      <c r="AR1676" s="80"/>
      <c r="AS1676" s="78"/>
      <c r="AT1676" s="96"/>
      <c r="AU1676" s="97"/>
      <c r="AV1676" s="98"/>
      <c r="AW1676" s="99"/>
    </row>
    <row r="1677" spans="1:49">
      <c r="A1677" s="25"/>
      <c r="C1677" s="89"/>
      <c r="D1677" s="84"/>
      <c r="E1677" s="76"/>
      <c r="F1677" s="91"/>
      <c r="G1677" s="80"/>
      <c r="H1677" s="81"/>
      <c r="I1677" s="14"/>
      <c r="J1677" s="92"/>
      <c r="K1677" s="14"/>
      <c r="L1677" s="78"/>
      <c r="M1677" s="81"/>
      <c r="N1677" s="14"/>
      <c r="O1677" s="78"/>
      <c r="P1677" s="78"/>
      <c r="Q1677" s="93"/>
      <c r="R1677" s="80"/>
      <c r="S1677" s="80"/>
      <c r="T1677" s="69"/>
      <c r="U1677" s="78"/>
      <c r="V1677" s="69"/>
      <c r="W1677" s="80"/>
      <c r="X1677" s="80"/>
      <c r="Y1677" s="94"/>
      <c r="Z1677" s="80"/>
      <c r="AA1677" s="80"/>
      <c r="AB1677" s="80"/>
      <c r="AC1677" s="80"/>
      <c r="AD1677" s="69"/>
      <c r="AE1677" s="69"/>
      <c r="AF1677" s="69"/>
      <c r="AG1677" s="95"/>
      <c r="AH1677" s="93"/>
      <c r="AI1677" s="81"/>
      <c r="AJ1677" s="80"/>
      <c r="AK1677" s="80"/>
      <c r="AL1677" s="78"/>
      <c r="AM1677" s="80"/>
      <c r="AN1677" s="80"/>
      <c r="AO1677" s="80"/>
      <c r="AP1677" s="80"/>
      <c r="AQ1677" s="80"/>
      <c r="AR1677" s="80"/>
      <c r="AS1677" s="78"/>
      <c r="AT1677" s="96"/>
      <c r="AU1677" s="97"/>
      <c r="AV1677" s="98"/>
      <c r="AW1677" s="99"/>
    </row>
    <row r="1678" spans="1:49">
      <c r="A1678" s="25"/>
      <c r="C1678" s="89"/>
      <c r="D1678" s="84"/>
      <c r="E1678" s="76"/>
      <c r="F1678" s="91"/>
      <c r="G1678" s="80"/>
      <c r="H1678" s="81"/>
      <c r="I1678" s="14"/>
      <c r="J1678" s="92"/>
      <c r="K1678" s="14"/>
      <c r="L1678" s="78"/>
      <c r="M1678" s="81"/>
      <c r="N1678" s="14"/>
      <c r="O1678" s="78"/>
      <c r="P1678" s="78"/>
      <c r="Q1678" s="93"/>
      <c r="R1678" s="80"/>
      <c r="S1678" s="80"/>
      <c r="T1678" s="69"/>
      <c r="U1678" s="78"/>
      <c r="V1678" s="69"/>
      <c r="W1678" s="80"/>
      <c r="X1678" s="80"/>
      <c r="Y1678" s="94"/>
      <c r="Z1678" s="80"/>
      <c r="AA1678" s="80"/>
      <c r="AB1678" s="80"/>
      <c r="AC1678" s="80"/>
      <c r="AD1678" s="69"/>
      <c r="AE1678" s="69"/>
      <c r="AF1678" s="69"/>
      <c r="AG1678" s="95"/>
      <c r="AH1678" s="93"/>
      <c r="AI1678" s="81"/>
      <c r="AJ1678" s="80"/>
      <c r="AK1678" s="80"/>
      <c r="AL1678" s="78"/>
      <c r="AM1678" s="80"/>
      <c r="AN1678" s="80"/>
      <c r="AO1678" s="80"/>
      <c r="AP1678" s="80"/>
      <c r="AQ1678" s="80"/>
      <c r="AR1678" s="80"/>
      <c r="AS1678" s="78"/>
      <c r="AT1678" s="96"/>
      <c r="AU1678" s="97"/>
      <c r="AV1678" s="98"/>
      <c r="AW1678" s="99"/>
    </row>
    <row r="1679" spans="1:49">
      <c r="A1679" s="25"/>
      <c r="C1679" s="89"/>
      <c r="D1679" s="84"/>
      <c r="E1679" s="76"/>
      <c r="F1679" s="91"/>
      <c r="G1679" s="80"/>
      <c r="H1679" s="81"/>
      <c r="I1679" s="14"/>
      <c r="J1679" s="92"/>
      <c r="K1679" s="14"/>
      <c r="L1679" s="78"/>
      <c r="M1679" s="81"/>
      <c r="N1679" s="14"/>
      <c r="O1679" s="78"/>
      <c r="P1679" s="78"/>
      <c r="Q1679" s="93"/>
      <c r="R1679" s="80"/>
      <c r="S1679" s="80"/>
      <c r="T1679" s="69"/>
      <c r="U1679" s="78"/>
      <c r="V1679" s="69"/>
      <c r="W1679" s="80"/>
      <c r="X1679" s="80"/>
      <c r="Y1679" s="94"/>
      <c r="Z1679" s="80"/>
      <c r="AA1679" s="80"/>
      <c r="AB1679" s="80"/>
      <c r="AC1679" s="80"/>
      <c r="AD1679" s="69"/>
      <c r="AE1679" s="69"/>
      <c r="AF1679" s="69"/>
      <c r="AG1679" s="95"/>
      <c r="AH1679" s="93"/>
      <c r="AI1679" s="81"/>
      <c r="AJ1679" s="80"/>
      <c r="AK1679" s="80"/>
      <c r="AL1679" s="78"/>
      <c r="AM1679" s="80"/>
      <c r="AN1679" s="80"/>
      <c r="AO1679" s="80"/>
      <c r="AP1679" s="80"/>
      <c r="AQ1679" s="80"/>
      <c r="AR1679" s="80"/>
      <c r="AS1679" s="78"/>
      <c r="AT1679" s="96"/>
      <c r="AU1679" s="97"/>
      <c r="AV1679" s="98"/>
      <c r="AW1679" s="99"/>
    </row>
    <row r="1680" spans="1:49">
      <c r="A1680" s="25"/>
      <c r="C1680" s="89"/>
      <c r="D1680" s="84"/>
      <c r="E1680" s="76"/>
      <c r="F1680" s="91"/>
      <c r="G1680" s="80"/>
      <c r="H1680" s="81"/>
      <c r="I1680" s="14"/>
      <c r="J1680" s="92"/>
      <c r="K1680" s="14"/>
      <c r="L1680" s="78"/>
      <c r="M1680" s="81"/>
      <c r="N1680" s="14"/>
      <c r="O1680" s="78"/>
      <c r="P1680" s="78"/>
      <c r="Q1680" s="93"/>
      <c r="R1680" s="80"/>
      <c r="S1680" s="80"/>
      <c r="T1680" s="69"/>
      <c r="U1680" s="78"/>
      <c r="V1680" s="69"/>
      <c r="W1680" s="80"/>
      <c r="X1680" s="80"/>
      <c r="Y1680" s="94"/>
      <c r="Z1680" s="80"/>
      <c r="AA1680" s="80"/>
      <c r="AB1680" s="80"/>
      <c r="AC1680" s="80"/>
      <c r="AD1680" s="69"/>
      <c r="AE1680" s="69"/>
      <c r="AF1680" s="69"/>
      <c r="AG1680" s="95"/>
      <c r="AH1680" s="93"/>
      <c r="AI1680" s="81"/>
      <c r="AJ1680" s="80"/>
      <c r="AK1680" s="80"/>
      <c r="AL1680" s="78"/>
      <c r="AM1680" s="80"/>
      <c r="AN1680" s="80"/>
      <c r="AO1680" s="80"/>
      <c r="AP1680" s="80"/>
      <c r="AQ1680" s="80"/>
      <c r="AR1680" s="80"/>
      <c r="AS1680" s="78"/>
      <c r="AT1680" s="96"/>
      <c r="AU1680" s="97"/>
      <c r="AV1680" s="98"/>
      <c r="AW1680" s="99"/>
    </row>
    <row r="1681" spans="1:49">
      <c r="A1681" s="25"/>
      <c r="C1681" s="89"/>
      <c r="D1681" s="84"/>
      <c r="E1681" s="76"/>
      <c r="F1681" s="91"/>
      <c r="G1681" s="80"/>
      <c r="H1681" s="81"/>
      <c r="I1681" s="14"/>
      <c r="J1681" s="92"/>
      <c r="K1681" s="14"/>
      <c r="L1681" s="78"/>
      <c r="M1681" s="81"/>
      <c r="N1681" s="14"/>
      <c r="O1681" s="78"/>
      <c r="P1681" s="78"/>
      <c r="Q1681" s="93"/>
      <c r="R1681" s="80"/>
      <c r="S1681" s="80"/>
      <c r="T1681" s="69"/>
      <c r="U1681" s="78"/>
      <c r="V1681" s="69"/>
      <c r="W1681" s="80"/>
      <c r="X1681" s="80"/>
      <c r="Y1681" s="94"/>
      <c r="Z1681" s="80"/>
      <c r="AA1681" s="80"/>
      <c r="AB1681" s="80"/>
      <c r="AC1681" s="80"/>
      <c r="AD1681" s="69"/>
      <c r="AE1681" s="69"/>
      <c r="AF1681" s="69"/>
      <c r="AG1681" s="95"/>
      <c r="AH1681" s="93"/>
      <c r="AI1681" s="81"/>
      <c r="AJ1681" s="80"/>
      <c r="AK1681" s="80"/>
      <c r="AL1681" s="78"/>
      <c r="AM1681" s="80"/>
      <c r="AN1681" s="80"/>
      <c r="AO1681" s="80"/>
      <c r="AP1681" s="80"/>
      <c r="AQ1681" s="80"/>
      <c r="AR1681" s="80"/>
      <c r="AS1681" s="78"/>
      <c r="AT1681" s="96"/>
      <c r="AU1681" s="97"/>
      <c r="AV1681" s="98"/>
      <c r="AW1681" s="99"/>
    </row>
    <row r="1682" spans="1:49">
      <c r="A1682" s="25"/>
      <c r="C1682" s="89"/>
      <c r="D1682" s="84"/>
      <c r="E1682" s="76"/>
      <c r="F1682" s="91"/>
      <c r="G1682" s="80"/>
      <c r="H1682" s="81"/>
      <c r="I1682" s="14"/>
      <c r="J1682" s="92"/>
      <c r="K1682" s="14"/>
      <c r="L1682" s="78"/>
      <c r="M1682" s="81"/>
      <c r="N1682" s="14"/>
      <c r="O1682" s="78"/>
      <c r="P1682" s="78"/>
      <c r="Q1682" s="93"/>
      <c r="R1682" s="80"/>
      <c r="S1682" s="80"/>
      <c r="T1682" s="69"/>
      <c r="U1682" s="78"/>
      <c r="V1682" s="69"/>
      <c r="W1682" s="80"/>
      <c r="X1682" s="80"/>
      <c r="Y1682" s="94"/>
      <c r="Z1682" s="80"/>
      <c r="AA1682" s="80"/>
      <c r="AB1682" s="80"/>
      <c r="AC1682" s="80"/>
      <c r="AD1682" s="69"/>
      <c r="AE1682" s="69"/>
      <c r="AF1682" s="69"/>
      <c r="AG1682" s="95"/>
      <c r="AH1682" s="93"/>
      <c r="AI1682" s="81"/>
      <c r="AJ1682" s="80"/>
      <c r="AK1682" s="80"/>
      <c r="AL1682" s="78"/>
      <c r="AM1682" s="80"/>
      <c r="AN1682" s="80"/>
      <c r="AO1682" s="80"/>
      <c r="AP1682" s="80"/>
      <c r="AQ1682" s="80"/>
      <c r="AR1682" s="80"/>
      <c r="AS1682" s="78"/>
      <c r="AT1682" s="96"/>
      <c r="AU1682" s="97"/>
      <c r="AV1682" s="98"/>
      <c r="AW1682" s="99"/>
    </row>
    <row r="1683" spans="1:49">
      <c r="A1683" s="25"/>
      <c r="C1683" s="89"/>
      <c r="D1683" s="84"/>
      <c r="E1683" s="76"/>
      <c r="F1683" s="91"/>
      <c r="G1683" s="80"/>
      <c r="H1683" s="81"/>
      <c r="I1683" s="14"/>
      <c r="J1683" s="92"/>
      <c r="K1683" s="14"/>
      <c r="L1683" s="78"/>
      <c r="M1683" s="81"/>
      <c r="N1683" s="14"/>
      <c r="O1683" s="78"/>
      <c r="P1683" s="78"/>
      <c r="Q1683" s="93"/>
      <c r="R1683" s="80"/>
      <c r="S1683" s="80"/>
      <c r="T1683" s="69"/>
      <c r="U1683" s="78"/>
      <c r="V1683" s="69"/>
      <c r="W1683" s="80"/>
      <c r="X1683" s="80"/>
      <c r="Y1683" s="94"/>
      <c r="Z1683" s="80"/>
      <c r="AA1683" s="80"/>
      <c r="AB1683" s="80"/>
      <c r="AC1683" s="80"/>
      <c r="AD1683" s="69"/>
      <c r="AE1683" s="69"/>
      <c r="AF1683" s="69"/>
      <c r="AG1683" s="95"/>
      <c r="AH1683" s="93"/>
      <c r="AI1683" s="81"/>
      <c r="AJ1683" s="80"/>
      <c r="AK1683" s="80"/>
      <c r="AL1683" s="78"/>
      <c r="AM1683" s="80"/>
      <c r="AN1683" s="80"/>
      <c r="AO1683" s="80"/>
      <c r="AP1683" s="80"/>
      <c r="AQ1683" s="80"/>
      <c r="AR1683" s="80"/>
      <c r="AS1683" s="78"/>
      <c r="AT1683" s="96"/>
      <c r="AU1683" s="97"/>
      <c r="AV1683" s="98"/>
      <c r="AW1683" s="99"/>
    </row>
    <row r="1684" spans="1:49">
      <c r="A1684" s="25"/>
      <c r="C1684" s="89"/>
      <c r="D1684" s="84"/>
      <c r="E1684" s="76"/>
      <c r="F1684" s="91"/>
      <c r="G1684" s="80"/>
      <c r="H1684" s="81"/>
      <c r="I1684" s="14"/>
      <c r="J1684" s="92"/>
      <c r="K1684" s="14"/>
      <c r="L1684" s="78"/>
      <c r="M1684" s="81"/>
      <c r="N1684" s="14"/>
      <c r="O1684" s="78"/>
      <c r="P1684" s="78"/>
      <c r="Q1684" s="93"/>
      <c r="R1684" s="80"/>
      <c r="S1684" s="80"/>
      <c r="T1684" s="69"/>
      <c r="U1684" s="78"/>
      <c r="V1684" s="69"/>
      <c r="W1684" s="80"/>
      <c r="X1684" s="80"/>
      <c r="Y1684" s="94"/>
      <c r="Z1684" s="80"/>
      <c r="AA1684" s="80"/>
      <c r="AB1684" s="80"/>
      <c r="AC1684" s="80"/>
      <c r="AD1684" s="69"/>
      <c r="AE1684" s="69"/>
      <c r="AF1684" s="69"/>
      <c r="AG1684" s="95"/>
      <c r="AH1684" s="93"/>
      <c r="AI1684" s="81"/>
      <c r="AJ1684" s="80"/>
      <c r="AK1684" s="80"/>
      <c r="AL1684" s="78"/>
      <c r="AM1684" s="80"/>
      <c r="AN1684" s="80"/>
      <c r="AO1684" s="80"/>
      <c r="AP1684" s="80"/>
      <c r="AQ1684" s="80"/>
      <c r="AR1684" s="80"/>
      <c r="AS1684" s="78"/>
      <c r="AT1684" s="96"/>
      <c r="AU1684" s="97"/>
      <c r="AV1684" s="98"/>
      <c r="AW1684" s="99"/>
    </row>
    <row r="1685" spans="1:49">
      <c r="A1685" s="25"/>
      <c r="C1685" s="89"/>
      <c r="D1685" s="84"/>
      <c r="E1685" s="76"/>
      <c r="F1685" s="91"/>
      <c r="G1685" s="80"/>
      <c r="H1685" s="81"/>
      <c r="I1685" s="14"/>
      <c r="J1685" s="92"/>
      <c r="K1685" s="14"/>
      <c r="L1685" s="78"/>
      <c r="M1685" s="81"/>
      <c r="N1685" s="14"/>
      <c r="O1685" s="78"/>
      <c r="P1685" s="78"/>
      <c r="Q1685" s="93"/>
      <c r="R1685" s="80"/>
      <c r="S1685" s="80"/>
      <c r="T1685" s="69"/>
      <c r="U1685" s="78"/>
      <c r="V1685" s="69"/>
      <c r="W1685" s="80"/>
      <c r="X1685" s="80"/>
      <c r="Y1685" s="94"/>
      <c r="Z1685" s="80"/>
      <c r="AA1685" s="80"/>
      <c r="AB1685" s="80"/>
      <c r="AC1685" s="80"/>
      <c r="AD1685" s="69"/>
      <c r="AE1685" s="69"/>
      <c r="AF1685" s="69"/>
      <c r="AG1685" s="95"/>
      <c r="AH1685" s="93"/>
      <c r="AI1685" s="81"/>
      <c r="AJ1685" s="80"/>
      <c r="AK1685" s="80"/>
      <c r="AL1685" s="78"/>
      <c r="AM1685" s="80"/>
      <c r="AN1685" s="80"/>
      <c r="AO1685" s="80"/>
      <c r="AP1685" s="80"/>
      <c r="AQ1685" s="80"/>
      <c r="AR1685" s="80"/>
      <c r="AS1685" s="78"/>
      <c r="AT1685" s="96"/>
      <c r="AU1685" s="97"/>
      <c r="AV1685" s="98"/>
      <c r="AW1685" s="99"/>
    </row>
    <row r="1686" spans="1:49">
      <c r="A1686" s="25"/>
      <c r="C1686" s="89"/>
      <c r="D1686" s="84"/>
      <c r="E1686" s="76"/>
      <c r="F1686" s="91"/>
      <c r="G1686" s="80"/>
      <c r="H1686" s="81"/>
      <c r="I1686" s="14"/>
      <c r="J1686" s="92"/>
      <c r="K1686" s="14"/>
      <c r="L1686" s="78"/>
      <c r="M1686" s="81"/>
      <c r="N1686" s="14"/>
      <c r="O1686" s="78"/>
      <c r="P1686" s="78"/>
      <c r="Q1686" s="93"/>
      <c r="R1686" s="80"/>
      <c r="S1686" s="80"/>
      <c r="T1686" s="69"/>
      <c r="U1686" s="78"/>
      <c r="V1686" s="69"/>
      <c r="W1686" s="80"/>
      <c r="X1686" s="80"/>
      <c r="Y1686" s="94"/>
      <c r="Z1686" s="80"/>
      <c r="AA1686" s="80"/>
      <c r="AB1686" s="80"/>
      <c r="AC1686" s="80"/>
      <c r="AD1686" s="69"/>
      <c r="AE1686" s="69"/>
      <c r="AF1686" s="69"/>
      <c r="AG1686" s="95"/>
      <c r="AH1686" s="93"/>
      <c r="AI1686" s="81"/>
      <c r="AJ1686" s="80"/>
      <c r="AK1686" s="80"/>
      <c r="AL1686" s="78"/>
      <c r="AM1686" s="80"/>
      <c r="AN1686" s="80"/>
      <c r="AO1686" s="80"/>
      <c r="AP1686" s="80"/>
      <c r="AQ1686" s="80"/>
      <c r="AR1686" s="80"/>
      <c r="AS1686" s="78"/>
      <c r="AT1686" s="96"/>
      <c r="AU1686" s="97"/>
      <c r="AV1686" s="98"/>
      <c r="AW1686" s="99"/>
    </row>
    <row r="1687" spans="1:49">
      <c r="A1687" s="25"/>
      <c r="C1687" s="89"/>
      <c r="D1687" s="84"/>
      <c r="E1687" s="76"/>
      <c r="F1687" s="91"/>
      <c r="G1687" s="80"/>
      <c r="H1687" s="81"/>
      <c r="I1687" s="14"/>
      <c r="J1687" s="92"/>
      <c r="K1687" s="14"/>
      <c r="L1687" s="78"/>
      <c r="M1687" s="81"/>
      <c r="N1687" s="14"/>
      <c r="O1687" s="78"/>
      <c r="P1687" s="78"/>
      <c r="Q1687" s="93"/>
      <c r="R1687" s="80"/>
      <c r="S1687" s="80"/>
      <c r="T1687" s="69"/>
      <c r="U1687" s="78"/>
      <c r="V1687" s="69"/>
      <c r="W1687" s="80"/>
      <c r="X1687" s="80"/>
      <c r="Y1687" s="94"/>
      <c r="Z1687" s="80"/>
      <c r="AA1687" s="80"/>
      <c r="AB1687" s="80"/>
      <c r="AC1687" s="80"/>
      <c r="AD1687" s="69"/>
      <c r="AE1687" s="69"/>
      <c r="AF1687" s="69"/>
      <c r="AG1687" s="95"/>
      <c r="AH1687" s="93"/>
      <c r="AI1687" s="81"/>
      <c r="AJ1687" s="80"/>
      <c r="AK1687" s="80"/>
      <c r="AL1687" s="78"/>
      <c r="AM1687" s="80"/>
      <c r="AN1687" s="80"/>
      <c r="AO1687" s="80"/>
      <c r="AP1687" s="80"/>
      <c r="AQ1687" s="80"/>
      <c r="AR1687" s="80"/>
      <c r="AS1687" s="78"/>
      <c r="AT1687" s="96"/>
      <c r="AU1687" s="97"/>
      <c r="AV1687" s="98"/>
      <c r="AW1687" s="99"/>
    </row>
    <row r="1688" spans="1:49">
      <c r="A1688" s="25"/>
      <c r="C1688" s="89"/>
      <c r="D1688" s="84"/>
      <c r="E1688" s="76"/>
      <c r="F1688" s="91"/>
      <c r="G1688" s="80"/>
      <c r="H1688" s="81"/>
      <c r="I1688" s="14"/>
      <c r="J1688" s="92"/>
      <c r="K1688" s="14"/>
      <c r="L1688" s="78"/>
      <c r="M1688" s="81"/>
      <c r="N1688" s="14"/>
      <c r="O1688" s="78"/>
      <c r="P1688" s="78"/>
      <c r="Q1688" s="93"/>
      <c r="R1688" s="80"/>
      <c r="S1688" s="80"/>
      <c r="T1688" s="69"/>
      <c r="U1688" s="78"/>
      <c r="V1688" s="69"/>
      <c r="W1688" s="80"/>
      <c r="X1688" s="80"/>
      <c r="Y1688" s="94"/>
      <c r="Z1688" s="80"/>
      <c r="AA1688" s="80"/>
      <c r="AB1688" s="80"/>
      <c r="AC1688" s="80"/>
      <c r="AD1688" s="69"/>
      <c r="AE1688" s="69"/>
      <c r="AF1688" s="69"/>
      <c r="AG1688" s="95"/>
      <c r="AH1688" s="93"/>
      <c r="AI1688" s="81"/>
      <c r="AJ1688" s="80"/>
      <c r="AK1688" s="80"/>
      <c r="AL1688" s="78"/>
      <c r="AM1688" s="80"/>
      <c r="AN1688" s="80"/>
      <c r="AO1688" s="80"/>
      <c r="AP1688" s="80"/>
      <c r="AQ1688" s="80"/>
      <c r="AR1688" s="80"/>
      <c r="AS1688" s="78"/>
      <c r="AT1688" s="96"/>
      <c r="AU1688" s="97"/>
      <c r="AV1688" s="98"/>
      <c r="AW1688" s="99"/>
    </row>
    <row r="1689" spans="1:49">
      <c r="A1689" s="25"/>
      <c r="C1689" s="89"/>
      <c r="D1689" s="84"/>
      <c r="E1689" s="76"/>
      <c r="F1689" s="91"/>
      <c r="G1689" s="80"/>
      <c r="H1689" s="81"/>
      <c r="I1689" s="14"/>
      <c r="J1689" s="92"/>
      <c r="K1689" s="14"/>
      <c r="L1689" s="78"/>
      <c r="M1689" s="81"/>
      <c r="N1689" s="14"/>
      <c r="O1689" s="78"/>
      <c r="P1689" s="78"/>
      <c r="Q1689" s="93"/>
      <c r="R1689" s="80"/>
      <c r="S1689" s="80"/>
      <c r="T1689" s="69"/>
      <c r="U1689" s="78"/>
      <c r="V1689" s="69"/>
      <c r="W1689" s="80"/>
      <c r="X1689" s="80"/>
      <c r="Y1689" s="94"/>
      <c r="Z1689" s="80"/>
      <c r="AA1689" s="80"/>
      <c r="AB1689" s="80"/>
      <c r="AC1689" s="80"/>
      <c r="AD1689" s="69"/>
      <c r="AE1689" s="69"/>
      <c r="AF1689" s="69"/>
      <c r="AG1689" s="95"/>
      <c r="AH1689" s="93"/>
      <c r="AI1689" s="81"/>
      <c r="AJ1689" s="80"/>
      <c r="AK1689" s="80"/>
      <c r="AL1689" s="78"/>
      <c r="AM1689" s="80"/>
      <c r="AN1689" s="80"/>
      <c r="AO1689" s="80"/>
      <c r="AP1689" s="80"/>
      <c r="AQ1689" s="80"/>
      <c r="AR1689" s="80"/>
      <c r="AS1689" s="78"/>
      <c r="AT1689" s="96"/>
      <c r="AU1689" s="97"/>
      <c r="AV1689" s="98"/>
      <c r="AW1689" s="99"/>
    </row>
    <row r="1690" spans="1:49">
      <c r="A1690" s="25"/>
      <c r="C1690" s="89"/>
      <c r="D1690" s="84"/>
      <c r="E1690" s="76"/>
      <c r="F1690" s="91"/>
      <c r="G1690" s="80"/>
      <c r="H1690" s="81"/>
      <c r="I1690" s="14"/>
      <c r="J1690" s="92"/>
      <c r="K1690" s="14"/>
      <c r="L1690" s="78"/>
      <c r="M1690" s="81"/>
      <c r="N1690" s="14"/>
      <c r="O1690" s="78"/>
      <c r="P1690" s="78"/>
      <c r="Q1690" s="93"/>
      <c r="R1690" s="80"/>
      <c r="S1690" s="80"/>
      <c r="T1690" s="69"/>
      <c r="U1690" s="78"/>
      <c r="V1690" s="69"/>
      <c r="W1690" s="80"/>
      <c r="X1690" s="80"/>
      <c r="Y1690" s="94"/>
      <c r="Z1690" s="80"/>
      <c r="AA1690" s="80"/>
      <c r="AB1690" s="80"/>
      <c r="AC1690" s="80"/>
      <c r="AD1690" s="69"/>
      <c r="AE1690" s="69"/>
      <c r="AF1690" s="69"/>
      <c r="AG1690" s="95"/>
      <c r="AH1690" s="93"/>
      <c r="AI1690" s="81"/>
      <c r="AJ1690" s="80"/>
      <c r="AK1690" s="80"/>
      <c r="AL1690" s="78"/>
      <c r="AM1690" s="80"/>
      <c r="AN1690" s="80"/>
      <c r="AO1690" s="80"/>
      <c r="AP1690" s="80"/>
      <c r="AQ1690" s="80"/>
      <c r="AR1690" s="80"/>
      <c r="AS1690" s="78"/>
      <c r="AT1690" s="96"/>
      <c r="AU1690" s="97"/>
      <c r="AV1690" s="98"/>
      <c r="AW1690" s="99"/>
    </row>
    <row r="1691" spans="1:49">
      <c r="A1691" s="25"/>
      <c r="C1691" s="89"/>
      <c r="D1691" s="84"/>
      <c r="E1691" s="76"/>
      <c r="F1691" s="91"/>
      <c r="G1691" s="80"/>
      <c r="H1691" s="81"/>
      <c r="I1691" s="14"/>
      <c r="J1691" s="92"/>
      <c r="K1691" s="14"/>
      <c r="L1691" s="78"/>
      <c r="M1691" s="81"/>
      <c r="N1691" s="14"/>
      <c r="O1691" s="78"/>
      <c r="P1691" s="78"/>
      <c r="Q1691" s="93"/>
      <c r="R1691" s="80"/>
      <c r="S1691" s="80"/>
      <c r="T1691" s="69"/>
      <c r="U1691" s="78"/>
      <c r="V1691" s="69"/>
      <c r="W1691" s="80"/>
      <c r="X1691" s="80"/>
      <c r="Y1691" s="94"/>
      <c r="Z1691" s="80"/>
      <c r="AA1691" s="80"/>
      <c r="AB1691" s="80"/>
      <c r="AC1691" s="80"/>
      <c r="AD1691" s="69"/>
      <c r="AE1691" s="69"/>
      <c r="AF1691" s="69"/>
      <c r="AG1691" s="95"/>
      <c r="AH1691" s="93"/>
      <c r="AI1691" s="81"/>
      <c r="AJ1691" s="80"/>
      <c r="AK1691" s="80"/>
      <c r="AL1691" s="78"/>
      <c r="AM1691" s="80"/>
      <c r="AN1691" s="80"/>
      <c r="AO1691" s="80"/>
      <c r="AP1691" s="80"/>
      <c r="AQ1691" s="80"/>
      <c r="AR1691" s="80"/>
      <c r="AS1691" s="78"/>
      <c r="AT1691" s="96"/>
      <c r="AU1691" s="97"/>
      <c r="AV1691" s="98"/>
      <c r="AW1691" s="99"/>
    </row>
    <row r="1692" spans="1:49">
      <c r="A1692" s="25"/>
      <c r="C1692" s="89"/>
      <c r="D1692" s="84"/>
      <c r="E1692" s="76"/>
      <c r="F1692" s="91"/>
      <c r="G1692" s="80"/>
      <c r="H1692" s="81"/>
      <c r="I1692" s="14"/>
      <c r="J1692" s="92"/>
      <c r="K1692" s="14"/>
      <c r="L1692" s="78"/>
      <c r="M1692" s="81"/>
      <c r="N1692" s="14"/>
      <c r="O1692" s="78"/>
      <c r="P1692" s="78"/>
      <c r="Q1692" s="93"/>
      <c r="R1692" s="80"/>
      <c r="S1692" s="80"/>
      <c r="T1692" s="69"/>
      <c r="U1692" s="78"/>
      <c r="V1692" s="69"/>
      <c r="W1692" s="80"/>
      <c r="X1692" s="80"/>
      <c r="Y1692" s="94"/>
      <c r="Z1692" s="80"/>
      <c r="AA1692" s="80"/>
      <c r="AB1692" s="80"/>
      <c r="AC1692" s="80"/>
      <c r="AD1692" s="69"/>
      <c r="AE1692" s="69"/>
      <c r="AF1692" s="69"/>
      <c r="AG1692" s="95"/>
      <c r="AH1692" s="93"/>
      <c r="AI1692" s="81"/>
      <c r="AJ1692" s="80"/>
      <c r="AK1692" s="80"/>
      <c r="AL1692" s="78"/>
      <c r="AM1692" s="80"/>
      <c r="AN1692" s="80"/>
      <c r="AO1692" s="80"/>
      <c r="AP1692" s="80"/>
      <c r="AQ1692" s="80"/>
      <c r="AR1692" s="80"/>
      <c r="AS1692" s="78"/>
      <c r="AT1692" s="96"/>
      <c r="AU1692" s="97"/>
      <c r="AV1692" s="98"/>
      <c r="AW1692" s="99"/>
    </row>
    <row r="1693" spans="1:49">
      <c r="A1693" s="25"/>
      <c r="C1693" s="89"/>
      <c r="D1693" s="84"/>
      <c r="E1693" s="76"/>
      <c r="F1693" s="91"/>
      <c r="G1693" s="80"/>
      <c r="H1693" s="81"/>
      <c r="I1693" s="14"/>
      <c r="J1693" s="92"/>
      <c r="K1693" s="14"/>
      <c r="L1693" s="78"/>
      <c r="M1693" s="81"/>
      <c r="N1693" s="14"/>
      <c r="O1693" s="78"/>
      <c r="P1693" s="78"/>
      <c r="Q1693" s="93"/>
      <c r="R1693" s="80"/>
      <c r="S1693" s="80"/>
      <c r="T1693" s="69"/>
      <c r="U1693" s="78"/>
      <c r="V1693" s="69"/>
      <c r="W1693" s="80"/>
      <c r="X1693" s="80"/>
      <c r="Y1693" s="94"/>
      <c r="Z1693" s="80"/>
      <c r="AA1693" s="80"/>
      <c r="AB1693" s="80"/>
      <c r="AC1693" s="80"/>
      <c r="AD1693" s="69"/>
      <c r="AE1693" s="69"/>
      <c r="AF1693" s="69"/>
      <c r="AG1693" s="95"/>
      <c r="AH1693" s="93"/>
      <c r="AI1693" s="81"/>
      <c r="AJ1693" s="80"/>
      <c r="AK1693" s="80"/>
      <c r="AL1693" s="78"/>
      <c r="AM1693" s="80"/>
      <c r="AN1693" s="80"/>
      <c r="AO1693" s="80"/>
      <c r="AP1693" s="80"/>
      <c r="AQ1693" s="80"/>
      <c r="AR1693" s="80"/>
      <c r="AS1693" s="78"/>
      <c r="AT1693" s="96"/>
      <c r="AU1693" s="97"/>
      <c r="AV1693" s="98"/>
      <c r="AW1693" s="99"/>
    </row>
    <row r="1694" spans="1:49">
      <c r="A1694" s="25"/>
      <c r="C1694" s="89"/>
      <c r="D1694" s="84"/>
      <c r="E1694" s="76"/>
      <c r="F1694" s="91"/>
      <c r="G1694" s="80"/>
      <c r="H1694" s="81"/>
      <c r="I1694" s="14"/>
      <c r="J1694" s="92"/>
      <c r="K1694" s="14"/>
      <c r="L1694" s="78"/>
      <c r="M1694" s="81"/>
      <c r="N1694" s="14"/>
      <c r="O1694" s="78"/>
      <c r="P1694" s="78"/>
      <c r="Q1694" s="93"/>
      <c r="R1694" s="80"/>
      <c r="S1694" s="80"/>
      <c r="T1694" s="69"/>
      <c r="U1694" s="78"/>
      <c r="V1694" s="69"/>
      <c r="W1694" s="80"/>
      <c r="X1694" s="80"/>
      <c r="Y1694" s="94"/>
      <c r="Z1694" s="80"/>
      <c r="AA1694" s="80"/>
      <c r="AB1694" s="80"/>
      <c r="AC1694" s="80"/>
      <c r="AD1694" s="69"/>
      <c r="AE1694" s="69"/>
      <c r="AF1694" s="69"/>
      <c r="AG1694" s="95"/>
      <c r="AH1694" s="93"/>
      <c r="AI1694" s="81"/>
      <c r="AJ1694" s="80"/>
      <c r="AK1694" s="80"/>
      <c r="AL1694" s="78"/>
      <c r="AM1694" s="80"/>
      <c r="AN1694" s="80"/>
      <c r="AO1694" s="80"/>
      <c r="AP1694" s="80"/>
      <c r="AQ1694" s="80"/>
      <c r="AR1694" s="80"/>
      <c r="AS1694" s="78"/>
      <c r="AT1694" s="96"/>
      <c r="AU1694" s="97"/>
      <c r="AV1694" s="98"/>
      <c r="AW1694" s="99"/>
    </row>
    <row r="1695" spans="1:49">
      <c r="A1695" s="25"/>
      <c r="C1695" s="89"/>
      <c r="D1695" s="84"/>
      <c r="E1695" s="76"/>
      <c r="F1695" s="91"/>
      <c r="G1695" s="80"/>
      <c r="H1695" s="81"/>
      <c r="I1695" s="14"/>
      <c r="J1695" s="92"/>
      <c r="K1695" s="14"/>
      <c r="L1695" s="78"/>
      <c r="M1695" s="81"/>
      <c r="N1695" s="14"/>
      <c r="O1695" s="78"/>
      <c r="P1695" s="78"/>
      <c r="Q1695" s="93"/>
      <c r="R1695" s="80"/>
      <c r="S1695" s="80"/>
      <c r="T1695" s="69"/>
      <c r="U1695" s="78"/>
      <c r="V1695" s="69"/>
      <c r="W1695" s="80"/>
      <c r="X1695" s="80"/>
      <c r="Y1695" s="94"/>
      <c r="Z1695" s="80"/>
      <c r="AA1695" s="80"/>
      <c r="AB1695" s="80"/>
      <c r="AC1695" s="80"/>
      <c r="AD1695" s="69"/>
      <c r="AE1695" s="69"/>
      <c r="AF1695" s="69"/>
      <c r="AG1695" s="95"/>
      <c r="AH1695" s="93"/>
      <c r="AI1695" s="81"/>
      <c r="AJ1695" s="80"/>
      <c r="AK1695" s="80"/>
      <c r="AL1695" s="78"/>
      <c r="AM1695" s="80"/>
      <c r="AN1695" s="80"/>
      <c r="AO1695" s="80"/>
      <c r="AP1695" s="80"/>
      <c r="AQ1695" s="80"/>
      <c r="AR1695" s="80"/>
      <c r="AS1695" s="78"/>
      <c r="AT1695" s="96"/>
      <c r="AU1695" s="97"/>
      <c r="AV1695" s="98"/>
      <c r="AW1695" s="99"/>
    </row>
    <row r="1696" spans="1:49">
      <c r="A1696" s="25"/>
      <c r="C1696" s="89"/>
      <c r="D1696" s="84"/>
      <c r="E1696" s="76"/>
      <c r="F1696" s="91"/>
      <c r="G1696" s="80"/>
      <c r="H1696" s="81"/>
      <c r="I1696" s="14"/>
      <c r="J1696" s="92"/>
      <c r="K1696" s="14"/>
      <c r="L1696" s="78"/>
      <c r="M1696" s="81"/>
      <c r="N1696" s="14"/>
      <c r="O1696" s="78"/>
      <c r="P1696" s="78"/>
      <c r="Q1696" s="93"/>
      <c r="R1696" s="80"/>
      <c r="S1696" s="80"/>
      <c r="T1696" s="69"/>
      <c r="U1696" s="78"/>
      <c r="V1696" s="69"/>
      <c r="W1696" s="80"/>
      <c r="X1696" s="80"/>
      <c r="Y1696" s="94"/>
      <c r="Z1696" s="80"/>
      <c r="AA1696" s="80"/>
      <c r="AB1696" s="80"/>
      <c r="AC1696" s="80"/>
      <c r="AD1696" s="69"/>
      <c r="AE1696" s="69"/>
      <c r="AF1696" s="69"/>
      <c r="AG1696" s="95"/>
      <c r="AH1696" s="93"/>
      <c r="AI1696" s="81"/>
      <c r="AJ1696" s="80"/>
      <c r="AK1696" s="80"/>
      <c r="AL1696" s="78"/>
      <c r="AM1696" s="80"/>
      <c r="AN1696" s="80"/>
      <c r="AO1696" s="80"/>
      <c r="AP1696" s="80"/>
      <c r="AQ1696" s="80"/>
      <c r="AR1696" s="80"/>
      <c r="AS1696" s="78"/>
      <c r="AT1696" s="96"/>
      <c r="AU1696" s="97"/>
      <c r="AV1696" s="98"/>
      <c r="AW1696" s="99"/>
    </row>
    <row r="1697" spans="1:49">
      <c r="A1697" s="25"/>
      <c r="C1697" s="89"/>
      <c r="D1697" s="84"/>
      <c r="E1697" s="76"/>
      <c r="F1697" s="91"/>
      <c r="G1697" s="80"/>
      <c r="H1697" s="81"/>
      <c r="I1697" s="14"/>
      <c r="J1697" s="92"/>
      <c r="K1697" s="14"/>
      <c r="L1697" s="78"/>
      <c r="M1697" s="81"/>
      <c r="N1697" s="14"/>
      <c r="O1697" s="78"/>
      <c r="P1697" s="78"/>
      <c r="Q1697" s="93"/>
      <c r="R1697" s="80"/>
      <c r="S1697" s="80"/>
      <c r="T1697" s="69"/>
      <c r="U1697" s="78"/>
      <c r="V1697" s="69"/>
      <c r="W1697" s="80"/>
      <c r="X1697" s="80"/>
      <c r="Y1697" s="94"/>
      <c r="Z1697" s="80"/>
      <c r="AA1697" s="80"/>
      <c r="AB1697" s="80"/>
      <c r="AC1697" s="80"/>
      <c r="AD1697" s="69"/>
      <c r="AE1697" s="69"/>
      <c r="AF1697" s="69"/>
      <c r="AG1697" s="95"/>
      <c r="AH1697" s="93"/>
      <c r="AI1697" s="81"/>
      <c r="AJ1697" s="80"/>
      <c r="AK1697" s="80"/>
      <c r="AL1697" s="78"/>
      <c r="AM1697" s="80"/>
      <c r="AN1697" s="80"/>
      <c r="AO1697" s="80"/>
      <c r="AP1697" s="80"/>
      <c r="AQ1697" s="80"/>
      <c r="AR1697" s="80"/>
      <c r="AS1697" s="78"/>
      <c r="AT1697" s="96"/>
      <c r="AU1697" s="97"/>
      <c r="AV1697" s="98"/>
      <c r="AW1697" s="99"/>
    </row>
    <row r="1698" spans="1:49">
      <c r="A1698" s="25"/>
      <c r="C1698" s="89"/>
      <c r="D1698" s="84"/>
      <c r="E1698" s="76"/>
      <c r="F1698" s="91"/>
      <c r="G1698" s="80"/>
      <c r="H1698" s="81"/>
      <c r="I1698" s="14"/>
      <c r="J1698" s="92"/>
      <c r="K1698" s="14"/>
      <c r="L1698" s="78"/>
      <c r="M1698" s="81"/>
      <c r="N1698" s="14"/>
      <c r="O1698" s="78"/>
      <c r="P1698" s="78"/>
      <c r="Q1698" s="93"/>
      <c r="R1698" s="80"/>
      <c r="S1698" s="80"/>
      <c r="T1698" s="69"/>
      <c r="U1698" s="78"/>
      <c r="V1698" s="69"/>
      <c r="W1698" s="80"/>
      <c r="X1698" s="80"/>
      <c r="Y1698" s="94"/>
      <c r="Z1698" s="80"/>
      <c r="AA1698" s="80"/>
      <c r="AB1698" s="80"/>
      <c r="AC1698" s="80"/>
      <c r="AD1698" s="69"/>
      <c r="AE1698" s="69"/>
      <c r="AF1698" s="69"/>
      <c r="AG1698" s="95"/>
      <c r="AH1698" s="93"/>
      <c r="AI1698" s="81"/>
      <c r="AJ1698" s="80"/>
      <c r="AK1698" s="80"/>
      <c r="AL1698" s="78"/>
      <c r="AM1698" s="80"/>
      <c r="AN1698" s="80"/>
      <c r="AO1698" s="80"/>
      <c r="AP1698" s="80"/>
      <c r="AQ1698" s="80"/>
      <c r="AR1698" s="80"/>
      <c r="AS1698" s="78"/>
      <c r="AT1698" s="96"/>
      <c r="AU1698" s="97"/>
      <c r="AV1698" s="98"/>
      <c r="AW1698" s="99"/>
    </row>
    <row r="1699" spans="1:49">
      <c r="A1699" s="25"/>
      <c r="C1699" s="89"/>
      <c r="D1699" s="84"/>
      <c r="E1699" s="76"/>
      <c r="F1699" s="91"/>
      <c r="G1699" s="80"/>
      <c r="H1699" s="81"/>
      <c r="I1699" s="14"/>
      <c r="J1699" s="92"/>
      <c r="K1699" s="14"/>
      <c r="L1699" s="78"/>
      <c r="M1699" s="81"/>
      <c r="N1699" s="14"/>
      <c r="O1699" s="78"/>
      <c r="P1699" s="78"/>
      <c r="Q1699" s="93"/>
      <c r="R1699" s="80"/>
      <c r="S1699" s="80"/>
      <c r="T1699" s="69"/>
      <c r="U1699" s="78"/>
      <c r="V1699" s="69"/>
      <c r="W1699" s="80"/>
      <c r="X1699" s="80"/>
      <c r="Y1699" s="94"/>
      <c r="Z1699" s="80"/>
      <c r="AA1699" s="80"/>
      <c r="AB1699" s="80"/>
      <c r="AC1699" s="80"/>
      <c r="AD1699" s="69"/>
      <c r="AE1699" s="69"/>
      <c r="AF1699" s="69"/>
      <c r="AG1699" s="95"/>
      <c r="AH1699" s="93"/>
      <c r="AI1699" s="81"/>
      <c r="AJ1699" s="80"/>
      <c r="AK1699" s="80"/>
      <c r="AL1699" s="78"/>
      <c r="AM1699" s="80"/>
      <c r="AN1699" s="80"/>
      <c r="AO1699" s="80"/>
      <c r="AP1699" s="80"/>
      <c r="AQ1699" s="80"/>
      <c r="AR1699" s="80"/>
      <c r="AS1699" s="78"/>
      <c r="AT1699" s="96"/>
      <c r="AU1699" s="97"/>
      <c r="AV1699" s="98"/>
      <c r="AW1699" s="99"/>
    </row>
    <row r="1700" spans="1:49">
      <c r="A1700" s="25"/>
      <c r="C1700" s="89"/>
      <c r="D1700" s="84"/>
      <c r="E1700" s="76"/>
      <c r="F1700" s="91"/>
      <c r="G1700" s="80"/>
      <c r="H1700" s="81"/>
      <c r="I1700" s="14"/>
      <c r="J1700" s="92"/>
      <c r="K1700" s="14"/>
      <c r="L1700" s="78"/>
      <c r="M1700" s="81"/>
      <c r="N1700" s="14"/>
      <c r="O1700" s="78"/>
      <c r="P1700" s="78"/>
      <c r="Q1700" s="93"/>
      <c r="R1700" s="80"/>
      <c r="S1700" s="80"/>
      <c r="T1700" s="69"/>
      <c r="U1700" s="78"/>
      <c r="V1700" s="69"/>
      <c r="W1700" s="80"/>
      <c r="X1700" s="80"/>
      <c r="Y1700" s="94"/>
      <c r="Z1700" s="80"/>
      <c r="AA1700" s="80"/>
      <c r="AB1700" s="80"/>
      <c r="AC1700" s="80"/>
      <c r="AD1700" s="69"/>
      <c r="AE1700" s="69"/>
      <c r="AF1700" s="69"/>
      <c r="AG1700" s="95"/>
      <c r="AH1700" s="93"/>
      <c r="AI1700" s="81"/>
      <c r="AJ1700" s="80"/>
      <c r="AK1700" s="80"/>
      <c r="AL1700" s="78"/>
      <c r="AM1700" s="80"/>
      <c r="AN1700" s="80"/>
      <c r="AO1700" s="80"/>
      <c r="AP1700" s="80"/>
      <c r="AQ1700" s="80"/>
      <c r="AR1700" s="80"/>
      <c r="AS1700" s="78"/>
      <c r="AT1700" s="96"/>
      <c r="AU1700" s="97"/>
      <c r="AV1700" s="98"/>
      <c r="AW1700" s="99"/>
    </row>
    <row r="1701" spans="1:49">
      <c r="A1701" s="25"/>
      <c r="C1701" s="89"/>
      <c r="D1701" s="84"/>
      <c r="E1701" s="76"/>
      <c r="F1701" s="91"/>
      <c r="G1701" s="80"/>
      <c r="H1701" s="81"/>
      <c r="I1701" s="14"/>
      <c r="J1701" s="92"/>
      <c r="K1701" s="14"/>
      <c r="L1701" s="78"/>
      <c r="M1701" s="81"/>
      <c r="N1701" s="14"/>
      <c r="O1701" s="78"/>
      <c r="P1701" s="78"/>
      <c r="Q1701" s="93"/>
      <c r="R1701" s="80"/>
      <c r="S1701" s="80"/>
      <c r="T1701" s="69"/>
      <c r="U1701" s="78"/>
      <c r="V1701" s="69"/>
      <c r="W1701" s="80"/>
      <c r="X1701" s="80"/>
      <c r="Y1701" s="94"/>
      <c r="Z1701" s="80"/>
      <c r="AA1701" s="80"/>
      <c r="AB1701" s="80"/>
      <c r="AC1701" s="80"/>
      <c r="AD1701" s="69"/>
      <c r="AE1701" s="69"/>
      <c r="AF1701" s="69"/>
      <c r="AG1701" s="95"/>
      <c r="AH1701" s="93"/>
      <c r="AI1701" s="81"/>
      <c r="AJ1701" s="80"/>
      <c r="AK1701" s="80"/>
      <c r="AL1701" s="78"/>
      <c r="AM1701" s="80"/>
      <c r="AN1701" s="80"/>
      <c r="AO1701" s="80"/>
      <c r="AP1701" s="80"/>
      <c r="AQ1701" s="80"/>
      <c r="AR1701" s="80"/>
      <c r="AS1701" s="78"/>
      <c r="AT1701" s="96"/>
      <c r="AU1701" s="97"/>
      <c r="AV1701" s="98"/>
      <c r="AW1701" s="99"/>
    </row>
    <row r="1702" spans="1:49">
      <c r="A1702" s="25"/>
      <c r="C1702" s="89"/>
      <c r="D1702" s="84"/>
      <c r="E1702" s="76"/>
      <c r="F1702" s="91"/>
      <c r="G1702" s="80"/>
      <c r="H1702" s="81"/>
      <c r="I1702" s="14"/>
      <c r="J1702" s="92"/>
      <c r="K1702" s="14"/>
      <c r="L1702" s="78"/>
      <c r="M1702" s="81"/>
      <c r="N1702" s="14"/>
      <c r="O1702" s="78"/>
      <c r="P1702" s="78"/>
      <c r="Q1702" s="93"/>
      <c r="R1702" s="80"/>
      <c r="S1702" s="80"/>
      <c r="T1702" s="69"/>
      <c r="U1702" s="78"/>
      <c r="V1702" s="69"/>
      <c r="W1702" s="80"/>
      <c r="X1702" s="80"/>
      <c r="Y1702" s="94"/>
      <c r="Z1702" s="80"/>
      <c r="AA1702" s="80"/>
      <c r="AB1702" s="80"/>
      <c r="AC1702" s="80"/>
      <c r="AD1702" s="69"/>
      <c r="AE1702" s="69"/>
      <c r="AF1702" s="69"/>
      <c r="AG1702" s="95"/>
      <c r="AH1702" s="93"/>
      <c r="AI1702" s="81"/>
      <c r="AJ1702" s="80"/>
      <c r="AK1702" s="80"/>
      <c r="AL1702" s="78"/>
      <c r="AM1702" s="80"/>
      <c r="AN1702" s="80"/>
      <c r="AO1702" s="80"/>
      <c r="AP1702" s="80"/>
      <c r="AQ1702" s="80"/>
      <c r="AR1702" s="80"/>
      <c r="AS1702" s="78"/>
      <c r="AT1702" s="96"/>
      <c r="AU1702" s="97"/>
      <c r="AV1702" s="98"/>
      <c r="AW1702" s="99"/>
    </row>
    <row r="1703" spans="1:49">
      <c r="A1703" s="25"/>
      <c r="C1703" s="89"/>
      <c r="D1703" s="84"/>
      <c r="E1703" s="76"/>
      <c r="F1703" s="91"/>
      <c r="G1703" s="80"/>
      <c r="H1703" s="81"/>
      <c r="I1703" s="14"/>
      <c r="J1703" s="92"/>
      <c r="K1703" s="14"/>
      <c r="L1703" s="78"/>
      <c r="M1703" s="81"/>
      <c r="N1703" s="14"/>
      <c r="O1703" s="78"/>
      <c r="P1703" s="78"/>
      <c r="Q1703" s="93"/>
      <c r="R1703" s="80"/>
      <c r="S1703" s="80"/>
      <c r="T1703" s="69"/>
      <c r="U1703" s="78"/>
      <c r="V1703" s="69"/>
      <c r="W1703" s="80"/>
      <c r="X1703" s="80"/>
      <c r="Y1703" s="94"/>
      <c r="Z1703" s="80"/>
      <c r="AA1703" s="80"/>
      <c r="AB1703" s="80"/>
      <c r="AC1703" s="80"/>
      <c r="AD1703" s="69"/>
      <c r="AE1703" s="69"/>
      <c r="AF1703" s="69"/>
      <c r="AG1703" s="95"/>
      <c r="AH1703" s="93"/>
      <c r="AI1703" s="81"/>
      <c r="AJ1703" s="80"/>
      <c r="AK1703" s="80"/>
      <c r="AL1703" s="78"/>
      <c r="AM1703" s="80"/>
      <c r="AN1703" s="80"/>
      <c r="AO1703" s="80"/>
      <c r="AP1703" s="80"/>
      <c r="AQ1703" s="80"/>
      <c r="AR1703" s="80"/>
      <c r="AS1703" s="78"/>
      <c r="AT1703" s="96"/>
      <c r="AU1703" s="97"/>
      <c r="AV1703" s="98"/>
      <c r="AW1703" s="99"/>
    </row>
    <row r="1704" spans="1:49">
      <c r="A1704" s="25"/>
      <c r="C1704" s="89"/>
      <c r="D1704" s="84"/>
      <c r="E1704" s="76"/>
      <c r="F1704" s="91"/>
      <c r="G1704" s="80"/>
      <c r="H1704" s="81"/>
      <c r="I1704" s="14"/>
      <c r="J1704" s="92"/>
      <c r="K1704" s="14"/>
      <c r="L1704" s="78"/>
      <c r="M1704" s="81"/>
      <c r="N1704" s="14"/>
      <c r="O1704" s="78"/>
      <c r="P1704" s="78"/>
      <c r="Q1704" s="93"/>
      <c r="R1704" s="80"/>
      <c r="S1704" s="80"/>
      <c r="T1704" s="69"/>
      <c r="U1704" s="78"/>
      <c r="V1704" s="69"/>
      <c r="W1704" s="80"/>
      <c r="X1704" s="80"/>
      <c r="Y1704" s="94"/>
      <c r="Z1704" s="80"/>
      <c r="AA1704" s="80"/>
      <c r="AB1704" s="80"/>
      <c r="AC1704" s="80"/>
      <c r="AD1704" s="69"/>
      <c r="AE1704" s="69"/>
      <c r="AF1704" s="69"/>
      <c r="AG1704" s="95"/>
      <c r="AH1704" s="93"/>
      <c r="AI1704" s="81"/>
      <c r="AJ1704" s="80"/>
      <c r="AK1704" s="80"/>
      <c r="AL1704" s="78"/>
      <c r="AM1704" s="80"/>
      <c r="AN1704" s="80"/>
      <c r="AO1704" s="80"/>
      <c r="AP1704" s="80"/>
      <c r="AQ1704" s="80"/>
      <c r="AR1704" s="80"/>
      <c r="AS1704" s="78"/>
      <c r="AT1704" s="96"/>
      <c r="AU1704" s="97"/>
      <c r="AV1704" s="98"/>
      <c r="AW1704" s="99"/>
    </row>
    <row r="1705" spans="1:49">
      <c r="A1705" s="25"/>
      <c r="C1705" s="89"/>
      <c r="D1705" s="84"/>
      <c r="E1705" s="76"/>
      <c r="F1705" s="91"/>
      <c r="G1705" s="80"/>
      <c r="H1705" s="81"/>
      <c r="I1705" s="14"/>
      <c r="J1705" s="92"/>
      <c r="K1705" s="14"/>
      <c r="L1705" s="78"/>
      <c r="M1705" s="81"/>
      <c r="N1705" s="14"/>
      <c r="O1705" s="78"/>
      <c r="P1705" s="78"/>
      <c r="Q1705" s="93"/>
      <c r="R1705" s="80"/>
      <c r="S1705" s="80"/>
      <c r="T1705" s="69"/>
      <c r="U1705" s="78"/>
      <c r="V1705" s="69"/>
      <c r="W1705" s="80"/>
      <c r="X1705" s="80"/>
      <c r="Y1705" s="94"/>
      <c r="Z1705" s="80"/>
      <c r="AA1705" s="80"/>
      <c r="AB1705" s="80"/>
      <c r="AC1705" s="80"/>
      <c r="AD1705" s="69"/>
      <c r="AE1705" s="69"/>
      <c r="AF1705" s="69"/>
      <c r="AG1705" s="95"/>
      <c r="AH1705" s="93"/>
      <c r="AI1705" s="81"/>
      <c r="AJ1705" s="80"/>
      <c r="AK1705" s="80"/>
      <c r="AL1705" s="78"/>
      <c r="AM1705" s="80"/>
      <c r="AN1705" s="80"/>
      <c r="AO1705" s="80"/>
      <c r="AP1705" s="80"/>
      <c r="AQ1705" s="80"/>
      <c r="AR1705" s="80"/>
      <c r="AS1705" s="78"/>
      <c r="AT1705" s="96"/>
      <c r="AU1705" s="97"/>
      <c r="AV1705" s="98"/>
      <c r="AW1705" s="99"/>
    </row>
    <row r="1706" spans="1:49">
      <c r="A1706" s="25"/>
      <c r="C1706" s="89"/>
      <c r="D1706" s="84"/>
      <c r="E1706" s="76"/>
      <c r="F1706" s="91"/>
      <c r="G1706" s="80"/>
      <c r="H1706" s="81"/>
      <c r="I1706" s="14"/>
      <c r="J1706" s="92"/>
      <c r="K1706" s="14"/>
      <c r="L1706" s="78"/>
      <c r="M1706" s="81"/>
      <c r="N1706" s="14"/>
      <c r="O1706" s="78"/>
      <c r="P1706" s="78"/>
      <c r="Q1706" s="93"/>
      <c r="R1706" s="80"/>
      <c r="S1706" s="80"/>
      <c r="T1706" s="69"/>
      <c r="U1706" s="78"/>
      <c r="V1706" s="69"/>
      <c r="W1706" s="80"/>
      <c r="X1706" s="80"/>
      <c r="Y1706" s="94"/>
      <c r="Z1706" s="80"/>
      <c r="AA1706" s="80"/>
      <c r="AB1706" s="80"/>
      <c r="AC1706" s="80"/>
      <c r="AD1706" s="69"/>
      <c r="AE1706" s="69"/>
      <c r="AF1706" s="69"/>
      <c r="AG1706" s="95"/>
      <c r="AH1706" s="93"/>
      <c r="AI1706" s="81"/>
      <c r="AJ1706" s="80"/>
      <c r="AK1706" s="80"/>
      <c r="AL1706" s="78"/>
      <c r="AM1706" s="80"/>
      <c r="AN1706" s="80"/>
      <c r="AO1706" s="80"/>
      <c r="AP1706" s="80"/>
      <c r="AQ1706" s="80"/>
      <c r="AR1706" s="80"/>
      <c r="AS1706" s="78"/>
      <c r="AT1706" s="96"/>
      <c r="AU1706" s="97"/>
      <c r="AV1706" s="98"/>
      <c r="AW1706" s="99"/>
    </row>
    <row r="1707" spans="1:49">
      <c r="A1707" s="25"/>
      <c r="C1707" s="89"/>
      <c r="D1707" s="84"/>
      <c r="E1707" s="76"/>
      <c r="F1707" s="91"/>
      <c r="G1707" s="80"/>
      <c r="H1707" s="81"/>
      <c r="I1707" s="14"/>
      <c r="J1707" s="92"/>
      <c r="K1707" s="14"/>
      <c r="L1707" s="78"/>
      <c r="M1707" s="81"/>
      <c r="N1707" s="14"/>
      <c r="O1707" s="78"/>
      <c r="P1707" s="78"/>
      <c r="Q1707" s="93"/>
      <c r="R1707" s="80"/>
      <c r="S1707" s="80"/>
      <c r="T1707" s="69"/>
      <c r="U1707" s="78"/>
      <c r="V1707" s="69"/>
      <c r="W1707" s="80"/>
      <c r="X1707" s="80"/>
      <c r="Y1707" s="94"/>
      <c r="Z1707" s="80"/>
      <c r="AA1707" s="80"/>
      <c r="AB1707" s="80"/>
      <c r="AC1707" s="80"/>
      <c r="AD1707" s="69"/>
      <c r="AE1707" s="69"/>
      <c r="AF1707" s="69"/>
      <c r="AG1707" s="95"/>
      <c r="AH1707" s="93"/>
      <c r="AI1707" s="81"/>
      <c r="AJ1707" s="80"/>
      <c r="AK1707" s="80"/>
      <c r="AL1707" s="78"/>
      <c r="AM1707" s="80"/>
      <c r="AN1707" s="80"/>
      <c r="AO1707" s="80"/>
      <c r="AP1707" s="80"/>
      <c r="AQ1707" s="80"/>
      <c r="AR1707" s="80"/>
      <c r="AS1707" s="78"/>
      <c r="AT1707" s="96"/>
      <c r="AU1707" s="97"/>
      <c r="AV1707" s="98"/>
      <c r="AW1707" s="99"/>
    </row>
    <row r="1708" spans="1:49">
      <c r="A1708" s="25"/>
      <c r="C1708" s="89"/>
      <c r="D1708" s="84"/>
      <c r="E1708" s="76"/>
      <c r="F1708" s="91"/>
      <c r="G1708" s="80"/>
      <c r="H1708" s="81"/>
      <c r="I1708" s="14"/>
      <c r="J1708" s="92"/>
      <c r="K1708" s="14"/>
      <c r="L1708" s="78"/>
      <c r="M1708" s="81"/>
      <c r="N1708" s="14"/>
      <c r="O1708" s="78"/>
      <c r="P1708" s="78"/>
      <c r="Q1708" s="93"/>
      <c r="R1708" s="80"/>
      <c r="S1708" s="80"/>
      <c r="T1708" s="69"/>
      <c r="U1708" s="78"/>
      <c r="V1708" s="69"/>
      <c r="W1708" s="80"/>
      <c r="X1708" s="80"/>
      <c r="Y1708" s="94"/>
      <c r="Z1708" s="80"/>
      <c r="AA1708" s="80"/>
      <c r="AB1708" s="80"/>
      <c r="AC1708" s="80"/>
      <c r="AD1708" s="69"/>
      <c r="AE1708" s="69"/>
      <c r="AF1708" s="69"/>
      <c r="AG1708" s="95"/>
      <c r="AH1708" s="93"/>
      <c r="AI1708" s="81"/>
      <c r="AJ1708" s="80"/>
      <c r="AK1708" s="80"/>
      <c r="AL1708" s="78"/>
      <c r="AM1708" s="80"/>
      <c r="AN1708" s="80"/>
      <c r="AO1708" s="80"/>
      <c r="AP1708" s="80"/>
      <c r="AQ1708" s="80"/>
      <c r="AR1708" s="80"/>
      <c r="AS1708" s="78"/>
      <c r="AT1708" s="96"/>
      <c r="AU1708" s="97"/>
      <c r="AV1708" s="98"/>
      <c r="AW1708" s="99"/>
    </row>
    <row r="1709" spans="1:49">
      <c r="A1709" s="25"/>
      <c r="C1709" s="89"/>
      <c r="D1709" s="84"/>
      <c r="E1709" s="76"/>
      <c r="F1709" s="91"/>
      <c r="G1709" s="80"/>
      <c r="H1709" s="81"/>
      <c r="I1709" s="14"/>
      <c r="J1709" s="92"/>
      <c r="K1709" s="14"/>
      <c r="L1709" s="78"/>
      <c r="M1709" s="81"/>
      <c r="N1709" s="14"/>
      <c r="O1709" s="78"/>
      <c r="P1709" s="78"/>
      <c r="Q1709" s="93"/>
      <c r="R1709" s="80"/>
      <c r="S1709" s="80"/>
      <c r="T1709" s="69"/>
      <c r="U1709" s="78"/>
      <c r="V1709" s="69"/>
      <c r="W1709" s="80"/>
      <c r="X1709" s="80"/>
      <c r="Y1709" s="94"/>
      <c r="Z1709" s="80"/>
      <c r="AA1709" s="80"/>
      <c r="AB1709" s="80"/>
      <c r="AC1709" s="80"/>
      <c r="AD1709" s="69"/>
      <c r="AE1709" s="69"/>
      <c r="AF1709" s="69"/>
      <c r="AG1709" s="95"/>
      <c r="AH1709" s="93"/>
      <c r="AI1709" s="81"/>
      <c r="AJ1709" s="80"/>
      <c r="AK1709" s="80"/>
      <c r="AL1709" s="78"/>
      <c r="AM1709" s="80"/>
      <c r="AN1709" s="80"/>
      <c r="AO1709" s="80"/>
      <c r="AP1709" s="80"/>
      <c r="AQ1709" s="80"/>
      <c r="AR1709" s="80"/>
      <c r="AS1709" s="78"/>
      <c r="AT1709" s="96"/>
      <c r="AU1709" s="97"/>
      <c r="AV1709" s="98"/>
      <c r="AW1709" s="99"/>
    </row>
    <row r="1710" spans="1:49">
      <c r="A1710" s="25"/>
      <c r="C1710" s="89"/>
      <c r="D1710" s="84"/>
      <c r="E1710" s="76"/>
      <c r="F1710" s="91"/>
      <c r="G1710" s="80"/>
      <c r="H1710" s="81"/>
      <c r="I1710" s="14"/>
      <c r="J1710" s="92"/>
      <c r="K1710" s="14"/>
      <c r="L1710" s="78"/>
      <c r="M1710" s="81"/>
      <c r="N1710" s="14"/>
      <c r="O1710" s="78"/>
      <c r="P1710" s="78"/>
      <c r="Q1710" s="93"/>
      <c r="R1710" s="80"/>
      <c r="S1710" s="80"/>
      <c r="T1710" s="69"/>
      <c r="U1710" s="78"/>
      <c r="V1710" s="69"/>
      <c r="W1710" s="80"/>
      <c r="X1710" s="80"/>
      <c r="Y1710" s="94"/>
      <c r="Z1710" s="80"/>
      <c r="AA1710" s="80"/>
      <c r="AB1710" s="80"/>
      <c r="AC1710" s="80"/>
      <c r="AD1710" s="69"/>
      <c r="AE1710" s="69"/>
      <c r="AF1710" s="69"/>
      <c r="AG1710" s="95"/>
      <c r="AH1710" s="93"/>
      <c r="AI1710" s="81"/>
      <c r="AJ1710" s="80"/>
      <c r="AK1710" s="80"/>
      <c r="AL1710" s="78"/>
      <c r="AM1710" s="80"/>
      <c r="AN1710" s="80"/>
      <c r="AO1710" s="80"/>
      <c r="AP1710" s="80"/>
      <c r="AQ1710" s="80"/>
      <c r="AR1710" s="80"/>
      <c r="AS1710" s="78"/>
      <c r="AT1710" s="96"/>
      <c r="AU1710" s="97"/>
      <c r="AV1710" s="98"/>
      <c r="AW1710" s="99"/>
    </row>
    <row r="1711" spans="1:49">
      <c r="A1711" s="25"/>
      <c r="C1711" s="89"/>
      <c r="D1711" s="84"/>
      <c r="E1711" s="76"/>
      <c r="F1711" s="91"/>
      <c r="G1711" s="80"/>
      <c r="H1711" s="81"/>
      <c r="I1711" s="14"/>
      <c r="J1711" s="92"/>
      <c r="K1711" s="14"/>
      <c r="L1711" s="78"/>
      <c r="M1711" s="81"/>
      <c r="N1711" s="14"/>
      <c r="O1711" s="78"/>
      <c r="P1711" s="78"/>
      <c r="Q1711" s="93"/>
      <c r="R1711" s="80"/>
      <c r="S1711" s="80"/>
      <c r="T1711" s="69"/>
      <c r="U1711" s="78"/>
      <c r="V1711" s="69"/>
      <c r="W1711" s="80"/>
      <c r="X1711" s="80"/>
      <c r="Y1711" s="94"/>
      <c r="Z1711" s="80"/>
      <c r="AA1711" s="80"/>
      <c r="AB1711" s="80"/>
      <c r="AC1711" s="80"/>
      <c r="AD1711" s="69"/>
      <c r="AE1711" s="69"/>
      <c r="AF1711" s="69"/>
      <c r="AG1711" s="95"/>
      <c r="AH1711" s="93"/>
      <c r="AI1711" s="81"/>
      <c r="AJ1711" s="80"/>
      <c r="AK1711" s="80"/>
      <c r="AL1711" s="78"/>
      <c r="AM1711" s="80"/>
      <c r="AN1711" s="80"/>
      <c r="AO1711" s="80"/>
      <c r="AP1711" s="80"/>
      <c r="AQ1711" s="80"/>
      <c r="AR1711" s="80"/>
      <c r="AS1711" s="78"/>
      <c r="AT1711" s="96"/>
      <c r="AU1711" s="97"/>
      <c r="AV1711" s="98"/>
      <c r="AW1711" s="99"/>
    </row>
    <row r="1712" spans="1:49">
      <c r="A1712" s="25"/>
      <c r="C1712" s="89"/>
      <c r="D1712" s="84"/>
      <c r="E1712" s="76"/>
      <c r="F1712" s="91"/>
      <c r="G1712" s="80"/>
      <c r="H1712" s="81"/>
      <c r="I1712" s="14"/>
      <c r="J1712" s="92"/>
      <c r="K1712" s="14"/>
      <c r="L1712" s="78"/>
      <c r="M1712" s="81"/>
      <c r="N1712" s="14"/>
      <c r="O1712" s="78"/>
      <c r="P1712" s="78"/>
      <c r="Q1712" s="93"/>
      <c r="R1712" s="80"/>
      <c r="S1712" s="80"/>
      <c r="T1712" s="69"/>
      <c r="U1712" s="78"/>
      <c r="V1712" s="69"/>
      <c r="W1712" s="80"/>
      <c r="X1712" s="80"/>
      <c r="Y1712" s="94"/>
      <c r="Z1712" s="80"/>
      <c r="AA1712" s="80"/>
      <c r="AB1712" s="80"/>
      <c r="AC1712" s="80"/>
      <c r="AD1712" s="69"/>
      <c r="AE1712" s="69"/>
      <c r="AF1712" s="69"/>
      <c r="AG1712" s="95"/>
      <c r="AH1712" s="93"/>
      <c r="AI1712" s="81"/>
      <c r="AJ1712" s="80"/>
      <c r="AK1712" s="80"/>
      <c r="AL1712" s="78"/>
      <c r="AM1712" s="80"/>
      <c r="AN1712" s="80"/>
      <c r="AO1712" s="80"/>
      <c r="AP1712" s="80"/>
      <c r="AQ1712" s="80"/>
      <c r="AR1712" s="80"/>
      <c r="AS1712" s="78"/>
      <c r="AT1712" s="96"/>
      <c r="AU1712" s="97"/>
      <c r="AV1712" s="98"/>
      <c r="AW1712" s="99"/>
    </row>
    <row r="1713" spans="1:49">
      <c r="A1713" s="25"/>
      <c r="C1713" s="89"/>
      <c r="D1713" s="84"/>
      <c r="E1713" s="76"/>
      <c r="F1713" s="91"/>
      <c r="G1713" s="80"/>
      <c r="H1713" s="81"/>
      <c r="I1713" s="14"/>
      <c r="J1713" s="92"/>
      <c r="K1713" s="14"/>
      <c r="L1713" s="78"/>
      <c r="M1713" s="81"/>
      <c r="N1713" s="14"/>
      <c r="O1713" s="78"/>
      <c r="P1713" s="78"/>
      <c r="Q1713" s="93"/>
      <c r="R1713" s="80"/>
      <c r="S1713" s="80"/>
      <c r="T1713" s="69"/>
      <c r="U1713" s="78"/>
      <c r="V1713" s="69"/>
      <c r="W1713" s="80"/>
      <c r="X1713" s="80"/>
      <c r="Y1713" s="94"/>
      <c r="Z1713" s="80"/>
      <c r="AA1713" s="80"/>
      <c r="AB1713" s="80"/>
      <c r="AC1713" s="80"/>
      <c r="AD1713" s="69"/>
      <c r="AE1713" s="69"/>
      <c r="AF1713" s="69"/>
      <c r="AG1713" s="95"/>
      <c r="AH1713" s="93"/>
      <c r="AI1713" s="81"/>
      <c r="AJ1713" s="80"/>
      <c r="AK1713" s="80"/>
      <c r="AL1713" s="78"/>
      <c r="AM1713" s="80"/>
      <c r="AN1713" s="80"/>
      <c r="AO1713" s="80"/>
      <c r="AP1713" s="80"/>
      <c r="AQ1713" s="80"/>
      <c r="AR1713" s="80"/>
      <c r="AS1713" s="78"/>
      <c r="AT1713" s="96"/>
      <c r="AU1713" s="97"/>
      <c r="AV1713" s="98"/>
      <c r="AW1713" s="99"/>
    </row>
    <row r="1714" spans="1:49">
      <c r="A1714" s="25"/>
      <c r="C1714" s="89"/>
      <c r="D1714" s="84"/>
      <c r="E1714" s="76"/>
      <c r="F1714" s="91"/>
      <c r="G1714" s="80"/>
      <c r="H1714" s="81"/>
      <c r="I1714" s="14"/>
      <c r="J1714" s="92"/>
      <c r="K1714" s="14"/>
      <c r="L1714" s="78"/>
      <c r="M1714" s="81"/>
      <c r="N1714" s="14"/>
      <c r="O1714" s="78"/>
      <c r="P1714" s="78"/>
      <c r="Q1714" s="93"/>
      <c r="R1714" s="80"/>
      <c r="S1714" s="80"/>
      <c r="T1714" s="69"/>
      <c r="U1714" s="78"/>
      <c r="V1714" s="69"/>
      <c r="W1714" s="80"/>
      <c r="X1714" s="80"/>
      <c r="Y1714" s="94"/>
      <c r="Z1714" s="80"/>
      <c r="AA1714" s="80"/>
      <c r="AB1714" s="80"/>
      <c r="AC1714" s="80"/>
      <c r="AD1714" s="69"/>
      <c r="AE1714" s="69"/>
      <c r="AF1714" s="69"/>
      <c r="AG1714" s="95"/>
      <c r="AH1714" s="93"/>
      <c r="AI1714" s="81"/>
      <c r="AJ1714" s="80"/>
      <c r="AK1714" s="80"/>
      <c r="AL1714" s="78"/>
      <c r="AM1714" s="80"/>
      <c r="AN1714" s="80"/>
      <c r="AO1714" s="80"/>
      <c r="AP1714" s="80"/>
      <c r="AQ1714" s="80"/>
      <c r="AR1714" s="80"/>
      <c r="AS1714" s="78"/>
      <c r="AT1714" s="96"/>
      <c r="AU1714" s="97"/>
      <c r="AV1714" s="98"/>
      <c r="AW1714" s="99"/>
    </row>
    <row r="1715" spans="1:49">
      <c r="A1715" s="25"/>
      <c r="C1715" s="89"/>
      <c r="D1715" s="84"/>
      <c r="E1715" s="76"/>
      <c r="F1715" s="91"/>
      <c r="G1715" s="80"/>
      <c r="H1715" s="81"/>
      <c r="I1715" s="14"/>
      <c r="J1715" s="92"/>
      <c r="K1715" s="14"/>
      <c r="L1715" s="78"/>
      <c r="M1715" s="81"/>
      <c r="N1715" s="14"/>
      <c r="O1715" s="78"/>
      <c r="P1715" s="78"/>
      <c r="Q1715" s="93"/>
      <c r="R1715" s="80"/>
      <c r="S1715" s="80"/>
      <c r="T1715" s="69"/>
      <c r="U1715" s="78"/>
      <c r="V1715" s="69"/>
      <c r="W1715" s="80"/>
      <c r="X1715" s="80"/>
      <c r="Y1715" s="94"/>
      <c r="Z1715" s="80"/>
      <c r="AA1715" s="80"/>
      <c r="AB1715" s="80"/>
      <c r="AC1715" s="80"/>
      <c r="AD1715" s="69"/>
      <c r="AE1715" s="69"/>
      <c r="AF1715" s="69"/>
      <c r="AG1715" s="95"/>
      <c r="AH1715" s="93"/>
      <c r="AI1715" s="81"/>
      <c r="AJ1715" s="80"/>
      <c r="AK1715" s="80"/>
      <c r="AL1715" s="78"/>
      <c r="AM1715" s="80"/>
      <c r="AN1715" s="80"/>
      <c r="AO1715" s="80"/>
      <c r="AP1715" s="80"/>
      <c r="AQ1715" s="80"/>
      <c r="AR1715" s="80"/>
      <c r="AS1715" s="78"/>
      <c r="AT1715" s="96"/>
      <c r="AU1715" s="97"/>
      <c r="AV1715" s="98"/>
      <c r="AW1715" s="99"/>
    </row>
    <row r="1716" spans="1:49">
      <c r="A1716" s="25"/>
      <c r="C1716" s="89"/>
      <c r="D1716" s="84"/>
      <c r="E1716" s="76"/>
      <c r="F1716" s="91"/>
      <c r="G1716" s="80"/>
      <c r="H1716" s="81"/>
      <c r="I1716" s="14"/>
      <c r="J1716" s="92"/>
      <c r="K1716" s="14"/>
      <c r="L1716" s="78"/>
      <c r="M1716" s="81"/>
      <c r="N1716" s="14"/>
      <c r="O1716" s="78"/>
      <c r="P1716" s="78"/>
      <c r="Q1716" s="93"/>
      <c r="R1716" s="80"/>
      <c r="S1716" s="80"/>
      <c r="T1716" s="69"/>
      <c r="U1716" s="78"/>
      <c r="V1716" s="69"/>
      <c r="W1716" s="80"/>
      <c r="X1716" s="80"/>
      <c r="Y1716" s="94"/>
      <c r="Z1716" s="80"/>
      <c r="AA1716" s="80"/>
      <c r="AB1716" s="80"/>
      <c r="AC1716" s="80"/>
      <c r="AD1716" s="69"/>
      <c r="AE1716" s="69"/>
      <c r="AF1716" s="69"/>
      <c r="AG1716" s="95"/>
      <c r="AH1716" s="93"/>
      <c r="AI1716" s="81"/>
      <c r="AJ1716" s="80"/>
      <c r="AK1716" s="80"/>
      <c r="AL1716" s="78"/>
      <c r="AM1716" s="80"/>
      <c r="AN1716" s="80"/>
      <c r="AO1716" s="80"/>
      <c r="AP1716" s="80"/>
      <c r="AQ1716" s="80"/>
      <c r="AR1716" s="80"/>
      <c r="AS1716" s="78"/>
      <c r="AT1716" s="96"/>
      <c r="AU1716" s="97"/>
      <c r="AV1716" s="98"/>
      <c r="AW1716" s="99"/>
    </row>
    <row r="1717" spans="1:49">
      <c r="A1717" s="25"/>
      <c r="C1717" s="89"/>
      <c r="D1717" s="84"/>
      <c r="E1717" s="76"/>
      <c r="F1717" s="91"/>
      <c r="G1717" s="80"/>
      <c r="H1717" s="81"/>
      <c r="I1717" s="14"/>
      <c r="J1717" s="92"/>
      <c r="K1717" s="14"/>
      <c r="L1717" s="78"/>
      <c r="M1717" s="81"/>
      <c r="N1717" s="14"/>
      <c r="O1717" s="78"/>
      <c r="P1717" s="78"/>
      <c r="Q1717" s="93"/>
      <c r="R1717" s="80"/>
      <c r="S1717" s="80"/>
      <c r="T1717" s="69"/>
      <c r="U1717" s="78"/>
      <c r="V1717" s="69"/>
      <c r="W1717" s="80"/>
      <c r="X1717" s="80"/>
      <c r="Y1717" s="94"/>
      <c r="Z1717" s="80"/>
      <c r="AA1717" s="80"/>
      <c r="AB1717" s="80"/>
      <c r="AC1717" s="80"/>
      <c r="AD1717" s="69"/>
      <c r="AE1717" s="69"/>
      <c r="AF1717" s="69"/>
      <c r="AG1717" s="95"/>
      <c r="AH1717" s="93"/>
      <c r="AI1717" s="81"/>
      <c r="AJ1717" s="80"/>
      <c r="AK1717" s="80"/>
      <c r="AL1717" s="78"/>
      <c r="AM1717" s="80"/>
      <c r="AN1717" s="80"/>
      <c r="AO1717" s="80"/>
      <c r="AP1717" s="80"/>
      <c r="AQ1717" s="80"/>
      <c r="AR1717" s="80"/>
      <c r="AS1717" s="78"/>
      <c r="AT1717" s="96"/>
      <c r="AU1717" s="97"/>
      <c r="AV1717" s="98"/>
      <c r="AW1717" s="99"/>
    </row>
    <row r="1718" spans="1:49">
      <c r="A1718" s="25"/>
      <c r="C1718" s="89"/>
      <c r="D1718" s="84"/>
      <c r="E1718" s="76"/>
      <c r="F1718" s="91"/>
      <c r="G1718" s="80"/>
      <c r="H1718" s="81"/>
      <c r="I1718" s="14"/>
      <c r="J1718" s="92"/>
      <c r="K1718" s="14"/>
      <c r="L1718" s="78"/>
      <c r="M1718" s="81"/>
      <c r="N1718" s="14"/>
      <c r="O1718" s="78"/>
      <c r="P1718" s="78"/>
      <c r="Q1718" s="93"/>
      <c r="R1718" s="80"/>
      <c r="S1718" s="80"/>
      <c r="T1718" s="69"/>
      <c r="U1718" s="78"/>
      <c r="V1718" s="69"/>
      <c r="W1718" s="80"/>
      <c r="X1718" s="80"/>
      <c r="Y1718" s="94"/>
      <c r="Z1718" s="80"/>
      <c r="AA1718" s="80"/>
      <c r="AB1718" s="80"/>
      <c r="AC1718" s="80"/>
      <c r="AD1718" s="69"/>
      <c r="AE1718" s="69"/>
      <c r="AF1718" s="69"/>
      <c r="AG1718" s="95"/>
      <c r="AH1718" s="93"/>
      <c r="AI1718" s="81"/>
      <c r="AJ1718" s="80"/>
      <c r="AK1718" s="80"/>
      <c r="AL1718" s="78"/>
      <c r="AM1718" s="80"/>
      <c r="AN1718" s="80"/>
      <c r="AO1718" s="80"/>
      <c r="AP1718" s="80"/>
      <c r="AQ1718" s="80"/>
      <c r="AR1718" s="80"/>
      <c r="AS1718" s="78"/>
      <c r="AT1718" s="96"/>
      <c r="AU1718" s="97"/>
      <c r="AV1718" s="98"/>
      <c r="AW1718" s="99"/>
    </row>
    <row r="1719" spans="1:49">
      <c r="A1719" s="25"/>
      <c r="C1719" s="89"/>
      <c r="D1719" s="84"/>
      <c r="E1719" s="76"/>
      <c r="F1719" s="91"/>
      <c r="G1719" s="80"/>
      <c r="H1719" s="81"/>
      <c r="I1719" s="14"/>
      <c r="J1719" s="92"/>
      <c r="K1719" s="14"/>
      <c r="L1719" s="78"/>
      <c r="M1719" s="81"/>
      <c r="N1719" s="14"/>
      <c r="O1719" s="78"/>
      <c r="P1719" s="78"/>
      <c r="Q1719" s="93"/>
      <c r="R1719" s="80"/>
      <c r="S1719" s="80"/>
      <c r="T1719" s="69"/>
      <c r="U1719" s="78"/>
      <c r="V1719" s="69"/>
      <c r="W1719" s="80"/>
      <c r="X1719" s="80"/>
      <c r="Y1719" s="94"/>
      <c r="Z1719" s="80"/>
      <c r="AA1719" s="80"/>
      <c r="AB1719" s="80"/>
      <c r="AC1719" s="80"/>
      <c r="AD1719" s="69"/>
      <c r="AE1719" s="69"/>
      <c r="AF1719" s="69"/>
      <c r="AG1719" s="95"/>
      <c r="AH1719" s="93"/>
      <c r="AI1719" s="81"/>
      <c r="AJ1719" s="80"/>
      <c r="AK1719" s="80"/>
      <c r="AL1719" s="78"/>
      <c r="AM1719" s="80"/>
      <c r="AN1719" s="80"/>
      <c r="AO1719" s="80"/>
      <c r="AP1719" s="80"/>
      <c r="AQ1719" s="80"/>
      <c r="AR1719" s="80"/>
      <c r="AS1719" s="78"/>
      <c r="AT1719" s="96"/>
      <c r="AU1719" s="97"/>
      <c r="AV1719" s="98"/>
      <c r="AW1719" s="99"/>
    </row>
    <row r="1720" spans="1:49">
      <c r="A1720" s="25"/>
      <c r="C1720" s="89"/>
      <c r="D1720" s="84"/>
      <c r="E1720" s="76"/>
      <c r="F1720" s="91"/>
      <c r="G1720" s="80"/>
      <c r="H1720" s="81"/>
      <c r="I1720" s="14"/>
      <c r="J1720" s="92"/>
      <c r="K1720" s="14"/>
      <c r="L1720" s="78"/>
      <c r="M1720" s="81"/>
      <c r="N1720" s="14"/>
      <c r="O1720" s="78"/>
      <c r="P1720" s="78"/>
      <c r="Q1720" s="93"/>
      <c r="R1720" s="80"/>
      <c r="S1720" s="80"/>
      <c r="T1720" s="69"/>
      <c r="U1720" s="78"/>
      <c r="V1720" s="69"/>
      <c r="W1720" s="80"/>
      <c r="X1720" s="80"/>
      <c r="Y1720" s="94"/>
      <c r="Z1720" s="80"/>
      <c r="AA1720" s="80"/>
      <c r="AB1720" s="80"/>
      <c r="AC1720" s="80"/>
      <c r="AD1720" s="69"/>
      <c r="AE1720" s="69"/>
      <c r="AF1720" s="69"/>
      <c r="AG1720" s="95"/>
      <c r="AH1720" s="93"/>
      <c r="AI1720" s="81"/>
      <c r="AJ1720" s="80"/>
      <c r="AK1720" s="80"/>
      <c r="AL1720" s="78"/>
      <c r="AM1720" s="80"/>
      <c r="AN1720" s="80"/>
      <c r="AO1720" s="80"/>
      <c r="AP1720" s="80"/>
      <c r="AQ1720" s="80"/>
      <c r="AR1720" s="80"/>
      <c r="AS1720" s="78"/>
      <c r="AT1720" s="96"/>
      <c r="AU1720" s="97"/>
      <c r="AV1720" s="98"/>
      <c r="AW1720" s="99"/>
    </row>
    <row r="1721" spans="1:49">
      <c r="A1721" s="25"/>
      <c r="C1721" s="89"/>
      <c r="D1721" s="84"/>
      <c r="E1721" s="76"/>
      <c r="F1721" s="91"/>
      <c r="G1721" s="80"/>
      <c r="H1721" s="81"/>
      <c r="I1721" s="14"/>
      <c r="J1721" s="92"/>
      <c r="K1721" s="14"/>
      <c r="L1721" s="78"/>
      <c r="M1721" s="81"/>
      <c r="N1721" s="14"/>
      <c r="O1721" s="78"/>
      <c r="P1721" s="78"/>
      <c r="Q1721" s="93"/>
      <c r="R1721" s="80"/>
      <c r="S1721" s="80"/>
      <c r="T1721" s="69"/>
      <c r="U1721" s="78"/>
      <c r="V1721" s="69"/>
      <c r="W1721" s="80"/>
      <c r="X1721" s="80"/>
      <c r="Y1721" s="94"/>
      <c r="Z1721" s="80"/>
      <c r="AA1721" s="80"/>
      <c r="AB1721" s="80"/>
      <c r="AC1721" s="80"/>
      <c r="AD1721" s="69"/>
      <c r="AE1721" s="69"/>
      <c r="AF1721" s="69"/>
      <c r="AG1721" s="95"/>
      <c r="AH1721" s="93"/>
      <c r="AI1721" s="81"/>
      <c r="AJ1721" s="80"/>
      <c r="AK1721" s="80"/>
      <c r="AL1721" s="78"/>
      <c r="AM1721" s="80"/>
      <c r="AN1721" s="80"/>
      <c r="AO1721" s="80"/>
      <c r="AP1721" s="80"/>
      <c r="AQ1721" s="80"/>
      <c r="AR1721" s="80"/>
      <c r="AS1721" s="78"/>
      <c r="AT1721" s="96"/>
      <c r="AU1721" s="97"/>
      <c r="AV1721" s="98"/>
      <c r="AW1721" s="99"/>
    </row>
    <row r="1722" spans="1:49">
      <c r="A1722" s="25"/>
      <c r="C1722" s="89"/>
      <c r="D1722" s="84"/>
      <c r="E1722" s="76"/>
      <c r="F1722" s="91"/>
      <c r="G1722" s="80"/>
      <c r="H1722" s="81"/>
      <c r="I1722" s="14"/>
      <c r="J1722" s="92"/>
      <c r="K1722" s="14"/>
      <c r="L1722" s="78"/>
      <c r="M1722" s="81"/>
      <c r="N1722" s="14"/>
      <c r="O1722" s="78"/>
      <c r="P1722" s="78"/>
      <c r="Q1722" s="93"/>
      <c r="R1722" s="80"/>
      <c r="S1722" s="80"/>
      <c r="T1722" s="69"/>
      <c r="U1722" s="78"/>
      <c r="V1722" s="69"/>
      <c r="W1722" s="80"/>
      <c r="X1722" s="80"/>
      <c r="Y1722" s="94"/>
      <c r="Z1722" s="80"/>
      <c r="AA1722" s="80"/>
      <c r="AB1722" s="80"/>
      <c r="AC1722" s="80"/>
      <c r="AD1722" s="69"/>
      <c r="AE1722" s="69"/>
      <c r="AF1722" s="69"/>
      <c r="AG1722" s="95"/>
      <c r="AH1722" s="93"/>
      <c r="AI1722" s="81"/>
      <c r="AJ1722" s="80"/>
      <c r="AK1722" s="80"/>
      <c r="AL1722" s="78"/>
      <c r="AM1722" s="80"/>
      <c r="AN1722" s="80"/>
      <c r="AO1722" s="80"/>
      <c r="AP1722" s="80"/>
      <c r="AQ1722" s="80"/>
      <c r="AR1722" s="80"/>
      <c r="AS1722" s="78"/>
      <c r="AT1722" s="96"/>
      <c r="AU1722" s="97"/>
      <c r="AV1722" s="98"/>
      <c r="AW1722" s="99"/>
    </row>
    <row r="1723" spans="1:49">
      <c r="A1723" s="25"/>
      <c r="C1723" s="89"/>
      <c r="D1723" s="84"/>
      <c r="E1723" s="76"/>
      <c r="F1723" s="91"/>
      <c r="G1723" s="80"/>
      <c r="H1723" s="81"/>
      <c r="I1723" s="14"/>
      <c r="J1723" s="92"/>
      <c r="K1723" s="14"/>
      <c r="L1723" s="78"/>
      <c r="M1723" s="81"/>
      <c r="N1723" s="14"/>
      <c r="O1723" s="78"/>
      <c r="P1723" s="78"/>
      <c r="Q1723" s="93"/>
      <c r="R1723" s="80"/>
      <c r="S1723" s="80"/>
      <c r="T1723" s="69"/>
      <c r="U1723" s="78"/>
      <c r="V1723" s="69"/>
      <c r="W1723" s="80"/>
      <c r="X1723" s="80"/>
      <c r="Y1723" s="94"/>
      <c r="Z1723" s="80"/>
      <c r="AA1723" s="80"/>
      <c r="AB1723" s="80"/>
      <c r="AC1723" s="80"/>
      <c r="AD1723" s="69"/>
      <c r="AE1723" s="69"/>
      <c r="AF1723" s="69"/>
      <c r="AG1723" s="95"/>
      <c r="AH1723" s="93"/>
      <c r="AI1723" s="81"/>
      <c r="AJ1723" s="80"/>
      <c r="AK1723" s="80"/>
      <c r="AL1723" s="78"/>
      <c r="AM1723" s="80"/>
      <c r="AN1723" s="80"/>
      <c r="AO1723" s="80"/>
      <c r="AP1723" s="80"/>
      <c r="AQ1723" s="80"/>
      <c r="AR1723" s="80"/>
      <c r="AS1723" s="78"/>
      <c r="AT1723" s="96"/>
      <c r="AU1723" s="97"/>
      <c r="AV1723" s="98"/>
      <c r="AW1723" s="99"/>
    </row>
    <row r="1724" spans="1:49">
      <c r="A1724" s="25"/>
      <c r="C1724" s="89"/>
      <c r="D1724" s="84"/>
      <c r="E1724" s="76"/>
      <c r="F1724" s="91"/>
      <c r="G1724" s="80"/>
      <c r="H1724" s="81"/>
      <c r="I1724" s="14"/>
      <c r="J1724" s="92"/>
      <c r="K1724" s="14"/>
      <c r="L1724" s="78"/>
      <c r="M1724" s="81"/>
      <c r="N1724" s="14"/>
      <c r="O1724" s="78"/>
      <c r="P1724" s="78"/>
      <c r="Q1724" s="93"/>
      <c r="R1724" s="80"/>
      <c r="S1724" s="80"/>
      <c r="T1724" s="69"/>
      <c r="U1724" s="78"/>
      <c r="V1724" s="69"/>
      <c r="W1724" s="80"/>
      <c r="X1724" s="80"/>
      <c r="Y1724" s="94"/>
      <c r="Z1724" s="80"/>
      <c r="AA1724" s="80"/>
      <c r="AB1724" s="80"/>
      <c r="AC1724" s="80"/>
      <c r="AD1724" s="69"/>
      <c r="AE1724" s="69"/>
      <c r="AF1724" s="69"/>
      <c r="AG1724" s="95"/>
      <c r="AH1724" s="93"/>
      <c r="AI1724" s="81"/>
      <c r="AJ1724" s="80"/>
      <c r="AK1724" s="80"/>
      <c r="AL1724" s="78"/>
      <c r="AM1724" s="80"/>
      <c r="AN1724" s="80"/>
      <c r="AO1724" s="80"/>
      <c r="AP1724" s="80"/>
      <c r="AQ1724" s="80"/>
      <c r="AR1724" s="80"/>
      <c r="AS1724" s="78"/>
      <c r="AT1724" s="96"/>
      <c r="AU1724" s="97"/>
      <c r="AV1724" s="98"/>
      <c r="AW1724" s="99"/>
    </row>
    <row r="1725" spans="1:49">
      <c r="A1725" s="25"/>
      <c r="C1725" s="89"/>
      <c r="D1725" s="84"/>
      <c r="E1725" s="76"/>
      <c r="F1725" s="91"/>
      <c r="G1725" s="80"/>
      <c r="H1725" s="81"/>
      <c r="I1725" s="14"/>
      <c r="J1725" s="92"/>
      <c r="K1725" s="14"/>
      <c r="L1725" s="78"/>
      <c r="M1725" s="81"/>
      <c r="N1725" s="14"/>
      <c r="O1725" s="78"/>
      <c r="P1725" s="78"/>
      <c r="Q1725" s="93"/>
      <c r="R1725" s="80"/>
      <c r="S1725" s="80"/>
      <c r="T1725" s="69"/>
      <c r="U1725" s="78"/>
      <c r="V1725" s="69"/>
      <c r="W1725" s="80"/>
      <c r="X1725" s="80"/>
      <c r="Y1725" s="94"/>
      <c r="Z1725" s="80"/>
      <c r="AA1725" s="80"/>
      <c r="AB1725" s="80"/>
      <c r="AC1725" s="80"/>
      <c r="AD1725" s="69"/>
      <c r="AE1725" s="69"/>
      <c r="AF1725" s="69"/>
      <c r="AG1725" s="95"/>
      <c r="AH1725" s="93"/>
      <c r="AI1725" s="81"/>
      <c r="AJ1725" s="80"/>
      <c r="AK1725" s="80"/>
      <c r="AL1725" s="78"/>
      <c r="AM1725" s="80"/>
      <c r="AN1725" s="80"/>
      <c r="AO1725" s="80"/>
      <c r="AP1725" s="80"/>
      <c r="AQ1725" s="80"/>
      <c r="AR1725" s="80"/>
      <c r="AS1725" s="78"/>
      <c r="AT1725" s="96"/>
      <c r="AU1725" s="97"/>
      <c r="AV1725" s="98"/>
      <c r="AW1725" s="99"/>
    </row>
    <row r="1726" spans="1:49">
      <c r="A1726" s="25"/>
      <c r="C1726" s="89"/>
      <c r="D1726" s="84"/>
      <c r="E1726" s="76"/>
      <c r="F1726" s="91"/>
      <c r="G1726" s="80"/>
      <c r="H1726" s="81"/>
      <c r="I1726" s="14"/>
      <c r="J1726" s="92"/>
      <c r="K1726" s="14"/>
      <c r="L1726" s="78"/>
      <c r="M1726" s="81"/>
      <c r="N1726" s="14"/>
      <c r="O1726" s="78"/>
      <c r="P1726" s="78"/>
      <c r="Q1726" s="93"/>
      <c r="R1726" s="80"/>
      <c r="S1726" s="80"/>
      <c r="T1726" s="69"/>
      <c r="U1726" s="78"/>
      <c r="V1726" s="69"/>
      <c r="W1726" s="80"/>
      <c r="X1726" s="80"/>
      <c r="Y1726" s="94"/>
      <c r="Z1726" s="80"/>
      <c r="AA1726" s="80"/>
      <c r="AB1726" s="80"/>
      <c r="AC1726" s="80"/>
      <c r="AD1726" s="69"/>
      <c r="AE1726" s="69"/>
      <c r="AF1726" s="69"/>
      <c r="AG1726" s="95"/>
      <c r="AH1726" s="93"/>
      <c r="AI1726" s="81"/>
      <c r="AJ1726" s="80"/>
      <c r="AK1726" s="80"/>
      <c r="AL1726" s="78"/>
      <c r="AM1726" s="80"/>
      <c r="AN1726" s="80"/>
      <c r="AO1726" s="80"/>
      <c r="AP1726" s="80"/>
      <c r="AQ1726" s="80"/>
      <c r="AR1726" s="80"/>
      <c r="AS1726" s="78"/>
      <c r="AT1726" s="96"/>
      <c r="AU1726" s="97"/>
      <c r="AV1726" s="98"/>
      <c r="AW1726" s="99"/>
    </row>
    <row r="1727" spans="1:49">
      <c r="A1727" s="25"/>
      <c r="C1727" s="89"/>
      <c r="D1727" s="84"/>
      <c r="E1727" s="76"/>
      <c r="F1727" s="91"/>
      <c r="G1727" s="80"/>
      <c r="H1727" s="81"/>
      <c r="I1727" s="14"/>
      <c r="J1727" s="92"/>
      <c r="K1727" s="14"/>
      <c r="L1727" s="78"/>
      <c r="M1727" s="81"/>
      <c r="N1727" s="14"/>
      <c r="O1727" s="78"/>
      <c r="P1727" s="78"/>
      <c r="Q1727" s="93"/>
      <c r="R1727" s="80"/>
      <c r="S1727" s="80"/>
      <c r="T1727" s="69"/>
      <c r="U1727" s="78"/>
      <c r="V1727" s="69"/>
      <c r="W1727" s="80"/>
      <c r="X1727" s="80"/>
      <c r="Y1727" s="94"/>
      <c r="Z1727" s="80"/>
      <c r="AA1727" s="80"/>
      <c r="AB1727" s="80"/>
      <c r="AC1727" s="80"/>
      <c r="AD1727" s="69"/>
      <c r="AE1727" s="69"/>
      <c r="AF1727" s="69"/>
      <c r="AG1727" s="95"/>
      <c r="AH1727" s="93"/>
      <c r="AI1727" s="81"/>
      <c r="AJ1727" s="80"/>
      <c r="AK1727" s="80"/>
      <c r="AL1727" s="78"/>
      <c r="AM1727" s="80"/>
      <c r="AN1727" s="80"/>
      <c r="AO1727" s="80"/>
      <c r="AP1727" s="80"/>
      <c r="AQ1727" s="80"/>
      <c r="AR1727" s="80"/>
      <c r="AS1727" s="78"/>
      <c r="AT1727" s="96"/>
      <c r="AU1727" s="97"/>
      <c r="AV1727" s="98"/>
      <c r="AW1727" s="99"/>
    </row>
    <row r="1728" spans="1:49">
      <c r="A1728" s="25"/>
      <c r="C1728" s="89"/>
      <c r="D1728" s="84"/>
      <c r="E1728" s="76"/>
      <c r="F1728" s="91"/>
      <c r="G1728" s="80"/>
      <c r="H1728" s="81"/>
      <c r="I1728" s="14"/>
      <c r="J1728" s="92"/>
      <c r="K1728" s="14"/>
      <c r="L1728" s="78"/>
      <c r="M1728" s="81"/>
      <c r="N1728" s="14"/>
      <c r="O1728" s="78"/>
      <c r="P1728" s="78"/>
      <c r="Q1728" s="93"/>
      <c r="R1728" s="80"/>
      <c r="S1728" s="80"/>
      <c r="T1728" s="69"/>
      <c r="U1728" s="78"/>
      <c r="V1728" s="69"/>
      <c r="W1728" s="80"/>
      <c r="X1728" s="80"/>
      <c r="Y1728" s="94"/>
      <c r="Z1728" s="80"/>
      <c r="AA1728" s="80"/>
      <c r="AB1728" s="80"/>
      <c r="AC1728" s="80"/>
      <c r="AD1728" s="69"/>
      <c r="AE1728" s="69"/>
      <c r="AF1728" s="69"/>
      <c r="AG1728" s="95"/>
      <c r="AH1728" s="93"/>
      <c r="AI1728" s="81"/>
      <c r="AJ1728" s="80"/>
      <c r="AK1728" s="80"/>
      <c r="AL1728" s="78"/>
      <c r="AM1728" s="80"/>
      <c r="AN1728" s="80"/>
      <c r="AO1728" s="80"/>
      <c r="AP1728" s="80"/>
      <c r="AQ1728" s="80"/>
      <c r="AR1728" s="80"/>
      <c r="AS1728" s="78"/>
      <c r="AT1728" s="96"/>
      <c r="AU1728" s="97"/>
      <c r="AV1728" s="98"/>
      <c r="AW1728" s="99"/>
    </row>
    <row r="1729" spans="1:49">
      <c r="A1729" s="25"/>
      <c r="C1729" s="89"/>
      <c r="D1729" s="84"/>
      <c r="E1729" s="76"/>
      <c r="F1729" s="91"/>
      <c r="G1729" s="80"/>
      <c r="H1729" s="81"/>
      <c r="I1729" s="14"/>
      <c r="J1729" s="92"/>
      <c r="K1729" s="14"/>
      <c r="L1729" s="78"/>
      <c r="M1729" s="81"/>
      <c r="N1729" s="14"/>
      <c r="O1729" s="78"/>
      <c r="P1729" s="78"/>
      <c r="Q1729" s="93"/>
      <c r="R1729" s="80"/>
      <c r="S1729" s="80"/>
      <c r="T1729" s="69"/>
      <c r="U1729" s="78"/>
      <c r="V1729" s="69"/>
      <c r="W1729" s="80"/>
      <c r="X1729" s="80"/>
      <c r="Y1729" s="94"/>
      <c r="Z1729" s="80"/>
      <c r="AA1729" s="80"/>
      <c r="AB1729" s="80"/>
      <c r="AC1729" s="80"/>
      <c r="AD1729" s="69"/>
      <c r="AE1729" s="69"/>
      <c r="AF1729" s="69"/>
      <c r="AG1729" s="95"/>
      <c r="AH1729" s="93"/>
      <c r="AI1729" s="81"/>
      <c r="AJ1729" s="80"/>
      <c r="AK1729" s="80"/>
      <c r="AL1729" s="78"/>
      <c r="AM1729" s="80"/>
      <c r="AN1729" s="80"/>
      <c r="AO1729" s="80"/>
      <c r="AP1729" s="80"/>
      <c r="AQ1729" s="80"/>
      <c r="AR1729" s="80"/>
      <c r="AS1729" s="78"/>
      <c r="AT1729" s="96"/>
      <c r="AU1729" s="97"/>
      <c r="AV1729" s="98"/>
      <c r="AW1729" s="99"/>
    </row>
    <row r="1730" spans="1:49">
      <c r="A1730" s="25"/>
      <c r="C1730" s="89"/>
      <c r="D1730" s="84"/>
      <c r="E1730" s="76"/>
      <c r="F1730" s="91"/>
      <c r="G1730" s="80"/>
      <c r="H1730" s="81"/>
      <c r="I1730" s="14"/>
      <c r="J1730" s="92"/>
      <c r="K1730" s="14"/>
      <c r="L1730" s="78"/>
      <c r="M1730" s="81"/>
      <c r="N1730" s="14"/>
      <c r="O1730" s="78"/>
      <c r="P1730" s="78"/>
      <c r="Q1730" s="93"/>
      <c r="R1730" s="80"/>
      <c r="S1730" s="80"/>
      <c r="T1730" s="69"/>
      <c r="U1730" s="78"/>
      <c r="V1730" s="69"/>
      <c r="W1730" s="80"/>
      <c r="X1730" s="80"/>
      <c r="Y1730" s="94"/>
      <c r="Z1730" s="80"/>
      <c r="AA1730" s="80"/>
      <c r="AB1730" s="80"/>
      <c r="AC1730" s="80"/>
      <c r="AD1730" s="69"/>
      <c r="AE1730" s="69"/>
      <c r="AF1730" s="69"/>
      <c r="AG1730" s="95"/>
      <c r="AH1730" s="93"/>
      <c r="AI1730" s="81"/>
      <c r="AJ1730" s="80"/>
      <c r="AK1730" s="80"/>
      <c r="AL1730" s="78"/>
      <c r="AM1730" s="80"/>
      <c r="AN1730" s="80"/>
      <c r="AO1730" s="80"/>
      <c r="AP1730" s="80"/>
      <c r="AQ1730" s="80"/>
      <c r="AR1730" s="80"/>
      <c r="AS1730" s="78"/>
      <c r="AT1730" s="96"/>
      <c r="AU1730" s="97"/>
      <c r="AV1730" s="98"/>
      <c r="AW1730" s="99"/>
    </row>
    <row r="1731" spans="1:49">
      <c r="A1731" s="25"/>
      <c r="C1731" s="89"/>
      <c r="D1731" s="84"/>
      <c r="E1731" s="76"/>
      <c r="F1731" s="91"/>
      <c r="G1731" s="80"/>
      <c r="H1731" s="81"/>
      <c r="I1731" s="14"/>
      <c r="J1731" s="92"/>
      <c r="K1731" s="14"/>
      <c r="L1731" s="78"/>
      <c r="M1731" s="81"/>
      <c r="N1731" s="14"/>
      <c r="O1731" s="78"/>
      <c r="P1731" s="78"/>
      <c r="Q1731" s="93"/>
      <c r="R1731" s="80"/>
      <c r="S1731" s="80"/>
      <c r="T1731" s="69"/>
      <c r="U1731" s="78"/>
      <c r="V1731" s="69"/>
      <c r="W1731" s="80"/>
      <c r="X1731" s="80"/>
      <c r="Y1731" s="94"/>
      <c r="Z1731" s="80"/>
      <c r="AA1731" s="80"/>
      <c r="AB1731" s="80"/>
      <c r="AC1731" s="80"/>
      <c r="AD1731" s="69"/>
      <c r="AE1731" s="69"/>
      <c r="AF1731" s="69"/>
      <c r="AG1731" s="95"/>
      <c r="AH1731" s="93"/>
      <c r="AI1731" s="81"/>
      <c r="AJ1731" s="80"/>
      <c r="AK1731" s="80"/>
      <c r="AL1731" s="78"/>
      <c r="AM1731" s="80"/>
      <c r="AN1731" s="80"/>
      <c r="AO1731" s="80"/>
      <c r="AP1731" s="80"/>
      <c r="AQ1731" s="80"/>
      <c r="AR1731" s="80"/>
      <c r="AS1731" s="78"/>
      <c r="AT1731" s="96"/>
      <c r="AU1731" s="97"/>
      <c r="AV1731" s="98"/>
      <c r="AW1731" s="99"/>
    </row>
    <row r="1732" spans="1:49">
      <c r="E1732" s="85"/>
      <c r="J1732" s="35"/>
      <c r="M1732" s="35"/>
    </row>
    <row r="1733" spans="1:49">
      <c r="E1733" s="85"/>
      <c r="J1733" s="35"/>
      <c r="M1733" s="35"/>
    </row>
    <row r="1734" spans="1:49">
      <c r="E1734" s="85"/>
      <c r="J1734" s="35"/>
      <c r="M1734" s="35"/>
    </row>
    <row r="1735" spans="1:49">
      <c r="E1735" s="85"/>
      <c r="J1735" s="35"/>
      <c r="M1735" s="35"/>
    </row>
    <row r="1736" spans="1:49">
      <c r="E1736" s="85"/>
      <c r="J1736" s="35"/>
      <c r="M1736" s="35"/>
    </row>
    <row r="1737" spans="1:49">
      <c r="E1737" s="85"/>
      <c r="J1737" s="35"/>
      <c r="M1737" s="35"/>
    </row>
    <row r="1738" spans="1:49">
      <c r="E1738" s="85"/>
      <c r="J1738" s="35"/>
      <c r="M1738" s="35"/>
    </row>
    <row r="1739" spans="1:49">
      <c r="E1739" s="85"/>
      <c r="J1739" s="35"/>
      <c r="M1739" s="35"/>
    </row>
    <row r="1740" spans="1:49">
      <c r="E1740" s="85"/>
      <c r="J1740" s="35"/>
      <c r="M1740" s="35"/>
    </row>
    <row r="1741" spans="1:49">
      <c r="E1741" s="85"/>
      <c r="J1741" s="35"/>
      <c r="M1741" s="35"/>
    </row>
    <row r="1742" spans="1:49">
      <c r="E1742" s="85"/>
      <c r="J1742" s="35"/>
    </row>
    <row r="1743" spans="1:49">
      <c r="E1743" s="85"/>
    </row>
  </sheetData>
  <mergeCells count="26">
    <mergeCell ref="AJ8:AS8"/>
    <mergeCell ref="AT8:AW8"/>
    <mergeCell ref="AT9:AT10"/>
    <mergeCell ref="AU9:AU10"/>
    <mergeCell ref="AV9:AV10"/>
    <mergeCell ref="AW9:AW10"/>
    <mergeCell ref="E8:H8"/>
    <mergeCell ref="I8:J8"/>
    <mergeCell ref="K8:M8"/>
    <mergeCell ref="N8:P8"/>
    <mergeCell ref="Q8:AG8"/>
    <mergeCell ref="AH8:AI8"/>
    <mergeCell ref="D3:F3"/>
    <mergeCell ref="G3:J3"/>
    <mergeCell ref="L3:M3"/>
    <mergeCell ref="O3:P3"/>
    <mergeCell ref="D4:F4"/>
    <mergeCell ref="G4:J4"/>
    <mergeCell ref="D1:F1"/>
    <mergeCell ref="G1:J1"/>
    <mergeCell ref="L1:M1"/>
    <mergeCell ref="O1:P1"/>
    <mergeCell ref="D2:F2"/>
    <mergeCell ref="G2:J2"/>
    <mergeCell ref="L2:M2"/>
    <mergeCell ref="O2:P2"/>
  </mergeCells>
  <conditionalFormatting sqref="AT6:AW7 AT1732:AW1048576">
    <cfRule type="cellIs" dxfId="31" priority="9" operator="equal">
      <formula>1</formula>
    </cfRule>
    <cfRule type="cellIs" dxfId="30" priority="10" operator="between">
      <formula>8</formula>
      <formula>9</formula>
    </cfRule>
    <cfRule type="cellIs" dxfId="29" priority="11" operator="equal">
      <formula>7</formula>
    </cfRule>
    <cfRule type="cellIs" dxfId="28" priority="12" operator="equal">
      <formula>6</formula>
    </cfRule>
    <cfRule type="cellIs" dxfId="27" priority="13" operator="equal">
      <formula>5</formula>
    </cfRule>
    <cfRule type="cellIs" dxfId="26" priority="14" operator="equal">
      <formula>4</formula>
    </cfRule>
    <cfRule type="cellIs" dxfId="25" priority="15" operator="equal">
      <formula>3</formula>
    </cfRule>
    <cfRule type="cellIs" dxfId="24" priority="16" operator="equal">
      <formula>2</formula>
    </cfRule>
  </conditionalFormatting>
  <conditionalFormatting sqref="AT8:AW1731">
    <cfRule type="cellIs" dxfId="23" priority="1" operator="equal">
      <formula>1</formula>
    </cfRule>
    <cfRule type="cellIs" dxfId="22" priority="2" operator="between">
      <formula>8</formula>
      <formula>9</formula>
    </cfRule>
    <cfRule type="cellIs" dxfId="21" priority="3" operator="equal">
      <formula>7</formula>
    </cfRule>
    <cfRule type="cellIs" dxfId="20" priority="4" operator="equal">
      <formula>6</formula>
    </cfRule>
    <cfRule type="cellIs" dxfId="19" priority="5" operator="equal">
      <formula>5</formula>
    </cfRule>
    <cfRule type="cellIs" dxfId="18" priority="6" operator="equal">
      <formula>4</formula>
    </cfRule>
    <cfRule type="cellIs" dxfId="17" priority="7" operator="equal">
      <formula>3</formula>
    </cfRule>
    <cfRule type="cellIs" dxfId="16" priority="8" operator="equal">
      <formula>2</formula>
    </cfRule>
  </conditionalFormatting>
  <pageMargins left="0.7" right="0.7" top="0.75" bottom="0.75" header="0.3" footer="0.3"/>
  <pageSetup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BB5E8-842D-4A1B-8F44-5579D1351F7A}">
  <dimension ref="A1:EJ1651"/>
  <sheetViews>
    <sheetView zoomScale="70" zoomScaleNormal="70" zoomScalePageLayoutView="60" workbookViewId="0">
      <pane ySplit="10" topLeftCell="A11" activePane="bottomLeft" state="frozen"/>
      <selection activeCell="H25" sqref="H25"/>
      <selection pane="bottomLeft" activeCell="H25" sqref="H25"/>
    </sheetView>
  </sheetViews>
  <sheetFormatPr defaultColWidth="9.140625" defaultRowHeight="15"/>
  <cols>
    <col min="1" max="1" width="10.5703125" style="1" customWidth="1"/>
    <col min="2" max="2" width="11" style="1" customWidth="1"/>
    <col min="3" max="3" width="10.7109375" style="75" customWidth="1"/>
    <col min="4" max="7" width="10.7109375" style="1" customWidth="1"/>
    <col min="8" max="8" width="12.5703125" style="1" bestFit="1" customWidth="1"/>
    <col min="9" max="9" width="12.5703125" style="1" customWidth="1"/>
    <col min="10" max="13" width="10.7109375" style="1" customWidth="1"/>
    <col min="14" max="14" width="13.85546875" style="1" bestFit="1" customWidth="1"/>
    <col min="15" max="29" width="10.7109375" style="1" customWidth="1"/>
    <col min="30" max="30" width="13.28515625" style="34" bestFit="1" customWidth="1"/>
    <col min="31" max="31" width="21.28515625" style="34" bestFit="1" customWidth="1"/>
    <col min="32" max="32" width="12.42578125" style="34" bestFit="1" customWidth="1"/>
    <col min="33" max="33" width="20.140625" style="35" bestFit="1" customWidth="1"/>
    <col min="34" max="35" width="10.7109375" style="1" customWidth="1"/>
    <col min="36" max="44" width="10.85546875" style="1" customWidth="1"/>
    <col min="45" max="45" width="10.85546875" style="14" customWidth="1"/>
    <col min="46" max="46" width="23.7109375" style="14" customWidth="1"/>
    <col min="47" max="47" width="22.7109375" style="14" bestFit="1" customWidth="1"/>
    <col min="48" max="48" width="23.85546875" style="14" customWidth="1"/>
    <col min="49" max="49" width="22.7109375" style="35" bestFit="1" customWidth="1"/>
    <col min="50" max="70" width="9.140625" style="1" customWidth="1"/>
    <col min="71" max="106" width="9.140625" style="1"/>
    <col min="107" max="108" width="9.140625" style="1" customWidth="1"/>
    <col min="109" max="118" width="9.140625" style="1"/>
    <col min="119" max="119" width="11.28515625" style="1" bestFit="1" customWidth="1"/>
    <col min="120" max="16384" width="9.140625" style="1"/>
  </cols>
  <sheetData>
    <row r="1" spans="1:140" ht="15.75">
      <c r="C1" s="1"/>
      <c r="D1" s="2" t="s">
        <v>0</v>
      </c>
      <c r="E1" s="3"/>
      <c r="F1" s="4"/>
      <c r="G1" s="5" t="s">
        <v>1</v>
      </c>
      <c r="H1" s="5"/>
      <c r="I1" s="5"/>
      <c r="J1" s="5"/>
      <c r="K1" s="6"/>
      <c r="L1" s="2" t="s">
        <v>2</v>
      </c>
      <c r="M1" s="4"/>
      <c r="N1" s="7">
        <f>LOOKUP(2,1/(D13:D908&lt;&gt;""),D13:D908)</f>
        <v>31.889376000000002</v>
      </c>
      <c r="O1" s="8" t="s">
        <v>3</v>
      </c>
      <c r="P1" s="9"/>
      <c r="Q1" s="10">
        <v>0.8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11"/>
      <c r="AF1" s="11"/>
      <c r="AG1" s="11"/>
      <c r="AH1" s="6"/>
      <c r="AI1" s="6"/>
      <c r="AJ1" s="11"/>
      <c r="AK1" s="12"/>
      <c r="AL1" s="6"/>
      <c r="AM1" s="6"/>
      <c r="AN1" s="6"/>
      <c r="AO1" s="6"/>
      <c r="AP1" s="6"/>
      <c r="AQ1" s="6"/>
      <c r="AR1" s="6"/>
      <c r="AS1" s="6"/>
      <c r="AT1" s="13" t="s">
        <v>4</v>
      </c>
      <c r="AU1" s="13" t="s">
        <v>5</v>
      </c>
      <c r="AV1" s="13" t="s">
        <v>4</v>
      </c>
      <c r="AW1" s="13" t="s">
        <v>5</v>
      </c>
      <c r="AY1" s="14"/>
    </row>
    <row r="2" spans="1:140" ht="15.75">
      <c r="C2" s="1"/>
      <c r="D2" s="2" t="s">
        <v>6</v>
      </c>
      <c r="E2" s="3"/>
      <c r="F2" s="4"/>
      <c r="G2" s="5" t="s">
        <v>88</v>
      </c>
      <c r="H2" s="5"/>
      <c r="I2" s="5"/>
      <c r="J2" s="5"/>
      <c r="K2" s="6"/>
      <c r="L2" s="2" t="s">
        <v>8</v>
      </c>
      <c r="M2" s="4"/>
      <c r="N2" s="13">
        <v>0</v>
      </c>
      <c r="O2" s="2" t="s">
        <v>9</v>
      </c>
      <c r="P2" s="4"/>
      <c r="Q2" s="13">
        <v>17</v>
      </c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11"/>
      <c r="AF2" s="11"/>
      <c r="AG2" s="11"/>
      <c r="AH2" s="6"/>
      <c r="AI2" s="6"/>
      <c r="AJ2" s="11"/>
      <c r="AK2" s="12"/>
      <c r="AL2" s="6"/>
      <c r="AM2" s="6"/>
      <c r="AN2" s="6"/>
      <c r="AO2" s="6"/>
      <c r="AP2" s="6"/>
      <c r="AQ2" s="6"/>
      <c r="AR2" s="6"/>
      <c r="AS2" s="6"/>
      <c r="AT2" s="15" t="s">
        <v>10</v>
      </c>
      <c r="AU2" s="13">
        <v>1</v>
      </c>
      <c r="AV2" s="16" t="s">
        <v>11</v>
      </c>
      <c r="AW2" s="13">
        <v>5</v>
      </c>
      <c r="AX2" s="17"/>
      <c r="AY2" s="18"/>
    </row>
    <row r="3" spans="1:140" ht="15" customHeight="1">
      <c r="C3" s="1"/>
      <c r="D3" s="2" t="s">
        <v>12</v>
      </c>
      <c r="E3" s="3"/>
      <c r="F3" s="4"/>
      <c r="G3" s="19">
        <v>44139</v>
      </c>
      <c r="H3" s="20"/>
      <c r="I3" s="20"/>
      <c r="J3" s="20"/>
      <c r="K3" s="6"/>
      <c r="L3" s="2" t="s">
        <v>13</v>
      </c>
      <c r="M3" s="4"/>
      <c r="N3" s="13">
        <v>0</v>
      </c>
      <c r="O3" s="2" t="s">
        <v>14</v>
      </c>
      <c r="P3" s="4"/>
      <c r="Q3" s="13">
        <v>20</v>
      </c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11"/>
      <c r="AF3" s="11"/>
      <c r="AG3" s="11"/>
      <c r="AH3" s="6"/>
      <c r="AI3" s="6"/>
      <c r="AJ3" s="11"/>
      <c r="AK3" s="12"/>
      <c r="AL3" s="6"/>
      <c r="AM3" s="6"/>
      <c r="AN3" s="6"/>
      <c r="AO3" s="6"/>
      <c r="AP3" s="6"/>
      <c r="AQ3" s="6"/>
      <c r="AR3" s="6"/>
      <c r="AS3" s="6"/>
      <c r="AT3" s="21" t="s">
        <v>15</v>
      </c>
      <c r="AU3" s="22">
        <v>2</v>
      </c>
      <c r="AV3" s="23" t="s">
        <v>16</v>
      </c>
      <c r="AW3" s="13">
        <v>6</v>
      </c>
      <c r="AX3" s="24"/>
      <c r="AY3" s="14"/>
    </row>
    <row r="4" spans="1:140" ht="15.75">
      <c r="A4" s="25"/>
      <c r="C4" s="1"/>
      <c r="D4" s="2" t="s">
        <v>17</v>
      </c>
      <c r="E4" s="3"/>
      <c r="F4" s="4"/>
      <c r="G4" s="20" t="s">
        <v>89</v>
      </c>
      <c r="H4" s="5"/>
      <c r="I4" s="5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11"/>
      <c r="AF4" s="11"/>
      <c r="AG4" s="11"/>
      <c r="AH4" s="6"/>
      <c r="AI4" s="6"/>
      <c r="AJ4" s="6"/>
      <c r="AK4" s="12"/>
      <c r="AL4" s="6"/>
      <c r="AM4" s="6"/>
      <c r="AN4" s="6"/>
      <c r="AO4" s="6"/>
      <c r="AP4" s="6"/>
      <c r="AQ4" s="6"/>
      <c r="AR4" s="6"/>
      <c r="AS4" s="6"/>
      <c r="AT4" s="26" t="s">
        <v>19</v>
      </c>
      <c r="AU4" s="13">
        <v>3</v>
      </c>
      <c r="AV4" s="27" t="s">
        <v>20</v>
      </c>
      <c r="AW4" s="13">
        <v>7</v>
      </c>
      <c r="AX4" s="24"/>
      <c r="AY4" s="14"/>
    </row>
    <row r="5" spans="1:140" ht="15.75">
      <c r="A5" s="25"/>
      <c r="B5" s="25"/>
      <c r="C5" s="28"/>
      <c r="D5" s="28"/>
      <c r="E5" s="28"/>
      <c r="F5" s="28"/>
      <c r="G5" s="12"/>
      <c r="H5" s="12"/>
      <c r="I5" s="12"/>
      <c r="J5" s="29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11"/>
      <c r="AF5" s="11"/>
      <c r="AG5" s="11"/>
      <c r="AH5" s="6"/>
      <c r="AI5" s="6"/>
      <c r="AJ5" s="6"/>
      <c r="AK5" s="12"/>
      <c r="AL5" s="6"/>
      <c r="AM5" s="6"/>
      <c r="AN5" s="6"/>
      <c r="AO5" s="6"/>
      <c r="AP5" s="6"/>
      <c r="AQ5" s="6"/>
      <c r="AR5" s="6"/>
      <c r="AS5" s="6"/>
      <c r="AT5" s="30" t="s">
        <v>21</v>
      </c>
      <c r="AU5" s="13">
        <v>4</v>
      </c>
      <c r="AV5" s="31" t="s">
        <v>22</v>
      </c>
      <c r="AW5" s="22" t="s">
        <v>23</v>
      </c>
      <c r="BY5" s="32">
        <v>20</v>
      </c>
      <c r="BZ5" s="32">
        <v>1.31</v>
      </c>
      <c r="CA5" s="32">
        <v>2.0499999999999998</v>
      </c>
      <c r="CB5" s="32">
        <v>2.6</v>
      </c>
      <c r="CC5" s="32">
        <v>2.95</v>
      </c>
      <c r="CD5" s="32">
        <v>3.6</v>
      </c>
    </row>
    <row r="6" spans="1:140">
      <c r="A6" s="25"/>
      <c r="B6" s="25"/>
      <c r="C6" s="33"/>
      <c r="D6" s="33"/>
      <c r="E6" s="33"/>
      <c r="F6" s="33"/>
      <c r="G6" s="25"/>
      <c r="H6" s="14"/>
      <c r="I6" s="14"/>
      <c r="AG6" s="1"/>
      <c r="AJ6" s="25"/>
      <c r="BY6" s="32">
        <v>-200</v>
      </c>
      <c r="BZ6" s="32">
        <v>1.31</v>
      </c>
      <c r="CA6" s="32">
        <v>2.0499999999999998</v>
      </c>
      <c r="CB6" s="32">
        <v>2.6</v>
      </c>
      <c r="CC6" s="32">
        <v>2.95</v>
      </c>
      <c r="CD6" s="32">
        <v>3.6</v>
      </c>
    </row>
    <row r="7" spans="1:140" ht="15.75" thickBot="1">
      <c r="A7" s="25"/>
      <c r="B7" s="25"/>
      <c r="C7" s="1"/>
      <c r="AD7" s="1"/>
      <c r="AG7" s="34"/>
      <c r="AS7" s="1"/>
      <c r="AT7" s="36"/>
      <c r="AW7" s="37"/>
    </row>
    <row r="8" spans="1:140" ht="16.5" thickTop="1" thickBot="1">
      <c r="A8" s="25"/>
      <c r="C8" s="1"/>
      <c r="E8" s="38" t="s">
        <v>24</v>
      </c>
      <c r="F8" s="39"/>
      <c r="G8" s="39"/>
      <c r="H8" s="40"/>
      <c r="I8" s="38" t="s">
        <v>25</v>
      </c>
      <c r="J8" s="40"/>
      <c r="K8" s="38" t="s">
        <v>26</v>
      </c>
      <c r="L8" s="39"/>
      <c r="M8" s="40"/>
      <c r="N8" s="38" t="s">
        <v>27</v>
      </c>
      <c r="O8" s="39"/>
      <c r="P8" s="39"/>
      <c r="Q8" s="41" t="s">
        <v>28</v>
      </c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3"/>
      <c r="AH8" s="44" t="s">
        <v>29</v>
      </c>
      <c r="AI8" s="38"/>
      <c r="AJ8" s="38" t="s">
        <v>30</v>
      </c>
      <c r="AK8" s="39"/>
      <c r="AL8" s="39"/>
      <c r="AM8" s="39"/>
      <c r="AN8" s="39"/>
      <c r="AO8" s="39"/>
      <c r="AP8" s="39"/>
      <c r="AQ8" s="39"/>
      <c r="AR8" s="39"/>
      <c r="AS8" s="40"/>
      <c r="AT8" s="38" t="s">
        <v>31</v>
      </c>
      <c r="AU8" s="39"/>
      <c r="AV8" s="39"/>
      <c r="AW8" s="40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</row>
    <row r="9" spans="1:140" ht="39" customHeight="1" thickTop="1">
      <c r="A9" s="14" t="s">
        <v>32</v>
      </c>
      <c r="C9" s="46" t="s">
        <v>33</v>
      </c>
      <c r="D9" s="14" t="s">
        <v>32</v>
      </c>
      <c r="E9" s="47" t="s">
        <v>34</v>
      </c>
      <c r="F9" s="47" t="s">
        <v>34</v>
      </c>
      <c r="G9" s="48" t="s">
        <v>35</v>
      </c>
      <c r="H9" s="49" t="s">
        <v>36</v>
      </c>
      <c r="I9" s="50" t="s">
        <v>37</v>
      </c>
      <c r="J9" s="50" t="s">
        <v>37</v>
      </c>
      <c r="K9" s="47" t="s">
        <v>38</v>
      </c>
      <c r="L9" s="48" t="s">
        <v>38</v>
      </c>
      <c r="M9" s="49" t="s">
        <v>39</v>
      </c>
      <c r="N9" s="51" t="s">
        <v>40</v>
      </c>
      <c r="O9" s="52" t="s">
        <v>41</v>
      </c>
      <c r="P9" s="52" t="s">
        <v>42</v>
      </c>
      <c r="Q9" s="53" t="s">
        <v>43</v>
      </c>
      <c r="R9" s="48" t="s">
        <v>44</v>
      </c>
      <c r="S9" s="48" t="s">
        <v>45</v>
      </c>
      <c r="T9" s="48" t="s">
        <v>46</v>
      </c>
      <c r="U9" s="51" t="s">
        <v>47</v>
      </c>
      <c r="V9" s="51" t="s">
        <v>48</v>
      </c>
      <c r="W9" s="54" t="s">
        <v>49</v>
      </c>
      <c r="X9" s="55" t="s">
        <v>50</v>
      </c>
      <c r="Y9" s="56" t="s">
        <v>51</v>
      </c>
      <c r="Z9" s="52" t="s">
        <v>52</v>
      </c>
      <c r="AA9" s="55" t="s">
        <v>53</v>
      </c>
      <c r="AB9" s="56" t="s">
        <v>54</v>
      </c>
      <c r="AC9" s="54" t="s">
        <v>55</v>
      </c>
      <c r="AD9" s="54" t="s">
        <v>56</v>
      </c>
      <c r="AE9" s="54" t="s">
        <v>57</v>
      </c>
      <c r="AF9" s="54" t="s">
        <v>58</v>
      </c>
      <c r="AG9" s="57" t="s">
        <v>59</v>
      </c>
      <c r="AH9" s="53" t="s">
        <v>60</v>
      </c>
      <c r="AI9" s="49" t="s">
        <v>61</v>
      </c>
      <c r="AJ9" s="48" t="s">
        <v>35</v>
      </c>
      <c r="AK9" s="48" t="s">
        <v>62</v>
      </c>
      <c r="AL9" s="50" t="s">
        <v>63</v>
      </c>
      <c r="AM9" s="50" t="s">
        <v>64</v>
      </c>
      <c r="AN9" s="48" t="s">
        <v>65</v>
      </c>
      <c r="AO9" s="48" t="s">
        <v>66</v>
      </c>
      <c r="AP9" s="50" t="s">
        <v>67</v>
      </c>
      <c r="AQ9" s="50" t="s">
        <v>68</v>
      </c>
      <c r="AR9" s="50" t="s">
        <v>69</v>
      </c>
      <c r="AS9" s="50" t="s">
        <v>70</v>
      </c>
      <c r="AT9" s="58" t="s">
        <v>71</v>
      </c>
      <c r="AU9" s="59" t="s">
        <v>72</v>
      </c>
      <c r="AV9" s="60" t="s">
        <v>73</v>
      </c>
      <c r="AW9" s="61" t="s">
        <v>72</v>
      </c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</row>
    <row r="10" spans="1:140" ht="18.75" customHeight="1">
      <c r="A10" s="63" t="s">
        <v>74</v>
      </c>
      <c r="C10" s="46" t="s">
        <v>75</v>
      </c>
      <c r="D10" s="14" t="s">
        <v>75</v>
      </c>
      <c r="E10" s="64" t="s">
        <v>76</v>
      </c>
      <c r="F10" s="65" t="s">
        <v>77</v>
      </c>
      <c r="G10" s="66" t="s">
        <v>77</v>
      </c>
      <c r="H10" s="66" t="s">
        <v>77</v>
      </c>
      <c r="I10" s="64" t="s">
        <v>78</v>
      </c>
      <c r="J10" s="66" t="s">
        <v>77</v>
      </c>
      <c r="K10" s="64" t="s">
        <v>78</v>
      </c>
      <c r="L10" s="66" t="s">
        <v>77</v>
      </c>
      <c r="M10" s="67" t="s">
        <v>77</v>
      </c>
      <c r="N10" s="66" t="s">
        <v>79</v>
      </c>
      <c r="O10" s="66" t="s">
        <v>77</v>
      </c>
      <c r="P10" s="66" t="s">
        <v>77</v>
      </c>
      <c r="Q10" s="68" t="s">
        <v>77</v>
      </c>
      <c r="R10" s="66" t="s">
        <v>80</v>
      </c>
      <c r="S10" s="66" t="s">
        <v>80</v>
      </c>
      <c r="T10" s="66" t="s">
        <v>81</v>
      </c>
      <c r="U10" s="66" t="s">
        <v>80</v>
      </c>
      <c r="V10" s="69" t="s">
        <v>79</v>
      </c>
      <c r="W10" s="66" t="s">
        <v>80</v>
      </c>
      <c r="X10" s="69" t="s">
        <v>82</v>
      </c>
      <c r="Y10" s="70" t="s">
        <v>83</v>
      </c>
      <c r="Z10" s="66" t="s">
        <v>80</v>
      </c>
      <c r="AA10" s="69" t="s">
        <v>77</v>
      </c>
      <c r="AB10" s="70" t="s">
        <v>84</v>
      </c>
      <c r="AC10" s="66" t="s">
        <v>80</v>
      </c>
      <c r="AD10" s="66" t="s">
        <v>81</v>
      </c>
      <c r="AE10" s="66" t="s">
        <v>81</v>
      </c>
      <c r="AF10" s="66" t="s">
        <v>81</v>
      </c>
      <c r="AG10" s="66" t="s">
        <v>81</v>
      </c>
      <c r="AH10" s="66" t="s">
        <v>80</v>
      </c>
      <c r="AI10" s="67" t="s">
        <v>80</v>
      </c>
      <c r="AJ10" s="66" t="s">
        <v>85</v>
      </c>
      <c r="AK10" s="66" t="s">
        <v>80</v>
      </c>
      <c r="AL10" s="66" t="s">
        <v>80</v>
      </c>
      <c r="AM10" s="66" t="s">
        <v>80</v>
      </c>
      <c r="AN10" s="66" t="s">
        <v>80</v>
      </c>
      <c r="AO10" s="66" t="s">
        <v>86</v>
      </c>
      <c r="AP10" s="66" t="s">
        <v>80</v>
      </c>
      <c r="AQ10" s="66" t="s">
        <v>80</v>
      </c>
      <c r="AR10" s="66" t="s">
        <v>80</v>
      </c>
      <c r="AS10" s="66" t="s">
        <v>80</v>
      </c>
      <c r="AT10" s="71"/>
      <c r="AU10" s="72"/>
      <c r="AV10" s="73"/>
      <c r="AW10" s="74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</row>
    <row r="11" spans="1:140">
      <c r="D11" s="14">
        <v>3.2808000000000002</v>
      </c>
      <c r="E11" s="77"/>
      <c r="F11" s="14">
        <v>10.44</v>
      </c>
      <c r="G11" s="14"/>
      <c r="H11" s="37"/>
      <c r="I11" s="14"/>
      <c r="J11" s="14">
        <v>1.044E-2</v>
      </c>
      <c r="K11" s="77"/>
      <c r="L11" s="14">
        <v>1.044E-2</v>
      </c>
      <c r="M11" s="37">
        <v>2000</v>
      </c>
      <c r="N11" s="14"/>
      <c r="O11" s="14">
        <v>2000</v>
      </c>
      <c r="P11" s="14">
        <v>2000</v>
      </c>
      <c r="Q11" s="76">
        <v>0.33</v>
      </c>
      <c r="R11" s="14"/>
      <c r="S11" s="14"/>
      <c r="T11" s="14">
        <v>0.22</v>
      </c>
      <c r="U11" s="14"/>
      <c r="V11" s="69"/>
      <c r="W11" s="69"/>
      <c r="X11" s="69"/>
      <c r="Y11" s="78">
        <v>3.28</v>
      </c>
      <c r="Z11" s="69"/>
      <c r="AA11" s="79"/>
      <c r="AB11" s="69">
        <v>86400</v>
      </c>
      <c r="AC11" s="69"/>
      <c r="AD11" s="69">
        <v>2000</v>
      </c>
      <c r="AE11" s="80"/>
      <c r="AF11" s="69">
        <v>2000</v>
      </c>
      <c r="AG11" s="81"/>
      <c r="AH11" s="82"/>
      <c r="AI11" s="83"/>
      <c r="AJ11" s="84">
        <v>0.96</v>
      </c>
      <c r="AK11" s="14"/>
      <c r="AL11" s="14"/>
      <c r="AM11" s="14"/>
      <c r="AN11" s="14"/>
      <c r="AO11" s="14"/>
      <c r="AP11" s="14"/>
      <c r="AQ11" s="14"/>
      <c r="AR11" s="14"/>
      <c r="AT11" s="76"/>
      <c r="AW11" s="37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EJ11" s="32" t="s">
        <v>87</v>
      </c>
    </row>
    <row r="12" spans="1:140">
      <c r="E12" s="85"/>
      <c r="H12" s="35"/>
      <c r="J12" s="35"/>
      <c r="M12" s="35"/>
      <c r="Q12" s="85"/>
      <c r="V12" s="86"/>
      <c r="W12" s="86"/>
      <c r="X12" s="86"/>
      <c r="Y12" s="86"/>
      <c r="Z12" s="86"/>
      <c r="AA12" s="86"/>
      <c r="AB12" s="86"/>
      <c r="AC12" s="86"/>
      <c r="AD12" s="86"/>
      <c r="AE12" s="87"/>
      <c r="AF12" s="87"/>
      <c r="AG12" s="88"/>
      <c r="AH12" s="85"/>
      <c r="AI12" s="35"/>
      <c r="AS12" s="1"/>
      <c r="AT12" s="76"/>
      <c r="AW12" s="37"/>
    </row>
    <row r="13" spans="1:140">
      <c r="A13" s="101">
        <v>0</v>
      </c>
      <c r="C13" s="89">
        <f t="shared" ref="C13:C76" si="0">$N$2-D13</f>
        <v>0</v>
      </c>
      <c r="D13" s="84">
        <f t="shared" ref="D13:D76" si="1">A13*$D$11</f>
        <v>0</v>
      </c>
      <c r="E13" s="76">
        <v>0</v>
      </c>
      <c r="F13" s="91">
        <f t="shared" ref="F13:F76" si="2">$F$11*E13</f>
        <v>0</v>
      </c>
      <c r="G13" s="80">
        <f t="shared" ref="G13:G76" si="3">F13+((1-$Q$1)*L13)</f>
        <v>0</v>
      </c>
      <c r="H13" s="81">
        <f>AVERAGE(G13:G16)</f>
        <v>0</v>
      </c>
      <c r="I13" s="101">
        <v>0</v>
      </c>
      <c r="J13" s="92">
        <f t="shared" ref="J13:J76" si="4">$J$11*I13</f>
        <v>0</v>
      </c>
      <c r="K13" s="101">
        <v>0</v>
      </c>
      <c r="L13" s="78">
        <f t="shared" ref="L13:L76" si="5">$L$11*K13</f>
        <v>0</v>
      </c>
      <c r="M13" s="81">
        <f t="shared" ref="M13:M76" si="6">IF(D13&gt;$N$3,(62.4/$M$11)*ABS(D13-$N$3),0)</f>
        <v>0</v>
      </c>
      <c r="N13" s="14">
        <f>IF(C13&gt;-11.5,98,IF(C13&gt;-26.5,115,IF(C13&gt;-39.5,117,IF(C13&gt;-49.5,120,119))))</f>
        <v>98</v>
      </c>
      <c r="O13" s="78">
        <f t="shared" ref="O13:O76" si="7">(D13-D12)*(N13/2000)+O12</f>
        <v>0</v>
      </c>
      <c r="P13" s="78">
        <f t="shared" ref="P13:P76" si="8">IF(D13&gt;$N$3,(((N13-62.4)/$P$11)*(D13-D12))+P12,O13)</f>
        <v>0</v>
      </c>
      <c r="Q13" s="93">
        <f t="shared" ref="Q13:Q76" si="9">$Q$11*(G13-O13)</f>
        <v>0</v>
      </c>
      <c r="R13" s="80" t="e">
        <f t="shared" ref="R13:R76" si="10">Q13/P13</f>
        <v>#DIV/0!</v>
      </c>
      <c r="S13" s="80" t="e">
        <f t="shared" ref="S13:S76" si="11">AD13/J13</f>
        <v>#DIV/0!</v>
      </c>
      <c r="T13" s="69">
        <f t="shared" ref="T13:T76" si="12">$T$11*P13*2000</f>
        <v>0</v>
      </c>
      <c r="U13" s="78" t="e">
        <f t="shared" ref="U13:U76" si="13">MAX(1.4,(0.27*(LOG(AO13))+0.36*(LOG(AN13))+1.236))</f>
        <v>#DIV/0!</v>
      </c>
      <c r="V13" s="69" t="e">
        <f t="shared" ref="V13:V76" si="14">62.4*U13</f>
        <v>#DIV/0!</v>
      </c>
      <c r="W13" s="80" t="e">
        <f t="shared" ref="W13:W76" ca="1" si="15">AN13/(10^(1.1268-0.2817*AQ13))</f>
        <v>#DIV/0!</v>
      </c>
      <c r="X13" s="80" t="e">
        <f t="shared" ref="X13:X76" ca="1" si="16">17.6+11*LOG(AM13)</f>
        <v>#DIV/0!</v>
      </c>
      <c r="Y13" s="94" t="e">
        <f t="shared" ref="Y13:Y76" ca="1" si="17">IF(AND(AQ13&gt;1,AQ13&lt;=3.27),$Y$11*10^(0.952-3.04*AQ13),IF(AND(AQ13&gt;3.27,AQ13&lt;4),$Y$11*10^(-4.52-1.37*AQ13),"N/A"))</f>
        <v>#DIV/0!</v>
      </c>
      <c r="Z13" s="80" t="e">
        <f t="shared" ref="Z13:Z76" ca="1" si="18">IF(AND(AQ13&gt;2.2,AM13&lt;14), AM13, IF(AND(AQ13&gt;2.2,AM13&gt;14), 14, IF(AQ13&lt;2.2, 0.0188*(10^(0.55*AQ13+1.68)), "N/A")))</f>
        <v>#DIV/0!</v>
      </c>
      <c r="AA13" s="80" t="e">
        <f t="shared" ref="AA13:AA76" ca="1" si="19">Z13*(G13-O13)</f>
        <v>#DIV/0!</v>
      </c>
      <c r="AB13" s="80" t="e">
        <f t="shared" ref="AB13:AB76" ca="1" si="20">$AB$11*Y13*AA13*2000/62.4</f>
        <v>#DIV/0!</v>
      </c>
      <c r="AC13" s="80" t="e">
        <f t="shared" ref="AC13:AC76" si="21">10.5+7*LOG(AP13)</f>
        <v>#DIV/0!</v>
      </c>
      <c r="AD13" s="69">
        <f t="shared" ref="AD13:AD76" si="22">$AD$11*(G13-O13)/$Q$2</f>
        <v>0</v>
      </c>
      <c r="AE13" s="69">
        <f>AVERAGE(AD13:AD16)</f>
        <v>-0.56738541176470592</v>
      </c>
      <c r="AF13" s="69">
        <f t="shared" ref="AF13:AF76" si="23">$AF$11*G13/$Q$3</f>
        <v>0</v>
      </c>
      <c r="AG13" s="95">
        <f>AVERAGE(AF13:AF16)</f>
        <v>0</v>
      </c>
      <c r="AH13" s="93" t="e">
        <f t="shared" ref="AH13:AH76" si="24">(AK13+10)/((J13/P13)+0.67)</f>
        <v>#DIV/0!</v>
      </c>
      <c r="AI13" s="81" t="e">
        <f t="shared" ref="AI13:AI76" si="25">J13/P13</f>
        <v>#DIV/0!</v>
      </c>
      <c r="AJ13" s="80">
        <f t="shared" ref="AJ13:AJ76" si="26">$AJ$11*G13</f>
        <v>0</v>
      </c>
      <c r="AK13" s="80" t="e">
        <f t="shared" ref="AK13:AK76" si="27">(G13-O13)/P13</f>
        <v>#DIV/0!</v>
      </c>
      <c r="AL13" s="78" t="e">
        <f t="shared" ref="AL13:AL76" ca="1" si="28">MIN(1,((0.381*AQ13)+(0.05*(P13/1.06)-0.15)))</f>
        <v>#DIV/0!</v>
      </c>
      <c r="AM13" s="80" t="e">
        <f t="shared" ref="AM13:AM76" ca="1" si="29">((G13-O13)/1.06)*((1.06/P13)^AL13)</f>
        <v>#DIV/0!</v>
      </c>
      <c r="AN13" s="80">
        <f t="shared" ref="AN13:AN76" si="30">G13/1.06</f>
        <v>0</v>
      </c>
      <c r="AO13" s="80" t="e">
        <f t="shared" ref="AO13:AO76" si="31">100*(J13/G13)</f>
        <v>#DIV/0!</v>
      </c>
      <c r="AP13" s="80" t="e">
        <f t="shared" ref="AP13:AP76" si="32">100*(J13/(G13-O13))</f>
        <v>#DIV/0!</v>
      </c>
      <c r="AQ13" s="80" t="e">
        <f t="shared" ref="AQ13:AQ76" ca="1" si="33">SQRT(((3.47-LOG(AM13))^2)+((LOG(AP13)+1.22)^2))</f>
        <v>#DIV/0!</v>
      </c>
      <c r="AR13" s="80" t="e">
        <f t="shared" ref="AR13:AR76" si="34">SQRT(((3.47-LOG(AN13))^2)+((LOG(AO13)+1.22)^2))</f>
        <v>#NUM!</v>
      </c>
      <c r="AS13" s="78" t="e">
        <f t="shared" ref="AS13:AS76" si="35">(L13-M13)/(G13-O13)</f>
        <v>#DIV/0!</v>
      </c>
      <c r="AT13" s="96" t="e">
        <f t="shared" ref="AT13:AT76" ca="1" si="36">IF(AND((0.005*(AP13-1)-0.0003*((AP13-1)^2)-0.002)&gt;0,AM13&gt;(1/(0.005*(AP13-1)-0.0003*((AP13-1)^2)-0.002)),AP13&gt;=4.5),9,IF(AND((0.005*(AP13-1)-0.0003*((AP13-1)^2)-0.002)&gt;0,AM13&gt;(1/(0.005*(AP13-1)-0.0003*((AP13-1)^2)-0.002)),AP13&lt;4.5),8,IF(AM13&lt;12*EXP(-1.4*AP13),1,IF(AQ13&gt;3.6,2,IF(AQ13&gt;2.95,3,IF(AQ13&gt;2.6,4,IF(AQ13&gt;2.05,5,IF(AQ13&gt;1.31,6,7))))))))</f>
        <v>#DIV/0!</v>
      </c>
      <c r="AU13" s="97" t="e">
        <f t="shared" ref="AU13:AU76" ca="1" si="37">IF(AT13=9,"Very stiff fine-grained",IF(AT13=8,"Very stiff sand to clayey sand",IF(AT13=1,"Sensitive fine-grained", IF(AT13=2,"Organic",IF(AT13=3,"Clay",IF(AT13=4,"Silt mxture",IF(AT13=5,"Sand mixture",IF(AT13=6,"Sand","Gravelly sand to sand"))))))))</f>
        <v>#DIV/0!</v>
      </c>
      <c r="AV13" s="98" t="e">
        <f t="shared" ref="AV13:AV76" si="38">IF(AND((0.005*(AO13-1)-0.0003*((AO13-1)^2)-0.002)&gt;0,AN13&gt;(1/(0.005*(AO13-1)-0.0003*((AO13-1)^2)-0.002)),AO13&gt;=4.5),9,IF(AND((0.005*(AO13-1)-0.0003*((AO13-1)^2)-0.002)&gt;0,AN13&gt;(1/(0.005*(AO13-1)-0.0003*((AO13-1)^2)-0.002)),AO13&lt;4.5),8,IF(AN13&lt;12*EXP(-1.4*AO13),1,IF(AR13&gt;3.6,2,IF(AR13&gt;2.95,3,IF(AR13&gt;2.6,4,IF(AR13&gt;2.05,5,IF(AR13&gt;1.31,6,7))))))))</f>
        <v>#DIV/0!</v>
      </c>
      <c r="AW13" s="99" t="e">
        <f t="shared" ref="AW13:AW76" si="39">IF(AV13=9,"Very stiff fine-grained",IF(AV13=8,"Very stiff sand to clayey sand",IF(AV13=1,"Sensitive fine-grained", IF(AV13=2,"Organic",IF(AV13=3,"Clay",IF(AV13=4,"Silt mxture",IF(AV13=5,"Sand mixture",IF(AV13=6,"Sand","Gravelly sand to sand"))))))))</f>
        <v>#DIV/0!</v>
      </c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</row>
    <row r="14" spans="1:140">
      <c r="A14" s="101">
        <v>0.02</v>
      </c>
      <c r="C14" s="89">
        <f t="shared" si="0"/>
        <v>-6.5616000000000008E-2</v>
      </c>
      <c r="D14" s="84">
        <f t="shared" si="1"/>
        <v>6.5616000000000008E-2</v>
      </c>
      <c r="E14" s="76">
        <v>0</v>
      </c>
      <c r="F14" s="91">
        <f t="shared" si="2"/>
        <v>0</v>
      </c>
      <c r="G14" s="80">
        <f t="shared" si="3"/>
        <v>0</v>
      </c>
      <c r="H14" s="81">
        <f>AVERAGE(G13:G17)</f>
        <v>0.25719984000000001</v>
      </c>
      <c r="I14" s="101">
        <v>0</v>
      </c>
      <c r="J14" s="92">
        <f t="shared" si="4"/>
        <v>0</v>
      </c>
      <c r="K14" s="101">
        <v>0</v>
      </c>
      <c r="L14" s="78">
        <f t="shared" si="5"/>
        <v>0</v>
      </c>
      <c r="M14" s="81">
        <f t="shared" si="6"/>
        <v>2.0472191999999999E-3</v>
      </c>
      <c r="N14" s="14">
        <f t="shared" ref="N14:N77" si="40">IF(C14&gt;-11.5,98,IF(C14&gt;-26.5,115,IF(C14&gt;-39.5,117,IF(C14&gt;-49.5,120,119))))</f>
        <v>98</v>
      </c>
      <c r="O14" s="78">
        <f t="shared" si="7"/>
        <v>3.2151840000000007E-3</v>
      </c>
      <c r="P14" s="78">
        <f t="shared" si="8"/>
        <v>1.1679648000000001E-3</v>
      </c>
      <c r="Q14" s="93">
        <f t="shared" si="9"/>
        <v>-1.0610107200000002E-3</v>
      </c>
      <c r="R14" s="80">
        <f t="shared" si="10"/>
        <v>-0.90842696629213493</v>
      </c>
      <c r="S14" s="80" t="e">
        <f t="shared" si="11"/>
        <v>#DIV/0!</v>
      </c>
      <c r="T14" s="69">
        <f t="shared" si="12"/>
        <v>0.51390451200000009</v>
      </c>
      <c r="U14" s="78" t="e">
        <f t="shared" si="13"/>
        <v>#DIV/0!</v>
      </c>
      <c r="V14" s="69" t="e">
        <f t="shared" si="14"/>
        <v>#DIV/0!</v>
      </c>
      <c r="W14" s="80" t="e">
        <f t="shared" ca="1" si="15"/>
        <v>#NUM!</v>
      </c>
      <c r="X14" s="80" t="e">
        <f t="shared" ca="1" si="16"/>
        <v>#NUM!</v>
      </c>
      <c r="Y14" s="94" t="e">
        <f t="shared" ca="1" si="17"/>
        <v>#NUM!</v>
      </c>
      <c r="Z14" s="80" t="e">
        <f t="shared" ca="1" si="18"/>
        <v>#NUM!</v>
      </c>
      <c r="AA14" s="80" t="e">
        <f t="shared" ca="1" si="19"/>
        <v>#NUM!</v>
      </c>
      <c r="AB14" s="66" t="e">
        <f t="shared" ca="1" si="20"/>
        <v>#NUM!</v>
      </c>
      <c r="AC14" s="80" t="e">
        <f t="shared" si="21"/>
        <v>#NUM!</v>
      </c>
      <c r="AD14" s="69">
        <f t="shared" si="22"/>
        <v>-0.37825694117647068</v>
      </c>
      <c r="AE14" s="69">
        <f>AVERAGE(AD13:AD17)</f>
        <v>29.502290823529414</v>
      </c>
      <c r="AF14" s="69">
        <f t="shared" si="23"/>
        <v>0</v>
      </c>
      <c r="AG14" s="95">
        <f>AVERAGE(AF13:AF17)</f>
        <v>25.719984</v>
      </c>
      <c r="AH14" s="93">
        <f t="shared" si="24"/>
        <v>10.816703001844708</v>
      </c>
      <c r="AI14" s="81">
        <f t="shared" si="25"/>
        <v>0</v>
      </c>
      <c r="AJ14" s="80">
        <f t="shared" si="26"/>
        <v>0</v>
      </c>
      <c r="AK14" s="80">
        <f t="shared" si="27"/>
        <v>-2.7528089887640452</v>
      </c>
      <c r="AL14" s="78" t="e">
        <f t="shared" ca="1" si="28"/>
        <v>#NUM!</v>
      </c>
      <c r="AM14" s="80" t="e">
        <f t="shared" ca="1" si="29"/>
        <v>#NUM!</v>
      </c>
      <c r="AN14" s="80">
        <f t="shared" si="30"/>
        <v>0</v>
      </c>
      <c r="AO14" s="80" t="e">
        <f t="shared" si="31"/>
        <v>#DIV/0!</v>
      </c>
      <c r="AP14" s="80">
        <f t="shared" si="32"/>
        <v>0</v>
      </c>
      <c r="AQ14" s="80" t="e">
        <f t="shared" ca="1" si="33"/>
        <v>#NUM!</v>
      </c>
      <c r="AR14" s="80" t="e">
        <f t="shared" si="34"/>
        <v>#NUM!</v>
      </c>
      <c r="AS14" s="78">
        <f t="shared" si="35"/>
        <v>0.63673469387755088</v>
      </c>
      <c r="AT14" s="96" t="e">
        <f t="shared" ca="1" si="36"/>
        <v>#NUM!</v>
      </c>
      <c r="AU14" s="97" t="e">
        <f t="shared" ca="1" si="37"/>
        <v>#NUM!</v>
      </c>
      <c r="AV14" s="98" t="e">
        <f t="shared" si="38"/>
        <v>#DIV/0!</v>
      </c>
      <c r="AW14" s="99" t="e">
        <f t="shared" si="39"/>
        <v>#DIV/0!</v>
      </c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</row>
    <row r="15" spans="1:140">
      <c r="A15" s="101">
        <v>0.04</v>
      </c>
      <c r="C15" s="89">
        <f t="shared" si="0"/>
        <v>-0.13123200000000002</v>
      </c>
      <c r="D15" s="84">
        <f t="shared" si="1"/>
        <v>0.13123200000000002</v>
      </c>
      <c r="E15" s="76">
        <v>0</v>
      </c>
      <c r="F15" s="91">
        <f t="shared" si="2"/>
        <v>0</v>
      </c>
      <c r="G15" s="80">
        <f t="shared" si="3"/>
        <v>0</v>
      </c>
      <c r="H15" s="81">
        <f>AVERAGE(G13:G18)</f>
        <v>0.47185319999999997</v>
      </c>
      <c r="I15" s="101">
        <v>0</v>
      </c>
      <c r="J15" s="92">
        <f t="shared" si="4"/>
        <v>0</v>
      </c>
      <c r="K15" s="101">
        <v>0</v>
      </c>
      <c r="L15" s="78">
        <f t="shared" si="5"/>
        <v>0</v>
      </c>
      <c r="M15" s="81">
        <f t="shared" si="6"/>
        <v>4.0944383999999999E-3</v>
      </c>
      <c r="N15" s="14">
        <f t="shared" si="40"/>
        <v>98</v>
      </c>
      <c r="O15" s="78">
        <f t="shared" si="7"/>
        <v>6.4303680000000014E-3</v>
      </c>
      <c r="P15" s="78">
        <f t="shared" si="8"/>
        <v>2.3359296000000002E-3</v>
      </c>
      <c r="Q15" s="93">
        <f t="shared" si="9"/>
        <v>-2.1220214400000004E-3</v>
      </c>
      <c r="R15" s="80">
        <f t="shared" si="10"/>
        <v>-0.90842696629213493</v>
      </c>
      <c r="S15" s="80" t="e">
        <f t="shared" si="11"/>
        <v>#DIV/0!</v>
      </c>
      <c r="T15" s="69">
        <f t="shared" si="12"/>
        <v>1.0278090240000002</v>
      </c>
      <c r="U15" s="78" t="e">
        <f t="shared" si="13"/>
        <v>#DIV/0!</v>
      </c>
      <c r="V15" s="69" t="e">
        <f t="shared" si="14"/>
        <v>#DIV/0!</v>
      </c>
      <c r="W15" s="80" t="e">
        <f t="shared" ca="1" si="15"/>
        <v>#NUM!</v>
      </c>
      <c r="X15" s="80" t="e">
        <f t="shared" ca="1" si="16"/>
        <v>#NUM!</v>
      </c>
      <c r="Y15" s="94" t="e">
        <f t="shared" ca="1" si="17"/>
        <v>#NUM!</v>
      </c>
      <c r="Z15" s="80" t="e">
        <f t="shared" ca="1" si="18"/>
        <v>#NUM!</v>
      </c>
      <c r="AA15" s="80" t="e">
        <f t="shared" ca="1" si="19"/>
        <v>#NUM!</v>
      </c>
      <c r="AB15" s="80" t="e">
        <f t="shared" ca="1" si="20"/>
        <v>#NUM!</v>
      </c>
      <c r="AC15" s="80" t="e">
        <f t="shared" si="21"/>
        <v>#NUM!</v>
      </c>
      <c r="AD15" s="69">
        <f t="shared" si="22"/>
        <v>-0.75651388235294137</v>
      </c>
      <c r="AE15" s="69">
        <f>AVERAGE(AD13:AD18)</f>
        <v>54.566498823529422</v>
      </c>
      <c r="AF15" s="69">
        <f t="shared" si="23"/>
        <v>0</v>
      </c>
      <c r="AG15" s="95">
        <f>AVERAGE(AF13:AF18)</f>
        <v>47.185319999999997</v>
      </c>
      <c r="AH15" s="93">
        <f t="shared" si="24"/>
        <v>10.816703001844708</v>
      </c>
      <c r="AI15" s="81">
        <f t="shared" si="25"/>
        <v>0</v>
      </c>
      <c r="AJ15" s="80">
        <f t="shared" si="26"/>
        <v>0</v>
      </c>
      <c r="AK15" s="80">
        <f t="shared" si="27"/>
        <v>-2.7528089887640452</v>
      </c>
      <c r="AL15" s="78" t="e">
        <f t="shared" ca="1" si="28"/>
        <v>#NUM!</v>
      </c>
      <c r="AM15" s="80" t="e">
        <f t="shared" ca="1" si="29"/>
        <v>#NUM!</v>
      </c>
      <c r="AN15" s="80">
        <f t="shared" si="30"/>
        <v>0</v>
      </c>
      <c r="AO15" s="80" t="e">
        <f t="shared" si="31"/>
        <v>#DIV/0!</v>
      </c>
      <c r="AP15" s="80">
        <f t="shared" si="32"/>
        <v>0</v>
      </c>
      <c r="AQ15" s="80" t="e">
        <f t="shared" ca="1" si="33"/>
        <v>#NUM!</v>
      </c>
      <c r="AR15" s="80" t="e">
        <f t="shared" si="34"/>
        <v>#NUM!</v>
      </c>
      <c r="AS15" s="78">
        <f t="shared" si="35"/>
        <v>0.63673469387755088</v>
      </c>
      <c r="AT15" s="96" t="e">
        <f t="shared" ca="1" si="36"/>
        <v>#NUM!</v>
      </c>
      <c r="AU15" s="97" t="e">
        <f t="shared" ca="1" si="37"/>
        <v>#NUM!</v>
      </c>
      <c r="AV15" s="98" t="e">
        <f t="shared" si="38"/>
        <v>#DIV/0!</v>
      </c>
      <c r="AW15" s="99" t="e">
        <f t="shared" si="39"/>
        <v>#DIV/0!</v>
      </c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</row>
    <row r="16" spans="1:140">
      <c r="A16" s="101">
        <v>0.06</v>
      </c>
      <c r="C16" s="89">
        <f t="shared" si="0"/>
        <v>-0.196848</v>
      </c>
      <c r="D16" s="84">
        <f t="shared" si="1"/>
        <v>0.196848</v>
      </c>
      <c r="E16" s="76">
        <v>0</v>
      </c>
      <c r="F16" s="91">
        <f t="shared" si="2"/>
        <v>0</v>
      </c>
      <c r="G16" s="80">
        <f t="shared" si="3"/>
        <v>0</v>
      </c>
      <c r="H16" s="81">
        <f t="shared" ref="H16:H79" si="41">AVERAGE(G13:G19)</f>
        <v>0.62962148571428567</v>
      </c>
      <c r="I16" s="101">
        <v>0</v>
      </c>
      <c r="J16" s="92">
        <f t="shared" si="4"/>
        <v>0</v>
      </c>
      <c r="K16" s="101">
        <v>0</v>
      </c>
      <c r="L16" s="78">
        <f t="shared" si="5"/>
        <v>0</v>
      </c>
      <c r="M16" s="81">
        <f t="shared" si="6"/>
        <v>6.1416575999999994E-3</v>
      </c>
      <c r="N16" s="14">
        <f t="shared" si="40"/>
        <v>98</v>
      </c>
      <c r="O16" s="78">
        <f t="shared" si="7"/>
        <v>9.6455519999999999E-3</v>
      </c>
      <c r="P16" s="78">
        <f t="shared" si="8"/>
        <v>3.5038943999999997E-3</v>
      </c>
      <c r="Q16" s="93">
        <f t="shared" si="9"/>
        <v>-3.1830321599999999E-3</v>
      </c>
      <c r="R16" s="80">
        <f t="shared" si="10"/>
        <v>-0.90842696629213493</v>
      </c>
      <c r="S16" s="80" t="e">
        <f t="shared" si="11"/>
        <v>#DIV/0!</v>
      </c>
      <c r="T16" s="69">
        <f t="shared" si="12"/>
        <v>1.5417135359999998</v>
      </c>
      <c r="U16" s="78" t="e">
        <f t="shared" si="13"/>
        <v>#DIV/0!</v>
      </c>
      <c r="V16" s="69" t="e">
        <f t="shared" si="14"/>
        <v>#DIV/0!</v>
      </c>
      <c r="W16" s="80" t="e">
        <f t="shared" ca="1" si="15"/>
        <v>#NUM!</v>
      </c>
      <c r="X16" s="80" t="e">
        <f t="shared" ca="1" si="16"/>
        <v>#NUM!</v>
      </c>
      <c r="Y16" s="94" t="e">
        <f t="shared" ca="1" si="17"/>
        <v>#NUM!</v>
      </c>
      <c r="Z16" s="80" t="e">
        <f t="shared" ca="1" si="18"/>
        <v>#NUM!</v>
      </c>
      <c r="AA16" s="80" t="e">
        <f t="shared" ca="1" si="19"/>
        <v>#NUM!</v>
      </c>
      <c r="AB16" s="80" t="e">
        <f t="shared" ca="1" si="20"/>
        <v>#NUM!</v>
      </c>
      <c r="AC16" s="80" t="e">
        <f t="shared" si="21"/>
        <v>#NUM!</v>
      </c>
      <c r="AD16" s="69">
        <f t="shared" si="22"/>
        <v>-1.1347708235294118</v>
      </c>
      <c r="AE16" s="69">
        <f t="shared" ref="AE16:AE79" si="42">AVERAGE(AD13:AD19)</f>
        <v>72.938345142857159</v>
      </c>
      <c r="AF16" s="69">
        <f t="shared" si="23"/>
        <v>0</v>
      </c>
      <c r="AG16" s="95">
        <f t="shared" ref="AG16:AG79" si="43">AVERAGE(AF13:AF19)</f>
        <v>62.962148571428578</v>
      </c>
      <c r="AH16" s="93">
        <f t="shared" si="24"/>
        <v>10.816703001844708</v>
      </c>
      <c r="AI16" s="81">
        <f t="shared" si="25"/>
        <v>0</v>
      </c>
      <c r="AJ16" s="80">
        <f t="shared" si="26"/>
        <v>0</v>
      </c>
      <c r="AK16" s="80">
        <f t="shared" si="27"/>
        <v>-2.7528089887640452</v>
      </c>
      <c r="AL16" s="78" t="e">
        <f t="shared" ca="1" si="28"/>
        <v>#NUM!</v>
      </c>
      <c r="AM16" s="80" t="e">
        <f t="shared" ca="1" si="29"/>
        <v>#NUM!</v>
      </c>
      <c r="AN16" s="80">
        <f t="shared" si="30"/>
        <v>0</v>
      </c>
      <c r="AO16" s="80" t="e">
        <f t="shared" si="31"/>
        <v>#DIV/0!</v>
      </c>
      <c r="AP16" s="80">
        <f t="shared" si="32"/>
        <v>0</v>
      </c>
      <c r="AQ16" s="80" t="e">
        <f t="shared" ca="1" si="33"/>
        <v>#NUM!</v>
      </c>
      <c r="AR16" s="80" t="e">
        <f t="shared" si="34"/>
        <v>#NUM!</v>
      </c>
      <c r="AS16" s="78">
        <f t="shared" si="35"/>
        <v>0.63673469387755099</v>
      </c>
      <c r="AT16" s="96" t="e">
        <f t="shared" ca="1" si="36"/>
        <v>#NUM!</v>
      </c>
      <c r="AU16" s="97" t="e">
        <f t="shared" ca="1" si="37"/>
        <v>#NUM!</v>
      </c>
      <c r="AV16" s="98" t="e">
        <f t="shared" si="38"/>
        <v>#DIV/0!</v>
      </c>
      <c r="AW16" s="99" t="e">
        <f t="shared" si="39"/>
        <v>#DIV/0!</v>
      </c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</row>
    <row r="17" spans="1:69">
      <c r="A17" s="101">
        <v>0.08</v>
      </c>
      <c r="C17" s="89">
        <f t="shared" si="0"/>
        <v>-0.26246400000000003</v>
      </c>
      <c r="D17" s="84">
        <f t="shared" si="1"/>
        <v>0.26246400000000003</v>
      </c>
      <c r="E17" s="76">
        <v>0.1113</v>
      </c>
      <c r="F17" s="91">
        <f t="shared" si="2"/>
        <v>1.161972</v>
      </c>
      <c r="G17" s="80">
        <f t="shared" si="3"/>
        <v>1.2859992</v>
      </c>
      <c r="H17" s="81">
        <f t="shared" si="41"/>
        <v>0.85363405714285712</v>
      </c>
      <c r="I17" s="101">
        <v>2.6</v>
      </c>
      <c r="J17" s="92">
        <f t="shared" si="4"/>
        <v>2.7144000000000001E-2</v>
      </c>
      <c r="K17" s="101">
        <v>59.4</v>
      </c>
      <c r="L17" s="78">
        <f t="shared" si="5"/>
        <v>0.62013599999999991</v>
      </c>
      <c r="M17" s="81">
        <f t="shared" si="6"/>
        <v>8.1888767999999997E-3</v>
      </c>
      <c r="N17" s="14">
        <f t="shared" si="40"/>
        <v>98</v>
      </c>
      <c r="O17" s="78">
        <f t="shared" si="7"/>
        <v>1.2860736000000001E-2</v>
      </c>
      <c r="P17" s="78">
        <f t="shared" si="8"/>
        <v>4.6718592000000005E-3</v>
      </c>
      <c r="Q17" s="93">
        <f t="shared" si="9"/>
        <v>0.42013569312000004</v>
      </c>
      <c r="R17" s="80">
        <f t="shared" si="10"/>
        <v>89.929014367556277</v>
      </c>
      <c r="S17" s="80">
        <f t="shared" si="11"/>
        <v>5518.0148749154832</v>
      </c>
      <c r="T17" s="69">
        <f t="shared" si="12"/>
        <v>2.0556180480000004</v>
      </c>
      <c r="U17" s="78">
        <f t="shared" si="13"/>
        <v>1.4</v>
      </c>
      <c r="V17" s="69">
        <f t="shared" si="14"/>
        <v>87.36</v>
      </c>
      <c r="W17" s="80">
        <f t="shared" ca="1" si="15"/>
        <v>0.40027533350055444</v>
      </c>
      <c r="X17" s="80">
        <f t="shared" ca="1" si="16"/>
        <v>37.208158870186438</v>
      </c>
      <c r="Y17" s="94">
        <f t="shared" ca="1" si="17"/>
        <v>3.1978655200857708E-6</v>
      </c>
      <c r="Z17" s="80">
        <f t="shared" ca="1" si="18"/>
        <v>14</v>
      </c>
      <c r="AA17" s="80">
        <f t="shared" ca="1" si="19"/>
        <v>17.823938496</v>
      </c>
      <c r="AB17" s="80">
        <f t="shared" ca="1" si="20"/>
        <v>157.84216158042781</v>
      </c>
      <c r="AC17" s="80">
        <f t="shared" si="21"/>
        <v>12.801587451891759</v>
      </c>
      <c r="AD17" s="69">
        <f t="shared" si="22"/>
        <v>149.78099576470589</v>
      </c>
      <c r="AE17" s="69">
        <f t="shared" si="42"/>
        <v>98.914508369747907</v>
      </c>
      <c r="AF17" s="69">
        <f t="shared" si="23"/>
        <v>128.59992</v>
      </c>
      <c r="AG17" s="95">
        <f t="shared" si="43"/>
        <v>85.363405714285719</v>
      </c>
      <c r="AH17" s="93">
        <f t="shared" si="24"/>
        <v>43.59683905364458</v>
      </c>
      <c r="AI17" s="81">
        <f t="shared" si="25"/>
        <v>5.8101066059525079</v>
      </c>
      <c r="AJ17" s="80">
        <f t="shared" si="26"/>
        <v>1.2345592320000001</v>
      </c>
      <c r="AK17" s="80">
        <f t="shared" si="27"/>
        <v>272.51216475017054</v>
      </c>
      <c r="AL17" s="78">
        <f t="shared" ca="1" si="28"/>
        <v>0.72288754164673974</v>
      </c>
      <c r="AM17" s="80">
        <f t="shared" ca="1" si="29"/>
        <v>60.612179023521378</v>
      </c>
      <c r="AN17" s="80">
        <f t="shared" si="30"/>
        <v>1.21320679245283</v>
      </c>
      <c r="AO17" s="80">
        <f t="shared" si="31"/>
        <v>2.1107322617308006</v>
      </c>
      <c r="AP17" s="80">
        <f t="shared" si="32"/>
        <v>2.1320540355616808</v>
      </c>
      <c r="AQ17" s="80">
        <f t="shared" ca="1" si="33"/>
        <v>2.2904650155636714</v>
      </c>
      <c r="AR17" s="80">
        <f t="shared" si="34"/>
        <v>3.7216543449689743</v>
      </c>
      <c r="AS17" s="78">
        <f t="shared" si="35"/>
        <v>0.48066030561778694</v>
      </c>
      <c r="AT17" s="96">
        <f t="shared" ca="1" si="36"/>
        <v>5</v>
      </c>
      <c r="AU17" s="97" t="str">
        <f t="shared" ca="1" si="37"/>
        <v>Sand mixture</v>
      </c>
      <c r="AV17" s="98">
        <f t="shared" si="38"/>
        <v>2</v>
      </c>
      <c r="AW17" s="99" t="str">
        <f t="shared" si="39"/>
        <v>Organic</v>
      </c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</row>
    <row r="18" spans="1:69">
      <c r="A18" s="101">
        <v>0.1</v>
      </c>
      <c r="C18" s="89">
        <f t="shared" si="0"/>
        <v>-0.32808000000000004</v>
      </c>
      <c r="D18" s="84">
        <f t="shared" si="1"/>
        <v>0.32808000000000004</v>
      </c>
      <c r="E18" s="76">
        <v>0.13619999999999999</v>
      </c>
      <c r="F18" s="91">
        <f t="shared" si="2"/>
        <v>1.4219279999999999</v>
      </c>
      <c r="G18" s="80">
        <f t="shared" si="3"/>
        <v>1.5451199999999998</v>
      </c>
      <c r="H18" s="81">
        <f t="shared" si="41"/>
        <v>1.0782730285714286</v>
      </c>
      <c r="I18" s="101">
        <v>3.6</v>
      </c>
      <c r="J18" s="92">
        <f t="shared" si="4"/>
        <v>3.7583999999999999E-2</v>
      </c>
      <c r="K18" s="101">
        <v>59</v>
      </c>
      <c r="L18" s="78">
        <f t="shared" si="5"/>
        <v>0.61595999999999995</v>
      </c>
      <c r="M18" s="81">
        <f t="shared" si="6"/>
        <v>1.0236096E-2</v>
      </c>
      <c r="N18" s="14">
        <f t="shared" si="40"/>
        <v>98</v>
      </c>
      <c r="O18" s="78">
        <f t="shared" si="7"/>
        <v>1.607592E-2</v>
      </c>
      <c r="P18" s="78">
        <f t="shared" si="8"/>
        <v>5.8398240000000004E-3</v>
      </c>
      <c r="Q18" s="93">
        <f t="shared" si="9"/>
        <v>0.50458454639999994</v>
      </c>
      <c r="R18" s="80">
        <f t="shared" si="10"/>
        <v>86.404067382852617</v>
      </c>
      <c r="S18" s="80">
        <f t="shared" si="11"/>
        <v>4786.2797686124259</v>
      </c>
      <c r="T18" s="69">
        <f t="shared" si="12"/>
        <v>2.5695225600000002</v>
      </c>
      <c r="U18" s="78">
        <f t="shared" si="13"/>
        <v>1.4</v>
      </c>
      <c r="V18" s="69">
        <f t="shared" si="14"/>
        <v>87.36</v>
      </c>
      <c r="W18" s="80">
        <f t="shared" ca="1" si="15"/>
        <v>0.48777296979180557</v>
      </c>
      <c r="X18" s="80">
        <f t="shared" ca="1" si="16"/>
        <v>37.520169173893315</v>
      </c>
      <c r="Y18" s="94">
        <f t="shared" ca="1" si="17"/>
        <v>2.7455404189198626E-6</v>
      </c>
      <c r="Z18" s="80">
        <f t="shared" ca="1" si="18"/>
        <v>14</v>
      </c>
      <c r="AA18" s="80">
        <f t="shared" ca="1" si="19"/>
        <v>21.406617119999996</v>
      </c>
      <c r="AB18" s="80">
        <f t="shared" ca="1" si="20"/>
        <v>162.75525932852833</v>
      </c>
      <c r="AC18" s="80">
        <f t="shared" si="21"/>
        <v>13.234080956569844</v>
      </c>
      <c r="AD18" s="69">
        <f t="shared" si="22"/>
        <v>179.88753882352941</v>
      </c>
      <c r="AE18" s="69">
        <f t="shared" si="42"/>
        <v>124.96436571428572</v>
      </c>
      <c r="AF18" s="69">
        <f t="shared" si="23"/>
        <v>154.512</v>
      </c>
      <c r="AG18" s="95">
        <f t="shared" si="43"/>
        <v>107.82730285714287</v>
      </c>
      <c r="AH18" s="93">
        <f t="shared" si="24"/>
        <v>38.254680625781731</v>
      </c>
      <c r="AI18" s="81">
        <f t="shared" si="25"/>
        <v>6.4358103942858547</v>
      </c>
      <c r="AJ18" s="80">
        <f t="shared" si="26"/>
        <v>1.4833151999999998</v>
      </c>
      <c r="AK18" s="80">
        <f t="shared" si="27"/>
        <v>261.83050722076553</v>
      </c>
      <c r="AL18" s="78">
        <f t="shared" ca="1" si="28"/>
        <v>0.73124346563089104</v>
      </c>
      <c r="AM18" s="80">
        <f t="shared" ca="1" si="29"/>
        <v>64.703007873811572</v>
      </c>
      <c r="AN18" s="80">
        <f t="shared" si="30"/>
        <v>1.4576603773584904</v>
      </c>
      <c r="AO18" s="80">
        <f t="shared" si="31"/>
        <v>2.4324324324324325</v>
      </c>
      <c r="AP18" s="80">
        <f t="shared" si="32"/>
        <v>2.4580063120220839</v>
      </c>
      <c r="AQ18" s="80">
        <f t="shared" ca="1" si="33"/>
        <v>2.3122519743691985</v>
      </c>
      <c r="AR18" s="80">
        <f t="shared" si="34"/>
        <v>3.6757686739148214</v>
      </c>
      <c r="AS18" s="78">
        <f t="shared" si="35"/>
        <v>0.39614548195366617</v>
      </c>
      <c r="AT18" s="96">
        <f t="shared" ca="1" si="36"/>
        <v>5</v>
      </c>
      <c r="AU18" s="97" t="str">
        <f t="shared" ca="1" si="37"/>
        <v>Sand mixture</v>
      </c>
      <c r="AV18" s="98">
        <f t="shared" si="38"/>
        <v>2</v>
      </c>
      <c r="AW18" s="99" t="str">
        <f t="shared" si="39"/>
        <v>Organic</v>
      </c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</row>
    <row r="19" spans="1:69">
      <c r="A19" s="101">
        <v>0.12</v>
      </c>
      <c r="C19" s="89">
        <f t="shared" si="0"/>
        <v>-0.39369599999999999</v>
      </c>
      <c r="D19" s="84">
        <f t="shared" si="1"/>
        <v>0.39369599999999999</v>
      </c>
      <c r="E19" s="76">
        <v>0.13930000000000001</v>
      </c>
      <c r="F19" s="91">
        <f t="shared" si="2"/>
        <v>1.4542919999999999</v>
      </c>
      <c r="G19" s="80">
        <f t="shared" si="3"/>
        <v>1.5762311999999998</v>
      </c>
      <c r="H19" s="81">
        <f t="shared" si="41"/>
        <v>1.2982289142857142</v>
      </c>
      <c r="I19" s="101">
        <v>3.9</v>
      </c>
      <c r="J19" s="92">
        <f t="shared" si="4"/>
        <v>4.0715999999999995E-2</v>
      </c>
      <c r="K19" s="101">
        <v>58.4</v>
      </c>
      <c r="L19" s="78">
        <f t="shared" si="5"/>
        <v>0.60969600000000002</v>
      </c>
      <c r="M19" s="81">
        <f t="shared" si="6"/>
        <v>1.2283315199999999E-2</v>
      </c>
      <c r="N19" s="14">
        <f t="shared" si="40"/>
        <v>98</v>
      </c>
      <c r="O19" s="78">
        <f t="shared" si="7"/>
        <v>1.9291103999999996E-2</v>
      </c>
      <c r="P19" s="78">
        <f t="shared" si="8"/>
        <v>7.0077887999999994E-3</v>
      </c>
      <c r="Q19" s="93">
        <f t="shared" si="9"/>
        <v>0.51379023168000004</v>
      </c>
      <c r="R19" s="80">
        <f t="shared" si="10"/>
        <v>73.317025718583309</v>
      </c>
      <c r="S19" s="80">
        <f t="shared" si="11"/>
        <v>4498.7086909034178</v>
      </c>
      <c r="T19" s="69">
        <f t="shared" si="12"/>
        <v>3.0834270719999997</v>
      </c>
      <c r="U19" s="78">
        <f t="shared" si="13"/>
        <v>1.4093122598148768</v>
      </c>
      <c r="V19" s="69">
        <f t="shared" si="14"/>
        <v>87.941085012448312</v>
      </c>
      <c r="W19" s="80">
        <f t="shared" ca="1" si="15"/>
        <v>0.50875473243623948</v>
      </c>
      <c r="X19" s="80">
        <f t="shared" ca="1" si="16"/>
        <v>37.283341194544533</v>
      </c>
      <c r="Y19" s="94">
        <f t="shared" ca="1" si="17"/>
        <v>2.1610850487254523E-6</v>
      </c>
      <c r="Z19" s="80">
        <f t="shared" ca="1" si="18"/>
        <v>14</v>
      </c>
      <c r="AA19" s="80">
        <f t="shared" ca="1" si="19"/>
        <v>21.797161343999999</v>
      </c>
      <c r="AB19" s="80">
        <f t="shared" ca="1" si="20"/>
        <v>130.44605395894558</v>
      </c>
      <c r="AC19" s="80">
        <f t="shared" si="21"/>
        <v>13.422452417408568</v>
      </c>
      <c r="AD19" s="69">
        <f t="shared" si="22"/>
        <v>183.16942305882353</v>
      </c>
      <c r="AE19" s="69">
        <f t="shared" si="42"/>
        <v>150.46327179831931</v>
      </c>
      <c r="AF19" s="69">
        <f t="shared" si="23"/>
        <v>157.62312</v>
      </c>
      <c r="AG19" s="95">
        <f t="shared" si="43"/>
        <v>129.82289142857144</v>
      </c>
      <c r="AH19" s="93">
        <f t="shared" si="24"/>
        <v>35.828547171516973</v>
      </c>
      <c r="AI19" s="81">
        <f t="shared" si="25"/>
        <v>5.8101066059525079</v>
      </c>
      <c r="AJ19" s="80">
        <f t="shared" si="26"/>
        <v>1.5131819519999998</v>
      </c>
      <c r="AK19" s="80">
        <f t="shared" si="27"/>
        <v>222.17280520782819</v>
      </c>
      <c r="AL19" s="78">
        <f t="shared" ca="1" si="28"/>
        <v>0.74432725222045615</v>
      </c>
      <c r="AM19" s="80">
        <f t="shared" ca="1" si="29"/>
        <v>61.573615310259193</v>
      </c>
      <c r="AN19" s="80">
        <f t="shared" si="30"/>
        <v>1.4870105660377355</v>
      </c>
      <c r="AO19" s="80">
        <f t="shared" si="31"/>
        <v>2.5831235925288119</v>
      </c>
      <c r="AP19" s="80">
        <f t="shared" si="32"/>
        <v>2.6151295161968773</v>
      </c>
      <c r="AQ19" s="80">
        <f t="shared" ca="1" si="33"/>
        <v>2.3464480213779124</v>
      </c>
      <c r="AR19" s="80">
        <f t="shared" si="34"/>
        <v>3.6794878045344648</v>
      </c>
      <c r="AS19" s="78">
        <f t="shared" si="35"/>
        <v>0.3837094865337709</v>
      </c>
      <c r="AT19" s="96">
        <f t="shared" ca="1" si="36"/>
        <v>5</v>
      </c>
      <c r="AU19" s="97" t="str">
        <f t="shared" ca="1" si="37"/>
        <v>Sand mixture</v>
      </c>
      <c r="AV19" s="98">
        <f t="shared" si="38"/>
        <v>2</v>
      </c>
      <c r="AW19" s="99" t="str">
        <f t="shared" si="39"/>
        <v>Organic</v>
      </c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</row>
    <row r="20" spans="1:69">
      <c r="A20" s="101">
        <v>0.14000000000000001</v>
      </c>
      <c r="C20" s="89">
        <f t="shared" si="0"/>
        <v>-0.45931200000000005</v>
      </c>
      <c r="D20" s="84">
        <f t="shared" si="1"/>
        <v>0.45931200000000005</v>
      </c>
      <c r="E20" s="76">
        <v>0.13869999999999999</v>
      </c>
      <c r="F20" s="91">
        <f t="shared" si="2"/>
        <v>1.4480279999999999</v>
      </c>
      <c r="G20" s="80">
        <f t="shared" si="3"/>
        <v>1.5680879999999999</v>
      </c>
      <c r="H20" s="81">
        <f t="shared" si="41"/>
        <v>1.5223011428571429</v>
      </c>
      <c r="I20" s="101">
        <v>4</v>
      </c>
      <c r="J20" s="92">
        <f t="shared" si="4"/>
        <v>4.1759999999999999E-2</v>
      </c>
      <c r="K20" s="101">
        <v>57.5</v>
      </c>
      <c r="L20" s="78">
        <f t="shared" si="5"/>
        <v>0.60029999999999994</v>
      </c>
      <c r="M20" s="81">
        <f t="shared" si="6"/>
        <v>1.4330534400000001E-2</v>
      </c>
      <c r="N20" s="14">
        <f t="shared" si="40"/>
        <v>98</v>
      </c>
      <c r="O20" s="78">
        <f t="shared" si="7"/>
        <v>2.2506287999999999E-2</v>
      </c>
      <c r="P20" s="78">
        <f t="shared" si="8"/>
        <v>8.1757536000000002E-3</v>
      </c>
      <c r="Q20" s="93">
        <f t="shared" si="9"/>
        <v>0.51004196495999998</v>
      </c>
      <c r="R20" s="80">
        <f t="shared" si="10"/>
        <v>62.384703589892922</v>
      </c>
      <c r="S20" s="80">
        <f t="shared" si="11"/>
        <v>4354.2419202163628</v>
      </c>
      <c r="T20" s="69">
        <f t="shared" si="12"/>
        <v>3.5973315840000004</v>
      </c>
      <c r="U20" s="78">
        <f t="shared" si="13"/>
        <v>1.4120785596232135</v>
      </c>
      <c r="V20" s="69">
        <f t="shared" si="14"/>
        <v>88.113702120488526</v>
      </c>
      <c r="W20" s="80">
        <f t="shared" ca="1" si="15"/>
        <v>0.51617785491010004</v>
      </c>
      <c r="X20" s="80">
        <f t="shared" ca="1" si="16"/>
        <v>36.969958323942805</v>
      </c>
      <c r="Y20" s="94">
        <f t="shared" ca="1" si="17"/>
        <v>1.7478620135564864E-6</v>
      </c>
      <c r="Z20" s="80">
        <f t="shared" ca="1" si="18"/>
        <v>14</v>
      </c>
      <c r="AA20" s="80">
        <f t="shared" ca="1" si="19"/>
        <v>21.638143967999998</v>
      </c>
      <c r="AB20" s="80">
        <f t="shared" ca="1" si="20"/>
        <v>104.73366429840078</v>
      </c>
      <c r="AC20" s="80">
        <f t="shared" si="21"/>
        <v>13.521679637584846</v>
      </c>
      <c r="AD20" s="69">
        <f t="shared" si="22"/>
        <v>181.83314258823529</v>
      </c>
      <c r="AE20" s="69">
        <f t="shared" si="42"/>
        <v>176.44645351260505</v>
      </c>
      <c r="AF20" s="69">
        <f t="shared" si="23"/>
        <v>156.80879999999999</v>
      </c>
      <c r="AG20" s="95">
        <f t="shared" si="43"/>
        <v>152.23011428571431</v>
      </c>
      <c r="AH20" s="93">
        <f t="shared" si="24"/>
        <v>34.449970178125469</v>
      </c>
      <c r="AI20" s="81">
        <f t="shared" si="25"/>
        <v>5.1077860272109961</v>
      </c>
      <c r="AJ20" s="80">
        <f t="shared" si="26"/>
        <v>1.5053644799999999</v>
      </c>
      <c r="AK20" s="80">
        <f t="shared" si="27"/>
        <v>189.04455633300884</v>
      </c>
      <c r="AL20" s="78">
        <f t="shared" ca="1" si="28"/>
        <v>0.75593325159209956</v>
      </c>
      <c r="AM20" s="80">
        <f t="shared" ca="1" si="29"/>
        <v>57.664071329269419</v>
      </c>
      <c r="AN20" s="80">
        <f t="shared" si="30"/>
        <v>1.4793283018867922</v>
      </c>
      <c r="AO20" s="80">
        <f t="shared" si="31"/>
        <v>2.6631158455392807</v>
      </c>
      <c r="AP20" s="80">
        <f t="shared" si="32"/>
        <v>2.7018953236682708</v>
      </c>
      <c r="AQ20" s="80">
        <f t="shared" ca="1" si="33"/>
        <v>2.376765361777907</v>
      </c>
      <c r="AR20" s="80">
        <f t="shared" si="34"/>
        <v>3.6873950579298946</v>
      </c>
      <c r="AS20" s="78">
        <f t="shared" si="35"/>
        <v>0.37912551698204877</v>
      </c>
      <c r="AT20" s="96">
        <f t="shared" ca="1" si="36"/>
        <v>5</v>
      </c>
      <c r="AU20" s="97" t="str">
        <f t="shared" ca="1" si="37"/>
        <v>Sand mixture</v>
      </c>
      <c r="AV20" s="98">
        <f t="shared" si="38"/>
        <v>2</v>
      </c>
      <c r="AW20" s="99" t="str">
        <f t="shared" si="39"/>
        <v>Organic</v>
      </c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</row>
    <row r="21" spans="1:69">
      <c r="A21" s="101">
        <v>0.16</v>
      </c>
      <c r="C21" s="89">
        <f t="shared" si="0"/>
        <v>-0.52492800000000006</v>
      </c>
      <c r="D21" s="84">
        <f t="shared" si="1"/>
        <v>0.52492800000000006</v>
      </c>
      <c r="E21" s="76">
        <v>0.13930000000000001</v>
      </c>
      <c r="F21" s="91">
        <f t="shared" si="2"/>
        <v>1.4542919999999999</v>
      </c>
      <c r="G21" s="80">
        <f t="shared" si="3"/>
        <v>1.5724727999999999</v>
      </c>
      <c r="H21" s="81">
        <f t="shared" si="41"/>
        <v>1.5730693714285713</v>
      </c>
      <c r="I21" s="101">
        <v>4.0999999999999996</v>
      </c>
      <c r="J21" s="92">
        <f t="shared" si="4"/>
        <v>4.2803999999999995E-2</v>
      </c>
      <c r="K21" s="101">
        <v>56.6</v>
      </c>
      <c r="L21" s="78">
        <f t="shared" si="5"/>
        <v>0.59090399999999998</v>
      </c>
      <c r="M21" s="81">
        <f t="shared" si="6"/>
        <v>1.6377753599999999E-2</v>
      </c>
      <c r="N21" s="14">
        <f t="shared" si="40"/>
        <v>98</v>
      </c>
      <c r="O21" s="78">
        <f t="shared" si="7"/>
        <v>2.5721471999999999E-2</v>
      </c>
      <c r="P21" s="78">
        <f t="shared" si="8"/>
        <v>9.343718400000001E-3</v>
      </c>
      <c r="Q21" s="93">
        <f t="shared" si="9"/>
        <v>0.51042793823999999</v>
      </c>
      <c r="R21" s="80">
        <f t="shared" si="10"/>
        <v>54.62792395798229</v>
      </c>
      <c r="S21" s="80">
        <f t="shared" si="11"/>
        <v>4251.2555945843433</v>
      </c>
      <c r="T21" s="69">
        <f t="shared" si="12"/>
        <v>4.1112360960000007</v>
      </c>
      <c r="U21" s="78">
        <f t="shared" si="13"/>
        <v>1.4150831472327381</v>
      </c>
      <c r="V21" s="69">
        <f t="shared" si="14"/>
        <v>88.301188387322853</v>
      </c>
      <c r="W21" s="80">
        <f t="shared" ca="1" si="15"/>
        <v>0.52594666964593839</v>
      </c>
      <c r="X21" s="80">
        <f t="shared" ca="1" si="16"/>
        <v>36.7044386881104</v>
      </c>
      <c r="Y21" s="94">
        <f t="shared" ca="1" si="17"/>
        <v>1.4713811579034434E-6</v>
      </c>
      <c r="Z21" s="80">
        <f t="shared" ca="1" si="18"/>
        <v>14</v>
      </c>
      <c r="AA21" s="80">
        <f t="shared" ca="1" si="19"/>
        <v>21.654518591999999</v>
      </c>
      <c r="AB21" s="80">
        <f t="shared" ca="1" si="20"/>
        <v>88.233371002353053</v>
      </c>
      <c r="AC21" s="80">
        <f t="shared" si="21"/>
        <v>13.594447004739742</v>
      </c>
      <c r="AD21" s="69">
        <f t="shared" si="22"/>
        <v>181.97074447058822</v>
      </c>
      <c r="AE21" s="69">
        <f t="shared" si="42"/>
        <v>182.0409293445378</v>
      </c>
      <c r="AF21" s="69">
        <f t="shared" si="23"/>
        <v>157.24727999999999</v>
      </c>
      <c r="AG21" s="95">
        <f t="shared" si="43"/>
        <v>157.30693714285712</v>
      </c>
      <c r="AH21" s="93">
        <f t="shared" si="24"/>
        <v>33.429373330497441</v>
      </c>
      <c r="AI21" s="81">
        <f t="shared" si="25"/>
        <v>4.5810455931548608</v>
      </c>
      <c r="AJ21" s="80">
        <f t="shared" si="26"/>
        <v>1.5095738879999998</v>
      </c>
      <c r="AK21" s="80">
        <f t="shared" si="27"/>
        <v>165.53916350903722</v>
      </c>
      <c r="AL21" s="78">
        <f t="shared" ca="1" si="28"/>
        <v>0.76536068780053168</v>
      </c>
      <c r="AM21" s="80">
        <f t="shared" ca="1" si="29"/>
        <v>54.54653320074555</v>
      </c>
      <c r="AN21" s="80">
        <f t="shared" si="30"/>
        <v>1.4834649056603773</v>
      </c>
      <c r="AO21" s="80">
        <f t="shared" si="31"/>
        <v>2.7220820608152967</v>
      </c>
      <c r="AP21" s="80">
        <f t="shared" si="32"/>
        <v>2.7673485210675053</v>
      </c>
      <c r="AQ21" s="80">
        <f t="shared" ca="1" si="33"/>
        <v>2.4013646886261668</v>
      </c>
      <c r="AR21" s="80">
        <f t="shared" si="34"/>
        <v>3.6905649475016289</v>
      </c>
      <c r="AS21" s="78">
        <f t="shared" si="35"/>
        <v>0.37144060328228795</v>
      </c>
      <c r="AT21" s="96">
        <f t="shared" ca="1" si="36"/>
        <v>5</v>
      </c>
      <c r="AU21" s="97" t="str">
        <f t="shared" ca="1" si="37"/>
        <v>Sand mixture</v>
      </c>
      <c r="AV21" s="98">
        <f t="shared" si="38"/>
        <v>2</v>
      </c>
      <c r="AW21" s="99" t="str">
        <f t="shared" si="39"/>
        <v>Organic</v>
      </c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</row>
    <row r="22" spans="1:69">
      <c r="A22" s="101">
        <v>0.18</v>
      </c>
      <c r="C22" s="89">
        <f t="shared" si="0"/>
        <v>-0.59054399999999996</v>
      </c>
      <c r="D22" s="84">
        <f t="shared" si="1"/>
        <v>0.59054399999999996</v>
      </c>
      <c r="E22" s="76">
        <v>0.13619999999999999</v>
      </c>
      <c r="F22" s="91">
        <f t="shared" si="2"/>
        <v>1.4219279999999999</v>
      </c>
      <c r="G22" s="80">
        <f t="shared" si="3"/>
        <v>1.5396911999999998</v>
      </c>
      <c r="H22" s="81">
        <f t="shared" si="41"/>
        <v>1.5908173714285714</v>
      </c>
      <c r="I22" s="101">
        <v>4.3</v>
      </c>
      <c r="J22" s="92">
        <f t="shared" si="4"/>
        <v>4.4891999999999994E-2</v>
      </c>
      <c r="K22" s="101">
        <v>56.4</v>
      </c>
      <c r="L22" s="78">
        <f t="shared" si="5"/>
        <v>0.58881600000000001</v>
      </c>
      <c r="M22" s="81">
        <f t="shared" si="6"/>
        <v>1.8424972799999998E-2</v>
      </c>
      <c r="N22" s="14">
        <f t="shared" si="40"/>
        <v>98</v>
      </c>
      <c r="O22" s="78">
        <f t="shared" si="7"/>
        <v>2.8936655999999995E-2</v>
      </c>
      <c r="P22" s="78">
        <f t="shared" si="8"/>
        <v>1.05116832E-2</v>
      </c>
      <c r="Q22" s="93">
        <f t="shared" si="9"/>
        <v>0.49854899951999998</v>
      </c>
      <c r="R22" s="80">
        <f t="shared" si="10"/>
        <v>47.428084545013682</v>
      </c>
      <c r="S22" s="80">
        <f t="shared" si="11"/>
        <v>3959.1871314684659</v>
      </c>
      <c r="T22" s="69">
        <f t="shared" si="12"/>
        <v>4.6251406079999997</v>
      </c>
      <c r="U22" s="78">
        <f t="shared" si="13"/>
        <v>1.4198445326350857</v>
      </c>
      <c r="V22" s="69">
        <f t="shared" si="14"/>
        <v>88.59829883642935</v>
      </c>
      <c r="W22" s="80">
        <f t="shared" ca="1" si="15"/>
        <v>0.52739817586543136</v>
      </c>
      <c r="X22" s="80">
        <f t="shared" ca="1" si="16"/>
        <v>36.47092692502499</v>
      </c>
      <c r="Y22" s="94">
        <f t="shared" ca="1" si="17"/>
        <v>1.1378118297729639E-6</v>
      </c>
      <c r="Z22" s="80">
        <f t="shared" ca="1" si="18"/>
        <v>14</v>
      </c>
      <c r="AA22" s="80">
        <f t="shared" ca="1" si="19"/>
        <v>21.150563615999999</v>
      </c>
      <c r="AB22" s="80">
        <f t="shared" ca="1" si="20"/>
        <v>66.642539507031969</v>
      </c>
      <c r="AC22" s="80">
        <f t="shared" si="21"/>
        <v>13.810825315462619</v>
      </c>
      <c r="AD22" s="69">
        <f t="shared" si="22"/>
        <v>177.73582870588234</v>
      </c>
      <c r="AE22" s="69">
        <f t="shared" si="42"/>
        <v>183.75067240336134</v>
      </c>
      <c r="AF22" s="69">
        <f t="shared" si="23"/>
        <v>153.96911999999998</v>
      </c>
      <c r="AG22" s="95">
        <f t="shared" si="43"/>
        <v>159.08173714285712</v>
      </c>
      <c r="AH22" s="93">
        <f t="shared" si="24"/>
        <v>31.113444410849731</v>
      </c>
      <c r="AI22" s="81">
        <f t="shared" si="25"/>
        <v>4.2706766505291931</v>
      </c>
      <c r="AJ22" s="80">
        <f t="shared" si="26"/>
        <v>1.4781035519999999</v>
      </c>
      <c r="AK22" s="80">
        <f t="shared" si="27"/>
        <v>143.72146831822329</v>
      </c>
      <c r="AL22" s="78">
        <f t="shared" ca="1" si="28"/>
        <v>0.77940935220132856</v>
      </c>
      <c r="AM22" s="80">
        <f t="shared" ca="1" si="29"/>
        <v>51.944409231906661</v>
      </c>
      <c r="AN22" s="80">
        <f t="shared" si="30"/>
        <v>1.4525388679245281</v>
      </c>
      <c r="AO22" s="80">
        <f t="shared" si="31"/>
        <v>2.9156495796040143</v>
      </c>
      <c r="AP22" s="80">
        <f t="shared" si="32"/>
        <v>2.971495282161468</v>
      </c>
      <c r="AQ22" s="80">
        <f t="shared" ca="1" si="33"/>
        <v>2.4380932233284014</v>
      </c>
      <c r="AR22" s="80">
        <f t="shared" si="34"/>
        <v>3.7121896316808156</v>
      </c>
      <c r="AS22" s="78">
        <f t="shared" si="35"/>
        <v>0.37755373926580099</v>
      </c>
      <c r="AT22" s="96">
        <f t="shared" ca="1" si="36"/>
        <v>5</v>
      </c>
      <c r="AU22" s="97" t="str">
        <f t="shared" ca="1" si="37"/>
        <v>Sand mixture</v>
      </c>
      <c r="AV22" s="98">
        <f t="shared" si="38"/>
        <v>2</v>
      </c>
      <c r="AW22" s="99" t="str">
        <f t="shared" si="39"/>
        <v>Organic</v>
      </c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</row>
    <row r="23" spans="1:69">
      <c r="A23" s="101">
        <v>0.2</v>
      </c>
      <c r="C23" s="89">
        <f t="shared" si="0"/>
        <v>-0.65616000000000008</v>
      </c>
      <c r="D23" s="84">
        <f t="shared" si="1"/>
        <v>0.65616000000000008</v>
      </c>
      <c r="E23" s="76">
        <v>0.1381</v>
      </c>
      <c r="F23" s="91">
        <f t="shared" si="2"/>
        <v>1.441764</v>
      </c>
      <c r="G23" s="80">
        <f t="shared" si="3"/>
        <v>1.5685055999999999</v>
      </c>
      <c r="H23" s="81">
        <f t="shared" si="41"/>
        <v>1.6033752000000001</v>
      </c>
      <c r="I23" s="101">
        <v>4.2</v>
      </c>
      <c r="J23" s="92">
        <f t="shared" si="4"/>
        <v>4.3847999999999998E-2</v>
      </c>
      <c r="K23" s="101">
        <v>60.7</v>
      </c>
      <c r="L23" s="78">
        <f t="shared" si="5"/>
        <v>0.63370800000000005</v>
      </c>
      <c r="M23" s="81">
        <f t="shared" si="6"/>
        <v>2.0472192E-2</v>
      </c>
      <c r="N23" s="14">
        <f t="shared" si="40"/>
        <v>98</v>
      </c>
      <c r="O23" s="78">
        <f t="shared" si="7"/>
        <v>3.2151840000000001E-2</v>
      </c>
      <c r="P23" s="78">
        <f t="shared" si="8"/>
        <v>1.1679648000000003E-2</v>
      </c>
      <c r="Q23" s="93">
        <f t="shared" si="9"/>
        <v>0.50699674080000001</v>
      </c>
      <c r="R23" s="80">
        <f t="shared" si="10"/>
        <v>43.408563408760259</v>
      </c>
      <c r="S23" s="80">
        <f t="shared" si="11"/>
        <v>4122.1378666409091</v>
      </c>
      <c r="T23" s="69">
        <f t="shared" si="12"/>
        <v>5.1390451200000014</v>
      </c>
      <c r="U23" s="78">
        <f t="shared" si="13"/>
        <v>1.4178100781749468</v>
      </c>
      <c r="V23" s="69">
        <f t="shared" si="14"/>
        <v>88.471348878116672</v>
      </c>
      <c r="W23" s="80">
        <f t="shared" ca="1" si="15"/>
        <v>0.53916470361396107</v>
      </c>
      <c r="X23" s="80">
        <f t="shared" ca="1" si="16"/>
        <v>36.20465953872484</v>
      </c>
      <c r="Y23" s="94">
        <f t="shared" ca="1" si="17"/>
        <v>1.0953555625216508E-6</v>
      </c>
      <c r="Z23" s="80">
        <f t="shared" ca="1" si="18"/>
        <v>14</v>
      </c>
      <c r="AA23" s="80">
        <f t="shared" ca="1" si="19"/>
        <v>21.508952639999997</v>
      </c>
      <c r="AB23" s="80">
        <f t="shared" ca="1" si="20"/>
        <v>65.24294100435344</v>
      </c>
      <c r="AC23" s="80">
        <f t="shared" si="21"/>
        <v>13.68820993006141</v>
      </c>
      <c r="AD23" s="69">
        <f t="shared" si="22"/>
        <v>180.74750117647059</v>
      </c>
      <c r="AE23" s="69">
        <f t="shared" si="42"/>
        <v>184.84980705882353</v>
      </c>
      <c r="AF23" s="69">
        <f t="shared" si="23"/>
        <v>156.85056</v>
      </c>
      <c r="AG23" s="95">
        <f t="shared" si="43"/>
        <v>160.33752000000001</v>
      </c>
      <c r="AH23" s="93">
        <f t="shared" si="24"/>
        <v>31.992309130120319</v>
      </c>
      <c r="AI23" s="81">
        <f t="shared" si="25"/>
        <v>3.7542227300000812</v>
      </c>
      <c r="AJ23" s="80">
        <f t="shared" si="26"/>
        <v>1.5057653759999998</v>
      </c>
      <c r="AK23" s="80">
        <f t="shared" si="27"/>
        <v>131.54110123866744</v>
      </c>
      <c r="AL23" s="78">
        <f t="shared" ca="1" si="28"/>
        <v>0.78153429339577274</v>
      </c>
      <c r="AM23" s="80">
        <f t="shared" ca="1" si="29"/>
        <v>49.128407347837047</v>
      </c>
      <c r="AN23" s="80">
        <f t="shared" si="30"/>
        <v>1.4797222641509433</v>
      </c>
      <c r="AO23" s="80">
        <f t="shared" si="31"/>
        <v>2.7955271565495208</v>
      </c>
      <c r="AP23" s="80">
        <f t="shared" si="32"/>
        <v>2.8540301811738984</v>
      </c>
      <c r="AQ23" s="80">
        <f t="shared" ca="1" si="33"/>
        <v>2.4435258965966402</v>
      </c>
      <c r="AR23" s="80">
        <f t="shared" si="34"/>
        <v>3.696743428010322</v>
      </c>
      <c r="AS23" s="78">
        <f t="shared" si="35"/>
        <v>0.39915013323493936</v>
      </c>
      <c r="AT23" s="96">
        <f t="shared" ca="1" si="36"/>
        <v>5</v>
      </c>
      <c r="AU23" s="97" t="str">
        <f t="shared" ca="1" si="37"/>
        <v>Sand mixture</v>
      </c>
      <c r="AV23" s="98">
        <f t="shared" si="38"/>
        <v>2</v>
      </c>
      <c r="AW23" s="99" t="str">
        <f t="shared" si="39"/>
        <v>Organic</v>
      </c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</row>
    <row r="24" spans="1:69">
      <c r="A24" s="101">
        <v>0.22</v>
      </c>
      <c r="C24" s="89">
        <f t="shared" si="0"/>
        <v>-0.72177600000000008</v>
      </c>
      <c r="D24" s="84">
        <f t="shared" si="1"/>
        <v>0.72177600000000008</v>
      </c>
      <c r="E24" s="76">
        <v>0.1449</v>
      </c>
      <c r="F24" s="91">
        <f t="shared" si="2"/>
        <v>1.512756</v>
      </c>
      <c r="G24" s="80">
        <f t="shared" si="3"/>
        <v>1.6413768</v>
      </c>
      <c r="H24" s="81">
        <f t="shared" si="41"/>
        <v>1.6108025142857143</v>
      </c>
      <c r="I24" s="101">
        <v>4.0999999999999996</v>
      </c>
      <c r="J24" s="92">
        <f t="shared" si="4"/>
        <v>4.2803999999999995E-2</v>
      </c>
      <c r="K24" s="101">
        <v>61.6</v>
      </c>
      <c r="L24" s="78">
        <f t="shared" si="5"/>
        <v>0.64310400000000001</v>
      </c>
      <c r="M24" s="81">
        <f t="shared" si="6"/>
        <v>2.2519411200000002E-2</v>
      </c>
      <c r="N24" s="14">
        <f t="shared" si="40"/>
        <v>98</v>
      </c>
      <c r="O24" s="78">
        <f t="shared" si="7"/>
        <v>3.5367024000000004E-2</v>
      </c>
      <c r="P24" s="78">
        <f t="shared" si="8"/>
        <v>1.2847612800000003E-2</v>
      </c>
      <c r="Q24" s="93">
        <f t="shared" si="9"/>
        <v>0.52998322608000004</v>
      </c>
      <c r="R24" s="80">
        <f t="shared" si="10"/>
        <v>41.251494291608779</v>
      </c>
      <c r="S24" s="80">
        <f t="shared" si="11"/>
        <v>4414.1278055376915</v>
      </c>
      <c r="T24" s="69">
        <f t="shared" si="12"/>
        <v>5.6529496320000021</v>
      </c>
      <c r="U24" s="78">
        <f t="shared" si="13"/>
        <v>1.4167594106134316</v>
      </c>
      <c r="V24" s="69">
        <f t="shared" si="14"/>
        <v>88.405787222278136</v>
      </c>
      <c r="W24" s="80">
        <f t="shared" ca="1" si="15"/>
        <v>0.56166537757667179</v>
      </c>
      <c r="X24" s="80">
        <f t="shared" ca="1" si="16"/>
        <v>36.005743532916867</v>
      </c>
      <c r="Y24" s="94">
        <f t="shared" ca="1" si="17"/>
        <v>1.1501954029917892E-6</v>
      </c>
      <c r="Z24" s="80">
        <f t="shared" ca="1" si="18"/>
        <v>14</v>
      </c>
      <c r="AA24" s="80">
        <f t="shared" ca="1" si="19"/>
        <v>22.484136864</v>
      </c>
      <c r="AB24" s="80">
        <f t="shared" ca="1" si="20"/>
        <v>71.615494692584377</v>
      </c>
      <c r="AC24" s="80">
        <f t="shared" si="21"/>
        <v>13.480153195779723</v>
      </c>
      <c r="AD24" s="69">
        <f t="shared" si="22"/>
        <v>188.94232658823532</v>
      </c>
      <c r="AE24" s="69">
        <f t="shared" si="42"/>
        <v>185.34535179831931</v>
      </c>
      <c r="AF24" s="69">
        <f t="shared" si="23"/>
        <v>164.13767999999999</v>
      </c>
      <c r="AG24" s="95">
        <f t="shared" si="43"/>
        <v>161.08025142857142</v>
      </c>
      <c r="AH24" s="93">
        <f t="shared" si="24"/>
        <v>33.737050849462065</v>
      </c>
      <c r="AI24" s="81">
        <f t="shared" si="25"/>
        <v>3.3316695222944439</v>
      </c>
      <c r="AJ24" s="80">
        <f t="shared" si="26"/>
        <v>1.575721728</v>
      </c>
      <c r="AK24" s="80">
        <f t="shared" si="27"/>
        <v>125.00452815639024</v>
      </c>
      <c r="AL24" s="78">
        <f t="shared" ca="1" si="28"/>
        <v>0.77893034327830002</v>
      </c>
      <c r="AM24" s="80">
        <f t="shared" ca="1" si="29"/>
        <v>47.124788284627051</v>
      </c>
      <c r="AN24" s="80">
        <f t="shared" si="30"/>
        <v>1.5484686792452829</v>
      </c>
      <c r="AO24" s="80">
        <f t="shared" si="31"/>
        <v>2.6078107111054569</v>
      </c>
      <c r="AP24" s="80">
        <f t="shared" si="32"/>
        <v>2.6652390688809851</v>
      </c>
      <c r="AQ24" s="80">
        <f t="shared" ca="1" si="33"/>
        <v>2.4365467816446249</v>
      </c>
      <c r="AR24" s="80">
        <f t="shared" si="34"/>
        <v>3.6655749152697452</v>
      </c>
      <c r="AS24" s="78">
        <f t="shared" si="35"/>
        <v>0.38641395468068435</v>
      </c>
      <c r="AT24" s="96">
        <f t="shared" ca="1" si="36"/>
        <v>5</v>
      </c>
      <c r="AU24" s="97" t="str">
        <f t="shared" ca="1" si="37"/>
        <v>Sand mixture</v>
      </c>
      <c r="AV24" s="98">
        <f t="shared" si="38"/>
        <v>2</v>
      </c>
      <c r="AW24" s="99" t="str">
        <f t="shared" si="39"/>
        <v>Organic</v>
      </c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</row>
    <row r="25" spans="1:69">
      <c r="A25" s="101">
        <v>0.24</v>
      </c>
      <c r="C25" s="89">
        <f t="shared" si="0"/>
        <v>-0.78739199999999998</v>
      </c>
      <c r="D25" s="84">
        <f t="shared" si="1"/>
        <v>0.78739199999999998</v>
      </c>
      <c r="E25" s="76">
        <v>0.1474</v>
      </c>
      <c r="F25" s="91">
        <f t="shared" si="2"/>
        <v>1.538856</v>
      </c>
      <c r="G25" s="80">
        <f t="shared" si="3"/>
        <v>1.6693560000000001</v>
      </c>
      <c r="H25" s="81">
        <f t="shared" si="41"/>
        <v>1.6130993142857142</v>
      </c>
      <c r="I25" s="101">
        <v>3.9</v>
      </c>
      <c r="J25" s="92">
        <f t="shared" si="4"/>
        <v>4.0715999999999995E-2</v>
      </c>
      <c r="K25" s="101">
        <v>62.5</v>
      </c>
      <c r="L25" s="78">
        <f t="shared" si="5"/>
        <v>0.65249999999999997</v>
      </c>
      <c r="M25" s="81">
        <f t="shared" si="6"/>
        <v>2.4566630399999997E-2</v>
      </c>
      <c r="N25" s="14">
        <f t="shared" si="40"/>
        <v>98</v>
      </c>
      <c r="O25" s="78">
        <f t="shared" si="7"/>
        <v>3.8582208E-2</v>
      </c>
      <c r="P25" s="78">
        <f t="shared" si="8"/>
        <v>1.4015577600000002E-2</v>
      </c>
      <c r="Q25" s="93">
        <f t="shared" si="9"/>
        <v>0.53815535136000003</v>
      </c>
      <c r="R25" s="80">
        <f t="shared" si="10"/>
        <v>38.396944222976579</v>
      </c>
      <c r="S25" s="80">
        <f t="shared" si="11"/>
        <v>4712.0478493784785</v>
      </c>
      <c r="T25" s="69">
        <f t="shared" si="12"/>
        <v>6.1668541440000011</v>
      </c>
      <c r="U25" s="78">
        <f t="shared" si="13"/>
        <v>1.4115558736588463</v>
      </c>
      <c r="V25" s="69">
        <f t="shared" si="14"/>
        <v>88.081086516311998</v>
      </c>
      <c r="W25" s="80">
        <f t="shared" ca="1" si="15"/>
        <v>0.57071844500238678</v>
      </c>
      <c r="X25" s="80">
        <f t="shared" ca="1" si="16"/>
        <v>35.745121776892766</v>
      </c>
      <c r="Y25" s="94">
        <f t="shared" ca="1" si="17"/>
        <v>1.1615812904646375E-6</v>
      </c>
      <c r="Z25" s="80">
        <f t="shared" ca="1" si="18"/>
        <v>14</v>
      </c>
      <c r="AA25" s="80">
        <f t="shared" ca="1" si="19"/>
        <v>22.830833088000002</v>
      </c>
      <c r="AB25" s="80">
        <f t="shared" ca="1" si="20"/>
        <v>73.439636014361881</v>
      </c>
      <c r="AC25" s="80">
        <f t="shared" si="21"/>
        <v>13.281599676513384</v>
      </c>
      <c r="AD25" s="69">
        <f t="shared" si="22"/>
        <v>191.85574023529412</v>
      </c>
      <c r="AE25" s="69">
        <f t="shared" si="42"/>
        <v>185.23730662184872</v>
      </c>
      <c r="AF25" s="69">
        <f t="shared" si="23"/>
        <v>166.93559999999999</v>
      </c>
      <c r="AG25" s="95">
        <f t="shared" si="43"/>
        <v>161.30993142857142</v>
      </c>
      <c r="AH25" s="93">
        <f t="shared" si="24"/>
        <v>35.343354553083614</v>
      </c>
      <c r="AI25" s="81">
        <f t="shared" si="25"/>
        <v>2.9050533029762531</v>
      </c>
      <c r="AJ25" s="80">
        <f t="shared" si="26"/>
        <v>1.6025817600000001</v>
      </c>
      <c r="AK25" s="80">
        <f t="shared" si="27"/>
        <v>116.35437643326236</v>
      </c>
      <c r="AL25" s="78">
        <f t="shared" ca="1" si="28"/>
        <v>0.77844928113460354</v>
      </c>
      <c r="AM25" s="80">
        <f t="shared" ca="1" si="29"/>
        <v>44.622769912981063</v>
      </c>
      <c r="AN25" s="80">
        <f t="shared" si="30"/>
        <v>1.5748641509433963</v>
      </c>
      <c r="AO25" s="80">
        <f t="shared" si="31"/>
        <v>2.4390243902439024</v>
      </c>
      <c r="AP25" s="80">
        <f t="shared" si="32"/>
        <v>2.4967288657530737</v>
      </c>
      <c r="AQ25" s="80">
        <f t="shared" ca="1" si="33"/>
        <v>2.4351395511382155</v>
      </c>
      <c r="AR25" s="80">
        <f t="shared" si="34"/>
        <v>3.6461049733089168</v>
      </c>
      <c r="AS25" s="78">
        <f t="shared" si="35"/>
        <v>0.38505240437418065</v>
      </c>
      <c r="AT25" s="96">
        <f t="shared" ca="1" si="36"/>
        <v>5</v>
      </c>
      <c r="AU25" s="97" t="str">
        <f t="shared" ca="1" si="37"/>
        <v>Sand mixture</v>
      </c>
      <c r="AV25" s="98">
        <f t="shared" si="38"/>
        <v>2</v>
      </c>
      <c r="AW25" s="99" t="str">
        <f t="shared" si="39"/>
        <v>Organic</v>
      </c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</row>
    <row r="26" spans="1:69">
      <c r="A26" s="101">
        <v>0.26</v>
      </c>
      <c r="C26" s="89">
        <f t="shared" si="0"/>
        <v>-0.8530080000000001</v>
      </c>
      <c r="D26" s="84">
        <f t="shared" si="1"/>
        <v>0.8530080000000001</v>
      </c>
      <c r="E26" s="76">
        <v>0.14680000000000001</v>
      </c>
      <c r="F26" s="91">
        <f t="shared" si="2"/>
        <v>1.5325920000000002</v>
      </c>
      <c r="G26" s="80">
        <f t="shared" si="3"/>
        <v>1.6641360000000001</v>
      </c>
      <c r="H26" s="81">
        <f t="shared" si="41"/>
        <v>1.6172156571428571</v>
      </c>
      <c r="I26" s="101">
        <v>3.8</v>
      </c>
      <c r="J26" s="92">
        <f t="shared" si="4"/>
        <v>3.9671999999999999E-2</v>
      </c>
      <c r="K26" s="101">
        <v>63</v>
      </c>
      <c r="L26" s="78">
        <f t="shared" si="5"/>
        <v>0.65771999999999997</v>
      </c>
      <c r="M26" s="81">
        <f t="shared" si="6"/>
        <v>2.6613849600000003E-2</v>
      </c>
      <c r="N26" s="14">
        <f t="shared" si="40"/>
        <v>98</v>
      </c>
      <c r="O26" s="78">
        <f t="shared" si="7"/>
        <v>4.1797392000000003E-2</v>
      </c>
      <c r="P26" s="78">
        <f t="shared" si="8"/>
        <v>1.5183542400000005E-2</v>
      </c>
      <c r="Q26" s="93">
        <f t="shared" si="9"/>
        <v>0.53537174064000004</v>
      </c>
      <c r="R26" s="80">
        <f t="shared" si="10"/>
        <v>35.260002345697657</v>
      </c>
      <c r="S26" s="80">
        <f t="shared" si="11"/>
        <v>4811.0346251023102</v>
      </c>
      <c r="T26" s="69">
        <f t="shared" si="12"/>
        <v>6.6807586560000018</v>
      </c>
      <c r="U26" s="78">
        <f t="shared" si="13"/>
        <v>1.4083875876464775</v>
      </c>
      <c r="V26" s="69">
        <f t="shared" si="14"/>
        <v>87.883385469140194</v>
      </c>
      <c r="W26" s="80">
        <f t="shared" ca="1" si="15"/>
        <v>0.57280209199329402</v>
      </c>
      <c r="X26" s="80">
        <f t="shared" ca="1" si="16"/>
        <v>35.504530146083809</v>
      </c>
      <c r="Y26" s="94">
        <f t="shared" ca="1" si="17"/>
        <v>1.0796715597227674E-6</v>
      </c>
      <c r="Z26" s="80">
        <f t="shared" ca="1" si="18"/>
        <v>14</v>
      </c>
      <c r="AA26" s="80">
        <f t="shared" ca="1" si="19"/>
        <v>22.712740512</v>
      </c>
      <c r="AB26" s="80">
        <f t="shared" ca="1" si="20"/>
        <v>67.907907620777152</v>
      </c>
      <c r="AC26" s="80">
        <f t="shared" si="21"/>
        <v>13.218398142227151</v>
      </c>
      <c r="AD26" s="69">
        <f t="shared" si="22"/>
        <v>190.86336564705883</v>
      </c>
      <c r="AE26" s="69">
        <f t="shared" si="42"/>
        <v>185.34332531092437</v>
      </c>
      <c r="AF26" s="69">
        <f t="shared" si="23"/>
        <v>166.4136</v>
      </c>
      <c r="AG26" s="95">
        <f t="shared" si="43"/>
        <v>161.72156571428573</v>
      </c>
      <c r="AH26" s="93">
        <f t="shared" si="24"/>
        <v>35.593840475702798</v>
      </c>
      <c r="AI26" s="81">
        <f t="shared" si="25"/>
        <v>2.6128290062271624</v>
      </c>
      <c r="AJ26" s="80">
        <f t="shared" si="26"/>
        <v>1.5975705600000001</v>
      </c>
      <c r="AK26" s="80">
        <f t="shared" si="27"/>
        <v>106.84849195665956</v>
      </c>
      <c r="AL26" s="78">
        <f t="shared" ca="1" si="28"/>
        <v>0.78248456384937226</v>
      </c>
      <c r="AM26" s="80">
        <f t="shared" ca="1" si="29"/>
        <v>42.431126184593765</v>
      </c>
      <c r="AN26" s="80">
        <f t="shared" si="30"/>
        <v>1.5699396226415094</v>
      </c>
      <c r="AO26" s="80">
        <f t="shared" si="31"/>
        <v>2.3839397741530739</v>
      </c>
      <c r="AP26" s="80">
        <f t="shared" si="32"/>
        <v>2.445358805145319</v>
      </c>
      <c r="AQ26" s="80">
        <f t="shared" ca="1" si="33"/>
        <v>2.4455862441448386</v>
      </c>
      <c r="AR26" s="80">
        <f t="shared" si="34"/>
        <v>3.6429650923625974</v>
      </c>
      <c r="AS26" s="78">
        <f t="shared" si="35"/>
        <v>0.38901012851936023</v>
      </c>
      <c r="AT26" s="96">
        <f t="shared" ca="1" si="36"/>
        <v>5</v>
      </c>
      <c r="AU26" s="97" t="str">
        <f t="shared" ca="1" si="37"/>
        <v>Sand mixture</v>
      </c>
      <c r="AV26" s="98">
        <f t="shared" si="38"/>
        <v>2</v>
      </c>
      <c r="AW26" s="99" t="str">
        <f t="shared" si="39"/>
        <v>Organic</v>
      </c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</row>
    <row r="27" spans="1:69">
      <c r="A27" s="101">
        <v>0.28000000000000003</v>
      </c>
      <c r="C27" s="89">
        <f t="shared" si="0"/>
        <v>-0.91862400000000011</v>
      </c>
      <c r="D27" s="84">
        <f t="shared" si="1"/>
        <v>0.91862400000000011</v>
      </c>
      <c r="E27" s="76">
        <v>0.1424</v>
      </c>
      <c r="F27" s="91">
        <f t="shared" si="2"/>
        <v>1.486656</v>
      </c>
      <c r="G27" s="80">
        <f t="shared" si="3"/>
        <v>1.6200791999999999</v>
      </c>
      <c r="H27" s="81">
        <f t="shared" si="41"/>
        <v>1.6155750857142859</v>
      </c>
      <c r="I27" s="101">
        <v>3.8</v>
      </c>
      <c r="J27" s="92">
        <f t="shared" si="4"/>
        <v>3.9671999999999999E-2</v>
      </c>
      <c r="K27" s="101">
        <v>63.9</v>
      </c>
      <c r="L27" s="78">
        <f t="shared" si="5"/>
        <v>0.66711599999999993</v>
      </c>
      <c r="M27" s="81">
        <f t="shared" si="6"/>
        <v>2.8661068800000002E-2</v>
      </c>
      <c r="N27" s="14">
        <f t="shared" si="40"/>
        <v>98</v>
      </c>
      <c r="O27" s="78">
        <f t="shared" si="7"/>
        <v>4.5012576000000006E-2</v>
      </c>
      <c r="P27" s="78">
        <f t="shared" si="8"/>
        <v>1.6351507200000004E-2</v>
      </c>
      <c r="Q27" s="93">
        <f t="shared" si="9"/>
        <v>0.51977198592000007</v>
      </c>
      <c r="R27" s="80">
        <f t="shared" si="10"/>
        <v>31.787405256440209</v>
      </c>
      <c r="S27" s="80">
        <f t="shared" si="11"/>
        <v>4670.8498629941996</v>
      </c>
      <c r="T27" s="69">
        <f t="shared" si="12"/>
        <v>7.1946631680000017</v>
      </c>
      <c r="U27" s="78">
        <f t="shared" si="13"/>
        <v>1.4073388563889551</v>
      </c>
      <c r="V27" s="69">
        <f t="shared" si="14"/>
        <v>87.817944638670795</v>
      </c>
      <c r="W27" s="80">
        <f t="shared" ca="1" si="15"/>
        <v>0.56651709159571428</v>
      </c>
      <c r="X27" s="80">
        <f t="shared" ca="1" si="16"/>
        <v>35.272269031093842</v>
      </c>
      <c r="Y27" s="94">
        <f t="shared" ca="1" si="17"/>
        <v>9.1043813043427383E-7</v>
      </c>
      <c r="Z27" s="80">
        <f t="shared" ca="1" si="18"/>
        <v>14</v>
      </c>
      <c r="AA27" s="80">
        <f t="shared" ca="1" si="19"/>
        <v>22.050932736</v>
      </c>
      <c r="AB27" s="80">
        <f t="shared" ca="1" si="20"/>
        <v>55.595104544757504</v>
      </c>
      <c r="AC27" s="80">
        <f t="shared" si="21"/>
        <v>13.308296165330473</v>
      </c>
      <c r="AD27" s="69">
        <f t="shared" si="22"/>
        <v>185.30195576470589</v>
      </c>
      <c r="AE27" s="69">
        <f t="shared" si="42"/>
        <v>184.77205996638654</v>
      </c>
      <c r="AF27" s="69">
        <f t="shared" si="23"/>
        <v>162.00791999999998</v>
      </c>
      <c r="AG27" s="95">
        <f t="shared" si="43"/>
        <v>161.55750857142854</v>
      </c>
      <c r="AH27" s="93">
        <f t="shared" si="24"/>
        <v>34.3406519902708</v>
      </c>
      <c r="AI27" s="81">
        <f t="shared" si="25"/>
        <v>2.4261983629252226</v>
      </c>
      <c r="AJ27" s="80">
        <f t="shared" si="26"/>
        <v>1.5552760319999999</v>
      </c>
      <c r="AK27" s="80">
        <f t="shared" si="27"/>
        <v>96.325470474061234</v>
      </c>
      <c r="AL27" s="78">
        <f t="shared" ca="1" si="28"/>
        <v>0.79181916509582684</v>
      </c>
      <c r="AM27" s="80">
        <f t="shared" ca="1" si="29"/>
        <v>40.417543268599808</v>
      </c>
      <c r="AN27" s="80">
        <f t="shared" si="30"/>
        <v>1.5283766037735849</v>
      </c>
      <c r="AO27" s="80">
        <f t="shared" si="31"/>
        <v>2.4487691712849595</v>
      </c>
      <c r="AP27" s="80">
        <f t="shared" si="32"/>
        <v>2.5187505973080668</v>
      </c>
      <c r="AQ27" s="80">
        <f t="shared" ca="1" si="33"/>
        <v>2.4699419096755717</v>
      </c>
      <c r="AR27" s="80">
        <f t="shared" si="34"/>
        <v>3.6585509659774562</v>
      </c>
      <c r="AS27" s="78">
        <f t="shared" si="35"/>
        <v>0.40535106354967748</v>
      </c>
      <c r="AT27" s="96">
        <f t="shared" ca="1" si="36"/>
        <v>5</v>
      </c>
      <c r="AU27" s="97" t="str">
        <f t="shared" ca="1" si="37"/>
        <v>Sand mixture</v>
      </c>
      <c r="AV27" s="98">
        <f t="shared" si="38"/>
        <v>2</v>
      </c>
      <c r="AW27" s="99" t="str">
        <f t="shared" si="39"/>
        <v>Organic</v>
      </c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</row>
    <row r="28" spans="1:69">
      <c r="A28" s="101">
        <v>0.3</v>
      </c>
      <c r="C28" s="89">
        <f t="shared" si="0"/>
        <v>-0.98424</v>
      </c>
      <c r="D28" s="84">
        <f t="shared" si="1"/>
        <v>0.98424</v>
      </c>
      <c r="E28" s="76">
        <v>0.13930000000000001</v>
      </c>
      <c r="F28" s="91">
        <f t="shared" si="2"/>
        <v>1.4542919999999999</v>
      </c>
      <c r="G28" s="80">
        <f t="shared" si="3"/>
        <v>1.5885503999999999</v>
      </c>
      <c r="H28" s="81">
        <f t="shared" si="41"/>
        <v>1.6027189714285714</v>
      </c>
      <c r="I28" s="101">
        <v>3.7</v>
      </c>
      <c r="J28" s="92">
        <f t="shared" si="4"/>
        <v>3.8628000000000003E-2</v>
      </c>
      <c r="K28" s="101">
        <v>64.3</v>
      </c>
      <c r="L28" s="78">
        <f t="shared" si="5"/>
        <v>0.671292</v>
      </c>
      <c r="M28" s="81">
        <f t="shared" si="6"/>
        <v>3.0708288E-2</v>
      </c>
      <c r="N28" s="14">
        <f t="shared" si="40"/>
        <v>98</v>
      </c>
      <c r="O28" s="78">
        <f t="shared" si="7"/>
        <v>4.8227760000000001E-2</v>
      </c>
      <c r="P28" s="78">
        <f t="shared" si="8"/>
        <v>1.7519472000000001E-2</v>
      </c>
      <c r="Q28" s="93">
        <f t="shared" si="9"/>
        <v>0.50830647119999994</v>
      </c>
      <c r="R28" s="80">
        <f t="shared" si="10"/>
        <v>29.013800826874228</v>
      </c>
      <c r="S28" s="80">
        <f t="shared" si="11"/>
        <v>4691.2713118798301</v>
      </c>
      <c r="T28" s="69">
        <f t="shared" si="12"/>
        <v>7.7085676799999998</v>
      </c>
      <c r="U28" s="78">
        <f t="shared" si="13"/>
        <v>1.4034435784860193</v>
      </c>
      <c r="V28" s="69">
        <f t="shared" si="14"/>
        <v>87.574879297527602</v>
      </c>
      <c r="W28" s="80">
        <f t="shared" ca="1" si="15"/>
        <v>0.56122650496638204</v>
      </c>
      <c r="X28" s="80">
        <f t="shared" ca="1" si="16"/>
        <v>35.024048175259622</v>
      </c>
      <c r="Y28" s="94">
        <f t="shared" ca="1" si="17"/>
        <v>8.1492087025254735E-7</v>
      </c>
      <c r="Z28" s="80">
        <f t="shared" ca="1" si="18"/>
        <v>14</v>
      </c>
      <c r="AA28" s="80">
        <f t="shared" ca="1" si="19"/>
        <v>21.564516959999999</v>
      </c>
      <c r="AB28" s="80">
        <f t="shared" ca="1" si="20"/>
        <v>48.664730568791121</v>
      </c>
      <c r="AC28" s="80">
        <f t="shared" si="21"/>
        <v>13.295033667388404</v>
      </c>
      <c r="AD28" s="69">
        <f t="shared" si="22"/>
        <v>181.21442823529409</v>
      </c>
      <c r="AE28" s="69">
        <f t="shared" si="42"/>
        <v>182.88131899159663</v>
      </c>
      <c r="AF28" s="69">
        <f t="shared" si="23"/>
        <v>158.85503999999997</v>
      </c>
      <c r="AG28" s="95">
        <f t="shared" si="43"/>
        <v>160.27189714285714</v>
      </c>
      <c r="AH28" s="93">
        <f t="shared" si="24"/>
        <v>34.060989259021099</v>
      </c>
      <c r="AI28" s="81">
        <f t="shared" si="25"/>
        <v>2.2048609684127465</v>
      </c>
      <c r="AJ28" s="80">
        <f t="shared" si="26"/>
        <v>1.5250083839999999</v>
      </c>
      <c r="AK28" s="80">
        <f t="shared" si="27"/>
        <v>87.920608566285551</v>
      </c>
      <c r="AL28" s="78">
        <f t="shared" ca="1" si="28"/>
        <v>0.79790696640612069</v>
      </c>
      <c r="AM28" s="80">
        <f t="shared" ca="1" si="29"/>
        <v>38.371111494243863</v>
      </c>
      <c r="AN28" s="80">
        <f t="shared" si="30"/>
        <v>1.4986324528301884</v>
      </c>
      <c r="AO28" s="80">
        <f t="shared" si="31"/>
        <v>2.4316508937960042</v>
      </c>
      <c r="AP28" s="80">
        <f t="shared" si="32"/>
        <v>2.5077862907994399</v>
      </c>
      <c r="AQ28" s="80">
        <f t="shared" ca="1" si="33"/>
        <v>2.4857757905969593</v>
      </c>
      <c r="AR28" s="80">
        <f t="shared" si="34"/>
        <v>3.6648824400709037</v>
      </c>
      <c r="AS28" s="78">
        <f t="shared" si="35"/>
        <v>0.41587632056099627</v>
      </c>
      <c r="AT28" s="96">
        <f t="shared" ca="1" si="36"/>
        <v>5</v>
      </c>
      <c r="AU28" s="97" t="str">
        <f t="shared" ca="1" si="37"/>
        <v>Sand mixture</v>
      </c>
      <c r="AV28" s="98">
        <f t="shared" si="38"/>
        <v>2</v>
      </c>
      <c r="AW28" s="99" t="str">
        <f t="shared" si="39"/>
        <v>Organic</v>
      </c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</row>
    <row r="29" spans="1:69">
      <c r="A29" s="101">
        <v>0.32</v>
      </c>
      <c r="C29" s="89">
        <f t="shared" si="0"/>
        <v>-1.0498560000000001</v>
      </c>
      <c r="D29" s="84">
        <f t="shared" si="1"/>
        <v>1.0498560000000001</v>
      </c>
      <c r="E29" s="76">
        <v>0.13739999999999999</v>
      </c>
      <c r="F29" s="91">
        <f t="shared" si="2"/>
        <v>1.434456</v>
      </c>
      <c r="G29" s="80">
        <f t="shared" si="3"/>
        <v>1.5685055999999999</v>
      </c>
      <c r="H29" s="81">
        <f t="shared" si="41"/>
        <v>1.5906085714285716</v>
      </c>
      <c r="I29" s="101">
        <v>3.7</v>
      </c>
      <c r="J29" s="92">
        <f t="shared" si="4"/>
        <v>3.8628000000000003E-2</v>
      </c>
      <c r="K29" s="101">
        <v>64.2</v>
      </c>
      <c r="L29" s="78">
        <f t="shared" si="5"/>
        <v>0.67024799999999995</v>
      </c>
      <c r="M29" s="81">
        <f t="shared" si="6"/>
        <v>3.2755507199999999E-2</v>
      </c>
      <c r="N29" s="14">
        <f t="shared" si="40"/>
        <v>98</v>
      </c>
      <c r="O29" s="78">
        <f t="shared" si="7"/>
        <v>5.1442944000000004E-2</v>
      </c>
      <c r="P29" s="78">
        <f t="shared" si="8"/>
        <v>1.8687436800000002E-2</v>
      </c>
      <c r="Q29" s="93">
        <f t="shared" si="9"/>
        <v>0.50063067648000004</v>
      </c>
      <c r="R29" s="80">
        <f t="shared" si="10"/>
        <v>26.789692018115613</v>
      </c>
      <c r="S29" s="80">
        <f t="shared" si="11"/>
        <v>4620.4297279023449</v>
      </c>
      <c r="T29" s="69">
        <f t="shared" si="12"/>
        <v>8.2224721920000015</v>
      </c>
      <c r="U29" s="78">
        <f t="shared" si="13"/>
        <v>1.4029472352656023</v>
      </c>
      <c r="V29" s="69">
        <f t="shared" si="14"/>
        <v>87.54390748057358</v>
      </c>
      <c r="W29" s="80">
        <f t="shared" ca="1" si="15"/>
        <v>0.5604344391634799</v>
      </c>
      <c r="X29" s="80">
        <f t="shared" ca="1" si="16"/>
        <v>34.834303054930373</v>
      </c>
      <c r="Y29" s="94">
        <f t="shared" ca="1" si="17"/>
        <v>7.2147217161337918E-7</v>
      </c>
      <c r="Z29" s="80">
        <f t="shared" ca="1" si="18"/>
        <v>14</v>
      </c>
      <c r="AA29" s="80">
        <f t="shared" ca="1" si="19"/>
        <v>21.238877184</v>
      </c>
      <c r="AB29" s="80">
        <f t="shared" ca="1" si="20"/>
        <v>42.433639877271688</v>
      </c>
      <c r="AC29" s="80">
        <f t="shared" si="21"/>
        <v>13.341290933868207</v>
      </c>
      <c r="AD29" s="69">
        <f t="shared" si="22"/>
        <v>178.47795952941178</v>
      </c>
      <c r="AE29" s="69">
        <f t="shared" si="42"/>
        <v>181.07830910924372</v>
      </c>
      <c r="AF29" s="69">
        <f t="shared" si="23"/>
        <v>156.85056</v>
      </c>
      <c r="AG29" s="95">
        <f t="shared" si="43"/>
        <v>159.06085714285715</v>
      </c>
      <c r="AH29" s="93">
        <f t="shared" si="24"/>
        <v>33.3134748905915</v>
      </c>
      <c r="AI29" s="81">
        <f t="shared" si="25"/>
        <v>2.0670571578869499</v>
      </c>
      <c r="AJ29" s="80">
        <f t="shared" si="26"/>
        <v>1.5057653759999998</v>
      </c>
      <c r="AK29" s="80">
        <f t="shared" si="27"/>
        <v>81.180884903380644</v>
      </c>
      <c r="AL29" s="78">
        <f t="shared" ca="1" si="28"/>
        <v>0.80459144103898173</v>
      </c>
      <c r="AM29" s="80">
        <f t="shared" ca="1" si="29"/>
        <v>36.876935455831699</v>
      </c>
      <c r="AN29" s="80">
        <f t="shared" si="30"/>
        <v>1.4797222641509433</v>
      </c>
      <c r="AO29" s="80">
        <f t="shared" si="31"/>
        <v>2.4627263045793399</v>
      </c>
      <c r="AP29" s="80">
        <f t="shared" si="32"/>
        <v>2.5462362973095294</v>
      </c>
      <c r="AQ29" s="80">
        <f t="shared" ca="1" si="33"/>
        <v>2.5031757432311217</v>
      </c>
      <c r="AR29" s="80">
        <f t="shared" si="34"/>
        <v>3.6722571619189543</v>
      </c>
      <c r="AS29" s="78">
        <f t="shared" si="35"/>
        <v>0.42021500580658944</v>
      </c>
      <c r="AT29" s="96">
        <f t="shared" ca="1" si="36"/>
        <v>5</v>
      </c>
      <c r="AU29" s="97" t="str">
        <f t="shared" ca="1" si="37"/>
        <v>Sand mixture</v>
      </c>
      <c r="AV29" s="98">
        <f t="shared" si="38"/>
        <v>2</v>
      </c>
      <c r="AW29" s="99" t="str">
        <f t="shared" si="39"/>
        <v>Organic</v>
      </c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</row>
    <row r="30" spans="1:69">
      <c r="A30" s="101">
        <v>0.34</v>
      </c>
      <c r="C30" s="89">
        <f t="shared" si="0"/>
        <v>-1.1154720000000002</v>
      </c>
      <c r="D30" s="84">
        <f t="shared" si="1"/>
        <v>1.1154720000000002</v>
      </c>
      <c r="E30" s="76">
        <v>0.13619999999999999</v>
      </c>
      <c r="F30" s="91">
        <f t="shared" si="2"/>
        <v>1.4219279999999999</v>
      </c>
      <c r="G30" s="80">
        <f t="shared" si="3"/>
        <v>1.5570215999999999</v>
      </c>
      <c r="H30" s="81">
        <f t="shared" si="41"/>
        <v>1.5822267428571426</v>
      </c>
      <c r="I30" s="101">
        <v>3.9</v>
      </c>
      <c r="J30" s="92">
        <f t="shared" si="4"/>
        <v>4.0715999999999995E-2</v>
      </c>
      <c r="K30" s="101">
        <v>64.7</v>
      </c>
      <c r="L30" s="78">
        <f t="shared" si="5"/>
        <v>0.67546799999999996</v>
      </c>
      <c r="M30" s="81">
        <f t="shared" si="6"/>
        <v>3.4802726400000004E-2</v>
      </c>
      <c r="N30" s="14">
        <f t="shared" si="40"/>
        <v>98</v>
      </c>
      <c r="O30" s="78">
        <f t="shared" si="7"/>
        <v>5.4658128000000007E-2</v>
      </c>
      <c r="P30" s="78">
        <f t="shared" si="8"/>
        <v>1.9855401600000003E-2</v>
      </c>
      <c r="Q30" s="93">
        <f t="shared" si="9"/>
        <v>0.49577994576000001</v>
      </c>
      <c r="R30" s="80">
        <f t="shared" si="10"/>
        <v>24.969524955868934</v>
      </c>
      <c r="S30" s="80">
        <f t="shared" si="11"/>
        <v>4341.0119796813506</v>
      </c>
      <c r="T30" s="69">
        <f t="shared" si="12"/>
        <v>8.7363767040000013</v>
      </c>
      <c r="U30" s="78">
        <f t="shared" si="13"/>
        <v>1.4088329844096021</v>
      </c>
      <c r="V30" s="69">
        <f t="shared" si="14"/>
        <v>87.911178227159169</v>
      </c>
      <c r="W30" s="80">
        <f t="shared" ca="1" si="15"/>
        <v>0.56527426852143769</v>
      </c>
      <c r="X30" s="80">
        <f t="shared" ca="1" si="16"/>
        <v>34.733804938725356</v>
      </c>
      <c r="Y30" s="94">
        <f t="shared" ca="1" si="17"/>
        <v>6.0740527648748956E-7</v>
      </c>
      <c r="Z30" s="80">
        <f t="shared" ca="1" si="18"/>
        <v>14</v>
      </c>
      <c r="AA30" s="80">
        <f t="shared" ca="1" si="19"/>
        <v>21.033088608</v>
      </c>
      <c r="AB30" s="80">
        <f t="shared" ca="1" si="20"/>
        <v>35.37860954213938</v>
      </c>
      <c r="AC30" s="80">
        <f t="shared" si="21"/>
        <v>13.530930629606754</v>
      </c>
      <c r="AD30" s="69">
        <f t="shared" si="22"/>
        <v>176.74864376470586</v>
      </c>
      <c r="AE30" s="69">
        <f t="shared" si="42"/>
        <v>179.71395468907562</v>
      </c>
      <c r="AF30" s="69">
        <f t="shared" si="23"/>
        <v>155.70215999999999</v>
      </c>
      <c r="AG30" s="95">
        <f t="shared" si="43"/>
        <v>158.22267428571425</v>
      </c>
      <c r="AH30" s="93">
        <f t="shared" si="24"/>
        <v>31.487323696132709</v>
      </c>
      <c r="AI30" s="81">
        <f t="shared" si="25"/>
        <v>2.0506258609244141</v>
      </c>
      <c r="AJ30" s="80">
        <f t="shared" si="26"/>
        <v>1.4947407359999998</v>
      </c>
      <c r="AK30" s="80">
        <f t="shared" si="27"/>
        <v>75.665227138996755</v>
      </c>
      <c r="AL30" s="78">
        <f t="shared" ca="1" si="28"/>
        <v>0.81401374758193734</v>
      </c>
      <c r="AM30" s="80">
        <f t="shared" ca="1" si="29"/>
        <v>36.109263527626098</v>
      </c>
      <c r="AN30" s="80">
        <f t="shared" si="30"/>
        <v>1.4688883018867922</v>
      </c>
      <c r="AO30" s="80">
        <f t="shared" si="31"/>
        <v>2.6149926243797772</v>
      </c>
      <c r="AP30" s="80">
        <f t="shared" si="32"/>
        <v>2.7101297894175636</v>
      </c>
      <c r="AQ30" s="80">
        <f t="shared" ca="1" si="33"/>
        <v>2.5277616063904662</v>
      </c>
      <c r="AR30" s="80">
        <f t="shared" si="34"/>
        <v>3.686623483043165</v>
      </c>
      <c r="AS30" s="78">
        <f t="shared" si="35"/>
        <v>0.42643826579936972</v>
      </c>
      <c r="AT30" s="96">
        <f t="shared" ca="1" si="36"/>
        <v>5</v>
      </c>
      <c r="AU30" s="97" t="str">
        <f t="shared" ca="1" si="37"/>
        <v>Sand mixture</v>
      </c>
      <c r="AV30" s="98">
        <f t="shared" si="38"/>
        <v>2</v>
      </c>
      <c r="AW30" s="99" t="str">
        <f t="shared" si="39"/>
        <v>Organic</v>
      </c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</row>
    <row r="31" spans="1:69">
      <c r="A31" s="101">
        <v>0.36</v>
      </c>
      <c r="C31" s="89">
        <f t="shared" si="0"/>
        <v>-1.1810879999999999</v>
      </c>
      <c r="D31" s="84">
        <f t="shared" si="1"/>
        <v>1.1810879999999999</v>
      </c>
      <c r="E31" s="76">
        <v>0.1356</v>
      </c>
      <c r="F31" s="91">
        <f t="shared" si="2"/>
        <v>1.4156639999999998</v>
      </c>
      <c r="G31" s="80">
        <f t="shared" si="3"/>
        <v>1.5513839999999999</v>
      </c>
      <c r="H31" s="81">
        <f t="shared" si="41"/>
        <v>1.5856868571428568</v>
      </c>
      <c r="I31" s="101">
        <v>4</v>
      </c>
      <c r="J31" s="92">
        <f t="shared" si="4"/>
        <v>4.1759999999999999E-2</v>
      </c>
      <c r="K31" s="101">
        <v>65</v>
      </c>
      <c r="L31" s="78">
        <f t="shared" si="5"/>
        <v>0.67859999999999998</v>
      </c>
      <c r="M31" s="81">
        <f t="shared" si="6"/>
        <v>3.6849945599999996E-2</v>
      </c>
      <c r="N31" s="14">
        <f t="shared" si="40"/>
        <v>98</v>
      </c>
      <c r="O31" s="78">
        <f t="shared" si="7"/>
        <v>5.7873311999999989E-2</v>
      </c>
      <c r="P31" s="78">
        <f t="shared" si="8"/>
        <v>2.1023366399999997E-2</v>
      </c>
      <c r="Q31" s="93">
        <f t="shared" si="9"/>
        <v>0.49285852703999999</v>
      </c>
      <c r="R31" s="80">
        <f t="shared" si="10"/>
        <v>23.443368567271893</v>
      </c>
      <c r="S31" s="80">
        <f t="shared" si="11"/>
        <v>4207.5464503042595</v>
      </c>
      <c r="T31" s="69">
        <f t="shared" si="12"/>
        <v>9.2502812159999976</v>
      </c>
      <c r="U31" s="78">
        <f t="shared" si="13"/>
        <v>1.4116599585312901</v>
      </c>
      <c r="V31" s="69">
        <f t="shared" si="14"/>
        <v>88.087581412352506</v>
      </c>
      <c r="W31" s="80">
        <f t="shared" ca="1" si="15"/>
        <v>0.56964241968676033</v>
      </c>
      <c r="X31" s="80">
        <f t="shared" ca="1" si="16"/>
        <v>34.608915732383558</v>
      </c>
      <c r="Y31" s="94">
        <f t="shared" ca="1" si="17"/>
        <v>5.375274724163769E-7</v>
      </c>
      <c r="Z31" s="80">
        <f t="shared" ca="1" si="18"/>
        <v>14</v>
      </c>
      <c r="AA31" s="80">
        <f t="shared" ca="1" si="19"/>
        <v>20.909149631999998</v>
      </c>
      <c r="AB31" s="80">
        <f t="shared" ca="1" si="20"/>
        <v>31.12405574417938</v>
      </c>
      <c r="AC31" s="80">
        <f t="shared" si="21"/>
        <v>13.625865085730807</v>
      </c>
      <c r="AD31" s="69">
        <f t="shared" si="22"/>
        <v>175.70713976470589</v>
      </c>
      <c r="AE31" s="69">
        <f t="shared" si="42"/>
        <v>179.7427700168067</v>
      </c>
      <c r="AF31" s="69">
        <f t="shared" si="23"/>
        <v>155.13839999999999</v>
      </c>
      <c r="AG31" s="95">
        <f t="shared" si="43"/>
        <v>158.56868571428572</v>
      </c>
      <c r="AH31" s="93">
        <f t="shared" si="24"/>
        <v>30.508091222352956</v>
      </c>
      <c r="AI31" s="81">
        <f t="shared" si="25"/>
        <v>1.9863612328042766</v>
      </c>
      <c r="AJ31" s="80">
        <f t="shared" si="26"/>
        <v>1.4893286399999999</v>
      </c>
      <c r="AK31" s="80">
        <f t="shared" si="27"/>
        <v>71.040510809914835</v>
      </c>
      <c r="AL31" s="78">
        <f t="shared" ca="1" si="28"/>
        <v>0.82072103694924414</v>
      </c>
      <c r="AM31" s="80">
        <f t="shared" ca="1" si="29"/>
        <v>35.177507684350672</v>
      </c>
      <c r="AN31" s="80">
        <f t="shared" si="30"/>
        <v>1.4635698113207545</v>
      </c>
      <c r="AO31" s="80">
        <f t="shared" si="31"/>
        <v>2.6917900403768504</v>
      </c>
      <c r="AP31" s="80">
        <f t="shared" si="32"/>
        <v>2.7960964950255516</v>
      </c>
      <c r="AQ31" s="80">
        <f t="shared" ca="1" si="33"/>
        <v>2.5452214402173992</v>
      </c>
      <c r="AR31" s="80">
        <f t="shared" si="34"/>
        <v>3.6936334706941487</v>
      </c>
      <c r="AS31" s="78">
        <f t="shared" si="35"/>
        <v>0.42969230789997531</v>
      </c>
      <c r="AT31" s="96">
        <f t="shared" ca="1" si="36"/>
        <v>5</v>
      </c>
      <c r="AU31" s="97" t="str">
        <f t="shared" ca="1" si="37"/>
        <v>Sand mixture</v>
      </c>
      <c r="AV31" s="98">
        <f t="shared" si="38"/>
        <v>2</v>
      </c>
      <c r="AW31" s="99" t="str">
        <f t="shared" si="39"/>
        <v>Organic</v>
      </c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</row>
    <row r="32" spans="1:69">
      <c r="A32" s="101">
        <v>0.38</v>
      </c>
      <c r="C32" s="89">
        <f t="shared" si="0"/>
        <v>-1.246704</v>
      </c>
      <c r="D32" s="84">
        <f t="shared" si="1"/>
        <v>1.246704</v>
      </c>
      <c r="E32" s="76">
        <v>0.13869999999999999</v>
      </c>
      <c r="F32" s="91">
        <f t="shared" si="2"/>
        <v>1.4480279999999999</v>
      </c>
      <c r="G32" s="80">
        <f t="shared" si="3"/>
        <v>1.5845832</v>
      </c>
      <c r="H32" s="81">
        <f t="shared" si="41"/>
        <v>1.5946055999999997</v>
      </c>
      <c r="I32" s="101">
        <v>4</v>
      </c>
      <c r="J32" s="92">
        <f t="shared" si="4"/>
        <v>4.1759999999999999E-2</v>
      </c>
      <c r="K32" s="101">
        <v>65.400000000000006</v>
      </c>
      <c r="L32" s="78">
        <f t="shared" si="5"/>
        <v>0.68277600000000005</v>
      </c>
      <c r="M32" s="81">
        <f t="shared" si="6"/>
        <v>3.8897164800000002E-2</v>
      </c>
      <c r="N32" s="14">
        <f t="shared" si="40"/>
        <v>98</v>
      </c>
      <c r="O32" s="78">
        <f t="shared" si="7"/>
        <v>6.1088495999999992E-2</v>
      </c>
      <c r="P32" s="78">
        <f t="shared" si="8"/>
        <v>2.2191331199999997E-2</v>
      </c>
      <c r="Q32" s="93">
        <f t="shared" si="9"/>
        <v>0.50275325232000001</v>
      </c>
      <c r="R32" s="80">
        <f t="shared" si="10"/>
        <v>22.655389520751243</v>
      </c>
      <c r="S32" s="80">
        <f t="shared" si="11"/>
        <v>4292.0179851250841</v>
      </c>
      <c r="T32" s="69">
        <f t="shared" si="12"/>
        <v>9.7641857279999993</v>
      </c>
      <c r="U32" s="78">
        <f t="shared" si="13"/>
        <v>1.4124875750472174</v>
      </c>
      <c r="V32" s="69">
        <f t="shared" si="14"/>
        <v>88.139224682946363</v>
      </c>
      <c r="W32" s="80">
        <f t="shared" ca="1" si="15"/>
        <v>0.58243091919838663</v>
      </c>
      <c r="X32" s="80">
        <f t="shared" ca="1" si="16"/>
        <v>34.504056962052246</v>
      </c>
      <c r="Y32" s="94">
        <f t="shared" ca="1" si="17"/>
        <v>5.315984571221118E-7</v>
      </c>
      <c r="Z32" s="80">
        <f t="shared" ca="1" si="18"/>
        <v>14</v>
      </c>
      <c r="AA32" s="80">
        <f t="shared" ca="1" si="19"/>
        <v>21.328925855999998</v>
      </c>
      <c r="AB32" s="80">
        <f t="shared" ca="1" si="20"/>
        <v>31.39871282895189</v>
      </c>
      <c r="AC32" s="80">
        <f t="shared" si="21"/>
        <v>13.565436787946865</v>
      </c>
      <c r="AD32" s="69">
        <f t="shared" si="22"/>
        <v>179.23467105882352</v>
      </c>
      <c r="AE32" s="69">
        <f t="shared" si="42"/>
        <v>180.41377694117645</v>
      </c>
      <c r="AF32" s="69">
        <f t="shared" si="23"/>
        <v>158.45832000000001</v>
      </c>
      <c r="AG32" s="95">
        <f t="shared" si="43"/>
        <v>159.46056000000002</v>
      </c>
      <c r="AH32" s="93">
        <f t="shared" si="24"/>
        <v>30.822245198273954</v>
      </c>
      <c r="AI32" s="81">
        <f t="shared" si="25"/>
        <v>1.881815904761946</v>
      </c>
      <c r="AJ32" s="80">
        <f t="shared" si="26"/>
        <v>1.521199872</v>
      </c>
      <c r="AK32" s="80">
        <f t="shared" si="27"/>
        <v>68.652695517428</v>
      </c>
      <c r="AL32" s="78">
        <f t="shared" ca="1" si="28"/>
        <v>0.82137983335861797</v>
      </c>
      <c r="AM32" s="80">
        <f t="shared" ca="1" si="29"/>
        <v>34.413785790107639</v>
      </c>
      <c r="AN32" s="80">
        <f t="shared" si="30"/>
        <v>1.4948898113207547</v>
      </c>
      <c r="AO32" s="80">
        <f t="shared" si="31"/>
        <v>2.6353933324548691</v>
      </c>
      <c r="AP32" s="80">
        <f t="shared" si="32"/>
        <v>2.7410663056692841</v>
      </c>
      <c r="AQ32" s="80">
        <f t="shared" ca="1" si="33"/>
        <v>2.546805964443458</v>
      </c>
      <c r="AR32" s="80">
        <f t="shared" si="34"/>
        <v>3.6813006412614553</v>
      </c>
      <c r="AS32" s="78">
        <f t="shared" si="35"/>
        <v>0.42263280174815759</v>
      </c>
      <c r="AT32" s="96">
        <f t="shared" ca="1" si="36"/>
        <v>5</v>
      </c>
      <c r="AU32" s="97" t="str">
        <f t="shared" ca="1" si="37"/>
        <v>Sand mixture</v>
      </c>
      <c r="AV32" s="98">
        <f t="shared" si="38"/>
        <v>2</v>
      </c>
      <c r="AW32" s="99" t="str">
        <f t="shared" si="39"/>
        <v>Organic</v>
      </c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</row>
    <row r="33" spans="1:69">
      <c r="A33" s="101">
        <v>0.4</v>
      </c>
      <c r="C33" s="89">
        <f t="shared" si="0"/>
        <v>-1.3123200000000002</v>
      </c>
      <c r="D33" s="84">
        <f t="shared" si="1"/>
        <v>1.3123200000000002</v>
      </c>
      <c r="E33" s="76">
        <v>0.1406</v>
      </c>
      <c r="F33" s="91">
        <f t="shared" si="2"/>
        <v>1.4678640000000001</v>
      </c>
      <c r="G33" s="80">
        <f t="shared" si="3"/>
        <v>1.6054632</v>
      </c>
      <c r="H33" s="81">
        <f t="shared" si="41"/>
        <v>1.610116457142857</v>
      </c>
      <c r="I33" s="101">
        <v>3.8</v>
      </c>
      <c r="J33" s="92">
        <f t="shared" si="4"/>
        <v>3.9671999999999999E-2</v>
      </c>
      <c r="K33" s="101">
        <v>65.900000000000006</v>
      </c>
      <c r="L33" s="78">
        <f t="shared" si="5"/>
        <v>0.68799600000000005</v>
      </c>
      <c r="M33" s="81">
        <f t="shared" si="6"/>
        <v>4.0944384E-2</v>
      </c>
      <c r="N33" s="14">
        <f t="shared" si="40"/>
        <v>98</v>
      </c>
      <c r="O33" s="78">
        <f t="shared" si="7"/>
        <v>6.4303680000000002E-2</v>
      </c>
      <c r="P33" s="78">
        <f t="shared" si="8"/>
        <v>2.3359295999999998E-2</v>
      </c>
      <c r="Q33" s="93">
        <f t="shared" si="9"/>
        <v>0.5085826416</v>
      </c>
      <c r="R33" s="80">
        <f t="shared" si="10"/>
        <v>21.772173339470505</v>
      </c>
      <c r="S33" s="80">
        <f t="shared" si="11"/>
        <v>4570.2985658873349</v>
      </c>
      <c r="T33" s="69">
        <f t="shared" si="12"/>
        <v>10.278090239999999</v>
      </c>
      <c r="U33" s="78">
        <f t="shared" si="13"/>
        <v>1.406984626202179</v>
      </c>
      <c r="V33" s="69">
        <f t="shared" si="14"/>
        <v>87.795840675015967</v>
      </c>
      <c r="W33" s="80">
        <f t="shared" ca="1" si="15"/>
        <v>0.58815587324003327</v>
      </c>
      <c r="X33" s="80">
        <f t="shared" ca="1" si="16"/>
        <v>34.323434011151605</v>
      </c>
      <c r="Y33" s="94">
        <f t="shared" ca="1" si="17"/>
        <v>5.5092746552413317E-7</v>
      </c>
      <c r="Z33" s="80">
        <f t="shared" ca="1" si="18"/>
        <v>14</v>
      </c>
      <c r="AA33" s="80">
        <f t="shared" ca="1" si="19"/>
        <v>21.576233279999997</v>
      </c>
      <c r="AB33" s="80">
        <f t="shared" ca="1" si="20"/>
        <v>32.91767866109867</v>
      </c>
      <c r="AC33" s="80">
        <f t="shared" si="21"/>
        <v>13.374455513608741</v>
      </c>
      <c r="AD33" s="69">
        <f t="shared" si="22"/>
        <v>181.31288470588234</v>
      </c>
      <c r="AE33" s="69">
        <f t="shared" si="42"/>
        <v>181.86032672268905</v>
      </c>
      <c r="AF33" s="69">
        <f t="shared" si="23"/>
        <v>160.54631999999998</v>
      </c>
      <c r="AG33" s="95">
        <f t="shared" si="43"/>
        <v>161.01164571428572</v>
      </c>
      <c r="AH33" s="93">
        <f t="shared" si="24"/>
        <v>32.079988350075652</v>
      </c>
      <c r="AI33" s="81">
        <f t="shared" si="25"/>
        <v>1.6983388540476563</v>
      </c>
      <c r="AJ33" s="80">
        <f t="shared" si="26"/>
        <v>1.5412446719999999</v>
      </c>
      <c r="AK33" s="80">
        <f t="shared" si="27"/>
        <v>65.976282846880324</v>
      </c>
      <c r="AL33" s="78">
        <f t="shared" ca="1" si="28"/>
        <v>0.81949098481738347</v>
      </c>
      <c r="AM33" s="80">
        <f t="shared" ca="1" si="29"/>
        <v>33.136923322084833</v>
      </c>
      <c r="AN33" s="80">
        <f t="shared" si="30"/>
        <v>1.5145879245283018</v>
      </c>
      <c r="AO33" s="80">
        <f t="shared" si="31"/>
        <v>2.4710625568994669</v>
      </c>
      <c r="AP33" s="80">
        <f t="shared" si="32"/>
        <v>2.5741657164730101</v>
      </c>
      <c r="AQ33" s="80">
        <f t="shared" ca="1" si="33"/>
        <v>2.5417037565156901</v>
      </c>
      <c r="AR33" s="80">
        <f t="shared" si="34"/>
        <v>3.6638171763394731</v>
      </c>
      <c r="AS33" s="78">
        <f t="shared" si="35"/>
        <v>0.41984726928202742</v>
      </c>
      <c r="AT33" s="96">
        <f t="shared" ca="1" si="36"/>
        <v>5</v>
      </c>
      <c r="AU33" s="97" t="str">
        <f t="shared" ca="1" si="37"/>
        <v>Sand mixture</v>
      </c>
      <c r="AV33" s="98">
        <f t="shared" si="38"/>
        <v>2</v>
      </c>
      <c r="AW33" s="99" t="str">
        <f t="shared" si="39"/>
        <v>Organic</v>
      </c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</row>
    <row r="34" spans="1:69">
      <c r="A34" s="101">
        <v>0.42</v>
      </c>
      <c r="C34" s="89">
        <f t="shared" si="0"/>
        <v>-1.377936</v>
      </c>
      <c r="D34" s="84">
        <f t="shared" si="1"/>
        <v>1.377936</v>
      </c>
      <c r="E34" s="76">
        <v>0.14430000000000001</v>
      </c>
      <c r="F34" s="91">
        <f t="shared" si="2"/>
        <v>1.5064919999999999</v>
      </c>
      <c r="G34" s="80">
        <f t="shared" si="3"/>
        <v>1.6442999999999999</v>
      </c>
      <c r="H34" s="81">
        <f t="shared" si="41"/>
        <v>1.6317719999999998</v>
      </c>
      <c r="I34" s="101">
        <v>3.5</v>
      </c>
      <c r="J34" s="92">
        <f t="shared" si="4"/>
        <v>3.6539999999999996E-2</v>
      </c>
      <c r="K34" s="101">
        <v>66</v>
      </c>
      <c r="L34" s="78">
        <f t="shared" si="5"/>
        <v>0.68903999999999999</v>
      </c>
      <c r="M34" s="81">
        <f t="shared" si="6"/>
        <v>4.2991603199999999E-2</v>
      </c>
      <c r="N34" s="14">
        <f t="shared" si="40"/>
        <v>98</v>
      </c>
      <c r="O34" s="78">
        <f t="shared" si="7"/>
        <v>6.7518863999999998E-2</v>
      </c>
      <c r="P34" s="78">
        <f t="shared" si="8"/>
        <v>2.4527260799999995E-2</v>
      </c>
      <c r="Q34" s="93">
        <f t="shared" si="9"/>
        <v>0.52033777487999999</v>
      </c>
      <c r="R34" s="80">
        <f t="shared" si="10"/>
        <v>21.214671264065498</v>
      </c>
      <c r="S34" s="80">
        <f t="shared" si="11"/>
        <v>5076.7286004056796</v>
      </c>
      <c r="T34" s="69">
        <f t="shared" si="12"/>
        <v>10.791994751999997</v>
      </c>
      <c r="U34" s="78">
        <f t="shared" si="13"/>
        <v>1.4</v>
      </c>
      <c r="V34" s="69">
        <f t="shared" si="14"/>
        <v>87.36</v>
      </c>
      <c r="W34" s="80">
        <f t="shared" ca="1" si="15"/>
        <v>0.59627569626606303</v>
      </c>
      <c r="X34" s="80">
        <f t="shared" ca="1" si="16"/>
        <v>34.134873053511434</v>
      </c>
      <c r="Y34" s="94">
        <f t="shared" ca="1" si="17"/>
        <v>6.1497644907808294E-7</v>
      </c>
      <c r="Z34" s="80">
        <f t="shared" ca="1" si="18"/>
        <v>14</v>
      </c>
      <c r="AA34" s="80">
        <f t="shared" ca="1" si="19"/>
        <v>22.074935904</v>
      </c>
      <c r="AB34" s="80">
        <f t="shared" ca="1" si="20"/>
        <v>37.59387423471194</v>
      </c>
      <c r="AC34" s="80">
        <f t="shared" si="21"/>
        <v>13.05497989211749</v>
      </c>
      <c r="AD34" s="69">
        <f t="shared" si="22"/>
        <v>185.50366305882352</v>
      </c>
      <c r="AE34" s="69">
        <f t="shared" si="42"/>
        <v>184.02978070588233</v>
      </c>
      <c r="AF34" s="69">
        <f t="shared" si="23"/>
        <v>164.43</v>
      </c>
      <c r="AG34" s="95">
        <f t="shared" si="43"/>
        <v>163.1772</v>
      </c>
      <c r="AH34" s="93">
        <f t="shared" si="24"/>
        <v>34.395723070504921</v>
      </c>
      <c r="AI34" s="81">
        <f t="shared" si="25"/>
        <v>1.4897709246032074</v>
      </c>
      <c r="AJ34" s="80">
        <f t="shared" si="26"/>
        <v>1.5785279999999997</v>
      </c>
      <c r="AK34" s="80">
        <f t="shared" si="27"/>
        <v>64.28688261838029</v>
      </c>
      <c r="AL34" s="78">
        <f t="shared" ca="1" si="28"/>
        <v>0.81355985805945508</v>
      </c>
      <c r="AM34" s="80">
        <f t="shared" ca="1" si="29"/>
        <v>31.854462223539379</v>
      </c>
      <c r="AN34" s="80">
        <f t="shared" si="30"/>
        <v>1.5512264150943393</v>
      </c>
      <c r="AO34" s="80">
        <f t="shared" si="31"/>
        <v>2.2222222222222223</v>
      </c>
      <c r="AP34" s="80">
        <f t="shared" si="32"/>
        <v>2.3173793220722549</v>
      </c>
      <c r="AQ34" s="80">
        <f t="shared" ca="1" si="33"/>
        <v>2.5259918944758639</v>
      </c>
      <c r="AR34" s="80">
        <f t="shared" si="34"/>
        <v>3.6343904889893235</v>
      </c>
      <c r="AS34" s="78">
        <f t="shared" si="35"/>
        <v>0.40972610722557506</v>
      </c>
      <c r="AT34" s="96">
        <f t="shared" ca="1" si="36"/>
        <v>5</v>
      </c>
      <c r="AU34" s="97" t="str">
        <f t="shared" ca="1" si="37"/>
        <v>Sand mixture</v>
      </c>
      <c r="AV34" s="98">
        <f t="shared" si="38"/>
        <v>2</v>
      </c>
      <c r="AW34" s="99" t="str">
        <f t="shared" si="39"/>
        <v>Organic</v>
      </c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</row>
    <row r="35" spans="1:69">
      <c r="A35" s="101">
        <v>0.44</v>
      </c>
      <c r="C35" s="89">
        <f t="shared" si="0"/>
        <v>-1.4435520000000002</v>
      </c>
      <c r="D35" s="84">
        <f t="shared" si="1"/>
        <v>1.4435520000000002</v>
      </c>
      <c r="E35" s="76">
        <v>0.1449</v>
      </c>
      <c r="F35" s="91">
        <f t="shared" si="2"/>
        <v>1.512756</v>
      </c>
      <c r="G35" s="80">
        <f t="shared" si="3"/>
        <v>1.6509815999999999</v>
      </c>
      <c r="H35" s="81">
        <f t="shared" si="41"/>
        <v>1.6512798857142854</v>
      </c>
      <c r="I35" s="101">
        <v>3.5</v>
      </c>
      <c r="J35" s="92">
        <f t="shared" si="4"/>
        <v>3.6539999999999996E-2</v>
      </c>
      <c r="K35" s="101">
        <v>66.2</v>
      </c>
      <c r="L35" s="78">
        <f t="shared" si="5"/>
        <v>0.69112799999999996</v>
      </c>
      <c r="M35" s="81">
        <f t="shared" si="6"/>
        <v>4.5038822400000005E-2</v>
      </c>
      <c r="N35" s="14">
        <f t="shared" si="40"/>
        <v>98</v>
      </c>
      <c r="O35" s="78">
        <f t="shared" si="7"/>
        <v>7.0734048000000008E-2</v>
      </c>
      <c r="P35" s="78">
        <f t="shared" si="8"/>
        <v>2.5695225599999996E-2</v>
      </c>
      <c r="Q35" s="93">
        <f t="shared" si="9"/>
        <v>0.52148169215999995</v>
      </c>
      <c r="R35" s="80">
        <f t="shared" si="10"/>
        <v>20.294886695215475</v>
      </c>
      <c r="S35" s="80">
        <f t="shared" si="11"/>
        <v>5087.8893460832605</v>
      </c>
      <c r="T35" s="69">
        <f t="shared" si="12"/>
        <v>11.305899263999999</v>
      </c>
      <c r="U35" s="78">
        <f t="shared" si="13"/>
        <v>1.4</v>
      </c>
      <c r="V35" s="69">
        <f t="shared" si="14"/>
        <v>87.36</v>
      </c>
      <c r="W35" s="80">
        <f t="shared" ca="1" si="15"/>
        <v>0.6016986130172729</v>
      </c>
      <c r="X35" s="80">
        <f t="shared" ca="1" si="16"/>
        <v>34.017710692989027</v>
      </c>
      <c r="Y35" s="94">
        <f t="shared" ca="1" si="17"/>
        <v>5.8268364852749922E-7</v>
      </c>
      <c r="Z35" s="80">
        <f t="shared" ca="1" si="18"/>
        <v>14</v>
      </c>
      <c r="AA35" s="80">
        <f t="shared" ca="1" si="19"/>
        <v>22.123465727999999</v>
      </c>
      <c r="AB35" s="80">
        <f t="shared" ca="1" si="20"/>
        <v>35.698103248054501</v>
      </c>
      <c r="AC35" s="80">
        <f t="shared" si="21"/>
        <v>13.048303917546555</v>
      </c>
      <c r="AD35" s="69">
        <f t="shared" si="22"/>
        <v>185.91147670588234</v>
      </c>
      <c r="AE35" s="69">
        <f t="shared" si="42"/>
        <v>185.9465691428571</v>
      </c>
      <c r="AF35" s="69">
        <f t="shared" si="23"/>
        <v>165.09815999999998</v>
      </c>
      <c r="AG35" s="95">
        <f t="shared" si="43"/>
        <v>165.12798857142857</v>
      </c>
      <c r="AH35" s="93">
        <f t="shared" si="24"/>
        <v>34.176772899451919</v>
      </c>
      <c r="AI35" s="81">
        <f t="shared" si="25"/>
        <v>1.4220540643939705</v>
      </c>
      <c r="AJ35" s="80">
        <f t="shared" si="26"/>
        <v>1.5849423359999999</v>
      </c>
      <c r="AK35" s="80">
        <f t="shared" si="27"/>
        <v>61.499656652168099</v>
      </c>
      <c r="AL35" s="78">
        <f t="shared" ca="1" si="28"/>
        <v>0.81655086324175374</v>
      </c>
      <c r="AM35" s="80">
        <f t="shared" ca="1" si="29"/>
        <v>31.082729854442469</v>
      </c>
      <c r="AN35" s="80">
        <f t="shared" si="30"/>
        <v>1.5575298113207545</v>
      </c>
      <c r="AO35" s="80">
        <f t="shared" si="31"/>
        <v>2.2132287846212217</v>
      </c>
      <c r="AP35" s="80">
        <f t="shared" si="32"/>
        <v>2.3122959408324397</v>
      </c>
      <c r="AQ35" s="80">
        <f t="shared" ca="1" si="33"/>
        <v>2.5336977015704925</v>
      </c>
      <c r="AR35" s="80">
        <f t="shared" si="34"/>
        <v>3.6320422235089045</v>
      </c>
      <c r="AS35" s="78">
        <f t="shared" si="35"/>
        <v>0.40885314252333044</v>
      </c>
      <c r="AT35" s="96">
        <f t="shared" ca="1" si="36"/>
        <v>5</v>
      </c>
      <c r="AU35" s="97" t="str">
        <f t="shared" ca="1" si="37"/>
        <v>Sand mixture</v>
      </c>
      <c r="AV35" s="98">
        <f t="shared" si="38"/>
        <v>2</v>
      </c>
      <c r="AW35" s="99" t="str">
        <f t="shared" si="39"/>
        <v>Organic</v>
      </c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</row>
    <row r="36" spans="1:69">
      <c r="A36" s="101">
        <v>0.46</v>
      </c>
      <c r="C36" s="89">
        <f t="shared" si="0"/>
        <v>-1.5091680000000001</v>
      </c>
      <c r="D36" s="84">
        <f t="shared" si="1"/>
        <v>1.5091680000000001</v>
      </c>
      <c r="E36" s="76">
        <v>0.1474</v>
      </c>
      <c r="F36" s="91">
        <f t="shared" si="2"/>
        <v>1.538856</v>
      </c>
      <c r="G36" s="80">
        <f t="shared" si="3"/>
        <v>1.6770816</v>
      </c>
      <c r="H36" s="81">
        <f t="shared" si="41"/>
        <v>1.6586773714285716</v>
      </c>
      <c r="I36" s="101">
        <v>3.4</v>
      </c>
      <c r="J36" s="92">
        <f t="shared" si="4"/>
        <v>3.5496E-2</v>
      </c>
      <c r="K36" s="101">
        <v>66.2</v>
      </c>
      <c r="L36" s="78">
        <f t="shared" si="5"/>
        <v>0.69112799999999996</v>
      </c>
      <c r="M36" s="81">
        <f t="shared" si="6"/>
        <v>4.7086041600000003E-2</v>
      </c>
      <c r="N36" s="14">
        <f t="shared" si="40"/>
        <v>98</v>
      </c>
      <c r="O36" s="78">
        <f t="shared" si="7"/>
        <v>7.3949232000000004E-2</v>
      </c>
      <c r="P36" s="78">
        <f t="shared" si="8"/>
        <v>2.6863190399999994E-2</v>
      </c>
      <c r="Q36" s="93">
        <f t="shared" si="9"/>
        <v>0.52903368144000007</v>
      </c>
      <c r="R36" s="80">
        <f t="shared" si="10"/>
        <v>19.693628104575403</v>
      </c>
      <c r="S36" s="80">
        <f t="shared" si="11"/>
        <v>5313.3820148749155</v>
      </c>
      <c r="T36" s="69">
        <f t="shared" si="12"/>
        <v>11.819803775999997</v>
      </c>
      <c r="U36" s="78">
        <f t="shared" si="13"/>
        <v>1.4</v>
      </c>
      <c r="V36" s="69">
        <f t="shared" si="14"/>
        <v>87.36</v>
      </c>
      <c r="W36" s="80">
        <f t="shared" ca="1" si="15"/>
        <v>0.61005030798599735</v>
      </c>
      <c r="X36" s="80">
        <f t="shared" ca="1" si="16"/>
        <v>33.894366081964208</v>
      </c>
      <c r="Y36" s="94">
        <f t="shared" ca="1" si="17"/>
        <v>5.9475675054932578E-7</v>
      </c>
      <c r="Z36" s="80">
        <f t="shared" ca="1" si="18"/>
        <v>14</v>
      </c>
      <c r="AA36" s="80">
        <f t="shared" ca="1" si="19"/>
        <v>22.443853151999999</v>
      </c>
      <c r="AB36" s="80">
        <f t="shared" ca="1" si="20"/>
        <v>36.965445702894733</v>
      </c>
      <c r="AC36" s="80">
        <f t="shared" si="21"/>
        <v>12.91647023025504</v>
      </c>
      <c r="AD36" s="69">
        <f t="shared" si="22"/>
        <v>188.60380800000001</v>
      </c>
      <c r="AE36" s="69">
        <f t="shared" si="42"/>
        <v>186.43860463865548</v>
      </c>
      <c r="AF36" s="69">
        <f t="shared" si="23"/>
        <v>167.70815999999999</v>
      </c>
      <c r="AG36" s="95">
        <f t="shared" si="43"/>
        <v>165.86773714285712</v>
      </c>
      <c r="AH36" s="93">
        <f t="shared" si="24"/>
        <v>34.989951405991029</v>
      </c>
      <c r="AI36" s="81">
        <f t="shared" si="25"/>
        <v>1.3213620374741493</v>
      </c>
      <c r="AJ36" s="80">
        <f t="shared" si="26"/>
        <v>1.6099983359999999</v>
      </c>
      <c r="AK36" s="80">
        <f t="shared" si="27"/>
        <v>59.677660922955766</v>
      </c>
      <c r="AL36" s="78">
        <f t="shared" ca="1" si="28"/>
        <v>0.8154897074993368</v>
      </c>
      <c r="AM36" s="80">
        <f t="shared" ca="1" si="29"/>
        <v>30.290469676768531</v>
      </c>
      <c r="AN36" s="80">
        <f t="shared" si="30"/>
        <v>1.5821524528301885</v>
      </c>
      <c r="AO36" s="80">
        <f t="shared" si="31"/>
        <v>2.1165338645418328</v>
      </c>
      <c r="AP36" s="80">
        <f t="shared" si="32"/>
        <v>2.2141652622411527</v>
      </c>
      <c r="AQ36" s="80">
        <f t="shared" ca="1" si="33"/>
        <v>2.5307679156868641</v>
      </c>
      <c r="AR36" s="80">
        <f t="shared" si="34"/>
        <v>3.6175646255180043</v>
      </c>
      <c r="AS36" s="78">
        <f t="shared" si="35"/>
        <v>0.40173972608604958</v>
      </c>
      <c r="AT36" s="96">
        <f t="shared" ca="1" si="36"/>
        <v>5</v>
      </c>
      <c r="AU36" s="97" t="str">
        <f t="shared" ca="1" si="37"/>
        <v>Sand mixture</v>
      </c>
      <c r="AV36" s="98">
        <f t="shared" si="38"/>
        <v>2</v>
      </c>
      <c r="AW36" s="99" t="str">
        <f t="shared" si="39"/>
        <v>Organic</v>
      </c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</row>
    <row r="37" spans="1:69">
      <c r="A37" s="101">
        <v>0.48</v>
      </c>
      <c r="C37" s="89">
        <f t="shared" si="0"/>
        <v>-1.574784</v>
      </c>
      <c r="D37" s="84">
        <f t="shared" si="1"/>
        <v>1.574784</v>
      </c>
      <c r="E37" s="76">
        <v>0.15049999999999999</v>
      </c>
      <c r="F37" s="91">
        <f t="shared" si="2"/>
        <v>1.5712199999999998</v>
      </c>
      <c r="G37" s="80">
        <f t="shared" si="3"/>
        <v>1.7086103999999998</v>
      </c>
      <c r="H37" s="81">
        <f t="shared" si="41"/>
        <v>1.6501165714285713</v>
      </c>
      <c r="I37" s="101">
        <v>3.5</v>
      </c>
      <c r="J37" s="92">
        <f t="shared" si="4"/>
        <v>3.6539999999999996E-2</v>
      </c>
      <c r="K37" s="101">
        <v>65.8</v>
      </c>
      <c r="L37" s="78">
        <f t="shared" si="5"/>
        <v>0.6869519999999999</v>
      </c>
      <c r="M37" s="81">
        <f t="shared" si="6"/>
        <v>4.9133260799999995E-2</v>
      </c>
      <c r="N37" s="14">
        <f t="shared" si="40"/>
        <v>98</v>
      </c>
      <c r="O37" s="78">
        <f t="shared" si="7"/>
        <v>7.7164416E-2</v>
      </c>
      <c r="P37" s="78">
        <f t="shared" si="8"/>
        <v>2.8031155199999991E-2</v>
      </c>
      <c r="Q37" s="93">
        <f t="shared" si="9"/>
        <v>0.53837717471999991</v>
      </c>
      <c r="R37" s="80">
        <f t="shared" si="10"/>
        <v>19.206385569154143</v>
      </c>
      <c r="S37" s="80">
        <f t="shared" si="11"/>
        <v>5252.7318458417849</v>
      </c>
      <c r="T37" s="69">
        <f t="shared" si="12"/>
        <v>12.333708287999995</v>
      </c>
      <c r="U37" s="78">
        <f t="shared" si="13"/>
        <v>1.4</v>
      </c>
      <c r="V37" s="69">
        <f t="shared" si="14"/>
        <v>87.36</v>
      </c>
      <c r="W37" s="80">
        <f t="shared" ca="1" si="15"/>
        <v>0.62395684542287166</v>
      </c>
      <c r="X37" s="80">
        <f t="shared" ca="1" si="16"/>
        <v>33.85305855528496</v>
      </c>
      <c r="Y37" s="94">
        <f t="shared" ca="1" si="17"/>
        <v>5.7015516772480965E-7</v>
      </c>
      <c r="Z37" s="80">
        <f t="shared" ca="1" si="18"/>
        <v>14</v>
      </c>
      <c r="AA37" s="80">
        <f t="shared" ca="1" si="19"/>
        <v>22.840243775999998</v>
      </c>
      <c r="AB37" s="80">
        <f t="shared" ca="1" si="20"/>
        <v>36.062260673485341</v>
      </c>
      <c r="AC37" s="80">
        <f t="shared" si="21"/>
        <v>12.951370906821825</v>
      </c>
      <c r="AD37" s="69">
        <f t="shared" si="22"/>
        <v>191.93482164705878</v>
      </c>
      <c r="AE37" s="69">
        <f t="shared" si="42"/>
        <v>185.0531947563025</v>
      </c>
      <c r="AF37" s="69">
        <f t="shared" si="23"/>
        <v>170.86103999999997</v>
      </c>
      <c r="AG37" s="95">
        <f t="shared" si="43"/>
        <v>165.01165714285713</v>
      </c>
      <c r="AH37" s="93">
        <f t="shared" si="24"/>
        <v>34.557616290605274</v>
      </c>
      <c r="AI37" s="81">
        <f t="shared" si="25"/>
        <v>1.3035495590278066</v>
      </c>
      <c r="AJ37" s="80">
        <f t="shared" si="26"/>
        <v>1.6402659839999998</v>
      </c>
      <c r="AK37" s="80">
        <f t="shared" si="27"/>
        <v>58.201168391376186</v>
      </c>
      <c r="AL37" s="78">
        <f t="shared" ca="1" si="28"/>
        <v>0.81784412452874466</v>
      </c>
      <c r="AM37" s="80">
        <f t="shared" ca="1" si="29"/>
        <v>30.029685077070962</v>
      </c>
      <c r="AN37" s="80">
        <f t="shared" si="30"/>
        <v>1.6118966037735847</v>
      </c>
      <c r="AO37" s="80">
        <f t="shared" si="31"/>
        <v>2.1385799828913603</v>
      </c>
      <c r="AP37" s="80">
        <f t="shared" si="32"/>
        <v>2.2397309110051422</v>
      </c>
      <c r="AQ37" s="80">
        <f t="shared" ca="1" si="33"/>
        <v>2.536802887734535</v>
      </c>
      <c r="AR37" s="80">
        <f t="shared" si="34"/>
        <v>3.6121818522141695</v>
      </c>
      <c r="AS37" s="78">
        <f t="shared" si="35"/>
        <v>0.39095302293502104</v>
      </c>
      <c r="AT37" s="96">
        <f t="shared" ca="1" si="36"/>
        <v>5</v>
      </c>
      <c r="AU37" s="97" t="str">
        <f t="shared" ca="1" si="37"/>
        <v>Sand mixture</v>
      </c>
      <c r="AV37" s="98">
        <f t="shared" si="38"/>
        <v>2</v>
      </c>
      <c r="AW37" s="99" t="str">
        <f t="shared" si="39"/>
        <v>Organic</v>
      </c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</row>
    <row r="38" spans="1:69">
      <c r="A38" s="101">
        <v>0.5</v>
      </c>
      <c r="C38" s="89">
        <f t="shared" si="0"/>
        <v>-1.6404000000000001</v>
      </c>
      <c r="D38" s="84">
        <f t="shared" si="1"/>
        <v>1.6404000000000001</v>
      </c>
      <c r="E38" s="76">
        <v>0.14860000000000001</v>
      </c>
      <c r="F38" s="91">
        <f t="shared" si="2"/>
        <v>1.5513840000000001</v>
      </c>
      <c r="G38" s="80">
        <f t="shared" si="3"/>
        <v>1.6879392000000002</v>
      </c>
      <c r="H38" s="81">
        <f t="shared" si="41"/>
        <v>1.6067756571428569</v>
      </c>
      <c r="I38" s="101">
        <v>3.8</v>
      </c>
      <c r="J38" s="92">
        <f t="shared" si="4"/>
        <v>3.9671999999999999E-2</v>
      </c>
      <c r="K38" s="101">
        <v>65.400000000000006</v>
      </c>
      <c r="L38" s="78">
        <f t="shared" si="5"/>
        <v>0.68277600000000005</v>
      </c>
      <c r="M38" s="81">
        <f t="shared" si="6"/>
        <v>5.118048E-2</v>
      </c>
      <c r="N38" s="14">
        <f t="shared" si="40"/>
        <v>98</v>
      </c>
      <c r="O38" s="78">
        <f t="shared" si="7"/>
        <v>8.0379600000000009E-2</v>
      </c>
      <c r="P38" s="78">
        <f t="shared" si="8"/>
        <v>2.9199119999999992E-2</v>
      </c>
      <c r="Q38" s="93">
        <f t="shared" si="9"/>
        <v>0.530494668</v>
      </c>
      <c r="R38" s="80">
        <f t="shared" si="10"/>
        <v>18.168173150423716</v>
      </c>
      <c r="S38" s="80">
        <f t="shared" si="11"/>
        <v>4767.2075726842468</v>
      </c>
      <c r="T38" s="69">
        <f t="shared" si="12"/>
        <v>12.847612799999997</v>
      </c>
      <c r="U38" s="78">
        <f t="shared" si="13"/>
        <v>1.4089427061567212</v>
      </c>
      <c r="V38" s="69">
        <f t="shared" si="14"/>
        <v>87.918024864179401</v>
      </c>
      <c r="W38" s="80">
        <f t="shared" ca="1" si="15"/>
        <v>0.62813270272008526</v>
      </c>
      <c r="X38" s="80">
        <f t="shared" ca="1" si="16"/>
        <v>33.813962370432677</v>
      </c>
      <c r="Y38" s="94">
        <f t="shared" ca="1" si="17"/>
        <v>4.6524762850495005E-7</v>
      </c>
      <c r="Z38" s="80">
        <f t="shared" ca="1" si="18"/>
        <v>14</v>
      </c>
      <c r="AA38" s="80">
        <f t="shared" ca="1" si="19"/>
        <v>22.505834400000001</v>
      </c>
      <c r="AB38" s="80">
        <f t="shared" ca="1" si="20"/>
        <v>28.996022996654194</v>
      </c>
      <c r="AC38" s="80">
        <f t="shared" si="21"/>
        <v>13.246219083957442</v>
      </c>
      <c r="AD38" s="69">
        <f t="shared" si="22"/>
        <v>189.12465882352942</v>
      </c>
      <c r="AE38" s="69">
        <f t="shared" si="42"/>
        <v>179.57600672268904</v>
      </c>
      <c r="AF38" s="69">
        <f t="shared" si="23"/>
        <v>168.79392000000001</v>
      </c>
      <c r="AG38" s="95">
        <f t="shared" si="43"/>
        <v>160.67756571428572</v>
      </c>
      <c r="AH38" s="93">
        <f t="shared" si="24"/>
        <v>32.067825430310521</v>
      </c>
      <c r="AI38" s="81">
        <f t="shared" si="25"/>
        <v>1.3586710832381252</v>
      </c>
      <c r="AJ38" s="80">
        <f t="shared" si="26"/>
        <v>1.6204216320000002</v>
      </c>
      <c r="AK38" s="80">
        <f t="shared" si="27"/>
        <v>55.055070152799146</v>
      </c>
      <c r="AL38" s="78">
        <f t="shared" ca="1" si="28"/>
        <v>0.82896687830081095</v>
      </c>
      <c r="AM38" s="80">
        <f t="shared" ca="1" si="29"/>
        <v>29.784929682131938</v>
      </c>
      <c r="AN38" s="80">
        <f t="shared" si="30"/>
        <v>1.5923954716981132</v>
      </c>
      <c r="AO38" s="80">
        <f t="shared" si="31"/>
        <v>2.3503216229589308</v>
      </c>
      <c r="AP38" s="80">
        <f t="shared" si="32"/>
        <v>2.467840072616903</v>
      </c>
      <c r="AQ38" s="80">
        <f t="shared" ca="1" si="33"/>
        <v>2.5658518669807844</v>
      </c>
      <c r="AR38" s="80">
        <f t="shared" si="34"/>
        <v>3.6347183069657261</v>
      </c>
      <c r="AS38" s="78">
        <f t="shared" si="35"/>
        <v>0.3928908887732685</v>
      </c>
      <c r="AT38" s="96">
        <f t="shared" ca="1" si="36"/>
        <v>5</v>
      </c>
      <c r="AU38" s="97" t="str">
        <f t="shared" ca="1" si="37"/>
        <v>Sand mixture</v>
      </c>
      <c r="AV38" s="98">
        <f t="shared" si="38"/>
        <v>2</v>
      </c>
      <c r="AW38" s="99" t="str">
        <f t="shared" si="39"/>
        <v>Organic</v>
      </c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</row>
    <row r="39" spans="1:69">
      <c r="A39" s="101">
        <v>0.52</v>
      </c>
      <c r="C39" s="89">
        <f t="shared" si="0"/>
        <v>-1.7060160000000002</v>
      </c>
      <c r="D39" s="84">
        <f t="shared" si="1"/>
        <v>1.7060160000000002</v>
      </c>
      <c r="E39" s="76">
        <v>0.14369999999999999</v>
      </c>
      <c r="F39" s="91">
        <f t="shared" si="2"/>
        <v>1.5002279999999999</v>
      </c>
      <c r="G39" s="80">
        <f t="shared" si="3"/>
        <v>1.6363656</v>
      </c>
      <c r="H39" s="81">
        <f t="shared" si="41"/>
        <v>1.588460914285714</v>
      </c>
      <c r="I39" s="101">
        <v>4.4000000000000004</v>
      </c>
      <c r="J39" s="92">
        <f t="shared" si="4"/>
        <v>4.5936000000000005E-2</v>
      </c>
      <c r="K39" s="101">
        <v>65.2</v>
      </c>
      <c r="L39" s="78">
        <f t="shared" si="5"/>
        <v>0.68068799999999996</v>
      </c>
      <c r="M39" s="81">
        <f t="shared" si="6"/>
        <v>5.3227699200000006E-2</v>
      </c>
      <c r="N39" s="14">
        <f t="shared" si="40"/>
        <v>98</v>
      </c>
      <c r="O39" s="78">
        <f t="shared" si="7"/>
        <v>8.3594784000000019E-2</v>
      </c>
      <c r="P39" s="78">
        <f t="shared" si="8"/>
        <v>3.0367084799999992E-2</v>
      </c>
      <c r="Q39" s="93">
        <f t="shared" si="9"/>
        <v>0.51241436928000006</v>
      </c>
      <c r="R39" s="80">
        <f t="shared" si="10"/>
        <v>16.874005939483535</v>
      </c>
      <c r="S39" s="80">
        <f t="shared" si="11"/>
        <v>3976.8138176900848</v>
      </c>
      <c r="T39" s="69">
        <f t="shared" si="12"/>
        <v>13.361517311999997</v>
      </c>
      <c r="U39" s="78">
        <f t="shared" si="13"/>
        <v>1.4249204764946724</v>
      </c>
      <c r="V39" s="69">
        <f t="shared" si="14"/>
        <v>88.915037733267553</v>
      </c>
      <c r="W39" s="80">
        <f t="shared" ca="1" si="15"/>
        <v>0.62900254579433479</v>
      </c>
      <c r="X39" s="80">
        <f t="shared" ca="1" si="16"/>
        <v>33.817061742521886</v>
      </c>
      <c r="Y39" s="94">
        <f t="shared" ca="1" si="17"/>
        <v>3.279182408172274E-7</v>
      </c>
      <c r="Z39" s="80">
        <f t="shared" ca="1" si="18"/>
        <v>14</v>
      </c>
      <c r="AA39" s="80">
        <f t="shared" ca="1" si="19"/>
        <v>21.738791423999999</v>
      </c>
      <c r="AB39" s="80">
        <f t="shared" ca="1" si="20"/>
        <v>19.74058959115581</v>
      </c>
      <c r="AC39" s="80">
        <f t="shared" si="21"/>
        <v>13.797320706180283</v>
      </c>
      <c r="AD39" s="69">
        <f t="shared" si="22"/>
        <v>182.67891952941176</v>
      </c>
      <c r="AE39" s="69">
        <f t="shared" si="42"/>
        <v>177.0430741512605</v>
      </c>
      <c r="AF39" s="69">
        <f t="shared" si="23"/>
        <v>163.63656</v>
      </c>
      <c r="AG39" s="95">
        <f t="shared" si="43"/>
        <v>158.84609142857144</v>
      </c>
      <c r="AH39" s="93">
        <f t="shared" si="24"/>
        <v>28.008254934839478</v>
      </c>
      <c r="AI39" s="81">
        <f t="shared" si="25"/>
        <v>1.512690477289411</v>
      </c>
      <c r="AJ39" s="80">
        <f t="shared" si="26"/>
        <v>1.570910976</v>
      </c>
      <c r="AK39" s="80">
        <f t="shared" si="27"/>
        <v>51.133351331768282</v>
      </c>
      <c r="AL39" s="78">
        <f t="shared" ca="1" si="28"/>
        <v>0.84806176828065793</v>
      </c>
      <c r="AM39" s="80">
        <f t="shared" ca="1" si="29"/>
        <v>29.804259786041769</v>
      </c>
      <c r="AN39" s="80">
        <f t="shared" si="30"/>
        <v>1.5437411320754717</v>
      </c>
      <c r="AO39" s="80">
        <f t="shared" si="31"/>
        <v>2.8071966313640426</v>
      </c>
      <c r="AP39" s="80">
        <f t="shared" si="32"/>
        <v>2.9583245335801056</v>
      </c>
      <c r="AQ39" s="80">
        <f t="shared" ca="1" si="33"/>
        <v>2.6158250882422061</v>
      </c>
      <c r="AR39" s="80">
        <f t="shared" si="34"/>
        <v>3.6811530421181509</v>
      </c>
      <c r="AS39" s="78">
        <f t="shared" si="35"/>
        <v>0.40409073530655532</v>
      </c>
      <c r="AT39" s="96">
        <f t="shared" ca="1" si="36"/>
        <v>4</v>
      </c>
      <c r="AU39" s="97" t="str">
        <f t="shared" ca="1" si="37"/>
        <v>Silt mxture</v>
      </c>
      <c r="AV39" s="98">
        <f t="shared" si="38"/>
        <v>2</v>
      </c>
      <c r="AW39" s="99" t="str">
        <f t="shared" si="39"/>
        <v>Organic</v>
      </c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</row>
    <row r="40" spans="1:69">
      <c r="A40" s="101">
        <v>0.54</v>
      </c>
      <c r="C40" s="89">
        <f t="shared" si="0"/>
        <v>-1.7716320000000001</v>
      </c>
      <c r="D40" s="84">
        <f t="shared" si="1"/>
        <v>1.7716320000000001</v>
      </c>
      <c r="E40" s="76">
        <v>0.13500000000000001</v>
      </c>
      <c r="F40" s="91">
        <f t="shared" si="2"/>
        <v>1.4094</v>
      </c>
      <c r="G40" s="80">
        <f t="shared" si="3"/>
        <v>1.5455375999999998</v>
      </c>
      <c r="H40" s="81">
        <f t="shared" si="41"/>
        <v>1.5710708571428571</v>
      </c>
      <c r="I40" s="101">
        <v>4.7</v>
      </c>
      <c r="J40" s="92">
        <f t="shared" si="4"/>
        <v>4.9068000000000001E-2</v>
      </c>
      <c r="K40" s="101">
        <v>65.2</v>
      </c>
      <c r="L40" s="78">
        <f t="shared" si="5"/>
        <v>0.68068799999999996</v>
      </c>
      <c r="M40" s="81">
        <f t="shared" si="6"/>
        <v>5.5274918399999998E-2</v>
      </c>
      <c r="N40" s="14">
        <f t="shared" si="40"/>
        <v>98</v>
      </c>
      <c r="O40" s="78">
        <f t="shared" si="7"/>
        <v>8.6809968000000015E-2</v>
      </c>
      <c r="P40" s="78">
        <f t="shared" si="8"/>
        <v>3.153504959999999E-2</v>
      </c>
      <c r="Q40" s="93">
        <f t="shared" si="9"/>
        <v>0.48138011855999996</v>
      </c>
      <c r="R40" s="80">
        <f t="shared" si="10"/>
        <v>15.264923463446847</v>
      </c>
      <c r="S40" s="80">
        <f t="shared" si="11"/>
        <v>3497.4935911268394</v>
      </c>
      <c r="T40" s="69">
        <f t="shared" si="12"/>
        <v>13.875421823999996</v>
      </c>
      <c r="U40" s="78">
        <f t="shared" si="13"/>
        <v>1.4304226065452508</v>
      </c>
      <c r="V40" s="69">
        <f t="shared" si="14"/>
        <v>89.25837064842365</v>
      </c>
      <c r="W40" s="80">
        <f t="shared" ca="1" si="15"/>
        <v>0.6123854554472874</v>
      </c>
      <c r="X40" s="80">
        <f t="shared" ca="1" si="16"/>
        <v>33.665794948952254</v>
      </c>
      <c r="Y40" s="94">
        <f t="shared" ca="1" si="17"/>
        <v>2.3637690986894594E-7</v>
      </c>
      <c r="Z40" s="80">
        <f t="shared" ca="1" si="18"/>
        <v>14</v>
      </c>
      <c r="AA40" s="80">
        <f t="shared" ca="1" si="19"/>
        <v>20.422186847999996</v>
      </c>
      <c r="AB40" s="80">
        <f t="shared" ca="1" si="20"/>
        <v>13.368000239713297</v>
      </c>
      <c r="AC40" s="80">
        <f t="shared" si="21"/>
        <v>14.187769028513536</v>
      </c>
      <c r="AD40" s="69">
        <f t="shared" si="22"/>
        <v>171.61501552941175</v>
      </c>
      <c r="AE40" s="69">
        <f t="shared" si="42"/>
        <v>174.61892813445374</v>
      </c>
      <c r="AF40" s="69">
        <f t="shared" si="23"/>
        <v>154.55375999999998</v>
      </c>
      <c r="AG40" s="95">
        <f t="shared" si="43"/>
        <v>157.10708571428569</v>
      </c>
      <c r="AH40" s="93">
        <f t="shared" si="24"/>
        <v>25.27303429342259</v>
      </c>
      <c r="AI40" s="81">
        <f t="shared" si="25"/>
        <v>1.5559829656966837</v>
      </c>
      <c r="AJ40" s="80">
        <f t="shared" si="26"/>
        <v>1.4837160959999998</v>
      </c>
      <c r="AK40" s="80">
        <f t="shared" si="27"/>
        <v>46.257343828626809</v>
      </c>
      <c r="AL40" s="78">
        <f t="shared" ca="1" si="28"/>
        <v>0.86593368986441943</v>
      </c>
      <c r="AM40" s="80">
        <f t="shared" ca="1" si="29"/>
        <v>28.875320512428079</v>
      </c>
      <c r="AN40" s="80">
        <f t="shared" si="30"/>
        <v>1.4580543396226413</v>
      </c>
      <c r="AO40" s="80">
        <f t="shared" si="31"/>
        <v>3.1748176168603086</v>
      </c>
      <c r="AP40" s="80">
        <f t="shared" si="32"/>
        <v>3.3637533781906184</v>
      </c>
      <c r="AQ40" s="80">
        <f t="shared" ca="1" si="33"/>
        <v>2.662588418700254</v>
      </c>
      <c r="AR40" s="80">
        <f t="shared" si="34"/>
        <v>3.7276598348643244</v>
      </c>
      <c r="AS40" s="78">
        <f t="shared" si="35"/>
        <v>0.42873876375572767</v>
      </c>
      <c r="AT40" s="96">
        <f t="shared" ca="1" si="36"/>
        <v>4</v>
      </c>
      <c r="AU40" s="97" t="str">
        <f t="shared" ca="1" si="37"/>
        <v>Silt mxture</v>
      </c>
      <c r="AV40" s="98">
        <f t="shared" si="38"/>
        <v>2</v>
      </c>
      <c r="AW40" s="99" t="str">
        <f t="shared" si="39"/>
        <v>Organic</v>
      </c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</row>
    <row r="41" spans="1:69">
      <c r="A41" s="101">
        <v>0.56000000000000005</v>
      </c>
      <c r="C41" s="89">
        <f t="shared" si="0"/>
        <v>-1.8372480000000002</v>
      </c>
      <c r="D41" s="84">
        <f t="shared" si="1"/>
        <v>1.8372480000000002</v>
      </c>
      <c r="E41" s="76">
        <v>0.11509999999999999</v>
      </c>
      <c r="F41" s="91">
        <f t="shared" si="2"/>
        <v>1.2016439999999999</v>
      </c>
      <c r="G41" s="80">
        <f t="shared" si="3"/>
        <v>1.3409135999999999</v>
      </c>
      <c r="H41" s="81">
        <f t="shared" si="41"/>
        <v>1.5464921142857142</v>
      </c>
      <c r="I41" s="101">
        <v>4.3</v>
      </c>
      <c r="J41" s="92">
        <f t="shared" si="4"/>
        <v>4.4891999999999994E-2</v>
      </c>
      <c r="K41" s="101">
        <v>66.7</v>
      </c>
      <c r="L41" s="78">
        <f t="shared" si="5"/>
        <v>0.69634799999999997</v>
      </c>
      <c r="M41" s="81">
        <f t="shared" si="6"/>
        <v>5.7322137600000003E-2</v>
      </c>
      <c r="N41" s="14">
        <f t="shared" si="40"/>
        <v>98</v>
      </c>
      <c r="O41" s="78">
        <f t="shared" si="7"/>
        <v>9.0025152000000025E-2</v>
      </c>
      <c r="P41" s="78">
        <f t="shared" si="8"/>
        <v>3.2703014399999994E-2</v>
      </c>
      <c r="Q41" s="93">
        <f t="shared" si="9"/>
        <v>0.41279318784000002</v>
      </c>
      <c r="R41" s="80">
        <f t="shared" si="10"/>
        <v>12.622481303741838</v>
      </c>
      <c r="S41" s="80">
        <f t="shared" si="11"/>
        <v>3278.1641901347548</v>
      </c>
      <c r="T41" s="69">
        <f t="shared" si="12"/>
        <v>14.389326335999998</v>
      </c>
      <c r="U41" s="78">
        <f t="shared" si="13"/>
        <v>1.4144415777515205</v>
      </c>
      <c r="V41" s="69">
        <f t="shared" si="14"/>
        <v>88.261154451694878</v>
      </c>
      <c r="W41" s="80">
        <f t="shared" ca="1" si="15"/>
        <v>0.55065949070312981</v>
      </c>
      <c r="X41" s="80">
        <f t="shared" ca="1" si="16"/>
        <v>33.131160584181558</v>
      </c>
      <c r="Y41" s="94">
        <f t="shared" ca="1" si="17"/>
        <v>1.6067014061215624E-7</v>
      </c>
      <c r="Z41" s="80">
        <f t="shared" ca="1" si="18"/>
        <v>14</v>
      </c>
      <c r="AA41" s="80">
        <f t="shared" ca="1" si="19"/>
        <v>17.512438272000001</v>
      </c>
      <c r="AB41" s="80">
        <f t="shared" ca="1" si="20"/>
        <v>7.7918563928047755</v>
      </c>
      <c r="AC41" s="80">
        <f t="shared" si="21"/>
        <v>14.384652607028457</v>
      </c>
      <c r="AD41" s="69">
        <f t="shared" si="22"/>
        <v>147.16334682352939</v>
      </c>
      <c r="AE41" s="69">
        <f t="shared" si="42"/>
        <v>171.3490543865546</v>
      </c>
      <c r="AF41" s="69">
        <f t="shared" si="23"/>
        <v>134.09135999999998</v>
      </c>
      <c r="AG41" s="95">
        <f t="shared" si="43"/>
        <v>154.64921142857142</v>
      </c>
      <c r="AH41" s="93">
        <f t="shared" si="24"/>
        <v>23.620468061390113</v>
      </c>
      <c r="AI41" s="81">
        <f t="shared" si="25"/>
        <v>1.3727174948129552</v>
      </c>
      <c r="AJ41" s="80">
        <f t="shared" si="26"/>
        <v>1.287277056</v>
      </c>
      <c r="AK41" s="80">
        <f t="shared" si="27"/>
        <v>38.249943344672232</v>
      </c>
      <c r="AL41" s="78">
        <f t="shared" ca="1" si="28"/>
        <v>0.88700267174608727</v>
      </c>
      <c r="AM41" s="80">
        <f t="shared" ca="1" si="29"/>
        <v>25.818064977189326</v>
      </c>
      <c r="AN41" s="80">
        <f t="shared" si="30"/>
        <v>1.2650128301886792</v>
      </c>
      <c r="AO41" s="80">
        <f t="shared" si="31"/>
        <v>3.3478667081905944</v>
      </c>
      <c r="AP41" s="80">
        <f t="shared" si="32"/>
        <v>3.5888092236982585</v>
      </c>
      <c r="AQ41" s="80">
        <f t="shared" ca="1" si="33"/>
        <v>2.7177429835360085</v>
      </c>
      <c r="AR41" s="80">
        <f t="shared" si="34"/>
        <v>3.7930199691142934</v>
      </c>
      <c r="AS41" s="78">
        <f t="shared" si="35"/>
        <v>0.51085759359414906</v>
      </c>
      <c r="AT41" s="96">
        <f t="shared" ca="1" si="36"/>
        <v>4</v>
      </c>
      <c r="AU41" s="97" t="str">
        <f t="shared" ca="1" si="37"/>
        <v>Silt mxture</v>
      </c>
      <c r="AV41" s="98">
        <f t="shared" si="38"/>
        <v>2</v>
      </c>
      <c r="AW41" s="99" t="str">
        <f t="shared" si="39"/>
        <v>Organic</v>
      </c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</row>
    <row r="42" spans="1:69">
      <c r="A42" s="101">
        <v>0.57999999999999996</v>
      </c>
      <c r="C42" s="89">
        <f t="shared" si="0"/>
        <v>-1.9028639999999999</v>
      </c>
      <c r="D42" s="84">
        <f t="shared" si="1"/>
        <v>1.9028639999999999</v>
      </c>
      <c r="E42" s="76">
        <v>0.13250000000000001</v>
      </c>
      <c r="F42" s="91">
        <f t="shared" si="2"/>
        <v>1.3833</v>
      </c>
      <c r="G42" s="80">
        <f t="shared" si="3"/>
        <v>1.5227784</v>
      </c>
      <c r="H42" s="81">
        <f t="shared" si="41"/>
        <v>1.5230766857142854</v>
      </c>
      <c r="I42" s="101">
        <v>6</v>
      </c>
      <c r="J42" s="92">
        <f t="shared" si="4"/>
        <v>6.2640000000000001E-2</v>
      </c>
      <c r="K42" s="101">
        <v>66.8</v>
      </c>
      <c r="L42" s="78">
        <f t="shared" si="5"/>
        <v>0.6973919999999999</v>
      </c>
      <c r="M42" s="81">
        <f t="shared" si="6"/>
        <v>5.9369356799999995E-2</v>
      </c>
      <c r="N42" s="14">
        <f t="shared" si="40"/>
        <v>98</v>
      </c>
      <c r="O42" s="78">
        <f t="shared" si="7"/>
        <v>9.3240336000000007E-2</v>
      </c>
      <c r="P42" s="78">
        <f t="shared" si="8"/>
        <v>3.3870979199999991E-2</v>
      </c>
      <c r="Q42" s="93">
        <f t="shared" si="9"/>
        <v>0.47174756111999999</v>
      </c>
      <c r="R42" s="80">
        <f t="shared" si="10"/>
        <v>13.927780426259424</v>
      </c>
      <c r="S42" s="80">
        <f t="shared" si="11"/>
        <v>2684.8810457516338</v>
      </c>
      <c r="T42" s="69">
        <f t="shared" si="12"/>
        <v>14.903230847999996</v>
      </c>
      <c r="U42" s="78">
        <f t="shared" si="13"/>
        <v>1.4584771644585421</v>
      </c>
      <c r="V42" s="69">
        <f t="shared" si="14"/>
        <v>91.008975062213025</v>
      </c>
      <c r="W42" s="80">
        <f t="shared" ca="1" si="15"/>
        <v>0.63240226928544729</v>
      </c>
      <c r="X42" s="80">
        <f t="shared" ca="1" si="16"/>
        <v>33.729568775979757</v>
      </c>
      <c r="Y42" s="94">
        <f t="shared" ca="1" si="17"/>
        <v>1.4234188777421072E-7</v>
      </c>
      <c r="Z42" s="80">
        <f t="shared" ca="1" si="18"/>
        <v>14</v>
      </c>
      <c r="AA42" s="80">
        <f t="shared" ca="1" si="19"/>
        <v>20.013532896000001</v>
      </c>
      <c r="AB42" s="80">
        <f t="shared" ca="1" si="20"/>
        <v>7.8888850710865119</v>
      </c>
      <c r="AC42" s="80">
        <f t="shared" si="21"/>
        <v>14.99159217735858</v>
      </c>
      <c r="AD42" s="69">
        <f t="shared" si="22"/>
        <v>168.18094870588234</v>
      </c>
      <c r="AE42" s="69">
        <f t="shared" si="42"/>
        <v>168.21604114285714</v>
      </c>
      <c r="AF42" s="69">
        <f t="shared" si="23"/>
        <v>152.27784</v>
      </c>
      <c r="AG42" s="95">
        <f t="shared" si="43"/>
        <v>152.30766857142856</v>
      </c>
      <c r="AH42" s="93">
        <f t="shared" si="24"/>
        <v>20.721600476532554</v>
      </c>
      <c r="AI42" s="81">
        <f t="shared" si="25"/>
        <v>1.8493708029557061</v>
      </c>
      <c r="AJ42" s="80">
        <f t="shared" si="26"/>
        <v>1.4618672639999999</v>
      </c>
      <c r="AK42" s="80">
        <f t="shared" si="27"/>
        <v>42.205395231089163</v>
      </c>
      <c r="AL42" s="78">
        <f t="shared" ca="1" si="28"/>
        <v>0.89365037442735362</v>
      </c>
      <c r="AM42" s="80">
        <f t="shared" ca="1" si="29"/>
        <v>29.263376448957821</v>
      </c>
      <c r="AN42" s="80">
        <f t="shared" si="30"/>
        <v>1.436583396226415</v>
      </c>
      <c r="AO42" s="80">
        <f t="shared" si="31"/>
        <v>4.113533525298231</v>
      </c>
      <c r="AP42" s="80">
        <f t="shared" si="32"/>
        <v>4.3818350540961886</v>
      </c>
      <c r="AQ42" s="80">
        <f t="shared" ca="1" si="33"/>
        <v>2.7350464218615231</v>
      </c>
      <c r="AR42" s="80">
        <f t="shared" si="34"/>
        <v>3.7865712410313983</v>
      </c>
      <c r="AS42" s="78">
        <f t="shared" si="35"/>
        <v>0.44631385429132575</v>
      </c>
      <c r="AT42" s="96">
        <f t="shared" ca="1" si="36"/>
        <v>4</v>
      </c>
      <c r="AU42" s="97" t="str">
        <f t="shared" ca="1" si="37"/>
        <v>Silt mxture</v>
      </c>
      <c r="AV42" s="98">
        <f t="shared" si="38"/>
        <v>2</v>
      </c>
      <c r="AW42" s="99" t="str">
        <f t="shared" si="39"/>
        <v>Organic</v>
      </c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</row>
    <row r="43" spans="1:69">
      <c r="A43" s="101">
        <v>0.6</v>
      </c>
      <c r="C43" s="89">
        <f t="shared" si="0"/>
        <v>-1.96848</v>
      </c>
      <c r="D43" s="84">
        <f t="shared" si="1"/>
        <v>1.96848</v>
      </c>
      <c r="E43" s="76">
        <v>0.1356</v>
      </c>
      <c r="F43" s="91">
        <f t="shared" si="2"/>
        <v>1.4156639999999998</v>
      </c>
      <c r="G43" s="80">
        <f t="shared" si="3"/>
        <v>1.5553511999999998</v>
      </c>
      <c r="H43" s="81">
        <f t="shared" si="41"/>
        <v>1.5051795428571426</v>
      </c>
      <c r="I43" s="101">
        <v>6</v>
      </c>
      <c r="J43" s="92">
        <f t="shared" si="4"/>
        <v>6.2640000000000001E-2</v>
      </c>
      <c r="K43" s="101">
        <v>66.900000000000006</v>
      </c>
      <c r="L43" s="78">
        <f t="shared" si="5"/>
        <v>0.69843600000000006</v>
      </c>
      <c r="M43" s="81">
        <f t="shared" si="6"/>
        <v>6.1416576000000001E-2</v>
      </c>
      <c r="N43" s="14">
        <f t="shared" si="40"/>
        <v>98</v>
      </c>
      <c r="O43" s="78">
        <f t="shared" si="7"/>
        <v>9.6455520000000017E-2</v>
      </c>
      <c r="P43" s="78">
        <f t="shared" si="8"/>
        <v>3.5038943999999995E-2</v>
      </c>
      <c r="Q43" s="93">
        <f t="shared" si="9"/>
        <v>0.48143557440000001</v>
      </c>
      <c r="R43" s="80">
        <f t="shared" si="10"/>
        <v>13.740013808635331</v>
      </c>
      <c r="S43" s="80">
        <f t="shared" si="11"/>
        <v>2740.0189317106151</v>
      </c>
      <c r="T43" s="69">
        <f t="shared" si="12"/>
        <v>15.41713536</v>
      </c>
      <c r="U43" s="78">
        <f t="shared" si="13"/>
        <v>1.4593044229225529</v>
      </c>
      <c r="V43" s="69">
        <f t="shared" si="14"/>
        <v>91.060595990367304</v>
      </c>
      <c r="W43" s="80">
        <f t="shared" ca="1" si="15"/>
        <v>0.64507670778424897</v>
      </c>
      <c r="X43" s="80">
        <f t="shared" ca="1" si="16"/>
        <v>33.670206688948163</v>
      </c>
      <c r="Y43" s="94">
        <f t="shared" ca="1" si="17"/>
        <v>1.4438602664707758E-7</v>
      </c>
      <c r="Z43" s="80">
        <f t="shared" ca="1" si="18"/>
        <v>14</v>
      </c>
      <c r="AA43" s="80">
        <f t="shared" ca="1" si="19"/>
        <v>20.42453952</v>
      </c>
      <c r="AB43" s="80">
        <f t="shared" ca="1" si="20"/>
        <v>8.1665116820003334</v>
      </c>
      <c r="AC43" s="80">
        <f t="shared" si="21"/>
        <v>14.929792575380102</v>
      </c>
      <c r="AD43" s="69">
        <f t="shared" si="22"/>
        <v>171.63478588235293</v>
      </c>
      <c r="AE43" s="69">
        <f t="shared" si="42"/>
        <v>165.73223798319327</v>
      </c>
      <c r="AF43" s="69">
        <f t="shared" si="23"/>
        <v>155.53511999999998</v>
      </c>
      <c r="AG43" s="95">
        <f t="shared" si="43"/>
        <v>150.51795428571427</v>
      </c>
      <c r="AH43" s="93">
        <f t="shared" si="24"/>
        <v>21.00983762611148</v>
      </c>
      <c r="AI43" s="81">
        <f t="shared" si="25"/>
        <v>1.7877251095238489</v>
      </c>
      <c r="AJ43" s="80">
        <f t="shared" si="26"/>
        <v>1.4931371519999999</v>
      </c>
      <c r="AK43" s="80">
        <f t="shared" si="27"/>
        <v>41.636405480713123</v>
      </c>
      <c r="AL43" s="78">
        <f t="shared" ca="1" si="28"/>
        <v>0.89292937462126709</v>
      </c>
      <c r="AM43" s="80">
        <f t="shared" ca="1" si="29"/>
        <v>28.901998942890192</v>
      </c>
      <c r="AN43" s="80">
        <f t="shared" si="30"/>
        <v>1.4673124528301884</v>
      </c>
      <c r="AO43" s="80">
        <f t="shared" si="31"/>
        <v>4.0273862263391065</v>
      </c>
      <c r="AP43" s="80">
        <f t="shared" si="32"/>
        <v>4.2936586116973086</v>
      </c>
      <c r="AQ43" s="80">
        <f t="shared" ca="1" si="33"/>
        <v>2.7330094337110467</v>
      </c>
      <c r="AR43" s="80">
        <f t="shared" si="34"/>
        <v>3.774079077657682</v>
      </c>
      <c r="AS43" s="78">
        <f t="shared" si="35"/>
        <v>0.4366449450312993</v>
      </c>
      <c r="AT43" s="96">
        <f t="shared" ca="1" si="36"/>
        <v>4</v>
      </c>
      <c r="AU43" s="97" t="str">
        <f t="shared" ca="1" si="37"/>
        <v>Silt mxture</v>
      </c>
      <c r="AV43" s="98">
        <f t="shared" si="38"/>
        <v>2</v>
      </c>
      <c r="AW43" s="99" t="str">
        <f t="shared" si="39"/>
        <v>Organic</v>
      </c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</row>
    <row r="44" spans="1:69">
      <c r="A44" s="101">
        <v>0.62</v>
      </c>
      <c r="C44" s="89">
        <f t="shared" si="0"/>
        <v>-2.0340959999999999</v>
      </c>
      <c r="D44" s="84">
        <f t="shared" si="1"/>
        <v>2.0340959999999999</v>
      </c>
      <c r="E44" s="76">
        <v>0.13370000000000001</v>
      </c>
      <c r="F44" s="91">
        <f t="shared" si="2"/>
        <v>1.3958280000000001</v>
      </c>
      <c r="G44" s="80">
        <f t="shared" si="3"/>
        <v>1.5365592000000001</v>
      </c>
      <c r="H44" s="81">
        <f t="shared" si="41"/>
        <v>1.4985575999999998</v>
      </c>
      <c r="I44" s="101">
        <v>5.5</v>
      </c>
      <c r="J44" s="92">
        <f t="shared" si="4"/>
        <v>5.7419999999999999E-2</v>
      </c>
      <c r="K44" s="101">
        <v>67.400000000000006</v>
      </c>
      <c r="L44" s="78">
        <f t="shared" si="5"/>
        <v>0.70365600000000006</v>
      </c>
      <c r="M44" s="81">
        <f t="shared" si="6"/>
        <v>6.3463795199999992E-2</v>
      </c>
      <c r="N44" s="14">
        <f t="shared" si="40"/>
        <v>98</v>
      </c>
      <c r="O44" s="78">
        <f t="shared" si="7"/>
        <v>9.9670704000000013E-2</v>
      </c>
      <c r="P44" s="78">
        <f t="shared" si="8"/>
        <v>3.6206908799999993E-2</v>
      </c>
      <c r="Q44" s="93">
        <f t="shared" si="9"/>
        <v>0.47417320368000004</v>
      </c>
      <c r="R44" s="80">
        <f t="shared" si="10"/>
        <v>13.096207861854259</v>
      </c>
      <c r="S44" s="80">
        <f t="shared" si="11"/>
        <v>2944.0213412010576</v>
      </c>
      <c r="T44" s="69">
        <f t="shared" si="12"/>
        <v>15.931039871999998</v>
      </c>
      <c r="U44" s="78">
        <f t="shared" si="13"/>
        <v>1.4486263860610789</v>
      </c>
      <c r="V44" s="69">
        <f t="shared" si="14"/>
        <v>90.394286490211314</v>
      </c>
      <c r="W44" s="80">
        <f t="shared" ca="1" si="15"/>
        <v>0.63531062795449411</v>
      </c>
      <c r="X44" s="80">
        <f t="shared" ca="1" si="16"/>
        <v>33.429241098877775</v>
      </c>
      <c r="Y44" s="94">
        <f t="shared" ca="1" si="17"/>
        <v>1.4929712066224797E-7</v>
      </c>
      <c r="Z44" s="80">
        <f t="shared" ca="1" si="18"/>
        <v>14</v>
      </c>
      <c r="AA44" s="80">
        <f t="shared" ca="1" si="19"/>
        <v>20.116438944000002</v>
      </c>
      <c r="AB44" s="80">
        <f t="shared" ca="1" si="20"/>
        <v>8.3169039110320035</v>
      </c>
      <c r="AC44" s="80">
        <f t="shared" si="21"/>
        <v>14.711480842866912</v>
      </c>
      <c r="AD44" s="69">
        <f t="shared" si="22"/>
        <v>169.04570541176471</v>
      </c>
      <c r="AE44" s="69">
        <f t="shared" si="42"/>
        <v>164.57492894117647</v>
      </c>
      <c r="AF44" s="69">
        <f t="shared" si="23"/>
        <v>153.65592000000001</v>
      </c>
      <c r="AG44" s="95">
        <f t="shared" si="43"/>
        <v>149.85575999999998</v>
      </c>
      <c r="AH44" s="93">
        <f t="shared" si="24"/>
        <v>22.024825934463006</v>
      </c>
      <c r="AI44" s="81">
        <f t="shared" si="25"/>
        <v>1.5858851778034144</v>
      </c>
      <c r="AJ44" s="80">
        <f t="shared" si="26"/>
        <v>1.475096832</v>
      </c>
      <c r="AK44" s="80">
        <f t="shared" si="27"/>
        <v>39.685478369255328</v>
      </c>
      <c r="AL44" s="78">
        <f t="shared" ca="1" si="28"/>
        <v>0.89116390557436931</v>
      </c>
      <c r="AM44" s="80">
        <f t="shared" ca="1" si="29"/>
        <v>27.480328379940396</v>
      </c>
      <c r="AN44" s="80">
        <f t="shared" si="30"/>
        <v>1.4495841509433962</v>
      </c>
      <c r="AO44" s="80">
        <f t="shared" si="31"/>
        <v>3.7369207772795212</v>
      </c>
      <c r="AP44" s="80">
        <f t="shared" si="32"/>
        <v>3.9961347146870043</v>
      </c>
      <c r="AQ44" s="80">
        <f t="shared" ca="1" si="33"/>
        <v>2.7282310564770746</v>
      </c>
      <c r="AR44" s="80">
        <f t="shared" si="34"/>
        <v>3.7631072367690956</v>
      </c>
      <c r="AS44" s="78">
        <f t="shared" si="35"/>
        <v>0.44554062934052469</v>
      </c>
      <c r="AT44" s="96">
        <f t="shared" ca="1" si="36"/>
        <v>4</v>
      </c>
      <c r="AU44" s="97" t="str">
        <f t="shared" ca="1" si="37"/>
        <v>Silt mxture</v>
      </c>
      <c r="AV44" s="98">
        <f t="shared" si="38"/>
        <v>2</v>
      </c>
      <c r="AW44" s="99" t="str">
        <f t="shared" si="39"/>
        <v>Organic</v>
      </c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</row>
    <row r="45" spans="1:69">
      <c r="A45" s="101">
        <v>0.64</v>
      </c>
      <c r="C45" s="89">
        <f t="shared" si="0"/>
        <v>-2.0997120000000002</v>
      </c>
      <c r="D45" s="84">
        <f t="shared" si="1"/>
        <v>2.0997120000000002</v>
      </c>
      <c r="E45" s="76">
        <v>0.13250000000000001</v>
      </c>
      <c r="F45" s="91">
        <f t="shared" si="2"/>
        <v>1.3833</v>
      </c>
      <c r="G45" s="80">
        <f t="shared" si="3"/>
        <v>1.5240312</v>
      </c>
      <c r="H45" s="81">
        <f t="shared" si="41"/>
        <v>1.5220923428571425</v>
      </c>
      <c r="I45" s="101">
        <v>5.2</v>
      </c>
      <c r="J45" s="92">
        <f t="shared" si="4"/>
        <v>5.4288000000000003E-2</v>
      </c>
      <c r="K45" s="101">
        <v>67.400000000000006</v>
      </c>
      <c r="L45" s="78">
        <f t="shared" si="5"/>
        <v>0.70365600000000006</v>
      </c>
      <c r="M45" s="81">
        <f t="shared" si="6"/>
        <v>6.5511014399999998E-2</v>
      </c>
      <c r="N45" s="14">
        <f t="shared" si="40"/>
        <v>98</v>
      </c>
      <c r="O45" s="78">
        <f t="shared" si="7"/>
        <v>0.10288588800000004</v>
      </c>
      <c r="P45" s="78">
        <f t="shared" si="8"/>
        <v>3.7374873599999997E-2</v>
      </c>
      <c r="Q45" s="93">
        <f t="shared" si="9"/>
        <v>0.46897795296</v>
      </c>
      <c r="R45" s="80">
        <f t="shared" si="10"/>
        <v>12.547947532322892</v>
      </c>
      <c r="S45" s="80">
        <f t="shared" si="11"/>
        <v>3079.751807354241</v>
      </c>
      <c r="T45" s="69">
        <f t="shared" si="12"/>
        <v>16.444944383999999</v>
      </c>
      <c r="U45" s="78">
        <f t="shared" si="13"/>
        <v>1.4417293731442276</v>
      </c>
      <c r="V45" s="69">
        <f t="shared" si="14"/>
        <v>89.9639128841998</v>
      </c>
      <c r="W45" s="80">
        <f t="shared" ca="1" si="15"/>
        <v>0.63004487645077167</v>
      </c>
      <c r="X45" s="80">
        <f t="shared" ca="1" si="16"/>
        <v>33.241047826820036</v>
      </c>
      <c r="Y45" s="94">
        <f t="shared" ca="1" si="17"/>
        <v>1.4951689339509811E-7</v>
      </c>
      <c r="Z45" s="80">
        <f t="shared" ca="1" si="18"/>
        <v>14</v>
      </c>
      <c r="AA45" s="80">
        <f t="shared" ca="1" si="19"/>
        <v>19.896034367999999</v>
      </c>
      <c r="AB45" s="80">
        <f t="shared" ca="1" si="20"/>
        <v>8.2378889988520552</v>
      </c>
      <c r="AC45" s="80">
        <f t="shared" si="21"/>
        <v>14.574457488677867</v>
      </c>
      <c r="AD45" s="69">
        <f t="shared" si="22"/>
        <v>167.19356611764704</v>
      </c>
      <c r="AE45" s="69">
        <f t="shared" si="42"/>
        <v>166.96546527731093</v>
      </c>
      <c r="AF45" s="69">
        <f t="shared" si="23"/>
        <v>152.40312</v>
      </c>
      <c r="AG45" s="95">
        <f t="shared" si="43"/>
        <v>152.20923428571427</v>
      </c>
      <c r="AH45" s="93">
        <f t="shared" si="24"/>
        <v>22.625903612381624</v>
      </c>
      <c r="AI45" s="81">
        <f t="shared" si="25"/>
        <v>1.4525266514881272</v>
      </c>
      <c r="AJ45" s="80">
        <f t="shared" si="26"/>
        <v>1.4630699519999999</v>
      </c>
      <c r="AK45" s="80">
        <f t="shared" si="27"/>
        <v>38.02408343128149</v>
      </c>
      <c r="AL45" s="78">
        <f t="shared" ca="1" si="28"/>
        <v>0.89113893400644806</v>
      </c>
      <c r="AM45" s="80">
        <f t="shared" ca="1" si="29"/>
        <v>26.418821393598403</v>
      </c>
      <c r="AN45" s="80">
        <f t="shared" si="30"/>
        <v>1.4377652830188679</v>
      </c>
      <c r="AO45" s="80">
        <f t="shared" si="31"/>
        <v>3.5621317988765582</v>
      </c>
      <c r="AP45" s="80">
        <f t="shared" si="32"/>
        <v>3.8200175268213532</v>
      </c>
      <c r="AQ45" s="80">
        <f t="shared" ca="1" si="33"/>
        <v>2.7280209140960601</v>
      </c>
      <c r="AR45" s="80">
        <f t="shared" si="34"/>
        <v>3.7563768583754427</v>
      </c>
      <c r="AS45" s="78">
        <f t="shared" si="35"/>
        <v>0.44903570395762604</v>
      </c>
      <c r="AT45" s="96">
        <f t="shared" ca="1" si="36"/>
        <v>4</v>
      </c>
      <c r="AU45" s="97" t="str">
        <f t="shared" ca="1" si="37"/>
        <v>Silt mxture</v>
      </c>
      <c r="AV45" s="98">
        <f t="shared" si="38"/>
        <v>2</v>
      </c>
      <c r="AW45" s="99" t="str">
        <f t="shared" si="39"/>
        <v>Organic</v>
      </c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</row>
    <row r="46" spans="1:69">
      <c r="A46" s="101">
        <v>0.66</v>
      </c>
      <c r="C46" s="89">
        <f t="shared" si="0"/>
        <v>-2.1653280000000001</v>
      </c>
      <c r="D46" s="84">
        <f t="shared" si="1"/>
        <v>2.1653280000000001</v>
      </c>
      <c r="E46" s="76">
        <v>0.13120000000000001</v>
      </c>
      <c r="F46" s="91">
        <f t="shared" si="2"/>
        <v>1.3697280000000001</v>
      </c>
      <c r="G46" s="80">
        <f t="shared" si="3"/>
        <v>1.5110855999999999</v>
      </c>
      <c r="H46" s="81">
        <f t="shared" si="41"/>
        <v>1.5262385142857138</v>
      </c>
      <c r="I46" s="101">
        <v>4.7</v>
      </c>
      <c r="J46" s="92">
        <f t="shared" si="4"/>
        <v>4.9068000000000001E-2</v>
      </c>
      <c r="K46" s="101">
        <v>67.7</v>
      </c>
      <c r="L46" s="78">
        <f t="shared" si="5"/>
        <v>0.70678799999999997</v>
      </c>
      <c r="M46" s="81">
        <f t="shared" si="6"/>
        <v>6.7558233600000003E-2</v>
      </c>
      <c r="N46" s="14">
        <f t="shared" si="40"/>
        <v>98</v>
      </c>
      <c r="O46" s="78">
        <f t="shared" si="7"/>
        <v>0.10610107200000003</v>
      </c>
      <c r="P46" s="78">
        <f t="shared" si="8"/>
        <v>3.8542838399999994E-2</v>
      </c>
      <c r="Q46" s="93">
        <f t="shared" si="9"/>
        <v>0.46364489423999999</v>
      </c>
      <c r="R46" s="80">
        <f t="shared" si="10"/>
        <v>12.029339651331959</v>
      </c>
      <c r="S46" s="80">
        <f t="shared" si="11"/>
        <v>3368.6373484096498</v>
      </c>
      <c r="T46" s="69">
        <f t="shared" si="12"/>
        <v>16.958848895999999</v>
      </c>
      <c r="U46" s="78">
        <f t="shared" si="13"/>
        <v>1.4295414608132773</v>
      </c>
      <c r="V46" s="69">
        <f t="shared" si="14"/>
        <v>89.203387154748498</v>
      </c>
      <c r="W46" s="80">
        <f t="shared" ca="1" si="15"/>
        <v>0.62104079740392693</v>
      </c>
      <c r="X46" s="80">
        <f t="shared" ca="1" si="16"/>
        <v>33.001750624963151</v>
      </c>
      <c r="Y46" s="94">
        <f t="shared" ca="1" si="17"/>
        <v>1.5928387208141405E-7</v>
      </c>
      <c r="Z46" s="80">
        <f t="shared" ca="1" si="18"/>
        <v>14</v>
      </c>
      <c r="AA46" s="80">
        <f t="shared" ca="1" si="19"/>
        <v>19.669783391999999</v>
      </c>
      <c r="AB46" s="80">
        <f t="shared" ca="1" si="20"/>
        <v>8.6762194938843251</v>
      </c>
      <c r="AC46" s="80">
        <f t="shared" si="21"/>
        <v>14.301887704169133</v>
      </c>
      <c r="AD46" s="69">
        <f t="shared" si="22"/>
        <v>165.29229741176471</v>
      </c>
      <c r="AE46" s="69">
        <f t="shared" si="42"/>
        <v>167.07499321008405</v>
      </c>
      <c r="AF46" s="69">
        <f t="shared" si="23"/>
        <v>151.10855999999998</v>
      </c>
      <c r="AG46" s="95">
        <f t="shared" si="43"/>
        <v>152.62385142857141</v>
      </c>
      <c r="AH46" s="93">
        <f t="shared" si="24"/>
        <v>23.90669287369942</v>
      </c>
      <c r="AI46" s="81">
        <f t="shared" si="25"/>
        <v>1.2730769719336501</v>
      </c>
      <c r="AJ46" s="80">
        <f t="shared" si="26"/>
        <v>1.4506421759999999</v>
      </c>
      <c r="AK46" s="80">
        <f t="shared" si="27"/>
        <v>36.452544397975636</v>
      </c>
      <c r="AL46" s="78">
        <f t="shared" ca="1" si="28"/>
        <v>0.88774979424449807</v>
      </c>
      <c r="AM46" s="80">
        <f t="shared" ca="1" si="29"/>
        <v>25.128070839248924</v>
      </c>
      <c r="AN46" s="80">
        <f t="shared" si="30"/>
        <v>1.4255524528301886</v>
      </c>
      <c r="AO46" s="80">
        <f t="shared" si="31"/>
        <v>3.2472018792317261</v>
      </c>
      <c r="AP46" s="80">
        <f t="shared" si="32"/>
        <v>3.4924228005448898</v>
      </c>
      <c r="AQ46" s="80">
        <f t="shared" ca="1" si="33"/>
        <v>2.7189809339354429</v>
      </c>
      <c r="AR46" s="80">
        <f t="shared" si="34"/>
        <v>3.7408677906059982</v>
      </c>
      <c r="AS46" s="78">
        <f t="shared" si="35"/>
        <v>0.45497281547288326</v>
      </c>
      <c r="AT46" s="96">
        <f t="shared" ca="1" si="36"/>
        <v>4</v>
      </c>
      <c r="AU46" s="97" t="str">
        <f t="shared" ca="1" si="37"/>
        <v>Silt mxture</v>
      </c>
      <c r="AV46" s="98">
        <f t="shared" si="38"/>
        <v>2</v>
      </c>
      <c r="AW46" s="99" t="str">
        <f t="shared" si="39"/>
        <v>Organic</v>
      </c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</row>
    <row r="47" spans="1:69">
      <c r="A47" s="101">
        <v>0.68</v>
      </c>
      <c r="C47" s="89">
        <f t="shared" si="0"/>
        <v>-2.2309440000000005</v>
      </c>
      <c r="D47" s="84">
        <f t="shared" si="1"/>
        <v>2.2309440000000005</v>
      </c>
      <c r="E47" s="76">
        <v>0.13</v>
      </c>
      <c r="F47" s="91">
        <f t="shared" si="2"/>
        <v>1.3572</v>
      </c>
      <c r="G47" s="80">
        <f t="shared" si="3"/>
        <v>1.4991839999999999</v>
      </c>
      <c r="H47" s="81">
        <f t="shared" si="41"/>
        <v>1.5323235428571427</v>
      </c>
      <c r="I47" s="101">
        <v>4.4000000000000004</v>
      </c>
      <c r="J47" s="92">
        <f t="shared" si="4"/>
        <v>4.5936000000000005E-2</v>
      </c>
      <c r="K47" s="101">
        <v>68</v>
      </c>
      <c r="L47" s="78">
        <f t="shared" si="5"/>
        <v>0.70992</v>
      </c>
      <c r="M47" s="81">
        <f t="shared" si="6"/>
        <v>6.9605452800000009E-2</v>
      </c>
      <c r="N47" s="14">
        <f t="shared" si="40"/>
        <v>98</v>
      </c>
      <c r="O47" s="78">
        <f t="shared" si="7"/>
        <v>0.10931625600000006</v>
      </c>
      <c r="P47" s="78">
        <f t="shared" si="8"/>
        <v>3.9710803199999999E-2</v>
      </c>
      <c r="Q47" s="93">
        <f t="shared" si="9"/>
        <v>0.45865635551999995</v>
      </c>
      <c r="R47" s="80">
        <f t="shared" si="10"/>
        <v>11.549913841077885</v>
      </c>
      <c r="S47" s="80">
        <f t="shared" si="11"/>
        <v>3559.6014506115921</v>
      </c>
      <c r="T47" s="69">
        <f t="shared" si="12"/>
        <v>17.472753407999999</v>
      </c>
      <c r="U47" s="78">
        <f t="shared" si="13"/>
        <v>1.4214981902673662</v>
      </c>
      <c r="V47" s="69">
        <f t="shared" si="14"/>
        <v>88.701487072683648</v>
      </c>
      <c r="W47" s="80">
        <f t="shared" ca="1" si="15"/>
        <v>0.61527631612080058</v>
      </c>
      <c r="X47" s="80">
        <f t="shared" ca="1" si="16"/>
        <v>32.811261964767873</v>
      </c>
      <c r="Y47" s="94">
        <f t="shared" ca="1" si="17"/>
        <v>1.6173996029626463E-7</v>
      </c>
      <c r="Z47" s="80">
        <f t="shared" ca="1" si="18"/>
        <v>14</v>
      </c>
      <c r="AA47" s="80">
        <f t="shared" ca="1" si="19"/>
        <v>19.458148415999997</v>
      </c>
      <c r="AB47" s="80">
        <f t="shared" ca="1" si="20"/>
        <v>8.7152127292873782</v>
      </c>
      <c r="AC47" s="80">
        <f t="shared" si="21"/>
        <v>14.134257894422271</v>
      </c>
      <c r="AD47" s="69">
        <f t="shared" si="22"/>
        <v>163.51385223529411</v>
      </c>
      <c r="AE47" s="69">
        <f t="shared" si="42"/>
        <v>167.41262198319328</v>
      </c>
      <c r="AF47" s="69">
        <f t="shared" si="23"/>
        <v>149.91839999999996</v>
      </c>
      <c r="AG47" s="95">
        <f t="shared" si="43"/>
        <v>153.23235428571428</v>
      </c>
      <c r="AH47" s="93">
        <f t="shared" si="24"/>
        <v>24.633590329164679</v>
      </c>
      <c r="AI47" s="81">
        <f t="shared" si="25"/>
        <v>1.1567633061624905</v>
      </c>
      <c r="AJ47" s="80">
        <f t="shared" si="26"/>
        <v>1.4392166399999997</v>
      </c>
      <c r="AK47" s="80">
        <f t="shared" si="27"/>
        <v>34.999738912357223</v>
      </c>
      <c r="AL47" s="78">
        <f t="shared" ca="1" si="28"/>
        <v>0.88697200994284975</v>
      </c>
      <c r="AM47" s="80">
        <f t="shared" ca="1" si="29"/>
        <v>24.145822114196921</v>
      </c>
      <c r="AN47" s="80">
        <f t="shared" si="30"/>
        <v>1.4143245283018866</v>
      </c>
      <c r="AO47" s="80">
        <f t="shared" si="31"/>
        <v>3.0640668523676884</v>
      </c>
      <c r="AP47" s="80">
        <f t="shared" si="32"/>
        <v>3.305062672207753</v>
      </c>
      <c r="AQ47" s="80">
        <f t="shared" ca="1" si="33"/>
        <v>2.7167949051142002</v>
      </c>
      <c r="AR47" s="80">
        <f t="shared" si="34"/>
        <v>3.7323194031156688</v>
      </c>
      <c r="AS47" s="78">
        <f t="shared" si="35"/>
        <v>0.46070178257191075</v>
      </c>
      <c r="AT47" s="96">
        <f t="shared" ca="1" si="36"/>
        <v>4</v>
      </c>
      <c r="AU47" s="97" t="str">
        <f t="shared" ca="1" si="37"/>
        <v>Silt mxture</v>
      </c>
      <c r="AV47" s="98">
        <f t="shared" si="38"/>
        <v>2</v>
      </c>
      <c r="AW47" s="99" t="str">
        <f t="shared" si="39"/>
        <v>Organic</v>
      </c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</row>
    <row r="48" spans="1:69">
      <c r="A48" s="101">
        <v>0.7</v>
      </c>
      <c r="C48" s="89">
        <f t="shared" si="0"/>
        <v>-2.2965599999999999</v>
      </c>
      <c r="D48" s="84">
        <f t="shared" si="1"/>
        <v>2.2965599999999999</v>
      </c>
      <c r="E48" s="76">
        <v>0.13059999999999999</v>
      </c>
      <c r="F48" s="91">
        <f t="shared" si="2"/>
        <v>1.3634639999999998</v>
      </c>
      <c r="G48" s="80">
        <f t="shared" si="3"/>
        <v>1.5056567999999997</v>
      </c>
      <c r="H48" s="81">
        <f t="shared" si="41"/>
        <v>1.5440163428571427</v>
      </c>
      <c r="I48" s="101">
        <v>4.4000000000000004</v>
      </c>
      <c r="J48" s="92">
        <f t="shared" si="4"/>
        <v>4.5936000000000005E-2</v>
      </c>
      <c r="K48" s="101">
        <v>68.099999999999994</v>
      </c>
      <c r="L48" s="78">
        <f t="shared" si="5"/>
        <v>0.71096399999999993</v>
      </c>
      <c r="M48" s="81">
        <f t="shared" si="6"/>
        <v>7.1652672000000001E-2</v>
      </c>
      <c r="N48" s="14">
        <f t="shared" si="40"/>
        <v>98</v>
      </c>
      <c r="O48" s="78">
        <f t="shared" si="7"/>
        <v>0.11253144000000002</v>
      </c>
      <c r="P48" s="78">
        <f t="shared" si="8"/>
        <v>4.0878767999999989E-2</v>
      </c>
      <c r="Q48" s="93">
        <f t="shared" si="9"/>
        <v>0.45973136879999993</v>
      </c>
      <c r="R48" s="80">
        <f t="shared" si="10"/>
        <v>11.246213897639969</v>
      </c>
      <c r="S48" s="80">
        <f t="shared" si="11"/>
        <v>3567.9445571331971</v>
      </c>
      <c r="T48" s="69">
        <f t="shared" si="12"/>
        <v>17.986657919999995</v>
      </c>
      <c r="U48" s="78">
        <f t="shared" si="13"/>
        <v>1.4216665848860424</v>
      </c>
      <c r="V48" s="69">
        <f t="shared" si="14"/>
        <v>88.711994896889038</v>
      </c>
      <c r="W48" s="80">
        <f t="shared" ca="1" si="15"/>
        <v>0.6199466725193522</v>
      </c>
      <c r="X48" s="80">
        <f t="shared" ca="1" si="16"/>
        <v>32.730197230306437</v>
      </c>
      <c r="Y48" s="94">
        <f t="shared" ca="1" si="17"/>
        <v>1.5615930380224341E-7</v>
      </c>
      <c r="Z48" s="80">
        <f t="shared" ca="1" si="18"/>
        <v>14</v>
      </c>
      <c r="AA48" s="80">
        <f t="shared" ca="1" si="19"/>
        <v>19.503755039999998</v>
      </c>
      <c r="AB48" s="80">
        <f t="shared" ca="1" si="20"/>
        <v>8.434226239133249</v>
      </c>
      <c r="AC48" s="80">
        <f t="shared" si="21"/>
        <v>14.127140839709062</v>
      </c>
      <c r="AD48" s="69">
        <f t="shared" si="22"/>
        <v>163.89710117647056</v>
      </c>
      <c r="AE48" s="69">
        <f t="shared" si="42"/>
        <v>168.40998857142856</v>
      </c>
      <c r="AF48" s="69">
        <f t="shared" si="23"/>
        <v>150.56567999999999</v>
      </c>
      <c r="AG48" s="95">
        <f t="shared" si="43"/>
        <v>154.40163428571427</v>
      </c>
      <c r="AH48" s="93">
        <f t="shared" si="24"/>
        <v>24.574409547287935</v>
      </c>
      <c r="AI48" s="81">
        <f t="shared" si="25"/>
        <v>1.1237129259864196</v>
      </c>
      <c r="AJ48" s="80">
        <f t="shared" si="26"/>
        <v>1.4454305279999997</v>
      </c>
      <c r="AK48" s="80">
        <f t="shared" si="27"/>
        <v>34.079436053454451</v>
      </c>
      <c r="AL48" s="78">
        <f t="shared" ca="1" si="28"/>
        <v>0.88893830239853089</v>
      </c>
      <c r="AM48" s="80">
        <f t="shared" ca="1" si="29"/>
        <v>23.739549625322326</v>
      </c>
      <c r="AN48" s="80">
        <f t="shared" si="30"/>
        <v>1.4204309433962261</v>
      </c>
      <c r="AO48" s="80">
        <f t="shared" si="31"/>
        <v>3.0508944667868545</v>
      </c>
      <c r="AP48" s="80">
        <f t="shared" si="32"/>
        <v>3.2973342757897974</v>
      </c>
      <c r="AQ48" s="80">
        <f t="shared" ca="1" si="33"/>
        <v>2.7218111774932967</v>
      </c>
      <c r="AR48" s="80">
        <f t="shared" si="34"/>
        <v>3.7298000294039566</v>
      </c>
      <c r="AS48" s="78">
        <f t="shared" si="35"/>
        <v>0.45890437885647278</v>
      </c>
      <c r="AT48" s="96">
        <f t="shared" ca="1" si="36"/>
        <v>4</v>
      </c>
      <c r="AU48" s="97" t="str">
        <f t="shared" ca="1" si="37"/>
        <v>Silt mxture</v>
      </c>
      <c r="AV48" s="98">
        <f t="shared" si="38"/>
        <v>2</v>
      </c>
      <c r="AW48" s="99" t="str">
        <f t="shared" si="39"/>
        <v>Organic</v>
      </c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</row>
    <row r="49" spans="1:69">
      <c r="A49" s="101">
        <v>0.72</v>
      </c>
      <c r="C49" s="89">
        <f t="shared" si="0"/>
        <v>-2.3621759999999998</v>
      </c>
      <c r="D49" s="84">
        <f t="shared" si="1"/>
        <v>2.3621759999999998</v>
      </c>
      <c r="E49" s="76">
        <v>0.13500000000000001</v>
      </c>
      <c r="F49" s="91">
        <f t="shared" si="2"/>
        <v>1.4094</v>
      </c>
      <c r="G49" s="80">
        <f t="shared" si="3"/>
        <v>1.5518015999999999</v>
      </c>
      <c r="H49" s="81">
        <f t="shared" si="41"/>
        <v>1.5575585142857142</v>
      </c>
      <c r="I49" s="101">
        <v>4.4000000000000004</v>
      </c>
      <c r="J49" s="92">
        <f t="shared" si="4"/>
        <v>4.5936000000000005E-2</v>
      </c>
      <c r="K49" s="101">
        <v>68.2</v>
      </c>
      <c r="L49" s="78">
        <f t="shared" si="5"/>
        <v>0.71200799999999997</v>
      </c>
      <c r="M49" s="81">
        <f t="shared" si="6"/>
        <v>7.3699891199999992E-2</v>
      </c>
      <c r="N49" s="14">
        <f t="shared" si="40"/>
        <v>98</v>
      </c>
      <c r="O49" s="78">
        <f t="shared" si="7"/>
        <v>0.11574662400000002</v>
      </c>
      <c r="P49" s="78">
        <f t="shared" si="8"/>
        <v>4.2046732799999986E-2</v>
      </c>
      <c r="Q49" s="93">
        <f t="shared" si="9"/>
        <v>0.47389814207999997</v>
      </c>
      <c r="R49" s="80">
        <f t="shared" si="10"/>
        <v>11.270748296524008</v>
      </c>
      <c r="S49" s="80">
        <f t="shared" si="11"/>
        <v>3677.8919417296688</v>
      </c>
      <c r="T49" s="69">
        <f t="shared" si="12"/>
        <v>18.500562431999992</v>
      </c>
      <c r="U49" s="78">
        <f t="shared" si="13"/>
        <v>1.4228465033742619</v>
      </c>
      <c r="V49" s="69">
        <f t="shared" si="14"/>
        <v>88.785621810553934</v>
      </c>
      <c r="W49" s="80">
        <f t="shared" ca="1" si="15"/>
        <v>0.63594924170568401</v>
      </c>
      <c r="X49" s="80">
        <f t="shared" ca="1" si="16"/>
        <v>32.713822256452424</v>
      </c>
      <c r="Y49" s="94">
        <f t="shared" ca="1" si="17"/>
        <v>1.6428778468248688E-7</v>
      </c>
      <c r="Z49" s="80">
        <f t="shared" ca="1" si="18"/>
        <v>14</v>
      </c>
      <c r="AA49" s="80">
        <f t="shared" ca="1" si="19"/>
        <v>20.104769663999999</v>
      </c>
      <c r="AB49" s="80">
        <f t="shared" ca="1" si="20"/>
        <v>9.1466808082621629</v>
      </c>
      <c r="AC49" s="80">
        <f t="shared" si="21"/>
        <v>14.034874762868643</v>
      </c>
      <c r="AD49" s="69">
        <f t="shared" si="22"/>
        <v>168.94764423529409</v>
      </c>
      <c r="AE49" s="69">
        <f t="shared" si="42"/>
        <v>169.62492826890755</v>
      </c>
      <c r="AF49" s="69">
        <f t="shared" si="23"/>
        <v>155.18015999999997</v>
      </c>
      <c r="AG49" s="95">
        <f t="shared" si="43"/>
        <v>155.75585142857139</v>
      </c>
      <c r="AH49" s="93">
        <f t="shared" si="24"/>
        <v>25.051810402366957</v>
      </c>
      <c r="AI49" s="81">
        <f t="shared" si="25"/>
        <v>1.0924986780423525</v>
      </c>
      <c r="AJ49" s="80">
        <f t="shared" si="26"/>
        <v>1.4897295359999998</v>
      </c>
      <c r="AK49" s="80">
        <f t="shared" si="27"/>
        <v>34.153782716739414</v>
      </c>
      <c r="AL49" s="78">
        <f t="shared" ca="1" si="28"/>
        <v>0.88623146976344902</v>
      </c>
      <c r="AM49" s="80">
        <f t="shared" ca="1" si="29"/>
        <v>23.658316719315025</v>
      </c>
      <c r="AN49" s="80">
        <f t="shared" si="30"/>
        <v>1.4639637735849056</v>
      </c>
      <c r="AO49" s="80">
        <f t="shared" si="31"/>
        <v>2.9601722282023686</v>
      </c>
      <c r="AP49" s="80">
        <f t="shared" si="32"/>
        <v>3.1987633320244147</v>
      </c>
      <c r="AQ49" s="80">
        <f t="shared" ca="1" si="33"/>
        <v>2.7145620296866633</v>
      </c>
      <c r="AR49" s="80">
        <f t="shared" si="34"/>
        <v>3.7121520612572243</v>
      </c>
      <c r="AS49" s="78">
        <f t="shared" si="35"/>
        <v>0.4444872372351294</v>
      </c>
      <c r="AT49" s="96">
        <f t="shared" ca="1" si="36"/>
        <v>4</v>
      </c>
      <c r="AU49" s="97" t="str">
        <f t="shared" ca="1" si="37"/>
        <v>Silt mxture</v>
      </c>
      <c r="AV49" s="98">
        <f t="shared" si="38"/>
        <v>2</v>
      </c>
      <c r="AW49" s="99" t="str">
        <f t="shared" si="39"/>
        <v>Organic</v>
      </c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</row>
    <row r="50" spans="1:69">
      <c r="A50" s="101">
        <v>0.74</v>
      </c>
      <c r="C50" s="89">
        <f t="shared" si="0"/>
        <v>-2.4277920000000002</v>
      </c>
      <c r="D50" s="84">
        <f t="shared" si="1"/>
        <v>2.4277920000000002</v>
      </c>
      <c r="E50" s="76">
        <v>0.13930000000000001</v>
      </c>
      <c r="F50" s="91">
        <f t="shared" si="2"/>
        <v>1.4542919999999999</v>
      </c>
      <c r="G50" s="80">
        <f t="shared" si="3"/>
        <v>1.5979463999999999</v>
      </c>
      <c r="H50" s="81">
        <f t="shared" si="41"/>
        <v>1.5724131428571428</v>
      </c>
      <c r="I50" s="101">
        <v>4.5999999999999996</v>
      </c>
      <c r="J50" s="92">
        <f t="shared" si="4"/>
        <v>4.8023999999999997E-2</v>
      </c>
      <c r="K50" s="101">
        <v>68.8</v>
      </c>
      <c r="L50" s="78">
        <f t="shared" si="5"/>
        <v>0.71827199999999991</v>
      </c>
      <c r="M50" s="81">
        <f t="shared" si="6"/>
        <v>7.5747110399999998E-2</v>
      </c>
      <c r="N50" s="14">
        <f t="shared" si="40"/>
        <v>98</v>
      </c>
      <c r="O50" s="78">
        <f t="shared" si="7"/>
        <v>0.11896180800000003</v>
      </c>
      <c r="P50" s="78">
        <f t="shared" si="8"/>
        <v>4.321469759999999E-2</v>
      </c>
      <c r="Q50" s="93">
        <f t="shared" si="9"/>
        <v>0.48806491535999996</v>
      </c>
      <c r="R50" s="80">
        <f t="shared" si="10"/>
        <v>11.293956511684582</v>
      </c>
      <c r="S50" s="80">
        <f t="shared" si="11"/>
        <v>3623.1506599641352</v>
      </c>
      <c r="T50" s="69">
        <f t="shared" si="12"/>
        <v>19.014466943999999</v>
      </c>
      <c r="U50" s="78">
        <f t="shared" si="13"/>
        <v>1.4292042363879642</v>
      </c>
      <c r="V50" s="69">
        <f t="shared" si="14"/>
        <v>89.182344350608972</v>
      </c>
      <c r="W50" s="80">
        <f t="shared" ca="1" si="15"/>
        <v>0.65556996352867669</v>
      </c>
      <c r="X50" s="80">
        <f t="shared" ca="1" si="16"/>
        <v>32.749111940509081</v>
      </c>
      <c r="Y50" s="94">
        <f t="shared" ca="1" si="17"/>
        <v>1.6237790778246535E-7</v>
      </c>
      <c r="Z50" s="80">
        <f t="shared" ca="1" si="18"/>
        <v>14</v>
      </c>
      <c r="AA50" s="80">
        <f t="shared" ca="1" si="19"/>
        <v>20.705784287999997</v>
      </c>
      <c r="AB50" s="80">
        <f t="shared" ca="1" si="20"/>
        <v>9.3106022723459549</v>
      </c>
      <c r="AC50" s="80">
        <f t="shared" si="21"/>
        <v>14.080462765524517</v>
      </c>
      <c r="AD50" s="69">
        <f t="shared" si="22"/>
        <v>173.99818729411763</v>
      </c>
      <c r="AE50" s="69">
        <f t="shared" si="42"/>
        <v>170.99427468907561</v>
      </c>
      <c r="AF50" s="69">
        <f t="shared" si="23"/>
        <v>159.79463999999999</v>
      </c>
      <c r="AG50" s="95">
        <f t="shared" si="43"/>
        <v>157.24131428571425</v>
      </c>
      <c r="AH50" s="93">
        <f t="shared" si="24"/>
        <v>24.827033136790678</v>
      </c>
      <c r="AI50" s="81">
        <f t="shared" si="25"/>
        <v>1.1112885815959062</v>
      </c>
      <c r="AJ50" s="80">
        <f t="shared" si="26"/>
        <v>1.5340285439999999</v>
      </c>
      <c r="AK50" s="80">
        <f t="shared" si="27"/>
        <v>34.224110641468428</v>
      </c>
      <c r="AL50" s="78">
        <f t="shared" ca="1" si="28"/>
        <v>0.88692302446980831</v>
      </c>
      <c r="AM50" s="80">
        <f t="shared" ca="1" si="29"/>
        <v>23.833728872370695</v>
      </c>
      <c r="AN50" s="80">
        <f t="shared" si="30"/>
        <v>1.5074966037735846</v>
      </c>
      <c r="AO50" s="80">
        <f t="shared" si="31"/>
        <v>3.0053573761923431</v>
      </c>
      <c r="AP50" s="80">
        <f t="shared" si="32"/>
        <v>3.2470926512532596</v>
      </c>
      <c r="AQ50" s="80">
        <f t="shared" ca="1" si="33"/>
        <v>2.716232533694837</v>
      </c>
      <c r="AR50" s="80">
        <f t="shared" si="34"/>
        <v>3.7038395687209209</v>
      </c>
      <c r="AS50" s="78">
        <f t="shared" si="35"/>
        <v>0.43443649993075789</v>
      </c>
      <c r="AT50" s="96">
        <f t="shared" ca="1" si="36"/>
        <v>4</v>
      </c>
      <c r="AU50" s="97" t="str">
        <f t="shared" ca="1" si="37"/>
        <v>Silt mxture</v>
      </c>
      <c r="AV50" s="98">
        <f t="shared" si="38"/>
        <v>2</v>
      </c>
      <c r="AW50" s="99" t="str">
        <f t="shared" si="39"/>
        <v>Organic</v>
      </c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</row>
    <row r="51" spans="1:69">
      <c r="A51" s="101">
        <v>0.76</v>
      </c>
      <c r="C51" s="89">
        <f t="shared" si="0"/>
        <v>-2.4934080000000001</v>
      </c>
      <c r="D51" s="84">
        <f t="shared" si="1"/>
        <v>2.4934080000000001</v>
      </c>
      <c r="E51" s="76">
        <v>0.14119999999999999</v>
      </c>
      <c r="F51" s="91">
        <f t="shared" si="2"/>
        <v>1.4741279999999999</v>
      </c>
      <c r="G51" s="80">
        <f t="shared" si="3"/>
        <v>1.6184087999999999</v>
      </c>
      <c r="H51" s="81">
        <f t="shared" si="41"/>
        <v>1.6044490285714286</v>
      </c>
      <c r="I51" s="101">
        <v>4.7</v>
      </c>
      <c r="J51" s="92">
        <f t="shared" si="4"/>
        <v>4.9068000000000001E-2</v>
      </c>
      <c r="K51" s="101">
        <v>69.099999999999994</v>
      </c>
      <c r="L51" s="78">
        <f t="shared" si="5"/>
        <v>0.72140399999999993</v>
      </c>
      <c r="M51" s="81">
        <f t="shared" si="6"/>
        <v>7.7794329600000003E-2</v>
      </c>
      <c r="N51" s="14">
        <f t="shared" si="40"/>
        <v>98</v>
      </c>
      <c r="O51" s="78">
        <f t="shared" si="7"/>
        <v>0.12217699200000003</v>
      </c>
      <c r="P51" s="78">
        <f t="shared" si="8"/>
        <v>4.4382662399999988E-2</v>
      </c>
      <c r="Q51" s="93">
        <f t="shared" si="9"/>
        <v>0.49375649663999999</v>
      </c>
      <c r="R51" s="80">
        <f t="shared" si="10"/>
        <v>11.124985972900989</v>
      </c>
      <c r="S51" s="80">
        <f t="shared" si="11"/>
        <v>3587.4148432667266</v>
      </c>
      <c r="T51" s="69">
        <f t="shared" si="12"/>
        <v>19.528371455999995</v>
      </c>
      <c r="U51" s="78">
        <f t="shared" si="13"/>
        <v>1.4322233855969362</v>
      </c>
      <c r="V51" s="69">
        <f t="shared" si="14"/>
        <v>89.370739261248815</v>
      </c>
      <c r="W51" s="80">
        <f t="shared" ca="1" si="15"/>
        <v>0.66602891672844977</v>
      </c>
      <c r="X51" s="80">
        <f t="shared" ca="1" si="16"/>
        <v>32.719977953760832</v>
      </c>
      <c r="Y51" s="94">
        <f t="shared" ca="1" si="17"/>
        <v>1.570289324275675E-7</v>
      </c>
      <c r="Z51" s="80">
        <f t="shared" ca="1" si="18"/>
        <v>14</v>
      </c>
      <c r="AA51" s="80">
        <f t="shared" ca="1" si="19"/>
        <v>20.947245312</v>
      </c>
      <c r="AB51" s="80">
        <f t="shared" ca="1" si="20"/>
        <v>9.1088960362386313</v>
      </c>
      <c r="AC51" s="80">
        <f t="shared" si="21"/>
        <v>14.11059631480717</v>
      </c>
      <c r="AD51" s="69">
        <f t="shared" si="22"/>
        <v>176.02727152941173</v>
      </c>
      <c r="AE51" s="69">
        <f t="shared" si="42"/>
        <v>174.38494547899157</v>
      </c>
      <c r="AF51" s="69">
        <f t="shared" si="23"/>
        <v>161.84088</v>
      </c>
      <c r="AG51" s="95">
        <f t="shared" si="43"/>
        <v>160.44490285714284</v>
      </c>
      <c r="AH51" s="93">
        <f t="shared" si="24"/>
        <v>24.618661275580589</v>
      </c>
      <c r="AI51" s="81">
        <f t="shared" si="25"/>
        <v>1.1055668440476436</v>
      </c>
      <c r="AJ51" s="80">
        <f t="shared" si="26"/>
        <v>1.5536724479999999</v>
      </c>
      <c r="AK51" s="80">
        <f t="shared" si="27"/>
        <v>33.712078705760568</v>
      </c>
      <c r="AL51" s="78">
        <f t="shared" ca="1" si="28"/>
        <v>0.88880131032837495</v>
      </c>
      <c r="AM51" s="80">
        <f t="shared" ca="1" si="29"/>
        <v>23.688821221067411</v>
      </c>
      <c r="AN51" s="80">
        <f t="shared" si="30"/>
        <v>1.5268007547169808</v>
      </c>
      <c r="AO51" s="80">
        <f t="shared" si="31"/>
        <v>3.0318668558895627</v>
      </c>
      <c r="AP51" s="80">
        <f t="shared" si="32"/>
        <v>3.2794383689509163</v>
      </c>
      <c r="AQ51" s="80">
        <f t="shared" ca="1" si="33"/>
        <v>2.7210178176300635</v>
      </c>
      <c r="AR51" s="80">
        <f t="shared" si="34"/>
        <v>3.7006815168483111</v>
      </c>
      <c r="AS51" s="78">
        <f t="shared" si="35"/>
        <v>0.43015371479123105</v>
      </c>
      <c r="AT51" s="96">
        <f t="shared" ca="1" si="36"/>
        <v>4</v>
      </c>
      <c r="AU51" s="97" t="str">
        <f t="shared" ca="1" si="37"/>
        <v>Silt mxture</v>
      </c>
      <c r="AV51" s="98">
        <f t="shared" si="38"/>
        <v>2</v>
      </c>
      <c r="AW51" s="99" t="str">
        <f t="shared" si="39"/>
        <v>Organic</v>
      </c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</row>
    <row r="52" spans="1:69">
      <c r="A52" s="101">
        <v>0.78</v>
      </c>
      <c r="C52" s="89">
        <f t="shared" si="0"/>
        <v>-2.5590240000000004</v>
      </c>
      <c r="D52" s="84">
        <f t="shared" si="1"/>
        <v>2.5590240000000004</v>
      </c>
      <c r="E52" s="76">
        <v>0.14119999999999999</v>
      </c>
      <c r="F52" s="91">
        <f t="shared" si="2"/>
        <v>1.4741279999999999</v>
      </c>
      <c r="G52" s="80">
        <f t="shared" si="3"/>
        <v>1.6188263999999999</v>
      </c>
      <c r="H52" s="81">
        <f t="shared" si="41"/>
        <v>1.6375885714285716</v>
      </c>
      <c r="I52" s="101">
        <v>4.9000000000000004</v>
      </c>
      <c r="J52" s="92">
        <f t="shared" si="4"/>
        <v>5.1156E-2</v>
      </c>
      <c r="K52" s="101">
        <v>69.3</v>
      </c>
      <c r="L52" s="78">
        <f t="shared" si="5"/>
        <v>0.72349199999999991</v>
      </c>
      <c r="M52" s="81">
        <f t="shared" si="6"/>
        <v>7.9841548800000009E-2</v>
      </c>
      <c r="N52" s="14">
        <f t="shared" si="40"/>
        <v>98</v>
      </c>
      <c r="O52" s="78">
        <f t="shared" si="7"/>
        <v>0.12539217600000005</v>
      </c>
      <c r="P52" s="78">
        <f t="shared" si="8"/>
        <v>4.5550627199999992E-2</v>
      </c>
      <c r="Q52" s="93">
        <f t="shared" si="9"/>
        <v>0.49283329391999997</v>
      </c>
      <c r="R52" s="80">
        <f t="shared" si="10"/>
        <v>10.819462304132665</v>
      </c>
      <c r="S52" s="80">
        <f t="shared" si="11"/>
        <v>3434.5559465165375</v>
      </c>
      <c r="T52" s="69">
        <f t="shared" si="12"/>
        <v>20.042275967999998</v>
      </c>
      <c r="U52" s="78">
        <f t="shared" si="13"/>
        <v>1.437119989799243</v>
      </c>
      <c r="V52" s="69">
        <f t="shared" si="14"/>
        <v>89.676287363472767</v>
      </c>
      <c r="W52" s="80">
        <f t="shared" ca="1" si="15"/>
        <v>0.6725169398444254</v>
      </c>
      <c r="X52" s="80">
        <f t="shared" ca="1" si="16"/>
        <v>32.684907174776704</v>
      </c>
      <c r="Y52" s="94">
        <f t="shared" ca="1" si="17"/>
        <v>1.4182558228868294E-7</v>
      </c>
      <c r="Z52" s="80">
        <f t="shared" ca="1" si="18"/>
        <v>14</v>
      </c>
      <c r="AA52" s="80">
        <f t="shared" ca="1" si="19"/>
        <v>20.908079135999998</v>
      </c>
      <c r="AB52" s="80">
        <f t="shared" ca="1" si="20"/>
        <v>8.2116013790798661</v>
      </c>
      <c r="AC52" s="80">
        <f t="shared" si="21"/>
        <v>14.242973354133866</v>
      </c>
      <c r="AD52" s="69">
        <f t="shared" si="22"/>
        <v>175.69814399999998</v>
      </c>
      <c r="AE52" s="69">
        <f t="shared" si="42"/>
        <v>177.90545828571425</v>
      </c>
      <c r="AF52" s="69">
        <f t="shared" si="23"/>
        <v>161.88263999999998</v>
      </c>
      <c r="AG52" s="95">
        <f t="shared" si="43"/>
        <v>163.75885714285712</v>
      </c>
      <c r="AH52" s="93">
        <f t="shared" si="24"/>
        <v>23.862165896885788</v>
      </c>
      <c r="AI52" s="81">
        <f t="shared" si="25"/>
        <v>1.1230580816239564</v>
      </c>
      <c r="AJ52" s="80">
        <f t="shared" si="26"/>
        <v>1.5540733439999999</v>
      </c>
      <c r="AK52" s="80">
        <f t="shared" si="27"/>
        <v>32.786249406462623</v>
      </c>
      <c r="AL52" s="78">
        <f t="shared" ca="1" si="28"/>
        <v>0.89439908858970052</v>
      </c>
      <c r="AM52" s="80">
        <f t="shared" ca="1" si="29"/>
        <v>23.515553080314589</v>
      </c>
      <c r="AN52" s="80">
        <f t="shared" si="30"/>
        <v>1.527194716981132</v>
      </c>
      <c r="AO52" s="80">
        <f t="shared" si="31"/>
        <v>3.1600670708112988</v>
      </c>
      <c r="AP52" s="80">
        <f t="shared" si="32"/>
        <v>3.4253935779631637</v>
      </c>
      <c r="AQ52" s="80">
        <f t="shared" ca="1" si="33"/>
        <v>2.7355655488166257</v>
      </c>
      <c r="AR52" s="80">
        <f t="shared" si="34"/>
        <v>3.7088873391187249</v>
      </c>
      <c r="AS52" s="78">
        <f t="shared" si="35"/>
        <v>0.43098680936616862</v>
      </c>
      <c r="AT52" s="96">
        <f t="shared" ca="1" si="36"/>
        <v>4</v>
      </c>
      <c r="AU52" s="97" t="str">
        <f t="shared" ca="1" si="37"/>
        <v>Silt mxture</v>
      </c>
      <c r="AV52" s="98">
        <f t="shared" si="38"/>
        <v>2</v>
      </c>
      <c r="AW52" s="99" t="str">
        <f t="shared" si="39"/>
        <v>Organic</v>
      </c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</row>
    <row r="53" spans="1:69">
      <c r="A53" s="101">
        <v>0.8</v>
      </c>
      <c r="C53" s="89">
        <f t="shared" si="0"/>
        <v>-2.6246400000000003</v>
      </c>
      <c r="D53" s="84">
        <f t="shared" si="1"/>
        <v>2.6246400000000003</v>
      </c>
      <c r="E53" s="76">
        <v>0.1406</v>
      </c>
      <c r="F53" s="91">
        <f t="shared" si="2"/>
        <v>1.4678640000000001</v>
      </c>
      <c r="G53" s="80">
        <f t="shared" si="3"/>
        <v>1.6150679999999999</v>
      </c>
      <c r="H53" s="81">
        <f t="shared" si="41"/>
        <v>1.6716528000000002</v>
      </c>
      <c r="I53" s="101">
        <v>4.5999999999999996</v>
      </c>
      <c r="J53" s="92">
        <f t="shared" si="4"/>
        <v>4.8023999999999997E-2</v>
      </c>
      <c r="K53" s="101">
        <v>70.5</v>
      </c>
      <c r="L53" s="78">
        <f t="shared" si="5"/>
        <v>0.73602000000000001</v>
      </c>
      <c r="M53" s="81">
        <f t="shared" si="6"/>
        <v>8.1888768000000001E-2</v>
      </c>
      <c r="N53" s="14">
        <f t="shared" si="40"/>
        <v>98</v>
      </c>
      <c r="O53" s="78">
        <f t="shared" si="7"/>
        <v>0.12860736000000003</v>
      </c>
      <c r="P53" s="78">
        <f t="shared" si="8"/>
        <v>4.6718591999999989E-2</v>
      </c>
      <c r="Q53" s="93">
        <f t="shared" si="9"/>
        <v>0.49053201120000001</v>
      </c>
      <c r="R53" s="80">
        <f t="shared" si="10"/>
        <v>10.499717354495617</v>
      </c>
      <c r="S53" s="80">
        <f t="shared" si="11"/>
        <v>3641.4651497780528</v>
      </c>
      <c r="T53" s="69">
        <f t="shared" si="12"/>
        <v>20.556180479999995</v>
      </c>
      <c r="U53" s="78">
        <f t="shared" si="13"/>
        <v>1.4296208108114983</v>
      </c>
      <c r="V53" s="69">
        <f t="shared" si="14"/>
        <v>89.208338594637496</v>
      </c>
      <c r="W53" s="80">
        <f t="shared" ca="1" si="15"/>
        <v>0.668746755843448</v>
      </c>
      <c r="X53" s="80">
        <f t="shared" ca="1" si="16"/>
        <v>32.526305764303771</v>
      </c>
      <c r="Y53" s="94">
        <f t="shared" ca="1" si="17"/>
        <v>1.4696332755125829E-7</v>
      </c>
      <c r="Z53" s="80">
        <f t="shared" ca="1" si="18"/>
        <v>14</v>
      </c>
      <c r="AA53" s="80">
        <f t="shared" ca="1" si="19"/>
        <v>20.810448959999999</v>
      </c>
      <c r="AB53" s="80">
        <f t="shared" ca="1" si="20"/>
        <v>8.4693401362999996</v>
      </c>
      <c r="AC53" s="80">
        <f t="shared" si="21"/>
        <v>14.065134414385218</v>
      </c>
      <c r="AD53" s="69">
        <f t="shared" si="22"/>
        <v>174.87772235294119</v>
      </c>
      <c r="AE53" s="69">
        <f t="shared" si="42"/>
        <v>181.5347576470588</v>
      </c>
      <c r="AF53" s="69">
        <f t="shared" si="23"/>
        <v>161.5068</v>
      </c>
      <c r="AG53" s="95">
        <f t="shared" si="43"/>
        <v>167.16528</v>
      </c>
      <c r="AH53" s="93">
        <f t="shared" si="24"/>
        <v>24.628242215688299</v>
      </c>
      <c r="AI53" s="81">
        <f t="shared" si="25"/>
        <v>1.0279419379762131</v>
      </c>
      <c r="AJ53" s="80">
        <f t="shared" si="26"/>
        <v>1.5504652799999998</v>
      </c>
      <c r="AK53" s="80">
        <f t="shared" si="27"/>
        <v>31.817325316653385</v>
      </c>
      <c r="AL53" s="78">
        <f t="shared" ca="1" si="28"/>
        <v>0.89251729740701291</v>
      </c>
      <c r="AM53" s="80">
        <f t="shared" ca="1" si="29"/>
        <v>22.74766834167923</v>
      </c>
      <c r="AN53" s="80">
        <f t="shared" si="30"/>
        <v>1.5236490566037735</v>
      </c>
      <c r="AO53" s="80">
        <f t="shared" si="31"/>
        <v>2.9734970911441496</v>
      </c>
      <c r="AP53" s="80">
        <f t="shared" si="32"/>
        <v>3.230761629853852</v>
      </c>
      <c r="AQ53" s="80">
        <f t="shared" ca="1" si="33"/>
        <v>2.7304818641396373</v>
      </c>
      <c r="AR53" s="80">
        <f t="shared" si="34"/>
        <v>3.6976046649756742</v>
      </c>
      <c r="AS53" s="78">
        <f t="shared" si="35"/>
        <v>0.44005957130489509</v>
      </c>
      <c r="AT53" s="96">
        <f t="shared" ca="1" si="36"/>
        <v>4</v>
      </c>
      <c r="AU53" s="97" t="str">
        <f t="shared" ca="1" si="37"/>
        <v>Silt mxture</v>
      </c>
      <c r="AV53" s="98">
        <f t="shared" si="38"/>
        <v>2</v>
      </c>
      <c r="AW53" s="99" t="str">
        <f t="shared" si="39"/>
        <v>Organic</v>
      </c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</row>
    <row r="54" spans="1:69">
      <c r="A54" s="101">
        <v>0.82</v>
      </c>
      <c r="C54" s="89">
        <f t="shared" si="0"/>
        <v>-2.6902559999999998</v>
      </c>
      <c r="D54" s="84">
        <f t="shared" si="1"/>
        <v>2.6902559999999998</v>
      </c>
      <c r="E54" s="76">
        <v>0.15110000000000001</v>
      </c>
      <c r="F54" s="91">
        <f t="shared" si="2"/>
        <v>1.5774840000000001</v>
      </c>
      <c r="G54" s="80">
        <f t="shared" si="3"/>
        <v>1.7234352000000002</v>
      </c>
      <c r="H54" s="81">
        <f t="shared" si="41"/>
        <v>1.696201714285714</v>
      </c>
      <c r="I54" s="101">
        <v>4.8</v>
      </c>
      <c r="J54" s="92">
        <f t="shared" si="4"/>
        <v>5.0111999999999997E-2</v>
      </c>
      <c r="K54" s="101">
        <v>69.900000000000006</v>
      </c>
      <c r="L54" s="78">
        <f t="shared" si="5"/>
        <v>0.72975600000000007</v>
      </c>
      <c r="M54" s="81">
        <f t="shared" si="6"/>
        <v>8.3935987199999992E-2</v>
      </c>
      <c r="N54" s="14">
        <f t="shared" si="40"/>
        <v>98</v>
      </c>
      <c r="O54" s="78">
        <f t="shared" si="7"/>
        <v>0.13182254400000001</v>
      </c>
      <c r="P54" s="78">
        <f t="shared" si="8"/>
        <v>4.788655679999998E-2</v>
      </c>
      <c r="Q54" s="93">
        <f t="shared" si="9"/>
        <v>0.52523217648000009</v>
      </c>
      <c r="R54" s="80">
        <f t="shared" si="10"/>
        <v>10.968259394252383</v>
      </c>
      <c r="S54" s="80">
        <f t="shared" si="11"/>
        <v>3736.6009691232816</v>
      </c>
      <c r="T54" s="69">
        <f t="shared" si="12"/>
        <v>21.070084991999991</v>
      </c>
      <c r="U54" s="78">
        <f t="shared" si="13"/>
        <v>1.437149703534423</v>
      </c>
      <c r="V54" s="69">
        <f t="shared" si="14"/>
        <v>89.678141500547994</v>
      </c>
      <c r="W54" s="80">
        <f t="shared" ca="1" si="15"/>
        <v>0.70612891167159908</v>
      </c>
      <c r="X54" s="80">
        <f t="shared" ca="1" si="16"/>
        <v>32.656670796802246</v>
      </c>
      <c r="Y54" s="94">
        <f t="shared" ca="1" si="17"/>
        <v>1.6468516376360711E-7</v>
      </c>
      <c r="Z54" s="80">
        <f t="shared" ca="1" si="18"/>
        <v>14</v>
      </c>
      <c r="AA54" s="80">
        <f t="shared" ca="1" si="19"/>
        <v>22.282577184000001</v>
      </c>
      <c r="AB54" s="80">
        <f t="shared" ca="1" si="20"/>
        <v>10.161996570338555</v>
      </c>
      <c r="AC54" s="80">
        <f t="shared" si="21"/>
        <v>13.986730465270568</v>
      </c>
      <c r="AD54" s="69">
        <f t="shared" si="22"/>
        <v>187.24854776470588</v>
      </c>
      <c r="AE54" s="69">
        <f t="shared" si="42"/>
        <v>184.04460826890755</v>
      </c>
      <c r="AF54" s="69">
        <f t="shared" si="23"/>
        <v>172.34352000000001</v>
      </c>
      <c r="AG54" s="95">
        <f t="shared" si="43"/>
        <v>169.62017142857144</v>
      </c>
      <c r="AH54" s="93">
        <f t="shared" si="24"/>
        <v>25.18952745773613</v>
      </c>
      <c r="AI54" s="81">
        <f t="shared" si="25"/>
        <v>1.0464732348432289</v>
      </c>
      <c r="AJ54" s="80">
        <f t="shared" si="26"/>
        <v>1.6544977920000001</v>
      </c>
      <c r="AK54" s="80">
        <f t="shared" si="27"/>
        <v>33.237149679552672</v>
      </c>
      <c r="AL54" s="78">
        <f t="shared" ca="1" si="28"/>
        <v>0.88637543771011018</v>
      </c>
      <c r="AM54" s="80">
        <f t="shared" ca="1" si="29"/>
        <v>23.376971870482841</v>
      </c>
      <c r="AN54" s="80">
        <f t="shared" si="30"/>
        <v>1.6258822641509434</v>
      </c>
      <c r="AO54" s="80">
        <f t="shared" si="31"/>
        <v>2.9076811243033678</v>
      </c>
      <c r="AP54" s="80">
        <f t="shared" si="32"/>
        <v>3.1485047452399746</v>
      </c>
      <c r="AQ54" s="80">
        <f t="shared" ca="1" si="33"/>
        <v>2.7142168972731069</v>
      </c>
      <c r="AR54" s="80">
        <f t="shared" si="34"/>
        <v>3.6680826117644094</v>
      </c>
      <c r="AS54" s="78">
        <f t="shared" si="35"/>
        <v>0.40576456235467384</v>
      </c>
      <c r="AT54" s="96">
        <f t="shared" ca="1" si="36"/>
        <v>4</v>
      </c>
      <c r="AU54" s="97" t="str">
        <f t="shared" ca="1" si="37"/>
        <v>Silt mxture</v>
      </c>
      <c r="AV54" s="98">
        <f t="shared" si="38"/>
        <v>2</v>
      </c>
      <c r="AW54" s="99" t="str">
        <f t="shared" si="39"/>
        <v>Organic</v>
      </c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</row>
    <row r="55" spans="1:69">
      <c r="A55" s="101">
        <v>0.84</v>
      </c>
      <c r="C55" s="89">
        <f t="shared" si="0"/>
        <v>-2.7558720000000001</v>
      </c>
      <c r="D55" s="84">
        <f t="shared" si="1"/>
        <v>2.7558720000000001</v>
      </c>
      <c r="E55" s="76">
        <v>0.15240000000000001</v>
      </c>
      <c r="F55" s="91">
        <f t="shared" si="2"/>
        <v>1.591056</v>
      </c>
      <c r="G55" s="80">
        <f t="shared" si="3"/>
        <v>1.7376336000000001</v>
      </c>
      <c r="H55" s="81">
        <f t="shared" si="41"/>
        <v>1.7243002285714286</v>
      </c>
      <c r="I55" s="101">
        <v>4.9000000000000004</v>
      </c>
      <c r="J55" s="92">
        <f t="shared" si="4"/>
        <v>5.1156E-2</v>
      </c>
      <c r="K55" s="101">
        <v>70.2</v>
      </c>
      <c r="L55" s="78">
        <f t="shared" si="5"/>
        <v>0.73288799999999998</v>
      </c>
      <c r="M55" s="81">
        <f t="shared" si="6"/>
        <v>8.5983206399999998E-2</v>
      </c>
      <c r="N55" s="14">
        <f t="shared" si="40"/>
        <v>98</v>
      </c>
      <c r="O55" s="78">
        <f t="shared" si="7"/>
        <v>0.13503772800000002</v>
      </c>
      <c r="P55" s="78">
        <f t="shared" si="8"/>
        <v>4.9054521599999984E-2</v>
      </c>
      <c r="Q55" s="93">
        <f t="shared" si="9"/>
        <v>0.52885663776000014</v>
      </c>
      <c r="R55" s="80">
        <f t="shared" si="10"/>
        <v>10.780996746281597</v>
      </c>
      <c r="S55" s="80">
        <f t="shared" si="11"/>
        <v>3685.6026824522914</v>
      </c>
      <c r="T55" s="69">
        <f t="shared" si="12"/>
        <v>21.583989503999991</v>
      </c>
      <c r="U55" s="78">
        <f t="shared" si="13"/>
        <v>1.4398882032731108</v>
      </c>
      <c r="V55" s="69">
        <f t="shared" si="14"/>
        <v>89.849023884242115</v>
      </c>
      <c r="W55" s="80">
        <f t="shared" ca="1" si="15"/>
        <v>0.71479883200634875</v>
      </c>
      <c r="X55" s="80">
        <f t="shared" ca="1" si="16"/>
        <v>32.622774981512457</v>
      </c>
      <c r="Y55" s="94">
        <f t="shared" ca="1" si="17"/>
        <v>1.5772982179848765E-7</v>
      </c>
      <c r="Z55" s="80">
        <f t="shared" ca="1" si="18"/>
        <v>14</v>
      </c>
      <c r="AA55" s="80">
        <f t="shared" ca="1" si="19"/>
        <v>22.436342208000003</v>
      </c>
      <c r="AB55" s="80">
        <f t="shared" ca="1" si="20"/>
        <v>9.7999760998460133</v>
      </c>
      <c r="AC55" s="80">
        <f t="shared" si="21"/>
        <v>14.028507912671833</v>
      </c>
      <c r="AD55" s="69">
        <f t="shared" si="22"/>
        <v>188.54069082352942</v>
      </c>
      <c r="AE55" s="69">
        <f t="shared" si="42"/>
        <v>186.97205889075627</v>
      </c>
      <c r="AF55" s="69">
        <f t="shared" si="23"/>
        <v>173.76336000000001</v>
      </c>
      <c r="AG55" s="95">
        <f t="shared" si="43"/>
        <v>172.43002285714283</v>
      </c>
      <c r="AH55" s="93">
        <f t="shared" si="24"/>
        <v>24.91166477792753</v>
      </c>
      <c r="AI55" s="81">
        <f t="shared" si="25"/>
        <v>1.0428396472222454</v>
      </c>
      <c r="AJ55" s="80">
        <f t="shared" si="26"/>
        <v>1.6681282560000001</v>
      </c>
      <c r="AK55" s="80">
        <f t="shared" si="27"/>
        <v>32.669687109944228</v>
      </c>
      <c r="AL55" s="78">
        <f t="shared" ca="1" si="28"/>
        <v>0.88877927799926104</v>
      </c>
      <c r="AM55" s="80">
        <f t="shared" ca="1" si="29"/>
        <v>23.211692924622117</v>
      </c>
      <c r="AN55" s="80">
        <f t="shared" si="30"/>
        <v>1.6392769811320755</v>
      </c>
      <c r="AO55" s="80">
        <f t="shared" si="31"/>
        <v>2.9440038452295121</v>
      </c>
      <c r="AP55" s="80">
        <f t="shared" si="32"/>
        <v>3.1920711199735323</v>
      </c>
      <c r="AQ55" s="80">
        <f t="shared" ca="1" si="33"/>
        <v>2.7203815891626233</v>
      </c>
      <c r="AR55" s="80">
        <f t="shared" si="34"/>
        <v>3.6673970621608709</v>
      </c>
      <c r="AS55" s="78">
        <f t="shared" si="35"/>
        <v>0.4036605889872153</v>
      </c>
      <c r="AT55" s="96">
        <f t="shared" ca="1" si="36"/>
        <v>4</v>
      </c>
      <c r="AU55" s="97" t="str">
        <f t="shared" ca="1" si="37"/>
        <v>Silt mxture</v>
      </c>
      <c r="AV55" s="98">
        <f t="shared" si="38"/>
        <v>2</v>
      </c>
      <c r="AW55" s="99" t="str">
        <f t="shared" si="39"/>
        <v>Organic</v>
      </c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</row>
    <row r="56" spans="1:69">
      <c r="A56" s="101">
        <v>0.86</v>
      </c>
      <c r="C56" s="89">
        <f t="shared" si="0"/>
        <v>-2.821488</v>
      </c>
      <c r="D56" s="84">
        <f t="shared" si="1"/>
        <v>2.821488</v>
      </c>
      <c r="E56" s="76">
        <v>0.15740000000000001</v>
      </c>
      <c r="F56" s="91">
        <f t="shared" si="2"/>
        <v>1.643256</v>
      </c>
      <c r="G56" s="80">
        <f t="shared" si="3"/>
        <v>1.7902512000000002</v>
      </c>
      <c r="H56" s="81">
        <f t="shared" si="41"/>
        <v>1.7663585142857146</v>
      </c>
      <c r="I56" s="101">
        <v>4.8</v>
      </c>
      <c r="J56" s="92">
        <f t="shared" si="4"/>
        <v>5.0111999999999997E-2</v>
      </c>
      <c r="K56" s="101">
        <v>70.400000000000006</v>
      </c>
      <c r="L56" s="78">
        <f t="shared" si="5"/>
        <v>0.73497600000000007</v>
      </c>
      <c r="M56" s="81">
        <f t="shared" si="6"/>
        <v>8.803042559999999E-2</v>
      </c>
      <c r="N56" s="14">
        <f t="shared" si="40"/>
        <v>98</v>
      </c>
      <c r="O56" s="78">
        <f t="shared" si="7"/>
        <v>0.13825291200000001</v>
      </c>
      <c r="P56" s="78">
        <f t="shared" si="8"/>
        <v>5.0222486399999981E-2</v>
      </c>
      <c r="Q56" s="93">
        <f t="shared" si="9"/>
        <v>0.54515943504000008</v>
      </c>
      <c r="R56" s="80">
        <f t="shared" si="10"/>
        <v>10.854887404379889</v>
      </c>
      <c r="S56" s="80">
        <f t="shared" si="11"/>
        <v>3878.3672526481864</v>
      </c>
      <c r="T56" s="69">
        <f t="shared" si="12"/>
        <v>22.097894015999994</v>
      </c>
      <c r="U56" s="78">
        <f t="shared" si="13"/>
        <v>1.4386364148514124</v>
      </c>
      <c r="V56" s="69">
        <f t="shared" si="14"/>
        <v>89.770912286728134</v>
      </c>
      <c r="W56" s="80">
        <f t="shared" ca="1" si="15"/>
        <v>0.73055814339627922</v>
      </c>
      <c r="X56" s="80">
        <f t="shared" ca="1" si="16"/>
        <v>32.600045988973527</v>
      </c>
      <c r="Y56" s="94">
        <f t="shared" ca="1" si="17"/>
        <v>1.7199690355866568E-7</v>
      </c>
      <c r="Z56" s="80">
        <f t="shared" ca="1" si="18"/>
        <v>14</v>
      </c>
      <c r="AA56" s="80">
        <f t="shared" ca="1" si="19"/>
        <v>23.127976032000003</v>
      </c>
      <c r="AB56" s="80">
        <f t="shared" ca="1" si="20"/>
        <v>11.015834574691484</v>
      </c>
      <c r="AC56" s="80">
        <f t="shared" si="21"/>
        <v>13.873525001879127</v>
      </c>
      <c r="AD56" s="69">
        <f t="shared" si="22"/>
        <v>194.35273976470592</v>
      </c>
      <c r="AE56" s="69">
        <f t="shared" si="42"/>
        <v>191.54183556302519</v>
      </c>
      <c r="AF56" s="69">
        <f t="shared" si="23"/>
        <v>179.02512000000002</v>
      </c>
      <c r="AG56" s="95">
        <f t="shared" si="43"/>
        <v>176.63585142857141</v>
      </c>
      <c r="AH56" s="93">
        <f t="shared" si="24"/>
        <v>25.718669278641833</v>
      </c>
      <c r="AI56" s="81">
        <f t="shared" si="25"/>
        <v>0.9978000611295903</v>
      </c>
      <c r="AJ56" s="80">
        <f t="shared" si="26"/>
        <v>1.718641152</v>
      </c>
      <c r="AK56" s="80">
        <f t="shared" si="27"/>
        <v>32.893598195090568</v>
      </c>
      <c r="AL56" s="78">
        <f t="shared" ca="1" si="28"/>
        <v>0.884121148044821</v>
      </c>
      <c r="AM56" s="80">
        <f t="shared" ca="1" si="29"/>
        <v>23.101519390790109</v>
      </c>
      <c r="AN56" s="80">
        <f t="shared" si="30"/>
        <v>1.6889162264150943</v>
      </c>
      <c r="AO56" s="80">
        <f t="shared" si="31"/>
        <v>2.7991602519244223</v>
      </c>
      <c r="AP56" s="80">
        <f t="shared" si="32"/>
        <v>3.0334171871732587</v>
      </c>
      <c r="AQ56" s="80">
        <f t="shared" ca="1" si="33"/>
        <v>2.7080109260820837</v>
      </c>
      <c r="AR56" s="80">
        <f t="shared" si="34"/>
        <v>3.6458314196928581</v>
      </c>
      <c r="AS56" s="78">
        <f t="shared" si="35"/>
        <v>0.39161394966288249</v>
      </c>
      <c r="AT56" s="96">
        <f t="shared" ca="1" si="36"/>
        <v>4</v>
      </c>
      <c r="AU56" s="97" t="str">
        <f t="shared" ca="1" si="37"/>
        <v>Silt mxture</v>
      </c>
      <c r="AV56" s="98">
        <f t="shared" si="38"/>
        <v>2</v>
      </c>
      <c r="AW56" s="99" t="str">
        <f t="shared" si="39"/>
        <v>Organic</v>
      </c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</row>
    <row r="57" spans="1:69">
      <c r="A57" s="101">
        <v>0.88</v>
      </c>
      <c r="C57" s="89">
        <f t="shared" si="0"/>
        <v>-2.8871040000000003</v>
      </c>
      <c r="D57" s="84">
        <f t="shared" si="1"/>
        <v>2.8871040000000003</v>
      </c>
      <c r="E57" s="76">
        <v>0.1555</v>
      </c>
      <c r="F57" s="91">
        <f t="shared" si="2"/>
        <v>1.6234199999999999</v>
      </c>
      <c r="G57" s="80">
        <f t="shared" si="3"/>
        <v>1.7697887999999997</v>
      </c>
      <c r="H57" s="81">
        <f t="shared" si="41"/>
        <v>1.8089537142857144</v>
      </c>
      <c r="I57" s="101">
        <v>4.8</v>
      </c>
      <c r="J57" s="92">
        <f t="shared" si="4"/>
        <v>5.0111999999999997E-2</v>
      </c>
      <c r="K57" s="101">
        <v>70.099999999999994</v>
      </c>
      <c r="L57" s="78">
        <f t="shared" si="5"/>
        <v>0.73184399999999994</v>
      </c>
      <c r="M57" s="81">
        <f t="shared" si="6"/>
        <v>9.0077644800000009E-2</v>
      </c>
      <c r="N57" s="14">
        <f t="shared" si="40"/>
        <v>98</v>
      </c>
      <c r="O57" s="78">
        <f t="shared" si="7"/>
        <v>0.14146809600000002</v>
      </c>
      <c r="P57" s="78">
        <f t="shared" si="8"/>
        <v>5.1390451199999986E-2</v>
      </c>
      <c r="Q57" s="93">
        <f t="shared" si="9"/>
        <v>0.53734583231999988</v>
      </c>
      <c r="R57" s="80">
        <f t="shared" si="10"/>
        <v>10.456141554950971</v>
      </c>
      <c r="S57" s="80">
        <f t="shared" si="11"/>
        <v>3822.7798061753429</v>
      </c>
      <c r="T57" s="69">
        <f t="shared" si="12"/>
        <v>22.611798527999994</v>
      </c>
      <c r="U57" s="78">
        <f t="shared" si="13"/>
        <v>1.4381870870491853</v>
      </c>
      <c r="V57" s="69">
        <f t="shared" si="14"/>
        <v>89.742874231869166</v>
      </c>
      <c r="W57" s="80">
        <f t="shared" ca="1" si="15"/>
        <v>0.72749550728783241</v>
      </c>
      <c r="X57" s="80">
        <f t="shared" ca="1" si="16"/>
        <v>32.496729166435166</v>
      </c>
      <c r="Y57" s="94">
        <f t="shared" ca="1" si="17"/>
        <v>1.5897620091970283E-7</v>
      </c>
      <c r="Z57" s="80">
        <f t="shared" ca="1" si="18"/>
        <v>14</v>
      </c>
      <c r="AA57" s="80">
        <f t="shared" ca="1" si="19"/>
        <v>22.796489855999994</v>
      </c>
      <c r="AB57" s="80">
        <f t="shared" ca="1" si="20"/>
        <v>10.03596743523163</v>
      </c>
      <c r="AC57" s="80">
        <f t="shared" si="21"/>
        <v>13.91741253771702</v>
      </c>
      <c r="AD57" s="69">
        <f t="shared" si="22"/>
        <v>191.56714164705878</v>
      </c>
      <c r="AE57" s="69">
        <f t="shared" si="42"/>
        <v>196.1747786218487</v>
      </c>
      <c r="AF57" s="69">
        <f t="shared" si="23"/>
        <v>176.97887999999998</v>
      </c>
      <c r="AG57" s="95">
        <f t="shared" si="43"/>
        <v>180.89537142857142</v>
      </c>
      <c r="AH57" s="93">
        <f t="shared" si="24"/>
        <v>25.338702842316014</v>
      </c>
      <c r="AI57" s="81">
        <f t="shared" si="25"/>
        <v>0.97512278701300859</v>
      </c>
      <c r="AJ57" s="80">
        <f t="shared" si="26"/>
        <v>1.6989972479999997</v>
      </c>
      <c r="AK57" s="80">
        <f t="shared" si="27"/>
        <v>31.685277439245368</v>
      </c>
      <c r="AL57" s="78">
        <f t="shared" ca="1" si="28"/>
        <v>0.88846105120289032</v>
      </c>
      <c r="AM57" s="80">
        <f t="shared" ca="1" si="29"/>
        <v>22.607269213635881</v>
      </c>
      <c r="AN57" s="80">
        <f t="shared" si="30"/>
        <v>1.6696120754716977</v>
      </c>
      <c r="AO57" s="80">
        <f t="shared" si="31"/>
        <v>2.8315243039169422</v>
      </c>
      <c r="AP57" s="80">
        <f t="shared" si="32"/>
        <v>3.077526428110811</v>
      </c>
      <c r="AQ57" s="80">
        <f t="shared" ca="1" si="33"/>
        <v>2.7192571478112804</v>
      </c>
      <c r="AR57" s="80">
        <f t="shared" si="34"/>
        <v>3.6525549212188526</v>
      </c>
      <c r="AS57" s="78">
        <f t="shared" si="35"/>
        <v>0.39412773762778369</v>
      </c>
      <c r="AT57" s="96">
        <f t="shared" ca="1" si="36"/>
        <v>4</v>
      </c>
      <c r="AU57" s="97" t="str">
        <f t="shared" ca="1" si="37"/>
        <v>Silt mxture</v>
      </c>
      <c r="AV57" s="98">
        <f t="shared" si="38"/>
        <v>2</v>
      </c>
      <c r="AW57" s="99" t="str">
        <f t="shared" si="39"/>
        <v>Organic</v>
      </c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</row>
    <row r="58" spans="1:69">
      <c r="A58" s="101">
        <v>0.9</v>
      </c>
      <c r="C58" s="89">
        <f t="shared" si="0"/>
        <v>-2.9527200000000002</v>
      </c>
      <c r="D58" s="84">
        <f t="shared" si="1"/>
        <v>2.9527200000000002</v>
      </c>
      <c r="E58" s="76">
        <v>0.1598</v>
      </c>
      <c r="F58" s="91">
        <f t="shared" si="2"/>
        <v>1.6683119999999998</v>
      </c>
      <c r="G58" s="80">
        <f t="shared" si="3"/>
        <v>1.8150983999999997</v>
      </c>
      <c r="H58" s="81">
        <f t="shared" si="41"/>
        <v>1.8436145142857143</v>
      </c>
      <c r="I58" s="101">
        <v>4.8</v>
      </c>
      <c r="J58" s="92">
        <f t="shared" si="4"/>
        <v>5.0111999999999997E-2</v>
      </c>
      <c r="K58" s="101">
        <v>70.3</v>
      </c>
      <c r="L58" s="78">
        <f t="shared" si="5"/>
        <v>0.73393199999999992</v>
      </c>
      <c r="M58" s="81">
        <f t="shared" si="6"/>
        <v>9.2124864000000001E-2</v>
      </c>
      <c r="N58" s="14">
        <f t="shared" si="40"/>
        <v>98</v>
      </c>
      <c r="O58" s="78">
        <f t="shared" si="7"/>
        <v>0.14468328</v>
      </c>
      <c r="P58" s="78">
        <f t="shared" si="8"/>
        <v>5.2558415999999983E-2</v>
      </c>
      <c r="Q58" s="93">
        <f t="shared" si="9"/>
        <v>0.55123698959999989</v>
      </c>
      <c r="R58" s="80">
        <f t="shared" si="10"/>
        <v>10.488082243574466</v>
      </c>
      <c r="S58" s="80">
        <f t="shared" si="11"/>
        <v>3921.6041244083831</v>
      </c>
      <c r="T58" s="69">
        <f t="shared" si="12"/>
        <v>23.125703039999994</v>
      </c>
      <c r="U58" s="78">
        <f t="shared" si="13"/>
        <v>1.4391751728919631</v>
      </c>
      <c r="V58" s="69">
        <f t="shared" si="14"/>
        <v>89.804530788458493</v>
      </c>
      <c r="W58" s="80">
        <f t="shared" ca="1" si="15"/>
        <v>0.74302749796275458</v>
      </c>
      <c r="X58" s="80">
        <f t="shared" ca="1" si="16"/>
        <v>32.489046302551515</v>
      </c>
      <c r="Y58" s="94">
        <f t="shared" ca="1" si="17"/>
        <v>1.6626542097287428E-7</v>
      </c>
      <c r="Z58" s="80">
        <f t="shared" ca="1" si="18"/>
        <v>14</v>
      </c>
      <c r="AA58" s="80">
        <f t="shared" ca="1" si="19"/>
        <v>23.385811679999996</v>
      </c>
      <c r="AB58" s="80">
        <f t="shared" ca="1" si="20"/>
        <v>10.767466588894779</v>
      </c>
      <c r="AC58" s="80">
        <f t="shared" si="21"/>
        <v>13.839821265365265</v>
      </c>
      <c r="AD58" s="69">
        <f t="shared" si="22"/>
        <v>196.51942588235289</v>
      </c>
      <c r="AE58" s="69">
        <f t="shared" si="42"/>
        <v>199.87426285714284</v>
      </c>
      <c r="AF58" s="69">
        <f t="shared" si="23"/>
        <v>181.50983999999997</v>
      </c>
      <c r="AG58" s="95">
        <f t="shared" si="43"/>
        <v>184.3614514285714</v>
      </c>
      <c r="AH58" s="93">
        <f t="shared" si="24"/>
        <v>25.736536458144794</v>
      </c>
      <c r="AI58" s="81">
        <f t="shared" si="25"/>
        <v>0.95345339174605293</v>
      </c>
      <c r="AJ58" s="80">
        <f t="shared" si="26"/>
        <v>1.7424944639999995</v>
      </c>
      <c r="AK58" s="80">
        <f t="shared" si="27"/>
        <v>31.782067404771109</v>
      </c>
      <c r="AL58" s="78">
        <f t="shared" ca="1" si="28"/>
        <v>0.88607601159638949</v>
      </c>
      <c r="AM58" s="80">
        <f t="shared" ca="1" si="29"/>
        <v>22.570940913728748</v>
      </c>
      <c r="AN58" s="80">
        <f t="shared" si="30"/>
        <v>1.7123569811320751</v>
      </c>
      <c r="AO58" s="80">
        <f t="shared" si="31"/>
        <v>2.7608420568273324</v>
      </c>
      <c r="AP58" s="80">
        <f t="shared" si="32"/>
        <v>2.9999728450733856</v>
      </c>
      <c r="AQ58" s="80">
        <f t="shared" ca="1" si="33"/>
        <v>2.7128526011295322</v>
      </c>
      <c r="AR58" s="80">
        <f t="shared" si="34"/>
        <v>3.6377714152648726</v>
      </c>
      <c r="AS58" s="78">
        <f t="shared" si="35"/>
        <v>0.38422014283491401</v>
      </c>
      <c r="AT58" s="96">
        <f t="shared" ca="1" si="36"/>
        <v>4</v>
      </c>
      <c r="AU58" s="97" t="str">
        <f t="shared" ca="1" si="37"/>
        <v>Silt mxture</v>
      </c>
      <c r="AV58" s="98">
        <f t="shared" si="38"/>
        <v>2</v>
      </c>
      <c r="AW58" s="99" t="str">
        <f t="shared" si="39"/>
        <v>Organic</v>
      </c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</row>
    <row r="59" spans="1:69">
      <c r="A59" s="101">
        <v>0.92</v>
      </c>
      <c r="C59" s="89">
        <f t="shared" si="0"/>
        <v>-3.0183360000000001</v>
      </c>
      <c r="D59" s="84">
        <f t="shared" si="1"/>
        <v>3.0183360000000001</v>
      </c>
      <c r="E59" s="76">
        <v>0.16919999999999999</v>
      </c>
      <c r="F59" s="91">
        <f t="shared" si="2"/>
        <v>1.7664479999999998</v>
      </c>
      <c r="G59" s="80">
        <f t="shared" si="3"/>
        <v>1.9132343999999997</v>
      </c>
      <c r="H59" s="81">
        <f t="shared" si="41"/>
        <v>1.8828390857142854</v>
      </c>
      <c r="I59" s="101">
        <v>4.8</v>
      </c>
      <c r="J59" s="92">
        <f t="shared" si="4"/>
        <v>5.0111999999999997E-2</v>
      </c>
      <c r="K59" s="101">
        <v>70.3</v>
      </c>
      <c r="L59" s="78">
        <f t="shared" si="5"/>
        <v>0.73393199999999992</v>
      </c>
      <c r="M59" s="81">
        <f t="shared" si="6"/>
        <v>9.4172083200000006E-2</v>
      </c>
      <c r="N59" s="14">
        <f t="shared" si="40"/>
        <v>98</v>
      </c>
      <c r="O59" s="78">
        <f t="shared" si="7"/>
        <v>0.14789846399999998</v>
      </c>
      <c r="P59" s="78">
        <f t="shared" si="8"/>
        <v>5.372638079999998E-2</v>
      </c>
      <c r="Q59" s="93">
        <f t="shared" si="9"/>
        <v>0.58256085887999987</v>
      </c>
      <c r="R59" s="80">
        <f t="shared" si="10"/>
        <v>10.843106313984212</v>
      </c>
      <c r="S59" s="80">
        <f t="shared" si="11"/>
        <v>4144.4480504845606</v>
      </c>
      <c r="T59" s="69">
        <f t="shared" si="12"/>
        <v>23.63960755199999</v>
      </c>
      <c r="U59" s="78">
        <f t="shared" si="13"/>
        <v>1.4412332935165484</v>
      </c>
      <c r="V59" s="69">
        <f t="shared" si="14"/>
        <v>89.932957515432619</v>
      </c>
      <c r="W59" s="80">
        <f t="shared" ca="1" si="15"/>
        <v>0.7733019738654503</v>
      </c>
      <c r="X59" s="80">
        <f t="shared" ca="1" si="16"/>
        <v>32.554393991039824</v>
      </c>
      <c r="Y59" s="94">
        <f t="shared" ca="1" si="17"/>
        <v>1.9072710900098836E-7</v>
      </c>
      <c r="Z59" s="80">
        <f t="shared" ca="1" si="18"/>
        <v>14</v>
      </c>
      <c r="AA59" s="80">
        <f t="shared" ca="1" si="19"/>
        <v>24.714703103999994</v>
      </c>
      <c r="AB59" s="80">
        <f t="shared" ca="1" si="20"/>
        <v>13.053499955567094</v>
      </c>
      <c r="AC59" s="80">
        <f t="shared" si="21"/>
        <v>13.671800618288232</v>
      </c>
      <c r="AD59" s="69">
        <f t="shared" si="22"/>
        <v>207.68658070588231</v>
      </c>
      <c r="AE59" s="69">
        <f t="shared" si="42"/>
        <v>204.11066137815121</v>
      </c>
      <c r="AF59" s="69">
        <f t="shared" si="23"/>
        <v>191.32343999999995</v>
      </c>
      <c r="AG59" s="95">
        <f t="shared" si="43"/>
        <v>188.28390857142855</v>
      </c>
      <c r="AH59" s="93">
        <f t="shared" si="24"/>
        <v>26.740624453497567</v>
      </c>
      <c r="AI59" s="81">
        <f t="shared" si="25"/>
        <v>0.93272614409939958</v>
      </c>
      <c r="AJ59" s="80">
        <f t="shared" si="26"/>
        <v>1.8367050239999996</v>
      </c>
      <c r="AK59" s="80">
        <f t="shared" si="27"/>
        <v>32.857897921164273</v>
      </c>
      <c r="AL59" s="78">
        <f t="shared" ca="1" si="28"/>
        <v>0.87866018436079463</v>
      </c>
      <c r="AM59" s="80">
        <f t="shared" ca="1" si="29"/>
        <v>22.881809353091089</v>
      </c>
      <c r="AN59" s="80">
        <f t="shared" si="30"/>
        <v>1.8049381132075468</v>
      </c>
      <c r="AO59" s="80">
        <f t="shared" si="31"/>
        <v>2.6192295099858129</v>
      </c>
      <c r="AP59" s="80">
        <f t="shared" si="32"/>
        <v>2.8386665097605541</v>
      </c>
      <c r="AQ59" s="80">
        <f t="shared" ca="1" si="33"/>
        <v>2.6932438874422879</v>
      </c>
      <c r="AR59" s="80">
        <f t="shared" si="34"/>
        <v>3.6069983428946473</v>
      </c>
      <c r="AS59" s="78">
        <f t="shared" si="35"/>
        <v>0.36240123126344154</v>
      </c>
      <c r="AT59" s="96">
        <f t="shared" ca="1" si="36"/>
        <v>4</v>
      </c>
      <c r="AU59" s="97" t="str">
        <f t="shared" ca="1" si="37"/>
        <v>Silt mxture</v>
      </c>
      <c r="AV59" s="98">
        <f t="shared" si="38"/>
        <v>2</v>
      </c>
      <c r="AW59" s="99" t="str">
        <f t="shared" si="39"/>
        <v>Organic</v>
      </c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</row>
    <row r="60" spans="1:69">
      <c r="A60" s="101">
        <v>0.94</v>
      </c>
      <c r="C60" s="89">
        <f t="shared" si="0"/>
        <v>-3.083952</v>
      </c>
      <c r="D60" s="84">
        <f t="shared" si="1"/>
        <v>3.083952</v>
      </c>
      <c r="E60" s="76">
        <v>0.16919999999999999</v>
      </c>
      <c r="F60" s="91">
        <f t="shared" si="2"/>
        <v>1.7664479999999998</v>
      </c>
      <c r="G60" s="80">
        <f t="shared" si="3"/>
        <v>1.9132343999999997</v>
      </c>
      <c r="H60" s="81">
        <f t="shared" si="41"/>
        <v>1.9109375999999998</v>
      </c>
      <c r="I60" s="101">
        <v>4.8</v>
      </c>
      <c r="J60" s="92">
        <f t="shared" si="4"/>
        <v>5.0111999999999997E-2</v>
      </c>
      <c r="K60" s="101">
        <v>70.3</v>
      </c>
      <c r="L60" s="78">
        <f t="shared" si="5"/>
        <v>0.73393199999999992</v>
      </c>
      <c r="M60" s="81">
        <f t="shared" si="6"/>
        <v>9.6219302399999998E-2</v>
      </c>
      <c r="N60" s="14">
        <f t="shared" si="40"/>
        <v>98</v>
      </c>
      <c r="O60" s="78">
        <f t="shared" si="7"/>
        <v>0.15111364799999996</v>
      </c>
      <c r="P60" s="78">
        <f t="shared" si="8"/>
        <v>5.4894345599999977E-2</v>
      </c>
      <c r="Q60" s="93">
        <f t="shared" si="9"/>
        <v>0.58149984815999989</v>
      </c>
      <c r="R60" s="80">
        <f t="shared" si="10"/>
        <v>10.593073690999608</v>
      </c>
      <c r="S60" s="80">
        <f t="shared" si="11"/>
        <v>4136.8998196979937</v>
      </c>
      <c r="T60" s="69">
        <f t="shared" si="12"/>
        <v>24.15351206399999</v>
      </c>
      <c r="U60" s="78">
        <f t="shared" si="13"/>
        <v>1.4412332935165484</v>
      </c>
      <c r="V60" s="69">
        <f t="shared" si="14"/>
        <v>89.932957515432619</v>
      </c>
      <c r="W60" s="80">
        <f t="shared" ca="1" si="15"/>
        <v>0.77602141806481806</v>
      </c>
      <c r="X60" s="80">
        <f t="shared" ca="1" si="16"/>
        <v>32.485354914653414</v>
      </c>
      <c r="Y60" s="94">
        <f t="shared" ca="1" si="17"/>
        <v>1.8363676586475747E-7</v>
      </c>
      <c r="Z60" s="80">
        <f t="shared" ca="1" si="18"/>
        <v>14</v>
      </c>
      <c r="AA60" s="80">
        <f t="shared" ca="1" si="19"/>
        <v>24.669690527999997</v>
      </c>
      <c r="AB60" s="80">
        <f t="shared" ca="1" si="20"/>
        <v>12.545341431082228</v>
      </c>
      <c r="AC60" s="80">
        <f t="shared" si="21"/>
        <v>13.677342491800992</v>
      </c>
      <c r="AD60" s="69">
        <f t="shared" si="22"/>
        <v>207.30832376470585</v>
      </c>
      <c r="AE60" s="69">
        <f t="shared" si="42"/>
        <v>207.03811199999996</v>
      </c>
      <c r="AF60" s="69">
        <f t="shared" si="23"/>
        <v>191.32343999999995</v>
      </c>
      <c r="AG60" s="95">
        <f t="shared" si="43"/>
        <v>191.09375999999997</v>
      </c>
      <c r="AH60" s="93">
        <f t="shared" si="24"/>
        <v>26.597214686285561</v>
      </c>
      <c r="AI60" s="81">
        <f t="shared" si="25"/>
        <v>0.91288090699090174</v>
      </c>
      <c r="AJ60" s="80">
        <f t="shared" si="26"/>
        <v>1.8367050239999996</v>
      </c>
      <c r="AK60" s="80">
        <f t="shared" si="27"/>
        <v>32.100223306059419</v>
      </c>
      <c r="AL60" s="78">
        <f t="shared" ca="1" si="28"/>
        <v>0.88077728793483878</v>
      </c>
      <c r="AM60" s="80">
        <f t="shared" ca="1" si="29"/>
        <v>22.553507012870526</v>
      </c>
      <c r="AN60" s="80">
        <f t="shared" si="30"/>
        <v>1.8049381132075468</v>
      </c>
      <c r="AO60" s="80">
        <f t="shared" si="31"/>
        <v>2.6192295099858129</v>
      </c>
      <c r="AP60" s="80">
        <f t="shared" si="32"/>
        <v>2.8438459704377852</v>
      </c>
      <c r="AQ60" s="80">
        <f t="shared" ca="1" si="33"/>
        <v>2.6986559895283748</v>
      </c>
      <c r="AR60" s="80">
        <f t="shared" si="34"/>
        <v>3.6069983428946473</v>
      </c>
      <c r="AS60" s="78">
        <f t="shared" si="35"/>
        <v>0.3619006795511594</v>
      </c>
      <c r="AT60" s="96">
        <f t="shared" ca="1" si="36"/>
        <v>4</v>
      </c>
      <c r="AU60" s="97" t="str">
        <f t="shared" ca="1" si="37"/>
        <v>Silt mxture</v>
      </c>
      <c r="AV60" s="98">
        <f t="shared" si="38"/>
        <v>2</v>
      </c>
      <c r="AW60" s="99" t="str">
        <f t="shared" si="39"/>
        <v>Organic</v>
      </c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</row>
    <row r="61" spans="1:69">
      <c r="A61" s="101">
        <v>0.96</v>
      </c>
      <c r="C61" s="89">
        <f t="shared" si="0"/>
        <v>-3.1495679999999999</v>
      </c>
      <c r="D61" s="84">
        <f t="shared" si="1"/>
        <v>3.1495679999999999</v>
      </c>
      <c r="E61" s="76">
        <v>0.1741</v>
      </c>
      <c r="F61" s="91">
        <f t="shared" si="2"/>
        <v>1.817604</v>
      </c>
      <c r="G61" s="80">
        <f t="shared" si="3"/>
        <v>1.9660607999999999</v>
      </c>
      <c r="H61" s="81">
        <f t="shared" si="41"/>
        <v>1.9390659428571426</v>
      </c>
      <c r="I61" s="101">
        <v>4.9000000000000004</v>
      </c>
      <c r="J61" s="92">
        <f t="shared" si="4"/>
        <v>5.1156E-2</v>
      </c>
      <c r="K61" s="101">
        <v>71.099999999999994</v>
      </c>
      <c r="L61" s="78">
        <f t="shared" si="5"/>
        <v>0.74228399999999994</v>
      </c>
      <c r="M61" s="81">
        <f t="shared" si="6"/>
        <v>9.826652159999999E-2</v>
      </c>
      <c r="N61" s="14">
        <f t="shared" si="40"/>
        <v>98</v>
      </c>
      <c r="O61" s="78">
        <f t="shared" si="7"/>
        <v>0.15432883199999994</v>
      </c>
      <c r="P61" s="78">
        <f t="shared" si="8"/>
        <v>5.6062310399999975E-2</v>
      </c>
      <c r="Q61" s="93">
        <f t="shared" si="9"/>
        <v>0.59787154943999998</v>
      </c>
      <c r="R61" s="80">
        <f t="shared" si="10"/>
        <v>10.664411530210504</v>
      </c>
      <c r="S61" s="80">
        <f t="shared" si="11"/>
        <v>4166.5677029432463</v>
      </c>
      <c r="T61" s="69">
        <f t="shared" si="12"/>
        <v>24.667416575999987</v>
      </c>
      <c r="U61" s="78">
        <f t="shared" si="13"/>
        <v>1.4447156897271713</v>
      </c>
      <c r="V61" s="69">
        <f t="shared" si="14"/>
        <v>90.150259038975491</v>
      </c>
      <c r="W61" s="80">
        <f t="shared" ca="1" si="15"/>
        <v>0.79553297566842018</v>
      </c>
      <c r="X61" s="80">
        <f t="shared" ca="1" si="16"/>
        <v>32.510349306631539</v>
      </c>
      <c r="Y61" s="94">
        <f t="shared" ca="1" si="17"/>
        <v>1.8846432921655704E-7</v>
      </c>
      <c r="Z61" s="80">
        <f t="shared" ca="1" si="18"/>
        <v>14</v>
      </c>
      <c r="AA61" s="80">
        <f t="shared" ca="1" si="19"/>
        <v>25.364247551999998</v>
      </c>
      <c r="AB61" s="80">
        <f t="shared" ca="1" si="20"/>
        <v>13.237631725764127</v>
      </c>
      <c r="AC61" s="80">
        <f t="shared" si="21"/>
        <v>13.655618418228997</v>
      </c>
      <c r="AD61" s="69">
        <f t="shared" si="22"/>
        <v>213.14493741176469</v>
      </c>
      <c r="AE61" s="69">
        <f t="shared" si="42"/>
        <v>209.96907186554617</v>
      </c>
      <c r="AF61" s="69">
        <f t="shared" si="23"/>
        <v>196.60607999999999</v>
      </c>
      <c r="AG61" s="95">
        <f t="shared" si="43"/>
        <v>193.90659428571431</v>
      </c>
      <c r="AH61" s="93">
        <f t="shared" si="24"/>
        <v>26.740478949665128</v>
      </c>
      <c r="AI61" s="81">
        <f t="shared" si="25"/>
        <v>0.91248469131946486</v>
      </c>
      <c r="AJ61" s="80">
        <f t="shared" si="26"/>
        <v>1.8874183679999998</v>
      </c>
      <c r="AK61" s="80">
        <f t="shared" si="27"/>
        <v>32.316398576395464</v>
      </c>
      <c r="AL61" s="78">
        <f t="shared" ca="1" si="28"/>
        <v>0.87941998259072029</v>
      </c>
      <c r="AM61" s="80">
        <f t="shared" ca="1" si="29"/>
        <v>22.671815599794606</v>
      </c>
      <c r="AN61" s="80">
        <f t="shared" si="30"/>
        <v>1.8547743396226413</v>
      </c>
      <c r="AO61" s="80">
        <f t="shared" si="31"/>
        <v>2.6019541206457095</v>
      </c>
      <c r="AP61" s="80">
        <f t="shared" si="32"/>
        <v>2.8235964758336705</v>
      </c>
      <c r="AQ61" s="80">
        <f t="shared" ca="1" si="33"/>
        <v>2.694948908102222</v>
      </c>
      <c r="AR61" s="80">
        <f t="shared" si="34"/>
        <v>3.5951557560329959</v>
      </c>
      <c r="AS61" s="78">
        <f t="shared" si="35"/>
        <v>0.35547061583890976</v>
      </c>
      <c r="AT61" s="96">
        <f t="shared" ca="1" si="36"/>
        <v>4</v>
      </c>
      <c r="AU61" s="97" t="str">
        <f t="shared" ca="1" si="37"/>
        <v>Silt mxture</v>
      </c>
      <c r="AV61" s="98">
        <f t="shared" si="38"/>
        <v>3</v>
      </c>
      <c r="AW61" s="99" t="str">
        <f t="shared" si="39"/>
        <v>Clay</v>
      </c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</row>
    <row r="62" spans="1:69">
      <c r="A62" s="101">
        <v>0.98</v>
      </c>
      <c r="C62" s="89">
        <f t="shared" si="0"/>
        <v>-3.2151840000000003</v>
      </c>
      <c r="D62" s="84">
        <f t="shared" si="1"/>
        <v>3.2151840000000003</v>
      </c>
      <c r="E62" s="76">
        <v>0.17849999999999999</v>
      </c>
      <c r="F62" s="91">
        <f t="shared" si="2"/>
        <v>1.8635399999999998</v>
      </c>
      <c r="G62" s="80">
        <f t="shared" si="3"/>
        <v>2.0122055999999997</v>
      </c>
      <c r="H62" s="81">
        <f t="shared" si="41"/>
        <v>1.9672837714285711</v>
      </c>
      <c r="I62" s="101">
        <v>5.2</v>
      </c>
      <c r="J62" s="92">
        <f t="shared" si="4"/>
        <v>5.4288000000000003E-2</v>
      </c>
      <c r="K62" s="101">
        <v>71.2</v>
      </c>
      <c r="L62" s="78">
        <f t="shared" si="5"/>
        <v>0.74332799999999999</v>
      </c>
      <c r="M62" s="81">
        <f t="shared" si="6"/>
        <v>0.10031374080000001</v>
      </c>
      <c r="N62" s="14">
        <f t="shared" si="40"/>
        <v>98</v>
      </c>
      <c r="O62" s="78">
        <f t="shared" si="7"/>
        <v>0.15754401599999995</v>
      </c>
      <c r="P62" s="78">
        <f t="shared" si="8"/>
        <v>5.7230275199999979E-2</v>
      </c>
      <c r="Q62" s="93">
        <f t="shared" si="9"/>
        <v>0.61203832271999992</v>
      </c>
      <c r="R62" s="80">
        <f t="shared" si="10"/>
        <v>10.694310320562641</v>
      </c>
      <c r="S62" s="80">
        <f t="shared" si="11"/>
        <v>4019.2211993550727</v>
      </c>
      <c r="T62" s="69">
        <f t="shared" si="12"/>
        <v>25.181321087999994</v>
      </c>
      <c r="U62" s="78">
        <f t="shared" si="13"/>
        <v>1.4525904377242342</v>
      </c>
      <c r="V62" s="69">
        <f t="shared" si="14"/>
        <v>90.641643313992219</v>
      </c>
      <c r="W62" s="80">
        <f t="shared" ca="1" si="15"/>
        <v>0.81722915239324367</v>
      </c>
      <c r="X62" s="80">
        <f t="shared" ca="1" si="16"/>
        <v>32.566739144321687</v>
      </c>
      <c r="Y62" s="94">
        <f t="shared" ca="1" si="17"/>
        <v>1.8107225034524555E-7</v>
      </c>
      <c r="Z62" s="80">
        <f t="shared" ca="1" si="18"/>
        <v>14</v>
      </c>
      <c r="AA62" s="80">
        <f t="shared" ca="1" si="19"/>
        <v>25.965262175999996</v>
      </c>
      <c r="AB62" s="80">
        <f t="shared" ca="1" si="20"/>
        <v>13.019783408342601</v>
      </c>
      <c r="AC62" s="80">
        <f t="shared" si="21"/>
        <v>13.765074161126897</v>
      </c>
      <c r="AD62" s="69">
        <f t="shared" si="22"/>
        <v>218.19548047058819</v>
      </c>
      <c r="AE62" s="69">
        <f t="shared" si="42"/>
        <v>212.91055946218486</v>
      </c>
      <c r="AF62" s="69">
        <f t="shared" si="23"/>
        <v>201.22055999999998</v>
      </c>
      <c r="AG62" s="95">
        <f t="shared" si="43"/>
        <v>196.72837714285714</v>
      </c>
      <c r="AH62" s="93">
        <f t="shared" si="24"/>
        <v>26.19998364651363</v>
      </c>
      <c r="AI62" s="81">
        <f t="shared" si="25"/>
        <v>0.94858883362489965</v>
      </c>
      <c r="AJ62" s="80">
        <f t="shared" si="26"/>
        <v>1.9317173759999997</v>
      </c>
      <c r="AK62" s="80">
        <f t="shared" si="27"/>
        <v>32.407000971401942</v>
      </c>
      <c r="AL62" s="78">
        <f t="shared" ca="1" si="28"/>
        <v>0.88165294948701101</v>
      </c>
      <c r="AM62" s="80">
        <f t="shared" ca="1" si="29"/>
        <v>22.941016088765419</v>
      </c>
      <c r="AN62" s="80">
        <f t="shared" si="30"/>
        <v>1.8983071698113203</v>
      </c>
      <c r="AO62" s="80">
        <f t="shared" si="31"/>
        <v>2.6979350420255273</v>
      </c>
      <c r="AP62" s="80">
        <f t="shared" si="32"/>
        <v>2.927110825410832</v>
      </c>
      <c r="AQ62" s="80">
        <f t="shared" ca="1" si="33"/>
        <v>2.7006651133963051</v>
      </c>
      <c r="AR62" s="80">
        <f t="shared" si="34"/>
        <v>3.5933869054462932</v>
      </c>
      <c r="AS62" s="78">
        <f t="shared" si="35"/>
        <v>0.34670166500844507</v>
      </c>
      <c r="AT62" s="96">
        <f t="shared" ca="1" si="36"/>
        <v>4</v>
      </c>
      <c r="AU62" s="97" t="str">
        <f t="shared" ca="1" si="37"/>
        <v>Silt mxture</v>
      </c>
      <c r="AV62" s="98">
        <f t="shared" si="38"/>
        <v>3</v>
      </c>
      <c r="AW62" s="99" t="str">
        <f t="shared" si="39"/>
        <v>Clay</v>
      </c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</row>
    <row r="63" spans="1:69">
      <c r="A63" s="101">
        <v>1</v>
      </c>
      <c r="C63" s="89">
        <f t="shared" si="0"/>
        <v>-3.2808000000000002</v>
      </c>
      <c r="D63" s="84">
        <f t="shared" si="1"/>
        <v>3.2808000000000002</v>
      </c>
      <c r="E63" s="76">
        <v>0.17599999999999999</v>
      </c>
      <c r="F63" s="91">
        <f t="shared" si="2"/>
        <v>1.8374399999999997</v>
      </c>
      <c r="G63" s="80">
        <f t="shared" si="3"/>
        <v>1.9869407999999997</v>
      </c>
      <c r="H63" s="81">
        <f t="shared" si="41"/>
        <v>1.9861354285714283</v>
      </c>
      <c r="I63" s="101">
        <v>5.6</v>
      </c>
      <c r="J63" s="92">
        <f t="shared" si="4"/>
        <v>5.8463999999999995E-2</v>
      </c>
      <c r="K63" s="101">
        <v>71.599999999999994</v>
      </c>
      <c r="L63" s="78">
        <f t="shared" si="5"/>
        <v>0.74750399999999995</v>
      </c>
      <c r="M63" s="81">
        <f t="shared" si="6"/>
        <v>0.10236096</v>
      </c>
      <c r="N63" s="14">
        <f t="shared" si="40"/>
        <v>98</v>
      </c>
      <c r="O63" s="78">
        <f t="shared" si="7"/>
        <v>0.16075919999999994</v>
      </c>
      <c r="P63" s="78">
        <f t="shared" si="8"/>
        <v>5.8398239999999976E-2</v>
      </c>
      <c r="Q63" s="93">
        <f t="shared" si="9"/>
        <v>0.60263992799999999</v>
      </c>
      <c r="R63" s="80">
        <f t="shared" si="10"/>
        <v>10.319487847578973</v>
      </c>
      <c r="S63" s="80">
        <f t="shared" si="11"/>
        <v>3674.823722592485</v>
      </c>
      <c r="T63" s="69">
        <f t="shared" si="12"/>
        <v>25.69522559999999</v>
      </c>
      <c r="U63" s="78">
        <f t="shared" si="13"/>
        <v>1.4607864339288332</v>
      </c>
      <c r="V63" s="69">
        <f t="shared" si="14"/>
        <v>91.153073477159197</v>
      </c>
      <c r="W63" s="80">
        <f t="shared" ca="1" si="15"/>
        <v>0.82067243553188851</v>
      </c>
      <c r="X63" s="80">
        <f t="shared" ca="1" si="16"/>
        <v>32.545459190366962</v>
      </c>
      <c r="Y63" s="94">
        <f t="shared" ca="1" si="17"/>
        <v>1.5098305637795506E-7</v>
      </c>
      <c r="Z63" s="80">
        <f t="shared" ca="1" si="18"/>
        <v>14</v>
      </c>
      <c r="AA63" s="80">
        <f t="shared" ca="1" si="19"/>
        <v>25.566542399999996</v>
      </c>
      <c r="AB63" s="80">
        <f t="shared" ca="1" si="20"/>
        <v>10.689548434805294</v>
      </c>
      <c r="AC63" s="80">
        <f t="shared" si="21"/>
        <v>14.037411941089886</v>
      </c>
      <c r="AD63" s="69">
        <f t="shared" si="22"/>
        <v>214.84489411764702</v>
      </c>
      <c r="AE63" s="69">
        <f t="shared" si="42"/>
        <v>214.75014453781509</v>
      </c>
      <c r="AF63" s="69">
        <f t="shared" si="23"/>
        <v>198.69407999999996</v>
      </c>
      <c r="AG63" s="95">
        <f t="shared" si="43"/>
        <v>198.61354285714282</v>
      </c>
      <c r="AH63" s="93">
        <f t="shared" si="24"/>
        <v>24.696625976118444</v>
      </c>
      <c r="AI63" s="81">
        <f t="shared" si="25"/>
        <v>1.0011260613333555</v>
      </c>
      <c r="AJ63" s="80">
        <f t="shared" si="26"/>
        <v>1.9074631679999996</v>
      </c>
      <c r="AK63" s="80">
        <f t="shared" si="27"/>
        <v>31.271175295693851</v>
      </c>
      <c r="AL63" s="78">
        <f t="shared" ca="1" si="28"/>
        <v>0.89159946470005036</v>
      </c>
      <c r="AM63" s="80">
        <f t="shared" ca="1" si="29"/>
        <v>22.839053835273468</v>
      </c>
      <c r="AN63" s="80">
        <f t="shared" si="30"/>
        <v>1.8744724528301884</v>
      </c>
      <c r="AO63" s="80">
        <f t="shared" si="31"/>
        <v>2.9424127784783525</v>
      </c>
      <c r="AP63" s="80">
        <f t="shared" si="32"/>
        <v>3.2014340742454093</v>
      </c>
      <c r="AQ63" s="80">
        <f t="shared" ca="1" si="33"/>
        <v>2.7266268523301478</v>
      </c>
      <c r="AR63" s="80">
        <f t="shared" si="34"/>
        <v>3.615702162964276</v>
      </c>
      <c r="AS63" s="78">
        <f t="shared" si="35"/>
        <v>0.35327430744018012</v>
      </c>
      <c r="AT63" s="96">
        <f t="shared" ca="1" si="36"/>
        <v>4</v>
      </c>
      <c r="AU63" s="97" t="str">
        <f t="shared" ca="1" si="37"/>
        <v>Silt mxture</v>
      </c>
      <c r="AV63" s="98">
        <f t="shared" si="38"/>
        <v>2</v>
      </c>
      <c r="AW63" s="99" t="str">
        <f t="shared" si="39"/>
        <v>Organic</v>
      </c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</row>
    <row r="64" spans="1:69">
      <c r="A64" s="101">
        <v>1.02</v>
      </c>
      <c r="C64" s="89">
        <f t="shared" si="0"/>
        <v>-3.3464160000000001</v>
      </c>
      <c r="D64" s="84">
        <f t="shared" si="1"/>
        <v>3.3464160000000001</v>
      </c>
      <c r="E64" s="76">
        <v>0.1741</v>
      </c>
      <c r="F64" s="91">
        <f t="shared" si="2"/>
        <v>1.817604</v>
      </c>
      <c r="G64" s="80">
        <f t="shared" si="3"/>
        <v>1.9666872</v>
      </c>
      <c r="H64" s="81">
        <f t="shared" si="41"/>
        <v>2.005911771428571</v>
      </c>
      <c r="I64" s="101">
        <v>5.8</v>
      </c>
      <c r="J64" s="92">
        <f t="shared" si="4"/>
        <v>6.0551999999999995E-2</v>
      </c>
      <c r="K64" s="101">
        <v>71.400000000000006</v>
      </c>
      <c r="L64" s="78">
        <f t="shared" si="5"/>
        <v>0.74541600000000008</v>
      </c>
      <c r="M64" s="81">
        <f t="shared" si="6"/>
        <v>0.10440817919999999</v>
      </c>
      <c r="N64" s="14">
        <f t="shared" si="40"/>
        <v>98</v>
      </c>
      <c r="O64" s="78">
        <f t="shared" si="7"/>
        <v>0.16397438399999992</v>
      </c>
      <c r="P64" s="78">
        <f t="shared" si="8"/>
        <v>5.9566204799999974E-2</v>
      </c>
      <c r="Q64" s="93">
        <f t="shared" si="9"/>
        <v>0.59489522928000005</v>
      </c>
      <c r="R64" s="80">
        <f t="shared" si="10"/>
        <v>9.9871266144523663</v>
      </c>
      <c r="S64" s="80">
        <f t="shared" si="11"/>
        <v>3502.5079387284054</v>
      </c>
      <c r="T64" s="69">
        <f t="shared" si="12"/>
        <v>26.20913011199999</v>
      </c>
      <c r="U64" s="78">
        <f t="shared" si="13"/>
        <v>1.464500757617049</v>
      </c>
      <c r="V64" s="69">
        <f t="shared" si="14"/>
        <v>91.384847275303855</v>
      </c>
      <c r="W64" s="80">
        <f t="shared" ca="1" si="15"/>
        <v>0.82138844676428791</v>
      </c>
      <c r="X64" s="80">
        <f t="shared" ca="1" si="16"/>
        <v>32.489893253534156</v>
      </c>
      <c r="Y64" s="94">
        <f t="shared" ca="1" si="17"/>
        <v>1.3391282203043954E-7</v>
      </c>
      <c r="Z64" s="80">
        <f t="shared" ca="1" si="18"/>
        <v>14</v>
      </c>
      <c r="AA64" s="80">
        <f t="shared" ca="1" si="19"/>
        <v>25.237979424000002</v>
      </c>
      <c r="AB64" s="80">
        <f t="shared" ca="1" si="20"/>
        <v>9.3591388994234066</v>
      </c>
      <c r="AC64" s="80">
        <f t="shared" si="21"/>
        <v>14.183413621733031</v>
      </c>
      <c r="AD64" s="69">
        <f t="shared" si="22"/>
        <v>212.08386070588239</v>
      </c>
      <c r="AE64" s="69">
        <f t="shared" si="42"/>
        <v>216.69851616806724</v>
      </c>
      <c r="AF64" s="69">
        <f t="shared" si="23"/>
        <v>196.66872000000001</v>
      </c>
      <c r="AG64" s="95">
        <f t="shared" si="43"/>
        <v>200.59117714285713</v>
      </c>
      <c r="AH64" s="93">
        <f t="shared" si="24"/>
        <v>23.873606035834268</v>
      </c>
      <c r="AI64" s="81">
        <f t="shared" si="25"/>
        <v>1.0165495720821889</v>
      </c>
      <c r="AJ64" s="80">
        <f t="shared" si="26"/>
        <v>1.888019712</v>
      </c>
      <c r="AK64" s="80">
        <f t="shared" si="27"/>
        <v>30.26402004379505</v>
      </c>
      <c r="AL64" s="78">
        <f t="shared" ca="1" si="28"/>
        <v>0.89818495381805452</v>
      </c>
      <c r="AM64" s="80">
        <f t="shared" ca="1" si="29"/>
        <v>22.574942843305799</v>
      </c>
      <c r="AN64" s="80">
        <f t="shared" si="30"/>
        <v>1.8553652830188678</v>
      </c>
      <c r="AO64" s="80">
        <f t="shared" si="31"/>
        <v>3.0788831086102553</v>
      </c>
      <c r="AP64" s="80">
        <f t="shared" si="32"/>
        <v>3.3589376778469626</v>
      </c>
      <c r="AQ64" s="80">
        <f t="shared" ca="1" si="33"/>
        <v>2.743767000463373</v>
      </c>
      <c r="AR64" s="80">
        <f t="shared" si="34"/>
        <v>3.6288650387922585</v>
      </c>
      <c r="AS64" s="78">
        <f t="shared" si="35"/>
        <v>0.35557955494115712</v>
      </c>
      <c r="AT64" s="96">
        <f t="shared" ca="1" si="36"/>
        <v>4</v>
      </c>
      <c r="AU64" s="97" t="str">
        <f t="shared" ca="1" si="37"/>
        <v>Silt mxture</v>
      </c>
      <c r="AV64" s="98">
        <f t="shared" si="38"/>
        <v>2</v>
      </c>
      <c r="AW64" s="99" t="str">
        <f t="shared" si="39"/>
        <v>Organic</v>
      </c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</row>
    <row r="65" spans="1:69">
      <c r="A65" s="101">
        <v>1.04</v>
      </c>
      <c r="C65" s="89">
        <f t="shared" si="0"/>
        <v>-3.4120320000000004</v>
      </c>
      <c r="D65" s="84">
        <f t="shared" si="1"/>
        <v>3.4120320000000004</v>
      </c>
      <c r="E65" s="76">
        <v>0.17849999999999999</v>
      </c>
      <c r="F65" s="91">
        <f t="shared" si="2"/>
        <v>1.8635399999999998</v>
      </c>
      <c r="G65" s="80">
        <f t="shared" si="3"/>
        <v>2.0126231999999997</v>
      </c>
      <c r="H65" s="81">
        <f t="shared" si="41"/>
        <v>2.0210945142857146</v>
      </c>
      <c r="I65" s="101">
        <v>5.8</v>
      </c>
      <c r="J65" s="92">
        <f t="shared" si="4"/>
        <v>6.0551999999999995E-2</v>
      </c>
      <c r="K65" s="101">
        <v>71.400000000000006</v>
      </c>
      <c r="L65" s="78">
        <f t="shared" si="5"/>
        <v>0.74541600000000008</v>
      </c>
      <c r="M65" s="81">
        <f t="shared" si="6"/>
        <v>0.10645539840000001</v>
      </c>
      <c r="N65" s="14">
        <f t="shared" si="40"/>
        <v>98</v>
      </c>
      <c r="O65" s="78">
        <f t="shared" si="7"/>
        <v>0.16718956799999993</v>
      </c>
      <c r="P65" s="78">
        <f t="shared" si="8"/>
        <v>6.0734169599999978E-2</v>
      </c>
      <c r="Q65" s="93">
        <f t="shared" si="9"/>
        <v>0.60899309855999995</v>
      </c>
      <c r="R65" s="80">
        <f t="shared" si="10"/>
        <v>10.027190666652338</v>
      </c>
      <c r="S65" s="80">
        <f t="shared" si="11"/>
        <v>3585.5106199435777</v>
      </c>
      <c r="T65" s="69">
        <f t="shared" si="12"/>
        <v>26.72303462399999</v>
      </c>
      <c r="U65" s="78">
        <f t="shared" si="13"/>
        <v>1.4654032041206879</v>
      </c>
      <c r="V65" s="69">
        <f t="shared" si="14"/>
        <v>91.441159937130919</v>
      </c>
      <c r="W65" s="80">
        <f t="shared" ca="1" si="15"/>
        <v>0.83717802215810611</v>
      </c>
      <c r="X65" s="80">
        <f t="shared" ca="1" si="16"/>
        <v>32.486736630122891</v>
      </c>
      <c r="Y65" s="94">
        <f t="shared" ca="1" si="17"/>
        <v>1.398921504409683E-7</v>
      </c>
      <c r="Z65" s="80">
        <f t="shared" ca="1" si="18"/>
        <v>14</v>
      </c>
      <c r="AA65" s="80">
        <f t="shared" ca="1" si="19"/>
        <v>25.836070847999999</v>
      </c>
      <c r="AB65" s="80">
        <f t="shared" ca="1" si="20"/>
        <v>10.008729719645347</v>
      </c>
      <c r="AC65" s="80">
        <f t="shared" si="21"/>
        <v>14.112210427747998</v>
      </c>
      <c r="AD65" s="69">
        <f t="shared" si="22"/>
        <v>217.1098390588235</v>
      </c>
      <c r="AE65" s="69">
        <f t="shared" si="42"/>
        <v>218.10646426890756</v>
      </c>
      <c r="AF65" s="69">
        <f t="shared" si="23"/>
        <v>201.26231999999999</v>
      </c>
      <c r="AG65" s="95">
        <f t="shared" si="43"/>
        <v>202.10945142857139</v>
      </c>
      <c r="AH65" s="93">
        <f t="shared" si="24"/>
        <v>24.226402600786137</v>
      </c>
      <c r="AI65" s="81">
        <f t="shared" si="25"/>
        <v>0.99700054184983899</v>
      </c>
      <c r="AJ65" s="80">
        <f t="shared" si="26"/>
        <v>1.9321182719999996</v>
      </c>
      <c r="AK65" s="80">
        <f t="shared" si="27"/>
        <v>30.385426262582843</v>
      </c>
      <c r="AL65" s="78">
        <f t="shared" ca="1" si="28"/>
        <v>0.89586240798180172</v>
      </c>
      <c r="AM65" s="80">
        <f t="shared" ca="1" si="29"/>
        <v>22.560031081386505</v>
      </c>
      <c r="AN65" s="80">
        <f t="shared" si="30"/>
        <v>1.8987011320754714</v>
      </c>
      <c r="AO65" s="80">
        <f t="shared" si="31"/>
        <v>3.0086108517481067</v>
      </c>
      <c r="AP65" s="80">
        <f t="shared" si="32"/>
        <v>3.2811800408328096</v>
      </c>
      <c r="AQ65" s="80">
        <f t="shared" ca="1" si="33"/>
        <v>2.7375264794253207</v>
      </c>
      <c r="AR65" s="80">
        <f t="shared" si="34"/>
        <v>3.6153003117749214</v>
      </c>
      <c r="AS65" s="78">
        <f t="shared" si="35"/>
        <v>0.34623873246935605</v>
      </c>
      <c r="AT65" s="96">
        <f t="shared" ca="1" si="36"/>
        <v>4</v>
      </c>
      <c r="AU65" s="97" t="str">
        <f t="shared" ca="1" si="37"/>
        <v>Silt mxture</v>
      </c>
      <c r="AV65" s="98">
        <f t="shared" si="38"/>
        <v>2</v>
      </c>
      <c r="AW65" s="99" t="str">
        <f t="shared" si="39"/>
        <v>Organic</v>
      </c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</row>
    <row r="66" spans="1:69">
      <c r="A66" s="101">
        <v>1.06</v>
      </c>
      <c r="C66" s="89">
        <f t="shared" si="0"/>
        <v>-3.4776480000000003</v>
      </c>
      <c r="D66" s="84">
        <f t="shared" si="1"/>
        <v>3.4776480000000003</v>
      </c>
      <c r="E66" s="76">
        <v>0.18160000000000001</v>
      </c>
      <c r="F66" s="91">
        <f t="shared" si="2"/>
        <v>1.895904</v>
      </c>
      <c r="G66" s="80">
        <f t="shared" si="3"/>
        <v>2.0451959999999998</v>
      </c>
      <c r="H66" s="81">
        <f t="shared" si="41"/>
        <v>2.0315643428571426</v>
      </c>
      <c r="I66" s="101">
        <v>6.2</v>
      </c>
      <c r="J66" s="92">
        <f t="shared" si="4"/>
        <v>6.4727999999999994E-2</v>
      </c>
      <c r="K66" s="101">
        <v>71.5</v>
      </c>
      <c r="L66" s="78">
        <f t="shared" si="5"/>
        <v>0.74646000000000001</v>
      </c>
      <c r="M66" s="81">
        <f t="shared" si="6"/>
        <v>0.1085026176</v>
      </c>
      <c r="N66" s="14">
        <f t="shared" si="40"/>
        <v>98</v>
      </c>
      <c r="O66" s="78">
        <f t="shared" si="7"/>
        <v>0.17040475199999991</v>
      </c>
      <c r="P66" s="78">
        <f t="shared" si="8"/>
        <v>6.1902134399999975E-2</v>
      </c>
      <c r="Q66" s="93">
        <f t="shared" si="9"/>
        <v>0.61868111183999996</v>
      </c>
      <c r="R66" s="80">
        <f t="shared" si="10"/>
        <v>9.9945037087444959</v>
      </c>
      <c r="S66" s="80">
        <f t="shared" si="11"/>
        <v>3407.5465986172003</v>
      </c>
      <c r="T66" s="69">
        <f t="shared" si="12"/>
        <v>27.23693913599999</v>
      </c>
      <c r="U66" s="78">
        <f t="shared" si="13"/>
        <v>1.4738509234285853</v>
      </c>
      <c r="V66" s="69">
        <f t="shared" si="14"/>
        <v>91.968297621943719</v>
      </c>
      <c r="W66" s="80">
        <f t="shared" ca="1" si="15"/>
        <v>0.85660419225005835</v>
      </c>
      <c r="X66" s="80">
        <f t="shared" ca="1" si="16"/>
        <v>32.536235786406735</v>
      </c>
      <c r="Y66" s="94">
        <f t="shared" ca="1" si="17"/>
        <v>1.2987551800413272E-7</v>
      </c>
      <c r="Z66" s="80">
        <f t="shared" ca="1" si="18"/>
        <v>14</v>
      </c>
      <c r="AA66" s="80">
        <f t="shared" ca="1" si="19"/>
        <v>26.247077472000001</v>
      </c>
      <c r="AB66" s="80">
        <f t="shared" ca="1" si="20"/>
        <v>9.4399000138262839</v>
      </c>
      <c r="AC66" s="80">
        <f t="shared" si="21"/>
        <v>14.266974894956988</v>
      </c>
      <c r="AD66" s="69">
        <f t="shared" si="22"/>
        <v>220.56367623529411</v>
      </c>
      <c r="AE66" s="69">
        <f t="shared" si="42"/>
        <v>218.9599518655462</v>
      </c>
      <c r="AF66" s="69">
        <f t="shared" si="23"/>
        <v>204.51959999999997</v>
      </c>
      <c r="AG66" s="95">
        <f t="shared" si="43"/>
        <v>203.15643428571428</v>
      </c>
      <c r="AH66" s="93">
        <f t="shared" si="24"/>
        <v>23.481690493078915</v>
      </c>
      <c r="AI66" s="81">
        <f t="shared" si="25"/>
        <v>1.0456505357592325</v>
      </c>
      <c r="AJ66" s="80">
        <f t="shared" si="26"/>
        <v>1.9633881599999998</v>
      </c>
      <c r="AK66" s="80">
        <f t="shared" si="27"/>
        <v>30.28637487498332</v>
      </c>
      <c r="AL66" s="78">
        <f t="shared" ca="1" si="28"/>
        <v>0.89996137118457842</v>
      </c>
      <c r="AM66" s="80">
        <f t="shared" ca="1" si="29"/>
        <v>22.795001071167917</v>
      </c>
      <c r="AN66" s="80">
        <f t="shared" si="30"/>
        <v>1.9294301886792451</v>
      </c>
      <c r="AO66" s="80">
        <f t="shared" si="31"/>
        <v>3.1648800408371618</v>
      </c>
      <c r="AP66" s="80">
        <f t="shared" si="32"/>
        <v>3.4525443869577948</v>
      </c>
      <c r="AQ66" s="80">
        <f t="shared" ca="1" si="33"/>
        <v>2.748140312820416</v>
      </c>
      <c r="AR66" s="80">
        <f t="shared" si="34"/>
        <v>3.619547083783945</v>
      </c>
      <c r="AS66" s="78">
        <f t="shared" si="35"/>
        <v>0.34028182235252252</v>
      </c>
      <c r="AT66" s="96">
        <f t="shared" ca="1" si="36"/>
        <v>4</v>
      </c>
      <c r="AU66" s="97" t="str">
        <f t="shared" ca="1" si="37"/>
        <v>Silt mxture</v>
      </c>
      <c r="AV66" s="98">
        <f t="shared" si="38"/>
        <v>2</v>
      </c>
      <c r="AW66" s="99" t="str">
        <f t="shared" si="39"/>
        <v>Organic</v>
      </c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</row>
    <row r="67" spans="1:69">
      <c r="A67" s="101">
        <v>1.08</v>
      </c>
      <c r="C67" s="89">
        <f t="shared" si="0"/>
        <v>-3.5432640000000002</v>
      </c>
      <c r="D67" s="84">
        <f t="shared" si="1"/>
        <v>3.5432640000000002</v>
      </c>
      <c r="E67" s="76">
        <v>0.1822</v>
      </c>
      <c r="F67" s="91">
        <f t="shared" si="2"/>
        <v>1.9021679999999999</v>
      </c>
      <c r="G67" s="80">
        <f t="shared" si="3"/>
        <v>2.0516687999999998</v>
      </c>
      <c r="H67" s="81">
        <f t="shared" si="41"/>
        <v>2.0430781714285713</v>
      </c>
      <c r="I67" s="101">
        <v>6.6</v>
      </c>
      <c r="J67" s="92">
        <f t="shared" si="4"/>
        <v>6.8903999999999993E-2</v>
      </c>
      <c r="K67" s="101">
        <v>71.599999999999994</v>
      </c>
      <c r="L67" s="78">
        <f t="shared" si="5"/>
        <v>0.74750399999999995</v>
      </c>
      <c r="M67" s="81">
        <f t="shared" si="6"/>
        <v>0.1105498368</v>
      </c>
      <c r="N67" s="14">
        <f t="shared" si="40"/>
        <v>98</v>
      </c>
      <c r="O67" s="78">
        <f t="shared" si="7"/>
        <v>0.17361993599999989</v>
      </c>
      <c r="P67" s="78">
        <f t="shared" si="8"/>
        <v>6.3070099199999979E-2</v>
      </c>
      <c r="Q67" s="93">
        <f t="shared" si="9"/>
        <v>0.61975612512</v>
      </c>
      <c r="R67" s="80">
        <f t="shared" si="10"/>
        <v>9.8264650441520196</v>
      </c>
      <c r="S67" s="80">
        <f t="shared" si="11"/>
        <v>3206.590693957834</v>
      </c>
      <c r="T67" s="69">
        <f t="shared" si="12"/>
        <v>27.750843647999993</v>
      </c>
      <c r="U67" s="78">
        <f t="shared" si="13"/>
        <v>1.4813055386124854</v>
      </c>
      <c r="V67" s="69">
        <f t="shared" si="14"/>
        <v>92.433465609419088</v>
      </c>
      <c r="W67" s="80">
        <f t="shared" ca="1" si="15"/>
        <v>0.868366863186255</v>
      </c>
      <c r="X67" s="80">
        <f t="shared" ca="1" si="16"/>
        <v>32.547878006049061</v>
      </c>
      <c r="Y67" s="94">
        <f t="shared" ca="1" si="17"/>
        <v>1.1598920205914999E-7</v>
      </c>
      <c r="Z67" s="80">
        <f t="shared" ca="1" si="18"/>
        <v>14</v>
      </c>
      <c r="AA67" s="80">
        <f t="shared" ca="1" si="19"/>
        <v>26.292684095999999</v>
      </c>
      <c r="AB67" s="80">
        <f t="shared" ca="1" si="20"/>
        <v>8.4452329337215666</v>
      </c>
      <c r="AC67" s="80">
        <f t="shared" si="21"/>
        <v>14.451762825103534</v>
      </c>
      <c r="AD67" s="69">
        <f t="shared" si="22"/>
        <v>220.94692517647059</v>
      </c>
      <c r="AE67" s="69">
        <f t="shared" si="42"/>
        <v>219.93626299159664</v>
      </c>
      <c r="AF67" s="69">
        <f t="shared" si="23"/>
        <v>205.16687999999999</v>
      </c>
      <c r="AG67" s="95">
        <f t="shared" si="43"/>
        <v>204.30781714285715</v>
      </c>
      <c r="AH67" s="93">
        <f t="shared" si="24"/>
        <v>22.568622204382059</v>
      </c>
      <c r="AI67" s="81">
        <f t="shared" si="25"/>
        <v>1.0924986780423522</v>
      </c>
      <c r="AJ67" s="80">
        <f t="shared" si="26"/>
        <v>1.9696020479999998</v>
      </c>
      <c r="AK67" s="80">
        <f t="shared" si="27"/>
        <v>29.777166800460662</v>
      </c>
      <c r="AL67" s="78">
        <f t="shared" ca="1" si="28"/>
        <v>0.90617133488054358</v>
      </c>
      <c r="AM67" s="80">
        <f t="shared" ca="1" si="29"/>
        <v>22.850620651570079</v>
      </c>
      <c r="AN67" s="80">
        <f t="shared" si="30"/>
        <v>1.9355366037735846</v>
      </c>
      <c r="AO67" s="80">
        <f t="shared" si="31"/>
        <v>3.3584368003256664</v>
      </c>
      <c r="AP67" s="80">
        <f t="shared" si="32"/>
        <v>3.6689141225667279</v>
      </c>
      <c r="AQ67" s="80">
        <f t="shared" ca="1" si="33"/>
        <v>2.7642948299246672</v>
      </c>
      <c r="AR67" s="80">
        <f t="shared" si="34"/>
        <v>3.630667769101307</v>
      </c>
      <c r="AS67" s="78">
        <f t="shared" si="35"/>
        <v>0.33915739649253346</v>
      </c>
      <c r="AT67" s="96">
        <f t="shared" ca="1" si="36"/>
        <v>4</v>
      </c>
      <c r="AU67" s="97" t="str">
        <f t="shared" ca="1" si="37"/>
        <v>Silt mxture</v>
      </c>
      <c r="AV67" s="98">
        <f t="shared" si="38"/>
        <v>2</v>
      </c>
      <c r="AW67" s="99" t="str">
        <f t="shared" si="39"/>
        <v>Organic</v>
      </c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</row>
    <row r="68" spans="1:69">
      <c r="A68" s="101">
        <v>1.1000000000000001</v>
      </c>
      <c r="C68" s="89">
        <f t="shared" si="0"/>
        <v>-3.6088800000000005</v>
      </c>
      <c r="D68" s="84">
        <f t="shared" si="1"/>
        <v>3.6088800000000005</v>
      </c>
      <c r="E68" s="76">
        <v>0.18410000000000001</v>
      </c>
      <c r="F68" s="91">
        <f t="shared" si="2"/>
        <v>1.922004</v>
      </c>
      <c r="G68" s="80">
        <f t="shared" si="3"/>
        <v>2.0723400000000001</v>
      </c>
      <c r="H68" s="81">
        <f t="shared" si="41"/>
        <v>2.0566203428571428</v>
      </c>
      <c r="I68" s="101">
        <v>6.8</v>
      </c>
      <c r="J68" s="92">
        <f t="shared" si="4"/>
        <v>7.0992E-2</v>
      </c>
      <c r="K68" s="101">
        <v>72</v>
      </c>
      <c r="L68" s="78">
        <f t="shared" si="5"/>
        <v>0.75168000000000001</v>
      </c>
      <c r="M68" s="81">
        <f t="shared" si="6"/>
        <v>0.11259705600000001</v>
      </c>
      <c r="N68" s="14">
        <f t="shared" si="40"/>
        <v>98</v>
      </c>
      <c r="O68" s="78">
        <f t="shared" si="7"/>
        <v>0.1768351199999999</v>
      </c>
      <c r="P68" s="78">
        <f t="shared" si="8"/>
        <v>6.4238063999999984E-2</v>
      </c>
      <c r="Q68" s="93">
        <f t="shared" si="9"/>
        <v>0.62551661040000017</v>
      </c>
      <c r="R68" s="80">
        <f t="shared" si="10"/>
        <v>9.7374760609223898</v>
      </c>
      <c r="S68" s="80">
        <f t="shared" si="11"/>
        <v>3141.2070954142309</v>
      </c>
      <c r="T68" s="69">
        <f t="shared" si="12"/>
        <v>28.264748159999993</v>
      </c>
      <c r="U68" s="78">
        <f t="shared" si="13"/>
        <v>1.4851979204541361</v>
      </c>
      <c r="V68" s="69">
        <f t="shared" si="14"/>
        <v>92.676350236338095</v>
      </c>
      <c r="W68" s="80">
        <f t="shared" ca="1" si="15"/>
        <v>0.88055862879238811</v>
      </c>
      <c r="X68" s="80">
        <f t="shared" ca="1" si="16"/>
        <v>32.544196955596163</v>
      </c>
      <c r="Y68" s="94">
        <f t="shared" ca="1" si="17"/>
        <v>1.1118802072285672E-7</v>
      </c>
      <c r="Z68" s="80">
        <f t="shared" ca="1" si="18"/>
        <v>14</v>
      </c>
      <c r="AA68" s="80">
        <f t="shared" ca="1" si="19"/>
        <v>26.537068320000003</v>
      </c>
      <c r="AB68" s="80">
        <f t="shared" ca="1" si="20"/>
        <v>8.1709036678745317</v>
      </c>
      <c r="AC68" s="80">
        <f t="shared" si="21"/>
        <v>14.514391531585717</v>
      </c>
      <c r="AD68" s="69">
        <f t="shared" si="22"/>
        <v>223.00057411764709</v>
      </c>
      <c r="AE68" s="69">
        <f t="shared" si="42"/>
        <v>221.15120268907563</v>
      </c>
      <c r="AF68" s="69">
        <f t="shared" si="23"/>
        <v>207.23400000000001</v>
      </c>
      <c r="AG68" s="95">
        <f t="shared" si="43"/>
        <v>205.66203428571427</v>
      </c>
      <c r="AH68" s="93">
        <f t="shared" si="24"/>
        <v>22.256003436793435</v>
      </c>
      <c r="AI68" s="81">
        <f t="shared" si="25"/>
        <v>1.105139158614743</v>
      </c>
      <c r="AJ68" s="80">
        <f t="shared" si="26"/>
        <v>1.9894464000000001</v>
      </c>
      <c r="AK68" s="80">
        <f t="shared" si="27"/>
        <v>29.507503214916326</v>
      </c>
      <c r="AL68" s="78">
        <f t="shared" ca="1" si="28"/>
        <v>0.90852741206321985</v>
      </c>
      <c r="AM68" s="80">
        <f t="shared" ca="1" si="29"/>
        <v>22.833020132976991</v>
      </c>
      <c r="AN68" s="80">
        <f t="shared" si="30"/>
        <v>1.9550377358490565</v>
      </c>
      <c r="AO68" s="80">
        <f t="shared" si="31"/>
        <v>3.4256926952141056</v>
      </c>
      <c r="AP68" s="80">
        <f t="shared" si="32"/>
        <v>3.7452818375228869</v>
      </c>
      <c r="AQ68" s="80">
        <f t="shared" ca="1" si="33"/>
        <v>2.7703341593299982</v>
      </c>
      <c r="AR68" s="80">
        <f t="shared" si="34"/>
        <v>3.6310048978592193</v>
      </c>
      <c r="AS68" s="78">
        <f t="shared" si="35"/>
        <v>0.33715710824231687</v>
      </c>
      <c r="AT68" s="96">
        <f t="shared" ca="1" si="36"/>
        <v>4</v>
      </c>
      <c r="AU68" s="97" t="str">
        <f t="shared" ca="1" si="37"/>
        <v>Silt mxture</v>
      </c>
      <c r="AV68" s="98">
        <f t="shared" si="38"/>
        <v>2</v>
      </c>
      <c r="AW68" s="99" t="str">
        <f t="shared" si="39"/>
        <v>Organic</v>
      </c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</row>
    <row r="69" spans="1:69">
      <c r="A69" s="101">
        <v>1.1200000000000001</v>
      </c>
      <c r="C69" s="89">
        <f t="shared" si="0"/>
        <v>-3.6744960000000004</v>
      </c>
      <c r="D69" s="84">
        <f t="shared" si="1"/>
        <v>3.6744960000000004</v>
      </c>
      <c r="E69" s="76">
        <v>0.18529999999999999</v>
      </c>
      <c r="F69" s="91">
        <f t="shared" si="2"/>
        <v>1.9345319999999999</v>
      </c>
      <c r="G69" s="80">
        <f t="shared" si="3"/>
        <v>2.0854944</v>
      </c>
      <c r="H69" s="81">
        <f t="shared" si="41"/>
        <v>2.068432457142857</v>
      </c>
      <c r="I69" s="101">
        <v>6.8</v>
      </c>
      <c r="J69" s="92">
        <f t="shared" si="4"/>
        <v>7.0992E-2</v>
      </c>
      <c r="K69" s="101">
        <v>72.3</v>
      </c>
      <c r="L69" s="78">
        <f t="shared" si="5"/>
        <v>0.75481199999999993</v>
      </c>
      <c r="M69" s="81">
        <f t="shared" si="6"/>
        <v>0.11464427520000001</v>
      </c>
      <c r="N69" s="14">
        <f t="shared" si="40"/>
        <v>98</v>
      </c>
      <c r="O69" s="78">
        <f t="shared" si="7"/>
        <v>0.18005030399999988</v>
      </c>
      <c r="P69" s="78">
        <f t="shared" si="8"/>
        <v>6.5406028799999988E-2</v>
      </c>
      <c r="Q69" s="93">
        <f t="shared" si="9"/>
        <v>0.62879655168000004</v>
      </c>
      <c r="R69" s="80">
        <f t="shared" si="10"/>
        <v>9.6137399444132008</v>
      </c>
      <c r="S69" s="80">
        <f t="shared" si="11"/>
        <v>3157.6782404645433</v>
      </c>
      <c r="T69" s="69">
        <f t="shared" si="12"/>
        <v>28.778652671999996</v>
      </c>
      <c r="U69" s="78">
        <f t="shared" si="13"/>
        <v>1.4854452420961104</v>
      </c>
      <c r="V69" s="69">
        <f t="shared" si="14"/>
        <v>92.691783106797288</v>
      </c>
      <c r="W69" s="80">
        <f t="shared" ca="1" si="15"/>
        <v>0.88707146840774187</v>
      </c>
      <c r="X69" s="80">
        <f t="shared" ca="1" si="16"/>
        <v>32.499849929570395</v>
      </c>
      <c r="Y69" s="94">
        <f t="shared" ca="1" si="17"/>
        <v>1.0994532857836911E-7</v>
      </c>
      <c r="Z69" s="80">
        <f t="shared" ca="1" si="18"/>
        <v>14</v>
      </c>
      <c r="AA69" s="80">
        <f t="shared" ca="1" si="19"/>
        <v>26.676217344000001</v>
      </c>
      <c r="AB69" s="80">
        <f t="shared" ca="1" si="20"/>
        <v>8.1219474861620391</v>
      </c>
      <c r="AC69" s="80">
        <f t="shared" si="21"/>
        <v>14.498492399182567</v>
      </c>
      <c r="AD69" s="69">
        <f t="shared" si="22"/>
        <v>224.16989364705884</v>
      </c>
      <c r="AE69" s="69">
        <f t="shared" si="42"/>
        <v>222.16260625210083</v>
      </c>
      <c r="AF69" s="69">
        <f t="shared" si="23"/>
        <v>208.54944</v>
      </c>
      <c r="AG69" s="95">
        <f t="shared" si="43"/>
        <v>206.84324571428573</v>
      </c>
      <c r="AH69" s="93">
        <f t="shared" si="24"/>
        <v>22.292608113903114</v>
      </c>
      <c r="AI69" s="81">
        <f t="shared" si="25"/>
        <v>1.0854045307823368</v>
      </c>
      <c r="AJ69" s="80">
        <f t="shared" si="26"/>
        <v>2.002074624</v>
      </c>
      <c r="AK69" s="80">
        <f t="shared" si="27"/>
        <v>29.132545286100605</v>
      </c>
      <c r="AL69" s="78">
        <f t="shared" ca="1" si="28"/>
        <v>0.90919426263352654</v>
      </c>
      <c r="AM69" s="80">
        <f t="shared" ca="1" si="29"/>
        <v>22.62204238642061</v>
      </c>
      <c r="AN69" s="80">
        <f t="shared" si="30"/>
        <v>1.9674475471698112</v>
      </c>
      <c r="AO69" s="80">
        <f t="shared" si="31"/>
        <v>3.4040849018822588</v>
      </c>
      <c r="AP69" s="80">
        <f t="shared" si="32"/>
        <v>3.7257456227149257</v>
      </c>
      <c r="AQ69" s="80">
        <f t="shared" ca="1" si="33"/>
        <v>2.7719398230860648</v>
      </c>
      <c r="AR69" s="80">
        <f t="shared" si="34"/>
        <v>3.6272712144154062</v>
      </c>
      <c r="AS69" s="78">
        <f t="shared" si="35"/>
        <v>0.33596772854363494</v>
      </c>
      <c r="AT69" s="96">
        <f t="shared" ca="1" si="36"/>
        <v>4</v>
      </c>
      <c r="AU69" s="97" t="str">
        <f t="shared" ca="1" si="37"/>
        <v>Silt mxture</v>
      </c>
      <c r="AV69" s="98">
        <f t="shared" si="38"/>
        <v>2</v>
      </c>
      <c r="AW69" s="99" t="str">
        <f t="shared" si="39"/>
        <v>Organic</v>
      </c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</row>
    <row r="70" spans="1:69">
      <c r="A70" s="101">
        <v>1.1399999999999999</v>
      </c>
      <c r="C70" s="89">
        <f t="shared" si="0"/>
        <v>-3.7401119999999999</v>
      </c>
      <c r="D70" s="84">
        <f t="shared" si="1"/>
        <v>3.7401119999999999</v>
      </c>
      <c r="E70" s="76">
        <v>0.1835</v>
      </c>
      <c r="F70" s="91">
        <f t="shared" si="2"/>
        <v>1.9157399999999998</v>
      </c>
      <c r="G70" s="80">
        <f t="shared" si="3"/>
        <v>2.0675375999999996</v>
      </c>
      <c r="H70" s="81">
        <f t="shared" si="41"/>
        <v>2.0737717714285715</v>
      </c>
      <c r="I70" s="101">
        <v>6.7</v>
      </c>
      <c r="J70" s="92">
        <f t="shared" si="4"/>
        <v>6.9947999999999996E-2</v>
      </c>
      <c r="K70" s="101">
        <v>72.7</v>
      </c>
      <c r="L70" s="78">
        <f t="shared" si="5"/>
        <v>0.758988</v>
      </c>
      <c r="M70" s="81">
        <f t="shared" si="6"/>
        <v>0.11669149439999998</v>
      </c>
      <c r="N70" s="14">
        <f t="shared" si="40"/>
        <v>98</v>
      </c>
      <c r="O70" s="78">
        <f t="shared" si="7"/>
        <v>0.18326548799999987</v>
      </c>
      <c r="P70" s="78">
        <f t="shared" si="8"/>
        <v>6.6573993599999978E-2</v>
      </c>
      <c r="Q70" s="93">
        <f t="shared" si="9"/>
        <v>0.62180979695999994</v>
      </c>
      <c r="R70" s="80">
        <f t="shared" si="10"/>
        <v>9.3401306326319009</v>
      </c>
      <c r="S70" s="80">
        <f t="shared" si="11"/>
        <v>3169.1981471950589</v>
      </c>
      <c r="T70" s="69">
        <f t="shared" si="12"/>
        <v>29.292557183999989</v>
      </c>
      <c r="U70" s="78">
        <f t="shared" si="13"/>
        <v>1.4833700273431036</v>
      </c>
      <c r="V70" s="69">
        <f t="shared" si="14"/>
        <v>92.562289706209668</v>
      </c>
      <c r="W70" s="80">
        <f t="shared" ca="1" si="15"/>
        <v>0.88281035506336314</v>
      </c>
      <c r="X70" s="80">
        <f t="shared" ca="1" si="16"/>
        <v>32.400087332801888</v>
      </c>
      <c r="Y70" s="94">
        <f t="shared" ca="1" si="17"/>
        <v>1.0549089957643375E-7</v>
      </c>
      <c r="Z70" s="80">
        <f t="shared" ca="1" si="18"/>
        <v>14</v>
      </c>
      <c r="AA70" s="80">
        <f t="shared" ca="1" si="19"/>
        <v>26.379809567999995</v>
      </c>
      <c r="AB70" s="80">
        <f t="shared" ca="1" si="20"/>
        <v>7.7062980239538463</v>
      </c>
      <c r="AC70" s="80">
        <f t="shared" si="21"/>
        <v>14.487421766525436</v>
      </c>
      <c r="AD70" s="69">
        <f t="shared" si="22"/>
        <v>221.67907199999996</v>
      </c>
      <c r="AE70" s="69">
        <f t="shared" si="42"/>
        <v>222.41250393277309</v>
      </c>
      <c r="AF70" s="69">
        <f t="shared" si="23"/>
        <v>206.75375999999997</v>
      </c>
      <c r="AG70" s="95">
        <f t="shared" si="43"/>
        <v>207.37717714285714</v>
      </c>
      <c r="AH70" s="93">
        <f t="shared" si="24"/>
        <v>22.260626023905917</v>
      </c>
      <c r="AI70" s="81">
        <f t="shared" si="25"/>
        <v>1.0506805468254201</v>
      </c>
      <c r="AJ70" s="80">
        <f t="shared" si="26"/>
        <v>1.9848360959999996</v>
      </c>
      <c r="AK70" s="80">
        <f t="shared" si="27"/>
        <v>28.303426159490609</v>
      </c>
      <c r="AL70" s="78">
        <f t="shared" ca="1" si="28"/>
        <v>0.91150048701088049</v>
      </c>
      <c r="AM70" s="80">
        <f t="shared" ca="1" si="29"/>
        <v>22.15452712943878</v>
      </c>
      <c r="AN70" s="80">
        <f t="shared" si="30"/>
        <v>1.9505071698113203</v>
      </c>
      <c r="AO70" s="80">
        <f t="shared" si="31"/>
        <v>3.3831549181983442</v>
      </c>
      <c r="AP70" s="80">
        <f t="shared" si="32"/>
        <v>3.7122026884830324</v>
      </c>
      <c r="AQ70" s="80">
        <f t="shared" ca="1" si="33"/>
        <v>2.7778483052333316</v>
      </c>
      <c r="AR70" s="80">
        <f t="shared" si="34"/>
        <v>3.6292683359747038</v>
      </c>
      <c r="AS70" s="78">
        <f t="shared" si="35"/>
        <v>0.34087247882592459</v>
      </c>
      <c r="AT70" s="96">
        <f t="shared" ca="1" si="36"/>
        <v>4</v>
      </c>
      <c r="AU70" s="97" t="str">
        <f t="shared" ca="1" si="37"/>
        <v>Silt mxture</v>
      </c>
      <c r="AV70" s="98">
        <f t="shared" si="38"/>
        <v>2</v>
      </c>
      <c r="AW70" s="99" t="str">
        <f t="shared" si="39"/>
        <v>Organic</v>
      </c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</row>
    <row r="71" spans="1:69">
      <c r="A71" s="101">
        <v>1.1599999999999999</v>
      </c>
      <c r="C71" s="89">
        <f t="shared" si="0"/>
        <v>-3.8057279999999998</v>
      </c>
      <c r="D71" s="84">
        <f t="shared" si="1"/>
        <v>3.8057279999999998</v>
      </c>
      <c r="E71" s="76">
        <v>0.18290000000000001</v>
      </c>
      <c r="F71" s="91">
        <f t="shared" si="2"/>
        <v>1.909476</v>
      </c>
      <c r="G71" s="80">
        <f t="shared" si="3"/>
        <v>2.0614824</v>
      </c>
      <c r="H71" s="81">
        <f t="shared" si="41"/>
        <v>2.0735331428571429</v>
      </c>
      <c r="I71" s="101">
        <v>6.6</v>
      </c>
      <c r="J71" s="92">
        <f t="shared" si="4"/>
        <v>6.8903999999999993E-2</v>
      </c>
      <c r="K71" s="101">
        <v>72.8</v>
      </c>
      <c r="L71" s="78">
        <f t="shared" si="5"/>
        <v>0.76003199999999993</v>
      </c>
      <c r="M71" s="81">
        <f t="shared" si="6"/>
        <v>0.11873871359999999</v>
      </c>
      <c r="N71" s="14">
        <f t="shared" si="40"/>
        <v>98</v>
      </c>
      <c r="O71" s="78">
        <f t="shared" si="7"/>
        <v>0.18648067199999985</v>
      </c>
      <c r="P71" s="78">
        <f t="shared" si="8"/>
        <v>6.7741958399999982E-2</v>
      </c>
      <c r="Q71" s="93">
        <f t="shared" si="9"/>
        <v>0.61875057024000013</v>
      </c>
      <c r="R71" s="80">
        <f t="shared" si="10"/>
        <v>9.1339338993777943</v>
      </c>
      <c r="S71" s="80">
        <f t="shared" si="11"/>
        <v>3201.3879976232924</v>
      </c>
      <c r="T71" s="69">
        <f t="shared" si="12"/>
        <v>29.806461695999992</v>
      </c>
      <c r="U71" s="78">
        <f t="shared" si="13"/>
        <v>1.4814920525618565</v>
      </c>
      <c r="V71" s="69">
        <f t="shared" si="14"/>
        <v>92.445104079859846</v>
      </c>
      <c r="W71" s="80">
        <f t="shared" ca="1" si="15"/>
        <v>0.88193678074759296</v>
      </c>
      <c r="X71" s="80">
        <f t="shared" ca="1" si="16"/>
        <v>32.316513258882857</v>
      </c>
      <c r="Y71" s="94">
        <f t="shared" ca="1" si="17"/>
        <v>1.0330201535779423E-7</v>
      </c>
      <c r="Z71" s="80">
        <f t="shared" ca="1" si="18"/>
        <v>14</v>
      </c>
      <c r="AA71" s="80">
        <f t="shared" ca="1" si="19"/>
        <v>26.250024192000001</v>
      </c>
      <c r="AB71" s="80">
        <f t="shared" ca="1" si="20"/>
        <v>7.5092688061600272</v>
      </c>
      <c r="AC71" s="80">
        <f t="shared" si="21"/>
        <v>14.456699333291349</v>
      </c>
      <c r="AD71" s="69">
        <f t="shared" si="22"/>
        <v>220.58843858823531</v>
      </c>
      <c r="AE71" s="69">
        <f t="shared" si="42"/>
        <v>222.0061730420168</v>
      </c>
      <c r="AF71" s="69">
        <f t="shared" si="23"/>
        <v>206.14823999999999</v>
      </c>
      <c r="AG71" s="95">
        <f t="shared" si="43"/>
        <v>207.35331428571428</v>
      </c>
      <c r="AH71" s="93">
        <f t="shared" si="24"/>
        <v>22.332631684792982</v>
      </c>
      <c r="AI71" s="81">
        <f t="shared" si="25"/>
        <v>1.0171539416256381</v>
      </c>
      <c r="AJ71" s="80">
        <f t="shared" si="26"/>
        <v>1.9790231039999999</v>
      </c>
      <c r="AK71" s="80">
        <f t="shared" si="27"/>
        <v>27.6785875738721</v>
      </c>
      <c r="AL71" s="78">
        <f t="shared" ca="1" si="28"/>
        <v>0.91269685032435932</v>
      </c>
      <c r="AM71" s="80">
        <f t="shared" ca="1" si="29"/>
        <v>21.770321452338838</v>
      </c>
      <c r="AN71" s="80">
        <f t="shared" si="30"/>
        <v>1.9447947169811319</v>
      </c>
      <c r="AO71" s="80">
        <f t="shared" si="31"/>
        <v>3.3424491036159214</v>
      </c>
      <c r="AP71" s="80">
        <f t="shared" si="32"/>
        <v>3.6748766132337121</v>
      </c>
      <c r="AQ71" s="80">
        <f t="shared" ca="1" si="33"/>
        <v>2.7808437662155718</v>
      </c>
      <c r="AR71" s="80">
        <f t="shared" si="34"/>
        <v>3.6278542077550209</v>
      </c>
      <c r="AS71" s="78">
        <f t="shared" si="35"/>
        <v>0.34202277087181432</v>
      </c>
      <c r="AT71" s="96">
        <f t="shared" ca="1" si="36"/>
        <v>4</v>
      </c>
      <c r="AU71" s="97" t="str">
        <f t="shared" ca="1" si="37"/>
        <v>Silt mxture</v>
      </c>
      <c r="AV71" s="98">
        <f t="shared" si="38"/>
        <v>2</v>
      </c>
      <c r="AW71" s="99" t="str">
        <f t="shared" si="39"/>
        <v>Organic</v>
      </c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</row>
    <row r="72" spans="1:69">
      <c r="A72" s="101">
        <v>1.18</v>
      </c>
      <c r="C72" s="89">
        <f t="shared" si="0"/>
        <v>-3.8713440000000001</v>
      </c>
      <c r="D72" s="84">
        <f t="shared" si="1"/>
        <v>3.8713440000000001</v>
      </c>
      <c r="E72" s="76">
        <v>0.186</v>
      </c>
      <c r="F72" s="91">
        <f t="shared" si="2"/>
        <v>1.9418399999999998</v>
      </c>
      <c r="G72" s="80">
        <f t="shared" si="3"/>
        <v>2.0953079999999997</v>
      </c>
      <c r="H72" s="81">
        <f t="shared" si="41"/>
        <v>2.0724593142857142</v>
      </c>
      <c r="I72" s="101">
        <v>6.4</v>
      </c>
      <c r="J72" s="92">
        <f t="shared" si="4"/>
        <v>6.6816E-2</v>
      </c>
      <c r="K72" s="101">
        <v>73.5</v>
      </c>
      <c r="L72" s="78">
        <f t="shared" si="5"/>
        <v>0.76734000000000002</v>
      </c>
      <c r="M72" s="81">
        <f t="shared" si="6"/>
        <v>0.1207859328</v>
      </c>
      <c r="N72" s="14">
        <f t="shared" si="40"/>
        <v>98</v>
      </c>
      <c r="O72" s="78">
        <f t="shared" si="7"/>
        <v>0.18969585599999986</v>
      </c>
      <c r="P72" s="78">
        <f t="shared" si="8"/>
        <v>6.8909923199999987E-2</v>
      </c>
      <c r="Q72" s="93">
        <f t="shared" si="9"/>
        <v>0.62885200751999992</v>
      </c>
      <c r="R72" s="80">
        <f t="shared" si="10"/>
        <v>9.1257104683582071</v>
      </c>
      <c r="S72" s="80">
        <f t="shared" si="11"/>
        <v>3355.3290229885051</v>
      </c>
      <c r="T72" s="69">
        <f t="shared" si="12"/>
        <v>30.320366207999992</v>
      </c>
      <c r="U72" s="78">
        <f t="shared" si="13"/>
        <v>1.4785199245240535</v>
      </c>
      <c r="V72" s="69">
        <f t="shared" si="14"/>
        <v>92.259643290300929</v>
      </c>
      <c r="W72" s="80">
        <f t="shared" ca="1" si="15"/>
        <v>0.89069230227430929</v>
      </c>
      <c r="X72" s="80">
        <f t="shared" ca="1" si="16"/>
        <v>32.270999828638189</v>
      </c>
      <c r="Y72" s="94">
        <f t="shared" ca="1" si="17"/>
        <v>1.1068477239825518E-7</v>
      </c>
      <c r="Z72" s="80">
        <f t="shared" ca="1" si="18"/>
        <v>14</v>
      </c>
      <c r="AA72" s="80">
        <f t="shared" ca="1" si="19"/>
        <v>26.678570015999998</v>
      </c>
      <c r="AB72" s="80">
        <f t="shared" ca="1" si="20"/>
        <v>8.1772932465190404</v>
      </c>
      <c r="AC72" s="80">
        <f t="shared" si="21"/>
        <v>14.313921725950863</v>
      </c>
      <c r="AD72" s="69">
        <f t="shared" si="22"/>
        <v>224.18966399999996</v>
      </c>
      <c r="AE72" s="69">
        <f t="shared" si="42"/>
        <v>221.50158332773108</v>
      </c>
      <c r="AF72" s="69">
        <f t="shared" si="23"/>
        <v>209.53079999999994</v>
      </c>
      <c r="AG72" s="95">
        <f t="shared" si="43"/>
        <v>207.2459314285714</v>
      </c>
      <c r="AH72" s="93">
        <f t="shared" si="24"/>
        <v>22.964964218349742</v>
      </c>
      <c r="AI72" s="81">
        <f t="shared" si="25"/>
        <v>0.96961361872479945</v>
      </c>
      <c r="AJ72" s="80">
        <f t="shared" si="26"/>
        <v>2.0114956799999995</v>
      </c>
      <c r="AK72" s="80">
        <f t="shared" si="27"/>
        <v>27.653668085933958</v>
      </c>
      <c r="AL72" s="78">
        <f t="shared" ca="1" si="28"/>
        <v>0.90899469622062579</v>
      </c>
      <c r="AM72" s="80">
        <f t="shared" ca="1" si="29"/>
        <v>21.563897416878749</v>
      </c>
      <c r="AN72" s="80">
        <f t="shared" si="30"/>
        <v>1.9767056603773581</v>
      </c>
      <c r="AO72" s="80">
        <f t="shared" si="31"/>
        <v>3.1888390632785257</v>
      </c>
      <c r="AP72" s="80">
        <f t="shared" si="32"/>
        <v>3.5062748844446912</v>
      </c>
      <c r="AQ72" s="80">
        <f t="shared" ca="1" si="33"/>
        <v>2.7709822261027677</v>
      </c>
      <c r="AR72" s="80">
        <f t="shared" si="34"/>
        <v>3.6118628842913547</v>
      </c>
      <c r="AS72" s="78">
        <f t="shared" si="35"/>
        <v>0.33928943475498768</v>
      </c>
      <c r="AT72" s="96">
        <f t="shared" ca="1" si="36"/>
        <v>4</v>
      </c>
      <c r="AU72" s="97" t="str">
        <f t="shared" ca="1" si="37"/>
        <v>Silt mxture</v>
      </c>
      <c r="AV72" s="98">
        <f t="shared" si="38"/>
        <v>2</v>
      </c>
      <c r="AW72" s="99" t="str">
        <f t="shared" si="39"/>
        <v>Organic</v>
      </c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</row>
    <row r="73" spans="1:69">
      <c r="A73" s="101">
        <v>1.2</v>
      </c>
      <c r="C73" s="89">
        <f t="shared" si="0"/>
        <v>-3.93696</v>
      </c>
      <c r="D73" s="84">
        <f t="shared" si="1"/>
        <v>3.93696</v>
      </c>
      <c r="E73" s="76">
        <v>0.1847</v>
      </c>
      <c r="F73" s="91">
        <f t="shared" si="2"/>
        <v>1.9282679999999999</v>
      </c>
      <c r="G73" s="80">
        <f t="shared" si="3"/>
        <v>2.0825711999999998</v>
      </c>
      <c r="H73" s="81">
        <f t="shared" si="41"/>
        <v>2.0788128000000001</v>
      </c>
      <c r="I73" s="101">
        <v>6.4</v>
      </c>
      <c r="J73" s="92">
        <f t="shared" si="4"/>
        <v>6.6816E-2</v>
      </c>
      <c r="K73" s="101">
        <v>73.900000000000006</v>
      </c>
      <c r="L73" s="78">
        <f t="shared" si="5"/>
        <v>0.77151599999999998</v>
      </c>
      <c r="M73" s="81">
        <f t="shared" si="6"/>
        <v>0.122833152</v>
      </c>
      <c r="N73" s="14">
        <f t="shared" si="40"/>
        <v>98</v>
      </c>
      <c r="O73" s="78">
        <f t="shared" si="7"/>
        <v>0.19291103999999984</v>
      </c>
      <c r="P73" s="78">
        <f t="shared" si="8"/>
        <v>7.0077887999999991E-2</v>
      </c>
      <c r="Q73" s="93">
        <f t="shared" si="9"/>
        <v>0.62358785280000006</v>
      </c>
      <c r="R73" s="80">
        <f t="shared" si="10"/>
        <v>8.8984966670228438</v>
      </c>
      <c r="S73" s="80">
        <f t="shared" si="11"/>
        <v>3327.2413793103447</v>
      </c>
      <c r="T73" s="69">
        <f t="shared" si="12"/>
        <v>30.834270719999999</v>
      </c>
      <c r="U73" s="78">
        <f t="shared" si="13"/>
        <v>1.4782816033593491</v>
      </c>
      <c r="V73" s="69">
        <f t="shared" si="14"/>
        <v>92.244772049623379</v>
      </c>
      <c r="W73" s="80">
        <f t="shared" ca="1" si="15"/>
        <v>0.88964079675497632</v>
      </c>
      <c r="X73" s="80">
        <f t="shared" ca="1" si="16"/>
        <v>32.196043544571879</v>
      </c>
      <c r="Y73" s="94">
        <f t="shared" ca="1" si="17"/>
        <v>1.0496577482398083E-7</v>
      </c>
      <c r="Z73" s="80">
        <f t="shared" ca="1" si="18"/>
        <v>14</v>
      </c>
      <c r="AA73" s="80">
        <f t="shared" ca="1" si="19"/>
        <v>26.45524224</v>
      </c>
      <c r="AB73" s="80">
        <f t="shared" ca="1" si="20"/>
        <v>7.6898630765844169</v>
      </c>
      <c r="AC73" s="80">
        <f t="shared" si="21"/>
        <v>14.339477360476804</v>
      </c>
      <c r="AD73" s="69">
        <f t="shared" si="22"/>
        <v>222.31296</v>
      </c>
      <c r="AE73" s="69">
        <f t="shared" si="42"/>
        <v>221.87079529411764</v>
      </c>
      <c r="AF73" s="69">
        <f t="shared" si="23"/>
        <v>208.25711999999999</v>
      </c>
      <c r="AG73" s="95">
        <f t="shared" si="43"/>
        <v>207.88127999999998</v>
      </c>
      <c r="AH73" s="93">
        <f t="shared" si="24"/>
        <v>22.769450360052574</v>
      </c>
      <c r="AI73" s="81">
        <f t="shared" si="25"/>
        <v>0.9534533917460527</v>
      </c>
      <c r="AJ73" s="80">
        <f t="shared" si="26"/>
        <v>1.9992683519999999</v>
      </c>
      <c r="AK73" s="80">
        <f t="shared" si="27"/>
        <v>26.965141415220735</v>
      </c>
      <c r="AL73" s="78">
        <f t="shared" ca="1" si="28"/>
        <v>0.91193738795173596</v>
      </c>
      <c r="AM73" s="80">
        <f t="shared" ca="1" si="29"/>
        <v>21.228194078458145</v>
      </c>
      <c r="AN73" s="80">
        <f t="shared" si="30"/>
        <v>1.9646898113207545</v>
      </c>
      <c r="AO73" s="80">
        <f t="shared" si="31"/>
        <v>3.2083416883898139</v>
      </c>
      <c r="AP73" s="80">
        <f t="shared" si="32"/>
        <v>3.5358738790365352</v>
      </c>
      <c r="AQ73" s="80">
        <f t="shared" ca="1" si="33"/>
        <v>2.778561226238895</v>
      </c>
      <c r="AR73" s="80">
        <f t="shared" si="34"/>
        <v>3.615453749534693</v>
      </c>
      <c r="AS73" s="78">
        <f t="shared" si="35"/>
        <v>0.34328016313790516</v>
      </c>
      <c r="AT73" s="96">
        <f t="shared" ca="1" si="36"/>
        <v>4</v>
      </c>
      <c r="AU73" s="97" t="str">
        <f t="shared" ca="1" si="37"/>
        <v>Silt mxture</v>
      </c>
      <c r="AV73" s="98">
        <f t="shared" si="38"/>
        <v>2</v>
      </c>
      <c r="AW73" s="99" t="str">
        <f t="shared" si="39"/>
        <v>Organic</v>
      </c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</row>
    <row r="74" spans="1:69">
      <c r="A74" s="101">
        <v>1.22</v>
      </c>
      <c r="C74" s="89">
        <f t="shared" si="0"/>
        <v>-4.0025760000000004</v>
      </c>
      <c r="D74" s="84">
        <f t="shared" si="1"/>
        <v>4.0025760000000004</v>
      </c>
      <c r="E74" s="76">
        <v>0.18160000000000001</v>
      </c>
      <c r="F74" s="91">
        <f t="shared" si="2"/>
        <v>1.895904</v>
      </c>
      <c r="G74" s="80">
        <f t="shared" si="3"/>
        <v>2.0499983999999998</v>
      </c>
      <c r="H74" s="81">
        <f t="shared" si="41"/>
        <v>2.0933989714285715</v>
      </c>
      <c r="I74" s="101">
        <v>6.4</v>
      </c>
      <c r="J74" s="92">
        <f t="shared" si="4"/>
        <v>6.6816E-2</v>
      </c>
      <c r="K74" s="101">
        <v>73.8</v>
      </c>
      <c r="L74" s="78">
        <f t="shared" si="5"/>
        <v>0.77047199999999993</v>
      </c>
      <c r="M74" s="81">
        <f t="shared" si="6"/>
        <v>0.12488037120000001</v>
      </c>
      <c r="N74" s="14">
        <f t="shared" si="40"/>
        <v>98</v>
      </c>
      <c r="O74" s="78">
        <f t="shared" si="7"/>
        <v>0.19612622399999985</v>
      </c>
      <c r="P74" s="78">
        <f t="shared" si="8"/>
        <v>7.1245852799999995E-2</v>
      </c>
      <c r="Q74" s="93">
        <f t="shared" si="9"/>
        <v>0.61177781807999998</v>
      </c>
      <c r="R74" s="80">
        <f t="shared" si="10"/>
        <v>8.5868551506762234</v>
      </c>
      <c r="S74" s="80">
        <f t="shared" si="11"/>
        <v>3264.2272650439481</v>
      </c>
      <c r="T74" s="69">
        <f t="shared" si="12"/>
        <v>31.348175232000003</v>
      </c>
      <c r="U74" s="78">
        <f t="shared" si="13"/>
        <v>1.4776654331086847</v>
      </c>
      <c r="V74" s="69">
        <f t="shared" si="14"/>
        <v>92.206323025981916</v>
      </c>
      <c r="W74" s="80">
        <f t="shared" ca="1" si="15"/>
        <v>0.88280535846981667</v>
      </c>
      <c r="X74" s="80">
        <f t="shared" ca="1" si="16"/>
        <v>32.094397257110195</v>
      </c>
      <c r="Y74" s="94">
        <f t="shared" ca="1" si="17"/>
        <v>9.6230703594045055E-8</v>
      </c>
      <c r="Z74" s="80">
        <f t="shared" ca="1" si="18"/>
        <v>14</v>
      </c>
      <c r="AA74" s="80">
        <f t="shared" ca="1" si="19"/>
        <v>25.954210463999999</v>
      </c>
      <c r="AB74" s="80">
        <f t="shared" ca="1" si="20"/>
        <v>6.9164084331100986</v>
      </c>
      <c r="AC74" s="80">
        <f t="shared" si="21"/>
        <v>14.397604804099419</v>
      </c>
      <c r="AD74" s="69">
        <f t="shared" si="22"/>
        <v>218.10260894117644</v>
      </c>
      <c r="AE74" s="69">
        <f t="shared" si="42"/>
        <v>223.20855852100837</v>
      </c>
      <c r="AF74" s="69">
        <f t="shared" si="23"/>
        <v>204.99984000000001</v>
      </c>
      <c r="AG74" s="95">
        <f t="shared" si="43"/>
        <v>209.33989714285713</v>
      </c>
      <c r="AH74" s="93">
        <f t="shared" si="24"/>
        <v>22.403444283657585</v>
      </c>
      <c r="AI74" s="81">
        <f t="shared" si="25"/>
        <v>0.93782300827480591</v>
      </c>
      <c r="AJ74" s="80">
        <f t="shared" si="26"/>
        <v>1.9679984639999997</v>
      </c>
      <c r="AK74" s="80">
        <f t="shared" si="27"/>
        <v>26.020773183867341</v>
      </c>
      <c r="AL74" s="78">
        <f t="shared" ca="1" si="28"/>
        <v>0.91672164999661565</v>
      </c>
      <c r="AM74" s="80">
        <f t="shared" ca="1" si="29"/>
        <v>20.781288803803211</v>
      </c>
      <c r="AN74" s="80">
        <f t="shared" si="30"/>
        <v>1.9339607547169808</v>
      </c>
      <c r="AO74" s="80">
        <f t="shared" si="31"/>
        <v>3.2593196170299454</v>
      </c>
      <c r="AP74" s="80">
        <f t="shared" si="32"/>
        <v>3.6041319819668085</v>
      </c>
      <c r="AQ74" s="80">
        <f t="shared" ca="1" si="33"/>
        <v>2.7909737442589329</v>
      </c>
      <c r="AR74" s="80">
        <f t="shared" si="34"/>
        <v>3.6247392386834334</v>
      </c>
      <c r="AS74" s="78">
        <f t="shared" si="35"/>
        <v>0.34823955888531549</v>
      </c>
      <c r="AT74" s="96">
        <f t="shared" ca="1" si="36"/>
        <v>4</v>
      </c>
      <c r="AU74" s="97" t="str">
        <f t="shared" ca="1" si="37"/>
        <v>Silt mxture</v>
      </c>
      <c r="AV74" s="98">
        <f t="shared" si="38"/>
        <v>2</v>
      </c>
      <c r="AW74" s="99" t="str">
        <f t="shared" si="39"/>
        <v>Organic</v>
      </c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</row>
    <row r="75" spans="1:69">
      <c r="A75" s="101">
        <v>1.24</v>
      </c>
      <c r="C75" s="89">
        <f t="shared" si="0"/>
        <v>-4.0681919999999998</v>
      </c>
      <c r="D75" s="84">
        <f t="shared" si="1"/>
        <v>4.0681919999999998</v>
      </c>
      <c r="E75" s="76">
        <v>0.18290000000000001</v>
      </c>
      <c r="F75" s="91">
        <f t="shared" si="2"/>
        <v>1.909476</v>
      </c>
      <c r="G75" s="80">
        <f t="shared" si="3"/>
        <v>2.0648231999999997</v>
      </c>
      <c r="H75" s="81">
        <f t="shared" si="41"/>
        <v>2.1098046857142854</v>
      </c>
      <c r="I75" s="101">
        <v>6.3</v>
      </c>
      <c r="J75" s="92">
        <f t="shared" si="4"/>
        <v>6.5771999999999997E-2</v>
      </c>
      <c r="K75" s="101">
        <v>74.400000000000006</v>
      </c>
      <c r="L75" s="78">
        <f t="shared" si="5"/>
        <v>0.77673599999999998</v>
      </c>
      <c r="M75" s="81">
        <f t="shared" si="6"/>
        <v>0.12692759039999998</v>
      </c>
      <c r="N75" s="14">
        <f t="shared" si="40"/>
        <v>98</v>
      </c>
      <c r="O75" s="78">
        <f t="shared" si="7"/>
        <v>0.19934140799999983</v>
      </c>
      <c r="P75" s="78">
        <f t="shared" si="8"/>
        <v>7.2413817599999986E-2</v>
      </c>
      <c r="Q75" s="93">
        <f t="shared" si="9"/>
        <v>0.61560899136000002</v>
      </c>
      <c r="R75" s="80">
        <f t="shared" si="10"/>
        <v>8.5012641476866442</v>
      </c>
      <c r="S75" s="80">
        <f t="shared" si="11"/>
        <v>3336.8066368309778</v>
      </c>
      <c r="T75" s="69">
        <f t="shared" si="12"/>
        <v>31.862079743999995</v>
      </c>
      <c r="U75" s="78">
        <f t="shared" si="13"/>
        <v>1.4761004299069866</v>
      </c>
      <c r="V75" s="69">
        <f t="shared" si="14"/>
        <v>92.108666826195972</v>
      </c>
      <c r="W75" s="80">
        <f t="shared" ca="1" si="15"/>
        <v>0.88781193626233368</v>
      </c>
      <c r="X75" s="80">
        <f t="shared" ca="1" si="16"/>
        <v>32.042040542711433</v>
      </c>
      <c r="Y75" s="94">
        <f t="shared" ca="1" si="17"/>
        <v>9.7854315878808887E-8</v>
      </c>
      <c r="Z75" s="80">
        <f t="shared" ca="1" si="18"/>
        <v>14</v>
      </c>
      <c r="AA75" s="80">
        <f t="shared" ca="1" si="19"/>
        <v>26.116745087999998</v>
      </c>
      <c r="AB75" s="80">
        <f t="shared" ca="1" si="20"/>
        <v>7.0771464652637972</v>
      </c>
      <c r="AC75" s="80">
        <f t="shared" si="21"/>
        <v>14.330750235517979</v>
      </c>
      <c r="AD75" s="69">
        <f t="shared" si="22"/>
        <v>219.46844611764706</v>
      </c>
      <c r="AE75" s="69">
        <f t="shared" si="42"/>
        <v>224.76038561344535</v>
      </c>
      <c r="AF75" s="69">
        <f t="shared" si="23"/>
        <v>206.48231999999999</v>
      </c>
      <c r="AG75" s="95">
        <f t="shared" si="43"/>
        <v>210.98046857142853</v>
      </c>
      <c r="AH75" s="93">
        <f t="shared" si="24"/>
        <v>22.65847217866234</v>
      </c>
      <c r="AI75" s="81">
        <f t="shared" si="25"/>
        <v>0.90827969274195552</v>
      </c>
      <c r="AJ75" s="80">
        <f t="shared" si="26"/>
        <v>1.9822302719999998</v>
      </c>
      <c r="AK75" s="80">
        <f t="shared" si="27"/>
        <v>25.761406508141345</v>
      </c>
      <c r="AL75" s="78">
        <f t="shared" ca="1" si="28"/>
        <v>0.91586606195360776</v>
      </c>
      <c r="AM75" s="80">
        <f t="shared" ca="1" si="29"/>
        <v>20.554777338635414</v>
      </c>
      <c r="AN75" s="80">
        <f t="shared" si="30"/>
        <v>1.9479464150943393</v>
      </c>
      <c r="AO75" s="80">
        <f t="shared" si="31"/>
        <v>3.1853574678936196</v>
      </c>
      <c r="AP75" s="80">
        <f t="shared" si="32"/>
        <v>3.5257379772913913</v>
      </c>
      <c r="AQ75" s="80">
        <f t="shared" ca="1" si="33"/>
        <v>2.7885835061427828</v>
      </c>
      <c r="AR75" s="80">
        <f t="shared" si="34"/>
        <v>3.6172316104514199</v>
      </c>
      <c r="AS75" s="78">
        <f t="shared" si="35"/>
        <v>0.34833275370827099</v>
      </c>
      <c r="AT75" s="96">
        <f t="shared" ca="1" si="36"/>
        <v>4</v>
      </c>
      <c r="AU75" s="97" t="str">
        <f t="shared" ca="1" si="37"/>
        <v>Silt mxture</v>
      </c>
      <c r="AV75" s="98">
        <f t="shared" si="38"/>
        <v>2</v>
      </c>
      <c r="AW75" s="99" t="str">
        <f t="shared" si="39"/>
        <v>Organic</v>
      </c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</row>
    <row r="76" spans="1:69">
      <c r="A76" s="101">
        <v>1.26</v>
      </c>
      <c r="C76" s="89">
        <f t="shared" si="0"/>
        <v>-4.1338080000000001</v>
      </c>
      <c r="D76" s="84">
        <f t="shared" si="1"/>
        <v>4.1338080000000001</v>
      </c>
      <c r="E76" s="76">
        <v>0.18909999999999999</v>
      </c>
      <c r="F76" s="91">
        <f t="shared" si="2"/>
        <v>1.9742039999999998</v>
      </c>
      <c r="G76" s="80">
        <f t="shared" si="3"/>
        <v>2.1299687999999999</v>
      </c>
      <c r="H76" s="81">
        <f t="shared" si="41"/>
        <v>2.1335482285714287</v>
      </c>
      <c r="I76" s="101">
        <v>6.1</v>
      </c>
      <c r="J76" s="92">
        <f t="shared" si="4"/>
        <v>6.3683999999999991E-2</v>
      </c>
      <c r="K76" s="101">
        <v>74.599999999999994</v>
      </c>
      <c r="L76" s="78">
        <f t="shared" si="5"/>
        <v>0.77882399999999996</v>
      </c>
      <c r="M76" s="81">
        <f t="shared" si="6"/>
        <v>0.12897480959999999</v>
      </c>
      <c r="N76" s="14">
        <f t="shared" si="40"/>
        <v>98</v>
      </c>
      <c r="O76" s="78">
        <f t="shared" si="7"/>
        <v>0.20255659199999984</v>
      </c>
      <c r="P76" s="78">
        <f t="shared" si="8"/>
        <v>7.358178239999999E-2</v>
      </c>
      <c r="Q76" s="93">
        <f t="shared" si="9"/>
        <v>0.63604602864000004</v>
      </c>
      <c r="R76" s="80">
        <f t="shared" si="10"/>
        <v>8.6440693320307513</v>
      </c>
      <c r="S76" s="80">
        <f t="shared" si="11"/>
        <v>3560.6176969374524</v>
      </c>
      <c r="T76" s="69">
        <f t="shared" si="12"/>
        <v>32.375984255999995</v>
      </c>
      <c r="U76" s="78">
        <f t="shared" si="13"/>
        <v>1.4735316703680714</v>
      </c>
      <c r="V76" s="69">
        <f t="shared" si="14"/>
        <v>91.948376230967654</v>
      </c>
      <c r="W76" s="80">
        <f t="shared" ca="1" si="15"/>
        <v>0.90530839767005677</v>
      </c>
      <c r="X76" s="80">
        <f t="shared" ca="1" si="16"/>
        <v>32.042319810562802</v>
      </c>
      <c r="Y76" s="94">
        <f t="shared" ca="1" si="17"/>
        <v>1.1084033444613163E-7</v>
      </c>
      <c r="Z76" s="80">
        <f t="shared" ca="1" si="18"/>
        <v>14</v>
      </c>
      <c r="AA76" s="80">
        <f t="shared" ca="1" si="19"/>
        <v>26.983770912000001</v>
      </c>
      <c r="AB76" s="80">
        <f t="shared" ca="1" si="20"/>
        <v>8.2824651484722782</v>
      </c>
      <c r="AC76" s="80">
        <f t="shared" si="21"/>
        <v>14.133390097755345</v>
      </c>
      <c r="AD76" s="69">
        <f t="shared" si="22"/>
        <v>226.75437741176469</v>
      </c>
      <c r="AE76" s="69">
        <f t="shared" si="42"/>
        <v>227.17548665546221</v>
      </c>
      <c r="AF76" s="69">
        <f t="shared" si="23"/>
        <v>212.99688</v>
      </c>
      <c r="AG76" s="95">
        <f t="shared" si="43"/>
        <v>213.35482285714286</v>
      </c>
      <c r="AH76" s="93">
        <f t="shared" si="24"/>
        <v>23.571787889306215</v>
      </c>
      <c r="AI76" s="81">
        <f t="shared" si="25"/>
        <v>0.8654859657218632</v>
      </c>
      <c r="AJ76" s="80">
        <f t="shared" si="26"/>
        <v>2.0447700479999997</v>
      </c>
      <c r="AK76" s="80">
        <f t="shared" si="27"/>
        <v>26.194149491002278</v>
      </c>
      <c r="AL76" s="78">
        <f t="shared" ca="1" si="28"/>
        <v>0.90913862239834842</v>
      </c>
      <c r="AM76" s="80">
        <f t="shared" ca="1" si="29"/>
        <v>20.555978964915209</v>
      </c>
      <c r="AN76" s="80">
        <f t="shared" si="30"/>
        <v>2.0094045283018866</v>
      </c>
      <c r="AO76" s="80">
        <f t="shared" si="31"/>
        <v>2.9899029506911083</v>
      </c>
      <c r="AP76" s="80">
        <f t="shared" si="32"/>
        <v>3.3041193645900155</v>
      </c>
      <c r="AQ76" s="80">
        <f t="shared" ca="1" si="33"/>
        <v>2.7707815842674428</v>
      </c>
      <c r="AR76" s="80">
        <f t="shared" si="34"/>
        <v>3.5923133512918111</v>
      </c>
      <c r="AS76" s="78">
        <f t="shared" si="35"/>
        <v>0.33716149960174996</v>
      </c>
      <c r="AT76" s="96">
        <f t="shared" ca="1" si="36"/>
        <v>4</v>
      </c>
      <c r="AU76" s="97" t="str">
        <f t="shared" ca="1" si="37"/>
        <v>Silt mxture</v>
      </c>
      <c r="AV76" s="98">
        <f t="shared" si="38"/>
        <v>3</v>
      </c>
      <c r="AW76" s="99" t="str">
        <f t="shared" si="39"/>
        <v>Clay</v>
      </c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</row>
    <row r="77" spans="1:69">
      <c r="A77" s="101">
        <v>1.28</v>
      </c>
      <c r="C77" s="89">
        <f t="shared" ref="C77:C140" si="44">$N$2-D77</f>
        <v>-4.1994240000000005</v>
      </c>
      <c r="D77" s="84">
        <f t="shared" ref="D77:D140" si="45">A77*$D$11</f>
        <v>4.1994240000000005</v>
      </c>
      <c r="E77" s="76">
        <v>0.1928</v>
      </c>
      <c r="F77" s="91">
        <f t="shared" ref="F77:F140" si="46">$F$11*E77</f>
        <v>2.012832</v>
      </c>
      <c r="G77" s="80">
        <f t="shared" ref="G77:G140" si="47">F77+((1-$Q$1)*L77)</f>
        <v>2.1696407999999998</v>
      </c>
      <c r="H77" s="81">
        <f t="shared" si="41"/>
        <v>2.1612291428571426</v>
      </c>
      <c r="I77" s="101">
        <v>5.8</v>
      </c>
      <c r="J77" s="92">
        <f t="shared" ref="J77:J140" si="48">$J$11*I77</f>
        <v>6.0551999999999995E-2</v>
      </c>
      <c r="K77" s="101">
        <v>75.099999999999994</v>
      </c>
      <c r="L77" s="78">
        <f t="shared" ref="L77:L140" si="49">$L$11*K77</f>
        <v>0.78404399999999996</v>
      </c>
      <c r="M77" s="81">
        <f t="shared" ref="M77:M140" si="50">IF(D77&gt;$N$3,(62.4/$M$11)*ABS(D77-$N$3),0)</f>
        <v>0.1310220288</v>
      </c>
      <c r="N77" s="14">
        <f t="shared" si="40"/>
        <v>98</v>
      </c>
      <c r="O77" s="78">
        <f t="shared" ref="O77:O140" si="51">(D77-D76)*(N77/2000)+O76</f>
        <v>0.20577177599999985</v>
      </c>
      <c r="P77" s="78">
        <f t="shared" ref="P77:P140" si="52">IF(D77&gt;$N$3,(((N77-62.4)/$P$11)*(D77-D76))+P76,O77)</f>
        <v>7.4749747199999994E-2</v>
      </c>
      <c r="Q77" s="93">
        <f t="shared" ref="Q77:Q140" si="53">$Q$11*(G77-O77)</f>
        <v>0.64807677792000007</v>
      </c>
      <c r="R77" s="80">
        <f t="shared" ref="R77:R140" si="54">Q77/P77</f>
        <v>8.6699527716931204</v>
      </c>
      <c r="S77" s="80">
        <f t="shared" ref="S77:S140" si="55">AD77/J77</f>
        <v>3815.6198736331635</v>
      </c>
      <c r="T77" s="69">
        <f t="shared" ref="T77:T140" si="56">$T$11*P77*2000</f>
        <v>32.889888767999999</v>
      </c>
      <c r="U77" s="78">
        <f t="shared" ref="U77:U140" si="57">MAX(1.4,(0.27*(LOG(AO77))+0.36*(LOG(AN77))+1.236))</f>
        <v>1.4683394869302799</v>
      </c>
      <c r="V77" s="69">
        <f t="shared" ref="V77:V140" si="58">62.4*U77</f>
        <v>91.624383984449466</v>
      </c>
      <c r="W77" s="80">
        <f t="shared" ref="W77:W140" ca="1" si="59">AN77/(10^(1.1268-0.2817*AQ77))</f>
        <v>0.91317588414897588</v>
      </c>
      <c r="X77" s="80">
        <f t="shared" ref="X77:X140" ca="1" si="60">17.6+11*LOG(AM77)</f>
        <v>31.991200804151333</v>
      </c>
      <c r="Y77" s="94">
        <f t="shared" ref="Y77:Y140" ca="1" si="61">IF(AND(AQ77&gt;1,AQ77&lt;=3.27),$Y$11*10^(0.952-3.04*AQ77),IF(AND(AQ77&gt;3.27,AQ77&lt;4),$Y$11*10^(-4.52-1.37*AQ77),"N/A"))</f>
        <v>1.2320679486046127E-7</v>
      </c>
      <c r="Z77" s="80">
        <f t="shared" ref="Z77:Z140" ca="1" si="62">IF(AND(AQ77&gt;2.2,AM77&lt;14), AM77, IF(AND(AQ77&gt;2.2,AM77&gt;14), 14, IF(AQ77&lt;2.2, 0.0188*(10^(0.55*AQ77+1.68)), "N/A")))</f>
        <v>14</v>
      </c>
      <c r="AA77" s="80">
        <f t="shared" ref="AA77:AA140" ca="1" si="63">Z77*(G77-O77)</f>
        <v>27.494166335999999</v>
      </c>
      <c r="AB77" s="80">
        <f t="shared" ref="AB77:AB140" ca="1" si="64">$AB$11*Y77*AA77*2000/62.4</f>
        <v>9.3806809244832507</v>
      </c>
      <c r="AC77" s="80">
        <f t="shared" ref="AC77:AC140" si="65">10.5+7*LOG(AP77)</f>
        <v>13.923111805009789</v>
      </c>
      <c r="AD77" s="69">
        <f t="shared" ref="AD77:AD140" si="66">$AD$11*(G77-O77)/$Q$2</f>
        <v>231.04341458823529</v>
      </c>
      <c r="AE77" s="69">
        <f t="shared" si="42"/>
        <v>230.05380786554625</v>
      </c>
      <c r="AF77" s="69">
        <f t="shared" ref="AF77:AF140" si="67">$AF$11*G77/$Q$3</f>
        <v>216.96407999999997</v>
      </c>
      <c r="AG77" s="95">
        <f t="shared" si="43"/>
        <v>216.1229142857143</v>
      </c>
      <c r="AH77" s="93">
        <f t="shared" ref="AH77:AH140" si="68">(AK77+10)/((J77/P77)+0.67)</f>
        <v>24.507460574916891</v>
      </c>
      <c r="AI77" s="81">
        <f t="shared" ref="AI77:AI140" si="69">J77/P77</f>
        <v>0.81006294025299397</v>
      </c>
      <c r="AJ77" s="80">
        <f t="shared" ref="AJ77:AJ140" si="70">$AJ$11*G77</f>
        <v>2.0828551679999996</v>
      </c>
      <c r="AK77" s="80">
        <f t="shared" ref="AK77:AK140" si="71">(G77-O77)/P77</f>
        <v>26.27258415664582</v>
      </c>
      <c r="AL77" s="78">
        <f t="shared" ref="AL77:AL140" ca="1" si="72">MIN(1,((0.381*AQ77)+(0.05*(P77/1.06)-0.15)))</f>
        <v>0.90343650023860445</v>
      </c>
      <c r="AM77" s="80">
        <f t="shared" ref="AM77:AM140" ca="1" si="73">((G77-O77)/1.06)*((1.06/P77)^AL77)</f>
        <v>20.337191693095637</v>
      </c>
      <c r="AN77" s="80">
        <f t="shared" ref="AN77:AN140" si="74">G77/1.06</f>
        <v>2.046830943396226</v>
      </c>
      <c r="AO77" s="80">
        <f t="shared" ref="AO77:AO140" si="75">100*(J77/G77)</f>
        <v>2.7908767202386682</v>
      </c>
      <c r="AP77" s="80">
        <f t="shared" ref="AP77:AP140" si="76">100*(J77/(G77-O77))</f>
        <v>3.0833013434199366</v>
      </c>
      <c r="AQ77" s="80">
        <f t="shared" ref="AQ77:AQ140" ca="1" si="77">SQRT(((3.47-LOG(AM77))^2)+((LOG(AP77)+1.22)^2))</f>
        <v>2.7556707841651096</v>
      </c>
      <c r="AR77" s="80">
        <f t="shared" ref="AR77:AR140" si="78">SQRT(((3.47-LOG(AN77))^2)+((LOG(AO77)+1.22)^2))</f>
        <v>3.5711979809316201</v>
      </c>
      <c r="AS77" s="78">
        <f t="shared" ref="AS77:AS140" si="79">(L77-M77)/(G77-O77)</f>
        <v>0.33251808711251402</v>
      </c>
      <c r="AT77" s="96">
        <f t="shared" ref="AT77:AT140" ca="1" si="80">IF(AND((0.005*(AP77-1)-0.0003*((AP77-1)^2)-0.002)&gt;0,AM77&gt;(1/(0.005*(AP77-1)-0.0003*((AP77-1)^2)-0.002)),AP77&gt;=4.5),9,IF(AND((0.005*(AP77-1)-0.0003*((AP77-1)^2)-0.002)&gt;0,AM77&gt;(1/(0.005*(AP77-1)-0.0003*((AP77-1)^2)-0.002)),AP77&lt;4.5),8,IF(AM77&lt;12*EXP(-1.4*AP77),1,IF(AQ77&gt;3.6,2,IF(AQ77&gt;2.95,3,IF(AQ77&gt;2.6,4,IF(AQ77&gt;2.05,5,IF(AQ77&gt;1.31,6,7))))))))</f>
        <v>4</v>
      </c>
      <c r="AU77" s="97" t="str">
        <f t="shared" ref="AU77:AU140" ca="1" si="81">IF(AT77=9,"Very stiff fine-grained",IF(AT77=8,"Very stiff sand to clayey sand",IF(AT77=1,"Sensitive fine-grained", IF(AT77=2,"Organic",IF(AT77=3,"Clay",IF(AT77=4,"Silt mxture",IF(AT77=5,"Sand mixture",IF(AT77=6,"Sand","Gravelly sand to sand"))))))))</f>
        <v>Silt mxture</v>
      </c>
      <c r="AV77" s="98">
        <f t="shared" ref="AV77:AV140" si="82">IF(AND((0.005*(AO77-1)-0.0003*((AO77-1)^2)-0.002)&gt;0,AN77&gt;(1/(0.005*(AO77-1)-0.0003*((AO77-1)^2)-0.002)),AO77&gt;=4.5),9,IF(AND((0.005*(AO77-1)-0.0003*((AO77-1)^2)-0.002)&gt;0,AN77&gt;(1/(0.005*(AO77-1)-0.0003*((AO77-1)^2)-0.002)),AO77&lt;4.5),8,IF(AN77&lt;12*EXP(-1.4*AO77),1,IF(AR77&gt;3.6,2,IF(AR77&gt;2.95,3,IF(AR77&gt;2.6,4,IF(AR77&gt;2.05,5,IF(AR77&gt;1.31,6,7))))))))</f>
        <v>3</v>
      </c>
      <c r="AW77" s="99" t="str">
        <f t="shared" ref="AW77:AW140" si="83">IF(AV77=9,"Very stiff fine-grained",IF(AV77=8,"Very stiff sand to clayey sand",IF(AV77=1,"Sensitive fine-grained", IF(AV77=2,"Organic",IF(AV77=3,"Clay",IF(AV77=4,"Silt mxture",IF(AV77=5,"Sand mixture",IF(AV77=6,"Sand","Gravelly sand to sand"))))))))</f>
        <v>Clay</v>
      </c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</row>
    <row r="78" spans="1:69">
      <c r="A78" s="101">
        <v>1.3</v>
      </c>
      <c r="C78" s="89">
        <f t="shared" si="44"/>
        <v>-4.2650399999999999</v>
      </c>
      <c r="D78" s="84">
        <f t="shared" si="45"/>
        <v>4.2650399999999999</v>
      </c>
      <c r="E78" s="76">
        <v>0.19339999999999999</v>
      </c>
      <c r="F78" s="91">
        <f t="shared" si="46"/>
        <v>2.0190959999999998</v>
      </c>
      <c r="G78" s="80">
        <f t="shared" si="47"/>
        <v>2.1763223999999997</v>
      </c>
      <c r="H78" s="81">
        <f t="shared" si="41"/>
        <v>2.193712457142857</v>
      </c>
      <c r="I78" s="101">
        <v>5.8</v>
      </c>
      <c r="J78" s="92">
        <f t="shared" si="48"/>
        <v>6.0551999999999995E-2</v>
      </c>
      <c r="K78" s="101">
        <v>75.3</v>
      </c>
      <c r="L78" s="78">
        <f t="shared" si="49"/>
        <v>0.78613199999999994</v>
      </c>
      <c r="M78" s="81">
        <f t="shared" si="50"/>
        <v>0.133069248</v>
      </c>
      <c r="N78" s="14">
        <f t="shared" ref="N78:N141" si="84">IF(C78&gt;-11.5,98,IF(C78&gt;-26.5,115,IF(C78&gt;-39.5,117,IF(C78&gt;-49.5,120,119))))</f>
        <v>98</v>
      </c>
      <c r="O78" s="78">
        <f t="shared" si="51"/>
        <v>0.20898695999999983</v>
      </c>
      <c r="P78" s="78">
        <f t="shared" si="52"/>
        <v>7.5917711999999984E-2</v>
      </c>
      <c r="Q78" s="93">
        <f t="shared" si="53"/>
        <v>0.64922069519999992</v>
      </c>
      <c r="R78" s="80">
        <f t="shared" si="54"/>
        <v>8.5516367405803813</v>
      </c>
      <c r="S78" s="80">
        <f t="shared" si="55"/>
        <v>3822.3548063696348</v>
      </c>
      <c r="T78" s="69">
        <f t="shared" si="56"/>
        <v>33.403793279999995</v>
      </c>
      <c r="U78" s="78">
        <f t="shared" si="57"/>
        <v>1.4684596722952605</v>
      </c>
      <c r="V78" s="69">
        <f t="shared" si="58"/>
        <v>91.631883551224249</v>
      </c>
      <c r="W78" s="80">
        <f t="shared" ca="1" si="59"/>
        <v>0.91760456409786428</v>
      </c>
      <c r="X78" s="80">
        <f t="shared" ca="1" si="60"/>
        <v>31.946448255675271</v>
      </c>
      <c r="Y78" s="94">
        <f t="shared" ca="1" si="61"/>
        <v>1.2088463434502816E-7</v>
      </c>
      <c r="Z78" s="80">
        <f t="shared" ca="1" si="62"/>
        <v>14</v>
      </c>
      <c r="AA78" s="80">
        <f t="shared" ca="1" si="63"/>
        <v>27.542696159999998</v>
      </c>
      <c r="AB78" s="80">
        <f t="shared" ca="1" si="64"/>
        <v>9.2201227038770153</v>
      </c>
      <c r="AC78" s="80">
        <f t="shared" si="65"/>
        <v>13.917750537127052</v>
      </c>
      <c r="AD78" s="69">
        <f t="shared" si="66"/>
        <v>231.45122823529411</v>
      </c>
      <c r="AE78" s="69">
        <f t="shared" si="42"/>
        <v>233.49711731092435</v>
      </c>
      <c r="AF78" s="69">
        <f t="shared" si="67"/>
        <v>217.63223999999997</v>
      </c>
      <c r="AG78" s="95">
        <f t="shared" si="43"/>
        <v>219.37124571428572</v>
      </c>
      <c r="AH78" s="93">
        <f t="shared" si="68"/>
        <v>24.471272908985576</v>
      </c>
      <c r="AI78" s="81">
        <f t="shared" si="69"/>
        <v>0.79760043347987108</v>
      </c>
      <c r="AJ78" s="80">
        <f t="shared" si="70"/>
        <v>2.0892695039999998</v>
      </c>
      <c r="AK78" s="80">
        <f t="shared" si="71"/>
        <v>25.914050729031459</v>
      </c>
      <c r="AL78" s="78">
        <f t="shared" ca="1" si="72"/>
        <v>0.90452725602937312</v>
      </c>
      <c r="AM78" s="80">
        <f t="shared" ca="1" si="73"/>
        <v>20.147565145300117</v>
      </c>
      <c r="AN78" s="80">
        <f t="shared" si="74"/>
        <v>2.0531343396226411</v>
      </c>
      <c r="AO78" s="80">
        <f t="shared" si="75"/>
        <v>2.7823083565192364</v>
      </c>
      <c r="AP78" s="80">
        <f t="shared" si="76"/>
        <v>3.0778686119739702</v>
      </c>
      <c r="AQ78" s="80">
        <f t="shared" ca="1" si="77"/>
        <v>2.7583890600483718</v>
      </c>
      <c r="AR78" s="80">
        <f t="shared" si="78"/>
        <v>3.5693939198751496</v>
      </c>
      <c r="AS78" s="78">
        <f t="shared" si="79"/>
        <v>0.33195292410327343</v>
      </c>
      <c r="AT78" s="96">
        <f t="shared" ca="1" si="80"/>
        <v>4</v>
      </c>
      <c r="AU78" s="97" t="str">
        <f t="shared" ca="1" si="81"/>
        <v>Silt mxture</v>
      </c>
      <c r="AV78" s="98">
        <f t="shared" si="82"/>
        <v>3</v>
      </c>
      <c r="AW78" s="99" t="str">
        <f t="shared" si="83"/>
        <v>Clay</v>
      </c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</row>
    <row r="79" spans="1:69">
      <c r="A79" s="101">
        <v>1.32</v>
      </c>
      <c r="C79" s="89">
        <f t="shared" si="44"/>
        <v>-4.3306560000000003</v>
      </c>
      <c r="D79" s="84">
        <f t="shared" si="45"/>
        <v>4.3306560000000003</v>
      </c>
      <c r="E79" s="76">
        <v>0.20150000000000001</v>
      </c>
      <c r="F79" s="91">
        <f t="shared" si="46"/>
        <v>2.1036600000000001</v>
      </c>
      <c r="G79" s="80">
        <f t="shared" si="47"/>
        <v>2.2615128000000002</v>
      </c>
      <c r="H79" s="81">
        <f t="shared" si="41"/>
        <v>2.2360690285714284</v>
      </c>
      <c r="I79" s="101">
        <v>5.8</v>
      </c>
      <c r="J79" s="92">
        <f t="shared" si="48"/>
        <v>6.0551999999999995E-2</v>
      </c>
      <c r="K79" s="101">
        <v>75.599999999999994</v>
      </c>
      <c r="L79" s="78">
        <f t="shared" si="49"/>
        <v>0.78926399999999997</v>
      </c>
      <c r="M79" s="81">
        <f t="shared" si="50"/>
        <v>0.13511646720000001</v>
      </c>
      <c r="N79" s="14">
        <f t="shared" si="84"/>
        <v>98</v>
      </c>
      <c r="O79" s="78">
        <f t="shared" si="51"/>
        <v>0.21220214399999984</v>
      </c>
      <c r="P79" s="78">
        <f t="shared" si="52"/>
        <v>7.7085676799999989E-2</v>
      </c>
      <c r="Q79" s="93">
        <f t="shared" si="53"/>
        <v>0.67627251648000009</v>
      </c>
      <c r="R79" s="80">
        <f t="shared" si="54"/>
        <v>8.7729983643342706</v>
      </c>
      <c r="S79" s="80">
        <f t="shared" si="55"/>
        <v>3981.6252360635103</v>
      </c>
      <c r="T79" s="69">
        <f t="shared" si="56"/>
        <v>33.917697791999998</v>
      </c>
      <c r="U79" s="78">
        <f t="shared" si="57"/>
        <v>1.4699604959213632</v>
      </c>
      <c r="V79" s="69">
        <f t="shared" si="58"/>
        <v>91.725534945493067</v>
      </c>
      <c r="W79" s="80">
        <f t="shared" ca="1" si="59"/>
        <v>0.94424006260209303</v>
      </c>
      <c r="X79" s="80">
        <f t="shared" ca="1" si="60"/>
        <v>32.004229821125357</v>
      </c>
      <c r="Y79" s="94">
        <f t="shared" ca="1" si="61"/>
        <v>1.343458560042064E-7</v>
      </c>
      <c r="Z79" s="80">
        <f t="shared" ca="1" si="62"/>
        <v>14</v>
      </c>
      <c r="AA79" s="80">
        <f t="shared" ca="1" si="63"/>
        <v>28.690349184000006</v>
      </c>
      <c r="AB79" s="80">
        <f t="shared" ca="1" si="64"/>
        <v>10.673804825125105</v>
      </c>
      <c r="AC79" s="80">
        <f t="shared" si="65"/>
        <v>13.793644857478995</v>
      </c>
      <c r="AD79" s="69">
        <f t="shared" si="66"/>
        <v>241.09537129411765</v>
      </c>
      <c r="AE79" s="69">
        <f t="shared" si="42"/>
        <v>238.10198642016803</v>
      </c>
      <c r="AF79" s="69">
        <f t="shared" si="67"/>
        <v>226.15128000000004</v>
      </c>
      <c r="AG79" s="95">
        <f t="shared" si="43"/>
        <v>223.60690285714287</v>
      </c>
      <c r="AH79" s="93">
        <f t="shared" si="68"/>
        <v>25.135315671316864</v>
      </c>
      <c r="AI79" s="81">
        <f t="shared" si="69"/>
        <v>0.7855155784271457</v>
      </c>
      <c r="AJ79" s="80">
        <f t="shared" si="70"/>
        <v>2.1710522880000003</v>
      </c>
      <c r="AK79" s="80">
        <f t="shared" si="71"/>
        <v>26.584843528285667</v>
      </c>
      <c r="AL79" s="78">
        <f t="shared" ca="1" si="72"/>
        <v>0.8988356187176143</v>
      </c>
      <c r="AM79" s="80">
        <f t="shared" ca="1" si="73"/>
        <v>20.392733243453804</v>
      </c>
      <c r="AN79" s="80">
        <f t="shared" si="74"/>
        <v>2.133502641509434</v>
      </c>
      <c r="AO79" s="80">
        <f t="shared" si="75"/>
        <v>2.6774997691810536</v>
      </c>
      <c r="AP79" s="80">
        <f t="shared" si="76"/>
        <v>2.9547496775422997</v>
      </c>
      <c r="AQ79" s="80">
        <f t="shared" ca="1" si="77"/>
        <v>2.7433057792320885</v>
      </c>
      <c r="AR79" s="80">
        <f t="shared" si="78"/>
        <v>3.5468729798782537</v>
      </c>
      <c r="AS79" s="78">
        <f t="shared" si="79"/>
        <v>0.31920369461056464</v>
      </c>
      <c r="AT79" s="96">
        <f t="shared" ca="1" si="80"/>
        <v>4</v>
      </c>
      <c r="AU79" s="97" t="str">
        <f t="shared" ca="1" si="81"/>
        <v>Silt mxture</v>
      </c>
      <c r="AV79" s="98">
        <f t="shared" si="82"/>
        <v>3</v>
      </c>
      <c r="AW79" s="99" t="str">
        <f t="shared" si="83"/>
        <v>Clay</v>
      </c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</row>
    <row r="80" spans="1:69">
      <c r="A80" s="101">
        <v>1.34</v>
      </c>
      <c r="C80" s="89">
        <f t="shared" si="44"/>
        <v>-4.3962720000000006</v>
      </c>
      <c r="D80" s="84">
        <f t="shared" si="45"/>
        <v>4.3962720000000006</v>
      </c>
      <c r="E80" s="76">
        <v>0.20280000000000001</v>
      </c>
      <c r="F80" s="91">
        <f t="shared" si="46"/>
        <v>2.117232</v>
      </c>
      <c r="G80" s="80">
        <f t="shared" si="47"/>
        <v>2.2763375999999997</v>
      </c>
      <c r="H80" s="81">
        <f t="shared" ref="H80:H143" si="85">AVERAGE(G77:G83)</f>
        <v>2.3230789714285711</v>
      </c>
      <c r="I80" s="101">
        <v>5.6</v>
      </c>
      <c r="J80" s="92">
        <f t="shared" si="48"/>
        <v>5.8463999999999995E-2</v>
      </c>
      <c r="K80" s="101">
        <v>76.2</v>
      </c>
      <c r="L80" s="78">
        <f t="shared" si="49"/>
        <v>0.79552800000000001</v>
      </c>
      <c r="M80" s="81">
        <f t="shared" si="50"/>
        <v>0.13716368640000001</v>
      </c>
      <c r="N80" s="14">
        <f t="shared" si="84"/>
        <v>98</v>
      </c>
      <c r="O80" s="78">
        <f t="shared" si="51"/>
        <v>0.21541732799999985</v>
      </c>
      <c r="P80" s="78">
        <f t="shared" si="52"/>
        <v>7.8253641599999993E-2</v>
      </c>
      <c r="Q80" s="93">
        <f t="shared" si="53"/>
        <v>0.68010368975999991</v>
      </c>
      <c r="R80" s="80">
        <f t="shared" si="54"/>
        <v>8.691016492707222</v>
      </c>
      <c r="S80" s="80">
        <f t="shared" si="55"/>
        <v>4147.1881580218296</v>
      </c>
      <c r="T80" s="69">
        <f t="shared" si="56"/>
        <v>34.431602303999995</v>
      </c>
      <c r="U80" s="78">
        <f t="shared" si="57"/>
        <v>1.4661010909182137</v>
      </c>
      <c r="V80" s="69">
        <f t="shared" si="58"/>
        <v>91.484708073296531</v>
      </c>
      <c r="W80" s="80">
        <f t="shared" ca="1" si="59"/>
        <v>0.94666152107360302</v>
      </c>
      <c r="X80" s="80">
        <f t="shared" ca="1" si="60"/>
        <v>31.938279458436604</v>
      </c>
      <c r="Y80" s="94">
        <f t="shared" ca="1" si="61"/>
        <v>1.4023075656787126E-7</v>
      </c>
      <c r="Z80" s="80">
        <f t="shared" ca="1" si="62"/>
        <v>14</v>
      </c>
      <c r="AA80" s="80">
        <f t="shared" ca="1" si="63"/>
        <v>28.852883807999994</v>
      </c>
      <c r="AB80" s="80">
        <f t="shared" ca="1" si="64"/>
        <v>11.20447862462969</v>
      </c>
      <c r="AC80" s="80">
        <f t="shared" si="65"/>
        <v>13.669791341668621</v>
      </c>
      <c r="AD80" s="69">
        <f t="shared" si="66"/>
        <v>242.46120847058822</v>
      </c>
      <c r="AE80" s="69">
        <f t="shared" ref="AE80:AE143" si="86">AVERAGE(AD77:AD83)</f>
        <v>247.96019334453783</v>
      </c>
      <c r="AF80" s="69">
        <f t="shared" si="67"/>
        <v>227.63376</v>
      </c>
      <c r="AG80" s="95">
        <f t="shared" ref="AG80:AG143" si="87">AVERAGE(AF77:AF83)</f>
        <v>232.30789714285714</v>
      </c>
      <c r="AH80" s="93">
        <f t="shared" si="68"/>
        <v>25.641227025408934</v>
      </c>
      <c r="AI80" s="81">
        <f t="shared" si="69"/>
        <v>0.74710900099504118</v>
      </c>
      <c r="AJ80" s="80">
        <f t="shared" si="70"/>
        <v>2.1852840959999997</v>
      </c>
      <c r="AK80" s="80">
        <f t="shared" si="71"/>
        <v>26.336413614264309</v>
      </c>
      <c r="AL80" s="78">
        <f t="shared" ca="1" si="72"/>
        <v>0.89655721143942646</v>
      </c>
      <c r="AM80" s="80">
        <f t="shared" ca="1" si="73"/>
        <v>20.113143435999653</v>
      </c>
      <c r="AN80" s="80">
        <f t="shared" si="74"/>
        <v>2.1474883018867921</v>
      </c>
      <c r="AO80" s="80">
        <f t="shared" si="75"/>
        <v>2.5683360851219961</v>
      </c>
      <c r="AP80" s="80">
        <f t="shared" si="76"/>
        <v>2.8367909615088691</v>
      </c>
      <c r="AQ80" s="80">
        <f t="shared" ca="1" si="77"/>
        <v>2.7371811074278014</v>
      </c>
      <c r="AR80" s="80">
        <f t="shared" si="78"/>
        <v>3.5359925658415334</v>
      </c>
      <c r="AS80" s="78">
        <f t="shared" si="79"/>
        <v>0.31945161709778169</v>
      </c>
      <c r="AT80" s="96">
        <f t="shared" ca="1" si="80"/>
        <v>4</v>
      </c>
      <c r="AU80" s="97" t="str">
        <f t="shared" ca="1" si="81"/>
        <v>Silt mxture</v>
      </c>
      <c r="AV80" s="98">
        <f t="shared" si="82"/>
        <v>3</v>
      </c>
      <c r="AW80" s="99" t="str">
        <f t="shared" si="83"/>
        <v>Clay</v>
      </c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</row>
    <row r="81" spans="1:69">
      <c r="A81" s="101">
        <v>1.36</v>
      </c>
      <c r="C81" s="89">
        <f t="shared" si="44"/>
        <v>-4.461888000000001</v>
      </c>
      <c r="D81" s="84">
        <f t="shared" si="45"/>
        <v>4.461888000000001</v>
      </c>
      <c r="E81" s="76">
        <v>0.20280000000000001</v>
      </c>
      <c r="F81" s="91">
        <f t="shared" si="46"/>
        <v>2.117232</v>
      </c>
      <c r="G81" s="80">
        <f t="shared" si="47"/>
        <v>2.2773816</v>
      </c>
      <c r="H81" s="81">
        <f t="shared" si="85"/>
        <v>2.5063755428571426</v>
      </c>
      <c r="I81" s="101">
        <v>5.6</v>
      </c>
      <c r="J81" s="92">
        <f t="shared" si="48"/>
        <v>5.8463999999999995E-2</v>
      </c>
      <c r="K81" s="101">
        <v>76.7</v>
      </c>
      <c r="L81" s="78">
        <f t="shared" si="49"/>
        <v>0.80074800000000002</v>
      </c>
      <c r="M81" s="81">
        <f t="shared" si="50"/>
        <v>0.13921090560000002</v>
      </c>
      <c r="N81" s="14">
        <f t="shared" si="84"/>
        <v>98</v>
      </c>
      <c r="O81" s="78">
        <f t="shared" si="51"/>
        <v>0.21863251199999986</v>
      </c>
      <c r="P81" s="78">
        <f t="shared" si="52"/>
        <v>7.9421606399999997E-2</v>
      </c>
      <c r="Q81" s="93">
        <f t="shared" si="53"/>
        <v>0.67938719904000011</v>
      </c>
      <c r="R81" s="80">
        <f t="shared" si="54"/>
        <v>8.5541860689435776</v>
      </c>
      <c r="S81" s="80">
        <f t="shared" si="55"/>
        <v>4142.8190862551928</v>
      </c>
      <c r="T81" s="69">
        <f t="shared" si="56"/>
        <v>34.945506815999998</v>
      </c>
      <c r="U81" s="78">
        <f t="shared" si="57"/>
        <v>1.4661190131081612</v>
      </c>
      <c r="V81" s="69">
        <f t="shared" si="58"/>
        <v>91.485826417949255</v>
      </c>
      <c r="W81" s="80">
        <f t="shared" ca="1" si="59"/>
        <v>0.94946533920889142</v>
      </c>
      <c r="X81" s="80">
        <f t="shared" ca="1" si="60"/>
        <v>31.888642024287599</v>
      </c>
      <c r="Y81" s="94">
        <f t="shared" ca="1" si="61"/>
        <v>1.3649967421010096E-7</v>
      </c>
      <c r="Z81" s="80">
        <f t="shared" ca="1" si="62"/>
        <v>14</v>
      </c>
      <c r="AA81" s="80">
        <f t="shared" ca="1" si="63"/>
        <v>28.822487232000004</v>
      </c>
      <c r="AB81" s="80">
        <f t="shared" ca="1" si="64"/>
        <v>10.894874170410818</v>
      </c>
      <c r="AC81" s="80">
        <f t="shared" si="65"/>
        <v>13.672995741171155</v>
      </c>
      <c r="AD81" s="69">
        <f t="shared" si="66"/>
        <v>242.20577505882358</v>
      </c>
      <c r="AE81" s="69">
        <f t="shared" si="86"/>
        <v>269.1462389243697</v>
      </c>
      <c r="AF81" s="69">
        <f t="shared" si="67"/>
        <v>227.73816000000002</v>
      </c>
      <c r="AG81" s="95">
        <f t="shared" si="87"/>
        <v>250.63755428571429</v>
      </c>
      <c r="AH81" s="93">
        <f t="shared" si="68"/>
        <v>25.546697449895813</v>
      </c>
      <c r="AI81" s="81">
        <f t="shared" si="69"/>
        <v>0.73612210392158473</v>
      </c>
      <c r="AJ81" s="80">
        <f t="shared" si="70"/>
        <v>2.1862863359999998</v>
      </c>
      <c r="AK81" s="80">
        <f t="shared" si="71"/>
        <v>25.921775966495691</v>
      </c>
      <c r="AL81" s="78">
        <f t="shared" ca="1" si="72"/>
        <v>0.89808011442707647</v>
      </c>
      <c r="AM81" s="80">
        <f t="shared" ca="1" si="73"/>
        <v>19.905241762672247</v>
      </c>
      <c r="AN81" s="80">
        <f t="shared" si="74"/>
        <v>2.1484732075471697</v>
      </c>
      <c r="AO81" s="80">
        <f t="shared" si="75"/>
        <v>2.5671587054185383</v>
      </c>
      <c r="AP81" s="80">
        <f t="shared" si="76"/>
        <v>2.8397826787525449</v>
      </c>
      <c r="AQ81" s="80">
        <f t="shared" ca="1" si="77"/>
        <v>2.7410336279223024</v>
      </c>
      <c r="AR81" s="80">
        <f t="shared" si="78"/>
        <v>3.5357240645308705</v>
      </c>
      <c r="AS81" s="78">
        <f t="shared" si="79"/>
        <v>0.32132963567826478</v>
      </c>
      <c r="AT81" s="96">
        <f t="shared" ca="1" si="80"/>
        <v>4</v>
      </c>
      <c r="AU81" s="97" t="str">
        <f t="shared" ca="1" si="81"/>
        <v>Silt mxture</v>
      </c>
      <c r="AV81" s="98">
        <f t="shared" si="82"/>
        <v>3</v>
      </c>
      <c r="AW81" s="99" t="str">
        <f t="shared" si="83"/>
        <v>Clay</v>
      </c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</row>
    <row r="82" spans="1:69">
      <c r="A82" s="101">
        <v>1.38</v>
      </c>
      <c r="C82" s="89">
        <f t="shared" si="44"/>
        <v>-4.5275039999999995</v>
      </c>
      <c r="D82" s="84">
        <f t="shared" si="45"/>
        <v>4.5275039999999995</v>
      </c>
      <c r="E82" s="76">
        <v>0.21079999999999999</v>
      </c>
      <c r="F82" s="91">
        <f t="shared" si="46"/>
        <v>2.2007519999999996</v>
      </c>
      <c r="G82" s="80">
        <f t="shared" si="47"/>
        <v>2.3613191999999996</v>
      </c>
      <c r="H82" s="81">
        <f t="shared" si="85"/>
        <v>2.6079418285714282</v>
      </c>
      <c r="I82" s="101">
        <v>5.6</v>
      </c>
      <c r="J82" s="92">
        <f t="shared" si="48"/>
        <v>5.8463999999999995E-2</v>
      </c>
      <c r="K82" s="101">
        <v>76.900000000000006</v>
      </c>
      <c r="L82" s="78">
        <f t="shared" si="49"/>
        <v>0.80283599999999999</v>
      </c>
      <c r="M82" s="81">
        <f t="shared" si="50"/>
        <v>0.14125812479999997</v>
      </c>
      <c r="N82" s="14">
        <f t="shared" si="84"/>
        <v>98</v>
      </c>
      <c r="O82" s="78">
        <f t="shared" si="51"/>
        <v>0.22184769599999979</v>
      </c>
      <c r="P82" s="78">
        <f t="shared" si="52"/>
        <v>8.0589571199999974E-2</v>
      </c>
      <c r="Q82" s="93">
        <f t="shared" si="53"/>
        <v>0.70602559631999995</v>
      </c>
      <c r="R82" s="80">
        <f t="shared" si="54"/>
        <v>8.7607563336929655</v>
      </c>
      <c r="S82" s="80">
        <f t="shared" si="55"/>
        <v>4305.2567371776295</v>
      </c>
      <c r="T82" s="69">
        <f t="shared" si="56"/>
        <v>35.459411327999995</v>
      </c>
      <c r="U82" s="78">
        <f t="shared" si="57"/>
        <v>1.4675337132922037</v>
      </c>
      <c r="V82" s="69">
        <f t="shared" si="58"/>
        <v>91.574103709433516</v>
      </c>
      <c r="W82" s="80">
        <f t="shared" ca="1" si="59"/>
        <v>0.97545712764094605</v>
      </c>
      <c r="X82" s="80">
        <f t="shared" ca="1" si="60"/>
        <v>31.943996320136396</v>
      </c>
      <c r="Y82" s="94">
        <f t="shared" ca="1" si="61"/>
        <v>1.5072602352634701E-7</v>
      </c>
      <c r="Z82" s="80">
        <f t="shared" ca="1" si="62"/>
        <v>14</v>
      </c>
      <c r="AA82" s="80">
        <f t="shared" ca="1" si="63"/>
        <v>29.952601055999999</v>
      </c>
      <c r="AB82" s="80">
        <f t="shared" ca="1" si="64"/>
        <v>12.50207017322384</v>
      </c>
      <c r="AC82" s="80">
        <f t="shared" si="65"/>
        <v>13.556074134813816</v>
      </c>
      <c r="AD82" s="69">
        <f t="shared" si="66"/>
        <v>251.70252988235291</v>
      </c>
      <c r="AE82" s="69">
        <f t="shared" si="86"/>
        <v>280.71695677310925</v>
      </c>
      <c r="AF82" s="69">
        <f t="shared" si="67"/>
        <v>236.13191999999995</v>
      </c>
      <c r="AG82" s="95">
        <f t="shared" si="87"/>
        <v>260.79418285714286</v>
      </c>
      <c r="AH82" s="93">
        <f t="shared" si="68"/>
        <v>26.190583975269394</v>
      </c>
      <c r="AI82" s="81">
        <f t="shared" si="69"/>
        <v>0.72545366763286634</v>
      </c>
      <c r="AJ82" s="80">
        <f t="shared" si="70"/>
        <v>2.2668664319999996</v>
      </c>
      <c r="AK82" s="80">
        <f t="shared" si="71"/>
        <v>26.547746465736257</v>
      </c>
      <c r="AL82" s="78">
        <f t="shared" ca="1" si="72"/>
        <v>0.8927389653850325</v>
      </c>
      <c r="AM82" s="80">
        <f t="shared" ca="1" si="73"/>
        <v>20.13722698709671</v>
      </c>
      <c r="AN82" s="80">
        <f t="shared" si="74"/>
        <v>2.2276596226415091</v>
      </c>
      <c r="AO82" s="80">
        <f t="shared" si="75"/>
        <v>2.4759041471394467</v>
      </c>
      <c r="AP82" s="80">
        <f t="shared" si="76"/>
        <v>2.7326374710153654</v>
      </c>
      <c r="AQ82" s="80">
        <f t="shared" ca="1" si="77"/>
        <v>2.7268702638244302</v>
      </c>
      <c r="AR82" s="80">
        <f t="shared" si="78"/>
        <v>3.5145362103757729</v>
      </c>
      <c r="AS82" s="78">
        <f t="shared" si="79"/>
        <v>0.30922490622712218</v>
      </c>
      <c r="AT82" s="96">
        <f t="shared" ca="1" si="80"/>
        <v>4</v>
      </c>
      <c r="AU82" s="97" t="str">
        <f t="shared" ca="1" si="81"/>
        <v>Silt mxture</v>
      </c>
      <c r="AV82" s="98">
        <f t="shared" si="82"/>
        <v>3</v>
      </c>
      <c r="AW82" s="99" t="str">
        <f t="shared" si="83"/>
        <v>Clay</v>
      </c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</row>
    <row r="83" spans="1:69">
      <c r="A83" s="101">
        <v>1.4</v>
      </c>
      <c r="C83" s="89">
        <f t="shared" si="44"/>
        <v>-4.5931199999999999</v>
      </c>
      <c r="D83" s="84">
        <f t="shared" si="45"/>
        <v>4.5931199999999999</v>
      </c>
      <c r="E83" s="76">
        <v>0.24690000000000001</v>
      </c>
      <c r="F83" s="91">
        <f t="shared" si="46"/>
        <v>2.577636</v>
      </c>
      <c r="G83" s="80">
        <f t="shared" si="47"/>
        <v>2.7390384000000001</v>
      </c>
      <c r="H83" s="81">
        <f t="shared" si="85"/>
        <v>2.6412006857142853</v>
      </c>
      <c r="I83" s="101">
        <v>5.6</v>
      </c>
      <c r="J83" s="92">
        <f t="shared" si="48"/>
        <v>5.8463999999999995E-2</v>
      </c>
      <c r="K83" s="101">
        <v>77.3</v>
      </c>
      <c r="L83" s="78">
        <f t="shared" si="49"/>
        <v>0.80701199999999995</v>
      </c>
      <c r="M83" s="81">
        <f t="shared" si="50"/>
        <v>0.143305344</v>
      </c>
      <c r="N83" s="14">
        <f t="shared" si="84"/>
        <v>98</v>
      </c>
      <c r="O83" s="78">
        <f t="shared" si="51"/>
        <v>0.2250628799999998</v>
      </c>
      <c r="P83" s="78">
        <f t="shared" si="52"/>
        <v>8.1757535999999978E-2</v>
      </c>
      <c r="Q83" s="93">
        <f t="shared" si="53"/>
        <v>0.82961192160000008</v>
      </c>
      <c r="R83" s="80">
        <f t="shared" si="54"/>
        <v>10.147222656025253</v>
      </c>
      <c r="S83" s="80">
        <f t="shared" si="55"/>
        <v>5058.870858688304</v>
      </c>
      <c r="T83" s="69">
        <f t="shared" si="56"/>
        <v>35.973315839999991</v>
      </c>
      <c r="U83" s="78">
        <f t="shared" si="57"/>
        <v>1.4733336213169042</v>
      </c>
      <c r="V83" s="69">
        <f t="shared" si="58"/>
        <v>91.936017970174817</v>
      </c>
      <c r="W83" s="80">
        <f t="shared" ca="1" si="59"/>
        <v>1.0812535128726553</v>
      </c>
      <c r="X83" s="80">
        <f t="shared" ca="1" si="60"/>
        <v>32.327365354840012</v>
      </c>
      <c r="Y83" s="94">
        <f t="shared" ca="1" si="61"/>
        <v>2.4606114249257802E-7</v>
      </c>
      <c r="Z83" s="80">
        <f t="shared" ca="1" si="62"/>
        <v>14</v>
      </c>
      <c r="AA83" s="80">
        <f t="shared" ca="1" si="63"/>
        <v>35.195657280000006</v>
      </c>
      <c r="AB83" s="80">
        <f t="shared" ca="1" si="64"/>
        <v>23.982323929183448</v>
      </c>
      <c r="AC83" s="80">
        <f t="shared" si="65"/>
        <v>13.065692368908589</v>
      </c>
      <c r="AD83" s="69">
        <f t="shared" si="66"/>
        <v>295.76182588235298</v>
      </c>
      <c r="AE83" s="69">
        <f t="shared" si="86"/>
        <v>284.25150655462187</v>
      </c>
      <c r="AF83" s="69">
        <f t="shared" si="67"/>
        <v>273.90384</v>
      </c>
      <c r="AG83" s="95">
        <f t="shared" si="87"/>
        <v>264.12006857142859</v>
      </c>
      <c r="AH83" s="93">
        <f t="shared" si="68"/>
        <v>29.419863167622491</v>
      </c>
      <c r="AI83" s="81">
        <f t="shared" si="69"/>
        <v>0.71509004380953956</v>
      </c>
      <c r="AJ83" s="80">
        <f t="shared" si="70"/>
        <v>2.6294768639999999</v>
      </c>
      <c r="AK83" s="80">
        <f t="shared" si="71"/>
        <v>30.74915956371289</v>
      </c>
      <c r="AL83" s="78">
        <f t="shared" ca="1" si="72"/>
        <v>0.86611719073054816</v>
      </c>
      <c r="AM83" s="80">
        <f t="shared" ca="1" si="73"/>
        <v>21.819831670611162</v>
      </c>
      <c r="AN83" s="80">
        <f t="shared" si="74"/>
        <v>2.5839984905660378</v>
      </c>
      <c r="AO83" s="80">
        <f t="shared" si="75"/>
        <v>2.134471718249733</v>
      </c>
      <c r="AP83" s="80">
        <f t="shared" si="76"/>
        <v>2.3255596379076908</v>
      </c>
      <c r="AQ83" s="80">
        <f t="shared" ca="1" si="77"/>
        <v>2.6568522393264522</v>
      </c>
      <c r="AR83" s="80">
        <f t="shared" si="78"/>
        <v>3.4278094183170236</v>
      </c>
      <c r="AS83" s="78">
        <f t="shared" si="79"/>
        <v>0.26400680942191512</v>
      </c>
      <c r="AT83" s="96">
        <f t="shared" ca="1" si="80"/>
        <v>4</v>
      </c>
      <c r="AU83" s="97" t="str">
        <f t="shared" ca="1" si="81"/>
        <v>Silt mxture</v>
      </c>
      <c r="AV83" s="98">
        <f t="shared" si="82"/>
        <v>3</v>
      </c>
      <c r="AW83" s="99" t="str">
        <f t="shared" si="83"/>
        <v>Clay</v>
      </c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</row>
    <row r="84" spans="1:69">
      <c r="A84" s="101">
        <v>1.42</v>
      </c>
      <c r="C84" s="89">
        <f t="shared" si="44"/>
        <v>-4.6587360000000002</v>
      </c>
      <c r="D84" s="84">
        <f t="shared" si="45"/>
        <v>4.6587360000000002</v>
      </c>
      <c r="E84" s="76">
        <v>0.31469999999999998</v>
      </c>
      <c r="F84" s="91">
        <f t="shared" si="46"/>
        <v>3.2854679999999998</v>
      </c>
      <c r="G84" s="80">
        <f t="shared" si="47"/>
        <v>3.4527167999999997</v>
      </c>
      <c r="H84" s="81">
        <f t="shared" si="85"/>
        <v>2.6939674285714288</v>
      </c>
      <c r="I84" s="101">
        <v>5.8</v>
      </c>
      <c r="J84" s="92">
        <f t="shared" si="48"/>
        <v>6.0551999999999995E-2</v>
      </c>
      <c r="K84" s="101">
        <v>80.099999999999994</v>
      </c>
      <c r="L84" s="78">
        <f t="shared" si="49"/>
        <v>0.83624399999999988</v>
      </c>
      <c r="M84" s="81">
        <f t="shared" si="50"/>
        <v>0.14535256320000001</v>
      </c>
      <c r="N84" s="14">
        <f t="shared" si="84"/>
        <v>98</v>
      </c>
      <c r="O84" s="78">
        <f t="shared" si="51"/>
        <v>0.22827806399999981</v>
      </c>
      <c r="P84" s="78">
        <f t="shared" si="52"/>
        <v>8.2925500799999982E-2</v>
      </c>
      <c r="Q84" s="93">
        <f t="shared" si="53"/>
        <v>1.0640647828800001</v>
      </c>
      <c r="R84" s="80">
        <f t="shared" si="54"/>
        <v>12.831574999424065</v>
      </c>
      <c r="S84" s="80">
        <f t="shared" si="55"/>
        <v>6264.7928003543857</v>
      </c>
      <c r="T84" s="69">
        <f t="shared" si="56"/>
        <v>36.487220351999994</v>
      </c>
      <c r="U84" s="78">
        <f t="shared" si="57"/>
        <v>1.4864990676220124</v>
      </c>
      <c r="V84" s="69">
        <f t="shared" si="58"/>
        <v>92.757541819613579</v>
      </c>
      <c r="W84" s="80">
        <f t="shared" ca="1" si="59"/>
        <v>1.2750277112613393</v>
      </c>
      <c r="X84" s="80">
        <f t="shared" ca="1" si="60"/>
        <v>32.981402128308595</v>
      </c>
      <c r="Y84" s="94">
        <f t="shared" ca="1" si="61"/>
        <v>5.0545718102056751E-7</v>
      </c>
      <c r="Z84" s="80">
        <f t="shared" ca="1" si="62"/>
        <v>14</v>
      </c>
      <c r="AA84" s="80">
        <f t="shared" ca="1" si="63"/>
        <v>45.142142303999996</v>
      </c>
      <c r="AB84" s="80">
        <f t="shared" ca="1" si="64"/>
        <v>63.186701522425324</v>
      </c>
      <c r="AC84" s="80">
        <f t="shared" si="65"/>
        <v>12.415720536991342</v>
      </c>
      <c r="AD84" s="69">
        <f t="shared" si="66"/>
        <v>379.34573364705875</v>
      </c>
      <c r="AE84" s="69">
        <f t="shared" si="86"/>
        <v>290.08110171428569</v>
      </c>
      <c r="AF84" s="69">
        <f t="shared" si="67"/>
        <v>345.27167999999995</v>
      </c>
      <c r="AG84" s="95">
        <f t="shared" si="87"/>
        <v>269.39674285714284</v>
      </c>
      <c r="AH84" s="93">
        <f t="shared" si="68"/>
        <v>34.911901937573688</v>
      </c>
      <c r="AI84" s="81">
        <f t="shared" si="69"/>
        <v>0.73019757994636081</v>
      </c>
      <c r="AJ84" s="80">
        <f t="shared" si="70"/>
        <v>3.3146081279999997</v>
      </c>
      <c r="AK84" s="80">
        <f t="shared" si="71"/>
        <v>38.883560604315342</v>
      </c>
      <c r="AL84" s="78">
        <f t="shared" ca="1" si="72"/>
        <v>0.8269892740181618</v>
      </c>
      <c r="AM84" s="80">
        <f t="shared" ca="1" si="73"/>
        <v>25.021266259131284</v>
      </c>
      <c r="AN84" s="80">
        <f t="shared" si="74"/>
        <v>3.2572799999999997</v>
      </c>
      <c r="AO84" s="80">
        <f t="shared" si="75"/>
        <v>1.753749395258829</v>
      </c>
      <c r="AP84" s="80">
        <f t="shared" si="76"/>
        <v>1.8779082177605995</v>
      </c>
      <c r="AQ84" s="80">
        <f t="shared" ca="1" si="77"/>
        <v>2.554009694991461</v>
      </c>
      <c r="AR84" s="80">
        <f t="shared" si="78"/>
        <v>3.2996828551068287</v>
      </c>
      <c r="AS84" s="78">
        <f t="shared" si="79"/>
        <v>0.21426719294939023</v>
      </c>
      <c r="AT84" s="96">
        <f t="shared" ca="1" si="80"/>
        <v>5</v>
      </c>
      <c r="AU84" s="97" t="str">
        <f t="shared" ca="1" si="81"/>
        <v>Sand mixture</v>
      </c>
      <c r="AV84" s="98">
        <f t="shared" si="82"/>
        <v>3</v>
      </c>
      <c r="AW84" s="99" t="str">
        <f t="shared" si="83"/>
        <v>Clay</v>
      </c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</row>
    <row r="85" spans="1:69">
      <c r="A85" s="101">
        <v>1.44</v>
      </c>
      <c r="C85" s="89">
        <f t="shared" si="44"/>
        <v>-4.7243519999999997</v>
      </c>
      <c r="D85" s="84">
        <f t="shared" si="45"/>
        <v>4.7243519999999997</v>
      </c>
      <c r="E85" s="76">
        <v>0.26</v>
      </c>
      <c r="F85" s="91">
        <f t="shared" si="46"/>
        <v>2.7143999999999999</v>
      </c>
      <c r="G85" s="80">
        <f t="shared" si="47"/>
        <v>2.8872863999999998</v>
      </c>
      <c r="H85" s="81">
        <f t="shared" si="85"/>
        <v>2.7248698285714283</v>
      </c>
      <c r="I85" s="101">
        <v>6.9</v>
      </c>
      <c r="J85" s="92">
        <f t="shared" si="48"/>
        <v>7.2036000000000003E-2</v>
      </c>
      <c r="K85" s="101">
        <v>82.8</v>
      </c>
      <c r="L85" s="78">
        <f t="shared" si="49"/>
        <v>0.86443199999999998</v>
      </c>
      <c r="M85" s="81">
        <f t="shared" si="50"/>
        <v>0.14739978239999998</v>
      </c>
      <c r="N85" s="14">
        <f t="shared" si="84"/>
        <v>98</v>
      </c>
      <c r="O85" s="78">
        <f t="shared" si="51"/>
        <v>0.23149324799999979</v>
      </c>
      <c r="P85" s="78">
        <f t="shared" si="52"/>
        <v>8.4093465599999973E-2</v>
      </c>
      <c r="Q85" s="93">
        <f t="shared" si="53"/>
        <v>0.87641174016000012</v>
      </c>
      <c r="R85" s="80">
        <f t="shared" si="54"/>
        <v>10.421876823685102</v>
      </c>
      <c r="S85" s="80">
        <f t="shared" si="55"/>
        <v>4337.3626128112419</v>
      </c>
      <c r="T85" s="69">
        <f t="shared" si="56"/>
        <v>37.001124863999983</v>
      </c>
      <c r="U85" s="78">
        <f t="shared" si="57"/>
        <v>1.4998723655116808</v>
      </c>
      <c r="V85" s="69">
        <f t="shared" si="58"/>
        <v>93.592035607928878</v>
      </c>
      <c r="W85" s="80">
        <f t="shared" ca="1" si="59"/>
        <v>1.156512853073115</v>
      </c>
      <c r="X85" s="80">
        <f t="shared" ca="1" si="60"/>
        <v>32.577966161325421</v>
      </c>
      <c r="Y85" s="94">
        <f t="shared" ca="1" si="61"/>
        <v>2.1024188749520082E-7</v>
      </c>
      <c r="Z85" s="80">
        <f t="shared" ca="1" si="62"/>
        <v>14</v>
      </c>
      <c r="AA85" s="80">
        <f t="shared" ca="1" si="63"/>
        <v>37.181104128000001</v>
      </c>
      <c r="AB85" s="80">
        <f t="shared" ca="1" si="64"/>
        <v>21.647147568995972</v>
      </c>
      <c r="AC85" s="80">
        <f t="shared" si="65"/>
        <v>13.533487398687093</v>
      </c>
      <c r="AD85" s="69">
        <f t="shared" si="66"/>
        <v>312.44625317647063</v>
      </c>
      <c r="AE85" s="69">
        <f t="shared" si="86"/>
        <v>293.3384212436975</v>
      </c>
      <c r="AF85" s="69">
        <f t="shared" si="67"/>
        <v>288.72863999999998</v>
      </c>
      <c r="AG85" s="95">
        <f t="shared" si="87"/>
        <v>272.48698285714278</v>
      </c>
      <c r="AH85" s="93">
        <f t="shared" si="68"/>
        <v>27.237617563050378</v>
      </c>
      <c r="AI85" s="81">
        <f t="shared" si="69"/>
        <v>0.8566182816468445</v>
      </c>
      <c r="AJ85" s="80">
        <f t="shared" si="70"/>
        <v>2.7717949439999998</v>
      </c>
      <c r="AK85" s="80">
        <f t="shared" si="71"/>
        <v>31.581444920257884</v>
      </c>
      <c r="AL85" s="78">
        <f t="shared" ca="1" si="72"/>
        <v>0.87479032468008067</v>
      </c>
      <c r="AM85" s="80">
        <f t="shared" ca="1" si="73"/>
        <v>22.994993301194569</v>
      </c>
      <c r="AN85" s="80">
        <f t="shared" si="74"/>
        <v>2.7238550943396223</v>
      </c>
      <c r="AO85" s="80">
        <f t="shared" si="75"/>
        <v>2.4949378073474113</v>
      </c>
      <c r="AP85" s="80">
        <f t="shared" si="76"/>
        <v>2.7124100363671695</v>
      </c>
      <c r="AQ85" s="80">
        <f t="shared" ca="1" si="77"/>
        <v>2.6793271700116028</v>
      </c>
      <c r="AR85" s="80">
        <f t="shared" si="78"/>
        <v>3.4387483632689242</v>
      </c>
      <c r="AS85" s="78">
        <f t="shared" si="79"/>
        <v>0.26998797593104118</v>
      </c>
      <c r="AT85" s="96">
        <f t="shared" ca="1" si="80"/>
        <v>4</v>
      </c>
      <c r="AU85" s="97" t="str">
        <f t="shared" ca="1" si="81"/>
        <v>Silt mxture</v>
      </c>
      <c r="AV85" s="98">
        <f t="shared" si="82"/>
        <v>3</v>
      </c>
      <c r="AW85" s="99" t="str">
        <f t="shared" si="83"/>
        <v>Clay</v>
      </c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</row>
    <row r="86" spans="1:69">
      <c r="A86" s="101">
        <v>1.46</v>
      </c>
      <c r="C86" s="89">
        <f t="shared" si="44"/>
        <v>-4.789968</v>
      </c>
      <c r="D86" s="84">
        <f t="shared" si="45"/>
        <v>4.789968</v>
      </c>
      <c r="E86" s="76">
        <v>0.22140000000000001</v>
      </c>
      <c r="F86" s="91">
        <f t="shared" si="46"/>
        <v>2.3114159999999999</v>
      </c>
      <c r="G86" s="80">
        <f t="shared" si="47"/>
        <v>2.4943247999999998</v>
      </c>
      <c r="H86" s="81">
        <f t="shared" si="85"/>
        <v>2.7314022857142852</v>
      </c>
      <c r="I86" s="101">
        <v>8</v>
      </c>
      <c r="J86" s="92">
        <f t="shared" si="48"/>
        <v>8.3519999999999997E-2</v>
      </c>
      <c r="K86" s="101">
        <v>87.6</v>
      </c>
      <c r="L86" s="78">
        <f t="shared" si="49"/>
        <v>0.91454399999999991</v>
      </c>
      <c r="M86" s="81">
        <f t="shared" si="50"/>
        <v>0.14944700159999999</v>
      </c>
      <c r="N86" s="14">
        <f t="shared" si="84"/>
        <v>98</v>
      </c>
      <c r="O86" s="78">
        <f t="shared" si="51"/>
        <v>0.2347084319999998</v>
      </c>
      <c r="P86" s="78">
        <f t="shared" si="52"/>
        <v>8.5261430399999977E-2</v>
      </c>
      <c r="Q86" s="93">
        <f t="shared" si="53"/>
        <v>0.74567340144000005</v>
      </c>
      <c r="R86" s="80">
        <f t="shared" si="54"/>
        <v>8.7457294340677656</v>
      </c>
      <c r="S86" s="80">
        <f t="shared" si="55"/>
        <v>3182.9169033130493</v>
      </c>
      <c r="T86" s="69">
        <f t="shared" si="56"/>
        <v>37.515029375999994</v>
      </c>
      <c r="U86" s="78">
        <f t="shared" si="57"/>
        <v>1.5114990900591081</v>
      </c>
      <c r="V86" s="69">
        <f t="shared" si="58"/>
        <v>94.317543219688346</v>
      </c>
      <c r="W86" s="80">
        <f t="shared" ca="1" si="59"/>
        <v>1.071684495369283</v>
      </c>
      <c r="X86" s="80">
        <f t="shared" ca="1" si="60"/>
        <v>32.245140978150147</v>
      </c>
      <c r="Y86" s="94">
        <f t="shared" ca="1" si="61"/>
        <v>9.864572236428643E-8</v>
      </c>
      <c r="Z86" s="80">
        <f t="shared" ca="1" si="62"/>
        <v>14</v>
      </c>
      <c r="AA86" s="80">
        <f t="shared" ca="1" si="63"/>
        <v>31.634629152000002</v>
      </c>
      <c r="AB86" s="80">
        <f t="shared" ca="1" si="64"/>
        <v>8.641719261485596</v>
      </c>
      <c r="AC86" s="80">
        <f t="shared" si="65"/>
        <v>14.474290415762194</v>
      </c>
      <c r="AD86" s="69">
        <f t="shared" si="66"/>
        <v>265.83721976470588</v>
      </c>
      <c r="AE86" s="69">
        <f t="shared" si="86"/>
        <v>293.7286886722689</v>
      </c>
      <c r="AF86" s="69">
        <f t="shared" si="67"/>
        <v>249.43248</v>
      </c>
      <c r="AG86" s="95">
        <f t="shared" si="87"/>
        <v>273.14022857142851</v>
      </c>
      <c r="AH86" s="93">
        <f t="shared" si="68"/>
        <v>22.128246063450018</v>
      </c>
      <c r="AI86" s="81">
        <f t="shared" si="69"/>
        <v>0.97957540247882147</v>
      </c>
      <c r="AJ86" s="80">
        <f t="shared" si="70"/>
        <v>2.3945518079999997</v>
      </c>
      <c r="AK86" s="80">
        <f t="shared" si="71"/>
        <v>26.502210406265959</v>
      </c>
      <c r="AL86" s="78">
        <f t="shared" ca="1" si="72"/>
        <v>0.91603364663061226</v>
      </c>
      <c r="AM86" s="80">
        <f t="shared" ca="1" si="73"/>
        <v>21.44748894083331</v>
      </c>
      <c r="AN86" s="80">
        <f t="shared" si="74"/>
        <v>2.3531366037735846</v>
      </c>
      <c r="AO86" s="80">
        <f t="shared" si="75"/>
        <v>3.3484011384563876</v>
      </c>
      <c r="AP86" s="80">
        <f t="shared" si="76"/>
        <v>3.696202646731757</v>
      </c>
      <c r="AQ86" s="80">
        <f t="shared" ca="1" si="77"/>
        <v>2.7874327586501497</v>
      </c>
      <c r="AR86" s="80">
        <f t="shared" si="78"/>
        <v>3.5558751782263922</v>
      </c>
      <c r="AS86" s="78">
        <f t="shared" si="79"/>
        <v>0.3385959710838844</v>
      </c>
      <c r="AT86" s="96">
        <f t="shared" ca="1" si="80"/>
        <v>4</v>
      </c>
      <c r="AU86" s="97" t="str">
        <f t="shared" ca="1" si="81"/>
        <v>Silt mxture</v>
      </c>
      <c r="AV86" s="98">
        <f t="shared" si="82"/>
        <v>3</v>
      </c>
      <c r="AW86" s="99" t="str">
        <f t="shared" si="83"/>
        <v>Clay</v>
      </c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</row>
    <row r="87" spans="1:69">
      <c r="A87" s="101">
        <v>1.48</v>
      </c>
      <c r="C87" s="89">
        <f t="shared" si="44"/>
        <v>-4.8555840000000003</v>
      </c>
      <c r="D87" s="84">
        <f t="shared" si="45"/>
        <v>4.8555840000000003</v>
      </c>
      <c r="E87" s="76">
        <v>0.23569999999999999</v>
      </c>
      <c r="F87" s="91">
        <f t="shared" si="46"/>
        <v>2.4607079999999999</v>
      </c>
      <c r="G87" s="80">
        <f t="shared" si="47"/>
        <v>2.6457047999999999</v>
      </c>
      <c r="H87" s="81">
        <f t="shared" si="85"/>
        <v>2.6654811428571428</v>
      </c>
      <c r="I87" s="101">
        <v>7.7</v>
      </c>
      <c r="J87" s="92">
        <f t="shared" si="48"/>
        <v>8.0388000000000001E-2</v>
      </c>
      <c r="K87" s="101">
        <v>88.6</v>
      </c>
      <c r="L87" s="78">
        <f t="shared" si="49"/>
        <v>0.92498399999999992</v>
      </c>
      <c r="M87" s="81">
        <f t="shared" si="50"/>
        <v>0.1514942208</v>
      </c>
      <c r="N87" s="14">
        <f t="shared" si="84"/>
        <v>98</v>
      </c>
      <c r="O87" s="78">
        <f t="shared" si="51"/>
        <v>0.23792361599999981</v>
      </c>
      <c r="P87" s="78">
        <f t="shared" si="52"/>
        <v>8.6429395199999981E-2</v>
      </c>
      <c r="Q87" s="93">
        <f t="shared" si="53"/>
        <v>0.79456779072000006</v>
      </c>
      <c r="R87" s="80">
        <f t="shared" si="54"/>
        <v>9.1932587157569312</v>
      </c>
      <c r="S87" s="80">
        <f t="shared" si="55"/>
        <v>3523.7644248922138</v>
      </c>
      <c r="T87" s="69">
        <f t="shared" si="56"/>
        <v>38.028933887999997</v>
      </c>
      <c r="U87" s="78">
        <f t="shared" si="57"/>
        <v>1.509320243613381</v>
      </c>
      <c r="V87" s="69">
        <f t="shared" si="58"/>
        <v>94.181583201474979</v>
      </c>
      <c r="W87" s="80">
        <f t="shared" ca="1" si="59"/>
        <v>1.1116995443871505</v>
      </c>
      <c r="X87" s="80">
        <f t="shared" ca="1" si="60"/>
        <v>32.333081617778511</v>
      </c>
      <c r="Y87" s="94">
        <f t="shared" ca="1" si="61"/>
        <v>1.2543264696312413E-7</v>
      </c>
      <c r="Z87" s="80">
        <f t="shared" ca="1" si="62"/>
        <v>14</v>
      </c>
      <c r="AA87" s="80">
        <f t="shared" ca="1" si="63"/>
        <v>33.708936575999999</v>
      </c>
      <c r="AB87" s="80">
        <f t="shared" ca="1" si="64"/>
        <v>11.708864698263923</v>
      </c>
      <c r="AC87" s="80">
        <f t="shared" si="65"/>
        <v>14.16501945301286</v>
      </c>
      <c r="AD87" s="69">
        <f t="shared" si="66"/>
        <v>283.2683745882353</v>
      </c>
      <c r="AE87" s="69">
        <f t="shared" si="86"/>
        <v>285.59500315966386</v>
      </c>
      <c r="AF87" s="69">
        <f t="shared" si="67"/>
        <v>264.57047999999998</v>
      </c>
      <c r="AG87" s="95">
        <f t="shared" si="87"/>
        <v>266.54811428571423</v>
      </c>
      <c r="AH87" s="93">
        <f t="shared" si="68"/>
        <v>23.659992750392981</v>
      </c>
      <c r="AI87" s="81">
        <f t="shared" si="69"/>
        <v>0.93010022590092145</v>
      </c>
      <c r="AJ87" s="80">
        <f t="shared" si="70"/>
        <v>2.5398766079999997</v>
      </c>
      <c r="AK87" s="80">
        <f t="shared" si="71"/>
        <v>27.858359744717969</v>
      </c>
      <c r="AL87" s="78">
        <f t="shared" ca="1" si="72"/>
        <v>0.9030128782492417</v>
      </c>
      <c r="AM87" s="80">
        <f t="shared" ca="1" si="73"/>
        <v>21.845956078316597</v>
      </c>
      <c r="AN87" s="80">
        <f t="shared" si="74"/>
        <v>2.4959479245283016</v>
      </c>
      <c r="AO87" s="80">
        <f t="shared" si="75"/>
        <v>3.0384342198721495</v>
      </c>
      <c r="AP87" s="80">
        <f t="shared" si="76"/>
        <v>3.3386754799060676</v>
      </c>
      <c r="AQ87" s="80">
        <f t="shared" ca="1" si="77"/>
        <v>2.7531129133466958</v>
      </c>
      <c r="AR87" s="80">
        <f t="shared" si="78"/>
        <v>3.5129614319707487</v>
      </c>
      <c r="AS87" s="78">
        <f t="shared" si="79"/>
        <v>0.3212458774659151</v>
      </c>
      <c r="AT87" s="96">
        <f t="shared" ca="1" si="80"/>
        <v>4</v>
      </c>
      <c r="AU87" s="97" t="str">
        <f t="shared" ca="1" si="81"/>
        <v>Silt mxture</v>
      </c>
      <c r="AV87" s="98">
        <f t="shared" si="82"/>
        <v>3</v>
      </c>
      <c r="AW87" s="99" t="str">
        <f t="shared" si="83"/>
        <v>Clay</v>
      </c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</row>
    <row r="88" spans="1:69">
      <c r="A88" s="101">
        <v>1.5</v>
      </c>
      <c r="C88" s="89">
        <f t="shared" si="44"/>
        <v>-4.9212000000000007</v>
      </c>
      <c r="D88" s="84">
        <f t="shared" si="45"/>
        <v>4.9212000000000007</v>
      </c>
      <c r="E88" s="76">
        <v>0.2208</v>
      </c>
      <c r="F88" s="91">
        <f t="shared" si="46"/>
        <v>2.3051519999999996</v>
      </c>
      <c r="G88" s="80">
        <f t="shared" si="47"/>
        <v>2.4936983999999995</v>
      </c>
      <c r="H88" s="81">
        <f t="shared" si="85"/>
        <v>2.4876133714285715</v>
      </c>
      <c r="I88" s="101">
        <v>7.9</v>
      </c>
      <c r="J88" s="92">
        <f t="shared" si="48"/>
        <v>8.2476000000000008E-2</v>
      </c>
      <c r="K88" s="101">
        <v>90.3</v>
      </c>
      <c r="L88" s="78">
        <f t="shared" si="49"/>
        <v>0.9427319999999999</v>
      </c>
      <c r="M88" s="81">
        <f t="shared" si="50"/>
        <v>0.15354144</v>
      </c>
      <c r="N88" s="14">
        <f t="shared" si="84"/>
        <v>98</v>
      </c>
      <c r="O88" s="78">
        <f t="shared" si="51"/>
        <v>0.24113879999999982</v>
      </c>
      <c r="P88" s="78">
        <f t="shared" si="52"/>
        <v>8.7597359999999985E-2</v>
      </c>
      <c r="Q88" s="93">
        <f t="shared" si="53"/>
        <v>0.74334466799999988</v>
      </c>
      <c r="R88" s="80">
        <f t="shared" si="54"/>
        <v>8.4859254662469272</v>
      </c>
      <c r="S88" s="80">
        <f t="shared" si="55"/>
        <v>3213.1409351169532</v>
      </c>
      <c r="T88" s="69">
        <f t="shared" si="56"/>
        <v>38.542838399999994</v>
      </c>
      <c r="U88" s="78">
        <f t="shared" si="57"/>
        <v>1.5100142911900463</v>
      </c>
      <c r="V88" s="69">
        <f t="shared" si="58"/>
        <v>94.224891770258878</v>
      </c>
      <c r="W88" s="80">
        <f t="shared" ca="1" si="59"/>
        <v>1.0748967388072315</v>
      </c>
      <c r="X88" s="80">
        <f t="shared" ca="1" si="60"/>
        <v>32.135926700786264</v>
      </c>
      <c r="Y88" s="94">
        <f t="shared" ca="1" si="61"/>
        <v>9.5252021690466221E-8</v>
      </c>
      <c r="Z88" s="80">
        <f t="shared" ca="1" si="62"/>
        <v>14</v>
      </c>
      <c r="AA88" s="80">
        <f t="shared" ca="1" si="63"/>
        <v>31.535834399999995</v>
      </c>
      <c r="AB88" s="80">
        <f t="shared" ca="1" si="64"/>
        <v>8.3183593355882319</v>
      </c>
      <c r="AC88" s="80">
        <f t="shared" si="65"/>
        <v>14.445559094731397</v>
      </c>
      <c r="AD88" s="69">
        <f t="shared" si="66"/>
        <v>265.00701176470585</v>
      </c>
      <c r="AE88" s="69">
        <f t="shared" si="86"/>
        <v>264.29112605042013</v>
      </c>
      <c r="AF88" s="69">
        <f t="shared" si="67"/>
        <v>249.36983999999993</v>
      </c>
      <c r="AG88" s="95">
        <f t="shared" si="87"/>
        <v>248.76133714285712</v>
      </c>
      <c r="AH88" s="93">
        <f t="shared" si="68"/>
        <v>22.162050891389104</v>
      </c>
      <c r="AI88" s="81">
        <f t="shared" si="69"/>
        <v>0.94153522434922721</v>
      </c>
      <c r="AJ88" s="80">
        <f t="shared" si="70"/>
        <v>2.3939504639999996</v>
      </c>
      <c r="AK88" s="80">
        <f t="shared" si="71"/>
        <v>25.714925655293722</v>
      </c>
      <c r="AL88" s="78">
        <f t="shared" ca="1" si="72"/>
        <v>0.91804934022593199</v>
      </c>
      <c r="AM88" s="80">
        <f t="shared" ca="1" si="73"/>
        <v>20.962731990302085</v>
      </c>
      <c r="AN88" s="80">
        <f t="shared" si="74"/>
        <v>2.3525456603773578</v>
      </c>
      <c r="AO88" s="80">
        <f t="shared" si="75"/>
        <v>3.3073767060202637</v>
      </c>
      <c r="AP88" s="80">
        <f t="shared" si="76"/>
        <v>3.6614347518263228</v>
      </c>
      <c r="AQ88" s="80">
        <f t="shared" ca="1" si="77"/>
        <v>2.7924340926050806</v>
      </c>
      <c r="AR88" s="80">
        <f t="shared" si="78"/>
        <v>3.5533462820431962</v>
      </c>
      <c r="AS88" s="78">
        <f t="shared" si="79"/>
        <v>0.35035279865624863</v>
      </c>
      <c r="AT88" s="96">
        <f t="shared" ca="1" si="80"/>
        <v>4</v>
      </c>
      <c r="AU88" s="97" t="str">
        <f t="shared" ca="1" si="81"/>
        <v>Silt mxture</v>
      </c>
      <c r="AV88" s="98">
        <f t="shared" si="82"/>
        <v>3</v>
      </c>
      <c r="AW88" s="99" t="str">
        <f t="shared" si="83"/>
        <v>Clay</v>
      </c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</row>
    <row r="89" spans="1:69">
      <c r="A89" s="101">
        <v>1.52</v>
      </c>
      <c r="C89" s="89">
        <f t="shared" si="44"/>
        <v>-4.9868160000000001</v>
      </c>
      <c r="D89" s="84">
        <f t="shared" si="45"/>
        <v>4.9868160000000001</v>
      </c>
      <c r="E89" s="76">
        <v>0.21210000000000001</v>
      </c>
      <c r="F89" s="91">
        <f t="shared" si="46"/>
        <v>2.214324</v>
      </c>
      <c r="G89" s="80">
        <f t="shared" si="47"/>
        <v>2.4070464</v>
      </c>
      <c r="H89" s="81">
        <f t="shared" si="85"/>
        <v>2.3889404571428572</v>
      </c>
      <c r="I89" s="101">
        <v>8.6</v>
      </c>
      <c r="J89" s="92">
        <f t="shared" si="48"/>
        <v>8.9783999999999989E-2</v>
      </c>
      <c r="K89" s="101">
        <v>92.3</v>
      </c>
      <c r="L89" s="78">
        <f t="shared" si="49"/>
        <v>0.96361199999999991</v>
      </c>
      <c r="M89" s="81">
        <f t="shared" si="50"/>
        <v>0.15558865920000001</v>
      </c>
      <c r="N89" s="14">
        <f t="shared" si="84"/>
        <v>98</v>
      </c>
      <c r="O89" s="78">
        <f t="shared" si="51"/>
        <v>0.2443539839999998</v>
      </c>
      <c r="P89" s="78">
        <f t="shared" si="52"/>
        <v>8.8765324799999976E-2</v>
      </c>
      <c r="Q89" s="93">
        <f t="shared" si="53"/>
        <v>0.71368849728000006</v>
      </c>
      <c r="R89" s="80">
        <f t="shared" si="54"/>
        <v>8.0401722056223495</v>
      </c>
      <c r="S89" s="80">
        <f t="shared" si="55"/>
        <v>2833.8501501643159</v>
      </c>
      <c r="T89" s="69">
        <f t="shared" si="56"/>
        <v>39.05674291199999</v>
      </c>
      <c r="U89" s="78">
        <f t="shared" si="57"/>
        <v>1.5185872065725858</v>
      </c>
      <c r="V89" s="69">
        <f t="shared" si="58"/>
        <v>94.759841690129349</v>
      </c>
      <c r="W89" s="80">
        <f t="shared" ca="1" si="59"/>
        <v>1.0648653775894026</v>
      </c>
      <c r="X89" s="80">
        <f t="shared" ca="1" si="60"/>
        <v>32.064862460046683</v>
      </c>
      <c r="Y89" s="94">
        <f t="shared" ca="1" si="61"/>
        <v>7.1955594045558192E-8</v>
      </c>
      <c r="Z89" s="80">
        <f t="shared" ca="1" si="62"/>
        <v>14</v>
      </c>
      <c r="AA89" s="80">
        <f t="shared" ca="1" si="63"/>
        <v>30.277693824</v>
      </c>
      <c r="AB89" s="80">
        <f t="shared" ca="1" si="64"/>
        <v>6.0331830796673964</v>
      </c>
      <c r="AC89" s="80">
        <f t="shared" si="65"/>
        <v>14.827429348352226</v>
      </c>
      <c r="AD89" s="69">
        <f t="shared" si="66"/>
        <v>254.43440188235292</v>
      </c>
      <c r="AE89" s="69">
        <f t="shared" si="86"/>
        <v>252.30429095798314</v>
      </c>
      <c r="AF89" s="69">
        <f t="shared" si="67"/>
        <v>240.70464000000001</v>
      </c>
      <c r="AG89" s="95">
        <f t="shared" si="87"/>
        <v>238.89404571428571</v>
      </c>
      <c r="AH89" s="93">
        <f t="shared" si="68"/>
        <v>20.436900200383342</v>
      </c>
      <c r="AI89" s="81">
        <f t="shared" si="69"/>
        <v>1.011476048809546</v>
      </c>
      <c r="AJ89" s="80">
        <f t="shared" si="70"/>
        <v>2.310764544</v>
      </c>
      <c r="AK89" s="80">
        <f t="shared" si="71"/>
        <v>24.364158198855606</v>
      </c>
      <c r="AL89" s="78">
        <f t="shared" ca="1" si="72"/>
        <v>0.93337070677048817</v>
      </c>
      <c r="AM89" s="80">
        <f t="shared" ca="1" si="73"/>
        <v>20.653206929737237</v>
      </c>
      <c r="AN89" s="80">
        <f t="shared" si="74"/>
        <v>2.2707984905660377</v>
      </c>
      <c r="AO89" s="80">
        <f t="shared" si="75"/>
        <v>3.7300485773768211</v>
      </c>
      <c r="AP89" s="80">
        <f t="shared" si="76"/>
        <v>4.1514918781682164</v>
      </c>
      <c r="AQ89" s="80">
        <f t="shared" ca="1" si="77"/>
        <v>2.8325030528814872</v>
      </c>
      <c r="AR89" s="80">
        <f t="shared" si="78"/>
        <v>3.5925095039929746</v>
      </c>
      <c r="AS89" s="78">
        <f t="shared" si="79"/>
        <v>0.37361916785858834</v>
      </c>
      <c r="AT89" s="96">
        <f t="shared" ca="1" si="80"/>
        <v>4</v>
      </c>
      <c r="AU89" s="97" t="str">
        <f t="shared" ca="1" si="81"/>
        <v>Silt mxture</v>
      </c>
      <c r="AV89" s="98">
        <f t="shared" si="82"/>
        <v>3</v>
      </c>
      <c r="AW89" s="99" t="str">
        <f t="shared" si="83"/>
        <v>Clay</v>
      </c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</row>
    <row r="90" spans="1:69">
      <c r="A90" s="101">
        <v>1.54</v>
      </c>
      <c r="C90" s="89">
        <f t="shared" si="44"/>
        <v>-5.0524320000000005</v>
      </c>
      <c r="D90" s="84">
        <f t="shared" si="45"/>
        <v>5.0524320000000005</v>
      </c>
      <c r="E90" s="76">
        <v>0.1996</v>
      </c>
      <c r="F90" s="91">
        <f t="shared" si="46"/>
        <v>2.0838239999999999</v>
      </c>
      <c r="G90" s="80">
        <f t="shared" si="47"/>
        <v>2.2775903999999998</v>
      </c>
      <c r="H90" s="81">
        <f t="shared" si="85"/>
        <v>2.3465242285714285</v>
      </c>
      <c r="I90" s="101">
        <v>8.5</v>
      </c>
      <c r="J90" s="92">
        <f t="shared" si="48"/>
        <v>8.8739999999999999E-2</v>
      </c>
      <c r="K90" s="101">
        <v>92.8</v>
      </c>
      <c r="L90" s="78">
        <f t="shared" si="49"/>
        <v>0.96883199999999992</v>
      </c>
      <c r="M90" s="81">
        <f t="shared" si="50"/>
        <v>0.15763587840000001</v>
      </c>
      <c r="N90" s="14">
        <f t="shared" si="84"/>
        <v>98</v>
      </c>
      <c r="O90" s="78">
        <f t="shared" si="51"/>
        <v>0.24756916799999981</v>
      </c>
      <c r="P90" s="78">
        <f t="shared" si="52"/>
        <v>8.993328959999998E-2</v>
      </c>
      <c r="Q90" s="93">
        <f t="shared" si="53"/>
        <v>0.66990700656000013</v>
      </c>
      <c r="R90" s="80">
        <f t="shared" si="54"/>
        <v>7.4489325314305006</v>
      </c>
      <c r="S90" s="80">
        <f t="shared" si="55"/>
        <v>2691.3007357912743</v>
      </c>
      <c r="T90" s="69">
        <f t="shared" si="56"/>
        <v>39.570647423999986</v>
      </c>
      <c r="U90" s="78">
        <f t="shared" si="57"/>
        <v>1.515054939211411</v>
      </c>
      <c r="V90" s="69">
        <f t="shared" si="58"/>
        <v>94.539428206792039</v>
      </c>
      <c r="W90" s="80">
        <f t="shared" ca="1" si="59"/>
        <v>1.0274630666573465</v>
      </c>
      <c r="X90" s="80">
        <f t="shared" ca="1" si="60"/>
        <v>31.839961359118192</v>
      </c>
      <c r="Y90" s="94">
        <f t="shared" ca="1" si="61"/>
        <v>5.828379406234835E-8</v>
      </c>
      <c r="Z90" s="80">
        <f t="shared" ca="1" si="62"/>
        <v>14</v>
      </c>
      <c r="AA90" s="80">
        <f t="shared" ca="1" si="63"/>
        <v>28.420297248000004</v>
      </c>
      <c r="AB90" s="80">
        <f t="shared" ca="1" si="64"/>
        <v>4.5870722362887451</v>
      </c>
      <c r="AC90" s="80">
        <f t="shared" si="65"/>
        <v>14.984331909091198</v>
      </c>
      <c r="AD90" s="69">
        <f t="shared" si="66"/>
        <v>238.82602729411769</v>
      </c>
      <c r="AE90" s="69">
        <f t="shared" si="86"/>
        <v>246.93588947899161</v>
      </c>
      <c r="AF90" s="69">
        <f t="shared" si="67"/>
        <v>227.75903999999997</v>
      </c>
      <c r="AG90" s="95">
        <f t="shared" si="87"/>
        <v>234.65242285714285</v>
      </c>
      <c r="AH90" s="93">
        <f t="shared" si="68"/>
        <v>19.660714456952661</v>
      </c>
      <c r="AI90" s="81">
        <f t="shared" si="69"/>
        <v>0.98673139162030632</v>
      </c>
      <c r="AJ90" s="80">
        <f t="shared" si="70"/>
        <v>2.1864867839999995</v>
      </c>
      <c r="AK90" s="80">
        <f t="shared" si="71"/>
        <v>22.572522822516664</v>
      </c>
      <c r="AL90" s="78">
        <f t="shared" ca="1" si="72"/>
        <v>0.94489549713657772</v>
      </c>
      <c r="AM90" s="80">
        <f t="shared" ca="1" si="73"/>
        <v>19.703434828092309</v>
      </c>
      <c r="AN90" s="80">
        <f t="shared" si="74"/>
        <v>2.1486701886792452</v>
      </c>
      <c r="AO90" s="80">
        <f t="shared" si="75"/>
        <v>3.8962229556288968</v>
      </c>
      <c r="AP90" s="80">
        <f t="shared" si="76"/>
        <v>4.3713828506400567</v>
      </c>
      <c r="AQ90" s="80">
        <f t="shared" ca="1" si="77"/>
        <v>2.8626072462852776</v>
      </c>
      <c r="AR90" s="80">
        <f t="shared" si="78"/>
        <v>3.6227627025259039</v>
      </c>
      <c r="AS90" s="78">
        <f t="shared" si="79"/>
        <v>0.39959982132837113</v>
      </c>
      <c r="AT90" s="96">
        <f t="shared" ca="1" si="80"/>
        <v>4</v>
      </c>
      <c r="AU90" s="97" t="str">
        <f t="shared" ca="1" si="81"/>
        <v>Silt mxture</v>
      </c>
      <c r="AV90" s="98">
        <f t="shared" si="82"/>
        <v>2</v>
      </c>
      <c r="AW90" s="99" t="str">
        <f t="shared" si="83"/>
        <v>Organic</v>
      </c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</row>
    <row r="91" spans="1:69">
      <c r="A91" s="101">
        <v>1.56</v>
      </c>
      <c r="C91" s="89">
        <f t="shared" si="44"/>
        <v>-5.1180480000000008</v>
      </c>
      <c r="D91" s="84">
        <f t="shared" si="45"/>
        <v>5.1180480000000008</v>
      </c>
      <c r="E91" s="76">
        <v>0.1928</v>
      </c>
      <c r="F91" s="91">
        <f t="shared" si="46"/>
        <v>2.012832</v>
      </c>
      <c r="G91" s="80">
        <f t="shared" si="47"/>
        <v>2.2076424000000001</v>
      </c>
      <c r="H91" s="81">
        <f t="shared" si="85"/>
        <v>2.2872250285714286</v>
      </c>
      <c r="I91" s="101">
        <v>8</v>
      </c>
      <c r="J91" s="92">
        <f t="shared" si="48"/>
        <v>8.3519999999999997E-2</v>
      </c>
      <c r="K91" s="101">
        <v>93.3</v>
      </c>
      <c r="L91" s="78">
        <f t="shared" si="49"/>
        <v>0.97405199999999992</v>
      </c>
      <c r="M91" s="81">
        <f t="shared" si="50"/>
        <v>0.15968309760000002</v>
      </c>
      <c r="N91" s="14">
        <f t="shared" si="84"/>
        <v>98</v>
      </c>
      <c r="O91" s="78">
        <f t="shared" si="51"/>
        <v>0.25078435199999982</v>
      </c>
      <c r="P91" s="78">
        <f t="shared" si="52"/>
        <v>9.1101254399999984E-2</v>
      </c>
      <c r="Q91" s="93">
        <f t="shared" si="53"/>
        <v>0.64576315584000021</v>
      </c>
      <c r="R91" s="80">
        <f t="shared" si="54"/>
        <v>7.0884112418983367</v>
      </c>
      <c r="S91" s="80">
        <f t="shared" si="55"/>
        <v>2756.448681541583</v>
      </c>
      <c r="T91" s="69">
        <f t="shared" si="56"/>
        <v>40.084551935999997</v>
      </c>
      <c r="U91" s="78">
        <f t="shared" si="57"/>
        <v>1.5067269050207315</v>
      </c>
      <c r="V91" s="69">
        <f t="shared" si="58"/>
        <v>94.01975887329364</v>
      </c>
      <c r="W91" s="80">
        <f t="shared" ca="1" si="59"/>
        <v>1.0005645164791495</v>
      </c>
      <c r="X91" s="80">
        <f t="shared" ca="1" si="60"/>
        <v>31.639128625555376</v>
      </c>
      <c r="Y91" s="94">
        <f t="shared" ca="1" si="61"/>
        <v>5.5422539291592377E-8</v>
      </c>
      <c r="Z91" s="80">
        <f t="shared" ca="1" si="62"/>
        <v>14</v>
      </c>
      <c r="AA91" s="80">
        <f t="shared" ca="1" si="63"/>
        <v>27.396012672000005</v>
      </c>
      <c r="AB91" s="80">
        <f t="shared" ca="1" si="64"/>
        <v>4.2046797842221375</v>
      </c>
      <c r="AC91" s="80">
        <f t="shared" si="65"/>
        <v>14.911618140412088</v>
      </c>
      <c r="AD91" s="69">
        <f t="shared" si="66"/>
        <v>230.21859388235299</v>
      </c>
      <c r="AE91" s="69">
        <f t="shared" si="86"/>
        <v>239.58125606722689</v>
      </c>
      <c r="AF91" s="69">
        <f t="shared" si="67"/>
        <v>220.76424000000003</v>
      </c>
      <c r="AG91" s="95">
        <f t="shared" si="87"/>
        <v>228.72250285714284</v>
      </c>
      <c r="AH91" s="93">
        <f t="shared" si="68"/>
        <v>19.838914189034416</v>
      </c>
      <c r="AI91" s="81">
        <f t="shared" si="69"/>
        <v>0.9167821074481276</v>
      </c>
      <c r="AJ91" s="80">
        <f t="shared" si="70"/>
        <v>2.1193367040000002</v>
      </c>
      <c r="AK91" s="80">
        <f t="shared" si="71"/>
        <v>21.480034066358595</v>
      </c>
      <c r="AL91" s="78">
        <f t="shared" ca="1" si="72"/>
        <v>0.94769045544603925</v>
      </c>
      <c r="AM91" s="80">
        <f t="shared" ca="1" si="73"/>
        <v>18.892282041558545</v>
      </c>
      <c r="AN91" s="80">
        <f t="shared" si="74"/>
        <v>2.0826815094339621</v>
      </c>
      <c r="AO91" s="80">
        <f t="shared" si="75"/>
        <v>3.7832214130331976</v>
      </c>
      <c r="AP91" s="80">
        <f t="shared" si="76"/>
        <v>4.2680663569522226</v>
      </c>
      <c r="AQ91" s="80">
        <f t="shared" ca="1" si="77"/>
        <v>2.8697984946585491</v>
      </c>
      <c r="AR91" s="80">
        <f t="shared" si="78"/>
        <v>3.6281517023693257</v>
      </c>
      <c r="AS91" s="78">
        <f t="shared" si="79"/>
        <v>0.41616146006723514</v>
      </c>
      <c r="AT91" s="96">
        <f t="shared" ca="1" si="80"/>
        <v>4</v>
      </c>
      <c r="AU91" s="97" t="str">
        <f t="shared" ca="1" si="81"/>
        <v>Silt mxture</v>
      </c>
      <c r="AV91" s="98">
        <f t="shared" si="82"/>
        <v>2</v>
      </c>
      <c r="AW91" s="99" t="str">
        <f t="shared" si="83"/>
        <v>Organic</v>
      </c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</row>
    <row r="92" spans="1:69">
      <c r="A92" s="101">
        <v>1.58</v>
      </c>
      <c r="C92" s="89">
        <f t="shared" si="44"/>
        <v>-5.1836640000000003</v>
      </c>
      <c r="D92" s="84">
        <f t="shared" si="45"/>
        <v>5.1836640000000003</v>
      </c>
      <c r="E92" s="76">
        <v>0.19159999999999999</v>
      </c>
      <c r="F92" s="91">
        <f t="shared" si="46"/>
        <v>2.0003039999999999</v>
      </c>
      <c r="G92" s="80">
        <f t="shared" si="47"/>
        <v>2.1965759999999999</v>
      </c>
      <c r="H92" s="81">
        <f t="shared" si="85"/>
        <v>2.2553382857142856</v>
      </c>
      <c r="I92" s="101">
        <v>6.1</v>
      </c>
      <c r="J92" s="92">
        <f t="shared" si="48"/>
        <v>6.3683999999999991E-2</v>
      </c>
      <c r="K92" s="101">
        <v>94</v>
      </c>
      <c r="L92" s="78">
        <f t="shared" si="49"/>
        <v>0.98136000000000001</v>
      </c>
      <c r="M92" s="81">
        <f t="shared" si="50"/>
        <v>0.1617303168</v>
      </c>
      <c r="N92" s="14">
        <f t="shared" si="84"/>
        <v>98</v>
      </c>
      <c r="O92" s="78">
        <f t="shared" si="51"/>
        <v>0.2539995359999998</v>
      </c>
      <c r="P92" s="78">
        <f t="shared" si="52"/>
        <v>9.2269219199999974E-2</v>
      </c>
      <c r="Q92" s="93">
        <f t="shared" si="53"/>
        <v>0.64105023312000009</v>
      </c>
      <c r="R92" s="80">
        <f t="shared" si="54"/>
        <v>6.9476065656357076</v>
      </c>
      <c r="S92" s="80">
        <f t="shared" si="55"/>
        <v>3588.6314856072449</v>
      </c>
      <c r="T92" s="69">
        <f t="shared" si="56"/>
        <v>40.598456447999986</v>
      </c>
      <c r="U92" s="78">
        <f t="shared" si="57"/>
        <v>1.4747352396707905</v>
      </c>
      <c r="V92" s="69">
        <f t="shared" si="58"/>
        <v>92.023478955457321</v>
      </c>
      <c r="W92" s="80">
        <f t="shared" ca="1" si="59"/>
        <v>0.96375829325039908</v>
      </c>
      <c r="X92" s="80">
        <f t="shared" ca="1" si="60"/>
        <v>31.324779337353888</v>
      </c>
      <c r="Y92" s="94">
        <f t="shared" ca="1" si="61"/>
        <v>7.8666293450540876E-8</v>
      </c>
      <c r="Z92" s="80">
        <f t="shared" ca="1" si="62"/>
        <v>14</v>
      </c>
      <c r="AA92" s="80">
        <f t="shared" ca="1" si="63"/>
        <v>27.196070496000001</v>
      </c>
      <c r="AB92" s="80">
        <f t="shared" ca="1" si="64"/>
        <v>5.9245312495567379</v>
      </c>
      <c r="AC92" s="80">
        <f t="shared" si="65"/>
        <v>14.109565477699803</v>
      </c>
      <c r="AD92" s="69">
        <f t="shared" si="66"/>
        <v>228.53840752941176</v>
      </c>
      <c r="AE92" s="69">
        <f t="shared" si="86"/>
        <v>235.45161761344542</v>
      </c>
      <c r="AF92" s="69">
        <f t="shared" si="67"/>
        <v>219.6576</v>
      </c>
      <c r="AG92" s="95">
        <f t="shared" si="87"/>
        <v>225.53382857142856</v>
      </c>
      <c r="AH92" s="93">
        <f t="shared" si="68"/>
        <v>22.830029737567514</v>
      </c>
      <c r="AI92" s="81">
        <f t="shared" si="69"/>
        <v>0.69019766886680245</v>
      </c>
      <c r="AJ92" s="80">
        <f t="shared" si="70"/>
        <v>2.1087129599999996</v>
      </c>
      <c r="AK92" s="80">
        <f t="shared" si="71"/>
        <v>21.053353229199111</v>
      </c>
      <c r="AL92" s="78">
        <f t="shared" ca="1" si="72"/>
        <v>0.92868273099898591</v>
      </c>
      <c r="AM92" s="80">
        <f t="shared" ca="1" si="73"/>
        <v>17.689160093810759</v>
      </c>
      <c r="AN92" s="80">
        <f t="shared" si="74"/>
        <v>2.0722415094339621</v>
      </c>
      <c r="AO92" s="80">
        <f t="shared" si="75"/>
        <v>2.8992395437262357</v>
      </c>
      <c r="AP92" s="80">
        <f t="shared" si="76"/>
        <v>3.2783265513712099</v>
      </c>
      <c r="AQ92" s="80">
        <f t="shared" ca="1" si="77"/>
        <v>2.8197648539071092</v>
      </c>
      <c r="AR92" s="80">
        <f t="shared" si="78"/>
        <v>3.5742157375483097</v>
      </c>
      <c r="AS92" s="78">
        <f t="shared" si="79"/>
        <v>0.42192917416094056</v>
      </c>
      <c r="AT92" s="96">
        <f t="shared" ca="1" si="80"/>
        <v>4</v>
      </c>
      <c r="AU92" s="97" t="str">
        <f t="shared" ca="1" si="81"/>
        <v>Silt mxture</v>
      </c>
      <c r="AV92" s="98">
        <f t="shared" si="82"/>
        <v>3</v>
      </c>
      <c r="AW92" s="99" t="str">
        <f t="shared" si="83"/>
        <v>Clay</v>
      </c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</row>
    <row r="93" spans="1:69">
      <c r="A93" s="101">
        <v>1.6</v>
      </c>
      <c r="C93" s="89">
        <f t="shared" si="44"/>
        <v>-5.2492800000000006</v>
      </c>
      <c r="D93" s="84">
        <f t="shared" si="45"/>
        <v>5.2492800000000006</v>
      </c>
      <c r="E93" s="76">
        <v>0.19159999999999999</v>
      </c>
      <c r="F93" s="91">
        <f t="shared" si="46"/>
        <v>2.0003039999999999</v>
      </c>
      <c r="G93" s="80">
        <f t="shared" si="47"/>
        <v>2.1974111999999999</v>
      </c>
      <c r="H93" s="81">
        <f t="shared" si="85"/>
        <v>2.3165763428571431</v>
      </c>
      <c r="I93" s="101">
        <v>5.5</v>
      </c>
      <c r="J93" s="92">
        <f t="shared" si="48"/>
        <v>5.7419999999999999E-2</v>
      </c>
      <c r="K93" s="101">
        <v>94.4</v>
      </c>
      <c r="L93" s="78">
        <f t="shared" si="49"/>
        <v>0.98553600000000008</v>
      </c>
      <c r="M93" s="81">
        <f t="shared" si="50"/>
        <v>0.163777536</v>
      </c>
      <c r="N93" s="14">
        <f t="shared" si="84"/>
        <v>98</v>
      </c>
      <c r="O93" s="78">
        <f t="shared" si="51"/>
        <v>0.25721471999999984</v>
      </c>
      <c r="P93" s="78">
        <f t="shared" si="52"/>
        <v>9.3437183999999979E-2</v>
      </c>
      <c r="Q93" s="93">
        <f t="shared" si="53"/>
        <v>0.64026483840000004</v>
      </c>
      <c r="R93" s="80">
        <f t="shared" si="54"/>
        <v>6.8523558929173225</v>
      </c>
      <c r="S93" s="80">
        <f t="shared" si="55"/>
        <v>3975.2422398426456</v>
      </c>
      <c r="T93" s="69">
        <f t="shared" si="56"/>
        <v>41.11236095999999</v>
      </c>
      <c r="U93" s="78">
        <f t="shared" si="57"/>
        <v>1.4626089693449642</v>
      </c>
      <c r="V93" s="69">
        <f t="shared" si="58"/>
        <v>91.266799687125769</v>
      </c>
      <c r="W93" s="80">
        <f t="shared" ca="1" si="59"/>
        <v>0.95342534825281244</v>
      </c>
      <c r="X93" s="80">
        <f t="shared" ca="1" si="60"/>
        <v>31.187701009368752</v>
      </c>
      <c r="Y93" s="94">
        <f t="shared" ca="1" si="61"/>
        <v>8.8734120484137977E-8</v>
      </c>
      <c r="Z93" s="80">
        <f t="shared" ca="1" si="62"/>
        <v>14</v>
      </c>
      <c r="AA93" s="80">
        <f t="shared" ca="1" si="63"/>
        <v>27.162750719999998</v>
      </c>
      <c r="AB93" s="80">
        <f t="shared" ca="1" si="64"/>
        <v>6.6745738940374677</v>
      </c>
      <c r="AC93" s="80">
        <f t="shared" si="65"/>
        <v>13.798522330800836</v>
      </c>
      <c r="AD93" s="69">
        <f t="shared" si="66"/>
        <v>228.25840941176472</v>
      </c>
      <c r="AE93" s="69">
        <f t="shared" si="86"/>
        <v>242.27783798319334</v>
      </c>
      <c r="AF93" s="69">
        <f t="shared" si="67"/>
        <v>219.74112</v>
      </c>
      <c r="AG93" s="95">
        <f t="shared" si="87"/>
        <v>231.65763428571427</v>
      </c>
      <c r="AH93" s="93">
        <f t="shared" si="68"/>
        <v>23.950162860102843</v>
      </c>
      <c r="AI93" s="81">
        <f t="shared" si="69"/>
        <v>0.61453050639882312</v>
      </c>
      <c r="AJ93" s="80">
        <f t="shared" si="70"/>
        <v>2.1095147519999999</v>
      </c>
      <c r="AK93" s="80">
        <f t="shared" si="71"/>
        <v>20.764714827022189</v>
      </c>
      <c r="AL93" s="78">
        <f t="shared" ca="1" si="72"/>
        <v>0.92218287393805165</v>
      </c>
      <c r="AM93" s="80">
        <f t="shared" ca="1" si="73"/>
        <v>17.188799521840544</v>
      </c>
      <c r="AN93" s="80">
        <f t="shared" si="74"/>
        <v>2.0730294339622639</v>
      </c>
      <c r="AO93" s="80">
        <f t="shared" si="75"/>
        <v>2.6130748764728242</v>
      </c>
      <c r="AP93" s="80">
        <f t="shared" si="76"/>
        <v>2.9594940817540292</v>
      </c>
      <c r="AQ93" s="80">
        <f t="shared" ca="1" si="77"/>
        <v>2.8025602614131992</v>
      </c>
      <c r="AR93" s="80">
        <f t="shared" si="78"/>
        <v>3.5530498541176563</v>
      </c>
      <c r="AS93" s="78">
        <f t="shared" si="79"/>
        <v>0.42354394128165829</v>
      </c>
      <c r="AT93" s="96">
        <f t="shared" ca="1" si="80"/>
        <v>4</v>
      </c>
      <c r="AU93" s="97" t="str">
        <f t="shared" ca="1" si="81"/>
        <v>Silt mxture</v>
      </c>
      <c r="AV93" s="98">
        <f t="shared" si="82"/>
        <v>3</v>
      </c>
      <c r="AW93" s="99" t="str">
        <f t="shared" si="83"/>
        <v>Clay</v>
      </c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</row>
    <row r="94" spans="1:69">
      <c r="A94" s="101">
        <v>1.62</v>
      </c>
      <c r="C94" s="89">
        <f t="shared" si="44"/>
        <v>-5.314896000000001</v>
      </c>
      <c r="D94" s="84">
        <f t="shared" si="45"/>
        <v>5.314896000000001</v>
      </c>
      <c r="E94" s="76">
        <v>0.19470000000000001</v>
      </c>
      <c r="F94" s="91">
        <f t="shared" si="46"/>
        <v>2.0326680000000001</v>
      </c>
      <c r="G94" s="80">
        <f t="shared" si="47"/>
        <v>2.2306104000000002</v>
      </c>
      <c r="H94" s="81">
        <f t="shared" si="85"/>
        <v>2.4948020571428566</v>
      </c>
      <c r="I94" s="101">
        <v>5.2</v>
      </c>
      <c r="J94" s="92">
        <f t="shared" si="48"/>
        <v>5.4288000000000003E-2</v>
      </c>
      <c r="K94" s="101">
        <v>94.8</v>
      </c>
      <c r="L94" s="78">
        <f t="shared" si="49"/>
        <v>0.98971199999999993</v>
      </c>
      <c r="M94" s="81">
        <f t="shared" si="50"/>
        <v>0.16582475520000003</v>
      </c>
      <c r="N94" s="14">
        <f t="shared" si="84"/>
        <v>98</v>
      </c>
      <c r="O94" s="78">
        <f t="shared" si="51"/>
        <v>0.26042990399999988</v>
      </c>
      <c r="P94" s="78">
        <f t="shared" si="52"/>
        <v>9.4605148799999983E-2</v>
      </c>
      <c r="Q94" s="93">
        <f t="shared" si="53"/>
        <v>0.65015956368000005</v>
      </c>
      <c r="R94" s="80">
        <f t="shared" si="54"/>
        <v>6.8723486187254981</v>
      </c>
      <c r="S94" s="80">
        <f t="shared" si="55"/>
        <v>4269.5612420034331</v>
      </c>
      <c r="T94" s="69">
        <f t="shared" si="56"/>
        <v>41.626265471999993</v>
      </c>
      <c r="U94" s="78">
        <f t="shared" si="57"/>
        <v>1.4566180609711368</v>
      </c>
      <c r="V94" s="69">
        <f t="shared" si="58"/>
        <v>90.89296700459893</v>
      </c>
      <c r="W94" s="80">
        <f t="shared" ca="1" si="59"/>
        <v>0.95836836850829465</v>
      </c>
      <c r="X94" s="80">
        <f t="shared" ca="1" si="60"/>
        <v>31.140261203510192</v>
      </c>
      <c r="Y94" s="94">
        <f t="shared" ca="1" si="61"/>
        <v>9.86584558175615E-8</v>
      </c>
      <c r="Z94" s="80">
        <f t="shared" ca="1" si="62"/>
        <v>14</v>
      </c>
      <c r="AA94" s="80">
        <f t="shared" ca="1" si="63"/>
        <v>27.582526944000001</v>
      </c>
      <c r="AB94" s="80">
        <f t="shared" ca="1" si="64"/>
        <v>7.535767890022127</v>
      </c>
      <c r="AC94" s="80">
        <f t="shared" si="65"/>
        <v>13.581384788213853</v>
      </c>
      <c r="AD94" s="69">
        <f t="shared" si="66"/>
        <v>231.78594070588238</v>
      </c>
      <c r="AE94" s="69">
        <f t="shared" si="86"/>
        <v>262.86731213445375</v>
      </c>
      <c r="AF94" s="69">
        <f t="shared" si="67"/>
        <v>223.06103999999999</v>
      </c>
      <c r="AG94" s="95">
        <f t="shared" si="87"/>
        <v>249.48020571428569</v>
      </c>
      <c r="AH94" s="93">
        <f t="shared" si="68"/>
        <v>24.782412613328272</v>
      </c>
      <c r="AI94" s="81">
        <f t="shared" si="69"/>
        <v>0.57383768947679104</v>
      </c>
      <c r="AJ94" s="80">
        <f t="shared" si="70"/>
        <v>2.1413859840000002</v>
      </c>
      <c r="AK94" s="80">
        <f t="shared" si="71"/>
        <v>20.825298844622722</v>
      </c>
      <c r="AL94" s="78">
        <f t="shared" ca="1" si="72"/>
        <v>0.91646736259080674</v>
      </c>
      <c r="AM94" s="80">
        <f t="shared" ca="1" si="73"/>
        <v>17.01895291206651</v>
      </c>
      <c r="AN94" s="80">
        <f t="shared" si="74"/>
        <v>2.1043494339622644</v>
      </c>
      <c r="AO94" s="80">
        <f t="shared" si="75"/>
        <v>2.4337732846578675</v>
      </c>
      <c r="AP94" s="80">
        <f t="shared" si="76"/>
        <v>2.7554835767697092</v>
      </c>
      <c r="AQ94" s="80">
        <f t="shared" ca="1" si="77"/>
        <v>2.7874143190864542</v>
      </c>
      <c r="AR94" s="80">
        <f t="shared" si="78"/>
        <v>3.5331293553433745</v>
      </c>
      <c r="AS94" s="78">
        <f t="shared" si="79"/>
        <v>0.41817856103677509</v>
      </c>
      <c r="AT94" s="96">
        <f t="shared" ca="1" si="80"/>
        <v>4</v>
      </c>
      <c r="AU94" s="97" t="str">
        <f t="shared" ca="1" si="81"/>
        <v>Silt mxture</v>
      </c>
      <c r="AV94" s="98">
        <f t="shared" si="82"/>
        <v>3</v>
      </c>
      <c r="AW94" s="99" t="str">
        <f t="shared" si="83"/>
        <v>Clay</v>
      </c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</row>
    <row r="95" spans="1:69">
      <c r="A95" s="101">
        <v>1.64</v>
      </c>
      <c r="C95" s="89">
        <f t="shared" si="44"/>
        <v>-5.3805119999999995</v>
      </c>
      <c r="D95" s="84">
        <f t="shared" si="45"/>
        <v>5.3805119999999995</v>
      </c>
      <c r="E95" s="76">
        <v>0.19839999999999999</v>
      </c>
      <c r="F95" s="91">
        <f t="shared" si="46"/>
        <v>2.0712959999999998</v>
      </c>
      <c r="G95" s="80">
        <f t="shared" si="47"/>
        <v>2.2704911999999999</v>
      </c>
      <c r="H95" s="81">
        <f t="shared" si="85"/>
        <v>2.6940867428571424</v>
      </c>
      <c r="I95" s="101">
        <v>4.8</v>
      </c>
      <c r="J95" s="92">
        <f t="shared" si="48"/>
        <v>5.0111999999999997E-2</v>
      </c>
      <c r="K95" s="101">
        <v>95.4</v>
      </c>
      <c r="L95" s="78">
        <f t="shared" si="49"/>
        <v>0.99597599999999997</v>
      </c>
      <c r="M95" s="81">
        <f t="shared" si="50"/>
        <v>0.16787197439999998</v>
      </c>
      <c r="N95" s="14">
        <f t="shared" si="84"/>
        <v>98</v>
      </c>
      <c r="O95" s="78">
        <f t="shared" si="51"/>
        <v>0.26364508799999981</v>
      </c>
      <c r="P95" s="78">
        <f t="shared" si="52"/>
        <v>9.5773113599999959E-2</v>
      </c>
      <c r="Q95" s="93">
        <f t="shared" si="53"/>
        <v>0.66225921696000012</v>
      </c>
      <c r="R95" s="80">
        <f t="shared" si="54"/>
        <v>6.9148761282414899</v>
      </c>
      <c r="S95" s="80">
        <f t="shared" si="55"/>
        <v>4711.4372323642119</v>
      </c>
      <c r="T95" s="69">
        <f t="shared" si="56"/>
        <v>42.140169983999982</v>
      </c>
      <c r="U95" s="78">
        <f t="shared" si="57"/>
        <v>1.4479249413056094</v>
      </c>
      <c r="V95" s="69">
        <f t="shared" si="58"/>
        <v>90.350516337470026</v>
      </c>
      <c r="W95" s="80">
        <f t="shared" ca="1" si="59"/>
        <v>0.96227389884317638</v>
      </c>
      <c r="X95" s="80">
        <f t="shared" ca="1" si="60"/>
        <v>31.083152823041353</v>
      </c>
      <c r="Y95" s="94">
        <f t="shared" ca="1" si="61"/>
        <v>1.1432130728446872E-7</v>
      </c>
      <c r="Z95" s="80">
        <f t="shared" ca="1" si="62"/>
        <v>14</v>
      </c>
      <c r="AA95" s="80">
        <f t="shared" ca="1" si="63"/>
        <v>28.095845568000005</v>
      </c>
      <c r="AB95" s="80">
        <f t="shared" ca="1" si="64"/>
        <v>8.8946412773436201</v>
      </c>
      <c r="AC95" s="80">
        <f t="shared" si="65"/>
        <v>13.281993652454444</v>
      </c>
      <c r="AD95" s="69">
        <f t="shared" si="66"/>
        <v>236.09954258823535</v>
      </c>
      <c r="AE95" s="69">
        <f t="shared" si="86"/>
        <v>285.9343123361345</v>
      </c>
      <c r="AF95" s="69">
        <f t="shared" si="67"/>
        <v>227.04911999999999</v>
      </c>
      <c r="AG95" s="95">
        <f t="shared" si="87"/>
        <v>269.40867428571426</v>
      </c>
      <c r="AH95" s="93">
        <f t="shared" si="68"/>
        <v>25.941351139949994</v>
      </c>
      <c r="AI95" s="81">
        <f t="shared" si="69"/>
        <v>0.52323661742161443</v>
      </c>
      <c r="AJ95" s="80">
        <f t="shared" si="70"/>
        <v>2.1796715519999998</v>
      </c>
      <c r="AK95" s="80">
        <f t="shared" si="71"/>
        <v>20.954170085580273</v>
      </c>
      <c r="AL95" s="78">
        <f t="shared" ca="1" si="72"/>
        <v>0.90850229643977765</v>
      </c>
      <c r="AM95" s="80">
        <f t="shared" ca="1" si="73"/>
        <v>16.816715064260627</v>
      </c>
      <c r="AN95" s="80">
        <f t="shared" si="74"/>
        <v>2.1419728301886791</v>
      </c>
      <c r="AO95" s="80">
        <f t="shared" si="75"/>
        <v>2.207099503402612</v>
      </c>
      <c r="AP95" s="80">
        <f t="shared" si="76"/>
        <v>2.4970524496299791</v>
      </c>
      <c r="AQ95" s="80">
        <f t="shared" ca="1" si="77"/>
        <v>2.7663640334426889</v>
      </c>
      <c r="AR95" s="80">
        <f t="shared" si="78"/>
        <v>3.5071395728853125</v>
      </c>
      <c r="AS95" s="78">
        <f t="shared" si="79"/>
        <v>0.4126395245994825</v>
      </c>
      <c r="AT95" s="96">
        <f t="shared" ca="1" si="80"/>
        <v>4</v>
      </c>
      <c r="AU95" s="97" t="str">
        <f t="shared" ca="1" si="81"/>
        <v>Silt mxture</v>
      </c>
      <c r="AV95" s="98">
        <f t="shared" si="82"/>
        <v>3</v>
      </c>
      <c r="AW95" s="99" t="str">
        <f t="shared" si="83"/>
        <v>Clay</v>
      </c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</row>
    <row r="96" spans="1:69">
      <c r="A96" s="101">
        <v>1.66</v>
      </c>
      <c r="C96" s="89">
        <f t="shared" si="44"/>
        <v>-5.4461279999999999</v>
      </c>
      <c r="D96" s="84">
        <f t="shared" si="45"/>
        <v>5.4461279999999999</v>
      </c>
      <c r="E96" s="76">
        <v>0.2525</v>
      </c>
      <c r="F96" s="91">
        <f t="shared" si="46"/>
        <v>2.6360999999999999</v>
      </c>
      <c r="G96" s="80">
        <f t="shared" si="47"/>
        <v>2.8357128</v>
      </c>
      <c r="H96" s="81">
        <f t="shared" si="85"/>
        <v>2.8922379428571428</v>
      </c>
      <c r="I96" s="101">
        <v>4.5999999999999996</v>
      </c>
      <c r="J96" s="92">
        <f t="shared" si="48"/>
        <v>4.8023999999999997E-2</v>
      </c>
      <c r="K96" s="101">
        <v>95.6</v>
      </c>
      <c r="L96" s="78">
        <f t="shared" si="49"/>
        <v>0.99806399999999995</v>
      </c>
      <c r="M96" s="81">
        <f t="shared" si="50"/>
        <v>0.16991919359999999</v>
      </c>
      <c r="N96" s="14">
        <f t="shared" si="84"/>
        <v>98</v>
      </c>
      <c r="O96" s="78">
        <f t="shared" si="51"/>
        <v>0.26686027199999984</v>
      </c>
      <c r="P96" s="78">
        <f t="shared" si="52"/>
        <v>9.6941078399999964E-2</v>
      </c>
      <c r="Q96" s="93">
        <f t="shared" si="53"/>
        <v>0.84772133424000018</v>
      </c>
      <c r="R96" s="80">
        <f t="shared" si="54"/>
        <v>8.744707076004639</v>
      </c>
      <c r="S96" s="80">
        <f t="shared" si="55"/>
        <v>6293.0606461475163</v>
      </c>
      <c r="T96" s="69">
        <f t="shared" si="56"/>
        <v>42.654074495999986</v>
      </c>
      <c r="U96" s="78">
        <f t="shared" si="57"/>
        <v>1.451623239617656</v>
      </c>
      <c r="V96" s="69">
        <f t="shared" si="58"/>
        <v>90.581290152141733</v>
      </c>
      <c r="W96" s="80">
        <f t="shared" ca="1" si="59"/>
        <v>1.1133478334353026</v>
      </c>
      <c r="X96" s="80">
        <f t="shared" ca="1" si="60"/>
        <v>31.697393989092927</v>
      </c>
      <c r="Y96" s="94">
        <f t="shared" ca="1" si="61"/>
        <v>2.6092743470155155E-7</v>
      </c>
      <c r="Z96" s="80">
        <f t="shared" ca="1" si="62"/>
        <v>14</v>
      </c>
      <c r="AA96" s="80">
        <f t="shared" ca="1" si="63"/>
        <v>35.963935392000003</v>
      </c>
      <c r="AB96" s="80">
        <f t="shared" ca="1" si="64"/>
        <v>25.986398963834489</v>
      </c>
      <c r="AC96" s="80">
        <f t="shared" si="65"/>
        <v>12.402034100592576</v>
      </c>
      <c r="AD96" s="69">
        <f t="shared" si="66"/>
        <v>302.21794447058829</v>
      </c>
      <c r="AE96" s="69">
        <f t="shared" si="86"/>
        <v>308.86796127731094</v>
      </c>
      <c r="AF96" s="69">
        <f t="shared" si="67"/>
        <v>283.57128</v>
      </c>
      <c r="AG96" s="95">
        <f t="shared" si="87"/>
        <v>289.22379428571423</v>
      </c>
      <c r="AH96" s="93">
        <f t="shared" si="68"/>
        <v>31.319126054487771</v>
      </c>
      <c r="AI96" s="81">
        <f t="shared" si="69"/>
        <v>0.4953937050487775</v>
      </c>
      <c r="AJ96" s="80">
        <f t="shared" si="70"/>
        <v>2.722284288</v>
      </c>
      <c r="AK96" s="80">
        <f t="shared" si="71"/>
        <v>26.499112351529206</v>
      </c>
      <c r="AL96" s="78">
        <f t="shared" ca="1" si="72"/>
        <v>0.86364042651703388</v>
      </c>
      <c r="AM96" s="80">
        <f t="shared" ca="1" si="73"/>
        <v>19.124111703517752</v>
      </c>
      <c r="AN96" s="80">
        <f t="shared" si="74"/>
        <v>2.6752007547169812</v>
      </c>
      <c r="AO96" s="80">
        <f t="shared" si="75"/>
        <v>1.6935424490096458</v>
      </c>
      <c r="AP96" s="80">
        <f t="shared" si="76"/>
        <v>1.8694728279084767</v>
      </c>
      <c r="AQ96" s="80">
        <f t="shared" ca="1" si="77"/>
        <v>2.6484717431487543</v>
      </c>
      <c r="AR96" s="80">
        <f t="shared" si="78"/>
        <v>3.3699688885694346</v>
      </c>
      <c r="AS96" s="78">
        <f t="shared" si="79"/>
        <v>0.32237927143476719</v>
      </c>
      <c r="AT96" s="96">
        <f t="shared" ca="1" si="80"/>
        <v>4</v>
      </c>
      <c r="AU96" s="97" t="str">
        <f t="shared" ca="1" si="81"/>
        <v>Silt mxture</v>
      </c>
      <c r="AV96" s="98">
        <f t="shared" si="82"/>
        <v>3</v>
      </c>
      <c r="AW96" s="99" t="str">
        <f t="shared" si="83"/>
        <v>Clay</v>
      </c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</row>
    <row r="97" spans="1:69">
      <c r="A97" s="101">
        <v>1.68</v>
      </c>
      <c r="C97" s="89">
        <f t="shared" si="44"/>
        <v>-5.5117440000000002</v>
      </c>
      <c r="D97" s="84">
        <f t="shared" si="45"/>
        <v>5.5117440000000002</v>
      </c>
      <c r="E97" s="76">
        <v>0.31840000000000002</v>
      </c>
      <c r="F97" s="91">
        <f t="shared" si="46"/>
        <v>3.3240959999999999</v>
      </c>
      <c r="G97" s="80">
        <f t="shared" si="47"/>
        <v>3.5251703999999999</v>
      </c>
      <c r="H97" s="81">
        <f t="shared" si="85"/>
        <v>2.9674059428571433</v>
      </c>
      <c r="I97" s="101">
        <v>4.5</v>
      </c>
      <c r="J97" s="92">
        <f t="shared" si="48"/>
        <v>4.6980000000000001E-2</v>
      </c>
      <c r="K97" s="101">
        <v>96.3</v>
      </c>
      <c r="L97" s="78">
        <f t="shared" si="49"/>
        <v>1.0053719999999999</v>
      </c>
      <c r="M97" s="81">
        <f t="shared" si="50"/>
        <v>0.1719664128</v>
      </c>
      <c r="N97" s="14">
        <f t="shared" si="84"/>
        <v>98</v>
      </c>
      <c r="O97" s="78">
        <f t="shared" si="51"/>
        <v>0.27007545599999988</v>
      </c>
      <c r="P97" s="78">
        <f t="shared" si="52"/>
        <v>9.8109043199999968E-2</v>
      </c>
      <c r="Q97" s="93">
        <f t="shared" si="53"/>
        <v>1.0741813315200002</v>
      </c>
      <c r="R97" s="80">
        <f t="shared" si="54"/>
        <v>10.948851364600817</v>
      </c>
      <c r="S97" s="80">
        <f t="shared" si="55"/>
        <v>8151.3909398242049</v>
      </c>
      <c r="T97" s="69">
        <f t="shared" si="56"/>
        <v>43.167979007999982</v>
      </c>
      <c r="U97" s="78">
        <f t="shared" si="57"/>
        <v>1.4575526121959173</v>
      </c>
      <c r="V97" s="69">
        <f t="shared" si="58"/>
        <v>90.951283001025232</v>
      </c>
      <c r="W97" s="80">
        <f t="shared" ca="1" si="59"/>
        <v>1.2899590058328247</v>
      </c>
      <c r="X97" s="80">
        <f t="shared" ca="1" si="60"/>
        <v>32.309548518858882</v>
      </c>
      <c r="Y97" s="94">
        <f t="shared" ca="1" si="61"/>
        <v>5.5776362222327042E-7</v>
      </c>
      <c r="Z97" s="80">
        <f t="shared" ca="1" si="62"/>
        <v>14</v>
      </c>
      <c r="AA97" s="80">
        <f t="shared" ca="1" si="63"/>
        <v>45.571329216000002</v>
      </c>
      <c r="AB97" s="80">
        <f t="shared" ca="1" si="64"/>
        <v>70.388389808433175</v>
      </c>
      <c r="AC97" s="80">
        <f t="shared" si="65"/>
        <v>11.615445463527362</v>
      </c>
      <c r="AD97" s="69">
        <f t="shared" si="66"/>
        <v>382.95234635294116</v>
      </c>
      <c r="AE97" s="69">
        <f t="shared" si="86"/>
        <v>317.3329984537815</v>
      </c>
      <c r="AF97" s="69">
        <f t="shared" si="67"/>
        <v>352.51704000000001</v>
      </c>
      <c r="AG97" s="95">
        <f t="shared" si="87"/>
        <v>296.74059428571434</v>
      </c>
      <c r="AH97" s="93">
        <f t="shared" si="68"/>
        <v>37.583802761529995</v>
      </c>
      <c r="AI97" s="81">
        <f t="shared" si="69"/>
        <v>0.47885494005103107</v>
      </c>
      <c r="AJ97" s="80">
        <f t="shared" si="70"/>
        <v>3.3841635839999999</v>
      </c>
      <c r="AK97" s="80">
        <f t="shared" si="71"/>
        <v>33.178337468487321</v>
      </c>
      <c r="AL97" s="78">
        <f t="shared" ca="1" si="72"/>
        <v>0.82234568428451293</v>
      </c>
      <c r="AM97" s="80">
        <f t="shared" ca="1" si="73"/>
        <v>21.738605612607188</v>
      </c>
      <c r="AN97" s="80">
        <f t="shared" si="74"/>
        <v>3.3256324528301886</v>
      </c>
      <c r="AO97" s="80">
        <f t="shared" si="75"/>
        <v>1.3327015340875437</v>
      </c>
      <c r="AP97" s="80">
        <f t="shared" si="76"/>
        <v>1.4432758739217899</v>
      </c>
      <c r="AQ97" s="80">
        <f t="shared" ca="1" si="77"/>
        <v>2.5399419927241715</v>
      </c>
      <c r="AR97" s="80">
        <f t="shared" si="78"/>
        <v>3.2403320827582531</v>
      </c>
      <c r="AS97" s="78">
        <f t="shared" si="79"/>
        <v>0.25603111477168633</v>
      </c>
      <c r="AT97" s="96">
        <f t="shared" ca="1" si="80"/>
        <v>5</v>
      </c>
      <c r="AU97" s="97" t="str">
        <f t="shared" ca="1" si="81"/>
        <v>Sand mixture</v>
      </c>
      <c r="AV97" s="98">
        <f t="shared" si="82"/>
        <v>3</v>
      </c>
      <c r="AW97" s="99" t="str">
        <f t="shared" si="83"/>
        <v>Clay</v>
      </c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</row>
    <row r="98" spans="1:69">
      <c r="A98" s="101">
        <v>1.7</v>
      </c>
      <c r="C98" s="89">
        <f t="shared" si="44"/>
        <v>-5.5773600000000005</v>
      </c>
      <c r="D98" s="84">
        <f t="shared" si="45"/>
        <v>5.5773600000000005</v>
      </c>
      <c r="E98" s="76">
        <v>0.32529999999999998</v>
      </c>
      <c r="F98" s="91">
        <f t="shared" si="46"/>
        <v>3.3961319999999997</v>
      </c>
      <c r="G98" s="80">
        <f t="shared" si="47"/>
        <v>3.6026351999999995</v>
      </c>
      <c r="H98" s="81">
        <f t="shared" si="85"/>
        <v>3.0239907428571429</v>
      </c>
      <c r="I98" s="101">
        <v>5.6</v>
      </c>
      <c r="J98" s="92">
        <f t="shared" si="48"/>
        <v>5.8463999999999995E-2</v>
      </c>
      <c r="K98" s="101">
        <v>98.9</v>
      </c>
      <c r="L98" s="78">
        <f t="shared" si="49"/>
        <v>1.032516</v>
      </c>
      <c r="M98" s="81">
        <f t="shared" si="50"/>
        <v>0.174013632</v>
      </c>
      <c r="N98" s="14">
        <f t="shared" si="84"/>
        <v>98</v>
      </c>
      <c r="O98" s="78">
        <f t="shared" si="51"/>
        <v>0.27329063999999992</v>
      </c>
      <c r="P98" s="78">
        <f t="shared" si="52"/>
        <v>9.9277007999999972E-2</v>
      </c>
      <c r="Q98" s="93">
        <f t="shared" si="53"/>
        <v>1.0986837048</v>
      </c>
      <c r="R98" s="80">
        <f t="shared" si="54"/>
        <v>11.066849484424433</v>
      </c>
      <c r="S98" s="80">
        <f t="shared" si="55"/>
        <v>6699.6373031971407</v>
      </c>
      <c r="T98" s="69">
        <f t="shared" si="56"/>
        <v>43.681883519999985</v>
      </c>
      <c r="U98" s="78">
        <f t="shared" si="57"/>
        <v>1.4840456163591302</v>
      </c>
      <c r="V98" s="69">
        <f t="shared" si="58"/>
        <v>92.604446460809726</v>
      </c>
      <c r="W98" s="80">
        <f t="shared" ca="1" si="59"/>
        <v>1.3461490136121605</v>
      </c>
      <c r="X98" s="80">
        <f t="shared" ca="1" si="60"/>
        <v>32.510312661539686</v>
      </c>
      <c r="Y98" s="94">
        <f t="shared" ca="1" si="61"/>
        <v>4.4513734862550952E-7</v>
      </c>
      <c r="Z98" s="80">
        <f t="shared" ca="1" si="62"/>
        <v>14</v>
      </c>
      <c r="AA98" s="80">
        <f t="shared" ca="1" si="63"/>
        <v>46.610823839999995</v>
      </c>
      <c r="AB98" s="80">
        <f t="shared" ca="1" si="64"/>
        <v>57.456605191536795</v>
      </c>
      <c r="AC98" s="80">
        <f t="shared" si="65"/>
        <v>12.211708475778677</v>
      </c>
      <c r="AD98" s="69">
        <f t="shared" si="66"/>
        <v>391.68759529411761</v>
      </c>
      <c r="AE98" s="69">
        <f t="shared" si="86"/>
        <v>323.61177680672273</v>
      </c>
      <c r="AF98" s="69">
        <f t="shared" si="67"/>
        <v>360.26351999999991</v>
      </c>
      <c r="AG98" s="95">
        <f t="shared" si="87"/>
        <v>302.39907428571433</v>
      </c>
      <c r="AH98" s="93">
        <f t="shared" si="68"/>
        <v>34.582562277868462</v>
      </c>
      <c r="AI98" s="81">
        <f t="shared" si="69"/>
        <v>0.58889768313726787</v>
      </c>
      <c r="AJ98" s="80">
        <f t="shared" si="70"/>
        <v>3.4585297919999993</v>
      </c>
      <c r="AK98" s="80">
        <f t="shared" si="71"/>
        <v>33.53590752855888</v>
      </c>
      <c r="AL98" s="78">
        <f t="shared" ca="1" si="72"/>
        <v>0.83467751827551728</v>
      </c>
      <c r="AM98" s="80">
        <f t="shared" ca="1" si="73"/>
        <v>22.671641690235898</v>
      </c>
      <c r="AN98" s="80">
        <f t="shared" si="74"/>
        <v>3.3987124528301882</v>
      </c>
      <c r="AO98" s="80">
        <f t="shared" si="75"/>
        <v>1.6228121015416714</v>
      </c>
      <c r="AP98" s="80">
        <f t="shared" si="76"/>
        <v>1.7560213112937761</v>
      </c>
      <c r="AQ98" s="80">
        <f t="shared" ca="1" si="77"/>
        <v>2.572164410865271</v>
      </c>
      <c r="AR98" s="80">
        <f t="shared" si="78"/>
        <v>3.2682625588281993</v>
      </c>
      <c r="AS98" s="78">
        <f t="shared" si="79"/>
        <v>0.25785927305763756</v>
      </c>
      <c r="AT98" s="96">
        <f t="shared" ca="1" si="80"/>
        <v>5</v>
      </c>
      <c r="AU98" s="97" t="str">
        <f t="shared" ca="1" si="81"/>
        <v>Sand mixture</v>
      </c>
      <c r="AV98" s="98">
        <f t="shared" si="82"/>
        <v>3</v>
      </c>
      <c r="AW98" s="99" t="str">
        <f t="shared" si="83"/>
        <v>Clay</v>
      </c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</row>
    <row r="99" spans="1:69">
      <c r="A99" s="101">
        <v>1.72</v>
      </c>
      <c r="C99" s="89">
        <f t="shared" si="44"/>
        <v>-5.642976</v>
      </c>
      <c r="D99" s="84">
        <f t="shared" si="45"/>
        <v>5.642976</v>
      </c>
      <c r="E99" s="76">
        <v>0.32340000000000002</v>
      </c>
      <c r="F99" s="91">
        <f t="shared" si="46"/>
        <v>3.376296</v>
      </c>
      <c r="G99" s="80">
        <f t="shared" si="47"/>
        <v>3.5836343999999998</v>
      </c>
      <c r="H99" s="81">
        <f t="shared" si="85"/>
        <v>3.0845725714285712</v>
      </c>
      <c r="I99" s="101">
        <v>6.2</v>
      </c>
      <c r="J99" s="92">
        <f t="shared" si="48"/>
        <v>6.4727999999999994E-2</v>
      </c>
      <c r="K99" s="101">
        <v>99.3</v>
      </c>
      <c r="L99" s="78">
        <f t="shared" si="49"/>
        <v>1.0366919999999999</v>
      </c>
      <c r="M99" s="81">
        <f t="shared" si="50"/>
        <v>0.17606085119999998</v>
      </c>
      <c r="N99" s="14">
        <f t="shared" si="84"/>
        <v>98</v>
      </c>
      <c r="O99" s="78">
        <f t="shared" si="51"/>
        <v>0.2765058239999999</v>
      </c>
      <c r="P99" s="78">
        <f t="shared" si="52"/>
        <v>0.10044497279999996</v>
      </c>
      <c r="Q99" s="93">
        <f t="shared" si="53"/>
        <v>1.0913524300799999</v>
      </c>
      <c r="R99" s="80">
        <f t="shared" si="54"/>
        <v>10.865177217510286</v>
      </c>
      <c r="S99" s="80">
        <f t="shared" si="55"/>
        <v>6010.9064101725226</v>
      </c>
      <c r="T99" s="69">
        <f t="shared" si="56"/>
        <v>44.195788031999989</v>
      </c>
      <c r="U99" s="78">
        <f t="shared" si="57"/>
        <v>1.4957739120224969</v>
      </c>
      <c r="V99" s="69">
        <f t="shared" si="58"/>
        <v>93.3362921102038</v>
      </c>
      <c r="W99" s="80">
        <f t="shared" ca="1" si="59"/>
        <v>1.3609079834239417</v>
      </c>
      <c r="X99" s="80">
        <f t="shared" ca="1" si="60"/>
        <v>32.539378938605076</v>
      </c>
      <c r="Y99" s="94">
        <f t="shared" ca="1" si="61"/>
        <v>3.7377049806862497E-7</v>
      </c>
      <c r="Z99" s="80">
        <f t="shared" ca="1" si="62"/>
        <v>14</v>
      </c>
      <c r="AA99" s="80">
        <f t="shared" ca="1" si="63"/>
        <v>46.299800063999996</v>
      </c>
      <c r="AB99" s="80">
        <f t="shared" ca="1" si="64"/>
        <v>47.922921222643474</v>
      </c>
      <c r="AC99" s="80">
        <f t="shared" si="65"/>
        <v>12.541487757614146</v>
      </c>
      <c r="AD99" s="69">
        <f t="shared" si="66"/>
        <v>389.07395011764703</v>
      </c>
      <c r="AE99" s="69">
        <f t="shared" si="86"/>
        <v>330.36079381512599</v>
      </c>
      <c r="AF99" s="69">
        <f t="shared" si="67"/>
        <v>358.36343999999997</v>
      </c>
      <c r="AG99" s="95">
        <f t="shared" si="87"/>
        <v>308.45725714285709</v>
      </c>
      <c r="AH99" s="93">
        <f t="shared" si="68"/>
        <v>32.657006957646608</v>
      </c>
      <c r="AI99" s="81">
        <f t="shared" si="69"/>
        <v>0.64441253947952704</v>
      </c>
      <c r="AJ99" s="80">
        <f t="shared" si="70"/>
        <v>3.4402890239999997</v>
      </c>
      <c r="AK99" s="80">
        <f t="shared" si="71"/>
        <v>32.924779447000866</v>
      </c>
      <c r="AL99" s="78">
        <f t="shared" ca="1" si="72"/>
        <v>0.84424370137313498</v>
      </c>
      <c r="AM99" s="80">
        <f t="shared" ca="1" si="73"/>
        <v>22.810003822462775</v>
      </c>
      <c r="AN99" s="80">
        <f t="shared" si="74"/>
        <v>3.3807871698113203</v>
      </c>
      <c r="AO99" s="80">
        <f t="shared" si="75"/>
        <v>1.8062110353667771</v>
      </c>
      <c r="AP99" s="80">
        <f t="shared" si="76"/>
        <v>1.9572265943856668</v>
      </c>
      <c r="AQ99" s="80">
        <f t="shared" ca="1" si="77"/>
        <v>2.5971279027770096</v>
      </c>
      <c r="AR99" s="80">
        <f t="shared" si="78"/>
        <v>3.2909301560770445</v>
      </c>
      <c r="AS99" s="78">
        <f t="shared" si="79"/>
        <v>0.26023516444012612</v>
      </c>
      <c r="AT99" s="96">
        <f t="shared" ca="1" si="80"/>
        <v>5</v>
      </c>
      <c r="AU99" s="97" t="str">
        <f t="shared" ca="1" si="81"/>
        <v>Sand mixture</v>
      </c>
      <c r="AV99" s="98">
        <f t="shared" si="82"/>
        <v>3</v>
      </c>
      <c r="AW99" s="99" t="str">
        <f t="shared" si="83"/>
        <v>Clay</v>
      </c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</row>
    <row r="100" spans="1:69">
      <c r="A100" s="101">
        <v>1.74</v>
      </c>
      <c r="C100" s="89">
        <f t="shared" si="44"/>
        <v>-5.7085920000000003</v>
      </c>
      <c r="D100" s="84">
        <f t="shared" si="45"/>
        <v>5.7085920000000003</v>
      </c>
      <c r="E100" s="76">
        <v>0.24010000000000001</v>
      </c>
      <c r="F100" s="91">
        <f t="shared" si="46"/>
        <v>2.5066440000000001</v>
      </c>
      <c r="G100" s="80">
        <f t="shared" si="47"/>
        <v>2.7235871999999999</v>
      </c>
      <c r="H100" s="81">
        <f t="shared" si="85"/>
        <v>3.0642891428571426</v>
      </c>
      <c r="I100" s="101">
        <v>9.3000000000000007</v>
      </c>
      <c r="J100" s="92">
        <f t="shared" si="48"/>
        <v>9.7091999999999998E-2</v>
      </c>
      <c r="K100" s="101">
        <v>103.9</v>
      </c>
      <c r="L100" s="78">
        <f t="shared" si="49"/>
        <v>1.084716</v>
      </c>
      <c r="M100" s="81">
        <f t="shared" si="50"/>
        <v>0.17810807040000001</v>
      </c>
      <c r="N100" s="14">
        <f t="shared" si="84"/>
        <v>98</v>
      </c>
      <c r="O100" s="78">
        <f t="shared" si="51"/>
        <v>0.27972100799999994</v>
      </c>
      <c r="P100" s="78">
        <f t="shared" si="52"/>
        <v>0.10161293759999997</v>
      </c>
      <c r="Q100" s="93">
        <f t="shared" si="53"/>
        <v>0.80647584336</v>
      </c>
      <c r="R100" s="80">
        <f t="shared" si="54"/>
        <v>7.936743710084416</v>
      </c>
      <c r="S100" s="80">
        <f t="shared" si="55"/>
        <v>2961.2498418722325</v>
      </c>
      <c r="T100" s="69">
        <f t="shared" si="56"/>
        <v>44.709692543999985</v>
      </c>
      <c r="U100" s="78">
        <f t="shared" si="57"/>
        <v>1.532592134855904</v>
      </c>
      <c r="V100" s="69">
        <f t="shared" si="58"/>
        <v>95.633749215008407</v>
      </c>
      <c r="W100" s="80">
        <f t="shared" ca="1" si="59"/>
        <v>1.1979776112693574</v>
      </c>
      <c r="X100" s="80">
        <f t="shared" ca="1" si="60"/>
        <v>32.014905369201543</v>
      </c>
      <c r="Y100" s="94">
        <f t="shared" ca="1" si="61"/>
        <v>7.6572730170930448E-8</v>
      </c>
      <c r="Z100" s="80">
        <f t="shared" ca="1" si="62"/>
        <v>14</v>
      </c>
      <c r="AA100" s="80">
        <f t="shared" ca="1" si="63"/>
        <v>34.214126687999993</v>
      </c>
      <c r="AB100" s="80">
        <f t="shared" ca="1" si="64"/>
        <v>7.2550220979163944</v>
      </c>
      <c r="AC100" s="80">
        <f t="shared" si="65"/>
        <v>14.693742166220421</v>
      </c>
      <c r="AD100" s="69">
        <f t="shared" si="66"/>
        <v>287.5136696470588</v>
      </c>
      <c r="AE100" s="69">
        <f t="shared" si="86"/>
        <v>327.59625115966384</v>
      </c>
      <c r="AF100" s="69">
        <f t="shared" si="67"/>
        <v>272.35872000000001</v>
      </c>
      <c r="AG100" s="95">
        <f t="shared" si="87"/>
        <v>306.42891428571426</v>
      </c>
      <c r="AH100" s="93">
        <f t="shared" si="68"/>
        <v>20.947748836859812</v>
      </c>
      <c r="AI100" s="81">
        <f t="shared" si="69"/>
        <v>0.95550824819378144</v>
      </c>
      <c r="AJ100" s="80">
        <f t="shared" si="70"/>
        <v>2.6146437119999999</v>
      </c>
      <c r="AK100" s="80">
        <f t="shared" si="71"/>
        <v>24.050738515407318</v>
      </c>
      <c r="AL100" s="78">
        <f t="shared" ca="1" si="72"/>
        <v>0.93059164538816286</v>
      </c>
      <c r="AM100" s="80">
        <f t="shared" ca="1" si="73"/>
        <v>20.438355206149534</v>
      </c>
      <c r="AN100" s="80">
        <f t="shared" si="74"/>
        <v>2.5694218867924525</v>
      </c>
      <c r="AO100" s="80">
        <f t="shared" si="75"/>
        <v>3.5648574057037719</v>
      </c>
      <c r="AP100" s="80">
        <f t="shared" si="76"/>
        <v>3.9728852716171952</v>
      </c>
      <c r="AQ100" s="80">
        <f t="shared" ca="1" si="77"/>
        <v>2.8236183262305072</v>
      </c>
      <c r="AR100" s="80">
        <f t="shared" si="78"/>
        <v>3.5362042769291144</v>
      </c>
      <c r="AS100" s="78">
        <f t="shared" si="79"/>
        <v>0.37097281862967074</v>
      </c>
      <c r="AT100" s="96">
        <f t="shared" ca="1" si="80"/>
        <v>4</v>
      </c>
      <c r="AU100" s="97" t="str">
        <f t="shared" ca="1" si="81"/>
        <v>Silt mxture</v>
      </c>
      <c r="AV100" s="98">
        <f t="shared" si="82"/>
        <v>3</v>
      </c>
      <c r="AW100" s="99" t="str">
        <f t="shared" si="83"/>
        <v>Clay</v>
      </c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</row>
    <row r="101" spans="1:69">
      <c r="A101" s="101">
        <v>1.76</v>
      </c>
      <c r="C101" s="89">
        <f t="shared" si="44"/>
        <v>-5.7742080000000007</v>
      </c>
      <c r="D101" s="84">
        <f t="shared" si="45"/>
        <v>5.7742080000000007</v>
      </c>
      <c r="E101" s="76">
        <v>0.23069999999999999</v>
      </c>
      <c r="F101" s="91">
        <f t="shared" si="46"/>
        <v>2.4085079999999999</v>
      </c>
      <c r="G101" s="80">
        <f t="shared" si="47"/>
        <v>2.6267039999999997</v>
      </c>
      <c r="H101" s="81">
        <f t="shared" si="85"/>
        <v>2.9128196571428573</v>
      </c>
      <c r="I101" s="101">
        <v>9.6</v>
      </c>
      <c r="J101" s="92">
        <f t="shared" si="48"/>
        <v>0.10022399999999999</v>
      </c>
      <c r="K101" s="101">
        <v>104.5</v>
      </c>
      <c r="L101" s="78">
        <f t="shared" si="49"/>
        <v>1.0909800000000001</v>
      </c>
      <c r="M101" s="81">
        <f t="shared" si="50"/>
        <v>0.18015528960000002</v>
      </c>
      <c r="N101" s="14">
        <f t="shared" si="84"/>
        <v>98</v>
      </c>
      <c r="O101" s="78">
        <f t="shared" si="51"/>
        <v>0.28293619199999998</v>
      </c>
      <c r="P101" s="78">
        <f t="shared" si="52"/>
        <v>0.10278090239999997</v>
      </c>
      <c r="Q101" s="93">
        <f t="shared" si="53"/>
        <v>0.77344337664000007</v>
      </c>
      <c r="R101" s="80">
        <f t="shared" si="54"/>
        <v>7.5251662378866238</v>
      </c>
      <c r="S101" s="80">
        <f t="shared" si="55"/>
        <v>2751.2111787243634</v>
      </c>
      <c r="T101" s="69">
        <f t="shared" si="56"/>
        <v>45.223597055999988</v>
      </c>
      <c r="U101" s="78">
        <f t="shared" si="57"/>
        <v>1.5348992582548047</v>
      </c>
      <c r="V101" s="69">
        <f t="shared" si="58"/>
        <v>95.777713715099807</v>
      </c>
      <c r="W101" s="80">
        <f t="shared" ca="1" si="59"/>
        <v>1.1775691136732995</v>
      </c>
      <c r="X101" s="80">
        <f t="shared" ca="1" si="60"/>
        <v>31.889572890664859</v>
      </c>
      <c r="Y101" s="94">
        <f t="shared" ca="1" si="61"/>
        <v>6.2352027617936734E-8</v>
      </c>
      <c r="Z101" s="80">
        <f t="shared" ca="1" si="62"/>
        <v>14</v>
      </c>
      <c r="AA101" s="80">
        <f t="shared" ca="1" si="63"/>
        <v>32.812749312000001</v>
      </c>
      <c r="AB101" s="80">
        <f t="shared" ca="1" si="64"/>
        <v>5.6656840190462541</v>
      </c>
      <c r="AC101" s="80">
        <f t="shared" si="65"/>
        <v>14.917400027896356</v>
      </c>
      <c r="AD101" s="69">
        <f t="shared" si="66"/>
        <v>275.73738917647057</v>
      </c>
      <c r="AE101" s="69">
        <f t="shared" si="86"/>
        <v>309.3980547226891</v>
      </c>
      <c r="AF101" s="69">
        <f t="shared" si="67"/>
        <v>262.67039999999997</v>
      </c>
      <c r="AG101" s="95">
        <f t="shared" si="87"/>
        <v>291.28196571428566</v>
      </c>
      <c r="AH101" s="93">
        <f t="shared" si="68"/>
        <v>19.93986972471648</v>
      </c>
      <c r="AI101" s="81">
        <f t="shared" si="69"/>
        <v>0.97512278701300859</v>
      </c>
      <c r="AJ101" s="80">
        <f t="shared" si="70"/>
        <v>2.5216358399999996</v>
      </c>
      <c r="AK101" s="80">
        <f t="shared" si="71"/>
        <v>22.80353405420189</v>
      </c>
      <c r="AL101" s="78">
        <f t="shared" ca="1" si="72"/>
        <v>0.94182903181448308</v>
      </c>
      <c r="AM101" s="80">
        <f t="shared" ca="1" si="73"/>
        <v>19.909120765686104</v>
      </c>
      <c r="AN101" s="80">
        <f t="shared" si="74"/>
        <v>2.4780226415094337</v>
      </c>
      <c r="AO101" s="80">
        <f t="shared" si="75"/>
        <v>3.815580286168522</v>
      </c>
      <c r="AP101" s="80">
        <f t="shared" si="76"/>
        <v>4.2761915091548177</v>
      </c>
      <c r="AQ101" s="80">
        <f t="shared" ca="1" si="77"/>
        <v>2.8529681785850345</v>
      </c>
      <c r="AR101" s="80">
        <f t="shared" si="78"/>
        <v>3.5646527139381399</v>
      </c>
      <c r="AS101" s="78">
        <f t="shared" si="79"/>
        <v>0.38861559037165511</v>
      </c>
      <c r="AT101" s="96">
        <f t="shared" ca="1" si="80"/>
        <v>4</v>
      </c>
      <c r="AU101" s="97" t="str">
        <f t="shared" ca="1" si="81"/>
        <v>Silt mxture</v>
      </c>
      <c r="AV101" s="98">
        <f t="shared" si="82"/>
        <v>3</v>
      </c>
      <c r="AW101" s="99" t="str">
        <f t="shared" si="83"/>
        <v>Clay</v>
      </c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</row>
    <row r="102" spans="1:69">
      <c r="A102" s="101">
        <v>1.78</v>
      </c>
      <c r="C102" s="89">
        <f t="shared" si="44"/>
        <v>-5.8398240000000001</v>
      </c>
      <c r="D102" s="84">
        <f t="shared" si="45"/>
        <v>5.8398240000000001</v>
      </c>
      <c r="E102" s="76">
        <v>0.23449999999999999</v>
      </c>
      <c r="F102" s="91">
        <f t="shared" si="46"/>
        <v>2.4481799999999998</v>
      </c>
      <c r="G102" s="80">
        <f t="shared" si="47"/>
        <v>2.6945639999999997</v>
      </c>
      <c r="H102" s="81">
        <f t="shared" si="85"/>
        <v>2.7457498285714288</v>
      </c>
      <c r="I102" s="101">
        <v>12.6</v>
      </c>
      <c r="J102" s="92">
        <f t="shared" si="48"/>
        <v>0.13154399999999999</v>
      </c>
      <c r="K102" s="101">
        <v>118</v>
      </c>
      <c r="L102" s="78">
        <f t="shared" si="49"/>
        <v>1.2319199999999999</v>
      </c>
      <c r="M102" s="81">
        <f t="shared" si="50"/>
        <v>0.1822025088</v>
      </c>
      <c r="N102" s="14">
        <f t="shared" si="84"/>
        <v>98</v>
      </c>
      <c r="O102" s="78">
        <f t="shared" si="51"/>
        <v>0.28615137599999996</v>
      </c>
      <c r="P102" s="78">
        <f t="shared" si="52"/>
        <v>0.10394886719999996</v>
      </c>
      <c r="Q102" s="93">
        <f t="shared" si="53"/>
        <v>0.79477616592</v>
      </c>
      <c r="R102" s="80">
        <f t="shared" si="54"/>
        <v>7.6458376827794838</v>
      </c>
      <c r="S102" s="80">
        <f t="shared" si="55"/>
        <v>2153.9763246294688</v>
      </c>
      <c r="T102" s="69">
        <f t="shared" si="56"/>
        <v>45.737501567999978</v>
      </c>
      <c r="U102" s="78">
        <f t="shared" si="57"/>
        <v>1.5677830356152205</v>
      </c>
      <c r="V102" s="69">
        <f t="shared" si="58"/>
        <v>97.829661422389762</v>
      </c>
      <c r="W102" s="80">
        <f t="shared" ca="1" si="59"/>
        <v>1.2481125163647546</v>
      </c>
      <c r="X102" s="80">
        <f t="shared" ca="1" si="60"/>
        <v>32.182226021366318</v>
      </c>
      <c r="Y102" s="94">
        <f t="shared" ca="1" si="61"/>
        <v>4.3824588094378705E-8</v>
      </c>
      <c r="Z102" s="80">
        <f t="shared" ca="1" si="62"/>
        <v>14</v>
      </c>
      <c r="AA102" s="80">
        <f t="shared" ca="1" si="63"/>
        <v>33.717776735999998</v>
      </c>
      <c r="AB102" s="80">
        <f t="shared" ca="1" si="64"/>
        <v>4.0920027976064075</v>
      </c>
      <c r="AC102" s="80">
        <f t="shared" si="65"/>
        <v>15.661381041832136</v>
      </c>
      <c r="AD102" s="69">
        <f t="shared" si="66"/>
        <v>283.34266164705883</v>
      </c>
      <c r="AE102" s="69">
        <f t="shared" si="86"/>
        <v>289.36452383193279</v>
      </c>
      <c r="AF102" s="69">
        <f t="shared" si="67"/>
        <v>269.45639999999997</v>
      </c>
      <c r="AG102" s="95">
        <f t="shared" si="87"/>
        <v>274.57498285714286</v>
      </c>
      <c r="AH102" s="93">
        <f t="shared" si="68"/>
        <v>17.137560187965541</v>
      </c>
      <c r="AI102" s="81">
        <f t="shared" si="69"/>
        <v>1.2654683359550842</v>
      </c>
      <c r="AJ102" s="80">
        <f t="shared" si="70"/>
        <v>2.5867814399999998</v>
      </c>
      <c r="AK102" s="80">
        <f t="shared" si="71"/>
        <v>23.169205099331769</v>
      </c>
      <c r="AL102" s="78">
        <f t="shared" ca="1" si="72"/>
        <v>0.96107608934805999</v>
      </c>
      <c r="AM102" s="80">
        <f t="shared" ca="1" si="73"/>
        <v>21.166883087187795</v>
      </c>
      <c r="AN102" s="80">
        <f t="shared" si="74"/>
        <v>2.5420415094339619</v>
      </c>
      <c r="AO102" s="80">
        <f t="shared" si="75"/>
        <v>4.8818287485470746</v>
      </c>
      <c r="AP102" s="80">
        <f t="shared" si="76"/>
        <v>5.461854778917651</v>
      </c>
      <c r="AQ102" s="80">
        <f t="shared" ca="1" si="77"/>
        <v>2.9033407897512591</v>
      </c>
      <c r="AR102" s="80">
        <f t="shared" si="78"/>
        <v>3.6105114287223095</v>
      </c>
      <c r="AS102" s="78">
        <f t="shared" si="79"/>
        <v>0.43585450463906888</v>
      </c>
      <c r="AT102" s="96">
        <f t="shared" ca="1" si="80"/>
        <v>4</v>
      </c>
      <c r="AU102" s="97" t="str">
        <f t="shared" ca="1" si="81"/>
        <v>Silt mxture</v>
      </c>
      <c r="AV102" s="98">
        <f t="shared" si="82"/>
        <v>2</v>
      </c>
      <c r="AW102" s="99" t="str">
        <f t="shared" si="83"/>
        <v>Organic</v>
      </c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</row>
    <row r="103" spans="1:69">
      <c r="A103" s="101">
        <v>1.8</v>
      </c>
      <c r="C103" s="89">
        <f t="shared" si="44"/>
        <v>-5.9054400000000005</v>
      </c>
      <c r="D103" s="84">
        <f t="shared" si="45"/>
        <v>5.9054400000000005</v>
      </c>
      <c r="E103" s="76">
        <v>0.23449999999999999</v>
      </c>
      <c r="F103" s="91">
        <f t="shared" si="46"/>
        <v>2.4481799999999998</v>
      </c>
      <c r="G103" s="80">
        <f t="shared" si="47"/>
        <v>2.6937287999999997</v>
      </c>
      <c r="H103" s="81">
        <f t="shared" si="85"/>
        <v>2.5648097142857145</v>
      </c>
      <c r="I103" s="101">
        <v>10.6</v>
      </c>
      <c r="J103" s="92">
        <f t="shared" si="48"/>
        <v>0.110664</v>
      </c>
      <c r="K103" s="101">
        <v>117.6</v>
      </c>
      <c r="L103" s="78">
        <f t="shared" si="49"/>
        <v>1.2277439999999999</v>
      </c>
      <c r="M103" s="81">
        <f t="shared" si="50"/>
        <v>0.184249728</v>
      </c>
      <c r="N103" s="14">
        <f t="shared" si="84"/>
        <v>98</v>
      </c>
      <c r="O103" s="78">
        <f t="shared" si="51"/>
        <v>0.28936655999999999</v>
      </c>
      <c r="P103" s="78">
        <f t="shared" si="52"/>
        <v>0.10511683199999997</v>
      </c>
      <c r="Q103" s="93">
        <f t="shared" si="53"/>
        <v>0.79343953919999999</v>
      </c>
      <c r="R103" s="80">
        <f t="shared" si="54"/>
        <v>7.5481683009624971</v>
      </c>
      <c r="S103" s="80">
        <f t="shared" si="55"/>
        <v>2556.0809828160282</v>
      </c>
      <c r="T103" s="69">
        <f t="shared" si="56"/>
        <v>46.251406079999988</v>
      </c>
      <c r="U103" s="78">
        <f t="shared" si="57"/>
        <v>1.5475034550267763</v>
      </c>
      <c r="V103" s="69">
        <f t="shared" si="58"/>
        <v>96.564215593670838</v>
      </c>
      <c r="W103" s="80">
        <f t="shared" ca="1" si="59"/>
        <v>1.2194175432667917</v>
      </c>
      <c r="X103" s="80">
        <f t="shared" ca="1" si="60"/>
        <v>31.974675263467269</v>
      </c>
      <c r="Y103" s="94">
        <f t="shared" ca="1" si="61"/>
        <v>5.6140249460289577E-8</v>
      </c>
      <c r="Z103" s="80">
        <f t="shared" ca="1" si="62"/>
        <v>14</v>
      </c>
      <c r="AA103" s="80">
        <f t="shared" ca="1" si="63"/>
        <v>33.661071359999994</v>
      </c>
      <c r="AB103" s="80">
        <f t="shared" ca="1" si="64"/>
        <v>5.2331287659258701</v>
      </c>
      <c r="AC103" s="80">
        <f t="shared" si="65"/>
        <v>15.141045255586462</v>
      </c>
      <c r="AD103" s="69">
        <f t="shared" si="66"/>
        <v>282.86614588235295</v>
      </c>
      <c r="AE103" s="69">
        <f t="shared" si="86"/>
        <v>267.69919462184868</v>
      </c>
      <c r="AF103" s="69">
        <f t="shared" si="67"/>
        <v>269.37288000000001</v>
      </c>
      <c r="AG103" s="95">
        <f t="shared" si="87"/>
        <v>256.48097142857142</v>
      </c>
      <c r="AH103" s="93">
        <f t="shared" si="68"/>
        <v>19.081600876905949</v>
      </c>
      <c r="AI103" s="81">
        <f t="shared" si="69"/>
        <v>1.0527714533862669</v>
      </c>
      <c r="AJ103" s="80">
        <f t="shared" si="70"/>
        <v>2.5859796479999995</v>
      </c>
      <c r="AK103" s="80">
        <f t="shared" si="71"/>
        <v>22.87323727564393</v>
      </c>
      <c r="AL103" s="78">
        <f t="shared" ca="1" si="72"/>
        <v>0.94765123969738874</v>
      </c>
      <c r="AM103" s="80">
        <f t="shared" ca="1" si="73"/>
        <v>20.266962331753891</v>
      </c>
      <c r="AN103" s="80">
        <f t="shared" si="74"/>
        <v>2.5412535849056601</v>
      </c>
      <c r="AO103" s="80">
        <f t="shared" si="75"/>
        <v>4.1082086659948844</v>
      </c>
      <c r="AP103" s="80">
        <f t="shared" si="76"/>
        <v>4.602634251983595</v>
      </c>
      <c r="AQ103" s="80">
        <f t="shared" ca="1" si="77"/>
        <v>2.8679603636884865</v>
      </c>
      <c r="AR103" s="80">
        <f t="shared" si="78"/>
        <v>3.5715839911799447</v>
      </c>
      <c r="AS103" s="78">
        <f t="shared" si="79"/>
        <v>0.43400044079880412</v>
      </c>
      <c r="AT103" s="96">
        <f t="shared" ca="1" si="80"/>
        <v>4</v>
      </c>
      <c r="AU103" s="97" t="str">
        <f t="shared" ca="1" si="81"/>
        <v>Silt mxture</v>
      </c>
      <c r="AV103" s="98">
        <f t="shared" si="82"/>
        <v>3</v>
      </c>
      <c r="AW103" s="99" t="str">
        <f t="shared" si="83"/>
        <v>Clay</v>
      </c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</row>
    <row r="104" spans="1:69">
      <c r="A104" s="101">
        <v>1.82</v>
      </c>
      <c r="C104" s="89">
        <f t="shared" si="44"/>
        <v>-5.9710560000000008</v>
      </c>
      <c r="D104" s="84">
        <f t="shared" si="45"/>
        <v>5.9710560000000008</v>
      </c>
      <c r="E104" s="76">
        <v>0.21210000000000001</v>
      </c>
      <c r="F104" s="91">
        <f t="shared" si="46"/>
        <v>2.214324</v>
      </c>
      <c r="G104" s="80">
        <f t="shared" si="47"/>
        <v>2.4648840000000001</v>
      </c>
      <c r="H104" s="81">
        <f t="shared" si="85"/>
        <v>2.4977550857142852</v>
      </c>
      <c r="I104" s="101">
        <v>11</v>
      </c>
      <c r="J104" s="92">
        <f t="shared" si="48"/>
        <v>0.11484</v>
      </c>
      <c r="K104" s="101">
        <v>120</v>
      </c>
      <c r="L104" s="78">
        <f t="shared" si="49"/>
        <v>1.2527999999999999</v>
      </c>
      <c r="M104" s="81">
        <f t="shared" si="50"/>
        <v>0.18629694720000001</v>
      </c>
      <c r="N104" s="14">
        <f t="shared" si="84"/>
        <v>98</v>
      </c>
      <c r="O104" s="78">
        <f t="shared" si="51"/>
        <v>0.29258174400000003</v>
      </c>
      <c r="P104" s="78">
        <f t="shared" si="52"/>
        <v>0.10628479679999997</v>
      </c>
      <c r="Q104" s="93">
        <f t="shared" si="53"/>
        <v>0.71685974448000001</v>
      </c>
      <c r="R104" s="80">
        <f t="shared" si="54"/>
        <v>6.7447063555942197</v>
      </c>
      <c r="S104" s="80">
        <f t="shared" si="55"/>
        <v>2225.4003073329645</v>
      </c>
      <c r="T104" s="69">
        <f t="shared" si="56"/>
        <v>46.765310591999992</v>
      </c>
      <c r="U104" s="78">
        <f t="shared" si="57"/>
        <v>1.5483767318543364</v>
      </c>
      <c r="V104" s="69">
        <f t="shared" si="58"/>
        <v>96.618708067710585</v>
      </c>
      <c r="W104" s="80">
        <f t="shared" ca="1" si="59"/>
        <v>1.1595514597617651</v>
      </c>
      <c r="X104" s="80">
        <f t="shared" ca="1" si="60"/>
        <v>31.688470637412422</v>
      </c>
      <c r="Y104" s="94">
        <f t="shared" ca="1" si="61"/>
        <v>3.7077334555722603E-8</v>
      </c>
      <c r="Z104" s="80">
        <f t="shared" ca="1" si="62"/>
        <v>14</v>
      </c>
      <c r="AA104" s="80">
        <f t="shared" ca="1" si="63"/>
        <v>30.412231584000001</v>
      </c>
      <c r="AB104" s="80">
        <f t="shared" ca="1" si="64"/>
        <v>3.1225970354568418</v>
      </c>
      <c r="AC104" s="80">
        <f t="shared" si="65"/>
        <v>15.562210514174591</v>
      </c>
      <c r="AD104" s="69">
        <f t="shared" si="66"/>
        <v>255.56497129411764</v>
      </c>
      <c r="AE104" s="69">
        <f t="shared" si="86"/>
        <v>259.43215784873945</v>
      </c>
      <c r="AF104" s="69">
        <f t="shared" si="67"/>
        <v>246.48840000000001</v>
      </c>
      <c r="AG104" s="95">
        <f t="shared" si="87"/>
        <v>249.77550857142859</v>
      </c>
      <c r="AH104" s="93">
        <f t="shared" si="68"/>
        <v>17.388530353347168</v>
      </c>
      <c r="AI104" s="81">
        <f t="shared" si="69"/>
        <v>1.0804931980638648</v>
      </c>
      <c r="AJ104" s="80">
        <f t="shared" si="70"/>
        <v>2.3662886400000001</v>
      </c>
      <c r="AK104" s="80">
        <f t="shared" si="71"/>
        <v>20.438504107861274</v>
      </c>
      <c r="AL104" s="78">
        <f t="shared" ca="1" si="72"/>
        <v>0.97028632650354629</v>
      </c>
      <c r="AM104" s="80">
        <f t="shared" ca="1" si="73"/>
        <v>19.088423331207157</v>
      </c>
      <c r="AN104" s="80">
        <f t="shared" si="74"/>
        <v>2.3253622641509435</v>
      </c>
      <c r="AO104" s="80">
        <f t="shared" si="75"/>
        <v>4.659042778483693</v>
      </c>
      <c r="AP104" s="80">
        <f t="shared" si="76"/>
        <v>5.2865571392197639</v>
      </c>
      <c r="AQ104" s="80">
        <f t="shared" ca="1" si="77"/>
        <v>2.9272254401370748</v>
      </c>
      <c r="AR104" s="80">
        <f t="shared" si="78"/>
        <v>3.6328273959473094</v>
      </c>
      <c r="AS104" s="78">
        <f t="shared" si="79"/>
        <v>0.49095518354053574</v>
      </c>
      <c r="AT104" s="96">
        <f t="shared" ca="1" si="80"/>
        <v>4</v>
      </c>
      <c r="AU104" s="97" t="str">
        <f t="shared" ca="1" si="81"/>
        <v>Silt mxture</v>
      </c>
      <c r="AV104" s="98">
        <f t="shared" si="82"/>
        <v>2</v>
      </c>
      <c r="AW104" s="99" t="str">
        <f t="shared" si="83"/>
        <v>Organic</v>
      </c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</row>
    <row r="105" spans="1:69">
      <c r="A105" s="101">
        <v>1.84</v>
      </c>
      <c r="C105" s="89">
        <f t="shared" si="44"/>
        <v>-6.0366720000000003</v>
      </c>
      <c r="D105" s="84">
        <f t="shared" si="45"/>
        <v>6.0366720000000003</v>
      </c>
      <c r="E105" s="76">
        <v>0.20899999999999999</v>
      </c>
      <c r="F105" s="91">
        <f t="shared" si="46"/>
        <v>2.1819599999999997</v>
      </c>
      <c r="G105" s="80">
        <f t="shared" si="47"/>
        <v>2.4331463999999996</v>
      </c>
      <c r="H105" s="81">
        <f t="shared" si="85"/>
        <v>2.4484484571428569</v>
      </c>
      <c r="I105" s="101">
        <v>10.199999999999999</v>
      </c>
      <c r="J105" s="92">
        <f t="shared" si="48"/>
        <v>0.10648799999999999</v>
      </c>
      <c r="K105" s="101">
        <v>120.3</v>
      </c>
      <c r="L105" s="78">
        <f t="shared" si="49"/>
        <v>1.2559319999999998</v>
      </c>
      <c r="M105" s="81">
        <f t="shared" si="50"/>
        <v>0.18834416640000001</v>
      </c>
      <c r="N105" s="14">
        <f t="shared" si="84"/>
        <v>98</v>
      </c>
      <c r="O105" s="78">
        <f t="shared" si="51"/>
        <v>0.29579692800000001</v>
      </c>
      <c r="P105" s="78">
        <f t="shared" si="52"/>
        <v>0.10745276159999996</v>
      </c>
      <c r="Q105" s="93">
        <f t="shared" si="53"/>
        <v>0.70532532575999984</v>
      </c>
      <c r="R105" s="80">
        <f t="shared" si="54"/>
        <v>6.5640502417761972</v>
      </c>
      <c r="S105" s="80">
        <f t="shared" si="55"/>
        <v>2361.3259621630937</v>
      </c>
      <c r="T105" s="69">
        <f t="shared" si="56"/>
        <v>47.279215103999981</v>
      </c>
      <c r="U105" s="78">
        <f t="shared" si="57"/>
        <v>1.5390162111908656</v>
      </c>
      <c r="V105" s="69">
        <f t="shared" si="58"/>
        <v>96.034611578310006</v>
      </c>
      <c r="W105" s="80">
        <f t="shared" ca="1" si="59"/>
        <v>1.1398405324683345</v>
      </c>
      <c r="X105" s="80">
        <f t="shared" ca="1" si="60"/>
        <v>31.534038994995846</v>
      </c>
      <c r="Y105" s="94">
        <f t="shared" ca="1" si="61"/>
        <v>3.8790402234898516E-8</v>
      </c>
      <c r="Z105" s="80">
        <f t="shared" ca="1" si="62"/>
        <v>14</v>
      </c>
      <c r="AA105" s="80">
        <f t="shared" ca="1" si="63"/>
        <v>29.922892607999991</v>
      </c>
      <c r="AB105" s="80">
        <f t="shared" ca="1" si="64"/>
        <v>3.2143044192812065</v>
      </c>
      <c r="AC105" s="80">
        <f t="shared" si="65"/>
        <v>15.381975925323058</v>
      </c>
      <c r="AD105" s="69">
        <f t="shared" si="66"/>
        <v>251.45287905882347</v>
      </c>
      <c r="AE105" s="69">
        <f t="shared" si="86"/>
        <v>253.25312107563022</v>
      </c>
      <c r="AF105" s="69">
        <f t="shared" si="67"/>
        <v>243.31463999999997</v>
      </c>
      <c r="AG105" s="95">
        <f t="shared" si="87"/>
        <v>244.8448457142857</v>
      </c>
      <c r="AH105" s="93">
        <f t="shared" si="68"/>
        <v>17.995589360486122</v>
      </c>
      <c r="AI105" s="81">
        <f t="shared" si="69"/>
        <v>0.99102152810561195</v>
      </c>
      <c r="AJ105" s="80">
        <f t="shared" si="70"/>
        <v>2.3358205439999997</v>
      </c>
      <c r="AK105" s="80">
        <f t="shared" si="71"/>
        <v>19.891061338715751</v>
      </c>
      <c r="AL105" s="78">
        <f t="shared" ca="1" si="72"/>
        <v>0.96788299445937653</v>
      </c>
      <c r="AM105" s="80">
        <f t="shared" ca="1" si="73"/>
        <v>18.48122769527847</v>
      </c>
      <c r="AN105" s="80">
        <f t="shared" si="74"/>
        <v>2.2954211320754712</v>
      </c>
      <c r="AO105" s="80">
        <f t="shared" si="75"/>
        <v>4.3765553934609116</v>
      </c>
      <c r="AP105" s="80">
        <f t="shared" si="76"/>
        <v>4.9822455988142691</v>
      </c>
      <c r="AQ105" s="80">
        <f t="shared" ca="1" si="77"/>
        <v>2.9207728818079017</v>
      </c>
      <c r="AR105" s="80">
        <f t="shared" si="78"/>
        <v>3.6236101733813686</v>
      </c>
      <c r="AS105" s="78">
        <f t="shared" si="79"/>
        <v>0.49949147183732057</v>
      </c>
      <c r="AT105" s="96">
        <f t="shared" ca="1" si="80"/>
        <v>4</v>
      </c>
      <c r="AU105" s="97" t="str">
        <f t="shared" ca="1" si="81"/>
        <v>Silt mxture</v>
      </c>
      <c r="AV105" s="98">
        <f t="shared" si="82"/>
        <v>2</v>
      </c>
      <c r="AW105" s="99" t="str">
        <f t="shared" si="83"/>
        <v>Organic</v>
      </c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</row>
    <row r="106" spans="1:69">
      <c r="A106" s="101">
        <v>1.86</v>
      </c>
      <c r="C106" s="89">
        <f t="shared" si="44"/>
        <v>-6.1022880000000006</v>
      </c>
      <c r="D106" s="84">
        <f t="shared" si="45"/>
        <v>6.1022880000000006</v>
      </c>
      <c r="E106" s="76">
        <v>0.1978</v>
      </c>
      <c r="F106" s="91">
        <f t="shared" si="46"/>
        <v>2.065032</v>
      </c>
      <c r="G106" s="80">
        <f t="shared" si="47"/>
        <v>2.3170535999999999</v>
      </c>
      <c r="H106" s="81">
        <f t="shared" si="85"/>
        <v>2.3989031999999999</v>
      </c>
      <c r="I106" s="101">
        <v>9.1999999999999993</v>
      </c>
      <c r="J106" s="92">
        <f t="shared" si="48"/>
        <v>9.6047999999999994E-2</v>
      </c>
      <c r="K106" s="101">
        <v>120.7</v>
      </c>
      <c r="L106" s="78">
        <f t="shared" si="49"/>
        <v>1.260108</v>
      </c>
      <c r="M106" s="81">
        <f t="shared" si="50"/>
        <v>0.19039138560000002</v>
      </c>
      <c r="N106" s="14">
        <f t="shared" si="84"/>
        <v>98</v>
      </c>
      <c r="O106" s="78">
        <f t="shared" si="51"/>
        <v>0.29901211200000005</v>
      </c>
      <c r="P106" s="78">
        <f t="shared" si="52"/>
        <v>0.10862072639999996</v>
      </c>
      <c r="Q106" s="93">
        <f t="shared" si="53"/>
        <v>0.66595369103999991</v>
      </c>
      <c r="R106" s="80">
        <f t="shared" si="54"/>
        <v>6.1310001609416611</v>
      </c>
      <c r="S106" s="80">
        <f t="shared" si="55"/>
        <v>2471.8541317576501</v>
      </c>
      <c r="T106" s="69">
        <f t="shared" si="56"/>
        <v>47.793119615999984</v>
      </c>
      <c r="U106" s="78">
        <f t="shared" si="57"/>
        <v>1.5250059837607437</v>
      </c>
      <c r="V106" s="69">
        <f t="shared" si="58"/>
        <v>95.1603733866704</v>
      </c>
      <c r="W106" s="80">
        <f t="shared" ca="1" si="59"/>
        <v>1.0905888881893719</v>
      </c>
      <c r="X106" s="80">
        <f t="shared" ca="1" si="60"/>
        <v>31.240413721911715</v>
      </c>
      <c r="Y106" s="94">
        <f t="shared" ca="1" si="61"/>
        <v>3.686470974488253E-8</v>
      </c>
      <c r="Z106" s="80">
        <f t="shared" ca="1" si="62"/>
        <v>14</v>
      </c>
      <c r="AA106" s="80">
        <f t="shared" ca="1" si="63"/>
        <v>28.252580831999996</v>
      </c>
      <c r="AB106" s="80">
        <f t="shared" ca="1" si="64"/>
        <v>2.8842180699198781</v>
      </c>
      <c r="AC106" s="80">
        <f t="shared" si="65"/>
        <v>15.242907648890441</v>
      </c>
      <c r="AD106" s="69">
        <f t="shared" si="66"/>
        <v>237.41664564705877</v>
      </c>
      <c r="AE106" s="69">
        <f t="shared" si="86"/>
        <v>247.04601035294118</v>
      </c>
      <c r="AF106" s="69">
        <f t="shared" si="67"/>
        <v>231.70535999999998</v>
      </c>
      <c r="AG106" s="95">
        <f t="shared" si="87"/>
        <v>239.89032000000003</v>
      </c>
      <c r="AH106" s="93">
        <f t="shared" si="68"/>
        <v>18.387497248756624</v>
      </c>
      <c r="AI106" s="81">
        <f t="shared" si="69"/>
        <v>0.88425112944190387</v>
      </c>
      <c r="AJ106" s="80">
        <f t="shared" si="70"/>
        <v>2.2243714559999996</v>
      </c>
      <c r="AK106" s="80">
        <f t="shared" si="71"/>
        <v>18.578788366489881</v>
      </c>
      <c r="AL106" s="78">
        <f t="shared" ca="1" si="72"/>
        <v>0.9707095443282745</v>
      </c>
      <c r="AM106" s="80">
        <f t="shared" ca="1" si="73"/>
        <v>17.379513335428079</v>
      </c>
      <c r="AN106" s="80">
        <f t="shared" si="74"/>
        <v>2.1858996226415091</v>
      </c>
      <c r="AO106" s="80">
        <f t="shared" si="75"/>
        <v>4.1452644858970888</v>
      </c>
      <c r="AP106" s="80">
        <f t="shared" si="76"/>
        <v>4.7594660749610922</v>
      </c>
      <c r="AQ106" s="80">
        <f t="shared" ca="1" si="77"/>
        <v>2.9280470476600082</v>
      </c>
      <c r="AR106" s="80">
        <f t="shared" si="78"/>
        <v>3.6298503062374672</v>
      </c>
      <c r="AS106" s="78">
        <f t="shared" si="79"/>
        <v>0.5300766216953019</v>
      </c>
      <c r="AT106" s="96">
        <f t="shared" ca="1" si="80"/>
        <v>4</v>
      </c>
      <c r="AU106" s="97" t="str">
        <f t="shared" ca="1" si="81"/>
        <v>Silt mxture</v>
      </c>
      <c r="AV106" s="98">
        <f t="shared" si="82"/>
        <v>2</v>
      </c>
      <c r="AW106" s="99" t="str">
        <f t="shared" si="83"/>
        <v>Organic</v>
      </c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</row>
    <row r="107" spans="1:69">
      <c r="A107" s="101">
        <v>1.88</v>
      </c>
      <c r="C107" s="89">
        <f t="shared" si="44"/>
        <v>-6.1679040000000001</v>
      </c>
      <c r="D107" s="84">
        <f t="shared" si="45"/>
        <v>6.1679040000000001</v>
      </c>
      <c r="E107" s="76">
        <v>0.19159999999999999</v>
      </c>
      <c r="F107" s="91">
        <f t="shared" si="46"/>
        <v>2.0003039999999999</v>
      </c>
      <c r="G107" s="80">
        <f t="shared" si="47"/>
        <v>2.2542047999999997</v>
      </c>
      <c r="H107" s="81">
        <f t="shared" si="85"/>
        <v>2.3569642285714285</v>
      </c>
      <c r="I107" s="101">
        <v>7.1</v>
      </c>
      <c r="J107" s="92">
        <f t="shared" si="48"/>
        <v>7.4123999999999995E-2</v>
      </c>
      <c r="K107" s="101">
        <v>121.6</v>
      </c>
      <c r="L107" s="78">
        <f t="shared" si="49"/>
        <v>1.269504</v>
      </c>
      <c r="M107" s="81">
        <f t="shared" si="50"/>
        <v>0.1924386048</v>
      </c>
      <c r="N107" s="14">
        <f t="shared" si="84"/>
        <v>98</v>
      </c>
      <c r="O107" s="78">
        <f t="shared" si="51"/>
        <v>0.30222729600000003</v>
      </c>
      <c r="P107" s="78">
        <f t="shared" si="52"/>
        <v>0.10978869119999995</v>
      </c>
      <c r="Q107" s="93">
        <f t="shared" si="53"/>
        <v>0.64415257631999989</v>
      </c>
      <c r="R107" s="80">
        <f t="shared" si="54"/>
        <v>5.8672033456210846</v>
      </c>
      <c r="S107" s="80">
        <f t="shared" si="55"/>
        <v>3098.1114380672125</v>
      </c>
      <c r="T107" s="69">
        <f t="shared" si="56"/>
        <v>48.307024127999981</v>
      </c>
      <c r="U107" s="78">
        <f t="shared" si="57"/>
        <v>1.493548180618042</v>
      </c>
      <c r="V107" s="69">
        <f t="shared" si="58"/>
        <v>93.197406470565809</v>
      </c>
      <c r="W107" s="80">
        <f t="shared" ca="1" si="59"/>
        <v>1.0358508227441396</v>
      </c>
      <c r="X107" s="80">
        <f t="shared" ca="1" si="60"/>
        <v>30.879728787721831</v>
      </c>
      <c r="Y107" s="94">
        <f t="shared" ca="1" si="61"/>
        <v>4.7760829110402627E-8</v>
      </c>
      <c r="Z107" s="80">
        <f t="shared" ca="1" si="62"/>
        <v>14</v>
      </c>
      <c r="AA107" s="80">
        <f t="shared" ca="1" si="63"/>
        <v>27.327685055999993</v>
      </c>
      <c r="AB107" s="80">
        <f t="shared" ca="1" si="64"/>
        <v>3.6143803272254384</v>
      </c>
      <c r="AC107" s="80">
        <f t="shared" si="65"/>
        <v>14.556388274045807</v>
      </c>
      <c r="AD107" s="69">
        <f t="shared" si="66"/>
        <v>229.64441223529406</v>
      </c>
      <c r="AE107" s="69">
        <f t="shared" si="86"/>
        <v>241.73375677310921</v>
      </c>
      <c r="AF107" s="69">
        <f t="shared" si="67"/>
        <v>225.42047999999994</v>
      </c>
      <c r="AG107" s="95">
        <f t="shared" si="87"/>
        <v>235.69642285714286</v>
      </c>
      <c r="AH107" s="93">
        <f t="shared" si="68"/>
        <v>20.651505791262942</v>
      </c>
      <c r="AI107" s="81">
        <f t="shared" si="69"/>
        <v>0.67515150412868774</v>
      </c>
      <c r="AJ107" s="80">
        <f t="shared" si="70"/>
        <v>2.1640366079999995</v>
      </c>
      <c r="AK107" s="80">
        <f t="shared" si="71"/>
        <v>17.779404077639651</v>
      </c>
      <c r="AL107" s="78">
        <f t="shared" ca="1" si="72"/>
        <v>0.95667001342561875</v>
      </c>
      <c r="AM107" s="80">
        <f t="shared" ca="1" si="73"/>
        <v>16.115659084265165</v>
      </c>
      <c r="AN107" s="80">
        <f t="shared" si="74"/>
        <v>2.1266083018867921</v>
      </c>
      <c r="AO107" s="80">
        <f t="shared" si="75"/>
        <v>3.2882549092256395</v>
      </c>
      <c r="AP107" s="80">
        <f t="shared" si="76"/>
        <v>3.7973798288199951</v>
      </c>
      <c r="AQ107" s="80">
        <f t="shared" ca="1" si="77"/>
        <v>2.8910532849778545</v>
      </c>
      <c r="AR107" s="80">
        <f t="shared" si="78"/>
        <v>3.5904285100013231</v>
      </c>
      <c r="AS107" s="78">
        <f t="shared" si="79"/>
        <v>0.55178166397557016</v>
      </c>
      <c r="AT107" s="96">
        <f t="shared" ca="1" si="80"/>
        <v>4</v>
      </c>
      <c r="AU107" s="97" t="str">
        <f t="shared" ca="1" si="81"/>
        <v>Silt mxture</v>
      </c>
      <c r="AV107" s="98">
        <f t="shared" si="82"/>
        <v>3</v>
      </c>
      <c r="AW107" s="99" t="str">
        <f t="shared" si="83"/>
        <v>Clay</v>
      </c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</row>
    <row r="108" spans="1:69">
      <c r="A108" s="101">
        <v>1.9</v>
      </c>
      <c r="C108" s="89">
        <f t="shared" si="44"/>
        <v>-6.2335200000000004</v>
      </c>
      <c r="D108" s="84">
        <f t="shared" si="45"/>
        <v>6.2335200000000004</v>
      </c>
      <c r="E108" s="76">
        <v>0.19400000000000001</v>
      </c>
      <c r="F108" s="91">
        <f t="shared" si="46"/>
        <v>2.02536</v>
      </c>
      <c r="G108" s="80">
        <f t="shared" si="47"/>
        <v>2.2815576000000002</v>
      </c>
      <c r="H108" s="81">
        <f t="shared" si="85"/>
        <v>2.3369194285714281</v>
      </c>
      <c r="I108" s="101">
        <v>5.2</v>
      </c>
      <c r="J108" s="92">
        <f t="shared" si="48"/>
        <v>5.4288000000000003E-2</v>
      </c>
      <c r="K108" s="101">
        <v>122.7</v>
      </c>
      <c r="L108" s="78">
        <f t="shared" si="49"/>
        <v>1.280988</v>
      </c>
      <c r="M108" s="81">
        <f t="shared" si="50"/>
        <v>0.194485824</v>
      </c>
      <c r="N108" s="14">
        <f t="shared" si="84"/>
        <v>98</v>
      </c>
      <c r="O108" s="78">
        <f t="shared" si="51"/>
        <v>0.30544248000000007</v>
      </c>
      <c r="P108" s="78">
        <f t="shared" si="52"/>
        <v>0.11095665599999996</v>
      </c>
      <c r="Q108" s="93">
        <f t="shared" si="53"/>
        <v>0.65211798960000011</v>
      </c>
      <c r="R108" s="80">
        <f t="shared" si="54"/>
        <v>5.8772318228480165</v>
      </c>
      <c r="S108" s="80">
        <f t="shared" si="55"/>
        <v>4282.4221147344879</v>
      </c>
      <c r="T108" s="69">
        <f t="shared" si="56"/>
        <v>48.820928639999984</v>
      </c>
      <c r="U108" s="78">
        <f t="shared" si="57"/>
        <v>1.4575007552925852</v>
      </c>
      <c r="V108" s="69">
        <f t="shared" si="58"/>
        <v>90.948047130257308</v>
      </c>
      <c r="W108" s="80">
        <f t="shared" ca="1" si="59"/>
        <v>1.0043635920223672</v>
      </c>
      <c r="X108" s="80">
        <f t="shared" ca="1" si="60"/>
        <v>30.618795635434726</v>
      </c>
      <c r="Y108" s="94">
        <f t="shared" ca="1" si="61"/>
        <v>7.5905689669033409E-8</v>
      </c>
      <c r="Z108" s="80">
        <f t="shared" ca="1" si="62"/>
        <v>14</v>
      </c>
      <c r="AA108" s="80">
        <f t="shared" ca="1" si="63"/>
        <v>27.665611680000005</v>
      </c>
      <c r="AB108" s="80">
        <f t="shared" ca="1" si="64"/>
        <v>5.8153218498998767</v>
      </c>
      <c r="AC108" s="80">
        <f t="shared" si="65"/>
        <v>13.572241208237141</v>
      </c>
      <c r="AD108" s="69">
        <f t="shared" si="66"/>
        <v>232.48413176470589</v>
      </c>
      <c r="AE108" s="69">
        <f t="shared" si="86"/>
        <v>238.99728806722686</v>
      </c>
      <c r="AF108" s="69">
        <f t="shared" si="67"/>
        <v>228.15576000000001</v>
      </c>
      <c r="AG108" s="95">
        <f t="shared" si="87"/>
        <v>233.69194285714283</v>
      </c>
      <c r="AH108" s="93">
        <f t="shared" si="68"/>
        <v>23.989012206230434</v>
      </c>
      <c r="AI108" s="81">
        <f t="shared" si="69"/>
        <v>0.48927213523810614</v>
      </c>
      <c r="AJ108" s="80">
        <f t="shared" si="70"/>
        <v>2.1902952959999999</v>
      </c>
      <c r="AK108" s="80">
        <f t="shared" si="71"/>
        <v>17.809793402569746</v>
      </c>
      <c r="AL108" s="78">
        <f t="shared" ca="1" si="72"/>
        <v>0.93150861193280932</v>
      </c>
      <c r="AM108" s="80">
        <f t="shared" ca="1" si="73"/>
        <v>15.259028210979521</v>
      </c>
      <c r="AN108" s="80">
        <f t="shared" si="74"/>
        <v>2.1524128301886791</v>
      </c>
      <c r="AO108" s="80">
        <f t="shared" si="75"/>
        <v>2.3794271071657365</v>
      </c>
      <c r="AP108" s="80">
        <f t="shared" si="76"/>
        <v>2.747208371139835</v>
      </c>
      <c r="AQ108" s="80">
        <f t="shared" ca="1" si="77"/>
        <v>2.8248682609042191</v>
      </c>
      <c r="AR108" s="80">
        <f t="shared" si="78"/>
        <v>3.519937514432363</v>
      </c>
      <c r="AS108" s="78">
        <f t="shared" si="79"/>
        <v>0.54981724748910366</v>
      </c>
      <c r="AT108" s="96">
        <f t="shared" ca="1" si="80"/>
        <v>4</v>
      </c>
      <c r="AU108" s="97" t="str">
        <f t="shared" ca="1" si="81"/>
        <v>Silt mxture</v>
      </c>
      <c r="AV108" s="98">
        <f t="shared" si="82"/>
        <v>3</v>
      </c>
      <c r="AW108" s="99" t="str">
        <f t="shared" si="83"/>
        <v>Clay</v>
      </c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</row>
    <row r="109" spans="1:69">
      <c r="A109" s="101">
        <v>1.92</v>
      </c>
      <c r="C109" s="89">
        <f t="shared" si="44"/>
        <v>-6.2991359999999998</v>
      </c>
      <c r="D109" s="84">
        <f t="shared" si="45"/>
        <v>6.2991359999999998</v>
      </c>
      <c r="E109" s="76">
        <v>0.20030000000000001</v>
      </c>
      <c r="F109" s="91">
        <f t="shared" si="46"/>
        <v>2.091132</v>
      </c>
      <c r="G109" s="80">
        <f t="shared" si="47"/>
        <v>2.3477472000000001</v>
      </c>
      <c r="H109" s="81">
        <f t="shared" si="85"/>
        <v>2.3113563428571426</v>
      </c>
      <c r="I109" s="101">
        <v>4.5</v>
      </c>
      <c r="J109" s="92">
        <f t="shared" si="48"/>
        <v>4.6980000000000001E-2</v>
      </c>
      <c r="K109" s="101">
        <v>122.9</v>
      </c>
      <c r="L109" s="78">
        <f t="shared" si="49"/>
        <v>1.2830760000000001</v>
      </c>
      <c r="M109" s="81">
        <f t="shared" si="50"/>
        <v>0.19653304319999998</v>
      </c>
      <c r="N109" s="14">
        <f t="shared" si="84"/>
        <v>98</v>
      </c>
      <c r="O109" s="78">
        <f t="shared" si="51"/>
        <v>0.30865766400000005</v>
      </c>
      <c r="P109" s="78">
        <f t="shared" si="52"/>
        <v>0.11212462079999995</v>
      </c>
      <c r="Q109" s="93">
        <f t="shared" si="53"/>
        <v>0.67289954688000009</v>
      </c>
      <c r="R109" s="80">
        <f t="shared" si="54"/>
        <v>6.0013540476562346</v>
      </c>
      <c r="S109" s="80">
        <f t="shared" si="55"/>
        <v>5106.276853729998</v>
      </c>
      <c r="T109" s="69">
        <f t="shared" si="56"/>
        <v>49.334833151999973</v>
      </c>
      <c r="U109" s="78">
        <f t="shared" si="57"/>
        <v>1.4416650216778177</v>
      </c>
      <c r="V109" s="69">
        <f t="shared" si="58"/>
        <v>89.959897352695819</v>
      </c>
      <c r="W109" s="80">
        <f t="shared" ca="1" si="59"/>
        <v>1.0071698371106936</v>
      </c>
      <c r="X109" s="80">
        <f t="shared" ca="1" si="60"/>
        <v>30.559972157557862</v>
      </c>
      <c r="Y109" s="94">
        <f t="shared" ca="1" si="61"/>
        <v>1.0028324731272039E-7</v>
      </c>
      <c r="Z109" s="80">
        <f t="shared" ca="1" si="62"/>
        <v>14</v>
      </c>
      <c r="AA109" s="80">
        <f t="shared" ca="1" si="63"/>
        <v>28.547253504</v>
      </c>
      <c r="AB109" s="80">
        <f t="shared" ca="1" si="64"/>
        <v>7.9277850920507698</v>
      </c>
      <c r="AC109" s="80">
        <f t="shared" si="65"/>
        <v>13.037337015246864</v>
      </c>
      <c r="AD109" s="69">
        <f t="shared" si="66"/>
        <v>239.89288658823531</v>
      </c>
      <c r="AE109" s="69">
        <f t="shared" si="86"/>
        <v>235.61160927731089</v>
      </c>
      <c r="AF109" s="69">
        <f t="shared" si="67"/>
        <v>234.77472000000003</v>
      </c>
      <c r="AG109" s="95">
        <f t="shared" si="87"/>
        <v>231.13563428571427</v>
      </c>
      <c r="AH109" s="93">
        <f t="shared" si="68"/>
        <v>25.882434567282793</v>
      </c>
      <c r="AI109" s="81">
        <f t="shared" si="69"/>
        <v>0.41899807254465221</v>
      </c>
      <c r="AJ109" s="80">
        <f t="shared" si="70"/>
        <v>2.2538373119999999</v>
      </c>
      <c r="AK109" s="80">
        <f t="shared" si="71"/>
        <v>18.185921356534042</v>
      </c>
      <c r="AL109" s="78">
        <f t="shared" ca="1" si="72"/>
        <v>0.91640465984075514</v>
      </c>
      <c r="AM109" s="80">
        <f t="shared" ca="1" si="73"/>
        <v>15.072291576739181</v>
      </c>
      <c r="AN109" s="80">
        <f t="shared" si="74"/>
        <v>2.2148558490566037</v>
      </c>
      <c r="AO109" s="80">
        <f t="shared" si="75"/>
        <v>2.0010672358591246</v>
      </c>
      <c r="AP109" s="80">
        <f t="shared" si="76"/>
        <v>2.3039694515895941</v>
      </c>
      <c r="AQ109" s="80">
        <f t="shared" ca="1" si="77"/>
        <v>2.7850807418194434</v>
      </c>
      <c r="AR109" s="80">
        <f t="shared" si="78"/>
        <v>3.4752989884980696</v>
      </c>
      <c r="AS109" s="78">
        <f t="shared" si="79"/>
        <v>0.53285691364560084</v>
      </c>
      <c r="AT109" s="96">
        <f t="shared" ca="1" si="80"/>
        <v>4</v>
      </c>
      <c r="AU109" s="97" t="str">
        <f t="shared" ca="1" si="81"/>
        <v>Silt mxture</v>
      </c>
      <c r="AV109" s="98">
        <f t="shared" si="82"/>
        <v>3</v>
      </c>
      <c r="AW109" s="99" t="str">
        <f t="shared" si="83"/>
        <v>Clay</v>
      </c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</row>
    <row r="110" spans="1:69">
      <c r="A110" s="101">
        <v>1.94</v>
      </c>
      <c r="C110" s="89">
        <f t="shared" si="44"/>
        <v>-6.3647520000000002</v>
      </c>
      <c r="D110" s="84">
        <f t="shared" si="45"/>
        <v>6.3647520000000002</v>
      </c>
      <c r="E110" s="76">
        <v>0.20519999999999999</v>
      </c>
      <c r="F110" s="91">
        <f t="shared" si="46"/>
        <v>2.1422879999999997</v>
      </c>
      <c r="G110" s="80">
        <f t="shared" si="47"/>
        <v>2.4001559999999995</v>
      </c>
      <c r="H110" s="81">
        <f t="shared" si="85"/>
        <v>2.3027060571428568</v>
      </c>
      <c r="I110" s="101">
        <v>4.4000000000000004</v>
      </c>
      <c r="J110" s="92">
        <f t="shared" si="48"/>
        <v>4.5936000000000005E-2</v>
      </c>
      <c r="K110" s="101">
        <v>123.5</v>
      </c>
      <c r="L110" s="78">
        <f t="shared" si="49"/>
        <v>1.2893399999999999</v>
      </c>
      <c r="M110" s="81">
        <f t="shared" si="50"/>
        <v>0.19858026239999998</v>
      </c>
      <c r="N110" s="14">
        <f t="shared" si="84"/>
        <v>98</v>
      </c>
      <c r="O110" s="78">
        <f t="shared" si="51"/>
        <v>0.31187284800000009</v>
      </c>
      <c r="P110" s="78">
        <f t="shared" si="52"/>
        <v>0.11329258559999995</v>
      </c>
      <c r="Q110" s="93">
        <f t="shared" si="53"/>
        <v>0.68913344015999978</v>
      </c>
      <c r="R110" s="80">
        <f t="shared" si="54"/>
        <v>6.0827761720710525</v>
      </c>
      <c r="S110" s="80">
        <f t="shared" si="55"/>
        <v>5348.3187657508124</v>
      </c>
      <c r="T110" s="69">
        <f t="shared" si="56"/>
        <v>49.848737663999977</v>
      </c>
      <c r="U110" s="78">
        <f t="shared" si="57"/>
        <v>1.439892798090036</v>
      </c>
      <c r="V110" s="69">
        <f t="shared" si="58"/>
        <v>89.849310600818242</v>
      </c>
      <c r="W110" s="80">
        <f t="shared" ca="1" si="59"/>
        <v>1.021212399551408</v>
      </c>
      <c r="X110" s="80">
        <f t="shared" ca="1" si="60"/>
        <v>30.57743058609109</v>
      </c>
      <c r="Y110" s="94">
        <f t="shared" ca="1" si="61"/>
        <v>1.0959884040984518E-7</v>
      </c>
      <c r="Z110" s="80">
        <f t="shared" ca="1" si="62"/>
        <v>14</v>
      </c>
      <c r="AA110" s="80">
        <f t="shared" ca="1" si="63"/>
        <v>29.235964127999992</v>
      </c>
      <c r="AB110" s="80">
        <f t="shared" ca="1" si="64"/>
        <v>8.8732461231488209</v>
      </c>
      <c r="AC110" s="80">
        <f t="shared" si="65"/>
        <v>12.89654653342925</v>
      </c>
      <c r="AD110" s="69">
        <f t="shared" si="66"/>
        <v>245.68037082352936</v>
      </c>
      <c r="AE110" s="69">
        <f t="shared" si="86"/>
        <v>234.21567166386549</v>
      </c>
      <c r="AF110" s="69">
        <f t="shared" si="67"/>
        <v>240.01559999999995</v>
      </c>
      <c r="AG110" s="95">
        <f t="shared" si="87"/>
        <v>230.27060571428569</v>
      </c>
      <c r="AH110" s="93">
        <f t="shared" si="68"/>
        <v>26.437584352614618</v>
      </c>
      <c r="AI110" s="81">
        <f t="shared" si="69"/>
        <v>0.4054634269023164</v>
      </c>
      <c r="AJ110" s="80">
        <f t="shared" si="70"/>
        <v>2.3041497599999996</v>
      </c>
      <c r="AK110" s="80">
        <f t="shared" si="71"/>
        <v>18.432655066881978</v>
      </c>
      <c r="AL110" s="78">
        <f t="shared" ca="1" si="72"/>
        <v>0.91162486620215688</v>
      </c>
      <c r="AM110" s="80">
        <f t="shared" ca="1" si="73"/>
        <v>15.127474060816271</v>
      </c>
      <c r="AN110" s="80">
        <f t="shared" si="74"/>
        <v>2.2642981132075466</v>
      </c>
      <c r="AO110" s="80">
        <f t="shared" si="75"/>
        <v>1.9138755980861251</v>
      </c>
      <c r="AP110" s="80">
        <f t="shared" si="76"/>
        <v>2.1997017002223087</v>
      </c>
      <c r="AQ110" s="80">
        <f t="shared" ca="1" si="77"/>
        <v>2.7723907514838966</v>
      </c>
      <c r="AR110" s="80">
        <f t="shared" si="78"/>
        <v>3.4582341484098409</v>
      </c>
      <c r="AS110" s="78">
        <f t="shared" si="79"/>
        <v>0.52232367845105343</v>
      </c>
      <c r="AT110" s="96">
        <f t="shared" ca="1" si="80"/>
        <v>4</v>
      </c>
      <c r="AU110" s="97" t="str">
        <f t="shared" ca="1" si="81"/>
        <v>Silt mxture</v>
      </c>
      <c r="AV110" s="98">
        <f t="shared" si="82"/>
        <v>3</v>
      </c>
      <c r="AW110" s="99" t="str">
        <f t="shared" si="83"/>
        <v>Clay</v>
      </c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</row>
    <row r="111" spans="1:69">
      <c r="A111" s="101">
        <v>1.96</v>
      </c>
      <c r="C111" s="89">
        <f t="shared" si="44"/>
        <v>-6.4303680000000005</v>
      </c>
      <c r="D111" s="84">
        <f t="shared" si="45"/>
        <v>6.4303680000000005</v>
      </c>
      <c r="E111" s="76">
        <v>0.1978</v>
      </c>
      <c r="F111" s="91">
        <f t="shared" si="46"/>
        <v>2.065032</v>
      </c>
      <c r="G111" s="80">
        <f t="shared" si="47"/>
        <v>2.3245703999999998</v>
      </c>
      <c r="H111" s="81">
        <f t="shared" si="85"/>
        <v>2.3209313142857142</v>
      </c>
      <c r="I111" s="101">
        <v>4</v>
      </c>
      <c r="J111" s="92">
        <f t="shared" si="48"/>
        <v>4.1759999999999999E-2</v>
      </c>
      <c r="K111" s="101">
        <v>124.3</v>
      </c>
      <c r="L111" s="78">
        <f t="shared" si="49"/>
        <v>1.2976919999999998</v>
      </c>
      <c r="M111" s="81">
        <f t="shared" si="50"/>
        <v>0.20062748160000002</v>
      </c>
      <c r="N111" s="14">
        <f t="shared" si="84"/>
        <v>98</v>
      </c>
      <c r="O111" s="78">
        <f t="shared" si="51"/>
        <v>0.31508803200000013</v>
      </c>
      <c r="P111" s="78">
        <f t="shared" si="52"/>
        <v>0.11446055039999996</v>
      </c>
      <c r="Q111" s="93">
        <f t="shared" si="53"/>
        <v>0.66312918143999988</v>
      </c>
      <c r="R111" s="80">
        <f t="shared" si="54"/>
        <v>5.7935173221043685</v>
      </c>
      <c r="S111" s="80">
        <f t="shared" si="55"/>
        <v>5661.1515889114253</v>
      </c>
      <c r="T111" s="69">
        <f t="shared" si="56"/>
        <v>50.362642175999987</v>
      </c>
      <c r="U111" s="78">
        <f t="shared" si="57"/>
        <v>1.4274660641089985</v>
      </c>
      <c r="V111" s="69">
        <f t="shared" si="58"/>
        <v>89.073882400401502</v>
      </c>
      <c r="W111" s="80">
        <f t="shared" ca="1" si="59"/>
        <v>0.99071493677682565</v>
      </c>
      <c r="X111" s="80">
        <f t="shared" ca="1" si="60"/>
        <v>30.360081527538171</v>
      </c>
      <c r="Y111" s="94">
        <f t="shared" ca="1" si="61"/>
        <v>1.0763030520455294E-7</v>
      </c>
      <c r="Z111" s="80">
        <f t="shared" ca="1" si="62"/>
        <v>14</v>
      </c>
      <c r="AA111" s="80">
        <f t="shared" ca="1" si="63"/>
        <v>28.132753151999992</v>
      </c>
      <c r="AB111" s="80">
        <f t="shared" ca="1" si="64"/>
        <v>8.3850557759836821</v>
      </c>
      <c r="AC111" s="80">
        <f t="shared" si="65"/>
        <v>12.72373403085739</v>
      </c>
      <c r="AD111" s="69">
        <f t="shared" si="66"/>
        <v>236.40969035294111</v>
      </c>
      <c r="AE111" s="69">
        <f t="shared" si="86"/>
        <v>235.9815626218487</v>
      </c>
      <c r="AF111" s="69">
        <f t="shared" si="67"/>
        <v>232.45703999999995</v>
      </c>
      <c r="AG111" s="95">
        <f t="shared" si="87"/>
        <v>232.09313142857141</v>
      </c>
      <c r="AH111" s="93">
        <f t="shared" si="68"/>
        <v>26.628332488995905</v>
      </c>
      <c r="AI111" s="81">
        <f t="shared" si="69"/>
        <v>0.36484185908649985</v>
      </c>
      <c r="AJ111" s="80">
        <f t="shared" si="70"/>
        <v>2.2315875839999997</v>
      </c>
      <c r="AK111" s="80">
        <f t="shared" si="71"/>
        <v>17.556113097285966</v>
      </c>
      <c r="AL111" s="78">
        <f t="shared" ca="1" si="72"/>
        <v>0.91266647157924119</v>
      </c>
      <c r="AM111" s="80">
        <f t="shared" ca="1" si="73"/>
        <v>14.454644385810944</v>
      </c>
      <c r="AN111" s="80">
        <f t="shared" si="74"/>
        <v>2.192990943396226</v>
      </c>
      <c r="AO111" s="80">
        <f t="shared" si="75"/>
        <v>1.7964609718853857</v>
      </c>
      <c r="AP111" s="80">
        <f t="shared" si="76"/>
        <v>2.0781471221149825</v>
      </c>
      <c r="AQ111" s="80">
        <f t="shared" ca="1" si="77"/>
        <v>2.7749800236567017</v>
      </c>
      <c r="AR111" s="80">
        <f t="shared" si="78"/>
        <v>3.4589475679380257</v>
      </c>
      <c r="AS111" s="78">
        <f t="shared" si="79"/>
        <v>0.54594383900560806</v>
      </c>
      <c r="AT111" s="96">
        <f t="shared" ca="1" si="80"/>
        <v>4</v>
      </c>
      <c r="AU111" s="97" t="str">
        <f t="shared" ca="1" si="81"/>
        <v>Silt mxture</v>
      </c>
      <c r="AV111" s="98">
        <f t="shared" si="82"/>
        <v>3</v>
      </c>
      <c r="AW111" s="99" t="str">
        <f t="shared" si="83"/>
        <v>Clay</v>
      </c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</row>
    <row r="112" spans="1:69">
      <c r="A112" s="101">
        <v>1.98</v>
      </c>
      <c r="C112" s="89">
        <f t="shared" si="44"/>
        <v>-6.495984</v>
      </c>
      <c r="D112" s="84">
        <f t="shared" si="45"/>
        <v>6.495984</v>
      </c>
      <c r="E112" s="76">
        <v>0.19089999999999999</v>
      </c>
      <c r="F112" s="91">
        <f t="shared" si="46"/>
        <v>1.9929959999999998</v>
      </c>
      <c r="G112" s="80">
        <f t="shared" si="47"/>
        <v>2.2542047999999997</v>
      </c>
      <c r="H112" s="81">
        <f t="shared" si="85"/>
        <v>2.3585749714285709</v>
      </c>
      <c r="I112" s="101">
        <v>4</v>
      </c>
      <c r="J112" s="92">
        <f t="shared" si="48"/>
        <v>4.1759999999999999E-2</v>
      </c>
      <c r="K112" s="101">
        <v>125.1</v>
      </c>
      <c r="L112" s="78">
        <f t="shared" si="49"/>
        <v>1.306044</v>
      </c>
      <c r="M112" s="81">
        <f t="shared" si="50"/>
        <v>0.2026747008</v>
      </c>
      <c r="N112" s="14">
        <f t="shared" si="84"/>
        <v>98</v>
      </c>
      <c r="O112" s="78">
        <f t="shared" si="51"/>
        <v>0.31830321600000011</v>
      </c>
      <c r="P112" s="78">
        <f t="shared" si="52"/>
        <v>0.11562851519999995</v>
      </c>
      <c r="Q112" s="93">
        <f t="shared" si="53"/>
        <v>0.63884752271999989</v>
      </c>
      <c r="R112" s="80">
        <f t="shared" si="54"/>
        <v>5.5249997945143567</v>
      </c>
      <c r="S112" s="80">
        <f t="shared" si="55"/>
        <v>5453.8584178498968</v>
      </c>
      <c r="T112" s="69">
        <f t="shared" si="56"/>
        <v>50.876546687999976</v>
      </c>
      <c r="U112" s="78">
        <f t="shared" si="57"/>
        <v>1.4262646241224415</v>
      </c>
      <c r="V112" s="69">
        <f t="shared" si="58"/>
        <v>88.998912545240344</v>
      </c>
      <c r="W112" s="80">
        <f t="shared" ca="1" si="59"/>
        <v>0.97311176773479779</v>
      </c>
      <c r="X112" s="80">
        <f t="shared" ca="1" si="60"/>
        <v>30.217833467251541</v>
      </c>
      <c r="Y112" s="94">
        <f t="shared" ca="1" si="61"/>
        <v>9.3733974837771538E-8</v>
      </c>
      <c r="Z112" s="80">
        <f t="shared" ca="1" si="62"/>
        <v>14</v>
      </c>
      <c r="AA112" s="80">
        <f t="shared" ca="1" si="63"/>
        <v>27.102622175999993</v>
      </c>
      <c r="AB112" s="80">
        <f t="shared" ca="1" si="64"/>
        <v>7.0350549371524025</v>
      </c>
      <c r="AC112" s="80">
        <f t="shared" si="65"/>
        <v>12.837140503721521</v>
      </c>
      <c r="AD112" s="69">
        <f t="shared" si="66"/>
        <v>227.7531275294117</v>
      </c>
      <c r="AE112" s="69">
        <f t="shared" si="86"/>
        <v>240.0319712268907</v>
      </c>
      <c r="AF112" s="69">
        <f t="shared" si="67"/>
        <v>225.42047999999994</v>
      </c>
      <c r="AG112" s="95">
        <f t="shared" si="87"/>
        <v>235.85749714285708</v>
      </c>
      <c r="AH112" s="93">
        <f t="shared" si="68"/>
        <v>25.934396324080623</v>
      </c>
      <c r="AI112" s="81">
        <f t="shared" si="69"/>
        <v>0.36115658778259585</v>
      </c>
      <c r="AJ112" s="80">
        <f t="shared" si="70"/>
        <v>2.1640366079999995</v>
      </c>
      <c r="AK112" s="80">
        <f t="shared" si="71"/>
        <v>16.742423619740475</v>
      </c>
      <c r="AL112" s="78">
        <f t="shared" ca="1" si="72"/>
        <v>0.92024600568558512</v>
      </c>
      <c r="AM112" s="80">
        <f t="shared" ca="1" si="73"/>
        <v>14.030584696256215</v>
      </c>
      <c r="AN112" s="80">
        <f t="shared" si="74"/>
        <v>2.1266083018867921</v>
      </c>
      <c r="AO112" s="80">
        <f t="shared" si="75"/>
        <v>1.8525379770285293</v>
      </c>
      <c r="AP112" s="80">
        <f t="shared" si="76"/>
        <v>2.1571344506942669</v>
      </c>
      <c r="AQ112" s="80">
        <f t="shared" ca="1" si="77"/>
        <v>2.7947292137540738</v>
      </c>
      <c r="AR112" s="80">
        <f t="shared" si="78"/>
        <v>3.4767195485464129</v>
      </c>
      <c r="AS112" s="78">
        <f t="shared" si="79"/>
        <v>0.56995113197861824</v>
      </c>
      <c r="AT112" s="96">
        <f t="shared" ca="1" si="80"/>
        <v>4</v>
      </c>
      <c r="AU112" s="97" t="str">
        <f t="shared" ca="1" si="81"/>
        <v>Silt mxture</v>
      </c>
      <c r="AV112" s="98">
        <f t="shared" si="82"/>
        <v>3</v>
      </c>
      <c r="AW112" s="99" t="str">
        <f t="shared" si="83"/>
        <v>Clay</v>
      </c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</row>
    <row r="113" spans="1:69">
      <c r="A113" s="101">
        <v>2</v>
      </c>
      <c r="C113" s="89">
        <f t="shared" si="44"/>
        <v>-6.5616000000000003</v>
      </c>
      <c r="D113" s="84">
        <f t="shared" si="45"/>
        <v>6.5616000000000003</v>
      </c>
      <c r="E113" s="76">
        <v>0.19089999999999999</v>
      </c>
      <c r="F113" s="91">
        <f t="shared" si="46"/>
        <v>1.9929959999999998</v>
      </c>
      <c r="G113" s="80">
        <f t="shared" si="47"/>
        <v>2.2565015999999996</v>
      </c>
      <c r="H113" s="81">
        <f t="shared" si="85"/>
        <v>2.3528478857142856</v>
      </c>
      <c r="I113" s="101">
        <v>3.9</v>
      </c>
      <c r="J113" s="92">
        <f t="shared" si="48"/>
        <v>4.0715999999999995E-2</v>
      </c>
      <c r="K113" s="101">
        <v>126.2</v>
      </c>
      <c r="L113" s="78">
        <f t="shared" si="49"/>
        <v>1.317528</v>
      </c>
      <c r="M113" s="81">
        <f t="shared" si="50"/>
        <v>0.20472192</v>
      </c>
      <c r="N113" s="14">
        <f t="shared" si="84"/>
        <v>98</v>
      </c>
      <c r="O113" s="78">
        <f t="shared" si="51"/>
        <v>0.32151840000000015</v>
      </c>
      <c r="P113" s="78">
        <f t="shared" si="52"/>
        <v>0.11679647999999995</v>
      </c>
      <c r="Q113" s="93">
        <f t="shared" si="53"/>
        <v>0.63854445599999976</v>
      </c>
      <c r="R113" s="80">
        <f t="shared" si="54"/>
        <v>5.4671549690538619</v>
      </c>
      <c r="S113" s="80">
        <f t="shared" si="55"/>
        <v>5591.0473119398057</v>
      </c>
      <c r="T113" s="69">
        <f t="shared" si="56"/>
        <v>51.39045119999998</v>
      </c>
      <c r="U113" s="78">
        <f t="shared" si="57"/>
        <v>1.42333567516355</v>
      </c>
      <c r="V113" s="69">
        <f t="shared" si="58"/>
        <v>88.81614613020551</v>
      </c>
      <c r="W113" s="80">
        <f t="shared" ca="1" si="59"/>
        <v>0.97288796421371126</v>
      </c>
      <c r="X113" s="80">
        <f t="shared" ca="1" si="60"/>
        <v>30.164237112316556</v>
      </c>
      <c r="Y113" s="94">
        <f t="shared" ca="1" si="61"/>
        <v>9.5005319079065379E-8</v>
      </c>
      <c r="Z113" s="80">
        <f t="shared" ca="1" si="62"/>
        <v>13.874053787166051</v>
      </c>
      <c r="AA113" s="80">
        <f t="shared" ca="1" si="63"/>
        <v>26.846060994062675</v>
      </c>
      <c r="AB113" s="80">
        <f t="shared" ca="1" si="64"/>
        <v>7.0629745590193176</v>
      </c>
      <c r="AC113" s="80">
        <f t="shared" si="65"/>
        <v>12.761615348810572</v>
      </c>
      <c r="AD113" s="69">
        <f t="shared" si="66"/>
        <v>227.6450823529411</v>
      </c>
      <c r="AE113" s="69">
        <f t="shared" si="86"/>
        <v>238.97993949579831</v>
      </c>
      <c r="AF113" s="69">
        <f t="shared" si="67"/>
        <v>225.65015999999997</v>
      </c>
      <c r="AG113" s="95">
        <f t="shared" si="87"/>
        <v>235.28478857142855</v>
      </c>
      <c r="AH113" s="93">
        <f t="shared" si="68"/>
        <v>26.081847085265153</v>
      </c>
      <c r="AI113" s="81">
        <f t="shared" si="69"/>
        <v>0.34860639635715057</v>
      </c>
      <c r="AJ113" s="80">
        <f t="shared" si="70"/>
        <v>2.1662415359999994</v>
      </c>
      <c r="AK113" s="80">
        <f t="shared" si="71"/>
        <v>16.567136269860189</v>
      </c>
      <c r="AL113" s="78">
        <f t="shared" ca="1" si="72"/>
        <v>0.91956781285723277</v>
      </c>
      <c r="AM113" s="80">
        <f t="shared" ca="1" si="73"/>
        <v>13.874053787166051</v>
      </c>
      <c r="AN113" s="80">
        <f t="shared" si="74"/>
        <v>2.128775094339622</v>
      </c>
      <c r="AO113" s="80">
        <f t="shared" si="75"/>
        <v>1.8043860460812438</v>
      </c>
      <c r="AP113" s="80">
        <f t="shared" si="76"/>
        <v>2.1042043155723529</v>
      </c>
      <c r="AQ113" s="80">
        <f t="shared" ca="1" si="77"/>
        <v>2.7928045798758645</v>
      </c>
      <c r="AR113" s="80">
        <f t="shared" si="78"/>
        <v>3.4714402126674408</v>
      </c>
      <c r="AS113" s="78">
        <f t="shared" si="79"/>
        <v>0.57509857449925161</v>
      </c>
      <c r="AT113" s="96">
        <f t="shared" ca="1" si="80"/>
        <v>4</v>
      </c>
      <c r="AU113" s="97" t="str">
        <f t="shared" ca="1" si="81"/>
        <v>Silt mxture</v>
      </c>
      <c r="AV113" s="98">
        <f t="shared" si="82"/>
        <v>3</v>
      </c>
      <c r="AW113" s="99" t="str">
        <f t="shared" si="83"/>
        <v>Clay</v>
      </c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</row>
    <row r="114" spans="1:69">
      <c r="A114" s="101">
        <v>2.02</v>
      </c>
      <c r="C114" s="89">
        <f t="shared" si="44"/>
        <v>-6.6272160000000007</v>
      </c>
      <c r="D114" s="84">
        <f t="shared" si="45"/>
        <v>6.6272160000000007</v>
      </c>
      <c r="E114" s="76">
        <v>0.20280000000000001</v>
      </c>
      <c r="F114" s="91">
        <f t="shared" si="46"/>
        <v>2.117232</v>
      </c>
      <c r="G114" s="80">
        <f t="shared" si="47"/>
        <v>2.3817816000000001</v>
      </c>
      <c r="H114" s="81">
        <f t="shared" si="85"/>
        <v>2.3444064</v>
      </c>
      <c r="I114" s="101">
        <v>3.8</v>
      </c>
      <c r="J114" s="92">
        <f t="shared" si="48"/>
        <v>3.9671999999999999E-2</v>
      </c>
      <c r="K114" s="101">
        <v>126.7</v>
      </c>
      <c r="L114" s="78">
        <f t="shared" si="49"/>
        <v>1.322748</v>
      </c>
      <c r="M114" s="81">
        <f t="shared" si="50"/>
        <v>0.20676913920000001</v>
      </c>
      <c r="N114" s="14">
        <f t="shared" si="84"/>
        <v>98</v>
      </c>
      <c r="O114" s="78">
        <f t="shared" si="51"/>
        <v>0.32473358400000019</v>
      </c>
      <c r="P114" s="78">
        <f t="shared" si="52"/>
        <v>0.11796444479999996</v>
      </c>
      <c r="Q114" s="93">
        <f t="shared" si="53"/>
        <v>0.67882584528000001</v>
      </c>
      <c r="R114" s="80">
        <f t="shared" si="54"/>
        <v>5.7544953178976881</v>
      </c>
      <c r="S114" s="80">
        <f t="shared" si="55"/>
        <v>6100.1625564926526</v>
      </c>
      <c r="T114" s="69">
        <f t="shared" si="56"/>
        <v>51.904355711999976</v>
      </c>
      <c r="U114" s="78">
        <f t="shared" si="57"/>
        <v>1.4224017684600814</v>
      </c>
      <c r="V114" s="69">
        <f t="shared" si="58"/>
        <v>88.757870351909077</v>
      </c>
      <c r="W114" s="80">
        <f t="shared" ca="1" si="59"/>
        <v>1.0068177646455003</v>
      </c>
      <c r="X114" s="80">
        <f t="shared" ca="1" si="60"/>
        <v>30.291647073695685</v>
      </c>
      <c r="Y114" s="94">
        <f t="shared" ca="1" si="61"/>
        <v>1.1757667254305843E-7</v>
      </c>
      <c r="Z114" s="80">
        <f t="shared" ca="1" si="62"/>
        <v>14</v>
      </c>
      <c r="AA114" s="80">
        <f t="shared" ca="1" si="63"/>
        <v>28.798672224000001</v>
      </c>
      <c r="AB114" s="80">
        <f t="shared" ca="1" si="64"/>
        <v>9.3767595334784861</v>
      </c>
      <c r="AC114" s="80">
        <f t="shared" si="65"/>
        <v>12.496677662608224</v>
      </c>
      <c r="AD114" s="69">
        <f t="shared" si="66"/>
        <v>242.0056489411765</v>
      </c>
      <c r="AE114" s="69">
        <f t="shared" si="86"/>
        <v>237.60856658823522</v>
      </c>
      <c r="AF114" s="69">
        <f t="shared" si="67"/>
        <v>238.17816000000002</v>
      </c>
      <c r="AG114" s="95">
        <f t="shared" si="87"/>
        <v>234.44064</v>
      </c>
      <c r="AH114" s="93">
        <f t="shared" si="68"/>
        <v>27.265960257293688</v>
      </c>
      <c r="AI114" s="81">
        <f t="shared" si="69"/>
        <v>0.33630472357379343</v>
      </c>
      <c r="AJ114" s="80">
        <f t="shared" si="70"/>
        <v>2.2865103360000001</v>
      </c>
      <c r="AK114" s="80">
        <f t="shared" si="71"/>
        <v>17.437864599689963</v>
      </c>
      <c r="AL114" s="78">
        <f t="shared" ca="1" si="72"/>
        <v>0.90802079825294724</v>
      </c>
      <c r="AM114" s="80">
        <f t="shared" ca="1" si="73"/>
        <v>14.249056141796279</v>
      </c>
      <c r="AN114" s="80">
        <f t="shared" si="74"/>
        <v>2.2469637735849055</v>
      </c>
      <c r="AO114" s="80">
        <f t="shared" si="75"/>
        <v>1.6656439028666605</v>
      </c>
      <c r="AP114" s="80">
        <f t="shared" si="76"/>
        <v>1.9285889143775825</v>
      </c>
      <c r="AQ114" s="80">
        <f t="shared" ca="1" si="77"/>
        <v>2.7623528547222405</v>
      </c>
      <c r="AR114" s="80">
        <f t="shared" si="78"/>
        <v>3.4354915498563567</v>
      </c>
      <c r="AS114" s="78">
        <f t="shared" si="79"/>
        <v>0.54251473573770004</v>
      </c>
      <c r="AT114" s="96">
        <f t="shared" ca="1" si="80"/>
        <v>4</v>
      </c>
      <c r="AU114" s="97" t="str">
        <f t="shared" ca="1" si="81"/>
        <v>Silt mxture</v>
      </c>
      <c r="AV114" s="98">
        <f t="shared" si="82"/>
        <v>3</v>
      </c>
      <c r="AW114" s="99" t="str">
        <f t="shared" si="83"/>
        <v>Clay</v>
      </c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</row>
    <row r="115" spans="1:69">
      <c r="A115" s="101">
        <v>2.04</v>
      </c>
      <c r="C115" s="89">
        <f t="shared" si="44"/>
        <v>-6.6928320000000001</v>
      </c>
      <c r="D115" s="84">
        <f t="shared" si="45"/>
        <v>6.6928320000000001</v>
      </c>
      <c r="E115" s="76">
        <v>0.21829999999999999</v>
      </c>
      <c r="F115" s="91">
        <f t="shared" si="46"/>
        <v>2.2790519999999996</v>
      </c>
      <c r="G115" s="80">
        <f t="shared" si="47"/>
        <v>2.5450631999999995</v>
      </c>
      <c r="H115" s="81">
        <f t="shared" si="85"/>
        <v>2.3625719999999997</v>
      </c>
      <c r="I115" s="101">
        <v>4.0999999999999996</v>
      </c>
      <c r="J115" s="92">
        <f t="shared" si="48"/>
        <v>4.2803999999999995E-2</v>
      </c>
      <c r="K115" s="101">
        <v>127.4</v>
      </c>
      <c r="L115" s="78">
        <f t="shared" si="49"/>
        <v>1.3300559999999999</v>
      </c>
      <c r="M115" s="81">
        <f t="shared" si="50"/>
        <v>0.20881635839999999</v>
      </c>
      <c r="N115" s="14">
        <f t="shared" si="84"/>
        <v>98</v>
      </c>
      <c r="O115" s="78">
        <f t="shared" si="51"/>
        <v>0.32794876800000017</v>
      </c>
      <c r="P115" s="78">
        <f t="shared" si="52"/>
        <v>0.11913240959999995</v>
      </c>
      <c r="Q115" s="93">
        <f t="shared" si="53"/>
        <v>0.73164776255999986</v>
      </c>
      <c r="R115" s="80">
        <f t="shared" si="54"/>
        <v>6.1414670031151637</v>
      </c>
      <c r="S115" s="80">
        <f t="shared" si="55"/>
        <v>6093.7527333894022</v>
      </c>
      <c r="T115" s="69">
        <f t="shared" si="56"/>
        <v>52.41826022399998</v>
      </c>
      <c r="U115" s="78">
        <f t="shared" si="57"/>
        <v>1.4339035358827639</v>
      </c>
      <c r="V115" s="69">
        <f t="shared" si="58"/>
        <v>89.47558063908447</v>
      </c>
      <c r="W115" s="80">
        <f t="shared" ca="1" si="59"/>
        <v>1.0631727151985682</v>
      </c>
      <c r="X115" s="80">
        <f t="shared" ca="1" si="60"/>
        <v>30.534821600243184</v>
      </c>
      <c r="Y115" s="94">
        <f t="shared" ca="1" si="61"/>
        <v>1.3360719514762379E-7</v>
      </c>
      <c r="Z115" s="80">
        <f t="shared" ca="1" si="62"/>
        <v>14</v>
      </c>
      <c r="AA115" s="80">
        <f t="shared" ca="1" si="63"/>
        <v>31.039602047999992</v>
      </c>
      <c r="AB115" s="80">
        <f t="shared" ca="1" si="64"/>
        <v>11.484316157903221</v>
      </c>
      <c r="AC115" s="80">
        <f t="shared" si="65"/>
        <v>12.499873725063566</v>
      </c>
      <c r="AD115" s="69">
        <f t="shared" si="66"/>
        <v>260.83699199999995</v>
      </c>
      <c r="AE115" s="69">
        <f t="shared" si="86"/>
        <v>239.36743905882349</v>
      </c>
      <c r="AF115" s="69">
        <f t="shared" si="67"/>
        <v>254.50631999999996</v>
      </c>
      <c r="AG115" s="95">
        <f t="shared" si="87"/>
        <v>236.25719999999995</v>
      </c>
      <c r="AH115" s="93">
        <f t="shared" si="68"/>
        <v>27.796143184304878</v>
      </c>
      <c r="AI115" s="81">
        <f t="shared" si="69"/>
        <v>0.35929769358077362</v>
      </c>
      <c r="AJ115" s="80">
        <f t="shared" si="70"/>
        <v>2.4432606719999996</v>
      </c>
      <c r="AK115" s="80">
        <f t="shared" si="71"/>
        <v>18.61050607004595</v>
      </c>
      <c r="AL115" s="78">
        <f t="shared" ca="1" si="72"/>
        <v>0.90111904631351769</v>
      </c>
      <c r="AM115" s="80">
        <f t="shared" ca="1" si="73"/>
        <v>14.99314954449464</v>
      </c>
      <c r="AN115" s="80">
        <f t="shared" si="74"/>
        <v>2.4010030188679239</v>
      </c>
      <c r="AO115" s="80">
        <f t="shared" si="75"/>
        <v>1.6818442858314873</v>
      </c>
      <c r="AP115" s="80">
        <f t="shared" si="76"/>
        <v>1.9306175352161528</v>
      </c>
      <c r="AQ115" s="80">
        <f t="shared" ca="1" si="77"/>
        <v>2.7440934200275562</v>
      </c>
      <c r="AR115" s="80">
        <f t="shared" si="78"/>
        <v>3.4111537291205933</v>
      </c>
      <c r="AS115" s="78">
        <f t="shared" si="79"/>
        <v>0.50572023952257605</v>
      </c>
      <c r="AT115" s="96">
        <f t="shared" ca="1" si="80"/>
        <v>4</v>
      </c>
      <c r="AU115" s="97" t="str">
        <f t="shared" ca="1" si="81"/>
        <v>Silt mxture</v>
      </c>
      <c r="AV115" s="98">
        <f t="shared" si="82"/>
        <v>3</v>
      </c>
      <c r="AW115" s="99" t="str">
        <f t="shared" si="83"/>
        <v>Clay</v>
      </c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</row>
    <row r="116" spans="1:69">
      <c r="A116" s="101">
        <v>2.06</v>
      </c>
      <c r="C116" s="89">
        <f t="shared" si="44"/>
        <v>-6.7584480000000005</v>
      </c>
      <c r="D116" s="84">
        <f t="shared" si="45"/>
        <v>6.7584480000000005</v>
      </c>
      <c r="E116" s="76">
        <v>0.1953</v>
      </c>
      <c r="F116" s="91">
        <f t="shared" si="46"/>
        <v>2.038932</v>
      </c>
      <c r="G116" s="80">
        <f t="shared" si="47"/>
        <v>2.3076575999999998</v>
      </c>
      <c r="H116" s="81">
        <f t="shared" si="85"/>
        <v>2.3630790857142858</v>
      </c>
      <c r="I116" s="101">
        <v>4.5</v>
      </c>
      <c r="J116" s="92">
        <f t="shared" si="48"/>
        <v>4.6980000000000001E-2</v>
      </c>
      <c r="K116" s="101">
        <v>128.69999999999999</v>
      </c>
      <c r="L116" s="78">
        <f t="shared" si="49"/>
        <v>1.3436279999999998</v>
      </c>
      <c r="M116" s="81">
        <f t="shared" si="50"/>
        <v>0.21086357760000002</v>
      </c>
      <c r="N116" s="14">
        <f t="shared" si="84"/>
        <v>98</v>
      </c>
      <c r="O116" s="78">
        <f t="shared" si="51"/>
        <v>0.33116395200000021</v>
      </c>
      <c r="P116" s="78">
        <f t="shared" si="52"/>
        <v>0.12030037439999995</v>
      </c>
      <c r="Q116" s="93">
        <f t="shared" si="53"/>
        <v>0.65224290383999983</v>
      </c>
      <c r="R116" s="80">
        <f t="shared" si="54"/>
        <v>5.4217861506505844</v>
      </c>
      <c r="S116" s="80">
        <f t="shared" si="55"/>
        <v>4949.5245736608804</v>
      </c>
      <c r="T116" s="69">
        <f t="shared" si="56"/>
        <v>52.932164735999983</v>
      </c>
      <c r="U116" s="78">
        <f t="shared" si="57"/>
        <v>1.440991825215634</v>
      </c>
      <c r="V116" s="69">
        <f t="shared" si="58"/>
        <v>89.917889893455552</v>
      </c>
      <c r="W116" s="80">
        <f t="shared" ca="1" si="59"/>
        <v>1.0107907849520028</v>
      </c>
      <c r="X116" s="80">
        <f t="shared" ca="1" si="60"/>
        <v>30.233992779041241</v>
      </c>
      <c r="Y116" s="94">
        <f t="shared" ca="1" si="61"/>
        <v>8.0110244107768246E-8</v>
      </c>
      <c r="Z116" s="80">
        <f t="shared" ca="1" si="62"/>
        <v>14</v>
      </c>
      <c r="AA116" s="80">
        <f t="shared" ca="1" si="63"/>
        <v>27.670911071999992</v>
      </c>
      <c r="AB116" s="80">
        <f t="shared" ca="1" si="64"/>
        <v>6.1386187587570467</v>
      </c>
      <c r="AC116" s="80">
        <f t="shared" si="65"/>
        <v>13.132123126386691</v>
      </c>
      <c r="AD116" s="69">
        <f t="shared" si="66"/>
        <v>232.52866447058818</v>
      </c>
      <c r="AE116" s="69">
        <f t="shared" si="86"/>
        <v>239.04883926050414</v>
      </c>
      <c r="AF116" s="69">
        <f t="shared" si="67"/>
        <v>230.76575999999994</v>
      </c>
      <c r="AG116" s="95">
        <f t="shared" si="87"/>
        <v>236.30790857142853</v>
      </c>
      <c r="AH116" s="93">
        <f t="shared" si="68"/>
        <v>24.921353026927484</v>
      </c>
      <c r="AI116" s="81">
        <f t="shared" si="69"/>
        <v>0.39052247538142343</v>
      </c>
      <c r="AJ116" s="80">
        <f t="shared" si="70"/>
        <v>2.2153512959999997</v>
      </c>
      <c r="AK116" s="80">
        <f t="shared" si="71"/>
        <v>16.429655001971469</v>
      </c>
      <c r="AL116" s="78">
        <f t="shared" ca="1" si="72"/>
        <v>0.92901493591679873</v>
      </c>
      <c r="AM116" s="80">
        <f t="shared" ca="1" si="73"/>
        <v>14.078124387319306</v>
      </c>
      <c r="AN116" s="80">
        <f t="shared" si="74"/>
        <v>2.1770354716981131</v>
      </c>
      <c r="AO116" s="80">
        <f t="shared" si="75"/>
        <v>2.0358306188925082</v>
      </c>
      <c r="AP116" s="80">
        <f t="shared" si="76"/>
        <v>2.3769365536559528</v>
      </c>
      <c r="AQ116" s="80">
        <f t="shared" ca="1" si="77"/>
        <v>2.8171663778334239</v>
      </c>
      <c r="AR116" s="80">
        <f t="shared" si="78"/>
        <v>3.4853002023362785</v>
      </c>
      <c r="AS116" s="78">
        <f t="shared" si="79"/>
        <v>0.57311816991986608</v>
      </c>
      <c r="AT116" s="96">
        <f t="shared" ca="1" si="80"/>
        <v>4</v>
      </c>
      <c r="AU116" s="97" t="str">
        <f t="shared" ca="1" si="81"/>
        <v>Silt mxture</v>
      </c>
      <c r="AV116" s="98">
        <f t="shared" si="82"/>
        <v>3</v>
      </c>
      <c r="AW116" s="99" t="str">
        <f t="shared" si="83"/>
        <v>Clay</v>
      </c>
      <c r="AX116" s="78"/>
      <c r="AY116" s="78"/>
      <c r="AZ116" s="78"/>
      <c r="BA116" s="78"/>
      <c r="BB116" s="78"/>
      <c r="BC116" s="78"/>
      <c r="BD116" s="78"/>
      <c r="BE116" s="78"/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</row>
    <row r="117" spans="1:69">
      <c r="A117" s="101">
        <v>2.08</v>
      </c>
      <c r="C117" s="89">
        <f t="shared" si="44"/>
        <v>-6.8240640000000008</v>
      </c>
      <c r="D117" s="84">
        <f t="shared" si="45"/>
        <v>6.8240640000000008</v>
      </c>
      <c r="E117" s="76">
        <v>0.19839999999999999</v>
      </c>
      <c r="F117" s="91">
        <f t="shared" si="46"/>
        <v>2.0712959999999998</v>
      </c>
      <c r="G117" s="80">
        <f t="shared" si="47"/>
        <v>2.3410655999999999</v>
      </c>
      <c r="H117" s="81">
        <f t="shared" si="85"/>
        <v>2.3895966857142854</v>
      </c>
      <c r="I117" s="101">
        <v>4.7</v>
      </c>
      <c r="J117" s="92">
        <f t="shared" si="48"/>
        <v>4.9068000000000001E-2</v>
      </c>
      <c r="K117" s="101">
        <v>129.19999999999999</v>
      </c>
      <c r="L117" s="78">
        <f t="shared" si="49"/>
        <v>1.3488479999999998</v>
      </c>
      <c r="M117" s="81">
        <f t="shared" si="50"/>
        <v>0.21291079680000002</v>
      </c>
      <c r="N117" s="14">
        <f t="shared" si="84"/>
        <v>98</v>
      </c>
      <c r="O117" s="78">
        <f t="shared" si="51"/>
        <v>0.33437913600000024</v>
      </c>
      <c r="P117" s="78">
        <f t="shared" si="52"/>
        <v>0.12146833919999996</v>
      </c>
      <c r="Q117" s="93">
        <f t="shared" si="53"/>
        <v>0.66220653311999988</v>
      </c>
      <c r="R117" s="80">
        <f t="shared" si="54"/>
        <v>5.4516801454711921</v>
      </c>
      <c r="S117" s="80">
        <f t="shared" si="55"/>
        <v>4811.297800411432</v>
      </c>
      <c r="T117" s="69">
        <f t="shared" si="56"/>
        <v>53.446069247999979</v>
      </c>
      <c r="U117" s="78">
        <f t="shared" si="57"/>
        <v>1.4466526672948747</v>
      </c>
      <c r="V117" s="69">
        <f t="shared" si="58"/>
        <v>90.271126439200188</v>
      </c>
      <c r="W117" s="80">
        <f t="shared" ca="1" si="59"/>
        <v>1.0278609692904721</v>
      </c>
      <c r="X117" s="80">
        <f t="shared" ca="1" si="60"/>
        <v>30.278537015237827</v>
      </c>
      <c r="Y117" s="94">
        <f t="shared" ca="1" si="61"/>
        <v>7.8084188056746688E-8</v>
      </c>
      <c r="Z117" s="80">
        <f t="shared" ca="1" si="62"/>
        <v>14</v>
      </c>
      <c r="AA117" s="80">
        <f t="shared" ca="1" si="63"/>
        <v>28.093610495999993</v>
      </c>
      <c r="AB117" s="80">
        <f t="shared" ca="1" si="64"/>
        <v>6.0747695035273548</v>
      </c>
      <c r="AC117" s="80">
        <f t="shared" si="65"/>
        <v>13.218231848015623</v>
      </c>
      <c r="AD117" s="69">
        <f t="shared" si="66"/>
        <v>236.08076047058816</v>
      </c>
      <c r="AE117" s="69">
        <f t="shared" si="86"/>
        <v>241.79029996638653</v>
      </c>
      <c r="AF117" s="69">
        <f t="shared" si="67"/>
        <v>234.10656</v>
      </c>
      <c r="AG117" s="95">
        <f t="shared" si="87"/>
        <v>238.95966857142852</v>
      </c>
      <c r="AH117" s="93">
        <f t="shared" si="68"/>
        <v>24.693949569895867</v>
      </c>
      <c r="AI117" s="81">
        <f t="shared" si="69"/>
        <v>0.40395711609433133</v>
      </c>
      <c r="AJ117" s="80">
        <f t="shared" si="70"/>
        <v>2.2474229759999997</v>
      </c>
      <c r="AK117" s="80">
        <f t="shared" si="71"/>
        <v>16.520242865064219</v>
      </c>
      <c r="AL117" s="78">
        <f t="shared" ca="1" si="72"/>
        <v>0.93046430766706978</v>
      </c>
      <c r="AM117" s="80">
        <f t="shared" ca="1" si="73"/>
        <v>14.210006419124459</v>
      </c>
      <c r="AN117" s="80">
        <f t="shared" si="74"/>
        <v>2.2085524528301885</v>
      </c>
      <c r="AO117" s="80">
        <f t="shared" si="75"/>
        <v>2.0959686050660009</v>
      </c>
      <c r="AP117" s="80">
        <f t="shared" si="76"/>
        <v>2.4452250453810809</v>
      </c>
      <c r="AQ117" s="80">
        <f t="shared" ca="1" si="77"/>
        <v>2.8208259029542266</v>
      </c>
      <c r="AR117" s="80">
        <f t="shared" si="78"/>
        <v>3.4852646351042216</v>
      </c>
      <c r="AS117" s="78">
        <f t="shared" si="79"/>
        <v>0.56607607794179049</v>
      </c>
      <c r="AT117" s="96">
        <f t="shared" ca="1" si="80"/>
        <v>4</v>
      </c>
      <c r="AU117" s="97" t="str">
        <f t="shared" ca="1" si="81"/>
        <v>Silt mxture</v>
      </c>
      <c r="AV117" s="98">
        <f t="shared" si="82"/>
        <v>3</v>
      </c>
      <c r="AW117" s="99" t="str">
        <f t="shared" si="83"/>
        <v>Clay</v>
      </c>
      <c r="AX117" s="78"/>
      <c r="AY117" s="78"/>
      <c r="AZ117" s="78"/>
      <c r="BA117" s="78"/>
      <c r="BB117" s="78"/>
      <c r="BC117" s="78"/>
      <c r="BD117" s="78"/>
      <c r="BE117" s="78"/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</row>
    <row r="118" spans="1:69">
      <c r="A118" s="101">
        <v>2.1</v>
      </c>
      <c r="C118" s="89">
        <f t="shared" si="44"/>
        <v>-6.8896800000000002</v>
      </c>
      <c r="D118" s="84">
        <f t="shared" si="45"/>
        <v>6.8896800000000002</v>
      </c>
      <c r="E118" s="76">
        <v>0.20899999999999999</v>
      </c>
      <c r="F118" s="91">
        <f t="shared" si="46"/>
        <v>2.1819599999999997</v>
      </c>
      <c r="G118" s="80">
        <f t="shared" si="47"/>
        <v>2.4517295999999997</v>
      </c>
      <c r="H118" s="81">
        <f t="shared" si="85"/>
        <v>2.3982171428571424</v>
      </c>
      <c r="I118" s="101">
        <v>4.8</v>
      </c>
      <c r="J118" s="92">
        <f t="shared" si="48"/>
        <v>5.0111999999999997E-2</v>
      </c>
      <c r="K118" s="101">
        <v>129.19999999999999</v>
      </c>
      <c r="L118" s="78">
        <f t="shared" si="49"/>
        <v>1.3488479999999998</v>
      </c>
      <c r="M118" s="81">
        <f t="shared" si="50"/>
        <v>0.214958016</v>
      </c>
      <c r="N118" s="14">
        <f t="shared" si="84"/>
        <v>98</v>
      </c>
      <c r="O118" s="78">
        <f t="shared" si="51"/>
        <v>0.33759432000000023</v>
      </c>
      <c r="P118" s="78">
        <f t="shared" si="52"/>
        <v>0.12263630399999995</v>
      </c>
      <c r="Q118" s="93">
        <f t="shared" si="53"/>
        <v>0.69766464239999981</v>
      </c>
      <c r="R118" s="80">
        <f t="shared" si="54"/>
        <v>5.6888916221741335</v>
      </c>
      <c r="S118" s="80">
        <f t="shared" si="55"/>
        <v>4963.3181203515878</v>
      </c>
      <c r="T118" s="69">
        <f t="shared" si="56"/>
        <v>53.959973759999976</v>
      </c>
      <c r="U118" s="78">
        <f t="shared" si="57"/>
        <v>1.4509266885694452</v>
      </c>
      <c r="V118" s="69">
        <f t="shared" si="58"/>
        <v>90.537825366733372</v>
      </c>
      <c r="W118" s="80">
        <f t="shared" ca="1" si="59"/>
        <v>1.0640079412881704</v>
      </c>
      <c r="X118" s="80">
        <f t="shared" ca="1" si="60"/>
        <v>30.415400047958428</v>
      </c>
      <c r="Y118" s="94">
        <f t="shared" ca="1" si="61"/>
        <v>8.8520635716625331E-8</v>
      </c>
      <c r="Z118" s="80">
        <f t="shared" ca="1" si="62"/>
        <v>14</v>
      </c>
      <c r="AA118" s="80">
        <f t="shared" ca="1" si="63"/>
        <v>29.59789391999999</v>
      </c>
      <c r="AB118" s="80">
        <f t="shared" ca="1" si="64"/>
        <v>7.2554521449368456</v>
      </c>
      <c r="AC118" s="80">
        <f t="shared" si="65"/>
        <v>13.123662736798357</v>
      </c>
      <c r="AD118" s="69">
        <f t="shared" si="66"/>
        <v>248.72179764705876</v>
      </c>
      <c r="AE118" s="69">
        <f t="shared" si="86"/>
        <v>242.42621445378148</v>
      </c>
      <c r="AF118" s="69">
        <f t="shared" si="67"/>
        <v>245.17295999999996</v>
      </c>
      <c r="AG118" s="95">
        <f t="shared" si="87"/>
        <v>239.82171428571425</v>
      </c>
      <c r="AH118" s="93">
        <f t="shared" si="68"/>
        <v>25.253558006080709</v>
      </c>
      <c r="AI118" s="81">
        <f t="shared" si="69"/>
        <v>0.40862288217687986</v>
      </c>
      <c r="AJ118" s="80">
        <f t="shared" si="70"/>
        <v>2.3536604159999999</v>
      </c>
      <c r="AK118" s="80">
        <f t="shared" si="71"/>
        <v>17.239065521739796</v>
      </c>
      <c r="AL118" s="78">
        <f t="shared" ca="1" si="72"/>
        <v>0.92369130064362581</v>
      </c>
      <c r="AM118" s="80">
        <f t="shared" ca="1" si="73"/>
        <v>14.622996228937621</v>
      </c>
      <c r="AN118" s="80">
        <f t="shared" si="74"/>
        <v>2.3129524528301881</v>
      </c>
      <c r="AO118" s="80">
        <f t="shared" si="75"/>
        <v>2.0439448134900355</v>
      </c>
      <c r="AP118" s="80">
        <f t="shared" si="76"/>
        <v>2.3703308144027573</v>
      </c>
      <c r="AQ118" s="80">
        <f t="shared" ca="1" si="77"/>
        <v>2.8029043814248586</v>
      </c>
      <c r="AR118" s="80">
        <f t="shared" si="78"/>
        <v>3.4624465804878208</v>
      </c>
      <c r="AS118" s="78">
        <f t="shared" si="79"/>
        <v>0.53633747789308939</v>
      </c>
      <c r="AT118" s="96">
        <f t="shared" ca="1" si="80"/>
        <v>4</v>
      </c>
      <c r="AU118" s="97" t="str">
        <f t="shared" ca="1" si="81"/>
        <v>Silt mxture</v>
      </c>
      <c r="AV118" s="98">
        <f t="shared" si="82"/>
        <v>3</v>
      </c>
      <c r="AW118" s="99" t="str">
        <f t="shared" si="83"/>
        <v>Clay</v>
      </c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</row>
    <row r="119" spans="1:69">
      <c r="A119" s="101">
        <v>2.12</v>
      </c>
      <c r="C119" s="89">
        <f t="shared" si="44"/>
        <v>-6.9552960000000006</v>
      </c>
      <c r="D119" s="84">
        <f t="shared" si="45"/>
        <v>6.9552960000000006</v>
      </c>
      <c r="E119" s="76">
        <v>0.18840000000000001</v>
      </c>
      <c r="F119" s="91">
        <f t="shared" si="46"/>
        <v>1.966896</v>
      </c>
      <c r="G119" s="80">
        <f t="shared" si="47"/>
        <v>2.2577544000000001</v>
      </c>
      <c r="H119" s="81">
        <f t="shared" si="85"/>
        <v>2.4296564571428574</v>
      </c>
      <c r="I119" s="101">
        <v>7.9</v>
      </c>
      <c r="J119" s="92">
        <f t="shared" si="48"/>
        <v>8.2476000000000008E-2</v>
      </c>
      <c r="K119" s="101">
        <v>139.30000000000001</v>
      </c>
      <c r="L119" s="78">
        <f t="shared" si="49"/>
        <v>1.4542920000000001</v>
      </c>
      <c r="M119" s="81">
        <f t="shared" si="50"/>
        <v>0.21700523520000001</v>
      </c>
      <c r="N119" s="14">
        <f t="shared" si="84"/>
        <v>98</v>
      </c>
      <c r="O119" s="78">
        <f t="shared" si="51"/>
        <v>0.34080950400000026</v>
      </c>
      <c r="P119" s="78">
        <f t="shared" si="52"/>
        <v>0.12380426879999995</v>
      </c>
      <c r="Q119" s="93">
        <f t="shared" si="53"/>
        <v>0.63259181567999989</v>
      </c>
      <c r="R119" s="80">
        <f t="shared" si="54"/>
        <v>5.1096123082954641</v>
      </c>
      <c r="S119" s="80">
        <f t="shared" si="55"/>
        <v>2734.4067236672054</v>
      </c>
      <c r="T119" s="69">
        <f t="shared" si="56"/>
        <v>54.473878271999979</v>
      </c>
      <c r="U119" s="78">
        <f t="shared" si="57"/>
        <v>1.5061292405518403</v>
      </c>
      <c r="V119" s="69">
        <f t="shared" si="58"/>
        <v>93.982464610434832</v>
      </c>
      <c r="W119" s="80">
        <f t="shared" ca="1" si="59"/>
        <v>1.0796870758005521</v>
      </c>
      <c r="X119" s="80">
        <f t="shared" ca="1" si="60"/>
        <v>30.491172118742867</v>
      </c>
      <c r="Y119" s="94">
        <f t="shared" ca="1" si="61"/>
        <v>3.1059141380014995E-8</v>
      </c>
      <c r="Z119" s="80">
        <f t="shared" ca="1" si="62"/>
        <v>14</v>
      </c>
      <c r="AA119" s="80">
        <f t="shared" ca="1" si="63"/>
        <v>26.837228543999995</v>
      </c>
      <c r="AB119" s="80">
        <f t="shared" ca="1" si="64"/>
        <v>2.3082681478039473</v>
      </c>
      <c r="AC119" s="80">
        <f t="shared" si="65"/>
        <v>14.936025727108849</v>
      </c>
      <c r="AD119" s="69">
        <f t="shared" si="66"/>
        <v>225.52292894117645</v>
      </c>
      <c r="AE119" s="69">
        <f t="shared" si="86"/>
        <v>245.74670036974786</v>
      </c>
      <c r="AF119" s="69">
        <f t="shared" si="67"/>
        <v>225.77544000000003</v>
      </c>
      <c r="AG119" s="95">
        <f t="shared" si="87"/>
        <v>242.9656457142857</v>
      </c>
      <c r="AH119" s="93">
        <f t="shared" si="68"/>
        <v>19.072028123034741</v>
      </c>
      <c r="AI119" s="81">
        <f t="shared" si="69"/>
        <v>0.66618058326596286</v>
      </c>
      <c r="AJ119" s="80">
        <f t="shared" si="70"/>
        <v>2.167444224</v>
      </c>
      <c r="AK119" s="80">
        <f t="shared" si="71"/>
        <v>15.483673661501408</v>
      </c>
      <c r="AL119" s="78">
        <f t="shared" ca="1" si="72"/>
        <v>0.9807529015231049</v>
      </c>
      <c r="AM119" s="80">
        <f t="shared" ca="1" si="73"/>
        <v>14.856781564038172</v>
      </c>
      <c r="AN119" s="80">
        <f t="shared" si="74"/>
        <v>2.1299569811320755</v>
      </c>
      <c r="AO119" s="80">
        <f t="shared" si="75"/>
        <v>3.6530102654212526</v>
      </c>
      <c r="AP119" s="80">
        <f t="shared" si="76"/>
        <v>4.3024710920015936</v>
      </c>
      <c r="AQ119" s="80">
        <f t="shared" ca="1" si="77"/>
        <v>2.9525277625278346</v>
      </c>
      <c r="AR119" s="80">
        <f t="shared" si="78"/>
        <v>3.6121569780248968</v>
      </c>
      <c r="AS119" s="78">
        <f t="shared" si="79"/>
        <v>0.64544722562541534</v>
      </c>
      <c r="AT119" s="96">
        <f t="shared" ca="1" si="80"/>
        <v>3</v>
      </c>
      <c r="AU119" s="97" t="str">
        <f t="shared" ca="1" si="81"/>
        <v>Clay</v>
      </c>
      <c r="AV119" s="98">
        <f t="shared" si="82"/>
        <v>2</v>
      </c>
      <c r="AW119" s="99" t="str">
        <f t="shared" si="83"/>
        <v>Organic</v>
      </c>
      <c r="AX119" s="78"/>
      <c r="AY119" s="78"/>
      <c r="AZ119" s="78"/>
      <c r="BA119" s="78"/>
      <c r="BB119" s="78"/>
      <c r="BC119" s="78"/>
      <c r="BD119" s="78"/>
      <c r="BE119" s="78"/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</row>
    <row r="120" spans="1:69">
      <c r="A120" s="101">
        <v>2.14</v>
      </c>
      <c r="C120" s="89">
        <f t="shared" si="44"/>
        <v>-7.0209120000000009</v>
      </c>
      <c r="D120" s="84">
        <f t="shared" si="45"/>
        <v>7.0209120000000009</v>
      </c>
      <c r="E120" s="76">
        <v>0.2059</v>
      </c>
      <c r="F120" s="91">
        <f t="shared" si="46"/>
        <v>2.1495959999999998</v>
      </c>
      <c r="G120" s="80">
        <f t="shared" si="47"/>
        <v>2.4421247999999998</v>
      </c>
      <c r="H120" s="81">
        <f t="shared" si="85"/>
        <v>2.5540714285714285</v>
      </c>
      <c r="I120" s="101">
        <v>7.6</v>
      </c>
      <c r="J120" s="92">
        <f t="shared" si="48"/>
        <v>7.9343999999999998E-2</v>
      </c>
      <c r="K120" s="101">
        <v>140.1</v>
      </c>
      <c r="L120" s="78">
        <f t="shared" si="49"/>
        <v>1.4626439999999998</v>
      </c>
      <c r="M120" s="81">
        <f t="shared" si="50"/>
        <v>0.21905245440000001</v>
      </c>
      <c r="N120" s="14">
        <f t="shared" si="84"/>
        <v>98</v>
      </c>
      <c r="O120" s="78">
        <f t="shared" si="51"/>
        <v>0.3440246880000003</v>
      </c>
      <c r="P120" s="78">
        <f t="shared" si="52"/>
        <v>0.12497223359999995</v>
      </c>
      <c r="Q120" s="93">
        <f t="shared" si="53"/>
        <v>0.69237303695999985</v>
      </c>
      <c r="R120" s="80">
        <f t="shared" si="54"/>
        <v>5.5402149502751632</v>
      </c>
      <c r="S120" s="80">
        <f t="shared" si="55"/>
        <v>3110.9511405288063</v>
      </c>
      <c r="T120" s="69">
        <f t="shared" si="56"/>
        <v>54.987782783999982</v>
      </c>
      <c r="U120" s="78">
        <f t="shared" si="57"/>
        <v>1.504657799915343</v>
      </c>
      <c r="V120" s="69">
        <f t="shared" si="58"/>
        <v>93.890646714717406</v>
      </c>
      <c r="W120" s="80">
        <f t="shared" ca="1" si="59"/>
        <v>1.131345603816297</v>
      </c>
      <c r="X120" s="80">
        <f t="shared" ca="1" si="60"/>
        <v>30.688580938074907</v>
      </c>
      <c r="Y120" s="94">
        <f t="shared" ca="1" si="61"/>
        <v>4.3756900951947395E-8</v>
      </c>
      <c r="Z120" s="80">
        <f t="shared" ca="1" si="62"/>
        <v>14</v>
      </c>
      <c r="AA120" s="80">
        <f t="shared" ca="1" si="63"/>
        <v>29.373401567999995</v>
      </c>
      <c r="AB120" s="80">
        <f t="shared" ca="1" si="64"/>
        <v>3.5592619099368519</v>
      </c>
      <c r="AC120" s="80">
        <f t="shared" si="65"/>
        <v>14.54381518796629</v>
      </c>
      <c r="AD120" s="69">
        <f t="shared" si="66"/>
        <v>246.8353072941176</v>
      </c>
      <c r="AE120" s="69">
        <f t="shared" si="86"/>
        <v>260.0054988907562</v>
      </c>
      <c r="AF120" s="69">
        <f t="shared" si="67"/>
        <v>244.21247999999997</v>
      </c>
      <c r="AG120" s="95">
        <f t="shared" si="87"/>
        <v>255.40714285714284</v>
      </c>
      <c r="AH120" s="93">
        <f t="shared" si="68"/>
        <v>20.529292091916812</v>
      </c>
      <c r="AI120" s="81">
        <f t="shared" si="69"/>
        <v>0.63489302955052596</v>
      </c>
      <c r="AJ120" s="80">
        <f t="shared" si="70"/>
        <v>2.3444398079999997</v>
      </c>
      <c r="AK120" s="80">
        <f t="shared" si="71"/>
        <v>16.788530152348979</v>
      </c>
      <c r="AL120" s="78">
        <f t="shared" ca="1" si="72"/>
        <v>0.96215188926982154</v>
      </c>
      <c r="AM120" s="80">
        <f t="shared" ca="1" si="73"/>
        <v>15.483566167747387</v>
      </c>
      <c r="AN120" s="80">
        <f t="shared" si="74"/>
        <v>2.3038913207547167</v>
      </c>
      <c r="AO120" s="80">
        <f t="shared" si="75"/>
        <v>3.2489740082079348</v>
      </c>
      <c r="AP120" s="80">
        <f t="shared" si="76"/>
        <v>3.7817070570748825</v>
      </c>
      <c r="AQ120" s="80">
        <f t="shared" ca="1" si="77"/>
        <v>2.9035616078492814</v>
      </c>
      <c r="AR120" s="80">
        <f t="shared" si="78"/>
        <v>3.557490340278878</v>
      </c>
      <c r="AS120" s="78">
        <f t="shared" si="79"/>
        <v>0.59272269158527169</v>
      </c>
      <c r="AT120" s="96">
        <f t="shared" ca="1" si="80"/>
        <v>4</v>
      </c>
      <c r="AU120" s="97" t="str">
        <f t="shared" ca="1" si="81"/>
        <v>Silt mxture</v>
      </c>
      <c r="AV120" s="98">
        <f t="shared" si="82"/>
        <v>3</v>
      </c>
      <c r="AW120" s="99" t="str">
        <f t="shared" si="83"/>
        <v>Clay</v>
      </c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</row>
    <row r="121" spans="1:69">
      <c r="A121" s="101">
        <v>2.16</v>
      </c>
      <c r="C121" s="89">
        <f t="shared" si="44"/>
        <v>-7.0865280000000004</v>
      </c>
      <c r="D121" s="84">
        <f t="shared" si="45"/>
        <v>7.0865280000000004</v>
      </c>
      <c r="E121" s="76">
        <v>0.2059</v>
      </c>
      <c r="F121" s="91">
        <f t="shared" si="46"/>
        <v>2.1495959999999998</v>
      </c>
      <c r="G121" s="80">
        <f t="shared" si="47"/>
        <v>2.4421247999999998</v>
      </c>
      <c r="H121" s="81">
        <f t="shared" si="85"/>
        <v>2.7714023999999999</v>
      </c>
      <c r="I121" s="101">
        <v>7.6</v>
      </c>
      <c r="J121" s="92">
        <f t="shared" si="48"/>
        <v>7.9343999999999998E-2</v>
      </c>
      <c r="K121" s="101">
        <v>140.1</v>
      </c>
      <c r="L121" s="78">
        <f t="shared" si="49"/>
        <v>1.4626439999999998</v>
      </c>
      <c r="M121" s="81">
        <f t="shared" si="50"/>
        <v>0.22109967359999999</v>
      </c>
      <c r="N121" s="14">
        <f t="shared" si="84"/>
        <v>98</v>
      </c>
      <c r="O121" s="78">
        <f t="shared" si="51"/>
        <v>0.34723987200000028</v>
      </c>
      <c r="P121" s="78">
        <f t="shared" si="52"/>
        <v>0.12614019839999993</v>
      </c>
      <c r="Q121" s="93">
        <f t="shared" si="53"/>
        <v>0.69131202623999988</v>
      </c>
      <c r="R121" s="80">
        <f t="shared" si="54"/>
        <v>5.4805053028995419</v>
      </c>
      <c r="S121" s="80">
        <f t="shared" si="55"/>
        <v>3106.1838368741319</v>
      </c>
      <c r="T121" s="69">
        <f t="shared" si="56"/>
        <v>55.501687295999972</v>
      </c>
      <c r="U121" s="78">
        <f t="shared" si="57"/>
        <v>1.504657799915343</v>
      </c>
      <c r="V121" s="69">
        <f t="shared" si="58"/>
        <v>93.890646714717406</v>
      </c>
      <c r="W121" s="80">
        <f t="shared" ca="1" si="59"/>
        <v>1.1336175172916567</v>
      </c>
      <c r="X121" s="80">
        <f t="shared" ca="1" si="60"/>
        <v>30.651039855643628</v>
      </c>
      <c r="Y121" s="94">
        <f t="shared" ca="1" si="61"/>
        <v>4.2819767497168639E-8</v>
      </c>
      <c r="Z121" s="80">
        <f t="shared" ca="1" si="62"/>
        <v>14</v>
      </c>
      <c r="AA121" s="80">
        <f t="shared" ca="1" si="63"/>
        <v>29.328388991999994</v>
      </c>
      <c r="AB121" s="80">
        <f t="shared" ca="1" si="64"/>
        <v>3.4776963628725039</v>
      </c>
      <c r="AC121" s="80">
        <f t="shared" si="65"/>
        <v>14.548477431455833</v>
      </c>
      <c r="AD121" s="69">
        <f t="shared" si="66"/>
        <v>246.45705035294111</v>
      </c>
      <c r="AE121" s="69">
        <f t="shared" si="86"/>
        <v>285.19559152941173</v>
      </c>
      <c r="AF121" s="69">
        <f t="shared" si="67"/>
        <v>244.21247999999997</v>
      </c>
      <c r="AG121" s="95">
        <f t="shared" si="87"/>
        <v>277.14024000000001</v>
      </c>
      <c r="AH121" s="93">
        <f t="shared" si="68"/>
        <v>20.4829076751186</v>
      </c>
      <c r="AI121" s="81">
        <f t="shared" si="69"/>
        <v>0.62901439038802121</v>
      </c>
      <c r="AJ121" s="80">
        <f t="shared" si="70"/>
        <v>2.3444398079999997</v>
      </c>
      <c r="AK121" s="80">
        <f t="shared" si="71"/>
        <v>16.607591826968306</v>
      </c>
      <c r="AL121" s="78">
        <f t="shared" ca="1" si="72"/>
        <v>0.96338535617202203</v>
      </c>
      <c r="AM121" s="80">
        <f t="shared" ca="1" si="73"/>
        <v>15.36236815660552</v>
      </c>
      <c r="AN121" s="80">
        <f t="shared" si="74"/>
        <v>2.3038913207547167</v>
      </c>
      <c r="AO121" s="80">
        <f t="shared" si="75"/>
        <v>3.2489740082079348</v>
      </c>
      <c r="AP121" s="80">
        <f t="shared" si="76"/>
        <v>3.7875111391321261</v>
      </c>
      <c r="AQ121" s="80">
        <f t="shared" ca="1" si="77"/>
        <v>2.906654453578823</v>
      </c>
      <c r="AR121" s="80">
        <f t="shared" si="78"/>
        <v>3.557490340278878</v>
      </c>
      <c r="AS121" s="78">
        <f t="shared" si="79"/>
        <v>0.59265514291771171</v>
      </c>
      <c r="AT121" s="96">
        <f t="shared" ca="1" si="80"/>
        <v>4</v>
      </c>
      <c r="AU121" s="97" t="str">
        <f t="shared" ca="1" si="81"/>
        <v>Silt mxture</v>
      </c>
      <c r="AV121" s="98">
        <f t="shared" si="82"/>
        <v>3</v>
      </c>
      <c r="AW121" s="99" t="str">
        <f t="shared" si="83"/>
        <v>Clay</v>
      </c>
      <c r="AX121" s="78"/>
      <c r="AY121" s="78"/>
      <c r="AZ121" s="78"/>
      <c r="BA121" s="78"/>
      <c r="BB121" s="78"/>
      <c r="BC121" s="78"/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</row>
    <row r="122" spans="1:69">
      <c r="A122" s="101">
        <v>2.1800000000000002</v>
      </c>
      <c r="C122" s="89">
        <f t="shared" si="44"/>
        <v>-7.1521440000000007</v>
      </c>
      <c r="D122" s="84">
        <f t="shared" si="45"/>
        <v>7.1521440000000007</v>
      </c>
      <c r="E122" s="76">
        <v>0.23630000000000001</v>
      </c>
      <c r="F122" s="91">
        <f t="shared" si="46"/>
        <v>2.4669720000000002</v>
      </c>
      <c r="G122" s="80">
        <f t="shared" si="47"/>
        <v>2.7651384000000001</v>
      </c>
      <c r="H122" s="81">
        <f t="shared" si="85"/>
        <v>2.9360561142857144</v>
      </c>
      <c r="I122" s="101">
        <v>7.1</v>
      </c>
      <c r="J122" s="92">
        <f t="shared" si="48"/>
        <v>7.4123999999999995E-2</v>
      </c>
      <c r="K122" s="101">
        <v>142.80000000000001</v>
      </c>
      <c r="L122" s="78">
        <f t="shared" si="49"/>
        <v>1.4908320000000002</v>
      </c>
      <c r="M122" s="81">
        <f t="shared" si="50"/>
        <v>0.22314689280000002</v>
      </c>
      <c r="N122" s="14">
        <f t="shared" si="84"/>
        <v>98</v>
      </c>
      <c r="O122" s="78">
        <f t="shared" si="51"/>
        <v>0.35045505600000032</v>
      </c>
      <c r="P122" s="78">
        <f t="shared" si="52"/>
        <v>0.12730816319999994</v>
      </c>
      <c r="Q122" s="93">
        <f t="shared" si="53"/>
        <v>0.79684550351999994</v>
      </c>
      <c r="R122" s="80">
        <f t="shared" si="54"/>
        <v>6.2591862414051418</v>
      </c>
      <c r="S122" s="80">
        <f t="shared" si="55"/>
        <v>3832.5022045729406</v>
      </c>
      <c r="T122" s="69">
        <f t="shared" si="56"/>
        <v>56.015591807999968</v>
      </c>
      <c r="U122" s="78">
        <f t="shared" si="57"/>
        <v>1.5015332959030143</v>
      </c>
      <c r="V122" s="69">
        <f t="shared" si="58"/>
        <v>93.695677664348096</v>
      </c>
      <c r="W122" s="80">
        <f t="shared" ca="1" si="59"/>
        <v>1.2190216185981388</v>
      </c>
      <c r="X122" s="80">
        <f t="shared" ca="1" si="60"/>
        <v>30.981076877003566</v>
      </c>
      <c r="Y122" s="94">
        <f t="shared" ca="1" si="61"/>
        <v>7.471736334957685E-8</v>
      </c>
      <c r="Z122" s="80">
        <f t="shared" ca="1" si="62"/>
        <v>14</v>
      </c>
      <c r="AA122" s="80">
        <f t="shared" ca="1" si="63"/>
        <v>33.805566815999995</v>
      </c>
      <c r="AB122" s="80">
        <f t="shared" ca="1" si="64"/>
        <v>6.9946970373123767</v>
      </c>
      <c r="AC122" s="80">
        <f t="shared" si="65"/>
        <v>13.909690626577914</v>
      </c>
      <c r="AD122" s="69">
        <f t="shared" si="66"/>
        <v>284.08039341176465</v>
      </c>
      <c r="AE122" s="69">
        <f t="shared" si="86"/>
        <v>304.18835979831925</v>
      </c>
      <c r="AF122" s="69">
        <f t="shared" si="67"/>
        <v>276.51384000000002</v>
      </c>
      <c r="AG122" s="95">
        <f t="shared" si="87"/>
        <v>293.60561142857142</v>
      </c>
      <c r="AH122" s="93">
        <f t="shared" si="68"/>
        <v>23.132317896031797</v>
      </c>
      <c r="AI122" s="81">
        <f t="shared" si="69"/>
        <v>0.58224074667978587</v>
      </c>
      <c r="AJ122" s="80">
        <f t="shared" si="70"/>
        <v>2.6545328640000001</v>
      </c>
      <c r="AK122" s="80">
        <f t="shared" si="71"/>
        <v>18.967231034561035</v>
      </c>
      <c r="AL122" s="78">
        <f t="shared" ca="1" si="72"/>
        <v>0.93313876272460916</v>
      </c>
      <c r="AM122" s="80">
        <f t="shared" ca="1" si="73"/>
        <v>16.461201620054059</v>
      </c>
      <c r="AN122" s="80">
        <f t="shared" si="74"/>
        <v>2.6086211320754717</v>
      </c>
      <c r="AO122" s="80">
        <f t="shared" si="75"/>
        <v>2.6806614815374155</v>
      </c>
      <c r="AP122" s="80">
        <f t="shared" si="76"/>
        <v>3.0697192733027774</v>
      </c>
      <c r="AQ122" s="80">
        <f t="shared" ca="1" si="77"/>
        <v>2.8271224689944181</v>
      </c>
      <c r="AR122" s="80">
        <f t="shared" si="78"/>
        <v>3.4700298754078185</v>
      </c>
      <c r="AS122" s="78">
        <f t="shared" si="79"/>
        <v>0.52499020641772409</v>
      </c>
      <c r="AT122" s="96">
        <f t="shared" ca="1" si="80"/>
        <v>4</v>
      </c>
      <c r="AU122" s="97" t="str">
        <f t="shared" ca="1" si="81"/>
        <v>Silt mxture</v>
      </c>
      <c r="AV122" s="98">
        <f t="shared" si="82"/>
        <v>3</v>
      </c>
      <c r="AW122" s="99" t="str">
        <f t="shared" si="83"/>
        <v>Clay</v>
      </c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</row>
    <row r="123" spans="1:69">
      <c r="A123" s="101">
        <v>2.2000000000000002</v>
      </c>
      <c r="C123" s="89">
        <f t="shared" si="44"/>
        <v>-7.2177600000000011</v>
      </c>
      <c r="D123" s="84">
        <f t="shared" si="45"/>
        <v>7.2177600000000011</v>
      </c>
      <c r="E123" s="76">
        <v>0.27550000000000002</v>
      </c>
      <c r="F123" s="91">
        <f t="shared" si="46"/>
        <v>2.87622</v>
      </c>
      <c r="G123" s="80">
        <f t="shared" si="47"/>
        <v>3.1785624000000001</v>
      </c>
      <c r="H123" s="81">
        <f t="shared" si="85"/>
        <v>3.1023802285714281</v>
      </c>
      <c r="I123" s="101">
        <v>6.8</v>
      </c>
      <c r="J123" s="92">
        <f t="shared" si="48"/>
        <v>7.0992E-2</v>
      </c>
      <c r="K123" s="101">
        <v>144.80000000000001</v>
      </c>
      <c r="L123" s="78">
        <f t="shared" si="49"/>
        <v>1.5117120000000002</v>
      </c>
      <c r="M123" s="81">
        <f t="shared" si="50"/>
        <v>0.22519411200000003</v>
      </c>
      <c r="N123" s="14">
        <f t="shared" si="84"/>
        <v>98</v>
      </c>
      <c r="O123" s="78">
        <f t="shared" si="51"/>
        <v>0.35367024000000036</v>
      </c>
      <c r="P123" s="78">
        <f t="shared" si="52"/>
        <v>0.12847612799999994</v>
      </c>
      <c r="Q123" s="93">
        <f t="shared" si="53"/>
        <v>0.93221441279999995</v>
      </c>
      <c r="R123" s="80">
        <f t="shared" si="54"/>
        <v>7.2559348363923331</v>
      </c>
      <c r="S123" s="80">
        <f t="shared" si="55"/>
        <v>4681.3761285447235</v>
      </c>
      <c r="T123" s="69">
        <f t="shared" si="56"/>
        <v>56.529496319999978</v>
      </c>
      <c r="U123" s="78">
        <f t="shared" si="57"/>
        <v>1.5019171963291003</v>
      </c>
      <c r="V123" s="69">
        <f t="shared" si="58"/>
        <v>93.719633050935855</v>
      </c>
      <c r="W123" s="80">
        <f t="shared" ca="1" si="59"/>
        <v>1.329612791247504</v>
      </c>
      <c r="X123" s="80">
        <f t="shared" ca="1" si="60"/>
        <v>31.379600353523937</v>
      </c>
      <c r="Y123" s="94">
        <f t="shared" ca="1" si="61"/>
        <v>1.3166535466180828E-7</v>
      </c>
      <c r="Z123" s="80">
        <f t="shared" ca="1" si="62"/>
        <v>14</v>
      </c>
      <c r="AA123" s="80">
        <f t="shared" ca="1" si="63"/>
        <v>39.548490239999992</v>
      </c>
      <c r="AB123" s="80">
        <f t="shared" ca="1" si="64"/>
        <v>14.41984429049168</v>
      </c>
      <c r="AC123" s="80">
        <f t="shared" si="65"/>
        <v>13.301452766369088</v>
      </c>
      <c r="AD123" s="69">
        <f t="shared" si="66"/>
        <v>332.34025411764702</v>
      </c>
      <c r="AE123" s="69">
        <f t="shared" si="86"/>
        <v>323.37764571428568</v>
      </c>
      <c r="AF123" s="69">
        <f t="shared" si="67"/>
        <v>317.85624000000001</v>
      </c>
      <c r="AG123" s="95">
        <f t="shared" si="87"/>
        <v>310.23802285714282</v>
      </c>
      <c r="AH123" s="93">
        <f t="shared" si="68"/>
        <v>26.164303336030279</v>
      </c>
      <c r="AI123" s="81">
        <f t="shared" si="69"/>
        <v>0.55256957930737172</v>
      </c>
      <c r="AJ123" s="80">
        <f t="shared" si="70"/>
        <v>3.0514199039999998</v>
      </c>
      <c r="AK123" s="80">
        <f t="shared" si="71"/>
        <v>21.987681322401006</v>
      </c>
      <c r="AL123" s="78">
        <f t="shared" ca="1" si="72"/>
        <v>0.902356670993406</v>
      </c>
      <c r="AM123" s="80">
        <f t="shared" ca="1" si="73"/>
        <v>17.893320511123619</v>
      </c>
      <c r="AN123" s="80">
        <f t="shared" si="74"/>
        <v>2.9986437735849054</v>
      </c>
      <c r="AO123" s="80">
        <f t="shared" si="75"/>
        <v>2.2334625238126518</v>
      </c>
      <c r="AP123" s="80">
        <f t="shared" si="76"/>
        <v>2.5130870836499475</v>
      </c>
      <c r="AQ123" s="80">
        <f t="shared" ca="1" si="77"/>
        <v>2.7461849771034781</v>
      </c>
      <c r="AR123" s="80">
        <f t="shared" si="78"/>
        <v>3.3793775700716693</v>
      </c>
      <c r="AS123" s="78">
        <f t="shared" si="79"/>
        <v>0.45542194715142692</v>
      </c>
      <c r="AT123" s="96">
        <f t="shared" ca="1" si="80"/>
        <v>4</v>
      </c>
      <c r="AU123" s="97" t="str">
        <f t="shared" ca="1" si="81"/>
        <v>Silt mxture</v>
      </c>
      <c r="AV123" s="98">
        <f t="shared" si="82"/>
        <v>3</v>
      </c>
      <c r="AW123" s="99" t="str">
        <f t="shared" si="83"/>
        <v>Clay</v>
      </c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</row>
    <row r="124" spans="1:69">
      <c r="A124" s="101">
        <v>2.2200000000000002</v>
      </c>
      <c r="C124" s="89">
        <f t="shared" si="44"/>
        <v>-7.2833760000000014</v>
      </c>
      <c r="D124" s="84">
        <f t="shared" si="45"/>
        <v>7.2833760000000014</v>
      </c>
      <c r="E124" s="76">
        <v>0.34079999999999999</v>
      </c>
      <c r="F124" s="91">
        <f t="shared" si="46"/>
        <v>3.5579519999999998</v>
      </c>
      <c r="G124" s="80">
        <f t="shared" si="47"/>
        <v>3.8623823999999995</v>
      </c>
      <c r="H124" s="81">
        <f t="shared" si="85"/>
        <v>3.2456766857142858</v>
      </c>
      <c r="I124" s="101">
        <v>6.6</v>
      </c>
      <c r="J124" s="92">
        <f t="shared" si="48"/>
        <v>6.8903999999999993E-2</v>
      </c>
      <c r="K124" s="101">
        <v>145.80000000000001</v>
      </c>
      <c r="L124" s="78">
        <f t="shared" si="49"/>
        <v>1.5221520000000002</v>
      </c>
      <c r="M124" s="81">
        <f t="shared" si="50"/>
        <v>0.22724133120000004</v>
      </c>
      <c r="N124" s="14">
        <f t="shared" si="84"/>
        <v>98</v>
      </c>
      <c r="O124" s="78">
        <f t="shared" si="51"/>
        <v>0.3568854240000004</v>
      </c>
      <c r="P124" s="78">
        <f t="shared" si="52"/>
        <v>0.12964409279999994</v>
      </c>
      <c r="Q124" s="93">
        <f t="shared" si="53"/>
        <v>1.1568140020799997</v>
      </c>
      <c r="R124" s="80">
        <f t="shared" si="54"/>
        <v>8.9229981644022907</v>
      </c>
      <c r="S124" s="80">
        <f t="shared" si="55"/>
        <v>5985.3043211014801</v>
      </c>
      <c r="T124" s="69">
        <f t="shared" si="56"/>
        <v>57.043400831999975</v>
      </c>
      <c r="U124" s="78">
        <f t="shared" si="57"/>
        <v>1.5060328599905068</v>
      </c>
      <c r="V124" s="69">
        <f t="shared" si="58"/>
        <v>93.97645046340763</v>
      </c>
      <c r="W124" s="80">
        <f t="shared" ca="1" si="59"/>
        <v>1.5086818120719372</v>
      </c>
      <c r="X124" s="80">
        <f t="shared" ca="1" si="60"/>
        <v>31.968436665250561</v>
      </c>
      <c r="Y124" s="94">
        <f t="shared" ca="1" si="61"/>
        <v>2.7576838786361675E-7</v>
      </c>
      <c r="Z124" s="80">
        <f t="shared" ca="1" si="62"/>
        <v>14</v>
      </c>
      <c r="AA124" s="80">
        <f t="shared" ca="1" si="63"/>
        <v>49.076957663999984</v>
      </c>
      <c r="AB124" s="80">
        <f t="shared" ca="1" si="64"/>
        <v>37.47841891269853</v>
      </c>
      <c r="AC124" s="80">
        <f t="shared" si="65"/>
        <v>12.554463861814526</v>
      </c>
      <c r="AD124" s="69">
        <f t="shared" si="66"/>
        <v>412.41140894117638</v>
      </c>
      <c r="AE124" s="69">
        <f t="shared" si="86"/>
        <v>339.85779549579826</v>
      </c>
      <c r="AF124" s="69">
        <f t="shared" si="67"/>
        <v>386.23823999999996</v>
      </c>
      <c r="AG124" s="95">
        <f t="shared" si="87"/>
        <v>324.56766857142856</v>
      </c>
      <c r="AH124" s="93">
        <f t="shared" si="68"/>
        <v>30.827985682316523</v>
      </c>
      <c r="AI124" s="81">
        <f t="shared" si="69"/>
        <v>0.53148584337195515</v>
      </c>
      <c r="AJ124" s="80">
        <f t="shared" si="70"/>
        <v>3.7078871039999992</v>
      </c>
      <c r="AK124" s="80">
        <f t="shared" si="71"/>
        <v>27.039388376976635</v>
      </c>
      <c r="AL124" s="78">
        <f t="shared" ca="1" si="72"/>
        <v>0.86217202669885185</v>
      </c>
      <c r="AM124" s="80">
        <f t="shared" ca="1" si="73"/>
        <v>20.240512973518939</v>
      </c>
      <c r="AN124" s="80">
        <f t="shared" si="74"/>
        <v>3.6437569811320749</v>
      </c>
      <c r="AO124" s="80">
        <f t="shared" si="75"/>
        <v>1.7839766461239055</v>
      </c>
      <c r="AP124" s="80">
        <f t="shared" si="76"/>
        <v>1.9655986147397553</v>
      </c>
      <c r="AQ124" s="80">
        <f t="shared" ca="1" si="77"/>
        <v>2.6405688695606968</v>
      </c>
      <c r="AR124" s="80">
        <f t="shared" si="78"/>
        <v>3.2594586885780847</v>
      </c>
      <c r="AS124" s="78">
        <f t="shared" si="79"/>
        <v>0.36939431916942567</v>
      </c>
      <c r="AT124" s="96">
        <f t="shared" ca="1" si="80"/>
        <v>4</v>
      </c>
      <c r="AU124" s="97" t="str">
        <f t="shared" ca="1" si="81"/>
        <v>Silt mxture</v>
      </c>
      <c r="AV124" s="98">
        <f t="shared" si="82"/>
        <v>3</v>
      </c>
      <c r="AW124" s="99" t="str">
        <f t="shared" si="83"/>
        <v>Clay</v>
      </c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</row>
    <row r="125" spans="1:69">
      <c r="A125" s="101">
        <v>2.2400000000000002</v>
      </c>
      <c r="C125" s="89">
        <f t="shared" si="44"/>
        <v>-7.3489920000000009</v>
      </c>
      <c r="D125" s="84">
        <f t="shared" si="45"/>
        <v>7.3489920000000009</v>
      </c>
      <c r="E125" s="76">
        <v>0.31590000000000001</v>
      </c>
      <c r="F125" s="91">
        <f t="shared" si="46"/>
        <v>3.2979959999999999</v>
      </c>
      <c r="G125" s="80">
        <f t="shared" si="47"/>
        <v>3.6043056</v>
      </c>
      <c r="H125" s="81">
        <f t="shared" si="85"/>
        <v>3.4310015999999997</v>
      </c>
      <c r="I125" s="101">
        <v>6.3</v>
      </c>
      <c r="J125" s="92">
        <f t="shared" si="48"/>
        <v>6.5771999999999997E-2</v>
      </c>
      <c r="K125" s="101">
        <v>146.69999999999999</v>
      </c>
      <c r="L125" s="78">
        <f t="shared" si="49"/>
        <v>1.5315479999999999</v>
      </c>
      <c r="M125" s="81">
        <f t="shared" si="50"/>
        <v>0.22928855040000001</v>
      </c>
      <c r="N125" s="14">
        <f t="shared" si="84"/>
        <v>98</v>
      </c>
      <c r="O125" s="78">
        <f t="shared" si="51"/>
        <v>0.36010060800000038</v>
      </c>
      <c r="P125" s="78">
        <f t="shared" si="52"/>
        <v>0.13081205759999992</v>
      </c>
      <c r="Q125" s="93">
        <f t="shared" si="53"/>
        <v>1.07058764736</v>
      </c>
      <c r="R125" s="80">
        <f t="shared" si="54"/>
        <v>8.1841664063848558</v>
      </c>
      <c r="S125" s="80">
        <f t="shared" si="55"/>
        <v>5802.9431297423189</v>
      </c>
      <c r="T125" s="69">
        <f t="shared" si="56"/>
        <v>57.557305343999964</v>
      </c>
      <c r="U125" s="78">
        <f t="shared" si="57"/>
        <v>1.4978749160914129</v>
      </c>
      <c r="V125" s="69">
        <f t="shared" si="58"/>
        <v>93.467394764104156</v>
      </c>
      <c r="W125" s="80">
        <f t="shared" ca="1" si="59"/>
        <v>1.4351565934545525</v>
      </c>
      <c r="X125" s="80">
        <f t="shared" ca="1" si="60"/>
        <v>31.674674221985292</v>
      </c>
      <c r="Y125" s="94">
        <f t="shared" ca="1" si="61"/>
        <v>2.2417804889243116E-7</v>
      </c>
      <c r="Z125" s="80">
        <f t="shared" ca="1" si="62"/>
        <v>14</v>
      </c>
      <c r="AA125" s="80">
        <f t="shared" ca="1" si="63"/>
        <v>45.418869887999996</v>
      </c>
      <c r="AB125" s="80">
        <f t="shared" ca="1" si="64"/>
        <v>28.196068526005938</v>
      </c>
      <c r="AC125" s="80">
        <f t="shared" si="65"/>
        <v>12.648529319245007</v>
      </c>
      <c r="AD125" s="69">
        <f t="shared" si="66"/>
        <v>381.67117552941176</v>
      </c>
      <c r="AE125" s="69">
        <f t="shared" si="86"/>
        <v>361.28246964705875</v>
      </c>
      <c r="AF125" s="69">
        <f t="shared" si="67"/>
        <v>360.43056000000001</v>
      </c>
      <c r="AG125" s="95">
        <f t="shared" si="87"/>
        <v>343.10015999999996</v>
      </c>
      <c r="AH125" s="93">
        <f t="shared" si="68"/>
        <v>29.673066928705772</v>
      </c>
      <c r="AI125" s="81">
        <f t="shared" si="69"/>
        <v>0.50279768705358274</v>
      </c>
      <c r="AJ125" s="80">
        <f t="shared" si="70"/>
        <v>3.4601333759999999</v>
      </c>
      <c r="AK125" s="80">
        <f t="shared" si="71"/>
        <v>24.800504261772286</v>
      </c>
      <c r="AL125" s="78">
        <f t="shared" ca="1" si="72"/>
        <v>0.87350063305704229</v>
      </c>
      <c r="AM125" s="80">
        <f t="shared" ca="1" si="73"/>
        <v>19.033376494681374</v>
      </c>
      <c r="AN125" s="80">
        <f t="shared" si="74"/>
        <v>3.4002883018867922</v>
      </c>
      <c r="AO125" s="80">
        <f t="shared" si="75"/>
        <v>1.824817518248175</v>
      </c>
      <c r="AP125" s="80">
        <f t="shared" si="76"/>
        <v>2.02736880567626</v>
      </c>
      <c r="AQ125" s="80">
        <f t="shared" ca="1" si="77"/>
        <v>2.6701581443085844</v>
      </c>
      <c r="AR125" s="80">
        <f t="shared" si="78"/>
        <v>3.2906991312363809</v>
      </c>
      <c r="AS125" s="78">
        <f t="shared" si="79"/>
        <v>0.40141096287419809</v>
      </c>
      <c r="AT125" s="96">
        <f t="shared" ca="1" si="80"/>
        <v>4</v>
      </c>
      <c r="AU125" s="97" t="str">
        <f t="shared" ca="1" si="81"/>
        <v>Silt mxture</v>
      </c>
      <c r="AV125" s="98">
        <f t="shared" si="82"/>
        <v>3</v>
      </c>
      <c r="AW125" s="99" t="str">
        <f t="shared" si="83"/>
        <v>Clay</v>
      </c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</row>
    <row r="126" spans="1:69">
      <c r="A126" s="101">
        <v>2.2599999999999998</v>
      </c>
      <c r="C126" s="89">
        <f t="shared" si="44"/>
        <v>-7.4146079999999994</v>
      </c>
      <c r="D126" s="84">
        <f t="shared" si="45"/>
        <v>7.4146079999999994</v>
      </c>
      <c r="E126" s="76">
        <v>0.29849999999999999</v>
      </c>
      <c r="F126" s="91">
        <f t="shared" si="46"/>
        <v>3.1163399999999997</v>
      </c>
      <c r="G126" s="80">
        <f t="shared" si="47"/>
        <v>3.4220231999999995</v>
      </c>
      <c r="H126" s="81">
        <f t="shared" si="85"/>
        <v>3.5649915428571428</v>
      </c>
      <c r="I126" s="101">
        <v>5.0999999999999996</v>
      </c>
      <c r="J126" s="92">
        <f t="shared" si="48"/>
        <v>5.3243999999999993E-2</v>
      </c>
      <c r="K126" s="101">
        <v>146.4</v>
      </c>
      <c r="L126" s="78">
        <f t="shared" si="49"/>
        <v>1.528416</v>
      </c>
      <c r="M126" s="81">
        <f t="shared" si="50"/>
        <v>0.23133576959999996</v>
      </c>
      <c r="N126" s="14">
        <f t="shared" si="84"/>
        <v>98</v>
      </c>
      <c r="O126" s="78">
        <f t="shared" si="51"/>
        <v>0.3633157920000003</v>
      </c>
      <c r="P126" s="78">
        <f t="shared" si="52"/>
        <v>0.1319800223999999</v>
      </c>
      <c r="Q126" s="93">
        <f t="shared" si="53"/>
        <v>1.0093734446399998</v>
      </c>
      <c r="R126" s="80">
        <f t="shared" si="54"/>
        <v>7.6479259988366284</v>
      </c>
      <c r="S126" s="80">
        <f t="shared" si="55"/>
        <v>6758.469129910246</v>
      </c>
      <c r="T126" s="69">
        <f t="shared" si="56"/>
        <v>58.07120985599996</v>
      </c>
      <c r="U126" s="78">
        <f t="shared" si="57"/>
        <v>1.4710684361518134</v>
      </c>
      <c r="V126" s="69">
        <f t="shared" si="58"/>
        <v>91.794670415873156</v>
      </c>
      <c r="W126" s="80">
        <f t="shared" ca="1" si="59"/>
        <v>1.3535412834235527</v>
      </c>
      <c r="X126" s="80">
        <f t="shared" ca="1" si="60"/>
        <v>31.317964795752715</v>
      </c>
      <c r="Y126" s="94">
        <f t="shared" ca="1" si="61"/>
        <v>2.4086375563033589E-7</v>
      </c>
      <c r="Z126" s="80">
        <f t="shared" ca="1" si="62"/>
        <v>14</v>
      </c>
      <c r="AA126" s="80">
        <f t="shared" ca="1" si="63"/>
        <v>42.821903711999987</v>
      </c>
      <c r="AB126" s="80">
        <f t="shared" ca="1" si="64"/>
        <v>28.562523372866597</v>
      </c>
      <c r="AC126" s="80">
        <f t="shared" si="65"/>
        <v>12.185129178892625</v>
      </c>
      <c r="AD126" s="69">
        <f t="shared" si="66"/>
        <v>359.84793035294109</v>
      </c>
      <c r="AE126" s="69">
        <f t="shared" si="86"/>
        <v>376.66773539495796</v>
      </c>
      <c r="AF126" s="69">
        <f t="shared" si="67"/>
        <v>342.20231999999999</v>
      </c>
      <c r="AG126" s="95">
        <f t="shared" si="87"/>
        <v>356.49915428571421</v>
      </c>
      <c r="AH126" s="93">
        <f t="shared" si="68"/>
        <v>30.906251319320877</v>
      </c>
      <c r="AI126" s="81">
        <f t="shared" si="69"/>
        <v>0.40342469285715193</v>
      </c>
      <c r="AJ126" s="80">
        <f t="shared" si="70"/>
        <v>3.2851422719999994</v>
      </c>
      <c r="AK126" s="80">
        <f t="shared" si="71"/>
        <v>23.175533329807962</v>
      </c>
      <c r="AL126" s="78">
        <f t="shared" ca="1" si="72"/>
        <v>0.8696481736033268</v>
      </c>
      <c r="AM126" s="80">
        <f t="shared" ca="1" si="73"/>
        <v>17.66394519973424</v>
      </c>
      <c r="AN126" s="80">
        <f t="shared" si="74"/>
        <v>3.2283237735849051</v>
      </c>
      <c r="AO126" s="80">
        <f t="shared" si="75"/>
        <v>1.5559216547684422</v>
      </c>
      <c r="AP126" s="80">
        <f t="shared" si="76"/>
        <v>1.7407353139022446</v>
      </c>
      <c r="AQ126" s="80">
        <f t="shared" ca="1" si="77"/>
        <v>2.6599021019648554</v>
      </c>
      <c r="AR126" s="80">
        <f t="shared" si="78"/>
        <v>3.2804521096057728</v>
      </c>
      <c r="AS126" s="78">
        <f t="shared" si="79"/>
        <v>0.42406155848954624</v>
      </c>
      <c r="AT126" s="96">
        <f t="shared" ca="1" si="80"/>
        <v>4</v>
      </c>
      <c r="AU126" s="97" t="str">
        <f t="shared" ca="1" si="81"/>
        <v>Silt mxture</v>
      </c>
      <c r="AV126" s="98">
        <f t="shared" si="82"/>
        <v>3</v>
      </c>
      <c r="AW126" s="99" t="str">
        <f t="shared" si="83"/>
        <v>Clay</v>
      </c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</row>
    <row r="127" spans="1:69">
      <c r="A127" s="101">
        <v>2.2799999999999998</v>
      </c>
      <c r="C127" s="89">
        <f t="shared" si="44"/>
        <v>-7.4802239999999998</v>
      </c>
      <c r="D127" s="84">
        <f t="shared" si="45"/>
        <v>7.4802239999999998</v>
      </c>
      <c r="E127" s="76">
        <v>0.3004</v>
      </c>
      <c r="F127" s="91">
        <f t="shared" si="46"/>
        <v>3.1361759999999999</v>
      </c>
      <c r="G127" s="80">
        <f t="shared" si="47"/>
        <v>3.4451999999999998</v>
      </c>
      <c r="H127" s="81">
        <f t="shared" si="85"/>
        <v>3.6188917714285713</v>
      </c>
      <c r="I127" s="101">
        <v>5.9</v>
      </c>
      <c r="J127" s="92">
        <f t="shared" si="48"/>
        <v>6.1596000000000005E-2</v>
      </c>
      <c r="K127" s="101">
        <v>148</v>
      </c>
      <c r="L127" s="78">
        <f t="shared" si="49"/>
        <v>1.54512</v>
      </c>
      <c r="M127" s="81">
        <f t="shared" si="50"/>
        <v>0.23338298879999997</v>
      </c>
      <c r="N127" s="14">
        <f t="shared" si="84"/>
        <v>98</v>
      </c>
      <c r="O127" s="78">
        <f t="shared" si="51"/>
        <v>0.36653097600000034</v>
      </c>
      <c r="P127" s="78">
        <f t="shared" si="52"/>
        <v>0.1331479871999999</v>
      </c>
      <c r="Q127" s="93">
        <f t="shared" si="53"/>
        <v>1.0159607779199999</v>
      </c>
      <c r="R127" s="80">
        <f t="shared" si="54"/>
        <v>7.6303127015652006</v>
      </c>
      <c r="S127" s="80">
        <f t="shared" si="55"/>
        <v>5880.19280090762</v>
      </c>
      <c r="T127" s="69">
        <f t="shared" si="56"/>
        <v>58.585114367999957</v>
      </c>
      <c r="U127" s="78">
        <f t="shared" si="57"/>
        <v>1.4884183657569192</v>
      </c>
      <c r="V127" s="69">
        <f t="shared" si="58"/>
        <v>92.877306023231753</v>
      </c>
      <c r="W127" s="80">
        <f t="shared" ca="1" si="59"/>
        <v>1.3863667057646629</v>
      </c>
      <c r="X127" s="80">
        <f t="shared" ca="1" si="60"/>
        <v>31.413180888225003</v>
      </c>
      <c r="Y127" s="94">
        <f t="shared" ca="1" si="61"/>
        <v>2.0003349910870391E-7</v>
      </c>
      <c r="Z127" s="80">
        <f t="shared" ca="1" si="62"/>
        <v>14</v>
      </c>
      <c r="AA127" s="80">
        <f t="shared" ca="1" si="63"/>
        <v>43.101366335999991</v>
      </c>
      <c r="AB127" s="80">
        <f t="shared" ca="1" si="64"/>
        <v>23.875524344924795</v>
      </c>
      <c r="AC127" s="80">
        <f t="shared" si="65"/>
        <v>12.608326557707988</v>
      </c>
      <c r="AD127" s="69">
        <f t="shared" si="66"/>
        <v>362.1963557647058</v>
      </c>
      <c r="AE127" s="69">
        <f t="shared" si="86"/>
        <v>382.63068181512597</v>
      </c>
      <c r="AF127" s="69">
        <f t="shared" si="67"/>
        <v>344.52</v>
      </c>
      <c r="AG127" s="95">
        <f t="shared" si="87"/>
        <v>361.88917714285714</v>
      </c>
      <c r="AH127" s="93">
        <f t="shared" si="68"/>
        <v>29.244020209896778</v>
      </c>
      <c r="AI127" s="81">
        <f t="shared" si="69"/>
        <v>0.4626130765873121</v>
      </c>
      <c r="AJ127" s="80">
        <f t="shared" si="70"/>
        <v>3.3073919999999997</v>
      </c>
      <c r="AK127" s="80">
        <f t="shared" si="71"/>
        <v>23.122159701712725</v>
      </c>
      <c r="AL127" s="78">
        <f t="shared" ca="1" si="72"/>
        <v>0.87981339226826094</v>
      </c>
      <c r="AM127" s="80">
        <f t="shared" ca="1" si="73"/>
        <v>18.01954070238726</v>
      </c>
      <c r="AN127" s="80">
        <f t="shared" si="74"/>
        <v>3.2501886792452828</v>
      </c>
      <c r="AO127" s="80">
        <f t="shared" si="75"/>
        <v>1.7878787878787883</v>
      </c>
      <c r="AP127" s="80">
        <f t="shared" si="76"/>
        <v>2.0007347174971937</v>
      </c>
      <c r="AQ127" s="80">
        <f t="shared" ca="1" si="77"/>
        <v>2.6864378657068206</v>
      </c>
      <c r="AR127" s="80">
        <f t="shared" si="78"/>
        <v>3.3042524550047077</v>
      </c>
      <c r="AS127" s="78">
        <f t="shared" si="79"/>
        <v>0.42607276098023333</v>
      </c>
      <c r="AT127" s="96">
        <f t="shared" ca="1" si="80"/>
        <v>4</v>
      </c>
      <c r="AU127" s="97" t="str">
        <f t="shared" ca="1" si="81"/>
        <v>Silt mxture</v>
      </c>
      <c r="AV127" s="98">
        <f t="shared" si="82"/>
        <v>3</v>
      </c>
      <c r="AW127" s="99" t="str">
        <f t="shared" si="83"/>
        <v>Clay</v>
      </c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</row>
    <row r="128" spans="1:69">
      <c r="A128" s="101">
        <v>2.2999999999999998</v>
      </c>
      <c r="C128" s="89">
        <f t="shared" si="44"/>
        <v>-7.5458400000000001</v>
      </c>
      <c r="D128" s="84">
        <f t="shared" si="45"/>
        <v>7.5458400000000001</v>
      </c>
      <c r="E128" s="76">
        <v>0.32840000000000003</v>
      </c>
      <c r="F128" s="91">
        <f t="shared" si="46"/>
        <v>3.428496</v>
      </c>
      <c r="G128" s="80">
        <f t="shared" si="47"/>
        <v>3.7393991999999998</v>
      </c>
      <c r="H128" s="81">
        <f t="shared" si="85"/>
        <v>3.5726873142857136</v>
      </c>
      <c r="I128" s="101">
        <v>6.3</v>
      </c>
      <c r="J128" s="92">
        <f t="shared" si="48"/>
        <v>6.5771999999999997E-2</v>
      </c>
      <c r="K128" s="101">
        <v>148.9</v>
      </c>
      <c r="L128" s="78">
        <f t="shared" si="49"/>
        <v>1.554516</v>
      </c>
      <c r="M128" s="81">
        <f t="shared" si="50"/>
        <v>0.235430208</v>
      </c>
      <c r="N128" s="14">
        <f t="shared" si="84"/>
        <v>98</v>
      </c>
      <c r="O128" s="78">
        <f t="shared" si="51"/>
        <v>0.36974616000000038</v>
      </c>
      <c r="P128" s="78">
        <f t="shared" si="52"/>
        <v>0.13431595199999991</v>
      </c>
      <c r="Q128" s="93">
        <f t="shared" si="53"/>
        <v>1.1119855031999999</v>
      </c>
      <c r="R128" s="80">
        <f t="shared" si="54"/>
        <v>8.2788789167797479</v>
      </c>
      <c r="S128" s="80">
        <f t="shared" si="55"/>
        <v>6027.3333547978564</v>
      </c>
      <c r="T128" s="69">
        <f t="shared" si="56"/>
        <v>59.09901887999996</v>
      </c>
      <c r="U128" s="78">
        <f t="shared" si="57"/>
        <v>1.4993131362679086</v>
      </c>
      <c r="V128" s="69">
        <f t="shared" si="58"/>
        <v>93.5571397031175</v>
      </c>
      <c r="W128" s="80">
        <f t="shared" ca="1" si="59"/>
        <v>1.4778207352114037</v>
      </c>
      <c r="X128" s="80">
        <f t="shared" ca="1" si="60"/>
        <v>31.703763405215518</v>
      </c>
      <c r="Y128" s="94">
        <f t="shared" ca="1" si="61"/>
        <v>2.4308020230703078E-7</v>
      </c>
      <c r="Z128" s="80">
        <f t="shared" ca="1" si="62"/>
        <v>14</v>
      </c>
      <c r="AA128" s="80">
        <f t="shared" ca="1" si="63"/>
        <v>47.175142559999991</v>
      </c>
      <c r="AB128" s="80">
        <f t="shared" ca="1" si="64"/>
        <v>31.755719623424717</v>
      </c>
      <c r="AC128" s="80">
        <f t="shared" si="65"/>
        <v>12.53319103785973</v>
      </c>
      <c r="AD128" s="69">
        <f t="shared" si="66"/>
        <v>396.4297694117646</v>
      </c>
      <c r="AE128" s="69">
        <f t="shared" si="86"/>
        <v>376.81660638655461</v>
      </c>
      <c r="AF128" s="69">
        <f t="shared" si="67"/>
        <v>373.93991999999997</v>
      </c>
      <c r="AG128" s="95">
        <f t="shared" si="87"/>
        <v>357.26873142857147</v>
      </c>
      <c r="AH128" s="93">
        <f t="shared" si="68"/>
        <v>30.256169620489391</v>
      </c>
      <c r="AI128" s="81">
        <f t="shared" si="69"/>
        <v>0.48968122565218497</v>
      </c>
      <c r="AJ128" s="80">
        <f t="shared" si="70"/>
        <v>3.5898232319999996</v>
      </c>
      <c r="AK128" s="80">
        <f t="shared" si="71"/>
        <v>25.087511869029537</v>
      </c>
      <c r="AL128" s="78">
        <f t="shared" ca="1" si="72"/>
        <v>0.86925978344155075</v>
      </c>
      <c r="AM128" s="80">
        <f t="shared" ca="1" si="73"/>
        <v>19.149626578764419</v>
      </c>
      <c r="AN128" s="80">
        <f t="shared" si="74"/>
        <v>3.5277350943396222</v>
      </c>
      <c r="AO128" s="80">
        <f t="shared" si="75"/>
        <v>1.7588921771176504</v>
      </c>
      <c r="AP128" s="80">
        <f t="shared" si="76"/>
        <v>1.9518923526915997</v>
      </c>
      <c r="AQ128" s="80">
        <f t="shared" ca="1" si="77"/>
        <v>2.6585935047988021</v>
      </c>
      <c r="AR128" s="80">
        <f t="shared" si="78"/>
        <v>3.2692439180251975</v>
      </c>
      <c r="AS128" s="78">
        <f t="shared" si="79"/>
        <v>0.39146041931961051</v>
      </c>
      <c r="AT128" s="96">
        <f t="shared" ca="1" si="80"/>
        <v>4</v>
      </c>
      <c r="AU128" s="97" t="str">
        <f t="shared" ca="1" si="81"/>
        <v>Silt mxture</v>
      </c>
      <c r="AV128" s="98">
        <f t="shared" si="82"/>
        <v>3</v>
      </c>
      <c r="AW128" s="99" t="str">
        <f t="shared" si="83"/>
        <v>Clay</v>
      </c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</row>
    <row r="129" spans="1:69">
      <c r="A129" s="101">
        <v>2.3199999999999998</v>
      </c>
      <c r="C129" s="89">
        <f t="shared" si="44"/>
        <v>-7.6114559999999996</v>
      </c>
      <c r="D129" s="84">
        <f t="shared" si="45"/>
        <v>7.6114559999999996</v>
      </c>
      <c r="E129" s="76">
        <v>0.32529999999999998</v>
      </c>
      <c r="F129" s="91">
        <f t="shared" si="46"/>
        <v>3.3961319999999997</v>
      </c>
      <c r="G129" s="80">
        <f t="shared" si="47"/>
        <v>3.7030679999999996</v>
      </c>
      <c r="H129" s="81">
        <f t="shared" si="85"/>
        <v>3.5595925714285714</v>
      </c>
      <c r="I129" s="101">
        <v>7.3</v>
      </c>
      <c r="J129" s="92">
        <f t="shared" si="48"/>
        <v>7.6212000000000002E-2</v>
      </c>
      <c r="K129" s="101">
        <v>147</v>
      </c>
      <c r="L129" s="78">
        <f t="shared" si="49"/>
        <v>1.53468</v>
      </c>
      <c r="M129" s="81">
        <f t="shared" si="50"/>
        <v>0.23747742719999998</v>
      </c>
      <c r="N129" s="14">
        <f t="shared" si="84"/>
        <v>98</v>
      </c>
      <c r="O129" s="78">
        <f t="shared" si="51"/>
        <v>0.37296134400000036</v>
      </c>
      <c r="P129" s="78">
        <f t="shared" si="52"/>
        <v>0.13548391679999988</v>
      </c>
      <c r="Q129" s="93">
        <f t="shared" si="53"/>
        <v>1.0989351964799998</v>
      </c>
      <c r="R129" s="80">
        <f t="shared" si="54"/>
        <v>8.1111856110732159</v>
      </c>
      <c r="S129" s="80">
        <f t="shared" si="55"/>
        <v>5140.6242277732999</v>
      </c>
      <c r="T129" s="69">
        <f t="shared" si="56"/>
        <v>59.612923391999949</v>
      </c>
      <c r="U129" s="78">
        <f t="shared" si="57"/>
        <v>1.5162067472195282</v>
      </c>
      <c r="V129" s="69">
        <f t="shared" si="58"/>
        <v>94.611301026498552</v>
      </c>
      <c r="W129" s="80">
        <f t="shared" ca="1" si="59"/>
        <v>1.4985680444100067</v>
      </c>
      <c r="X129" s="80">
        <f t="shared" ca="1" si="60"/>
        <v>31.748791075875879</v>
      </c>
      <c r="Y129" s="94">
        <f t="shared" ca="1" si="61"/>
        <v>1.8821377250292419E-7</v>
      </c>
      <c r="Z129" s="80">
        <f t="shared" ca="1" si="62"/>
        <v>14</v>
      </c>
      <c r="AA129" s="80">
        <f t="shared" ca="1" si="63"/>
        <v>46.621493183999988</v>
      </c>
      <c r="AB129" s="80">
        <f t="shared" ca="1" si="64"/>
        <v>24.299465848283091</v>
      </c>
      <c r="AC129" s="80">
        <f t="shared" si="65"/>
        <v>13.016956508916586</v>
      </c>
      <c r="AD129" s="69">
        <f t="shared" si="66"/>
        <v>391.77725364705873</v>
      </c>
      <c r="AE129" s="69">
        <f t="shared" si="86"/>
        <v>374.89779146218478</v>
      </c>
      <c r="AF129" s="69">
        <f t="shared" si="67"/>
        <v>370.30679999999995</v>
      </c>
      <c r="AG129" s="95">
        <f t="shared" si="87"/>
        <v>355.9592571428571</v>
      </c>
      <c r="AH129" s="93">
        <f t="shared" si="68"/>
        <v>28.055882123651674</v>
      </c>
      <c r="AI129" s="81">
        <f t="shared" si="69"/>
        <v>0.56251695256569423</v>
      </c>
      <c r="AJ129" s="80">
        <f t="shared" si="70"/>
        <v>3.5549452799999997</v>
      </c>
      <c r="AK129" s="80">
        <f t="shared" si="71"/>
        <v>24.579350336585499</v>
      </c>
      <c r="AL129" s="78">
        <f t="shared" ca="1" si="72"/>
        <v>0.88323869526068211</v>
      </c>
      <c r="AM129" s="80">
        <f t="shared" ca="1" si="73"/>
        <v>19.330973887112144</v>
      </c>
      <c r="AN129" s="80">
        <f t="shared" si="74"/>
        <v>3.49346037735849</v>
      </c>
      <c r="AO129" s="80">
        <f t="shared" si="75"/>
        <v>2.058077248378912</v>
      </c>
      <c r="AP129" s="80">
        <f t="shared" si="76"/>
        <v>2.2885753482605584</v>
      </c>
      <c r="AQ129" s="80">
        <f t="shared" ca="1" si="77"/>
        <v>2.6951389618588699</v>
      </c>
      <c r="AR129" s="80">
        <f t="shared" si="78"/>
        <v>3.3041392498823212</v>
      </c>
      <c r="AS129" s="78">
        <f t="shared" si="79"/>
        <v>0.38953784572117933</v>
      </c>
      <c r="AT129" s="96">
        <f t="shared" ca="1" si="80"/>
        <v>4</v>
      </c>
      <c r="AU129" s="97" t="str">
        <f t="shared" ca="1" si="81"/>
        <v>Silt mxture</v>
      </c>
      <c r="AV129" s="98">
        <f t="shared" si="82"/>
        <v>3</v>
      </c>
      <c r="AW129" s="99" t="str">
        <f t="shared" si="83"/>
        <v>Clay</v>
      </c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</row>
    <row r="130" spans="1:69">
      <c r="A130" s="101">
        <v>2.34</v>
      </c>
      <c r="C130" s="89">
        <f t="shared" si="44"/>
        <v>-7.6770719999999999</v>
      </c>
      <c r="D130" s="84">
        <f t="shared" si="45"/>
        <v>7.6770719999999999</v>
      </c>
      <c r="E130" s="76">
        <v>0.311</v>
      </c>
      <c r="F130" s="91">
        <f t="shared" si="46"/>
        <v>3.2468399999999997</v>
      </c>
      <c r="G130" s="80">
        <f t="shared" si="47"/>
        <v>3.5558639999999997</v>
      </c>
      <c r="H130" s="81">
        <f t="shared" si="85"/>
        <v>3.5679445714285714</v>
      </c>
      <c r="I130" s="101">
        <v>7.8</v>
      </c>
      <c r="J130" s="92">
        <f t="shared" si="48"/>
        <v>8.1431999999999991E-2</v>
      </c>
      <c r="K130" s="101">
        <v>148</v>
      </c>
      <c r="L130" s="78">
        <f t="shared" si="49"/>
        <v>1.54512</v>
      </c>
      <c r="M130" s="81">
        <f t="shared" si="50"/>
        <v>0.23952464639999999</v>
      </c>
      <c r="N130" s="14">
        <f t="shared" si="84"/>
        <v>98</v>
      </c>
      <c r="O130" s="78">
        <f t="shared" si="51"/>
        <v>0.3761765280000004</v>
      </c>
      <c r="P130" s="78">
        <f t="shared" si="52"/>
        <v>0.13665188159999989</v>
      </c>
      <c r="Q130" s="93">
        <f t="shared" si="53"/>
        <v>1.0492968657599999</v>
      </c>
      <c r="R130" s="80">
        <f t="shared" si="54"/>
        <v>7.6786126431207578</v>
      </c>
      <c r="S130" s="80">
        <f t="shared" si="55"/>
        <v>4593.782285327924</v>
      </c>
      <c r="T130" s="69">
        <f t="shared" si="56"/>
        <v>60.126827903999953</v>
      </c>
      <c r="U130" s="78">
        <f t="shared" si="57"/>
        <v>1.5223896286773524</v>
      </c>
      <c r="V130" s="69">
        <f t="shared" si="58"/>
        <v>94.997112829466786</v>
      </c>
      <c r="W130" s="80">
        <f t="shared" ca="1" si="59"/>
        <v>1.4743715119157772</v>
      </c>
      <c r="X130" s="80">
        <f t="shared" ca="1" si="60"/>
        <v>31.63190519202363</v>
      </c>
      <c r="Y130" s="94">
        <f t="shared" ca="1" si="61"/>
        <v>1.4482117639353071E-7</v>
      </c>
      <c r="Z130" s="80">
        <f t="shared" ca="1" si="62"/>
        <v>14</v>
      </c>
      <c r="AA130" s="80">
        <f t="shared" ca="1" si="63"/>
        <v>44.515624607999996</v>
      </c>
      <c r="AB130" s="80">
        <f t="shared" ca="1" si="64"/>
        <v>17.852691111572387</v>
      </c>
      <c r="AC130" s="80">
        <f t="shared" si="65"/>
        <v>13.358874659226071</v>
      </c>
      <c r="AD130" s="69">
        <f t="shared" si="66"/>
        <v>374.08087905882348</v>
      </c>
      <c r="AE130" s="69">
        <f t="shared" si="86"/>
        <v>375.50212275630247</v>
      </c>
      <c r="AF130" s="69">
        <f t="shared" si="67"/>
        <v>355.58639999999997</v>
      </c>
      <c r="AG130" s="95">
        <f t="shared" si="87"/>
        <v>356.79445714285708</v>
      </c>
      <c r="AH130" s="93">
        <f t="shared" si="68"/>
        <v>26.280356425120345</v>
      </c>
      <c r="AI130" s="81">
        <f t="shared" si="69"/>
        <v>0.59590836984128337</v>
      </c>
      <c r="AJ130" s="80">
        <f t="shared" si="70"/>
        <v>3.4136294399999998</v>
      </c>
      <c r="AK130" s="80">
        <f t="shared" si="71"/>
        <v>23.268523160971991</v>
      </c>
      <c r="AL130" s="78">
        <f t="shared" ca="1" si="72"/>
        <v>0.89755864459538093</v>
      </c>
      <c r="AM130" s="80">
        <f t="shared" ca="1" si="73"/>
        <v>18.863737517350579</v>
      </c>
      <c r="AN130" s="80">
        <f t="shared" si="74"/>
        <v>3.3545886792452824</v>
      </c>
      <c r="AO130" s="80">
        <f t="shared" si="75"/>
        <v>2.2900763358778624</v>
      </c>
      <c r="AP130" s="80">
        <f t="shared" si="76"/>
        <v>2.5610064107583463</v>
      </c>
      <c r="AQ130" s="80">
        <f t="shared" ca="1" si="77"/>
        <v>2.7325795305083536</v>
      </c>
      <c r="AR130" s="80">
        <f t="shared" si="78"/>
        <v>3.3414347158270319</v>
      </c>
      <c r="AS130" s="78">
        <f t="shared" si="79"/>
        <v>0.41060493054645725</v>
      </c>
      <c r="AT130" s="96">
        <f t="shared" ca="1" si="80"/>
        <v>4</v>
      </c>
      <c r="AU130" s="97" t="str">
        <f t="shared" ca="1" si="81"/>
        <v>Silt mxture</v>
      </c>
      <c r="AV130" s="98">
        <f t="shared" si="82"/>
        <v>3</v>
      </c>
      <c r="AW130" s="99" t="str">
        <f t="shared" si="83"/>
        <v>Clay</v>
      </c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</row>
    <row r="131" spans="1:69">
      <c r="A131" s="101">
        <v>2.36</v>
      </c>
      <c r="C131" s="89">
        <f t="shared" si="44"/>
        <v>-7.7426880000000002</v>
      </c>
      <c r="D131" s="84">
        <f t="shared" si="45"/>
        <v>7.7426880000000002</v>
      </c>
      <c r="E131" s="76">
        <v>0.30909999999999999</v>
      </c>
      <c r="F131" s="91">
        <f t="shared" si="46"/>
        <v>3.2270039999999995</v>
      </c>
      <c r="G131" s="80">
        <f t="shared" si="47"/>
        <v>3.5389511999999996</v>
      </c>
      <c r="H131" s="81">
        <f t="shared" si="85"/>
        <v>3.5683323428571425</v>
      </c>
      <c r="I131" s="101">
        <v>8.3000000000000007</v>
      </c>
      <c r="J131" s="92">
        <f t="shared" si="48"/>
        <v>8.6652000000000007E-2</v>
      </c>
      <c r="K131" s="101">
        <v>149.4</v>
      </c>
      <c r="L131" s="78">
        <f t="shared" si="49"/>
        <v>1.559736</v>
      </c>
      <c r="M131" s="81">
        <f t="shared" si="50"/>
        <v>0.24157186559999999</v>
      </c>
      <c r="N131" s="14">
        <f t="shared" si="84"/>
        <v>98</v>
      </c>
      <c r="O131" s="78">
        <f t="shared" si="51"/>
        <v>0.37939171200000044</v>
      </c>
      <c r="P131" s="78">
        <f t="shared" si="52"/>
        <v>0.13781984639999989</v>
      </c>
      <c r="Q131" s="93">
        <f t="shared" si="53"/>
        <v>1.0426546310399998</v>
      </c>
      <c r="R131" s="80">
        <f t="shared" si="54"/>
        <v>7.5653446022125346</v>
      </c>
      <c r="S131" s="80">
        <f t="shared" si="55"/>
        <v>4289.7207328298991</v>
      </c>
      <c r="T131" s="69">
        <f t="shared" si="56"/>
        <v>60.640732415999949</v>
      </c>
      <c r="U131" s="78">
        <f t="shared" si="57"/>
        <v>1.5294888197479222</v>
      </c>
      <c r="V131" s="69">
        <f t="shared" si="58"/>
        <v>95.440102352270344</v>
      </c>
      <c r="W131" s="80">
        <f t="shared" ca="1" si="59"/>
        <v>1.4844304866409979</v>
      </c>
      <c r="X131" s="80">
        <f t="shared" ca="1" si="60"/>
        <v>31.63182946400044</v>
      </c>
      <c r="Y131" s="94">
        <f t="shared" ca="1" si="61"/>
        <v>1.2782633229300276E-7</v>
      </c>
      <c r="Z131" s="80">
        <f t="shared" ca="1" si="62"/>
        <v>14</v>
      </c>
      <c r="AA131" s="80">
        <f t="shared" ca="1" si="63"/>
        <v>44.23383283199999</v>
      </c>
      <c r="AB131" s="80">
        <f t="shared" ca="1" si="64"/>
        <v>15.65791923925763</v>
      </c>
      <c r="AC131" s="80">
        <f t="shared" si="65"/>
        <v>13.567064380760796</v>
      </c>
      <c r="AD131" s="69">
        <f t="shared" si="66"/>
        <v>371.71288094117642</v>
      </c>
      <c r="AE131" s="69">
        <f t="shared" si="86"/>
        <v>375.16948598319323</v>
      </c>
      <c r="AF131" s="69">
        <f t="shared" si="67"/>
        <v>353.89511999999996</v>
      </c>
      <c r="AG131" s="95">
        <f t="shared" si="87"/>
        <v>356.83323428571424</v>
      </c>
      <c r="AH131" s="93">
        <f t="shared" si="68"/>
        <v>25.351835680418795</v>
      </c>
      <c r="AI131" s="81">
        <f t="shared" si="69"/>
        <v>0.62873383089186263</v>
      </c>
      <c r="AJ131" s="80">
        <f t="shared" si="70"/>
        <v>3.3973931519999994</v>
      </c>
      <c r="AK131" s="80">
        <f t="shared" si="71"/>
        <v>22.925286673371318</v>
      </c>
      <c r="AL131" s="78">
        <f t="shared" ca="1" si="72"/>
        <v>0.90440803796377789</v>
      </c>
      <c r="AM131" s="80">
        <f t="shared" ca="1" si="73"/>
        <v>18.86343849481058</v>
      </c>
      <c r="AN131" s="80">
        <f t="shared" si="74"/>
        <v>3.3386332075471694</v>
      </c>
      <c r="AO131" s="80">
        <f t="shared" si="75"/>
        <v>2.4485220366983307</v>
      </c>
      <c r="AP131" s="80">
        <f t="shared" si="76"/>
        <v>2.7425342149468661</v>
      </c>
      <c r="AQ131" s="80">
        <f t="shared" ca="1" si="77"/>
        <v>2.750412340716101</v>
      </c>
      <c r="AR131" s="80">
        <f t="shared" si="78"/>
        <v>3.357086458525528</v>
      </c>
      <c r="AS131" s="78">
        <f t="shared" si="79"/>
        <v>0.41719870741677273</v>
      </c>
      <c r="AT131" s="96">
        <f t="shared" ca="1" si="80"/>
        <v>4</v>
      </c>
      <c r="AU131" s="97" t="str">
        <f t="shared" ca="1" si="81"/>
        <v>Silt mxture</v>
      </c>
      <c r="AV131" s="98">
        <f t="shared" si="82"/>
        <v>3</v>
      </c>
      <c r="AW131" s="99" t="str">
        <f t="shared" si="83"/>
        <v>Clay</v>
      </c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</row>
    <row r="132" spans="1:69">
      <c r="A132" s="101">
        <v>2.38</v>
      </c>
      <c r="C132" s="89">
        <f t="shared" si="44"/>
        <v>-7.8083039999999997</v>
      </c>
      <c r="D132" s="84">
        <f t="shared" si="45"/>
        <v>7.8083039999999997</v>
      </c>
      <c r="E132" s="76">
        <v>0.30659999999999998</v>
      </c>
      <c r="F132" s="91">
        <f t="shared" si="46"/>
        <v>3.2009039999999995</v>
      </c>
      <c r="G132" s="80">
        <f t="shared" si="47"/>
        <v>3.5126423999999994</v>
      </c>
      <c r="H132" s="81">
        <f t="shared" si="85"/>
        <v>3.5225753142857137</v>
      </c>
      <c r="I132" s="101">
        <v>8.4</v>
      </c>
      <c r="J132" s="92">
        <f t="shared" si="48"/>
        <v>8.7695999999999996E-2</v>
      </c>
      <c r="K132" s="101">
        <v>149.30000000000001</v>
      </c>
      <c r="L132" s="78">
        <f t="shared" si="49"/>
        <v>1.558692</v>
      </c>
      <c r="M132" s="81">
        <f t="shared" si="50"/>
        <v>0.24361908479999997</v>
      </c>
      <c r="N132" s="14">
        <f t="shared" si="84"/>
        <v>98</v>
      </c>
      <c r="O132" s="78">
        <f t="shared" si="51"/>
        <v>0.38260689600000042</v>
      </c>
      <c r="P132" s="78">
        <f t="shared" si="52"/>
        <v>0.13898781119999987</v>
      </c>
      <c r="Q132" s="93">
        <f t="shared" si="53"/>
        <v>1.0329117163199997</v>
      </c>
      <c r="R132" s="80">
        <f t="shared" si="54"/>
        <v>7.4316712192385443</v>
      </c>
      <c r="S132" s="80">
        <f t="shared" si="55"/>
        <v>4199.0452364853982</v>
      </c>
      <c r="T132" s="69">
        <f t="shared" si="56"/>
        <v>61.154636927999938</v>
      </c>
      <c r="U132" s="78">
        <f t="shared" si="57"/>
        <v>1.530601484914351</v>
      </c>
      <c r="V132" s="69">
        <f t="shared" si="58"/>
        <v>95.509532658655502</v>
      </c>
      <c r="W132" s="80">
        <f t="shared" ca="1" si="59"/>
        <v>1.4820540372212201</v>
      </c>
      <c r="X132" s="80">
        <f t="shared" ca="1" si="60"/>
        <v>31.584458806410257</v>
      </c>
      <c r="Y132" s="94">
        <f t="shared" ca="1" si="61"/>
        <v>1.1999349886641281E-7</v>
      </c>
      <c r="Z132" s="80">
        <f t="shared" ca="1" si="62"/>
        <v>14</v>
      </c>
      <c r="AA132" s="80">
        <f t="shared" ca="1" si="63"/>
        <v>43.820497055999986</v>
      </c>
      <c r="AB132" s="80">
        <f t="shared" ca="1" si="64"/>
        <v>14.561099345948623</v>
      </c>
      <c r="AC132" s="80">
        <f t="shared" si="65"/>
        <v>13.632013646652936</v>
      </c>
      <c r="AD132" s="69">
        <f t="shared" si="66"/>
        <v>368.23947105882343</v>
      </c>
      <c r="AE132" s="69">
        <f t="shared" si="86"/>
        <v>369.4080492100839</v>
      </c>
      <c r="AF132" s="69">
        <f t="shared" si="67"/>
        <v>351.26423999999992</v>
      </c>
      <c r="AG132" s="95">
        <f t="shared" si="87"/>
        <v>352.25753142857138</v>
      </c>
      <c r="AH132" s="93">
        <f t="shared" si="68"/>
        <v>24.997056586788563</v>
      </c>
      <c r="AI132" s="81">
        <f t="shared" si="69"/>
        <v>0.63096180336135888</v>
      </c>
      <c r="AJ132" s="80">
        <f t="shared" si="70"/>
        <v>3.3721367039999994</v>
      </c>
      <c r="AK132" s="80">
        <f t="shared" si="71"/>
        <v>22.520215815874376</v>
      </c>
      <c r="AL132" s="78">
        <f t="shared" ca="1" si="72"/>
        <v>0.90790499076054909</v>
      </c>
      <c r="AM132" s="80">
        <f t="shared" ca="1" si="73"/>
        <v>18.677314722977552</v>
      </c>
      <c r="AN132" s="80">
        <f t="shared" si="74"/>
        <v>3.3138135849056596</v>
      </c>
      <c r="AO132" s="80">
        <f t="shared" si="75"/>
        <v>2.4965820602746245</v>
      </c>
      <c r="AP132" s="80">
        <f t="shared" si="76"/>
        <v>2.8017573566794924</v>
      </c>
      <c r="AQ132" s="80">
        <f t="shared" ca="1" si="77"/>
        <v>2.759446094305408</v>
      </c>
      <c r="AR132" s="80">
        <f t="shared" si="78"/>
        <v>3.3639815776764772</v>
      </c>
      <c r="AS132" s="78">
        <f t="shared" si="79"/>
        <v>0.42014632534340751</v>
      </c>
      <c r="AT132" s="96">
        <f t="shared" ca="1" si="80"/>
        <v>4</v>
      </c>
      <c r="AU132" s="97" t="str">
        <f t="shared" ca="1" si="81"/>
        <v>Silt mxture</v>
      </c>
      <c r="AV132" s="98">
        <f t="shared" si="82"/>
        <v>3</v>
      </c>
      <c r="AW132" s="99" t="str">
        <f t="shared" si="83"/>
        <v>Clay</v>
      </c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</row>
    <row r="133" spans="1:69">
      <c r="A133" s="101">
        <v>2.4</v>
      </c>
      <c r="C133" s="89">
        <f t="shared" si="44"/>
        <v>-7.87392</v>
      </c>
      <c r="D133" s="84">
        <f t="shared" si="45"/>
        <v>7.87392</v>
      </c>
      <c r="E133" s="76">
        <v>0.30349999999999999</v>
      </c>
      <c r="F133" s="91">
        <f t="shared" si="46"/>
        <v>3.1685399999999997</v>
      </c>
      <c r="G133" s="80">
        <f t="shared" si="47"/>
        <v>3.4804871999999998</v>
      </c>
      <c r="H133" s="81">
        <f t="shared" si="85"/>
        <v>3.4936415999999997</v>
      </c>
      <c r="I133" s="101">
        <v>8.4</v>
      </c>
      <c r="J133" s="92">
        <f t="shared" si="48"/>
        <v>8.7695999999999996E-2</v>
      </c>
      <c r="K133" s="101">
        <v>149.4</v>
      </c>
      <c r="L133" s="78">
        <f t="shared" si="49"/>
        <v>1.559736</v>
      </c>
      <c r="M133" s="81">
        <f t="shared" si="50"/>
        <v>0.245666304</v>
      </c>
      <c r="N133" s="14">
        <f t="shared" si="84"/>
        <v>98</v>
      </c>
      <c r="O133" s="78">
        <f t="shared" si="51"/>
        <v>0.38582208000000046</v>
      </c>
      <c r="P133" s="78">
        <f t="shared" si="52"/>
        <v>0.14015577599999987</v>
      </c>
      <c r="Q133" s="93">
        <f t="shared" si="53"/>
        <v>1.0212394895999999</v>
      </c>
      <c r="R133" s="80">
        <f t="shared" si="54"/>
        <v>7.286460242637455</v>
      </c>
      <c r="S133" s="80">
        <f t="shared" si="55"/>
        <v>4151.5947068482556</v>
      </c>
      <c r="T133" s="69">
        <f t="shared" si="56"/>
        <v>61.668541439999949</v>
      </c>
      <c r="U133" s="78">
        <f t="shared" si="57"/>
        <v>1.5302420340639287</v>
      </c>
      <c r="V133" s="69">
        <f t="shared" si="58"/>
        <v>95.487102925589141</v>
      </c>
      <c r="W133" s="80">
        <f t="shared" ca="1" si="59"/>
        <v>1.4756521199358261</v>
      </c>
      <c r="X133" s="80">
        <f t="shared" ca="1" si="60"/>
        <v>31.522038133910886</v>
      </c>
      <c r="Y133" s="94">
        <f t="shared" ca="1" si="61"/>
        <v>1.1385337080151181E-7</v>
      </c>
      <c r="Z133" s="80">
        <f t="shared" ca="1" si="62"/>
        <v>14</v>
      </c>
      <c r="AA133" s="80">
        <f t="shared" ca="1" si="63"/>
        <v>43.325311679999992</v>
      </c>
      <c r="AB133" s="80">
        <f t="shared" ca="1" si="64"/>
        <v>13.65987537912215</v>
      </c>
      <c r="AC133" s="80">
        <f t="shared" si="65"/>
        <v>13.666562873023516</v>
      </c>
      <c r="AD133" s="69">
        <f t="shared" si="66"/>
        <v>364.0782494117646</v>
      </c>
      <c r="AE133" s="69">
        <f t="shared" si="86"/>
        <v>365.62582588235279</v>
      </c>
      <c r="AF133" s="69">
        <f t="shared" si="67"/>
        <v>348.04871999999995</v>
      </c>
      <c r="AG133" s="95">
        <f t="shared" si="87"/>
        <v>349.36415999999997</v>
      </c>
      <c r="AH133" s="93">
        <f t="shared" si="68"/>
        <v>24.758886129916537</v>
      </c>
      <c r="AI133" s="81">
        <f t="shared" si="69"/>
        <v>0.62570378833334761</v>
      </c>
      <c r="AJ133" s="80">
        <f t="shared" si="70"/>
        <v>3.3412677119999996</v>
      </c>
      <c r="AK133" s="80">
        <f t="shared" si="71"/>
        <v>22.080182553446832</v>
      </c>
      <c r="AL133" s="78">
        <f t="shared" ca="1" si="72"/>
        <v>0.91081906532121082</v>
      </c>
      <c r="AM133" s="80">
        <f t="shared" ca="1" si="73"/>
        <v>18.434859429790695</v>
      </c>
      <c r="AN133" s="80">
        <f t="shared" si="74"/>
        <v>3.2834784905660372</v>
      </c>
      <c r="AO133" s="80">
        <f t="shared" si="75"/>
        <v>2.5196472493850859</v>
      </c>
      <c r="AP133" s="80">
        <f t="shared" si="76"/>
        <v>2.8337799600106655</v>
      </c>
      <c r="AQ133" s="80">
        <f t="shared" ca="1" si="77"/>
        <v>2.7669499837579443</v>
      </c>
      <c r="AR133" s="80">
        <f t="shared" si="78"/>
        <v>3.3694041560443719</v>
      </c>
      <c r="AS133" s="78">
        <f t="shared" si="79"/>
        <v>0.42462419843346422</v>
      </c>
      <c r="AT133" s="96">
        <f t="shared" ca="1" si="80"/>
        <v>4</v>
      </c>
      <c r="AU133" s="97" t="str">
        <f t="shared" ca="1" si="81"/>
        <v>Silt mxture</v>
      </c>
      <c r="AV133" s="98">
        <f t="shared" si="82"/>
        <v>3</v>
      </c>
      <c r="AW133" s="99" t="str">
        <f t="shared" si="83"/>
        <v>Clay</v>
      </c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</row>
    <row r="134" spans="1:69">
      <c r="A134" s="101">
        <v>2.42</v>
      </c>
      <c r="C134" s="89">
        <f t="shared" si="44"/>
        <v>-7.9395360000000004</v>
      </c>
      <c r="D134" s="84">
        <f t="shared" si="45"/>
        <v>7.9395360000000004</v>
      </c>
      <c r="E134" s="76">
        <v>0.3004</v>
      </c>
      <c r="F134" s="91">
        <f t="shared" si="46"/>
        <v>3.1361759999999999</v>
      </c>
      <c r="G134" s="80">
        <f t="shared" si="47"/>
        <v>3.4479143999999997</v>
      </c>
      <c r="H134" s="81">
        <f t="shared" si="85"/>
        <v>3.4841561142857138</v>
      </c>
      <c r="I134" s="101">
        <v>8.4</v>
      </c>
      <c r="J134" s="92">
        <f t="shared" si="48"/>
        <v>8.7695999999999996E-2</v>
      </c>
      <c r="K134" s="101">
        <v>149.30000000000001</v>
      </c>
      <c r="L134" s="78">
        <f t="shared" si="49"/>
        <v>1.558692</v>
      </c>
      <c r="M134" s="81">
        <f t="shared" si="50"/>
        <v>0.24771352320000001</v>
      </c>
      <c r="N134" s="14">
        <f t="shared" si="84"/>
        <v>98</v>
      </c>
      <c r="O134" s="78">
        <f t="shared" si="51"/>
        <v>0.38903726400000049</v>
      </c>
      <c r="P134" s="78">
        <f t="shared" si="52"/>
        <v>0.14132374079999988</v>
      </c>
      <c r="Q134" s="93">
        <f t="shared" si="53"/>
        <v>1.0094294548799998</v>
      </c>
      <c r="R134" s="80">
        <f t="shared" si="54"/>
        <v>7.1426743246807733</v>
      </c>
      <c r="S134" s="80">
        <f t="shared" si="55"/>
        <v>4103.5839531214779</v>
      </c>
      <c r="T134" s="69">
        <f t="shared" si="56"/>
        <v>62.182445951999945</v>
      </c>
      <c r="U134" s="78">
        <f t="shared" si="57"/>
        <v>1.5298745131519833</v>
      </c>
      <c r="V134" s="69">
        <f t="shared" si="58"/>
        <v>95.464169620683762</v>
      </c>
      <c r="W134" s="80">
        <f t="shared" ca="1" si="59"/>
        <v>1.4690931697201146</v>
      </c>
      <c r="X134" s="80">
        <f t="shared" ca="1" si="60"/>
        <v>31.458867989121803</v>
      </c>
      <c r="Y134" s="94">
        <f t="shared" ca="1" si="61"/>
        <v>1.0793332817926198E-7</v>
      </c>
      <c r="Z134" s="80">
        <f t="shared" ca="1" si="62"/>
        <v>14</v>
      </c>
      <c r="AA134" s="80">
        <f t="shared" ca="1" si="63"/>
        <v>42.824279903999987</v>
      </c>
      <c r="AB134" s="80">
        <f t="shared" ca="1" si="64"/>
        <v>12.799847234544934</v>
      </c>
      <c r="AC134" s="80">
        <f t="shared" si="65"/>
        <v>13.701924259990927</v>
      </c>
      <c r="AD134" s="69">
        <f t="shared" si="66"/>
        <v>359.8678983529411</v>
      </c>
      <c r="AE134" s="69">
        <f t="shared" si="86"/>
        <v>364.13162944537805</v>
      </c>
      <c r="AF134" s="69">
        <f t="shared" si="67"/>
        <v>344.79143999999997</v>
      </c>
      <c r="AG134" s="95">
        <f t="shared" si="87"/>
        <v>348.41561142857137</v>
      </c>
      <c r="AH134" s="93">
        <f t="shared" si="68"/>
        <v>24.520469784383859</v>
      </c>
      <c r="AI134" s="81">
        <f t="shared" si="69"/>
        <v>0.62053268264464223</v>
      </c>
      <c r="AJ134" s="80">
        <f t="shared" si="70"/>
        <v>3.3099978239999994</v>
      </c>
      <c r="AK134" s="80">
        <f t="shared" si="71"/>
        <v>21.644467650547796</v>
      </c>
      <c r="AL134" s="78">
        <f t="shared" ca="1" si="72"/>
        <v>0.91378057691260361</v>
      </c>
      <c r="AM134" s="80">
        <f t="shared" ca="1" si="73"/>
        <v>18.192697148053941</v>
      </c>
      <c r="AN134" s="80">
        <f t="shared" si="74"/>
        <v>3.2527494339622636</v>
      </c>
      <c r="AO134" s="80">
        <f t="shared" si="75"/>
        <v>2.5434506146672318</v>
      </c>
      <c r="AP134" s="80">
        <f t="shared" si="76"/>
        <v>2.8669343716981519</v>
      </c>
      <c r="AQ134" s="80">
        <f t="shared" ca="1" si="77"/>
        <v>2.7745783798528199</v>
      </c>
      <c r="AR134" s="80">
        <f t="shared" si="78"/>
        <v>3.374949242479091</v>
      </c>
      <c r="AS134" s="78">
        <f t="shared" si="79"/>
        <v>0.4285816064238287</v>
      </c>
      <c r="AT134" s="96">
        <f t="shared" ca="1" si="80"/>
        <v>4</v>
      </c>
      <c r="AU134" s="97" t="str">
        <f t="shared" ca="1" si="81"/>
        <v>Silt mxture</v>
      </c>
      <c r="AV134" s="98">
        <f t="shared" si="82"/>
        <v>3</v>
      </c>
      <c r="AW134" s="99" t="str">
        <f t="shared" si="83"/>
        <v>Clay</v>
      </c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</row>
    <row r="135" spans="1:69">
      <c r="A135" s="101">
        <v>2.44</v>
      </c>
      <c r="C135" s="89">
        <f t="shared" si="44"/>
        <v>-8.0051520000000007</v>
      </c>
      <c r="D135" s="84">
        <f t="shared" si="45"/>
        <v>8.0051520000000007</v>
      </c>
      <c r="E135" s="76">
        <v>0.2979</v>
      </c>
      <c r="F135" s="91">
        <f t="shared" si="46"/>
        <v>3.1100759999999998</v>
      </c>
      <c r="G135" s="80">
        <f t="shared" si="47"/>
        <v>3.4190999999999998</v>
      </c>
      <c r="H135" s="81">
        <f t="shared" si="85"/>
        <v>3.4944469714285709</v>
      </c>
      <c r="I135" s="101">
        <v>8.5</v>
      </c>
      <c r="J135" s="92">
        <f t="shared" si="48"/>
        <v>8.8739999999999999E-2</v>
      </c>
      <c r="K135" s="101">
        <v>148</v>
      </c>
      <c r="L135" s="78">
        <f t="shared" si="49"/>
        <v>1.54512</v>
      </c>
      <c r="M135" s="81">
        <f t="shared" si="50"/>
        <v>0.24976074240000001</v>
      </c>
      <c r="N135" s="14">
        <f t="shared" si="84"/>
        <v>98</v>
      </c>
      <c r="O135" s="78">
        <f t="shared" si="51"/>
        <v>0.39225244800000053</v>
      </c>
      <c r="P135" s="78">
        <f t="shared" si="52"/>
        <v>0.14249170559999988</v>
      </c>
      <c r="Q135" s="93">
        <f t="shared" si="53"/>
        <v>0.9988596921599997</v>
      </c>
      <c r="R135" s="80">
        <f t="shared" si="54"/>
        <v>7.0099497227156533</v>
      </c>
      <c r="S135" s="80">
        <f t="shared" si="55"/>
        <v>4012.8432724814052</v>
      </c>
      <c r="T135" s="69">
        <f t="shared" si="56"/>
        <v>62.696350463999948</v>
      </c>
      <c r="U135" s="78">
        <f t="shared" si="57"/>
        <v>1.5309341953568916</v>
      </c>
      <c r="V135" s="69">
        <f t="shared" si="58"/>
        <v>95.530293790270036</v>
      </c>
      <c r="W135" s="80">
        <f t="shared" ca="1" si="59"/>
        <v>1.4658714738198475</v>
      </c>
      <c r="X135" s="80">
        <f t="shared" ca="1" si="60"/>
        <v>31.408075273446904</v>
      </c>
      <c r="Y135" s="94">
        <f t="shared" ca="1" si="61"/>
        <v>1.0095152249561048E-7</v>
      </c>
      <c r="Z135" s="80">
        <f t="shared" ca="1" si="62"/>
        <v>14</v>
      </c>
      <c r="AA135" s="80">
        <f t="shared" ca="1" si="63"/>
        <v>42.375865727999987</v>
      </c>
      <c r="AB135" s="80">
        <f t="shared" ca="1" si="64"/>
        <v>11.846514911015522</v>
      </c>
      <c r="AC135" s="80">
        <f t="shared" si="65"/>
        <v>13.769902133629774</v>
      </c>
      <c r="AD135" s="69">
        <f t="shared" si="66"/>
        <v>356.0997119999999</v>
      </c>
      <c r="AE135" s="69">
        <f t="shared" si="86"/>
        <v>364.96406157983182</v>
      </c>
      <c r="AF135" s="69">
        <f t="shared" si="67"/>
        <v>341.90999999999997</v>
      </c>
      <c r="AG135" s="95">
        <f t="shared" si="87"/>
        <v>349.44469714285702</v>
      </c>
      <c r="AH135" s="93">
        <f t="shared" si="68"/>
        <v>24.1668643121264</v>
      </c>
      <c r="AI135" s="81">
        <f t="shared" si="69"/>
        <v>0.62277309143248882</v>
      </c>
      <c r="AJ135" s="80">
        <f t="shared" si="70"/>
        <v>3.2823359999999995</v>
      </c>
      <c r="AK135" s="80">
        <f t="shared" si="71"/>
        <v>21.242271887017132</v>
      </c>
      <c r="AL135" s="78">
        <f t="shared" ca="1" si="72"/>
        <v>0.91747556009001352</v>
      </c>
      <c r="AM135" s="80">
        <f t="shared" ca="1" si="73"/>
        <v>18.000292830833981</v>
      </c>
      <c r="AN135" s="80">
        <f t="shared" si="74"/>
        <v>3.2255660377358488</v>
      </c>
      <c r="AO135" s="80">
        <f t="shared" si="75"/>
        <v>2.5954198473282446</v>
      </c>
      <c r="AP135" s="80">
        <f t="shared" si="76"/>
        <v>2.9317631124621641</v>
      </c>
      <c r="AQ135" s="80">
        <f t="shared" ca="1" si="77"/>
        <v>2.7841318982207062</v>
      </c>
      <c r="AR135" s="80">
        <f t="shared" si="78"/>
        <v>3.3823792427594515</v>
      </c>
      <c r="AS135" s="78">
        <f t="shared" si="79"/>
        <v>0.42795655722538362</v>
      </c>
      <c r="AT135" s="96">
        <f t="shared" ca="1" si="80"/>
        <v>4</v>
      </c>
      <c r="AU135" s="97" t="str">
        <f t="shared" ca="1" si="81"/>
        <v>Silt mxture</v>
      </c>
      <c r="AV135" s="98">
        <f t="shared" si="82"/>
        <v>3</v>
      </c>
      <c r="AW135" s="99" t="str">
        <f t="shared" si="83"/>
        <v>Clay</v>
      </c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</row>
    <row r="136" spans="1:69">
      <c r="A136" s="101">
        <v>2.46</v>
      </c>
      <c r="C136" s="89">
        <f t="shared" si="44"/>
        <v>-8.0707680000000011</v>
      </c>
      <c r="D136" s="84">
        <f t="shared" si="45"/>
        <v>8.0707680000000011</v>
      </c>
      <c r="E136" s="76">
        <v>0.30599999999999999</v>
      </c>
      <c r="F136" s="91">
        <f t="shared" si="46"/>
        <v>3.1946399999999997</v>
      </c>
      <c r="G136" s="80">
        <f t="shared" si="47"/>
        <v>3.5005319999999998</v>
      </c>
      <c r="H136" s="81">
        <f t="shared" si="85"/>
        <v>3.5138057142857142</v>
      </c>
      <c r="I136" s="101">
        <v>8.3000000000000007</v>
      </c>
      <c r="J136" s="92">
        <f t="shared" si="48"/>
        <v>8.6652000000000007E-2</v>
      </c>
      <c r="K136" s="101">
        <v>146.5</v>
      </c>
      <c r="L136" s="78">
        <f t="shared" si="49"/>
        <v>1.52946</v>
      </c>
      <c r="M136" s="81">
        <f t="shared" si="50"/>
        <v>0.25180796160000002</v>
      </c>
      <c r="N136" s="14">
        <f t="shared" si="84"/>
        <v>98</v>
      </c>
      <c r="O136" s="78">
        <f t="shared" si="51"/>
        <v>0.39546763200000057</v>
      </c>
      <c r="P136" s="78">
        <f t="shared" si="52"/>
        <v>0.14365967039999988</v>
      </c>
      <c r="Q136" s="93">
        <f t="shared" si="53"/>
        <v>1.0246712414399997</v>
      </c>
      <c r="R136" s="80">
        <f t="shared" si="54"/>
        <v>7.1326297671917844</v>
      </c>
      <c r="S136" s="80">
        <f t="shared" si="55"/>
        <v>4215.7329357999934</v>
      </c>
      <c r="T136" s="69">
        <f t="shared" si="56"/>
        <v>63.210254975999952</v>
      </c>
      <c r="U136" s="78">
        <f t="shared" si="57"/>
        <v>1.5290621727746641</v>
      </c>
      <c r="V136" s="69">
        <f t="shared" si="58"/>
        <v>95.413479581139029</v>
      </c>
      <c r="W136" s="80">
        <f t="shared" ca="1" si="59"/>
        <v>1.4860565968340509</v>
      </c>
      <c r="X136" s="80">
        <f t="shared" ca="1" si="60"/>
        <v>31.439397309562175</v>
      </c>
      <c r="Y136" s="94">
        <f t="shared" ca="1" si="61"/>
        <v>1.1228743293200121E-7</v>
      </c>
      <c r="Z136" s="80">
        <f t="shared" ca="1" si="62"/>
        <v>14</v>
      </c>
      <c r="AA136" s="80">
        <f t="shared" ca="1" si="63"/>
        <v>43.470901151999982</v>
      </c>
      <c r="AB136" s="80">
        <f t="shared" ca="1" si="64"/>
        <v>13.517268639504515</v>
      </c>
      <c r="AC136" s="80">
        <f t="shared" si="65"/>
        <v>13.61995588456722</v>
      </c>
      <c r="AD136" s="69">
        <f t="shared" si="66"/>
        <v>365.30169035294102</v>
      </c>
      <c r="AE136" s="69">
        <f t="shared" si="86"/>
        <v>366.86330379831924</v>
      </c>
      <c r="AF136" s="69">
        <f t="shared" si="67"/>
        <v>350.05319999999995</v>
      </c>
      <c r="AG136" s="95">
        <f t="shared" si="87"/>
        <v>351.38057142857139</v>
      </c>
      <c r="AH136" s="93">
        <f t="shared" si="68"/>
        <v>24.830848911320935</v>
      </c>
      <c r="AI136" s="81">
        <f t="shared" si="69"/>
        <v>0.60317554508325033</v>
      </c>
      <c r="AJ136" s="80">
        <f t="shared" si="70"/>
        <v>3.3605107199999997</v>
      </c>
      <c r="AK136" s="80">
        <f t="shared" si="71"/>
        <v>21.614029597550861</v>
      </c>
      <c r="AL136" s="78">
        <f t="shared" ca="1" si="72"/>
        <v>0.91173816436645994</v>
      </c>
      <c r="AM136" s="80">
        <f t="shared" ca="1" si="73"/>
        <v>18.118699745993059</v>
      </c>
      <c r="AN136" s="80">
        <f t="shared" si="74"/>
        <v>3.3023886792452828</v>
      </c>
      <c r="AO136" s="80">
        <f t="shared" si="75"/>
        <v>2.4753951685058158</v>
      </c>
      <c r="AP136" s="80">
        <f t="shared" si="76"/>
        <v>2.7906667859453544</v>
      </c>
      <c r="AQ136" s="80">
        <f t="shared" ca="1" si="77"/>
        <v>2.7689285165860635</v>
      </c>
      <c r="AR136" s="80">
        <f t="shared" si="78"/>
        <v>3.3635195508457612</v>
      </c>
      <c r="AS136" s="78">
        <f t="shared" si="79"/>
        <v>0.41147360794422039</v>
      </c>
      <c r="AT136" s="96">
        <f t="shared" ca="1" si="80"/>
        <v>4</v>
      </c>
      <c r="AU136" s="97" t="str">
        <f t="shared" ca="1" si="81"/>
        <v>Silt mxture</v>
      </c>
      <c r="AV136" s="98">
        <f t="shared" si="82"/>
        <v>3</v>
      </c>
      <c r="AW136" s="99" t="str">
        <f t="shared" si="83"/>
        <v>Clay</v>
      </c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</row>
    <row r="137" spans="1:69">
      <c r="A137" s="101">
        <v>2.48</v>
      </c>
      <c r="C137" s="89">
        <f t="shared" si="44"/>
        <v>-8.1363839999999996</v>
      </c>
      <c r="D137" s="84">
        <f t="shared" si="45"/>
        <v>8.1363839999999996</v>
      </c>
      <c r="E137" s="76">
        <v>0.3054</v>
      </c>
      <c r="F137" s="91">
        <f t="shared" si="46"/>
        <v>3.1883759999999999</v>
      </c>
      <c r="G137" s="80">
        <f t="shared" si="47"/>
        <v>3.4894655999999999</v>
      </c>
      <c r="H137" s="81">
        <f t="shared" si="85"/>
        <v>3.5415761142857138</v>
      </c>
      <c r="I137" s="101">
        <v>8.4</v>
      </c>
      <c r="J137" s="92">
        <f t="shared" si="48"/>
        <v>8.7695999999999996E-2</v>
      </c>
      <c r="K137" s="101">
        <v>144.19999999999999</v>
      </c>
      <c r="L137" s="78">
        <f t="shared" si="49"/>
        <v>1.5054479999999999</v>
      </c>
      <c r="M137" s="81">
        <f t="shared" si="50"/>
        <v>0.25385518079999997</v>
      </c>
      <c r="N137" s="14">
        <f t="shared" si="84"/>
        <v>98</v>
      </c>
      <c r="O137" s="78">
        <f t="shared" si="51"/>
        <v>0.3986828160000005</v>
      </c>
      <c r="P137" s="78">
        <f t="shared" si="52"/>
        <v>0.14482763519999986</v>
      </c>
      <c r="Q137" s="93">
        <f t="shared" si="53"/>
        <v>1.0199583187199999</v>
      </c>
      <c r="R137" s="80">
        <f t="shared" si="54"/>
        <v>7.0425669611430681</v>
      </c>
      <c r="S137" s="80">
        <f t="shared" si="55"/>
        <v>4146.3864258347012</v>
      </c>
      <c r="T137" s="69">
        <f t="shared" si="56"/>
        <v>63.724159487999934</v>
      </c>
      <c r="U137" s="78">
        <f t="shared" si="57"/>
        <v>1.5303427332984993</v>
      </c>
      <c r="V137" s="69">
        <f t="shared" si="58"/>
        <v>95.493386557826355</v>
      </c>
      <c r="W137" s="80">
        <f t="shared" ca="1" si="59"/>
        <v>1.4878073084087617</v>
      </c>
      <c r="X137" s="80">
        <f t="shared" ca="1" si="60"/>
        <v>31.406891463709819</v>
      </c>
      <c r="Y137" s="94">
        <f t="shared" ca="1" si="61"/>
        <v>1.071452930796643E-7</v>
      </c>
      <c r="Z137" s="80">
        <f t="shared" ca="1" si="62"/>
        <v>14</v>
      </c>
      <c r="AA137" s="80">
        <f t="shared" ca="1" si="63"/>
        <v>43.270958975999996</v>
      </c>
      <c r="AB137" s="80">
        <f t="shared" ca="1" si="64"/>
        <v>12.83892807135226</v>
      </c>
      <c r="AC137" s="80">
        <f t="shared" si="65"/>
        <v>13.670379101514943</v>
      </c>
      <c r="AD137" s="69">
        <f t="shared" si="66"/>
        <v>363.62150399999996</v>
      </c>
      <c r="AE137" s="69">
        <f t="shared" si="86"/>
        <v>369.75215273949573</v>
      </c>
      <c r="AF137" s="69">
        <f t="shared" si="67"/>
        <v>348.94655999999998</v>
      </c>
      <c r="AG137" s="95">
        <f t="shared" si="87"/>
        <v>354.15761142857139</v>
      </c>
      <c r="AH137" s="93">
        <f t="shared" si="68"/>
        <v>24.571247049521794</v>
      </c>
      <c r="AI137" s="81">
        <f t="shared" si="69"/>
        <v>0.60551979516130416</v>
      </c>
      <c r="AJ137" s="80">
        <f t="shared" si="70"/>
        <v>3.3498869759999996</v>
      </c>
      <c r="AK137" s="80">
        <f t="shared" si="71"/>
        <v>21.341112003463842</v>
      </c>
      <c r="AL137" s="78">
        <f t="shared" ca="1" si="72"/>
        <v>0.91434471079491209</v>
      </c>
      <c r="AM137" s="80">
        <f t="shared" ca="1" si="73"/>
        <v>17.995832873816529</v>
      </c>
      <c r="AN137" s="80">
        <f t="shared" si="74"/>
        <v>3.2919486792452828</v>
      </c>
      <c r="AO137" s="80">
        <f t="shared" si="75"/>
        <v>2.5131641933939681</v>
      </c>
      <c r="AP137" s="80">
        <f t="shared" si="76"/>
        <v>2.8373394744520488</v>
      </c>
      <c r="AQ137" s="80">
        <f t="shared" ca="1" si="77"/>
        <v>2.7756252455866064</v>
      </c>
      <c r="AR137" s="80">
        <f t="shared" si="78"/>
        <v>3.3678849598198624</v>
      </c>
      <c r="AS137" s="78">
        <f t="shared" si="79"/>
        <v>0.40494363618145485</v>
      </c>
      <c r="AT137" s="96">
        <f t="shared" ca="1" si="80"/>
        <v>4</v>
      </c>
      <c r="AU137" s="97" t="str">
        <f t="shared" ca="1" si="81"/>
        <v>Silt mxture</v>
      </c>
      <c r="AV137" s="98">
        <f t="shared" si="82"/>
        <v>3</v>
      </c>
      <c r="AW137" s="99" t="str">
        <f t="shared" si="83"/>
        <v>Clay</v>
      </c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</row>
    <row r="138" spans="1:69">
      <c r="A138" s="101">
        <v>2.5</v>
      </c>
      <c r="C138" s="89">
        <f t="shared" si="44"/>
        <v>-8.202</v>
      </c>
      <c r="D138" s="84">
        <f t="shared" si="45"/>
        <v>8.202</v>
      </c>
      <c r="E138" s="76">
        <v>0.31719999999999998</v>
      </c>
      <c r="F138" s="91">
        <f t="shared" si="46"/>
        <v>3.3115679999999998</v>
      </c>
      <c r="G138" s="80">
        <f t="shared" si="47"/>
        <v>3.6109871999999998</v>
      </c>
      <c r="H138" s="81">
        <f t="shared" si="85"/>
        <v>3.5916881142857142</v>
      </c>
      <c r="I138" s="101">
        <v>8.6</v>
      </c>
      <c r="J138" s="92">
        <f t="shared" si="48"/>
        <v>8.9783999999999989E-2</v>
      </c>
      <c r="K138" s="101">
        <v>143.4</v>
      </c>
      <c r="L138" s="78">
        <f t="shared" si="49"/>
        <v>1.497096</v>
      </c>
      <c r="M138" s="81">
        <f t="shared" si="50"/>
        <v>0.25590239999999997</v>
      </c>
      <c r="N138" s="14">
        <f t="shared" si="84"/>
        <v>98</v>
      </c>
      <c r="O138" s="78">
        <f t="shared" si="51"/>
        <v>0.40189800000000053</v>
      </c>
      <c r="P138" s="78">
        <f t="shared" si="52"/>
        <v>0.14599559999999986</v>
      </c>
      <c r="Q138" s="93">
        <f t="shared" si="53"/>
        <v>1.0589994359999999</v>
      </c>
      <c r="R138" s="80">
        <f t="shared" si="54"/>
        <v>7.2536393973517068</v>
      </c>
      <c r="S138" s="80">
        <f t="shared" si="55"/>
        <v>4204.9797946444014</v>
      </c>
      <c r="T138" s="69">
        <f t="shared" si="56"/>
        <v>64.238063999999937</v>
      </c>
      <c r="U138" s="78">
        <f t="shared" si="57"/>
        <v>1.5344399403876161</v>
      </c>
      <c r="V138" s="69">
        <f t="shared" si="58"/>
        <v>95.749052280187243</v>
      </c>
      <c r="W138" s="80">
        <f t="shared" ca="1" si="59"/>
        <v>1.5284358562308202</v>
      </c>
      <c r="X138" s="80">
        <f t="shared" ca="1" si="60"/>
        <v>31.511214873991499</v>
      </c>
      <c r="Y138" s="94">
        <f t="shared" ca="1" si="61"/>
        <v>1.159163632091064E-7</v>
      </c>
      <c r="Z138" s="80">
        <f t="shared" ca="1" si="62"/>
        <v>14</v>
      </c>
      <c r="AA138" s="80">
        <f t="shared" ca="1" si="63"/>
        <v>44.927248799999987</v>
      </c>
      <c r="AB138" s="80">
        <f t="shared" ca="1" si="64"/>
        <v>14.421609110455444</v>
      </c>
      <c r="AC138" s="80">
        <f t="shared" si="65"/>
        <v>13.62772012683144</v>
      </c>
      <c r="AD138" s="69">
        <f t="shared" si="66"/>
        <v>377.53990588235285</v>
      </c>
      <c r="AE138" s="69">
        <f t="shared" si="86"/>
        <v>375.26942521008385</v>
      </c>
      <c r="AF138" s="69">
        <f t="shared" si="67"/>
        <v>361.09872000000001</v>
      </c>
      <c r="AG138" s="95">
        <f t="shared" si="87"/>
        <v>359.16881142857136</v>
      </c>
      <c r="AH138" s="93">
        <f t="shared" si="68"/>
        <v>24.88816107491764</v>
      </c>
      <c r="AI138" s="81">
        <f t="shared" si="69"/>
        <v>0.61497743767620439</v>
      </c>
      <c r="AJ138" s="80">
        <f t="shared" si="70"/>
        <v>3.4665477119999997</v>
      </c>
      <c r="AK138" s="80">
        <f t="shared" si="71"/>
        <v>21.980725446520321</v>
      </c>
      <c r="AL138" s="78">
        <f t="shared" ca="1" si="72"/>
        <v>0.91011710656515965</v>
      </c>
      <c r="AM138" s="80">
        <f t="shared" ca="1" si="73"/>
        <v>18.393140894856749</v>
      </c>
      <c r="AN138" s="80">
        <f t="shared" si="74"/>
        <v>3.4065916981132074</v>
      </c>
      <c r="AO138" s="80">
        <f t="shared" si="75"/>
        <v>2.4864114721868851</v>
      </c>
      <c r="AP138" s="80">
        <f t="shared" si="76"/>
        <v>2.7978031897648719</v>
      </c>
      <c r="AQ138" s="80">
        <f t="shared" ca="1" si="77"/>
        <v>2.7643845712847748</v>
      </c>
      <c r="AR138" s="80">
        <f t="shared" si="78"/>
        <v>3.3526168006452632</v>
      </c>
      <c r="AS138" s="78">
        <f t="shared" si="79"/>
        <v>0.38677441561923559</v>
      </c>
      <c r="AT138" s="96">
        <f t="shared" ca="1" si="80"/>
        <v>4</v>
      </c>
      <c r="AU138" s="97" t="str">
        <f t="shared" ca="1" si="81"/>
        <v>Silt mxture</v>
      </c>
      <c r="AV138" s="98">
        <f t="shared" si="82"/>
        <v>3</v>
      </c>
      <c r="AW138" s="99" t="str">
        <f t="shared" si="83"/>
        <v>Clay</v>
      </c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</row>
    <row r="139" spans="1:69">
      <c r="A139" s="101">
        <v>2.52</v>
      </c>
      <c r="C139" s="89">
        <f t="shared" si="44"/>
        <v>-8.2676160000000003</v>
      </c>
      <c r="D139" s="84">
        <f t="shared" si="45"/>
        <v>8.2676160000000003</v>
      </c>
      <c r="E139" s="76">
        <v>0.32090000000000002</v>
      </c>
      <c r="F139" s="91">
        <f t="shared" si="46"/>
        <v>3.350196</v>
      </c>
      <c r="G139" s="80">
        <f t="shared" si="47"/>
        <v>3.6481535999999997</v>
      </c>
      <c r="H139" s="81">
        <f t="shared" si="85"/>
        <v>3.6898837714285717</v>
      </c>
      <c r="I139" s="101">
        <v>9.1</v>
      </c>
      <c r="J139" s="92">
        <f t="shared" si="48"/>
        <v>9.5003999999999991E-2</v>
      </c>
      <c r="K139" s="101">
        <v>142.69999999999999</v>
      </c>
      <c r="L139" s="78">
        <f t="shared" si="49"/>
        <v>1.4897879999999999</v>
      </c>
      <c r="M139" s="81">
        <f t="shared" si="50"/>
        <v>0.25794961919999998</v>
      </c>
      <c r="N139" s="14">
        <f t="shared" si="84"/>
        <v>98</v>
      </c>
      <c r="O139" s="78">
        <f t="shared" si="51"/>
        <v>0.40511318400000057</v>
      </c>
      <c r="P139" s="78">
        <f t="shared" si="52"/>
        <v>0.14716356479999987</v>
      </c>
      <c r="Q139" s="93">
        <f t="shared" si="53"/>
        <v>1.0702033372799997</v>
      </c>
      <c r="R139" s="80">
        <f t="shared" si="54"/>
        <v>7.2722031348890015</v>
      </c>
      <c r="S139" s="80">
        <f t="shared" si="55"/>
        <v>4015.9800280855038</v>
      </c>
      <c r="T139" s="69">
        <f t="shared" si="56"/>
        <v>64.751968511999948</v>
      </c>
      <c r="U139" s="78">
        <f t="shared" si="57"/>
        <v>1.5414667794532018</v>
      </c>
      <c r="V139" s="69">
        <f t="shared" si="58"/>
        <v>96.187527037879789</v>
      </c>
      <c r="W139" s="80">
        <f t="shared" ca="1" si="59"/>
        <v>1.5528784643424745</v>
      </c>
      <c r="X139" s="80">
        <f t="shared" ca="1" si="60"/>
        <v>31.558534239933856</v>
      </c>
      <c r="Y139" s="94">
        <f t="shared" ca="1" si="61"/>
        <v>1.0908873733294211E-7</v>
      </c>
      <c r="Z139" s="80">
        <f t="shared" ca="1" si="62"/>
        <v>14</v>
      </c>
      <c r="AA139" s="80">
        <f t="shared" ca="1" si="63"/>
        <v>45.402565823999986</v>
      </c>
      <c r="AB139" s="80">
        <f t="shared" ca="1" si="64"/>
        <v>13.715746829767243</v>
      </c>
      <c r="AC139" s="80">
        <f t="shared" si="65"/>
        <v>13.767526709566306</v>
      </c>
      <c r="AD139" s="69">
        <f t="shared" si="66"/>
        <v>381.53416658823517</v>
      </c>
      <c r="AE139" s="69">
        <f t="shared" si="86"/>
        <v>386.44359852100837</v>
      </c>
      <c r="AF139" s="69">
        <f t="shared" si="67"/>
        <v>364.81535999999994</v>
      </c>
      <c r="AG139" s="95">
        <f t="shared" si="87"/>
        <v>368.98837714285713</v>
      </c>
      <c r="AH139" s="93">
        <f t="shared" si="68"/>
        <v>24.352214246512204</v>
      </c>
      <c r="AI139" s="81">
        <f t="shared" si="69"/>
        <v>0.64556740066139029</v>
      </c>
      <c r="AJ139" s="80">
        <f t="shared" si="70"/>
        <v>3.5022274559999995</v>
      </c>
      <c r="AK139" s="80">
        <f t="shared" si="71"/>
        <v>22.036979196633336</v>
      </c>
      <c r="AL139" s="78">
        <f t="shared" ca="1" si="72"/>
        <v>0.91347647589180125</v>
      </c>
      <c r="AM139" s="80">
        <f t="shared" ca="1" si="73"/>
        <v>18.576233360621305</v>
      </c>
      <c r="AN139" s="80">
        <f t="shared" si="74"/>
        <v>3.4416543396226409</v>
      </c>
      <c r="AO139" s="80">
        <f t="shared" si="75"/>
        <v>2.604166666666667</v>
      </c>
      <c r="AP139" s="80">
        <f t="shared" si="76"/>
        <v>2.9294732045670573</v>
      </c>
      <c r="AQ139" s="80">
        <f t="shared" ca="1" si="77"/>
        <v>2.7730572134039253</v>
      </c>
      <c r="AR139" s="80">
        <f t="shared" si="78"/>
        <v>3.3584619558248732</v>
      </c>
      <c r="AS139" s="78">
        <f t="shared" si="79"/>
        <v>0.37984058870267262</v>
      </c>
      <c r="AT139" s="96">
        <f t="shared" ca="1" si="80"/>
        <v>4</v>
      </c>
      <c r="AU139" s="97" t="str">
        <f t="shared" ca="1" si="81"/>
        <v>Silt mxture</v>
      </c>
      <c r="AV139" s="98">
        <f t="shared" si="82"/>
        <v>3</v>
      </c>
      <c r="AW139" s="99" t="str">
        <f t="shared" si="83"/>
        <v>Clay</v>
      </c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</row>
    <row r="140" spans="1:69">
      <c r="A140" s="101">
        <v>2.54</v>
      </c>
      <c r="C140" s="89">
        <f t="shared" si="44"/>
        <v>-8.3332320000000006</v>
      </c>
      <c r="D140" s="84">
        <f t="shared" si="45"/>
        <v>8.3332320000000006</v>
      </c>
      <c r="E140" s="76">
        <v>0.32340000000000002</v>
      </c>
      <c r="F140" s="91">
        <f t="shared" si="46"/>
        <v>3.376296</v>
      </c>
      <c r="G140" s="80">
        <f t="shared" si="47"/>
        <v>3.6748799999999999</v>
      </c>
      <c r="H140" s="81">
        <f t="shared" si="85"/>
        <v>3.7934485714285713</v>
      </c>
      <c r="I140" s="101">
        <v>9.3000000000000007</v>
      </c>
      <c r="J140" s="92">
        <f t="shared" si="48"/>
        <v>9.7091999999999998E-2</v>
      </c>
      <c r="K140" s="101">
        <v>143</v>
      </c>
      <c r="L140" s="78">
        <f t="shared" si="49"/>
        <v>1.49292</v>
      </c>
      <c r="M140" s="81">
        <f t="shared" si="50"/>
        <v>0.25999683839999999</v>
      </c>
      <c r="N140" s="14">
        <f t="shared" si="84"/>
        <v>98</v>
      </c>
      <c r="O140" s="78">
        <f t="shared" si="51"/>
        <v>0.40832836800000061</v>
      </c>
      <c r="P140" s="78">
        <f t="shared" si="52"/>
        <v>0.14833152959999987</v>
      </c>
      <c r="Q140" s="93">
        <f t="shared" si="53"/>
        <v>1.0779620385599997</v>
      </c>
      <c r="R140" s="80">
        <f t="shared" si="54"/>
        <v>7.2672481802547306</v>
      </c>
      <c r="S140" s="80">
        <f t="shared" si="55"/>
        <v>3958.1035718699782</v>
      </c>
      <c r="T140" s="69">
        <f t="shared" si="56"/>
        <v>65.265873023999944</v>
      </c>
      <c r="U140" s="78">
        <f t="shared" si="57"/>
        <v>1.5443013038471247</v>
      </c>
      <c r="V140" s="69">
        <f t="shared" si="58"/>
        <v>96.364401360060583</v>
      </c>
      <c r="W140" s="80">
        <f t="shared" ca="1" si="59"/>
        <v>1.5673239700429271</v>
      </c>
      <c r="X140" s="80">
        <f t="shared" ca="1" si="60"/>
        <v>31.569879818043383</v>
      </c>
      <c r="Y140" s="94">
        <f t="shared" ca="1" si="61"/>
        <v>1.0680545154657152E-7</v>
      </c>
      <c r="Z140" s="80">
        <f t="shared" ca="1" si="62"/>
        <v>14</v>
      </c>
      <c r="AA140" s="80">
        <f t="shared" ca="1" si="63"/>
        <v>45.73172284799999</v>
      </c>
      <c r="AB140" s="80">
        <f t="shared" ca="1" si="64"/>
        <v>13.526023316630679</v>
      </c>
      <c r="AC140" s="80">
        <f t="shared" si="65"/>
        <v>13.81165744044705</v>
      </c>
      <c r="AD140" s="69">
        <f t="shared" si="66"/>
        <v>384.30019199999992</v>
      </c>
      <c r="AE140" s="69">
        <f t="shared" si="86"/>
        <v>398.24943569747893</v>
      </c>
      <c r="AF140" s="69">
        <f t="shared" si="67"/>
        <v>367.488</v>
      </c>
      <c r="AG140" s="95">
        <f t="shared" si="87"/>
        <v>379.34485714285717</v>
      </c>
      <c r="AH140" s="93">
        <f t="shared" si="68"/>
        <v>24.175534218877374</v>
      </c>
      <c r="AI140" s="81">
        <f t="shared" si="69"/>
        <v>0.65456076844770894</v>
      </c>
      <c r="AJ140" s="80">
        <f t="shared" si="70"/>
        <v>3.5278847999999998</v>
      </c>
      <c r="AK140" s="80">
        <f t="shared" si="71"/>
        <v>22.021964182590093</v>
      </c>
      <c r="AL140" s="78">
        <f t="shared" ca="1" si="72"/>
        <v>0.91468290225884363</v>
      </c>
      <c r="AM140" s="80">
        <f t="shared" ca="1" si="73"/>
        <v>18.620402923566793</v>
      </c>
      <c r="AN140" s="80">
        <f t="shared" si="74"/>
        <v>3.4668679245283016</v>
      </c>
      <c r="AO140" s="80">
        <f t="shared" si="75"/>
        <v>2.6420454545454546</v>
      </c>
      <c r="AP140" s="80">
        <f t="shared" si="76"/>
        <v>2.9723087505754151</v>
      </c>
      <c r="AQ140" s="80">
        <f t="shared" ca="1" si="77"/>
        <v>2.7760790866002432</v>
      </c>
      <c r="AR140" s="80">
        <f t="shared" si="78"/>
        <v>3.3587550288718608</v>
      </c>
      <c r="AS140" s="78">
        <f t="shared" si="79"/>
        <v>0.3774387490226575</v>
      </c>
      <c r="AT140" s="96">
        <f t="shared" ca="1" si="80"/>
        <v>4</v>
      </c>
      <c r="AU140" s="97" t="str">
        <f t="shared" ca="1" si="81"/>
        <v>Silt mxture</v>
      </c>
      <c r="AV140" s="98">
        <f t="shared" si="82"/>
        <v>3</v>
      </c>
      <c r="AW140" s="99" t="str">
        <f t="shared" si="83"/>
        <v>Clay</v>
      </c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</row>
    <row r="141" spans="1:69">
      <c r="A141" s="101">
        <v>2.56</v>
      </c>
      <c r="C141" s="89">
        <f t="shared" ref="C141:C204" si="88">$N$2-D141</f>
        <v>-8.398848000000001</v>
      </c>
      <c r="D141" s="84">
        <f t="shared" ref="D141:D204" si="89">A141*$D$11</f>
        <v>8.398848000000001</v>
      </c>
      <c r="E141" s="76">
        <v>0.3352</v>
      </c>
      <c r="F141" s="91">
        <f t="shared" ref="F141:F204" si="90">$F$11*E141</f>
        <v>3.4994879999999999</v>
      </c>
      <c r="G141" s="80">
        <f t="shared" ref="G141:G204" si="91">F141+((1-$Q$1)*L141)</f>
        <v>3.7986984000000001</v>
      </c>
      <c r="H141" s="81">
        <f t="shared" si="85"/>
        <v>3.8898843428571426</v>
      </c>
      <c r="I141" s="101">
        <v>10</v>
      </c>
      <c r="J141" s="92">
        <f t="shared" ref="J141:J204" si="92">$J$11*I141</f>
        <v>0.10439999999999999</v>
      </c>
      <c r="K141" s="101">
        <v>143.30000000000001</v>
      </c>
      <c r="L141" s="78">
        <f t="shared" ref="L141:L204" si="93">$L$11*K141</f>
        <v>1.4960520000000002</v>
      </c>
      <c r="M141" s="81">
        <f t="shared" ref="M141:M204" si="94">IF(D141&gt;$N$3,(62.4/$M$11)*ABS(D141-$N$3),0)</f>
        <v>0.26204405759999999</v>
      </c>
      <c r="N141" s="14">
        <f t="shared" si="84"/>
        <v>98</v>
      </c>
      <c r="O141" s="78">
        <f t="shared" ref="O141:O204" si="95">(D141-D140)*(N141/2000)+O140</f>
        <v>0.41154355200000065</v>
      </c>
      <c r="P141" s="78">
        <f t="shared" ref="P141:P204" si="96">IF(D141&gt;$N$3,(((N141-62.4)/$P$11)*(D141-D140))+P140,O141)</f>
        <v>0.14949949439999988</v>
      </c>
      <c r="Q141" s="93">
        <f t="shared" ref="Q141:Q204" si="97">$Q$11*(G141-O141)</f>
        <v>1.1177610998399998</v>
      </c>
      <c r="R141" s="80">
        <f t="shared" ref="R141:R204" si="98">Q141/P141</f>
        <v>7.4766881608932101</v>
      </c>
      <c r="S141" s="80">
        <f t="shared" ref="S141:S204" si="99">AD141/J141</f>
        <v>3816.9425828262333</v>
      </c>
      <c r="T141" s="69">
        <f t="shared" ref="T141:T204" si="100">$T$11*P141*2000</f>
        <v>65.779777535999955</v>
      </c>
      <c r="U141" s="78">
        <f t="shared" ref="U141:U204" si="101">MAX(1.4,(0.27*(LOG(AO141))+0.36*(LOG(AN141))+1.236))</f>
        <v>1.5541061563906629</v>
      </c>
      <c r="V141" s="69">
        <f t="shared" ref="V141:V204" si="102">62.4*U141</f>
        <v>96.976224158777356</v>
      </c>
      <c r="W141" s="80">
        <f t="shared" ref="W141:W204" ca="1" si="103">AN141/(10^(1.1268-0.2817*AQ141))</f>
        <v>1.6198361239782468</v>
      </c>
      <c r="X141" s="80">
        <f t="shared" ref="X141:X204" ca="1" si="104">17.6+11*LOG(AM141)</f>
        <v>31.708319888452134</v>
      </c>
      <c r="Y141" s="94">
        <f t="shared" ref="Y141:Y204" ca="1" si="105">IF(AND(AQ141&gt;1,AQ141&lt;=3.27),$Y$11*10^(0.952-3.04*AQ141),IF(AND(AQ141&gt;3.27,AQ141&lt;4),$Y$11*10^(-4.52-1.37*AQ141),"N/A"))</f>
        <v>1.0701624464870072E-7</v>
      </c>
      <c r="Z141" s="80">
        <f t="shared" ref="Z141:Z204" ca="1" si="106">IF(AND(AQ141&gt;2.2,AM141&lt;14), AM141, IF(AND(AQ141&gt;2.2,AM141&gt;14), 14, IF(AQ141&lt;2.2, 0.0188*(10^(0.55*AQ141+1.68)), "N/A")))</f>
        <v>14</v>
      </c>
      <c r="AA141" s="80">
        <f t="shared" ref="AA141:AA204" ca="1" si="107">Z141*(G141-O141)</f>
        <v>47.420167871999993</v>
      </c>
      <c r="AB141" s="80">
        <f t="shared" ref="AB141:AB204" ca="1" si="108">$AB$11*Y141*AA141*2000/62.4</f>
        <v>14.053093715831286</v>
      </c>
      <c r="AC141" s="80">
        <f t="shared" ref="AC141:AC204" si="109">10.5+7*LOG(AP141)</f>
        <v>13.922058130784604</v>
      </c>
      <c r="AD141" s="69">
        <f t="shared" ref="AD141:AD204" si="110">$AD$11*(G141-O141)/$Q$2</f>
        <v>398.48880564705871</v>
      </c>
      <c r="AE141" s="69">
        <f t="shared" si="86"/>
        <v>409.21656363025198</v>
      </c>
      <c r="AF141" s="69">
        <f t="shared" ref="AF141:AF204" si="111">$AF$11*G141/$Q$3</f>
        <v>379.86984000000001</v>
      </c>
      <c r="AG141" s="95">
        <f t="shared" si="87"/>
        <v>388.98843428571433</v>
      </c>
      <c r="AH141" s="93">
        <f t="shared" ref="AH141:AH204" si="112">(AK141+10)/((J141/P141)+0.67)</f>
        <v>23.866046863691771</v>
      </c>
      <c r="AI141" s="81">
        <f t="shared" ref="AI141:AI204" si="113">J141/P141</f>
        <v>0.69833012090775393</v>
      </c>
      <c r="AJ141" s="80">
        <f t="shared" ref="AJ141:AJ204" si="114">$AJ$11*G141</f>
        <v>3.6467504640000001</v>
      </c>
      <c r="AK141" s="80">
        <f t="shared" ref="AK141:AK204" si="115">(G141-O141)/P141</f>
        <v>22.656630790585485</v>
      </c>
      <c r="AL141" s="78">
        <f t="shared" ref="AL141:AL204" ca="1" si="116">MIN(1,((0.381*AQ141)+(0.05*(P141/1.06)-0.15)))</f>
        <v>0.91463067745848747</v>
      </c>
      <c r="AM141" s="80">
        <f t="shared" ref="AM141:AM204" ca="1" si="117">((G141-O141)/1.06)*((1.06/P141)^AL141)</f>
        <v>19.167900014880829</v>
      </c>
      <c r="AN141" s="80">
        <f t="shared" ref="AN141:AN204" si="118">G141/1.06</f>
        <v>3.5836777358490566</v>
      </c>
      <c r="AO141" s="80">
        <f t="shared" ref="AO141:AO204" si="119">100*(J141/G141)</f>
        <v>2.7483097894794697</v>
      </c>
      <c r="AP141" s="80">
        <f t="shared" ref="AP141:AP204" si="120">100*(J141/(G141-O141))</f>
        <v>3.0822328675538606</v>
      </c>
      <c r="AQ141" s="80">
        <f t="shared" ref="AQ141:AQ204" ca="1" si="121">SQRT(((3.47-LOG(AM141))^2)+((LOG(AP141)+1.22)^2))</f>
        <v>2.7757974134254364</v>
      </c>
      <c r="AR141" s="80">
        <f t="shared" ref="AR141:AR204" si="122">SQRT(((3.47-LOG(AN141))^2)+((LOG(AO141)+1.22)^2))</f>
        <v>3.3546440387370655</v>
      </c>
      <c r="AS141" s="78">
        <f t="shared" ref="AS141:AS204" si="123">(L141-M141)/(G141-O141)</f>
        <v>0.36431990793944369</v>
      </c>
      <c r="AT141" s="96">
        <f t="shared" ref="AT141:AT204" ca="1" si="124">IF(AND((0.005*(AP141-1)-0.0003*((AP141-1)^2)-0.002)&gt;0,AM141&gt;(1/(0.005*(AP141-1)-0.0003*((AP141-1)^2)-0.002)),AP141&gt;=4.5),9,IF(AND((0.005*(AP141-1)-0.0003*((AP141-1)^2)-0.002)&gt;0,AM141&gt;(1/(0.005*(AP141-1)-0.0003*((AP141-1)^2)-0.002)),AP141&lt;4.5),8,IF(AM141&lt;12*EXP(-1.4*AP141),1,IF(AQ141&gt;3.6,2,IF(AQ141&gt;2.95,3,IF(AQ141&gt;2.6,4,IF(AQ141&gt;2.05,5,IF(AQ141&gt;1.31,6,7))))))))</f>
        <v>4</v>
      </c>
      <c r="AU141" s="97" t="str">
        <f t="shared" ref="AU141:AU204" ca="1" si="125">IF(AT141=9,"Very stiff fine-grained",IF(AT141=8,"Very stiff sand to clayey sand",IF(AT141=1,"Sensitive fine-grained", IF(AT141=2,"Organic",IF(AT141=3,"Clay",IF(AT141=4,"Silt mxture",IF(AT141=5,"Sand mixture",IF(AT141=6,"Sand","Gravelly sand to sand"))))))))</f>
        <v>Silt mxture</v>
      </c>
      <c r="AV141" s="98">
        <f t="shared" ref="AV141:AV204" si="126">IF(AND((0.005*(AO141-1)-0.0003*((AO141-1)^2)-0.002)&gt;0,AN141&gt;(1/(0.005*(AO141-1)-0.0003*((AO141-1)^2)-0.002)),AO141&gt;=4.5),9,IF(AND((0.005*(AO141-1)-0.0003*((AO141-1)^2)-0.002)&gt;0,AN141&gt;(1/(0.005*(AO141-1)-0.0003*((AO141-1)^2)-0.002)),AO141&lt;4.5),8,IF(AN141&lt;12*EXP(-1.4*AO141),1,IF(AR141&gt;3.6,2,IF(AR141&gt;2.95,3,IF(AR141&gt;2.6,4,IF(AR141&gt;2.05,5,IF(AR141&gt;1.31,6,7))))))))</f>
        <v>3</v>
      </c>
      <c r="AW141" s="99" t="str">
        <f t="shared" ref="AW141:AW204" si="127">IF(AV141=9,"Very stiff fine-grained",IF(AV141=8,"Very stiff sand to clayey sand",IF(AV141=1,"Sensitive fine-grained", IF(AV141=2,"Organic",IF(AV141=3,"Clay",IF(AV141=4,"Silt mxture",IF(AV141=5,"Sand mixture",IF(AV141=6,"Sand","Gravelly sand to sand"))))))))</f>
        <v>Clay</v>
      </c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</row>
    <row r="142" spans="1:69">
      <c r="A142" s="101">
        <v>2.58</v>
      </c>
      <c r="C142" s="89">
        <f t="shared" si="88"/>
        <v>-8.4644640000000013</v>
      </c>
      <c r="D142" s="84">
        <f t="shared" si="89"/>
        <v>8.4644640000000013</v>
      </c>
      <c r="E142" s="76">
        <v>0.36509999999999998</v>
      </c>
      <c r="F142" s="91">
        <f t="shared" si="90"/>
        <v>3.8116439999999998</v>
      </c>
      <c r="G142" s="80">
        <f t="shared" si="91"/>
        <v>4.1064695999999996</v>
      </c>
      <c r="H142" s="81">
        <f t="shared" si="85"/>
        <v>3.9851866285714279</v>
      </c>
      <c r="I142" s="101">
        <v>10.4</v>
      </c>
      <c r="J142" s="92">
        <f t="shared" si="92"/>
        <v>0.10857600000000001</v>
      </c>
      <c r="K142" s="101">
        <v>141.19999999999999</v>
      </c>
      <c r="L142" s="78">
        <f t="shared" si="93"/>
        <v>1.4741279999999999</v>
      </c>
      <c r="M142" s="81">
        <f t="shared" si="94"/>
        <v>0.26409127680000005</v>
      </c>
      <c r="N142" s="14">
        <f t="shared" ref="N142:N205" si="128">IF(C142&gt;-11.5,98,IF(C142&gt;-26.5,115,IF(C142&gt;-39.5,117,IF(C142&gt;-49.5,120,119))))</f>
        <v>98</v>
      </c>
      <c r="O142" s="78">
        <f t="shared" si="95"/>
        <v>0.41475873600000068</v>
      </c>
      <c r="P142" s="78">
        <f t="shared" si="96"/>
        <v>0.15066745919999988</v>
      </c>
      <c r="Q142" s="93">
        <f t="shared" si="97"/>
        <v>1.2182645851199998</v>
      </c>
      <c r="R142" s="80">
        <f t="shared" si="98"/>
        <v>8.0857843597325409</v>
      </c>
      <c r="S142" s="80">
        <f t="shared" si="99"/>
        <v>4000.1374629427355</v>
      </c>
      <c r="T142" s="69">
        <f t="shared" si="100"/>
        <v>66.293682047999937</v>
      </c>
      <c r="U142" s="78">
        <f t="shared" si="101"/>
        <v>1.5617501998454766</v>
      </c>
      <c r="V142" s="69">
        <f t="shared" si="102"/>
        <v>97.453212470357741</v>
      </c>
      <c r="W142" s="80">
        <f t="shared" ca="1" si="103"/>
        <v>1.7155825579637325</v>
      </c>
      <c r="X142" s="80">
        <f t="shared" ca="1" si="104"/>
        <v>31.974044721382761</v>
      </c>
      <c r="Y142" s="94">
        <f t="shared" ca="1" si="105"/>
        <v>1.3348189599948302E-7</v>
      </c>
      <c r="Z142" s="80">
        <f t="shared" ca="1" si="106"/>
        <v>14</v>
      </c>
      <c r="AA142" s="80">
        <f t="shared" ca="1" si="107"/>
        <v>51.683952095999985</v>
      </c>
      <c r="AB142" s="80">
        <f t="shared" ca="1" si="108"/>
        <v>19.104568389749168</v>
      </c>
      <c r="AC142" s="80">
        <f t="shared" si="109"/>
        <v>13.779543108553717</v>
      </c>
      <c r="AD142" s="69">
        <f t="shared" si="110"/>
        <v>434.31892517647049</v>
      </c>
      <c r="AE142" s="69">
        <f t="shared" si="86"/>
        <v>420.05034030252091</v>
      </c>
      <c r="AF142" s="69">
        <f t="shared" si="111"/>
        <v>410.64695999999992</v>
      </c>
      <c r="AG142" s="95">
        <f t="shared" si="87"/>
        <v>398.51866285714283</v>
      </c>
      <c r="AH142" s="93">
        <f t="shared" si="112"/>
        <v>24.81054849275613</v>
      </c>
      <c r="AI142" s="81">
        <f t="shared" si="113"/>
        <v>0.72063337748248224</v>
      </c>
      <c r="AJ142" s="80">
        <f t="shared" si="114"/>
        <v>3.9422108159999993</v>
      </c>
      <c r="AK142" s="80">
        <f t="shared" si="115"/>
        <v>24.502376847674366</v>
      </c>
      <c r="AL142" s="78">
        <f t="shared" ca="1" si="116"/>
        <v>0.90265761769372743</v>
      </c>
      <c r="AM142" s="80">
        <f t="shared" ca="1" si="117"/>
        <v>20.264287496236193</v>
      </c>
      <c r="AN142" s="80">
        <f t="shared" si="118"/>
        <v>3.8740279245283014</v>
      </c>
      <c r="AO142" s="80">
        <f t="shared" si="119"/>
        <v>2.6440229826613115</v>
      </c>
      <c r="AP142" s="80">
        <f t="shared" si="120"/>
        <v>2.9410753983684685</v>
      </c>
      <c r="AQ142" s="80">
        <f t="shared" ca="1" si="121"/>
        <v>2.7442274595041631</v>
      </c>
      <c r="AR142" s="80">
        <f t="shared" si="122"/>
        <v>3.3169294574484649</v>
      </c>
      <c r="AS142" s="78">
        <f t="shared" si="123"/>
        <v>0.32777126047431432</v>
      </c>
      <c r="AT142" s="96">
        <f t="shared" ca="1" si="124"/>
        <v>4</v>
      </c>
      <c r="AU142" s="97" t="str">
        <f t="shared" ca="1" si="125"/>
        <v>Silt mxture</v>
      </c>
      <c r="AV142" s="98">
        <f t="shared" si="126"/>
        <v>3</v>
      </c>
      <c r="AW142" s="99" t="str">
        <f t="shared" si="127"/>
        <v>Clay</v>
      </c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</row>
    <row r="143" spans="1:69">
      <c r="A143" s="101">
        <v>2.6</v>
      </c>
      <c r="C143" s="89">
        <f t="shared" si="88"/>
        <v>-8.5300799999999999</v>
      </c>
      <c r="D143" s="84">
        <f t="shared" si="89"/>
        <v>8.5300799999999999</v>
      </c>
      <c r="E143" s="76">
        <v>0.37880000000000003</v>
      </c>
      <c r="F143" s="91">
        <f t="shared" si="90"/>
        <v>3.954672</v>
      </c>
      <c r="G143" s="80">
        <f t="shared" si="91"/>
        <v>4.2254855999999998</v>
      </c>
      <c r="H143" s="81">
        <f t="shared" si="85"/>
        <v>4.076432228571429</v>
      </c>
      <c r="I143" s="101">
        <v>13</v>
      </c>
      <c r="J143" s="92">
        <f t="shared" si="92"/>
        <v>0.13572000000000001</v>
      </c>
      <c r="K143" s="101">
        <v>129.69999999999999</v>
      </c>
      <c r="L143" s="78">
        <f t="shared" si="93"/>
        <v>1.3540679999999998</v>
      </c>
      <c r="M143" s="81">
        <f t="shared" si="94"/>
        <v>0.266138496</v>
      </c>
      <c r="N143" s="14">
        <f t="shared" si="128"/>
        <v>98</v>
      </c>
      <c r="O143" s="78">
        <f t="shared" si="95"/>
        <v>0.41797392000000061</v>
      </c>
      <c r="P143" s="78">
        <f t="shared" si="96"/>
        <v>0.15183542399999986</v>
      </c>
      <c r="Q143" s="93">
        <f t="shared" si="97"/>
        <v>1.2564788543999998</v>
      </c>
      <c r="R143" s="80">
        <f t="shared" si="98"/>
        <v>8.2752681903796113</v>
      </c>
      <c r="S143" s="80">
        <f t="shared" si="99"/>
        <v>3300.4903521090123</v>
      </c>
      <c r="T143" s="69">
        <f t="shared" si="100"/>
        <v>66.807586559999933</v>
      </c>
      <c r="U143" s="78">
        <f t="shared" si="101"/>
        <v>1.5890326246087767</v>
      </c>
      <c r="V143" s="69">
        <f t="shared" si="102"/>
        <v>99.155635775587669</v>
      </c>
      <c r="W143" s="80">
        <f t="shared" ca="1" si="103"/>
        <v>1.8062213611611373</v>
      </c>
      <c r="X143" s="80">
        <f t="shared" ca="1" si="104"/>
        <v>32.213751638274005</v>
      </c>
      <c r="Y143" s="94">
        <f t="shared" ca="1" si="105"/>
        <v>1.0423925179017061E-7</v>
      </c>
      <c r="Z143" s="80">
        <f t="shared" ca="1" si="106"/>
        <v>14</v>
      </c>
      <c r="AA143" s="80">
        <f t="shared" ca="1" si="107"/>
        <v>53.305163519999994</v>
      </c>
      <c r="AB143" s="80">
        <f t="shared" ca="1" si="108"/>
        <v>15.387204079045375</v>
      </c>
      <c r="AC143" s="80">
        <f t="shared" si="109"/>
        <v>14.364018246986811</v>
      </c>
      <c r="AD143" s="69">
        <f t="shared" si="110"/>
        <v>447.94255058823518</v>
      </c>
      <c r="AE143" s="69">
        <f t="shared" si="86"/>
        <v>430.40685983193271</v>
      </c>
      <c r="AF143" s="69">
        <f t="shared" si="111"/>
        <v>422.54856000000001</v>
      </c>
      <c r="AG143" s="95">
        <f t="shared" si="87"/>
        <v>407.64322285714286</v>
      </c>
      <c r="AH143" s="93">
        <f t="shared" si="112"/>
        <v>22.429445712521389</v>
      </c>
      <c r="AI143" s="81">
        <f t="shared" si="113"/>
        <v>0.89386255476192522</v>
      </c>
      <c r="AJ143" s="80">
        <f t="shared" si="114"/>
        <v>4.0564661759999998</v>
      </c>
      <c r="AK143" s="80">
        <f t="shared" si="115"/>
        <v>25.076570273877607</v>
      </c>
      <c r="AL143" s="78">
        <f t="shared" ca="1" si="116"/>
        <v>0.91617192156005867</v>
      </c>
      <c r="AM143" s="80">
        <f t="shared" ca="1" si="117"/>
        <v>21.307027981051618</v>
      </c>
      <c r="AN143" s="80">
        <f t="shared" si="118"/>
        <v>3.9863071698113206</v>
      </c>
      <c r="AO143" s="80">
        <f t="shared" si="119"/>
        <v>3.2119385284380098</v>
      </c>
      <c r="AP143" s="80">
        <f t="shared" si="120"/>
        <v>3.5645327291550171</v>
      </c>
      <c r="AQ143" s="80">
        <f t="shared" ca="1" si="121"/>
        <v>2.7795534731185616</v>
      </c>
      <c r="AR143" s="80">
        <f t="shared" si="122"/>
        <v>3.348932547581343</v>
      </c>
      <c r="AS143" s="78">
        <f t="shared" si="123"/>
        <v>0.28573241408940342</v>
      </c>
      <c r="AT143" s="96">
        <f t="shared" ca="1" si="124"/>
        <v>4</v>
      </c>
      <c r="AU143" s="97" t="str">
        <f t="shared" ca="1" si="125"/>
        <v>Silt mxture</v>
      </c>
      <c r="AV143" s="98">
        <f t="shared" si="126"/>
        <v>3</v>
      </c>
      <c r="AW143" s="99" t="str">
        <f t="shared" si="127"/>
        <v>Clay</v>
      </c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</row>
    <row r="144" spans="1:69">
      <c r="A144" s="101">
        <v>2.62</v>
      </c>
      <c r="C144" s="89">
        <f t="shared" si="88"/>
        <v>-8.5956960000000002</v>
      </c>
      <c r="D144" s="84">
        <f t="shared" si="89"/>
        <v>8.5956960000000002</v>
      </c>
      <c r="E144" s="76">
        <v>0.37319999999999998</v>
      </c>
      <c r="F144" s="91">
        <f t="shared" si="90"/>
        <v>3.8962079999999997</v>
      </c>
      <c r="G144" s="80">
        <f t="shared" si="91"/>
        <v>4.1645159999999999</v>
      </c>
      <c r="H144" s="81">
        <f t="shared" ref="H144:H207" si="129">AVERAGE(G141:G147)</f>
        <v>4.1418761142857141</v>
      </c>
      <c r="I144" s="101">
        <v>14.5</v>
      </c>
      <c r="J144" s="92">
        <f t="shared" si="92"/>
        <v>0.15137999999999999</v>
      </c>
      <c r="K144" s="101">
        <v>128.5</v>
      </c>
      <c r="L144" s="78">
        <f t="shared" si="93"/>
        <v>1.34154</v>
      </c>
      <c r="M144" s="81">
        <f t="shared" si="94"/>
        <v>0.26818571520000001</v>
      </c>
      <c r="N144" s="14">
        <f t="shared" si="128"/>
        <v>98</v>
      </c>
      <c r="O144" s="78">
        <f t="shared" si="95"/>
        <v>0.42118910400000065</v>
      </c>
      <c r="P144" s="78">
        <f t="shared" si="96"/>
        <v>0.15300338879999986</v>
      </c>
      <c r="Q144" s="93">
        <f t="shared" si="97"/>
        <v>1.2352978756799997</v>
      </c>
      <c r="R144" s="80">
        <f t="shared" si="98"/>
        <v>8.073663500974698</v>
      </c>
      <c r="S144" s="80">
        <f t="shared" si="99"/>
        <v>2909.1782238698092</v>
      </c>
      <c r="T144" s="69">
        <f t="shared" si="100"/>
        <v>67.321491071999944</v>
      </c>
      <c r="U144" s="78">
        <f t="shared" si="101"/>
        <v>1.601269191895859</v>
      </c>
      <c r="V144" s="69">
        <f t="shared" si="102"/>
        <v>99.919197574301606</v>
      </c>
      <c r="W144" s="80">
        <f t="shared" ca="1" si="103"/>
        <v>1.8206852669012887</v>
      </c>
      <c r="X144" s="80">
        <f t="shared" ca="1" si="104"/>
        <v>32.221763816171283</v>
      </c>
      <c r="Y144" s="94">
        <f t="shared" ca="1" si="105"/>
        <v>8.1758410964410367E-8</v>
      </c>
      <c r="Z144" s="80">
        <f t="shared" ca="1" si="106"/>
        <v>14</v>
      </c>
      <c r="AA144" s="80">
        <f t="shared" ca="1" si="107"/>
        <v>52.406576543999989</v>
      </c>
      <c r="AB144" s="80">
        <f t="shared" ca="1" si="108"/>
        <v>11.86526332335373</v>
      </c>
      <c r="AC144" s="80">
        <f t="shared" si="109"/>
        <v>14.747675223451466</v>
      </c>
      <c r="AD144" s="69">
        <f t="shared" si="110"/>
        <v>440.39139952941167</v>
      </c>
      <c r="AE144" s="69">
        <f t="shared" ref="AE144:AE207" si="130">AVERAGE(AD141:AD147)</f>
        <v>437.72788356302516</v>
      </c>
      <c r="AF144" s="69">
        <f t="shared" si="111"/>
        <v>416.45159999999998</v>
      </c>
      <c r="AG144" s="95">
        <f t="shared" ref="AG144:AG207" si="131">AVERAGE(AF141:AF147)</f>
        <v>414.18761142857142</v>
      </c>
      <c r="AH144" s="93">
        <f t="shared" si="112"/>
        <v>20.770072179424936</v>
      </c>
      <c r="AI144" s="81">
        <f t="shared" si="113"/>
        <v>0.98938985069068042</v>
      </c>
      <c r="AJ144" s="80">
        <f t="shared" si="114"/>
        <v>3.9979353599999996</v>
      </c>
      <c r="AK144" s="80">
        <f t="shared" si="115"/>
        <v>24.4656469726506</v>
      </c>
      <c r="AL144" s="78">
        <f t="shared" ca="1" si="116"/>
        <v>0.92944907323060966</v>
      </c>
      <c r="AM144" s="80">
        <f t="shared" ca="1" si="117"/>
        <v>21.342793184848446</v>
      </c>
      <c r="AN144" s="80">
        <f t="shared" si="118"/>
        <v>3.9287886792452826</v>
      </c>
      <c r="AO144" s="80">
        <f t="shared" si="119"/>
        <v>3.634996239659062</v>
      </c>
      <c r="AP144" s="80">
        <f t="shared" si="120"/>
        <v>4.0439962687137978</v>
      </c>
      <c r="AQ144" s="80">
        <f t="shared" ca="1" si="121"/>
        <v>2.8142570400248754</v>
      </c>
      <c r="AR144" s="80">
        <f t="shared" si="122"/>
        <v>3.3823191114094611</v>
      </c>
      <c r="AS144" s="78">
        <f t="shared" si="123"/>
        <v>0.28673805804856434</v>
      </c>
      <c r="AT144" s="96">
        <f t="shared" ca="1" si="124"/>
        <v>4</v>
      </c>
      <c r="AU144" s="97" t="str">
        <f t="shared" ca="1" si="125"/>
        <v>Silt mxture</v>
      </c>
      <c r="AV144" s="98">
        <f t="shared" si="126"/>
        <v>3</v>
      </c>
      <c r="AW144" s="99" t="str">
        <f t="shared" si="127"/>
        <v>Clay</v>
      </c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</row>
    <row r="145" spans="1:69">
      <c r="A145" s="101">
        <v>2.64</v>
      </c>
      <c r="C145" s="89">
        <f t="shared" si="88"/>
        <v>-8.6613120000000006</v>
      </c>
      <c r="D145" s="84">
        <f t="shared" si="89"/>
        <v>8.6613120000000006</v>
      </c>
      <c r="E145" s="76">
        <v>0.38440000000000002</v>
      </c>
      <c r="F145" s="91">
        <f t="shared" si="90"/>
        <v>4.0131360000000003</v>
      </c>
      <c r="G145" s="80">
        <f t="shared" si="91"/>
        <v>4.2781032000000003</v>
      </c>
      <c r="H145" s="81">
        <f t="shared" si="129"/>
        <v>4.1434868571428565</v>
      </c>
      <c r="I145" s="101">
        <v>16.5</v>
      </c>
      <c r="J145" s="92">
        <f t="shared" si="92"/>
        <v>0.17226</v>
      </c>
      <c r="K145" s="101">
        <v>126.9</v>
      </c>
      <c r="L145" s="78">
        <f t="shared" si="93"/>
        <v>1.3248359999999999</v>
      </c>
      <c r="M145" s="81">
        <f t="shared" si="94"/>
        <v>0.27023293440000001</v>
      </c>
      <c r="N145" s="14">
        <f t="shared" si="128"/>
        <v>98</v>
      </c>
      <c r="O145" s="78">
        <f t="shared" si="95"/>
        <v>0.42440428800000068</v>
      </c>
      <c r="P145" s="78">
        <f t="shared" si="96"/>
        <v>0.15417135359999987</v>
      </c>
      <c r="Q145" s="93">
        <f t="shared" si="97"/>
        <v>1.2717206409599999</v>
      </c>
      <c r="R145" s="80">
        <f t="shared" si="98"/>
        <v>8.2487479759664062</v>
      </c>
      <c r="S145" s="80">
        <f t="shared" si="99"/>
        <v>2631.9304689901037</v>
      </c>
      <c r="T145" s="69">
        <f t="shared" si="100"/>
        <v>67.83539558399994</v>
      </c>
      <c r="U145" s="78">
        <f t="shared" si="101"/>
        <v>1.6174723011923677</v>
      </c>
      <c r="V145" s="69">
        <f t="shared" si="102"/>
        <v>100.93027159440375</v>
      </c>
      <c r="W145" s="80">
        <f t="shared" ca="1" si="103"/>
        <v>1.8912144538396081</v>
      </c>
      <c r="X145" s="80">
        <f t="shared" ca="1" si="104"/>
        <v>32.387358022621299</v>
      </c>
      <c r="Y145" s="94">
        <f t="shared" ca="1" si="105"/>
        <v>7.253133749322945E-8</v>
      </c>
      <c r="Z145" s="80">
        <f t="shared" ca="1" si="106"/>
        <v>14</v>
      </c>
      <c r="AA145" s="80">
        <f t="shared" ca="1" si="107"/>
        <v>53.951784767999996</v>
      </c>
      <c r="AB145" s="80">
        <f t="shared" ca="1" si="108"/>
        <v>10.836540302870446</v>
      </c>
      <c r="AC145" s="80">
        <f t="shared" si="109"/>
        <v>15.052146637461821</v>
      </c>
      <c r="AD145" s="69">
        <f t="shared" si="110"/>
        <v>453.37634258823522</v>
      </c>
      <c r="AE145" s="69">
        <f t="shared" si="130"/>
        <v>437.53912578151255</v>
      </c>
      <c r="AF145" s="69">
        <f t="shared" si="111"/>
        <v>427.81032000000005</v>
      </c>
      <c r="AG145" s="95">
        <f t="shared" si="131"/>
        <v>414.34868571428569</v>
      </c>
      <c r="AH145" s="93">
        <f t="shared" si="112"/>
        <v>19.580179015795778</v>
      </c>
      <c r="AI145" s="81">
        <f t="shared" si="113"/>
        <v>1.1173281934524064</v>
      </c>
      <c r="AJ145" s="80">
        <f t="shared" si="114"/>
        <v>4.1069790720000006</v>
      </c>
      <c r="AK145" s="80">
        <f t="shared" si="115"/>
        <v>24.996205987776985</v>
      </c>
      <c r="AL145" s="78">
        <f t="shared" ca="1" si="116"/>
        <v>0.93602211789766443</v>
      </c>
      <c r="AM145" s="80">
        <f t="shared" ca="1" si="117"/>
        <v>22.095573318944968</v>
      </c>
      <c r="AN145" s="80">
        <f t="shared" si="118"/>
        <v>4.0359464150943394</v>
      </c>
      <c r="AO145" s="80">
        <f t="shared" si="119"/>
        <v>4.0265508321538386</v>
      </c>
      <c r="AP145" s="80">
        <f t="shared" si="120"/>
        <v>4.4699911418507838</v>
      </c>
      <c r="AQ145" s="80">
        <f t="shared" ca="1" si="121"/>
        <v>2.8313645255571838</v>
      </c>
      <c r="AR145" s="80">
        <f t="shared" si="122"/>
        <v>3.3960550546374666</v>
      </c>
      <c r="AS145" s="78">
        <f t="shared" si="123"/>
        <v>0.27365995363988621</v>
      </c>
      <c r="AT145" s="96">
        <f t="shared" ca="1" si="124"/>
        <v>4</v>
      </c>
      <c r="AU145" s="97" t="str">
        <f t="shared" ca="1" si="125"/>
        <v>Silt mxture</v>
      </c>
      <c r="AV145" s="98">
        <f t="shared" si="126"/>
        <v>3</v>
      </c>
      <c r="AW145" s="99" t="str">
        <f t="shared" si="127"/>
        <v>Clay</v>
      </c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</row>
    <row r="146" spans="1:69">
      <c r="A146" s="101">
        <v>2.66</v>
      </c>
      <c r="C146" s="89">
        <f t="shared" si="88"/>
        <v>-8.7269280000000009</v>
      </c>
      <c r="D146" s="84">
        <f t="shared" si="89"/>
        <v>8.7269280000000009</v>
      </c>
      <c r="E146" s="76">
        <v>0.3856</v>
      </c>
      <c r="F146" s="91">
        <f t="shared" si="90"/>
        <v>4.0256639999999999</v>
      </c>
      <c r="G146" s="80">
        <f t="shared" si="91"/>
        <v>4.2868728000000003</v>
      </c>
      <c r="H146" s="81">
        <f t="shared" si="129"/>
        <v>4.0955821714285712</v>
      </c>
      <c r="I146" s="101">
        <v>17.5</v>
      </c>
      <c r="J146" s="92">
        <f t="shared" si="92"/>
        <v>0.1827</v>
      </c>
      <c r="K146" s="101">
        <v>125.1</v>
      </c>
      <c r="L146" s="78">
        <f t="shared" si="93"/>
        <v>1.306044</v>
      </c>
      <c r="M146" s="81">
        <f t="shared" si="94"/>
        <v>0.27228015360000002</v>
      </c>
      <c r="N146" s="14">
        <f t="shared" si="128"/>
        <v>98</v>
      </c>
      <c r="O146" s="78">
        <f t="shared" si="95"/>
        <v>0.42761947200000072</v>
      </c>
      <c r="P146" s="78">
        <f t="shared" si="96"/>
        <v>0.15533931839999987</v>
      </c>
      <c r="Q146" s="93">
        <f t="shared" si="97"/>
        <v>1.2735535982399999</v>
      </c>
      <c r="R146" s="80">
        <f t="shared" si="98"/>
        <v>8.1985270140080715</v>
      </c>
      <c r="S146" s="80">
        <f t="shared" si="99"/>
        <v>2485.1111291413113</v>
      </c>
      <c r="T146" s="69">
        <f t="shared" si="100"/>
        <v>68.349300095999951</v>
      </c>
      <c r="U146" s="78">
        <f t="shared" si="101"/>
        <v>1.6244519500491208</v>
      </c>
      <c r="V146" s="69">
        <f t="shared" si="102"/>
        <v>101.36580168306513</v>
      </c>
      <c r="W146" s="80">
        <f t="shared" ca="1" si="103"/>
        <v>1.9133788767981201</v>
      </c>
      <c r="X146" s="80">
        <f t="shared" ca="1" si="104"/>
        <v>32.412748853437655</v>
      </c>
      <c r="Y146" s="94">
        <f t="shared" ca="1" si="105"/>
        <v>6.5390608802961188E-8</v>
      </c>
      <c r="Z146" s="80">
        <f t="shared" ca="1" si="106"/>
        <v>14</v>
      </c>
      <c r="AA146" s="80">
        <f t="shared" ca="1" si="107"/>
        <v>54.029546591999988</v>
      </c>
      <c r="AB146" s="80">
        <f t="shared" ca="1" si="108"/>
        <v>9.7837613861506227</v>
      </c>
      <c r="AC146" s="80">
        <f t="shared" si="109"/>
        <v>15.226646820081459</v>
      </c>
      <c r="AD146" s="69">
        <f t="shared" si="110"/>
        <v>454.02980329411758</v>
      </c>
      <c r="AE146" s="69">
        <f t="shared" si="130"/>
        <v>431.52502346218478</v>
      </c>
      <c r="AF146" s="69">
        <f t="shared" si="111"/>
        <v>428.68727999999999</v>
      </c>
      <c r="AG146" s="95">
        <f t="shared" si="131"/>
        <v>409.55821714285713</v>
      </c>
      <c r="AH146" s="93">
        <f t="shared" si="112"/>
        <v>18.874038127235579</v>
      </c>
      <c r="AI146" s="81">
        <f t="shared" si="113"/>
        <v>1.1761349404762171</v>
      </c>
      <c r="AJ146" s="80">
        <f t="shared" si="114"/>
        <v>4.1153978880000004</v>
      </c>
      <c r="AK146" s="80">
        <f t="shared" si="115"/>
        <v>24.84402125456991</v>
      </c>
      <c r="AL146" s="78">
        <f t="shared" ca="1" si="116"/>
        <v>0.94171830475409068</v>
      </c>
      <c r="AM146" s="80">
        <f t="shared" ca="1" si="117"/>
        <v>22.213323024521369</v>
      </c>
      <c r="AN146" s="80">
        <f t="shared" si="118"/>
        <v>4.0442196226415099</v>
      </c>
      <c r="AO146" s="80">
        <f t="shared" si="119"/>
        <v>4.261847937265598</v>
      </c>
      <c r="AP146" s="80">
        <f t="shared" si="120"/>
        <v>4.7340763736461309</v>
      </c>
      <c r="AQ146" s="80">
        <f t="shared" ca="1" si="121"/>
        <v>2.8461705470196015</v>
      </c>
      <c r="AR146" s="80">
        <f t="shared" si="122"/>
        <v>3.4086255189272952</v>
      </c>
      <c r="AS146" s="78">
        <f t="shared" si="123"/>
        <v>0.26786628358904147</v>
      </c>
      <c r="AT146" s="96">
        <f t="shared" ca="1" si="124"/>
        <v>4</v>
      </c>
      <c r="AU146" s="97" t="str">
        <f t="shared" ca="1" si="125"/>
        <v>Silt mxture</v>
      </c>
      <c r="AV146" s="98">
        <f t="shared" si="126"/>
        <v>3</v>
      </c>
      <c r="AW146" s="99" t="str">
        <f t="shared" si="127"/>
        <v>Clay</v>
      </c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</row>
    <row r="147" spans="1:69">
      <c r="A147" s="101">
        <v>2.68</v>
      </c>
      <c r="C147" s="89">
        <f t="shared" si="88"/>
        <v>-8.7925440000000012</v>
      </c>
      <c r="D147" s="84">
        <f t="shared" si="89"/>
        <v>8.7925440000000012</v>
      </c>
      <c r="E147" s="76">
        <v>0.37069999999999997</v>
      </c>
      <c r="F147" s="91">
        <f t="shared" si="90"/>
        <v>3.8701079999999997</v>
      </c>
      <c r="G147" s="80">
        <f t="shared" si="91"/>
        <v>4.1329871999999996</v>
      </c>
      <c r="H147" s="81">
        <f t="shared" si="129"/>
        <v>4.0161486857142856</v>
      </c>
      <c r="I147" s="101">
        <v>18.5</v>
      </c>
      <c r="J147" s="92">
        <f t="shared" si="92"/>
        <v>0.19314000000000001</v>
      </c>
      <c r="K147" s="101">
        <v>125.9</v>
      </c>
      <c r="L147" s="78">
        <f t="shared" si="93"/>
        <v>1.3143960000000001</v>
      </c>
      <c r="M147" s="81">
        <f t="shared" si="94"/>
        <v>0.27432737280000002</v>
      </c>
      <c r="N147" s="14">
        <f t="shared" si="128"/>
        <v>98</v>
      </c>
      <c r="O147" s="78">
        <f t="shared" si="95"/>
        <v>0.43083465600000076</v>
      </c>
      <c r="P147" s="78">
        <f t="shared" si="96"/>
        <v>0.15650728319999987</v>
      </c>
      <c r="Q147" s="93">
        <f t="shared" si="97"/>
        <v>1.2217103395199995</v>
      </c>
      <c r="R147" s="80">
        <f t="shared" si="98"/>
        <v>7.8060925634929204</v>
      </c>
      <c r="S147" s="80">
        <f t="shared" si="99"/>
        <v>2255.0862489264105</v>
      </c>
      <c r="T147" s="69">
        <f t="shared" si="100"/>
        <v>68.863204607999933</v>
      </c>
      <c r="U147" s="78">
        <f t="shared" si="101"/>
        <v>1.6295391552367113</v>
      </c>
      <c r="V147" s="69">
        <f t="shared" si="102"/>
        <v>101.68324328677079</v>
      </c>
      <c r="W147" s="80">
        <f t="shared" ca="1" si="103"/>
        <v>1.8876947502473072</v>
      </c>
      <c r="X147" s="80">
        <f t="shared" ca="1" si="104"/>
        <v>32.304703266536308</v>
      </c>
      <c r="Y147" s="94">
        <f t="shared" ca="1" si="105"/>
        <v>5.0994114627475558E-8</v>
      </c>
      <c r="Z147" s="80">
        <f t="shared" ca="1" si="106"/>
        <v>14</v>
      </c>
      <c r="AA147" s="80">
        <f t="shared" ca="1" si="107"/>
        <v>51.830135615999978</v>
      </c>
      <c r="AB147" s="80">
        <f t="shared" ca="1" si="108"/>
        <v>7.3191651971812801</v>
      </c>
      <c r="AC147" s="80">
        <f t="shared" si="109"/>
        <v>15.521925422881047</v>
      </c>
      <c r="AD147" s="69">
        <f t="shared" si="110"/>
        <v>435.54735811764692</v>
      </c>
      <c r="AE147" s="69">
        <f t="shared" si="130"/>
        <v>421.80165055462174</v>
      </c>
      <c r="AF147" s="69">
        <f t="shared" si="111"/>
        <v>413.29871999999995</v>
      </c>
      <c r="AG147" s="95">
        <f t="shared" si="131"/>
        <v>401.61486857142853</v>
      </c>
      <c r="AH147" s="93">
        <f t="shared" si="112"/>
        <v>17.675260072335817</v>
      </c>
      <c r="AI147" s="81">
        <f t="shared" si="113"/>
        <v>1.2340639748578817</v>
      </c>
      <c r="AJ147" s="80">
        <f t="shared" si="114"/>
        <v>3.9676677119999995</v>
      </c>
      <c r="AK147" s="80">
        <f t="shared" si="115"/>
        <v>23.654825949978548</v>
      </c>
      <c r="AL147" s="78">
        <f t="shared" ca="1" si="116"/>
        <v>0.9553083378256908</v>
      </c>
      <c r="AM147" s="80">
        <f t="shared" ca="1" si="117"/>
        <v>21.71656869411461</v>
      </c>
      <c r="AN147" s="80">
        <f t="shared" si="118"/>
        <v>3.8990445283018862</v>
      </c>
      <c r="AO147" s="80">
        <f t="shared" si="119"/>
        <v>4.6731332727089026</v>
      </c>
      <c r="AP147" s="80">
        <f t="shared" si="120"/>
        <v>5.2169649333606731</v>
      </c>
      <c r="AQ147" s="80">
        <f t="shared" ca="1" si="121"/>
        <v>2.881695324952291</v>
      </c>
      <c r="AR147" s="80">
        <f t="shared" si="122"/>
        <v>3.4437625845933226</v>
      </c>
      <c r="AS147" s="78">
        <f t="shared" si="123"/>
        <v>0.28093618910588047</v>
      </c>
      <c r="AT147" s="96">
        <f t="shared" ca="1" si="124"/>
        <v>4</v>
      </c>
      <c r="AU147" s="97" t="str">
        <f t="shared" ca="1" si="125"/>
        <v>Silt mxture</v>
      </c>
      <c r="AV147" s="98">
        <f t="shared" si="126"/>
        <v>3</v>
      </c>
      <c r="AW147" s="99" t="str">
        <f t="shared" si="127"/>
        <v>Clay</v>
      </c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</row>
    <row r="148" spans="1:69">
      <c r="A148" s="101">
        <v>2.7</v>
      </c>
      <c r="C148" s="89">
        <f t="shared" si="88"/>
        <v>-8.8581600000000016</v>
      </c>
      <c r="D148" s="84">
        <f t="shared" si="89"/>
        <v>8.8581600000000016</v>
      </c>
      <c r="E148" s="76">
        <v>0.33960000000000001</v>
      </c>
      <c r="F148" s="91">
        <f t="shared" si="90"/>
        <v>3.5454240000000001</v>
      </c>
      <c r="G148" s="80">
        <f t="shared" si="91"/>
        <v>3.8099736000000002</v>
      </c>
      <c r="H148" s="81">
        <f t="shared" si="129"/>
        <v>3.946618285714286</v>
      </c>
      <c r="I148" s="101">
        <v>18.7</v>
      </c>
      <c r="J148" s="92">
        <f t="shared" si="92"/>
        <v>0.19522799999999998</v>
      </c>
      <c r="K148" s="101">
        <v>126.7</v>
      </c>
      <c r="L148" s="78">
        <f t="shared" si="93"/>
        <v>1.322748</v>
      </c>
      <c r="M148" s="81">
        <f t="shared" si="94"/>
        <v>0.27637459200000003</v>
      </c>
      <c r="N148" s="14">
        <f t="shared" si="128"/>
        <v>98</v>
      </c>
      <c r="O148" s="78">
        <f t="shared" si="95"/>
        <v>0.4340498400000008</v>
      </c>
      <c r="P148" s="78">
        <f t="shared" si="96"/>
        <v>0.15767524799999988</v>
      </c>
      <c r="Q148" s="93">
        <f t="shared" si="97"/>
        <v>1.1140548407999997</v>
      </c>
      <c r="R148" s="80">
        <f t="shared" si="98"/>
        <v>7.0655023850033869</v>
      </c>
      <c r="S148" s="80">
        <f t="shared" si="99"/>
        <v>2034.3777592172769</v>
      </c>
      <c r="T148" s="69">
        <f t="shared" si="100"/>
        <v>69.377109119999943</v>
      </c>
      <c r="U148" s="78">
        <f t="shared" si="101"/>
        <v>1.6276192338836766</v>
      </c>
      <c r="V148" s="69">
        <f t="shared" si="102"/>
        <v>101.56344019434141</v>
      </c>
      <c r="W148" s="80">
        <f t="shared" ca="1" si="103"/>
        <v>1.7978519889546327</v>
      </c>
      <c r="X148" s="80">
        <f t="shared" ca="1" si="104"/>
        <v>32.004982356763691</v>
      </c>
      <c r="Y148" s="94">
        <f t="shared" ca="1" si="105"/>
        <v>3.5864493681989568E-8</v>
      </c>
      <c r="Z148" s="80">
        <f t="shared" ca="1" si="106"/>
        <v>14</v>
      </c>
      <c r="AA148" s="80">
        <f t="shared" ca="1" si="107"/>
        <v>47.262932639999988</v>
      </c>
      <c r="AB148" s="80">
        <f t="shared" ca="1" si="108"/>
        <v>4.694015489703447</v>
      </c>
      <c r="AC148" s="80">
        <f t="shared" si="109"/>
        <v>15.835046325037776</v>
      </c>
      <c r="AD148" s="69">
        <f t="shared" si="110"/>
        <v>397.16750117647052</v>
      </c>
      <c r="AE148" s="69">
        <f t="shared" si="130"/>
        <v>413.24334655462172</v>
      </c>
      <c r="AF148" s="69">
        <f t="shared" si="111"/>
        <v>380.99736000000001</v>
      </c>
      <c r="AG148" s="95">
        <f t="shared" si="131"/>
        <v>394.66182857142854</v>
      </c>
      <c r="AH148" s="93">
        <f t="shared" si="112"/>
        <v>16.461160599339927</v>
      </c>
      <c r="AI148" s="81">
        <f t="shared" si="113"/>
        <v>1.2381651684479997</v>
      </c>
      <c r="AJ148" s="80">
        <f t="shared" si="114"/>
        <v>3.657574656</v>
      </c>
      <c r="AK148" s="80">
        <f t="shared" si="115"/>
        <v>21.410613287889053</v>
      </c>
      <c r="AL148" s="78">
        <f t="shared" ca="1" si="116"/>
        <v>0.97452063084649843</v>
      </c>
      <c r="AM148" s="80">
        <f t="shared" ca="1" si="117"/>
        <v>20.395945866129111</v>
      </c>
      <c r="AN148" s="80">
        <f t="shared" si="118"/>
        <v>3.594314716981132</v>
      </c>
      <c r="AO148" s="80">
        <f t="shared" si="119"/>
        <v>5.1241299939716116</v>
      </c>
      <c r="AP148" s="80">
        <f t="shared" si="120"/>
        <v>5.7829505012281448</v>
      </c>
      <c r="AQ148" s="80">
        <f t="shared" ca="1" si="121"/>
        <v>2.9319766906781761</v>
      </c>
      <c r="AR148" s="80">
        <f t="shared" si="122"/>
        <v>3.4952921752298955</v>
      </c>
      <c r="AS148" s="78">
        <f t="shared" si="123"/>
        <v>0.30995172947863026</v>
      </c>
      <c r="AT148" s="96">
        <f t="shared" ca="1" si="124"/>
        <v>4</v>
      </c>
      <c r="AU148" s="97" t="str">
        <f t="shared" ca="1" si="125"/>
        <v>Silt mxture</v>
      </c>
      <c r="AV148" s="98">
        <f t="shared" si="126"/>
        <v>3</v>
      </c>
      <c r="AW148" s="99" t="str">
        <f t="shared" si="127"/>
        <v>Clay</v>
      </c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</row>
    <row r="149" spans="1:69">
      <c r="A149" s="101">
        <v>2.72</v>
      </c>
      <c r="C149" s="89">
        <f t="shared" si="88"/>
        <v>-8.9237760000000019</v>
      </c>
      <c r="D149" s="84">
        <f t="shared" si="89"/>
        <v>8.9237760000000019</v>
      </c>
      <c r="E149" s="76">
        <v>0.33579999999999999</v>
      </c>
      <c r="F149" s="91">
        <f t="shared" si="90"/>
        <v>3.5057519999999998</v>
      </c>
      <c r="G149" s="80">
        <f t="shared" si="91"/>
        <v>3.7711367999999998</v>
      </c>
      <c r="H149" s="81">
        <f t="shared" si="129"/>
        <v>3.8592504000000001</v>
      </c>
      <c r="I149" s="101">
        <v>17.7</v>
      </c>
      <c r="J149" s="92">
        <f t="shared" si="92"/>
        <v>0.18478799999999998</v>
      </c>
      <c r="K149" s="101">
        <v>127.1</v>
      </c>
      <c r="L149" s="78">
        <f t="shared" si="93"/>
        <v>1.326924</v>
      </c>
      <c r="M149" s="81">
        <f t="shared" si="94"/>
        <v>0.27842181120000004</v>
      </c>
      <c r="N149" s="14">
        <f t="shared" si="128"/>
        <v>98</v>
      </c>
      <c r="O149" s="78">
        <f t="shared" si="95"/>
        <v>0.43726502400000083</v>
      </c>
      <c r="P149" s="78">
        <f t="shared" si="96"/>
        <v>0.15884321279999988</v>
      </c>
      <c r="Q149" s="93">
        <f t="shared" si="97"/>
        <v>1.1001776860799999</v>
      </c>
      <c r="R149" s="80">
        <f t="shared" si="98"/>
        <v>6.9261863109331463</v>
      </c>
      <c r="S149" s="80">
        <f t="shared" si="99"/>
        <v>2122.5415554103965</v>
      </c>
      <c r="T149" s="69">
        <f t="shared" si="100"/>
        <v>69.891013631999954</v>
      </c>
      <c r="U149" s="78">
        <f t="shared" si="101"/>
        <v>1.6207743108882493</v>
      </c>
      <c r="V149" s="69">
        <f t="shared" si="102"/>
        <v>101.13631699942675</v>
      </c>
      <c r="W149" s="80">
        <f t="shared" ca="1" si="103"/>
        <v>1.7738119386602718</v>
      </c>
      <c r="X149" s="80">
        <f t="shared" ca="1" si="104"/>
        <v>31.894113534114489</v>
      </c>
      <c r="Y149" s="94">
        <f t="shared" ca="1" si="105"/>
        <v>3.7131044585242603E-8</v>
      </c>
      <c r="Z149" s="80">
        <f t="shared" ca="1" si="106"/>
        <v>14</v>
      </c>
      <c r="AA149" s="80">
        <f t="shared" ca="1" si="107"/>
        <v>46.674204863999989</v>
      </c>
      <c r="AB149" s="80">
        <f t="shared" ca="1" si="108"/>
        <v>4.7992485649456542</v>
      </c>
      <c r="AC149" s="80">
        <f t="shared" si="109"/>
        <v>15.706074108265838</v>
      </c>
      <c r="AD149" s="69">
        <f t="shared" si="110"/>
        <v>392.22020894117634</v>
      </c>
      <c r="AE149" s="69">
        <f t="shared" si="130"/>
        <v>402.58651482352934</v>
      </c>
      <c r="AF149" s="69">
        <f t="shared" si="111"/>
        <v>377.11367999999999</v>
      </c>
      <c r="AG149" s="95">
        <f t="shared" si="131"/>
        <v>385.92503999999997</v>
      </c>
      <c r="AH149" s="93">
        <f t="shared" si="112"/>
        <v>16.902764318889247</v>
      </c>
      <c r="AI149" s="81">
        <f t="shared" si="113"/>
        <v>1.1633358249475052</v>
      </c>
      <c r="AJ149" s="80">
        <f t="shared" si="114"/>
        <v>3.6202913279999995</v>
      </c>
      <c r="AK149" s="80">
        <f t="shared" si="115"/>
        <v>20.988443366464075</v>
      </c>
      <c r="AL149" s="78">
        <f t="shared" ca="1" si="116"/>
        <v>0.97268670759214215</v>
      </c>
      <c r="AM149" s="80">
        <f t="shared" ca="1" si="117"/>
        <v>19.928052870245786</v>
      </c>
      <c r="AN149" s="80">
        <f t="shared" si="118"/>
        <v>3.5576762264150941</v>
      </c>
      <c r="AO149" s="80">
        <f t="shared" si="119"/>
        <v>4.9000609047118093</v>
      </c>
      <c r="AP149" s="80">
        <f t="shared" si="120"/>
        <v>5.5427446649345891</v>
      </c>
      <c r="AQ149" s="80">
        <f t="shared" ca="1" si="121"/>
        <v>2.9270186436083558</v>
      </c>
      <c r="AR149" s="80">
        <f t="shared" si="122"/>
        <v>3.4883318570194053</v>
      </c>
      <c r="AS149" s="78">
        <f t="shared" si="123"/>
        <v>0.31449985459788726</v>
      </c>
      <c r="AT149" s="96">
        <f t="shared" ca="1" si="124"/>
        <v>4</v>
      </c>
      <c r="AU149" s="97" t="str">
        <f t="shared" ca="1" si="125"/>
        <v>Silt mxture</v>
      </c>
      <c r="AV149" s="98">
        <f t="shared" si="126"/>
        <v>3</v>
      </c>
      <c r="AW149" s="99" t="str">
        <f t="shared" si="127"/>
        <v>Clay</v>
      </c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</row>
    <row r="150" spans="1:69">
      <c r="A150" s="101">
        <v>2.74</v>
      </c>
      <c r="C150" s="89">
        <f t="shared" si="88"/>
        <v>-8.9893920000000005</v>
      </c>
      <c r="D150" s="84">
        <f t="shared" si="89"/>
        <v>8.9893920000000005</v>
      </c>
      <c r="E150" s="76">
        <v>0.32590000000000002</v>
      </c>
      <c r="F150" s="91">
        <f t="shared" si="90"/>
        <v>3.402396</v>
      </c>
      <c r="G150" s="80">
        <f t="shared" si="91"/>
        <v>3.6694512000000001</v>
      </c>
      <c r="H150" s="81">
        <f t="shared" si="129"/>
        <v>3.7735827428571431</v>
      </c>
      <c r="I150" s="101">
        <v>16.600000000000001</v>
      </c>
      <c r="J150" s="92">
        <f t="shared" si="92"/>
        <v>0.17330400000000001</v>
      </c>
      <c r="K150" s="101">
        <v>127.9</v>
      </c>
      <c r="L150" s="78">
        <f t="shared" si="93"/>
        <v>1.3352759999999999</v>
      </c>
      <c r="M150" s="81">
        <f t="shared" si="94"/>
        <v>0.28046903039999999</v>
      </c>
      <c r="N150" s="14">
        <f t="shared" si="128"/>
        <v>98</v>
      </c>
      <c r="O150" s="78">
        <f t="shared" si="95"/>
        <v>0.44048020800000076</v>
      </c>
      <c r="P150" s="78">
        <f t="shared" si="96"/>
        <v>0.16001117759999986</v>
      </c>
      <c r="Q150" s="93">
        <f t="shared" si="97"/>
        <v>1.0655604273599999</v>
      </c>
      <c r="R150" s="80">
        <f t="shared" si="98"/>
        <v>6.6592874531785258</v>
      </c>
      <c r="S150" s="80">
        <f t="shared" si="99"/>
        <v>2191.9802210871881</v>
      </c>
      <c r="T150" s="69">
        <f t="shared" si="100"/>
        <v>70.404918143999936</v>
      </c>
      <c r="U150" s="78">
        <f t="shared" si="101"/>
        <v>1.6121823073909753</v>
      </c>
      <c r="V150" s="69">
        <f t="shared" si="102"/>
        <v>100.60017598119686</v>
      </c>
      <c r="W150" s="80">
        <f t="shared" ca="1" si="103"/>
        <v>1.728942720444651</v>
      </c>
      <c r="X150" s="80">
        <f t="shared" ca="1" si="104"/>
        <v>31.716928348790194</v>
      </c>
      <c r="Y150" s="94">
        <f t="shared" ca="1" si="105"/>
        <v>3.645071201953986E-8</v>
      </c>
      <c r="Z150" s="80">
        <f t="shared" ca="1" si="106"/>
        <v>14</v>
      </c>
      <c r="AA150" s="80">
        <f t="shared" ca="1" si="107"/>
        <v>45.205593887999989</v>
      </c>
      <c r="AB150" s="80">
        <f t="shared" ca="1" si="108"/>
        <v>4.5630722339550251</v>
      </c>
      <c r="AC150" s="80">
        <f t="shared" si="109"/>
        <v>15.608211102600183</v>
      </c>
      <c r="AD150" s="69">
        <f t="shared" si="110"/>
        <v>379.87894023529407</v>
      </c>
      <c r="AE150" s="69">
        <f t="shared" si="130"/>
        <v>392.12970998319321</v>
      </c>
      <c r="AF150" s="69">
        <f t="shared" si="111"/>
        <v>366.94511999999997</v>
      </c>
      <c r="AG150" s="95">
        <f t="shared" si="131"/>
        <v>377.35827428571423</v>
      </c>
      <c r="AH150" s="93">
        <f t="shared" si="112"/>
        <v>17.215276227554877</v>
      </c>
      <c r="AI150" s="81">
        <f t="shared" si="113"/>
        <v>1.0830743364268582</v>
      </c>
      <c r="AJ150" s="80">
        <f t="shared" si="114"/>
        <v>3.5226731519999999</v>
      </c>
      <c r="AK150" s="80">
        <f t="shared" si="115"/>
        <v>20.179658949025836</v>
      </c>
      <c r="AL150" s="78">
        <f t="shared" ca="1" si="116"/>
        <v>0.97374833597241195</v>
      </c>
      <c r="AM150" s="80">
        <f t="shared" ca="1" si="117"/>
        <v>19.202471208476773</v>
      </c>
      <c r="AN150" s="80">
        <f t="shared" si="118"/>
        <v>3.4617464150943396</v>
      </c>
      <c r="AO150" s="80">
        <f t="shared" si="119"/>
        <v>4.7228860817116196</v>
      </c>
      <c r="AP150" s="80">
        <f t="shared" si="120"/>
        <v>5.3671587768788491</v>
      </c>
      <c r="AQ150" s="80">
        <f t="shared" ca="1" si="121"/>
        <v>2.9296604695952966</v>
      </c>
      <c r="AR150" s="80">
        <f t="shared" si="122"/>
        <v>3.4895633345200152</v>
      </c>
      <c r="AS150" s="78">
        <f t="shared" si="123"/>
        <v>0.32666969514850325</v>
      </c>
      <c r="AT150" s="96">
        <f t="shared" ca="1" si="124"/>
        <v>4</v>
      </c>
      <c r="AU150" s="97" t="str">
        <f t="shared" ca="1" si="125"/>
        <v>Silt mxture</v>
      </c>
      <c r="AV150" s="98">
        <f t="shared" si="126"/>
        <v>3</v>
      </c>
      <c r="AW150" s="99" t="str">
        <f t="shared" si="127"/>
        <v>Clay</v>
      </c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</row>
    <row r="151" spans="1:69">
      <c r="A151" s="101">
        <v>2.76</v>
      </c>
      <c r="C151" s="89">
        <f t="shared" si="88"/>
        <v>-9.0550079999999991</v>
      </c>
      <c r="D151" s="84">
        <f t="shared" si="89"/>
        <v>9.0550079999999991</v>
      </c>
      <c r="E151" s="76">
        <v>0.32650000000000001</v>
      </c>
      <c r="F151" s="91">
        <f t="shared" si="90"/>
        <v>3.4086599999999998</v>
      </c>
      <c r="G151" s="80">
        <f t="shared" si="91"/>
        <v>3.6778031999999996</v>
      </c>
      <c r="H151" s="81">
        <f t="shared" si="129"/>
        <v>3.7098987428571428</v>
      </c>
      <c r="I151" s="101">
        <v>14.6</v>
      </c>
      <c r="J151" s="92">
        <f t="shared" si="92"/>
        <v>0.152424</v>
      </c>
      <c r="K151" s="101">
        <v>128.9</v>
      </c>
      <c r="L151" s="78">
        <f t="shared" si="93"/>
        <v>1.3457159999999999</v>
      </c>
      <c r="M151" s="81">
        <f t="shared" si="94"/>
        <v>0.28251624959999994</v>
      </c>
      <c r="N151" s="14">
        <f t="shared" si="128"/>
        <v>98</v>
      </c>
      <c r="O151" s="78">
        <f t="shared" si="95"/>
        <v>0.44369539200000069</v>
      </c>
      <c r="P151" s="78">
        <f t="shared" si="96"/>
        <v>0.16117914239999984</v>
      </c>
      <c r="Q151" s="93">
        <f t="shared" si="97"/>
        <v>1.0672555766399996</v>
      </c>
      <c r="R151" s="80">
        <f t="shared" si="98"/>
        <v>6.6215489222009944</v>
      </c>
      <c r="S151" s="80">
        <f t="shared" si="99"/>
        <v>2496.216288310316</v>
      </c>
      <c r="T151" s="69">
        <f t="shared" si="100"/>
        <v>70.918822655999932</v>
      </c>
      <c r="U151" s="78">
        <f t="shared" si="101"/>
        <v>1.5972172579767343</v>
      </c>
      <c r="V151" s="69">
        <f t="shared" si="102"/>
        <v>99.666356897748216</v>
      </c>
      <c r="W151" s="80">
        <f t="shared" ca="1" si="103"/>
        <v>1.7009010571625618</v>
      </c>
      <c r="X151" s="80">
        <f t="shared" ca="1" si="104"/>
        <v>31.592745896945232</v>
      </c>
      <c r="Y151" s="94">
        <f t="shared" ca="1" si="105"/>
        <v>4.4565484437440912E-8</v>
      </c>
      <c r="Z151" s="80">
        <f t="shared" ca="1" si="106"/>
        <v>14</v>
      </c>
      <c r="AA151" s="80">
        <f t="shared" ca="1" si="107"/>
        <v>45.277509311999985</v>
      </c>
      <c r="AB151" s="80">
        <f t="shared" ca="1" si="108"/>
        <v>5.5877929936892903</v>
      </c>
      <c r="AC151" s="80">
        <f t="shared" si="109"/>
        <v>15.213092030951863</v>
      </c>
      <c r="AD151" s="69">
        <f t="shared" si="110"/>
        <v>380.48327152941164</v>
      </c>
      <c r="AE151" s="69">
        <f t="shared" si="130"/>
        <v>384.25921774789902</v>
      </c>
      <c r="AF151" s="69">
        <f t="shared" si="111"/>
        <v>367.78031999999996</v>
      </c>
      <c r="AG151" s="95">
        <f t="shared" si="131"/>
        <v>370.98987428571428</v>
      </c>
      <c r="AH151" s="93">
        <f t="shared" si="112"/>
        <v>18.608441785759254</v>
      </c>
      <c r="AI151" s="81">
        <f t="shared" si="113"/>
        <v>0.94568067387855859</v>
      </c>
      <c r="AJ151" s="80">
        <f t="shared" si="114"/>
        <v>3.5306910719999993</v>
      </c>
      <c r="AK151" s="80">
        <f t="shared" si="115"/>
        <v>20.065299764245438</v>
      </c>
      <c r="AL151" s="78">
        <f t="shared" ca="1" si="116"/>
        <v>0.96286313702201543</v>
      </c>
      <c r="AM151" s="80">
        <f t="shared" ca="1" si="117"/>
        <v>18.709742431771847</v>
      </c>
      <c r="AN151" s="80">
        <f t="shared" si="118"/>
        <v>3.4696256603773579</v>
      </c>
      <c r="AO151" s="80">
        <f t="shared" si="119"/>
        <v>4.1444305665947549</v>
      </c>
      <c r="AP151" s="80">
        <f t="shared" si="120"/>
        <v>4.7130154295709881</v>
      </c>
      <c r="AQ151" s="80">
        <f t="shared" ca="1" si="121"/>
        <v>2.9009457934020113</v>
      </c>
      <c r="AR151" s="80">
        <f t="shared" si="122"/>
        <v>3.4582540482068995</v>
      </c>
      <c r="AS151" s="78">
        <f t="shared" si="123"/>
        <v>0.32874592113782758</v>
      </c>
      <c r="AT151" s="96">
        <f t="shared" ca="1" si="124"/>
        <v>4</v>
      </c>
      <c r="AU151" s="97" t="str">
        <f t="shared" ca="1" si="125"/>
        <v>Silt mxture</v>
      </c>
      <c r="AV151" s="98">
        <f t="shared" si="126"/>
        <v>3</v>
      </c>
      <c r="AW151" s="99" t="str">
        <f t="shared" si="127"/>
        <v>Clay</v>
      </c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</row>
    <row r="152" spans="1:69">
      <c r="A152" s="101">
        <v>2.78</v>
      </c>
      <c r="C152" s="89">
        <f t="shared" si="88"/>
        <v>-9.1206239999999994</v>
      </c>
      <c r="D152" s="84">
        <f t="shared" si="89"/>
        <v>9.1206239999999994</v>
      </c>
      <c r="E152" s="76">
        <v>0.32529999999999998</v>
      </c>
      <c r="F152" s="91">
        <f t="shared" si="90"/>
        <v>3.3961319999999997</v>
      </c>
      <c r="G152" s="80">
        <f t="shared" si="91"/>
        <v>3.6665279999999996</v>
      </c>
      <c r="H152" s="81">
        <f t="shared" si="129"/>
        <v>3.7086757714285716</v>
      </c>
      <c r="I152" s="101">
        <v>13.7</v>
      </c>
      <c r="J152" s="92">
        <f t="shared" si="92"/>
        <v>0.14302799999999999</v>
      </c>
      <c r="K152" s="101">
        <v>129.5</v>
      </c>
      <c r="L152" s="78">
        <f t="shared" si="93"/>
        <v>1.35198</v>
      </c>
      <c r="M152" s="81">
        <f t="shared" si="94"/>
        <v>0.28456346879999994</v>
      </c>
      <c r="N152" s="14">
        <f t="shared" si="128"/>
        <v>98</v>
      </c>
      <c r="O152" s="78">
        <f t="shared" si="95"/>
        <v>0.44691057600000073</v>
      </c>
      <c r="P152" s="78">
        <f t="shared" si="96"/>
        <v>0.16234710719999984</v>
      </c>
      <c r="Q152" s="93">
        <f t="shared" si="97"/>
        <v>1.0624737499199997</v>
      </c>
      <c r="R152" s="80">
        <f t="shared" si="98"/>
        <v>6.5444575406638394</v>
      </c>
      <c r="S152" s="80">
        <f t="shared" si="99"/>
        <v>2648.2822976661087</v>
      </c>
      <c r="T152" s="69">
        <f t="shared" si="100"/>
        <v>71.432727167999928</v>
      </c>
      <c r="U152" s="78">
        <f t="shared" si="101"/>
        <v>1.5896365268078259</v>
      </c>
      <c r="V152" s="69">
        <f t="shared" si="102"/>
        <v>99.193319272808324</v>
      </c>
      <c r="W152" s="80">
        <f t="shared" ca="1" si="103"/>
        <v>1.6842176288724777</v>
      </c>
      <c r="X152" s="80">
        <f t="shared" ca="1" si="104"/>
        <v>31.502844130957875</v>
      </c>
      <c r="Y152" s="94">
        <f t="shared" ca="1" si="105"/>
        <v>4.7951858823851481E-8</v>
      </c>
      <c r="Z152" s="80">
        <f t="shared" ca="1" si="106"/>
        <v>14</v>
      </c>
      <c r="AA152" s="80">
        <f t="shared" ca="1" si="107"/>
        <v>45.074643935999987</v>
      </c>
      <c r="AB152" s="80">
        <f t="shared" ca="1" si="108"/>
        <v>5.9854512809200004</v>
      </c>
      <c r="AC152" s="80">
        <f t="shared" si="109"/>
        <v>15.033317577402672</v>
      </c>
      <c r="AD152" s="69">
        <f t="shared" si="110"/>
        <v>378.77852047058815</v>
      </c>
      <c r="AE152" s="69">
        <f t="shared" si="130"/>
        <v>383.73708181512592</v>
      </c>
      <c r="AF152" s="69">
        <f t="shared" si="111"/>
        <v>366.65279999999996</v>
      </c>
      <c r="AG152" s="95">
        <f t="shared" si="131"/>
        <v>370.8675771428571</v>
      </c>
      <c r="AH152" s="93">
        <f t="shared" si="112"/>
        <v>19.233827204028056</v>
      </c>
      <c r="AI152" s="81">
        <f t="shared" si="113"/>
        <v>0.88100122303873196</v>
      </c>
      <c r="AJ152" s="80">
        <f t="shared" si="114"/>
        <v>3.5198668799999995</v>
      </c>
      <c r="AK152" s="80">
        <f t="shared" si="115"/>
        <v>19.831689517163152</v>
      </c>
      <c r="AL152" s="78">
        <f t="shared" ca="1" si="116"/>
        <v>0.95893191503088249</v>
      </c>
      <c r="AM152" s="80">
        <f t="shared" ca="1" si="117"/>
        <v>18.360940405002498</v>
      </c>
      <c r="AN152" s="80">
        <f t="shared" si="118"/>
        <v>3.4589886792452824</v>
      </c>
      <c r="AO152" s="80">
        <f t="shared" si="119"/>
        <v>3.9009111617312078</v>
      </c>
      <c r="AP152" s="80">
        <f t="shared" si="120"/>
        <v>4.4423911652926886</v>
      </c>
      <c r="AQ152" s="80">
        <f t="shared" ca="1" si="121"/>
        <v>2.8904830252382894</v>
      </c>
      <c r="AR152" s="80">
        <f t="shared" si="122"/>
        <v>3.4454871407096808</v>
      </c>
      <c r="AS152" s="78">
        <f t="shared" si="123"/>
        <v>0.33153520764397515</v>
      </c>
      <c r="AT152" s="96">
        <f t="shared" ca="1" si="124"/>
        <v>4</v>
      </c>
      <c r="AU152" s="97" t="str">
        <f t="shared" ca="1" si="125"/>
        <v>Silt mxture</v>
      </c>
      <c r="AV152" s="98">
        <f t="shared" si="126"/>
        <v>3</v>
      </c>
      <c r="AW152" s="99" t="str">
        <f t="shared" si="127"/>
        <v>Clay</v>
      </c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</row>
    <row r="153" spans="1:69">
      <c r="A153" s="101">
        <v>2.8</v>
      </c>
      <c r="C153" s="89">
        <f t="shared" si="88"/>
        <v>-9.1862399999999997</v>
      </c>
      <c r="D153" s="84">
        <f t="shared" si="89"/>
        <v>9.1862399999999997</v>
      </c>
      <c r="E153" s="76">
        <v>0.3271</v>
      </c>
      <c r="F153" s="91">
        <f t="shared" si="90"/>
        <v>3.4149240000000001</v>
      </c>
      <c r="G153" s="80">
        <f t="shared" si="91"/>
        <v>3.6871992000000002</v>
      </c>
      <c r="H153" s="81">
        <f t="shared" si="129"/>
        <v>3.7216213714285717</v>
      </c>
      <c r="I153" s="101">
        <v>12.6</v>
      </c>
      <c r="J153" s="92">
        <f t="shared" si="92"/>
        <v>0.13154399999999999</v>
      </c>
      <c r="K153" s="101">
        <v>130.4</v>
      </c>
      <c r="L153" s="78">
        <f t="shared" si="93"/>
        <v>1.3613759999999999</v>
      </c>
      <c r="M153" s="81">
        <f t="shared" si="94"/>
        <v>0.286610688</v>
      </c>
      <c r="N153" s="14">
        <f t="shared" si="128"/>
        <v>98</v>
      </c>
      <c r="O153" s="78">
        <f t="shared" si="95"/>
        <v>0.45012576000000076</v>
      </c>
      <c r="P153" s="78">
        <f t="shared" si="96"/>
        <v>0.16351507199999984</v>
      </c>
      <c r="Q153" s="93">
        <f t="shared" si="97"/>
        <v>1.0682342351999998</v>
      </c>
      <c r="R153" s="80">
        <f t="shared" si="98"/>
        <v>6.5329404937056861</v>
      </c>
      <c r="S153" s="80">
        <f t="shared" si="99"/>
        <v>2895.0934243429169</v>
      </c>
      <c r="T153" s="69">
        <f t="shared" si="100"/>
        <v>71.946631679999925</v>
      </c>
      <c r="U153" s="78">
        <f t="shared" si="101"/>
        <v>1.5800417644063174</v>
      </c>
      <c r="V153" s="69">
        <f t="shared" si="102"/>
        <v>98.594606098954202</v>
      </c>
      <c r="W153" s="80">
        <f t="shared" ca="1" si="103"/>
        <v>1.6722062512307916</v>
      </c>
      <c r="X153" s="80">
        <f t="shared" ca="1" si="104"/>
        <v>31.42930219083371</v>
      </c>
      <c r="Y153" s="94">
        <f t="shared" ca="1" si="105"/>
        <v>5.5042548283234781E-8</v>
      </c>
      <c r="Z153" s="80">
        <f t="shared" ca="1" si="106"/>
        <v>14</v>
      </c>
      <c r="AA153" s="80">
        <f t="shared" ca="1" si="107"/>
        <v>45.319028159999995</v>
      </c>
      <c r="AB153" s="80">
        <f t="shared" ca="1" si="108"/>
        <v>6.9077763571737503</v>
      </c>
      <c r="AC153" s="80">
        <f t="shared" si="109"/>
        <v>14.762429439530342</v>
      </c>
      <c r="AD153" s="69">
        <f t="shared" si="110"/>
        <v>380.83216941176465</v>
      </c>
      <c r="AE153" s="69">
        <f t="shared" si="130"/>
        <v>384.88183663865539</v>
      </c>
      <c r="AF153" s="69">
        <f t="shared" si="111"/>
        <v>368.71992</v>
      </c>
      <c r="AG153" s="95">
        <f t="shared" si="131"/>
        <v>372.16213714285715</v>
      </c>
      <c r="AH153" s="93">
        <f t="shared" si="112"/>
        <v>20.208388150626707</v>
      </c>
      <c r="AI153" s="81">
        <f t="shared" si="113"/>
        <v>0.80447629928573261</v>
      </c>
      <c r="AJ153" s="80">
        <f t="shared" si="114"/>
        <v>3.5397112320000002</v>
      </c>
      <c r="AK153" s="80">
        <f t="shared" si="115"/>
        <v>19.796789374865718</v>
      </c>
      <c r="AL153" s="78">
        <f t="shared" ca="1" si="116"/>
        <v>0.95148067040407891</v>
      </c>
      <c r="AM153" s="80">
        <f t="shared" ca="1" si="117"/>
        <v>18.080452279354002</v>
      </c>
      <c r="AN153" s="80">
        <f t="shared" si="118"/>
        <v>3.4784898113207547</v>
      </c>
      <c r="AO153" s="80">
        <f t="shared" si="119"/>
        <v>3.5675859335183189</v>
      </c>
      <c r="AP153" s="80">
        <f t="shared" si="120"/>
        <v>4.0636705480491049</v>
      </c>
      <c r="AQ153" s="80">
        <f t="shared" ca="1" si="121"/>
        <v>2.8707813525190007</v>
      </c>
      <c r="AR153" s="80">
        <f t="shared" si="122"/>
        <v>3.4231656970141784</v>
      </c>
      <c r="AS153" s="78">
        <f t="shared" si="123"/>
        <v>0.33201758684844662</v>
      </c>
      <c r="AT153" s="96">
        <f t="shared" ca="1" si="124"/>
        <v>4</v>
      </c>
      <c r="AU153" s="97" t="str">
        <f t="shared" ca="1" si="125"/>
        <v>Silt mxture</v>
      </c>
      <c r="AV153" s="98">
        <f t="shared" si="126"/>
        <v>3</v>
      </c>
      <c r="AW153" s="99" t="str">
        <f t="shared" si="127"/>
        <v>Clay</v>
      </c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</row>
    <row r="154" spans="1:69">
      <c r="A154" s="101">
        <v>2.82</v>
      </c>
      <c r="C154" s="89">
        <f t="shared" si="88"/>
        <v>-9.2518560000000001</v>
      </c>
      <c r="D154" s="84">
        <f t="shared" si="89"/>
        <v>9.2518560000000001</v>
      </c>
      <c r="E154" s="76">
        <v>0.3271</v>
      </c>
      <c r="F154" s="91">
        <f t="shared" si="90"/>
        <v>3.4149240000000001</v>
      </c>
      <c r="G154" s="80">
        <f t="shared" si="91"/>
        <v>3.6871992000000002</v>
      </c>
      <c r="H154" s="81">
        <f t="shared" si="129"/>
        <v>3.7532993142857136</v>
      </c>
      <c r="I154" s="101">
        <v>12.6</v>
      </c>
      <c r="J154" s="92">
        <f t="shared" si="92"/>
        <v>0.13154399999999999</v>
      </c>
      <c r="K154" s="101">
        <v>130.4</v>
      </c>
      <c r="L154" s="78">
        <f t="shared" si="93"/>
        <v>1.3613759999999999</v>
      </c>
      <c r="M154" s="81">
        <f t="shared" si="94"/>
        <v>0.28865790720000001</v>
      </c>
      <c r="N154" s="14">
        <f t="shared" si="128"/>
        <v>98</v>
      </c>
      <c r="O154" s="78">
        <f t="shared" si="95"/>
        <v>0.4533409440000008</v>
      </c>
      <c r="P154" s="78">
        <f t="shared" si="96"/>
        <v>0.16468303679999985</v>
      </c>
      <c r="Q154" s="93">
        <f t="shared" si="97"/>
        <v>1.0671732244799998</v>
      </c>
      <c r="R154" s="80">
        <f t="shared" si="98"/>
        <v>6.4801648379610208</v>
      </c>
      <c r="S154" s="80">
        <f t="shared" si="99"/>
        <v>2892.2179078527961</v>
      </c>
      <c r="T154" s="69">
        <f t="shared" si="100"/>
        <v>72.460536191999935</v>
      </c>
      <c r="U154" s="78">
        <f t="shared" si="101"/>
        <v>1.5800417644063174</v>
      </c>
      <c r="V154" s="69">
        <f t="shared" si="102"/>
        <v>98.594606098954202</v>
      </c>
      <c r="W154" s="80">
        <f t="shared" ca="1" si="103"/>
        <v>1.6746978704022035</v>
      </c>
      <c r="X154" s="80">
        <f t="shared" ca="1" si="104"/>
        <v>31.400472292668447</v>
      </c>
      <c r="Y154" s="94">
        <f t="shared" ca="1" si="105"/>
        <v>5.4165205435193867E-8</v>
      </c>
      <c r="Z154" s="80">
        <f t="shared" ca="1" si="106"/>
        <v>14</v>
      </c>
      <c r="AA154" s="80">
        <f t="shared" ca="1" si="107"/>
        <v>45.274015583999997</v>
      </c>
      <c r="AB154" s="80">
        <f t="shared" ca="1" si="108"/>
        <v>6.7909191368774628</v>
      </c>
      <c r="AC154" s="80">
        <f t="shared" si="109"/>
        <v>14.765450444217167</v>
      </c>
      <c r="AD154" s="69">
        <f t="shared" si="110"/>
        <v>380.45391247058819</v>
      </c>
      <c r="AE154" s="69">
        <f t="shared" si="130"/>
        <v>388.23039650420156</v>
      </c>
      <c r="AF154" s="69">
        <f t="shared" si="111"/>
        <v>368.71992</v>
      </c>
      <c r="AG154" s="95">
        <f t="shared" si="131"/>
        <v>375.3299314285714</v>
      </c>
      <c r="AH154" s="93">
        <f t="shared" si="112"/>
        <v>20.178004133886532</v>
      </c>
      <c r="AI154" s="81">
        <f t="shared" si="113"/>
        <v>0.79877079361703951</v>
      </c>
      <c r="AJ154" s="80">
        <f t="shared" si="114"/>
        <v>3.5397112320000002</v>
      </c>
      <c r="AK154" s="80">
        <f t="shared" si="115"/>
        <v>19.636863145336427</v>
      </c>
      <c r="AL154" s="78">
        <f t="shared" ca="1" si="116"/>
        <v>0.95241032569788231</v>
      </c>
      <c r="AM154" s="80">
        <f t="shared" ca="1" si="117"/>
        <v>17.971668132257015</v>
      </c>
      <c r="AN154" s="80">
        <f t="shared" si="118"/>
        <v>3.4784898113207547</v>
      </c>
      <c r="AO154" s="80">
        <f t="shared" si="119"/>
        <v>3.5675859335183189</v>
      </c>
      <c r="AP154" s="80">
        <f t="shared" si="120"/>
        <v>4.0677107525024434</v>
      </c>
      <c r="AQ154" s="80">
        <f t="shared" ca="1" si="121"/>
        <v>2.8730767924522245</v>
      </c>
      <c r="AR154" s="80">
        <f t="shared" si="122"/>
        <v>3.4231656970141784</v>
      </c>
      <c r="AS154" s="78">
        <f t="shared" si="123"/>
        <v>0.33171462936253077</v>
      </c>
      <c r="AT154" s="96">
        <f t="shared" ca="1" si="124"/>
        <v>4</v>
      </c>
      <c r="AU154" s="97" t="str">
        <f t="shared" ca="1" si="125"/>
        <v>Silt mxture</v>
      </c>
      <c r="AV154" s="98">
        <f t="shared" si="126"/>
        <v>3</v>
      </c>
      <c r="AW154" s="99" t="str">
        <f t="shared" si="127"/>
        <v>Clay</v>
      </c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</row>
    <row r="155" spans="1:69">
      <c r="A155" s="101">
        <v>2.84</v>
      </c>
      <c r="C155" s="89">
        <f t="shared" si="88"/>
        <v>-9.3174720000000004</v>
      </c>
      <c r="D155" s="84">
        <f t="shared" si="89"/>
        <v>9.3174720000000004</v>
      </c>
      <c r="E155" s="76">
        <v>0.3377</v>
      </c>
      <c r="F155" s="91">
        <f t="shared" si="90"/>
        <v>3.5255879999999999</v>
      </c>
      <c r="G155" s="80">
        <f t="shared" si="91"/>
        <v>3.8014127999999996</v>
      </c>
      <c r="H155" s="81">
        <f t="shared" si="129"/>
        <v>3.7941047999999995</v>
      </c>
      <c r="I155" s="101">
        <v>11.2</v>
      </c>
      <c r="J155" s="92">
        <f t="shared" si="92"/>
        <v>0.11692799999999999</v>
      </c>
      <c r="K155" s="101">
        <v>132.1</v>
      </c>
      <c r="L155" s="78">
        <f t="shared" si="93"/>
        <v>1.3791239999999998</v>
      </c>
      <c r="M155" s="81">
        <f t="shared" si="94"/>
        <v>0.29070512640000001</v>
      </c>
      <c r="N155" s="14">
        <f t="shared" si="128"/>
        <v>98</v>
      </c>
      <c r="O155" s="78">
        <f t="shared" si="95"/>
        <v>0.45655612800000084</v>
      </c>
      <c r="P155" s="78">
        <f t="shared" si="96"/>
        <v>0.16585100159999985</v>
      </c>
      <c r="Q155" s="93">
        <f t="shared" si="97"/>
        <v>1.1038027017599996</v>
      </c>
      <c r="R155" s="80">
        <f t="shared" si="98"/>
        <v>6.6553876136494834</v>
      </c>
      <c r="S155" s="80">
        <f t="shared" si="99"/>
        <v>3365.4261566695636</v>
      </c>
      <c r="T155" s="69">
        <f t="shared" si="100"/>
        <v>72.974440703999932</v>
      </c>
      <c r="U155" s="78">
        <f t="shared" si="101"/>
        <v>1.5674229422108032</v>
      </c>
      <c r="V155" s="69">
        <f t="shared" si="102"/>
        <v>97.807191593954116</v>
      </c>
      <c r="W155" s="80">
        <f t="shared" ca="1" si="103"/>
        <v>1.6814226847067182</v>
      </c>
      <c r="X155" s="80">
        <f t="shared" ca="1" si="104"/>
        <v>31.39210236354608</v>
      </c>
      <c r="Y155" s="94">
        <f t="shared" ca="1" si="105"/>
        <v>7.2095865111334751E-8</v>
      </c>
      <c r="Z155" s="80">
        <f t="shared" ca="1" si="106"/>
        <v>14</v>
      </c>
      <c r="AA155" s="80">
        <f t="shared" ca="1" si="107"/>
        <v>46.827993407999983</v>
      </c>
      <c r="AB155" s="80">
        <f t="shared" ca="1" si="108"/>
        <v>9.3492130047996191</v>
      </c>
      <c r="AC155" s="80">
        <f t="shared" si="109"/>
        <v>14.30478705927737</v>
      </c>
      <c r="AD155" s="69">
        <f t="shared" si="110"/>
        <v>393.51254964705868</v>
      </c>
      <c r="AE155" s="69">
        <f t="shared" si="130"/>
        <v>392.65278494117632</v>
      </c>
      <c r="AF155" s="69">
        <f t="shared" si="111"/>
        <v>380.14127999999994</v>
      </c>
      <c r="AG155" s="95">
        <f t="shared" si="131"/>
        <v>379.41047999999995</v>
      </c>
      <c r="AH155" s="93">
        <f t="shared" si="112"/>
        <v>21.939955336981512</v>
      </c>
      <c r="AI155" s="81">
        <f t="shared" si="113"/>
        <v>0.70501835305165916</v>
      </c>
      <c r="AJ155" s="80">
        <f t="shared" si="114"/>
        <v>3.6493562879999994</v>
      </c>
      <c r="AK155" s="80">
        <f t="shared" si="115"/>
        <v>20.167841253483282</v>
      </c>
      <c r="AL155" s="78">
        <f t="shared" ca="1" si="116"/>
        <v>0.93690082106081007</v>
      </c>
      <c r="AM155" s="80">
        <f t="shared" ca="1" si="117"/>
        <v>17.940208562538789</v>
      </c>
      <c r="AN155" s="80">
        <f t="shared" si="118"/>
        <v>3.5862384905660374</v>
      </c>
      <c r="AO155" s="80">
        <f t="shared" si="119"/>
        <v>3.0759090409755028</v>
      </c>
      <c r="AP155" s="80">
        <f t="shared" si="120"/>
        <v>3.4957551687882913</v>
      </c>
      <c r="AQ155" s="80">
        <f t="shared" ca="1" si="121"/>
        <v>2.832224830992073</v>
      </c>
      <c r="AR155" s="80">
        <f t="shared" si="122"/>
        <v>3.3788314876156211</v>
      </c>
      <c r="AS155" s="78">
        <f t="shared" si="123"/>
        <v>0.32540075116258976</v>
      </c>
      <c r="AT155" s="96">
        <f t="shared" ca="1" si="124"/>
        <v>4</v>
      </c>
      <c r="AU155" s="97" t="str">
        <f t="shared" ca="1" si="125"/>
        <v>Silt mxture</v>
      </c>
      <c r="AV155" s="98">
        <f t="shared" si="126"/>
        <v>3</v>
      </c>
      <c r="AW155" s="99" t="str">
        <f t="shared" si="127"/>
        <v>Clay</v>
      </c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</row>
    <row r="156" spans="1:69">
      <c r="A156" s="101">
        <v>2.86</v>
      </c>
      <c r="C156" s="89">
        <f t="shared" si="88"/>
        <v>-9.3830880000000008</v>
      </c>
      <c r="D156" s="84">
        <f t="shared" si="89"/>
        <v>9.3830880000000008</v>
      </c>
      <c r="E156" s="76">
        <v>0.34329999999999999</v>
      </c>
      <c r="F156" s="91">
        <f t="shared" si="90"/>
        <v>3.5840519999999998</v>
      </c>
      <c r="G156" s="80">
        <f t="shared" si="91"/>
        <v>3.8617559999999997</v>
      </c>
      <c r="H156" s="81">
        <f t="shared" si="129"/>
        <v>3.8480348571428573</v>
      </c>
      <c r="I156" s="101">
        <v>11.1</v>
      </c>
      <c r="J156" s="92">
        <f t="shared" si="92"/>
        <v>0.11588399999999999</v>
      </c>
      <c r="K156" s="101">
        <v>133</v>
      </c>
      <c r="L156" s="78">
        <f t="shared" si="93"/>
        <v>1.38852</v>
      </c>
      <c r="M156" s="81">
        <f t="shared" si="94"/>
        <v>0.29275234560000002</v>
      </c>
      <c r="N156" s="14">
        <f t="shared" si="128"/>
        <v>98</v>
      </c>
      <c r="O156" s="78">
        <f t="shared" si="95"/>
        <v>0.45977131200000088</v>
      </c>
      <c r="P156" s="78">
        <f t="shared" si="96"/>
        <v>0.16701896639999986</v>
      </c>
      <c r="Q156" s="93">
        <f t="shared" si="97"/>
        <v>1.1226549470399996</v>
      </c>
      <c r="R156" s="80">
        <f t="shared" si="98"/>
        <v>6.7217213184717712</v>
      </c>
      <c r="S156" s="80">
        <f t="shared" si="99"/>
        <v>3453.7424726958188</v>
      </c>
      <c r="T156" s="69">
        <f t="shared" si="100"/>
        <v>73.488345215999942</v>
      </c>
      <c r="U156" s="78">
        <f t="shared" si="101"/>
        <v>1.5669868621153134</v>
      </c>
      <c r="V156" s="69">
        <f t="shared" si="102"/>
        <v>97.779980195995549</v>
      </c>
      <c r="W156" s="80">
        <f t="shared" ca="1" si="103"/>
        <v>1.6987071721443456</v>
      </c>
      <c r="X156" s="80">
        <f t="shared" ca="1" si="104"/>
        <v>31.413448917498016</v>
      </c>
      <c r="Y156" s="94">
        <f t="shared" ca="1" si="105"/>
        <v>7.6522755717158234E-8</v>
      </c>
      <c r="Z156" s="80">
        <f t="shared" ca="1" si="106"/>
        <v>14</v>
      </c>
      <c r="AA156" s="80">
        <f t="shared" ca="1" si="107"/>
        <v>47.627785631999984</v>
      </c>
      <c r="AB156" s="80">
        <f t="shared" ca="1" si="108"/>
        <v>10.092764506892438</v>
      </c>
      <c r="AC156" s="80">
        <f t="shared" si="109"/>
        <v>14.226037860222258</v>
      </c>
      <c r="AD156" s="69">
        <f t="shared" si="110"/>
        <v>400.23349270588221</v>
      </c>
      <c r="AE156" s="69">
        <f t="shared" si="130"/>
        <v>398.61924060504191</v>
      </c>
      <c r="AF156" s="69">
        <f t="shared" si="111"/>
        <v>386.17559999999997</v>
      </c>
      <c r="AG156" s="95">
        <f t="shared" si="131"/>
        <v>384.80348571428567</v>
      </c>
      <c r="AH156" s="93">
        <f t="shared" si="112"/>
        <v>22.26720956606832</v>
      </c>
      <c r="AI156" s="81">
        <f t="shared" si="113"/>
        <v>0.69383736768233339</v>
      </c>
      <c r="AJ156" s="80">
        <f t="shared" si="114"/>
        <v>3.7072857599999995</v>
      </c>
      <c r="AK156" s="80">
        <f t="shared" si="115"/>
        <v>20.368852480217491</v>
      </c>
      <c r="AL156" s="78">
        <f t="shared" ca="1" si="116"/>
        <v>0.93371237002211926</v>
      </c>
      <c r="AM156" s="80">
        <f t="shared" ca="1" si="117"/>
        <v>18.020551725612361</v>
      </c>
      <c r="AN156" s="80">
        <f t="shared" si="118"/>
        <v>3.6431660377358486</v>
      </c>
      <c r="AO156" s="80">
        <f t="shared" si="119"/>
        <v>3.0008110300081099</v>
      </c>
      <c r="AP156" s="80">
        <f t="shared" si="120"/>
        <v>3.4063645379934768</v>
      </c>
      <c r="AQ156" s="80">
        <f t="shared" ca="1" si="121"/>
        <v>2.8237115928872538</v>
      </c>
      <c r="AR156" s="80">
        <f t="shared" si="122"/>
        <v>3.3675085210218181</v>
      </c>
      <c r="AS156" s="78">
        <f t="shared" si="123"/>
        <v>0.32209658622661042</v>
      </c>
      <c r="AT156" s="96">
        <f t="shared" ca="1" si="124"/>
        <v>4</v>
      </c>
      <c r="AU156" s="97" t="str">
        <f t="shared" ca="1" si="125"/>
        <v>Silt mxture</v>
      </c>
      <c r="AV156" s="98">
        <f t="shared" si="126"/>
        <v>3</v>
      </c>
      <c r="AW156" s="99" t="str">
        <f t="shared" si="127"/>
        <v>Clay</v>
      </c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</row>
    <row r="157" spans="1:69">
      <c r="A157" s="101">
        <v>2.88</v>
      </c>
      <c r="C157" s="89">
        <f t="shared" si="88"/>
        <v>-9.4487039999999993</v>
      </c>
      <c r="D157" s="84">
        <f t="shared" si="89"/>
        <v>9.4487039999999993</v>
      </c>
      <c r="E157" s="76">
        <v>0.3458</v>
      </c>
      <c r="F157" s="91">
        <f t="shared" si="90"/>
        <v>3.6101519999999998</v>
      </c>
      <c r="G157" s="80">
        <f t="shared" si="91"/>
        <v>3.8911967999999995</v>
      </c>
      <c r="H157" s="81">
        <f t="shared" si="129"/>
        <v>3.9975058285714282</v>
      </c>
      <c r="I157" s="101">
        <v>11.1</v>
      </c>
      <c r="J157" s="92">
        <f t="shared" si="92"/>
        <v>0.11588399999999999</v>
      </c>
      <c r="K157" s="101">
        <v>134.6</v>
      </c>
      <c r="L157" s="78">
        <f t="shared" si="93"/>
        <v>1.4052239999999998</v>
      </c>
      <c r="M157" s="81">
        <f t="shared" si="94"/>
        <v>0.29479956479999997</v>
      </c>
      <c r="N157" s="14">
        <f t="shared" si="128"/>
        <v>98</v>
      </c>
      <c r="O157" s="78">
        <f t="shared" si="95"/>
        <v>0.4629864960000008</v>
      </c>
      <c r="P157" s="78">
        <f t="shared" si="96"/>
        <v>0.16818693119999983</v>
      </c>
      <c r="Q157" s="93">
        <f t="shared" si="97"/>
        <v>1.1313094003199995</v>
      </c>
      <c r="R157" s="80">
        <f t="shared" si="98"/>
        <v>6.7265000452068451</v>
      </c>
      <c r="S157" s="80">
        <f t="shared" si="99"/>
        <v>3480.3670851378747</v>
      </c>
      <c r="T157" s="69">
        <f t="shared" si="100"/>
        <v>74.002249727999924</v>
      </c>
      <c r="U157" s="78">
        <f t="shared" si="101"/>
        <v>1.5672837150665426</v>
      </c>
      <c r="V157" s="69">
        <f t="shared" si="102"/>
        <v>97.798503820152263</v>
      </c>
      <c r="W157" s="80">
        <f t="shared" ca="1" si="103"/>
        <v>1.709416555200294</v>
      </c>
      <c r="X157" s="80">
        <f t="shared" ca="1" si="104"/>
        <v>31.41276742707997</v>
      </c>
      <c r="Y157" s="94">
        <f t="shared" ca="1" si="105"/>
        <v>7.7612349068778694E-8</v>
      </c>
      <c r="Z157" s="80">
        <f t="shared" ca="1" si="106"/>
        <v>14</v>
      </c>
      <c r="AA157" s="80">
        <f t="shared" ca="1" si="107"/>
        <v>47.994944255999982</v>
      </c>
      <c r="AB157" s="80">
        <f t="shared" ca="1" si="108"/>
        <v>10.315385632061295</v>
      </c>
      <c r="AC157" s="80">
        <f t="shared" si="109"/>
        <v>14.202692150737576</v>
      </c>
      <c r="AD157" s="69">
        <f t="shared" si="110"/>
        <v>403.31885929411743</v>
      </c>
      <c r="AE157" s="69">
        <f t="shared" si="130"/>
        <v>415.82580383193266</v>
      </c>
      <c r="AF157" s="69">
        <f t="shared" si="111"/>
        <v>389.1196799999999</v>
      </c>
      <c r="AG157" s="95">
        <f t="shared" si="131"/>
        <v>399.75058285714283</v>
      </c>
      <c r="AH157" s="93">
        <f t="shared" si="112"/>
        <v>22.35681200462059</v>
      </c>
      <c r="AI157" s="81">
        <f t="shared" si="113"/>
        <v>0.689019052628984</v>
      </c>
      <c r="AJ157" s="80">
        <f t="shared" si="114"/>
        <v>3.7355489279999992</v>
      </c>
      <c r="AK157" s="80">
        <f t="shared" si="115"/>
        <v>20.383333470323773</v>
      </c>
      <c r="AL157" s="78">
        <f t="shared" ca="1" si="116"/>
        <v>0.93299791452031222</v>
      </c>
      <c r="AM157" s="80">
        <f t="shared" ca="1" si="117"/>
        <v>18.01798121225843</v>
      </c>
      <c r="AN157" s="80">
        <f t="shared" si="118"/>
        <v>3.6709403773584897</v>
      </c>
      <c r="AO157" s="80">
        <f t="shared" si="119"/>
        <v>2.9781068898905345</v>
      </c>
      <c r="AP157" s="80">
        <f t="shared" si="120"/>
        <v>3.3803060408746739</v>
      </c>
      <c r="AQ157" s="80">
        <f t="shared" ca="1" si="121"/>
        <v>2.821691781388429</v>
      </c>
      <c r="AR157" s="80">
        <f t="shared" si="122"/>
        <v>3.3629975370433853</v>
      </c>
      <c r="AS157" s="78">
        <f t="shared" si="123"/>
        <v>0.32390791017236276</v>
      </c>
      <c r="AT157" s="96">
        <f t="shared" ca="1" si="124"/>
        <v>4</v>
      </c>
      <c r="AU157" s="97" t="str">
        <f t="shared" ca="1" si="125"/>
        <v>Silt mxture</v>
      </c>
      <c r="AV157" s="98">
        <f t="shared" si="126"/>
        <v>3</v>
      </c>
      <c r="AW157" s="99" t="str">
        <f t="shared" si="127"/>
        <v>Clay</v>
      </c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</row>
    <row r="158" spans="1:69">
      <c r="A158" s="101">
        <v>2.9</v>
      </c>
      <c r="C158" s="89">
        <f t="shared" si="88"/>
        <v>-9.5143199999999997</v>
      </c>
      <c r="D158" s="84">
        <f t="shared" si="89"/>
        <v>9.5143199999999997</v>
      </c>
      <c r="E158" s="76">
        <v>0.35260000000000002</v>
      </c>
      <c r="F158" s="91">
        <f t="shared" si="90"/>
        <v>3.6811440000000002</v>
      </c>
      <c r="G158" s="80">
        <f t="shared" si="91"/>
        <v>3.9634416000000003</v>
      </c>
      <c r="H158" s="81">
        <f t="shared" si="129"/>
        <v>4.1576255999999994</v>
      </c>
      <c r="I158" s="101">
        <v>11.3</v>
      </c>
      <c r="J158" s="92">
        <f t="shared" si="92"/>
        <v>0.11797200000000001</v>
      </c>
      <c r="K158" s="101">
        <v>135.19999999999999</v>
      </c>
      <c r="L158" s="78">
        <f t="shared" si="93"/>
        <v>1.4114879999999999</v>
      </c>
      <c r="M158" s="81">
        <f t="shared" si="94"/>
        <v>0.29684678399999997</v>
      </c>
      <c r="N158" s="14">
        <f t="shared" si="128"/>
        <v>98</v>
      </c>
      <c r="O158" s="78">
        <f t="shared" si="95"/>
        <v>0.46620168000000084</v>
      </c>
      <c r="P158" s="78">
        <f t="shared" si="96"/>
        <v>0.16935489599999984</v>
      </c>
      <c r="Q158" s="93">
        <f t="shared" si="97"/>
        <v>1.1540891735999999</v>
      </c>
      <c r="R158" s="80">
        <f t="shared" si="98"/>
        <v>6.8146194816830157</v>
      </c>
      <c r="S158" s="80">
        <f t="shared" si="99"/>
        <v>3487.6071490543109</v>
      </c>
      <c r="T158" s="69">
        <f t="shared" si="100"/>
        <v>74.516154239999921</v>
      </c>
      <c r="U158" s="78">
        <f t="shared" si="101"/>
        <v>1.5700967245902935</v>
      </c>
      <c r="V158" s="69">
        <f t="shared" si="102"/>
        <v>97.974035614434314</v>
      </c>
      <c r="W158" s="80">
        <f t="shared" ca="1" si="103"/>
        <v>1.7364292638233474</v>
      </c>
      <c r="X158" s="80">
        <f t="shared" ca="1" si="104"/>
        <v>31.46365833421919</v>
      </c>
      <c r="Y158" s="94">
        <f t="shared" ca="1" si="105"/>
        <v>7.9921894364243363E-8</v>
      </c>
      <c r="Z158" s="80">
        <f t="shared" ca="1" si="106"/>
        <v>14</v>
      </c>
      <c r="AA158" s="80">
        <f t="shared" ca="1" si="107"/>
        <v>48.961358879999992</v>
      </c>
      <c r="AB158" s="80">
        <f t="shared" ca="1" si="108"/>
        <v>10.836234144933695</v>
      </c>
      <c r="AC158" s="80">
        <f t="shared" si="109"/>
        <v>14.196374605398315</v>
      </c>
      <c r="AD158" s="69">
        <f t="shared" si="110"/>
        <v>411.43999058823516</v>
      </c>
      <c r="AE158" s="69">
        <f t="shared" si="130"/>
        <v>434.28516705882339</v>
      </c>
      <c r="AF158" s="69">
        <f t="shared" si="111"/>
        <v>396.34416000000004</v>
      </c>
      <c r="AG158" s="95">
        <f t="shared" si="131"/>
        <v>415.76255999999995</v>
      </c>
      <c r="AH158" s="93">
        <f t="shared" si="112"/>
        <v>22.428248388513676</v>
      </c>
      <c r="AI158" s="81">
        <f t="shared" si="113"/>
        <v>0.69659633577998314</v>
      </c>
      <c r="AJ158" s="80">
        <f t="shared" si="114"/>
        <v>3.8049039360000001</v>
      </c>
      <c r="AK158" s="80">
        <f t="shared" si="115"/>
        <v>20.650362065706105</v>
      </c>
      <c r="AL158" s="78">
        <f t="shared" ca="1" si="116"/>
        <v>0.93145695044941856</v>
      </c>
      <c r="AM158" s="80">
        <f t="shared" ca="1" si="117"/>
        <v>18.210948904120119</v>
      </c>
      <c r="AN158" s="80">
        <f t="shared" si="118"/>
        <v>3.739095849056604</v>
      </c>
      <c r="AO158" s="80">
        <f t="shared" si="119"/>
        <v>2.9765040564745551</v>
      </c>
      <c r="AP158" s="80">
        <f t="shared" si="120"/>
        <v>3.3732887276432559</v>
      </c>
      <c r="AQ158" s="80">
        <f t="shared" ca="1" si="121"/>
        <v>2.8175026560599807</v>
      </c>
      <c r="AR158" s="80">
        <f t="shared" si="122"/>
        <v>3.3559801878320021</v>
      </c>
      <c r="AS158" s="78">
        <f t="shared" si="123"/>
        <v>0.3187202598327884</v>
      </c>
      <c r="AT158" s="96">
        <f t="shared" ca="1" si="124"/>
        <v>4</v>
      </c>
      <c r="AU158" s="97" t="str">
        <f t="shared" ca="1" si="125"/>
        <v>Silt mxture</v>
      </c>
      <c r="AV158" s="98">
        <f t="shared" si="126"/>
        <v>3</v>
      </c>
      <c r="AW158" s="99" t="str">
        <f t="shared" si="127"/>
        <v>Clay</v>
      </c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</row>
    <row r="159" spans="1:69">
      <c r="A159" s="101">
        <v>2.92</v>
      </c>
      <c r="C159" s="89">
        <f t="shared" si="88"/>
        <v>-9.579936</v>
      </c>
      <c r="D159" s="84">
        <f t="shared" si="89"/>
        <v>9.579936</v>
      </c>
      <c r="E159" s="76">
        <v>0.36009999999999998</v>
      </c>
      <c r="F159" s="91">
        <f t="shared" si="90"/>
        <v>3.7594439999999998</v>
      </c>
      <c r="G159" s="80">
        <f t="shared" si="91"/>
        <v>4.0440383999999998</v>
      </c>
      <c r="H159" s="81">
        <f t="shared" si="129"/>
        <v>4.3073650285714278</v>
      </c>
      <c r="I159" s="101">
        <v>11.4</v>
      </c>
      <c r="J159" s="92">
        <f t="shared" si="92"/>
        <v>0.119016</v>
      </c>
      <c r="K159" s="101">
        <v>136.30000000000001</v>
      </c>
      <c r="L159" s="78">
        <f t="shared" si="93"/>
        <v>1.4229720000000001</v>
      </c>
      <c r="M159" s="81">
        <f t="shared" si="94"/>
        <v>0.29889400319999998</v>
      </c>
      <c r="N159" s="14">
        <f t="shared" si="128"/>
        <v>98</v>
      </c>
      <c r="O159" s="78">
        <f t="shared" si="95"/>
        <v>0.46941686400000088</v>
      </c>
      <c r="P159" s="78">
        <f t="shared" si="96"/>
        <v>0.17052286079999984</v>
      </c>
      <c r="Q159" s="93">
        <f t="shared" si="97"/>
        <v>1.1796251068799997</v>
      </c>
      <c r="R159" s="80">
        <f t="shared" si="98"/>
        <v>6.917694796731916</v>
      </c>
      <c r="S159" s="80">
        <f t="shared" si="99"/>
        <v>3533.5056640926177</v>
      </c>
      <c r="T159" s="69">
        <f t="shared" si="100"/>
        <v>75.030058751999931</v>
      </c>
      <c r="U159" s="78">
        <f t="shared" si="101"/>
        <v>1.5719167073741671</v>
      </c>
      <c r="V159" s="69">
        <f t="shared" si="102"/>
        <v>98.087602540148026</v>
      </c>
      <c r="W159" s="80">
        <f t="shared" ca="1" si="103"/>
        <v>1.7635555162555077</v>
      </c>
      <c r="X159" s="80">
        <f t="shared" ca="1" si="104"/>
        <v>31.514368926556092</v>
      </c>
      <c r="Y159" s="94">
        <f t="shared" ca="1" si="105"/>
        <v>8.4016622405959276E-8</v>
      </c>
      <c r="Z159" s="80">
        <f t="shared" ca="1" si="106"/>
        <v>14</v>
      </c>
      <c r="AA159" s="80">
        <f t="shared" ca="1" si="107"/>
        <v>50.044701503999988</v>
      </c>
      <c r="AB159" s="80">
        <f t="shared" ca="1" si="108"/>
        <v>11.643471109884487</v>
      </c>
      <c r="AC159" s="80">
        <f t="shared" si="109"/>
        <v>14.156626977323103</v>
      </c>
      <c r="AD159" s="69">
        <f t="shared" si="110"/>
        <v>420.54371011764698</v>
      </c>
      <c r="AE159" s="69">
        <f t="shared" si="130"/>
        <v>451.52331347899144</v>
      </c>
      <c r="AF159" s="69">
        <f t="shared" si="111"/>
        <v>404.40384</v>
      </c>
      <c r="AG159" s="95">
        <f t="shared" si="131"/>
        <v>430.73650285714285</v>
      </c>
      <c r="AH159" s="93">
        <f t="shared" si="112"/>
        <v>22.634430113523372</v>
      </c>
      <c r="AI159" s="81">
        <f t="shared" si="113"/>
        <v>0.69794747426616077</v>
      </c>
      <c r="AJ159" s="80">
        <f t="shared" si="114"/>
        <v>3.8822768639999996</v>
      </c>
      <c r="AK159" s="80">
        <f t="shared" si="115"/>
        <v>20.96271150524823</v>
      </c>
      <c r="AL159" s="78">
        <f t="shared" ca="1" si="116"/>
        <v>0.92879247403015053</v>
      </c>
      <c r="AM159" s="80">
        <f t="shared" ca="1" si="117"/>
        <v>18.405288514970135</v>
      </c>
      <c r="AN159" s="80">
        <f t="shared" si="118"/>
        <v>3.8151305660377353</v>
      </c>
      <c r="AO159" s="80">
        <f t="shared" si="119"/>
        <v>2.9429987608426273</v>
      </c>
      <c r="AP159" s="80">
        <f t="shared" si="120"/>
        <v>3.3294713524604029</v>
      </c>
      <c r="AQ159" s="80">
        <f t="shared" ca="1" si="121"/>
        <v>2.8103646794234622</v>
      </c>
      <c r="AR159" s="80">
        <f t="shared" si="122"/>
        <v>3.3459512617872109</v>
      </c>
      <c r="AS159" s="78">
        <f t="shared" si="123"/>
        <v>0.31446070177763297</v>
      </c>
      <c r="AT159" s="96">
        <f t="shared" ca="1" si="124"/>
        <v>4</v>
      </c>
      <c r="AU159" s="97" t="str">
        <f t="shared" ca="1" si="125"/>
        <v>Silt mxture</v>
      </c>
      <c r="AV159" s="98">
        <f t="shared" si="126"/>
        <v>3</v>
      </c>
      <c r="AW159" s="99" t="str">
        <f t="shared" si="127"/>
        <v>Clay</v>
      </c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</row>
    <row r="160" spans="1:69">
      <c r="A160" s="101">
        <v>2.94</v>
      </c>
      <c r="C160" s="89">
        <f t="shared" si="88"/>
        <v>-9.6455520000000003</v>
      </c>
      <c r="D160" s="84">
        <f t="shared" si="89"/>
        <v>9.6455520000000003</v>
      </c>
      <c r="E160" s="76">
        <v>0.42599999999999999</v>
      </c>
      <c r="F160" s="91">
        <f t="shared" si="90"/>
        <v>4.4474399999999994</v>
      </c>
      <c r="G160" s="80">
        <f t="shared" si="91"/>
        <v>4.7334959999999997</v>
      </c>
      <c r="H160" s="81">
        <f t="shared" si="129"/>
        <v>4.3409221714285708</v>
      </c>
      <c r="I160" s="101">
        <v>11.5</v>
      </c>
      <c r="J160" s="92">
        <f t="shared" si="92"/>
        <v>0.12006</v>
      </c>
      <c r="K160" s="101">
        <v>137</v>
      </c>
      <c r="L160" s="78">
        <f t="shared" si="93"/>
        <v>1.43028</v>
      </c>
      <c r="M160" s="81">
        <f t="shared" si="94"/>
        <v>0.30094122239999999</v>
      </c>
      <c r="N160" s="14">
        <f t="shared" si="128"/>
        <v>98</v>
      </c>
      <c r="O160" s="78">
        <f t="shared" si="95"/>
        <v>0.47263204800000091</v>
      </c>
      <c r="P160" s="78">
        <f t="shared" si="96"/>
        <v>0.17169082559999985</v>
      </c>
      <c r="Q160" s="93">
        <f t="shared" si="97"/>
        <v>1.4060851041599995</v>
      </c>
      <c r="R160" s="80">
        <f t="shared" si="98"/>
        <v>8.1896344737479136</v>
      </c>
      <c r="S160" s="80">
        <f t="shared" si="99"/>
        <v>4175.2299850074951</v>
      </c>
      <c r="T160" s="69">
        <f t="shared" si="100"/>
        <v>75.543963263999942</v>
      </c>
      <c r="U160" s="78">
        <f t="shared" si="101"/>
        <v>1.5790938213411503</v>
      </c>
      <c r="V160" s="69">
        <f t="shared" si="102"/>
        <v>98.53545445168777</v>
      </c>
      <c r="W160" s="80">
        <f t="shared" ca="1" si="103"/>
        <v>1.9561281481660908</v>
      </c>
      <c r="X160" s="80">
        <f t="shared" ca="1" si="104"/>
        <v>32.048771042505564</v>
      </c>
      <c r="Y160" s="94">
        <f t="shared" ca="1" si="105"/>
        <v>1.5012124491951018E-7</v>
      </c>
      <c r="Z160" s="80">
        <f t="shared" ca="1" si="106"/>
        <v>14</v>
      </c>
      <c r="AA160" s="80">
        <f t="shared" ca="1" si="107"/>
        <v>59.65209532799998</v>
      </c>
      <c r="AB160" s="80">
        <f t="shared" ca="1" si="108"/>
        <v>24.798591173621503</v>
      </c>
      <c r="AC160" s="80">
        <f t="shared" si="109"/>
        <v>13.649304700356939</v>
      </c>
      <c r="AD160" s="69">
        <f t="shared" si="110"/>
        <v>501.27811199999985</v>
      </c>
      <c r="AE160" s="69">
        <f t="shared" si="130"/>
        <v>455.09295569747889</v>
      </c>
      <c r="AF160" s="69">
        <f t="shared" si="111"/>
        <v>473.34960000000001</v>
      </c>
      <c r="AG160" s="95">
        <f t="shared" si="131"/>
        <v>434.09221714285707</v>
      </c>
      <c r="AH160" s="93">
        <f t="shared" si="112"/>
        <v>25.427281722320384</v>
      </c>
      <c r="AI160" s="81">
        <f t="shared" si="113"/>
        <v>0.69928022991579175</v>
      </c>
      <c r="AJ160" s="80">
        <f t="shared" si="114"/>
        <v>4.5441561599999991</v>
      </c>
      <c r="AK160" s="80">
        <f t="shared" si="115"/>
        <v>24.817074162872466</v>
      </c>
      <c r="AL160" s="78">
        <f t="shared" ca="1" si="116"/>
        <v>0.89725502928971346</v>
      </c>
      <c r="AM160" s="80">
        <f t="shared" ca="1" si="117"/>
        <v>20.583756716865253</v>
      </c>
      <c r="AN160" s="80">
        <f t="shared" si="118"/>
        <v>4.4655622641509432</v>
      </c>
      <c r="AO160" s="80">
        <f t="shared" si="119"/>
        <v>2.5363917071018967</v>
      </c>
      <c r="AP160" s="80">
        <f t="shared" si="120"/>
        <v>2.8177384059316251</v>
      </c>
      <c r="AQ160" s="80">
        <f t="shared" ca="1" si="121"/>
        <v>2.7274446337025111</v>
      </c>
      <c r="AR160" s="80">
        <f t="shared" si="122"/>
        <v>3.2544088868600412</v>
      </c>
      <c r="AS160" s="78">
        <f t="shared" si="123"/>
        <v>0.26504924595630469</v>
      </c>
      <c r="AT160" s="96">
        <f t="shared" ca="1" si="124"/>
        <v>4</v>
      </c>
      <c r="AU160" s="97" t="str">
        <f t="shared" ca="1" si="125"/>
        <v>Silt mxture</v>
      </c>
      <c r="AV160" s="98">
        <f t="shared" si="126"/>
        <v>3</v>
      </c>
      <c r="AW160" s="99" t="str">
        <f t="shared" si="127"/>
        <v>Clay</v>
      </c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</row>
    <row r="161" spans="1:69">
      <c r="A161" s="101">
        <v>2.96</v>
      </c>
      <c r="C161" s="89">
        <f t="shared" si="88"/>
        <v>-9.7111680000000007</v>
      </c>
      <c r="D161" s="84">
        <f t="shared" si="89"/>
        <v>9.7111680000000007</v>
      </c>
      <c r="E161" s="76">
        <v>0.43290000000000001</v>
      </c>
      <c r="F161" s="91">
        <f t="shared" si="90"/>
        <v>4.519476</v>
      </c>
      <c r="G161" s="80">
        <f t="shared" si="91"/>
        <v>4.8080375999999996</v>
      </c>
      <c r="H161" s="81">
        <f t="shared" si="129"/>
        <v>4.3731071999999998</v>
      </c>
      <c r="I161" s="101">
        <v>11.7</v>
      </c>
      <c r="J161" s="92">
        <f t="shared" si="92"/>
        <v>0.12214799999999999</v>
      </c>
      <c r="K161" s="101">
        <v>138.19999999999999</v>
      </c>
      <c r="L161" s="78">
        <f t="shared" si="93"/>
        <v>1.4428079999999999</v>
      </c>
      <c r="M161" s="81">
        <f t="shared" si="94"/>
        <v>0.30298844159999999</v>
      </c>
      <c r="N161" s="14">
        <f t="shared" si="128"/>
        <v>98</v>
      </c>
      <c r="O161" s="78">
        <f t="shared" si="95"/>
        <v>0.47584723200000095</v>
      </c>
      <c r="P161" s="78">
        <f t="shared" si="96"/>
        <v>0.17285879039999985</v>
      </c>
      <c r="Q161" s="93">
        <f t="shared" si="97"/>
        <v>1.4296228214399995</v>
      </c>
      <c r="R161" s="80">
        <f t="shared" si="98"/>
        <v>8.270466420202375</v>
      </c>
      <c r="S161" s="80">
        <f t="shared" si="99"/>
        <v>4172.5566940009121</v>
      </c>
      <c r="T161" s="69">
        <f t="shared" si="100"/>
        <v>76.057867775999938</v>
      </c>
      <c r="U161" s="78">
        <f t="shared" si="101"/>
        <v>1.581726312792521</v>
      </c>
      <c r="V161" s="69">
        <f t="shared" si="102"/>
        <v>98.699721918253303</v>
      </c>
      <c r="W161" s="80">
        <f t="shared" ca="1" si="103"/>
        <v>1.9833166348466393</v>
      </c>
      <c r="X161" s="80">
        <f t="shared" ca="1" si="104"/>
        <v>32.090226615859379</v>
      </c>
      <c r="Y161" s="94">
        <f t="shared" ca="1" si="105"/>
        <v>1.5310144488322969E-7</v>
      </c>
      <c r="Z161" s="80">
        <f t="shared" ca="1" si="106"/>
        <v>14</v>
      </c>
      <c r="AA161" s="80">
        <f t="shared" ca="1" si="107"/>
        <v>60.650665151999974</v>
      </c>
      <c r="AB161" s="80">
        <f t="shared" ca="1" si="108"/>
        <v>25.714258526492706</v>
      </c>
      <c r="AC161" s="80">
        <f t="shared" si="109"/>
        <v>13.65125179587317</v>
      </c>
      <c r="AD161" s="69">
        <f t="shared" si="110"/>
        <v>509.66945505882336</v>
      </c>
      <c r="AE161" s="69">
        <f t="shared" si="130"/>
        <v>458.5011727058822</v>
      </c>
      <c r="AF161" s="69">
        <f t="shared" si="111"/>
        <v>480.80375999999995</v>
      </c>
      <c r="AG161" s="95">
        <f t="shared" si="131"/>
        <v>437.31071999999995</v>
      </c>
      <c r="AH161" s="93">
        <f t="shared" si="112"/>
        <v>25.469372759409623</v>
      </c>
      <c r="AI161" s="81">
        <f t="shared" si="113"/>
        <v>0.7066345872104407</v>
      </c>
      <c r="AJ161" s="80">
        <f t="shared" si="114"/>
        <v>4.615716095999999</v>
      </c>
      <c r="AK161" s="80">
        <f t="shared" si="115"/>
        <v>25.062019455158712</v>
      </c>
      <c r="AL161" s="78">
        <f t="shared" ca="1" si="116"/>
        <v>0.8962401721914931</v>
      </c>
      <c r="AM161" s="80">
        <f t="shared" ca="1" si="117"/>
        <v>20.763154171466915</v>
      </c>
      <c r="AN161" s="80">
        <f t="shared" si="118"/>
        <v>4.535884528301886</v>
      </c>
      <c r="AO161" s="80">
        <f t="shared" si="119"/>
        <v>2.5404959395492246</v>
      </c>
      <c r="AP161" s="80">
        <f t="shared" si="120"/>
        <v>2.8195436863129104</v>
      </c>
      <c r="AQ161" s="80">
        <f t="shared" ca="1" si="121"/>
        <v>2.7246363665700564</v>
      </c>
      <c r="AR161" s="80">
        <f t="shared" si="122"/>
        <v>3.2488814854684462</v>
      </c>
      <c r="AS161" s="78">
        <f t="shared" si="123"/>
        <v>0.26310467952178423</v>
      </c>
      <c r="AT161" s="96">
        <f t="shared" ca="1" si="124"/>
        <v>4</v>
      </c>
      <c r="AU161" s="97" t="str">
        <f t="shared" ca="1" si="125"/>
        <v>Silt mxture</v>
      </c>
      <c r="AV161" s="98">
        <f t="shared" si="126"/>
        <v>3</v>
      </c>
      <c r="AW161" s="99" t="str">
        <f t="shared" si="127"/>
        <v>Clay</v>
      </c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</row>
    <row r="162" spans="1:69">
      <c r="A162" s="101">
        <v>2.98</v>
      </c>
      <c r="C162" s="89">
        <f t="shared" si="88"/>
        <v>-9.776784000000001</v>
      </c>
      <c r="D162" s="84">
        <f t="shared" si="89"/>
        <v>9.776784000000001</v>
      </c>
      <c r="E162" s="76">
        <v>0.43719999999999998</v>
      </c>
      <c r="F162" s="91">
        <f t="shared" si="90"/>
        <v>4.564368</v>
      </c>
      <c r="G162" s="80">
        <f t="shared" si="91"/>
        <v>4.8495888000000003</v>
      </c>
      <c r="H162" s="81">
        <f t="shared" si="129"/>
        <v>4.385187771428571</v>
      </c>
      <c r="I162" s="101">
        <v>11.8</v>
      </c>
      <c r="J162" s="92">
        <f t="shared" si="92"/>
        <v>0.12319200000000001</v>
      </c>
      <c r="K162" s="101">
        <v>136.6</v>
      </c>
      <c r="L162" s="78">
        <f t="shared" si="93"/>
        <v>1.4261039999999998</v>
      </c>
      <c r="M162" s="81">
        <f t="shared" si="94"/>
        <v>0.3050356608</v>
      </c>
      <c r="N162" s="14">
        <f t="shared" si="128"/>
        <v>98</v>
      </c>
      <c r="O162" s="78">
        <f t="shared" si="95"/>
        <v>0.47906241600000099</v>
      </c>
      <c r="P162" s="78">
        <f t="shared" si="96"/>
        <v>0.17402675519999986</v>
      </c>
      <c r="Q162" s="93">
        <f t="shared" si="97"/>
        <v>1.44227370672</v>
      </c>
      <c r="R162" s="80">
        <f t="shared" si="98"/>
        <v>8.2876549934087453</v>
      </c>
      <c r="S162" s="80">
        <f t="shared" si="99"/>
        <v>4173.8065344197285</v>
      </c>
      <c r="T162" s="69">
        <f t="shared" si="100"/>
        <v>76.571772287999934</v>
      </c>
      <c r="U162" s="78">
        <f t="shared" si="101"/>
        <v>1.5830606075601763</v>
      </c>
      <c r="V162" s="69">
        <f t="shared" si="102"/>
        <v>98.782981911755002</v>
      </c>
      <c r="W162" s="80">
        <f t="shared" ca="1" si="103"/>
        <v>1.9993379283242092</v>
      </c>
      <c r="X162" s="80">
        <f t="shared" ca="1" si="104"/>
        <v>32.101122589313135</v>
      </c>
      <c r="Y162" s="94">
        <f t="shared" ca="1" si="105"/>
        <v>1.5402835835064957E-7</v>
      </c>
      <c r="Z162" s="80">
        <f t="shared" ca="1" si="106"/>
        <v>14</v>
      </c>
      <c r="AA162" s="80">
        <f t="shared" ca="1" si="107"/>
        <v>61.187369375999992</v>
      </c>
      <c r="AB162" s="80">
        <f t="shared" ca="1" si="108"/>
        <v>26.098864772621784</v>
      </c>
      <c r="AC162" s="80">
        <f t="shared" si="109"/>
        <v>13.650341317499661</v>
      </c>
      <c r="AD162" s="69">
        <f t="shared" si="110"/>
        <v>514.17957458823525</v>
      </c>
      <c r="AE162" s="69">
        <f t="shared" si="130"/>
        <v>459.54415946218472</v>
      </c>
      <c r="AF162" s="69">
        <f t="shared" si="111"/>
        <v>484.95888000000002</v>
      </c>
      <c r="AG162" s="95">
        <f t="shared" si="131"/>
        <v>438.51877714285712</v>
      </c>
      <c r="AH162" s="93">
        <f t="shared" si="112"/>
        <v>25.48394771349879</v>
      </c>
      <c r="AI162" s="81">
        <f t="shared" si="113"/>
        <v>0.7078911507510548</v>
      </c>
      <c r="AJ162" s="80">
        <f t="shared" si="114"/>
        <v>4.6556052479999996</v>
      </c>
      <c r="AK162" s="80">
        <f t="shared" si="115"/>
        <v>25.114106040632556</v>
      </c>
      <c r="AL162" s="78">
        <f t="shared" ca="1" si="116"/>
        <v>0.895966727900113</v>
      </c>
      <c r="AM162" s="80">
        <f t="shared" ca="1" si="117"/>
        <v>20.810565020681643</v>
      </c>
      <c r="AN162" s="80">
        <f t="shared" si="118"/>
        <v>4.5750837735849057</v>
      </c>
      <c r="AO162" s="80">
        <f t="shared" si="119"/>
        <v>2.5402566089727028</v>
      </c>
      <c r="AP162" s="80">
        <f t="shared" si="120"/>
        <v>2.8186993779740566</v>
      </c>
      <c r="AQ162" s="80">
        <f t="shared" ca="1" si="121"/>
        <v>2.7237740648098838</v>
      </c>
      <c r="AR162" s="80">
        <f t="shared" si="122"/>
        <v>3.2456254676429941</v>
      </c>
      <c r="AS162" s="78">
        <f t="shared" si="123"/>
        <v>0.25650648015856936</v>
      </c>
      <c r="AT162" s="96">
        <f t="shared" ca="1" si="124"/>
        <v>4</v>
      </c>
      <c r="AU162" s="97" t="str">
        <f t="shared" ca="1" si="125"/>
        <v>Silt mxture</v>
      </c>
      <c r="AV162" s="98">
        <f t="shared" si="126"/>
        <v>3</v>
      </c>
      <c r="AW162" s="99" t="str">
        <f t="shared" si="127"/>
        <v>Clay</v>
      </c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</row>
    <row r="163" spans="1:69">
      <c r="A163" s="101">
        <v>3</v>
      </c>
      <c r="C163" s="89">
        <f t="shared" si="88"/>
        <v>-9.8424000000000014</v>
      </c>
      <c r="D163" s="84">
        <f t="shared" si="89"/>
        <v>9.8424000000000014</v>
      </c>
      <c r="E163" s="76">
        <v>0.36580000000000001</v>
      </c>
      <c r="F163" s="91">
        <f t="shared" si="90"/>
        <v>3.8189519999999999</v>
      </c>
      <c r="G163" s="80">
        <f t="shared" si="91"/>
        <v>4.0966559999999994</v>
      </c>
      <c r="H163" s="81">
        <f t="shared" si="129"/>
        <v>4.3735248000000002</v>
      </c>
      <c r="I163" s="101">
        <v>13.2</v>
      </c>
      <c r="J163" s="92">
        <f t="shared" si="92"/>
        <v>0.13780799999999999</v>
      </c>
      <c r="K163" s="101">
        <v>133</v>
      </c>
      <c r="L163" s="78">
        <f t="shared" si="93"/>
        <v>1.38852</v>
      </c>
      <c r="M163" s="81">
        <f t="shared" si="94"/>
        <v>0.30708288</v>
      </c>
      <c r="N163" s="14">
        <f t="shared" si="128"/>
        <v>98</v>
      </c>
      <c r="O163" s="78">
        <f t="shared" si="95"/>
        <v>0.48227760000000103</v>
      </c>
      <c r="P163" s="78">
        <f t="shared" si="96"/>
        <v>0.17519471999999986</v>
      </c>
      <c r="Q163" s="93">
        <f t="shared" si="97"/>
        <v>1.1927448719999996</v>
      </c>
      <c r="R163" s="80">
        <f t="shared" si="98"/>
        <v>6.8081096964566088</v>
      </c>
      <c r="S163" s="80">
        <f t="shared" si="99"/>
        <v>3085.6045239412369</v>
      </c>
      <c r="T163" s="69">
        <f t="shared" si="100"/>
        <v>77.085676799999931</v>
      </c>
      <c r="U163" s="78">
        <f t="shared" si="101"/>
        <v>1.5896126393338217</v>
      </c>
      <c r="V163" s="69">
        <f t="shared" si="102"/>
        <v>99.19182869443047</v>
      </c>
      <c r="W163" s="80">
        <f t="shared" ca="1" si="103"/>
        <v>1.8259706107655864</v>
      </c>
      <c r="X163" s="80">
        <f t="shared" ca="1" si="104"/>
        <v>31.559558486681162</v>
      </c>
      <c r="Y163" s="94">
        <f t="shared" ca="1" si="105"/>
        <v>6.6366387768758144E-8</v>
      </c>
      <c r="Z163" s="80">
        <f t="shared" ca="1" si="106"/>
        <v>14</v>
      </c>
      <c r="AA163" s="80">
        <f t="shared" ca="1" si="107"/>
        <v>50.601297599999974</v>
      </c>
      <c r="AB163" s="80">
        <f t="shared" ca="1" si="108"/>
        <v>9.2997009363431875</v>
      </c>
      <c r="AC163" s="80">
        <f t="shared" si="109"/>
        <v>14.568685681822377</v>
      </c>
      <c r="AD163" s="69">
        <f t="shared" si="110"/>
        <v>425.22098823529393</v>
      </c>
      <c r="AE163" s="69">
        <f t="shared" si="130"/>
        <v>457.79378823529396</v>
      </c>
      <c r="AF163" s="69">
        <f t="shared" si="111"/>
        <v>409.66559999999993</v>
      </c>
      <c r="AG163" s="95">
        <f t="shared" si="131"/>
        <v>437.35247999999996</v>
      </c>
      <c r="AH163" s="93">
        <f t="shared" si="112"/>
        <v>21.028872346072021</v>
      </c>
      <c r="AI163" s="81">
        <f t="shared" si="113"/>
        <v>0.78659904819049398</v>
      </c>
      <c r="AJ163" s="80">
        <f t="shared" si="114"/>
        <v>3.9327897599999995</v>
      </c>
      <c r="AK163" s="80">
        <f t="shared" si="115"/>
        <v>20.630635443807904</v>
      </c>
      <c r="AL163" s="78">
        <f t="shared" ca="1" si="116"/>
        <v>0.94184866431609782</v>
      </c>
      <c r="AM163" s="80">
        <f t="shared" ca="1" si="117"/>
        <v>18.580216557864247</v>
      </c>
      <c r="AN163" s="80">
        <f t="shared" si="118"/>
        <v>3.864769811320754</v>
      </c>
      <c r="AO163" s="80">
        <f t="shared" si="119"/>
        <v>3.3639143730886856</v>
      </c>
      <c r="AP163" s="80">
        <f t="shared" si="120"/>
        <v>3.8127717894728472</v>
      </c>
      <c r="AQ163" s="80">
        <f t="shared" ca="1" si="121"/>
        <v>2.8440544945651056</v>
      </c>
      <c r="AR163" s="80">
        <f t="shared" si="122"/>
        <v>3.3708223582289114</v>
      </c>
      <c r="AS163" s="78">
        <f t="shared" si="123"/>
        <v>0.2992041785110271</v>
      </c>
      <c r="AT163" s="96">
        <f t="shared" ca="1" si="124"/>
        <v>4</v>
      </c>
      <c r="AU163" s="97" t="str">
        <f t="shared" ca="1" si="125"/>
        <v>Silt mxture</v>
      </c>
      <c r="AV163" s="98">
        <f t="shared" si="126"/>
        <v>3</v>
      </c>
      <c r="AW163" s="99" t="str">
        <f t="shared" si="127"/>
        <v>Clay</v>
      </c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</row>
    <row r="164" spans="1:69">
      <c r="A164" s="101">
        <v>3.02</v>
      </c>
      <c r="C164" s="89">
        <f t="shared" si="88"/>
        <v>-9.9080159999999999</v>
      </c>
      <c r="D164" s="84">
        <f t="shared" si="89"/>
        <v>9.9080159999999999</v>
      </c>
      <c r="E164" s="76">
        <v>0.36940000000000001</v>
      </c>
      <c r="F164" s="91">
        <f t="shared" si="90"/>
        <v>3.8565359999999997</v>
      </c>
      <c r="G164" s="80">
        <f t="shared" si="91"/>
        <v>4.116492</v>
      </c>
      <c r="H164" s="81">
        <f t="shared" si="129"/>
        <v>4.2747027428571425</v>
      </c>
      <c r="I164" s="101">
        <v>15.8</v>
      </c>
      <c r="J164" s="92">
        <f t="shared" si="92"/>
        <v>0.16495200000000002</v>
      </c>
      <c r="K164" s="101">
        <v>124.5</v>
      </c>
      <c r="L164" s="78">
        <f t="shared" si="93"/>
        <v>1.2997799999999999</v>
      </c>
      <c r="M164" s="81">
        <f t="shared" si="94"/>
        <v>0.30913009920000001</v>
      </c>
      <c r="N164" s="14">
        <f t="shared" si="128"/>
        <v>98</v>
      </c>
      <c r="O164" s="78">
        <f t="shared" si="95"/>
        <v>0.48549278400000095</v>
      </c>
      <c r="P164" s="78">
        <f t="shared" si="96"/>
        <v>0.17636268479999984</v>
      </c>
      <c r="Q164" s="93">
        <f t="shared" si="97"/>
        <v>1.1982297412799998</v>
      </c>
      <c r="R164" s="80">
        <f t="shared" si="98"/>
        <v>6.7941228193414354</v>
      </c>
      <c r="S164" s="80">
        <f t="shared" si="99"/>
        <v>2589.7011151907286</v>
      </c>
      <c r="T164" s="69">
        <f t="shared" si="100"/>
        <v>77.599581311999927</v>
      </c>
      <c r="U164" s="78">
        <f t="shared" si="101"/>
        <v>1.6108838914388146</v>
      </c>
      <c r="V164" s="69">
        <f t="shared" si="102"/>
        <v>100.51915482578202</v>
      </c>
      <c r="W164" s="80">
        <f t="shared" ca="1" si="103"/>
        <v>1.8833264795055813</v>
      </c>
      <c r="X164" s="80">
        <f t="shared" ca="1" si="104"/>
        <v>31.683391784830938</v>
      </c>
      <c r="Y164" s="94">
        <f t="shared" ca="1" si="105"/>
        <v>5.0076663214940699E-8</v>
      </c>
      <c r="Z164" s="80">
        <f t="shared" ca="1" si="106"/>
        <v>14</v>
      </c>
      <c r="AA164" s="80">
        <f t="shared" ca="1" si="107"/>
        <v>50.83398902399999</v>
      </c>
      <c r="AB164" s="80">
        <f t="shared" ca="1" si="108"/>
        <v>7.0493442873974024</v>
      </c>
      <c r="AC164" s="80">
        <f t="shared" si="109"/>
        <v>15.101320013359917</v>
      </c>
      <c r="AD164" s="69">
        <f t="shared" si="110"/>
        <v>427.17637835294107</v>
      </c>
      <c r="AE164" s="69">
        <f t="shared" si="130"/>
        <v>445.78940692436953</v>
      </c>
      <c r="AF164" s="69">
        <f t="shared" si="111"/>
        <v>411.64920000000001</v>
      </c>
      <c r="AG164" s="95">
        <f t="shared" si="131"/>
        <v>427.47027428571425</v>
      </c>
      <c r="AH164" s="93">
        <f t="shared" si="112"/>
        <v>19.054539980434011</v>
      </c>
      <c r="AI164" s="81">
        <f t="shared" si="113"/>
        <v>0.93529989173764361</v>
      </c>
      <c r="AJ164" s="80">
        <f t="shared" si="114"/>
        <v>3.9518323199999998</v>
      </c>
      <c r="AK164" s="80">
        <f t="shared" si="115"/>
        <v>20.58825096770132</v>
      </c>
      <c r="AL164" s="78">
        <f t="shared" ca="1" si="116"/>
        <v>0.95723309117369848</v>
      </c>
      <c r="AM164" s="80">
        <f t="shared" ca="1" si="117"/>
        <v>19.068140534760218</v>
      </c>
      <c r="AN164" s="80">
        <f t="shared" si="118"/>
        <v>3.8834830188679246</v>
      </c>
      <c r="AO164" s="80">
        <f t="shared" si="119"/>
        <v>4.0071011919857975</v>
      </c>
      <c r="AP164" s="80">
        <f t="shared" si="120"/>
        <v>4.5428817299970481</v>
      </c>
      <c r="AQ164" s="80">
        <f t="shared" ca="1" si="121"/>
        <v>2.8842889674741752</v>
      </c>
      <c r="AR164" s="80">
        <f t="shared" si="122"/>
        <v>3.4090461452566156</v>
      </c>
      <c r="AS164" s="78">
        <f t="shared" si="123"/>
        <v>0.27283120757357943</v>
      </c>
      <c r="AT164" s="96">
        <f t="shared" ca="1" si="124"/>
        <v>4</v>
      </c>
      <c r="AU164" s="97" t="str">
        <f t="shared" ca="1" si="125"/>
        <v>Silt mxture</v>
      </c>
      <c r="AV164" s="98">
        <f t="shared" si="126"/>
        <v>3</v>
      </c>
      <c r="AW164" s="99" t="str">
        <f t="shared" si="127"/>
        <v>Clay</v>
      </c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</row>
    <row r="165" spans="1:69">
      <c r="A165" s="101">
        <v>3.04</v>
      </c>
      <c r="C165" s="89">
        <f t="shared" si="88"/>
        <v>-9.9736320000000003</v>
      </c>
      <c r="D165" s="84">
        <f t="shared" si="89"/>
        <v>9.9736320000000003</v>
      </c>
      <c r="E165" s="76">
        <v>0.36259999999999998</v>
      </c>
      <c r="F165" s="91">
        <f t="shared" si="90"/>
        <v>3.7855439999999998</v>
      </c>
      <c r="G165" s="80">
        <f t="shared" si="91"/>
        <v>4.0480055999999998</v>
      </c>
      <c r="H165" s="81">
        <f t="shared" si="129"/>
        <v>4.1649037714285706</v>
      </c>
      <c r="I165" s="101">
        <v>16.100000000000001</v>
      </c>
      <c r="J165" s="92">
        <f t="shared" si="92"/>
        <v>0.16808400000000001</v>
      </c>
      <c r="K165" s="101">
        <v>125.7</v>
      </c>
      <c r="L165" s="78">
        <f t="shared" si="93"/>
        <v>1.312308</v>
      </c>
      <c r="M165" s="81">
        <f t="shared" si="94"/>
        <v>0.31117731840000001</v>
      </c>
      <c r="N165" s="14">
        <f t="shared" si="128"/>
        <v>98</v>
      </c>
      <c r="O165" s="78">
        <f t="shared" si="95"/>
        <v>0.48870796800000099</v>
      </c>
      <c r="P165" s="78">
        <f t="shared" si="96"/>
        <v>0.17753064959999984</v>
      </c>
      <c r="Q165" s="93">
        <f t="shared" si="97"/>
        <v>1.1745682185599997</v>
      </c>
      <c r="R165" s="80">
        <f t="shared" si="98"/>
        <v>6.6161433037419632</v>
      </c>
      <c r="S165" s="80">
        <f t="shared" si="99"/>
        <v>2491.2597146804737</v>
      </c>
      <c r="T165" s="69">
        <f t="shared" si="100"/>
        <v>78.113485823999937</v>
      </c>
      <c r="U165" s="78">
        <f t="shared" si="101"/>
        <v>1.6124337090902252</v>
      </c>
      <c r="V165" s="69">
        <f t="shared" si="102"/>
        <v>100.61586344723005</v>
      </c>
      <c r="W165" s="80">
        <f t="shared" ca="1" si="103"/>
        <v>1.8713161831528937</v>
      </c>
      <c r="X165" s="80">
        <f t="shared" ca="1" si="104"/>
        <v>31.610441032804346</v>
      </c>
      <c r="Y165" s="94">
        <f t="shared" ca="1" si="105"/>
        <v>4.4770262700807811E-8</v>
      </c>
      <c r="Z165" s="80">
        <f t="shared" ca="1" si="106"/>
        <v>14</v>
      </c>
      <c r="AA165" s="80">
        <f t="shared" ca="1" si="107"/>
        <v>49.830166847999983</v>
      </c>
      <c r="AB165" s="80">
        <f t="shared" ca="1" si="108"/>
        <v>6.1779036744278137</v>
      </c>
      <c r="AC165" s="80">
        <f t="shared" si="109"/>
        <v>15.219134483281575</v>
      </c>
      <c r="AD165" s="69">
        <f t="shared" si="110"/>
        <v>418.74089788235278</v>
      </c>
      <c r="AE165" s="69">
        <f t="shared" si="130"/>
        <v>432.49362393277295</v>
      </c>
      <c r="AF165" s="69">
        <f t="shared" si="111"/>
        <v>404.80056000000002</v>
      </c>
      <c r="AG165" s="95">
        <f t="shared" si="131"/>
        <v>416.49037714285714</v>
      </c>
      <c r="AH165" s="93">
        <f t="shared" si="112"/>
        <v>18.585558185460421</v>
      </c>
      <c r="AI165" s="81">
        <f t="shared" si="113"/>
        <v>0.94678862708335498</v>
      </c>
      <c r="AJ165" s="80">
        <f t="shared" si="114"/>
        <v>3.8860853759999996</v>
      </c>
      <c r="AK165" s="80">
        <f t="shared" si="115"/>
        <v>20.048919102248369</v>
      </c>
      <c r="AL165" s="78">
        <f t="shared" ca="1" si="116"/>
        <v>0.96338490322441528</v>
      </c>
      <c r="AM165" s="80">
        <f t="shared" ca="1" si="117"/>
        <v>18.779172770873604</v>
      </c>
      <c r="AN165" s="80">
        <f t="shared" si="118"/>
        <v>3.8188732075471692</v>
      </c>
      <c r="AO165" s="80">
        <f t="shared" si="119"/>
        <v>4.1522669830298664</v>
      </c>
      <c r="AP165" s="80">
        <f t="shared" si="120"/>
        <v>4.7223923756427251</v>
      </c>
      <c r="AQ165" s="80">
        <f t="shared" ca="1" si="121"/>
        <v>2.9002908555882736</v>
      </c>
      <c r="AR165" s="80">
        <f t="shared" si="122"/>
        <v>3.4234793406317161</v>
      </c>
      <c r="AS165" s="78">
        <f t="shared" si="123"/>
        <v>0.28127197697638351</v>
      </c>
      <c r="AT165" s="96">
        <f t="shared" ca="1" si="124"/>
        <v>4</v>
      </c>
      <c r="AU165" s="97" t="str">
        <f t="shared" ca="1" si="125"/>
        <v>Silt mxture</v>
      </c>
      <c r="AV165" s="98">
        <f t="shared" si="126"/>
        <v>3</v>
      </c>
      <c r="AW165" s="99" t="str">
        <f t="shared" si="127"/>
        <v>Clay</v>
      </c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</row>
    <row r="166" spans="1:69">
      <c r="A166" s="101">
        <v>3.06</v>
      </c>
      <c r="C166" s="89">
        <f t="shared" si="88"/>
        <v>-10.039248000000001</v>
      </c>
      <c r="D166" s="84">
        <f t="shared" si="89"/>
        <v>10.039248000000001</v>
      </c>
      <c r="E166" s="76">
        <v>0.35389999999999999</v>
      </c>
      <c r="F166" s="91">
        <f t="shared" si="90"/>
        <v>3.6947159999999997</v>
      </c>
      <c r="G166" s="80">
        <f t="shared" si="91"/>
        <v>3.9623975999999996</v>
      </c>
      <c r="H166" s="81">
        <f t="shared" si="129"/>
        <v>4.0346125714285703</v>
      </c>
      <c r="I166" s="101">
        <v>16.5</v>
      </c>
      <c r="J166" s="92">
        <f t="shared" si="92"/>
        <v>0.17226</v>
      </c>
      <c r="K166" s="101">
        <v>128.19999999999999</v>
      </c>
      <c r="L166" s="78">
        <f t="shared" si="93"/>
        <v>1.3384079999999998</v>
      </c>
      <c r="M166" s="81">
        <f t="shared" si="94"/>
        <v>0.31322453760000002</v>
      </c>
      <c r="N166" s="14">
        <f t="shared" si="128"/>
        <v>98</v>
      </c>
      <c r="O166" s="78">
        <f t="shared" si="95"/>
        <v>0.49192315200000103</v>
      </c>
      <c r="P166" s="78">
        <f t="shared" si="96"/>
        <v>0.17869861439999984</v>
      </c>
      <c r="Q166" s="93">
        <f t="shared" si="97"/>
        <v>1.1452565678399997</v>
      </c>
      <c r="R166" s="80">
        <f t="shared" si="98"/>
        <v>6.4088721207230623</v>
      </c>
      <c r="S166" s="80">
        <f t="shared" si="99"/>
        <v>2370.2026676501309</v>
      </c>
      <c r="T166" s="69">
        <f t="shared" si="100"/>
        <v>78.627390335999934</v>
      </c>
      <c r="U166" s="78">
        <f t="shared" si="101"/>
        <v>1.6144759127555701</v>
      </c>
      <c r="V166" s="69">
        <f t="shared" si="102"/>
        <v>100.74329695594757</v>
      </c>
      <c r="W166" s="80">
        <f t="shared" ca="1" si="103"/>
        <v>1.8557038753367761</v>
      </c>
      <c r="X166" s="80">
        <f t="shared" ca="1" si="104"/>
        <v>31.52493008499718</v>
      </c>
      <c r="Y166" s="94">
        <f t="shared" ca="1" si="105"/>
        <v>3.8911300642406595E-8</v>
      </c>
      <c r="Z166" s="80">
        <f t="shared" ca="1" si="106"/>
        <v>14</v>
      </c>
      <c r="AA166" s="80">
        <f t="shared" ca="1" si="107"/>
        <v>48.586642271999985</v>
      </c>
      <c r="AB166" s="80">
        <f t="shared" ca="1" si="108"/>
        <v>5.2354230774946675</v>
      </c>
      <c r="AC166" s="80">
        <f t="shared" si="109"/>
        <v>15.370569141915375</v>
      </c>
      <c r="AD166" s="69">
        <f t="shared" si="110"/>
        <v>408.29111152941158</v>
      </c>
      <c r="AE166" s="69">
        <f t="shared" si="130"/>
        <v>416.78699052100825</v>
      </c>
      <c r="AF166" s="69">
        <f t="shared" si="111"/>
        <v>396.23975999999999</v>
      </c>
      <c r="AG166" s="95">
        <f t="shared" si="131"/>
        <v>403.46125714285711</v>
      </c>
      <c r="AH166" s="93">
        <f t="shared" si="112"/>
        <v>18.005737571149886</v>
      </c>
      <c r="AI166" s="81">
        <f t="shared" si="113"/>
        <v>0.96396942180207612</v>
      </c>
      <c r="AJ166" s="80">
        <f t="shared" si="114"/>
        <v>3.8039016959999996</v>
      </c>
      <c r="AK166" s="80">
        <f t="shared" si="115"/>
        <v>19.420824608251699</v>
      </c>
      <c r="AL166" s="78">
        <f t="shared" ca="1" si="116"/>
        <v>0.97107427024721815</v>
      </c>
      <c r="AM166" s="80">
        <f t="shared" ca="1" si="117"/>
        <v>18.446022540606577</v>
      </c>
      <c r="AN166" s="80">
        <f t="shared" si="118"/>
        <v>3.7381109433962258</v>
      </c>
      <c r="AO166" s="80">
        <f t="shared" si="119"/>
        <v>4.3473678663645465</v>
      </c>
      <c r="AP166" s="80">
        <f t="shared" si="120"/>
        <v>4.9635864658007147</v>
      </c>
      <c r="AQ166" s="80">
        <f t="shared" ca="1" si="121"/>
        <v>2.9203283210569286</v>
      </c>
      <c r="AR166" s="80">
        <f t="shared" si="122"/>
        <v>3.4420385923907455</v>
      </c>
      <c r="AS166" s="78">
        <f t="shared" si="123"/>
        <v>0.2954015301829418</v>
      </c>
      <c r="AT166" s="96">
        <f t="shared" ca="1" si="124"/>
        <v>4</v>
      </c>
      <c r="AU166" s="97" t="str">
        <f t="shared" ca="1" si="125"/>
        <v>Silt mxture</v>
      </c>
      <c r="AV166" s="98">
        <f t="shared" si="126"/>
        <v>3</v>
      </c>
      <c r="AW166" s="99" t="str">
        <f t="shared" si="127"/>
        <v>Clay</v>
      </c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</row>
    <row r="167" spans="1:69">
      <c r="A167" s="101">
        <v>3.08</v>
      </c>
      <c r="C167" s="89">
        <f t="shared" si="88"/>
        <v>-10.104864000000001</v>
      </c>
      <c r="D167" s="84">
        <f t="shared" si="89"/>
        <v>10.104864000000001</v>
      </c>
      <c r="E167" s="76">
        <v>0.36130000000000001</v>
      </c>
      <c r="F167" s="91">
        <f t="shared" si="90"/>
        <v>3.7719719999999999</v>
      </c>
      <c r="G167" s="80">
        <f t="shared" si="91"/>
        <v>4.0417415999999999</v>
      </c>
      <c r="H167" s="81">
        <f t="shared" si="129"/>
        <v>4.0002202285714281</v>
      </c>
      <c r="I167" s="101">
        <v>16.3</v>
      </c>
      <c r="J167" s="92">
        <f t="shared" si="92"/>
        <v>0.17017199999999999</v>
      </c>
      <c r="K167" s="101">
        <v>129.19999999999999</v>
      </c>
      <c r="L167" s="78">
        <f t="shared" si="93"/>
        <v>1.3488479999999998</v>
      </c>
      <c r="M167" s="81">
        <f t="shared" si="94"/>
        <v>0.31527175680000002</v>
      </c>
      <c r="N167" s="14">
        <f t="shared" si="128"/>
        <v>98</v>
      </c>
      <c r="O167" s="78">
        <f t="shared" si="95"/>
        <v>0.49513833600000107</v>
      </c>
      <c r="P167" s="78">
        <f t="shared" si="96"/>
        <v>0.17986657919999985</v>
      </c>
      <c r="Q167" s="93">
        <f t="shared" si="97"/>
        <v>1.1703790771199998</v>
      </c>
      <c r="R167" s="80">
        <f t="shared" si="98"/>
        <v>6.5069290933621131</v>
      </c>
      <c r="S167" s="80">
        <f t="shared" si="99"/>
        <v>2451.9159604607653</v>
      </c>
      <c r="T167" s="69">
        <f t="shared" si="100"/>
        <v>79.14129484799993</v>
      </c>
      <c r="U167" s="78">
        <f t="shared" si="101"/>
        <v>1.6138208453286684</v>
      </c>
      <c r="V167" s="69">
        <f t="shared" si="102"/>
        <v>100.70242074850891</v>
      </c>
      <c r="W167" s="80">
        <f t="shared" ca="1" si="103"/>
        <v>1.8781315059445878</v>
      </c>
      <c r="X167" s="80">
        <f t="shared" ca="1" si="104"/>
        <v>31.559947258585453</v>
      </c>
      <c r="Y167" s="94">
        <f t="shared" ca="1" si="105"/>
        <v>4.2334413417321172E-8</v>
      </c>
      <c r="Z167" s="80">
        <f t="shared" ca="1" si="106"/>
        <v>14</v>
      </c>
      <c r="AA167" s="80">
        <f t="shared" ca="1" si="107"/>
        <v>49.652445695999987</v>
      </c>
      <c r="AB167" s="80">
        <f t="shared" ca="1" si="108"/>
        <v>5.8209429136861459</v>
      </c>
      <c r="AC167" s="80">
        <f t="shared" si="109"/>
        <v>15.267528455541621</v>
      </c>
      <c r="AD167" s="69">
        <f t="shared" si="110"/>
        <v>417.2474428235293</v>
      </c>
      <c r="AE167" s="69">
        <f t="shared" si="130"/>
        <v>412.36257559663858</v>
      </c>
      <c r="AF167" s="69">
        <f t="shared" si="111"/>
        <v>404.17415999999997</v>
      </c>
      <c r="AG167" s="95">
        <f t="shared" si="131"/>
        <v>400.02202285714287</v>
      </c>
      <c r="AH167" s="93">
        <f t="shared" si="112"/>
        <v>18.388678605852895</v>
      </c>
      <c r="AI167" s="81">
        <f t="shared" si="113"/>
        <v>0.94610127549476486</v>
      </c>
      <c r="AJ167" s="80">
        <f t="shared" si="114"/>
        <v>3.8800719359999998</v>
      </c>
      <c r="AK167" s="80">
        <f t="shared" si="115"/>
        <v>19.717966949582159</v>
      </c>
      <c r="AL167" s="78">
        <f t="shared" ca="1" si="116"/>
        <v>0.96654009273579078</v>
      </c>
      <c r="AM167" s="80">
        <f t="shared" ca="1" si="117"/>
        <v>18.5817286780762</v>
      </c>
      <c r="AN167" s="80">
        <f t="shared" si="118"/>
        <v>3.8129637735849053</v>
      </c>
      <c r="AO167" s="80">
        <f t="shared" si="119"/>
        <v>4.2103631761120006</v>
      </c>
      <c r="AP167" s="80">
        <f t="shared" si="120"/>
        <v>4.7981684821457389</v>
      </c>
      <c r="AQ167" s="80">
        <f t="shared" ca="1" si="121"/>
        <v>2.9082829924724862</v>
      </c>
      <c r="AR167" s="80">
        <f t="shared" si="122"/>
        <v>3.4272901749855231</v>
      </c>
      <c r="AS167" s="78">
        <f t="shared" si="123"/>
        <v>0.29142708283482821</v>
      </c>
      <c r="AT167" s="96">
        <f t="shared" ca="1" si="124"/>
        <v>4</v>
      </c>
      <c r="AU167" s="97" t="str">
        <f t="shared" ca="1" si="125"/>
        <v>Silt mxture</v>
      </c>
      <c r="AV167" s="98">
        <f t="shared" si="126"/>
        <v>3</v>
      </c>
      <c r="AW167" s="99" t="str">
        <f t="shared" si="127"/>
        <v>Clay</v>
      </c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</row>
    <row r="168" spans="1:69">
      <c r="A168" s="101">
        <v>3.1</v>
      </c>
      <c r="C168" s="89">
        <f t="shared" si="88"/>
        <v>-10.170480000000001</v>
      </c>
      <c r="D168" s="84">
        <f t="shared" si="89"/>
        <v>10.170480000000001</v>
      </c>
      <c r="E168" s="76">
        <v>0.36070000000000002</v>
      </c>
      <c r="F168" s="91">
        <f t="shared" si="90"/>
        <v>3.7657080000000001</v>
      </c>
      <c r="G168" s="80">
        <f t="shared" si="91"/>
        <v>4.0394448000000001</v>
      </c>
      <c r="H168" s="81">
        <f t="shared" si="129"/>
        <v>3.9436056000000002</v>
      </c>
      <c r="I168" s="101">
        <v>16.100000000000001</v>
      </c>
      <c r="J168" s="92">
        <f t="shared" si="92"/>
        <v>0.16808400000000001</v>
      </c>
      <c r="K168" s="101">
        <v>131.1</v>
      </c>
      <c r="L168" s="78">
        <f t="shared" si="93"/>
        <v>1.3686839999999998</v>
      </c>
      <c r="M168" s="81">
        <f t="shared" si="94"/>
        <v>0.31731897600000003</v>
      </c>
      <c r="N168" s="14">
        <f t="shared" si="128"/>
        <v>98</v>
      </c>
      <c r="O168" s="78">
        <f t="shared" si="95"/>
        <v>0.4983535200000011</v>
      </c>
      <c r="P168" s="78">
        <f t="shared" si="96"/>
        <v>0.18103454399999985</v>
      </c>
      <c r="Q168" s="93">
        <f t="shared" si="97"/>
        <v>1.1685601223999997</v>
      </c>
      <c r="R168" s="80">
        <f t="shared" si="98"/>
        <v>6.4549013496562333</v>
      </c>
      <c r="S168" s="80">
        <f t="shared" si="99"/>
        <v>2478.516540049302</v>
      </c>
      <c r="T168" s="69">
        <f t="shared" si="100"/>
        <v>79.655199359999941</v>
      </c>
      <c r="U168" s="78">
        <f t="shared" si="101"/>
        <v>1.6123509606722475</v>
      </c>
      <c r="V168" s="69">
        <f t="shared" si="102"/>
        <v>100.61069994594824</v>
      </c>
      <c r="W168" s="80">
        <f t="shared" ca="1" si="103"/>
        <v>1.8765437287439706</v>
      </c>
      <c r="X168" s="80">
        <f t="shared" ca="1" si="104"/>
        <v>31.521720546340873</v>
      </c>
      <c r="Y168" s="94">
        <f t="shared" ca="1" si="105"/>
        <v>4.2461302768702989E-8</v>
      </c>
      <c r="Z168" s="80">
        <f t="shared" ca="1" si="106"/>
        <v>14</v>
      </c>
      <c r="AA168" s="80">
        <f t="shared" ca="1" si="107"/>
        <v>49.575277919999984</v>
      </c>
      <c r="AB168" s="80">
        <f t="shared" ca="1" si="108"/>
        <v>5.8293162985949039</v>
      </c>
      <c r="AC168" s="80">
        <f t="shared" si="109"/>
        <v>15.234724769800277</v>
      </c>
      <c r="AD168" s="69">
        <f t="shared" si="110"/>
        <v>416.59897411764689</v>
      </c>
      <c r="AE168" s="69">
        <f t="shared" si="130"/>
        <v>405.32377411764691</v>
      </c>
      <c r="AF168" s="69">
        <f t="shared" si="111"/>
        <v>403.94448</v>
      </c>
      <c r="AG168" s="95">
        <f t="shared" si="131"/>
        <v>394.36056000000002</v>
      </c>
      <c r="AH168" s="93">
        <f t="shared" si="112"/>
        <v>18.492948811200456</v>
      </c>
      <c r="AI168" s="81">
        <f t="shared" si="113"/>
        <v>0.92846368591399964</v>
      </c>
      <c r="AJ168" s="80">
        <f t="shared" si="114"/>
        <v>3.8778670079999999</v>
      </c>
      <c r="AK168" s="80">
        <f t="shared" si="115"/>
        <v>19.5603071201704</v>
      </c>
      <c r="AL168" s="78">
        <f t="shared" ca="1" si="116"/>
        <v>0.9664322868389843</v>
      </c>
      <c r="AM168" s="80">
        <f t="shared" ca="1" si="117"/>
        <v>18.433633933800703</v>
      </c>
      <c r="AN168" s="80">
        <f t="shared" si="118"/>
        <v>3.8107969811320754</v>
      </c>
      <c r="AO168" s="80">
        <f t="shared" si="119"/>
        <v>4.1610668872118266</v>
      </c>
      <c r="AP168" s="80">
        <f t="shared" si="120"/>
        <v>4.746672330909246</v>
      </c>
      <c r="AQ168" s="80">
        <f t="shared" ca="1" si="121"/>
        <v>2.9078554371547649</v>
      </c>
      <c r="AR168" s="80">
        <f t="shared" si="122"/>
        <v>3.4247486846220321</v>
      </c>
      <c r="AS168" s="78">
        <f t="shared" si="123"/>
        <v>0.29690424246844044</v>
      </c>
      <c r="AT168" s="96">
        <f t="shared" ca="1" si="124"/>
        <v>4</v>
      </c>
      <c r="AU168" s="97" t="str">
        <f t="shared" ca="1" si="125"/>
        <v>Silt mxture</v>
      </c>
      <c r="AV168" s="98">
        <f t="shared" si="126"/>
        <v>3</v>
      </c>
      <c r="AW168" s="99" t="str">
        <f t="shared" si="127"/>
        <v>Clay</v>
      </c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</row>
    <row r="169" spans="1:69">
      <c r="A169" s="101">
        <v>3.12</v>
      </c>
      <c r="C169" s="89">
        <f t="shared" si="88"/>
        <v>-10.236096000000002</v>
      </c>
      <c r="D169" s="84">
        <f t="shared" si="89"/>
        <v>10.236096000000002</v>
      </c>
      <c r="E169" s="76">
        <v>0.3508</v>
      </c>
      <c r="F169" s="91">
        <f t="shared" si="90"/>
        <v>3.6623519999999998</v>
      </c>
      <c r="G169" s="80">
        <f t="shared" si="91"/>
        <v>3.9375503999999997</v>
      </c>
      <c r="H169" s="81">
        <f t="shared" si="129"/>
        <v>3.8832027428571427</v>
      </c>
      <c r="I169" s="101">
        <v>15.7</v>
      </c>
      <c r="J169" s="92">
        <f t="shared" si="92"/>
        <v>0.163908</v>
      </c>
      <c r="K169" s="101">
        <v>131.80000000000001</v>
      </c>
      <c r="L169" s="78">
        <f t="shared" si="93"/>
        <v>1.3759920000000001</v>
      </c>
      <c r="M169" s="81">
        <f t="shared" si="94"/>
        <v>0.31936619520000004</v>
      </c>
      <c r="N169" s="14">
        <f t="shared" si="128"/>
        <v>98</v>
      </c>
      <c r="O169" s="78">
        <f t="shared" si="95"/>
        <v>0.50156870400000109</v>
      </c>
      <c r="P169" s="78">
        <f t="shared" si="96"/>
        <v>0.18220250879999986</v>
      </c>
      <c r="Q169" s="93">
        <f t="shared" si="97"/>
        <v>1.1338739596799996</v>
      </c>
      <c r="R169" s="80">
        <f t="shared" si="98"/>
        <v>6.2231522888887936</v>
      </c>
      <c r="S169" s="80">
        <f t="shared" si="99"/>
        <v>2466.2197129236047</v>
      </c>
      <c r="T169" s="69">
        <f t="shared" si="100"/>
        <v>80.169103871999937</v>
      </c>
      <c r="U169" s="78">
        <f t="shared" si="101"/>
        <v>1.6084022806108917</v>
      </c>
      <c r="V169" s="69">
        <f t="shared" si="102"/>
        <v>100.36430231011964</v>
      </c>
      <c r="W169" s="80">
        <f t="shared" ca="1" si="103"/>
        <v>1.8422290180441909</v>
      </c>
      <c r="X169" s="80">
        <f t="shared" ca="1" si="104"/>
        <v>31.383592808950809</v>
      </c>
      <c r="Y169" s="94">
        <f t="shared" ca="1" si="105"/>
        <v>3.9332352197375509E-8</v>
      </c>
      <c r="Z169" s="80">
        <f t="shared" ca="1" si="106"/>
        <v>14</v>
      </c>
      <c r="AA169" s="80">
        <f t="shared" ca="1" si="107"/>
        <v>48.103743743999978</v>
      </c>
      <c r="AB169" s="80">
        <f t="shared" ca="1" si="108"/>
        <v>5.2394770826343855</v>
      </c>
      <c r="AC169" s="80">
        <f t="shared" si="109"/>
        <v>15.249845166242661</v>
      </c>
      <c r="AD169" s="69">
        <f t="shared" si="110"/>
        <v>404.23314070588219</v>
      </c>
      <c r="AE169" s="69">
        <f t="shared" si="130"/>
        <v>397.83929868907546</v>
      </c>
      <c r="AF169" s="69">
        <f t="shared" si="111"/>
        <v>393.75503999999995</v>
      </c>
      <c r="AG169" s="95">
        <f t="shared" si="131"/>
        <v>388.32027428571428</v>
      </c>
      <c r="AH169" s="93">
        <f t="shared" si="112"/>
        <v>18.385688188663153</v>
      </c>
      <c r="AI169" s="81">
        <f t="shared" si="113"/>
        <v>0.89959244293347584</v>
      </c>
      <c r="AJ169" s="80">
        <f t="shared" si="114"/>
        <v>3.7800483839999997</v>
      </c>
      <c r="AK169" s="80">
        <f t="shared" si="115"/>
        <v>18.858037239056948</v>
      </c>
      <c r="AL169" s="78">
        <f t="shared" ca="1" si="116"/>
        <v>0.9706537392718948</v>
      </c>
      <c r="AM169" s="80">
        <f t="shared" ca="1" si="117"/>
        <v>17.908280645995156</v>
      </c>
      <c r="AN169" s="80">
        <f t="shared" si="118"/>
        <v>3.7146701886792446</v>
      </c>
      <c r="AO169" s="80">
        <f t="shared" si="119"/>
        <v>4.1626895747163006</v>
      </c>
      <c r="AP169" s="80">
        <f t="shared" si="120"/>
        <v>4.7703397311695133</v>
      </c>
      <c r="AQ169" s="80">
        <f t="shared" ca="1" si="121"/>
        <v>2.9187907645922064</v>
      </c>
      <c r="AR169" s="80">
        <f t="shared" si="122"/>
        <v>3.4342043184356341</v>
      </c>
      <c r="AS169" s="78">
        <f t="shared" si="123"/>
        <v>0.30751787939675934</v>
      </c>
      <c r="AT169" s="96">
        <f t="shared" ca="1" si="124"/>
        <v>4</v>
      </c>
      <c r="AU169" s="97" t="str">
        <f t="shared" ca="1" si="125"/>
        <v>Silt mxture</v>
      </c>
      <c r="AV169" s="98">
        <f t="shared" si="126"/>
        <v>3</v>
      </c>
      <c r="AW169" s="99" t="str">
        <f t="shared" si="127"/>
        <v>Clay</v>
      </c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</row>
    <row r="170" spans="1:69">
      <c r="A170" s="101">
        <v>3.14</v>
      </c>
      <c r="C170" s="89">
        <f t="shared" si="88"/>
        <v>-10.301712</v>
      </c>
      <c r="D170" s="84">
        <f t="shared" si="89"/>
        <v>10.301712</v>
      </c>
      <c r="E170" s="76">
        <v>0.3427</v>
      </c>
      <c r="F170" s="91">
        <f t="shared" si="90"/>
        <v>3.577788</v>
      </c>
      <c r="G170" s="80">
        <f t="shared" si="91"/>
        <v>3.8559095999999999</v>
      </c>
      <c r="H170" s="81">
        <f t="shared" si="129"/>
        <v>3.8016514285714282</v>
      </c>
      <c r="I170" s="101">
        <v>13.7</v>
      </c>
      <c r="J170" s="92">
        <f t="shared" si="92"/>
        <v>0.14302799999999999</v>
      </c>
      <c r="K170" s="101">
        <v>133.19999999999999</v>
      </c>
      <c r="L170" s="78">
        <f t="shared" si="93"/>
        <v>1.3906079999999998</v>
      </c>
      <c r="M170" s="81">
        <f t="shared" si="94"/>
        <v>0.32141341439999999</v>
      </c>
      <c r="N170" s="14">
        <f t="shared" si="128"/>
        <v>98</v>
      </c>
      <c r="O170" s="78">
        <f t="shared" si="95"/>
        <v>0.50478388800000107</v>
      </c>
      <c r="P170" s="78">
        <f t="shared" si="96"/>
        <v>0.18337047359999983</v>
      </c>
      <c r="Q170" s="93">
        <f t="shared" si="97"/>
        <v>1.1058714849599998</v>
      </c>
      <c r="R170" s="80">
        <f t="shared" si="98"/>
        <v>6.0308045414788127</v>
      </c>
      <c r="S170" s="80">
        <f t="shared" si="99"/>
        <v>2756.453867527378</v>
      </c>
      <c r="T170" s="69">
        <f t="shared" si="100"/>
        <v>80.683008383999933</v>
      </c>
      <c r="U170" s="78">
        <f t="shared" si="101"/>
        <v>1.5916049921934918</v>
      </c>
      <c r="V170" s="69">
        <f t="shared" si="102"/>
        <v>99.316151512873887</v>
      </c>
      <c r="W170" s="80">
        <f t="shared" ca="1" si="103"/>
        <v>1.7842399974433847</v>
      </c>
      <c r="X170" s="80">
        <f t="shared" ca="1" si="104"/>
        <v>31.180650371185827</v>
      </c>
      <c r="Y170" s="94">
        <f t="shared" ca="1" si="105"/>
        <v>4.4305056299575049E-8</v>
      </c>
      <c r="Z170" s="80">
        <f t="shared" ca="1" si="106"/>
        <v>14</v>
      </c>
      <c r="AA170" s="80">
        <f t="shared" ca="1" si="107"/>
        <v>46.915759967999989</v>
      </c>
      <c r="AB170" s="80">
        <f t="shared" ca="1" si="108"/>
        <v>5.7561379939927075</v>
      </c>
      <c r="AC170" s="80">
        <f t="shared" si="109"/>
        <v>14.91161242084242</v>
      </c>
      <c r="AD170" s="69">
        <f t="shared" si="110"/>
        <v>394.25008376470578</v>
      </c>
      <c r="AE170" s="69">
        <f t="shared" si="130"/>
        <v>387.86676947899144</v>
      </c>
      <c r="AF170" s="69">
        <f t="shared" si="111"/>
        <v>385.59096</v>
      </c>
      <c r="AG170" s="95">
        <f t="shared" si="131"/>
        <v>380.16514285714283</v>
      </c>
      <c r="AH170" s="93">
        <f t="shared" si="112"/>
        <v>19.500185080733015</v>
      </c>
      <c r="AI170" s="81">
        <f t="shared" si="113"/>
        <v>0.77999471339097926</v>
      </c>
      <c r="AJ170" s="80">
        <f t="shared" si="114"/>
        <v>3.7016732159999997</v>
      </c>
      <c r="AK170" s="80">
        <f t="shared" si="115"/>
        <v>18.275165277208522</v>
      </c>
      <c r="AL170" s="78">
        <f t="shared" ca="1" si="116"/>
        <v>0.96422890258613192</v>
      </c>
      <c r="AM170" s="80">
        <f t="shared" ca="1" si="117"/>
        <v>17.163449605273371</v>
      </c>
      <c r="AN170" s="80">
        <f t="shared" si="118"/>
        <v>3.6376505660377356</v>
      </c>
      <c r="AO170" s="80">
        <f t="shared" si="119"/>
        <v>3.7093193263659501</v>
      </c>
      <c r="AP170" s="80">
        <f t="shared" si="120"/>
        <v>4.2680583270222607</v>
      </c>
      <c r="AQ170" s="80">
        <f t="shared" ca="1" si="121"/>
        <v>2.9017830759701373</v>
      </c>
      <c r="AR170" s="80">
        <f t="shared" si="122"/>
        <v>3.4153911041836222</v>
      </c>
      <c r="AS170" s="78">
        <f t="shared" si="123"/>
        <v>0.31905534960128051</v>
      </c>
      <c r="AT170" s="96">
        <f t="shared" ca="1" si="124"/>
        <v>4</v>
      </c>
      <c r="AU170" s="97" t="str">
        <f t="shared" ca="1" si="125"/>
        <v>Silt mxture</v>
      </c>
      <c r="AV170" s="98">
        <f t="shared" si="126"/>
        <v>3</v>
      </c>
      <c r="AW170" s="99" t="str">
        <f t="shared" si="127"/>
        <v>Clay</v>
      </c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</row>
    <row r="171" spans="1:69">
      <c r="A171" s="101">
        <v>3.16</v>
      </c>
      <c r="C171" s="89">
        <f t="shared" si="88"/>
        <v>-10.367328000000001</v>
      </c>
      <c r="D171" s="84">
        <f t="shared" si="89"/>
        <v>10.367328000000001</v>
      </c>
      <c r="E171" s="76">
        <v>0.3296</v>
      </c>
      <c r="F171" s="91">
        <f t="shared" si="90"/>
        <v>3.4410240000000001</v>
      </c>
      <c r="G171" s="80">
        <f t="shared" si="91"/>
        <v>3.7201895999999999</v>
      </c>
      <c r="H171" s="81">
        <f t="shared" si="129"/>
        <v>3.6926279999999991</v>
      </c>
      <c r="I171" s="101">
        <v>13.2</v>
      </c>
      <c r="J171" s="92">
        <f t="shared" si="92"/>
        <v>0.13780799999999999</v>
      </c>
      <c r="K171" s="101">
        <v>133.69999999999999</v>
      </c>
      <c r="L171" s="78">
        <f t="shared" si="93"/>
        <v>1.3958279999999998</v>
      </c>
      <c r="M171" s="81">
        <f t="shared" si="94"/>
        <v>0.32346063359999999</v>
      </c>
      <c r="N171" s="14">
        <f t="shared" si="128"/>
        <v>98</v>
      </c>
      <c r="O171" s="78">
        <f t="shared" si="95"/>
        <v>0.50799907200000105</v>
      </c>
      <c r="P171" s="78">
        <f t="shared" si="96"/>
        <v>0.18453843839999984</v>
      </c>
      <c r="Q171" s="93">
        <f t="shared" si="97"/>
        <v>1.0600228742399997</v>
      </c>
      <c r="R171" s="80">
        <f t="shared" si="98"/>
        <v>5.7441846990290815</v>
      </c>
      <c r="S171" s="80">
        <f t="shared" si="99"/>
        <v>2742.2556600487628</v>
      </c>
      <c r="T171" s="69">
        <f t="shared" si="100"/>
        <v>81.19691289599993</v>
      </c>
      <c r="U171" s="78">
        <f t="shared" si="101"/>
        <v>1.5858448412595696</v>
      </c>
      <c r="V171" s="69">
        <f t="shared" si="102"/>
        <v>98.956718094597136</v>
      </c>
      <c r="W171" s="80">
        <f t="shared" ca="1" si="103"/>
        <v>1.7376087940478757</v>
      </c>
      <c r="X171" s="80">
        <f t="shared" ca="1" si="104"/>
        <v>30.995444670017172</v>
      </c>
      <c r="Y171" s="94">
        <f t="shared" ca="1" si="105"/>
        <v>4.0052890548531263E-8</v>
      </c>
      <c r="Z171" s="80">
        <f t="shared" ca="1" si="106"/>
        <v>14</v>
      </c>
      <c r="AA171" s="80">
        <f t="shared" ca="1" si="107"/>
        <v>44.970667391999982</v>
      </c>
      <c r="AB171" s="80">
        <f t="shared" ca="1" si="108"/>
        <v>4.9879529140048033</v>
      </c>
      <c r="AC171" s="80">
        <f t="shared" si="109"/>
        <v>14.927311929185937</v>
      </c>
      <c r="AD171" s="69">
        <f t="shared" si="110"/>
        <v>377.90476799999988</v>
      </c>
      <c r="AE171" s="69">
        <f t="shared" si="130"/>
        <v>374.66222682352924</v>
      </c>
      <c r="AF171" s="69">
        <f t="shared" si="111"/>
        <v>372.01895999999999</v>
      </c>
      <c r="AG171" s="95">
        <f t="shared" si="131"/>
        <v>369.26279999999997</v>
      </c>
      <c r="AH171" s="93">
        <f t="shared" si="112"/>
        <v>19.344421573574156</v>
      </c>
      <c r="AI171" s="81">
        <f t="shared" si="113"/>
        <v>0.74677124828211461</v>
      </c>
      <c r="AJ171" s="80">
        <f t="shared" si="114"/>
        <v>3.5713820159999998</v>
      </c>
      <c r="AK171" s="80">
        <f t="shared" si="115"/>
        <v>17.406620300088125</v>
      </c>
      <c r="AL171" s="78">
        <f t="shared" ca="1" si="116"/>
        <v>0.96977583816646173</v>
      </c>
      <c r="AM171" s="80">
        <f t="shared" ca="1" si="117"/>
        <v>16.510784054435582</v>
      </c>
      <c r="AN171" s="80">
        <f t="shared" si="118"/>
        <v>3.5096128301886789</v>
      </c>
      <c r="AO171" s="80">
        <f t="shared" si="119"/>
        <v>3.704327327832968</v>
      </c>
      <c r="AP171" s="80">
        <f t="shared" si="120"/>
        <v>4.2901564772934924</v>
      </c>
      <c r="AQ171" s="80">
        <f t="shared" ca="1" si="121"/>
        <v>2.9161973617997559</v>
      </c>
      <c r="AR171" s="80">
        <f t="shared" si="122"/>
        <v>3.4283508940583514</v>
      </c>
      <c r="AS171" s="78">
        <f t="shared" si="123"/>
        <v>0.33384301368564412</v>
      </c>
      <c r="AT171" s="96">
        <f t="shared" ca="1" si="124"/>
        <v>4</v>
      </c>
      <c r="AU171" s="97" t="str">
        <f t="shared" ca="1" si="125"/>
        <v>Silt mxture</v>
      </c>
      <c r="AV171" s="98">
        <f t="shared" si="126"/>
        <v>3</v>
      </c>
      <c r="AW171" s="99" t="str">
        <f t="shared" si="127"/>
        <v>Clay</v>
      </c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</row>
    <row r="172" spans="1:69">
      <c r="A172" s="101">
        <v>3.18</v>
      </c>
      <c r="C172" s="89">
        <f t="shared" si="88"/>
        <v>-10.432944000000001</v>
      </c>
      <c r="D172" s="84">
        <f t="shared" si="89"/>
        <v>10.432944000000001</v>
      </c>
      <c r="E172" s="76">
        <v>0.32029999999999997</v>
      </c>
      <c r="F172" s="91">
        <f t="shared" si="90"/>
        <v>3.3439319999999997</v>
      </c>
      <c r="G172" s="80">
        <f t="shared" si="91"/>
        <v>3.6251855999999996</v>
      </c>
      <c r="H172" s="81">
        <f t="shared" si="129"/>
        <v>3.5531495999999998</v>
      </c>
      <c r="I172" s="101">
        <v>12.4</v>
      </c>
      <c r="J172" s="92">
        <f t="shared" si="92"/>
        <v>0.12945599999999999</v>
      </c>
      <c r="K172" s="101">
        <v>134.69999999999999</v>
      </c>
      <c r="L172" s="78">
        <f t="shared" si="93"/>
        <v>1.4062679999999999</v>
      </c>
      <c r="M172" s="81">
        <f t="shared" si="94"/>
        <v>0.3255078528</v>
      </c>
      <c r="N172" s="14">
        <f t="shared" si="128"/>
        <v>98</v>
      </c>
      <c r="O172" s="78">
        <f t="shared" si="95"/>
        <v>0.51121425600000103</v>
      </c>
      <c r="P172" s="78">
        <f t="shared" si="96"/>
        <v>0.18570640319999984</v>
      </c>
      <c r="Q172" s="93">
        <f t="shared" si="97"/>
        <v>1.0276105435199996</v>
      </c>
      <c r="R172" s="80">
        <f t="shared" si="98"/>
        <v>5.5335224085585031</v>
      </c>
      <c r="S172" s="80">
        <f t="shared" si="99"/>
        <v>2829.915723352744</v>
      </c>
      <c r="T172" s="69">
        <f t="shared" si="100"/>
        <v>81.710817407999926</v>
      </c>
      <c r="U172" s="78">
        <f t="shared" si="101"/>
        <v>1.5775026002977459</v>
      </c>
      <c r="V172" s="69">
        <f t="shared" si="102"/>
        <v>98.436162258579344</v>
      </c>
      <c r="W172" s="80">
        <f t="shared" ca="1" si="103"/>
        <v>1.6966745093798845</v>
      </c>
      <c r="X172" s="80">
        <f t="shared" ca="1" si="104"/>
        <v>30.828239398786572</v>
      </c>
      <c r="Y172" s="94">
        <f t="shared" ca="1" si="105"/>
        <v>3.9185246974747796E-8</v>
      </c>
      <c r="Z172" s="80">
        <f t="shared" ca="1" si="106"/>
        <v>14</v>
      </c>
      <c r="AA172" s="80">
        <f t="shared" ca="1" si="107"/>
        <v>43.595598815999978</v>
      </c>
      <c r="AB172" s="80">
        <f t="shared" ca="1" si="108"/>
        <v>4.7306888490931795</v>
      </c>
      <c r="AC172" s="80">
        <f t="shared" si="109"/>
        <v>14.831653004897039</v>
      </c>
      <c r="AD172" s="69">
        <f t="shared" si="110"/>
        <v>366.3495698823528</v>
      </c>
      <c r="AE172" s="69">
        <f t="shared" si="130"/>
        <v>357.87474635294103</v>
      </c>
      <c r="AF172" s="69">
        <f t="shared" si="111"/>
        <v>362.51855999999992</v>
      </c>
      <c r="AG172" s="95">
        <f t="shared" si="131"/>
        <v>355.31495999999999</v>
      </c>
      <c r="AH172" s="93">
        <f t="shared" si="112"/>
        <v>19.580310679064976</v>
      </c>
      <c r="AI172" s="81">
        <f t="shared" si="113"/>
        <v>0.69710035717282204</v>
      </c>
      <c r="AJ172" s="80">
        <f t="shared" si="114"/>
        <v>3.4801781759999995</v>
      </c>
      <c r="AK172" s="80">
        <f t="shared" si="115"/>
        <v>16.768249722904553</v>
      </c>
      <c r="AL172" s="78">
        <f t="shared" ca="1" si="116"/>
        <v>0.97102296898962825</v>
      </c>
      <c r="AM172" s="80">
        <f t="shared" ca="1" si="117"/>
        <v>15.942896183181601</v>
      </c>
      <c r="AN172" s="80">
        <f t="shared" si="118"/>
        <v>3.4199864150943391</v>
      </c>
      <c r="AO172" s="80">
        <f t="shared" si="119"/>
        <v>3.5710171639212072</v>
      </c>
      <c r="AP172" s="80">
        <f t="shared" si="120"/>
        <v>4.1572636899641306</v>
      </c>
      <c r="AQ172" s="80">
        <f t="shared" ca="1" si="121"/>
        <v>2.9193260708389195</v>
      </c>
      <c r="AR172" s="80">
        <f t="shared" si="122"/>
        <v>3.4296857129654783</v>
      </c>
      <c r="AS172" s="78">
        <f t="shared" si="123"/>
        <v>0.34706810943601296</v>
      </c>
      <c r="AT172" s="96">
        <f t="shared" ca="1" si="124"/>
        <v>4</v>
      </c>
      <c r="AU172" s="97" t="str">
        <f t="shared" ca="1" si="125"/>
        <v>Silt mxture</v>
      </c>
      <c r="AV172" s="98">
        <f t="shared" si="126"/>
        <v>3</v>
      </c>
      <c r="AW172" s="99" t="str">
        <f t="shared" si="127"/>
        <v>Clay</v>
      </c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</row>
    <row r="173" spans="1:69">
      <c r="A173" s="101">
        <v>3.2</v>
      </c>
      <c r="C173" s="89">
        <f t="shared" si="88"/>
        <v>-10.498560000000001</v>
      </c>
      <c r="D173" s="84">
        <f t="shared" si="89"/>
        <v>10.498560000000001</v>
      </c>
      <c r="E173" s="76">
        <v>0.2979</v>
      </c>
      <c r="F173" s="91">
        <f t="shared" si="90"/>
        <v>3.1100759999999998</v>
      </c>
      <c r="G173" s="80">
        <f t="shared" si="91"/>
        <v>3.3915384</v>
      </c>
      <c r="H173" s="81">
        <f t="shared" si="129"/>
        <v>3.4203229714285714</v>
      </c>
      <c r="I173" s="101">
        <v>12.2</v>
      </c>
      <c r="J173" s="92">
        <f t="shared" si="92"/>
        <v>0.12736799999999998</v>
      </c>
      <c r="K173" s="101">
        <v>134.80000000000001</v>
      </c>
      <c r="L173" s="78">
        <f t="shared" si="93"/>
        <v>1.4073120000000001</v>
      </c>
      <c r="M173" s="81">
        <f t="shared" si="94"/>
        <v>0.327555072</v>
      </c>
      <c r="N173" s="14">
        <f t="shared" si="128"/>
        <v>98</v>
      </c>
      <c r="O173" s="78">
        <f t="shared" si="95"/>
        <v>0.51442944000000101</v>
      </c>
      <c r="P173" s="78">
        <f t="shared" si="96"/>
        <v>0.18687436799999985</v>
      </c>
      <c r="Q173" s="93">
        <f t="shared" si="97"/>
        <v>0.94944595679999966</v>
      </c>
      <c r="R173" s="80">
        <f t="shared" si="98"/>
        <v>5.0806644429695167</v>
      </c>
      <c r="S173" s="80">
        <f t="shared" si="99"/>
        <v>2657.5231381416324</v>
      </c>
      <c r="T173" s="69">
        <f t="shared" si="100"/>
        <v>82.224721919999936</v>
      </c>
      <c r="U173" s="78">
        <f t="shared" si="101"/>
        <v>1.5729918839042911</v>
      </c>
      <c r="V173" s="69">
        <f t="shared" si="102"/>
        <v>98.154693555627759</v>
      </c>
      <c r="W173" s="80">
        <f t="shared" ca="1" si="103"/>
        <v>1.6264397014220549</v>
      </c>
      <c r="X173" s="80">
        <f t="shared" ca="1" si="104"/>
        <v>30.540236575191518</v>
      </c>
      <c r="Y173" s="94">
        <f t="shared" ca="1" si="105"/>
        <v>3.0131685109511537E-8</v>
      </c>
      <c r="Z173" s="80">
        <f t="shared" ca="1" si="106"/>
        <v>14</v>
      </c>
      <c r="AA173" s="80">
        <f t="shared" ca="1" si="107"/>
        <v>40.279525439999986</v>
      </c>
      <c r="AB173" s="80">
        <f t="shared" ca="1" si="108"/>
        <v>3.3609876283900766</v>
      </c>
      <c r="AC173" s="80">
        <f t="shared" si="109"/>
        <v>15.022728138746663</v>
      </c>
      <c r="AD173" s="69">
        <f t="shared" si="110"/>
        <v>338.48340705882339</v>
      </c>
      <c r="AE173" s="69">
        <f t="shared" si="130"/>
        <v>341.86982722689066</v>
      </c>
      <c r="AF173" s="69">
        <f t="shared" si="111"/>
        <v>339.15384</v>
      </c>
      <c r="AG173" s="95">
        <f t="shared" si="131"/>
        <v>342.03229714285709</v>
      </c>
      <c r="AH173" s="93">
        <f t="shared" si="112"/>
        <v>18.789962145474334</v>
      </c>
      <c r="AI173" s="81">
        <f t="shared" si="113"/>
        <v>0.68157019800596774</v>
      </c>
      <c r="AJ173" s="80">
        <f t="shared" si="114"/>
        <v>3.2558768639999998</v>
      </c>
      <c r="AK173" s="80">
        <f t="shared" si="115"/>
        <v>15.395952857483383</v>
      </c>
      <c r="AL173" s="78">
        <f t="shared" ca="1" si="116"/>
        <v>0.98537799031018991</v>
      </c>
      <c r="AM173" s="80">
        <f t="shared" ca="1" si="117"/>
        <v>15.010153833847937</v>
      </c>
      <c r="AN173" s="80">
        <f t="shared" si="118"/>
        <v>3.1995645283018868</v>
      </c>
      <c r="AO173" s="80">
        <f t="shared" si="119"/>
        <v>3.7554638921381516</v>
      </c>
      <c r="AP173" s="80">
        <f t="shared" si="120"/>
        <v>4.4269439138655367</v>
      </c>
      <c r="AQ173" s="80">
        <f t="shared" ca="1" si="121"/>
        <v>2.9568586919447366</v>
      </c>
      <c r="AR173" s="80">
        <f t="shared" si="122"/>
        <v>3.4657616093633603</v>
      </c>
      <c r="AS173" s="78">
        <f t="shared" si="123"/>
        <v>0.37529233095155373</v>
      </c>
      <c r="AT173" s="96">
        <f t="shared" ca="1" si="124"/>
        <v>3</v>
      </c>
      <c r="AU173" s="97" t="str">
        <f t="shared" ca="1" si="125"/>
        <v>Clay</v>
      </c>
      <c r="AV173" s="98">
        <f t="shared" si="126"/>
        <v>3</v>
      </c>
      <c r="AW173" s="99" t="str">
        <f t="shared" si="127"/>
        <v>Clay</v>
      </c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</row>
    <row r="174" spans="1:69">
      <c r="A174" s="101">
        <v>3.22</v>
      </c>
      <c r="C174" s="89">
        <f t="shared" si="88"/>
        <v>-10.564176000000002</v>
      </c>
      <c r="D174" s="84">
        <f t="shared" si="89"/>
        <v>10.564176000000002</v>
      </c>
      <c r="E174" s="76">
        <v>0.2873</v>
      </c>
      <c r="F174" s="91">
        <f t="shared" si="90"/>
        <v>2.999412</v>
      </c>
      <c r="G174" s="80">
        <f t="shared" si="91"/>
        <v>3.2785775999999998</v>
      </c>
      <c r="H174" s="81">
        <f t="shared" si="129"/>
        <v>3.3149982857142861</v>
      </c>
      <c r="I174" s="101">
        <v>11.9</v>
      </c>
      <c r="J174" s="92">
        <f t="shared" si="92"/>
        <v>0.124236</v>
      </c>
      <c r="K174" s="101">
        <v>133.69999999999999</v>
      </c>
      <c r="L174" s="78">
        <f t="shared" si="93"/>
        <v>1.3958279999999998</v>
      </c>
      <c r="M174" s="81">
        <f t="shared" si="94"/>
        <v>0.32960229120000001</v>
      </c>
      <c r="N174" s="14">
        <f t="shared" si="128"/>
        <v>98</v>
      </c>
      <c r="O174" s="78">
        <f t="shared" si="95"/>
        <v>0.517644624000001</v>
      </c>
      <c r="P174" s="78">
        <f t="shared" si="96"/>
        <v>0.18804233279999985</v>
      </c>
      <c r="Q174" s="93">
        <f t="shared" si="97"/>
        <v>0.9111078820799996</v>
      </c>
      <c r="R174" s="80">
        <f t="shared" si="98"/>
        <v>4.8452275001770255</v>
      </c>
      <c r="S174" s="80">
        <f t="shared" si="99"/>
        <v>2614.5050084942686</v>
      </c>
      <c r="T174" s="69">
        <f t="shared" si="100"/>
        <v>82.738626431999933</v>
      </c>
      <c r="U174" s="78">
        <f t="shared" si="101"/>
        <v>1.5687483947823893</v>
      </c>
      <c r="V174" s="69">
        <f t="shared" si="102"/>
        <v>97.889899834421087</v>
      </c>
      <c r="W174" s="80">
        <f t="shared" ca="1" si="103"/>
        <v>1.5893846009477979</v>
      </c>
      <c r="X174" s="80">
        <f t="shared" ca="1" si="104"/>
        <v>30.366999706079156</v>
      </c>
      <c r="Y174" s="94">
        <f t="shared" ca="1" si="105"/>
        <v>2.6808833469921046E-8</v>
      </c>
      <c r="Z174" s="80">
        <f t="shared" ca="1" si="106"/>
        <v>14</v>
      </c>
      <c r="AA174" s="80">
        <f t="shared" ca="1" si="107"/>
        <v>38.653061663999978</v>
      </c>
      <c r="AB174" s="80">
        <f t="shared" ca="1" si="108"/>
        <v>2.8695973659307334</v>
      </c>
      <c r="AC174" s="80">
        <f t="shared" si="109"/>
        <v>15.072341173120444</v>
      </c>
      <c r="AD174" s="69">
        <f t="shared" si="110"/>
        <v>324.81564423529397</v>
      </c>
      <c r="AE174" s="69">
        <f t="shared" si="130"/>
        <v>329.10043078991583</v>
      </c>
      <c r="AF174" s="69">
        <f t="shared" si="111"/>
        <v>327.85775999999998</v>
      </c>
      <c r="AG174" s="95">
        <f t="shared" si="131"/>
        <v>331.49982857142857</v>
      </c>
      <c r="AH174" s="93">
        <f t="shared" si="112"/>
        <v>18.548778579347083</v>
      </c>
      <c r="AI174" s="81">
        <f t="shared" si="113"/>
        <v>0.66068101873707508</v>
      </c>
      <c r="AJ174" s="80">
        <f t="shared" si="114"/>
        <v>3.1474344959999998</v>
      </c>
      <c r="AK174" s="80">
        <f t="shared" si="115"/>
        <v>14.682507576294016</v>
      </c>
      <c r="AL174" s="78">
        <f t="shared" ca="1" si="116"/>
        <v>0.99179296349140977</v>
      </c>
      <c r="AM174" s="80">
        <f t="shared" ca="1" si="117"/>
        <v>14.475592102020055</v>
      </c>
      <c r="AN174" s="80">
        <f t="shared" si="118"/>
        <v>3.0929977358490564</v>
      </c>
      <c r="AO174" s="80">
        <f t="shared" si="119"/>
        <v>3.7893262004840151</v>
      </c>
      <c r="AP174" s="80">
        <f t="shared" si="120"/>
        <v>4.4997832645684648</v>
      </c>
      <c r="AQ174" s="80">
        <f t="shared" ca="1" si="121"/>
        <v>2.973551291687452</v>
      </c>
      <c r="AR174" s="80">
        <f t="shared" si="122"/>
        <v>3.4803682215033658</v>
      </c>
      <c r="AS174" s="78">
        <f t="shared" si="123"/>
        <v>0.38618311928192217</v>
      </c>
      <c r="AT174" s="96">
        <f t="shared" ca="1" si="124"/>
        <v>3</v>
      </c>
      <c r="AU174" s="97" t="str">
        <f t="shared" ca="1" si="125"/>
        <v>Clay</v>
      </c>
      <c r="AV174" s="98">
        <f t="shared" si="126"/>
        <v>3</v>
      </c>
      <c r="AW174" s="99" t="str">
        <f t="shared" si="127"/>
        <v>Clay</v>
      </c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</row>
    <row r="175" spans="1:69">
      <c r="A175" s="101">
        <v>3.24</v>
      </c>
      <c r="C175" s="89">
        <f t="shared" si="88"/>
        <v>-10.629792000000002</v>
      </c>
      <c r="D175" s="84">
        <f t="shared" si="89"/>
        <v>10.629792000000002</v>
      </c>
      <c r="E175" s="76">
        <v>0.26679999999999998</v>
      </c>
      <c r="F175" s="91">
        <f t="shared" si="90"/>
        <v>2.7853919999999999</v>
      </c>
      <c r="G175" s="80">
        <f t="shared" si="91"/>
        <v>3.0630959999999998</v>
      </c>
      <c r="H175" s="81">
        <f t="shared" si="129"/>
        <v>3.2670935999999995</v>
      </c>
      <c r="I175" s="101">
        <v>11.7</v>
      </c>
      <c r="J175" s="92">
        <f t="shared" si="92"/>
        <v>0.12214799999999999</v>
      </c>
      <c r="K175" s="101">
        <v>133</v>
      </c>
      <c r="L175" s="78">
        <f t="shared" si="93"/>
        <v>1.38852</v>
      </c>
      <c r="M175" s="81">
        <f t="shared" si="94"/>
        <v>0.33164951040000007</v>
      </c>
      <c r="N175" s="14">
        <f t="shared" si="128"/>
        <v>98</v>
      </c>
      <c r="O175" s="78">
        <f t="shared" si="95"/>
        <v>0.52085980800000098</v>
      </c>
      <c r="P175" s="78">
        <f t="shared" si="96"/>
        <v>0.18921029759999985</v>
      </c>
      <c r="Q175" s="93">
        <f t="shared" si="97"/>
        <v>0.83893794335999972</v>
      </c>
      <c r="R175" s="80">
        <f t="shared" si="98"/>
        <v>4.4338915693349685</v>
      </c>
      <c r="S175" s="80">
        <f t="shared" si="99"/>
        <v>2448.5592136058658</v>
      </c>
      <c r="T175" s="69">
        <f t="shared" si="100"/>
        <v>83.252530943999943</v>
      </c>
      <c r="U175" s="78">
        <f t="shared" si="101"/>
        <v>1.5641036605516478</v>
      </c>
      <c r="V175" s="69">
        <f t="shared" si="102"/>
        <v>97.600068418422822</v>
      </c>
      <c r="W175" s="80">
        <f t="shared" ca="1" si="103"/>
        <v>1.5269993717678116</v>
      </c>
      <c r="X175" s="80">
        <f t="shared" ca="1" si="104"/>
        <v>30.010982412112945</v>
      </c>
      <c r="Y175" s="94">
        <f t="shared" ca="1" si="105"/>
        <v>1.983008787588743E-8</v>
      </c>
      <c r="Z175" s="80">
        <f t="shared" ca="1" si="106"/>
        <v>13.436035058590813</v>
      </c>
      <c r="AA175" s="80">
        <f t="shared" ca="1" si="107"/>
        <v>34.157574602930389</v>
      </c>
      <c r="AB175" s="80">
        <f t="shared" ca="1" si="108"/>
        <v>1.8757321089321883</v>
      </c>
      <c r="AC175" s="80">
        <f t="shared" si="109"/>
        <v>15.27169324270497</v>
      </c>
      <c r="AD175" s="69">
        <f t="shared" si="110"/>
        <v>299.08661082352927</v>
      </c>
      <c r="AE175" s="69">
        <f t="shared" si="130"/>
        <v>323.08632847058817</v>
      </c>
      <c r="AF175" s="69">
        <f t="shared" si="111"/>
        <v>306.30959999999999</v>
      </c>
      <c r="AG175" s="95">
        <f t="shared" si="131"/>
        <v>326.70935999999995</v>
      </c>
      <c r="AH175" s="93">
        <f t="shared" si="112"/>
        <v>17.814393277614315</v>
      </c>
      <c r="AI175" s="81">
        <f t="shared" si="113"/>
        <v>0.64556740066139029</v>
      </c>
      <c r="AJ175" s="80">
        <f t="shared" si="114"/>
        <v>2.9405721599999999</v>
      </c>
      <c r="AK175" s="80">
        <f t="shared" si="115"/>
        <v>13.436035058590811</v>
      </c>
      <c r="AL175" s="78">
        <f t="shared" ca="1" si="116"/>
        <v>1</v>
      </c>
      <c r="AM175" s="80">
        <f t="shared" ca="1" si="117"/>
        <v>13.436035058590813</v>
      </c>
      <c r="AN175" s="80">
        <f t="shared" si="118"/>
        <v>2.8897132075471696</v>
      </c>
      <c r="AO175" s="80">
        <f t="shared" si="119"/>
        <v>3.9877300613496933</v>
      </c>
      <c r="AP175" s="80">
        <f t="shared" si="120"/>
        <v>4.80474632468768</v>
      </c>
      <c r="AQ175" s="80">
        <f t="shared" ca="1" si="121"/>
        <v>3.0166280279444848</v>
      </c>
      <c r="AR175" s="80">
        <f t="shared" si="122"/>
        <v>3.5171007155241862</v>
      </c>
      <c r="AS175" s="78">
        <f t="shared" si="123"/>
        <v>0.4157247438006737</v>
      </c>
      <c r="AT175" s="96">
        <f t="shared" ca="1" si="124"/>
        <v>3</v>
      </c>
      <c r="AU175" s="97" t="str">
        <f t="shared" ca="1" si="125"/>
        <v>Clay</v>
      </c>
      <c r="AV175" s="98">
        <f t="shared" si="126"/>
        <v>3</v>
      </c>
      <c r="AW175" s="99" t="str">
        <f t="shared" si="127"/>
        <v>Clay</v>
      </c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</row>
    <row r="176" spans="1:69">
      <c r="A176" s="101">
        <v>3.26</v>
      </c>
      <c r="C176" s="89">
        <f t="shared" si="88"/>
        <v>-10.695408</v>
      </c>
      <c r="D176" s="84">
        <f t="shared" si="89"/>
        <v>10.695408</v>
      </c>
      <c r="E176" s="76">
        <v>0.26179999999999998</v>
      </c>
      <c r="F176" s="91">
        <f t="shared" si="90"/>
        <v>2.7331919999999998</v>
      </c>
      <c r="G176" s="80">
        <f t="shared" si="91"/>
        <v>3.0077639999999999</v>
      </c>
      <c r="H176" s="81">
        <f t="shared" si="129"/>
        <v>3.2861242285714281</v>
      </c>
      <c r="I176" s="101">
        <v>10.9</v>
      </c>
      <c r="J176" s="92">
        <f t="shared" si="92"/>
        <v>0.11379599999999999</v>
      </c>
      <c r="K176" s="101">
        <v>131.5</v>
      </c>
      <c r="L176" s="78">
        <f t="shared" si="93"/>
        <v>1.37286</v>
      </c>
      <c r="M176" s="81">
        <f t="shared" si="94"/>
        <v>0.33369672960000002</v>
      </c>
      <c r="N176" s="14">
        <f t="shared" si="128"/>
        <v>98</v>
      </c>
      <c r="O176" s="78">
        <f t="shared" si="95"/>
        <v>0.52407499200000096</v>
      </c>
      <c r="P176" s="78">
        <f t="shared" si="96"/>
        <v>0.19037826239999983</v>
      </c>
      <c r="Q176" s="93">
        <f t="shared" si="97"/>
        <v>0.81961737263999968</v>
      </c>
      <c r="R176" s="80">
        <f t="shared" si="98"/>
        <v>4.3052046084858082</v>
      </c>
      <c r="S176" s="80">
        <f t="shared" si="99"/>
        <v>2567.7414568484769</v>
      </c>
      <c r="T176" s="69">
        <f t="shared" si="100"/>
        <v>83.766435455999925</v>
      </c>
      <c r="U176" s="78">
        <f t="shared" si="101"/>
        <v>1.5550861157137357</v>
      </c>
      <c r="V176" s="69">
        <f t="shared" si="102"/>
        <v>97.03737362053711</v>
      </c>
      <c r="W176" s="80">
        <f t="shared" ca="1" si="103"/>
        <v>1.4965142098032671</v>
      </c>
      <c r="X176" s="80">
        <f t="shared" ca="1" si="104"/>
        <v>29.870278422758325</v>
      </c>
      <c r="Y176" s="94">
        <f t="shared" ca="1" si="105"/>
        <v>2.0248933013850597E-8</v>
      </c>
      <c r="Z176" s="80">
        <f t="shared" ca="1" si="106"/>
        <v>13.046074571169115</v>
      </c>
      <c r="AA176" s="80">
        <f t="shared" ca="1" si="107"/>
        <v>32.402392009961027</v>
      </c>
      <c r="AB176" s="80">
        <f t="shared" ca="1" si="108"/>
        <v>1.8169307039027869</v>
      </c>
      <c r="AC176" s="80">
        <f t="shared" si="109"/>
        <v>15.127208469353493</v>
      </c>
      <c r="AD176" s="69">
        <f t="shared" si="110"/>
        <v>292.19870682352928</v>
      </c>
      <c r="AE176" s="69">
        <f t="shared" si="130"/>
        <v>324.94696900840324</v>
      </c>
      <c r="AF176" s="69">
        <f t="shared" si="111"/>
        <v>300.77639999999997</v>
      </c>
      <c r="AG176" s="95">
        <f t="shared" si="131"/>
        <v>328.61242285714286</v>
      </c>
      <c r="AH176" s="93">
        <f t="shared" si="112"/>
        <v>18.178918120572497</v>
      </c>
      <c r="AI176" s="81">
        <f t="shared" si="113"/>
        <v>0.5977363096260726</v>
      </c>
      <c r="AJ176" s="80">
        <f t="shared" si="114"/>
        <v>2.8874534399999998</v>
      </c>
      <c r="AK176" s="80">
        <f t="shared" si="115"/>
        <v>13.046074571169115</v>
      </c>
      <c r="AL176" s="78">
        <f t="shared" ca="1" si="116"/>
        <v>1</v>
      </c>
      <c r="AM176" s="80">
        <f t="shared" ca="1" si="117"/>
        <v>13.046074571169115</v>
      </c>
      <c r="AN176" s="80">
        <f t="shared" si="118"/>
        <v>2.8375132075471696</v>
      </c>
      <c r="AO176" s="80">
        <f t="shared" si="119"/>
        <v>3.7834085387018392</v>
      </c>
      <c r="AP176" s="80">
        <f t="shared" si="120"/>
        <v>4.5817330444134265</v>
      </c>
      <c r="AQ176" s="80">
        <f t="shared" ca="1" si="121"/>
        <v>3.013642006589758</v>
      </c>
      <c r="AR176" s="80">
        <f t="shared" si="122"/>
        <v>3.5121286862670678</v>
      </c>
      <c r="AS176" s="78">
        <f t="shared" si="123"/>
        <v>0.41839508370526252</v>
      </c>
      <c r="AT176" s="96">
        <f t="shared" ca="1" si="124"/>
        <v>3</v>
      </c>
      <c r="AU176" s="97" t="str">
        <f t="shared" ca="1" si="125"/>
        <v>Clay</v>
      </c>
      <c r="AV176" s="98">
        <f t="shared" si="126"/>
        <v>3</v>
      </c>
      <c r="AW176" s="99" t="str">
        <f t="shared" si="127"/>
        <v>Clay</v>
      </c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</row>
    <row r="177" spans="1:69">
      <c r="A177" s="101">
        <v>3.28</v>
      </c>
      <c r="C177" s="89">
        <f t="shared" si="88"/>
        <v>-10.761023999999999</v>
      </c>
      <c r="D177" s="84">
        <f t="shared" si="89"/>
        <v>10.761023999999999</v>
      </c>
      <c r="E177" s="76">
        <v>0.27239999999999998</v>
      </c>
      <c r="F177" s="91">
        <f t="shared" si="90"/>
        <v>2.8438559999999997</v>
      </c>
      <c r="G177" s="80">
        <f t="shared" si="91"/>
        <v>3.1186367999999995</v>
      </c>
      <c r="H177" s="81">
        <f t="shared" si="129"/>
        <v>3.315922971428571</v>
      </c>
      <c r="I177" s="101">
        <v>10.5</v>
      </c>
      <c r="J177" s="92">
        <f t="shared" si="92"/>
        <v>0.10962</v>
      </c>
      <c r="K177" s="101">
        <v>131.6</v>
      </c>
      <c r="L177" s="78">
        <f t="shared" si="93"/>
        <v>1.3739039999999998</v>
      </c>
      <c r="M177" s="81">
        <f t="shared" si="94"/>
        <v>0.33574394879999997</v>
      </c>
      <c r="N177" s="14">
        <f t="shared" si="128"/>
        <v>98</v>
      </c>
      <c r="O177" s="78">
        <f t="shared" si="95"/>
        <v>0.52729017600000094</v>
      </c>
      <c r="P177" s="78">
        <f t="shared" si="96"/>
        <v>0.19154622719999981</v>
      </c>
      <c r="Q177" s="93">
        <f t="shared" si="97"/>
        <v>0.85514438591999953</v>
      </c>
      <c r="R177" s="80">
        <f t="shared" si="98"/>
        <v>4.4644282397017134</v>
      </c>
      <c r="S177" s="80">
        <f t="shared" si="99"/>
        <v>2781.1011558646433</v>
      </c>
      <c r="T177" s="69">
        <f t="shared" si="100"/>
        <v>84.280339967999907</v>
      </c>
      <c r="U177" s="78">
        <f t="shared" si="101"/>
        <v>1.5521169658278637</v>
      </c>
      <c r="V177" s="69">
        <f t="shared" si="102"/>
        <v>96.852098667658694</v>
      </c>
      <c r="W177" s="80">
        <f t="shared" ca="1" si="103"/>
        <v>1.5205968216137871</v>
      </c>
      <c r="X177" s="80">
        <f t="shared" ca="1" si="104"/>
        <v>30.005742552188941</v>
      </c>
      <c r="Y177" s="94">
        <f t="shared" ca="1" si="105"/>
        <v>2.5190504068688639E-8</v>
      </c>
      <c r="Z177" s="80">
        <f t="shared" ca="1" si="106"/>
        <v>13.421305977422151</v>
      </c>
      <c r="AA177" s="80">
        <f t="shared" ca="1" si="107"/>
        <v>34.779255934263887</v>
      </c>
      <c r="AB177" s="80">
        <f t="shared" ca="1" si="108"/>
        <v>2.4261424286345665</v>
      </c>
      <c r="AC177" s="80">
        <f t="shared" si="109"/>
        <v>14.884550021020209</v>
      </c>
      <c r="AD177" s="69">
        <f t="shared" si="110"/>
        <v>304.86430870588219</v>
      </c>
      <c r="AE177" s="69">
        <f t="shared" si="130"/>
        <v>328.07444652100821</v>
      </c>
      <c r="AF177" s="69">
        <f t="shared" si="111"/>
        <v>311.86367999999999</v>
      </c>
      <c r="AG177" s="95">
        <f t="shared" si="131"/>
        <v>331.59229714285715</v>
      </c>
      <c r="AH177" s="93">
        <f t="shared" si="112"/>
        <v>18.939675494916816</v>
      </c>
      <c r="AI177" s="81">
        <f t="shared" si="113"/>
        <v>0.57229005030489111</v>
      </c>
      <c r="AJ177" s="80">
        <f t="shared" si="114"/>
        <v>2.9938913279999992</v>
      </c>
      <c r="AK177" s="80">
        <f t="shared" si="115"/>
        <v>13.528570423338524</v>
      </c>
      <c r="AL177" s="78">
        <f t="shared" ca="1" si="116"/>
        <v>0.99534726899543768</v>
      </c>
      <c r="AM177" s="80">
        <f t="shared" ca="1" si="117"/>
        <v>13.421305977422142</v>
      </c>
      <c r="AN177" s="80">
        <f t="shared" si="118"/>
        <v>2.9421101886792447</v>
      </c>
      <c r="AO177" s="80">
        <f t="shared" si="119"/>
        <v>3.5149973219068027</v>
      </c>
      <c r="AP177" s="80">
        <f t="shared" si="120"/>
        <v>4.2302329987329417</v>
      </c>
      <c r="AQ177" s="80">
        <f t="shared" ca="1" si="121"/>
        <v>2.982446376900818</v>
      </c>
      <c r="AR177" s="80">
        <f t="shared" si="122"/>
        <v>3.4823180921079744</v>
      </c>
      <c r="AS177" s="78">
        <f t="shared" si="123"/>
        <v>0.40062569846310164</v>
      </c>
      <c r="AT177" s="96">
        <f t="shared" ca="1" si="124"/>
        <v>3</v>
      </c>
      <c r="AU177" s="97" t="str">
        <f t="shared" ca="1" si="125"/>
        <v>Clay</v>
      </c>
      <c r="AV177" s="98">
        <f t="shared" si="126"/>
        <v>3</v>
      </c>
      <c r="AW177" s="99" t="str">
        <f t="shared" si="127"/>
        <v>Clay</v>
      </c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</row>
    <row r="178" spans="1:69">
      <c r="A178" s="101">
        <v>3.3</v>
      </c>
      <c r="C178" s="89">
        <f t="shared" si="88"/>
        <v>-10.826639999999999</v>
      </c>
      <c r="D178" s="84">
        <f t="shared" si="89"/>
        <v>10.826639999999999</v>
      </c>
      <c r="E178" s="76">
        <v>0.2979</v>
      </c>
      <c r="F178" s="91">
        <f t="shared" si="90"/>
        <v>3.1100759999999998</v>
      </c>
      <c r="G178" s="80">
        <f t="shared" si="91"/>
        <v>3.3848567999999997</v>
      </c>
      <c r="H178" s="81">
        <f t="shared" si="129"/>
        <v>3.3184285714285706</v>
      </c>
      <c r="I178" s="101">
        <v>9.6</v>
      </c>
      <c r="J178" s="92">
        <f t="shared" si="92"/>
        <v>0.10022399999999999</v>
      </c>
      <c r="K178" s="101">
        <v>131.6</v>
      </c>
      <c r="L178" s="78">
        <f t="shared" si="93"/>
        <v>1.3739039999999998</v>
      </c>
      <c r="M178" s="81">
        <f t="shared" si="94"/>
        <v>0.33779116799999998</v>
      </c>
      <c r="N178" s="14">
        <f t="shared" si="128"/>
        <v>98</v>
      </c>
      <c r="O178" s="78">
        <f t="shared" si="95"/>
        <v>0.53050536000000093</v>
      </c>
      <c r="P178" s="78">
        <f t="shared" si="96"/>
        <v>0.19271419199999981</v>
      </c>
      <c r="Q178" s="93">
        <f t="shared" si="97"/>
        <v>0.94193597519999961</v>
      </c>
      <c r="R178" s="80">
        <f t="shared" si="98"/>
        <v>4.8877353838060902</v>
      </c>
      <c r="S178" s="80">
        <f t="shared" si="99"/>
        <v>3350.5552738336701</v>
      </c>
      <c r="T178" s="69">
        <f t="shared" si="100"/>
        <v>84.794244479999918</v>
      </c>
      <c r="U178" s="78">
        <f t="shared" si="101"/>
        <v>1.5448108830756562</v>
      </c>
      <c r="V178" s="69">
        <f t="shared" si="102"/>
        <v>96.396199103920949</v>
      </c>
      <c r="W178" s="80">
        <f t="shared" ca="1" si="103"/>
        <v>1.5812720443732071</v>
      </c>
      <c r="X178" s="80">
        <f t="shared" ca="1" si="104"/>
        <v>30.234391170643466</v>
      </c>
      <c r="Y178" s="94">
        <f t="shared" ca="1" si="105"/>
        <v>3.9973983244667342E-8</v>
      </c>
      <c r="Z178" s="80">
        <f t="shared" ca="1" si="106"/>
        <v>14</v>
      </c>
      <c r="AA178" s="80">
        <f t="shared" ca="1" si="107"/>
        <v>39.960920159999979</v>
      </c>
      <c r="AB178" s="80">
        <f t="shared" ca="1" si="108"/>
        <v>4.4235613465402945</v>
      </c>
      <c r="AC178" s="80">
        <f t="shared" si="109"/>
        <v>14.318250012041304</v>
      </c>
      <c r="AD178" s="69">
        <f t="shared" si="110"/>
        <v>335.80605176470573</v>
      </c>
      <c r="AE178" s="69">
        <f t="shared" si="130"/>
        <v>327.99096605042001</v>
      </c>
      <c r="AF178" s="69">
        <f t="shared" si="111"/>
        <v>338.48567999999995</v>
      </c>
      <c r="AG178" s="95">
        <f t="shared" si="131"/>
        <v>331.84285714285716</v>
      </c>
      <c r="AH178" s="93">
        <f t="shared" si="112"/>
        <v>20.848700872569292</v>
      </c>
      <c r="AI178" s="81">
        <f t="shared" si="113"/>
        <v>0.52006548640693828</v>
      </c>
      <c r="AJ178" s="80">
        <f t="shared" si="114"/>
        <v>3.2494625279999996</v>
      </c>
      <c r="AK178" s="80">
        <f t="shared" si="115"/>
        <v>14.811319344866938</v>
      </c>
      <c r="AL178" s="78">
        <f t="shared" ca="1" si="116"/>
        <v>0.97026882336252873</v>
      </c>
      <c r="AM178" s="80">
        <f t="shared" ca="1" si="117"/>
        <v>14.079298462982122</v>
      </c>
      <c r="AN178" s="80">
        <f t="shared" si="118"/>
        <v>3.1932611320754711</v>
      </c>
      <c r="AO178" s="80">
        <f t="shared" si="119"/>
        <v>2.9609524397014373</v>
      </c>
      <c r="AP178" s="80">
        <f t="shared" si="120"/>
        <v>3.511270497230714</v>
      </c>
      <c r="AQ178" s="80">
        <f t="shared" ca="1" si="121"/>
        <v>2.9164790847429316</v>
      </c>
      <c r="AR178" s="80">
        <f t="shared" si="122"/>
        <v>3.4141918041017929</v>
      </c>
      <c r="AS178" s="78">
        <f t="shared" si="123"/>
        <v>0.36299413501793609</v>
      </c>
      <c r="AT178" s="96">
        <f t="shared" ca="1" si="124"/>
        <v>4</v>
      </c>
      <c r="AU178" s="97" t="str">
        <f t="shared" ca="1" si="125"/>
        <v>Silt mxture</v>
      </c>
      <c r="AV178" s="98">
        <f t="shared" si="126"/>
        <v>3</v>
      </c>
      <c r="AW178" s="99" t="str">
        <f t="shared" si="127"/>
        <v>Clay</v>
      </c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</row>
    <row r="179" spans="1:69">
      <c r="A179" s="101">
        <v>3.32</v>
      </c>
      <c r="C179" s="89">
        <f t="shared" si="88"/>
        <v>-10.892256</v>
      </c>
      <c r="D179" s="84">
        <f t="shared" si="89"/>
        <v>10.892256</v>
      </c>
      <c r="E179" s="76">
        <v>0.33400000000000002</v>
      </c>
      <c r="F179" s="91">
        <f t="shared" si="90"/>
        <v>3.4869599999999998</v>
      </c>
      <c r="G179" s="80">
        <f t="shared" si="91"/>
        <v>3.7584</v>
      </c>
      <c r="H179" s="81">
        <f t="shared" si="129"/>
        <v>3.3575934857142857</v>
      </c>
      <c r="I179" s="101">
        <v>9</v>
      </c>
      <c r="J179" s="92">
        <f t="shared" si="92"/>
        <v>9.3960000000000002E-2</v>
      </c>
      <c r="K179" s="101">
        <v>130</v>
      </c>
      <c r="L179" s="78">
        <f t="shared" si="93"/>
        <v>1.3572</v>
      </c>
      <c r="M179" s="81">
        <f t="shared" si="94"/>
        <v>0.33983838719999998</v>
      </c>
      <c r="N179" s="14">
        <f t="shared" si="128"/>
        <v>98</v>
      </c>
      <c r="O179" s="78">
        <f t="shared" si="95"/>
        <v>0.53372054400000091</v>
      </c>
      <c r="P179" s="78">
        <f t="shared" si="96"/>
        <v>0.19388215679999982</v>
      </c>
      <c r="Q179" s="93">
        <f t="shared" si="97"/>
        <v>1.0641442204799998</v>
      </c>
      <c r="R179" s="80">
        <f t="shared" si="98"/>
        <v>5.4886134858594726</v>
      </c>
      <c r="S179" s="80">
        <f t="shared" si="99"/>
        <v>4037.6123206370662</v>
      </c>
      <c r="T179" s="69">
        <f t="shared" si="100"/>
        <v>85.308148991999914</v>
      </c>
      <c r="U179" s="78">
        <f t="shared" si="101"/>
        <v>1.5413347706422038</v>
      </c>
      <c r="V179" s="69">
        <f t="shared" si="102"/>
        <v>96.17928968807351</v>
      </c>
      <c r="W179" s="80">
        <f t="shared" ca="1" si="103"/>
        <v>1.6750182567005549</v>
      </c>
      <c r="X179" s="80">
        <f t="shared" ca="1" si="104"/>
        <v>30.565141260576947</v>
      </c>
      <c r="Y179" s="94">
        <f t="shared" ca="1" si="105"/>
        <v>6.6445163731472023E-8</v>
      </c>
      <c r="Z179" s="80">
        <f t="shared" ca="1" si="106"/>
        <v>14</v>
      </c>
      <c r="AA179" s="80">
        <f t="shared" ca="1" si="107"/>
        <v>45.145512383999986</v>
      </c>
      <c r="AB179" s="80">
        <f t="shared" ca="1" si="108"/>
        <v>8.3068642027275992</v>
      </c>
      <c r="AC179" s="80">
        <f t="shared" si="109"/>
        <v>13.75119520126221</v>
      </c>
      <c r="AD179" s="69">
        <f t="shared" si="110"/>
        <v>379.37405364705876</v>
      </c>
      <c r="AE179" s="69">
        <f t="shared" si="130"/>
        <v>332.22034608403357</v>
      </c>
      <c r="AF179" s="69">
        <f t="shared" si="111"/>
        <v>375.84000000000003</v>
      </c>
      <c r="AG179" s="95">
        <f t="shared" si="131"/>
        <v>335.75934857142863</v>
      </c>
      <c r="AH179" s="93">
        <f t="shared" si="112"/>
        <v>23.065652278663862</v>
      </c>
      <c r="AI179" s="81">
        <f t="shared" si="113"/>
        <v>0.48462427667815222</v>
      </c>
      <c r="AJ179" s="80">
        <f t="shared" si="114"/>
        <v>3.6080639999999997</v>
      </c>
      <c r="AK179" s="80">
        <f t="shared" si="115"/>
        <v>16.632162078362036</v>
      </c>
      <c r="AL179" s="78">
        <f t="shared" ca="1" si="116"/>
        <v>0.94266557824962294</v>
      </c>
      <c r="AM179" s="80">
        <f t="shared" ca="1" si="117"/>
        <v>15.088609033053221</v>
      </c>
      <c r="AN179" s="80">
        <f t="shared" si="118"/>
        <v>3.5456603773584905</v>
      </c>
      <c r="AO179" s="80">
        <f t="shared" si="119"/>
        <v>2.5</v>
      </c>
      <c r="AP179" s="80">
        <f t="shared" si="120"/>
        <v>2.9137779826510615</v>
      </c>
      <c r="AQ179" s="80">
        <f t="shared" ca="1" si="121"/>
        <v>2.843885022296341</v>
      </c>
      <c r="AR179" s="80">
        <f t="shared" si="122"/>
        <v>3.3385473936794465</v>
      </c>
      <c r="AS179" s="78">
        <f t="shared" si="123"/>
        <v>0.31549232309184916</v>
      </c>
      <c r="AT179" s="96">
        <f t="shared" ca="1" si="124"/>
        <v>4</v>
      </c>
      <c r="AU179" s="97" t="str">
        <f t="shared" ca="1" si="125"/>
        <v>Silt mxture</v>
      </c>
      <c r="AV179" s="98">
        <f t="shared" si="126"/>
        <v>3</v>
      </c>
      <c r="AW179" s="99" t="str">
        <f t="shared" si="127"/>
        <v>Clay</v>
      </c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</row>
    <row r="180" spans="1:69">
      <c r="A180" s="101">
        <v>3.34</v>
      </c>
      <c r="C180" s="89">
        <f t="shared" si="88"/>
        <v>-10.957872</v>
      </c>
      <c r="D180" s="84">
        <f t="shared" si="89"/>
        <v>10.957872</v>
      </c>
      <c r="E180" s="76">
        <v>0.32090000000000002</v>
      </c>
      <c r="F180" s="91">
        <f t="shared" si="90"/>
        <v>3.350196</v>
      </c>
      <c r="G180" s="80">
        <f t="shared" si="91"/>
        <v>3.6001295999999998</v>
      </c>
      <c r="H180" s="81">
        <f t="shared" si="129"/>
        <v>3.416504914285714</v>
      </c>
      <c r="I180" s="101">
        <v>7.9</v>
      </c>
      <c r="J180" s="92">
        <f t="shared" si="92"/>
        <v>8.2476000000000008E-2</v>
      </c>
      <c r="K180" s="101">
        <v>119.7</v>
      </c>
      <c r="L180" s="78">
        <f t="shared" si="93"/>
        <v>1.249668</v>
      </c>
      <c r="M180" s="81">
        <f t="shared" si="94"/>
        <v>0.34188560639999999</v>
      </c>
      <c r="N180" s="14">
        <f t="shared" si="128"/>
        <v>98</v>
      </c>
      <c r="O180" s="78">
        <f t="shared" si="95"/>
        <v>0.53693572800000089</v>
      </c>
      <c r="P180" s="78">
        <f t="shared" si="96"/>
        <v>0.19505012159999982</v>
      </c>
      <c r="Q180" s="93">
        <f t="shared" si="97"/>
        <v>1.0108539777599996</v>
      </c>
      <c r="R180" s="80">
        <f t="shared" si="98"/>
        <v>5.1825344658488053</v>
      </c>
      <c r="S180" s="80">
        <f t="shared" si="99"/>
        <v>4369.462021037134</v>
      </c>
      <c r="T180" s="69">
        <f t="shared" si="100"/>
        <v>85.822053503999925</v>
      </c>
      <c r="U180" s="78">
        <f t="shared" si="101"/>
        <v>1.5243669699508373</v>
      </c>
      <c r="V180" s="69">
        <f t="shared" si="102"/>
        <v>95.120498924932249</v>
      </c>
      <c r="W180" s="80">
        <f t="shared" ca="1" si="103"/>
        <v>1.6044151274491703</v>
      </c>
      <c r="X180" s="80">
        <f t="shared" ca="1" si="104"/>
        <v>30.292910756252891</v>
      </c>
      <c r="Y180" s="94">
        <f t="shared" ca="1" si="105"/>
        <v>6.6474778112141015E-8</v>
      </c>
      <c r="Z180" s="80">
        <f t="shared" ca="1" si="106"/>
        <v>14</v>
      </c>
      <c r="AA180" s="80">
        <f t="shared" ca="1" si="107"/>
        <v>42.884714207999984</v>
      </c>
      <c r="AB180" s="80">
        <f t="shared" ca="1" si="108"/>
        <v>7.8943897699736674</v>
      </c>
      <c r="AC180" s="80">
        <f t="shared" si="109"/>
        <v>13.51107173803612</v>
      </c>
      <c r="AD180" s="69">
        <f t="shared" si="110"/>
        <v>360.37574964705868</v>
      </c>
      <c r="AE180" s="69">
        <f t="shared" si="130"/>
        <v>338.77284544537804</v>
      </c>
      <c r="AF180" s="69">
        <f t="shared" si="111"/>
        <v>360.01295999999996</v>
      </c>
      <c r="AG180" s="95">
        <f t="shared" si="131"/>
        <v>341.6504914285714</v>
      </c>
      <c r="AH180" s="93">
        <f t="shared" si="112"/>
        <v>23.520852562091296</v>
      </c>
      <c r="AI180" s="81">
        <f t="shared" si="113"/>
        <v>0.42284516063588079</v>
      </c>
      <c r="AJ180" s="80">
        <f t="shared" si="114"/>
        <v>3.4561244159999998</v>
      </c>
      <c r="AK180" s="80">
        <f t="shared" si="115"/>
        <v>15.704649896511532</v>
      </c>
      <c r="AL180" s="78">
        <f t="shared" ca="1" si="116"/>
        <v>0.94269641721675845</v>
      </c>
      <c r="AM180" s="80">
        <f t="shared" ca="1" si="117"/>
        <v>14.252825822212779</v>
      </c>
      <c r="AN180" s="80">
        <f t="shared" si="118"/>
        <v>3.3963486792452828</v>
      </c>
      <c r="AO180" s="80">
        <f t="shared" si="119"/>
        <v>2.2909175269690296</v>
      </c>
      <c r="AP180" s="80">
        <f t="shared" si="120"/>
        <v>2.6924838402784594</v>
      </c>
      <c r="AQ180" s="80">
        <f t="shared" ca="1" si="121"/>
        <v>2.8438213642593078</v>
      </c>
      <c r="AR180" s="80">
        <f t="shared" si="122"/>
        <v>3.3367767014906913</v>
      </c>
      <c r="AS180" s="78">
        <f t="shared" si="123"/>
        <v>0.29635159625312818</v>
      </c>
      <c r="AT180" s="96">
        <f t="shared" ca="1" si="124"/>
        <v>4</v>
      </c>
      <c r="AU180" s="97" t="str">
        <f t="shared" ca="1" si="125"/>
        <v>Silt mxture</v>
      </c>
      <c r="AV180" s="98">
        <f t="shared" si="126"/>
        <v>3</v>
      </c>
      <c r="AW180" s="99" t="str">
        <f t="shared" si="127"/>
        <v>Clay</v>
      </c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</row>
    <row r="181" spans="1:69">
      <c r="A181" s="101">
        <v>3.36</v>
      </c>
      <c r="C181" s="89">
        <f t="shared" si="88"/>
        <v>-11.023488</v>
      </c>
      <c r="D181" s="84">
        <f t="shared" si="89"/>
        <v>11.023488</v>
      </c>
      <c r="E181" s="76">
        <v>0.2923</v>
      </c>
      <c r="F181" s="91">
        <f t="shared" si="90"/>
        <v>3.051612</v>
      </c>
      <c r="G181" s="80">
        <f t="shared" si="91"/>
        <v>3.2961168000000001</v>
      </c>
      <c r="H181" s="81">
        <f t="shared" si="129"/>
        <v>3.4576086857142863</v>
      </c>
      <c r="I181" s="101">
        <v>7.5</v>
      </c>
      <c r="J181" s="92">
        <f t="shared" si="92"/>
        <v>7.8299999999999995E-2</v>
      </c>
      <c r="K181" s="101">
        <v>117.1</v>
      </c>
      <c r="L181" s="78">
        <f t="shared" si="93"/>
        <v>1.2225239999999999</v>
      </c>
      <c r="M181" s="81">
        <f t="shared" si="94"/>
        <v>0.34393282559999999</v>
      </c>
      <c r="N181" s="14">
        <f t="shared" si="128"/>
        <v>98</v>
      </c>
      <c r="O181" s="78">
        <f t="shared" si="95"/>
        <v>0.54015091200000087</v>
      </c>
      <c r="P181" s="78">
        <f t="shared" si="96"/>
        <v>0.19621808639999982</v>
      </c>
      <c r="Q181" s="93">
        <f t="shared" si="97"/>
        <v>0.90946874303999969</v>
      </c>
      <c r="R181" s="80">
        <f t="shared" si="98"/>
        <v>4.6349893617146218</v>
      </c>
      <c r="S181" s="80">
        <f t="shared" si="99"/>
        <v>4140.8848140635555</v>
      </c>
      <c r="T181" s="69">
        <f t="shared" si="100"/>
        <v>86.335958015999921</v>
      </c>
      <c r="U181" s="78">
        <f t="shared" si="101"/>
        <v>1.5148257976122887</v>
      </c>
      <c r="V181" s="69">
        <f t="shared" si="102"/>
        <v>94.525129771006817</v>
      </c>
      <c r="W181" s="80">
        <f t="shared" ca="1" si="103"/>
        <v>1.5105632291123827</v>
      </c>
      <c r="X181" s="80">
        <f t="shared" ca="1" si="104"/>
        <v>29.893847233153775</v>
      </c>
      <c r="Y181" s="94">
        <f t="shared" ca="1" si="105"/>
        <v>4.9166737573783009E-8</v>
      </c>
      <c r="Z181" s="80">
        <f t="shared" ca="1" si="106"/>
        <v>13.11059723259082</v>
      </c>
      <c r="AA181" s="80">
        <f t="shared" ca="1" si="107"/>
        <v>36.13235874432749</v>
      </c>
      <c r="AB181" s="80">
        <f t="shared" ca="1" si="108"/>
        <v>4.9195667085345232</v>
      </c>
      <c r="AC181" s="80">
        <f t="shared" si="109"/>
        <v>13.674415469918806</v>
      </c>
      <c r="AD181" s="69">
        <f t="shared" si="110"/>
        <v>324.23128094117641</v>
      </c>
      <c r="AE181" s="69">
        <f t="shared" si="130"/>
        <v>343.23032631932767</v>
      </c>
      <c r="AF181" s="69">
        <f t="shared" si="111"/>
        <v>329.61168000000004</v>
      </c>
      <c r="AG181" s="95">
        <f t="shared" si="131"/>
        <v>345.7608685714286</v>
      </c>
      <c r="AH181" s="93">
        <f t="shared" si="112"/>
        <v>22.492415836761353</v>
      </c>
      <c r="AI181" s="81">
        <f t="shared" si="113"/>
        <v>0.39904578337585939</v>
      </c>
      <c r="AJ181" s="80">
        <f t="shared" si="114"/>
        <v>3.1642721279999999</v>
      </c>
      <c r="AK181" s="80">
        <f t="shared" si="115"/>
        <v>14.045422308226126</v>
      </c>
      <c r="AL181" s="78">
        <f t="shared" ca="1" si="116"/>
        <v>0.95916778528787672</v>
      </c>
      <c r="AM181" s="80">
        <f t="shared" ca="1" si="117"/>
        <v>13.11059723259082</v>
      </c>
      <c r="AN181" s="80">
        <f t="shared" si="118"/>
        <v>3.1095441509433961</v>
      </c>
      <c r="AO181" s="80">
        <f t="shared" si="119"/>
        <v>2.3755226149752944</v>
      </c>
      <c r="AP181" s="80">
        <f t="shared" si="120"/>
        <v>2.8411091857462067</v>
      </c>
      <c r="AQ181" s="80">
        <f t="shared" ca="1" si="121"/>
        <v>2.8869087012458508</v>
      </c>
      <c r="AR181" s="80">
        <f t="shared" si="122"/>
        <v>3.3779849174477015</v>
      </c>
      <c r="AS181" s="78">
        <f t="shared" si="123"/>
        <v>0.31879609911920659</v>
      </c>
      <c r="AT181" s="96">
        <f t="shared" ca="1" si="124"/>
        <v>4</v>
      </c>
      <c r="AU181" s="97" t="str">
        <f t="shared" ca="1" si="125"/>
        <v>Silt mxture</v>
      </c>
      <c r="AV181" s="98">
        <f t="shared" si="126"/>
        <v>3</v>
      </c>
      <c r="AW181" s="99" t="str">
        <f t="shared" si="127"/>
        <v>Clay</v>
      </c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</row>
    <row r="182" spans="1:69">
      <c r="A182" s="101">
        <v>3.38</v>
      </c>
      <c r="C182" s="89">
        <f t="shared" si="88"/>
        <v>-11.089104000000001</v>
      </c>
      <c r="D182" s="84">
        <f t="shared" si="89"/>
        <v>11.089104000000001</v>
      </c>
      <c r="E182" s="76">
        <v>0.29670000000000002</v>
      </c>
      <c r="F182" s="91">
        <f t="shared" si="90"/>
        <v>3.0975480000000002</v>
      </c>
      <c r="G182" s="80">
        <f t="shared" si="91"/>
        <v>3.3372504000000003</v>
      </c>
      <c r="H182" s="81">
        <f t="shared" si="129"/>
        <v>3.4628286857142858</v>
      </c>
      <c r="I182" s="101">
        <v>6.5</v>
      </c>
      <c r="J182" s="92">
        <f t="shared" si="92"/>
        <v>6.7860000000000004E-2</v>
      </c>
      <c r="K182" s="101">
        <v>114.8</v>
      </c>
      <c r="L182" s="78">
        <f t="shared" si="93"/>
        <v>1.198512</v>
      </c>
      <c r="M182" s="81">
        <f t="shared" si="94"/>
        <v>0.3459800448</v>
      </c>
      <c r="N182" s="14">
        <f t="shared" si="128"/>
        <v>98</v>
      </c>
      <c r="O182" s="78">
        <f t="shared" si="95"/>
        <v>0.54336609600000085</v>
      </c>
      <c r="P182" s="78">
        <f t="shared" si="96"/>
        <v>0.19738605119999983</v>
      </c>
      <c r="Q182" s="93">
        <f t="shared" si="97"/>
        <v>0.92198182031999998</v>
      </c>
      <c r="R182" s="80">
        <f t="shared" si="98"/>
        <v>4.6709573179809416</v>
      </c>
      <c r="S182" s="80">
        <f t="shared" si="99"/>
        <v>4843.6821553024383</v>
      </c>
      <c r="T182" s="69">
        <f t="shared" si="100"/>
        <v>86.849862527999917</v>
      </c>
      <c r="U182" s="78">
        <f t="shared" si="101"/>
        <v>1.4985306208789217</v>
      </c>
      <c r="V182" s="69">
        <f t="shared" si="102"/>
        <v>93.508310742844714</v>
      </c>
      <c r="W182" s="80">
        <f t="shared" ca="1" si="103"/>
        <v>1.4960492381925201</v>
      </c>
      <c r="X182" s="80">
        <f t="shared" ca="1" si="104"/>
        <v>29.828341452670664</v>
      </c>
      <c r="Y182" s="94">
        <f t="shared" ca="1" si="105"/>
        <v>6.2380196896498708E-8</v>
      </c>
      <c r="Z182" s="80">
        <f t="shared" ca="1" si="106"/>
        <v>12.932050884540535</v>
      </c>
      <c r="AA182" s="80">
        <f t="shared" ca="1" si="107"/>
        <v>36.130653984847115</v>
      </c>
      <c r="AB182" s="80">
        <f t="shared" ca="1" si="108"/>
        <v>6.2413956265126957</v>
      </c>
      <c r="AC182" s="80">
        <f t="shared" si="109"/>
        <v>13.197838062412703</v>
      </c>
      <c r="AD182" s="69">
        <f t="shared" si="110"/>
        <v>328.69227105882351</v>
      </c>
      <c r="AE182" s="69">
        <f t="shared" si="130"/>
        <v>343.46618702520999</v>
      </c>
      <c r="AF182" s="69">
        <f t="shared" si="111"/>
        <v>333.72504000000004</v>
      </c>
      <c r="AG182" s="95">
        <f t="shared" si="131"/>
        <v>346.28286857142854</v>
      </c>
      <c r="AH182" s="93">
        <f t="shared" si="112"/>
        <v>23.825780212168951</v>
      </c>
      <c r="AI182" s="81">
        <f t="shared" si="113"/>
        <v>0.34379329029304811</v>
      </c>
      <c r="AJ182" s="80">
        <f t="shared" si="114"/>
        <v>3.2037603840000002</v>
      </c>
      <c r="AK182" s="80">
        <f t="shared" si="115"/>
        <v>14.15441611509376</v>
      </c>
      <c r="AL182" s="78">
        <f t="shared" ca="1" si="116"/>
        <v>0.94626695425505514</v>
      </c>
      <c r="AM182" s="80">
        <f t="shared" ca="1" si="117"/>
        <v>12.932050884540528</v>
      </c>
      <c r="AN182" s="80">
        <f t="shared" si="118"/>
        <v>3.1483494339622644</v>
      </c>
      <c r="AO182" s="80">
        <f t="shared" si="119"/>
        <v>2.0334104986548205</v>
      </c>
      <c r="AP182" s="80">
        <f t="shared" si="120"/>
        <v>2.4288765251605069</v>
      </c>
      <c r="AQ182" s="80">
        <f t="shared" ca="1" si="121"/>
        <v>2.8529036521328148</v>
      </c>
      <c r="AR182" s="80">
        <f t="shared" si="122"/>
        <v>3.3418203001373352</v>
      </c>
      <c r="AS182" s="78">
        <f t="shared" si="123"/>
        <v>0.30514218286685363</v>
      </c>
      <c r="AT182" s="96">
        <f t="shared" ca="1" si="124"/>
        <v>4</v>
      </c>
      <c r="AU182" s="97" t="str">
        <f t="shared" ca="1" si="125"/>
        <v>Silt mxture</v>
      </c>
      <c r="AV182" s="98">
        <f t="shared" si="126"/>
        <v>3</v>
      </c>
      <c r="AW182" s="99" t="str">
        <f t="shared" si="127"/>
        <v>Clay</v>
      </c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</row>
    <row r="183" spans="1:69">
      <c r="A183" s="101">
        <v>3.4</v>
      </c>
      <c r="C183" s="89">
        <f t="shared" si="88"/>
        <v>-11.154720000000001</v>
      </c>
      <c r="D183" s="84">
        <f t="shared" si="89"/>
        <v>11.154720000000001</v>
      </c>
      <c r="E183" s="76">
        <v>0.30480000000000002</v>
      </c>
      <c r="F183" s="91">
        <f t="shared" si="90"/>
        <v>3.1821120000000001</v>
      </c>
      <c r="G183" s="80">
        <f t="shared" si="91"/>
        <v>3.4201440000000001</v>
      </c>
      <c r="H183" s="81">
        <f t="shared" si="129"/>
        <v>3.4171014857142858</v>
      </c>
      <c r="I183" s="101">
        <v>6.2</v>
      </c>
      <c r="J183" s="92">
        <f t="shared" si="92"/>
        <v>6.4727999999999994E-2</v>
      </c>
      <c r="K183" s="101">
        <v>114</v>
      </c>
      <c r="L183" s="78">
        <f t="shared" si="93"/>
        <v>1.1901599999999999</v>
      </c>
      <c r="M183" s="81">
        <f t="shared" si="94"/>
        <v>0.348027264</v>
      </c>
      <c r="N183" s="14">
        <f t="shared" si="128"/>
        <v>98</v>
      </c>
      <c r="O183" s="78">
        <f t="shared" si="95"/>
        <v>0.54658128000000084</v>
      </c>
      <c r="P183" s="78">
        <f t="shared" si="96"/>
        <v>0.19855401599999983</v>
      </c>
      <c r="Q183" s="93">
        <f t="shared" si="97"/>
        <v>0.94827569759999986</v>
      </c>
      <c r="R183" s="80">
        <f t="shared" si="98"/>
        <v>4.7759079201903463</v>
      </c>
      <c r="S183" s="80">
        <f t="shared" si="99"/>
        <v>5222.8742175401858</v>
      </c>
      <c r="T183" s="69">
        <f t="shared" si="100"/>
        <v>87.363767039999928</v>
      </c>
      <c r="U183" s="78">
        <f t="shared" si="101"/>
        <v>1.4939487745670132</v>
      </c>
      <c r="V183" s="69">
        <f t="shared" si="102"/>
        <v>93.22240353298163</v>
      </c>
      <c r="W183" s="80">
        <f t="shared" ca="1" si="103"/>
        <v>1.5119687397144004</v>
      </c>
      <c r="X183" s="80">
        <f t="shared" ca="1" si="104"/>
        <v>29.870878332402214</v>
      </c>
      <c r="Y183" s="94">
        <f t="shared" ca="1" si="105"/>
        <v>7.2515300948218339E-8</v>
      </c>
      <c r="Z183" s="80">
        <f t="shared" ca="1" si="106"/>
        <v>13.047712956204551</v>
      </c>
      <c r="AA183" s="80">
        <f t="shared" ca="1" si="107"/>
        <v>37.493421532210384</v>
      </c>
      <c r="AB183" s="80">
        <f t="shared" ca="1" si="108"/>
        <v>7.5291140658091722</v>
      </c>
      <c r="AC183" s="80">
        <f t="shared" si="109"/>
        <v>12.968700552045838</v>
      </c>
      <c r="AD183" s="69">
        <f t="shared" si="110"/>
        <v>338.0662023529411</v>
      </c>
      <c r="AE183" s="69">
        <f t="shared" si="130"/>
        <v>337.70825949579825</v>
      </c>
      <c r="AF183" s="69">
        <f t="shared" si="111"/>
        <v>342.01440000000002</v>
      </c>
      <c r="AG183" s="95">
        <f t="shared" si="131"/>
        <v>341.71014857142848</v>
      </c>
      <c r="AH183" s="93">
        <f t="shared" si="112"/>
        <v>24.570806860146522</v>
      </c>
      <c r="AI183" s="81">
        <f t="shared" si="113"/>
        <v>0.32599693173670208</v>
      </c>
      <c r="AJ183" s="80">
        <f t="shared" si="114"/>
        <v>3.28333824</v>
      </c>
      <c r="AK183" s="80">
        <f t="shared" si="115"/>
        <v>14.472448243001047</v>
      </c>
      <c r="AL183" s="78">
        <f t="shared" ca="1" si="116"/>
        <v>0.93812767533931851</v>
      </c>
      <c r="AM183" s="80">
        <f t="shared" ca="1" si="117"/>
        <v>13.047712956204551</v>
      </c>
      <c r="AN183" s="80">
        <f t="shared" si="118"/>
        <v>3.2265509433962265</v>
      </c>
      <c r="AO183" s="80">
        <f t="shared" si="119"/>
        <v>1.8925518925518925</v>
      </c>
      <c r="AP183" s="80">
        <f t="shared" si="120"/>
        <v>2.2525347906796345</v>
      </c>
      <c r="AQ183" s="80">
        <f t="shared" ca="1" si="121"/>
        <v>2.8313961151381113</v>
      </c>
      <c r="AR183" s="80">
        <f t="shared" si="122"/>
        <v>3.3181653996193647</v>
      </c>
      <c r="AS183" s="78">
        <f t="shared" si="123"/>
        <v>0.29306224295671546</v>
      </c>
      <c r="AT183" s="96">
        <f t="shared" ca="1" si="124"/>
        <v>4</v>
      </c>
      <c r="AU183" s="97" t="str">
        <f t="shared" ca="1" si="125"/>
        <v>Silt mxture</v>
      </c>
      <c r="AV183" s="98">
        <f t="shared" si="126"/>
        <v>3</v>
      </c>
      <c r="AW183" s="99" t="str">
        <f t="shared" si="127"/>
        <v>Clay</v>
      </c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</row>
    <row r="184" spans="1:69">
      <c r="A184" s="101">
        <v>3.42</v>
      </c>
      <c r="C184" s="89">
        <f t="shared" si="88"/>
        <v>-11.220336</v>
      </c>
      <c r="D184" s="84">
        <f t="shared" si="89"/>
        <v>11.220336</v>
      </c>
      <c r="E184" s="76">
        <v>0.30409999999999998</v>
      </c>
      <c r="F184" s="91">
        <f t="shared" si="90"/>
        <v>3.1748039999999995</v>
      </c>
      <c r="G184" s="80">
        <f t="shared" si="91"/>
        <v>3.4063631999999995</v>
      </c>
      <c r="H184" s="81">
        <f t="shared" si="129"/>
        <v>3.3902259428571426</v>
      </c>
      <c r="I184" s="101">
        <v>6.2</v>
      </c>
      <c r="J184" s="92">
        <f t="shared" si="92"/>
        <v>6.4727999999999994E-2</v>
      </c>
      <c r="K184" s="101">
        <v>110.9</v>
      </c>
      <c r="L184" s="78">
        <f t="shared" si="93"/>
        <v>1.157796</v>
      </c>
      <c r="M184" s="81">
        <f t="shared" si="94"/>
        <v>0.35007448319999995</v>
      </c>
      <c r="N184" s="14">
        <f t="shared" si="128"/>
        <v>98</v>
      </c>
      <c r="O184" s="78">
        <f t="shared" si="95"/>
        <v>0.54979646400000082</v>
      </c>
      <c r="P184" s="78">
        <f t="shared" si="96"/>
        <v>0.19972198079999981</v>
      </c>
      <c r="Q184" s="93">
        <f t="shared" si="97"/>
        <v>0.94266702287999959</v>
      </c>
      <c r="R184" s="80">
        <f t="shared" si="98"/>
        <v>4.7198962232603714</v>
      </c>
      <c r="S184" s="80">
        <f t="shared" si="99"/>
        <v>5191.982987633317</v>
      </c>
      <c r="T184" s="69">
        <f t="shared" si="100"/>
        <v>87.877671551999924</v>
      </c>
      <c r="U184" s="78">
        <f t="shared" si="101"/>
        <v>1.49379096501622</v>
      </c>
      <c r="V184" s="69">
        <f t="shared" si="102"/>
        <v>93.212556217012121</v>
      </c>
      <c r="W184" s="80">
        <f t="shared" ca="1" si="103"/>
        <v>1.5102734487307021</v>
      </c>
      <c r="X184" s="80">
        <f t="shared" ca="1" si="104"/>
        <v>29.830348178727647</v>
      </c>
      <c r="Y184" s="94">
        <f t="shared" ca="1" si="105"/>
        <v>7.0269221625136705E-8</v>
      </c>
      <c r="Z184" s="80">
        <f t="shared" ca="1" si="106"/>
        <v>12.937484259992663</v>
      </c>
      <c r="AA184" s="80">
        <f t="shared" ca="1" si="107"/>
        <v>36.956787184618598</v>
      </c>
      <c r="AB184" s="80">
        <f t="shared" ca="1" si="108"/>
        <v>7.1914836994033182</v>
      </c>
      <c r="AC184" s="80">
        <f t="shared" si="109"/>
        <v>12.986734694687112</v>
      </c>
      <c r="AD184" s="69">
        <f t="shared" si="110"/>
        <v>336.0666748235293</v>
      </c>
      <c r="AE184" s="69">
        <f t="shared" si="130"/>
        <v>334.16817398319318</v>
      </c>
      <c r="AF184" s="69">
        <f t="shared" si="111"/>
        <v>340.63631999999996</v>
      </c>
      <c r="AG184" s="95">
        <f t="shared" si="131"/>
        <v>339.02259428571426</v>
      </c>
      <c r="AH184" s="93">
        <f t="shared" si="112"/>
        <v>24.447186060163475</v>
      </c>
      <c r="AI184" s="81">
        <f t="shared" si="113"/>
        <v>0.32409051693122432</v>
      </c>
      <c r="AJ184" s="80">
        <f t="shared" si="114"/>
        <v>3.2701086719999992</v>
      </c>
      <c r="AK184" s="80">
        <f t="shared" si="115"/>
        <v>14.302715828061732</v>
      </c>
      <c r="AL184" s="78">
        <f t="shared" ca="1" si="116"/>
        <v>0.93989532677651422</v>
      </c>
      <c r="AM184" s="80">
        <f t="shared" ca="1" si="117"/>
        <v>12.937484259992658</v>
      </c>
      <c r="AN184" s="80">
        <f t="shared" si="118"/>
        <v>3.2135501886792448</v>
      </c>
      <c r="AO184" s="80">
        <f t="shared" si="119"/>
        <v>1.9002084099546401</v>
      </c>
      <c r="AP184" s="80">
        <f t="shared" si="120"/>
        <v>2.2659369089565713</v>
      </c>
      <c r="AQ184" s="80">
        <f t="shared" ca="1" si="121"/>
        <v>2.8358910200146226</v>
      </c>
      <c r="AR184" s="80">
        <f t="shared" si="122"/>
        <v>3.3205214227690747</v>
      </c>
      <c r="AS184" s="78">
        <f t="shared" si="123"/>
        <v>0.28275954719371921</v>
      </c>
      <c r="AT184" s="96">
        <f t="shared" ca="1" si="124"/>
        <v>4</v>
      </c>
      <c r="AU184" s="97" t="str">
        <f t="shared" ca="1" si="125"/>
        <v>Silt mxture</v>
      </c>
      <c r="AV184" s="98">
        <f t="shared" si="126"/>
        <v>3</v>
      </c>
      <c r="AW184" s="99" t="str">
        <f t="shared" si="127"/>
        <v>Clay</v>
      </c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</row>
    <row r="185" spans="1:69">
      <c r="A185" s="101">
        <v>3.44</v>
      </c>
      <c r="C185" s="89">
        <f t="shared" si="88"/>
        <v>-11.285952</v>
      </c>
      <c r="D185" s="84">
        <f t="shared" si="89"/>
        <v>11.285952</v>
      </c>
      <c r="E185" s="76">
        <v>0.30599999999999999</v>
      </c>
      <c r="F185" s="91">
        <f t="shared" si="90"/>
        <v>3.1946399999999997</v>
      </c>
      <c r="G185" s="80">
        <f t="shared" si="91"/>
        <v>3.4213967999999997</v>
      </c>
      <c r="H185" s="81">
        <f t="shared" si="129"/>
        <v>3.4138501714285709</v>
      </c>
      <c r="I185" s="101">
        <v>6.4</v>
      </c>
      <c r="J185" s="92">
        <f t="shared" si="92"/>
        <v>6.6816E-2</v>
      </c>
      <c r="K185" s="101">
        <v>108.6</v>
      </c>
      <c r="L185" s="78">
        <f t="shared" si="93"/>
        <v>1.1337839999999999</v>
      </c>
      <c r="M185" s="81">
        <f t="shared" si="94"/>
        <v>0.35212170239999996</v>
      </c>
      <c r="N185" s="14">
        <f t="shared" si="128"/>
        <v>98</v>
      </c>
      <c r="O185" s="78">
        <f t="shared" si="95"/>
        <v>0.5530116480000008</v>
      </c>
      <c r="P185" s="78">
        <f t="shared" si="96"/>
        <v>0.20088994559999981</v>
      </c>
      <c r="Q185" s="93">
        <f t="shared" si="97"/>
        <v>0.94656710015999967</v>
      </c>
      <c r="R185" s="80">
        <f t="shared" si="98"/>
        <v>4.7118689655317452</v>
      </c>
      <c r="S185" s="80">
        <f t="shared" si="99"/>
        <v>5050.5429344151435</v>
      </c>
      <c r="T185" s="69">
        <f t="shared" si="100"/>
        <v>88.391576063999921</v>
      </c>
      <c r="U185" s="78">
        <f t="shared" si="101"/>
        <v>1.4976859261570421</v>
      </c>
      <c r="V185" s="69">
        <f t="shared" si="102"/>
        <v>93.455601792199431</v>
      </c>
      <c r="W185" s="80">
        <f t="shared" ca="1" si="103"/>
        <v>1.5226647617486722</v>
      </c>
      <c r="X185" s="80">
        <f t="shared" ca="1" si="104"/>
        <v>29.841912509321741</v>
      </c>
      <c r="Y185" s="94">
        <f t="shared" ca="1" si="105"/>
        <v>6.7469532993330523E-8</v>
      </c>
      <c r="Z185" s="80">
        <f t="shared" ca="1" si="106"/>
        <v>12.96884014722742</v>
      </c>
      <c r="AA185" s="80">
        <f t="shared" ca="1" si="107"/>
        <v>37.199628516968609</v>
      </c>
      <c r="AB185" s="80">
        <f t="shared" ca="1" si="108"/>
        <v>6.9503304837191617</v>
      </c>
      <c r="AC185" s="80">
        <f t="shared" si="109"/>
        <v>13.070701048372669</v>
      </c>
      <c r="AD185" s="69">
        <f t="shared" si="110"/>
        <v>337.45707670588223</v>
      </c>
      <c r="AE185" s="69">
        <f t="shared" si="130"/>
        <v>336.5692380504201</v>
      </c>
      <c r="AF185" s="69">
        <f t="shared" si="111"/>
        <v>342.13967999999994</v>
      </c>
      <c r="AG185" s="95">
        <f t="shared" si="131"/>
        <v>341.38501714285712</v>
      </c>
      <c r="AH185" s="93">
        <f t="shared" si="112"/>
        <v>24.215430192714148</v>
      </c>
      <c r="AI185" s="81">
        <f t="shared" si="113"/>
        <v>0.3326000203765303</v>
      </c>
      <c r="AJ185" s="80">
        <f t="shared" si="114"/>
        <v>3.2845409279999997</v>
      </c>
      <c r="AK185" s="80">
        <f t="shared" si="115"/>
        <v>14.278390804641651</v>
      </c>
      <c r="AL185" s="78">
        <f t="shared" ca="1" si="116"/>
        <v>0.94216340767073881</v>
      </c>
      <c r="AM185" s="80">
        <f t="shared" ca="1" si="117"/>
        <v>12.968840147227413</v>
      </c>
      <c r="AN185" s="80">
        <f t="shared" si="118"/>
        <v>3.2277328301886787</v>
      </c>
      <c r="AO185" s="80">
        <f t="shared" si="119"/>
        <v>1.9528866105211768</v>
      </c>
      <c r="AP185" s="80">
        <f t="shared" si="120"/>
        <v>2.3293942918862256</v>
      </c>
      <c r="AQ185" s="80">
        <f t="shared" ca="1" si="121"/>
        <v>2.8416993880329411</v>
      </c>
      <c r="AR185" s="80">
        <f t="shared" si="122"/>
        <v>3.3241950343620092</v>
      </c>
      <c r="AS185" s="78">
        <f t="shared" si="123"/>
        <v>0.27250953277839318</v>
      </c>
      <c r="AT185" s="96">
        <f t="shared" ca="1" si="124"/>
        <v>4</v>
      </c>
      <c r="AU185" s="97" t="str">
        <f t="shared" ca="1" si="125"/>
        <v>Silt mxture</v>
      </c>
      <c r="AV185" s="98">
        <f t="shared" si="126"/>
        <v>3</v>
      </c>
      <c r="AW185" s="99" t="str">
        <f t="shared" si="127"/>
        <v>Clay</v>
      </c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</row>
    <row r="186" spans="1:69">
      <c r="A186" s="101">
        <v>3.46</v>
      </c>
      <c r="C186" s="89">
        <f t="shared" si="88"/>
        <v>-11.351568</v>
      </c>
      <c r="D186" s="84">
        <f t="shared" si="89"/>
        <v>11.351568</v>
      </c>
      <c r="E186" s="76">
        <v>0.30790000000000001</v>
      </c>
      <c r="F186" s="91">
        <f t="shared" si="90"/>
        <v>3.2144759999999999</v>
      </c>
      <c r="G186" s="80">
        <f t="shared" si="91"/>
        <v>3.4383095999999997</v>
      </c>
      <c r="H186" s="81">
        <f t="shared" si="129"/>
        <v>3.4202633142857137</v>
      </c>
      <c r="I186" s="101">
        <v>6.6</v>
      </c>
      <c r="J186" s="92">
        <f t="shared" si="92"/>
        <v>6.8903999999999993E-2</v>
      </c>
      <c r="K186" s="101">
        <v>107.2</v>
      </c>
      <c r="L186" s="78">
        <f t="shared" si="93"/>
        <v>1.1191679999999999</v>
      </c>
      <c r="M186" s="81">
        <f t="shared" si="94"/>
        <v>0.35416892160000002</v>
      </c>
      <c r="N186" s="14">
        <f t="shared" si="128"/>
        <v>98</v>
      </c>
      <c r="O186" s="78">
        <f t="shared" si="95"/>
        <v>0.55622683200000078</v>
      </c>
      <c r="P186" s="78">
        <f t="shared" si="96"/>
        <v>0.20205791039999982</v>
      </c>
      <c r="Q186" s="93">
        <f t="shared" si="97"/>
        <v>0.95108731343999975</v>
      </c>
      <c r="R186" s="80">
        <f t="shared" si="98"/>
        <v>4.7070036088030367</v>
      </c>
      <c r="S186" s="80">
        <f t="shared" si="99"/>
        <v>4920.8835617841696</v>
      </c>
      <c r="T186" s="69">
        <f t="shared" si="100"/>
        <v>88.905480575999917</v>
      </c>
      <c r="U186" s="78">
        <f t="shared" si="101"/>
        <v>1.5014869339257082</v>
      </c>
      <c r="V186" s="69">
        <f t="shared" si="102"/>
        <v>93.692784676964195</v>
      </c>
      <c r="W186" s="80">
        <f t="shared" ca="1" si="103"/>
        <v>1.5354931237416289</v>
      </c>
      <c r="X186" s="80">
        <f t="shared" ca="1" si="104"/>
        <v>29.855100899648903</v>
      </c>
      <c r="Y186" s="94">
        <f t="shared" ca="1" si="105"/>
        <v>6.499773386609882E-8</v>
      </c>
      <c r="Z186" s="80">
        <f t="shared" ca="1" si="106"/>
        <v>13.004692325157679</v>
      </c>
      <c r="AA186" s="80">
        <f t="shared" ca="1" si="107"/>
        <v>37.480599653478791</v>
      </c>
      <c r="AB186" s="80">
        <f t="shared" ca="1" si="108"/>
        <v>6.7462727300823051</v>
      </c>
      <c r="AC186" s="80">
        <f t="shared" si="109"/>
        <v>13.14976589800874</v>
      </c>
      <c r="AD186" s="69">
        <f t="shared" si="110"/>
        <v>339.06856094117637</v>
      </c>
      <c r="AE186" s="69">
        <f t="shared" si="130"/>
        <v>336.93609478991584</v>
      </c>
      <c r="AF186" s="69">
        <f t="shared" si="111"/>
        <v>343.83095999999995</v>
      </c>
      <c r="AG186" s="95">
        <f t="shared" si="131"/>
        <v>342.02633142857132</v>
      </c>
      <c r="AH186" s="93">
        <f t="shared" si="112"/>
        <v>23.999386501301039</v>
      </c>
      <c r="AI186" s="81">
        <f t="shared" si="113"/>
        <v>0.34101114805946275</v>
      </c>
      <c r="AJ186" s="80">
        <f t="shared" si="114"/>
        <v>3.3007772159999997</v>
      </c>
      <c r="AK186" s="80">
        <f t="shared" si="115"/>
        <v>14.263647299403141</v>
      </c>
      <c r="AL186" s="78">
        <f t="shared" ca="1" si="116"/>
        <v>0.94425001851629542</v>
      </c>
      <c r="AM186" s="80">
        <f t="shared" ca="1" si="117"/>
        <v>13.004692325157679</v>
      </c>
      <c r="AN186" s="80">
        <f t="shared" si="118"/>
        <v>3.2436883018867921</v>
      </c>
      <c r="AO186" s="80">
        <f t="shared" si="119"/>
        <v>2.0040080160320639</v>
      </c>
      <c r="AP186" s="80">
        <f t="shared" si="120"/>
        <v>2.3907710342342261</v>
      </c>
      <c r="AQ186" s="80">
        <f t="shared" ca="1" si="121"/>
        <v>2.8470314567109223</v>
      </c>
      <c r="AR186" s="80">
        <f t="shared" si="122"/>
        <v>3.3274055164280556</v>
      </c>
      <c r="AS186" s="78">
        <f t="shared" si="123"/>
        <v>0.2654327234782593</v>
      </c>
      <c r="AT186" s="96">
        <f t="shared" ca="1" si="124"/>
        <v>4</v>
      </c>
      <c r="AU186" s="97" t="str">
        <f t="shared" ca="1" si="125"/>
        <v>Silt mxture</v>
      </c>
      <c r="AV186" s="98">
        <f t="shared" si="126"/>
        <v>3</v>
      </c>
      <c r="AW186" s="99" t="str">
        <f t="shared" si="127"/>
        <v>Clay</v>
      </c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</row>
    <row r="187" spans="1:69">
      <c r="A187" s="101">
        <v>3.48</v>
      </c>
      <c r="C187" s="89">
        <f t="shared" si="88"/>
        <v>-11.417184000000001</v>
      </c>
      <c r="D187" s="84">
        <f t="shared" si="89"/>
        <v>11.417184000000001</v>
      </c>
      <c r="E187" s="76">
        <v>0.30599999999999999</v>
      </c>
      <c r="F187" s="91">
        <f t="shared" si="90"/>
        <v>3.1946399999999997</v>
      </c>
      <c r="G187" s="80">
        <f t="shared" si="91"/>
        <v>3.4120007999999995</v>
      </c>
      <c r="H187" s="81">
        <f t="shared" si="129"/>
        <v>3.4030820571428566</v>
      </c>
      <c r="I187" s="101">
        <v>6.9</v>
      </c>
      <c r="J187" s="92">
        <f t="shared" si="92"/>
        <v>7.2036000000000003E-2</v>
      </c>
      <c r="K187" s="101">
        <v>104.1</v>
      </c>
      <c r="L187" s="78">
        <f t="shared" si="93"/>
        <v>1.0868039999999999</v>
      </c>
      <c r="M187" s="81">
        <f t="shared" si="94"/>
        <v>0.35621614080000003</v>
      </c>
      <c r="N187" s="14">
        <f t="shared" si="128"/>
        <v>98</v>
      </c>
      <c r="O187" s="78">
        <f t="shared" si="95"/>
        <v>0.55944201600000076</v>
      </c>
      <c r="P187" s="78">
        <f t="shared" si="96"/>
        <v>0.20322587519999982</v>
      </c>
      <c r="Q187" s="93">
        <f t="shared" si="97"/>
        <v>0.94134439871999964</v>
      </c>
      <c r="R187" s="80">
        <f t="shared" si="98"/>
        <v>4.6320105537427176</v>
      </c>
      <c r="S187" s="80">
        <f t="shared" si="99"/>
        <v>4658.7144075021288</v>
      </c>
      <c r="T187" s="69">
        <f t="shared" si="100"/>
        <v>89.419385087999913</v>
      </c>
      <c r="U187" s="78">
        <f t="shared" si="101"/>
        <v>1.506399098832699</v>
      </c>
      <c r="V187" s="69">
        <f t="shared" si="102"/>
        <v>93.999303767160413</v>
      </c>
      <c r="W187" s="80">
        <f t="shared" ca="1" si="103"/>
        <v>1.539162443020589</v>
      </c>
      <c r="X187" s="80">
        <f t="shared" ca="1" si="104"/>
        <v>29.827008640326724</v>
      </c>
      <c r="Y187" s="94">
        <f t="shared" ca="1" si="105"/>
        <v>5.8305902798994382E-8</v>
      </c>
      <c r="Z187" s="80">
        <f t="shared" ca="1" si="106"/>
        <v>12.928443446889784</v>
      </c>
      <c r="AA187" s="80">
        <f t="shared" ca="1" si="107"/>
        <v>36.879144917872672</v>
      </c>
      <c r="AB187" s="80">
        <f t="shared" ca="1" si="108"/>
        <v>5.9545989384688012</v>
      </c>
      <c r="AC187" s="80">
        <f t="shared" si="109"/>
        <v>13.31620490559451</v>
      </c>
      <c r="AD187" s="69">
        <f t="shared" si="110"/>
        <v>335.59515105882338</v>
      </c>
      <c r="AE187" s="69">
        <f t="shared" si="130"/>
        <v>334.51776605042005</v>
      </c>
      <c r="AF187" s="69">
        <f t="shared" si="111"/>
        <v>341.20007999999996</v>
      </c>
      <c r="AG187" s="95">
        <f t="shared" si="131"/>
        <v>340.30820571428563</v>
      </c>
      <c r="AH187" s="93">
        <f t="shared" si="112"/>
        <v>23.46244011013869</v>
      </c>
      <c r="AI187" s="81">
        <f t="shared" si="113"/>
        <v>0.35446273723317723</v>
      </c>
      <c r="AJ187" s="80">
        <f t="shared" si="114"/>
        <v>3.2755207679999994</v>
      </c>
      <c r="AK187" s="80">
        <f t="shared" si="115"/>
        <v>14.036395617402174</v>
      </c>
      <c r="AL187" s="78">
        <f t="shared" ca="1" si="116"/>
        <v>0.9502188441828372</v>
      </c>
      <c r="AM187" s="80">
        <f t="shared" ca="1" si="117"/>
        <v>12.928443446889784</v>
      </c>
      <c r="AN187" s="80">
        <f t="shared" si="118"/>
        <v>3.2188686792452823</v>
      </c>
      <c r="AO187" s="80">
        <f t="shared" si="119"/>
        <v>2.1112539012300351</v>
      </c>
      <c r="AP187" s="80">
        <f t="shared" si="120"/>
        <v>2.5253116746988669</v>
      </c>
      <c r="AQ187" s="80">
        <f t="shared" ca="1" si="121"/>
        <v>2.8625530656014644</v>
      </c>
      <c r="AR187" s="80">
        <f t="shared" si="122"/>
        <v>3.3407794344531552</v>
      </c>
      <c r="AS187" s="78">
        <f t="shared" si="123"/>
        <v>0.25611667086331996</v>
      </c>
      <c r="AT187" s="96">
        <f t="shared" ca="1" si="124"/>
        <v>4</v>
      </c>
      <c r="AU187" s="97" t="str">
        <f t="shared" ca="1" si="125"/>
        <v>Silt mxture</v>
      </c>
      <c r="AV187" s="98">
        <f t="shared" si="126"/>
        <v>3</v>
      </c>
      <c r="AW187" s="99" t="str">
        <f t="shared" si="127"/>
        <v>Clay</v>
      </c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</row>
    <row r="188" spans="1:69">
      <c r="A188" s="101">
        <v>3.5</v>
      </c>
      <c r="C188" s="89">
        <f t="shared" si="88"/>
        <v>-11.482800000000001</v>
      </c>
      <c r="D188" s="84">
        <f t="shared" si="89"/>
        <v>11.482800000000001</v>
      </c>
      <c r="E188" s="76">
        <v>0.311</v>
      </c>
      <c r="F188" s="91">
        <f t="shared" si="90"/>
        <v>3.2468399999999997</v>
      </c>
      <c r="G188" s="80">
        <f t="shared" si="91"/>
        <v>3.4614863999999996</v>
      </c>
      <c r="H188" s="81">
        <f t="shared" si="129"/>
        <v>3.3851550857142851</v>
      </c>
      <c r="I188" s="101">
        <v>7</v>
      </c>
      <c r="J188" s="92">
        <f t="shared" si="92"/>
        <v>7.3079999999999992E-2</v>
      </c>
      <c r="K188" s="101">
        <v>102.8</v>
      </c>
      <c r="L188" s="78">
        <f t="shared" si="93"/>
        <v>1.073232</v>
      </c>
      <c r="M188" s="81">
        <f t="shared" si="94"/>
        <v>0.35826336000000003</v>
      </c>
      <c r="N188" s="14">
        <f t="shared" si="128"/>
        <v>98</v>
      </c>
      <c r="O188" s="78">
        <f t="shared" si="95"/>
        <v>0.56265720000000075</v>
      </c>
      <c r="P188" s="78">
        <f t="shared" si="96"/>
        <v>0.20439383999999983</v>
      </c>
      <c r="Q188" s="93">
        <f t="shared" si="97"/>
        <v>0.95661363599999971</v>
      </c>
      <c r="R188" s="80">
        <f t="shared" si="98"/>
        <v>4.6802468998087248</v>
      </c>
      <c r="S188" s="80">
        <f t="shared" si="99"/>
        <v>4666.6492804018144</v>
      </c>
      <c r="T188" s="69">
        <f t="shared" si="100"/>
        <v>89.933289599999924</v>
      </c>
      <c r="U188" s="78">
        <f t="shared" si="101"/>
        <v>1.5086491306151519</v>
      </c>
      <c r="V188" s="69">
        <f t="shared" si="102"/>
        <v>94.139705750385474</v>
      </c>
      <c r="W188" s="80">
        <f t="shared" ca="1" si="103"/>
        <v>1.5579656325948441</v>
      </c>
      <c r="X188" s="80">
        <f t="shared" ca="1" si="104"/>
        <v>29.867872882092072</v>
      </c>
      <c r="Y188" s="94">
        <f t="shared" ca="1" si="105"/>
        <v>5.9743310191245938E-8</v>
      </c>
      <c r="Z188" s="80">
        <f t="shared" ca="1" si="106"/>
        <v>13.039506978262292</v>
      </c>
      <c r="AA188" s="80">
        <f t="shared" ca="1" si="107"/>
        <v>37.799303582190483</v>
      </c>
      <c r="AB188" s="80">
        <f t="shared" ca="1" si="108"/>
        <v>6.2536306677892046</v>
      </c>
      <c r="AC188" s="80">
        <f t="shared" si="109"/>
        <v>13.31103137944935</v>
      </c>
      <c r="AD188" s="69">
        <f t="shared" si="110"/>
        <v>341.03872941176456</v>
      </c>
      <c r="AE188" s="69">
        <f t="shared" si="130"/>
        <v>332.00233250420155</v>
      </c>
      <c r="AF188" s="69">
        <f t="shared" si="111"/>
        <v>346.14864</v>
      </c>
      <c r="AG188" s="95">
        <f t="shared" si="131"/>
        <v>338.51550857142854</v>
      </c>
      <c r="AH188" s="93">
        <f t="shared" si="112"/>
        <v>23.534313190705053</v>
      </c>
      <c r="AI188" s="81">
        <f t="shared" si="113"/>
        <v>0.35754502190477</v>
      </c>
      <c r="AJ188" s="80">
        <f t="shared" si="114"/>
        <v>3.3230269439999995</v>
      </c>
      <c r="AK188" s="80">
        <f t="shared" si="115"/>
        <v>14.18256636305674</v>
      </c>
      <c r="AL188" s="78">
        <f t="shared" ca="1" si="116"/>
        <v>0.94894836297054286</v>
      </c>
      <c r="AM188" s="80">
        <f t="shared" ca="1" si="117"/>
        <v>13.039506978262292</v>
      </c>
      <c r="AN188" s="80">
        <f t="shared" si="118"/>
        <v>3.2655532075471694</v>
      </c>
      <c r="AO188" s="80">
        <f t="shared" si="119"/>
        <v>2.1112317529255642</v>
      </c>
      <c r="AP188" s="80">
        <f t="shared" si="120"/>
        <v>2.5210177957362934</v>
      </c>
      <c r="AQ188" s="80">
        <f t="shared" ca="1" si="121"/>
        <v>2.8590738690357438</v>
      </c>
      <c r="AR188" s="80">
        <f t="shared" si="122"/>
        <v>3.3352335428400095</v>
      </c>
      <c r="AS188" s="78">
        <f t="shared" si="123"/>
        <v>0.24664048506203823</v>
      </c>
      <c r="AT188" s="96">
        <f t="shared" ca="1" si="124"/>
        <v>4</v>
      </c>
      <c r="AU188" s="97" t="str">
        <f t="shared" ca="1" si="125"/>
        <v>Silt mxture</v>
      </c>
      <c r="AV188" s="98">
        <f t="shared" si="126"/>
        <v>3</v>
      </c>
      <c r="AW188" s="99" t="str">
        <f t="shared" si="127"/>
        <v>Clay</v>
      </c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</row>
    <row r="189" spans="1:69">
      <c r="A189" s="101">
        <v>3.52</v>
      </c>
      <c r="C189" s="89">
        <f t="shared" si="88"/>
        <v>-11.548416000000001</v>
      </c>
      <c r="D189" s="84">
        <f t="shared" si="89"/>
        <v>11.548416000000001</v>
      </c>
      <c r="E189" s="76">
        <v>0.30409999999999998</v>
      </c>
      <c r="F189" s="91">
        <f t="shared" si="90"/>
        <v>3.1748039999999995</v>
      </c>
      <c r="G189" s="80">
        <f t="shared" si="91"/>
        <v>3.3821423999999993</v>
      </c>
      <c r="H189" s="81">
        <f t="shared" si="129"/>
        <v>3.365736685714285</v>
      </c>
      <c r="I189" s="101">
        <v>7.7</v>
      </c>
      <c r="J189" s="92">
        <f t="shared" si="92"/>
        <v>8.0388000000000001E-2</v>
      </c>
      <c r="K189" s="101">
        <v>99.3</v>
      </c>
      <c r="L189" s="78">
        <f t="shared" si="93"/>
        <v>1.0366919999999999</v>
      </c>
      <c r="M189" s="81">
        <f t="shared" si="94"/>
        <v>0.36031057920000004</v>
      </c>
      <c r="N189" s="14">
        <f t="shared" si="128"/>
        <v>115</v>
      </c>
      <c r="O189" s="78">
        <f t="shared" si="95"/>
        <v>0.56643012000000081</v>
      </c>
      <c r="P189" s="78">
        <f t="shared" si="96"/>
        <v>0.20611954079999983</v>
      </c>
      <c r="Q189" s="93">
        <f t="shared" si="97"/>
        <v>0.9291850523999996</v>
      </c>
      <c r="R189" s="80">
        <f t="shared" si="98"/>
        <v>4.5079910851421827</v>
      </c>
      <c r="S189" s="80">
        <f t="shared" si="99"/>
        <v>4120.7676299359855</v>
      </c>
      <c r="T189" s="69">
        <f t="shared" si="100"/>
        <v>90.692597951999929</v>
      </c>
      <c r="U189" s="78">
        <f t="shared" si="101"/>
        <v>1.5189187889475577</v>
      </c>
      <c r="V189" s="69">
        <f t="shared" si="102"/>
        <v>94.780532430327597</v>
      </c>
      <c r="W189" s="80">
        <f t="shared" ca="1" si="103"/>
        <v>1.5583091230598849</v>
      </c>
      <c r="X189" s="80">
        <f t="shared" ca="1" si="104"/>
        <v>29.798985793214072</v>
      </c>
      <c r="Y189" s="94">
        <f t="shared" ca="1" si="105"/>
        <v>4.6406248661154768E-8</v>
      </c>
      <c r="Z189" s="80">
        <f t="shared" ca="1" si="106"/>
        <v>12.852828377014927</v>
      </c>
      <c r="AA189" s="80">
        <f t="shared" ca="1" si="107"/>
        <v>36.189866693893379</v>
      </c>
      <c r="AB189" s="80">
        <f t="shared" ca="1" si="108"/>
        <v>4.6507457154762246</v>
      </c>
      <c r="AC189" s="80">
        <f t="shared" si="109"/>
        <v>13.689220642538714</v>
      </c>
      <c r="AD189" s="69">
        <f t="shared" si="110"/>
        <v>331.26026823529401</v>
      </c>
      <c r="AE189" s="69">
        <f t="shared" si="130"/>
        <v>329.30206305882342</v>
      </c>
      <c r="AF189" s="69">
        <f t="shared" si="111"/>
        <v>338.2142399999999</v>
      </c>
      <c r="AG189" s="95">
        <f t="shared" si="131"/>
        <v>336.57366857142853</v>
      </c>
      <c r="AH189" s="93">
        <f t="shared" si="112"/>
        <v>22.3211600955355</v>
      </c>
      <c r="AI189" s="81">
        <f t="shared" si="113"/>
        <v>0.39000669071935012</v>
      </c>
      <c r="AJ189" s="80">
        <f t="shared" si="114"/>
        <v>3.2468567039999994</v>
      </c>
      <c r="AK189" s="80">
        <f t="shared" si="115"/>
        <v>13.660579045885401</v>
      </c>
      <c r="AL189" s="78">
        <f t="shared" ca="1" si="116"/>
        <v>0.96277995607469524</v>
      </c>
      <c r="AM189" s="80">
        <f t="shared" ca="1" si="117"/>
        <v>12.852828377014927</v>
      </c>
      <c r="AN189" s="80">
        <f t="shared" si="118"/>
        <v>3.1907003773584899</v>
      </c>
      <c r="AO189" s="80">
        <f t="shared" si="119"/>
        <v>2.3768366464995685</v>
      </c>
      <c r="AP189" s="80">
        <f t="shared" si="120"/>
        <v>2.8549792026335887</v>
      </c>
      <c r="AQ189" s="80">
        <f t="shared" ca="1" si="121"/>
        <v>2.8951636121407835</v>
      </c>
      <c r="AR189" s="80">
        <f t="shared" si="122"/>
        <v>3.3682407867256012</v>
      </c>
      <c r="AS189" s="78">
        <f t="shared" si="123"/>
        <v>0.24021680965215669</v>
      </c>
      <c r="AT189" s="96">
        <f t="shared" ca="1" si="124"/>
        <v>4</v>
      </c>
      <c r="AU189" s="97" t="str">
        <f t="shared" ca="1" si="125"/>
        <v>Silt mxture</v>
      </c>
      <c r="AV189" s="98">
        <f t="shared" si="126"/>
        <v>3</v>
      </c>
      <c r="AW189" s="99" t="str">
        <f t="shared" si="127"/>
        <v>Clay</v>
      </c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</row>
    <row r="190" spans="1:69">
      <c r="A190" s="101">
        <v>3.54</v>
      </c>
      <c r="C190" s="89">
        <f t="shared" si="88"/>
        <v>-11.614032</v>
      </c>
      <c r="D190" s="84">
        <f t="shared" si="89"/>
        <v>11.614032</v>
      </c>
      <c r="E190" s="76">
        <v>0.29670000000000002</v>
      </c>
      <c r="F190" s="91">
        <f t="shared" si="90"/>
        <v>3.0975480000000002</v>
      </c>
      <c r="G190" s="80">
        <f t="shared" si="91"/>
        <v>3.2998752000000002</v>
      </c>
      <c r="H190" s="81">
        <f t="shared" si="129"/>
        <v>3.3548492571428565</v>
      </c>
      <c r="I190" s="101">
        <v>7.7</v>
      </c>
      <c r="J190" s="92">
        <f t="shared" si="92"/>
        <v>8.0388000000000001E-2</v>
      </c>
      <c r="K190" s="101">
        <v>96.9</v>
      </c>
      <c r="L190" s="78">
        <f t="shared" si="93"/>
        <v>1.011636</v>
      </c>
      <c r="M190" s="81">
        <f t="shared" si="94"/>
        <v>0.36235779839999999</v>
      </c>
      <c r="N190" s="14">
        <f t="shared" si="128"/>
        <v>115</v>
      </c>
      <c r="O190" s="78">
        <f t="shared" si="95"/>
        <v>0.57020304000000077</v>
      </c>
      <c r="P190" s="78">
        <f t="shared" si="96"/>
        <v>0.20784524159999979</v>
      </c>
      <c r="Q190" s="93">
        <f t="shared" si="97"/>
        <v>0.90079181279999987</v>
      </c>
      <c r="R190" s="80">
        <f t="shared" si="98"/>
        <v>4.3339544647049584</v>
      </c>
      <c r="S190" s="80">
        <f t="shared" si="99"/>
        <v>3994.8487482767391</v>
      </c>
      <c r="T190" s="69">
        <f t="shared" si="100"/>
        <v>91.451906303999905</v>
      </c>
      <c r="U190" s="78">
        <f t="shared" si="101"/>
        <v>1.5179562953217056</v>
      </c>
      <c r="V190" s="69">
        <f t="shared" si="102"/>
        <v>94.720472828074435</v>
      </c>
      <c r="W190" s="80">
        <f t="shared" ca="1" si="103"/>
        <v>1.5379601622870682</v>
      </c>
      <c r="X190" s="80">
        <f t="shared" ca="1" si="104"/>
        <v>29.665501245955824</v>
      </c>
      <c r="Y190" s="94">
        <f t="shared" ca="1" si="105"/>
        <v>4.099879483065085E-8</v>
      </c>
      <c r="Z190" s="80">
        <f t="shared" ca="1" si="106"/>
        <v>12.49866850392957</v>
      </c>
      <c r="AA190" s="80">
        <f t="shared" ca="1" si="107"/>
        <v>34.117267452245393</v>
      </c>
      <c r="AB190" s="80">
        <f t="shared" ca="1" si="108"/>
        <v>3.8735081957272177</v>
      </c>
      <c r="AC190" s="80">
        <f t="shared" si="109"/>
        <v>13.783565134131006</v>
      </c>
      <c r="AD190" s="69">
        <f t="shared" si="110"/>
        <v>321.13790117647051</v>
      </c>
      <c r="AE190" s="69">
        <f t="shared" si="130"/>
        <v>327.59606359663849</v>
      </c>
      <c r="AF190" s="69">
        <f t="shared" si="111"/>
        <v>329.98752000000002</v>
      </c>
      <c r="AG190" s="95">
        <f t="shared" si="131"/>
        <v>335.48492571428568</v>
      </c>
      <c r="AH190" s="93">
        <f t="shared" si="112"/>
        <v>21.890503491854524</v>
      </c>
      <c r="AI190" s="81">
        <f t="shared" si="113"/>
        <v>0.38676853692281055</v>
      </c>
      <c r="AJ190" s="80">
        <f t="shared" si="114"/>
        <v>3.1678801920000002</v>
      </c>
      <c r="AK190" s="80">
        <f t="shared" si="115"/>
        <v>13.133195347590782</v>
      </c>
      <c r="AL190" s="78">
        <f t="shared" ca="1" si="116"/>
        <v>0.96960472770215356</v>
      </c>
      <c r="AM190" s="80">
        <f t="shared" ca="1" si="117"/>
        <v>12.49866850392957</v>
      </c>
      <c r="AN190" s="80">
        <f t="shared" si="118"/>
        <v>3.1130898113207546</v>
      </c>
      <c r="AO190" s="80">
        <f t="shared" si="119"/>
        <v>2.4360921285750443</v>
      </c>
      <c r="AP190" s="80">
        <f t="shared" si="120"/>
        <v>2.9449690397985386</v>
      </c>
      <c r="AQ190" s="80">
        <f t="shared" ca="1" si="121"/>
        <v>2.9128627476954461</v>
      </c>
      <c r="AR190" s="80">
        <f t="shared" si="122"/>
        <v>3.3827285769204991</v>
      </c>
      <c r="AS190" s="78">
        <f t="shared" si="123"/>
        <v>0.23785940711649425</v>
      </c>
      <c r="AT190" s="96">
        <f t="shared" ca="1" si="124"/>
        <v>4</v>
      </c>
      <c r="AU190" s="97" t="str">
        <f t="shared" ca="1" si="125"/>
        <v>Silt mxture</v>
      </c>
      <c r="AV190" s="98">
        <f t="shared" si="126"/>
        <v>3</v>
      </c>
      <c r="AW190" s="99" t="str">
        <f t="shared" si="127"/>
        <v>Clay</v>
      </c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</row>
    <row r="191" spans="1:69">
      <c r="A191" s="101">
        <v>3.56</v>
      </c>
      <c r="C191" s="89">
        <f t="shared" si="88"/>
        <v>-11.679648</v>
      </c>
      <c r="D191" s="84">
        <f t="shared" si="89"/>
        <v>11.679648</v>
      </c>
      <c r="E191" s="76">
        <v>0.2954</v>
      </c>
      <c r="F191" s="91">
        <f t="shared" si="90"/>
        <v>3.0839759999999998</v>
      </c>
      <c r="G191" s="80">
        <f t="shared" si="91"/>
        <v>3.2808743999999996</v>
      </c>
      <c r="H191" s="81">
        <f t="shared" si="129"/>
        <v>3.3504047999999997</v>
      </c>
      <c r="I191" s="101">
        <v>7.7</v>
      </c>
      <c r="J191" s="92">
        <f t="shared" si="92"/>
        <v>8.0388000000000001E-2</v>
      </c>
      <c r="K191" s="101">
        <v>94.3</v>
      </c>
      <c r="L191" s="78">
        <f t="shared" si="93"/>
        <v>0.98449199999999992</v>
      </c>
      <c r="M191" s="81">
        <f t="shared" si="94"/>
        <v>0.36440501759999999</v>
      </c>
      <c r="N191" s="14">
        <f t="shared" si="128"/>
        <v>115</v>
      </c>
      <c r="O191" s="78">
        <f t="shared" si="95"/>
        <v>0.57397596000000084</v>
      </c>
      <c r="P191" s="78">
        <f t="shared" si="96"/>
        <v>0.20957094239999979</v>
      </c>
      <c r="Q191" s="93">
        <f t="shared" si="97"/>
        <v>0.89327648519999969</v>
      </c>
      <c r="R191" s="80">
        <f t="shared" si="98"/>
        <v>4.2624062046494888</v>
      </c>
      <c r="S191" s="80">
        <f t="shared" si="99"/>
        <v>3961.5196297954903</v>
      </c>
      <c r="T191" s="69">
        <f t="shared" si="100"/>
        <v>92.21121465599991</v>
      </c>
      <c r="U191" s="78">
        <f t="shared" si="101"/>
        <v>1.5177305833763426</v>
      </c>
      <c r="V191" s="69">
        <f t="shared" si="102"/>
        <v>94.706388402683771</v>
      </c>
      <c r="W191" s="80">
        <f t="shared" ca="1" si="103"/>
        <v>1.5355191794853849</v>
      </c>
      <c r="X191" s="80">
        <f t="shared" ca="1" si="104"/>
        <v>29.606849016538352</v>
      </c>
      <c r="Y191" s="94">
        <f t="shared" ca="1" si="105"/>
        <v>3.9187825741938466E-8</v>
      </c>
      <c r="Z191" s="80">
        <f t="shared" ca="1" si="106"/>
        <v>12.346155106715914</v>
      </c>
      <c r="AA191" s="80">
        <f t="shared" ca="1" si="107"/>
        <v>33.419787998367326</v>
      </c>
      <c r="AB191" s="80">
        <f t="shared" ca="1" si="108"/>
        <v>3.6267198325270487</v>
      </c>
      <c r="AC191" s="80">
        <f t="shared" si="109"/>
        <v>13.809034834262892</v>
      </c>
      <c r="AD191" s="69">
        <f t="shared" si="110"/>
        <v>318.45863999999989</v>
      </c>
      <c r="AE191" s="69">
        <f t="shared" si="130"/>
        <v>326.63868705882339</v>
      </c>
      <c r="AF191" s="69">
        <f t="shared" si="111"/>
        <v>328.08743999999996</v>
      </c>
      <c r="AG191" s="95">
        <f t="shared" si="131"/>
        <v>335.04047999999995</v>
      </c>
      <c r="AH191" s="93">
        <f t="shared" si="112"/>
        <v>21.750889064327641</v>
      </c>
      <c r="AI191" s="81">
        <f t="shared" si="113"/>
        <v>0.38358371193734769</v>
      </c>
      <c r="AJ191" s="80">
        <f t="shared" si="114"/>
        <v>3.1496394239999996</v>
      </c>
      <c r="AK191" s="80">
        <f t="shared" si="115"/>
        <v>12.916382438331782</v>
      </c>
      <c r="AL191" s="78">
        <f t="shared" ca="1" si="116"/>
        <v>0.97214507292153374</v>
      </c>
      <c r="AM191" s="80">
        <f t="shared" ca="1" si="117"/>
        <v>12.34615510671591</v>
      </c>
      <c r="AN191" s="80">
        <f t="shared" si="118"/>
        <v>3.0951645283018863</v>
      </c>
      <c r="AO191" s="80">
        <f t="shared" si="119"/>
        <v>2.4502004709476233</v>
      </c>
      <c r="AP191" s="80">
        <f t="shared" si="120"/>
        <v>2.9697456990665683</v>
      </c>
      <c r="AQ191" s="80">
        <f t="shared" ca="1" si="121"/>
        <v>2.9193166695806121</v>
      </c>
      <c r="AR191" s="80">
        <f t="shared" si="122"/>
        <v>3.3861268774604323</v>
      </c>
      <c r="AS191" s="78">
        <f t="shared" si="123"/>
        <v>0.22907655981359987</v>
      </c>
      <c r="AT191" s="96">
        <f t="shared" ca="1" si="124"/>
        <v>4</v>
      </c>
      <c r="AU191" s="97" t="str">
        <f t="shared" ca="1" si="125"/>
        <v>Silt mxture</v>
      </c>
      <c r="AV191" s="98">
        <f t="shared" si="126"/>
        <v>3</v>
      </c>
      <c r="AW191" s="99" t="str">
        <f t="shared" si="127"/>
        <v>Clay</v>
      </c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</row>
    <row r="192" spans="1:69">
      <c r="A192" s="101">
        <v>3.58</v>
      </c>
      <c r="C192" s="89">
        <f t="shared" si="88"/>
        <v>-11.745264000000001</v>
      </c>
      <c r="D192" s="84">
        <f t="shared" si="89"/>
        <v>11.745264000000001</v>
      </c>
      <c r="E192" s="76">
        <v>0.29599999999999999</v>
      </c>
      <c r="F192" s="91">
        <f t="shared" si="90"/>
        <v>3.0902399999999997</v>
      </c>
      <c r="G192" s="80">
        <f t="shared" si="91"/>
        <v>3.2854679999999998</v>
      </c>
      <c r="H192" s="81">
        <f t="shared" si="129"/>
        <v>3.365856</v>
      </c>
      <c r="I192" s="101">
        <v>7.4</v>
      </c>
      <c r="J192" s="92">
        <f t="shared" si="92"/>
        <v>7.7256000000000005E-2</v>
      </c>
      <c r="K192" s="101">
        <v>93.5</v>
      </c>
      <c r="L192" s="78">
        <f t="shared" si="93"/>
        <v>0.97614000000000001</v>
      </c>
      <c r="M192" s="81">
        <f t="shared" si="94"/>
        <v>0.3664522368</v>
      </c>
      <c r="N192" s="14">
        <f t="shared" si="128"/>
        <v>115</v>
      </c>
      <c r="O192" s="78">
        <f t="shared" si="95"/>
        <v>0.57774888000000091</v>
      </c>
      <c r="P192" s="78">
        <f t="shared" si="96"/>
        <v>0.2112966431999998</v>
      </c>
      <c r="Q192" s="93">
        <f t="shared" si="97"/>
        <v>0.89354730959999962</v>
      </c>
      <c r="R192" s="80">
        <f t="shared" si="98"/>
        <v>4.2288760297731054</v>
      </c>
      <c r="S192" s="80">
        <f t="shared" si="99"/>
        <v>4123.3715256838968</v>
      </c>
      <c r="T192" s="69">
        <f t="shared" si="100"/>
        <v>92.970523007999915</v>
      </c>
      <c r="U192" s="78">
        <f t="shared" si="101"/>
        <v>1.5131253392140838</v>
      </c>
      <c r="V192" s="69">
        <f t="shared" si="102"/>
        <v>94.419021166958828</v>
      </c>
      <c r="W192" s="80">
        <f t="shared" ca="1" si="103"/>
        <v>1.5316454425430082</v>
      </c>
      <c r="X192" s="80">
        <f t="shared" ca="1" si="104"/>
        <v>29.553075692636785</v>
      </c>
      <c r="Y192" s="94">
        <f t="shared" ca="1" si="105"/>
        <v>4.088339848872343E-8</v>
      </c>
      <c r="Z192" s="80">
        <f t="shared" ca="1" si="106"/>
        <v>12.207964136646396</v>
      </c>
      <c r="AA192" s="80">
        <f t="shared" ca="1" si="107"/>
        <v>33.055737909071723</v>
      </c>
      <c r="AB192" s="80">
        <f t="shared" ca="1" si="108"/>
        <v>3.7424240453779771</v>
      </c>
      <c r="AC192" s="80">
        <f t="shared" si="109"/>
        <v>13.687300247213699</v>
      </c>
      <c r="AD192" s="69">
        <f t="shared" si="110"/>
        <v>318.55519058823518</v>
      </c>
      <c r="AE192" s="69">
        <f t="shared" si="130"/>
        <v>328.01260235294103</v>
      </c>
      <c r="AF192" s="69">
        <f t="shared" si="111"/>
        <v>328.54679999999996</v>
      </c>
      <c r="AG192" s="95">
        <f t="shared" si="131"/>
        <v>336.58559999999994</v>
      </c>
      <c r="AH192" s="93">
        <f t="shared" si="112"/>
        <v>22.029891642530298</v>
      </c>
      <c r="AI192" s="81">
        <f t="shared" si="113"/>
        <v>0.365628146429541</v>
      </c>
      <c r="AJ192" s="80">
        <f t="shared" si="114"/>
        <v>3.1540492799999997</v>
      </c>
      <c r="AK192" s="80">
        <f t="shared" si="115"/>
        <v>12.814775847797289</v>
      </c>
      <c r="AL192" s="78">
        <f t="shared" ca="1" si="116"/>
        <v>0.96992094492467218</v>
      </c>
      <c r="AM192" s="80">
        <f t="shared" ca="1" si="117"/>
        <v>12.207964136646396</v>
      </c>
      <c r="AN192" s="80">
        <f t="shared" si="118"/>
        <v>3.099498113207547</v>
      </c>
      <c r="AO192" s="80">
        <f t="shared" si="119"/>
        <v>2.3514458214172231</v>
      </c>
      <c r="AP192" s="80">
        <f t="shared" si="120"/>
        <v>2.8531762925247595</v>
      </c>
      <c r="AQ192" s="80">
        <f t="shared" ca="1" si="121"/>
        <v>2.9132654124205231</v>
      </c>
      <c r="AR192" s="80">
        <f t="shared" si="122"/>
        <v>3.3771366678387156</v>
      </c>
      <c r="AS192" s="78">
        <f t="shared" si="123"/>
        <v>0.22516654652126555</v>
      </c>
      <c r="AT192" s="96">
        <f t="shared" ca="1" si="124"/>
        <v>4</v>
      </c>
      <c r="AU192" s="97" t="str">
        <f t="shared" ca="1" si="125"/>
        <v>Silt mxture</v>
      </c>
      <c r="AV192" s="98">
        <f t="shared" si="126"/>
        <v>3</v>
      </c>
      <c r="AW192" s="99" t="str">
        <f t="shared" si="127"/>
        <v>Clay</v>
      </c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</row>
    <row r="193" spans="1:69">
      <c r="A193" s="101">
        <v>3.6</v>
      </c>
      <c r="C193" s="89">
        <f t="shared" si="88"/>
        <v>-11.810880000000001</v>
      </c>
      <c r="D193" s="84">
        <f t="shared" si="89"/>
        <v>11.810880000000001</v>
      </c>
      <c r="E193" s="76">
        <v>0.30349999999999999</v>
      </c>
      <c r="F193" s="91">
        <f t="shared" si="90"/>
        <v>3.1685399999999997</v>
      </c>
      <c r="G193" s="80">
        <f t="shared" si="91"/>
        <v>3.3620975999999998</v>
      </c>
      <c r="H193" s="81">
        <f t="shared" si="129"/>
        <v>3.6023070857142856</v>
      </c>
      <c r="I193" s="101">
        <v>7.1</v>
      </c>
      <c r="J193" s="92">
        <f t="shared" si="92"/>
        <v>7.4123999999999995E-2</v>
      </c>
      <c r="K193" s="101">
        <v>92.7</v>
      </c>
      <c r="L193" s="78">
        <f t="shared" si="93"/>
        <v>0.96778799999999998</v>
      </c>
      <c r="M193" s="81">
        <f t="shared" si="94"/>
        <v>0.368499456</v>
      </c>
      <c r="N193" s="14">
        <f t="shared" si="128"/>
        <v>115</v>
      </c>
      <c r="O193" s="78">
        <f t="shared" si="95"/>
        <v>0.58152180000000098</v>
      </c>
      <c r="P193" s="78">
        <f t="shared" si="96"/>
        <v>0.21302234399999981</v>
      </c>
      <c r="Q193" s="93">
        <f t="shared" si="97"/>
        <v>0.91759001399999973</v>
      </c>
      <c r="R193" s="80">
        <f t="shared" si="98"/>
        <v>4.3074824770494526</v>
      </c>
      <c r="S193" s="80">
        <f t="shared" si="99"/>
        <v>4413.2341037434862</v>
      </c>
      <c r="T193" s="69">
        <f t="shared" si="100"/>
        <v>93.72983135999992</v>
      </c>
      <c r="U193" s="78">
        <f t="shared" si="101"/>
        <v>1.509173705796006</v>
      </c>
      <c r="V193" s="69">
        <f t="shared" si="102"/>
        <v>94.172439241670773</v>
      </c>
      <c r="W193" s="80">
        <f t="shared" ca="1" si="103"/>
        <v>1.5478163423004692</v>
      </c>
      <c r="X193" s="80">
        <f t="shared" ca="1" si="104"/>
        <v>29.586328272453859</v>
      </c>
      <c r="Y193" s="94">
        <f t="shared" ca="1" si="105"/>
        <v>4.6814644606711613E-8</v>
      </c>
      <c r="Z193" s="80">
        <f t="shared" ca="1" si="106"/>
        <v>12.29323564604698</v>
      </c>
      <c r="AA193" s="80">
        <f t="shared" ca="1" si="107"/>
        <v>34.18227354109559</v>
      </c>
      <c r="AB193" s="80">
        <f t="shared" ca="1" si="108"/>
        <v>4.4314088889483472</v>
      </c>
      <c r="AC193" s="80">
        <f t="shared" si="109"/>
        <v>13.480768760960132</v>
      </c>
      <c r="AD193" s="69">
        <f t="shared" si="110"/>
        <v>327.12656470588217</v>
      </c>
      <c r="AE193" s="69">
        <f t="shared" si="130"/>
        <v>355.38650420168051</v>
      </c>
      <c r="AF193" s="69">
        <f t="shared" si="111"/>
        <v>336.20975999999996</v>
      </c>
      <c r="AG193" s="95">
        <f t="shared" si="131"/>
        <v>360.23070857142858</v>
      </c>
      <c r="AH193" s="93">
        <f t="shared" si="112"/>
        <v>22.646172721640486</v>
      </c>
      <c r="AI193" s="81">
        <f t="shared" si="113"/>
        <v>0.34796349813895611</v>
      </c>
      <c r="AJ193" s="80">
        <f t="shared" si="114"/>
        <v>3.2276136959999997</v>
      </c>
      <c r="AK193" s="80">
        <f t="shared" si="115"/>
        <v>13.052977203180157</v>
      </c>
      <c r="AL193" s="78">
        <f t="shared" ca="1" si="116"/>
        <v>0.96262864976832496</v>
      </c>
      <c r="AM193" s="80">
        <f t="shared" ca="1" si="117"/>
        <v>12.29323564604698</v>
      </c>
      <c r="AN193" s="80">
        <f t="shared" si="118"/>
        <v>3.1717901886792448</v>
      </c>
      <c r="AO193" s="80">
        <f t="shared" si="119"/>
        <v>2.204695068935536</v>
      </c>
      <c r="AP193" s="80">
        <f t="shared" si="120"/>
        <v>2.6657787930111461</v>
      </c>
      <c r="AQ193" s="80">
        <f t="shared" ca="1" si="121"/>
        <v>2.8939118792512861</v>
      </c>
      <c r="AR193" s="80">
        <f t="shared" si="122"/>
        <v>3.3551768789498384</v>
      </c>
      <c r="AS193" s="78">
        <f t="shared" si="123"/>
        <v>0.21552677830253728</v>
      </c>
      <c r="AT193" s="96">
        <f t="shared" ca="1" si="124"/>
        <v>4</v>
      </c>
      <c r="AU193" s="97" t="str">
        <f t="shared" ca="1" si="125"/>
        <v>Silt mxture</v>
      </c>
      <c r="AV193" s="98">
        <f t="shared" si="126"/>
        <v>3</v>
      </c>
      <c r="AW193" s="99" t="str">
        <f t="shared" si="127"/>
        <v>Clay</v>
      </c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</row>
    <row r="194" spans="1:69">
      <c r="A194" s="101">
        <v>3.62</v>
      </c>
      <c r="C194" s="89">
        <f t="shared" si="88"/>
        <v>-11.876496000000001</v>
      </c>
      <c r="D194" s="84">
        <f t="shared" si="89"/>
        <v>11.876496000000001</v>
      </c>
      <c r="E194" s="76">
        <v>0.3054</v>
      </c>
      <c r="F194" s="91">
        <f t="shared" si="90"/>
        <v>3.1883759999999999</v>
      </c>
      <c r="G194" s="80">
        <f t="shared" si="91"/>
        <v>3.3808895999999997</v>
      </c>
      <c r="H194" s="81">
        <f t="shared" si="129"/>
        <v>4.0140010285714283</v>
      </c>
      <c r="I194" s="101">
        <v>6.9</v>
      </c>
      <c r="J194" s="92">
        <f t="shared" si="92"/>
        <v>7.2036000000000003E-2</v>
      </c>
      <c r="K194" s="101">
        <v>92.2</v>
      </c>
      <c r="L194" s="78">
        <f t="shared" si="93"/>
        <v>0.96256799999999998</v>
      </c>
      <c r="M194" s="81">
        <f t="shared" si="94"/>
        <v>0.37054667520000001</v>
      </c>
      <c r="N194" s="14">
        <f t="shared" si="128"/>
        <v>115</v>
      </c>
      <c r="O194" s="78">
        <f t="shared" si="95"/>
        <v>0.58529472000000105</v>
      </c>
      <c r="P194" s="78">
        <f t="shared" si="96"/>
        <v>0.21474804479999982</v>
      </c>
      <c r="Q194" s="93">
        <f t="shared" si="97"/>
        <v>0.92254631039999957</v>
      </c>
      <c r="R194" s="80">
        <f t="shared" si="98"/>
        <v>4.2959474264792021</v>
      </c>
      <c r="S194" s="80">
        <f t="shared" si="99"/>
        <v>4565.6826488716406</v>
      </c>
      <c r="T194" s="69">
        <f t="shared" si="100"/>
        <v>94.489139711999911</v>
      </c>
      <c r="U194" s="78">
        <f t="shared" si="101"/>
        <v>1.5060410666977209</v>
      </c>
      <c r="V194" s="69">
        <f t="shared" si="102"/>
        <v>93.976962561937782</v>
      </c>
      <c r="W194" s="80">
        <f t="shared" ca="1" si="103"/>
        <v>1.5502168238412051</v>
      </c>
      <c r="X194" s="80">
        <f t="shared" ca="1" si="104"/>
        <v>29.557551080436248</v>
      </c>
      <c r="Y194" s="94">
        <f t="shared" ca="1" si="105"/>
        <v>4.8892445631468262E-8</v>
      </c>
      <c r="Z194" s="80">
        <f t="shared" ca="1" si="106"/>
        <v>12.219406095048106</v>
      </c>
      <c r="AA194" s="80">
        <f t="shared" ca="1" si="107"/>
        <v>34.160509115957261</v>
      </c>
      <c r="AB194" s="80">
        <f t="shared" ca="1" si="108"/>
        <v>4.6251438499252142</v>
      </c>
      <c r="AC194" s="80">
        <f t="shared" si="109"/>
        <v>13.377527470935723</v>
      </c>
      <c r="AD194" s="69">
        <f t="shared" si="110"/>
        <v>328.89351529411749</v>
      </c>
      <c r="AE194" s="69">
        <f t="shared" si="130"/>
        <v>403.37721277310914</v>
      </c>
      <c r="AF194" s="69">
        <f t="shared" si="111"/>
        <v>338.08895999999993</v>
      </c>
      <c r="AG194" s="95">
        <f t="shared" si="131"/>
        <v>401.40010285714283</v>
      </c>
      <c r="AH194" s="93">
        <f t="shared" si="112"/>
        <v>22.893384855711144</v>
      </c>
      <c r="AI194" s="81">
        <f t="shared" si="113"/>
        <v>0.33544426477590944</v>
      </c>
      <c r="AJ194" s="80">
        <f t="shared" si="114"/>
        <v>3.2456540159999996</v>
      </c>
      <c r="AK194" s="80">
        <f t="shared" si="115"/>
        <v>13.018022504482429</v>
      </c>
      <c r="AL194" s="78">
        <f t="shared" ca="1" si="116"/>
        <v>0.96034634295351862</v>
      </c>
      <c r="AM194" s="80">
        <f t="shared" ca="1" si="117"/>
        <v>12.219406095048106</v>
      </c>
      <c r="AN194" s="80">
        <f t="shared" si="118"/>
        <v>3.1895184905660372</v>
      </c>
      <c r="AO194" s="80">
        <f t="shared" si="119"/>
        <v>2.1306818181818183</v>
      </c>
      <c r="AP194" s="80">
        <f t="shared" si="120"/>
        <v>2.5767682046978151</v>
      </c>
      <c r="AQ194" s="80">
        <f t="shared" ca="1" si="121"/>
        <v>2.8877079217816317</v>
      </c>
      <c r="AR194" s="80">
        <f t="shared" si="122"/>
        <v>3.3461465139666746</v>
      </c>
      <c r="AS194" s="78">
        <f t="shared" si="123"/>
        <v>0.21176935507908792</v>
      </c>
      <c r="AT194" s="96">
        <f t="shared" ca="1" si="124"/>
        <v>4</v>
      </c>
      <c r="AU194" s="97" t="str">
        <f t="shared" ca="1" si="125"/>
        <v>Silt mxture</v>
      </c>
      <c r="AV194" s="98">
        <f t="shared" si="126"/>
        <v>3</v>
      </c>
      <c r="AW194" s="99" t="str">
        <f t="shared" si="127"/>
        <v>Clay</v>
      </c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</row>
    <row r="195" spans="1:69">
      <c r="A195" s="101">
        <v>3.64</v>
      </c>
      <c r="C195" s="89">
        <f t="shared" si="88"/>
        <v>-11.942112000000002</v>
      </c>
      <c r="D195" s="84">
        <f t="shared" si="89"/>
        <v>11.942112000000002</v>
      </c>
      <c r="E195" s="76">
        <v>0.32340000000000002</v>
      </c>
      <c r="F195" s="91">
        <f t="shared" si="90"/>
        <v>3.376296</v>
      </c>
      <c r="G195" s="80">
        <f t="shared" si="91"/>
        <v>3.5696447999999998</v>
      </c>
      <c r="H195" s="81">
        <f t="shared" si="129"/>
        <v>4.4506316571428561</v>
      </c>
      <c r="I195" s="101">
        <v>6.2</v>
      </c>
      <c r="J195" s="92">
        <f t="shared" si="92"/>
        <v>6.4727999999999994E-2</v>
      </c>
      <c r="K195" s="101">
        <v>92.6</v>
      </c>
      <c r="L195" s="78">
        <f t="shared" si="93"/>
        <v>0.96674399999999994</v>
      </c>
      <c r="M195" s="81">
        <f t="shared" si="94"/>
        <v>0.37259389440000001</v>
      </c>
      <c r="N195" s="14">
        <f t="shared" si="128"/>
        <v>115</v>
      </c>
      <c r="O195" s="78">
        <f t="shared" si="95"/>
        <v>0.58906764000000111</v>
      </c>
      <c r="P195" s="78">
        <f t="shared" si="96"/>
        <v>0.21647374559999982</v>
      </c>
      <c r="Q195" s="93">
        <f t="shared" si="97"/>
        <v>0.98359046279999962</v>
      </c>
      <c r="R195" s="80">
        <f t="shared" si="98"/>
        <v>4.5436940173681757</v>
      </c>
      <c r="S195" s="80">
        <f t="shared" si="99"/>
        <v>5417.3794412091847</v>
      </c>
      <c r="T195" s="69">
        <f t="shared" si="100"/>
        <v>95.248448063999916</v>
      </c>
      <c r="U195" s="78">
        <f t="shared" si="101"/>
        <v>1.4956210296228583</v>
      </c>
      <c r="V195" s="69">
        <f t="shared" si="102"/>
        <v>93.326752248466349</v>
      </c>
      <c r="W195" s="80">
        <f t="shared" ca="1" si="103"/>
        <v>1.5838293810230619</v>
      </c>
      <c r="X195" s="80">
        <f t="shared" ca="1" si="104"/>
        <v>29.680986045392146</v>
      </c>
      <c r="Y195" s="94">
        <f t="shared" ca="1" si="105"/>
        <v>6.9714841171793057E-8</v>
      </c>
      <c r="Z195" s="80">
        <f t="shared" ca="1" si="106"/>
        <v>12.539247040678102</v>
      </c>
      <c r="AA195" s="80">
        <f t="shared" ca="1" si="107"/>
        <v>37.374193333042726</v>
      </c>
      <c r="AB195" s="80">
        <f t="shared" ca="1" si="108"/>
        <v>7.2153303289946606</v>
      </c>
      <c r="AC195" s="80">
        <f t="shared" si="109"/>
        <v>12.857542733070579</v>
      </c>
      <c r="AD195" s="69">
        <f t="shared" si="110"/>
        <v>350.65613647058808</v>
      </c>
      <c r="AE195" s="69">
        <f t="shared" si="130"/>
        <v>454.30164907563011</v>
      </c>
      <c r="AF195" s="69">
        <f t="shared" si="111"/>
        <v>356.96447999999998</v>
      </c>
      <c r="AG195" s="95">
        <f t="shared" si="131"/>
        <v>445.06316571428567</v>
      </c>
      <c r="AH195" s="93">
        <f t="shared" si="112"/>
        <v>24.528899340405776</v>
      </c>
      <c r="AI195" s="81">
        <f t="shared" si="113"/>
        <v>0.29901085612296091</v>
      </c>
      <c r="AJ195" s="80">
        <f t="shared" si="114"/>
        <v>3.4268590079999997</v>
      </c>
      <c r="AK195" s="80">
        <f t="shared" si="115"/>
        <v>13.768769749600532</v>
      </c>
      <c r="AL195" s="78">
        <f t="shared" ca="1" si="116"/>
        <v>0.94111662348211955</v>
      </c>
      <c r="AM195" s="80">
        <f t="shared" ca="1" si="117"/>
        <v>12.539247040678102</v>
      </c>
      <c r="AN195" s="80">
        <f t="shared" si="118"/>
        <v>3.3675894339622636</v>
      </c>
      <c r="AO195" s="80">
        <f t="shared" si="119"/>
        <v>1.8132896583996256</v>
      </c>
      <c r="AP195" s="80">
        <f t="shared" si="120"/>
        <v>2.1716599344806098</v>
      </c>
      <c r="AQ195" s="80">
        <f t="shared" ca="1" si="121"/>
        <v>2.8370225662631769</v>
      </c>
      <c r="AR195" s="80">
        <f t="shared" si="122"/>
        <v>3.2932105718353495</v>
      </c>
      <c r="AS195" s="78">
        <f t="shared" si="123"/>
        <v>0.19934062220351986</v>
      </c>
      <c r="AT195" s="96">
        <f t="shared" ca="1" si="124"/>
        <v>4</v>
      </c>
      <c r="AU195" s="97" t="str">
        <f t="shared" ca="1" si="125"/>
        <v>Silt mxture</v>
      </c>
      <c r="AV195" s="98">
        <f t="shared" si="126"/>
        <v>3</v>
      </c>
      <c r="AW195" s="99" t="str">
        <f t="shared" si="127"/>
        <v>Clay</v>
      </c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</row>
    <row r="196" spans="1:69">
      <c r="A196" s="101">
        <v>3.66</v>
      </c>
      <c r="C196" s="89">
        <f t="shared" si="88"/>
        <v>-12.007728</v>
      </c>
      <c r="D196" s="84">
        <f t="shared" si="89"/>
        <v>12.007728</v>
      </c>
      <c r="E196" s="76">
        <v>0.46400000000000002</v>
      </c>
      <c r="F196" s="91">
        <f t="shared" si="90"/>
        <v>4.8441599999999996</v>
      </c>
      <c r="G196" s="80">
        <f t="shared" si="91"/>
        <v>5.0372999999999992</v>
      </c>
      <c r="H196" s="81">
        <f t="shared" si="129"/>
        <v>4.7664565714285709</v>
      </c>
      <c r="I196" s="101">
        <v>6.4</v>
      </c>
      <c r="J196" s="92">
        <f t="shared" si="92"/>
        <v>6.6816E-2</v>
      </c>
      <c r="K196" s="101">
        <v>92.5</v>
      </c>
      <c r="L196" s="78">
        <f t="shared" si="93"/>
        <v>0.9657</v>
      </c>
      <c r="M196" s="81">
        <f t="shared" si="94"/>
        <v>0.37464111359999996</v>
      </c>
      <c r="N196" s="14">
        <f t="shared" si="128"/>
        <v>115</v>
      </c>
      <c r="O196" s="78">
        <f t="shared" si="95"/>
        <v>0.59284056000000107</v>
      </c>
      <c r="P196" s="78">
        <f t="shared" si="96"/>
        <v>0.21819944639999977</v>
      </c>
      <c r="Q196" s="93">
        <f t="shared" si="97"/>
        <v>1.4666716151999994</v>
      </c>
      <c r="R196" s="80">
        <f t="shared" si="98"/>
        <v>6.7217018163800484</v>
      </c>
      <c r="S196" s="80">
        <f t="shared" si="99"/>
        <v>7825.6342968221752</v>
      </c>
      <c r="T196" s="69">
        <f t="shared" si="100"/>
        <v>96.007756415999907</v>
      </c>
      <c r="U196" s="78">
        <f t="shared" si="101"/>
        <v>1.5128054195913627</v>
      </c>
      <c r="V196" s="69">
        <f t="shared" si="102"/>
        <v>94.399058182501037</v>
      </c>
      <c r="W196" s="80">
        <f t="shared" ca="1" si="103"/>
        <v>1.9783389751366536</v>
      </c>
      <c r="X196" s="80">
        <f t="shared" ca="1" si="104"/>
        <v>31.013531465714678</v>
      </c>
      <c r="Y196" s="94">
        <f t="shared" ca="1" si="105"/>
        <v>2.6005834655617639E-7</v>
      </c>
      <c r="Z196" s="80">
        <f t="shared" ca="1" si="106"/>
        <v>14</v>
      </c>
      <c r="AA196" s="80">
        <f t="shared" ca="1" si="107"/>
        <v>62.222432159999975</v>
      </c>
      <c r="AB196" s="80">
        <f t="shared" ca="1" si="108"/>
        <v>44.81020474956955</v>
      </c>
      <c r="AC196" s="80">
        <f t="shared" si="109"/>
        <v>11.739430678180682</v>
      </c>
      <c r="AD196" s="69">
        <f t="shared" si="110"/>
        <v>522.87758117647047</v>
      </c>
      <c r="AE196" s="69">
        <f t="shared" si="130"/>
        <v>491.01364840336117</v>
      </c>
      <c r="AF196" s="69">
        <f t="shared" si="111"/>
        <v>503.7299999999999</v>
      </c>
      <c r="AG196" s="95">
        <f t="shared" si="131"/>
        <v>476.64565714285709</v>
      </c>
      <c r="AH196" s="93">
        <f t="shared" si="112"/>
        <v>31.108705894522892</v>
      </c>
      <c r="AI196" s="81">
        <f t="shared" si="113"/>
        <v>0.30621525903193159</v>
      </c>
      <c r="AJ196" s="80">
        <f t="shared" si="114"/>
        <v>4.8358079999999992</v>
      </c>
      <c r="AK196" s="80">
        <f t="shared" si="115"/>
        <v>20.368793382969844</v>
      </c>
      <c r="AL196" s="78">
        <f t="shared" ca="1" si="116"/>
        <v>0.86954175592801719</v>
      </c>
      <c r="AM196" s="80">
        <f t="shared" ca="1" si="117"/>
        <v>16.573412945252993</v>
      </c>
      <c r="AN196" s="80">
        <f t="shared" si="118"/>
        <v>4.752169811320754</v>
      </c>
      <c r="AO196" s="80">
        <f t="shared" si="119"/>
        <v>1.3264248704663215</v>
      </c>
      <c r="AP196" s="80">
        <f t="shared" si="120"/>
        <v>1.5033549276804745</v>
      </c>
      <c r="AQ196" s="80">
        <f t="shared" ca="1" si="121"/>
        <v>2.6489483706326409</v>
      </c>
      <c r="AR196" s="80">
        <f t="shared" si="122"/>
        <v>3.0990723270801999</v>
      </c>
      <c r="AS196" s="78">
        <f t="shared" si="123"/>
        <v>0.13298780073916036</v>
      </c>
      <c r="AT196" s="96">
        <f t="shared" ca="1" si="124"/>
        <v>4</v>
      </c>
      <c r="AU196" s="97" t="str">
        <f t="shared" ca="1" si="125"/>
        <v>Silt mxture</v>
      </c>
      <c r="AV196" s="98">
        <f t="shared" si="126"/>
        <v>3</v>
      </c>
      <c r="AW196" s="99" t="str">
        <f t="shared" si="127"/>
        <v>Clay</v>
      </c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</row>
    <row r="197" spans="1:69">
      <c r="A197" s="101">
        <v>3.68</v>
      </c>
      <c r="C197" s="89">
        <f t="shared" si="88"/>
        <v>-12.073344000000001</v>
      </c>
      <c r="D197" s="84">
        <f t="shared" si="89"/>
        <v>12.073344000000001</v>
      </c>
      <c r="E197" s="76">
        <v>0.57410000000000005</v>
      </c>
      <c r="F197" s="91">
        <f t="shared" si="90"/>
        <v>5.9936040000000004</v>
      </c>
      <c r="G197" s="80">
        <f t="shared" si="91"/>
        <v>6.1817328000000007</v>
      </c>
      <c r="H197" s="81">
        <f t="shared" si="129"/>
        <v>5.0672777142857139</v>
      </c>
      <c r="I197" s="101">
        <v>8</v>
      </c>
      <c r="J197" s="92">
        <f t="shared" si="92"/>
        <v>8.3519999999999997E-2</v>
      </c>
      <c r="K197" s="101">
        <v>90.1</v>
      </c>
      <c r="L197" s="78">
        <f t="shared" si="93"/>
        <v>0.94064399999999992</v>
      </c>
      <c r="M197" s="81">
        <f t="shared" si="94"/>
        <v>0.37668833280000003</v>
      </c>
      <c r="N197" s="14">
        <f t="shared" si="128"/>
        <v>115</v>
      </c>
      <c r="O197" s="78">
        <f t="shared" si="95"/>
        <v>0.59661348000000114</v>
      </c>
      <c r="P197" s="78">
        <f t="shared" si="96"/>
        <v>0.21992514719999978</v>
      </c>
      <c r="Q197" s="93">
        <f t="shared" si="97"/>
        <v>1.8430893756</v>
      </c>
      <c r="R197" s="80">
        <f t="shared" si="98"/>
        <v>8.3805303716536592</v>
      </c>
      <c r="S197" s="80">
        <f t="shared" si="99"/>
        <v>7867.2516903313053</v>
      </c>
      <c r="T197" s="69">
        <f t="shared" si="100"/>
        <v>96.767064767999898</v>
      </c>
      <c r="U197" s="78">
        <f t="shared" si="101"/>
        <v>1.5469732402543983</v>
      </c>
      <c r="V197" s="69">
        <f t="shared" si="102"/>
        <v>96.531130191874453</v>
      </c>
      <c r="W197" s="80">
        <f t="shared" ca="1" si="103"/>
        <v>2.3234264821406403</v>
      </c>
      <c r="X197" s="80">
        <f t="shared" ca="1" si="104"/>
        <v>31.87883764257899</v>
      </c>
      <c r="Y197" s="94">
        <f t="shared" ca="1" si="105"/>
        <v>4.1784971569410292E-7</v>
      </c>
      <c r="Z197" s="80">
        <f t="shared" ca="1" si="106"/>
        <v>14</v>
      </c>
      <c r="AA197" s="80">
        <f t="shared" ca="1" si="107"/>
        <v>78.191670479999999</v>
      </c>
      <c r="AB197" s="80">
        <f t="shared" ca="1" si="108"/>
        <v>90.477324774595331</v>
      </c>
      <c r="AC197" s="80">
        <f t="shared" si="109"/>
        <v>11.723306209147209</v>
      </c>
      <c r="AD197" s="69">
        <f t="shared" si="110"/>
        <v>657.07286117647061</v>
      </c>
      <c r="AE197" s="69">
        <f t="shared" si="130"/>
        <v>525.96049815126037</v>
      </c>
      <c r="AF197" s="69">
        <f t="shared" si="111"/>
        <v>618.17328000000009</v>
      </c>
      <c r="AG197" s="95">
        <f t="shared" si="131"/>
        <v>506.72777142857143</v>
      </c>
      <c r="AH197" s="93">
        <f t="shared" si="112"/>
        <v>33.71757220960373</v>
      </c>
      <c r="AI197" s="81">
        <f t="shared" si="113"/>
        <v>0.37976557507562775</v>
      </c>
      <c r="AJ197" s="80">
        <f t="shared" si="114"/>
        <v>5.9344634880000005</v>
      </c>
      <c r="AK197" s="80">
        <f t="shared" si="115"/>
        <v>25.395546580768663</v>
      </c>
      <c r="AL197" s="78">
        <f t="shared" ca="1" si="116"/>
        <v>0.84381174617178822</v>
      </c>
      <c r="AM197" s="80">
        <f t="shared" ca="1" si="117"/>
        <v>19.86443190371088</v>
      </c>
      <c r="AN197" s="80">
        <f t="shared" si="118"/>
        <v>5.8318233962264152</v>
      </c>
      <c r="AO197" s="80">
        <f t="shared" si="119"/>
        <v>1.3510774842937241</v>
      </c>
      <c r="AP197" s="80">
        <f t="shared" si="120"/>
        <v>1.4954022504213931</v>
      </c>
      <c r="AQ197" s="80">
        <f t="shared" ca="1" si="121"/>
        <v>2.5812018857576771</v>
      </c>
      <c r="AR197" s="80">
        <f t="shared" si="122"/>
        <v>3.0227489465448327</v>
      </c>
      <c r="AS197" s="78">
        <f t="shared" si="123"/>
        <v>0.10097468556857975</v>
      </c>
      <c r="AT197" s="96">
        <f t="shared" ca="1" si="124"/>
        <v>5</v>
      </c>
      <c r="AU197" s="97" t="str">
        <f t="shared" ca="1" si="125"/>
        <v>Sand mixture</v>
      </c>
      <c r="AV197" s="98">
        <f t="shared" si="126"/>
        <v>3</v>
      </c>
      <c r="AW197" s="99" t="str">
        <f t="shared" si="127"/>
        <v>Clay</v>
      </c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</row>
    <row r="198" spans="1:69">
      <c r="A198" s="101">
        <v>3.7</v>
      </c>
      <c r="C198" s="89">
        <f t="shared" si="88"/>
        <v>-12.138960000000001</v>
      </c>
      <c r="D198" s="84">
        <f t="shared" si="89"/>
        <v>12.138960000000001</v>
      </c>
      <c r="E198" s="76">
        <v>0.59019999999999995</v>
      </c>
      <c r="F198" s="91">
        <f t="shared" si="90"/>
        <v>6.1616879999999989</v>
      </c>
      <c r="G198" s="80">
        <f t="shared" si="91"/>
        <v>6.3372887999999987</v>
      </c>
      <c r="H198" s="81">
        <f t="shared" si="129"/>
        <v>5.384146628571429</v>
      </c>
      <c r="I198" s="101">
        <v>8.5</v>
      </c>
      <c r="J198" s="92">
        <f t="shared" si="92"/>
        <v>8.8739999999999999E-2</v>
      </c>
      <c r="K198" s="101">
        <v>84.1</v>
      </c>
      <c r="L198" s="78">
        <f t="shared" si="93"/>
        <v>0.8780039999999999</v>
      </c>
      <c r="M198" s="81">
        <f t="shared" si="94"/>
        <v>0.37873555200000003</v>
      </c>
      <c r="N198" s="14">
        <f t="shared" si="128"/>
        <v>115</v>
      </c>
      <c r="O198" s="78">
        <f t="shared" si="95"/>
        <v>0.60038640000000121</v>
      </c>
      <c r="P198" s="78">
        <f t="shared" si="96"/>
        <v>0.22165084799999979</v>
      </c>
      <c r="Q198" s="93">
        <f t="shared" si="97"/>
        <v>1.8931777919999992</v>
      </c>
      <c r="R198" s="80">
        <f t="shared" si="98"/>
        <v>8.5412612181840206</v>
      </c>
      <c r="S198" s="80">
        <f t="shared" si="99"/>
        <v>7605.6986039852009</v>
      </c>
      <c r="T198" s="69">
        <f t="shared" si="100"/>
        <v>97.526373119999917</v>
      </c>
      <c r="U198" s="78">
        <f t="shared" si="101"/>
        <v>1.5550534480013769</v>
      </c>
      <c r="V198" s="69">
        <f t="shared" si="102"/>
        <v>97.035335155285921</v>
      </c>
      <c r="W198" s="80">
        <f t="shared" ca="1" si="103"/>
        <v>2.3825992085306793</v>
      </c>
      <c r="X198" s="80">
        <f t="shared" ca="1" si="104"/>
        <v>31.977335913053228</v>
      </c>
      <c r="Y198" s="94">
        <f t="shared" ca="1" si="105"/>
        <v>4.165146463547243E-7</v>
      </c>
      <c r="Z198" s="80">
        <f t="shared" ca="1" si="106"/>
        <v>14</v>
      </c>
      <c r="AA198" s="80">
        <f t="shared" ca="1" si="107"/>
        <v>80.31663359999996</v>
      </c>
      <c r="AB198" s="80">
        <f t="shared" ca="1" si="108"/>
        <v>92.639227127001092</v>
      </c>
      <c r="AC198" s="80">
        <f t="shared" si="109"/>
        <v>11.826093740593159</v>
      </c>
      <c r="AD198" s="69">
        <f t="shared" si="110"/>
        <v>674.9296941176467</v>
      </c>
      <c r="AE198" s="69">
        <f t="shared" si="130"/>
        <v>562.79532100840322</v>
      </c>
      <c r="AF198" s="69">
        <f t="shared" si="111"/>
        <v>633.72887999999989</v>
      </c>
      <c r="AG198" s="95">
        <f t="shared" si="131"/>
        <v>538.41466285714284</v>
      </c>
      <c r="AH198" s="93">
        <f t="shared" si="112"/>
        <v>33.523889106715039</v>
      </c>
      <c r="AI198" s="81">
        <f t="shared" si="113"/>
        <v>0.40035939767755857</v>
      </c>
      <c r="AJ198" s="80">
        <f t="shared" si="114"/>
        <v>6.0837972479999989</v>
      </c>
      <c r="AK198" s="80">
        <f t="shared" si="115"/>
        <v>25.882609752072785</v>
      </c>
      <c r="AL198" s="78">
        <f t="shared" ca="1" si="116"/>
        <v>0.84406733351381014</v>
      </c>
      <c r="AM198" s="80">
        <f t="shared" ca="1" si="117"/>
        <v>20.278253016691931</v>
      </c>
      <c r="AN198" s="80">
        <f t="shared" si="118"/>
        <v>5.9785743396226403</v>
      </c>
      <c r="AO198" s="80">
        <f t="shared" si="119"/>
        <v>1.4002833514546476</v>
      </c>
      <c r="AP198" s="80">
        <f t="shared" si="120"/>
        <v>1.5468277793953762</v>
      </c>
      <c r="AQ198" s="80">
        <f t="shared" ca="1" si="121"/>
        <v>2.5816590678072568</v>
      </c>
      <c r="AR198" s="80">
        <f t="shared" si="122"/>
        <v>3.0200930881361532</v>
      </c>
      <c r="AS198" s="78">
        <f t="shared" si="123"/>
        <v>8.7027530396891553E-2</v>
      </c>
      <c r="AT198" s="96">
        <f t="shared" ca="1" si="124"/>
        <v>5</v>
      </c>
      <c r="AU198" s="97" t="str">
        <f t="shared" ca="1" si="125"/>
        <v>Sand mixture</v>
      </c>
      <c r="AV198" s="98">
        <f t="shared" si="126"/>
        <v>3</v>
      </c>
      <c r="AW198" s="99" t="str">
        <f t="shared" si="127"/>
        <v>Clay</v>
      </c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</row>
    <row r="199" spans="1:69">
      <c r="A199" s="101">
        <v>3.72</v>
      </c>
      <c r="C199" s="89">
        <f t="shared" si="88"/>
        <v>-12.204576000000001</v>
      </c>
      <c r="D199" s="84">
        <f t="shared" si="89"/>
        <v>12.204576000000001</v>
      </c>
      <c r="E199" s="76">
        <v>0.51119999999999999</v>
      </c>
      <c r="F199" s="91">
        <f t="shared" si="90"/>
        <v>5.3369279999999995</v>
      </c>
      <c r="G199" s="80">
        <f t="shared" si="91"/>
        <v>5.4962423999999999</v>
      </c>
      <c r="H199" s="81">
        <f t="shared" si="129"/>
        <v>5.6920073142857133</v>
      </c>
      <c r="I199" s="101">
        <v>8.9</v>
      </c>
      <c r="J199" s="92">
        <f t="shared" si="92"/>
        <v>9.2915999999999999E-2</v>
      </c>
      <c r="K199" s="101">
        <v>76.3</v>
      </c>
      <c r="L199" s="78">
        <f t="shared" si="93"/>
        <v>0.79657199999999995</v>
      </c>
      <c r="M199" s="81">
        <f t="shared" si="94"/>
        <v>0.38078277120000004</v>
      </c>
      <c r="N199" s="14">
        <f t="shared" si="128"/>
        <v>115</v>
      </c>
      <c r="O199" s="78">
        <f t="shared" si="95"/>
        <v>0.60415932000000128</v>
      </c>
      <c r="P199" s="78">
        <f t="shared" si="96"/>
        <v>0.2233765487999998</v>
      </c>
      <c r="Q199" s="93">
        <f t="shared" si="97"/>
        <v>1.6143874163999998</v>
      </c>
      <c r="R199" s="80">
        <f t="shared" si="98"/>
        <v>7.2272018932723405</v>
      </c>
      <c r="S199" s="80">
        <f t="shared" si="99"/>
        <v>6194.1881471689794</v>
      </c>
      <c r="T199" s="69">
        <f t="shared" si="100"/>
        <v>98.285681471999908</v>
      </c>
      <c r="U199" s="78">
        <f t="shared" si="101"/>
        <v>1.5548802539678648</v>
      </c>
      <c r="V199" s="69">
        <f t="shared" si="102"/>
        <v>97.024527847594754</v>
      </c>
      <c r="W199" s="80">
        <f t="shared" ca="1" si="103"/>
        <v>2.1905893645981083</v>
      </c>
      <c r="X199" s="80">
        <f t="shared" ca="1" si="104"/>
        <v>31.44067609498526</v>
      </c>
      <c r="Y199" s="94">
        <f t="shared" ca="1" si="105"/>
        <v>2.2186486122273767E-7</v>
      </c>
      <c r="Z199" s="80">
        <f t="shared" ca="1" si="106"/>
        <v>14</v>
      </c>
      <c r="AA199" s="80">
        <f t="shared" ca="1" si="107"/>
        <v>68.489163119999986</v>
      </c>
      <c r="AB199" s="80">
        <f t="shared" ca="1" si="108"/>
        <v>42.07939939628374</v>
      </c>
      <c r="AC199" s="80">
        <f t="shared" si="109"/>
        <v>12.450176770223973</v>
      </c>
      <c r="AD199" s="69">
        <f t="shared" si="110"/>
        <v>575.53918588235285</v>
      </c>
      <c r="AE199" s="69">
        <f t="shared" si="130"/>
        <v>598.57035226890741</v>
      </c>
      <c r="AF199" s="69">
        <f t="shared" si="111"/>
        <v>549.62423999999999</v>
      </c>
      <c r="AG199" s="95">
        <f t="shared" si="131"/>
        <v>569.20073142857132</v>
      </c>
      <c r="AH199" s="93">
        <f t="shared" si="112"/>
        <v>29.375459096859238</v>
      </c>
      <c r="AI199" s="81">
        <f t="shared" si="113"/>
        <v>0.41596130166373169</v>
      </c>
      <c r="AJ199" s="80">
        <f t="shared" si="114"/>
        <v>5.276392704</v>
      </c>
      <c r="AK199" s="80">
        <f t="shared" si="115"/>
        <v>21.900611797794969</v>
      </c>
      <c r="AL199" s="78">
        <f t="shared" ca="1" si="116"/>
        <v>0.87843143447328398</v>
      </c>
      <c r="AM199" s="80">
        <f t="shared" ca="1" si="117"/>
        <v>18.123550461863612</v>
      </c>
      <c r="AN199" s="80">
        <f t="shared" si="118"/>
        <v>5.1851343396226408</v>
      </c>
      <c r="AO199" s="80">
        <f t="shared" si="119"/>
        <v>1.6905367929187403</v>
      </c>
      <c r="AP199" s="80">
        <f t="shared" si="120"/>
        <v>1.8993136150909362</v>
      </c>
      <c r="AQ199" s="80">
        <f t="shared" ca="1" si="121"/>
        <v>2.671639907645424</v>
      </c>
      <c r="AR199" s="80">
        <f t="shared" si="122"/>
        <v>3.1125749320885223</v>
      </c>
      <c r="AS199" s="78">
        <f t="shared" si="123"/>
        <v>8.4992266484566731E-2</v>
      </c>
      <c r="AT199" s="96">
        <f t="shared" ca="1" si="124"/>
        <v>4</v>
      </c>
      <c r="AU199" s="97" t="str">
        <f t="shared" ca="1" si="125"/>
        <v>Silt mxture</v>
      </c>
      <c r="AV199" s="98">
        <f t="shared" si="126"/>
        <v>3</v>
      </c>
      <c r="AW199" s="99" t="str">
        <f t="shared" si="127"/>
        <v>Clay</v>
      </c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</row>
    <row r="200" spans="1:69">
      <c r="A200" s="101">
        <v>3.74</v>
      </c>
      <c r="C200" s="89">
        <f t="shared" si="88"/>
        <v>-12.270192000000002</v>
      </c>
      <c r="D200" s="84">
        <f t="shared" si="89"/>
        <v>12.270192000000002</v>
      </c>
      <c r="E200" s="76">
        <v>0.50870000000000004</v>
      </c>
      <c r="F200" s="91">
        <f t="shared" si="90"/>
        <v>5.3108279999999999</v>
      </c>
      <c r="G200" s="80">
        <f t="shared" si="91"/>
        <v>5.4678455999999995</v>
      </c>
      <c r="H200" s="81">
        <f t="shared" si="129"/>
        <v>5.7899046857142853</v>
      </c>
      <c r="I200" s="101">
        <v>8.1</v>
      </c>
      <c r="J200" s="92">
        <f t="shared" si="92"/>
        <v>8.4563999999999986E-2</v>
      </c>
      <c r="K200" s="101">
        <v>75.2</v>
      </c>
      <c r="L200" s="78">
        <f t="shared" si="93"/>
        <v>0.78508800000000001</v>
      </c>
      <c r="M200" s="81">
        <f t="shared" si="94"/>
        <v>0.38282999040000004</v>
      </c>
      <c r="N200" s="14">
        <f t="shared" si="128"/>
        <v>115</v>
      </c>
      <c r="O200" s="78">
        <f t="shared" si="95"/>
        <v>0.60793224000000134</v>
      </c>
      <c r="P200" s="78">
        <f t="shared" si="96"/>
        <v>0.2251022495999998</v>
      </c>
      <c r="Q200" s="93">
        <f t="shared" si="97"/>
        <v>1.6037714087999995</v>
      </c>
      <c r="R200" s="80">
        <f t="shared" si="98"/>
        <v>7.1246351897853302</v>
      </c>
      <c r="S200" s="80">
        <f t="shared" si="99"/>
        <v>6761.2046845132263</v>
      </c>
      <c r="T200" s="69">
        <f t="shared" si="100"/>
        <v>99.044989823999913</v>
      </c>
      <c r="U200" s="78">
        <f t="shared" si="101"/>
        <v>1.5436334400706455</v>
      </c>
      <c r="V200" s="69">
        <f t="shared" si="102"/>
        <v>96.322726660408279</v>
      </c>
      <c r="W200" s="80">
        <f t="shared" ca="1" si="103"/>
        <v>2.1603155537467509</v>
      </c>
      <c r="X200" s="80">
        <f t="shared" ca="1" si="104"/>
        <v>31.339479968029718</v>
      </c>
      <c r="Y200" s="94">
        <f t="shared" ca="1" si="105"/>
        <v>2.4379990025874306E-7</v>
      </c>
      <c r="Z200" s="80">
        <f t="shared" ca="1" si="106"/>
        <v>14</v>
      </c>
      <c r="AA200" s="80">
        <f t="shared" ca="1" si="107"/>
        <v>68.038787039999974</v>
      </c>
      <c r="AB200" s="80">
        <f t="shared" ca="1" si="108"/>
        <v>45.935583214369437</v>
      </c>
      <c r="AC200" s="80">
        <f t="shared" si="109"/>
        <v>12.183898934123295</v>
      </c>
      <c r="AD200" s="69">
        <f t="shared" si="110"/>
        <v>571.75451294117636</v>
      </c>
      <c r="AE200" s="69">
        <f t="shared" si="130"/>
        <v>609.64381714285696</v>
      </c>
      <c r="AF200" s="69">
        <f t="shared" si="111"/>
        <v>546.78455999999994</v>
      </c>
      <c r="AG200" s="95">
        <f t="shared" si="131"/>
        <v>578.99046857142855</v>
      </c>
      <c r="AH200" s="93">
        <f t="shared" si="112"/>
        <v>30.210128779838559</v>
      </c>
      <c r="AI200" s="81">
        <f t="shared" si="113"/>
        <v>0.37566927985068016</v>
      </c>
      <c r="AJ200" s="80">
        <f t="shared" si="114"/>
        <v>5.2491317759999996</v>
      </c>
      <c r="AK200" s="80">
        <f t="shared" si="115"/>
        <v>21.589803605410093</v>
      </c>
      <c r="AL200" s="78">
        <f t="shared" ca="1" si="116"/>
        <v>0.87338124181243737</v>
      </c>
      <c r="AM200" s="80">
        <f t="shared" ca="1" si="117"/>
        <v>17.743677422153777</v>
      </c>
      <c r="AN200" s="80">
        <f t="shared" si="118"/>
        <v>5.1583449056603765</v>
      </c>
      <c r="AO200" s="80">
        <f t="shared" si="119"/>
        <v>1.5465689082369112</v>
      </c>
      <c r="AP200" s="80">
        <f t="shared" si="120"/>
        <v>1.7400310198122548</v>
      </c>
      <c r="AQ200" s="80">
        <f t="shared" ca="1" si="121"/>
        <v>2.6581711579289449</v>
      </c>
      <c r="AR200" s="80">
        <f t="shared" si="122"/>
        <v>3.0967839402742046</v>
      </c>
      <c r="AS200" s="78">
        <f t="shared" si="123"/>
        <v>8.2770613342786029E-2</v>
      </c>
      <c r="AT200" s="96">
        <f t="shared" ca="1" si="124"/>
        <v>4</v>
      </c>
      <c r="AU200" s="97" t="str">
        <f t="shared" ca="1" si="125"/>
        <v>Silt mxture</v>
      </c>
      <c r="AV200" s="98">
        <f t="shared" si="126"/>
        <v>3</v>
      </c>
      <c r="AW200" s="99" t="str">
        <f t="shared" si="127"/>
        <v>Clay</v>
      </c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</row>
    <row r="201" spans="1:69">
      <c r="A201" s="101">
        <v>3.76</v>
      </c>
      <c r="C201" s="89">
        <f t="shared" si="88"/>
        <v>-12.335808</v>
      </c>
      <c r="D201" s="84">
        <f t="shared" si="89"/>
        <v>12.335808</v>
      </c>
      <c r="E201" s="76">
        <v>0.5212</v>
      </c>
      <c r="F201" s="91">
        <f t="shared" si="90"/>
        <v>5.4413279999999995</v>
      </c>
      <c r="G201" s="80">
        <f t="shared" si="91"/>
        <v>5.5989719999999998</v>
      </c>
      <c r="H201" s="81">
        <f t="shared" si="129"/>
        <v>5.7380924571428569</v>
      </c>
      <c r="I201" s="101">
        <v>6.9</v>
      </c>
      <c r="J201" s="92">
        <f t="shared" si="92"/>
        <v>7.2036000000000003E-2</v>
      </c>
      <c r="K201" s="101">
        <v>75.5</v>
      </c>
      <c r="L201" s="78">
        <f t="shared" si="93"/>
        <v>0.78821999999999992</v>
      </c>
      <c r="M201" s="81">
        <f t="shared" si="94"/>
        <v>0.38487720959999999</v>
      </c>
      <c r="N201" s="14">
        <f t="shared" si="128"/>
        <v>115</v>
      </c>
      <c r="O201" s="78">
        <f t="shared" si="95"/>
        <v>0.6117051600000013</v>
      </c>
      <c r="P201" s="78">
        <f t="shared" si="96"/>
        <v>0.22682795039999976</v>
      </c>
      <c r="Q201" s="93">
        <f t="shared" si="97"/>
        <v>1.6457980571999995</v>
      </c>
      <c r="R201" s="80">
        <f t="shared" si="98"/>
        <v>7.2557110104716678</v>
      </c>
      <c r="S201" s="80">
        <f t="shared" si="99"/>
        <v>8145.056295381718</v>
      </c>
      <c r="T201" s="69">
        <f t="shared" si="100"/>
        <v>99.80429817599989</v>
      </c>
      <c r="U201" s="78">
        <f t="shared" si="101"/>
        <v>1.5257580242502653</v>
      </c>
      <c r="V201" s="69">
        <f t="shared" si="102"/>
        <v>95.207300713216554</v>
      </c>
      <c r="W201" s="80">
        <f t="shared" ca="1" si="103"/>
        <v>2.1531450057356532</v>
      </c>
      <c r="X201" s="80">
        <f t="shared" ca="1" si="104"/>
        <v>31.31487465848307</v>
      </c>
      <c r="Y201" s="94">
        <f t="shared" ca="1" si="105"/>
        <v>3.263500202154193E-7</v>
      </c>
      <c r="Z201" s="80">
        <f t="shared" ca="1" si="106"/>
        <v>14</v>
      </c>
      <c r="AA201" s="80">
        <f t="shared" ca="1" si="107"/>
        <v>69.821735759999981</v>
      </c>
      <c r="AB201" s="80">
        <f t="shared" ca="1" si="108"/>
        <v>63.10059196638921</v>
      </c>
      <c r="AC201" s="80">
        <f t="shared" si="109"/>
        <v>11.617808887723486</v>
      </c>
      <c r="AD201" s="69">
        <f t="shared" si="110"/>
        <v>586.73727529411747</v>
      </c>
      <c r="AE201" s="69">
        <f t="shared" si="130"/>
        <v>603.10438789915941</v>
      </c>
      <c r="AF201" s="69">
        <f t="shared" si="111"/>
        <v>559.8972</v>
      </c>
      <c r="AG201" s="95">
        <f t="shared" si="131"/>
        <v>573.80924571428568</v>
      </c>
      <c r="AH201" s="93">
        <f t="shared" si="112"/>
        <v>32.389280855797203</v>
      </c>
      <c r="AI201" s="81">
        <f t="shared" si="113"/>
        <v>0.31757990967589361</v>
      </c>
      <c r="AJ201" s="80">
        <f t="shared" si="114"/>
        <v>5.3750131199999993</v>
      </c>
      <c r="AK201" s="80">
        <f t="shared" si="115"/>
        <v>21.987003062035356</v>
      </c>
      <c r="AL201" s="78">
        <f t="shared" ca="1" si="116"/>
        <v>0.85758971652899807</v>
      </c>
      <c r="AM201" s="80">
        <f t="shared" ca="1" si="117"/>
        <v>17.652523045214018</v>
      </c>
      <c r="AN201" s="80">
        <f t="shared" si="118"/>
        <v>5.282049056603773</v>
      </c>
      <c r="AO201" s="80">
        <f t="shared" si="119"/>
        <v>1.286593324631736</v>
      </c>
      <c r="AP201" s="80">
        <f t="shared" si="120"/>
        <v>1.444398351061561</v>
      </c>
      <c r="AQ201" s="80">
        <f t="shared" ca="1" si="121"/>
        <v>2.6165099341374187</v>
      </c>
      <c r="AR201" s="80">
        <f t="shared" si="122"/>
        <v>3.051967994622971</v>
      </c>
      <c r="AS201" s="78">
        <f t="shared" si="123"/>
        <v>8.0874515709690814E-2</v>
      </c>
      <c r="AT201" s="96">
        <f t="shared" ca="1" si="124"/>
        <v>4</v>
      </c>
      <c r="AU201" s="97" t="str">
        <f t="shared" ca="1" si="125"/>
        <v>Silt mxture</v>
      </c>
      <c r="AV201" s="98">
        <f t="shared" si="126"/>
        <v>3</v>
      </c>
      <c r="AW201" s="99" t="str">
        <f t="shared" si="127"/>
        <v>Clay</v>
      </c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</row>
    <row r="202" spans="1:69">
      <c r="A202" s="101">
        <v>3.78</v>
      </c>
      <c r="C202" s="89">
        <f t="shared" si="88"/>
        <v>-12.401424</v>
      </c>
      <c r="D202" s="84">
        <f t="shared" si="89"/>
        <v>12.401424</v>
      </c>
      <c r="E202" s="76">
        <v>0.53359999999999996</v>
      </c>
      <c r="F202" s="91">
        <f t="shared" si="90"/>
        <v>5.5707839999999997</v>
      </c>
      <c r="G202" s="80">
        <f t="shared" si="91"/>
        <v>5.7246695999999995</v>
      </c>
      <c r="H202" s="81">
        <f t="shared" si="129"/>
        <v>5.6692779428571427</v>
      </c>
      <c r="I202" s="101">
        <v>6.3</v>
      </c>
      <c r="J202" s="92">
        <f t="shared" si="92"/>
        <v>6.5771999999999997E-2</v>
      </c>
      <c r="K202" s="101">
        <v>73.7</v>
      </c>
      <c r="L202" s="78">
        <f t="shared" si="93"/>
        <v>0.769428</v>
      </c>
      <c r="M202" s="81">
        <f t="shared" si="94"/>
        <v>0.3869244288</v>
      </c>
      <c r="N202" s="14">
        <f t="shared" si="128"/>
        <v>115</v>
      </c>
      <c r="O202" s="78">
        <f t="shared" si="95"/>
        <v>0.61547808000000137</v>
      </c>
      <c r="P202" s="78">
        <f t="shared" si="96"/>
        <v>0.22855365119999976</v>
      </c>
      <c r="Q202" s="93">
        <f t="shared" si="97"/>
        <v>1.6860332015999993</v>
      </c>
      <c r="R202" s="80">
        <f t="shared" si="98"/>
        <v>7.3769690081415815</v>
      </c>
      <c r="S202" s="80">
        <f t="shared" si="99"/>
        <v>9138.8638827178329</v>
      </c>
      <c r="T202" s="69">
        <f t="shared" si="100"/>
        <v>100.56360652799989</v>
      </c>
      <c r="U202" s="78">
        <f t="shared" si="101"/>
        <v>1.5159585098709247</v>
      </c>
      <c r="V202" s="69">
        <f t="shared" si="102"/>
        <v>94.595811015945699</v>
      </c>
      <c r="W202" s="80">
        <f t="shared" ca="1" si="103"/>
        <v>2.1635412458081422</v>
      </c>
      <c r="X202" s="80">
        <f t="shared" ca="1" si="104"/>
        <v>31.324958765184988</v>
      </c>
      <c r="Y202" s="94">
        <f t="shared" ca="1" si="105"/>
        <v>3.9369770231296683E-7</v>
      </c>
      <c r="Z202" s="80">
        <f t="shared" ca="1" si="106"/>
        <v>14</v>
      </c>
      <c r="AA202" s="80">
        <f t="shared" ca="1" si="107"/>
        <v>71.528681279999972</v>
      </c>
      <c r="AB202" s="80">
        <f t="shared" ca="1" si="108"/>
        <v>77.983414530680804</v>
      </c>
      <c r="AC202" s="80">
        <f t="shared" si="109"/>
        <v>11.267822058062643</v>
      </c>
      <c r="AD202" s="69">
        <f t="shared" si="110"/>
        <v>601.08135529411732</v>
      </c>
      <c r="AE202" s="69">
        <f t="shared" si="130"/>
        <v>594.56468974789891</v>
      </c>
      <c r="AF202" s="69">
        <f t="shared" si="111"/>
        <v>572.46695999999997</v>
      </c>
      <c r="AG202" s="95">
        <f t="shared" si="131"/>
        <v>566.9277942857143</v>
      </c>
      <c r="AH202" s="93">
        <f t="shared" si="112"/>
        <v>33.780852002469722</v>
      </c>
      <c r="AI202" s="81">
        <f t="shared" si="113"/>
        <v>0.28777488197922108</v>
      </c>
      <c r="AJ202" s="80">
        <f t="shared" si="114"/>
        <v>5.4956828159999995</v>
      </c>
      <c r="AK202" s="80">
        <f t="shared" si="115"/>
        <v>22.354451539822975</v>
      </c>
      <c r="AL202" s="78">
        <f t="shared" ca="1" si="116"/>
        <v>0.84745941059891983</v>
      </c>
      <c r="AM202" s="80">
        <f t="shared" ca="1" si="117"/>
        <v>17.689824491601009</v>
      </c>
      <c r="AN202" s="80">
        <f t="shared" si="118"/>
        <v>5.400631698113207</v>
      </c>
      <c r="AO202" s="80">
        <f t="shared" si="119"/>
        <v>1.1489222015537806</v>
      </c>
      <c r="AP202" s="80">
        <f t="shared" si="120"/>
        <v>1.2873269624466932</v>
      </c>
      <c r="AQ202" s="80">
        <f t="shared" ca="1" si="121"/>
        <v>2.5897075537930347</v>
      </c>
      <c r="AR202" s="80">
        <f t="shared" si="122"/>
        <v>3.022143917339192</v>
      </c>
      <c r="AS202" s="78">
        <f t="shared" si="123"/>
        <v>7.4865772735800709E-2</v>
      </c>
      <c r="AT202" s="96">
        <f t="shared" ca="1" si="124"/>
        <v>5</v>
      </c>
      <c r="AU202" s="97" t="str">
        <f t="shared" ca="1" si="125"/>
        <v>Sand mixture</v>
      </c>
      <c r="AV202" s="98">
        <f t="shared" si="126"/>
        <v>3</v>
      </c>
      <c r="AW202" s="99" t="str">
        <f t="shared" si="127"/>
        <v>Clay</v>
      </c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</row>
    <row r="203" spans="1:69">
      <c r="A203" s="101">
        <v>3.8</v>
      </c>
      <c r="C203" s="89">
        <f t="shared" si="88"/>
        <v>-12.467040000000001</v>
      </c>
      <c r="D203" s="84">
        <f t="shared" si="89"/>
        <v>12.467040000000001</v>
      </c>
      <c r="E203" s="76">
        <v>0.53359999999999996</v>
      </c>
      <c r="F203" s="91">
        <f t="shared" si="90"/>
        <v>5.5707839999999997</v>
      </c>
      <c r="G203" s="80">
        <f t="shared" si="91"/>
        <v>5.7225815999999998</v>
      </c>
      <c r="H203" s="81">
        <f t="shared" si="129"/>
        <v>5.7269067428571434</v>
      </c>
      <c r="I203" s="101">
        <v>6.5</v>
      </c>
      <c r="J203" s="92">
        <f t="shared" si="92"/>
        <v>6.7860000000000004E-2</v>
      </c>
      <c r="K203" s="101">
        <v>72.7</v>
      </c>
      <c r="L203" s="78">
        <f t="shared" si="93"/>
        <v>0.758988</v>
      </c>
      <c r="M203" s="81">
        <f t="shared" si="94"/>
        <v>0.388971648</v>
      </c>
      <c r="N203" s="14">
        <f t="shared" si="128"/>
        <v>115</v>
      </c>
      <c r="O203" s="78">
        <f t="shared" si="95"/>
        <v>0.61925100000000144</v>
      </c>
      <c r="P203" s="78">
        <f t="shared" si="96"/>
        <v>0.23027935199999977</v>
      </c>
      <c r="Q203" s="93">
        <f t="shared" si="97"/>
        <v>1.6840990979999997</v>
      </c>
      <c r="R203" s="80">
        <f t="shared" si="98"/>
        <v>7.3132874631330447</v>
      </c>
      <c r="S203" s="80">
        <f t="shared" si="99"/>
        <v>8847.5071514016709</v>
      </c>
      <c r="T203" s="69">
        <f t="shared" si="100"/>
        <v>101.3229148799999</v>
      </c>
      <c r="U203" s="78">
        <f t="shared" si="101"/>
        <v>1.5196089089094296</v>
      </c>
      <c r="V203" s="69">
        <f t="shared" si="102"/>
        <v>94.823595915948403</v>
      </c>
      <c r="W203" s="80">
        <f t="shared" ca="1" si="103"/>
        <v>2.1743207335076828</v>
      </c>
      <c r="X203" s="80">
        <f t="shared" ca="1" si="104"/>
        <v>31.312470389694465</v>
      </c>
      <c r="Y203" s="94">
        <f t="shared" ca="1" si="105"/>
        <v>3.7167230242905091E-7</v>
      </c>
      <c r="Z203" s="80">
        <f t="shared" ca="1" si="106"/>
        <v>14</v>
      </c>
      <c r="AA203" s="80">
        <f t="shared" ca="1" si="107"/>
        <v>71.44662839999998</v>
      </c>
      <c r="AB203" s="80">
        <f t="shared" ca="1" si="108"/>
        <v>73.536183355073007</v>
      </c>
      <c r="AC203" s="80">
        <f t="shared" si="109"/>
        <v>11.366321063563662</v>
      </c>
      <c r="AD203" s="69">
        <f t="shared" si="110"/>
        <v>600.39183529411741</v>
      </c>
      <c r="AE203" s="69">
        <f t="shared" si="130"/>
        <v>600.90067563025184</v>
      </c>
      <c r="AF203" s="69">
        <f t="shared" si="111"/>
        <v>572.25815999999998</v>
      </c>
      <c r="AG203" s="95">
        <f t="shared" si="131"/>
        <v>572.69067428571429</v>
      </c>
      <c r="AH203" s="93">
        <f t="shared" si="112"/>
        <v>33.33881885008703</v>
      </c>
      <c r="AI203" s="81">
        <f t="shared" si="113"/>
        <v>0.29468556086609132</v>
      </c>
      <c r="AJ203" s="80">
        <f t="shared" si="114"/>
        <v>5.4936783359999994</v>
      </c>
      <c r="AK203" s="80">
        <f t="shared" si="115"/>
        <v>22.161477161009223</v>
      </c>
      <c r="AL203" s="78">
        <f t="shared" ca="1" si="116"/>
        <v>0.85067437141503122</v>
      </c>
      <c r="AM203" s="80">
        <f t="shared" ca="1" si="117"/>
        <v>17.643641193280377</v>
      </c>
      <c r="AN203" s="80">
        <f t="shared" si="118"/>
        <v>5.3986618867924525</v>
      </c>
      <c r="AO203" s="80">
        <f t="shared" si="119"/>
        <v>1.1858284379902946</v>
      </c>
      <c r="AP203" s="80">
        <f t="shared" si="120"/>
        <v>1.3297198500132448</v>
      </c>
      <c r="AQ203" s="80">
        <f t="shared" ca="1" si="121"/>
        <v>2.5979321202890437</v>
      </c>
      <c r="AR203" s="80">
        <f t="shared" si="122"/>
        <v>3.0281297557155424</v>
      </c>
      <c r="AS203" s="78">
        <f t="shared" si="123"/>
        <v>7.2504875933375762E-2</v>
      </c>
      <c r="AT203" s="96">
        <f t="shared" ca="1" si="124"/>
        <v>5</v>
      </c>
      <c r="AU203" s="97" t="str">
        <f t="shared" ca="1" si="125"/>
        <v>Sand mixture</v>
      </c>
      <c r="AV203" s="98">
        <f t="shared" si="126"/>
        <v>3</v>
      </c>
      <c r="AW203" s="99" t="str">
        <f t="shared" si="127"/>
        <v>Clay</v>
      </c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</row>
    <row r="204" spans="1:69">
      <c r="A204" s="101">
        <v>3.82</v>
      </c>
      <c r="C204" s="89">
        <f t="shared" si="88"/>
        <v>-12.532655999999999</v>
      </c>
      <c r="D204" s="84">
        <f t="shared" si="89"/>
        <v>12.532655999999999</v>
      </c>
      <c r="E204" s="76">
        <v>0.54300000000000004</v>
      </c>
      <c r="F204" s="91">
        <f t="shared" si="90"/>
        <v>5.66892</v>
      </c>
      <c r="G204" s="80">
        <f t="shared" si="91"/>
        <v>5.8190472</v>
      </c>
      <c r="H204" s="81">
        <f t="shared" si="129"/>
        <v>5.805236571428571</v>
      </c>
      <c r="I204" s="101">
        <v>7.8</v>
      </c>
      <c r="J204" s="92">
        <f t="shared" si="92"/>
        <v>8.1431999999999991E-2</v>
      </c>
      <c r="K204" s="101">
        <v>71.900000000000006</v>
      </c>
      <c r="L204" s="78">
        <f t="shared" si="93"/>
        <v>0.75063600000000008</v>
      </c>
      <c r="M204" s="81">
        <f t="shared" si="94"/>
        <v>0.39101886719999995</v>
      </c>
      <c r="N204" s="14">
        <f t="shared" si="128"/>
        <v>115</v>
      </c>
      <c r="O204" s="78">
        <f t="shared" si="95"/>
        <v>0.6230239200000014</v>
      </c>
      <c r="P204" s="78">
        <f t="shared" si="96"/>
        <v>0.23200505279999972</v>
      </c>
      <c r="Q204" s="93">
        <f t="shared" si="97"/>
        <v>1.7146876823999997</v>
      </c>
      <c r="R204" s="80">
        <f t="shared" si="98"/>
        <v>7.3907342176644253</v>
      </c>
      <c r="S204" s="80">
        <f t="shared" si="99"/>
        <v>7506.8383003068593</v>
      </c>
      <c r="T204" s="69">
        <f t="shared" si="100"/>
        <v>102.08222323199988</v>
      </c>
      <c r="U204" s="78">
        <f t="shared" si="101"/>
        <v>1.5416412350617934</v>
      </c>
      <c r="V204" s="69">
        <f t="shared" si="102"/>
        <v>96.19841306785591</v>
      </c>
      <c r="W204" s="80">
        <f t="shared" ca="1" si="103"/>
        <v>2.2507446674559617</v>
      </c>
      <c r="X204" s="80">
        <f t="shared" ca="1" si="104"/>
        <v>31.444716688181106</v>
      </c>
      <c r="Y204" s="94">
        <f t="shared" ca="1" si="105"/>
        <v>3.0662213642600479E-7</v>
      </c>
      <c r="Z204" s="80">
        <f t="shared" ca="1" si="106"/>
        <v>14</v>
      </c>
      <c r="AA204" s="80">
        <f t="shared" ca="1" si="107"/>
        <v>72.74432591999998</v>
      </c>
      <c r="AB204" s="80">
        <f t="shared" ca="1" si="108"/>
        <v>61.767749427119973</v>
      </c>
      <c r="AC204" s="80">
        <f t="shared" si="109"/>
        <v>11.865868092122346</v>
      </c>
      <c r="AD204" s="69">
        <f t="shared" si="110"/>
        <v>611.29685647058807</v>
      </c>
      <c r="AE204" s="69">
        <f t="shared" si="130"/>
        <v>609.6720766386552</v>
      </c>
      <c r="AF204" s="69">
        <f t="shared" si="111"/>
        <v>581.90472</v>
      </c>
      <c r="AG204" s="95">
        <f t="shared" si="131"/>
        <v>580.52365714285713</v>
      </c>
      <c r="AH204" s="93">
        <f t="shared" si="112"/>
        <v>31.730075271727763</v>
      </c>
      <c r="AI204" s="81">
        <f t="shared" si="113"/>
        <v>0.35099235562855846</v>
      </c>
      <c r="AJ204" s="80">
        <f t="shared" si="114"/>
        <v>5.5862853119999993</v>
      </c>
      <c r="AK204" s="80">
        <f t="shared" si="115"/>
        <v>22.396164295952804</v>
      </c>
      <c r="AL204" s="78">
        <f t="shared" ca="1" si="116"/>
        <v>0.86122784474010561</v>
      </c>
      <c r="AM204" s="80">
        <f t="shared" ca="1" si="117"/>
        <v>18.138885861192257</v>
      </c>
      <c r="AN204" s="80">
        <f t="shared" si="118"/>
        <v>5.4896671698113204</v>
      </c>
      <c r="AO204" s="80">
        <f t="shared" si="119"/>
        <v>1.3994043560945852</v>
      </c>
      <c r="AP204" s="80">
        <f t="shared" si="120"/>
        <v>1.5671985210966954</v>
      </c>
      <c r="AQ204" s="80">
        <f t="shared" ca="1" si="121"/>
        <v>2.6254178744726198</v>
      </c>
      <c r="AR204" s="80">
        <f t="shared" si="122"/>
        <v>3.053060734812945</v>
      </c>
      <c r="AS204" s="78">
        <f t="shared" si="123"/>
        <v>6.9210069589988488E-2</v>
      </c>
      <c r="AT204" s="96">
        <f t="shared" ca="1" si="124"/>
        <v>4</v>
      </c>
      <c r="AU204" s="97" t="str">
        <f t="shared" ca="1" si="125"/>
        <v>Silt mxture</v>
      </c>
      <c r="AV204" s="98">
        <f t="shared" si="126"/>
        <v>3</v>
      </c>
      <c r="AW204" s="99" t="str">
        <f t="shared" si="127"/>
        <v>Clay</v>
      </c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</row>
    <row r="205" spans="1:69">
      <c r="A205" s="101">
        <v>3.84</v>
      </c>
      <c r="C205" s="89">
        <f t="shared" ref="C205:C268" si="132">$N$2-D205</f>
        <v>-12.598272</v>
      </c>
      <c r="D205" s="84">
        <f t="shared" ref="D205:D268" si="133">A205*$D$11</f>
        <v>12.598272</v>
      </c>
      <c r="E205" s="76">
        <v>0.54669999999999996</v>
      </c>
      <c r="F205" s="91">
        <f t="shared" ref="F205:F268" si="134">$F$11*E205</f>
        <v>5.7075479999999992</v>
      </c>
      <c r="G205" s="80">
        <f t="shared" ref="G205:G268" si="135">F205+((1-$Q$1)*L205)</f>
        <v>5.8555871999999995</v>
      </c>
      <c r="H205" s="81">
        <f t="shared" si="129"/>
        <v>5.8677274285714285</v>
      </c>
      <c r="I205" s="101">
        <v>8.5</v>
      </c>
      <c r="J205" s="92">
        <f t="shared" ref="J205:J268" si="136">$J$11*I205</f>
        <v>8.8739999999999999E-2</v>
      </c>
      <c r="K205" s="101">
        <v>70.900000000000006</v>
      </c>
      <c r="L205" s="78">
        <f t="shared" ref="L205:L268" si="137">$L$11*K205</f>
        <v>0.74019600000000008</v>
      </c>
      <c r="M205" s="81">
        <f t="shared" ref="M205:M268" si="138">IF(D205&gt;$N$3,(62.4/$M$11)*ABS(D205-$N$3),0)</f>
        <v>0.39306608639999996</v>
      </c>
      <c r="N205" s="14">
        <f t="shared" si="128"/>
        <v>115</v>
      </c>
      <c r="O205" s="78">
        <f t="shared" ref="O205:O268" si="139">(D205-D204)*(N205/2000)+O204</f>
        <v>0.62679684000000147</v>
      </c>
      <c r="P205" s="78">
        <f t="shared" ref="P205:P268" si="140">IF(D205&gt;$N$3,(((N205-62.4)/$P$11)*(D205-D204))+P204,O205)</f>
        <v>0.23373075359999973</v>
      </c>
      <c r="Q205" s="93">
        <f t="shared" ref="Q205:Q268" si="141">$Q$11*(G205-O205)</f>
        <v>1.7255008187999994</v>
      </c>
      <c r="R205" s="80">
        <f t="shared" ref="R205:R268" si="142">Q205/P205</f>
        <v>7.3824295357938787</v>
      </c>
      <c r="S205" s="80">
        <f t="shared" ref="S205:S268" si="143">AD205/J205</f>
        <v>6932.0690450622424</v>
      </c>
      <c r="T205" s="69">
        <f t="shared" ref="T205:T268" si="144">$T$11*P205*2000</f>
        <v>102.84153158399988</v>
      </c>
      <c r="U205" s="78">
        <f t="shared" ref="U205:U268" si="145">MAX(1.4,(0.27*(LOG(AO205))+0.36*(LOG(AN205))+1.236))</f>
        <v>1.5519634738367343</v>
      </c>
      <c r="V205" s="69">
        <f t="shared" ref="V205:V268" si="146">62.4*U205</f>
        <v>96.842520767412211</v>
      </c>
      <c r="W205" s="80">
        <f t="shared" ref="W205:W268" ca="1" si="147">AN205/(10^(1.1268-0.2817*AQ205))</f>
        <v>2.2878315606234079</v>
      </c>
      <c r="X205" s="80">
        <f t="shared" ref="X205:X268" ca="1" si="148">17.6+11*LOG(AM205)</f>
        <v>31.48762485034144</v>
      </c>
      <c r="Y205" s="94">
        <f t="shared" ref="Y205:Y268" ca="1" si="149">IF(AND(AQ205&gt;1,AQ205&lt;=3.27),$Y$11*10^(0.952-3.04*AQ205),IF(AND(AQ205&gt;3.27,AQ205&lt;4),$Y$11*10^(-4.52-1.37*AQ205),"N/A"))</f>
        <v>2.7500738576260225E-7</v>
      </c>
      <c r="Z205" s="80">
        <f t="shared" ref="Z205:Z268" ca="1" si="150">IF(AND(AQ205&gt;2.2,AM205&lt;14), AM205, IF(AND(AQ205&gt;2.2,AM205&gt;14), 14, IF(AQ205&lt;2.2, 0.0188*(10^(0.55*AQ205+1.68)), "N/A")))</f>
        <v>14</v>
      </c>
      <c r="AA205" s="80">
        <f t="shared" ref="AA205:AA268" ca="1" si="151">Z205*(G205-O205)</f>
        <v>73.20306503999997</v>
      </c>
      <c r="AB205" s="80">
        <f t="shared" ref="AB205:AB268" ca="1" si="152">$AB$11*Y205*AA205*2000/62.4</f>
        <v>55.748446744043456</v>
      </c>
      <c r="AC205" s="80">
        <f t="shared" ref="AC205:AC268" si="153">10.5+7*LOG(AP205)</f>
        <v>12.108027361819115</v>
      </c>
      <c r="AD205" s="69">
        <f t="shared" ref="AD205:AD268" si="154">$AD$11*(G205-O205)/$Q$2</f>
        <v>615.15180705882335</v>
      </c>
      <c r="AE205" s="69">
        <f t="shared" si="130"/>
        <v>616.58006924369715</v>
      </c>
      <c r="AF205" s="69">
        <f t="shared" ref="AF205:AF268" si="155">$AF$11*G205/$Q$3</f>
        <v>585.55871999999999</v>
      </c>
      <c r="AG205" s="95">
        <f t="shared" si="131"/>
        <v>586.77274285714282</v>
      </c>
      <c r="AH205" s="93">
        <f t="shared" ref="AH205:AH268" si="156">(AK205+10)/((J205/P205)+0.67)</f>
        <v>30.839284585600669</v>
      </c>
      <c r="AI205" s="81">
        <f t="shared" ref="AI205:AI268" si="157">J205/P205</f>
        <v>0.37966762453462649</v>
      </c>
      <c r="AJ205" s="80">
        <f t="shared" ref="AJ205:AJ268" si="158">$AJ$11*G205</f>
        <v>5.6213637119999991</v>
      </c>
      <c r="AK205" s="80">
        <f t="shared" ref="AK205:AK268" si="159">(G205-O205)/P205</f>
        <v>22.370998593314781</v>
      </c>
      <c r="AL205" s="78">
        <f t="shared" ref="AL205:AL268" ca="1" si="160">MIN(1,((0.381*AQ205)+(0.05*(P205/1.06)-0.15)))</f>
        <v>0.86723218495049759</v>
      </c>
      <c r="AM205" s="80">
        <f t="shared" ref="AM205:AM268" ca="1" si="161">((G205-O205)/1.06)*((1.06/P205)^AL205)</f>
        <v>18.302539382970181</v>
      </c>
      <c r="AN205" s="80">
        <f t="shared" ref="AN205:AN268" si="162">G205/1.06</f>
        <v>5.5241388679245276</v>
      </c>
      <c r="AO205" s="80">
        <f t="shared" ref="AO205:AO268" si="163">100*(J205/G205)</f>
        <v>1.5154756810726004</v>
      </c>
      <c r="AP205" s="80">
        <f t="shared" ref="AP205:AP268" si="164">100*(J205/(G205-O205))</f>
        <v>1.6971420517995299</v>
      </c>
      <c r="AQ205" s="80">
        <f t="shared" ref="AQ205:AQ268" ca="1" si="165">SQRT(((3.47-LOG(AM205))^2)+((LOG(AP205)+1.22)^2))</f>
        <v>2.640963646727895</v>
      </c>
      <c r="AR205" s="80">
        <f t="shared" ref="AR205:AR268" si="166">SQRT(((3.47-LOG(AN205))^2)+((LOG(AO205)+1.22)^2))</f>
        <v>3.0662807931526292</v>
      </c>
      <c r="AS205" s="78">
        <f t="shared" ref="AS205:AS268" si="167">(L205-M205)/(G205-O205)</f>
        <v>6.6388187267083371E-2</v>
      </c>
      <c r="AT205" s="96">
        <f t="shared" ref="AT205:AT268" ca="1" si="168">IF(AND((0.005*(AP205-1)-0.0003*((AP205-1)^2)-0.002)&gt;0,AM205&gt;(1/(0.005*(AP205-1)-0.0003*((AP205-1)^2)-0.002)),AP205&gt;=4.5),9,IF(AND((0.005*(AP205-1)-0.0003*((AP205-1)^2)-0.002)&gt;0,AM205&gt;(1/(0.005*(AP205-1)-0.0003*((AP205-1)^2)-0.002)),AP205&lt;4.5),8,IF(AM205&lt;12*EXP(-1.4*AP205),1,IF(AQ205&gt;3.6,2,IF(AQ205&gt;2.95,3,IF(AQ205&gt;2.6,4,IF(AQ205&gt;2.05,5,IF(AQ205&gt;1.31,6,7))))))))</f>
        <v>4</v>
      </c>
      <c r="AU205" s="97" t="str">
        <f t="shared" ref="AU205:AU268" ca="1" si="169">IF(AT205=9,"Very stiff fine-grained",IF(AT205=8,"Very stiff sand to clayey sand",IF(AT205=1,"Sensitive fine-grained", IF(AT205=2,"Organic",IF(AT205=3,"Clay",IF(AT205=4,"Silt mxture",IF(AT205=5,"Sand mixture",IF(AT205=6,"Sand","Gravelly sand to sand"))))))))</f>
        <v>Silt mxture</v>
      </c>
      <c r="AV205" s="98">
        <f t="shared" ref="AV205:AV268" si="170">IF(AND((0.005*(AO205-1)-0.0003*((AO205-1)^2)-0.002)&gt;0,AN205&gt;(1/(0.005*(AO205-1)-0.0003*((AO205-1)^2)-0.002)),AO205&gt;=4.5),9,IF(AND((0.005*(AO205-1)-0.0003*((AO205-1)^2)-0.002)&gt;0,AN205&gt;(1/(0.005*(AO205-1)-0.0003*((AO205-1)^2)-0.002)),AO205&lt;4.5),8,IF(AN205&lt;12*EXP(-1.4*AO205),1,IF(AR205&gt;3.6,2,IF(AR205&gt;2.95,3,IF(AR205&gt;2.6,4,IF(AR205&gt;2.05,5,IF(AR205&gt;1.31,6,7))))))))</f>
        <v>3</v>
      </c>
      <c r="AW205" s="99" t="str">
        <f t="shared" ref="AW205:AW268" si="171">IF(AV205=9,"Very stiff fine-grained",IF(AV205=8,"Very stiff sand to clayey sand",IF(AV205=1,"Sensitive fine-grained", IF(AV205=2,"Organic",IF(AV205=3,"Clay",IF(AV205=4,"Silt mxture",IF(AV205=5,"Sand mixture",IF(AV205=6,"Sand","Gravelly sand to sand"))))))))</f>
        <v>Clay</v>
      </c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</row>
    <row r="206" spans="1:69">
      <c r="A206" s="101">
        <v>3.86</v>
      </c>
      <c r="C206" s="89">
        <f t="shared" si="132"/>
        <v>-12.663888</v>
      </c>
      <c r="D206" s="84">
        <f t="shared" si="133"/>
        <v>12.663888</v>
      </c>
      <c r="E206" s="76">
        <v>0.55100000000000005</v>
      </c>
      <c r="F206" s="91">
        <f t="shared" si="134"/>
        <v>5.75244</v>
      </c>
      <c r="G206" s="80">
        <f t="shared" si="135"/>
        <v>5.8996440000000003</v>
      </c>
      <c r="H206" s="81">
        <f t="shared" si="129"/>
        <v>5.9030742857142853</v>
      </c>
      <c r="I206" s="101">
        <v>10.199999999999999</v>
      </c>
      <c r="J206" s="92">
        <f t="shared" si="136"/>
        <v>0.10648799999999999</v>
      </c>
      <c r="K206" s="101">
        <v>70.5</v>
      </c>
      <c r="L206" s="78">
        <f t="shared" si="137"/>
        <v>0.73602000000000001</v>
      </c>
      <c r="M206" s="81">
        <f t="shared" si="138"/>
        <v>0.39511330559999996</v>
      </c>
      <c r="N206" s="14">
        <f t="shared" ref="N206:N269" si="172">IF(C206&gt;-11.5,98,IF(C206&gt;-26.5,115,IF(C206&gt;-39.5,117,IF(C206&gt;-49.5,120,119))))</f>
        <v>115</v>
      </c>
      <c r="O206" s="78">
        <f t="shared" si="139"/>
        <v>0.63056976000000153</v>
      </c>
      <c r="P206" s="78">
        <f t="shared" si="140"/>
        <v>0.23545645439999974</v>
      </c>
      <c r="Q206" s="93">
        <f t="shared" si="141"/>
        <v>1.7387944991999995</v>
      </c>
      <c r="R206" s="80">
        <f t="shared" si="142"/>
        <v>7.3847816303480425</v>
      </c>
      <c r="S206" s="80">
        <f t="shared" si="143"/>
        <v>5821.2295005899578</v>
      </c>
      <c r="T206" s="69">
        <f t="shared" si="144"/>
        <v>103.60083993599989</v>
      </c>
      <c r="U206" s="78">
        <f t="shared" si="145"/>
        <v>1.5736353920570589</v>
      </c>
      <c r="V206" s="69">
        <f t="shared" si="146"/>
        <v>98.194848464360476</v>
      </c>
      <c r="W206" s="80">
        <f t="shared" ca="1" si="147"/>
        <v>2.3576123759281518</v>
      </c>
      <c r="X206" s="80">
        <f t="shared" ca="1" si="148"/>
        <v>31.589594343265986</v>
      </c>
      <c r="Y206" s="94">
        <f t="shared" ca="1" si="149"/>
        <v>2.1560656084923457E-7</v>
      </c>
      <c r="Z206" s="80">
        <f t="shared" ca="1" si="150"/>
        <v>14</v>
      </c>
      <c r="AA206" s="80">
        <f t="shared" ca="1" si="151"/>
        <v>73.767039359999984</v>
      </c>
      <c r="AB206" s="80">
        <f t="shared" ca="1" si="152"/>
        <v>44.043667367371526</v>
      </c>
      <c r="AC206" s="80">
        <f t="shared" si="153"/>
        <v>12.638964468945787</v>
      </c>
      <c r="AD206" s="69">
        <f t="shared" si="154"/>
        <v>619.89108705882336</v>
      </c>
      <c r="AE206" s="69">
        <f t="shared" si="130"/>
        <v>620.29465008403338</v>
      </c>
      <c r="AF206" s="69">
        <f t="shared" si="155"/>
        <v>589.96440000000007</v>
      </c>
      <c r="AG206" s="95">
        <f t="shared" si="131"/>
        <v>590.30742857142855</v>
      </c>
      <c r="AH206" s="93">
        <f t="shared" si="156"/>
        <v>28.850773712216842</v>
      </c>
      <c r="AI206" s="81">
        <f t="shared" si="157"/>
        <v>0.45226197035607829</v>
      </c>
      <c r="AJ206" s="80">
        <f t="shared" si="158"/>
        <v>5.6636582400000002</v>
      </c>
      <c r="AK206" s="80">
        <f t="shared" si="159"/>
        <v>22.378126152569823</v>
      </c>
      <c r="AL206" s="78">
        <f t="shared" ca="1" si="160"/>
        <v>0.88055864805918138</v>
      </c>
      <c r="AM206" s="80">
        <f t="shared" ca="1" si="161"/>
        <v>18.697403650190811</v>
      </c>
      <c r="AN206" s="80">
        <f t="shared" si="162"/>
        <v>5.5657018867924526</v>
      </c>
      <c r="AO206" s="80">
        <f t="shared" si="163"/>
        <v>1.8049902672093432</v>
      </c>
      <c r="AP206" s="80">
        <f t="shared" si="164"/>
        <v>2.0210001823773887</v>
      </c>
      <c r="AQ206" s="80">
        <f t="shared" ca="1" si="165"/>
        <v>2.6757275893198935</v>
      </c>
      <c r="AR206" s="80">
        <f t="shared" si="166"/>
        <v>3.0988335900659143</v>
      </c>
      <c r="AS206" s="78">
        <f t="shared" si="167"/>
        <v>6.4699542817601319E-2</v>
      </c>
      <c r="AT206" s="96">
        <f t="shared" ca="1" si="168"/>
        <v>4</v>
      </c>
      <c r="AU206" s="97" t="str">
        <f t="shared" ca="1" si="169"/>
        <v>Silt mxture</v>
      </c>
      <c r="AV206" s="98">
        <f t="shared" si="170"/>
        <v>3</v>
      </c>
      <c r="AW206" s="99" t="str">
        <f t="shared" si="171"/>
        <v>Clay</v>
      </c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</row>
    <row r="207" spans="1:69">
      <c r="A207" s="101">
        <v>3.88</v>
      </c>
      <c r="C207" s="89">
        <f t="shared" si="132"/>
        <v>-12.729504</v>
      </c>
      <c r="D207" s="84">
        <f t="shared" si="133"/>
        <v>12.729504</v>
      </c>
      <c r="E207" s="76">
        <v>0.56220000000000003</v>
      </c>
      <c r="F207" s="91">
        <f t="shared" si="134"/>
        <v>5.8693679999999997</v>
      </c>
      <c r="G207" s="80">
        <f t="shared" si="135"/>
        <v>6.0161543999999996</v>
      </c>
      <c r="H207" s="81">
        <f t="shared" si="129"/>
        <v>5.9479364571428563</v>
      </c>
      <c r="I207" s="101">
        <v>11.5</v>
      </c>
      <c r="J207" s="92">
        <f t="shared" si="136"/>
        <v>0.12006</v>
      </c>
      <c r="K207" s="101">
        <v>70.3</v>
      </c>
      <c r="L207" s="78">
        <f t="shared" si="137"/>
        <v>0.73393199999999992</v>
      </c>
      <c r="M207" s="81">
        <f t="shared" si="138"/>
        <v>0.39716052479999997</v>
      </c>
      <c r="N207" s="14">
        <f t="shared" si="172"/>
        <v>115</v>
      </c>
      <c r="O207" s="78">
        <f t="shared" si="139"/>
        <v>0.6343426800000016</v>
      </c>
      <c r="P207" s="78">
        <f t="shared" si="140"/>
        <v>0.23718215519999974</v>
      </c>
      <c r="Q207" s="93">
        <f t="shared" si="141"/>
        <v>1.7759978675999994</v>
      </c>
      <c r="R207" s="80">
        <f t="shared" si="142"/>
        <v>7.4879067782414745</v>
      </c>
      <c r="S207" s="80">
        <f t="shared" si="143"/>
        <v>5273.6491754122917</v>
      </c>
      <c r="T207" s="69">
        <f t="shared" si="144"/>
        <v>104.36014828799989</v>
      </c>
      <c r="U207" s="78">
        <f t="shared" si="145"/>
        <v>1.5884661476606445</v>
      </c>
      <c r="V207" s="69">
        <f t="shared" si="146"/>
        <v>99.120287614024221</v>
      </c>
      <c r="W207" s="80">
        <f t="shared" ca="1" si="147"/>
        <v>2.4295384231748915</v>
      </c>
      <c r="X207" s="80">
        <f t="shared" ca="1" si="148"/>
        <v>31.704688605293153</v>
      </c>
      <c r="Y207" s="94">
        <f t="shared" ca="1" si="149"/>
        <v>1.9251810670041979E-7</v>
      </c>
      <c r="Z207" s="80">
        <f t="shared" ca="1" si="150"/>
        <v>14</v>
      </c>
      <c r="AA207" s="80">
        <f t="shared" ca="1" si="151"/>
        <v>75.345364079999968</v>
      </c>
      <c r="AB207" s="80">
        <f t="shared" ca="1" si="152"/>
        <v>40.168652791390365</v>
      </c>
      <c r="AC207" s="80">
        <f t="shared" si="153"/>
        <v>12.939288872316059</v>
      </c>
      <c r="AD207" s="69">
        <f t="shared" si="154"/>
        <v>633.15431999999976</v>
      </c>
      <c r="AE207" s="69">
        <f t="shared" si="130"/>
        <v>625.12867966386534</v>
      </c>
      <c r="AF207" s="69">
        <f t="shared" si="155"/>
        <v>601.61543999999992</v>
      </c>
      <c r="AG207" s="95">
        <f t="shared" si="131"/>
        <v>594.79364571428573</v>
      </c>
      <c r="AH207" s="93">
        <f t="shared" si="156"/>
        <v>27.793585196818849</v>
      </c>
      <c r="AI207" s="81">
        <f t="shared" si="157"/>
        <v>0.50619322477595963</v>
      </c>
      <c r="AJ207" s="80">
        <f t="shared" si="158"/>
        <v>5.7755082239999993</v>
      </c>
      <c r="AK207" s="80">
        <f t="shared" si="159"/>
        <v>22.69062660073174</v>
      </c>
      <c r="AL207" s="78">
        <f t="shared" ca="1" si="160"/>
        <v>0.88680502886189272</v>
      </c>
      <c r="AM207" s="80">
        <f t="shared" ca="1" si="161"/>
        <v>19.153335614595793</v>
      </c>
      <c r="AN207" s="80">
        <f t="shared" si="162"/>
        <v>5.6756173584905651</v>
      </c>
      <c r="AO207" s="80">
        <f t="shared" si="163"/>
        <v>1.9956269739353765</v>
      </c>
      <c r="AP207" s="80">
        <f t="shared" si="164"/>
        <v>2.2308472731186524</v>
      </c>
      <c r="AQ207" s="80">
        <f t="shared" ca="1" si="165"/>
        <v>2.6919086387203643</v>
      </c>
      <c r="AR207" s="80">
        <f t="shared" si="166"/>
        <v>3.1124308945244166</v>
      </c>
      <c r="AS207" s="78">
        <f t="shared" si="167"/>
        <v>6.2575855998173058E-2</v>
      </c>
      <c r="AT207" s="96">
        <f t="shared" ca="1" si="168"/>
        <v>4</v>
      </c>
      <c r="AU207" s="97" t="str">
        <f t="shared" ca="1" si="169"/>
        <v>Silt mxture</v>
      </c>
      <c r="AV207" s="98">
        <f t="shared" si="170"/>
        <v>3</v>
      </c>
      <c r="AW207" s="99" t="str">
        <f t="shared" si="171"/>
        <v>Clay</v>
      </c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</row>
    <row r="208" spans="1:69">
      <c r="A208" s="101">
        <v>3.9</v>
      </c>
      <c r="C208" s="89">
        <f t="shared" si="132"/>
        <v>-12.795120000000001</v>
      </c>
      <c r="D208" s="84">
        <f t="shared" si="133"/>
        <v>12.795120000000001</v>
      </c>
      <c r="E208" s="76">
        <v>0.56410000000000005</v>
      </c>
      <c r="F208" s="91">
        <f t="shared" si="134"/>
        <v>5.8892040000000003</v>
      </c>
      <c r="G208" s="80">
        <f t="shared" si="135"/>
        <v>6.0364080000000007</v>
      </c>
      <c r="H208" s="81">
        <f t="shared" ref="H208:H271" si="173">AVERAGE(G205:G211)</f>
        <v>5.9790178285714282</v>
      </c>
      <c r="I208" s="101">
        <v>12.6</v>
      </c>
      <c r="J208" s="92">
        <f t="shared" si="136"/>
        <v>0.13154399999999999</v>
      </c>
      <c r="K208" s="101">
        <v>70.5</v>
      </c>
      <c r="L208" s="78">
        <f t="shared" si="137"/>
        <v>0.73602000000000001</v>
      </c>
      <c r="M208" s="81">
        <f t="shared" si="138"/>
        <v>0.39920774400000003</v>
      </c>
      <c r="N208" s="14">
        <f t="shared" si="172"/>
        <v>115</v>
      </c>
      <c r="O208" s="78">
        <f t="shared" si="139"/>
        <v>0.63811560000000167</v>
      </c>
      <c r="P208" s="78">
        <f t="shared" si="140"/>
        <v>0.23890785599999975</v>
      </c>
      <c r="Q208" s="93">
        <f t="shared" si="141"/>
        <v>1.7814364919999996</v>
      </c>
      <c r="R208" s="80">
        <f t="shared" si="142"/>
        <v>7.4565839810642371</v>
      </c>
      <c r="S208" s="80">
        <f t="shared" si="143"/>
        <v>4827.9908131835109</v>
      </c>
      <c r="T208" s="69">
        <f t="shared" si="144"/>
        <v>105.11945663999988</v>
      </c>
      <c r="U208" s="78">
        <f t="shared" si="145"/>
        <v>1.5993091430663897</v>
      </c>
      <c r="V208" s="69">
        <f t="shared" si="146"/>
        <v>99.796890527342711</v>
      </c>
      <c r="W208" s="80">
        <f t="shared" ca="1" si="147"/>
        <v>2.469126939468421</v>
      </c>
      <c r="X208" s="80">
        <f t="shared" ca="1" si="148"/>
        <v>31.742688369376697</v>
      </c>
      <c r="Y208" s="94">
        <f t="shared" ca="1" si="149"/>
        <v>1.6767557307163886E-7</v>
      </c>
      <c r="Z208" s="80">
        <f t="shared" ca="1" si="150"/>
        <v>14</v>
      </c>
      <c r="AA208" s="80">
        <f t="shared" ca="1" si="151"/>
        <v>75.576093599999979</v>
      </c>
      <c r="AB208" s="80">
        <f t="shared" ca="1" si="152"/>
        <v>35.092425613557637</v>
      </c>
      <c r="AC208" s="80">
        <f t="shared" si="153"/>
        <v>13.207702474718818</v>
      </c>
      <c r="AD208" s="69">
        <f t="shared" si="154"/>
        <v>635.09322352941172</v>
      </c>
      <c r="AE208" s="69">
        <f t="shared" ref="AE208:AE271" si="174">AVERAGE(AD205:AD211)</f>
        <v>628.34143865546196</v>
      </c>
      <c r="AF208" s="69">
        <f t="shared" si="155"/>
        <v>603.64080000000001</v>
      </c>
      <c r="AG208" s="95">
        <f t="shared" ref="AG208:AG271" si="175">AVERAGE(AF205:AF211)</f>
        <v>597.90178285714296</v>
      </c>
      <c r="AH208" s="93">
        <f t="shared" si="156"/>
        <v>26.704538643197051</v>
      </c>
      <c r="AI208" s="81">
        <f t="shared" si="157"/>
        <v>0.55060558577864482</v>
      </c>
      <c r="AJ208" s="80">
        <f t="shared" si="158"/>
        <v>5.7949516800000005</v>
      </c>
      <c r="AK208" s="80">
        <f t="shared" si="159"/>
        <v>22.595709033527992</v>
      </c>
      <c r="AL208" s="78">
        <f t="shared" ca="1" si="160"/>
        <v>0.8944063901066126</v>
      </c>
      <c r="AM208" s="80">
        <f t="shared" ca="1" si="161"/>
        <v>19.306295211174248</v>
      </c>
      <c r="AN208" s="80">
        <f t="shared" si="162"/>
        <v>5.6947245283018875</v>
      </c>
      <c r="AO208" s="80">
        <f t="shared" si="163"/>
        <v>2.1791767554479415</v>
      </c>
      <c r="AP208" s="80">
        <f t="shared" si="164"/>
        <v>2.436770561001846</v>
      </c>
      <c r="AQ208" s="80">
        <f t="shared" ca="1" si="165"/>
        <v>2.7116460672337181</v>
      </c>
      <c r="AR208" s="80">
        <f t="shared" si="166"/>
        <v>3.1300053887894426</v>
      </c>
      <c r="AS208" s="78">
        <f t="shared" si="167"/>
        <v>6.2392369853844901E-2</v>
      </c>
      <c r="AT208" s="96">
        <f t="shared" ca="1" si="168"/>
        <v>4</v>
      </c>
      <c r="AU208" s="97" t="str">
        <f t="shared" ca="1" si="169"/>
        <v>Silt mxture</v>
      </c>
      <c r="AV208" s="98">
        <f t="shared" si="170"/>
        <v>3</v>
      </c>
      <c r="AW208" s="99" t="str">
        <f t="shared" si="171"/>
        <v>Clay</v>
      </c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</row>
    <row r="209" spans="1:69">
      <c r="A209" s="101">
        <v>3.92</v>
      </c>
      <c r="C209" s="89">
        <f t="shared" si="132"/>
        <v>-12.860736000000001</v>
      </c>
      <c r="D209" s="84">
        <f t="shared" si="133"/>
        <v>12.860736000000001</v>
      </c>
      <c r="E209" s="76">
        <v>0.55789999999999995</v>
      </c>
      <c r="F209" s="91">
        <f t="shared" si="134"/>
        <v>5.8244759999999989</v>
      </c>
      <c r="G209" s="80">
        <f t="shared" si="135"/>
        <v>5.9720975999999988</v>
      </c>
      <c r="H209" s="81">
        <f t="shared" si="173"/>
        <v>5.9981081142857144</v>
      </c>
      <c r="I209" s="101">
        <v>13.5</v>
      </c>
      <c r="J209" s="92">
        <f t="shared" si="136"/>
        <v>0.14093999999999998</v>
      </c>
      <c r="K209" s="101">
        <v>70.7</v>
      </c>
      <c r="L209" s="78">
        <f t="shared" si="137"/>
        <v>0.73810799999999999</v>
      </c>
      <c r="M209" s="81">
        <f t="shared" si="138"/>
        <v>0.40125496320000004</v>
      </c>
      <c r="N209" s="14">
        <f t="shared" si="172"/>
        <v>115</v>
      </c>
      <c r="O209" s="78">
        <f t="shared" si="139"/>
        <v>0.64188852000000174</v>
      </c>
      <c r="P209" s="78">
        <f t="shared" si="140"/>
        <v>0.24063355679999976</v>
      </c>
      <c r="Q209" s="93">
        <f t="shared" si="141"/>
        <v>1.758968996399999</v>
      </c>
      <c r="R209" s="80">
        <f t="shared" si="142"/>
        <v>7.309741084290871</v>
      </c>
      <c r="S209" s="80">
        <f t="shared" si="143"/>
        <v>4449.2934665564799</v>
      </c>
      <c r="T209" s="69">
        <f t="shared" si="144"/>
        <v>105.8787649919999</v>
      </c>
      <c r="U209" s="78">
        <f t="shared" si="145"/>
        <v>1.6069805613359018</v>
      </c>
      <c r="V209" s="69">
        <f t="shared" si="146"/>
        <v>100.27558702736027</v>
      </c>
      <c r="W209" s="80">
        <f t="shared" ca="1" si="147"/>
        <v>2.4798870327385401</v>
      </c>
      <c r="X209" s="80">
        <f t="shared" ca="1" si="148"/>
        <v>31.714535826072101</v>
      </c>
      <c r="Y209" s="94">
        <f t="shared" ca="1" si="149"/>
        <v>1.4252490619914241E-7</v>
      </c>
      <c r="Z209" s="80">
        <f t="shared" ca="1" si="150"/>
        <v>14</v>
      </c>
      <c r="AA209" s="80">
        <f t="shared" ca="1" si="151"/>
        <v>74.622927119999957</v>
      </c>
      <c r="AB209" s="80">
        <f t="shared" ca="1" si="152"/>
        <v>29.452501905461819</v>
      </c>
      <c r="AC209" s="80">
        <f t="shared" si="153"/>
        <v>13.456030156742816</v>
      </c>
      <c r="AD209" s="69">
        <f t="shared" si="154"/>
        <v>627.08342117647021</v>
      </c>
      <c r="AE209" s="69">
        <f t="shared" si="174"/>
        <v>630.14348168067204</v>
      </c>
      <c r="AF209" s="69">
        <f t="shared" si="155"/>
        <v>597.20975999999996</v>
      </c>
      <c r="AG209" s="95">
        <f t="shared" si="175"/>
        <v>599.81081142857147</v>
      </c>
      <c r="AH209" s="93">
        <f t="shared" si="156"/>
        <v>25.603752531584558</v>
      </c>
      <c r="AI209" s="81">
        <f t="shared" si="157"/>
        <v>0.58570384726990044</v>
      </c>
      <c r="AJ209" s="80">
        <f t="shared" si="158"/>
        <v>5.7332136959999982</v>
      </c>
      <c r="AK209" s="80">
        <f t="shared" si="159"/>
        <v>22.150730558457184</v>
      </c>
      <c r="AL209" s="78">
        <f t="shared" ca="1" si="160"/>
        <v>0.9033333873094791</v>
      </c>
      <c r="AM209" s="80">
        <f t="shared" ca="1" si="161"/>
        <v>19.192856691957545</v>
      </c>
      <c r="AN209" s="80">
        <f t="shared" si="162"/>
        <v>5.6340543396226401</v>
      </c>
      <c r="AO209" s="80">
        <f t="shared" si="163"/>
        <v>2.3599748269351792</v>
      </c>
      <c r="AP209" s="80">
        <f t="shared" si="164"/>
        <v>2.6441739504897632</v>
      </c>
      <c r="AQ209" s="80">
        <f t="shared" ca="1" si="165"/>
        <v>2.7348628552172727</v>
      </c>
      <c r="AR209" s="80">
        <f t="shared" si="166"/>
        <v>3.1513946364212058</v>
      </c>
      <c r="AS209" s="78">
        <f t="shared" si="167"/>
        <v>6.3196965024118743E-2</v>
      </c>
      <c r="AT209" s="96">
        <f t="shared" ca="1" si="168"/>
        <v>4</v>
      </c>
      <c r="AU209" s="97" t="str">
        <f t="shared" ca="1" si="169"/>
        <v>Silt mxture</v>
      </c>
      <c r="AV209" s="98">
        <f t="shared" si="170"/>
        <v>3</v>
      </c>
      <c r="AW209" s="99" t="str">
        <f t="shared" si="171"/>
        <v>Clay</v>
      </c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</row>
    <row r="210" spans="1:69">
      <c r="A210" s="101">
        <v>3.94</v>
      </c>
      <c r="C210" s="89">
        <f t="shared" si="132"/>
        <v>-12.926352</v>
      </c>
      <c r="D210" s="84">
        <f t="shared" si="133"/>
        <v>12.926352</v>
      </c>
      <c r="E210" s="76">
        <v>0.56410000000000005</v>
      </c>
      <c r="F210" s="91">
        <f t="shared" si="134"/>
        <v>5.8892040000000003</v>
      </c>
      <c r="G210" s="80">
        <f t="shared" si="135"/>
        <v>6.0366168</v>
      </c>
      <c r="H210" s="81">
        <f t="shared" si="173"/>
        <v>6.0164526857142855</v>
      </c>
      <c r="I210" s="101">
        <v>14.1</v>
      </c>
      <c r="J210" s="92">
        <f t="shared" si="136"/>
        <v>0.147204</v>
      </c>
      <c r="K210" s="101">
        <v>70.599999999999994</v>
      </c>
      <c r="L210" s="78">
        <f t="shared" si="137"/>
        <v>0.73706399999999994</v>
      </c>
      <c r="M210" s="81">
        <f t="shared" si="138"/>
        <v>0.40330218239999999</v>
      </c>
      <c r="N210" s="14">
        <f t="shared" si="172"/>
        <v>115</v>
      </c>
      <c r="O210" s="78">
        <f t="shared" si="139"/>
        <v>0.6456614400000017</v>
      </c>
      <c r="P210" s="78">
        <f t="shared" si="140"/>
        <v>0.24235925759999971</v>
      </c>
      <c r="Q210" s="93">
        <f t="shared" si="141"/>
        <v>1.7790152687999996</v>
      </c>
      <c r="R210" s="80">
        <f t="shared" si="142"/>
        <v>7.3404056705610312</v>
      </c>
      <c r="S210" s="80">
        <f t="shared" si="143"/>
        <v>4308.5109260138379</v>
      </c>
      <c r="T210" s="69">
        <f t="shared" si="144"/>
        <v>106.63807334399986</v>
      </c>
      <c r="U210" s="78">
        <f t="shared" si="145"/>
        <v>1.6124996082845606</v>
      </c>
      <c r="V210" s="69">
        <f t="shared" si="146"/>
        <v>100.61997555695658</v>
      </c>
      <c r="W210" s="80">
        <f t="shared" ca="1" si="147"/>
        <v>2.5157848554417845</v>
      </c>
      <c r="X210" s="80">
        <f t="shared" ca="1" si="148"/>
        <v>31.753423687832978</v>
      </c>
      <c r="Y210" s="94">
        <f t="shared" ca="1" si="149"/>
        <v>1.370550848856141E-7</v>
      </c>
      <c r="Z210" s="80">
        <f t="shared" ca="1" si="150"/>
        <v>14</v>
      </c>
      <c r="AA210" s="80">
        <f t="shared" ca="1" si="151"/>
        <v>75.473375039999979</v>
      </c>
      <c r="AB210" s="80">
        <f t="shared" ca="1" si="152"/>
        <v>28.644950278276575</v>
      </c>
      <c r="AC210" s="80">
        <f t="shared" si="153"/>
        <v>13.553777129684368</v>
      </c>
      <c r="AD210" s="69">
        <f t="shared" si="154"/>
        <v>634.23004235294104</v>
      </c>
      <c r="AE210" s="69">
        <f t="shared" si="174"/>
        <v>631.8577936134451</v>
      </c>
      <c r="AF210" s="69">
        <f t="shared" si="155"/>
        <v>603.66167999999993</v>
      </c>
      <c r="AG210" s="95">
        <f t="shared" si="175"/>
        <v>601.64526857142846</v>
      </c>
      <c r="AH210" s="93">
        <f t="shared" si="156"/>
        <v>25.242035121802349</v>
      </c>
      <c r="AI210" s="81">
        <f t="shared" si="157"/>
        <v>0.60737931555703928</v>
      </c>
      <c r="AJ210" s="80">
        <f t="shared" si="158"/>
        <v>5.7951521279999998</v>
      </c>
      <c r="AK210" s="80">
        <f t="shared" si="159"/>
        <v>22.24365354715464</v>
      </c>
      <c r="AL210" s="78">
        <f t="shared" ca="1" si="160"/>
        <v>0.90554483031479371</v>
      </c>
      <c r="AM210" s="80">
        <f t="shared" ca="1" si="161"/>
        <v>19.349728722288596</v>
      </c>
      <c r="AN210" s="80">
        <f t="shared" si="162"/>
        <v>5.6949215094339616</v>
      </c>
      <c r="AO210" s="80">
        <f t="shared" si="163"/>
        <v>2.4385182110615338</v>
      </c>
      <c r="AP210" s="80">
        <f t="shared" si="164"/>
        <v>2.7305735286222079</v>
      </c>
      <c r="AQ210" s="80">
        <f t="shared" ca="1" si="165"/>
        <v>2.740453516698067</v>
      </c>
      <c r="AR210" s="80">
        <f t="shared" si="166"/>
        <v>3.1545888456502986</v>
      </c>
      <c r="AS210" s="78">
        <f t="shared" si="167"/>
        <v>6.1911441537145291E-2</v>
      </c>
      <c r="AT210" s="96">
        <f t="shared" ca="1" si="168"/>
        <v>4</v>
      </c>
      <c r="AU210" s="97" t="str">
        <f t="shared" ca="1" si="169"/>
        <v>Silt mxture</v>
      </c>
      <c r="AV210" s="98">
        <f t="shared" si="170"/>
        <v>3</v>
      </c>
      <c r="AW210" s="99" t="str">
        <f t="shared" si="171"/>
        <v>Clay</v>
      </c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</row>
    <row r="211" spans="1:69">
      <c r="A211" s="101">
        <v>3.96</v>
      </c>
      <c r="C211" s="89">
        <f t="shared" si="132"/>
        <v>-12.991968</v>
      </c>
      <c r="D211" s="84">
        <f t="shared" si="133"/>
        <v>12.991968</v>
      </c>
      <c r="E211" s="76">
        <v>0.56410000000000005</v>
      </c>
      <c r="F211" s="91">
        <f t="shared" si="134"/>
        <v>5.8892040000000003</v>
      </c>
      <c r="G211" s="80">
        <f t="shared" si="135"/>
        <v>6.0366168</v>
      </c>
      <c r="H211" s="81">
        <f t="shared" si="173"/>
        <v>6.0181529142857144</v>
      </c>
      <c r="I211" s="101">
        <v>14.1</v>
      </c>
      <c r="J211" s="92">
        <f t="shared" si="136"/>
        <v>0.147204</v>
      </c>
      <c r="K211" s="101">
        <v>70.599999999999994</v>
      </c>
      <c r="L211" s="78">
        <f t="shared" si="137"/>
        <v>0.73706399999999994</v>
      </c>
      <c r="M211" s="81">
        <f t="shared" si="138"/>
        <v>0.40534940159999999</v>
      </c>
      <c r="N211" s="14">
        <f t="shared" si="172"/>
        <v>115</v>
      </c>
      <c r="O211" s="78">
        <f t="shared" si="139"/>
        <v>0.64943436000000176</v>
      </c>
      <c r="P211" s="78">
        <f t="shared" si="140"/>
        <v>0.24408495839999972</v>
      </c>
      <c r="Q211" s="93">
        <f t="shared" si="141"/>
        <v>1.7777702051999995</v>
      </c>
      <c r="R211" s="80">
        <f t="shared" si="142"/>
        <v>7.2834074530993371</v>
      </c>
      <c r="S211" s="80">
        <f t="shared" si="143"/>
        <v>4305.495566776478</v>
      </c>
      <c r="T211" s="69">
        <f t="shared" si="144"/>
        <v>107.39738169599988</v>
      </c>
      <c r="U211" s="78">
        <f t="shared" si="145"/>
        <v>1.6124996082845606</v>
      </c>
      <c r="V211" s="69">
        <f t="shared" si="146"/>
        <v>100.61997555695658</v>
      </c>
      <c r="W211" s="80">
        <f t="shared" ca="1" si="147"/>
        <v>2.5193529686526803</v>
      </c>
      <c r="X211" s="80">
        <f t="shared" ca="1" si="148"/>
        <v>31.725796606236365</v>
      </c>
      <c r="Y211" s="94">
        <f t="shared" ca="1" si="149"/>
        <v>1.3497480280514913E-7</v>
      </c>
      <c r="Z211" s="80">
        <f t="shared" ca="1" si="150"/>
        <v>14</v>
      </c>
      <c r="AA211" s="80">
        <f t="shared" ca="1" si="151"/>
        <v>75.42055415999998</v>
      </c>
      <c r="AB211" s="80">
        <f t="shared" ca="1" si="152"/>
        <v>28.190421485172187</v>
      </c>
      <c r="AC211" s="80">
        <f t="shared" si="153"/>
        <v>13.555905495277379</v>
      </c>
      <c r="AD211" s="69">
        <f t="shared" si="154"/>
        <v>633.7861694117646</v>
      </c>
      <c r="AE211" s="69">
        <f t="shared" si="174"/>
        <v>631.61394756302502</v>
      </c>
      <c r="AF211" s="69">
        <f t="shared" si="155"/>
        <v>603.66167999999993</v>
      </c>
      <c r="AG211" s="95">
        <f t="shared" si="175"/>
        <v>601.8152914285713</v>
      </c>
      <c r="AH211" s="93">
        <f t="shared" si="156"/>
        <v>25.191506707235312</v>
      </c>
      <c r="AI211" s="81">
        <f t="shared" si="157"/>
        <v>0.60308509366958263</v>
      </c>
      <c r="AJ211" s="80">
        <f t="shared" si="158"/>
        <v>5.7951521279999998</v>
      </c>
      <c r="AK211" s="80">
        <f t="shared" si="159"/>
        <v>22.070931676058596</v>
      </c>
      <c r="AL211" s="78">
        <f t="shared" ca="1" si="160"/>
        <v>0.90645872272521477</v>
      </c>
      <c r="AM211" s="80">
        <f t="shared" ca="1" si="161"/>
        <v>19.238150940455441</v>
      </c>
      <c r="AN211" s="80">
        <f t="shared" si="162"/>
        <v>5.6949215094339616</v>
      </c>
      <c r="AO211" s="80">
        <f t="shared" si="163"/>
        <v>2.4385182110615338</v>
      </c>
      <c r="AP211" s="80">
        <f t="shared" si="164"/>
        <v>2.7324858892285824</v>
      </c>
      <c r="AQ211" s="80">
        <f t="shared" ca="1" si="165"/>
        <v>2.7426385335728414</v>
      </c>
      <c r="AR211" s="80">
        <f t="shared" si="166"/>
        <v>3.1545888456502986</v>
      </c>
      <c r="AS211" s="78">
        <f t="shared" si="167"/>
        <v>6.1574784610413165E-2</v>
      </c>
      <c r="AT211" s="96">
        <f t="shared" ca="1" si="168"/>
        <v>4</v>
      </c>
      <c r="AU211" s="97" t="str">
        <f t="shared" ca="1" si="169"/>
        <v>Silt mxture</v>
      </c>
      <c r="AV211" s="98">
        <f t="shared" si="170"/>
        <v>3</v>
      </c>
      <c r="AW211" s="99" t="str">
        <f t="shared" si="171"/>
        <v>Clay</v>
      </c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</row>
    <row r="212" spans="1:69">
      <c r="A212" s="101">
        <v>3.98</v>
      </c>
      <c r="C212" s="89">
        <f t="shared" si="132"/>
        <v>-13.057584</v>
      </c>
      <c r="D212" s="84">
        <f t="shared" si="133"/>
        <v>13.057584</v>
      </c>
      <c r="E212" s="76">
        <v>0.55969999999999998</v>
      </c>
      <c r="F212" s="91">
        <f t="shared" si="134"/>
        <v>5.8432679999999992</v>
      </c>
      <c r="G212" s="80">
        <f t="shared" si="135"/>
        <v>5.9892191999999991</v>
      </c>
      <c r="H212" s="81">
        <f t="shared" si="173"/>
        <v>6.0169597714285716</v>
      </c>
      <c r="I212" s="101">
        <v>15.6</v>
      </c>
      <c r="J212" s="92">
        <f t="shared" si="136"/>
        <v>0.16286399999999998</v>
      </c>
      <c r="K212" s="101">
        <v>69.900000000000006</v>
      </c>
      <c r="L212" s="78">
        <f t="shared" si="137"/>
        <v>0.72975600000000007</v>
      </c>
      <c r="M212" s="81">
        <f t="shared" si="138"/>
        <v>0.4073966208</v>
      </c>
      <c r="N212" s="14">
        <f t="shared" si="172"/>
        <v>115</v>
      </c>
      <c r="O212" s="78">
        <f t="shared" si="139"/>
        <v>0.65320728000000183</v>
      </c>
      <c r="P212" s="78">
        <f t="shared" si="140"/>
        <v>0.24581065919999973</v>
      </c>
      <c r="Q212" s="93">
        <f t="shared" si="141"/>
        <v>1.7608839335999991</v>
      </c>
      <c r="R212" s="80">
        <f t="shared" si="142"/>
        <v>7.1635784197921435</v>
      </c>
      <c r="S212" s="80">
        <f t="shared" si="143"/>
        <v>3854.5418768745326</v>
      </c>
      <c r="T212" s="69">
        <f t="shared" si="144"/>
        <v>108.15669004799989</v>
      </c>
      <c r="U212" s="78">
        <f t="shared" si="145"/>
        <v>1.6240459834346646</v>
      </c>
      <c r="V212" s="69">
        <f t="shared" si="146"/>
        <v>101.34046936632306</v>
      </c>
      <c r="W212" s="80">
        <f t="shared" ca="1" si="147"/>
        <v>2.5472734257430525</v>
      </c>
      <c r="X212" s="80">
        <f t="shared" ca="1" si="148"/>
        <v>31.727788012578763</v>
      </c>
      <c r="Y212" s="94">
        <f t="shared" ca="1" si="149"/>
        <v>1.1006622050918008E-7</v>
      </c>
      <c r="Z212" s="80">
        <f t="shared" ca="1" si="150"/>
        <v>14</v>
      </c>
      <c r="AA212" s="80">
        <f t="shared" ca="1" si="151"/>
        <v>74.70416687999996</v>
      </c>
      <c r="AB212" s="80">
        <f t="shared" ca="1" si="152"/>
        <v>22.769737767051684</v>
      </c>
      <c r="AC212" s="80">
        <f t="shared" si="153"/>
        <v>13.892258141651475</v>
      </c>
      <c r="AD212" s="69">
        <f t="shared" si="154"/>
        <v>627.76610823529381</v>
      </c>
      <c r="AE212" s="69">
        <f t="shared" si="174"/>
        <v>631.0297048739493</v>
      </c>
      <c r="AF212" s="69">
        <f t="shared" si="155"/>
        <v>598.92191999999989</v>
      </c>
      <c r="AG212" s="95">
        <f t="shared" si="175"/>
        <v>601.69597714285703</v>
      </c>
      <c r="AH212" s="93">
        <f t="shared" si="156"/>
        <v>23.794683493712412</v>
      </c>
      <c r="AI212" s="81">
        <f t="shared" si="157"/>
        <v>0.66255873740401316</v>
      </c>
      <c r="AJ212" s="80">
        <f t="shared" si="158"/>
        <v>5.7496504319999993</v>
      </c>
      <c r="AK212" s="80">
        <f t="shared" si="159"/>
        <v>21.707813393309525</v>
      </c>
      <c r="AL212" s="78">
        <f t="shared" ca="1" si="160"/>
        <v>0.91764409898194255</v>
      </c>
      <c r="AM212" s="80">
        <f t="shared" ca="1" si="161"/>
        <v>19.246172092320862</v>
      </c>
      <c r="AN212" s="80">
        <f t="shared" si="162"/>
        <v>5.6502067924528294</v>
      </c>
      <c r="AO212" s="80">
        <f t="shared" si="163"/>
        <v>2.7192860131083534</v>
      </c>
      <c r="AP212" s="80">
        <f t="shared" si="164"/>
        <v>3.0521670948591146</v>
      </c>
      <c r="AQ212" s="80">
        <f t="shared" ca="1" si="165"/>
        <v>2.7717828256347721</v>
      </c>
      <c r="AR212" s="80">
        <f t="shared" si="166"/>
        <v>3.1818854811946737</v>
      </c>
      <c r="AS212" s="78">
        <f t="shared" si="167"/>
        <v>6.041204255780603E-2</v>
      </c>
      <c r="AT212" s="96">
        <f t="shared" ca="1" si="168"/>
        <v>4</v>
      </c>
      <c r="AU212" s="97" t="str">
        <f t="shared" ca="1" si="169"/>
        <v>Silt mxture</v>
      </c>
      <c r="AV212" s="98">
        <f t="shared" si="170"/>
        <v>3</v>
      </c>
      <c r="AW212" s="99" t="str">
        <f t="shared" si="171"/>
        <v>Clay</v>
      </c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</row>
    <row r="213" spans="1:69">
      <c r="A213" s="101">
        <v>4</v>
      </c>
      <c r="C213" s="89">
        <f t="shared" si="132"/>
        <v>-13.123200000000001</v>
      </c>
      <c r="D213" s="84">
        <f t="shared" si="133"/>
        <v>13.123200000000001</v>
      </c>
      <c r="E213" s="76">
        <v>0.5635</v>
      </c>
      <c r="F213" s="91">
        <f t="shared" si="134"/>
        <v>5.8829399999999996</v>
      </c>
      <c r="G213" s="80">
        <f t="shared" si="135"/>
        <v>6.0280559999999994</v>
      </c>
      <c r="H213" s="81">
        <f t="shared" si="173"/>
        <v>6.0249538285714275</v>
      </c>
      <c r="I213" s="101">
        <v>15.8</v>
      </c>
      <c r="J213" s="92">
        <f t="shared" si="136"/>
        <v>0.16495200000000002</v>
      </c>
      <c r="K213" s="101">
        <v>69.5</v>
      </c>
      <c r="L213" s="78">
        <f t="shared" si="137"/>
        <v>0.72558</v>
      </c>
      <c r="M213" s="81">
        <f t="shared" si="138"/>
        <v>0.40944384</v>
      </c>
      <c r="N213" s="14">
        <f t="shared" si="172"/>
        <v>115</v>
      </c>
      <c r="O213" s="78">
        <f t="shared" si="139"/>
        <v>0.6569802000000019</v>
      </c>
      <c r="P213" s="78">
        <f t="shared" si="140"/>
        <v>0.24753635999999973</v>
      </c>
      <c r="Q213" s="93">
        <f t="shared" si="141"/>
        <v>1.7724550139999991</v>
      </c>
      <c r="R213" s="80">
        <f t="shared" si="142"/>
        <v>7.1603824747200813</v>
      </c>
      <c r="S213" s="80">
        <f t="shared" si="143"/>
        <v>3830.7584666341409</v>
      </c>
      <c r="T213" s="69">
        <f t="shared" si="144"/>
        <v>108.91599839999988</v>
      </c>
      <c r="U213" s="78">
        <f t="shared" si="145"/>
        <v>1.6257923916612476</v>
      </c>
      <c r="V213" s="69">
        <f t="shared" si="146"/>
        <v>101.44944523966184</v>
      </c>
      <c r="W213" s="80">
        <f t="shared" ca="1" si="147"/>
        <v>2.5659851551263206</v>
      </c>
      <c r="X213" s="80">
        <f t="shared" ca="1" si="148"/>
        <v>31.732465528718773</v>
      </c>
      <c r="Y213" s="94">
        <f t="shared" ca="1" si="149"/>
        <v>1.0905483281355727E-7</v>
      </c>
      <c r="Z213" s="80">
        <f t="shared" ca="1" si="150"/>
        <v>14</v>
      </c>
      <c r="AA213" s="80">
        <f t="shared" ca="1" si="151"/>
        <v>75.195061199999955</v>
      </c>
      <c r="AB213" s="80">
        <f t="shared" ca="1" si="152"/>
        <v>22.708757984043331</v>
      </c>
      <c r="AC213" s="80">
        <f t="shared" si="153"/>
        <v>13.911074129155178</v>
      </c>
      <c r="AD213" s="69">
        <f t="shared" si="154"/>
        <v>631.89127058823487</v>
      </c>
      <c r="AE213" s="69">
        <f t="shared" si="174"/>
        <v>631.52630924369714</v>
      </c>
      <c r="AF213" s="69">
        <f t="shared" si="155"/>
        <v>602.80559999999991</v>
      </c>
      <c r="AG213" s="95">
        <f t="shared" si="175"/>
        <v>602.49538285714266</v>
      </c>
      <c r="AH213" s="93">
        <f t="shared" si="156"/>
        <v>23.719489458981098</v>
      </c>
      <c r="AI213" s="81">
        <f t="shared" si="157"/>
        <v>0.66637483075213755</v>
      </c>
      <c r="AJ213" s="80">
        <f t="shared" si="158"/>
        <v>5.7869337599999993</v>
      </c>
      <c r="AK213" s="80">
        <f t="shared" si="159"/>
        <v>21.698128711272975</v>
      </c>
      <c r="AL213" s="78">
        <f t="shared" ca="1" si="160"/>
        <v>0.91822796094419079</v>
      </c>
      <c r="AM213" s="80">
        <f t="shared" ca="1" si="161"/>
        <v>19.265025735991856</v>
      </c>
      <c r="AN213" s="80">
        <f t="shared" si="162"/>
        <v>5.6868452830188669</v>
      </c>
      <c r="AO213" s="80">
        <f t="shared" si="163"/>
        <v>2.7364045722202985</v>
      </c>
      <c r="AP213" s="80">
        <f t="shared" si="164"/>
        <v>3.0711165908326987</v>
      </c>
      <c r="AQ213" s="80">
        <f t="shared" ca="1" si="165"/>
        <v>2.7731016208607988</v>
      </c>
      <c r="AR213" s="80">
        <f t="shared" si="166"/>
        <v>3.1809070743269885</v>
      </c>
      <c r="AS213" s="78">
        <f t="shared" si="167"/>
        <v>5.8859001766461791E-2</v>
      </c>
      <c r="AT213" s="96">
        <f t="shared" ca="1" si="168"/>
        <v>4</v>
      </c>
      <c r="AU213" s="97" t="str">
        <f t="shared" ca="1" si="169"/>
        <v>Silt mxture</v>
      </c>
      <c r="AV213" s="98">
        <f t="shared" si="170"/>
        <v>3</v>
      </c>
      <c r="AW213" s="99" t="str">
        <f t="shared" si="171"/>
        <v>Clay</v>
      </c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</row>
    <row r="214" spans="1:69">
      <c r="A214" s="101">
        <v>4.0199999999999996</v>
      </c>
      <c r="C214" s="89">
        <f t="shared" si="132"/>
        <v>-13.188815999999999</v>
      </c>
      <c r="D214" s="84">
        <f t="shared" si="133"/>
        <v>13.188815999999999</v>
      </c>
      <c r="E214" s="76">
        <v>0.5635</v>
      </c>
      <c r="F214" s="91">
        <f t="shared" si="134"/>
        <v>5.8829399999999996</v>
      </c>
      <c r="G214" s="80">
        <f t="shared" si="135"/>
        <v>6.0280559999999994</v>
      </c>
      <c r="H214" s="81">
        <f t="shared" si="173"/>
        <v>6.0237308571428567</v>
      </c>
      <c r="I214" s="101">
        <v>15.8</v>
      </c>
      <c r="J214" s="92">
        <f t="shared" si="136"/>
        <v>0.16495200000000002</v>
      </c>
      <c r="K214" s="101">
        <v>69.5</v>
      </c>
      <c r="L214" s="78">
        <f t="shared" si="137"/>
        <v>0.72558</v>
      </c>
      <c r="M214" s="81">
        <f t="shared" si="138"/>
        <v>0.41149105919999995</v>
      </c>
      <c r="N214" s="14">
        <f t="shared" si="172"/>
        <v>115</v>
      </c>
      <c r="O214" s="78">
        <f t="shared" si="139"/>
        <v>0.66075312000000186</v>
      </c>
      <c r="P214" s="78">
        <f t="shared" si="140"/>
        <v>0.24926206079999969</v>
      </c>
      <c r="Q214" s="93">
        <f t="shared" si="141"/>
        <v>1.7712099503999994</v>
      </c>
      <c r="R214" s="80">
        <f t="shared" si="142"/>
        <v>7.105814437685984</v>
      </c>
      <c r="S214" s="80">
        <f t="shared" si="143"/>
        <v>3828.0675447830795</v>
      </c>
      <c r="T214" s="69">
        <f t="shared" si="144"/>
        <v>109.67530675199987</v>
      </c>
      <c r="U214" s="78">
        <f t="shared" si="145"/>
        <v>1.6257923916612476</v>
      </c>
      <c r="V214" s="69">
        <f t="shared" si="146"/>
        <v>101.44944523966184</v>
      </c>
      <c r="W214" s="80">
        <f t="shared" ca="1" si="147"/>
        <v>2.5695881265944811</v>
      </c>
      <c r="X214" s="80">
        <f t="shared" ca="1" si="148"/>
        <v>31.704895768200441</v>
      </c>
      <c r="Y214" s="94">
        <f t="shared" ca="1" si="149"/>
        <v>1.0741594330035541E-7</v>
      </c>
      <c r="Z214" s="80">
        <f t="shared" ca="1" si="150"/>
        <v>14</v>
      </c>
      <c r="AA214" s="80">
        <f t="shared" ca="1" si="151"/>
        <v>75.142240319999971</v>
      </c>
      <c r="AB214" s="80">
        <f t="shared" ca="1" si="152"/>
        <v>22.351775886484056</v>
      </c>
      <c r="AC214" s="80">
        <f t="shared" si="153"/>
        <v>13.913210375076543</v>
      </c>
      <c r="AD214" s="69">
        <f t="shared" si="154"/>
        <v>631.44739764705855</v>
      </c>
      <c r="AE214" s="69">
        <f t="shared" si="174"/>
        <v>630.93855731092401</v>
      </c>
      <c r="AF214" s="69">
        <f t="shared" si="155"/>
        <v>602.80559999999991</v>
      </c>
      <c r="AG214" s="95">
        <f t="shared" si="175"/>
        <v>602.37308571428559</v>
      </c>
      <c r="AH214" s="93">
        <f t="shared" si="156"/>
        <v>23.677493583889131</v>
      </c>
      <c r="AI214" s="81">
        <f t="shared" si="157"/>
        <v>0.66176135859019669</v>
      </c>
      <c r="AJ214" s="80">
        <f t="shared" si="158"/>
        <v>5.7869337599999993</v>
      </c>
      <c r="AK214" s="80">
        <f t="shared" si="159"/>
        <v>21.532771023290859</v>
      </c>
      <c r="AL214" s="78">
        <f t="shared" ca="1" si="160"/>
        <v>0.91913354634262157</v>
      </c>
      <c r="AM214" s="80">
        <f t="shared" ca="1" si="161"/>
        <v>19.154166208684494</v>
      </c>
      <c r="AN214" s="80">
        <f t="shared" si="162"/>
        <v>5.6868452830188669</v>
      </c>
      <c r="AO214" s="80">
        <f t="shared" si="163"/>
        <v>2.7364045722202985</v>
      </c>
      <c r="AP214" s="80">
        <f t="shared" si="164"/>
        <v>3.0732754176153385</v>
      </c>
      <c r="AQ214" s="80">
        <f t="shared" ca="1" si="165"/>
        <v>2.7752648345544966</v>
      </c>
      <c r="AR214" s="80">
        <f t="shared" si="166"/>
        <v>3.1809070743269885</v>
      </c>
      <c r="AS214" s="78">
        <f t="shared" si="167"/>
        <v>5.8518952222796898E-2</v>
      </c>
      <c r="AT214" s="96">
        <f t="shared" ca="1" si="168"/>
        <v>4</v>
      </c>
      <c r="AU214" s="97" t="str">
        <f t="shared" ca="1" si="169"/>
        <v>Silt mxture</v>
      </c>
      <c r="AV214" s="98">
        <f t="shared" si="170"/>
        <v>3</v>
      </c>
      <c r="AW214" s="99" t="str">
        <f t="shared" si="171"/>
        <v>Clay</v>
      </c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</row>
    <row r="215" spans="1:69">
      <c r="A215" s="101">
        <v>4.04</v>
      </c>
      <c r="C215" s="89">
        <f t="shared" si="132"/>
        <v>-13.254432000000001</v>
      </c>
      <c r="D215" s="84">
        <f t="shared" si="133"/>
        <v>13.254432000000001</v>
      </c>
      <c r="E215" s="76">
        <v>0.5635</v>
      </c>
      <c r="F215" s="91">
        <f t="shared" si="134"/>
        <v>5.8829399999999996</v>
      </c>
      <c r="G215" s="80">
        <f t="shared" si="135"/>
        <v>6.0280559999999994</v>
      </c>
      <c r="H215" s="81">
        <f t="shared" si="173"/>
        <v>6.0225078857142851</v>
      </c>
      <c r="I215" s="101">
        <v>15.8</v>
      </c>
      <c r="J215" s="92">
        <f t="shared" si="136"/>
        <v>0.16495200000000002</v>
      </c>
      <c r="K215" s="101">
        <v>69.5</v>
      </c>
      <c r="L215" s="78">
        <f t="shared" si="137"/>
        <v>0.72558</v>
      </c>
      <c r="M215" s="81">
        <f t="shared" si="138"/>
        <v>0.41353827840000001</v>
      </c>
      <c r="N215" s="14">
        <f t="shared" si="172"/>
        <v>115</v>
      </c>
      <c r="O215" s="78">
        <f t="shared" si="139"/>
        <v>0.66452604000000193</v>
      </c>
      <c r="P215" s="78">
        <f t="shared" si="140"/>
        <v>0.25098776159999975</v>
      </c>
      <c r="Q215" s="93">
        <f t="shared" si="141"/>
        <v>1.7699648867999993</v>
      </c>
      <c r="R215" s="80">
        <f t="shared" si="142"/>
        <v>7.0519967807067809</v>
      </c>
      <c r="S215" s="80">
        <f t="shared" si="143"/>
        <v>3825.3766229320163</v>
      </c>
      <c r="T215" s="69">
        <f t="shared" si="144"/>
        <v>110.43461510399989</v>
      </c>
      <c r="U215" s="78">
        <f t="shared" si="145"/>
        <v>1.6257923916612476</v>
      </c>
      <c r="V215" s="69">
        <f t="shared" si="146"/>
        <v>101.44944523966184</v>
      </c>
      <c r="W215" s="80">
        <f t="shared" ca="1" si="147"/>
        <v>2.573182272873221</v>
      </c>
      <c r="X215" s="80">
        <f t="shared" ca="1" si="148"/>
        <v>31.677452398683446</v>
      </c>
      <c r="Y215" s="94">
        <f t="shared" ca="1" si="149"/>
        <v>1.058078440878858E-7</v>
      </c>
      <c r="Z215" s="80">
        <f t="shared" ca="1" si="150"/>
        <v>14</v>
      </c>
      <c r="AA215" s="80">
        <f t="shared" ca="1" si="151"/>
        <v>75.089419439999972</v>
      </c>
      <c r="AB215" s="80">
        <f t="shared" ca="1" si="152"/>
        <v>22.001675773174277</v>
      </c>
      <c r="AC215" s="80">
        <f t="shared" si="153"/>
        <v>13.91534812318991</v>
      </c>
      <c r="AD215" s="69">
        <f t="shared" si="154"/>
        <v>631.003524705882</v>
      </c>
      <c r="AE215" s="69">
        <f t="shared" si="174"/>
        <v>630.35080537815088</v>
      </c>
      <c r="AF215" s="69">
        <f t="shared" si="155"/>
        <v>602.80559999999991</v>
      </c>
      <c r="AG215" s="95">
        <f t="shared" si="175"/>
        <v>602.25078857142842</v>
      </c>
      <c r="AH215" s="93">
        <f t="shared" si="156"/>
        <v>23.63578923950633</v>
      </c>
      <c r="AI215" s="81">
        <f t="shared" si="157"/>
        <v>0.65721132755024414</v>
      </c>
      <c r="AJ215" s="80">
        <f t="shared" si="158"/>
        <v>5.7869337599999993</v>
      </c>
      <c r="AK215" s="80">
        <f t="shared" si="159"/>
        <v>21.369687214262971</v>
      </c>
      <c r="AL215" s="78">
        <f t="shared" ca="1" si="160"/>
        <v>0.92003596237590624</v>
      </c>
      <c r="AM215" s="80">
        <f t="shared" ca="1" si="161"/>
        <v>19.04444846704655</v>
      </c>
      <c r="AN215" s="80">
        <f t="shared" si="162"/>
        <v>5.6868452830188669</v>
      </c>
      <c r="AO215" s="80">
        <f t="shared" si="163"/>
        <v>2.7364045722202985</v>
      </c>
      <c r="AP215" s="80">
        <f t="shared" si="164"/>
        <v>3.075437281606983</v>
      </c>
      <c r="AQ215" s="80">
        <f t="shared" ca="1" si="165"/>
        <v>2.7774197297045031</v>
      </c>
      <c r="AR215" s="80">
        <f t="shared" si="166"/>
        <v>3.1809070743269885</v>
      </c>
      <c r="AS215" s="78">
        <f t="shared" si="167"/>
        <v>5.8178424270422108E-2</v>
      </c>
      <c r="AT215" s="96">
        <f t="shared" ca="1" si="168"/>
        <v>4</v>
      </c>
      <c r="AU215" s="97" t="str">
        <f t="shared" ca="1" si="169"/>
        <v>Silt mxture</v>
      </c>
      <c r="AV215" s="98">
        <f t="shared" si="170"/>
        <v>3</v>
      </c>
      <c r="AW215" s="99" t="str">
        <f t="shared" si="171"/>
        <v>Clay</v>
      </c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</row>
    <row r="216" spans="1:69">
      <c r="A216" s="101">
        <v>4.0599999999999996</v>
      </c>
      <c r="C216" s="89">
        <f t="shared" si="132"/>
        <v>-13.320048</v>
      </c>
      <c r="D216" s="84">
        <f t="shared" si="133"/>
        <v>13.320048</v>
      </c>
      <c r="E216" s="76">
        <v>0.5635</v>
      </c>
      <c r="F216" s="91">
        <f t="shared" si="134"/>
        <v>5.8829399999999996</v>
      </c>
      <c r="G216" s="80">
        <f t="shared" si="135"/>
        <v>6.0280559999999994</v>
      </c>
      <c r="H216" s="81">
        <f t="shared" si="173"/>
        <v>6.0271611428571417</v>
      </c>
      <c r="I216" s="101">
        <v>15.8</v>
      </c>
      <c r="J216" s="92">
        <f t="shared" si="136"/>
        <v>0.16495200000000002</v>
      </c>
      <c r="K216" s="101">
        <v>69.5</v>
      </c>
      <c r="L216" s="78">
        <f t="shared" si="137"/>
        <v>0.72558</v>
      </c>
      <c r="M216" s="81">
        <f t="shared" si="138"/>
        <v>0.41558549759999996</v>
      </c>
      <c r="N216" s="14">
        <f t="shared" si="172"/>
        <v>115</v>
      </c>
      <c r="O216" s="78">
        <f t="shared" si="139"/>
        <v>0.66829896000000188</v>
      </c>
      <c r="P216" s="78">
        <f t="shared" si="140"/>
        <v>0.2527134623999997</v>
      </c>
      <c r="Q216" s="93">
        <f t="shared" si="141"/>
        <v>1.7687198231999992</v>
      </c>
      <c r="R216" s="80">
        <f t="shared" si="142"/>
        <v>6.9989141314538905</v>
      </c>
      <c r="S216" s="80">
        <f t="shared" si="143"/>
        <v>3822.6857010809531</v>
      </c>
      <c r="T216" s="69">
        <f t="shared" si="144"/>
        <v>111.19392345599987</v>
      </c>
      <c r="U216" s="78">
        <f t="shared" si="145"/>
        <v>1.6257923916612476</v>
      </c>
      <c r="V216" s="69">
        <f t="shared" si="146"/>
        <v>101.44944523966184</v>
      </c>
      <c r="W216" s="80">
        <f t="shared" ca="1" si="147"/>
        <v>2.5767677247414165</v>
      </c>
      <c r="X216" s="80">
        <f t="shared" ca="1" si="148"/>
        <v>31.650133744251718</v>
      </c>
      <c r="Y216" s="94">
        <f t="shared" ca="1" si="149"/>
        <v>1.0422980892468684E-7</v>
      </c>
      <c r="Z216" s="80">
        <f t="shared" ca="1" si="150"/>
        <v>14</v>
      </c>
      <c r="AA216" s="80">
        <f t="shared" ca="1" si="151"/>
        <v>75.036598559999959</v>
      </c>
      <c r="AB216" s="80">
        <f t="shared" ca="1" si="152"/>
        <v>21.658293222278477</v>
      </c>
      <c r="AC216" s="80">
        <f t="shared" si="153"/>
        <v>13.917487375609422</v>
      </c>
      <c r="AD216" s="69">
        <f t="shared" si="154"/>
        <v>630.55965176470545</v>
      </c>
      <c r="AE216" s="69">
        <f t="shared" si="174"/>
        <v>630.45437445378116</v>
      </c>
      <c r="AF216" s="69">
        <f t="shared" si="155"/>
        <v>602.80559999999991</v>
      </c>
      <c r="AG216" s="95">
        <f t="shared" si="175"/>
        <v>602.71611428571407</v>
      </c>
      <c r="AH216" s="93">
        <f t="shared" si="156"/>
        <v>23.594373400672062</v>
      </c>
      <c r="AI216" s="81">
        <f t="shared" si="157"/>
        <v>0.65272343797383792</v>
      </c>
      <c r="AJ216" s="80">
        <f t="shared" si="158"/>
        <v>5.7869337599999993</v>
      </c>
      <c r="AK216" s="80">
        <f t="shared" si="159"/>
        <v>21.208830701375422</v>
      </c>
      <c r="AL216" s="78">
        <f t="shared" ca="1" si="160"/>
        <v>0.9209352505170707</v>
      </c>
      <c r="AM216" s="80">
        <f t="shared" ca="1" si="161"/>
        <v>18.935853538797268</v>
      </c>
      <c r="AN216" s="80">
        <f t="shared" si="162"/>
        <v>5.6868452830188669</v>
      </c>
      <c r="AO216" s="80">
        <f t="shared" si="163"/>
        <v>2.7364045722202985</v>
      </c>
      <c r="AP216" s="80">
        <f t="shared" si="164"/>
        <v>3.0776021892216239</v>
      </c>
      <c r="AQ216" s="80">
        <f t="shared" ca="1" si="165"/>
        <v>2.7795664151639063</v>
      </c>
      <c r="AR216" s="80">
        <f t="shared" si="166"/>
        <v>3.1809070743269885</v>
      </c>
      <c r="AS216" s="78">
        <f t="shared" si="167"/>
        <v>5.7837416899031713E-2</v>
      </c>
      <c r="AT216" s="96">
        <f t="shared" ca="1" si="168"/>
        <v>4</v>
      </c>
      <c r="AU216" s="97" t="str">
        <f t="shared" ca="1" si="169"/>
        <v>Silt mxture</v>
      </c>
      <c r="AV216" s="98">
        <f t="shared" si="170"/>
        <v>3</v>
      </c>
      <c r="AW216" s="99" t="str">
        <f t="shared" si="171"/>
        <v>Clay</v>
      </c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</row>
    <row r="217" spans="1:69">
      <c r="A217" s="101">
        <v>4.08</v>
      </c>
      <c r="C217" s="89">
        <f t="shared" si="132"/>
        <v>-13.385664</v>
      </c>
      <c r="D217" s="84">
        <f t="shared" si="133"/>
        <v>13.385664</v>
      </c>
      <c r="E217" s="76">
        <v>0.5635</v>
      </c>
      <c r="F217" s="91">
        <f t="shared" si="134"/>
        <v>5.8829399999999996</v>
      </c>
      <c r="G217" s="80">
        <f t="shared" si="135"/>
        <v>6.0280559999999994</v>
      </c>
      <c r="H217" s="81">
        <f t="shared" si="173"/>
        <v>6.0262662857142848</v>
      </c>
      <c r="I217" s="101">
        <v>15.8</v>
      </c>
      <c r="J217" s="92">
        <f t="shared" si="136"/>
        <v>0.16495200000000002</v>
      </c>
      <c r="K217" s="101">
        <v>69.5</v>
      </c>
      <c r="L217" s="78">
        <f t="shared" si="137"/>
        <v>0.72558</v>
      </c>
      <c r="M217" s="81">
        <f t="shared" si="138"/>
        <v>0.41763271679999997</v>
      </c>
      <c r="N217" s="14">
        <f t="shared" si="172"/>
        <v>115</v>
      </c>
      <c r="O217" s="78">
        <f t="shared" si="139"/>
        <v>0.67207188000000195</v>
      </c>
      <c r="P217" s="78">
        <f t="shared" si="140"/>
        <v>0.25443916319999971</v>
      </c>
      <c r="Q217" s="93">
        <f t="shared" si="141"/>
        <v>1.7674747595999993</v>
      </c>
      <c r="R217" s="80">
        <f t="shared" si="142"/>
        <v>6.946551534642059</v>
      </c>
      <c r="S217" s="80">
        <f t="shared" si="143"/>
        <v>3819.9947792298917</v>
      </c>
      <c r="T217" s="69">
        <f t="shared" si="144"/>
        <v>111.95323180799987</v>
      </c>
      <c r="U217" s="78">
        <f t="shared" si="145"/>
        <v>1.6257923916612476</v>
      </c>
      <c r="V217" s="69">
        <f t="shared" si="146"/>
        <v>101.44944523966184</v>
      </c>
      <c r="W217" s="80">
        <f t="shared" ca="1" si="147"/>
        <v>2.580344610596657</v>
      </c>
      <c r="X217" s="80">
        <f t="shared" ca="1" si="148"/>
        <v>31.62293816167233</v>
      </c>
      <c r="Y217" s="94">
        <f t="shared" ca="1" si="149"/>
        <v>1.0268113265806751E-7</v>
      </c>
      <c r="Z217" s="80">
        <f t="shared" ca="1" si="150"/>
        <v>14</v>
      </c>
      <c r="AA217" s="80">
        <f t="shared" ca="1" si="151"/>
        <v>74.983777679999974</v>
      </c>
      <c r="AB217" s="80">
        <f t="shared" ca="1" si="152"/>
        <v>21.321468617990174</v>
      </c>
      <c r="AC217" s="80">
        <f t="shared" si="153"/>
        <v>13.919628134453696</v>
      </c>
      <c r="AD217" s="69">
        <f t="shared" si="154"/>
        <v>630.11577882352913</v>
      </c>
      <c r="AE217" s="69">
        <f t="shared" si="174"/>
        <v>629.90522420168043</v>
      </c>
      <c r="AF217" s="69">
        <f t="shared" si="155"/>
        <v>602.80559999999991</v>
      </c>
      <c r="AG217" s="95">
        <f t="shared" si="175"/>
        <v>602.62662857142845</v>
      </c>
      <c r="AH217" s="93">
        <f t="shared" si="156"/>
        <v>23.553243083936803</v>
      </c>
      <c r="AI217" s="81">
        <f t="shared" si="157"/>
        <v>0.64829642546159816</v>
      </c>
      <c r="AJ217" s="80">
        <f t="shared" si="158"/>
        <v>5.7869337599999993</v>
      </c>
      <c r="AK217" s="80">
        <f t="shared" si="159"/>
        <v>21.050156165581996</v>
      </c>
      <c r="AL217" s="78">
        <f t="shared" ca="1" si="160"/>
        <v>0.92183145145065404</v>
      </c>
      <c r="AM217" s="80">
        <f t="shared" ca="1" si="161"/>
        <v>18.828362891144703</v>
      </c>
      <c r="AN217" s="80">
        <f t="shared" si="162"/>
        <v>5.6868452830188669</v>
      </c>
      <c r="AO217" s="80">
        <f t="shared" si="163"/>
        <v>2.7364045722202985</v>
      </c>
      <c r="AP217" s="80">
        <f t="shared" si="164"/>
        <v>3.0797701468913261</v>
      </c>
      <c r="AQ217" s="80">
        <f t="shared" ca="1" si="165"/>
        <v>2.7817049977162718</v>
      </c>
      <c r="AR217" s="80">
        <f t="shared" si="166"/>
        <v>3.1809070743269885</v>
      </c>
      <c r="AS217" s="78">
        <f t="shared" si="167"/>
        <v>5.7495929095473151E-2</v>
      </c>
      <c r="AT217" s="96">
        <f t="shared" ca="1" si="168"/>
        <v>4</v>
      </c>
      <c r="AU217" s="97" t="str">
        <f t="shared" ca="1" si="169"/>
        <v>Silt mxture</v>
      </c>
      <c r="AV217" s="98">
        <f t="shared" si="170"/>
        <v>3</v>
      </c>
      <c r="AW217" s="99" t="str">
        <f t="shared" si="171"/>
        <v>Clay</v>
      </c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</row>
    <row r="218" spans="1:69">
      <c r="A218" s="101">
        <v>4.0999999999999996</v>
      </c>
      <c r="C218" s="89">
        <f t="shared" si="132"/>
        <v>-13.451279999999999</v>
      </c>
      <c r="D218" s="84">
        <f t="shared" si="133"/>
        <v>13.451279999999999</v>
      </c>
      <c r="E218" s="76">
        <v>0.5635</v>
      </c>
      <c r="F218" s="91">
        <f t="shared" si="134"/>
        <v>5.8829399999999996</v>
      </c>
      <c r="G218" s="80">
        <f t="shared" si="135"/>
        <v>6.0280559999999994</v>
      </c>
      <c r="H218" s="81">
        <f t="shared" si="173"/>
        <v>6.0373028571428557</v>
      </c>
      <c r="I218" s="101">
        <v>15.8</v>
      </c>
      <c r="J218" s="92">
        <f t="shared" si="136"/>
        <v>0.16495200000000002</v>
      </c>
      <c r="K218" s="101">
        <v>69.5</v>
      </c>
      <c r="L218" s="78">
        <f t="shared" si="137"/>
        <v>0.72558</v>
      </c>
      <c r="M218" s="81">
        <f t="shared" si="138"/>
        <v>0.41967993599999992</v>
      </c>
      <c r="N218" s="14">
        <f t="shared" si="172"/>
        <v>115</v>
      </c>
      <c r="O218" s="78">
        <f t="shared" si="139"/>
        <v>0.67584480000000191</v>
      </c>
      <c r="P218" s="78">
        <f t="shared" si="140"/>
        <v>0.25616486399999966</v>
      </c>
      <c r="Q218" s="93">
        <f t="shared" si="141"/>
        <v>1.7662296959999992</v>
      </c>
      <c r="R218" s="80">
        <f t="shared" si="142"/>
        <v>6.8948944379819457</v>
      </c>
      <c r="S218" s="80">
        <f t="shared" si="143"/>
        <v>3817.303857378829</v>
      </c>
      <c r="T218" s="69">
        <f t="shared" si="144"/>
        <v>112.71254015999985</v>
      </c>
      <c r="U218" s="78">
        <f t="shared" si="145"/>
        <v>1.6257923916612476</v>
      </c>
      <c r="V218" s="69">
        <f t="shared" si="146"/>
        <v>101.44944523966184</v>
      </c>
      <c r="W218" s="80">
        <f t="shared" ca="1" si="147"/>
        <v>2.58391305651568</v>
      </c>
      <c r="X218" s="80">
        <f t="shared" ca="1" si="148"/>
        <v>31.59586403953875</v>
      </c>
      <c r="Y218" s="94">
        <f t="shared" ca="1" si="149"/>
        <v>1.0116113049878079E-7</v>
      </c>
      <c r="Z218" s="80">
        <f t="shared" ca="1" si="150"/>
        <v>14</v>
      </c>
      <c r="AA218" s="80">
        <f t="shared" ca="1" si="151"/>
        <v>74.930956799999962</v>
      </c>
      <c r="AB218" s="80">
        <f t="shared" ca="1" si="152"/>
        <v>20.991046982519912</v>
      </c>
      <c r="AC218" s="80">
        <f t="shared" si="153"/>
        <v>13.921770401845819</v>
      </c>
      <c r="AD218" s="69">
        <f t="shared" si="154"/>
        <v>629.67190588235269</v>
      </c>
      <c r="AE218" s="69">
        <f t="shared" si="174"/>
        <v>630.75977142857107</v>
      </c>
      <c r="AF218" s="69">
        <f t="shared" si="155"/>
        <v>602.80559999999991</v>
      </c>
      <c r="AG218" s="95">
        <f t="shared" si="175"/>
        <v>603.73028571428574</v>
      </c>
      <c r="AH218" s="93">
        <f t="shared" si="156"/>
        <v>23.512395346845707</v>
      </c>
      <c r="AI218" s="81">
        <f t="shared" si="157"/>
        <v>0.64392905968556347</v>
      </c>
      <c r="AJ218" s="80">
        <f t="shared" si="158"/>
        <v>5.7869337599999993</v>
      </c>
      <c r="AK218" s="80">
        <f t="shared" si="159"/>
        <v>20.893619509036199</v>
      </c>
      <c r="AL218" s="78">
        <f t="shared" ca="1" si="160"/>
        <v>0.92272460509301357</v>
      </c>
      <c r="AM218" s="80">
        <f t="shared" ca="1" si="161"/>
        <v>18.721958417749367</v>
      </c>
      <c r="AN218" s="80">
        <f t="shared" si="162"/>
        <v>5.6868452830188669</v>
      </c>
      <c r="AO218" s="80">
        <f t="shared" si="163"/>
        <v>2.7364045722202985</v>
      </c>
      <c r="AP218" s="80">
        <f t="shared" si="164"/>
        <v>3.0819411610662915</v>
      </c>
      <c r="AQ218" s="80">
        <f t="shared" ca="1" si="165"/>
        <v>2.7838355821289418</v>
      </c>
      <c r="AR218" s="80">
        <f t="shared" si="166"/>
        <v>3.1809070743269885</v>
      </c>
      <c r="AS218" s="78">
        <f t="shared" si="167"/>
        <v>5.7153959843737147E-2</v>
      </c>
      <c r="AT218" s="96">
        <f t="shared" ca="1" si="168"/>
        <v>4</v>
      </c>
      <c r="AU218" s="97" t="str">
        <f t="shared" ca="1" si="169"/>
        <v>Silt mxture</v>
      </c>
      <c r="AV218" s="98">
        <f t="shared" si="170"/>
        <v>3</v>
      </c>
      <c r="AW218" s="99" t="str">
        <f t="shared" si="171"/>
        <v>Clay</v>
      </c>
      <c r="AX218" s="78"/>
      <c r="AY218" s="78"/>
      <c r="AZ218" s="78"/>
      <c r="BA218" s="78"/>
      <c r="BB218" s="78"/>
      <c r="BC218" s="78"/>
      <c r="BD218" s="78"/>
      <c r="BE218" s="78"/>
      <c r="BF218" s="78"/>
      <c r="BG218" s="78"/>
      <c r="BH218" s="78"/>
      <c r="BI218" s="78"/>
      <c r="BJ218" s="78"/>
      <c r="BK218" s="78"/>
      <c r="BL218" s="78"/>
      <c r="BM218" s="78"/>
      <c r="BN218" s="78"/>
      <c r="BO218" s="78"/>
      <c r="BP218" s="78"/>
      <c r="BQ218" s="78"/>
    </row>
    <row r="219" spans="1:69">
      <c r="A219" s="101">
        <v>4.12</v>
      </c>
      <c r="C219" s="89">
        <f t="shared" si="132"/>
        <v>-13.516896000000001</v>
      </c>
      <c r="D219" s="84">
        <f t="shared" si="133"/>
        <v>13.516896000000001</v>
      </c>
      <c r="E219" s="76">
        <v>0.5635</v>
      </c>
      <c r="F219" s="91">
        <f t="shared" si="134"/>
        <v>5.8829399999999996</v>
      </c>
      <c r="G219" s="80">
        <f t="shared" si="135"/>
        <v>6.0217919999999996</v>
      </c>
      <c r="H219" s="81">
        <f t="shared" si="173"/>
        <v>6.0461321142857134</v>
      </c>
      <c r="I219" s="101">
        <v>21.8</v>
      </c>
      <c r="J219" s="92">
        <f t="shared" si="136"/>
        <v>0.22759199999999999</v>
      </c>
      <c r="K219" s="101">
        <v>66.5</v>
      </c>
      <c r="L219" s="78">
        <f t="shared" si="137"/>
        <v>0.69425999999999999</v>
      </c>
      <c r="M219" s="81">
        <f t="shared" si="138"/>
        <v>0.42172715520000004</v>
      </c>
      <c r="N219" s="14">
        <f t="shared" si="172"/>
        <v>115</v>
      </c>
      <c r="O219" s="78">
        <f t="shared" si="139"/>
        <v>0.67961772000000198</v>
      </c>
      <c r="P219" s="78">
        <f t="shared" si="140"/>
        <v>0.25789056479999972</v>
      </c>
      <c r="Q219" s="93">
        <f t="shared" si="141"/>
        <v>1.7629175123999992</v>
      </c>
      <c r="R219" s="80">
        <f t="shared" si="142"/>
        <v>6.8359131857622772</v>
      </c>
      <c r="S219" s="80">
        <f t="shared" si="143"/>
        <v>2761.4814745892022</v>
      </c>
      <c r="T219" s="69">
        <f t="shared" si="144"/>
        <v>113.47184851199987</v>
      </c>
      <c r="U219" s="78">
        <f t="shared" si="145"/>
        <v>1.6634975939517971</v>
      </c>
      <c r="V219" s="69">
        <f t="shared" si="146"/>
        <v>103.80224986259213</v>
      </c>
      <c r="W219" s="80">
        <f t="shared" ca="1" si="147"/>
        <v>2.7139304730638827</v>
      </c>
      <c r="X219" s="80">
        <f t="shared" ca="1" si="148"/>
        <v>31.756694530700102</v>
      </c>
      <c r="Y219" s="94">
        <f t="shared" ca="1" si="149"/>
        <v>5.8891783726706023E-8</v>
      </c>
      <c r="Z219" s="80">
        <f t="shared" ca="1" si="150"/>
        <v>14</v>
      </c>
      <c r="AA219" s="80">
        <f t="shared" ca="1" si="151"/>
        <v>74.790439919999969</v>
      </c>
      <c r="AB219" s="80">
        <f t="shared" ca="1" si="152"/>
        <v>12.197194373336783</v>
      </c>
      <c r="AC219" s="80">
        <f t="shared" si="153"/>
        <v>14.906072581278965</v>
      </c>
      <c r="AD219" s="69">
        <f t="shared" si="154"/>
        <v>628.49109176470563</v>
      </c>
      <c r="AE219" s="69">
        <f t="shared" si="174"/>
        <v>631.3546346218485</v>
      </c>
      <c r="AF219" s="69">
        <f t="shared" si="155"/>
        <v>602.17919999999992</v>
      </c>
      <c r="AG219" s="95">
        <f t="shared" si="175"/>
        <v>604.61321142857128</v>
      </c>
      <c r="AH219" s="93">
        <f t="shared" si="156"/>
        <v>19.783970413554005</v>
      </c>
      <c r="AI219" s="81">
        <f t="shared" si="157"/>
        <v>0.88251386853374414</v>
      </c>
      <c r="AJ219" s="80">
        <f t="shared" si="158"/>
        <v>5.780920319999999</v>
      </c>
      <c r="AK219" s="80">
        <f t="shared" si="159"/>
        <v>20.71488844170387</v>
      </c>
      <c r="AL219" s="78">
        <f t="shared" ca="1" si="160"/>
        <v>0.95225316589733966</v>
      </c>
      <c r="AM219" s="80">
        <f t="shared" ca="1" si="161"/>
        <v>19.362981479698099</v>
      </c>
      <c r="AN219" s="80">
        <f t="shared" si="162"/>
        <v>5.6809358490566035</v>
      </c>
      <c r="AO219" s="80">
        <f t="shared" si="163"/>
        <v>3.7794729542302363</v>
      </c>
      <c r="AP219" s="80">
        <f t="shared" si="164"/>
        <v>4.2602878167426628</v>
      </c>
      <c r="AQ219" s="80">
        <f t="shared" ca="1" si="165"/>
        <v>2.8611247155231516</v>
      </c>
      <c r="AR219" s="80">
        <f t="shared" si="166"/>
        <v>3.2565525375317343</v>
      </c>
      <c r="AS219" s="78">
        <f t="shared" si="167"/>
        <v>5.1015341416379263E-2</v>
      </c>
      <c r="AT219" s="96">
        <f t="shared" ca="1" si="168"/>
        <v>4</v>
      </c>
      <c r="AU219" s="97" t="str">
        <f t="shared" ca="1" si="169"/>
        <v>Silt mxture</v>
      </c>
      <c r="AV219" s="98">
        <f t="shared" si="170"/>
        <v>3</v>
      </c>
      <c r="AW219" s="99" t="str">
        <f t="shared" si="171"/>
        <v>Clay</v>
      </c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/>
      <c r="BP219" s="78"/>
      <c r="BQ219" s="78"/>
    </row>
    <row r="220" spans="1:69">
      <c r="A220" s="101">
        <v>4.1399999999999997</v>
      </c>
      <c r="C220" s="89">
        <f t="shared" si="132"/>
        <v>-13.582511999999999</v>
      </c>
      <c r="D220" s="84">
        <f t="shared" si="133"/>
        <v>13.582511999999999</v>
      </c>
      <c r="E220" s="76">
        <v>0.5635</v>
      </c>
      <c r="F220" s="91">
        <f t="shared" si="134"/>
        <v>5.8829399999999996</v>
      </c>
      <c r="G220" s="80">
        <f t="shared" si="135"/>
        <v>6.0217919999999996</v>
      </c>
      <c r="H220" s="81">
        <f t="shared" si="173"/>
        <v>6.0743499428571415</v>
      </c>
      <c r="I220" s="101">
        <v>21.8</v>
      </c>
      <c r="J220" s="92">
        <f t="shared" si="136"/>
        <v>0.22759199999999999</v>
      </c>
      <c r="K220" s="101">
        <v>66.5</v>
      </c>
      <c r="L220" s="78">
        <f t="shared" si="137"/>
        <v>0.69425999999999999</v>
      </c>
      <c r="M220" s="81">
        <f t="shared" si="138"/>
        <v>0.42377437439999999</v>
      </c>
      <c r="N220" s="14">
        <f t="shared" si="172"/>
        <v>115</v>
      </c>
      <c r="O220" s="78">
        <f t="shared" si="139"/>
        <v>0.68339064000000194</v>
      </c>
      <c r="P220" s="78">
        <f t="shared" si="140"/>
        <v>0.25961626559999967</v>
      </c>
      <c r="Q220" s="93">
        <f t="shared" si="141"/>
        <v>1.7616724487999995</v>
      </c>
      <c r="R220" s="80">
        <f t="shared" si="142"/>
        <v>6.785678257595281</v>
      </c>
      <c r="S220" s="80">
        <f t="shared" si="143"/>
        <v>2759.5311734310926</v>
      </c>
      <c r="T220" s="69">
        <f t="shared" si="144"/>
        <v>114.23115686399986</v>
      </c>
      <c r="U220" s="78">
        <f t="shared" si="145"/>
        <v>1.6634975939517971</v>
      </c>
      <c r="V220" s="69">
        <f t="shared" si="146"/>
        <v>103.80224986259213</v>
      </c>
      <c r="W220" s="80">
        <f t="shared" ca="1" si="147"/>
        <v>2.7176691342882635</v>
      </c>
      <c r="X220" s="80">
        <f t="shared" ca="1" si="148"/>
        <v>31.728961294765156</v>
      </c>
      <c r="Y220" s="94">
        <f t="shared" ca="1" si="149"/>
        <v>5.802334755363537E-8</v>
      </c>
      <c r="Z220" s="80">
        <f t="shared" ca="1" si="150"/>
        <v>14</v>
      </c>
      <c r="AA220" s="80">
        <f t="shared" ca="1" si="151"/>
        <v>74.73761903999997</v>
      </c>
      <c r="AB220" s="80">
        <f t="shared" ca="1" si="152"/>
        <v>12.008843570462163</v>
      </c>
      <c r="AC220" s="80">
        <f t="shared" si="153"/>
        <v>14.908220388517138</v>
      </c>
      <c r="AD220" s="69">
        <f t="shared" si="154"/>
        <v>628.04721882352919</v>
      </c>
      <c r="AE220" s="69">
        <f t="shared" si="174"/>
        <v>634.23050621848722</v>
      </c>
      <c r="AF220" s="69">
        <f t="shared" si="155"/>
        <v>602.17919999999992</v>
      </c>
      <c r="AG220" s="95">
        <f t="shared" si="175"/>
        <v>607.43499428571431</v>
      </c>
      <c r="AH220" s="93">
        <f t="shared" si="156"/>
        <v>19.760583840830961</v>
      </c>
      <c r="AI220" s="81">
        <f t="shared" si="157"/>
        <v>0.87664769183090918</v>
      </c>
      <c r="AJ220" s="80">
        <f t="shared" si="158"/>
        <v>5.780920319999999</v>
      </c>
      <c r="AK220" s="80">
        <f t="shared" si="159"/>
        <v>20.562661386652366</v>
      </c>
      <c r="AL220" s="78">
        <f t="shared" ca="1" si="160"/>
        <v>0.95314318015874666</v>
      </c>
      <c r="AM220" s="80">
        <f t="shared" ca="1" si="161"/>
        <v>19.250899501317644</v>
      </c>
      <c r="AN220" s="80">
        <f t="shared" si="162"/>
        <v>5.6809358490566035</v>
      </c>
      <c r="AO220" s="80">
        <f t="shared" si="163"/>
        <v>3.7794729542302363</v>
      </c>
      <c r="AP220" s="80">
        <f t="shared" si="164"/>
        <v>4.2632987790187444</v>
      </c>
      <c r="AQ220" s="80">
        <f t="shared" ca="1" si="165"/>
        <v>2.8632470600908024</v>
      </c>
      <c r="AR220" s="80">
        <f t="shared" si="166"/>
        <v>3.2565525375317343</v>
      </c>
      <c r="AS220" s="78">
        <f t="shared" si="167"/>
        <v>5.0667907367684339E-2</v>
      </c>
      <c r="AT220" s="96">
        <f t="shared" ca="1" si="168"/>
        <v>4</v>
      </c>
      <c r="AU220" s="97" t="str">
        <f t="shared" ca="1" si="169"/>
        <v>Silt mxture</v>
      </c>
      <c r="AV220" s="98">
        <f t="shared" si="170"/>
        <v>3</v>
      </c>
      <c r="AW220" s="99" t="str">
        <f t="shared" si="171"/>
        <v>Clay</v>
      </c>
      <c r="AX220" s="78"/>
      <c r="AY220" s="78"/>
      <c r="AZ220" s="78"/>
      <c r="BA220" s="78"/>
      <c r="BB220" s="78"/>
      <c r="BC220" s="78"/>
      <c r="BD220" s="78"/>
      <c r="BE220" s="78"/>
      <c r="BF220" s="78"/>
      <c r="BG220" s="78"/>
      <c r="BH220" s="78"/>
      <c r="BI220" s="78"/>
      <c r="BJ220" s="78"/>
      <c r="BK220" s="78"/>
      <c r="BL220" s="78"/>
      <c r="BM220" s="78"/>
      <c r="BN220" s="78"/>
      <c r="BO220" s="78"/>
      <c r="BP220" s="78"/>
      <c r="BQ220" s="78"/>
    </row>
    <row r="221" spans="1:69">
      <c r="A221" s="101">
        <v>4.16</v>
      </c>
      <c r="C221" s="89">
        <f t="shared" si="132"/>
        <v>-13.648128000000002</v>
      </c>
      <c r="D221" s="84">
        <f t="shared" si="133"/>
        <v>13.648128000000002</v>
      </c>
      <c r="E221" s="76">
        <v>0.5716</v>
      </c>
      <c r="F221" s="91">
        <f t="shared" si="134"/>
        <v>5.9675039999999999</v>
      </c>
      <c r="G221" s="80">
        <f t="shared" si="135"/>
        <v>6.1053119999999996</v>
      </c>
      <c r="H221" s="81">
        <f t="shared" si="173"/>
        <v>6.0410314285714284</v>
      </c>
      <c r="I221" s="101">
        <v>23.3</v>
      </c>
      <c r="J221" s="92">
        <f t="shared" si="136"/>
        <v>0.243252</v>
      </c>
      <c r="K221" s="101">
        <v>66</v>
      </c>
      <c r="L221" s="78">
        <f t="shared" si="137"/>
        <v>0.68903999999999999</v>
      </c>
      <c r="M221" s="81">
        <f t="shared" si="138"/>
        <v>0.42582159360000005</v>
      </c>
      <c r="N221" s="14">
        <f t="shared" si="172"/>
        <v>115</v>
      </c>
      <c r="O221" s="78">
        <f t="shared" si="139"/>
        <v>0.687163560000002</v>
      </c>
      <c r="P221" s="78">
        <f t="shared" si="140"/>
        <v>0.26134196639999974</v>
      </c>
      <c r="Q221" s="93">
        <f t="shared" si="141"/>
        <v>1.7879889851999993</v>
      </c>
      <c r="R221" s="80">
        <f t="shared" si="142"/>
        <v>6.8415685771009072</v>
      </c>
      <c r="S221" s="80">
        <f t="shared" si="143"/>
        <v>2620.4480466154187</v>
      </c>
      <c r="T221" s="69">
        <f t="shared" si="144"/>
        <v>114.99046521599989</v>
      </c>
      <c r="U221" s="78">
        <f t="shared" si="145"/>
        <v>1.6718388294570379</v>
      </c>
      <c r="V221" s="69">
        <f t="shared" si="146"/>
        <v>104.32274295811916</v>
      </c>
      <c r="W221" s="80">
        <f t="shared" ca="1" si="147"/>
        <v>2.7732290794557994</v>
      </c>
      <c r="X221" s="80">
        <f t="shared" ca="1" si="148"/>
        <v>31.795570756432156</v>
      </c>
      <c r="Y221" s="94">
        <f t="shared" ca="1" si="149"/>
        <v>5.4114063109856052E-8</v>
      </c>
      <c r="Z221" s="80">
        <f t="shared" ca="1" si="150"/>
        <v>14</v>
      </c>
      <c r="AA221" s="80">
        <f t="shared" ca="1" si="151"/>
        <v>75.854078159999972</v>
      </c>
      <c r="AB221" s="80">
        <f t="shared" ca="1" si="152"/>
        <v>11.367061955142072</v>
      </c>
      <c r="AC221" s="80">
        <f t="shared" si="153"/>
        <v>15.065438643831691</v>
      </c>
      <c r="AD221" s="69">
        <f t="shared" si="154"/>
        <v>637.42922823529386</v>
      </c>
      <c r="AE221" s="69">
        <f t="shared" si="174"/>
        <v>629.86680806722677</v>
      </c>
      <c r="AF221" s="69">
        <f t="shared" si="155"/>
        <v>610.53120000000001</v>
      </c>
      <c r="AG221" s="95">
        <f t="shared" si="175"/>
        <v>604.10314285714287</v>
      </c>
      <c r="AH221" s="93">
        <f t="shared" si="156"/>
        <v>19.198151428937862</v>
      </c>
      <c r="AI221" s="81">
        <f t="shared" si="157"/>
        <v>0.93078047644169037</v>
      </c>
      <c r="AJ221" s="80">
        <f t="shared" si="158"/>
        <v>5.8610995199999998</v>
      </c>
      <c r="AK221" s="80">
        <f t="shared" si="159"/>
        <v>20.732025991214869</v>
      </c>
      <c r="AL221" s="78">
        <f t="shared" ca="1" si="160"/>
        <v>0.95702112547759777</v>
      </c>
      <c r="AM221" s="80">
        <f t="shared" ca="1" si="161"/>
        <v>19.521196469760191</v>
      </c>
      <c r="AN221" s="80">
        <f t="shared" si="162"/>
        <v>5.759728301886792</v>
      </c>
      <c r="AO221" s="80">
        <f t="shared" si="163"/>
        <v>3.9842681258549937</v>
      </c>
      <c r="AP221" s="80">
        <f t="shared" si="164"/>
        <v>4.4895779931787931</v>
      </c>
      <c r="AQ221" s="80">
        <f t="shared" ca="1" si="165"/>
        <v>2.8732117433919027</v>
      </c>
      <c r="AR221" s="80">
        <f t="shared" si="166"/>
        <v>3.2642901533422863</v>
      </c>
      <c r="AS221" s="78">
        <f t="shared" si="167"/>
        <v>4.8580877640185149E-2</v>
      </c>
      <c r="AT221" s="96">
        <f t="shared" ca="1" si="168"/>
        <v>4</v>
      </c>
      <c r="AU221" s="97" t="str">
        <f t="shared" ca="1" si="169"/>
        <v>Silt mxture</v>
      </c>
      <c r="AV221" s="98">
        <f t="shared" si="170"/>
        <v>3</v>
      </c>
      <c r="AW221" s="99" t="str">
        <f t="shared" si="171"/>
        <v>Clay</v>
      </c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/>
      <c r="BP221" s="78"/>
      <c r="BQ221" s="78"/>
    </row>
    <row r="222" spans="1:69">
      <c r="A222" s="101">
        <v>4.18</v>
      </c>
      <c r="C222" s="89">
        <f t="shared" si="132"/>
        <v>-13.713744</v>
      </c>
      <c r="D222" s="84">
        <f t="shared" si="133"/>
        <v>13.713744</v>
      </c>
      <c r="E222" s="76">
        <v>0.57030000000000003</v>
      </c>
      <c r="F222" s="91">
        <f t="shared" si="134"/>
        <v>5.953932</v>
      </c>
      <c r="G222" s="80">
        <f t="shared" si="135"/>
        <v>6.0898608000000003</v>
      </c>
      <c r="H222" s="81">
        <f t="shared" si="173"/>
        <v>6.1320682285714279</v>
      </c>
      <c r="I222" s="101">
        <v>24.2</v>
      </c>
      <c r="J222" s="92">
        <f t="shared" si="136"/>
        <v>0.25264799999999998</v>
      </c>
      <c r="K222" s="101">
        <v>65.099999999999994</v>
      </c>
      <c r="L222" s="78">
        <f t="shared" si="137"/>
        <v>0.67964399999999991</v>
      </c>
      <c r="M222" s="81">
        <f t="shared" si="138"/>
        <v>0.4278688128</v>
      </c>
      <c r="N222" s="14">
        <f t="shared" si="172"/>
        <v>115</v>
      </c>
      <c r="O222" s="78">
        <f t="shared" si="139"/>
        <v>0.69093648000000196</v>
      </c>
      <c r="P222" s="78">
        <f t="shared" si="140"/>
        <v>0.26306766719999969</v>
      </c>
      <c r="Q222" s="93">
        <f t="shared" si="141"/>
        <v>1.7816450255999994</v>
      </c>
      <c r="R222" s="80">
        <f t="shared" si="142"/>
        <v>6.7725731731428889</v>
      </c>
      <c r="S222" s="80">
        <f t="shared" si="143"/>
        <v>2514.0415402410604</v>
      </c>
      <c r="T222" s="69">
        <f t="shared" si="144"/>
        <v>115.74977356799987</v>
      </c>
      <c r="U222" s="78">
        <f t="shared" si="145"/>
        <v>1.6761838348802418</v>
      </c>
      <c r="V222" s="69">
        <f t="shared" si="146"/>
        <v>104.59387129652708</v>
      </c>
      <c r="W222" s="80">
        <f t="shared" ca="1" si="147"/>
        <v>2.7891636072535864</v>
      </c>
      <c r="X222" s="80">
        <f t="shared" ca="1" si="148"/>
        <v>31.781356898859432</v>
      </c>
      <c r="Y222" s="94">
        <f t="shared" ca="1" si="149"/>
        <v>4.9497333473228116E-8</v>
      </c>
      <c r="Z222" s="80">
        <f t="shared" ca="1" si="150"/>
        <v>14</v>
      </c>
      <c r="AA222" s="80">
        <f t="shared" ca="1" si="151"/>
        <v>75.584940479999972</v>
      </c>
      <c r="AB222" s="80">
        <f t="shared" ca="1" si="152"/>
        <v>10.36039293551813</v>
      </c>
      <c r="AC222" s="80">
        <f t="shared" si="153"/>
        <v>15.191460374315312</v>
      </c>
      <c r="AD222" s="69">
        <f t="shared" si="154"/>
        <v>635.16756705882335</v>
      </c>
      <c r="AE222" s="69">
        <f t="shared" si="174"/>
        <v>640.13314689075617</v>
      </c>
      <c r="AF222" s="69">
        <f t="shared" si="155"/>
        <v>608.98608000000002</v>
      </c>
      <c r="AG222" s="95">
        <f t="shared" si="175"/>
        <v>613.20682285714281</v>
      </c>
      <c r="AH222" s="93">
        <f t="shared" si="156"/>
        <v>18.721236928848349</v>
      </c>
      <c r="AI222" s="81">
        <f t="shared" si="157"/>
        <v>0.96039168434911448</v>
      </c>
      <c r="AJ222" s="80">
        <f t="shared" si="158"/>
        <v>5.8462663680000002</v>
      </c>
      <c r="AK222" s="80">
        <f t="shared" si="159"/>
        <v>20.522949009523906</v>
      </c>
      <c r="AL222" s="78">
        <f t="shared" ca="1" si="160"/>
        <v>0.96195630862010884</v>
      </c>
      <c r="AM222" s="80">
        <f t="shared" ca="1" si="161"/>
        <v>19.463200812975177</v>
      </c>
      <c r="AN222" s="80">
        <f t="shared" si="162"/>
        <v>5.7451516981132071</v>
      </c>
      <c r="AO222" s="80">
        <f t="shared" si="163"/>
        <v>4.1486662552286901</v>
      </c>
      <c r="AP222" s="80">
        <f t="shared" si="164"/>
        <v>4.6795988427561452</v>
      </c>
      <c r="AQ222" s="80">
        <f t="shared" ca="1" si="165"/>
        <v>2.8859513291173067</v>
      </c>
      <c r="AR222" s="80">
        <f t="shared" si="166"/>
        <v>3.2750258022248966</v>
      </c>
      <c r="AS222" s="78">
        <f t="shared" si="167"/>
        <v>4.6634324224052101E-2</v>
      </c>
      <c r="AT222" s="96">
        <f t="shared" ca="1" si="168"/>
        <v>4</v>
      </c>
      <c r="AU222" s="97" t="str">
        <f t="shared" ca="1" si="169"/>
        <v>Silt mxture</v>
      </c>
      <c r="AV222" s="98">
        <f t="shared" si="170"/>
        <v>3</v>
      </c>
      <c r="AW222" s="99" t="str">
        <f t="shared" si="171"/>
        <v>Clay</v>
      </c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78"/>
      <c r="BJ222" s="78"/>
      <c r="BK222" s="78"/>
      <c r="BL222" s="78"/>
      <c r="BM222" s="78"/>
      <c r="BN222" s="78"/>
      <c r="BO222" s="78"/>
      <c r="BP222" s="78"/>
      <c r="BQ222" s="78"/>
    </row>
    <row r="223" spans="1:69">
      <c r="A223" s="101">
        <v>4.2</v>
      </c>
      <c r="C223" s="89">
        <f t="shared" si="132"/>
        <v>-13.77936</v>
      </c>
      <c r="D223" s="84">
        <f t="shared" si="133"/>
        <v>13.77936</v>
      </c>
      <c r="E223" s="76">
        <v>0.58340000000000003</v>
      </c>
      <c r="F223" s="91">
        <f t="shared" si="134"/>
        <v>6.0906960000000003</v>
      </c>
      <c r="G223" s="80">
        <f t="shared" si="135"/>
        <v>6.2255808000000004</v>
      </c>
      <c r="H223" s="81">
        <f t="shared" si="173"/>
        <v>6.2443727999999998</v>
      </c>
      <c r="I223" s="101">
        <v>24.6</v>
      </c>
      <c r="J223" s="92">
        <f t="shared" si="136"/>
        <v>0.256824</v>
      </c>
      <c r="K223" s="101">
        <v>64.599999999999994</v>
      </c>
      <c r="L223" s="78">
        <f t="shared" si="137"/>
        <v>0.67442399999999991</v>
      </c>
      <c r="M223" s="81">
        <f t="shared" si="138"/>
        <v>0.429916032</v>
      </c>
      <c r="N223" s="14">
        <f t="shared" si="172"/>
        <v>115</v>
      </c>
      <c r="O223" s="78">
        <f t="shared" si="139"/>
        <v>0.69470940000000203</v>
      </c>
      <c r="P223" s="78">
        <f t="shared" si="140"/>
        <v>0.2647933679999997</v>
      </c>
      <c r="Q223" s="93">
        <f t="shared" si="141"/>
        <v>1.8251875619999998</v>
      </c>
      <c r="R223" s="80">
        <f t="shared" si="142"/>
        <v>6.8928749076525282</v>
      </c>
      <c r="S223" s="80">
        <f t="shared" si="143"/>
        <v>2533.6057102964533</v>
      </c>
      <c r="T223" s="69">
        <f t="shared" si="144"/>
        <v>116.50908191999987</v>
      </c>
      <c r="U223" s="78">
        <f t="shared" si="145"/>
        <v>1.6789676907293214</v>
      </c>
      <c r="V223" s="69">
        <f t="shared" si="146"/>
        <v>104.76758390150965</v>
      </c>
      <c r="W223" s="80">
        <f t="shared" ca="1" si="147"/>
        <v>2.8385830236908234</v>
      </c>
      <c r="X223" s="80">
        <f t="shared" ca="1" si="148"/>
        <v>31.849767656919461</v>
      </c>
      <c r="Y223" s="94">
        <f t="shared" ca="1" si="149"/>
        <v>5.1948187353972898E-8</v>
      </c>
      <c r="Z223" s="80">
        <f t="shared" ca="1" si="150"/>
        <v>14</v>
      </c>
      <c r="AA223" s="80">
        <f t="shared" ca="1" si="151"/>
        <v>77.43219959999999</v>
      </c>
      <c r="AB223" s="80">
        <f t="shared" ca="1" si="152"/>
        <v>11.139126679525914</v>
      </c>
      <c r="AC223" s="80">
        <f t="shared" si="153"/>
        <v>15.167894315687839</v>
      </c>
      <c r="AD223" s="69">
        <f t="shared" si="154"/>
        <v>650.69075294117636</v>
      </c>
      <c r="AE223" s="69">
        <f t="shared" si="174"/>
        <v>652.90157647058811</v>
      </c>
      <c r="AF223" s="69">
        <f t="shared" si="155"/>
        <v>622.55808000000002</v>
      </c>
      <c r="AG223" s="95">
        <f t="shared" si="175"/>
        <v>624.4372800000001</v>
      </c>
      <c r="AH223" s="93">
        <f t="shared" si="156"/>
        <v>18.834950193374834</v>
      </c>
      <c r="AI223" s="81">
        <f t="shared" si="157"/>
        <v>0.96990344561801978</v>
      </c>
      <c r="AJ223" s="80">
        <f t="shared" si="158"/>
        <v>5.9765575680000005</v>
      </c>
      <c r="AK223" s="80">
        <f t="shared" si="159"/>
        <v>20.887499720159173</v>
      </c>
      <c r="AL223" s="78">
        <f t="shared" ca="1" si="160"/>
        <v>0.95940723108624559</v>
      </c>
      <c r="AM223" s="80">
        <f t="shared" ca="1" si="161"/>
        <v>19.743921850707949</v>
      </c>
      <c r="AN223" s="80">
        <f t="shared" si="162"/>
        <v>5.8731894339622643</v>
      </c>
      <c r="AO223" s="80">
        <f t="shared" si="163"/>
        <v>4.1253018513549771</v>
      </c>
      <c r="AP223" s="80">
        <f t="shared" si="164"/>
        <v>4.6434635959895951</v>
      </c>
      <c r="AQ223" s="80">
        <f t="shared" ca="1" si="165"/>
        <v>2.8790471860333291</v>
      </c>
      <c r="AR223" s="80">
        <f t="shared" si="166"/>
        <v>3.2657279989739525</v>
      </c>
      <c r="AS223" s="78">
        <f t="shared" si="167"/>
        <v>4.4207856288251426E-2</v>
      </c>
      <c r="AT223" s="96">
        <f t="shared" ca="1" si="168"/>
        <v>4</v>
      </c>
      <c r="AU223" s="97" t="str">
        <f t="shared" ca="1" si="169"/>
        <v>Silt mxture</v>
      </c>
      <c r="AV223" s="98">
        <f t="shared" si="170"/>
        <v>3</v>
      </c>
      <c r="AW223" s="99" t="str">
        <f t="shared" si="171"/>
        <v>Clay</v>
      </c>
      <c r="AX223" s="78"/>
      <c r="AY223" s="78"/>
      <c r="AZ223" s="78"/>
      <c r="BA223" s="78"/>
      <c r="BB223" s="78"/>
      <c r="BC223" s="78"/>
      <c r="BD223" s="78"/>
      <c r="BE223" s="78"/>
      <c r="BF223" s="78"/>
      <c r="BG223" s="78"/>
      <c r="BH223" s="78"/>
      <c r="BI223" s="78"/>
      <c r="BJ223" s="78"/>
      <c r="BK223" s="78"/>
      <c r="BL223" s="78"/>
      <c r="BM223" s="78"/>
      <c r="BN223" s="78"/>
      <c r="BO223" s="78"/>
      <c r="BP223" s="78"/>
      <c r="BQ223" s="78"/>
    </row>
    <row r="224" spans="1:69">
      <c r="A224" s="101">
        <v>4.22</v>
      </c>
      <c r="C224" s="89">
        <f t="shared" si="132"/>
        <v>-13.844975999999999</v>
      </c>
      <c r="D224" s="84">
        <f t="shared" si="133"/>
        <v>13.844975999999999</v>
      </c>
      <c r="E224" s="76">
        <v>0.5423</v>
      </c>
      <c r="F224" s="91">
        <f t="shared" si="134"/>
        <v>5.6616119999999999</v>
      </c>
      <c r="G224" s="80">
        <f t="shared" si="135"/>
        <v>5.7948263999999998</v>
      </c>
      <c r="H224" s="81">
        <f t="shared" si="173"/>
        <v>6.4084597714285731</v>
      </c>
      <c r="I224" s="101">
        <v>26.2</v>
      </c>
      <c r="J224" s="92">
        <f t="shared" si="136"/>
        <v>0.27352799999999999</v>
      </c>
      <c r="K224" s="101">
        <v>63.8</v>
      </c>
      <c r="L224" s="78">
        <f t="shared" si="137"/>
        <v>0.666072</v>
      </c>
      <c r="M224" s="81">
        <f t="shared" si="138"/>
        <v>0.43196325119999995</v>
      </c>
      <c r="N224" s="14">
        <f t="shared" si="172"/>
        <v>115</v>
      </c>
      <c r="O224" s="78">
        <f t="shared" si="139"/>
        <v>0.69848232000000199</v>
      </c>
      <c r="P224" s="78">
        <f t="shared" si="140"/>
        <v>0.26651906879999965</v>
      </c>
      <c r="Q224" s="93">
        <f t="shared" si="141"/>
        <v>1.6817935463999993</v>
      </c>
      <c r="R224" s="80">
        <f t="shared" si="142"/>
        <v>6.3102184544327864</v>
      </c>
      <c r="S224" s="80">
        <f t="shared" si="143"/>
        <v>2191.9872618697377</v>
      </c>
      <c r="T224" s="69">
        <f t="shared" si="144"/>
        <v>117.26839027199983</v>
      </c>
      <c r="U224" s="78">
        <f t="shared" si="145"/>
        <v>1.6835540105014419</v>
      </c>
      <c r="V224" s="69">
        <f t="shared" si="146"/>
        <v>105.05377025528998</v>
      </c>
      <c r="W224" s="80">
        <f t="shared" ca="1" si="147"/>
        <v>2.7468621784535552</v>
      </c>
      <c r="X224" s="80">
        <f t="shared" ca="1" si="148"/>
        <v>31.580174580712729</v>
      </c>
      <c r="Y224" s="94">
        <f t="shared" ca="1" si="149"/>
        <v>3.4155832412236944E-8</v>
      </c>
      <c r="Z224" s="80">
        <f t="shared" ca="1" si="150"/>
        <v>14</v>
      </c>
      <c r="AA224" s="80">
        <f t="shared" ca="1" si="151"/>
        <v>71.348817119999978</v>
      </c>
      <c r="AB224" s="80">
        <f t="shared" ca="1" si="152"/>
        <v>6.7485551271564779</v>
      </c>
      <c r="AC224" s="80">
        <f t="shared" si="153"/>
        <v>15.608201337741686</v>
      </c>
      <c r="AD224" s="69">
        <f t="shared" si="154"/>
        <v>599.56989176470563</v>
      </c>
      <c r="AE224" s="69">
        <f t="shared" si="174"/>
        <v>671.76205310924354</v>
      </c>
      <c r="AF224" s="69">
        <f t="shared" si="155"/>
        <v>579.48263999999995</v>
      </c>
      <c r="AG224" s="95">
        <f t="shared" si="175"/>
        <v>640.84597714285712</v>
      </c>
      <c r="AH224" s="93">
        <f t="shared" si="156"/>
        <v>17.167899322182301</v>
      </c>
      <c r="AI224" s="81">
        <f t="shared" si="157"/>
        <v>1.0262980477590515</v>
      </c>
      <c r="AJ224" s="80">
        <f t="shared" si="158"/>
        <v>5.5630333439999999</v>
      </c>
      <c r="AK224" s="80">
        <f t="shared" si="159"/>
        <v>19.121874104341778</v>
      </c>
      <c r="AL224" s="78">
        <f t="shared" ca="1" si="160"/>
        <v>0.98231172572208947</v>
      </c>
      <c r="AM224" s="80">
        <f t="shared" ca="1" si="161"/>
        <v>18.660572425301584</v>
      </c>
      <c r="AN224" s="80">
        <f t="shared" si="162"/>
        <v>5.4668173584905659</v>
      </c>
      <c r="AO224" s="80">
        <f t="shared" si="163"/>
        <v>4.7202104277015096</v>
      </c>
      <c r="AP224" s="80">
        <f t="shared" si="164"/>
        <v>5.3671415372723441</v>
      </c>
      <c r="AQ224" s="80">
        <f t="shared" ca="1" si="165"/>
        <v>2.9389503189853285</v>
      </c>
      <c r="AR224" s="80">
        <f t="shared" si="166"/>
        <v>3.3245095941817979</v>
      </c>
      <c r="AS224" s="78">
        <f t="shared" si="167"/>
        <v>4.5936605756022687E-2</v>
      </c>
      <c r="AT224" s="96">
        <f t="shared" ca="1" si="168"/>
        <v>4</v>
      </c>
      <c r="AU224" s="97" t="str">
        <f t="shared" ca="1" si="169"/>
        <v>Silt mxture</v>
      </c>
      <c r="AV224" s="98">
        <f t="shared" si="170"/>
        <v>3</v>
      </c>
      <c r="AW224" s="99" t="str">
        <f t="shared" si="171"/>
        <v>Clay</v>
      </c>
      <c r="AX224" s="78"/>
      <c r="AY224" s="78"/>
      <c r="AZ224" s="78"/>
      <c r="BA224" s="78"/>
      <c r="BB224" s="78"/>
      <c r="BC224" s="78"/>
      <c r="BD224" s="78"/>
      <c r="BE224" s="78"/>
      <c r="BF224" s="78"/>
      <c r="BG224" s="78"/>
      <c r="BH224" s="78"/>
      <c r="BI224" s="78"/>
      <c r="BJ224" s="78"/>
      <c r="BK224" s="78"/>
      <c r="BL224" s="78"/>
      <c r="BM224" s="78"/>
      <c r="BN224" s="78"/>
      <c r="BO224" s="78"/>
      <c r="BP224" s="78"/>
      <c r="BQ224" s="78"/>
    </row>
    <row r="225" spans="1:69">
      <c r="A225" s="101">
        <v>4.24</v>
      </c>
      <c r="C225" s="89">
        <f t="shared" si="132"/>
        <v>-13.910592000000001</v>
      </c>
      <c r="D225" s="84">
        <f t="shared" si="133"/>
        <v>13.910592000000001</v>
      </c>
      <c r="E225" s="76">
        <v>0.62570000000000003</v>
      </c>
      <c r="F225" s="91">
        <f t="shared" si="134"/>
        <v>6.5323080000000004</v>
      </c>
      <c r="G225" s="80">
        <f t="shared" si="135"/>
        <v>6.6653136000000002</v>
      </c>
      <c r="H225" s="81">
        <f t="shared" si="173"/>
        <v>6.577050857142857</v>
      </c>
      <c r="I225" s="101">
        <v>25.9</v>
      </c>
      <c r="J225" s="92">
        <f t="shared" si="136"/>
        <v>0.27039599999999997</v>
      </c>
      <c r="K225" s="101">
        <v>63.7</v>
      </c>
      <c r="L225" s="78">
        <f t="shared" si="137"/>
        <v>0.66502799999999995</v>
      </c>
      <c r="M225" s="81">
        <f t="shared" si="138"/>
        <v>0.43401047040000001</v>
      </c>
      <c r="N225" s="14">
        <f t="shared" si="172"/>
        <v>115</v>
      </c>
      <c r="O225" s="78">
        <f t="shared" si="139"/>
        <v>0.70225524000000206</v>
      </c>
      <c r="P225" s="78">
        <f t="shared" si="140"/>
        <v>0.26824476959999971</v>
      </c>
      <c r="Q225" s="93">
        <f t="shared" si="141"/>
        <v>1.9678092587999994</v>
      </c>
      <c r="R225" s="80">
        <f t="shared" si="142"/>
        <v>7.3358718670800185</v>
      </c>
      <c r="S225" s="80">
        <f t="shared" si="143"/>
        <v>2594.4772764651052</v>
      </c>
      <c r="T225" s="69">
        <f t="shared" si="144"/>
        <v>118.02769862399988</v>
      </c>
      <c r="U225" s="78">
        <f t="shared" si="145"/>
        <v>1.6876738123296215</v>
      </c>
      <c r="V225" s="69">
        <f t="shared" si="146"/>
        <v>105.31084588936838</v>
      </c>
      <c r="W225" s="80">
        <f t="shared" ca="1" si="147"/>
        <v>2.993287174314549</v>
      </c>
      <c r="X225" s="80">
        <f t="shared" ca="1" si="148"/>
        <v>32.092368002541448</v>
      </c>
      <c r="Y225" s="94">
        <f t="shared" ca="1" si="149"/>
        <v>6.1196924687858811E-8</v>
      </c>
      <c r="Z225" s="80">
        <f t="shared" ca="1" si="150"/>
        <v>14</v>
      </c>
      <c r="AA225" s="80">
        <f t="shared" ca="1" si="151"/>
        <v>83.482817039999972</v>
      </c>
      <c r="AB225" s="80">
        <f t="shared" ca="1" si="152"/>
        <v>14.147700001275252</v>
      </c>
      <c r="AC225" s="80">
        <f t="shared" si="153"/>
        <v>15.09571842081656</v>
      </c>
      <c r="AD225" s="69">
        <f t="shared" si="154"/>
        <v>701.53627764705857</v>
      </c>
      <c r="AE225" s="69">
        <f t="shared" si="174"/>
        <v>691.1524255462183</v>
      </c>
      <c r="AF225" s="69">
        <f t="shared" si="155"/>
        <v>666.53136000000006</v>
      </c>
      <c r="AG225" s="95">
        <f t="shared" si="175"/>
        <v>657.7050857142857</v>
      </c>
      <c r="AH225" s="93">
        <f t="shared" si="156"/>
        <v>19.207113969378547</v>
      </c>
      <c r="AI225" s="81">
        <f t="shared" si="157"/>
        <v>1.0080196545983287</v>
      </c>
      <c r="AJ225" s="80">
        <f t="shared" si="158"/>
        <v>6.3987010560000002</v>
      </c>
      <c r="AK225" s="80">
        <f t="shared" si="159"/>
        <v>22.229914748727328</v>
      </c>
      <c r="AL225" s="78">
        <f t="shared" ca="1" si="160"/>
        <v>0.95065172541154208</v>
      </c>
      <c r="AM225" s="80">
        <f t="shared" ca="1" si="161"/>
        <v>20.772463294475099</v>
      </c>
      <c r="AN225" s="80">
        <f t="shared" si="162"/>
        <v>6.2880316981132074</v>
      </c>
      <c r="AO225" s="80">
        <f t="shared" si="163"/>
        <v>4.0567633606916855</v>
      </c>
      <c r="AP225" s="80">
        <f t="shared" si="164"/>
        <v>4.5345187599337882</v>
      </c>
      <c r="AQ225" s="80">
        <f t="shared" ca="1" si="165"/>
        <v>2.8556395544402382</v>
      </c>
      <c r="AR225" s="80">
        <f t="shared" si="166"/>
        <v>3.2371398662230386</v>
      </c>
      <c r="AS225" s="78">
        <f t="shared" si="167"/>
        <v>3.8741450385536731E-2</v>
      </c>
      <c r="AT225" s="96">
        <f t="shared" ca="1" si="168"/>
        <v>4</v>
      </c>
      <c r="AU225" s="97" t="str">
        <f t="shared" ca="1" si="169"/>
        <v>Silt mxture</v>
      </c>
      <c r="AV225" s="98">
        <f t="shared" si="170"/>
        <v>3</v>
      </c>
      <c r="AW225" s="99" t="str">
        <f t="shared" si="171"/>
        <v>Clay</v>
      </c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/>
      <c r="BP225" s="78"/>
      <c r="BQ225" s="78"/>
    </row>
    <row r="226" spans="1:69">
      <c r="A226" s="101">
        <v>4.26</v>
      </c>
      <c r="C226" s="89">
        <f t="shared" si="132"/>
        <v>-13.976208</v>
      </c>
      <c r="D226" s="84">
        <f t="shared" si="133"/>
        <v>13.976208</v>
      </c>
      <c r="E226" s="76">
        <v>0.63939999999999997</v>
      </c>
      <c r="F226" s="91">
        <f t="shared" si="134"/>
        <v>6.6753359999999997</v>
      </c>
      <c r="G226" s="80">
        <f t="shared" si="135"/>
        <v>6.8079239999999999</v>
      </c>
      <c r="H226" s="81">
        <f t="shared" si="173"/>
        <v>6.7569469714285715</v>
      </c>
      <c r="I226" s="101">
        <v>25.5</v>
      </c>
      <c r="J226" s="92">
        <f t="shared" si="136"/>
        <v>0.26622000000000001</v>
      </c>
      <c r="K226" s="101">
        <v>63.5</v>
      </c>
      <c r="L226" s="78">
        <f t="shared" si="137"/>
        <v>0.66293999999999997</v>
      </c>
      <c r="M226" s="81">
        <f t="shared" si="138"/>
        <v>0.43605768959999996</v>
      </c>
      <c r="N226" s="14">
        <f t="shared" si="172"/>
        <v>115</v>
      </c>
      <c r="O226" s="78">
        <f t="shared" si="139"/>
        <v>0.70602816000000201</v>
      </c>
      <c r="P226" s="78">
        <f t="shared" si="140"/>
        <v>0.26997047039999966</v>
      </c>
      <c r="Q226" s="93">
        <f t="shared" si="141"/>
        <v>2.0136256271999993</v>
      </c>
      <c r="R226" s="80">
        <f t="shared" si="142"/>
        <v>7.4586884418007884</v>
      </c>
      <c r="S226" s="80">
        <f t="shared" si="143"/>
        <v>2696.5295575972095</v>
      </c>
      <c r="T226" s="69">
        <f t="shared" si="144"/>
        <v>118.78700697599984</v>
      </c>
      <c r="U226" s="78">
        <f t="shared" si="145"/>
        <v>1.6866761947603695</v>
      </c>
      <c r="V226" s="69">
        <f t="shared" si="146"/>
        <v>105.24859455304706</v>
      </c>
      <c r="W226" s="80">
        <f t="shared" ca="1" si="147"/>
        <v>3.0293906887635007</v>
      </c>
      <c r="X226" s="80">
        <f t="shared" ca="1" si="148"/>
        <v>32.138494312942633</v>
      </c>
      <c r="Y226" s="94">
        <f t="shared" ca="1" si="149"/>
        <v>6.7570644480900609E-8</v>
      </c>
      <c r="Z226" s="80">
        <f t="shared" ca="1" si="150"/>
        <v>14</v>
      </c>
      <c r="AA226" s="80">
        <f t="shared" ca="1" si="151"/>
        <v>85.426541759999964</v>
      </c>
      <c r="AB226" s="80">
        <f t="shared" ca="1" si="152"/>
        <v>15.984904105378432</v>
      </c>
      <c r="AC226" s="80">
        <f t="shared" si="153"/>
        <v>14.978431224279269</v>
      </c>
      <c r="AD226" s="69">
        <f t="shared" si="154"/>
        <v>717.87009882352913</v>
      </c>
      <c r="AE226" s="69">
        <f t="shared" si="174"/>
        <v>711.87280134453761</v>
      </c>
      <c r="AF226" s="69">
        <f t="shared" si="155"/>
        <v>680.79240000000004</v>
      </c>
      <c r="AG226" s="95">
        <f t="shared" si="175"/>
        <v>675.69469714285719</v>
      </c>
      <c r="AH226" s="93">
        <f t="shared" si="156"/>
        <v>19.685968034465731</v>
      </c>
      <c r="AI226" s="81">
        <f t="shared" si="157"/>
        <v>0.98610784951982788</v>
      </c>
      <c r="AJ226" s="80">
        <f t="shared" si="158"/>
        <v>6.5356070399999995</v>
      </c>
      <c r="AK226" s="80">
        <f t="shared" si="159"/>
        <v>22.602086187275113</v>
      </c>
      <c r="AL226" s="78">
        <f t="shared" ca="1" si="160"/>
        <v>0.94534041442034344</v>
      </c>
      <c r="AM226" s="80">
        <f t="shared" ca="1" si="161"/>
        <v>20.97400181144069</v>
      </c>
      <c r="AN226" s="80">
        <f t="shared" si="162"/>
        <v>6.4225698113207539</v>
      </c>
      <c r="AO226" s="80">
        <f t="shared" si="163"/>
        <v>3.9104431835608038</v>
      </c>
      <c r="AP226" s="80">
        <f t="shared" si="164"/>
        <v>4.3629063324030808</v>
      </c>
      <c r="AQ226" s="80">
        <f t="shared" ca="1" si="165"/>
        <v>2.8414854547753281</v>
      </c>
      <c r="AR226" s="80">
        <f t="shared" si="166"/>
        <v>3.2205523218932175</v>
      </c>
      <c r="AS226" s="78">
        <f t="shared" si="167"/>
        <v>3.7182265372789465E-2</v>
      </c>
      <c r="AT226" s="96">
        <f t="shared" ca="1" si="168"/>
        <v>4</v>
      </c>
      <c r="AU226" s="97" t="str">
        <f t="shared" ca="1" si="169"/>
        <v>Silt mxture</v>
      </c>
      <c r="AV226" s="98">
        <f t="shared" si="170"/>
        <v>3</v>
      </c>
      <c r="AW226" s="99" t="str">
        <f t="shared" si="171"/>
        <v>Clay</v>
      </c>
      <c r="AX226" s="78"/>
      <c r="AY226" s="78"/>
      <c r="AZ226" s="78"/>
      <c r="BA226" s="78"/>
      <c r="BB226" s="78"/>
      <c r="BC226" s="78"/>
      <c r="BD226" s="78"/>
      <c r="BE226" s="78"/>
      <c r="BF226" s="78"/>
      <c r="BG226" s="78"/>
      <c r="BH226" s="78"/>
      <c r="BI226" s="78"/>
      <c r="BJ226" s="78"/>
      <c r="BK226" s="78"/>
      <c r="BL226" s="78"/>
      <c r="BM226" s="78"/>
      <c r="BN226" s="78"/>
      <c r="BO226" s="78"/>
      <c r="BP226" s="78"/>
      <c r="BQ226" s="78"/>
    </row>
    <row r="227" spans="1:69">
      <c r="A227" s="101">
        <v>4.28</v>
      </c>
      <c r="C227" s="89">
        <f t="shared" si="132"/>
        <v>-14.041824000000002</v>
      </c>
      <c r="D227" s="84">
        <f t="shared" si="133"/>
        <v>14.041824000000002</v>
      </c>
      <c r="E227" s="76">
        <v>0.67420000000000002</v>
      </c>
      <c r="F227" s="91">
        <f t="shared" si="134"/>
        <v>7.0386480000000002</v>
      </c>
      <c r="G227" s="80">
        <f t="shared" si="135"/>
        <v>7.1704008000000004</v>
      </c>
      <c r="H227" s="81">
        <f t="shared" si="173"/>
        <v>6.917394857142857</v>
      </c>
      <c r="I227" s="101">
        <v>25.6</v>
      </c>
      <c r="J227" s="92">
        <f t="shared" si="136"/>
        <v>0.267264</v>
      </c>
      <c r="K227" s="101">
        <v>63.1</v>
      </c>
      <c r="L227" s="78">
        <f t="shared" si="137"/>
        <v>0.65876400000000002</v>
      </c>
      <c r="M227" s="81">
        <f t="shared" si="138"/>
        <v>0.43810490880000003</v>
      </c>
      <c r="N227" s="14">
        <f t="shared" si="172"/>
        <v>115</v>
      </c>
      <c r="O227" s="78">
        <f t="shared" si="139"/>
        <v>0.70980108000000208</v>
      </c>
      <c r="P227" s="78">
        <f t="shared" si="140"/>
        <v>0.27169617119999973</v>
      </c>
      <c r="Q227" s="93">
        <f t="shared" si="141"/>
        <v>2.1319979075999997</v>
      </c>
      <c r="R227" s="80">
        <f t="shared" si="142"/>
        <v>7.8469928309390982</v>
      </c>
      <c r="S227" s="80">
        <f t="shared" si="143"/>
        <v>2843.8942592123049</v>
      </c>
      <c r="T227" s="69">
        <f t="shared" si="144"/>
        <v>119.54631532799988</v>
      </c>
      <c r="U227" s="78">
        <f t="shared" si="145"/>
        <v>1.6891627226469883</v>
      </c>
      <c r="V227" s="69">
        <f t="shared" si="146"/>
        <v>105.40375389317207</v>
      </c>
      <c r="W227" s="80">
        <f t="shared" ca="1" si="147"/>
        <v>3.1347151023600373</v>
      </c>
      <c r="X227" s="80">
        <f t="shared" ca="1" si="148"/>
        <v>32.315531209852445</v>
      </c>
      <c r="Y227" s="94">
        <f t="shared" ca="1" si="149"/>
        <v>8.1790310099728501E-8</v>
      </c>
      <c r="Z227" s="80">
        <f t="shared" ca="1" si="150"/>
        <v>14</v>
      </c>
      <c r="AA227" s="80">
        <f t="shared" ca="1" si="151"/>
        <v>90.448396079999981</v>
      </c>
      <c r="AB227" s="80">
        <f t="shared" ca="1" si="152"/>
        <v>20.486221929432734</v>
      </c>
      <c r="AC227" s="80">
        <f t="shared" si="153"/>
        <v>14.816673408106528</v>
      </c>
      <c r="AD227" s="69">
        <f t="shared" si="154"/>
        <v>760.07055529411741</v>
      </c>
      <c r="AE227" s="69">
        <f t="shared" si="174"/>
        <v>730.30515025210059</v>
      </c>
      <c r="AF227" s="69">
        <f t="shared" si="155"/>
        <v>717.04007999999999</v>
      </c>
      <c r="AG227" s="95">
        <f t="shared" si="175"/>
        <v>691.73948571428571</v>
      </c>
      <c r="AH227" s="93">
        <f t="shared" si="156"/>
        <v>20.42633552768805</v>
      </c>
      <c r="AI227" s="81">
        <f t="shared" si="157"/>
        <v>0.98368703106700339</v>
      </c>
      <c r="AJ227" s="80">
        <f t="shared" si="158"/>
        <v>6.8835847680000004</v>
      </c>
      <c r="AK227" s="80">
        <f t="shared" si="159"/>
        <v>23.778766154360902</v>
      </c>
      <c r="AL227" s="78">
        <f t="shared" ca="1" si="160"/>
        <v>0.93502655706095972</v>
      </c>
      <c r="AM227" s="80">
        <f t="shared" ca="1" si="161"/>
        <v>21.765846624011886</v>
      </c>
      <c r="AN227" s="80">
        <f t="shared" si="162"/>
        <v>6.7645290566037737</v>
      </c>
      <c r="AO227" s="80">
        <f t="shared" si="163"/>
        <v>3.7273230249555924</v>
      </c>
      <c r="AP227" s="80">
        <f t="shared" si="164"/>
        <v>4.1368295759391218</v>
      </c>
      <c r="AQ227" s="80">
        <f t="shared" ca="1" si="165"/>
        <v>2.8142013121493026</v>
      </c>
      <c r="AR227" s="80">
        <f t="shared" si="166"/>
        <v>3.1902114399230328</v>
      </c>
      <c r="AS227" s="78">
        <f t="shared" si="167"/>
        <v>3.4154583283794594E-2</v>
      </c>
      <c r="AT227" s="96">
        <f t="shared" ca="1" si="168"/>
        <v>4</v>
      </c>
      <c r="AU227" s="97" t="str">
        <f t="shared" ca="1" si="169"/>
        <v>Silt mxture</v>
      </c>
      <c r="AV227" s="98">
        <f t="shared" si="170"/>
        <v>3</v>
      </c>
      <c r="AW227" s="99" t="str">
        <f t="shared" si="171"/>
        <v>Clay</v>
      </c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/>
      <c r="BP227" s="78"/>
      <c r="BQ227" s="78"/>
    </row>
    <row r="228" spans="1:69">
      <c r="A228" s="101">
        <v>4.3</v>
      </c>
      <c r="C228" s="89">
        <f t="shared" si="132"/>
        <v>-14.10744</v>
      </c>
      <c r="D228" s="84">
        <f t="shared" si="133"/>
        <v>14.10744</v>
      </c>
      <c r="E228" s="76">
        <v>0.68540000000000001</v>
      </c>
      <c r="F228" s="91">
        <f t="shared" si="134"/>
        <v>7.1555759999999999</v>
      </c>
      <c r="G228" s="80">
        <f t="shared" si="135"/>
        <v>7.2854495999999997</v>
      </c>
      <c r="H228" s="81">
        <f t="shared" si="173"/>
        <v>7.1979027428571438</v>
      </c>
      <c r="I228" s="101">
        <v>25.8</v>
      </c>
      <c r="J228" s="92">
        <f t="shared" si="136"/>
        <v>0.26935199999999998</v>
      </c>
      <c r="K228" s="101">
        <v>62.2</v>
      </c>
      <c r="L228" s="78">
        <f t="shared" si="137"/>
        <v>0.64936800000000006</v>
      </c>
      <c r="M228" s="81">
        <f t="shared" si="138"/>
        <v>0.44015212799999998</v>
      </c>
      <c r="N228" s="14">
        <f t="shared" si="172"/>
        <v>115</v>
      </c>
      <c r="O228" s="78">
        <f t="shared" si="139"/>
        <v>0.71357400000000204</v>
      </c>
      <c r="P228" s="78">
        <f t="shared" si="140"/>
        <v>0.27342187199999968</v>
      </c>
      <c r="Q228" s="93">
        <f t="shared" si="141"/>
        <v>2.1687189479999991</v>
      </c>
      <c r="R228" s="80">
        <f t="shared" si="142"/>
        <v>7.9317683407565935</v>
      </c>
      <c r="S228" s="80">
        <f t="shared" si="143"/>
        <v>2870.4514363885082</v>
      </c>
      <c r="T228" s="69">
        <f t="shared" si="144"/>
        <v>120.30562367999987</v>
      </c>
      <c r="U228" s="78">
        <f t="shared" si="145"/>
        <v>1.6906974159867019</v>
      </c>
      <c r="V228" s="69">
        <f t="shared" si="146"/>
        <v>105.4995187575702</v>
      </c>
      <c r="W228" s="80">
        <f t="shared" ca="1" si="147"/>
        <v>3.1738316209799535</v>
      </c>
      <c r="X228" s="80">
        <f t="shared" ca="1" si="148"/>
        <v>32.355987851409672</v>
      </c>
      <c r="Y228" s="94">
        <f t="shared" ca="1" si="149"/>
        <v>8.4953632749366087E-8</v>
      </c>
      <c r="Z228" s="80">
        <f t="shared" ca="1" si="150"/>
        <v>14</v>
      </c>
      <c r="AA228" s="80">
        <f t="shared" ca="1" si="151"/>
        <v>92.006258399999965</v>
      </c>
      <c r="AB228" s="80">
        <f t="shared" ca="1" si="152"/>
        <v>21.645043994095964</v>
      </c>
      <c r="AC228" s="80">
        <f t="shared" si="153"/>
        <v>14.788416094289456</v>
      </c>
      <c r="AD228" s="69">
        <f t="shared" si="154"/>
        <v>773.1618352941174</v>
      </c>
      <c r="AE228" s="69">
        <f t="shared" si="174"/>
        <v>762.86220504201651</v>
      </c>
      <c r="AF228" s="69">
        <f t="shared" si="155"/>
        <v>728.54495999999995</v>
      </c>
      <c r="AG228" s="95">
        <f t="shared" si="175"/>
        <v>719.7902742857143</v>
      </c>
      <c r="AH228" s="93">
        <f t="shared" si="156"/>
        <v>20.563924980239978</v>
      </c>
      <c r="AI228" s="81">
        <f t="shared" si="157"/>
        <v>0.98511504595360355</v>
      </c>
      <c r="AJ228" s="80">
        <f t="shared" si="158"/>
        <v>6.9940316159999991</v>
      </c>
      <c r="AK228" s="80">
        <f t="shared" si="159"/>
        <v>24.035661638656343</v>
      </c>
      <c r="AL228" s="78">
        <f t="shared" ca="1" si="160"/>
        <v>0.93304252446517033</v>
      </c>
      <c r="AM228" s="80">
        <f t="shared" ca="1" si="161"/>
        <v>21.95095609163246</v>
      </c>
      <c r="AN228" s="80">
        <f t="shared" si="162"/>
        <v>6.8730656603773577</v>
      </c>
      <c r="AO228" s="80">
        <f t="shared" si="163"/>
        <v>3.6971225495815654</v>
      </c>
      <c r="AP228" s="80">
        <f t="shared" si="164"/>
        <v>4.098555973883621</v>
      </c>
      <c r="AQ228" s="80">
        <f t="shared" ca="1" si="165"/>
        <v>2.8087802266455717</v>
      </c>
      <c r="AR228" s="80">
        <f t="shared" si="166"/>
        <v>3.182507448664369</v>
      </c>
      <c r="AS228" s="78">
        <f t="shared" si="167"/>
        <v>3.1835032300367973E-2</v>
      </c>
      <c r="AT228" s="96">
        <f t="shared" ca="1" si="168"/>
        <v>4</v>
      </c>
      <c r="AU228" s="97" t="str">
        <f t="shared" ca="1" si="169"/>
        <v>Silt mxture</v>
      </c>
      <c r="AV228" s="98">
        <f t="shared" si="170"/>
        <v>3</v>
      </c>
      <c r="AW228" s="99" t="str">
        <f t="shared" si="171"/>
        <v>Clay</v>
      </c>
      <c r="AX228" s="78"/>
      <c r="AY228" s="78"/>
      <c r="AZ228" s="78"/>
      <c r="BA228" s="78"/>
      <c r="BB228" s="78"/>
      <c r="BC228" s="78"/>
      <c r="BD228" s="78"/>
      <c r="BE228" s="78"/>
      <c r="BF228" s="78"/>
      <c r="BG228" s="78"/>
      <c r="BH228" s="78"/>
      <c r="BI228" s="78"/>
      <c r="BJ228" s="78"/>
      <c r="BK228" s="78"/>
      <c r="BL228" s="78"/>
      <c r="BM228" s="78"/>
      <c r="BN228" s="78"/>
      <c r="BO228" s="78"/>
      <c r="BP228" s="78"/>
      <c r="BQ228" s="78"/>
    </row>
    <row r="229" spans="1:69">
      <c r="A229" s="101">
        <v>4.32</v>
      </c>
      <c r="C229" s="89">
        <f t="shared" si="132"/>
        <v>-14.173056000000001</v>
      </c>
      <c r="D229" s="84">
        <f t="shared" si="133"/>
        <v>14.173056000000001</v>
      </c>
      <c r="E229" s="76">
        <v>0.69159999999999999</v>
      </c>
      <c r="F229" s="91">
        <f t="shared" si="134"/>
        <v>7.2203039999999996</v>
      </c>
      <c r="G229" s="80">
        <f t="shared" si="135"/>
        <v>7.3491336</v>
      </c>
      <c r="H229" s="81">
        <f t="shared" si="173"/>
        <v>7.3856437714285708</v>
      </c>
      <c r="I229" s="101">
        <v>26.3</v>
      </c>
      <c r="J229" s="92">
        <f t="shared" si="136"/>
        <v>0.27457199999999998</v>
      </c>
      <c r="K229" s="101">
        <v>61.7</v>
      </c>
      <c r="L229" s="78">
        <f t="shared" si="137"/>
        <v>0.64414800000000005</v>
      </c>
      <c r="M229" s="81">
        <f t="shared" si="138"/>
        <v>0.44219934719999998</v>
      </c>
      <c r="N229" s="14">
        <f t="shared" si="172"/>
        <v>115</v>
      </c>
      <c r="O229" s="78">
        <f t="shared" si="139"/>
        <v>0.71734692000000211</v>
      </c>
      <c r="P229" s="78">
        <f t="shared" si="140"/>
        <v>0.27514757279999968</v>
      </c>
      <c r="Q229" s="93">
        <f t="shared" si="141"/>
        <v>2.1884896043999995</v>
      </c>
      <c r="R229" s="80">
        <f t="shared" si="142"/>
        <v>7.9538757406767209</v>
      </c>
      <c r="S229" s="80">
        <f t="shared" si="143"/>
        <v>2841.5504772775757</v>
      </c>
      <c r="T229" s="69">
        <f t="shared" si="144"/>
        <v>121.06493203199986</v>
      </c>
      <c r="U229" s="78">
        <f t="shared" si="145"/>
        <v>1.6932883280615081</v>
      </c>
      <c r="V229" s="69">
        <f t="shared" si="146"/>
        <v>105.6611916710381</v>
      </c>
      <c r="W229" s="80">
        <f t="shared" ca="1" si="147"/>
        <v>3.2047386455257887</v>
      </c>
      <c r="X229" s="80">
        <f t="shared" ca="1" si="148"/>
        <v>32.375559471098775</v>
      </c>
      <c r="Y229" s="94">
        <f t="shared" ca="1" si="149"/>
        <v>8.4052935172196763E-8</v>
      </c>
      <c r="Z229" s="80">
        <f t="shared" ca="1" si="150"/>
        <v>14</v>
      </c>
      <c r="AA229" s="80">
        <f t="shared" ca="1" si="151"/>
        <v>92.845013519999966</v>
      </c>
      <c r="AB229" s="80">
        <f t="shared" ca="1" si="152"/>
        <v>21.610788652961414</v>
      </c>
      <c r="AC229" s="80">
        <f t="shared" si="153"/>
        <v>14.819179893231663</v>
      </c>
      <c r="AD229" s="69">
        <f t="shared" si="154"/>
        <v>780.21019764705852</v>
      </c>
      <c r="AE229" s="69">
        <f t="shared" si="174"/>
        <v>784.50551193277283</v>
      </c>
      <c r="AF229" s="69">
        <f t="shared" si="155"/>
        <v>734.91336000000001</v>
      </c>
      <c r="AG229" s="95">
        <f t="shared" si="175"/>
        <v>738.5643771428571</v>
      </c>
      <c r="AH229" s="93">
        <f t="shared" si="156"/>
        <v>20.44636220356362</v>
      </c>
      <c r="AI229" s="81">
        <f t="shared" si="157"/>
        <v>0.99790813055647754</v>
      </c>
      <c r="AJ229" s="80">
        <f t="shared" si="158"/>
        <v>7.055168256</v>
      </c>
      <c r="AK229" s="80">
        <f t="shared" si="159"/>
        <v>24.102653759626424</v>
      </c>
      <c r="AL229" s="78">
        <f t="shared" ca="1" si="160"/>
        <v>0.93370408202695421</v>
      </c>
      <c r="AM229" s="80">
        <f t="shared" ca="1" si="161"/>
        <v>22.041070271689616</v>
      </c>
      <c r="AN229" s="80">
        <f t="shared" si="162"/>
        <v>6.9331449056603773</v>
      </c>
      <c r="AO229" s="80">
        <f t="shared" si="163"/>
        <v>3.7361138733414774</v>
      </c>
      <c r="AP229" s="80">
        <f t="shared" si="164"/>
        <v>4.140241736484807</v>
      </c>
      <c r="AQ229" s="80">
        <f t="shared" ca="1" si="165"/>
        <v>2.810302947329697</v>
      </c>
      <c r="AR229" s="80">
        <f t="shared" si="166"/>
        <v>3.1819455430227648</v>
      </c>
      <c r="AS229" s="78">
        <f t="shared" si="167"/>
        <v>3.0451620738802192E-2</v>
      </c>
      <c r="AT229" s="96">
        <f t="shared" ca="1" si="168"/>
        <v>4</v>
      </c>
      <c r="AU229" s="97" t="str">
        <f t="shared" ca="1" si="169"/>
        <v>Silt mxture</v>
      </c>
      <c r="AV229" s="98">
        <f t="shared" si="170"/>
        <v>3</v>
      </c>
      <c r="AW229" s="99" t="str">
        <f t="shared" si="171"/>
        <v>Clay</v>
      </c>
      <c r="AX229" s="78"/>
      <c r="AY229" s="78"/>
      <c r="AZ229" s="78"/>
      <c r="BA229" s="78"/>
      <c r="BB229" s="78"/>
      <c r="BC229" s="78"/>
      <c r="BD229" s="78"/>
      <c r="BE229" s="78"/>
      <c r="BF229" s="78"/>
      <c r="BG229" s="78"/>
      <c r="BH229" s="78"/>
      <c r="BI229" s="78"/>
      <c r="BJ229" s="78"/>
      <c r="BK229" s="78"/>
      <c r="BL229" s="78"/>
      <c r="BM229" s="78"/>
      <c r="BN229" s="78"/>
      <c r="BO229" s="78"/>
      <c r="BP229" s="78"/>
      <c r="BQ229" s="78"/>
    </row>
    <row r="230" spans="1:69">
      <c r="A230" s="101">
        <v>4.34</v>
      </c>
      <c r="C230" s="89">
        <f t="shared" si="132"/>
        <v>-14.238672000000001</v>
      </c>
      <c r="D230" s="84">
        <f t="shared" si="133"/>
        <v>14.238672000000001</v>
      </c>
      <c r="E230" s="76">
        <v>0.69159999999999999</v>
      </c>
      <c r="F230" s="91">
        <f t="shared" si="134"/>
        <v>7.2203039999999996</v>
      </c>
      <c r="G230" s="80">
        <f t="shared" si="135"/>
        <v>7.3487159999999996</v>
      </c>
      <c r="H230" s="81">
        <f t="shared" si="173"/>
        <v>7.6013938285714264</v>
      </c>
      <c r="I230" s="101">
        <v>27.8</v>
      </c>
      <c r="J230" s="92">
        <f t="shared" si="136"/>
        <v>0.29023199999999999</v>
      </c>
      <c r="K230" s="101">
        <v>61.5</v>
      </c>
      <c r="L230" s="78">
        <f t="shared" si="137"/>
        <v>0.64205999999999996</v>
      </c>
      <c r="M230" s="81">
        <f t="shared" si="138"/>
        <v>0.44424656639999999</v>
      </c>
      <c r="N230" s="14">
        <f t="shared" si="172"/>
        <v>115</v>
      </c>
      <c r="O230" s="78">
        <f t="shared" si="139"/>
        <v>0.72111984000000218</v>
      </c>
      <c r="P230" s="78">
        <f t="shared" si="140"/>
        <v>0.27687327359999969</v>
      </c>
      <c r="Q230" s="93">
        <f t="shared" si="141"/>
        <v>2.1871067327999993</v>
      </c>
      <c r="R230" s="80">
        <f t="shared" si="142"/>
        <v>7.8993060773345869</v>
      </c>
      <c r="S230" s="80">
        <f t="shared" si="143"/>
        <v>2686.530759165486</v>
      </c>
      <c r="T230" s="69">
        <f t="shared" si="144"/>
        <v>121.82424038399986</v>
      </c>
      <c r="U230" s="78">
        <f t="shared" si="145"/>
        <v>1.6997901497907031</v>
      </c>
      <c r="V230" s="69">
        <f t="shared" si="146"/>
        <v>106.06690534693988</v>
      </c>
      <c r="W230" s="80">
        <f t="shared" ca="1" si="147"/>
        <v>3.2368902425008934</v>
      </c>
      <c r="X230" s="80">
        <f t="shared" ca="1" si="148"/>
        <v>32.382992044851676</v>
      </c>
      <c r="Y230" s="94">
        <f t="shared" ca="1" si="149"/>
        <v>7.5422519737630955E-8</v>
      </c>
      <c r="Z230" s="80">
        <f t="shared" ca="1" si="150"/>
        <v>14</v>
      </c>
      <c r="AA230" s="80">
        <f t="shared" ca="1" si="151"/>
        <v>92.786346239999972</v>
      </c>
      <c r="AB230" s="80">
        <f t="shared" ca="1" si="152"/>
        <v>19.379575469545081</v>
      </c>
      <c r="AC230" s="80">
        <f t="shared" si="153"/>
        <v>14.989724798588774</v>
      </c>
      <c r="AD230" s="69">
        <f t="shared" si="154"/>
        <v>779.71719529411735</v>
      </c>
      <c r="AE230" s="69">
        <f t="shared" si="174"/>
        <v>809.44399865546188</v>
      </c>
      <c r="AF230" s="69">
        <f t="shared" si="155"/>
        <v>734.87159999999994</v>
      </c>
      <c r="AG230" s="95">
        <f t="shared" si="175"/>
        <v>760.13938285714278</v>
      </c>
      <c r="AH230" s="93">
        <f t="shared" si="156"/>
        <v>19.751095779781163</v>
      </c>
      <c r="AI230" s="81">
        <f t="shared" si="157"/>
        <v>1.0482485226049651</v>
      </c>
      <c r="AJ230" s="80">
        <f t="shared" si="158"/>
        <v>7.0547673599999996</v>
      </c>
      <c r="AK230" s="80">
        <f t="shared" si="159"/>
        <v>23.937291143438141</v>
      </c>
      <c r="AL230" s="78">
        <f t="shared" ca="1" si="160"/>
        <v>0.93968244139918689</v>
      </c>
      <c r="AM230" s="80">
        <f t="shared" ca="1" si="161"/>
        <v>22.075389127350974</v>
      </c>
      <c r="AN230" s="80">
        <f t="shared" si="162"/>
        <v>6.9327509433962256</v>
      </c>
      <c r="AO230" s="80">
        <f t="shared" si="163"/>
        <v>3.9494246341809918</v>
      </c>
      <c r="AP230" s="80">
        <f t="shared" si="164"/>
        <v>4.3791443080321919</v>
      </c>
      <c r="AQ230" s="80">
        <f t="shared" ca="1" si="165"/>
        <v>2.8257805284087021</v>
      </c>
      <c r="AR230" s="80">
        <f t="shared" si="166"/>
        <v>3.1956114484679592</v>
      </c>
      <c r="AS230" s="78">
        <f t="shared" si="167"/>
        <v>2.9846935272531759E-2</v>
      </c>
      <c r="AT230" s="96">
        <f t="shared" ca="1" si="168"/>
        <v>4</v>
      </c>
      <c r="AU230" s="97" t="str">
        <f t="shared" ca="1" si="169"/>
        <v>Silt mxture</v>
      </c>
      <c r="AV230" s="98">
        <f t="shared" si="170"/>
        <v>3</v>
      </c>
      <c r="AW230" s="99" t="str">
        <f t="shared" si="171"/>
        <v>Clay</v>
      </c>
      <c r="AX230" s="78"/>
      <c r="AY230" s="78"/>
      <c r="AZ230" s="78"/>
      <c r="BA230" s="78"/>
      <c r="BB230" s="78"/>
      <c r="BC230" s="78"/>
      <c r="BD230" s="78"/>
      <c r="BE230" s="78"/>
      <c r="BF230" s="78"/>
      <c r="BG230" s="78"/>
      <c r="BH230" s="78"/>
      <c r="BI230" s="78"/>
      <c r="BJ230" s="78"/>
      <c r="BK230" s="78"/>
      <c r="BL230" s="78"/>
      <c r="BM230" s="78"/>
      <c r="BN230" s="78"/>
      <c r="BO230" s="78"/>
      <c r="BP230" s="78"/>
      <c r="BQ230" s="78"/>
    </row>
    <row r="231" spans="1:69">
      <c r="A231" s="101">
        <v>4.3600000000000003</v>
      </c>
      <c r="C231" s="89">
        <f t="shared" si="132"/>
        <v>-14.304288000000001</v>
      </c>
      <c r="D231" s="84">
        <f t="shared" si="133"/>
        <v>14.304288000000001</v>
      </c>
      <c r="E231" s="76">
        <v>0.73080000000000001</v>
      </c>
      <c r="F231" s="91">
        <f t="shared" si="134"/>
        <v>7.6295519999999994</v>
      </c>
      <c r="G231" s="80">
        <f t="shared" si="135"/>
        <v>7.7583815999999999</v>
      </c>
      <c r="H231" s="81">
        <f t="shared" si="173"/>
        <v>7.7913719999999982</v>
      </c>
      <c r="I231" s="101">
        <v>27.5</v>
      </c>
      <c r="J231" s="92">
        <f t="shared" si="136"/>
        <v>0.28709999999999997</v>
      </c>
      <c r="K231" s="101">
        <v>61.7</v>
      </c>
      <c r="L231" s="78">
        <f t="shared" si="137"/>
        <v>0.64414800000000005</v>
      </c>
      <c r="M231" s="81">
        <f t="shared" si="138"/>
        <v>0.44629378560000005</v>
      </c>
      <c r="N231" s="14">
        <f t="shared" si="172"/>
        <v>115</v>
      </c>
      <c r="O231" s="78">
        <f t="shared" si="139"/>
        <v>0.72489276000000225</v>
      </c>
      <c r="P231" s="78">
        <f t="shared" si="140"/>
        <v>0.2785989743999997</v>
      </c>
      <c r="Q231" s="93">
        <f t="shared" si="141"/>
        <v>2.3210513171999994</v>
      </c>
      <c r="R231" s="80">
        <f t="shared" si="142"/>
        <v>8.3311552822428538</v>
      </c>
      <c r="S231" s="80">
        <f t="shared" si="143"/>
        <v>2882.1639682832379</v>
      </c>
      <c r="T231" s="69">
        <f t="shared" si="144"/>
        <v>122.58354873599987</v>
      </c>
      <c r="U231" s="78">
        <f t="shared" si="145"/>
        <v>1.7006382527896089</v>
      </c>
      <c r="V231" s="69">
        <f t="shared" si="146"/>
        <v>106.11982697407159</v>
      </c>
      <c r="W231" s="80">
        <f t="shared" ca="1" si="147"/>
        <v>3.3465608517760708</v>
      </c>
      <c r="X231" s="80">
        <f t="shared" ca="1" si="148"/>
        <v>32.56110913704741</v>
      </c>
      <c r="Y231" s="94">
        <f t="shared" ca="1" si="149"/>
        <v>9.4533389385832559E-8</v>
      </c>
      <c r="Z231" s="80">
        <f t="shared" ca="1" si="150"/>
        <v>14</v>
      </c>
      <c r="AA231" s="80">
        <f t="shared" ca="1" si="151"/>
        <v>98.46884375999997</v>
      </c>
      <c r="AB231" s="80">
        <f t="shared" ca="1" si="152"/>
        <v>25.777643675640327</v>
      </c>
      <c r="AC231" s="80">
        <f t="shared" si="153"/>
        <v>14.7760367285595</v>
      </c>
      <c r="AD231" s="69">
        <f t="shared" si="154"/>
        <v>827.46927529411744</v>
      </c>
      <c r="AE231" s="69">
        <f t="shared" si="174"/>
        <v>831.35049882352916</v>
      </c>
      <c r="AF231" s="69">
        <f t="shared" si="155"/>
        <v>775.83816000000002</v>
      </c>
      <c r="AG231" s="95">
        <f t="shared" si="175"/>
        <v>779.13720000000012</v>
      </c>
      <c r="AH231" s="93">
        <f t="shared" si="156"/>
        <v>20.726636636855254</v>
      </c>
      <c r="AI231" s="81">
        <f t="shared" si="157"/>
        <v>1.0305134849053497</v>
      </c>
      <c r="AJ231" s="80">
        <f t="shared" si="158"/>
        <v>7.448046336</v>
      </c>
      <c r="AK231" s="80">
        <f t="shared" si="159"/>
        <v>25.245925097705619</v>
      </c>
      <c r="AL231" s="78">
        <f t="shared" ca="1" si="160"/>
        <v>0.92747105384946793</v>
      </c>
      <c r="AM231" s="80">
        <f t="shared" ca="1" si="161"/>
        <v>22.913995878472939</v>
      </c>
      <c r="AN231" s="80">
        <f t="shared" si="162"/>
        <v>7.3192279245283016</v>
      </c>
      <c r="AO231" s="80">
        <f t="shared" si="163"/>
        <v>3.7005140350405039</v>
      </c>
      <c r="AP231" s="80">
        <f t="shared" si="164"/>
        <v>4.0819002707054848</v>
      </c>
      <c r="AQ231" s="80">
        <f t="shared" ca="1" si="165"/>
        <v>2.7935159915823209</v>
      </c>
      <c r="AR231" s="80">
        <f t="shared" si="166"/>
        <v>3.1601728435625569</v>
      </c>
      <c r="AS231" s="78">
        <f t="shared" si="167"/>
        <v>2.8130308997547235E-2</v>
      </c>
      <c r="AT231" s="96">
        <f t="shared" ca="1" si="168"/>
        <v>4</v>
      </c>
      <c r="AU231" s="97" t="str">
        <f t="shared" ca="1" si="169"/>
        <v>Silt mxture</v>
      </c>
      <c r="AV231" s="98">
        <f t="shared" si="170"/>
        <v>3</v>
      </c>
      <c r="AW231" s="99" t="str">
        <f t="shared" si="171"/>
        <v>Clay</v>
      </c>
      <c r="AX231" s="78"/>
      <c r="AY231" s="78"/>
      <c r="AZ231" s="78"/>
      <c r="BA231" s="78"/>
      <c r="BB231" s="78"/>
      <c r="BC231" s="78"/>
      <c r="BD231" s="78"/>
      <c r="BE231" s="78"/>
      <c r="BF231" s="78"/>
      <c r="BG231" s="78"/>
      <c r="BH231" s="78"/>
      <c r="BI231" s="78"/>
      <c r="BJ231" s="78"/>
      <c r="BK231" s="78"/>
      <c r="BL231" s="78"/>
      <c r="BM231" s="78"/>
      <c r="BN231" s="78"/>
      <c r="BO231" s="78"/>
      <c r="BP231" s="78"/>
      <c r="BQ231" s="78"/>
    </row>
    <row r="232" spans="1:69">
      <c r="A232" s="101">
        <v>4.38</v>
      </c>
      <c r="C232" s="89">
        <f t="shared" si="132"/>
        <v>-14.369904</v>
      </c>
      <c r="D232" s="84">
        <f t="shared" si="133"/>
        <v>14.369904</v>
      </c>
      <c r="E232" s="76">
        <v>0.75190000000000001</v>
      </c>
      <c r="F232" s="91">
        <f t="shared" si="134"/>
        <v>7.8498359999999998</v>
      </c>
      <c r="G232" s="80">
        <f t="shared" si="135"/>
        <v>7.9795007999999994</v>
      </c>
      <c r="H232" s="81">
        <f t="shared" si="173"/>
        <v>8.068777714285714</v>
      </c>
      <c r="I232" s="101">
        <v>28.7</v>
      </c>
      <c r="J232" s="92">
        <f t="shared" si="136"/>
        <v>0.29962800000000001</v>
      </c>
      <c r="K232" s="101">
        <v>62.1</v>
      </c>
      <c r="L232" s="78">
        <f t="shared" si="137"/>
        <v>0.64832400000000001</v>
      </c>
      <c r="M232" s="81">
        <f t="shared" si="138"/>
        <v>0.4483410048</v>
      </c>
      <c r="N232" s="14">
        <f t="shared" si="172"/>
        <v>115</v>
      </c>
      <c r="O232" s="78">
        <f t="shared" si="139"/>
        <v>0.7286656800000022</v>
      </c>
      <c r="P232" s="78">
        <f t="shared" si="140"/>
        <v>0.28032467519999965</v>
      </c>
      <c r="Q232" s="93">
        <f t="shared" si="141"/>
        <v>2.3927755895999989</v>
      </c>
      <c r="R232" s="80">
        <f t="shared" si="142"/>
        <v>8.5357294640325758</v>
      </c>
      <c r="S232" s="80">
        <f t="shared" si="143"/>
        <v>2846.9950267743757</v>
      </c>
      <c r="T232" s="69">
        <f t="shared" si="144"/>
        <v>123.34285708799985</v>
      </c>
      <c r="U232" s="78">
        <f t="shared" si="145"/>
        <v>1.7067449502972432</v>
      </c>
      <c r="V232" s="69">
        <f t="shared" si="146"/>
        <v>106.50088489854797</v>
      </c>
      <c r="W232" s="80">
        <f t="shared" ca="1" si="147"/>
        <v>3.4330970912259491</v>
      </c>
      <c r="X232" s="80">
        <f t="shared" ca="1" si="148"/>
        <v>32.670054148405264</v>
      </c>
      <c r="Y232" s="94">
        <f t="shared" ca="1" si="149"/>
        <v>9.7194550069174798E-8</v>
      </c>
      <c r="Z232" s="80">
        <f t="shared" ca="1" si="150"/>
        <v>14</v>
      </c>
      <c r="AA232" s="80">
        <f t="shared" ca="1" si="151"/>
        <v>101.51169167999996</v>
      </c>
      <c r="AB232" s="80">
        <f t="shared" ca="1" si="152"/>
        <v>27.322291937349391</v>
      </c>
      <c r="AC232" s="80">
        <f t="shared" si="153"/>
        <v>14.813360560446966</v>
      </c>
      <c r="AD232" s="69">
        <f t="shared" si="154"/>
        <v>853.03942588235259</v>
      </c>
      <c r="AE232" s="69">
        <f t="shared" si="174"/>
        <v>863.54259226890724</v>
      </c>
      <c r="AF232" s="69">
        <f t="shared" si="155"/>
        <v>797.95007999999996</v>
      </c>
      <c r="AG232" s="95">
        <f t="shared" si="175"/>
        <v>806.87777142857135</v>
      </c>
      <c r="AH232" s="93">
        <f t="shared" si="156"/>
        <v>20.626062203970701</v>
      </c>
      <c r="AI232" s="81">
        <f t="shared" si="157"/>
        <v>1.0688605981126287</v>
      </c>
      <c r="AJ232" s="80">
        <f t="shared" si="158"/>
        <v>7.6603207679999992</v>
      </c>
      <c r="AK232" s="80">
        <f t="shared" si="159"/>
        <v>25.865846860704774</v>
      </c>
      <c r="AL232" s="78">
        <f t="shared" ca="1" si="160"/>
        <v>0.92604140326881268</v>
      </c>
      <c r="AM232" s="80">
        <f t="shared" ca="1" si="161"/>
        <v>23.442553865179111</v>
      </c>
      <c r="AN232" s="80">
        <f t="shared" si="162"/>
        <v>7.5278309433962258</v>
      </c>
      <c r="AO232" s="80">
        <f t="shared" si="163"/>
        <v>3.7549717395855144</v>
      </c>
      <c r="AP232" s="80">
        <f t="shared" si="164"/>
        <v>4.1323240018730436</v>
      </c>
      <c r="AQ232" s="80">
        <f t="shared" ca="1" si="165"/>
        <v>2.7895499769844543</v>
      </c>
      <c r="AR232" s="80">
        <f t="shared" si="166"/>
        <v>3.1537238843729409</v>
      </c>
      <c r="AS232" s="78">
        <f t="shared" si="167"/>
        <v>2.7580684416390385E-2</v>
      </c>
      <c r="AT232" s="96">
        <f t="shared" ca="1" si="168"/>
        <v>4</v>
      </c>
      <c r="AU232" s="97" t="str">
        <f t="shared" ca="1" si="169"/>
        <v>Silt mxture</v>
      </c>
      <c r="AV232" s="98">
        <f t="shared" si="170"/>
        <v>3</v>
      </c>
      <c r="AW232" s="99" t="str">
        <f t="shared" si="171"/>
        <v>Clay</v>
      </c>
      <c r="AX232" s="78"/>
      <c r="AY232" s="78"/>
      <c r="AZ232" s="78"/>
      <c r="BA232" s="78"/>
      <c r="BB232" s="78"/>
      <c r="BC232" s="78"/>
      <c r="BD232" s="78"/>
      <c r="BE232" s="78"/>
      <c r="BF232" s="78"/>
      <c r="BG232" s="78"/>
      <c r="BH232" s="78"/>
      <c r="BI232" s="78"/>
      <c r="BJ232" s="78"/>
      <c r="BK232" s="78"/>
      <c r="BL232" s="78"/>
      <c r="BM232" s="78"/>
      <c r="BN232" s="78"/>
      <c r="BO232" s="78"/>
      <c r="BP232" s="78"/>
      <c r="BQ232" s="78"/>
    </row>
    <row r="233" spans="1:69">
      <c r="A233" s="101">
        <v>4.4000000000000004</v>
      </c>
      <c r="C233" s="89">
        <f t="shared" si="132"/>
        <v>-14.435520000000002</v>
      </c>
      <c r="D233" s="84">
        <f t="shared" si="133"/>
        <v>14.435520000000002</v>
      </c>
      <c r="E233" s="76">
        <v>0.7843</v>
      </c>
      <c r="F233" s="91">
        <f t="shared" si="134"/>
        <v>8.1880919999999993</v>
      </c>
      <c r="G233" s="80">
        <f t="shared" si="135"/>
        <v>8.3181743999999984</v>
      </c>
      <c r="H233" s="81">
        <f t="shared" si="173"/>
        <v>8.373327428571427</v>
      </c>
      <c r="I233" s="101">
        <v>28.8</v>
      </c>
      <c r="J233" s="92">
        <f t="shared" si="136"/>
        <v>0.30067199999999999</v>
      </c>
      <c r="K233" s="101">
        <v>62.3</v>
      </c>
      <c r="L233" s="78">
        <f t="shared" si="137"/>
        <v>0.65041199999999999</v>
      </c>
      <c r="M233" s="81">
        <f t="shared" si="138"/>
        <v>0.45038822400000006</v>
      </c>
      <c r="N233" s="14">
        <f t="shared" si="172"/>
        <v>115</v>
      </c>
      <c r="O233" s="78">
        <f t="shared" si="139"/>
        <v>0.73243860000000227</v>
      </c>
      <c r="P233" s="78">
        <f t="shared" si="140"/>
        <v>0.28205037599999971</v>
      </c>
      <c r="Q233" s="93">
        <f t="shared" si="141"/>
        <v>2.503292813999999</v>
      </c>
      <c r="R233" s="80">
        <f t="shared" si="142"/>
        <v>8.8753393968175445</v>
      </c>
      <c r="S233" s="80">
        <f t="shared" si="143"/>
        <v>2968.1496976185099</v>
      </c>
      <c r="T233" s="69">
        <f t="shared" si="144"/>
        <v>124.10216543999987</v>
      </c>
      <c r="U233" s="78">
        <f t="shared" si="145"/>
        <v>1.7087775167838135</v>
      </c>
      <c r="V233" s="69">
        <f t="shared" si="146"/>
        <v>106.62771704730996</v>
      </c>
      <c r="W233" s="80">
        <f t="shared" ca="1" si="147"/>
        <v>3.5296341659965074</v>
      </c>
      <c r="X233" s="80">
        <f t="shared" ca="1" si="148"/>
        <v>32.807725025808026</v>
      </c>
      <c r="Y233" s="94">
        <f t="shared" ca="1" si="149"/>
        <v>1.1284580757677947E-7</v>
      </c>
      <c r="Z233" s="80">
        <f t="shared" ca="1" si="150"/>
        <v>14</v>
      </c>
      <c r="AA233" s="80">
        <f t="shared" ca="1" si="151"/>
        <v>106.20030119999996</v>
      </c>
      <c r="AB233" s="80">
        <f t="shared" ca="1" si="152"/>
        <v>33.187178087477214</v>
      </c>
      <c r="AC233" s="80">
        <f t="shared" si="153"/>
        <v>14.686666915425093</v>
      </c>
      <c r="AD233" s="69">
        <f t="shared" si="154"/>
        <v>892.43950588235259</v>
      </c>
      <c r="AE233" s="69">
        <f t="shared" si="174"/>
        <v>898.92809747899139</v>
      </c>
      <c r="AF233" s="69">
        <f t="shared" si="155"/>
        <v>831.81743999999981</v>
      </c>
      <c r="AG233" s="95">
        <f t="shared" si="175"/>
        <v>837.33274285714265</v>
      </c>
      <c r="AH233" s="93">
        <f t="shared" si="156"/>
        <v>21.252588262422428</v>
      </c>
      <c r="AI233" s="81">
        <f t="shared" si="157"/>
        <v>1.06602233354229</v>
      </c>
      <c r="AJ233" s="80">
        <f t="shared" si="158"/>
        <v>7.9854474239999984</v>
      </c>
      <c r="AK233" s="80">
        <f t="shared" si="159"/>
        <v>26.894967869144072</v>
      </c>
      <c r="AL233" s="78">
        <f t="shared" ca="1" si="160"/>
        <v>0.91799603474385627</v>
      </c>
      <c r="AM233" s="80">
        <f t="shared" ca="1" si="161"/>
        <v>24.127951815767588</v>
      </c>
      <c r="AN233" s="80">
        <f t="shared" si="162"/>
        <v>7.8473343396226394</v>
      </c>
      <c r="AO233" s="80">
        <f t="shared" si="163"/>
        <v>3.6146392891209405</v>
      </c>
      <c r="AP233" s="80">
        <f t="shared" si="164"/>
        <v>3.9636497754113731</v>
      </c>
      <c r="AQ233" s="80">
        <f t="shared" ca="1" si="165"/>
        <v>2.7682198732939334</v>
      </c>
      <c r="AR233" s="80">
        <f t="shared" si="166"/>
        <v>3.1294681642710542</v>
      </c>
      <c r="AS233" s="78">
        <f t="shared" si="167"/>
        <v>2.6368407926888254E-2</v>
      </c>
      <c r="AT233" s="96">
        <f t="shared" ca="1" si="168"/>
        <v>4</v>
      </c>
      <c r="AU233" s="97" t="str">
        <f t="shared" ca="1" si="169"/>
        <v>Silt mxture</v>
      </c>
      <c r="AV233" s="98">
        <f t="shared" si="170"/>
        <v>3</v>
      </c>
      <c r="AW233" s="99" t="str">
        <f t="shared" si="171"/>
        <v>Clay</v>
      </c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/>
      <c r="BP233" s="78"/>
      <c r="BQ233" s="78"/>
    </row>
    <row r="234" spans="1:69">
      <c r="A234" s="101">
        <v>4.42</v>
      </c>
      <c r="C234" s="89">
        <f t="shared" si="132"/>
        <v>-14.501136000000001</v>
      </c>
      <c r="D234" s="84">
        <f t="shared" si="133"/>
        <v>14.501136000000001</v>
      </c>
      <c r="E234" s="76">
        <v>0.80169999999999997</v>
      </c>
      <c r="F234" s="91">
        <f t="shared" si="134"/>
        <v>8.3697479999999995</v>
      </c>
      <c r="G234" s="80">
        <f t="shared" si="135"/>
        <v>8.5002479999999991</v>
      </c>
      <c r="H234" s="81">
        <f t="shared" si="173"/>
        <v>8.6965796571428573</v>
      </c>
      <c r="I234" s="101">
        <v>28.7</v>
      </c>
      <c r="J234" s="92">
        <f t="shared" si="136"/>
        <v>0.29962800000000001</v>
      </c>
      <c r="K234" s="101">
        <v>62.5</v>
      </c>
      <c r="L234" s="78">
        <f t="shared" si="137"/>
        <v>0.65249999999999997</v>
      </c>
      <c r="M234" s="81">
        <f t="shared" si="138"/>
        <v>0.45243544320000001</v>
      </c>
      <c r="N234" s="14">
        <f t="shared" si="172"/>
        <v>115</v>
      </c>
      <c r="O234" s="78">
        <f t="shared" si="139"/>
        <v>0.73621152000000223</v>
      </c>
      <c r="P234" s="78">
        <f t="shared" si="140"/>
        <v>0.28377607679999967</v>
      </c>
      <c r="Q234" s="93">
        <f t="shared" si="141"/>
        <v>2.5621320383999993</v>
      </c>
      <c r="R234" s="80">
        <f t="shared" si="142"/>
        <v>9.0287104793747091</v>
      </c>
      <c r="S234" s="80">
        <f t="shared" si="143"/>
        <v>3048.50032864281</v>
      </c>
      <c r="T234" s="69">
        <f t="shared" si="144"/>
        <v>124.86147379199986</v>
      </c>
      <c r="U234" s="78">
        <f t="shared" si="145"/>
        <v>1.7092159789666126</v>
      </c>
      <c r="V234" s="69">
        <f t="shared" si="146"/>
        <v>106.65507708751662</v>
      </c>
      <c r="W234" s="80">
        <f t="shared" ca="1" si="147"/>
        <v>3.5800230684466796</v>
      </c>
      <c r="X234" s="80">
        <f t="shared" ca="1" si="148"/>
        <v>32.864823898243181</v>
      </c>
      <c r="Y234" s="94">
        <f t="shared" ca="1" si="149"/>
        <v>1.2232933786283717E-7</v>
      </c>
      <c r="Z234" s="80">
        <f t="shared" ca="1" si="150"/>
        <v>14</v>
      </c>
      <c r="AA234" s="80">
        <f t="shared" ca="1" si="151"/>
        <v>108.69651071999996</v>
      </c>
      <c r="AB234" s="80">
        <f t="shared" ca="1" si="152"/>
        <v>36.821830664432426</v>
      </c>
      <c r="AC234" s="80">
        <f t="shared" si="153"/>
        <v>14.605463796761311</v>
      </c>
      <c r="AD234" s="69">
        <f t="shared" si="154"/>
        <v>913.41605647058793</v>
      </c>
      <c r="AE234" s="69">
        <f t="shared" si="174"/>
        <v>936.51389848739473</v>
      </c>
      <c r="AF234" s="69">
        <f t="shared" si="155"/>
        <v>850.02479999999991</v>
      </c>
      <c r="AG234" s="95">
        <f t="shared" si="175"/>
        <v>869.65796571428552</v>
      </c>
      <c r="AH234" s="93">
        <f t="shared" si="156"/>
        <v>21.647013149131496</v>
      </c>
      <c r="AI234" s="81">
        <f t="shared" si="157"/>
        <v>1.0558606750038781</v>
      </c>
      <c r="AJ234" s="80">
        <f t="shared" si="158"/>
        <v>8.1602380799999992</v>
      </c>
      <c r="AK234" s="80">
        <f t="shared" si="159"/>
        <v>27.359728725377902</v>
      </c>
      <c r="AL234" s="78">
        <f t="shared" ca="1" si="160"/>
        <v>0.91368525818516355</v>
      </c>
      <c r="AM234" s="80">
        <f t="shared" ca="1" si="161"/>
        <v>24.418066012067161</v>
      </c>
      <c r="AN234" s="80">
        <f t="shared" si="162"/>
        <v>8.0191018867924519</v>
      </c>
      <c r="AO234" s="80">
        <f t="shared" si="163"/>
        <v>3.5249324490297234</v>
      </c>
      <c r="AP234" s="80">
        <f t="shared" si="164"/>
        <v>3.8591781578027842</v>
      </c>
      <c r="AQ234" s="80">
        <f t="shared" ca="1" si="165"/>
        <v>2.7566918482550227</v>
      </c>
      <c r="AR234" s="80">
        <f t="shared" si="166"/>
        <v>3.1155308869189979</v>
      </c>
      <c r="AS234" s="78">
        <f t="shared" si="167"/>
        <v>2.5768111383217E-2</v>
      </c>
      <c r="AT234" s="96">
        <f t="shared" ca="1" si="168"/>
        <v>4</v>
      </c>
      <c r="AU234" s="97" t="str">
        <f t="shared" ca="1" si="169"/>
        <v>Silt mxture</v>
      </c>
      <c r="AV234" s="98">
        <f t="shared" si="170"/>
        <v>3</v>
      </c>
      <c r="AW234" s="99" t="str">
        <f t="shared" si="171"/>
        <v>Clay</v>
      </c>
      <c r="AX234" s="78"/>
      <c r="AY234" s="78"/>
      <c r="AZ234" s="78"/>
      <c r="BA234" s="78"/>
      <c r="BB234" s="78"/>
      <c r="BC234" s="78"/>
      <c r="BD234" s="78"/>
      <c r="BE234" s="78"/>
      <c r="BF234" s="78"/>
      <c r="BG234" s="78"/>
      <c r="BH234" s="78"/>
      <c r="BI234" s="78"/>
      <c r="BJ234" s="78"/>
      <c r="BK234" s="78"/>
      <c r="BL234" s="78"/>
      <c r="BM234" s="78"/>
      <c r="BN234" s="78"/>
      <c r="BO234" s="78"/>
      <c r="BP234" s="78"/>
      <c r="BQ234" s="78"/>
    </row>
    <row r="235" spans="1:69">
      <c r="A235" s="101">
        <v>4.4400000000000004</v>
      </c>
      <c r="C235" s="89">
        <f t="shared" si="132"/>
        <v>-14.566752000000003</v>
      </c>
      <c r="D235" s="84">
        <f t="shared" si="133"/>
        <v>14.566752000000003</v>
      </c>
      <c r="E235" s="76">
        <v>0.87129999999999996</v>
      </c>
      <c r="F235" s="91">
        <f t="shared" si="134"/>
        <v>9.0963719999999988</v>
      </c>
      <c r="G235" s="80">
        <f t="shared" si="135"/>
        <v>9.2272895999999989</v>
      </c>
      <c r="H235" s="81">
        <f t="shared" si="173"/>
        <v>8.9947460571428568</v>
      </c>
      <c r="I235" s="101">
        <v>28.3</v>
      </c>
      <c r="J235" s="92">
        <f t="shared" si="136"/>
        <v>0.29545199999999999</v>
      </c>
      <c r="K235" s="101">
        <v>62.7</v>
      </c>
      <c r="L235" s="78">
        <f t="shared" si="137"/>
        <v>0.65458800000000006</v>
      </c>
      <c r="M235" s="81">
        <f t="shared" si="138"/>
        <v>0.45448266240000007</v>
      </c>
      <c r="N235" s="14">
        <f t="shared" si="172"/>
        <v>115</v>
      </c>
      <c r="O235" s="78">
        <f t="shared" si="139"/>
        <v>0.7399844400000023</v>
      </c>
      <c r="P235" s="78">
        <f t="shared" si="140"/>
        <v>0.28550177759999973</v>
      </c>
      <c r="Q235" s="93">
        <f t="shared" si="141"/>
        <v>2.8008107027999989</v>
      </c>
      <c r="R235" s="80">
        <f t="shared" si="142"/>
        <v>9.8101340255893437</v>
      </c>
      <c r="S235" s="80">
        <f t="shared" si="143"/>
        <v>3379.5895421651039</v>
      </c>
      <c r="T235" s="69">
        <f t="shared" si="144"/>
        <v>125.62078214399988</v>
      </c>
      <c r="U235" s="78">
        <f t="shared" si="145"/>
        <v>1.7107780343467154</v>
      </c>
      <c r="V235" s="69">
        <f t="shared" si="146"/>
        <v>106.75254934323503</v>
      </c>
      <c r="W235" s="80">
        <f t="shared" ca="1" si="147"/>
        <v>3.7652974973180986</v>
      </c>
      <c r="X235" s="80">
        <f t="shared" ca="1" si="148"/>
        <v>33.148011947254346</v>
      </c>
      <c r="Y235" s="94">
        <f t="shared" ca="1" si="149"/>
        <v>1.720638807485775E-7</v>
      </c>
      <c r="Z235" s="80">
        <f t="shared" ca="1" si="150"/>
        <v>14</v>
      </c>
      <c r="AA235" s="80">
        <f t="shared" ca="1" si="151"/>
        <v>118.82227223999995</v>
      </c>
      <c r="AB235" s="80">
        <f t="shared" ca="1" si="152"/>
        <v>56.616982008863154</v>
      </c>
      <c r="AC235" s="80">
        <f t="shared" si="153"/>
        <v>14.29201981710403</v>
      </c>
      <c r="AD235" s="69">
        <f t="shared" si="154"/>
        <v>998.50648941176428</v>
      </c>
      <c r="AE235" s="69">
        <f t="shared" si="174"/>
        <v>971.14842554621828</v>
      </c>
      <c r="AF235" s="69">
        <f t="shared" si="155"/>
        <v>922.7289599999998</v>
      </c>
      <c r="AG235" s="95">
        <f t="shared" si="175"/>
        <v>899.47460571428564</v>
      </c>
      <c r="AH235" s="93">
        <f t="shared" si="156"/>
        <v>23.302718270131422</v>
      </c>
      <c r="AI235" s="81">
        <f t="shared" si="157"/>
        <v>1.0348517003419186</v>
      </c>
      <c r="AJ235" s="80">
        <f t="shared" si="158"/>
        <v>8.8581980159999993</v>
      </c>
      <c r="AK235" s="80">
        <f t="shared" si="159"/>
        <v>29.727678865422252</v>
      </c>
      <c r="AL235" s="78">
        <f t="shared" ca="1" si="160"/>
        <v>0.89519803652562002</v>
      </c>
      <c r="AM235" s="80">
        <f t="shared" ca="1" si="161"/>
        <v>25.90929713041912</v>
      </c>
      <c r="AN235" s="80">
        <f t="shared" si="162"/>
        <v>8.7049901886792433</v>
      </c>
      <c r="AO235" s="80">
        <f t="shared" si="163"/>
        <v>3.2019370021723392</v>
      </c>
      <c r="AP235" s="80">
        <f t="shared" si="164"/>
        <v>3.4811049494537101</v>
      </c>
      <c r="AQ235" s="80">
        <f t="shared" ca="1" si="165"/>
        <v>2.7079553058910446</v>
      </c>
      <c r="AR235" s="80">
        <f t="shared" si="166"/>
        <v>3.0625351913604986</v>
      </c>
      <c r="AS235" s="78">
        <f t="shared" si="167"/>
        <v>2.3577016947980232E-2</v>
      </c>
      <c r="AT235" s="96">
        <f t="shared" ca="1" si="168"/>
        <v>4</v>
      </c>
      <c r="AU235" s="97" t="str">
        <f t="shared" ca="1" si="169"/>
        <v>Silt mxture</v>
      </c>
      <c r="AV235" s="98">
        <f t="shared" si="170"/>
        <v>3</v>
      </c>
      <c r="AW235" s="99" t="str">
        <f t="shared" si="171"/>
        <v>Clay</v>
      </c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</row>
    <row r="236" spans="1:69">
      <c r="A236" s="101">
        <v>4.46</v>
      </c>
      <c r="C236" s="89">
        <f t="shared" si="132"/>
        <v>-14.632368000000001</v>
      </c>
      <c r="D236" s="84">
        <f t="shared" si="133"/>
        <v>14.632368000000001</v>
      </c>
      <c r="E236" s="76">
        <v>0.89559999999999995</v>
      </c>
      <c r="F236" s="91">
        <f t="shared" si="134"/>
        <v>9.3500639999999997</v>
      </c>
      <c r="G236" s="80">
        <f t="shared" si="135"/>
        <v>9.4809815999999998</v>
      </c>
      <c r="H236" s="81">
        <f t="shared" si="173"/>
        <v>9.2841428571428555</v>
      </c>
      <c r="I236" s="101">
        <v>29.2</v>
      </c>
      <c r="J236" s="92">
        <f t="shared" si="136"/>
        <v>0.30484800000000001</v>
      </c>
      <c r="K236" s="101">
        <v>62.7</v>
      </c>
      <c r="L236" s="78">
        <f t="shared" si="137"/>
        <v>0.65458800000000006</v>
      </c>
      <c r="M236" s="81">
        <f t="shared" si="138"/>
        <v>0.45652988160000002</v>
      </c>
      <c r="N236" s="14">
        <f t="shared" si="172"/>
        <v>115</v>
      </c>
      <c r="O236" s="78">
        <f t="shared" si="139"/>
        <v>0.74375736000000225</v>
      </c>
      <c r="P236" s="78">
        <f t="shared" si="140"/>
        <v>0.28722747839999968</v>
      </c>
      <c r="Q236" s="93">
        <f t="shared" si="141"/>
        <v>2.8832839991999997</v>
      </c>
      <c r="R236" s="80">
        <f t="shared" si="142"/>
        <v>10.038329254782063</v>
      </c>
      <c r="S236" s="80">
        <f t="shared" si="143"/>
        <v>3371.8729797067617</v>
      </c>
      <c r="T236" s="69">
        <f t="shared" si="144"/>
        <v>126.38009049599985</v>
      </c>
      <c r="U236" s="78">
        <f t="shared" si="145"/>
        <v>1.7155091903713298</v>
      </c>
      <c r="V236" s="69">
        <f t="shared" si="146"/>
        <v>107.04777347917097</v>
      </c>
      <c r="W236" s="80">
        <f t="shared" ca="1" si="147"/>
        <v>3.8533856307710135</v>
      </c>
      <c r="X236" s="80">
        <f t="shared" ca="1" si="148"/>
        <v>33.246742318075832</v>
      </c>
      <c r="Y236" s="94">
        <f t="shared" ca="1" si="149"/>
        <v>1.7964854147663534E-7</v>
      </c>
      <c r="Z236" s="80">
        <f t="shared" ca="1" si="150"/>
        <v>14</v>
      </c>
      <c r="AA236" s="80">
        <f t="shared" ca="1" si="151"/>
        <v>122.32113935999998</v>
      </c>
      <c r="AB236" s="80">
        <f t="shared" ca="1" si="152"/>
        <v>60.853331846171763</v>
      </c>
      <c r="AC236" s="80">
        <f t="shared" si="153"/>
        <v>14.298969076943189</v>
      </c>
      <c r="AD236" s="69">
        <f t="shared" si="154"/>
        <v>1027.9087341176469</v>
      </c>
      <c r="AE236" s="69">
        <f t="shared" si="174"/>
        <v>1004.7512349579829</v>
      </c>
      <c r="AF236" s="69">
        <f t="shared" si="155"/>
        <v>948.09815999999989</v>
      </c>
      <c r="AG236" s="95">
        <f t="shared" si="175"/>
        <v>928.41428571428571</v>
      </c>
      <c r="AH236" s="93">
        <f t="shared" si="156"/>
        <v>23.345511552642989</v>
      </c>
      <c r="AI236" s="81">
        <f t="shared" si="157"/>
        <v>1.0613469216042819</v>
      </c>
      <c r="AJ236" s="80">
        <f t="shared" si="158"/>
        <v>9.1017423359999992</v>
      </c>
      <c r="AK236" s="80">
        <f t="shared" si="159"/>
        <v>30.41917955994564</v>
      </c>
      <c r="AL236" s="78">
        <f t="shared" ca="1" si="160"/>
        <v>0.89293152728529757</v>
      </c>
      <c r="AM236" s="80">
        <f t="shared" ca="1" si="161"/>
        <v>26.450331526793921</v>
      </c>
      <c r="AN236" s="80">
        <f t="shared" si="162"/>
        <v>8.9443222641509426</v>
      </c>
      <c r="AO236" s="80">
        <f t="shared" si="163"/>
        <v>3.2153632699803993</v>
      </c>
      <c r="AP236" s="80">
        <f t="shared" si="164"/>
        <v>3.489071490283739</v>
      </c>
      <c r="AQ236" s="80">
        <f t="shared" ca="1" si="165"/>
        <v>2.7017928118714791</v>
      </c>
      <c r="AR236" s="80">
        <f t="shared" si="166"/>
        <v>3.0538380667344005</v>
      </c>
      <c r="AS236" s="78">
        <f t="shared" si="167"/>
        <v>2.2668311234736043E-2</v>
      </c>
      <c r="AT236" s="96">
        <f t="shared" ca="1" si="168"/>
        <v>4</v>
      </c>
      <c r="AU236" s="97" t="str">
        <f t="shared" ca="1" si="169"/>
        <v>Silt mxture</v>
      </c>
      <c r="AV236" s="98">
        <f t="shared" si="170"/>
        <v>3</v>
      </c>
      <c r="AW236" s="99" t="str">
        <f t="shared" si="171"/>
        <v>Clay</v>
      </c>
      <c r="AX236" s="78"/>
      <c r="AY236" s="78"/>
      <c r="AZ236" s="78"/>
      <c r="BA236" s="78"/>
      <c r="BB236" s="78"/>
      <c r="BC236" s="78"/>
      <c r="BD236" s="78"/>
      <c r="BE236" s="78"/>
      <c r="BF236" s="78"/>
      <c r="BG236" s="78"/>
      <c r="BH236" s="78"/>
      <c r="BI236" s="78"/>
      <c r="BJ236" s="78"/>
      <c r="BK236" s="78"/>
      <c r="BL236" s="78"/>
      <c r="BM236" s="78"/>
      <c r="BN236" s="78"/>
      <c r="BO236" s="78"/>
      <c r="BP236" s="78"/>
      <c r="BQ236" s="78"/>
    </row>
    <row r="237" spans="1:69">
      <c r="A237" s="101">
        <v>4.4800000000000004</v>
      </c>
      <c r="C237" s="89">
        <f t="shared" si="132"/>
        <v>-14.697984000000002</v>
      </c>
      <c r="D237" s="84">
        <f t="shared" si="133"/>
        <v>14.697984000000002</v>
      </c>
      <c r="E237" s="76">
        <v>0.90800000000000003</v>
      </c>
      <c r="F237" s="91">
        <f t="shared" si="134"/>
        <v>9.4795199999999991</v>
      </c>
      <c r="G237" s="80">
        <f t="shared" si="135"/>
        <v>9.6114815999999994</v>
      </c>
      <c r="H237" s="81">
        <f t="shared" si="173"/>
        <v>9.5809371428571417</v>
      </c>
      <c r="I237" s="101">
        <v>30.9</v>
      </c>
      <c r="J237" s="92">
        <f t="shared" si="136"/>
        <v>0.32259599999999999</v>
      </c>
      <c r="K237" s="101">
        <v>63.2</v>
      </c>
      <c r="L237" s="78">
        <f t="shared" si="137"/>
        <v>0.65980800000000006</v>
      </c>
      <c r="M237" s="81">
        <f t="shared" si="138"/>
        <v>0.45857710080000003</v>
      </c>
      <c r="N237" s="14">
        <f t="shared" si="172"/>
        <v>115</v>
      </c>
      <c r="O237" s="78">
        <f t="shared" si="139"/>
        <v>0.74753028000000232</v>
      </c>
      <c r="P237" s="78">
        <f t="shared" si="140"/>
        <v>0.28895317919999969</v>
      </c>
      <c r="Q237" s="93">
        <f t="shared" si="141"/>
        <v>2.9251039355999988</v>
      </c>
      <c r="R237" s="80">
        <f t="shared" si="142"/>
        <v>10.123106946594211</v>
      </c>
      <c r="S237" s="80">
        <f t="shared" si="143"/>
        <v>3232.5813164234546</v>
      </c>
      <c r="T237" s="69">
        <f t="shared" si="144"/>
        <v>127.13939884799986</v>
      </c>
      <c r="U237" s="78">
        <f t="shared" si="145"/>
        <v>1.7226789430881566</v>
      </c>
      <c r="V237" s="69">
        <f t="shared" si="146"/>
        <v>107.49516604870097</v>
      </c>
      <c r="W237" s="80">
        <f t="shared" ca="1" si="147"/>
        <v>3.9260756203730161</v>
      </c>
      <c r="X237" s="80">
        <f t="shared" ca="1" si="148"/>
        <v>33.308788559229754</v>
      </c>
      <c r="Y237" s="94">
        <f t="shared" ca="1" si="149"/>
        <v>1.7017944956878018E-7</v>
      </c>
      <c r="Z237" s="80">
        <f t="shared" ca="1" si="150"/>
        <v>14</v>
      </c>
      <c r="AA237" s="80">
        <f t="shared" ca="1" si="151"/>
        <v>124.09531847999995</v>
      </c>
      <c r="AB237" s="80">
        <f t="shared" ca="1" si="152"/>
        <v>58.481925211353783</v>
      </c>
      <c r="AC237" s="80">
        <f t="shared" si="153"/>
        <v>14.427221310636824</v>
      </c>
      <c r="AD237" s="69">
        <f t="shared" si="154"/>
        <v>1042.8178023529408</v>
      </c>
      <c r="AE237" s="69">
        <f t="shared" si="174"/>
        <v>1039.2243368067222</v>
      </c>
      <c r="AF237" s="69">
        <f t="shared" si="155"/>
        <v>961.14815999999996</v>
      </c>
      <c r="AG237" s="95">
        <f t="shared" si="175"/>
        <v>958.09371428571433</v>
      </c>
      <c r="AH237" s="93">
        <f t="shared" si="156"/>
        <v>22.769479625432663</v>
      </c>
      <c r="AI237" s="81">
        <f t="shared" si="157"/>
        <v>1.1164300074259239</v>
      </c>
      <c r="AJ237" s="80">
        <f t="shared" si="158"/>
        <v>9.2270223359999992</v>
      </c>
      <c r="AK237" s="80">
        <f t="shared" si="159"/>
        <v>30.676081656346096</v>
      </c>
      <c r="AL237" s="78">
        <f t="shared" ca="1" si="160"/>
        <v>0.89596023660743329</v>
      </c>
      <c r="AM237" s="80">
        <f t="shared" ca="1" si="161"/>
        <v>26.796106006090906</v>
      </c>
      <c r="AN237" s="80">
        <f t="shared" si="162"/>
        <v>9.0674354716981114</v>
      </c>
      <c r="AO237" s="80">
        <f t="shared" si="163"/>
        <v>3.3563607924921794</v>
      </c>
      <c r="AP237" s="80">
        <f t="shared" si="164"/>
        <v>3.6394152940812869</v>
      </c>
      <c r="AQ237" s="80">
        <f t="shared" ca="1" si="165"/>
        <v>2.7095285293019353</v>
      </c>
      <c r="AR237" s="80">
        <f t="shared" si="166"/>
        <v>3.0595410727322001</v>
      </c>
      <c r="AS237" s="78">
        <f t="shared" si="167"/>
        <v>2.2702166554768501E-2</v>
      </c>
      <c r="AT237" s="96">
        <f t="shared" ca="1" si="168"/>
        <v>4</v>
      </c>
      <c r="AU237" s="97" t="str">
        <f t="shared" ca="1" si="169"/>
        <v>Silt mxture</v>
      </c>
      <c r="AV237" s="98">
        <f t="shared" si="170"/>
        <v>3</v>
      </c>
      <c r="AW237" s="99" t="str">
        <f t="shared" si="171"/>
        <v>Clay</v>
      </c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/>
      <c r="BQ237" s="78"/>
    </row>
    <row r="238" spans="1:69">
      <c r="A238" s="101">
        <v>4.5</v>
      </c>
      <c r="C238" s="89">
        <f t="shared" si="132"/>
        <v>-14.7636</v>
      </c>
      <c r="D238" s="84">
        <f t="shared" si="133"/>
        <v>14.7636</v>
      </c>
      <c r="E238" s="76">
        <v>0.9304</v>
      </c>
      <c r="F238" s="91">
        <f t="shared" si="134"/>
        <v>9.7133760000000002</v>
      </c>
      <c r="G238" s="80">
        <f t="shared" si="135"/>
        <v>9.8455463999999999</v>
      </c>
      <c r="H238" s="81">
        <f t="shared" si="173"/>
        <v>9.9093795428571418</v>
      </c>
      <c r="I238" s="101">
        <v>30.5</v>
      </c>
      <c r="J238" s="92">
        <f t="shared" si="136"/>
        <v>0.31841999999999998</v>
      </c>
      <c r="K238" s="101">
        <v>63.3</v>
      </c>
      <c r="L238" s="78">
        <f t="shared" si="137"/>
        <v>0.66085199999999999</v>
      </c>
      <c r="M238" s="81">
        <f t="shared" si="138"/>
        <v>0.46062431999999998</v>
      </c>
      <c r="N238" s="14">
        <f t="shared" si="172"/>
        <v>115</v>
      </c>
      <c r="O238" s="78">
        <f t="shared" si="139"/>
        <v>0.75130320000000228</v>
      </c>
      <c r="P238" s="78">
        <f t="shared" si="140"/>
        <v>0.29067887999999964</v>
      </c>
      <c r="Q238" s="93">
        <f t="shared" si="141"/>
        <v>3.0011002559999995</v>
      </c>
      <c r="R238" s="80">
        <f t="shared" si="142"/>
        <v>10.324452385395194</v>
      </c>
      <c r="S238" s="80">
        <f t="shared" si="143"/>
        <v>3360.062071182344</v>
      </c>
      <c r="T238" s="69">
        <f t="shared" si="144"/>
        <v>127.89870719999985</v>
      </c>
      <c r="U238" s="78">
        <f t="shared" si="145"/>
        <v>1.7220915638615391</v>
      </c>
      <c r="V238" s="69">
        <f t="shared" si="146"/>
        <v>107.45851358496003</v>
      </c>
      <c r="W238" s="80">
        <f t="shared" ca="1" si="147"/>
        <v>3.98210208585924</v>
      </c>
      <c r="X238" s="80">
        <f t="shared" ca="1" si="148"/>
        <v>33.370425739388892</v>
      </c>
      <c r="Y238" s="94">
        <f t="shared" ca="1" si="149"/>
        <v>1.8934998819944825E-7</v>
      </c>
      <c r="Z238" s="80">
        <f t="shared" ca="1" si="150"/>
        <v>14</v>
      </c>
      <c r="AA238" s="80">
        <f t="shared" ca="1" si="151"/>
        <v>127.31940479999997</v>
      </c>
      <c r="AB238" s="80">
        <f t="shared" ca="1" si="152"/>
        <v>66.760415436297507</v>
      </c>
      <c r="AC238" s="80">
        <f t="shared" si="153"/>
        <v>14.309636418014829</v>
      </c>
      <c r="AD238" s="69">
        <f t="shared" si="154"/>
        <v>1069.910964705882</v>
      </c>
      <c r="AE238" s="69">
        <f t="shared" si="174"/>
        <v>1077.4207462184872</v>
      </c>
      <c r="AF238" s="69">
        <f t="shared" si="155"/>
        <v>984.55463999999995</v>
      </c>
      <c r="AG238" s="95">
        <f t="shared" si="175"/>
        <v>990.93795428571423</v>
      </c>
      <c r="AH238" s="93">
        <f t="shared" si="156"/>
        <v>23.385853787172817</v>
      </c>
      <c r="AI238" s="81">
        <f t="shared" si="157"/>
        <v>1.0954356229802467</v>
      </c>
      <c r="AJ238" s="80">
        <f t="shared" si="158"/>
        <v>9.4517245439999993</v>
      </c>
      <c r="AK238" s="80">
        <f t="shared" si="159"/>
        <v>31.286219349682401</v>
      </c>
      <c r="AL238" s="78">
        <f t="shared" ca="1" si="160"/>
        <v>0.89023161722162447</v>
      </c>
      <c r="AM238" s="80">
        <f t="shared" ca="1" si="161"/>
        <v>27.144076288036022</v>
      </c>
      <c r="AN238" s="80">
        <f t="shared" si="162"/>
        <v>9.2882513207547159</v>
      </c>
      <c r="AO238" s="80">
        <f t="shared" si="163"/>
        <v>3.2341526520051747</v>
      </c>
      <c r="AP238" s="80">
        <f t="shared" si="164"/>
        <v>3.5013358780640491</v>
      </c>
      <c r="AQ238" s="80">
        <f t="shared" ca="1" si="165"/>
        <v>2.6942791320133757</v>
      </c>
      <c r="AR238" s="80">
        <f t="shared" si="166"/>
        <v>3.0417767697445957</v>
      </c>
      <c r="AS238" s="78">
        <f t="shared" si="167"/>
        <v>2.2016970032206755E-2</v>
      </c>
      <c r="AT238" s="96">
        <f t="shared" ca="1" si="168"/>
        <v>4</v>
      </c>
      <c r="AU238" s="97" t="str">
        <f t="shared" ca="1" si="169"/>
        <v>Silt mxture</v>
      </c>
      <c r="AV238" s="98">
        <f t="shared" si="170"/>
        <v>3</v>
      </c>
      <c r="AW238" s="99" t="str">
        <f t="shared" si="171"/>
        <v>Clay</v>
      </c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</row>
    <row r="239" spans="1:69">
      <c r="A239" s="101">
        <v>4.5199999999999996</v>
      </c>
      <c r="C239" s="89">
        <f t="shared" si="132"/>
        <v>-14.829215999999999</v>
      </c>
      <c r="D239" s="84">
        <f t="shared" si="133"/>
        <v>14.829215999999999</v>
      </c>
      <c r="E239" s="76">
        <v>0.94540000000000002</v>
      </c>
      <c r="F239" s="91">
        <f t="shared" si="134"/>
        <v>9.8699759999999994</v>
      </c>
      <c r="G239" s="80">
        <f t="shared" si="135"/>
        <v>10.0052784</v>
      </c>
      <c r="H239" s="81">
        <f t="shared" si="173"/>
        <v>10.191587657142858</v>
      </c>
      <c r="I239" s="101">
        <v>32.4</v>
      </c>
      <c r="J239" s="92">
        <f t="shared" si="136"/>
        <v>0.33825599999999995</v>
      </c>
      <c r="K239" s="101">
        <v>64.8</v>
      </c>
      <c r="L239" s="78">
        <f t="shared" si="137"/>
        <v>0.67651199999999989</v>
      </c>
      <c r="M239" s="81">
        <f t="shared" si="138"/>
        <v>0.46267153919999993</v>
      </c>
      <c r="N239" s="14">
        <f t="shared" si="172"/>
        <v>115</v>
      </c>
      <c r="O239" s="78">
        <f t="shared" si="139"/>
        <v>0.75507612000000224</v>
      </c>
      <c r="P239" s="78">
        <f t="shared" si="140"/>
        <v>0.29240458079999959</v>
      </c>
      <c r="Q239" s="93">
        <f t="shared" si="141"/>
        <v>3.0525667523999993</v>
      </c>
      <c r="R239" s="80">
        <f t="shared" si="142"/>
        <v>10.439531227754294</v>
      </c>
      <c r="S239" s="80">
        <f t="shared" si="143"/>
        <v>3217.2647100560098</v>
      </c>
      <c r="T239" s="69">
        <f t="shared" si="144"/>
        <v>128.65801555199982</v>
      </c>
      <c r="U239" s="78">
        <f t="shared" si="145"/>
        <v>1.7298068018771642</v>
      </c>
      <c r="V239" s="69">
        <f t="shared" si="146"/>
        <v>107.93994443713504</v>
      </c>
      <c r="W239" s="80">
        <f t="shared" ca="1" si="147"/>
        <v>4.0660330131563072</v>
      </c>
      <c r="X239" s="80">
        <f t="shared" ca="1" si="148"/>
        <v>33.444202369368284</v>
      </c>
      <c r="Y239" s="94">
        <f t="shared" ca="1" si="149"/>
        <v>1.7986047026979747E-7</v>
      </c>
      <c r="Z239" s="80">
        <f t="shared" ca="1" si="150"/>
        <v>14</v>
      </c>
      <c r="AA239" s="80">
        <f t="shared" ca="1" si="151"/>
        <v>129.50283191999998</v>
      </c>
      <c r="AB239" s="80">
        <f t="shared" ca="1" si="152"/>
        <v>64.502142231881734</v>
      </c>
      <c r="AC239" s="80">
        <f t="shared" si="153"/>
        <v>14.441659953272882</v>
      </c>
      <c r="AD239" s="69">
        <f t="shared" si="154"/>
        <v>1088.2590917647055</v>
      </c>
      <c r="AE239" s="69">
        <f t="shared" si="174"/>
        <v>1110.1778278991592</v>
      </c>
      <c r="AF239" s="69">
        <f t="shared" si="155"/>
        <v>1000.52784</v>
      </c>
      <c r="AG239" s="95">
        <f t="shared" si="175"/>
        <v>1019.1587657142856</v>
      </c>
      <c r="AH239" s="93">
        <f t="shared" si="156"/>
        <v>22.791086892891958</v>
      </c>
      <c r="AI239" s="81">
        <f t="shared" si="157"/>
        <v>1.1568081425898114</v>
      </c>
      <c r="AJ239" s="80">
        <f t="shared" si="158"/>
        <v>9.6050672639999988</v>
      </c>
      <c r="AK239" s="80">
        <f t="shared" si="159"/>
        <v>31.634943114406951</v>
      </c>
      <c r="AL239" s="78">
        <f t="shared" ca="1" si="160"/>
        <v>0.89311155817575094</v>
      </c>
      <c r="AM239" s="80">
        <f t="shared" ca="1" si="161"/>
        <v>27.566525673830768</v>
      </c>
      <c r="AN239" s="80">
        <f t="shared" si="162"/>
        <v>9.4389418867924526</v>
      </c>
      <c r="AO239" s="80">
        <f t="shared" si="163"/>
        <v>3.3807754914645849</v>
      </c>
      <c r="AP239" s="80">
        <f t="shared" si="164"/>
        <v>3.6567416555997738</v>
      </c>
      <c r="AQ239" s="80">
        <f t="shared" ca="1" si="165"/>
        <v>2.7016243812863281</v>
      </c>
      <c r="AR239" s="80">
        <f t="shared" si="166"/>
        <v>3.0470421403494616</v>
      </c>
      <c r="AS239" s="78">
        <f t="shared" si="167"/>
        <v>2.3117382120642665E-2</v>
      </c>
      <c r="AT239" s="96">
        <f t="shared" ca="1" si="168"/>
        <v>4</v>
      </c>
      <c r="AU239" s="97" t="str">
        <f t="shared" ca="1" si="169"/>
        <v>Silt mxture</v>
      </c>
      <c r="AV239" s="98">
        <f t="shared" si="170"/>
        <v>3</v>
      </c>
      <c r="AW239" s="99" t="str">
        <f t="shared" si="171"/>
        <v>Clay</v>
      </c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</row>
    <row r="240" spans="1:69">
      <c r="A240" s="101">
        <v>4.54</v>
      </c>
      <c r="C240" s="89">
        <f t="shared" si="132"/>
        <v>-14.894832000000001</v>
      </c>
      <c r="D240" s="84">
        <f t="shared" si="133"/>
        <v>14.894832000000001</v>
      </c>
      <c r="E240" s="76">
        <v>0.98270000000000002</v>
      </c>
      <c r="F240" s="91">
        <f t="shared" si="134"/>
        <v>10.259388</v>
      </c>
      <c r="G240" s="80">
        <f t="shared" si="135"/>
        <v>10.3957344</v>
      </c>
      <c r="H240" s="81">
        <f t="shared" si="173"/>
        <v>10.480328228571429</v>
      </c>
      <c r="I240" s="101">
        <v>32.299999999999997</v>
      </c>
      <c r="J240" s="92">
        <f t="shared" si="136"/>
        <v>0.33721199999999996</v>
      </c>
      <c r="K240" s="101">
        <v>65.3</v>
      </c>
      <c r="L240" s="78">
        <f t="shared" si="137"/>
        <v>0.68173199999999989</v>
      </c>
      <c r="M240" s="81">
        <f t="shared" si="138"/>
        <v>0.46471875839999999</v>
      </c>
      <c r="N240" s="14">
        <f t="shared" si="172"/>
        <v>115</v>
      </c>
      <c r="O240" s="78">
        <f t="shared" si="139"/>
        <v>0.75884904000000231</v>
      </c>
      <c r="P240" s="78">
        <f t="shared" si="140"/>
        <v>0.29413028159999965</v>
      </c>
      <c r="Q240" s="93">
        <f t="shared" si="141"/>
        <v>3.1801721687999991</v>
      </c>
      <c r="R240" s="80">
        <f t="shared" si="142"/>
        <v>10.812120912884621</v>
      </c>
      <c r="S240" s="80">
        <f t="shared" si="143"/>
        <v>3362.1318898008644</v>
      </c>
      <c r="T240" s="69">
        <f t="shared" si="144"/>
        <v>129.41732390399986</v>
      </c>
      <c r="U240" s="78">
        <f t="shared" si="145"/>
        <v>1.7309406699425802</v>
      </c>
      <c r="V240" s="69">
        <f t="shared" si="146"/>
        <v>108.01069780441701</v>
      </c>
      <c r="W240" s="80">
        <f t="shared" ca="1" si="147"/>
        <v>4.1676711926436365</v>
      </c>
      <c r="X240" s="80">
        <f t="shared" ca="1" si="148"/>
        <v>33.566334453058843</v>
      </c>
      <c r="Y240" s="94">
        <f t="shared" ca="1" si="149"/>
        <v>2.0827806195428033E-7</v>
      </c>
      <c r="Z240" s="80">
        <f t="shared" ca="1" si="150"/>
        <v>14</v>
      </c>
      <c r="AA240" s="80">
        <f t="shared" ca="1" si="151"/>
        <v>134.91639503999997</v>
      </c>
      <c r="AB240" s="80">
        <f t="shared" ca="1" si="152"/>
        <v>77.815731557877982</v>
      </c>
      <c r="AC240" s="80">
        <f t="shared" si="153"/>
        <v>14.307764298326726</v>
      </c>
      <c r="AD240" s="69">
        <f t="shared" si="154"/>
        <v>1133.7512188235289</v>
      </c>
      <c r="AE240" s="69">
        <f t="shared" si="174"/>
        <v>1143.7034339495797</v>
      </c>
      <c r="AF240" s="69">
        <f t="shared" si="155"/>
        <v>1039.5734399999999</v>
      </c>
      <c r="AG240" s="95">
        <f t="shared" si="175"/>
        <v>1048.0328228571427</v>
      </c>
      <c r="AH240" s="93">
        <f t="shared" si="156"/>
        <v>23.542346564217823</v>
      </c>
      <c r="AI240" s="81">
        <f t="shared" si="157"/>
        <v>1.1464715505171581</v>
      </c>
      <c r="AJ240" s="80">
        <f t="shared" si="158"/>
        <v>9.9799050240000007</v>
      </c>
      <c r="AK240" s="80">
        <f t="shared" si="159"/>
        <v>32.764002766317034</v>
      </c>
      <c r="AL240" s="78">
        <f t="shared" ca="1" si="160"/>
        <v>0.88520852723354992</v>
      </c>
      <c r="AM240" s="80">
        <f t="shared" ca="1" si="161"/>
        <v>28.280361086637242</v>
      </c>
      <c r="AN240" s="80">
        <f t="shared" si="162"/>
        <v>9.8072966037735849</v>
      </c>
      <c r="AO240" s="80">
        <f t="shared" si="163"/>
        <v>3.2437535149031889</v>
      </c>
      <c r="AP240" s="80">
        <f t="shared" si="164"/>
        <v>3.4991803617346351</v>
      </c>
      <c r="AQ240" s="80">
        <f t="shared" ca="1" si="165"/>
        <v>2.6806678670518571</v>
      </c>
      <c r="AR240" s="80">
        <f t="shared" si="166"/>
        <v>3.0231183350085273</v>
      </c>
      <c r="AS240" s="78">
        <f t="shared" si="167"/>
        <v>2.2519022847439993E-2</v>
      </c>
      <c r="AT240" s="96">
        <f t="shared" ca="1" si="168"/>
        <v>4</v>
      </c>
      <c r="AU240" s="97" t="str">
        <f t="shared" ca="1" si="169"/>
        <v>Silt mxture</v>
      </c>
      <c r="AV240" s="98">
        <f t="shared" si="170"/>
        <v>3</v>
      </c>
      <c r="AW240" s="99" t="str">
        <f t="shared" si="171"/>
        <v>Clay</v>
      </c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</row>
    <row r="241" spans="1:69">
      <c r="A241" s="101">
        <v>4.5599999999999996</v>
      </c>
      <c r="C241" s="89">
        <f t="shared" si="132"/>
        <v>-14.960448</v>
      </c>
      <c r="D241" s="84">
        <f t="shared" si="133"/>
        <v>14.960448</v>
      </c>
      <c r="E241" s="76">
        <v>1.0212000000000001</v>
      </c>
      <c r="F241" s="91">
        <f t="shared" si="134"/>
        <v>10.661328000000001</v>
      </c>
      <c r="G241" s="80">
        <f t="shared" si="135"/>
        <v>10.7993448</v>
      </c>
      <c r="H241" s="81">
        <f t="shared" si="173"/>
        <v>10.825653599999999</v>
      </c>
      <c r="I241" s="101">
        <v>32.1</v>
      </c>
      <c r="J241" s="92">
        <f t="shared" si="136"/>
        <v>0.33512399999999998</v>
      </c>
      <c r="K241" s="101">
        <v>66.099999999999994</v>
      </c>
      <c r="L241" s="78">
        <f t="shared" si="137"/>
        <v>0.69008399999999992</v>
      </c>
      <c r="M241" s="81">
        <f t="shared" si="138"/>
        <v>0.46676597759999994</v>
      </c>
      <c r="N241" s="14">
        <f t="shared" si="172"/>
        <v>115</v>
      </c>
      <c r="O241" s="78">
        <f t="shared" si="139"/>
        <v>0.76262196000000226</v>
      </c>
      <c r="P241" s="78">
        <f t="shared" si="140"/>
        <v>0.29585598239999961</v>
      </c>
      <c r="Q241" s="93">
        <f t="shared" si="141"/>
        <v>3.3121185371999995</v>
      </c>
      <c r="R241" s="80">
        <f t="shared" si="142"/>
        <v>11.195036552351979</v>
      </c>
      <c r="S241" s="80">
        <f t="shared" si="143"/>
        <v>3523.444821477844</v>
      </c>
      <c r="T241" s="69">
        <f t="shared" si="144"/>
        <v>130.17663225599981</v>
      </c>
      <c r="U241" s="78">
        <f t="shared" si="145"/>
        <v>1.7317011485679075</v>
      </c>
      <c r="V241" s="69">
        <f t="shared" si="146"/>
        <v>108.05815167063743</v>
      </c>
      <c r="W241" s="80">
        <f t="shared" ca="1" si="147"/>
        <v>4.2692903239816005</v>
      </c>
      <c r="X241" s="80">
        <f t="shared" ca="1" si="148"/>
        <v>33.686167001894603</v>
      </c>
      <c r="Y241" s="94">
        <f t="shared" ca="1" si="149"/>
        <v>2.4224593464014765E-7</v>
      </c>
      <c r="Z241" s="80">
        <f t="shared" ca="1" si="150"/>
        <v>14</v>
      </c>
      <c r="AA241" s="80">
        <f t="shared" ca="1" si="151"/>
        <v>140.51411975999997</v>
      </c>
      <c r="AB241" s="80">
        <f t="shared" ca="1" si="152"/>
        <v>94.261774905412153</v>
      </c>
      <c r="AC241" s="80">
        <f t="shared" si="153"/>
        <v>14.16529519734271</v>
      </c>
      <c r="AD241" s="69">
        <f t="shared" si="154"/>
        <v>1180.7909223529409</v>
      </c>
      <c r="AE241" s="69">
        <f t="shared" si="174"/>
        <v>1183.8860752941171</v>
      </c>
      <c r="AF241" s="69">
        <f t="shared" si="155"/>
        <v>1079.9344800000001</v>
      </c>
      <c r="AG241" s="95">
        <f t="shared" si="175"/>
        <v>1082.5653600000001</v>
      </c>
      <c r="AH241" s="93">
        <f t="shared" si="156"/>
        <v>24.365507411224229</v>
      </c>
      <c r="AI241" s="81">
        <f t="shared" si="157"/>
        <v>1.1327267993077446</v>
      </c>
      <c r="AJ241" s="80">
        <f t="shared" si="158"/>
        <v>10.367371007999999</v>
      </c>
      <c r="AK241" s="80">
        <f t="shared" si="159"/>
        <v>33.924353188945389</v>
      </c>
      <c r="AL241" s="78">
        <f t="shared" ca="1" si="160"/>
        <v>0.87706672380094663</v>
      </c>
      <c r="AM241" s="80">
        <f t="shared" ca="1" si="161"/>
        <v>28.998719314788151</v>
      </c>
      <c r="AN241" s="80">
        <f t="shared" si="162"/>
        <v>10.188061132075472</v>
      </c>
      <c r="AO241" s="80">
        <f t="shared" si="163"/>
        <v>3.1031882600877787</v>
      </c>
      <c r="AP241" s="80">
        <f t="shared" si="164"/>
        <v>3.3389783233268999</v>
      </c>
      <c r="AQ241" s="80">
        <f t="shared" ca="1" si="165"/>
        <v>2.6590846533675125</v>
      </c>
      <c r="AR241" s="80">
        <f t="shared" si="166"/>
        <v>2.9985463655625439</v>
      </c>
      <c r="AS241" s="78">
        <f t="shared" si="167"/>
        <v>2.2250093577357372E-2</v>
      </c>
      <c r="AT241" s="96">
        <f t="shared" ca="1" si="168"/>
        <v>4</v>
      </c>
      <c r="AU241" s="97" t="str">
        <f t="shared" ca="1" si="169"/>
        <v>Silt mxture</v>
      </c>
      <c r="AV241" s="98">
        <f t="shared" si="170"/>
        <v>3</v>
      </c>
      <c r="AW241" s="99" t="str">
        <f t="shared" si="171"/>
        <v>Clay</v>
      </c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</row>
    <row r="242" spans="1:69">
      <c r="A242" s="101">
        <v>4.58</v>
      </c>
      <c r="C242" s="89">
        <f t="shared" si="132"/>
        <v>-15.026064000000002</v>
      </c>
      <c r="D242" s="84">
        <f t="shared" si="133"/>
        <v>15.026064000000002</v>
      </c>
      <c r="E242" s="76">
        <v>1.0598000000000001</v>
      </c>
      <c r="F242" s="91">
        <f t="shared" si="134"/>
        <v>11.064312000000001</v>
      </c>
      <c r="G242" s="80">
        <f t="shared" si="135"/>
        <v>11.202746400000001</v>
      </c>
      <c r="H242" s="81">
        <f t="shared" si="173"/>
        <v>11.177511428571426</v>
      </c>
      <c r="I242" s="101">
        <v>31.8</v>
      </c>
      <c r="J242" s="92">
        <f t="shared" si="136"/>
        <v>0.33199200000000001</v>
      </c>
      <c r="K242" s="101">
        <v>66.3</v>
      </c>
      <c r="L242" s="78">
        <f t="shared" si="137"/>
        <v>0.6921719999999999</v>
      </c>
      <c r="M242" s="81">
        <f t="shared" si="138"/>
        <v>0.46881319680000005</v>
      </c>
      <c r="N242" s="14">
        <f t="shared" si="172"/>
        <v>115</v>
      </c>
      <c r="O242" s="78">
        <f t="shared" si="139"/>
        <v>0.76639488000000233</v>
      </c>
      <c r="P242" s="78">
        <f t="shared" si="140"/>
        <v>0.29758168319999967</v>
      </c>
      <c r="Q242" s="93">
        <f t="shared" si="141"/>
        <v>3.4439960016</v>
      </c>
      <c r="R242" s="80">
        <f t="shared" si="142"/>
        <v>11.573279526365701</v>
      </c>
      <c r="S242" s="80">
        <f t="shared" si="143"/>
        <v>3698.3001433060749</v>
      </c>
      <c r="T242" s="69">
        <f t="shared" si="144"/>
        <v>130.93594060799984</v>
      </c>
      <c r="U242" s="78">
        <f t="shared" si="145"/>
        <v>1.7320335509747422</v>
      </c>
      <c r="V242" s="69">
        <f t="shared" si="146"/>
        <v>108.07889358082392</v>
      </c>
      <c r="W242" s="80">
        <f t="shared" ca="1" si="147"/>
        <v>4.3673627421648717</v>
      </c>
      <c r="X242" s="80">
        <f t="shared" ca="1" si="148"/>
        <v>33.799047853649753</v>
      </c>
      <c r="Y242" s="94">
        <f t="shared" ca="1" si="149"/>
        <v>2.8163831168569889E-7</v>
      </c>
      <c r="Z242" s="80">
        <f t="shared" ca="1" si="150"/>
        <v>14</v>
      </c>
      <c r="AA242" s="80">
        <f t="shared" ca="1" si="151"/>
        <v>146.10892127999998</v>
      </c>
      <c r="AB242" s="80">
        <f t="shared" ca="1" si="152"/>
        <v>113.95348590881875</v>
      </c>
      <c r="AC242" s="80">
        <f t="shared" si="153"/>
        <v>14.01805243966778</v>
      </c>
      <c r="AD242" s="69">
        <f t="shared" si="154"/>
        <v>1227.8060611764704</v>
      </c>
      <c r="AE242" s="69">
        <f t="shared" si="174"/>
        <v>1224.837241008403</v>
      </c>
      <c r="AF242" s="69">
        <f t="shared" si="155"/>
        <v>1120.2746400000001</v>
      </c>
      <c r="AG242" s="95">
        <f t="shared" si="175"/>
        <v>1117.7511428571429</v>
      </c>
      <c r="AH242" s="93">
        <f t="shared" si="156"/>
        <v>25.240651039043627</v>
      </c>
      <c r="AI242" s="81">
        <f t="shared" si="157"/>
        <v>1.1156331815519498</v>
      </c>
      <c r="AJ242" s="80">
        <f t="shared" si="158"/>
        <v>10.754636544</v>
      </c>
      <c r="AK242" s="80">
        <f t="shared" si="159"/>
        <v>35.070544019289997</v>
      </c>
      <c r="AL242" s="78">
        <f t="shared" ca="1" si="160"/>
        <v>0.86894719569008827</v>
      </c>
      <c r="AM242" s="80">
        <f t="shared" ca="1" si="161"/>
        <v>29.692086286974408</v>
      </c>
      <c r="AN242" s="80">
        <f t="shared" si="162"/>
        <v>10.568628679245283</v>
      </c>
      <c r="AO242" s="80">
        <f t="shared" si="163"/>
        <v>2.9634875962201552</v>
      </c>
      <c r="AP242" s="80">
        <f t="shared" si="164"/>
        <v>3.1811117071303867</v>
      </c>
      <c r="AQ242" s="80">
        <f t="shared" ca="1" si="165"/>
        <v>2.6375599050945722</v>
      </c>
      <c r="AR242" s="80">
        <f t="shared" si="166"/>
        <v>2.9740582696977138</v>
      </c>
      <c r="AS242" s="78">
        <f t="shared" si="167"/>
        <v>2.1402000763577182E-2</v>
      </c>
      <c r="AT242" s="96">
        <f t="shared" ca="1" si="168"/>
        <v>4</v>
      </c>
      <c r="AU242" s="97" t="str">
        <f t="shared" ca="1" si="169"/>
        <v>Silt mxture</v>
      </c>
      <c r="AV242" s="98">
        <f t="shared" si="170"/>
        <v>3</v>
      </c>
      <c r="AW242" s="99" t="str">
        <f t="shared" si="171"/>
        <v>Clay</v>
      </c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</row>
    <row r="243" spans="1:69">
      <c r="A243" s="101">
        <v>4.5999999999999996</v>
      </c>
      <c r="C243" s="89">
        <f t="shared" si="132"/>
        <v>-15.09168</v>
      </c>
      <c r="D243" s="84">
        <f t="shared" si="133"/>
        <v>15.09168</v>
      </c>
      <c r="E243" s="76">
        <v>1.0884</v>
      </c>
      <c r="F243" s="91">
        <f t="shared" si="134"/>
        <v>11.362895999999999</v>
      </c>
      <c r="G243" s="80">
        <f t="shared" si="135"/>
        <v>11.5021656</v>
      </c>
      <c r="H243" s="81">
        <f t="shared" si="173"/>
        <v>11.562210514285713</v>
      </c>
      <c r="I243" s="101">
        <v>32.6</v>
      </c>
      <c r="J243" s="92">
        <f t="shared" si="136"/>
        <v>0.34034399999999998</v>
      </c>
      <c r="K243" s="101">
        <v>66.7</v>
      </c>
      <c r="L243" s="78">
        <f t="shared" si="137"/>
        <v>0.69634799999999997</v>
      </c>
      <c r="M243" s="81">
        <f t="shared" si="138"/>
        <v>0.470860416</v>
      </c>
      <c r="N243" s="14">
        <f t="shared" si="172"/>
        <v>115</v>
      </c>
      <c r="O243" s="78">
        <f t="shared" si="139"/>
        <v>0.77016780000000229</v>
      </c>
      <c r="P243" s="78">
        <f t="shared" si="140"/>
        <v>0.29930738399999962</v>
      </c>
      <c r="Q243" s="93">
        <f t="shared" si="141"/>
        <v>3.541559273999999</v>
      </c>
      <c r="R243" s="80">
        <f t="shared" si="142"/>
        <v>11.832515545289732</v>
      </c>
      <c r="S243" s="80">
        <f t="shared" si="143"/>
        <v>3709.7406637713252</v>
      </c>
      <c r="T243" s="69">
        <f t="shared" si="144"/>
        <v>131.69524895999984</v>
      </c>
      <c r="U243" s="78">
        <f t="shared" si="145"/>
        <v>1.7359779406001938</v>
      </c>
      <c r="V243" s="69">
        <f t="shared" si="146"/>
        <v>108.32502349345209</v>
      </c>
      <c r="W243" s="80">
        <f t="shared" ca="1" si="147"/>
        <v>4.4629482368510027</v>
      </c>
      <c r="X243" s="80">
        <f t="shared" ca="1" si="148"/>
        <v>33.892216500009219</v>
      </c>
      <c r="Y243" s="94">
        <f t="shared" ca="1" si="149"/>
        <v>2.9637517269714795E-7</v>
      </c>
      <c r="Z243" s="80">
        <f t="shared" ca="1" si="150"/>
        <v>14</v>
      </c>
      <c r="AA243" s="80">
        <f t="shared" ca="1" si="151"/>
        <v>150.24796919999994</v>
      </c>
      <c r="AB243" s="80">
        <f t="shared" ca="1" si="152"/>
        <v>123.31320319120361</v>
      </c>
      <c r="AC243" s="80">
        <f t="shared" si="153"/>
        <v>14.008662666335617</v>
      </c>
      <c r="AD243" s="69">
        <f t="shared" si="154"/>
        <v>1262.5879764705878</v>
      </c>
      <c r="AE243" s="69">
        <f t="shared" si="174"/>
        <v>1269.6520840336132</v>
      </c>
      <c r="AF243" s="69">
        <f t="shared" si="155"/>
        <v>1150.2165600000001</v>
      </c>
      <c r="AG243" s="95">
        <f t="shared" si="175"/>
        <v>1156.2210514285714</v>
      </c>
      <c r="AH243" s="93">
        <f t="shared" si="156"/>
        <v>25.37544922680388</v>
      </c>
      <c r="AI243" s="81">
        <f t="shared" si="157"/>
        <v>1.1371052576504441</v>
      </c>
      <c r="AJ243" s="80">
        <f t="shared" si="158"/>
        <v>11.042078975999999</v>
      </c>
      <c r="AK243" s="80">
        <f t="shared" si="159"/>
        <v>35.85610771299919</v>
      </c>
      <c r="AL243" s="78">
        <f t="shared" ca="1" si="160"/>
        <v>0.86625254948005037</v>
      </c>
      <c r="AM243" s="80">
        <f t="shared" ca="1" si="161"/>
        <v>30.276843145595681</v>
      </c>
      <c r="AN243" s="80">
        <f t="shared" si="162"/>
        <v>10.851099622641508</v>
      </c>
      <c r="AO243" s="80">
        <f t="shared" si="163"/>
        <v>2.9589558334997368</v>
      </c>
      <c r="AP243" s="80">
        <f t="shared" si="164"/>
        <v>3.1713014328049907</v>
      </c>
      <c r="AQ243" s="80">
        <f t="shared" ca="1" si="165"/>
        <v>2.6302736919943883</v>
      </c>
      <c r="AR243" s="80">
        <f t="shared" si="166"/>
        <v>2.9642650735709966</v>
      </c>
      <c r="AS243" s="78">
        <f t="shared" si="167"/>
        <v>2.1010774340635818E-2</v>
      </c>
      <c r="AT243" s="96">
        <f t="shared" ca="1" si="168"/>
        <v>4</v>
      </c>
      <c r="AU243" s="97" t="str">
        <f t="shared" ca="1" si="169"/>
        <v>Silt mxture</v>
      </c>
      <c r="AV243" s="98">
        <f t="shared" si="170"/>
        <v>3</v>
      </c>
      <c r="AW243" s="99" t="str">
        <f t="shared" si="171"/>
        <v>Clay</v>
      </c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  <c r="BP243" s="78"/>
      <c r="BQ243" s="78"/>
    </row>
    <row r="244" spans="1:69">
      <c r="A244" s="101">
        <v>4.62</v>
      </c>
      <c r="C244" s="89">
        <f t="shared" si="132"/>
        <v>-15.157296000000001</v>
      </c>
      <c r="D244" s="84">
        <f t="shared" si="133"/>
        <v>15.157296000000001</v>
      </c>
      <c r="E244" s="76">
        <v>1.1388</v>
      </c>
      <c r="F244" s="91">
        <f t="shared" si="134"/>
        <v>11.889072000000001</v>
      </c>
      <c r="G244" s="80">
        <f t="shared" si="135"/>
        <v>12.0287592</v>
      </c>
      <c r="H244" s="81">
        <f t="shared" si="173"/>
        <v>11.943270514285715</v>
      </c>
      <c r="I244" s="101">
        <v>33</v>
      </c>
      <c r="J244" s="92">
        <f t="shared" si="136"/>
        <v>0.34451999999999999</v>
      </c>
      <c r="K244" s="101">
        <v>66.900000000000006</v>
      </c>
      <c r="L244" s="78">
        <f t="shared" si="137"/>
        <v>0.69843600000000006</v>
      </c>
      <c r="M244" s="81">
        <f t="shared" si="138"/>
        <v>0.47290763520000001</v>
      </c>
      <c r="N244" s="14">
        <f t="shared" si="172"/>
        <v>115</v>
      </c>
      <c r="O244" s="78">
        <f t="shared" si="139"/>
        <v>0.77394072000000236</v>
      </c>
      <c r="P244" s="78">
        <f t="shared" si="140"/>
        <v>0.30103308479999963</v>
      </c>
      <c r="Q244" s="93">
        <f t="shared" si="141"/>
        <v>3.7140900983999994</v>
      </c>
      <c r="R244" s="80">
        <f t="shared" si="142"/>
        <v>12.337813635559582</v>
      </c>
      <c r="S244" s="80">
        <f t="shared" si="143"/>
        <v>3843.3074763865834</v>
      </c>
      <c r="T244" s="69">
        <f t="shared" si="144"/>
        <v>132.45455731199985</v>
      </c>
      <c r="U244" s="78">
        <f t="shared" si="145"/>
        <v>1.7391576616984787</v>
      </c>
      <c r="V244" s="69">
        <f t="shared" si="146"/>
        <v>108.52343808998508</v>
      </c>
      <c r="W244" s="80">
        <f t="shared" ca="1" si="147"/>
        <v>4.6047398172525558</v>
      </c>
      <c r="X244" s="80">
        <f t="shared" ca="1" si="148"/>
        <v>34.048506377828431</v>
      </c>
      <c r="Y244" s="94">
        <f t="shared" ca="1" si="149"/>
        <v>3.4281420096142959E-7</v>
      </c>
      <c r="Z244" s="80">
        <f t="shared" ca="1" si="150"/>
        <v>14</v>
      </c>
      <c r="AA244" s="80">
        <f t="shared" ca="1" si="151"/>
        <v>157.56745871999996</v>
      </c>
      <c r="AB244" s="80">
        <f t="shared" ca="1" si="152"/>
        <v>149.58377296233184</v>
      </c>
      <c r="AC244" s="80">
        <f t="shared" si="153"/>
        <v>13.901131604785485</v>
      </c>
      <c r="AD244" s="69">
        <f t="shared" si="154"/>
        <v>1324.0962917647057</v>
      </c>
      <c r="AE244" s="69">
        <f t="shared" si="174"/>
        <v>1314.0387993277309</v>
      </c>
      <c r="AF244" s="69">
        <f t="shared" si="155"/>
        <v>1202.87592</v>
      </c>
      <c r="AG244" s="95">
        <f t="shared" si="175"/>
        <v>1194.3270514285716</v>
      </c>
      <c r="AH244" s="93">
        <f t="shared" si="156"/>
        <v>26.116498669656025</v>
      </c>
      <c r="AI244" s="81">
        <f t="shared" si="157"/>
        <v>1.1444589229416169</v>
      </c>
      <c r="AJ244" s="80">
        <f t="shared" si="158"/>
        <v>11.547608832</v>
      </c>
      <c r="AK244" s="80">
        <f t="shared" si="159"/>
        <v>37.387314047150248</v>
      </c>
      <c r="AL244" s="78">
        <f t="shared" ca="1" si="160"/>
        <v>0.85841103239113825</v>
      </c>
      <c r="AM244" s="80">
        <f t="shared" ca="1" si="161"/>
        <v>31.283746758387935</v>
      </c>
      <c r="AN244" s="80">
        <f t="shared" si="162"/>
        <v>11.347886037735849</v>
      </c>
      <c r="AO244" s="80">
        <f t="shared" si="163"/>
        <v>2.8641358121126905</v>
      </c>
      <c r="AP244" s="80">
        <f t="shared" si="164"/>
        <v>3.0610889070509475</v>
      </c>
      <c r="AQ244" s="80">
        <f t="shared" ca="1" si="165"/>
        <v>2.6094786314430904</v>
      </c>
      <c r="AR244" s="80">
        <f t="shared" si="166"/>
        <v>2.9402284405734886</v>
      </c>
      <c r="AS244" s="78">
        <f t="shared" si="167"/>
        <v>2.003838313347903E-2</v>
      </c>
      <c r="AT244" s="96">
        <f t="shared" ca="1" si="168"/>
        <v>4</v>
      </c>
      <c r="AU244" s="97" t="str">
        <f t="shared" ca="1" si="169"/>
        <v>Silt mxture</v>
      </c>
      <c r="AV244" s="98">
        <f t="shared" si="170"/>
        <v>4</v>
      </c>
      <c r="AW244" s="99" t="str">
        <f t="shared" si="171"/>
        <v>Silt mxture</v>
      </c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  <c r="BP244" s="78"/>
      <c r="BQ244" s="78"/>
    </row>
    <row r="245" spans="1:69">
      <c r="A245" s="101">
        <v>4.6399999999999997</v>
      </c>
      <c r="C245" s="89">
        <f t="shared" si="132"/>
        <v>-15.222911999999999</v>
      </c>
      <c r="D245" s="84">
        <f t="shared" si="133"/>
        <v>15.222911999999999</v>
      </c>
      <c r="E245" s="76">
        <v>1.1655</v>
      </c>
      <c r="F245" s="91">
        <f t="shared" si="134"/>
        <v>12.167819999999999</v>
      </c>
      <c r="G245" s="80">
        <f t="shared" si="135"/>
        <v>12.308551199999998</v>
      </c>
      <c r="H245" s="81">
        <f t="shared" si="173"/>
        <v>12.316694400000001</v>
      </c>
      <c r="I245" s="101">
        <v>35.1</v>
      </c>
      <c r="J245" s="92">
        <f t="shared" si="136"/>
        <v>0.36644399999999999</v>
      </c>
      <c r="K245" s="101">
        <v>67.400000000000006</v>
      </c>
      <c r="L245" s="78">
        <f t="shared" si="137"/>
        <v>0.70365600000000006</v>
      </c>
      <c r="M245" s="81">
        <f t="shared" si="138"/>
        <v>0.47495485439999996</v>
      </c>
      <c r="N245" s="14">
        <f t="shared" si="172"/>
        <v>115</v>
      </c>
      <c r="O245" s="78">
        <f t="shared" si="139"/>
        <v>0.77771364000000232</v>
      </c>
      <c r="P245" s="78">
        <f t="shared" si="140"/>
        <v>0.30275878559999958</v>
      </c>
      <c r="Q245" s="93">
        <f t="shared" si="141"/>
        <v>3.8051763947999993</v>
      </c>
      <c r="R245" s="80">
        <f t="shared" si="142"/>
        <v>12.568343433069987</v>
      </c>
      <c r="S245" s="80">
        <f t="shared" si="143"/>
        <v>3701.9820892302287</v>
      </c>
      <c r="T245" s="69">
        <f t="shared" si="144"/>
        <v>133.21386566399983</v>
      </c>
      <c r="U245" s="78">
        <f t="shared" si="145"/>
        <v>1.7472905688782263</v>
      </c>
      <c r="V245" s="69">
        <f t="shared" si="146"/>
        <v>109.03093149800132</v>
      </c>
      <c r="W245" s="80">
        <f t="shared" ca="1" si="147"/>
        <v>4.7232666309530718</v>
      </c>
      <c r="X245" s="80">
        <f t="shared" ca="1" si="148"/>
        <v>34.149809836230823</v>
      </c>
      <c r="Y245" s="94">
        <f t="shared" ca="1" si="149"/>
        <v>3.3397502875286104E-7</v>
      </c>
      <c r="Z245" s="80">
        <f t="shared" ca="1" si="150"/>
        <v>14</v>
      </c>
      <c r="AA245" s="80">
        <f t="shared" ca="1" si="151"/>
        <v>161.43172583999996</v>
      </c>
      <c r="AB245" s="80">
        <f t="shared" ca="1" si="152"/>
        <v>149.30076538810513</v>
      </c>
      <c r="AC245" s="80">
        <f t="shared" si="153"/>
        <v>14.015027327339741</v>
      </c>
      <c r="AD245" s="69">
        <f t="shared" si="154"/>
        <v>1356.5691247058819</v>
      </c>
      <c r="AE245" s="69">
        <f t="shared" si="174"/>
        <v>1357.5271482352941</v>
      </c>
      <c r="AF245" s="69">
        <f t="shared" si="155"/>
        <v>1230.8551199999997</v>
      </c>
      <c r="AG245" s="95">
        <f t="shared" si="175"/>
        <v>1231.6694400000001</v>
      </c>
      <c r="AH245" s="93">
        <f t="shared" si="156"/>
        <v>25.57284405170028</v>
      </c>
      <c r="AI245" s="81">
        <f t="shared" si="157"/>
        <v>1.2103496824172773</v>
      </c>
      <c r="AJ245" s="80">
        <f t="shared" si="158"/>
        <v>11.816209151999997</v>
      </c>
      <c r="AK245" s="80">
        <f t="shared" si="159"/>
        <v>38.085889191121176</v>
      </c>
      <c r="AL245" s="78">
        <f t="shared" ca="1" si="160"/>
        <v>0.85991426624359057</v>
      </c>
      <c r="AM245" s="80">
        <f t="shared" ca="1" si="161"/>
        <v>31.954216027583527</v>
      </c>
      <c r="AN245" s="80">
        <f t="shared" si="162"/>
        <v>11.61184075471698</v>
      </c>
      <c r="AO245" s="80">
        <f t="shared" si="163"/>
        <v>2.9771497396054216</v>
      </c>
      <c r="AP245" s="80">
        <f t="shared" si="164"/>
        <v>3.1779478124917762</v>
      </c>
      <c r="AQ245" s="80">
        <f t="shared" ca="1" si="165"/>
        <v>2.6132104762497055</v>
      </c>
      <c r="AR245" s="80">
        <f t="shared" si="166"/>
        <v>2.941676664050124</v>
      </c>
      <c r="AS245" s="78">
        <f t="shared" si="167"/>
        <v>1.9833871079179454E-2</v>
      </c>
      <c r="AT245" s="96">
        <f t="shared" ca="1" si="168"/>
        <v>4</v>
      </c>
      <c r="AU245" s="97" t="str">
        <f t="shared" ca="1" si="169"/>
        <v>Silt mxture</v>
      </c>
      <c r="AV245" s="98">
        <f t="shared" si="170"/>
        <v>4</v>
      </c>
      <c r="AW245" s="99" t="str">
        <f t="shared" si="171"/>
        <v>Silt mxture</v>
      </c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  <c r="BP245" s="78"/>
      <c r="BQ245" s="78"/>
    </row>
    <row r="246" spans="1:69">
      <c r="A246" s="101">
        <v>4.66</v>
      </c>
      <c r="C246" s="89">
        <f t="shared" si="132"/>
        <v>-15.288528000000001</v>
      </c>
      <c r="D246" s="84">
        <f t="shared" si="133"/>
        <v>15.288528000000001</v>
      </c>
      <c r="E246" s="76">
        <v>1.2028000000000001</v>
      </c>
      <c r="F246" s="91">
        <f t="shared" si="134"/>
        <v>12.557232000000001</v>
      </c>
      <c r="G246" s="80">
        <f t="shared" si="135"/>
        <v>12.698172000000001</v>
      </c>
      <c r="H246" s="81">
        <f t="shared" si="173"/>
        <v>12.666136114285715</v>
      </c>
      <c r="I246" s="101">
        <v>36</v>
      </c>
      <c r="J246" s="92">
        <f t="shared" si="136"/>
        <v>0.37584000000000001</v>
      </c>
      <c r="K246" s="101">
        <v>67.5</v>
      </c>
      <c r="L246" s="78">
        <f t="shared" si="137"/>
        <v>0.70469999999999999</v>
      </c>
      <c r="M246" s="81">
        <f t="shared" si="138"/>
        <v>0.47700207360000002</v>
      </c>
      <c r="N246" s="14">
        <f t="shared" si="172"/>
        <v>115</v>
      </c>
      <c r="O246" s="78">
        <f t="shared" si="139"/>
        <v>0.78148656000000238</v>
      </c>
      <c r="P246" s="78">
        <f t="shared" si="140"/>
        <v>0.30448448639999964</v>
      </c>
      <c r="Q246" s="93">
        <f t="shared" si="141"/>
        <v>3.9325061951999998</v>
      </c>
      <c r="R246" s="80">
        <f t="shared" si="142"/>
        <v>12.915292472516605</v>
      </c>
      <c r="S246" s="80">
        <f t="shared" si="143"/>
        <v>3730.2123056118999</v>
      </c>
      <c r="T246" s="69">
        <f t="shared" si="144"/>
        <v>133.97317401599983</v>
      </c>
      <c r="U246" s="78">
        <f t="shared" si="145"/>
        <v>1.7514774068384953</v>
      </c>
      <c r="V246" s="69">
        <f t="shared" si="146"/>
        <v>109.29219018672211</v>
      </c>
      <c r="W246" s="80">
        <f t="shared" ca="1" si="147"/>
        <v>4.8418008481593109</v>
      </c>
      <c r="X246" s="80">
        <f t="shared" ca="1" si="148"/>
        <v>34.261862865299975</v>
      </c>
      <c r="Y246" s="94">
        <f t="shared" ca="1" si="149"/>
        <v>3.5777066637694431E-7</v>
      </c>
      <c r="Z246" s="80">
        <f t="shared" ca="1" si="150"/>
        <v>14</v>
      </c>
      <c r="AA246" s="80">
        <f t="shared" ca="1" si="151"/>
        <v>166.83359615999998</v>
      </c>
      <c r="AB246" s="80">
        <f t="shared" ca="1" si="152"/>
        <v>165.29030826154673</v>
      </c>
      <c r="AC246" s="80">
        <f t="shared" si="153"/>
        <v>13.991932666850511</v>
      </c>
      <c r="AD246" s="69">
        <f t="shared" si="154"/>
        <v>1401.9629929411765</v>
      </c>
      <c r="AE246" s="69">
        <f t="shared" si="174"/>
        <v>1398.1940652100839</v>
      </c>
      <c r="AF246" s="69">
        <f t="shared" si="155"/>
        <v>1269.8172</v>
      </c>
      <c r="AG246" s="95">
        <f t="shared" si="175"/>
        <v>1266.6136114285714</v>
      </c>
      <c r="AH246" s="93">
        <f t="shared" si="156"/>
        <v>25.802654973546307</v>
      </c>
      <c r="AI246" s="81">
        <f t="shared" si="157"/>
        <v>1.234348601610727</v>
      </c>
      <c r="AJ246" s="80">
        <f t="shared" si="158"/>
        <v>12.19024512</v>
      </c>
      <c r="AK246" s="80">
        <f t="shared" si="159"/>
        <v>39.137249916716982</v>
      </c>
      <c r="AL246" s="78">
        <f t="shared" ca="1" si="160"/>
        <v>0.85624949300063879</v>
      </c>
      <c r="AM246" s="80">
        <f t="shared" ca="1" si="161"/>
        <v>32.712580617771273</v>
      </c>
      <c r="AN246" s="80">
        <f t="shared" si="162"/>
        <v>11.979407547169812</v>
      </c>
      <c r="AO246" s="80">
        <f t="shared" si="163"/>
        <v>2.959796102935131</v>
      </c>
      <c r="AP246" s="80">
        <f t="shared" si="164"/>
        <v>3.1538971293010825</v>
      </c>
      <c r="AQ246" s="80">
        <f t="shared" ca="1" si="165"/>
        <v>2.6033779979712701</v>
      </c>
      <c r="AR246" s="80">
        <f t="shared" si="166"/>
        <v>2.9291548231875209</v>
      </c>
      <c r="AS246" s="78">
        <f t="shared" si="167"/>
        <v>1.9107488197657754E-2</v>
      </c>
      <c r="AT246" s="96">
        <f t="shared" ca="1" si="168"/>
        <v>4</v>
      </c>
      <c r="AU246" s="97" t="str">
        <f t="shared" ca="1" si="169"/>
        <v>Silt mxture</v>
      </c>
      <c r="AV246" s="98">
        <f t="shared" si="170"/>
        <v>4</v>
      </c>
      <c r="AW246" s="99" t="str">
        <f t="shared" si="171"/>
        <v>Silt mxture</v>
      </c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</row>
    <row r="247" spans="1:69">
      <c r="A247" s="101">
        <v>4.68</v>
      </c>
      <c r="C247" s="89">
        <f t="shared" si="132"/>
        <v>-15.354144</v>
      </c>
      <c r="D247" s="84">
        <f t="shared" si="133"/>
        <v>15.354144</v>
      </c>
      <c r="E247" s="76">
        <v>1.2377</v>
      </c>
      <c r="F247" s="91">
        <f t="shared" si="134"/>
        <v>12.921588</v>
      </c>
      <c r="G247" s="80">
        <f t="shared" si="135"/>
        <v>13.0631544</v>
      </c>
      <c r="H247" s="81">
        <f t="shared" si="173"/>
        <v>13.026853028571429</v>
      </c>
      <c r="I247" s="101">
        <v>37.4</v>
      </c>
      <c r="J247" s="92">
        <f t="shared" si="136"/>
        <v>0.39045599999999997</v>
      </c>
      <c r="K247" s="101">
        <v>67.8</v>
      </c>
      <c r="L247" s="78">
        <f t="shared" si="137"/>
        <v>0.70783199999999991</v>
      </c>
      <c r="M247" s="81">
        <f t="shared" si="138"/>
        <v>0.47904929279999997</v>
      </c>
      <c r="N247" s="14">
        <f t="shared" si="172"/>
        <v>115</v>
      </c>
      <c r="O247" s="78">
        <f t="shared" si="139"/>
        <v>0.78525948000000234</v>
      </c>
      <c r="P247" s="78">
        <f t="shared" si="140"/>
        <v>0.3062101871999996</v>
      </c>
      <c r="Q247" s="93">
        <f t="shared" si="141"/>
        <v>4.0517053235999994</v>
      </c>
      <c r="R247" s="80">
        <f t="shared" si="142"/>
        <v>13.231778343656638</v>
      </c>
      <c r="S247" s="80">
        <f t="shared" si="143"/>
        <v>3699.4135725468495</v>
      </c>
      <c r="T247" s="69">
        <f t="shared" si="144"/>
        <v>134.73248236799981</v>
      </c>
      <c r="U247" s="78">
        <f t="shared" si="145"/>
        <v>1.7570586811409226</v>
      </c>
      <c r="V247" s="69">
        <f t="shared" si="146"/>
        <v>109.64046170319357</v>
      </c>
      <c r="W247" s="80">
        <f t="shared" ca="1" si="147"/>
        <v>4.9647585016351581</v>
      </c>
      <c r="X247" s="80">
        <f t="shared" ca="1" si="148"/>
        <v>34.37052247425575</v>
      </c>
      <c r="Y247" s="94">
        <f t="shared" ca="1" si="149"/>
        <v>3.7057991306711304E-7</v>
      </c>
      <c r="Z247" s="80">
        <f t="shared" ca="1" si="150"/>
        <v>14</v>
      </c>
      <c r="AA247" s="80">
        <f t="shared" ca="1" si="151"/>
        <v>171.89052887999998</v>
      </c>
      <c r="AB247" s="80">
        <f t="shared" ca="1" si="152"/>
        <v>176.39772161375211</v>
      </c>
      <c r="AC247" s="80">
        <f t="shared" si="153"/>
        <v>14.017137320920995</v>
      </c>
      <c r="AD247" s="69">
        <f t="shared" si="154"/>
        <v>1444.4582258823525</v>
      </c>
      <c r="AE247" s="69">
        <f t="shared" si="174"/>
        <v>1440.187476302521</v>
      </c>
      <c r="AF247" s="69">
        <f t="shared" si="155"/>
        <v>1306.3154399999999</v>
      </c>
      <c r="AG247" s="95">
        <f t="shared" si="175"/>
        <v>1302.6853028571427</v>
      </c>
      <c r="AH247" s="93">
        <f t="shared" si="156"/>
        <v>25.754807683748631</v>
      </c>
      <c r="AI247" s="81">
        <f t="shared" si="157"/>
        <v>1.2751241347335569</v>
      </c>
      <c r="AJ247" s="80">
        <f t="shared" si="158"/>
        <v>12.540628223999999</v>
      </c>
      <c r="AK247" s="80">
        <f t="shared" si="159"/>
        <v>40.096298011080719</v>
      </c>
      <c r="AL247" s="78">
        <f t="shared" ca="1" si="160"/>
        <v>0.85441622545241036</v>
      </c>
      <c r="AM247" s="80">
        <f t="shared" ca="1" si="161"/>
        <v>33.465163579949049</v>
      </c>
      <c r="AN247" s="80">
        <f t="shared" si="162"/>
        <v>12.323730566037735</v>
      </c>
      <c r="AO247" s="80">
        <f t="shared" si="163"/>
        <v>2.9889871010021896</v>
      </c>
      <c r="AP247" s="80">
        <f t="shared" si="164"/>
        <v>3.1801542735470818</v>
      </c>
      <c r="AQ247" s="80">
        <f t="shared" ca="1" si="165"/>
        <v>2.5983526212537891</v>
      </c>
      <c r="AR247" s="80">
        <f t="shared" si="166"/>
        <v>2.921586808032393</v>
      </c>
      <c r="AS247" s="78">
        <f t="shared" si="167"/>
        <v>1.8633707870176167E-2</v>
      </c>
      <c r="AT247" s="96">
        <f t="shared" ca="1" si="168"/>
        <v>5</v>
      </c>
      <c r="AU247" s="97" t="str">
        <f t="shared" ca="1" si="169"/>
        <v>Sand mixture</v>
      </c>
      <c r="AV247" s="98">
        <f t="shared" si="170"/>
        <v>4</v>
      </c>
      <c r="AW247" s="99" t="str">
        <f t="shared" si="171"/>
        <v>Silt mxture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</row>
    <row r="248" spans="1:69">
      <c r="A248" s="101">
        <v>4.7</v>
      </c>
      <c r="C248" s="89">
        <f t="shared" si="132"/>
        <v>-15.419760000000002</v>
      </c>
      <c r="D248" s="84">
        <f t="shared" si="133"/>
        <v>15.419760000000002</v>
      </c>
      <c r="E248" s="76">
        <v>1.2712000000000001</v>
      </c>
      <c r="F248" s="91">
        <f t="shared" si="134"/>
        <v>13.271328</v>
      </c>
      <c r="G248" s="80">
        <f t="shared" si="135"/>
        <v>13.413312000000001</v>
      </c>
      <c r="H248" s="81">
        <f t="shared" si="173"/>
        <v>13.35887485714286</v>
      </c>
      <c r="I248" s="101">
        <v>39.6</v>
      </c>
      <c r="J248" s="92">
        <f t="shared" si="136"/>
        <v>0.41342400000000001</v>
      </c>
      <c r="K248" s="101">
        <v>68</v>
      </c>
      <c r="L248" s="78">
        <f t="shared" si="137"/>
        <v>0.70992</v>
      </c>
      <c r="M248" s="81">
        <f t="shared" si="138"/>
        <v>0.48109651200000003</v>
      </c>
      <c r="N248" s="14">
        <f t="shared" si="172"/>
        <v>115</v>
      </c>
      <c r="O248" s="78">
        <f t="shared" si="139"/>
        <v>0.78903240000000241</v>
      </c>
      <c r="P248" s="78">
        <f t="shared" si="140"/>
        <v>0.30793588799999966</v>
      </c>
      <c r="Q248" s="93">
        <f t="shared" si="141"/>
        <v>4.1660122680000002</v>
      </c>
      <c r="R248" s="80">
        <f t="shared" si="142"/>
        <v>13.528829962164089</v>
      </c>
      <c r="S248" s="80">
        <f t="shared" si="143"/>
        <v>3592.4604394178427</v>
      </c>
      <c r="T248" s="69">
        <f t="shared" si="144"/>
        <v>135.49179071999984</v>
      </c>
      <c r="U248" s="78">
        <f t="shared" si="145"/>
        <v>1.7647949657385331</v>
      </c>
      <c r="V248" s="69">
        <f t="shared" si="146"/>
        <v>110.12320586208446</v>
      </c>
      <c r="W248" s="80">
        <f t="shared" ca="1" si="147"/>
        <v>5.1006477143214646</v>
      </c>
      <c r="X248" s="80">
        <f t="shared" ca="1" si="148"/>
        <v>34.482884699627718</v>
      </c>
      <c r="Y248" s="94">
        <f t="shared" ca="1" si="149"/>
        <v>3.68383480709773E-7</v>
      </c>
      <c r="Z248" s="80">
        <f t="shared" ca="1" si="150"/>
        <v>14</v>
      </c>
      <c r="AA248" s="80">
        <f t="shared" ca="1" si="151"/>
        <v>176.7399144</v>
      </c>
      <c r="AB248" s="80">
        <f t="shared" ca="1" si="152"/>
        <v>180.29925649943817</v>
      </c>
      <c r="AC248" s="80">
        <f t="shared" si="153"/>
        <v>14.106323559672717</v>
      </c>
      <c r="AD248" s="69">
        <f t="shared" si="154"/>
        <v>1485.2093647058823</v>
      </c>
      <c r="AE248" s="69">
        <f t="shared" si="174"/>
        <v>1478.8049949579829</v>
      </c>
      <c r="AF248" s="69">
        <f t="shared" si="155"/>
        <v>1341.3312000000001</v>
      </c>
      <c r="AG248" s="95">
        <f t="shared" si="175"/>
        <v>1335.8874857142855</v>
      </c>
      <c r="AH248" s="93">
        <f t="shared" si="156"/>
        <v>25.339032500281732</v>
      </c>
      <c r="AI248" s="81">
        <f t="shared" si="157"/>
        <v>1.3425651770734839</v>
      </c>
      <c r="AJ248" s="80">
        <f t="shared" si="158"/>
        <v>12.876779520000001</v>
      </c>
      <c r="AK248" s="80">
        <f t="shared" si="159"/>
        <v>40.996454430800263</v>
      </c>
      <c r="AL248" s="78">
        <f t="shared" ca="1" si="160"/>
        <v>0.85482119169277504</v>
      </c>
      <c r="AM248" s="80">
        <f t="shared" ca="1" si="161"/>
        <v>34.261604695762557</v>
      </c>
      <c r="AN248" s="80">
        <f t="shared" si="162"/>
        <v>12.654067924528302</v>
      </c>
      <c r="AO248" s="80">
        <f t="shared" si="163"/>
        <v>3.0821917808219177</v>
      </c>
      <c r="AP248" s="80">
        <f t="shared" si="164"/>
        <v>3.2748324110312006</v>
      </c>
      <c r="AQ248" s="80">
        <f t="shared" ca="1" si="165"/>
        <v>2.5992018739026927</v>
      </c>
      <c r="AR248" s="80">
        <f t="shared" si="166"/>
        <v>2.9200231744962868</v>
      </c>
      <c r="AS248" s="78">
        <f t="shared" si="167"/>
        <v>1.8125666988554338E-2</v>
      </c>
      <c r="AT248" s="96">
        <f t="shared" ca="1" si="168"/>
        <v>5</v>
      </c>
      <c r="AU248" s="97" t="str">
        <f t="shared" ca="1" si="169"/>
        <v>Sand mixture</v>
      </c>
      <c r="AV248" s="98">
        <f t="shared" si="170"/>
        <v>4</v>
      </c>
      <c r="AW248" s="99" t="str">
        <f t="shared" si="171"/>
        <v>Silt mxture</v>
      </c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  <c r="BP248" s="78"/>
      <c r="BQ248" s="78"/>
    </row>
    <row r="249" spans="1:69">
      <c r="A249" s="101">
        <v>4.72</v>
      </c>
      <c r="C249" s="89">
        <f t="shared" si="132"/>
        <v>-15.485376</v>
      </c>
      <c r="D249" s="84">
        <f t="shared" si="133"/>
        <v>15.485376</v>
      </c>
      <c r="E249" s="76">
        <v>1.2936000000000001</v>
      </c>
      <c r="F249" s="91">
        <f t="shared" si="134"/>
        <v>13.505184</v>
      </c>
      <c r="G249" s="80">
        <f t="shared" si="135"/>
        <v>13.648838399999999</v>
      </c>
      <c r="H249" s="81">
        <f t="shared" si="173"/>
        <v>13.801471200000003</v>
      </c>
      <c r="I249" s="101">
        <v>41.9</v>
      </c>
      <c r="J249" s="92">
        <f t="shared" si="136"/>
        <v>0.43743599999999999</v>
      </c>
      <c r="K249" s="101">
        <v>68.8</v>
      </c>
      <c r="L249" s="78">
        <f t="shared" si="137"/>
        <v>0.71827199999999991</v>
      </c>
      <c r="M249" s="81">
        <f t="shared" si="138"/>
        <v>0.48314373119999998</v>
      </c>
      <c r="N249" s="14">
        <f t="shared" si="172"/>
        <v>115</v>
      </c>
      <c r="O249" s="78">
        <f t="shared" si="139"/>
        <v>0.79280532000000237</v>
      </c>
      <c r="P249" s="78">
        <f t="shared" si="140"/>
        <v>0.30966158879999961</v>
      </c>
      <c r="Q249" s="93">
        <f t="shared" si="141"/>
        <v>4.2424909163999986</v>
      </c>
      <c r="R249" s="80">
        <f t="shared" si="142"/>
        <v>13.70041060901514</v>
      </c>
      <c r="S249" s="80">
        <f t="shared" si="143"/>
        <v>3457.5903217842142</v>
      </c>
      <c r="T249" s="69">
        <f t="shared" si="144"/>
        <v>136.25109907199985</v>
      </c>
      <c r="U249" s="78">
        <f t="shared" si="145"/>
        <v>1.7720954216093565</v>
      </c>
      <c r="V249" s="69">
        <f t="shared" si="146"/>
        <v>110.57875430842384</v>
      </c>
      <c r="W249" s="80">
        <f t="shared" ca="1" si="147"/>
        <v>5.2100707057199269</v>
      </c>
      <c r="X249" s="80">
        <f t="shared" ca="1" si="148"/>
        <v>34.560633330907081</v>
      </c>
      <c r="Y249" s="94">
        <f t="shared" ca="1" si="149"/>
        <v>3.5350936003916749E-7</v>
      </c>
      <c r="Z249" s="80">
        <f t="shared" ca="1" si="150"/>
        <v>14</v>
      </c>
      <c r="AA249" s="80">
        <f t="shared" ca="1" si="151"/>
        <v>179.98446311999993</v>
      </c>
      <c r="AB249" s="80">
        <f t="shared" ca="1" si="152"/>
        <v>176.19560965258427</v>
      </c>
      <c r="AC249" s="80">
        <f t="shared" si="153"/>
        <v>14.222652782715363</v>
      </c>
      <c r="AD249" s="69">
        <f t="shared" si="154"/>
        <v>1512.4744799999994</v>
      </c>
      <c r="AE249" s="69">
        <f t="shared" si="174"/>
        <v>1530.43128</v>
      </c>
      <c r="AF249" s="69">
        <f t="shared" si="155"/>
        <v>1364.88384</v>
      </c>
      <c r="AG249" s="95">
        <f t="shared" si="175"/>
        <v>1380.1471199999999</v>
      </c>
      <c r="AH249" s="93">
        <f t="shared" si="156"/>
        <v>24.736268877245976</v>
      </c>
      <c r="AI249" s="81">
        <f t="shared" si="157"/>
        <v>1.4126259627329036</v>
      </c>
      <c r="AJ249" s="80">
        <f t="shared" si="158"/>
        <v>13.102884863999998</v>
      </c>
      <c r="AK249" s="80">
        <f t="shared" si="159"/>
        <v>41.516395784894364</v>
      </c>
      <c r="AL249" s="78">
        <f t="shared" ca="1" si="160"/>
        <v>0.85714588429545424</v>
      </c>
      <c r="AM249" s="80">
        <f t="shared" ca="1" si="161"/>
        <v>34.823767720688721</v>
      </c>
      <c r="AN249" s="80">
        <f t="shared" si="162"/>
        <v>12.876262641509433</v>
      </c>
      <c r="AO249" s="80">
        <f t="shared" si="163"/>
        <v>3.2049320768571783</v>
      </c>
      <c r="AP249" s="80">
        <f t="shared" si="164"/>
        <v>3.402573696551193</v>
      </c>
      <c r="AQ249" s="80">
        <f t="shared" ca="1" si="165"/>
        <v>2.6050897784211897</v>
      </c>
      <c r="AR249" s="80">
        <f t="shared" si="166"/>
        <v>2.9238746033576235</v>
      </c>
      <c r="AS249" s="78">
        <f t="shared" si="167"/>
        <v>1.8289332902058773E-2</v>
      </c>
      <c r="AT249" s="96">
        <f t="shared" ca="1" si="168"/>
        <v>4</v>
      </c>
      <c r="AU249" s="97" t="str">
        <f t="shared" ca="1" si="169"/>
        <v>Silt mxture</v>
      </c>
      <c r="AV249" s="98">
        <f t="shared" si="170"/>
        <v>4</v>
      </c>
      <c r="AW249" s="99" t="str">
        <f t="shared" si="171"/>
        <v>Silt mxture</v>
      </c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  <c r="BP249" s="78"/>
      <c r="BQ249" s="78"/>
    </row>
    <row r="250" spans="1:69">
      <c r="A250" s="101">
        <v>4.74</v>
      </c>
      <c r="C250" s="89">
        <f t="shared" si="132"/>
        <v>-15.550992000000001</v>
      </c>
      <c r="D250" s="84">
        <f t="shared" si="133"/>
        <v>15.550992000000001</v>
      </c>
      <c r="E250" s="76">
        <v>1.3297000000000001</v>
      </c>
      <c r="F250" s="91">
        <f t="shared" si="134"/>
        <v>13.882068</v>
      </c>
      <c r="G250" s="80">
        <f t="shared" si="135"/>
        <v>14.027184</v>
      </c>
      <c r="H250" s="81">
        <f t="shared" si="173"/>
        <v>14.270257028571427</v>
      </c>
      <c r="I250" s="101">
        <v>43</v>
      </c>
      <c r="J250" s="92">
        <f t="shared" si="136"/>
        <v>0.44891999999999999</v>
      </c>
      <c r="K250" s="101">
        <v>69.5</v>
      </c>
      <c r="L250" s="78">
        <f t="shared" si="137"/>
        <v>0.72558</v>
      </c>
      <c r="M250" s="81">
        <f t="shared" si="138"/>
        <v>0.48519095039999999</v>
      </c>
      <c r="N250" s="14">
        <f t="shared" si="172"/>
        <v>115</v>
      </c>
      <c r="O250" s="78">
        <f t="shared" si="139"/>
        <v>0.79657824000000244</v>
      </c>
      <c r="P250" s="78">
        <f t="shared" si="140"/>
        <v>0.31138728959999962</v>
      </c>
      <c r="Q250" s="93">
        <f t="shared" si="141"/>
        <v>4.3660999007999992</v>
      </c>
      <c r="R250" s="80">
        <f t="shared" si="142"/>
        <v>14.021445468787704</v>
      </c>
      <c r="S250" s="80">
        <f t="shared" si="143"/>
        <v>3467.3034262622446</v>
      </c>
      <c r="T250" s="69">
        <f t="shared" si="144"/>
        <v>137.01040742399982</v>
      </c>
      <c r="U250" s="78">
        <f t="shared" si="145"/>
        <v>1.776202850596285</v>
      </c>
      <c r="V250" s="69">
        <f t="shared" si="146"/>
        <v>110.83505787720819</v>
      </c>
      <c r="W250" s="80">
        <f t="shared" ca="1" si="147"/>
        <v>5.3287444813725964</v>
      </c>
      <c r="X250" s="80">
        <f t="shared" ca="1" si="148"/>
        <v>34.658983499076214</v>
      </c>
      <c r="Y250" s="94">
        <f t="shared" ca="1" si="149"/>
        <v>3.7238607247847399E-7</v>
      </c>
      <c r="Z250" s="80">
        <f t="shared" ca="1" si="150"/>
        <v>14</v>
      </c>
      <c r="AA250" s="80">
        <f t="shared" ca="1" si="151"/>
        <v>185.22848063999996</v>
      </c>
      <c r="AB250" s="80">
        <f t="shared" ca="1" si="152"/>
        <v>191.01186392312667</v>
      </c>
      <c r="AC250" s="80">
        <f t="shared" si="153"/>
        <v>14.21412457876662</v>
      </c>
      <c r="AD250" s="69">
        <f t="shared" si="154"/>
        <v>1556.5418541176468</v>
      </c>
      <c r="AE250" s="69">
        <f t="shared" si="174"/>
        <v>1585.138681008403</v>
      </c>
      <c r="AF250" s="69">
        <f t="shared" si="155"/>
        <v>1402.7184</v>
      </c>
      <c r="AG250" s="95">
        <f t="shared" si="175"/>
        <v>1427.0257028571432</v>
      </c>
      <c r="AH250" s="93">
        <f t="shared" si="156"/>
        <v>24.856651937095258</v>
      </c>
      <c r="AI250" s="81">
        <f t="shared" si="157"/>
        <v>1.4416773419900069</v>
      </c>
      <c r="AJ250" s="80">
        <f t="shared" si="158"/>
        <v>13.46609664</v>
      </c>
      <c r="AK250" s="80">
        <f t="shared" si="159"/>
        <v>42.48922869329607</v>
      </c>
      <c r="AL250" s="78">
        <f t="shared" ca="1" si="160"/>
        <v>0.85439578948425055</v>
      </c>
      <c r="AM250" s="80">
        <f t="shared" ca="1" si="161"/>
        <v>35.548123616658508</v>
      </c>
      <c r="AN250" s="80">
        <f t="shared" si="162"/>
        <v>13.233192452830188</v>
      </c>
      <c r="AO250" s="80">
        <f t="shared" si="163"/>
        <v>3.2003572491813035</v>
      </c>
      <c r="AP250" s="80">
        <f t="shared" si="164"/>
        <v>3.3930419222165686</v>
      </c>
      <c r="AQ250" s="80">
        <f t="shared" ca="1" si="165"/>
        <v>2.5976580309347437</v>
      </c>
      <c r="AR250" s="80">
        <f t="shared" si="166"/>
        <v>2.9139301200449212</v>
      </c>
      <c r="AS250" s="78">
        <f t="shared" si="167"/>
        <v>1.8169164281711621E-2</v>
      </c>
      <c r="AT250" s="96">
        <f t="shared" ca="1" si="168"/>
        <v>5</v>
      </c>
      <c r="AU250" s="97" t="str">
        <f t="shared" ca="1" si="169"/>
        <v>Sand mixture</v>
      </c>
      <c r="AV250" s="98">
        <f t="shared" si="170"/>
        <v>4</v>
      </c>
      <c r="AW250" s="99" t="str">
        <f t="shared" si="171"/>
        <v>Silt mxture</v>
      </c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  <c r="BP250" s="78"/>
      <c r="BQ250" s="78"/>
    </row>
    <row r="251" spans="1:69">
      <c r="A251" s="101">
        <v>4.76</v>
      </c>
      <c r="C251" s="89">
        <f t="shared" si="132"/>
        <v>-15.616607999999999</v>
      </c>
      <c r="D251" s="84">
        <f t="shared" si="133"/>
        <v>15.616607999999999</v>
      </c>
      <c r="E251" s="76">
        <v>1.3608</v>
      </c>
      <c r="F251" s="91">
        <f t="shared" si="134"/>
        <v>14.206752</v>
      </c>
      <c r="G251" s="80">
        <f t="shared" si="135"/>
        <v>14.352912</v>
      </c>
      <c r="H251" s="81">
        <f t="shared" si="173"/>
        <v>14.822383885714286</v>
      </c>
      <c r="I251" s="101">
        <v>43</v>
      </c>
      <c r="J251" s="92">
        <f t="shared" si="136"/>
        <v>0.44891999999999999</v>
      </c>
      <c r="K251" s="101">
        <v>70</v>
      </c>
      <c r="L251" s="78">
        <f t="shared" si="137"/>
        <v>0.73080000000000001</v>
      </c>
      <c r="M251" s="81">
        <f t="shared" si="138"/>
        <v>0.48723816959999994</v>
      </c>
      <c r="N251" s="14">
        <f t="shared" si="172"/>
        <v>115</v>
      </c>
      <c r="O251" s="78">
        <f t="shared" si="139"/>
        <v>0.80035116000000239</v>
      </c>
      <c r="P251" s="78">
        <f t="shared" si="140"/>
        <v>0.31311299039999957</v>
      </c>
      <c r="Q251" s="93">
        <f t="shared" si="141"/>
        <v>4.4723450772</v>
      </c>
      <c r="R251" s="80">
        <f t="shared" si="142"/>
        <v>14.283486199300169</v>
      </c>
      <c r="S251" s="80">
        <f t="shared" si="143"/>
        <v>3551.6771860307877</v>
      </c>
      <c r="T251" s="69">
        <f t="shared" si="144"/>
        <v>137.7697157759998</v>
      </c>
      <c r="U251" s="78">
        <f t="shared" si="145"/>
        <v>1.7771001081428857</v>
      </c>
      <c r="V251" s="69">
        <f t="shared" si="146"/>
        <v>110.89104674811607</v>
      </c>
      <c r="W251" s="80">
        <f t="shared" ca="1" si="147"/>
        <v>5.4118078894940096</v>
      </c>
      <c r="X251" s="80">
        <f t="shared" ca="1" si="148"/>
        <v>34.726134137763935</v>
      </c>
      <c r="Y251" s="94">
        <f t="shared" ca="1" si="149"/>
        <v>4.0372752047007685E-7</v>
      </c>
      <c r="Z251" s="80">
        <f t="shared" ca="1" si="150"/>
        <v>14</v>
      </c>
      <c r="AA251" s="80">
        <f t="shared" ca="1" si="151"/>
        <v>189.73585175999997</v>
      </c>
      <c r="AB251" s="80">
        <f t="shared" ca="1" si="152"/>
        <v>212.12746608556483</v>
      </c>
      <c r="AC251" s="80">
        <f t="shared" si="153"/>
        <v>14.141033120613256</v>
      </c>
      <c r="AD251" s="69">
        <f t="shared" si="154"/>
        <v>1594.4189223529411</v>
      </c>
      <c r="AE251" s="69">
        <f t="shared" si="174"/>
        <v>1649.6509089075628</v>
      </c>
      <c r="AF251" s="69">
        <f t="shared" si="155"/>
        <v>1435.2912000000001</v>
      </c>
      <c r="AG251" s="95">
        <f t="shared" si="175"/>
        <v>1482.2383885714285</v>
      </c>
      <c r="AH251" s="93">
        <f t="shared" si="156"/>
        <v>25.327988893415885</v>
      </c>
      <c r="AI251" s="81">
        <f t="shared" si="157"/>
        <v>1.433731636066929</v>
      </c>
      <c r="AJ251" s="80">
        <f t="shared" si="158"/>
        <v>13.778795519999999</v>
      </c>
      <c r="AK251" s="80">
        <f t="shared" si="159"/>
        <v>43.283291513030811</v>
      </c>
      <c r="AL251" s="78">
        <f t="shared" ca="1" si="160"/>
        <v>0.85007878047654128</v>
      </c>
      <c r="AM251" s="80">
        <f t="shared" ca="1" si="161"/>
        <v>36.051329499982209</v>
      </c>
      <c r="AN251" s="80">
        <f t="shared" si="162"/>
        <v>13.540483018867924</v>
      </c>
      <c r="AO251" s="80">
        <f t="shared" si="163"/>
        <v>3.1277276694791967</v>
      </c>
      <c r="AP251" s="80">
        <f t="shared" si="164"/>
        <v>3.3124367069803173</v>
      </c>
      <c r="AQ251" s="80">
        <f t="shared" ca="1" si="165"/>
        <v>2.5861136477619318</v>
      </c>
      <c r="AR251" s="80">
        <f t="shared" si="166"/>
        <v>2.8999939837687587</v>
      </c>
      <c r="AS251" s="78">
        <f t="shared" si="167"/>
        <v>1.7971646338685619E-2</v>
      </c>
      <c r="AT251" s="96">
        <f t="shared" ca="1" si="168"/>
        <v>5</v>
      </c>
      <c r="AU251" s="97" t="str">
        <f t="shared" ca="1" si="169"/>
        <v>Sand mixture</v>
      </c>
      <c r="AV251" s="98">
        <f t="shared" si="170"/>
        <v>4</v>
      </c>
      <c r="AW251" s="99" t="str">
        <f t="shared" si="171"/>
        <v>Silt mxture</v>
      </c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</row>
    <row r="252" spans="1:69">
      <c r="A252" s="101">
        <v>4.78</v>
      </c>
      <c r="C252" s="89">
        <f t="shared" si="132"/>
        <v>-15.682224000000001</v>
      </c>
      <c r="D252" s="84">
        <f t="shared" si="133"/>
        <v>15.682224000000001</v>
      </c>
      <c r="E252" s="76">
        <v>1.4616</v>
      </c>
      <c r="F252" s="91">
        <f t="shared" si="134"/>
        <v>15.259103999999999</v>
      </c>
      <c r="G252" s="80">
        <f t="shared" si="135"/>
        <v>15.4067256</v>
      </c>
      <c r="H252" s="81">
        <f t="shared" si="173"/>
        <v>15.374659885714285</v>
      </c>
      <c r="I252" s="101">
        <v>43.6</v>
      </c>
      <c r="J252" s="92">
        <f t="shared" si="136"/>
        <v>0.45518399999999998</v>
      </c>
      <c r="K252" s="101">
        <v>70.7</v>
      </c>
      <c r="L252" s="78">
        <f t="shared" si="137"/>
        <v>0.73810799999999999</v>
      </c>
      <c r="M252" s="81">
        <f t="shared" si="138"/>
        <v>0.4892853888</v>
      </c>
      <c r="N252" s="14">
        <f t="shared" si="172"/>
        <v>115</v>
      </c>
      <c r="O252" s="78">
        <f t="shared" si="139"/>
        <v>0.80412408000000246</v>
      </c>
      <c r="P252" s="78">
        <f t="shared" si="140"/>
        <v>0.31483869119999963</v>
      </c>
      <c r="Q252" s="93">
        <f t="shared" si="141"/>
        <v>4.8188585015999994</v>
      </c>
      <c r="R252" s="80">
        <f t="shared" si="142"/>
        <v>15.30580146688148</v>
      </c>
      <c r="S252" s="80">
        <f t="shared" si="143"/>
        <v>3774.1948750395441</v>
      </c>
      <c r="T252" s="69">
        <f t="shared" si="144"/>
        <v>138.52902412799983</v>
      </c>
      <c r="U252" s="78">
        <f t="shared" si="145"/>
        <v>1.7814943065379727</v>
      </c>
      <c r="V252" s="69">
        <f t="shared" si="146"/>
        <v>111.16524472796949</v>
      </c>
      <c r="W252" s="80">
        <f t="shared" ca="1" si="147"/>
        <v>5.6785651457851278</v>
      </c>
      <c r="X252" s="80">
        <f t="shared" ca="1" si="148"/>
        <v>34.983333800156721</v>
      </c>
      <c r="Y252" s="94">
        <f t="shared" ca="1" si="149"/>
        <v>5.1599529910111107E-7</v>
      </c>
      <c r="Z252" s="80">
        <f t="shared" ca="1" si="150"/>
        <v>14</v>
      </c>
      <c r="AA252" s="80">
        <f t="shared" ca="1" si="151"/>
        <v>204.43642127999996</v>
      </c>
      <c r="AB252" s="80">
        <f t="shared" ca="1" si="152"/>
        <v>292.12125880301812</v>
      </c>
      <c r="AC252" s="80">
        <f t="shared" si="153"/>
        <v>13.956297276016484</v>
      </c>
      <c r="AD252" s="69">
        <f t="shared" si="154"/>
        <v>1717.9531199999997</v>
      </c>
      <c r="AE252" s="69">
        <f t="shared" si="174"/>
        <v>1714.1806830252099</v>
      </c>
      <c r="AF252" s="69">
        <f t="shared" si="155"/>
        <v>1540.67256</v>
      </c>
      <c r="AG252" s="95">
        <f t="shared" si="175"/>
        <v>1537.4659885714284</v>
      </c>
      <c r="AH252" s="93">
        <f t="shared" si="156"/>
        <v>26.64809732863166</v>
      </c>
      <c r="AI252" s="81">
        <f t="shared" si="157"/>
        <v>1.4457689373090639</v>
      </c>
      <c r="AJ252" s="80">
        <f t="shared" si="158"/>
        <v>14.790456575999999</v>
      </c>
      <c r="AK252" s="80">
        <f t="shared" si="159"/>
        <v>46.381216566307508</v>
      </c>
      <c r="AL252" s="78">
        <f t="shared" ca="1" si="160"/>
        <v>0.83680545586519528</v>
      </c>
      <c r="AM252" s="80">
        <f t="shared" ca="1" si="161"/>
        <v>38.04548043829233</v>
      </c>
      <c r="AN252" s="80">
        <f t="shared" si="162"/>
        <v>14.534646792452829</v>
      </c>
      <c r="AO252" s="80">
        <f t="shared" si="163"/>
        <v>2.9544499708620759</v>
      </c>
      <c r="AP252" s="80">
        <f t="shared" si="164"/>
        <v>3.1171431979197095</v>
      </c>
      <c r="AQ252" s="80">
        <f t="shared" ca="1" si="165"/>
        <v>2.5510618745533278</v>
      </c>
      <c r="AR252" s="80">
        <f t="shared" si="166"/>
        <v>2.8605433651760062</v>
      </c>
      <c r="AS252" s="78">
        <f t="shared" si="167"/>
        <v>1.7039608377946071E-2</v>
      </c>
      <c r="AT252" s="96">
        <f t="shared" ca="1" si="168"/>
        <v>5</v>
      </c>
      <c r="AU252" s="97" t="str">
        <f t="shared" ca="1" si="169"/>
        <v>Sand mixture</v>
      </c>
      <c r="AV252" s="98">
        <f t="shared" si="170"/>
        <v>4</v>
      </c>
      <c r="AW252" s="99" t="str">
        <f t="shared" si="171"/>
        <v>Silt mxture</v>
      </c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</row>
    <row r="253" spans="1:69">
      <c r="A253" s="101">
        <v>4.8</v>
      </c>
      <c r="C253" s="89">
        <f t="shared" si="132"/>
        <v>-15.74784</v>
      </c>
      <c r="D253" s="84">
        <f t="shared" si="133"/>
        <v>15.74784</v>
      </c>
      <c r="E253" s="76">
        <v>1.5163</v>
      </c>
      <c r="F253" s="91">
        <f t="shared" si="134"/>
        <v>15.830171999999999</v>
      </c>
      <c r="G253" s="80">
        <f t="shared" si="135"/>
        <v>15.979672799999999</v>
      </c>
      <c r="H253" s="81">
        <f t="shared" si="173"/>
        <v>16.00091074285714</v>
      </c>
      <c r="I253" s="101">
        <v>43.8</v>
      </c>
      <c r="J253" s="92">
        <f t="shared" si="136"/>
        <v>0.45727199999999996</v>
      </c>
      <c r="K253" s="101">
        <v>71.599999999999994</v>
      </c>
      <c r="L253" s="78">
        <f t="shared" si="137"/>
        <v>0.74750399999999995</v>
      </c>
      <c r="M253" s="81">
        <f t="shared" si="138"/>
        <v>0.491332608</v>
      </c>
      <c r="N253" s="14">
        <f t="shared" si="172"/>
        <v>115</v>
      </c>
      <c r="O253" s="78">
        <f t="shared" si="139"/>
        <v>0.80789700000000242</v>
      </c>
      <c r="P253" s="78">
        <f t="shared" si="140"/>
        <v>0.31656439199999958</v>
      </c>
      <c r="Q253" s="93">
        <f t="shared" si="141"/>
        <v>5.0066860139999996</v>
      </c>
      <c r="R253" s="80">
        <f t="shared" si="142"/>
        <v>15.815695449411146</v>
      </c>
      <c r="S253" s="80">
        <f t="shared" si="143"/>
        <v>3903.3984149477774</v>
      </c>
      <c r="T253" s="69">
        <f t="shared" si="144"/>
        <v>139.28833247999981</v>
      </c>
      <c r="U253" s="78">
        <f t="shared" si="145"/>
        <v>1.783458142401106</v>
      </c>
      <c r="V253" s="69">
        <f t="shared" si="146"/>
        <v>111.28778808582901</v>
      </c>
      <c r="W253" s="80">
        <f t="shared" ca="1" si="147"/>
        <v>5.8213315400167458</v>
      </c>
      <c r="X253" s="80">
        <f t="shared" ca="1" si="148"/>
        <v>35.105001489134807</v>
      </c>
      <c r="Y253" s="94">
        <f t="shared" ca="1" si="149"/>
        <v>5.8532950871887837E-7</v>
      </c>
      <c r="Z253" s="80">
        <f t="shared" ca="1" si="150"/>
        <v>14</v>
      </c>
      <c r="AA253" s="80">
        <f t="shared" ca="1" si="151"/>
        <v>212.40486119999997</v>
      </c>
      <c r="AB253" s="80">
        <f t="shared" ca="1" si="152"/>
        <v>344.28969153885475</v>
      </c>
      <c r="AC253" s="80">
        <f t="shared" si="153"/>
        <v>13.853967349968421</v>
      </c>
      <c r="AD253" s="69">
        <f t="shared" si="154"/>
        <v>1784.9147999999998</v>
      </c>
      <c r="AE253" s="69">
        <f t="shared" si="174"/>
        <v>1787.4133815126047</v>
      </c>
      <c r="AF253" s="69">
        <f t="shared" si="155"/>
        <v>1597.9672800000001</v>
      </c>
      <c r="AG253" s="95">
        <f t="shared" si="175"/>
        <v>1600.0910742857143</v>
      </c>
      <c r="AH253" s="93">
        <f t="shared" si="156"/>
        <v>27.395036844154873</v>
      </c>
      <c r="AI253" s="81">
        <f t="shared" si="157"/>
        <v>1.4444833707007723</v>
      </c>
      <c r="AJ253" s="80">
        <f t="shared" si="158"/>
        <v>15.340485887999998</v>
      </c>
      <c r="AK253" s="80">
        <f t="shared" si="159"/>
        <v>47.92634984670044</v>
      </c>
      <c r="AL253" s="78">
        <f t="shared" ca="1" si="160"/>
        <v>0.83002451118326559</v>
      </c>
      <c r="AM253" s="80">
        <f t="shared" ca="1" si="161"/>
        <v>39.026874491347876</v>
      </c>
      <c r="AN253" s="80">
        <f t="shared" si="162"/>
        <v>15.075163018867924</v>
      </c>
      <c r="AO253" s="80">
        <f t="shared" si="163"/>
        <v>2.8615855013001266</v>
      </c>
      <c r="AP253" s="80">
        <f t="shared" si="164"/>
        <v>3.0139649176729861</v>
      </c>
      <c r="AQ253" s="80">
        <f t="shared" ca="1" si="165"/>
        <v>2.5330504686135331</v>
      </c>
      <c r="AR253" s="80">
        <f t="shared" si="166"/>
        <v>2.839555088031561</v>
      </c>
      <c r="AS253" s="78">
        <f t="shared" si="167"/>
        <v>1.6884733559007641E-2</v>
      </c>
      <c r="AT253" s="96">
        <f t="shared" ca="1" si="168"/>
        <v>5</v>
      </c>
      <c r="AU253" s="97" t="str">
        <f t="shared" ca="1" si="169"/>
        <v>Sand mixture</v>
      </c>
      <c r="AV253" s="98">
        <f t="shared" si="170"/>
        <v>4</v>
      </c>
      <c r="AW253" s="99" t="str">
        <f t="shared" si="171"/>
        <v>Silt mxture</v>
      </c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  <c r="BP253" s="78"/>
      <c r="BQ253" s="78"/>
    </row>
    <row r="254" spans="1:69">
      <c r="A254" s="101">
        <v>4.82</v>
      </c>
      <c r="C254" s="89">
        <f t="shared" si="132"/>
        <v>-15.813456000000002</v>
      </c>
      <c r="D254" s="84">
        <f t="shared" si="133"/>
        <v>15.813456000000002</v>
      </c>
      <c r="E254" s="76">
        <v>1.6071</v>
      </c>
      <c r="F254" s="91">
        <f t="shared" si="134"/>
        <v>16.778123999999998</v>
      </c>
      <c r="G254" s="80">
        <f t="shared" si="135"/>
        <v>16.928042399999999</v>
      </c>
      <c r="H254" s="81">
        <f t="shared" si="173"/>
        <v>16.586326285714282</v>
      </c>
      <c r="I254" s="101">
        <v>44.2</v>
      </c>
      <c r="J254" s="92">
        <f t="shared" si="136"/>
        <v>0.46144800000000002</v>
      </c>
      <c r="K254" s="101">
        <v>71.8</v>
      </c>
      <c r="L254" s="78">
        <f t="shared" si="137"/>
        <v>0.74959199999999993</v>
      </c>
      <c r="M254" s="81">
        <f t="shared" si="138"/>
        <v>0.49337982720000007</v>
      </c>
      <c r="N254" s="14">
        <f t="shared" si="172"/>
        <v>115</v>
      </c>
      <c r="O254" s="78">
        <f t="shared" si="139"/>
        <v>0.81166992000000249</v>
      </c>
      <c r="P254" s="78">
        <f t="shared" si="140"/>
        <v>0.31829009279999965</v>
      </c>
      <c r="Q254" s="93">
        <f t="shared" si="141"/>
        <v>5.3184029183999986</v>
      </c>
      <c r="R254" s="80">
        <f t="shared" si="142"/>
        <v>16.709294567147786</v>
      </c>
      <c r="S254" s="80">
        <f t="shared" si="143"/>
        <v>4108.9002903392575</v>
      </c>
      <c r="T254" s="69">
        <f t="shared" si="144"/>
        <v>140.04764083199987</v>
      </c>
      <c r="U254" s="78">
        <f t="shared" si="145"/>
        <v>1.7867776423016362</v>
      </c>
      <c r="V254" s="69">
        <f t="shared" si="146"/>
        <v>111.49492487962209</v>
      </c>
      <c r="W254" s="80">
        <f t="shared" ca="1" si="147"/>
        <v>6.0529473075450779</v>
      </c>
      <c r="X254" s="80">
        <f t="shared" ca="1" si="148"/>
        <v>35.309532897037556</v>
      </c>
      <c r="Y254" s="94">
        <f t="shared" ca="1" si="149"/>
        <v>7.1573294935900249E-7</v>
      </c>
      <c r="Z254" s="80">
        <f t="shared" ca="1" si="150"/>
        <v>14</v>
      </c>
      <c r="AA254" s="80">
        <f t="shared" ca="1" si="151"/>
        <v>225.62921471999994</v>
      </c>
      <c r="AB254" s="80">
        <f t="shared" ca="1" si="152"/>
        <v>447.20380609781876</v>
      </c>
      <c r="AC254" s="80">
        <f t="shared" si="153"/>
        <v>13.697988302684507</v>
      </c>
      <c r="AD254" s="69">
        <f t="shared" si="154"/>
        <v>1896.0438211764699</v>
      </c>
      <c r="AE254" s="69">
        <f t="shared" si="174"/>
        <v>1855.8419253781508</v>
      </c>
      <c r="AF254" s="69">
        <f t="shared" si="155"/>
        <v>1692.8042399999999</v>
      </c>
      <c r="AG254" s="95">
        <f t="shared" si="175"/>
        <v>1658.6326285714288</v>
      </c>
      <c r="AH254" s="93">
        <f t="shared" si="156"/>
        <v>28.604129005503125</v>
      </c>
      <c r="AI254" s="81">
        <f t="shared" si="157"/>
        <v>1.4497717976096569</v>
      </c>
      <c r="AJ254" s="80">
        <f t="shared" si="158"/>
        <v>16.250920703999999</v>
      </c>
      <c r="AK254" s="80">
        <f t="shared" si="159"/>
        <v>50.634225961053893</v>
      </c>
      <c r="AL254" s="78">
        <f t="shared" ca="1" si="160"/>
        <v>0.81915835446042806</v>
      </c>
      <c r="AM254" s="80">
        <f t="shared" ca="1" si="161"/>
        <v>40.734044742928269</v>
      </c>
      <c r="AN254" s="80">
        <f t="shared" si="162"/>
        <v>15.969851320754715</v>
      </c>
      <c r="AO254" s="80">
        <f t="shared" si="163"/>
        <v>2.725938351855735</v>
      </c>
      <c r="AP254" s="80">
        <f t="shared" si="164"/>
        <v>2.8632249631400932</v>
      </c>
      <c r="AQ254" s="80">
        <f t="shared" ca="1" si="165"/>
        <v>2.5043167213590198</v>
      </c>
      <c r="AR254" s="80">
        <f t="shared" si="166"/>
        <v>2.8068947714625554</v>
      </c>
      <c r="AS254" s="78">
        <f t="shared" si="167"/>
        <v>1.5897632864836836E-2</v>
      </c>
      <c r="AT254" s="96">
        <f t="shared" ca="1" si="168"/>
        <v>5</v>
      </c>
      <c r="AU254" s="97" t="str">
        <f t="shared" ca="1" si="169"/>
        <v>Sand mixture</v>
      </c>
      <c r="AV254" s="98">
        <f t="shared" si="170"/>
        <v>4</v>
      </c>
      <c r="AW254" s="99" t="str">
        <f t="shared" si="171"/>
        <v>Silt mxture</v>
      </c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  <c r="BP254" s="78"/>
      <c r="BQ254" s="78"/>
    </row>
    <row r="255" spans="1:69">
      <c r="A255" s="101">
        <v>4.84</v>
      </c>
      <c r="C255" s="89">
        <f t="shared" si="132"/>
        <v>-15.879072000000001</v>
      </c>
      <c r="D255" s="84">
        <f t="shared" si="133"/>
        <v>15.879072000000001</v>
      </c>
      <c r="E255" s="76">
        <v>1.6407</v>
      </c>
      <c r="F255" s="91">
        <f t="shared" si="134"/>
        <v>17.128907999999999</v>
      </c>
      <c r="G255" s="80">
        <f t="shared" si="135"/>
        <v>17.279243999999998</v>
      </c>
      <c r="H255" s="81">
        <f t="shared" si="173"/>
        <v>17.195843314285714</v>
      </c>
      <c r="I255" s="101">
        <v>45.1</v>
      </c>
      <c r="J255" s="92">
        <f t="shared" si="136"/>
        <v>0.47084399999999998</v>
      </c>
      <c r="K255" s="101">
        <v>72</v>
      </c>
      <c r="L255" s="78">
        <f t="shared" si="137"/>
        <v>0.75168000000000001</v>
      </c>
      <c r="M255" s="81">
        <f t="shared" si="138"/>
        <v>0.49542704640000002</v>
      </c>
      <c r="N255" s="14">
        <f t="shared" si="172"/>
        <v>115</v>
      </c>
      <c r="O255" s="78">
        <f t="shared" si="139"/>
        <v>0.81544284000000244</v>
      </c>
      <c r="P255" s="78">
        <f t="shared" si="140"/>
        <v>0.3200157935999996</v>
      </c>
      <c r="Q255" s="93">
        <f t="shared" si="141"/>
        <v>5.4330543827999991</v>
      </c>
      <c r="R255" s="80">
        <f t="shared" si="142"/>
        <v>16.977457023858605</v>
      </c>
      <c r="S255" s="80">
        <f t="shared" si="143"/>
        <v>4113.714486176762</v>
      </c>
      <c r="T255" s="69">
        <f t="shared" si="144"/>
        <v>140.80694918399982</v>
      </c>
      <c r="U255" s="78">
        <f t="shared" si="145"/>
        <v>1.7899439158125459</v>
      </c>
      <c r="V255" s="69">
        <f t="shared" si="146"/>
        <v>111.69250034670286</v>
      </c>
      <c r="W255" s="80">
        <f t="shared" ca="1" si="147"/>
        <v>6.1582278152166294</v>
      </c>
      <c r="X255" s="80">
        <f t="shared" ca="1" si="148"/>
        <v>35.379670611174731</v>
      </c>
      <c r="Y255" s="94">
        <f t="shared" ca="1" si="149"/>
        <v>7.4160690695014468E-7</v>
      </c>
      <c r="Z255" s="80">
        <f t="shared" ca="1" si="150"/>
        <v>14</v>
      </c>
      <c r="AA255" s="80">
        <f t="shared" ca="1" si="151"/>
        <v>230.49321623999992</v>
      </c>
      <c r="AB255" s="80">
        <f t="shared" ca="1" si="152"/>
        <v>473.35946169804151</v>
      </c>
      <c r="AC255" s="80">
        <f t="shared" si="153"/>
        <v>13.694428497712664</v>
      </c>
      <c r="AD255" s="69">
        <f t="shared" si="154"/>
        <v>1936.9177835294113</v>
      </c>
      <c r="AE255" s="69">
        <f t="shared" si="174"/>
        <v>1927.10593815126</v>
      </c>
      <c r="AF255" s="69">
        <f t="shared" si="155"/>
        <v>1727.9243999999999</v>
      </c>
      <c r="AG255" s="95">
        <f t="shared" si="175"/>
        <v>1719.5843314285714</v>
      </c>
      <c r="AH255" s="93">
        <f t="shared" si="156"/>
        <v>28.695844757247318</v>
      </c>
      <c r="AI255" s="81">
        <f t="shared" si="157"/>
        <v>1.4713148832539389</v>
      </c>
      <c r="AJ255" s="80">
        <f t="shared" si="158"/>
        <v>16.588074239999997</v>
      </c>
      <c r="AK255" s="80">
        <f t="shared" si="159"/>
        <v>51.446839466238195</v>
      </c>
      <c r="AL255" s="78">
        <f t="shared" ca="1" si="160"/>
        <v>0.81730683777017088</v>
      </c>
      <c r="AM255" s="80">
        <f t="shared" ca="1" si="161"/>
        <v>41.336499066826214</v>
      </c>
      <c r="AN255" s="80">
        <f t="shared" si="162"/>
        <v>16.301173584905658</v>
      </c>
      <c r="AO255" s="80">
        <f t="shared" si="163"/>
        <v>2.7249108815177334</v>
      </c>
      <c r="AP255" s="80">
        <f t="shared" si="164"/>
        <v>2.8598741895884272</v>
      </c>
      <c r="AQ255" s="80">
        <f t="shared" ca="1" si="165"/>
        <v>2.4992434466309641</v>
      </c>
      <c r="AR255" s="80">
        <f t="shared" si="166"/>
        <v>2.7996011982616702</v>
      </c>
      <c r="AS255" s="78">
        <f t="shared" si="167"/>
        <v>1.5564628794387121E-2</v>
      </c>
      <c r="AT255" s="96">
        <f t="shared" ca="1" si="168"/>
        <v>5</v>
      </c>
      <c r="AU255" s="97" t="str">
        <f t="shared" ca="1" si="169"/>
        <v>Sand mixture</v>
      </c>
      <c r="AV255" s="98">
        <f t="shared" si="170"/>
        <v>4</v>
      </c>
      <c r="AW255" s="99" t="str">
        <f t="shared" si="171"/>
        <v>Silt mxture</v>
      </c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</row>
    <row r="256" spans="1:69">
      <c r="A256" s="101">
        <v>4.8600000000000003</v>
      </c>
      <c r="C256" s="89">
        <f t="shared" si="132"/>
        <v>-15.944688000000001</v>
      </c>
      <c r="D256" s="84">
        <f t="shared" si="133"/>
        <v>15.944688000000001</v>
      </c>
      <c r="E256" s="76">
        <v>1.7128000000000001</v>
      </c>
      <c r="F256" s="91">
        <f t="shared" si="134"/>
        <v>17.881632</v>
      </c>
      <c r="G256" s="80">
        <f t="shared" si="135"/>
        <v>18.032594400000001</v>
      </c>
      <c r="H256" s="81">
        <f t="shared" si="173"/>
        <v>17.716501028571425</v>
      </c>
      <c r="I256" s="101">
        <v>45.8</v>
      </c>
      <c r="J256" s="92">
        <f t="shared" si="136"/>
        <v>0.47815199999999997</v>
      </c>
      <c r="K256" s="101">
        <v>72.3</v>
      </c>
      <c r="L256" s="78">
        <f t="shared" si="137"/>
        <v>0.75481199999999993</v>
      </c>
      <c r="M256" s="81">
        <f t="shared" si="138"/>
        <v>0.49747426560000002</v>
      </c>
      <c r="N256" s="14">
        <f t="shared" si="172"/>
        <v>115</v>
      </c>
      <c r="O256" s="78">
        <f t="shared" si="139"/>
        <v>0.81921576000000251</v>
      </c>
      <c r="P256" s="78">
        <f t="shared" si="140"/>
        <v>0.32174149439999961</v>
      </c>
      <c r="Q256" s="93">
        <f t="shared" si="141"/>
        <v>5.6804149511999995</v>
      </c>
      <c r="R256" s="80">
        <f t="shared" si="142"/>
        <v>17.655214046273809</v>
      </c>
      <c r="S256" s="80">
        <f t="shared" si="143"/>
        <v>4235.271146856574</v>
      </c>
      <c r="T256" s="69">
        <f t="shared" si="144"/>
        <v>141.56625753599982</v>
      </c>
      <c r="U256" s="78">
        <f t="shared" si="145"/>
        <v>1.7934179415002141</v>
      </c>
      <c r="V256" s="69">
        <f t="shared" si="146"/>
        <v>111.90927954961336</v>
      </c>
      <c r="W256" s="80">
        <f t="shared" ca="1" si="147"/>
        <v>6.3492231318645977</v>
      </c>
      <c r="X256" s="80">
        <f t="shared" ca="1" si="148"/>
        <v>35.531244574280365</v>
      </c>
      <c r="Y256" s="94">
        <f t="shared" ca="1" si="149"/>
        <v>8.4533902668497202E-7</v>
      </c>
      <c r="Z256" s="80">
        <f t="shared" ca="1" si="150"/>
        <v>14</v>
      </c>
      <c r="AA256" s="80">
        <f t="shared" ca="1" si="151"/>
        <v>240.98730095999997</v>
      </c>
      <c r="AB256" s="80">
        <f t="shared" ca="1" si="152"/>
        <v>564.13653351774872</v>
      </c>
      <c r="AC256" s="80">
        <f t="shared" si="153"/>
        <v>13.605898982929519</v>
      </c>
      <c r="AD256" s="69">
        <f t="shared" si="154"/>
        <v>2025.1033694117646</v>
      </c>
      <c r="AE256" s="69">
        <f t="shared" si="174"/>
        <v>1987.9159139495794</v>
      </c>
      <c r="AF256" s="69">
        <f t="shared" si="155"/>
        <v>1803.2594400000003</v>
      </c>
      <c r="AG256" s="95">
        <f t="shared" si="175"/>
        <v>1771.6501028571427</v>
      </c>
      <c r="AH256" s="93">
        <f t="shared" si="156"/>
        <v>29.451117004822429</v>
      </c>
      <c r="AI256" s="81">
        <f t="shared" si="157"/>
        <v>1.486137188775364</v>
      </c>
      <c r="AJ256" s="80">
        <f t="shared" si="158"/>
        <v>17.311290624000002</v>
      </c>
      <c r="AK256" s="80">
        <f t="shared" si="159"/>
        <v>53.500648625072152</v>
      </c>
      <c r="AL256" s="78">
        <f t="shared" ca="1" si="160"/>
        <v>0.81026239155074975</v>
      </c>
      <c r="AM256" s="80">
        <f t="shared" ca="1" si="161"/>
        <v>42.669066648060763</v>
      </c>
      <c r="AN256" s="80">
        <f t="shared" si="162"/>
        <v>17.011881509433962</v>
      </c>
      <c r="AO256" s="80">
        <f t="shared" si="163"/>
        <v>2.6515984854625243</v>
      </c>
      <c r="AP256" s="80">
        <f t="shared" si="164"/>
        <v>2.7777928435785575</v>
      </c>
      <c r="AQ256" s="80">
        <f t="shared" ca="1" si="165"/>
        <v>2.48054043560589</v>
      </c>
      <c r="AR256" s="80">
        <f t="shared" si="166"/>
        <v>2.7776514912181169</v>
      </c>
      <c r="AS256" s="78">
        <f t="shared" si="167"/>
        <v>1.4949867761695849E-2</v>
      </c>
      <c r="AT256" s="96">
        <f t="shared" ca="1" si="168"/>
        <v>5</v>
      </c>
      <c r="AU256" s="97" t="str">
        <f t="shared" ca="1" si="169"/>
        <v>Sand mixture</v>
      </c>
      <c r="AV256" s="98">
        <f t="shared" si="170"/>
        <v>4</v>
      </c>
      <c r="AW256" s="99" t="str">
        <f t="shared" si="171"/>
        <v>Silt mxture</v>
      </c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</row>
    <row r="257" spans="1:69">
      <c r="A257" s="101">
        <v>4.88</v>
      </c>
      <c r="C257" s="89">
        <f t="shared" si="132"/>
        <v>-16.010304000000001</v>
      </c>
      <c r="D257" s="84">
        <f t="shared" si="133"/>
        <v>16.010304000000001</v>
      </c>
      <c r="E257" s="76">
        <v>1.7215</v>
      </c>
      <c r="F257" s="91">
        <f t="shared" si="134"/>
        <v>17.972459999999998</v>
      </c>
      <c r="G257" s="80">
        <f t="shared" si="135"/>
        <v>18.125092799999997</v>
      </c>
      <c r="H257" s="81">
        <f t="shared" si="173"/>
        <v>18.214817142857143</v>
      </c>
      <c r="I257" s="101">
        <v>47.5</v>
      </c>
      <c r="J257" s="92">
        <f t="shared" si="136"/>
        <v>0.49590000000000001</v>
      </c>
      <c r="K257" s="101">
        <v>73.099999999999994</v>
      </c>
      <c r="L257" s="78">
        <f t="shared" si="137"/>
        <v>0.76316399999999995</v>
      </c>
      <c r="M257" s="81">
        <f t="shared" si="138"/>
        <v>0.49952148480000003</v>
      </c>
      <c r="N257" s="14">
        <f t="shared" si="172"/>
        <v>115</v>
      </c>
      <c r="O257" s="78">
        <f t="shared" si="139"/>
        <v>0.82298868000000258</v>
      </c>
      <c r="P257" s="78">
        <f t="shared" si="140"/>
        <v>0.32346719519999961</v>
      </c>
      <c r="Q257" s="93">
        <f t="shared" si="141"/>
        <v>5.7096943595999985</v>
      </c>
      <c r="R257" s="80">
        <f t="shared" si="142"/>
        <v>17.651540695091807</v>
      </c>
      <c r="S257" s="80">
        <f t="shared" si="143"/>
        <v>4104.7422084623313</v>
      </c>
      <c r="T257" s="69">
        <f t="shared" si="144"/>
        <v>142.32556588799983</v>
      </c>
      <c r="U257" s="78">
        <f t="shared" si="145"/>
        <v>1.79789151923754</v>
      </c>
      <c r="V257" s="69">
        <f t="shared" si="146"/>
        <v>112.18843080042249</v>
      </c>
      <c r="W257" s="80">
        <f t="shared" ca="1" si="147"/>
        <v>6.4138600844182134</v>
      </c>
      <c r="X257" s="80">
        <f t="shared" ca="1" si="148"/>
        <v>35.552255199537854</v>
      </c>
      <c r="Y257" s="94">
        <f t="shared" ca="1" si="149"/>
        <v>8.0082751784755885E-7</v>
      </c>
      <c r="Z257" s="80">
        <f t="shared" ca="1" si="150"/>
        <v>14</v>
      </c>
      <c r="AA257" s="80">
        <f t="shared" ca="1" si="151"/>
        <v>242.22945767999994</v>
      </c>
      <c r="AB257" s="80">
        <f t="shared" ca="1" si="152"/>
        <v>537.18650402797289</v>
      </c>
      <c r="AC257" s="80">
        <f t="shared" si="153"/>
        <v>13.701066309837332</v>
      </c>
      <c r="AD257" s="69">
        <f t="shared" si="154"/>
        <v>2035.5416611764701</v>
      </c>
      <c r="AE257" s="69">
        <f t="shared" si="174"/>
        <v>2046.0974662184872</v>
      </c>
      <c r="AF257" s="69">
        <f t="shared" si="155"/>
        <v>1812.5092799999998</v>
      </c>
      <c r="AG257" s="95">
        <f t="shared" si="175"/>
        <v>1821.4817142857139</v>
      </c>
      <c r="AH257" s="93">
        <f t="shared" si="156"/>
        <v>28.818569528396996</v>
      </c>
      <c r="AI257" s="81">
        <f t="shared" si="157"/>
        <v>1.5330766376274578</v>
      </c>
      <c r="AJ257" s="80">
        <f t="shared" si="158"/>
        <v>17.400089087999998</v>
      </c>
      <c r="AK257" s="80">
        <f t="shared" si="159"/>
        <v>53.489517257853961</v>
      </c>
      <c r="AL257" s="78">
        <f t="shared" ca="1" si="160"/>
        <v>0.81328801159307473</v>
      </c>
      <c r="AM257" s="80">
        <f t="shared" ca="1" si="161"/>
        <v>42.857141401834845</v>
      </c>
      <c r="AN257" s="80">
        <f t="shared" si="162"/>
        <v>17.099144150943392</v>
      </c>
      <c r="AO257" s="80">
        <f t="shared" si="163"/>
        <v>2.7359859917517224</v>
      </c>
      <c r="AP257" s="80">
        <f t="shared" si="164"/>
        <v>2.8661253946956373</v>
      </c>
      <c r="AQ257" s="80">
        <f t="shared" ca="1" si="165"/>
        <v>2.4882680446903862</v>
      </c>
      <c r="AR257" s="80">
        <f t="shared" si="166"/>
        <v>2.7839378638404484</v>
      </c>
      <c r="AS257" s="78">
        <f t="shared" si="167"/>
        <v>1.52375984661454E-2</v>
      </c>
      <c r="AT257" s="96">
        <f t="shared" ca="1" si="168"/>
        <v>5</v>
      </c>
      <c r="AU257" s="97" t="str">
        <f t="shared" ca="1" si="169"/>
        <v>Sand mixture</v>
      </c>
      <c r="AV257" s="98">
        <f t="shared" si="170"/>
        <v>4</v>
      </c>
      <c r="AW257" s="99" t="str">
        <f t="shared" si="171"/>
        <v>Silt mxture</v>
      </c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  <c r="BP257" s="78"/>
      <c r="BQ257" s="78"/>
    </row>
    <row r="258" spans="1:69">
      <c r="A258" s="101">
        <v>4.9000000000000004</v>
      </c>
      <c r="C258" s="89">
        <f t="shared" si="132"/>
        <v>-16.075920000000004</v>
      </c>
      <c r="D258" s="84">
        <f t="shared" si="133"/>
        <v>16.075920000000004</v>
      </c>
      <c r="E258" s="76">
        <v>1.7687999999999999</v>
      </c>
      <c r="F258" s="91">
        <f t="shared" si="134"/>
        <v>18.466272</v>
      </c>
      <c r="G258" s="80">
        <f t="shared" si="135"/>
        <v>18.619531200000001</v>
      </c>
      <c r="H258" s="81">
        <f t="shared" si="173"/>
        <v>18.607361142857144</v>
      </c>
      <c r="I258" s="101">
        <v>48.6</v>
      </c>
      <c r="J258" s="92">
        <f t="shared" si="136"/>
        <v>0.50738399999999995</v>
      </c>
      <c r="K258" s="101">
        <v>73.400000000000006</v>
      </c>
      <c r="L258" s="78">
        <f t="shared" si="137"/>
        <v>0.76629599999999998</v>
      </c>
      <c r="M258" s="81">
        <f t="shared" si="138"/>
        <v>0.50156870400000009</v>
      </c>
      <c r="N258" s="14">
        <f t="shared" si="172"/>
        <v>115</v>
      </c>
      <c r="O258" s="78">
        <f t="shared" si="139"/>
        <v>0.82676160000000265</v>
      </c>
      <c r="P258" s="78">
        <f t="shared" si="140"/>
        <v>0.32519289599999968</v>
      </c>
      <c r="Q258" s="93">
        <f t="shared" si="141"/>
        <v>5.8716139680000001</v>
      </c>
      <c r="R258" s="80">
        <f t="shared" si="142"/>
        <v>18.055787934555635</v>
      </c>
      <c r="S258" s="80">
        <f t="shared" si="143"/>
        <v>4125.607058489637</v>
      </c>
      <c r="T258" s="69">
        <f t="shared" si="144"/>
        <v>143.08487423999986</v>
      </c>
      <c r="U258" s="78">
        <f t="shared" si="145"/>
        <v>1.8016280026412403</v>
      </c>
      <c r="V258" s="69">
        <f t="shared" si="146"/>
        <v>112.42158736481339</v>
      </c>
      <c r="W258" s="80">
        <f t="shared" ca="1" si="147"/>
        <v>6.5549515450295548</v>
      </c>
      <c r="X258" s="80">
        <f t="shared" ca="1" si="148"/>
        <v>35.64854269620615</v>
      </c>
      <c r="Y258" s="94">
        <f t="shared" ca="1" si="149"/>
        <v>8.466346291780654E-7</v>
      </c>
      <c r="Z258" s="80">
        <f t="shared" ca="1" si="150"/>
        <v>14</v>
      </c>
      <c r="AA258" s="80">
        <f t="shared" ca="1" si="151"/>
        <v>249.0987744</v>
      </c>
      <c r="AB258" s="80">
        <f t="shared" ca="1" si="152"/>
        <v>584.0187189032896</v>
      </c>
      <c r="AC258" s="80">
        <f t="shared" si="153"/>
        <v>13.685652489972348</v>
      </c>
      <c r="AD258" s="69">
        <f t="shared" si="154"/>
        <v>2093.2670117647058</v>
      </c>
      <c r="AE258" s="69">
        <f t="shared" si="174"/>
        <v>2091.8352403361341</v>
      </c>
      <c r="AF258" s="69">
        <f t="shared" si="155"/>
        <v>1861.9531200000001</v>
      </c>
      <c r="AG258" s="95">
        <f t="shared" si="175"/>
        <v>1860.7361142857139</v>
      </c>
      <c r="AH258" s="93">
        <f t="shared" si="156"/>
        <v>29.016634774864208</v>
      </c>
      <c r="AI258" s="81">
        <f t="shared" si="157"/>
        <v>1.5602554860239026</v>
      </c>
      <c r="AJ258" s="80">
        <f t="shared" si="158"/>
        <v>17.874749951999998</v>
      </c>
      <c r="AK258" s="80">
        <f t="shared" si="159"/>
        <v>54.714508892592839</v>
      </c>
      <c r="AL258" s="78">
        <f t="shared" ca="1" si="160"/>
        <v>0.81034183615099831</v>
      </c>
      <c r="AM258" s="80">
        <f t="shared" ca="1" si="161"/>
        <v>43.729711155866937</v>
      </c>
      <c r="AN258" s="80">
        <f t="shared" si="162"/>
        <v>17.565595471698114</v>
      </c>
      <c r="AO258" s="80">
        <f t="shared" si="163"/>
        <v>2.7250095319263457</v>
      </c>
      <c r="AP258" s="80">
        <f t="shared" si="164"/>
        <v>2.8516302487275502</v>
      </c>
      <c r="AQ258" s="80">
        <f t="shared" ca="1" si="165"/>
        <v>2.4803216498788148</v>
      </c>
      <c r="AR258" s="80">
        <f t="shared" si="166"/>
        <v>2.7735119635724947</v>
      </c>
      <c r="AS258" s="78">
        <f t="shared" si="167"/>
        <v>1.4878363624738888E-2</v>
      </c>
      <c r="AT258" s="96">
        <f t="shared" ca="1" si="168"/>
        <v>5</v>
      </c>
      <c r="AU258" s="97" t="str">
        <f t="shared" ca="1" si="169"/>
        <v>Sand mixture</v>
      </c>
      <c r="AV258" s="98">
        <f t="shared" si="170"/>
        <v>4</v>
      </c>
      <c r="AW258" s="99" t="str">
        <f t="shared" si="171"/>
        <v>Silt mxture</v>
      </c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  <c r="BP258" s="78"/>
      <c r="BQ258" s="78"/>
    </row>
    <row r="259" spans="1:69">
      <c r="A259" s="101">
        <v>4.92</v>
      </c>
      <c r="C259" s="89">
        <f t="shared" si="132"/>
        <v>-16.141536000000002</v>
      </c>
      <c r="D259" s="84">
        <f t="shared" si="133"/>
        <v>16.141536000000002</v>
      </c>
      <c r="E259" s="76">
        <v>1.8098000000000001</v>
      </c>
      <c r="F259" s="91">
        <f t="shared" si="134"/>
        <v>18.894311999999999</v>
      </c>
      <c r="G259" s="80">
        <f t="shared" si="135"/>
        <v>19.051329599999999</v>
      </c>
      <c r="H259" s="81">
        <f t="shared" si="173"/>
        <v>18.970166057142855</v>
      </c>
      <c r="I259" s="101">
        <v>51.7</v>
      </c>
      <c r="J259" s="92">
        <f t="shared" si="136"/>
        <v>0.53974800000000001</v>
      </c>
      <c r="K259" s="101">
        <v>75.2</v>
      </c>
      <c r="L259" s="78">
        <f t="shared" si="137"/>
        <v>0.78508800000000001</v>
      </c>
      <c r="M259" s="81">
        <f t="shared" si="138"/>
        <v>0.50361592320000004</v>
      </c>
      <c r="N259" s="14">
        <f t="shared" si="172"/>
        <v>115</v>
      </c>
      <c r="O259" s="78">
        <f t="shared" si="139"/>
        <v>0.83053452000000261</v>
      </c>
      <c r="P259" s="78">
        <f t="shared" si="140"/>
        <v>0.32691859679999963</v>
      </c>
      <c r="Q259" s="93">
        <f t="shared" si="141"/>
        <v>6.0128623763999984</v>
      </c>
      <c r="R259" s="80">
        <f t="shared" si="142"/>
        <v>18.392536965642591</v>
      </c>
      <c r="S259" s="80">
        <f t="shared" si="143"/>
        <v>3971.5255092899552</v>
      </c>
      <c r="T259" s="69">
        <f t="shared" si="144"/>
        <v>143.84418259199981</v>
      </c>
      <c r="U259" s="78">
        <f t="shared" si="145"/>
        <v>1.8097747459390567</v>
      </c>
      <c r="V259" s="69">
        <f t="shared" si="146"/>
        <v>112.92994414659714</v>
      </c>
      <c r="W259" s="80">
        <f t="shared" ca="1" si="147"/>
        <v>6.7258689137020982</v>
      </c>
      <c r="X259" s="80">
        <f t="shared" ca="1" si="148"/>
        <v>35.751363121173888</v>
      </c>
      <c r="Y259" s="94">
        <f t="shared" ca="1" si="149"/>
        <v>8.2130550062495522E-7</v>
      </c>
      <c r="Z259" s="80">
        <f t="shared" ca="1" si="150"/>
        <v>14</v>
      </c>
      <c r="AA259" s="80">
        <f t="shared" ca="1" si="151"/>
        <v>255.09113111999994</v>
      </c>
      <c r="AB259" s="80">
        <f t="shared" ca="1" si="152"/>
        <v>580.17530533707043</v>
      </c>
      <c r="AC259" s="80">
        <f t="shared" si="153"/>
        <v>13.801366025286157</v>
      </c>
      <c r="AD259" s="69">
        <f t="shared" si="154"/>
        <v>2143.6229505882347</v>
      </c>
      <c r="AE259" s="69">
        <f t="shared" si="174"/>
        <v>2134.0742984873946</v>
      </c>
      <c r="AF259" s="69">
        <f t="shared" si="155"/>
        <v>1905.1329599999997</v>
      </c>
      <c r="AG259" s="95">
        <f t="shared" si="175"/>
        <v>1897.0166057142856</v>
      </c>
      <c r="AH259" s="93">
        <f t="shared" si="156"/>
        <v>28.321625582189565</v>
      </c>
      <c r="AI259" s="81">
        <f t="shared" si="157"/>
        <v>1.6510165077277752</v>
      </c>
      <c r="AJ259" s="80">
        <f t="shared" si="158"/>
        <v>18.289276416</v>
      </c>
      <c r="AK259" s="80">
        <f t="shared" si="159"/>
        <v>55.734960501947242</v>
      </c>
      <c r="AL259" s="78">
        <f t="shared" ca="1" si="160"/>
        <v>0.81207648844843383</v>
      </c>
      <c r="AM259" s="80">
        <f t="shared" ca="1" si="161"/>
        <v>44.681106550969879</v>
      </c>
      <c r="AN259" s="80">
        <f t="shared" si="162"/>
        <v>17.972952452830185</v>
      </c>
      <c r="AO259" s="80">
        <f t="shared" si="163"/>
        <v>2.8331250958988186</v>
      </c>
      <c r="AP259" s="80">
        <f t="shared" si="164"/>
        <v>2.9622637081981833</v>
      </c>
      <c r="AQ259" s="80">
        <f t="shared" ca="1" si="165"/>
        <v>2.484660892178824</v>
      </c>
      <c r="AR259" s="80">
        <f t="shared" si="166"/>
        <v>2.7756771845196053</v>
      </c>
      <c r="AS259" s="78">
        <f t="shared" si="167"/>
        <v>1.5447848217609176E-2</v>
      </c>
      <c r="AT259" s="96">
        <f t="shared" ca="1" si="168"/>
        <v>5</v>
      </c>
      <c r="AU259" s="97" t="str">
        <f t="shared" ca="1" si="169"/>
        <v>Sand mixture</v>
      </c>
      <c r="AV259" s="98">
        <f t="shared" si="170"/>
        <v>4</v>
      </c>
      <c r="AW259" s="99" t="str">
        <f t="shared" si="171"/>
        <v>Silt mxture</v>
      </c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/>
      <c r="BP259" s="78"/>
      <c r="BQ259" s="78"/>
    </row>
    <row r="260" spans="1:69">
      <c r="A260" s="101">
        <v>4.9400000000000004</v>
      </c>
      <c r="C260" s="89">
        <f t="shared" si="132"/>
        <v>-16.207152000000001</v>
      </c>
      <c r="D260" s="84">
        <f t="shared" si="133"/>
        <v>16.207152000000001</v>
      </c>
      <c r="E260" s="76">
        <v>1.8496999999999999</v>
      </c>
      <c r="F260" s="91">
        <f t="shared" si="134"/>
        <v>19.310867999999999</v>
      </c>
      <c r="G260" s="80">
        <f t="shared" si="135"/>
        <v>19.467885599999999</v>
      </c>
      <c r="H260" s="81">
        <f t="shared" si="173"/>
        <v>19.182933257142857</v>
      </c>
      <c r="I260" s="101">
        <v>52</v>
      </c>
      <c r="J260" s="92">
        <f t="shared" si="136"/>
        <v>0.54288000000000003</v>
      </c>
      <c r="K260" s="101">
        <v>75.2</v>
      </c>
      <c r="L260" s="78">
        <f t="shared" si="137"/>
        <v>0.78508800000000001</v>
      </c>
      <c r="M260" s="81">
        <f t="shared" si="138"/>
        <v>0.50566314239999999</v>
      </c>
      <c r="N260" s="14">
        <f t="shared" si="172"/>
        <v>115</v>
      </c>
      <c r="O260" s="78">
        <f t="shared" si="139"/>
        <v>0.83430744000000256</v>
      </c>
      <c r="P260" s="78">
        <f t="shared" si="140"/>
        <v>0.32864429759999958</v>
      </c>
      <c r="Q260" s="93">
        <f t="shared" si="141"/>
        <v>6.1490807927999986</v>
      </c>
      <c r="R260" s="80">
        <f t="shared" si="142"/>
        <v>18.710444202759859</v>
      </c>
      <c r="S260" s="80">
        <f t="shared" si="143"/>
        <v>4038.0667290788979</v>
      </c>
      <c r="T260" s="69">
        <f t="shared" si="144"/>
        <v>144.60349094399982</v>
      </c>
      <c r="U260" s="78">
        <f t="shared" si="145"/>
        <v>1.8112986166223171</v>
      </c>
      <c r="V260" s="69">
        <f t="shared" si="146"/>
        <v>113.02503367723259</v>
      </c>
      <c r="W260" s="80">
        <f t="shared" ca="1" si="147"/>
        <v>6.8312491752649978</v>
      </c>
      <c r="X260" s="80">
        <f t="shared" ca="1" si="148"/>
        <v>35.818423390960007</v>
      </c>
      <c r="Y260" s="94">
        <f t="shared" ca="1" si="149"/>
        <v>8.770284466856956E-7</v>
      </c>
      <c r="Z260" s="80">
        <f t="shared" ca="1" si="150"/>
        <v>14</v>
      </c>
      <c r="AA260" s="80">
        <f t="shared" ca="1" si="151"/>
        <v>260.87009423999996</v>
      </c>
      <c r="AB260" s="80">
        <f t="shared" ca="1" si="152"/>
        <v>633.57367441308418</v>
      </c>
      <c r="AC260" s="80">
        <f t="shared" si="153"/>
        <v>13.750853080297601</v>
      </c>
      <c r="AD260" s="69">
        <f t="shared" si="154"/>
        <v>2192.1856658823522</v>
      </c>
      <c r="AE260" s="69">
        <f t="shared" si="174"/>
        <v>2158.661860840336</v>
      </c>
      <c r="AF260" s="69">
        <f t="shared" si="155"/>
        <v>1946.7885599999997</v>
      </c>
      <c r="AG260" s="95">
        <f t="shared" si="175"/>
        <v>1918.2933257142854</v>
      </c>
      <c r="AH260" s="93">
        <f t="shared" si="156"/>
        <v>28.726031548524279</v>
      </c>
      <c r="AI260" s="81">
        <f t="shared" si="157"/>
        <v>1.6518771327070205</v>
      </c>
      <c r="AJ260" s="80">
        <f t="shared" si="158"/>
        <v>18.689170175999998</v>
      </c>
      <c r="AK260" s="80">
        <f t="shared" si="159"/>
        <v>56.698315765938972</v>
      </c>
      <c r="AL260" s="78">
        <f t="shared" ca="1" si="160"/>
        <v>0.8085848929133681</v>
      </c>
      <c r="AM260" s="80">
        <f t="shared" ca="1" si="161"/>
        <v>45.312738340730071</v>
      </c>
      <c r="AN260" s="80">
        <f t="shared" si="162"/>
        <v>18.365929811320754</v>
      </c>
      <c r="AO260" s="80">
        <f t="shared" si="163"/>
        <v>2.7885925115565713</v>
      </c>
      <c r="AP260" s="80">
        <f t="shared" si="164"/>
        <v>2.9134500917562907</v>
      </c>
      <c r="AQ260" s="80">
        <f t="shared" ca="1" si="165"/>
        <v>2.4752829485667562</v>
      </c>
      <c r="AR260" s="80">
        <f t="shared" si="166"/>
        <v>2.7640344396170105</v>
      </c>
      <c r="AS260" s="78">
        <f t="shared" si="167"/>
        <v>1.4995770280977537E-2</v>
      </c>
      <c r="AT260" s="96">
        <f t="shared" ca="1" si="168"/>
        <v>5</v>
      </c>
      <c r="AU260" s="97" t="str">
        <f t="shared" ca="1" si="169"/>
        <v>Sand mixture</v>
      </c>
      <c r="AV260" s="98">
        <f t="shared" si="170"/>
        <v>4</v>
      </c>
      <c r="AW260" s="99" t="str">
        <f t="shared" si="171"/>
        <v>Silt mxture</v>
      </c>
      <c r="AX260" s="78"/>
      <c r="AY260" s="78"/>
      <c r="AZ260" s="78"/>
      <c r="BA260" s="78"/>
      <c r="BB260" s="78"/>
      <c r="BC260" s="78"/>
      <c r="BD260" s="78"/>
      <c r="BE260" s="78"/>
      <c r="BF260" s="78"/>
      <c r="BG260" s="78"/>
      <c r="BH260" s="78"/>
      <c r="BI260" s="78"/>
      <c r="BJ260" s="78"/>
      <c r="BK260" s="78"/>
      <c r="BL260" s="78"/>
      <c r="BM260" s="78"/>
      <c r="BN260" s="78"/>
      <c r="BO260" s="78"/>
      <c r="BP260" s="78"/>
      <c r="BQ260" s="78"/>
    </row>
    <row r="261" spans="1:69">
      <c r="A261" s="101">
        <v>4.96</v>
      </c>
      <c r="C261" s="89">
        <f t="shared" si="132"/>
        <v>-16.272767999999999</v>
      </c>
      <c r="D261" s="84">
        <f t="shared" si="133"/>
        <v>16.272767999999999</v>
      </c>
      <c r="E261" s="76">
        <v>1.8695999999999999</v>
      </c>
      <c r="F261" s="91">
        <f t="shared" si="134"/>
        <v>19.518623999999999</v>
      </c>
      <c r="G261" s="80">
        <f t="shared" si="135"/>
        <v>19.675850399999998</v>
      </c>
      <c r="H261" s="81">
        <f t="shared" si="173"/>
        <v>19.401338057142855</v>
      </c>
      <c r="I261" s="101">
        <v>53.3</v>
      </c>
      <c r="J261" s="92">
        <f t="shared" si="136"/>
        <v>0.55645199999999995</v>
      </c>
      <c r="K261" s="101">
        <v>75.3</v>
      </c>
      <c r="L261" s="78">
        <f t="shared" si="137"/>
        <v>0.78613199999999994</v>
      </c>
      <c r="M261" s="81">
        <f t="shared" si="138"/>
        <v>0.50771036159999994</v>
      </c>
      <c r="N261" s="14">
        <f t="shared" si="172"/>
        <v>115</v>
      </c>
      <c r="O261" s="78">
        <f t="shared" si="139"/>
        <v>0.83808036000000252</v>
      </c>
      <c r="P261" s="78">
        <f t="shared" si="140"/>
        <v>0.33036999839999953</v>
      </c>
      <c r="Q261" s="93">
        <f t="shared" si="141"/>
        <v>6.2164641131999989</v>
      </c>
      <c r="R261" s="80">
        <f t="shared" si="142"/>
        <v>18.816672649776567</v>
      </c>
      <c r="S261" s="80">
        <f t="shared" si="143"/>
        <v>3982.7482693925076</v>
      </c>
      <c r="T261" s="69">
        <f t="shared" si="144"/>
        <v>145.36279929599979</v>
      </c>
      <c r="U261" s="78">
        <f t="shared" si="145"/>
        <v>1.8146093856490859</v>
      </c>
      <c r="V261" s="69">
        <f t="shared" si="146"/>
        <v>113.23162566450296</v>
      </c>
      <c r="W261" s="80">
        <f t="shared" ca="1" si="147"/>
        <v>6.9118183649672753</v>
      </c>
      <c r="X261" s="80">
        <f t="shared" ca="1" si="148"/>
        <v>35.854308427734949</v>
      </c>
      <c r="Y261" s="94">
        <f t="shared" ca="1" si="149"/>
        <v>8.666845864206033E-7</v>
      </c>
      <c r="Z261" s="80">
        <f t="shared" ca="1" si="150"/>
        <v>14</v>
      </c>
      <c r="AA261" s="80">
        <f t="shared" ca="1" si="151"/>
        <v>263.7287805599999</v>
      </c>
      <c r="AB261" s="80">
        <f t="shared" ca="1" si="152"/>
        <v>632.9621606035945</v>
      </c>
      <c r="AC261" s="80">
        <f t="shared" si="153"/>
        <v>13.792787516907328</v>
      </c>
      <c r="AD261" s="69">
        <f t="shared" si="154"/>
        <v>2216.2082399999995</v>
      </c>
      <c r="AE261" s="69">
        <f t="shared" si="174"/>
        <v>2183.9126702521003</v>
      </c>
      <c r="AF261" s="69">
        <f t="shared" si="155"/>
        <v>1967.5850399999999</v>
      </c>
      <c r="AG261" s="95">
        <f t="shared" si="175"/>
        <v>1940.1338057142857</v>
      </c>
      <c r="AH261" s="93">
        <f t="shared" si="156"/>
        <v>28.466794678832439</v>
      </c>
      <c r="AI261" s="81">
        <f t="shared" si="157"/>
        <v>1.6843296991098715</v>
      </c>
      <c r="AJ261" s="80">
        <f t="shared" si="158"/>
        <v>18.888816383999998</v>
      </c>
      <c r="AK261" s="80">
        <f t="shared" si="159"/>
        <v>57.020220150838071</v>
      </c>
      <c r="AL261" s="78">
        <f t="shared" ca="1" si="160"/>
        <v>0.80931206472608208</v>
      </c>
      <c r="AM261" s="80">
        <f t="shared" ca="1" si="161"/>
        <v>45.654394194819837</v>
      </c>
      <c r="AN261" s="80">
        <f t="shared" si="162"/>
        <v>18.562123018867922</v>
      </c>
      <c r="AO261" s="80">
        <f t="shared" si="163"/>
        <v>2.8280963144545965</v>
      </c>
      <c r="AP261" s="80">
        <f t="shared" si="164"/>
        <v>2.9539165135705208</v>
      </c>
      <c r="AQ261" s="80">
        <f t="shared" ca="1" si="165"/>
        <v>2.4769778851325879</v>
      </c>
      <c r="AR261" s="80">
        <f t="shared" si="166"/>
        <v>2.7640428876995657</v>
      </c>
      <c r="AS261" s="78">
        <f t="shared" si="167"/>
        <v>1.4779968000925871E-2</v>
      </c>
      <c r="AT261" s="96">
        <f t="shared" ca="1" si="168"/>
        <v>5</v>
      </c>
      <c r="AU261" s="97" t="str">
        <f t="shared" ca="1" si="169"/>
        <v>Sand mixture</v>
      </c>
      <c r="AV261" s="98">
        <f t="shared" si="170"/>
        <v>4</v>
      </c>
      <c r="AW261" s="99" t="str">
        <f t="shared" si="171"/>
        <v>Silt mxture</v>
      </c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</row>
    <row r="262" spans="1:69">
      <c r="A262" s="101">
        <v>4.9800000000000004</v>
      </c>
      <c r="C262" s="89">
        <f t="shared" si="132"/>
        <v>-16.338384000000001</v>
      </c>
      <c r="D262" s="84">
        <f t="shared" si="133"/>
        <v>16.338384000000001</v>
      </c>
      <c r="E262" s="76">
        <v>1.8832</v>
      </c>
      <c r="F262" s="91">
        <f t="shared" si="134"/>
        <v>19.660608</v>
      </c>
      <c r="G262" s="80">
        <f t="shared" si="135"/>
        <v>19.818878399999999</v>
      </c>
      <c r="H262" s="81">
        <f t="shared" si="173"/>
        <v>19.584604799999997</v>
      </c>
      <c r="I262" s="101">
        <v>55.4</v>
      </c>
      <c r="J262" s="92">
        <f t="shared" si="136"/>
        <v>0.578376</v>
      </c>
      <c r="K262" s="101">
        <v>75.8</v>
      </c>
      <c r="L262" s="78">
        <f t="shared" si="137"/>
        <v>0.79135199999999994</v>
      </c>
      <c r="M262" s="81">
        <f t="shared" si="138"/>
        <v>0.5097575808</v>
      </c>
      <c r="N262" s="14">
        <f t="shared" si="172"/>
        <v>115</v>
      </c>
      <c r="O262" s="78">
        <f t="shared" si="139"/>
        <v>0.84185328000000259</v>
      </c>
      <c r="P262" s="78">
        <f t="shared" si="140"/>
        <v>0.33209569919999959</v>
      </c>
      <c r="Q262" s="93">
        <f t="shared" si="141"/>
        <v>6.2624182895999994</v>
      </c>
      <c r="R262" s="80">
        <f t="shared" si="142"/>
        <v>18.8572700721082</v>
      </c>
      <c r="S262" s="80">
        <f t="shared" si="143"/>
        <v>3860.1034458349495</v>
      </c>
      <c r="T262" s="69">
        <f t="shared" si="144"/>
        <v>146.12210764799983</v>
      </c>
      <c r="U262" s="78">
        <f t="shared" si="145"/>
        <v>1.8194237761940797</v>
      </c>
      <c r="V262" s="69">
        <f t="shared" si="146"/>
        <v>113.53204363451057</v>
      </c>
      <c r="W262" s="80">
        <f t="shared" ca="1" si="147"/>
        <v>6.9948840573175319</v>
      </c>
      <c r="X262" s="80">
        <f t="shared" ca="1" si="148"/>
        <v>35.885119307359254</v>
      </c>
      <c r="Y262" s="94">
        <f t="shared" ca="1" si="149"/>
        <v>8.2379214921977631E-7</v>
      </c>
      <c r="Z262" s="80">
        <f t="shared" ca="1" si="150"/>
        <v>14</v>
      </c>
      <c r="AA262" s="80">
        <f t="shared" ca="1" si="151"/>
        <v>265.67835167999993</v>
      </c>
      <c r="AB262" s="80">
        <f t="shared" ca="1" si="152"/>
        <v>606.08420399529621</v>
      </c>
      <c r="AC262" s="80">
        <f t="shared" si="153"/>
        <v>13.887874916449695</v>
      </c>
      <c r="AD262" s="69">
        <f t="shared" si="154"/>
        <v>2232.5911905882349</v>
      </c>
      <c r="AE262" s="69">
        <f t="shared" si="174"/>
        <v>2205.0295905882349</v>
      </c>
      <c r="AF262" s="69">
        <f t="shared" si="155"/>
        <v>1981.8878399999999</v>
      </c>
      <c r="AG262" s="95">
        <f t="shared" si="175"/>
        <v>1958.46048</v>
      </c>
      <c r="AH262" s="93">
        <f t="shared" si="156"/>
        <v>27.841847484945781</v>
      </c>
      <c r="AI262" s="81">
        <f t="shared" si="157"/>
        <v>1.7415943699158893</v>
      </c>
      <c r="AJ262" s="80">
        <f t="shared" si="158"/>
        <v>19.026123263999999</v>
      </c>
      <c r="AK262" s="80">
        <f t="shared" si="159"/>
        <v>57.143242642752114</v>
      </c>
      <c r="AL262" s="78">
        <f t="shared" ca="1" si="160"/>
        <v>0.81215614484813581</v>
      </c>
      <c r="AM262" s="80">
        <f t="shared" ca="1" si="161"/>
        <v>45.949794495034524</v>
      </c>
      <c r="AN262" s="80">
        <f t="shared" si="162"/>
        <v>18.697055094339621</v>
      </c>
      <c r="AO262" s="80">
        <f t="shared" si="163"/>
        <v>2.9183084346488548</v>
      </c>
      <c r="AP262" s="80">
        <f t="shared" si="164"/>
        <v>3.0477695863428362</v>
      </c>
      <c r="AQ262" s="80">
        <f t="shared" ca="1" si="165"/>
        <v>2.4842290114867129</v>
      </c>
      <c r="AR262" s="80">
        <f t="shared" si="166"/>
        <v>2.7698137408184973</v>
      </c>
      <c r="AS262" s="78">
        <f t="shared" si="167"/>
        <v>1.4838701926110956E-2</v>
      </c>
      <c r="AT262" s="96">
        <f t="shared" ca="1" si="168"/>
        <v>5</v>
      </c>
      <c r="AU262" s="97" t="str">
        <f t="shared" ca="1" si="169"/>
        <v>Sand mixture</v>
      </c>
      <c r="AV262" s="98">
        <f t="shared" si="170"/>
        <v>4</v>
      </c>
      <c r="AW262" s="99" t="str">
        <f t="shared" si="171"/>
        <v>Silt mxture</v>
      </c>
      <c r="AX262" s="78"/>
      <c r="AY262" s="78"/>
      <c r="AZ262" s="78"/>
      <c r="BA262" s="78"/>
      <c r="BB262" s="78"/>
      <c r="BC262" s="78"/>
      <c r="BD262" s="78"/>
      <c r="BE262" s="78"/>
      <c r="BF262" s="78"/>
      <c r="BG262" s="78"/>
      <c r="BH262" s="78"/>
      <c r="BI262" s="78"/>
      <c r="BJ262" s="78"/>
      <c r="BK262" s="78"/>
      <c r="BL262" s="78"/>
      <c r="BM262" s="78"/>
      <c r="BN262" s="78"/>
      <c r="BO262" s="78"/>
      <c r="BP262" s="78"/>
      <c r="BQ262" s="78"/>
    </row>
    <row r="263" spans="1:69">
      <c r="A263" s="101">
        <v>5</v>
      </c>
      <c r="C263" s="89">
        <f t="shared" si="132"/>
        <v>-16.404</v>
      </c>
      <c r="D263" s="84">
        <f t="shared" si="133"/>
        <v>16.404</v>
      </c>
      <c r="E263" s="76">
        <v>1.8546</v>
      </c>
      <c r="F263" s="91">
        <f t="shared" si="134"/>
        <v>19.362023999999998</v>
      </c>
      <c r="G263" s="80">
        <f t="shared" si="135"/>
        <v>19.521964799999999</v>
      </c>
      <c r="H263" s="81">
        <f t="shared" si="173"/>
        <v>19.741771542857141</v>
      </c>
      <c r="I263" s="101">
        <v>57.3</v>
      </c>
      <c r="J263" s="92">
        <f t="shared" si="136"/>
        <v>0.59821199999999997</v>
      </c>
      <c r="K263" s="101">
        <v>76.599999999999994</v>
      </c>
      <c r="L263" s="78">
        <f t="shared" si="137"/>
        <v>0.79970399999999986</v>
      </c>
      <c r="M263" s="81">
        <f t="shared" si="138"/>
        <v>0.51180479999999995</v>
      </c>
      <c r="N263" s="14">
        <f t="shared" si="172"/>
        <v>115</v>
      </c>
      <c r="O263" s="78">
        <f t="shared" si="139"/>
        <v>0.84562620000000255</v>
      </c>
      <c r="P263" s="78">
        <f t="shared" si="140"/>
        <v>0.33382139999999955</v>
      </c>
      <c r="Q263" s="93">
        <f t="shared" si="141"/>
        <v>6.1631917379999992</v>
      </c>
      <c r="R263" s="80">
        <f t="shared" si="142"/>
        <v>18.462542359477276</v>
      </c>
      <c r="S263" s="80">
        <f t="shared" si="143"/>
        <v>3672.972634922658</v>
      </c>
      <c r="T263" s="69">
        <f t="shared" si="144"/>
        <v>146.8814159999998</v>
      </c>
      <c r="U263" s="78">
        <f t="shared" si="145"/>
        <v>1.8227878883583646</v>
      </c>
      <c r="V263" s="69">
        <f t="shared" si="146"/>
        <v>113.74196423356194</v>
      </c>
      <c r="W263" s="80">
        <f t="shared" ca="1" si="147"/>
        <v>6.9736932916374368</v>
      </c>
      <c r="X263" s="80">
        <f t="shared" ca="1" si="148"/>
        <v>35.828262084267358</v>
      </c>
      <c r="Y263" s="94">
        <f t="shared" ca="1" si="149"/>
        <v>7.2325681029364012E-7</v>
      </c>
      <c r="Z263" s="80">
        <f t="shared" ca="1" si="150"/>
        <v>14</v>
      </c>
      <c r="AA263" s="80">
        <f t="shared" ca="1" si="151"/>
        <v>261.46874039999994</v>
      </c>
      <c r="AB263" s="80">
        <f t="shared" ca="1" si="152"/>
        <v>523.68659217193795</v>
      </c>
      <c r="AC263" s="80">
        <f t="shared" si="153"/>
        <v>14.038943671140345</v>
      </c>
      <c r="AD263" s="69">
        <f t="shared" si="154"/>
        <v>2197.216305882353</v>
      </c>
      <c r="AE263" s="69">
        <f t="shared" si="174"/>
        <v>2223.075922689075</v>
      </c>
      <c r="AF263" s="69">
        <f t="shared" si="155"/>
        <v>1952.1964799999998</v>
      </c>
      <c r="AG263" s="95">
        <f t="shared" si="175"/>
        <v>1974.1771542857143</v>
      </c>
      <c r="AH263" s="93">
        <f t="shared" si="156"/>
        <v>26.785854179703513</v>
      </c>
      <c r="AI263" s="81">
        <f t="shared" si="157"/>
        <v>1.7920121358307191</v>
      </c>
      <c r="AJ263" s="80">
        <f t="shared" si="158"/>
        <v>18.741086207999999</v>
      </c>
      <c r="AK263" s="80">
        <f t="shared" si="159"/>
        <v>55.947098059022046</v>
      </c>
      <c r="AL263" s="78">
        <f t="shared" ca="1" si="160"/>
        <v>0.81932177925170269</v>
      </c>
      <c r="AM263" s="80">
        <f t="shared" ca="1" si="161"/>
        <v>45.406155794291514</v>
      </c>
      <c r="AN263" s="80">
        <f t="shared" si="162"/>
        <v>18.416947924528301</v>
      </c>
      <c r="AO263" s="80">
        <f t="shared" si="163"/>
        <v>3.0643022161375888</v>
      </c>
      <c r="AP263" s="80">
        <f t="shared" si="164"/>
        <v>3.2030475181040039</v>
      </c>
      <c r="AQ263" s="80">
        <f t="shared" ca="1" si="165"/>
        <v>2.5028227999970407</v>
      </c>
      <c r="AR263" s="80">
        <f t="shared" si="166"/>
        <v>2.7879441671897855</v>
      </c>
      <c r="AS263" s="78">
        <f t="shared" si="167"/>
        <v>1.5415184216032576E-2</v>
      </c>
      <c r="AT263" s="96">
        <f t="shared" ca="1" si="168"/>
        <v>5</v>
      </c>
      <c r="AU263" s="97" t="str">
        <f t="shared" ca="1" si="169"/>
        <v>Sand mixture</v>
      </c>
      <c r="AV263" s="98">
        <f t="shared" si="170"/>
        <v>4</v>
      </c>
      <c r="AW263" s="99" t="str">
        <f t="shared" si="171"/>
        <v>Silt mxture</v>
      </c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</row>
    <row r="264" spans="1:69">
      <c r="A264" s="101">
        <v>5.0199999999999996</v>
      </c>
      <c r="C264" s="89">
        <f t="shared" si="132"/>
        <v>-16.469615999999998</v>
      </c>
      <c r="D264" s="84">
        <f t="shared" si="133"/>
        <v>16.469615999999998</v>
      </c>
      <c r="E264" s="76">
        <v>1.8671</v>
      </c>
      <c r="F264" s="91">
        <f t="shared" si="134"/>
        <v>19.492524</v>
      </c>
      <c r="G264" s="80">
        <f t="shared" si="135"/>
        <v>19.6539264</v>
      </c>
      <c r="H264" s="81">
        <f t="shared" si="173"/>
        <v>19.923278399999997</v>
      </c>
      <c r="I264" s="101">
        <v>59.2</v>
      </c>
      <c r="J264" s="92">
        <f t="shared" si="136"/>
        <v>0.61804800000000004</v>
      </c>
      <c r="K264" s="101">
        <v>77.3</v>
      </c>
      <c r="L264" s="78">
        <f t="shared" si="137"/>
        <v>0.80701199999999995</v>
      </c>
      <c r="M264" s="81">
        <f t="shared" si="138"/>
        <v>0.5138520191999999</v>
      </c>
      <c r="N264" s="14">
        <f t="shared" si="172"/>
        <v>115</v>
      </c>
      <c r="O264" s="78">
        <f t="shared" si="139"/>
        <v>0.84939912000000251</v>
      </c>
      <c r="P264" s="78">
        <f t="shared" si="140"/>
        <v>0.3355471007999995</v>
      </c>
      <c r="Q264" s="93">
        <f t="shared" si="141"/>
        <v>6.2054940024</v>
      </c>
      <c r="R264" s="80">
        <f t="shared" si="142"/>
        <v>18.493660018534154</v>
      </c>
      <c r="S264" s="80">
        <f t="shared" si="143"/>
        <v>3579.4911189079539</v>
      </c>
      <c r="T264" s="69">
        <f t="shared" si="144"/>
        <v>147.64072435199978</v>
      </c>
      <c r="U264" s="78">
        <f t="shared" si="145"/>
        <v>1.8268763232433805</v>
      </c>
      <c r="V264" s="69">
        <f t="shared" si="146"/>
        <v>113.99708257038694</v>
      </c>
      <c r="W264" s="80">
        <f t="shared" ca="1" si="147"/>
        <v>7.0484459299178868</v>
      </c>
      <c r="X264" s="80">
        <f t="shared" ca="1" si="148"/>
        <v>35.853874683573466</v>
      </c>
      <c r="Y264" s="94">
        <f t="shared" ca="1" si="149"/>
        <v>6.9325934598079608E-7</v>
      </c>
      <c r="Z264" s="80">
        <f t="shared" ca="1" si="150"/>
        <v>14</v>
      </c>
      <c r="AA264" s="80">
        <f t="shared" ca="1" si="151"/>
        <v>263.26338191999997</v>
      </c>
      <c r="AB264" s="80">
        <f t="shared" ca="1" si="152"/>
        <v>505.41175376460484</v>
      </c>
      <c r="AC264" s="80">
        <f t="shared" si="153"/>
        <v>14.117318495424023</v>
      </c>
      <c r="AD264" s="69">
        <f t="shared" si="154"/>
        <v>2212.2973270588232</v>
      </c>
      <c r="AE264" s="69">
        <f t="shared" si="174"/>
        <v>2243.9857976470585</v>
      </c>
      <c r="AF264" s="69">
        <f t="shared" si="155"/>
        <v>1965.39264</v>
      </c>
      <c r="AG264" s="95">
        <f t="shared" si="175"/>
        <v>1992.3278400000002</v>
      </c>
      <c r="AH264" s="93">
        <f t="shared" si="156"/>
        <v>26.291292106031534</v>
      </c>
      <c r="AI264" s="81">
        <f t="shared" si="157"/>
        <v>1.8419113099963371</v>
      </c>
      <c r="AJ264" s="80">
        <f t="shared" si="158"/>
        <v>18.867769343999999</v>
      </c>
      <c r="AK264" s="80">
        <f t="shared" si="159"/>
        <v>56.041393995558032</v>
      </c>
      <c r="AL264" s="78">
        <f t="shared" ca="1" si="160"/>
        <v>0.821708831637883</v>
      </c>
      <c r="AM264" s="80">
        <f t="shared" ca="1" si="161"/>
        <v>45.65024924273709</v>
      </c>
      <c r="AN264" s="80">
        <f t="shared" si="162"/>
        <v>18.541439999999998</v>
      </c>
      <c r="AO264" s="80">
        <f t="shared" si="163"/>
        <v>3.1446540880503147</v>
      </c>
      <c r="AP264" s="80">
        <f t="shared" si="164"/>
        <v>3.2866978828940816</v>
      </c>
      <c r="AQ264" s="80">
        <f t="shared" ca="1" si="165"/>
        <v>2.5088743784879814</v>
      </c>
      <c r="AR264" s="80">
        <f t="shared" si="166"/>
        <v>2.7925308987415889</v>
      </c>
      <c r="AS264" s="78">
        <f t="shared" si="167"/>
        <v>1.5589861762268137E-2</v>
      </c>
      <c r="AT264" s="96">
        <f t="shared" ca="1" si="168"/>
        <v>5</v>
      </c>
      <c r="AU264" s="97" t="str">
        <f t="shared" ca="1" si="169"/>
        <v>Sand mixture</v>
      </c>
      <c r="AV264" s="98">
        <f t="shared" si="170"/>
        <v>4</v>
      </c>
      <c r="AW264" s="99" t="str">
        <f t="shared" si="171"/>
        <v>Silt mxture</v>
      </c>
      <c r="AX264" s="78"/>
      <c r="AY264" s="78"/>
      <c r="AZ264" s="78"/>
      <c r="BA264" s="78"/>
      <c r="BB264" s="78"/>
      <c r="BC264" s="78"/>
      <c r="BD264" s="78"/>
      <c r="BE264" s="78"/>
      <c r="BF264" s="78"/>
      <c r="BG264" s="78"/>
      <c r="BH264" s="78"/>
      <c r="BI264" s="78"/>
      <c r="BJ264" s="78"/>
      <c r="BK264" s="78"/>
      <c r="BL264" s="78"/>
      <c r="BM264" s="78"/>
      <c r="BN264" s="78"/>
      <c r="BO264" s="78"/>
      <c r="BP264" s="78"/>
      <c r="BQ264" s="78"/>
    </row>
    <row r="265" spans="1:69">
      <c r="A265" s="101">
        <v>5.04</v>
      </c>
      <c r="C265" s="89">
        <f t="shared" si="132"/>
        <v>-16.535232000000001</v>
      </c>
      <c r="D265" s="84">
        <f t="shared" si="133"/>
        <v>16.535232000000001</v>
      </c>
      <c r="E265" s="76">
        <v>1.8907</v>
      </c>
      <c r="F265" s="91">
        <f t="shared" si="134"/>
        <v>19.738907999999999</v>
      </c>
      <c r="G265" s="80">
        <f t="shared" si="135"/>
        <v>19.902398399999999</v>
      </c>
      <c r="H265" s="81">
        <f t="shared" si="173"/>
        <v>20.177059885714282</v>
      </c>
      <c r="I265" s="101">
        <v>58.4</v>
      </c>
      <c r="J265" s="92">
        <f t="shared" si="136"/>
        <v>0.60969600000000002</v>
      </c>
      <c r="K265" s="101">
        <v>78.3</v>
      </c>
      <c r="L265" s="78">
        <f t="shared" si="137"/>
        <v>0.81745199999999996</v>
      </c>
      <c r="M265" s="81">
        <f t="shared" si="138"/>
        <v>0.51589923839999996</v>
      </c>
      <c r="N265" s="14">
        <f t="shared" si="172"/>
        <v>115</v>
      </c>
      <c r="O265" s="78">
        <f t="shared" si="139"/>
        <v>0.85317204000000257</v>
      </c>
      <c r="P265" s="78">
        <f t="shared" si="140"/>
        <v>0.33727280159999956</v>
      </c>
      <c r="Q265" s="93">
        <f t="shared" si="141"/>
        <v>6.2862446987999983</v>
      </c>
      <c r="R265" s="80">
        <f t="shared" si="142"/>
        <v>18.638457263611162</v>
      </c>
      <c r="S265" s="80">
        <f t="shared" si="143"/>
        <v>3675.7424259264399</v>
      </c>
      <c r="T265" s="69">
        <f t="shared" si="144"/>
        <v>148.40003270399981</v>
      </c>
      <c r="U265" s="78">
        <f t="shared" si="145"/>
        <v>1.8257719792654552</v>
      </c>
      <c r="V265" s="69">
        <f t="shared" si="146"/>
        <v>113.9281715061644</v>
      </c>
      <c r="W265" s="80">
        <f t="shared" ca="1" si="147"/>
        <v>7.093995836074356</v>
      </c>
      <c r="X265" s="80">
        <f t="shared" ca="1" si="148"/>
        <v>35.876276855058265</v>
      </c>
      <c r="Y265" s="94">
        <f t="shared" ca="1" si="149"/>
        <v>7.406032652059128E-7</v>
      </c>
      <c r="Z265" s="80">
        <f t="shared" ca="1" si="150"/>
        <v>14</v>
      </c>
      <c r="AA265" s="80">
        <f t="shared" ca="1" si="151"/>
        <v>266.68916903999991</v>
      </c>
      <c r="AB265" s="80">
        <f t="shared" ca="1" si="152"/>
        <v>546.95317676143998</v>
      </c>
      <c r="AC265" s="80">
        <f t="shared" si="153"/>
        <v>14.036652022880265</v>
      </c>
      <c r="AD265" s="69">
        <f t="shared" si="154"/>
        <v>2241.0854541176468</v>
      </c>
      <c r="AE265" s="69">
        <f t="shared" si="174"/>
        <v>2273.3985700840331</v>
      </c>
      <c r="AF265" s="69">
        <f t="shared" si="155"/>
        <v>1990.2398399999997</v>
      </c>
      <c r="AG265" s="95">
        <f t="shared" si="175"/>
        <v>2017.7059885714284</v>
      </c>
      <c r="AH265" s="93">
        <f t="shared" si="156"/>
        <v>26.831150081449263</v>
      </c>
      <c r="AI265" s="81">
        <f t="shared" si="157"/>
        <v>1.8077235908369813</v>
      </c>
      <c r="AJ265" s="80">
        <f t="shared" si="158"/>
        <v>19.106302463999999</v>
      </c>
      <c r="AK265" s="80">
        <f t="shared" si="159"/>
        <v>56.480173526094433</v>
      </c>
      <c r="AL265" s="78">
        <f t="shared" ca="1" si="160"/>
        <v>0.81819455898703697</v>
      </c>
      <c r="AM265" s="80">
        <f t="shared" ca="1" si="161"/>
        <v>45.864822183038271</v>
      </c>
      <c r="AN265" s="80">
        <f t="shared" si="162"/>
        <v>18.775847547169811</v>
      </c>
      <c r="AO265" s="80">
        <f t="shared" si="163"/>
        <v>3.0634297824125563</v>
      </c>
      <c r="AP265" s="80">
        <f t="shared" si="164"/>
        <v>3.2006339180275254</v>
      </c>
      <c r="AQ265" s="80">
        <f t="shared" ca="1" si="165"/>
        <v>2.4994369148869886</v>
      </c>
      <c r="AR265" s="80">
        <f t="shared" si="166"/>
        <v>2.7812444043255637</v>
      </c>
      <c r="AS265" s="78">
        <f t="shared" si="167"/>
        <v>1.5830184171321909E-2</v>
      </c>
      <c r="AT265" s="96">
        <f t="shared" ca="1" si="168"/>
        <v>5</v>
      </c>
      <c r="AU265" s="97" t="str">
        <f t="shared" ca="1" si="169"/>
        <v>Sand mixture</v>
      </c>
      <c r="AV265" s="98">
        <f t="shared" si="170"/>
        <v>4</v>
      </c>
      <c r="AW265" s="99" t="str">
        <f t="shared" si="171"/>
        <v>Silt mxture</v>
      </c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</row>
    <row r="266" spans="1:69">
      <c r="A266" s="101">
        <v>5.0599999999999996</v>
      </c>
      <c r="C266" s="89">
        <f t="shared" si="132"/>
        <v>-16.600847999999999</v>
      </c>
      <c r="D266" s="84">
        <f t="shared" si="133"/>
        <v>16.600847999999999</v>
      </c>
      <c r="E266" s="76">
        <v>1.9142999999999999</v>
      </c>
      <c r="F266" s="91">
        <f t="shared" si="134"/>
        <v>19.985291999999998</v>
      </c>
      <c r="G266" s="80">
        <f t="shared" si="135"/>
        <v>20.151496799999997</v>
      </c>
      <c r="H266" s="81">
        <f t="shared" si="173"/>
        <v>20.462429828571427</v>
      </c>
      <c r="I266" s="101">
        <v>58.5</v>
      </c>
      <c r="J266" s="92">
        <f t="shared" si="136"/>
        <v>0.61073999999999995</v>
      </c>
      <c r="K266" s="101">
        <v>79.599999999999994</v>
      </c>
      <c r="L266" s="78">
        <f t="shared" si="137"/>
        <v>0.83102399999999987</v>
      </c>
      <c r="M266" s="81">
        <f t="shared" si="138"/>
        <v>0.51794645759999991</v>
      </c>
      <c r="N266" s="14">
        <f t="shared" si="172"/>
        <v>115</v>
      </c>
      <c r="O266" s="78">
        <f t="shared" si="139"/>
        <v>0.85694496000000253</v>
      </c>
      <c r="P266" s="78">
        <f t="shared" si="140"/>
        <v>0.33899850239999951</v>
      </c>
      <c r="Q266" s="93">
        <f t="shared" si="141"/>
        <v>6.367202107199998</v>
      </c>
      <c r="R266" s="80">
        <f t="shared" si="142"/>
        <v>18.782390075832993</v>
      </c>
      <c r="S266" s="80">
        <f t="shared" si="143"/>
        <v>3716.7162381604562</v>
      </c>
      <c r="T266" s="69">
        <f t="shared" si="144"/>
        <v>149.15934105599979</v>
      </c>
      <c r="U266" s="78">
        <f t="shared" si="145"/>
        <v>1.8264587648798427</v>
      </c>
      <c r="V266" s="69">
        <f t="shared" si="146"/>
        <v>113.97102692850218</v>
      </c>
      <c r="W266" s="80">
        <f t="shared" ca="1" si="147"/>
        <v>7.1579814220881373</v>
      </c>
      <c r="X266" s="80">
        <f t="shared" ca="1" si="148"/>
        <v>35.906837017479575</v>
      </c>
      <c r="Y266" s="94">
        <f t="shared" ca="1" si="149"/>
        <v>7.6877173828348067E-7</v>
      </c>
      <c r="Z266" s="80">
        <f t="shared" ca="1" si="150"/>
        <v>14</v>
      </c>
      <c r="AA266" s="80">
        <f t="shared" ca="1" si="151"/>
        <v>270.1237257599999</v>
      </c>
      <c r="AB266" s="80">
        <f t="shared" ca="1" si="152"/>
        <v>575.06811564219322</v>
      </c>
      <c r="AC266" s="80">
        <f t="shared" si="153"/>
        <v>14.002951684430348</v>
      </c>
      <c r="AD266" s="69">
        <f t="shared" si="154"/>
        <v>2269.9472752941169</v>
      </c>
      <c r="AE266" s="69">
        <f t="shared" si="174"/>
        <v>2306.527631596638</v>
      </c>
      <c r="AF266" s="69">
        <f t="shared" si="155"/>
        <v>2015.1496799999998</v>
      </c>
      <c r="AG266" s="95">
        <f t="shared" si="175"/>
        <v>2046.2429828571424</v>
      </c>
      <c r="AH266" s="93">
        <f t="shared" si="156"/>
        <v>27.074085514364771</v>
      </c>
      <c r="AI266" s="81">
        <f t="shared" si="157"/>
        <v>1.8016008792845948</v>
      </c>
      <c r="AJ266" s="80">
        <f t="shared" si="158"/>
        <v>19.345436927999994</v>
      </c>
      <c r="AK266" s="80">
        <f t="shared" si="159"/>
        <v>56.91633356313028</v>
      </c>
      <c r="AL266" s="78">
        <f t="shared" ca="1" si="160"/>
        <v>0.8162441537820837</v>
      </c>
      <c r="AM266" s="80">
        <f t="shared" ca="1" si="161"/>
        <v>46.159161457174825</v>
      </c>
      <c r="AN266" s="80">
        <f t="shared" si="162"/>
        <v>19.010846037735845</v>
      </c>
      <c r="AO266" s="80">
        <f t="shared" si="163"/>
        <v>3.030742609650714</v>
      </c>
      <c r="AP266" s="80">
        <f t="shared" si="164"/>
        <v>3.1653494989910076</v>
      </c>
      <c r="AQ266" s="80">
        <f t="shared" ca="1" si="165"/>
        <v>2.4941040902515939</v>
      </c>
      <c r="AR266" s="80">
        <f t="shared" si="166"/>
        <v>2.7741203750893102</v>
      </c>
      <c r="AS266" s="78">
        <f t="shared" si="167"/>
        <v>1.6226214788308869E-2</v>
      </c>
      <c r="AT266" s="96">
        <f t="shared" ca="1" si="168"/>
        <v>5</v>
      </c>
      <c r="AU266" s="97" t="str">
        <f t="shared" ca="1" si="169"/>
        <v>Sand mixture</v>
      </c>
      <c r="AV266" s="98">
        <f t="shared" si="170"/>
        <v>4</v>
      </c>
      <c r="AW266" s="99" t="str">
        <f t="shared" si="171"/>
        <v>Silt mxture</v>
      </c>
      <c r="AX266" s="78"/>
      <c r="AY266" s="78"/>
      <c r="AZ266" s="78"/>
      <c r="BA266" s="78"/>
      <c r="BB266" s="78"/>
      <c r="BC266" s="78"/>
      <c r="BD266" s="78"/>
      <c r="BE266" s="78"/>
      <c r="BF266" s="78"/>
      <c r="BG266" s="78"/>
      <c r="BH266" s="78"/>
      <c r="BI266" s="78"/>
      <c r="BJ266" s="78"/>
      <c r="BK266" s="78"/>
      <c r="BL266" s="78"/>
      <c r="BM266" s="78"/>
      <c r="BN266" s="78"/>
      <c r="BO266" s="78"/>
      <c r="BP266" s="78"/>
      <c r="BQ266" s="78"/>
    </row>
    <row r="267" spans="1:69">
      <c r="A267" s="101">
        <v>5.08</v>
      </c>
      <c r="C267" s="89">
        <f t="shared" si="132"/>
        <v>-16.666464000000001</v>
      </c>
      <c r="D267" s="84">
        <f t="shared" si="133"/>
        <v>16.666464000000001</v>
      </c>
      <c r="E267" s="76">
        <v>1.9702999999999999</v>
      </c>
      <c r="F267" s="91">
        <f t="shared" si="134"/>
        <v>20.569931999999998</v>
      </c>
      <c r="G267" s="80">
        <f t="shared" si="135"/>
        <v>20.738433599999997</v>
      </c>
      <c r="H267" s="81">
        <f t="shared" si="173"/>
        <v>20.790394971428572</v>
      </c>
      <c r="I267" s="101">
        <v>59.1</v>
      </c>
      <c r="J267" s="92">
        <f t="shared" si="136"/>
        <v>0.617004</v>
      </c>
      <c r="K267" s="101">
        <v>80.7</v>
      </c>
      <c r="L267" s="78">
        <f t="shared" si="137"/>
        <v>0.84250800000000003</v>
      </c>
      <c r="M267" s="81">
        <f t="shared" si="138"/>
        <v>0.51999367679999997</v>
      </c>
      <c r="N267" s="14">
        <f t="shared" si="172"/>
        <v>115</v>
      </c>
      <c r="O267" s="78">
        <f t="shared" si="139"/>
        <v>0.8607178800000026</v>
      </c>
      <c r="P267" s="78">
        <f t="shared" si="140"/>
        <v>0.34072420319999958</v>
      </c>
      <c r="Q267" s="93">
        <f t="shared" si="141"/>
        <v>6.5596461875999985</v>
      </c>
      <c r="R267" s="80">
        <f t="shared" si="142"/>
        <v>19.252069932201419</v>
      </c>
      <c r="S267" s="80">
        <f t="shared" si="143"/>
        <v>3790.1776821353419</v>
      </c>
      <c r="T267" s="69">
        <f t="shared" si="144"/>
        <v>149.91864940799982</v>
      </c>
      <c r="U267" s="78">
        <f t="shared" si="145"/>
        <v>1.828777478525957</v>
      </c>
      <c r="V267" s="69">
        <f t="shared" si="146"/>
        <v>114.11571466001971</v>
      </c>
      <c r="W267" s="80">
        <f t="shared" ca="1" si="147"/>
        <v>7.308014092754763</v>
      </c>
      <c r="X267" s="80">
        <f t="shared" ca="1" si="148"/>
        <v>36.004356547492065</v>
      </c>
      <c r="Y267" s="94">
        <f t="shared" ca="1" si="149"/>
        <v>8.3778889916336303E-7</v>
      </c>
      <c r="Z267" s="80">
        <f t="shared" ca="1" si="150"/>
        <v>14</v>
      </c>
      <c r="AA267" s="80">
        <f t="shared" ca="1" si="151"/>
        <v>278.28802007999991</v>
      </c>
      <c r="AB267" s="80">
        <f t="shared" ca="1" si="152"/>
        <v>645.63677721186923</v>
      </c>
      <c r="AC267" s="80">
        <f t="shared" si="153"/>
        <v>13.943450529924018</v>
      </c>
      <c r="AD267" s="69">
        <f t="shared" si="154"/>
        <v>2338.5547905882345</v>
      </c>
      <c r="AE267" s="69">
        <f t="shared" si="174"/>
        <v>2344.6678931092433</v>
      </c>
      <c r="AF267" s="69">
        <f t="shared" si="155"/>
        <v>2073.8433599999998</v>
      </c>
      <c r="AG267" s="95">
        <f t="shared" si="175"/>
        <v>2079.0394971428568</v>
      </c>
      <c r="AH267" s="93">
        <f t="shared" si="156"/>
        <v>27.546734664639644</v>
      </c>
      <c r="AI267" s="81">
        <f t="shared" si="157"/>
        <v>1.8108604971564894</v>
      </c>
      <c r="AJ267" s="80">
        <f t="shared" si="158"/>
        <v>19.908896255999995</v>
      </c>
      <c r="AK267" s="80">
        <f t="shared" si="159"/>
        <v>58.33960585515581</v>
      </c>
      <c r="AL267" s="78">
        <f t="shared" ca="1" si="160"/>
        <v>0.81164612376142165</v>
      </c>
      <c r="AM267" s="80">
        <f t="shared" ca="1" si="161"/>
        <v>47.111108436696775</v>
      </c>
      <c r="AN267" s="80">
        <f t="shared" si="162"/>
        <v>19.564559999999997</v>
      </c>
      <c r="AO267" s="80">
        <f t="shared" si="163"/>
        <v>2.9751716638811145</v>
      </c>
      <c r="AP267" s="80">
        <f t="shared" si="164"/>
        <v>3.103998511152871</v>
      </c>
      <c r="AQ267" s="80">
        <f t="shared" ca="1" si="165"/>
        <v>2.4818221191182759</v>
      </c>
      <c r="AR267" s="80">
        <f t="shared" si="166"/>
        <v>2.7593433244500369</v>
      </c>
      <c r="AS267" s="78">
        <f t="shared" si="167"/>
        <v>1.6224918785587711E-2</v>
      </c>
      <c r="AT267" s="96">
        <f t="shared" ca="1" si="168"/>
        <v>5</v>
      </c>
      <c r="AU267" s="97" t="str">
        <f t="shared" ca="1" si="169"/>
        <v>Sand mixture</v>
      </c>
      <c r="AV267" s="98">
        <f t="shared" si="170"/>
        <v>4</v>
      </c>
      <c r="AW267" s="99" t="str">
        <f t="shared" si="171"/>
        <v>Silt mxture</v>
      </c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/>
      <c r="BP267" s="78"/>
      <c r="BQ267" s="78"/>
    </row>
    <row r="268" spans="1:69">
      <c r="A268" s="101">
        <v>5.0999999999999996</v>
      </c>
      <c r="C268" s="89">
        <f t="shared" si="132"/>
        <v>-16.73208</v>
      </c>
      <c r="D268" s="84">
        <f t="shared" si="133"/>
        <v>16.73208</v>
      </c>
      <c r="E268" s="76">
        <v>2.0387</v>
      </c>
      <c r="F268" s="91">
        <f t="shared" si="134"/>
        <v>21.284027999999999</v>
      </c>
      <c r="G268" s="80">
        <f t="shared" si="135"/>
        <v>21.452320799999999</v>
      </c>
      <c r="H268" s="81">
        <f t="shared" si="173"/>
        <v>21.06997817142857</v>
      </c>
      <c r="I268" s="101">
        <v>55.9</v>
      </c>
      <c r="J268" s="92">
        <f t="shared" si="136"/>
        <v>0.583596</v>
      </c>
      <c r="K268" s="101">
        <v>80.599999999999994</v>
      </c>
      <c r="L268" s="78">
        <f t="shared" si="137"/>
        <v>0.84146399999999988</v>
      </c>
      <c r="M268" s="81">
        <f t="shared" si="138"/>
        <v>0.52204089599999992</v>
      </c>
      <c r="N268" s="14">
        <f t="shared" si="172"/>
        <v>115</v>
      </c>
      <c r="O268" s="78">
        <f t="shared" si="139"/>
        <v>0.86449080000000256</v>
      </c>
      <c r="P268" s="78">
        <f t="shared" si="140"/>
        <v>0.34244990399999953</v>
      </c>
      <c r="Q268" s="93">
        <f t="shared" si="141"/>
        <v>6.7939838999999989</v>
      </c>
      <c r="R268" s="80">
        <f t="shared" si="142"/>
        <v>19.83935115952028</v>
      </c>
      <c r="S268" s="80">
        <f t="shared" si="143"/>
        <v>4150.29857479973</v>
      </c>
      <c r="T268" s="69">
        <f t="shared" si="144"/>
        <v>150.6779577599998</v>
      </c>
      <c r="U268" s="78">
        <f t="shared" si="145"/>
        <v>1.8235728967276716</v>
      </c>
      <c r="V268" s="69">
        <f t="shared" si="146"/>
        <v>113.79094875580671</v>
      </c>
      <c r="W268" s="80">
        <f t="shared" ca="1" si="147"/>
        <v>7.40207099694695</v>
      </c>
      <c r="X268" s="80">
        <f t="shared" ca="1" si="148"/>
        <v>36.086132708650254</v>
      </c>
      <c r="Y268" s="94">
        <f t="shared" ca="1" si="149"/>
        <v>1.0515215647758804E-6</v>
      </c>
      <c r="Z268" s="80">
        <f t="shared" ca="1" si="150"/>
        <v>14</v>
      </c>
      <c r="AA268" s="80">
        <f t="shared" ca="1" si="151"/>
        <v>288.22961999999995</v>
      </c>
      <c r="AB268" s="80">
        <f t="shared" ca="1" si="152"/>
        <v>839.29752287212807</v>
      </c>
      <c r="AC268" s="80">
        <f t="shared" si="153"/>
        <v>13.667512131433323</v>
      </c>
      <c r="AD268" s="69">
        <f t="shared" si="154"/>
        <v>2422.0976470588234</v>
      </c>
      <c r="AE268" s="69">
        <f t="shared" si="174"/>
        <v>2377.1161613445374</v>
      </c>
      <c r="AF268" s="69">
        <f t="shared" si="155"/>
        <v>2145.2320799999998</v>
      </c>
      <c r="AG268" s="95">
        <f t="shared" si="175"/>
        <v>2106.997817142857</v>
      </c>
      <c r="AH268" s="93">
        <f t="shared" si="156"/>
        <v>29.534100136381554</v>
      </c>
      <c r="AI268" s="81">
        <f t="shared" si="157"/>
        <v>1.704179189958251</v>
      </c>
      <c r="AJ268" s="80">
        <f t="shared" si="158"/>
        <v>20.594227967999998</v>
      </c>
      <c r="AK268" s="80">
        <f t="shared" si="159"/>
        <v>60.119245937940242</v>
      </c>
      <c r="AL268" s="78">
        <f t="shared" ca="1" si="160"/>
        <v>0.79935961527495536</v>
      </c>
      <c r="AM268" s="80">
        <f t="shared" ca="1" si="161"/>
        <v>47.924492101378853</v>
      </c>
      <c r="AN268" s="80">
        <f t="shared" si="162"/>
        <v>20.238038490566037</v>
      </c>
      <c r="AO268" s="80">
        <f t="shared" si="163"/>
        <v>2.7204329332982939</v>
      </c>
      <c r="AP268" s="80">
        <f t="shared" si="164"/>
        <v>2.8346649452613515</v>
      </c>
      <c r="AQ268" s="80">
        <f t="shared" ca="1" si="165"/>
        <v>2.4493604144789103</v>
      </c>
      <c r="AR268" s="80">
        <f t="shared" si="166"/>
        <v>2.7239666126386375</v>
      </c>
      <c r="AS268" s="78">
        <f t="shared" si="167"/>
        <v>1.5515141906650678E-2</v>
      </c>
      <c r="AT268" s="96">
        <f t="shared" ca="1" si="168"/>
        <v>5</v>
      </c>
      <c r="AU268" s="97" t="str">
        <f t="shared" ca="1" si="169"/>
        <v>Sand mixture</v>
      </c>
      <c r="AV268" s="98">
        <f t="shared" si="170"/>
        <v>4</v>
      </c>
      <c r="AW268" s="99" t="str">
        <f t="shared" si="171"/>
        <v>Silt mxture</v>
      </c>
      <c r="AX268" s="78"/>
      <c r="AY268" s="78"/>
      <c r="AZ268" s="78"/>
      <c r="BA268" s="78"/>
      <c r="BB268" s="78"/>
      <c r="BC268" s="78"/>
      <c r="BD268" s="78"/>
      <c r="BE268" s="78"/>
      <c r="BF268" s="78"/>
      <c r="BG268" s="78"/>
      <c r="BH268" s="78"/>
      <c r="BI268" s="78"/>
      <c r="BJ268" s="78"/>
      <c r="BK268" s="78"/>
      <c r="BL268" s="78"/>
      <c r="BM268" s="78"/>
      <c r="BN268" s="78"/>
      <c r="BO268" s="78"/>
      <c r="BP268" s="78"/>
      <c r="BQ268" s="78"/>
    </row>
    <row r="269" spans="1:69">
      <c r="A269" s="101">
        <v>5.12</v>
      </c>
      <c r="C269" s="89">
        <f t="shared" ref="C269:C332" si="176">$N$2-D269</f>
        <v>-16.797696000000002</v>
      </c>
      <c r="D269" s="84">
        <f t="shared" ref="D269:D332" si="177">A269*$D$11</f>
        <v>16.797696000000002</v>
      </c>
      <c r="E269" s="76">
        <v>2.0735999999999999</v>
      </c>
      <c r="F269" s="91">
        <f t="shared" ref="F269:F332" si="178">$F$11*E269</f>
        <v>21.648383999999997</v>
      </c>
      <c r="G269" s="80">
        <f t="shared" ref="G269:G332" si="179">F269+((1-$Q$1)*L269)</f>
        <v>21.816467999999997</v>
      </c>
      <c r="H269" s="81">
        <f t="shared" si="173"/>
        <v>21.399375085714286</v>
      </c>
      <c r="I269" s="101">
        <v>55.7</v>
      </c>
      <c r="J269" s="92">
        <f t="shared" ref="J269:J332" si="180">$J$11*I269</f>
        <v>0.58150800000000002</v>
      </c>
      <c r="K269" s="101">
        <v>80.5</v>
      </c>
      <c r="L269" s="78">
        <f t="shared" ref="L269:L332" si="181">$L$11*K269</f>
        <v>0.84041999999999994</v>
      </c>
      <c r="M269" s="81">
        <f t="shared" ref="M269:M332" si="182">IF(D269&gt;$N$3,(62.4/$M$11)*ABS(D269-$N$3),0)</f>
        <v>0.52408811519999998</v>
      </c>
      <c r="N269" s="14">
        <f t="shared" si="172"/>
        <v>115</v>
      </c>
      <c r="O269" s="78">
        <f t="shared" ref="O269:O332" si="183">(D269-D268)*(N269/2000)+O268</f>
        <v>0.86826372000000263</v>
      </c>
      <c r="P269" s="78">
        <f t="shared" ref="P269:P332" si="184">IF(D269&gt;$N$3,(((N269-62.4)/$P$11)*(D269-D268))+P268,O269)</f>
        <v>0.34417560479999959</v>
      </c>
      <c r="Q269" s="93">
        <f t="shared" ref="Q269:Q332" si="185">$Q$11*(G269-O269)</f>
        <v>6.9129074123999992</v>
      </c>
      <c r="R269" s="80">
        <f t="shared" ref="R269:R332" si="186">Q269/P269</f>
        <v>20.085407902216339</v>
      </c>
      <c r="S269" s="80">
        <f t="shared" ref="S269:S332" si="187">AD269/J269</f>
        <v>4238.1095723127964</v>
      </c>
      <c r="T269" s="69">
        <f t="shared" ref="T269:T332" si="188">$T$11*P269*2000</f>
        <v>151.4372661119998</v>
      </c>
      <c r="U269" s="78">
        <f t="shared" ref="U269:U332" si="189">MAX(1.4,(0.27*(LOG(AO269))+0.36*(LOG(AN269))+1.236))</f>
        <v>1.8238105255658494</v>
      </c>
      <c r="V269" s="69">
        <f t="shared" ref="V269:V332" si="190">62.4*U269</f>
        <v>113.805776795309</v>
      </c>
      <c r="W269" s="80">
        <f t="shared" ref="W269:W332" ca="1" si="191">AN269/(10^(1.1268-0.2817*AQ269))</f>
        <v>7.4828681495976452</v>
      </c>
      <c r="X269" s="80">
        <f t="shared" ref="X269:X332" ca="1" si="192">17.6+11*LOG(AM269)</f>
        <v>36.131410426740771</v>
      </c>
      <c r="Y269" s="94">
        <f t="shared" ref="Y269:Y332" ca="1" si="193">IF(AND(AQ269&gt;1,AQ269&lt;=3.27),$Y$11*10^(0.952-3.04*AQ269),IF(AND(AQ269&gt;3.27,AQ269&lt;4),$Y$11*10^(-4.52-1.37*AQ269),"N/A"))</f>
        <v>1.1215685181677023E-6</v>
      </c>
      <c r="Z269" s="80">
        <f t="shared" ref="Z269:Z332" ca="1" si="194">IF(AND(AQ269&gt;2.2,AM269&lt;14), AM269, IF(AND(AQ269&gt;2.2,AM269&gt;14), 14, IF(AQ269&lt;2.2, 0.0188*(10^(0.55*AQ269+1.68)), "N/A")))</f>
        <v>14</v>
      </c>
      <c r="AA269" s="80">
        <f t="shared" ref="AA269:AA332" ca="1" si="195">Z269*(G269-O269)</f>
        <v>293.27485991999993</v>
      </c>
      <c r="AB269" s="80">
        <f t="shared" ref="AB269:AB332" ca="1" si="196">$AB$11*Y269*AA269*2000/62.4</f>
        <v>910.87712323287167</v>
      </c>
      <c r="AC269" s="80">
        <f t="shared" ref="AC269:AC332" si="197">10.5+7*LOG(AP269)</f>
        <v>13.603862254450233</v>
      </c>
      <c r="AD269" s="69">
        <f t="shared" ref="AD269:AD332" si="198">$AD$11*(G269-O269)/$Q$2</f>
        <v>2464.49462117647</v>
      </c>
      <c r="AE269" s="69">
        <f t="shared" si="174"/>
        <v>2415.4248665546215</v>
      </c>
      <c r="AF269" s="69">
        <f t="shared" ref="AF269:AF332" si="199">$AF$11*G269/$Q$3</f>
        <v>2181.6467999999995</v>
      </c>
      <c r="AG269" s="95">
        <f t="shared" si="175"/>
        <v>2139.9375085714282</v>
      </c>
      <c r="AH269" s="93">
        <f t="shared" ref="AH269:AH332" si="200">(AK269+10)/((J269/P269)+0.67)</f>
        <v>30.032989145375275</v>
      </c>
      <c r="AI269" s="81">
        <f t="shared" ref="AI269:AI332" si="201">J269/P269</f>
        <v>1.6895677435880856</v>
      </c>
      <c r="AJ269" s="80">
        <f t="shared" ref="AJ269:AJ332" si="202">$AJ$11*G269</f>
        <v>20.943809279999996</v>
      </c>
      <c r="AK269" s="80">
        <f t="shared" ref="AK269:AK332" si="203">(G269-O269)/P269</f>
        <v>60.864872430958592</v>
      </c>
      <c r="AL269" s="78">
        <f t="shared" ref="AL269:AL332" ca="1" si="204">MIN(1,((0.381*AQ269)+(0.05*(P269/1.06)-0.15)))</f>
        <v>0.79593084988567475</v>
      </c>
      <c r="AM269" s="80">
        <f t="shared" ref="AM269:AM332" ca="1" si="205">((G269-O269)/1.06)*((1.06/P269)^AL269)</f>
        <v>48.380870160684182</v>
      </c>
      <c r="AN269" s="80">
        <f t="shared" ref="AN269:AN332" si="206">G269/1.06</f>
        <v>20.581573584905655</v>
      </c>
      <c r="AO269" s="80">
        <f t="shared" ref="AO269:AO332" si="207">100*(J269/G269)</f>
        <v>2.6654543714408772</v>
      </c>
      <c r="AP269" s="80">
        <f t="shared" ref="AP269:AP332" si="208">100*(J269/(G269-O269))</f>
        <v>2.7759324485640358</v>
      </c>
      <c r="AQ269" s="80">
        <f t="shared" ref="AQ269:AQ332" ca="1" si="209">SQRT(((3.47-LOG(AM269))^2)+((LOG(AP269)+1.22)^2))</f>
        <v>2.4401473793859636</v>
      </c>
      <c r="AR269" s="80">
        <f t="shared" ref="AR269:AR332" si="210">SQRT(((3.47-LOG(AN269))^2)+((LOG(AO269)+1.22)^2))</f>
        <v>2.7127749016612004</v>
      </c>
      <c r="AS269" s="78">
        <f t="shared" ref="AS269:AS332" si="211">(L269-M269)/(G269-O269)</f>
        <v>1.5100668323251621E-2</v>
      </c>
      <c r="AT269" s="96">
        <f t="shared" ref="AT269:AT332" ca="1" si="212">IF(AND((0.005*(AP269-1)-0.0003*((AP269-1)^2)-0.002)&gt;0,AM269&gt;(1/(0.005*(AP269-1)-0.0003*((AP269-1)^2)-0.002)),AP269&gt;=4.5),9,IF(AND((0.005*(AP269-1)-0.0003*((AP269-1)^2)-0.002)&gt;0,AM269&gt;(1/(0.005*(AP269-1)-0.0003*((AP269-1)^2)-0.002)),AP269&lt;4.5),8,IF(AM269&lt;12*EXP(-1.4*AP269),1,IF(AQ269&gt;3.6,2,IF(AQ269&gt;2.95,3,IF(AQ269&gt;2.6,4,IF(AQ269&gt;2.05,5,IF(AQ269&gt;1.31,6,7))))))))</f>
        <v>5</v>
      </c>
      <c r="AU269" s="97" t="str">
        <f t="shared" ref="AU269:AU332" ca="1" si="213">IF(AT269=9,"Very stiff fine-grained",IF(AT269=8,"Very stiff sand to clayey sand",IF(AT269=1,"Sensitive fine-grained", IF(AT269=2,"Organic",IF(AT269=3,"Clay",IF(AT269=4,"Silt mxture",IF(AT269=5,"Sand mixture",IF(AT269=6,"Sand","Gravelly sand to sand"))))))))</f>
        <v>Sand mixture</v>
      </c>
      <c r="AV269" s="98">
        <f t="shared" ref="AV269:AV332" si="214">IF(AND((0.005*(AO269-1)-0.0003*((AO269-1)^2)-0.002)&gt;0,AN269&gt;(1/(0.005*(AO269-1)-0.0003*((AO269-1)^2)-0.002)),AO269&gt;=4.5),9,IF(AND((0.005*(AO269-1)-0.0003*((AO269-1)^2)-0.002)&gt;0,AN269&gt;(1/(0.005*(AO269-1)-0.0003*((AO269-1)^2)-0.002)),AO269&lt;4.5),8,IF(AN269&lt;12*EXP(-1.4*AO269),1,IF(AR269&gt;3.6,2,IF(AR269&gt;2.95,3,IF(AR269&gt;2.6,4,IF(AR269&gt;2.05,5,IF(AR269&gt;1.31,6,7))))))))</f>
        <v>4</v>
      </c>
      <c r="AW269" s="99" t="str">
        <f t="shared" ref="AW269:AW332" si="215">IF(AV269=9,"Very stiff fine-grained",IF(AV269=8,"Very stiff sand to clayey sand",IF(AV269=1,"Sensitive fine-grained", IF(AV269=2,"Organic",IF(AV269=3,"Clay",IF(AV269=4,"Silt mxture",IF(AV269=5,"Sand mixture",IF(AV269=6,"Sand","Gravelly sand to sand"))))))))</f>
        <v>Silt mxture</v>
      </c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</row>
    <row r="270" spans="1:69">
      <c r="A270" s="101">
        <v>5.14</v>
      </c>
      <c r="C270" s="89">
        <f t="shared" si="176"/>
        <v>-16.863312000000001</v>
      </c>
      <c r="D270" s="84">
        <f t="shared" si="177"/>
        <v>16.863312000000001</v>
      </c>
      <c r="E270" s="76">
        <v>2.0735999999999999</v>
      </c>
      <c r="F270" s="91">
        <f t="shared" si="178"/>
        <v>21.648383999999997</v>
      </c>
      <c r="G270" s="80">
        <f t="shared" si="179"/>
        <v>21.817720799999996</v>
      </c>
      <c r="H270" s="81">
        <f t="shared" si="173"/>
        <v>21.697004571428568</v>
      </c>
      <c r="I270" s="101">
        <v>58.3</v>
      </c>
      <c r="J270" s="92">
        <f t="shared" si="180"/>
        <v>0.60865199999999997</v>
      </c>
      <c r="K270" s="101">
        <v>81.099999999999994</v>
      </c>
      <c r="L270" s="78">
        <f t="shared" si="181"/>
        <v>0.84668399999999988</v>
      </c>
      <c r="M270" s="81">
        <f t="shared" si="182"/>
        <v>0.52613533440000004</v>
      </c>
      <c r="N270" s="14">
        <f t="shared" ref="N270:N333" si="216">IF(C270&gt;-11.5,98,IF(C270&gt;-26.5,115,IF(C270&gt;-39.5,117,IF(C270&gt;-49.5,120,119))))</f>
        <v>115</v>
      </c>
      <c r="O270" s="78">
        <f t="shared" si="183"/>
        <v>0.87203664000000258</v>
      </c>
      <c r="P270" s="78">
        <f t="shared" si="184"/>
        <v>0.34590130559999954</v>
      </c>
      <c r="Q270" s="93">
        <f t="shared" si="185"/>
        <v>6.9120757727999989</v>
      </c>
      <c r="R270" s="80">
        <f t="shared" si="186"/>
        <v>19.982797580975674</v>
      </c>
      <c r="S270" s="80">
        <f t="shared" si="187"/>
        <v>4048.6158535100321</v>
      </c>
      <c r="T270" s="69">
        <f t="shared" si="188"/>
        <v>152.19657446399981</v>
      </c>
      <c r="U270" s="78">
        <f t="shared" si="189"/>
        <v>1.8291623771127645</v>
      </c>
      <c r="V270" s="69">
        <f t="shared" si="190"/>
        <v>114.1397323318365</v>
      </c>
      <c r="W270" s="80">
        <f t="shared" ca="1" si="191"/>
        <v>7.5470955089009077</v>
      </c>
      <c r="X270" s="80">
        <f t="shared" ca="1" si="192"/>
        <v>36.138930596674918</v>
      </c>
      <c r="Y270" s="94">
        <f t="shared" ca="1" si="193"/>
        <v>1.0233851208561473E-6</v>
      </c>
      <c r="Z270" s="80">
        <f t="shared" ca="1" si="194"/>
        <v>14</v>
      </c>
      <c r="AA270" s="80">
        <f t="shared" ca="1" si="195"/>
        <v>293.23957823999996</v>
      </c>
      <c r="AB270" s="80">
        <f t="shared" ca="1" si="196"/>
        <v>831.03790490847143</v>
      </c>
      <c r="AC270" s="80">
        <f t="shared" si="197"/>
        <v>13.742921520336022</v>
      </c>
      <c r="AD270" s="69">
        <f t="shared" si="198"/>
        <v>2464.198136470588</v>
      </c>
      <c r="AE270" s="69">
        <f t="shared" si="174"/>
        <v>2449.9962272268904</v>
      </c>
      <c r="AF270" s="69">
        <f t="shared" si="199"/>
        <v>2181.7720799999997</v>
      </c>
      <c r="AG270" s="95">
        <f t="shared" si="175"/>
        <v>2169.7004571428565</v>
      </c>
      <c r="AH270" s="93">
        <f t="shared" si="200"/>
        <v>29.039179697787951</v>
      </c>
      <c r="AI270" s="81">
        <f t="shared" si="201"/>
        <v>1.75961174516018</v>
      </c>
      <c r="AJ270" s="80">
        <f t="shared" si="202"/>
        <v>20.945011967999996</v>
      </c>
      <c r="AK270" s="80">
        <f t="shared" si="203"/>
        <v>60.553932063562648</v>
      </c>
      <c r="AL270" s="78">
        <f t="shared" ca="1" si="204"/>
        <v>0.80099867759681265</v>
      </c>
      <c r="AM270" s="80">
        <f t="shared" ca="1" si="205"/>
        <v>48.457089679722372</v>
      </c>
      <c r="AN270" s="80">
        <f t="shared" si="206"/>
        <v>20.58275547169811</v>
      </c>
      <c r="AO270" s="80">
        <f t="shared" si="207"/>
        <v>2.7897139466556928</v>
      </c>
      <c r="AP270" s="80">
        <f t="shared" si="208"/>
        <v>2.9058587695232396</v>
      </c>
      <c r="AQ270" s="80">
        <f t="shared" ca="1" si="209"/>
        <v>2.4532351135854538</v>
      </c>
      <c r="AR270" s="80">
        <f t="shared" si="210"/>
        <v>2.7248057028201784</v>
      </c>
      <c r="AS270" s="78">
        <f t="shared" si="211"/>
        <v>1.5303804982037881E-2</v>
      </c>
      <c r="AT270" s="96">
        <f t="shared" ca="1" si="212"/>
        <v>5</v>
      </c>
      <c r="AU270" s="97" t="str">
        <f t="shared" ca="1" si="213"/>
        <v>Sand mixture</v>
      </c>
      <c r="AV270" s="98">
        <f t="shared" si="214"/>
        <v>4</v>
      </c>
      <c r="AW270" s="99" t="str">
        <f t="shared" si="215"/>
        <v>Silt mxture</v>
      </c>
      <c r="AX270" s="78"/>
      <c r="AY270" s="78"/>
      <c r="AZ270" s="78"/>
      <c r="BA270" s="78"/>
      <c r="BB270" s="78"/>
      <c r="BC270" s="78"/>
      <c r="BD270" s="78"/>
      <c r="BE270" s="78"/>
      <c r="BF270" s="78"/>
      <c r="BG270" s="78"/>
      <c r="BH270" s="78"/>
      <c r="BI270" s="78"/>
      <c r="BJ270" s="78"/>
      <c r="BK270" s="78"/>
      <c r="BL270" s="78"/>
      <c r="BM270" s="78"/>
      <c r="BN270" s="78"/>
      <c r="BO270" s="78"/>
      <c r="BP270" s="78"/>
      <c r="BQ270" s="78"/>
    </row>
    <row r="271" spans="1:69">
      <c r="A271" s="101">
        <v>5.16</v>
      </c>
      <c r="C271" s="89">
        <f t="shared" si="176"/>
        <v>-16.928928000000003</v>
      </c>
      <c r="D271" s="84">
        <f t="shared" si="177"/>
        <v>16.928928000000003</v>
      </c>
      <c r="E271" s="76">
        <v>2.0537000000000001</v>
      </c>
      <c r="F271" s="91">
        <f t="shared" si="178"/>
        <v>21.440628</v>
      </c>
      <c r="G271" s="80">
        <f t="shared" si="179"/>
        <v>21.6110088</v>
      </c>
      <c r="H271" s="81">
        <f t="shared" si="173"/>
        <v>21.933217028571431</v>
      </c>
      <c r="I271" s="101">
        <v>59.1</v>
      </c>
      <c r="J271" s="92">
        <f t="shared" si="180"/>
        <v>0.617004</v>
      </c>
      <c r="K271" s="101">
        <v>81.599999999999994</v>
      </c>
      <c r="L271" s="78">
        <f t="shared" si="181"/>
        <v>0.85190399999999988</v>
      </c>
      <c r="M271" s="81">
        <f t="shared" si="182"/>
        <v>0.5281825536000001</v>
      </c>
      <c r="N271" s="14">
        <f t="shared" si="216"/>
        <v>115</v>
      </c>
      <c r="O271" s="78">
        <f t="shared" si="183"/>
        <v>0.87580956000000265</v>
      </c>
      <c r="P271" s="78">
        <f t="shared" si="184"/>
        <v>0.34762700639999961</v>
      </c>
      <c r="Q271" s="93">
        <f t="shared" si="185"/>
        <v>6.8426157491999993</v>
      </c>
      <c r="R271" s="80">
        <f t="shared" si="186"/>
        <v>19.683786424022799</v>
      </c>
      <c r="S271" s="80">
        <f t="shared" si="187"/>
        <v>3953.6781037171263</v>
      </c>
      <c r="T271" s="69">
        <f t="shared" si="188"/>
        <v>152.95588281599984</v>
      </c>
      <c r="U271" s="78">
        <f t="shared" si="189"/>
        <v>1.830388396599143</v>
      </c>
      <c r="V271" s="69">
        <f t="shared" si="190"/>
        <v>114.21623594778652</v>
      </c>
      <c r="W271" s="80">
        <f t="shared" ca="1" si="191"/>
        <v>7.5249039731451761</v>
      </c>
      <c r="X271" s="80">
        <f t="shared" ca="1" si="192"/>
        <v>36.092640706778141</v>
      </c>
      <c r="Y271" s="94">
        <f t="shared" ca="1" si="193"/>
        <v>9.5328793896761149E-7</v>
      </c>
      <c r="Z271" s="80">
        <f t="shared" ca="1" si="194"/>
        <v>14</v>
      </c>
      <c r="AA271" s="80">
        <f t="shared" ca="1" si="195"/>
        <v>290.29278935999997</v>
      </c>
      <c r="AB271" s="80">
        <f t="shared" ca="1" si="196"/>
        <v>766.33647193704007</v>
      </c>
      <c r="AC271" s="80">
        <f t="shared" si="197"/>
        <v>13.815058367506241</v>
      </c>
      <c r="AD271" s="69">
        <f t="shared" si="198"/>
        <v>2439.4352047058819</v>
      </c>
      <c r="AE271" s="69">
        <f t="shared" si="174"/>
        <v>2477.3420551260501</v>
      </c>
      <c r="AF271" s="69">
        <f t="shared" si="199"/>
        <v>2161.10088</v>
      </c>
      <c r="AG271" s="95">
        <f t="shared" si="175"/>
        <v>2193.3217028571426</v>
      </c>
      <c r="AH271" s="93">
        <f t="shared" si="200"/>
        <v>28.486960584272602</v>
      </c>
      <c r="AI271" s="81">
        <f t="shared" si="201"/>
        <v>1.7749023770898851</v>
      </c>
      <c r="AJ271" s="80">
        <f t="shared" si="202"/>
        <v>20.746568448000001</v>
      </c>
      <c r="AK271" s="80">
        <f t="shared" si="203"/>
        <v>59.647837648553939</v>
      </c>
      <c r="AL271" s="78">
        <f t="shared" ca="1" si="204"/>
        <v>0.80494209009912099</v>
      </c>
      <c r="AM271" s="80">
        <f t="shared" ca="1" si="205"/>
        <v>47.989823776464966</v>
      </c>
      <c r="AN271" s="80">
        <f t="shared" si="206"/>
        <v>20.387744150943394</v>
      </c>
      <c r="AO271" s="80">
        <f t="shared" si="207"/>
        <v>2.8550448787934415</v>
      </c>
      <c r="AP271" s="80">
        <f t="shared" si="208"/>
        <v>2.9756357431557534</v>
      </c>
      <c r="AQ271" s="80">
        <f t="shared" ca="1" si="209"/>
        <v>2.4633716267643941</v>
      </c>
      <c r="AR271" s="80">
        <f t="shared" si="210"/>
        <v>2.7342282795781956</v>
      </c>
      <c r="AS271" s="78">
        <f t="shared" si="211"/>
        <v>1.5612169560228437E-2</v>
      </c>
      <c r="AT271" s="96">
        <f t="shared" ca="1" si="212"/>
        <v>5</v>
      </c>
      <c r="AU271" s="97" t="str">
        <f t="shared" ca="1" si="213"/>
        <v>Sand mixture</v>
      </c>
      <c r="AV271" s="98">
        <f t="shared" si="214"/>
        <v>4</v>
      </c>
      <c r="AW271" s="99" t="str">
        <f t="shared" si="215"/>
        <v>Silt mxture</v>
      </c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</row>
    <row r="272" spans="1:69">
      <c r="A272" s="101">
        <v>5.18</v>
      </c>
      <c r="C272" s="89">
        <f t="shared" si="176"/>
        <v>-16.994544000000001</v>
      </c>
      <c r="D272" s="84">
        <f t="shared" si="177"/>
        <v>16.994544000000001</v>
      </c>
      <c r="E272" s="76">
        <v>2.1109</v>
      </c>
      <c r="F272" s="91">
        <f t="shared" si="178"/>
        <v>22.037796</v>
      </c>
      <c r="G272" s="80">
        <f t="shared" si="179"/>
        <v>22.2081768</v>
      </c>
      <c r="H272" s="81">
        <f t="shared" ref="H272:H335" si="217">AVERAGE(G269:G275)</f>
        <v>22.106640342857141</v>
      </c>
      <c r="I272" s="101">
        <v>60.3</v>
      </c>
      <c r="J272" s="92">
        <f t="shared" si="180"/>
        <v>0.62953199999999998</v>
      </c>
      <c r="K272" s="101">
        <v>81.599999999999994</v>
      </c>
      <c r="L272" s="78">
        <f t="shared" si="181"/>
        <v>0.85190399999999988</v>
      </c>
      <c r="M272" s="81">
        <f t="shared" si="182"/>
        <v>0.53022977280000005</v>
      </c>
      <c r="N272" s="14">
        <f t="shared" si="216"/>
        <v>115</v>
      </c>
      <c r="O272" s="78">
        <f t="shared" si="183"/>
        <v>0.87958248000000261</v>
      </c>
      <c r="P272" s="78">
        <f t="shared" si="184"/>
        <v>0.34935270719999956</v>
      </c>
      <c r="Q272" s="93">
        <f t="shared" si="185"/>
        <v>7.0384361255999996</v>
      </c>
      <c r="R272" s="80">
        <f t="shared" si="186"/>
        <v>20.147077668330741</v>
      </c>
      <c r="S272" s="80">
        <f t="shared" si="187"/>
        <v>3985.891726851431</v>
      </c>
      <c r="T272" s="69">
        <f t="shared" si="188"/>
        <v>153.71519116799982</v>
      </c>
      <c r="U272" s="78">
        <f t="shared" si="189"/>
        <v>1.8338108589822695</v>
      </c>
      <c r="V272" s="69">
        <f t="shared" si="190"/>
        <v>114.42979760049361</v>
      </c>
      <c r="W272" s="80">
        <f t="shared" ca="1" si="191"/>
        <v>7.6883097373510889</v>
      </c>
      <c r="X272" s="80">
        <f t="shared" ca="1" si="192"/>
        <v>36.190838291574821</v>
      </c>
      <c r="Y272" s="94">
        <f t="shared" ca="1" si="193"/>
        <v>1.0145863651633081E-6</v>
      </c>
      <c r="Z272" s="80">
        <f t="shared" ca="1" si="194"/>
        <v>14</v>
      </c>
      <c r="AA272" s="80">
        <f t="shared" ca="1" si="195"/>
        <v>298.60032047999994</v>
      </c>
      <c r="AB272" s="80">
        <f t="shared" ca="1" si="196"/>
        <v>838.95456127126727</v>
      </c>
      <c r="AC272" s="80">
        <f t="shared" si="197"/>
        <v>13.790389038848398</v>
      </c>
      <c r="AD272" s="69">
        <f t="shared" si="198"/>
        <v>2509.246390588235</v>
      </c>
      <c r="AE272" s="69">
        <f t="shared" ref="AE272:AE335" si="218">AVERAGE(AD269:AD275)</f>
        <v>2497.3009250420159</v>
      </c>
      <c r="AF272" s="69">
        <f t="shared" si="199"/>
        <v>2220.8176800000001</v>
      </c>
      <c r="AG272" s="95">
        <f t="shared" ref="AG272:AG335" si="219">AVERAGE(AF269:AF275)</f>
        <v>2210.6640342857145</v>
      </c>
      <c r="AH272" s="93">
        <f t="shared" si="200"/>
        <v>28.742670052339527</v>
      </c>
      <c r="AI272" s="81">
        <f t="shared" si="201"/>
        <v>1.80199548200324</v>
      </c>
      <c r="AJ272" s="80">
        <f t="shared" si="202"/>
        <v>21.319849728000001</v>
      </c>
      <c r="AK272" s="80">
        <f t="shared" si="203"/>
        <v>61.05175051009315</v>
      </c>
      <c r="AL272" s="78">
        <f t="shared" ca="1" si="204"/>
        <v>0.80163147273618651</v>
      </c>
      <c r="AM272" s="80">
        <f t="shared" ca="1" si="205"/>
        <v>48.986477141257048</v>
      </c>
      <c r="AN272" s="80">
        <f t="shared" si="206"/>
        <v>20.951110188679245</v>
      </c>
      <c r="AO272" s="80">
        <f t="shared" si="207"/>
        <v>2.8346856460544747</v>
      </c>
      <c r="AP272" s="80">
        <f t="shared" si="208"/>
        <v>2.9515869192077169</v>
      </c>
      <c r="AQ272" s="80">
        <f t="shared" ca="1" si="209"/>
        <v>2.4544686914781302</v>
      </c>
      <c r="AR272" s="80">
        <f t="shared" si="210"/>
        <v>2.722973344838469</v>
      </c>
      <c r="AS272" s="78">
        <f t="shared" si="211"/>
        <v>1.5081829696501061E-2</v>
      </c>
      <c r="AT272" s="96">
        <f t="shared" ca="1" si="212"/>
        <v>5</v>
      </c>
      <c r="AU272" s="97" t="str">
        <f t="shared" ca="1" si="213"/>
        <v>Sand mixture</v>
      </c>
      <c r="AV272" s="98">
        <f t="shared" si="214"/>
        <v>4</v>
      </c>
      <c r="AW272" s="99" t="str">
        <f t="shared" si="215"/>
        <v>Silt mxture</v>
      </c>
      <c r="AX272" s="78"/>
      <c r="AY272" s="78"/>
      <c r="AZ272" s="78"/>
      <c r="BA272" s="78"/>
      <c r="BB272" s="78"/>
      <c r="BC272" s="78"/>
      <c r="BD272" s="78"/>
      <c r="BE272" s="78"/>
      <c r="BF272" s="78"/>
      <c r="BG272" s="78"/>
      <c r="BH272" s="78"/>
      <c r="BI272" s="78"/>
      <c r="BJ272" s="78"/>
      <c r="BK272" s="78"/>
      <c r="BL272" s="78"/>
      <c r="BM272" s="78"/>
      <c r="BN272" s="78"/>
      <c r="BO272" s="78"/>
      <c r="BP272" s="78"/>
      <c r="BQ272" s="78"/>
    </row>
    <row r="273" spans="1:69">
      <c r="A273" s="101">
        <v>5.2</v>
      </c>
      <c r="C273" s="89">
        <f t="shared" si="176"/>
        <v>-17.06016</v>
      </c>
      <c r="D273" s="84">
        <f t="shared" si="177"/>
        <v>17.06016</v>
      </c>
      <c r="E273" s="76">
        <v>2.1133999999999999</v>
      </c>
      <c r="F273" s="91">
        <f t="shared" si="178"/>
        <v>22.063896</v>
      </c>
      <c r="G273" s="80">
        <f t="shared" si="179"/>
        <v>22.234903199999998</v>
      </c>
      <c r="H273" s="81">
        <f t="shared" si="217"/>
        <v>22.309713257142857</v>
      </c>
      <c r="I273" s="101">
        <v>64.900000000000006</v>
      </c>
      <c r="J273" s="92">
        <f t="shared" si="180"/>
        <v>0.67755600000000005</v>
      </c>
      <c r="K273" s="101">
        <v>81.900000000000006</v>
      </c>
      <c r="L273" s="78">
        <f t="shared" si="181"/>
        <v>0.85503600000000002</v>
      </c>
      <c r="M273" s="81">
        <f t="shared" si="182"/>
        <v>0.532276992</v>
      </c>
      <c r="N273" s="14">
        <f t="shared" si="216"/>
        <v>115</v>
      </c>
      <c r="O273" s="78">
        <f t="shared" si="183"/>
        <v>0.88335540000000257</v>
      </c>
      <c r="P273" s="78">
        <f t="shared" si="184"/>
        <v>0.35107840799999951</v>
      </c>
      <c r="Q273" s="93">
        <f t="shared" si="185"/>
        <v>7.0460107739999991</v>
      </c>
      <c r="R273" s="80">
        <f t="shared" si="186"/>
        <v>20.069621524545621</v>
      </c>
      <c r="S273" s="80">
        <f t="shared" si="187"/>
        <v>3707.3641145528923</v>
      </c>
      <c r="T273" s="69">
        <f t="shared" si="188"/>
        <v>154.47449951999977</v>
      </c>
      <c r="U273" s="78">
        <f t="shared" si="189"/>
        <v>1.8424782631579786</v>
      </c>
      <c r="V273" s="69">
        <f t="shared" si="190"/>
        <v>114.97064362105786</v>
      </c>
      <c r="W273" s="80">
        <f t="shared" ca="1" si="191"/>
        <v>7.7981104918472219</v>
      </c>
      <c r="X273" s="80">
        <f t="shared" ca="1" si="192"/>
        <v>36.217776854891468</v>
      </c>
      <c r="Y273" s="94">
        <f t="shared" ca="1" si="193"/>
        <v>8.8199380871505639E-7</v>
      </c>
      <c r="Z273" s="80">
        <f t="shared" ca="1" si="194"/>
        <v>14</v>
      </c>
      <c r="AA273" s="80">
        <f t="shared" ca="1" si="195"/>
        <v>298.92166919999994</v>
      </c>
      <c r="AB273" s="80">
        <f t="shared" ca="1" si="196"/>
        <v>730.09955499277885</v>
      </c>
      <c r="AC273" s="80">
        <f t="shared" si="197"/>
        <v>14.010610826957297</v>
      </c>
      <c r="AD273" s="69">
        <f t="shared" si="198"/>
        <v>2511.9467999999997</v>
      </c>
      <c r="AE273" s="69">
        <f t="shared" si="218"/>
        <v>2520.7479831932769</v>
      </c>
      <c r="AF273" s="69">
        <f t="shared" si="199"/>
        <v>2223.4903199999999</v>
      </c>
      <c r="AG273" s="95">
        <f t="shared" si="219"/>
        <v>2230.9713257142853</v>
      </c>
      <c r="AH273" s="93">
        <f t="shared" si="200"/>
        <v>27.23807689525745</v>
      </c>
      <c r="AI273" s="81">
        <f t="shared" si="201"/>
        <v>1.9299278581666606</v>
      </c>
      <c r="AJ273" s="80">
        <f t="shared" si="202"/>
        <v>21.345507071999997</v>
      </c>
      <c r="AK273" s="80">
        <f t="shared" si="203"/>
        <v>60.81703492286551</v>
      </c>
      <c r="AL273" s="78">
        <f t="shared" ca="1" si="204"/>
        <v>0.80933581707635482</v>
      </c>
      <c r="AM273" s="80">
        <f t="shared" ca="1" si="205"/>
        <v>49.263489214502833</v>
      </c>
      <c r="AN273" s="80">
        <f t="shared" si="206"/>
        <v>20.976323773584902</v>
      </c>
      <c r="AO273" s="80">
        <f t="shared" si="207"/>
        <v>3.0472630975969355</v>
      </c>
      <c r="AP273" s="80">
        <f t="shared" si="208"/>
        <v>3.1733343472176765</v>
      </c>
      <c r="AQ273" s="80">
        <f t="shared" ca="1" si="209"/>
        <v>2.4744764168299316</v>
      </c>
      <c r="AR273" s="80">
        <f t="shared" si="210"/>
        <v>2.7419656803057975</v>
      </c>
      <c r="AS273" s="78">
        <f t="shared" si="211"/>
        <v>1.5116422051613518E-2</v>
      </c>
      <c r="AT273" s="96">
        <f t="shared" ca="1" si="212"/>
        <v>5</v>
      </c>
      <c r="AU273" s="97" t="str">
        <f t="shared" ca="1" si="213"/>
        <v>Sand mixture</v>
      </c>
      <c r="AV273" s="98">
        <f t="shared" si="214"/>
        <v>4</v>
      </c>
      <c r="AW273" s="99" t="str">
        <f t="shared" si="215"/>
        <v>Silt mxture</v>
      </c>
      <c r="AX273" s="78"/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/>
      <c r="BP273" s="78"/>
      <c r="BQ273" s="78"/>
    </row>
    <row r="274" spans="1:69">
      <c r="A274" s="101">
        <v>5.22</v>
      </c>
      <c r="C274" s="89">
        <f t="shared" si="176"/>
        <v>-17.125775999999998</v>
      </c>
      <c r="D274" s="84">
        <f t="shared" si="177"/>
        <v>17.125775999999998</v>
      </c>
      <c r="E274" s="76">
        <v>2.1282999999999999</v>
      </c>
      <c r="F274" s="91">
        <f t="shared" si="178"/>
        <v>22.219451999999997</v>
      </c>
      <c r="G274" s="80">
        <f t="shared" si="179"/>
        <v>22.391920799999998</v>
      </c>
      <c r="H274" s="81">
        <f t="shared" si="217"/>
        <v>22.522033028571428</v>
      </c>
      <c r="I274" s="101">
        <v>68.599999999999994</v>
      </c>
      <c r="J274" s="92">
        <f t="shared" si="180"/>
        <v>0.71618399999999993</v>
      </c>
      <c r="K274" s="101">
        <v>82.6</v>
      </c>
      <c r="L274" s="78">
        <f t="shared" si="181"/>
        <v>0.86234399999999989</v>
      </c>
      <c r="M274" s="81">
        <f t="shared" si="182"/>
        <v>0.53432421119999995</v>
      </c>
      <c r="N274" s="14">
        <f t="shared" si="216"/>
        <v>115</v>
      </c>
      <c r="O274" s="78">
        <f t="shared" si="183"/>
        <v>0.88712832000000252</v>
      </c>
      <c r="P274" s="78">
        <f t="shared" si="184"/>
        <v>0.35280410879999946</v>
      </c>
      <c r="Q274" s="93">
        <f t="shared" si="185"/>
        <v>7.096581518399999</v>
      </c>
      <c r="R274" s="80">
        <f t="shared" si="186"/>
        <v>20.114792717516135</v>
      </c>
      <c r="S274" s="80">
        <f t="shared" si="187"/>
        <v>3532.5776418941955</v>
      </c>
      <c r="T274" s="69">
        <f t="shared" si="188"/>
        <v>155.23380787199974</v>
      </c>
      <c r="U274" s="78">
        <f t="shared" si="189"/>
        <v>1.8492547558282937</v>
      </c>
      <c r="V274" s="69">
        <f t="shared" si="190"/>
        <v>115.39349676368552</v>
      </c>
      <c r="W274" s="80">
        <f t="shared" ca="1" si="191"/>
        <v>7.9148325970566296</v>
      </c>
      <c r="X274" s="80">
        <f t="shared" ca="1" si="192"/>
        <v>36.257551802565828</v>
      </c>
      <c r="Y274" s="94">
        <f t="shared" ca="1" si="193"/>
        <v>8.1061486722885279E-7</v>
      </c>
      <c r="Z274" s="80">
        <f t="shared" ca="1" si="194"/>
        <v>14</v>
      </c>
      <c r="AA274" s="80">
        <f t="shared" ca="1" si="195"/>
        <v>301.06709471999994</v>
      </c>
      <c r="AB274" s="80">
        <f t="shared" ca="1" si="196"/>
        <v>675.82928219103474</v>
      </c>
      <c r="AC274" s="80">
        <f t="shared" si="197"/>
        <v>14.157425508654551</v>
      </c>
      <c r="AD274" s="69">
        <f t="shared" si="198"/>
        <v>2529.9755858823523</v>
      </c>
      <c r="AE274" s="69">
        <f t="shared" si="218"/>
        <v>2545.2829068907558</v>
      </c>
      <c r="AF274" s="69">
        <f t="shared" si="199"/>
        <v>2239.1920799999998</v>
      </c>
      <c r="AG274" s="95">
        <f t="shared" si="219"/>
        <v>2252.2033028571427</v>
      </c>
      <c r="AH274" s="93">
        <f t="shared" si="200"/>
        <v>26.279458746307984</v>
      </c>
      <c r="AI274" s="81">
        <f t="shared" si="201"/>
        <v>2.0299763583705777</v>
      </c>
      <c r="AJ274" s="80">
        <f t="shared" si="202"/>
        <v>21.496243967999998</v>
      </c>
      <c r="AK274" s="80">
        <f t="shared" si="203"/>
        <v>60.953917325806465</v>
      </c>
      <c r="AL274" s="78">
        <f t="shared" ca="1" si="204"/>
        <v>0.81401064577488114</v>
      </c>
      <c r="AM274" s="80">
        <f t="shared" ca="1" si="205"/>
        <v>49.675365697566967</v>
      </c>
      <c r="AN274" s="80">
        <f t="shared" si="206"/>
        <v>21.124453584905655</v>
      </c>
      <c r="AO274" s="80">
        <f t="shared" si="207"/>
        <v>3.1984035956397276</v>
      </c>
      <c r="AP274" s="80">
        <f t="shared" si="208"/>
        <v>3.3303460178286741</v>
      </c>
      <c r="AQ274" s="80">
        <f t="shared" ca="1" si="209"/>
        <v>2.4865326575580009</v>
      </c>
      <c r="AR274" s="80">
        <f t="shared" si="210"/>
        <v>2.7526968754212158</v>
      </c>
      <c r="AS274" s="78">
        <f t="shared" si="211"/>
        <v>1.5253334302345241E-2</v>
      </c>
      <c r="AT274" s="96">
        <f t="shared" ca="1" si="212"/>
        <v>5</v>
      </c>
      <c r="AU274" s="97" t="str">
        <f t="shared" ca="1" si="213"/>
        <v>Sand mixture</v>
      </c>
      <c r="AV274" s="98">
        <f t="shared" si="214"/>
        <v>4</v>
      </c>
      <c r="AW274" s="99" t="str">
        <f t="shared" si="215"/>
        <v>Silt mxture</v>
      </c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  <c r="BJ274" s="78"/>
      <c r="BK274" s="78"/>
      <c r="BL274" s="78"/>
      <c r="BM274" s="78"/>
      <c r="BN274" s="78"/>
      <c r="BO274" s="78"/>
      <c r="BP274" s="78"/>
      <c r="BQ274" s="78"/>
    </row>
    <row r="275" spans="1:69">
      <c r="A275" s="101">
        <v>5.24</v>
      </c>
      <c r="C275" s="89">
        <f t="shared" si="176"/>
        <v>-17.191392</v>
      </c>
      <c r="D275" s="84">
        <f t="shared" si="177"/>
        <v>17.191392</v>
      </c>
      <c r="E275" s="76">
        <v>2.1543999999999999</v>
      </c>
      <c r="F275" s="91">
        <f t="shared" si="178"/>
        <v>22.491935999999999</v>
      </c>
      <c r="G275" s="80">
        <f t="shared" si="179"/>
        <v>22.666283999999997</v>
      </c>
      <c r="H275" s="81">
        <f t="shared" si="217"/>
        <v>22.74726857142857</v>
      </c>
      <c r="I275" s="101">
        <v>70.900000000000006</v>
      </c>
      <c r="J275" s="92">
        <f t="shared" si="180"/>
        <v>0.74019600000000008</v>
      </c>
      <c r="K275" s="101">
        <v>83.5</v>
      </c>
      <c r="L275" s="78">
        <f t="shared" si="181"/>
        <v>0.87173999999999996</v>
      </c>
      <c r="M275" s="81">
        <f t="shared" si="182"/>
        <v>0.53637143040000002</v>
      </c>
      <c r="N275" s="14">
        <f t="shared" si="216"/>
        <v>115</v>
      </c>
      <c r="O275" s="78">
        <f t="shared" si="183"/>
        <v>0.89090124000000259</v>
      </c>
      <c r="P275" s="78">
        <f t="shared" si="184"/>
        <v>0.35452980959999952</v>
      </c>
      <c r="Q275" s="93">
        <f t="shared" si="185"/>
        <v>7.1858763107999986</v>
      </c>
      <c r="R275" s="80">
        <f t="shared" si="186"/>
        <v>20.268750655713575</v>
      </c>
      <c r="S275" s="80">
        <f t="shared" si="187"/>
        <v>3460.9883550716127</v>
      </c>
      <c r="T275" s="69">
        <f t="shared" si="188"/>
        <v>155.99311622399978</v>
      </c>
      <c r="U275" s="78">
        <f t="shared" si="189"/>
        <v>1.8535977359850726</v>
      </c>
      <c r="V275" s="69">
        <f t="shared" si="190"/>
        <v>115.66449872546853</v>
      </c>
      <c r="W275" s="80">
        <f t="shared" ca="1" si="191"/>
        <v>8.0282911269651418</v>
      </c>
      <c r="X275" s="80">
        <f t="shared" ca="1" si="192"/>
        <v>36.305053912893726</v>
      </c>
      <c r="Y275" s="94">
        <f t="shared" ca="1" si="193"/>
        <v>7.9283733913585877E-7</v>
      </c>
      <c r="Z275" s="80">
        <f t="shared" ca="1" si="194"/>
        <v>14</v>
      </c>
      <c r="AA275" s="80">
        <f t="shared" ca="1" si="195"/>
        <v>304.85535863999996</v>
      </c>
      <c r="AB275" s="80">
        <f t="shared" ca="1" si="196"/>
        <v>669.32504685815684</v>
      </c>
      <c r="AC275" s="80">
        <f t="shared" si="197"/>
        <v>14.219666553590736</v>
      </c>
      <c r="AD275" s="69">
        <f t="shared" si="198"/>
        <v>2561.8097364705877</v>
      </c>
      <c r="AE275" s="69">
        <f t="shared" si="218"/>
        <v>2571.3373331092434</v>
      </c>
      <c r="AF275" s="69">
        <f t="shared" si="199"/>
        <v>2266.6283999999996</v>
      </c>
      <c r="AG275" s="95">
        <f t="shared" si="219"/>
        <v>2274.7268571428567</v>
      </c>
      <c r="AH275" s="93">
        <f t="shared" si="200"/>
        <v>25.897390560327192</v>
      </c>
      <c r="AI275" s="81">
        <f t="shared" si="201"/>
        <v>2.0878244366394205</v>
      </c>
      <c r="AJ275" s="80">
        <f t="shared" si="202"/>
        <v>21.759632639999996</v>
      </c>
      <c r="AK275" s="80">
        <f t="shared" si="203"/>
        <v>61.420456532465373</v>
      </c>
      <c r="AL275" s="78">
        <f t="shared" ca="1" si="204"/>
        <v>0.81529902335172966</v>
      </c>
      <c r="AM275" s="80">
        <f t="shared" ca="1" si="205"/>
        <v>50.171772765562174</v>
      </c>
      <c r="AN275" s="80">
        <f t="shared" si="206"/>
        <v>21.383286792452825</v>
      </c>
      <c r="AO275" s="80">
        <f t="shared" si="207"/>
        <v>3.2656257196812684</v>
      </c>
      <c r="AP275" s="80">
        <f t="shared" si="208"/>
        <v>3.3992330153649162</v>
      </c>
      <c r="AQ275" s="80">
        <f t="shared" ca="1" si="209"/>
        <v>2.4897005751320593</v>
      </c>
      <c r="AR275" s="80">
        <f t="shared" si="210"/>
        <v>2.754255038491316</v>
      </c>
      <c r="AS275" s="78">
        <f t="shared" si="211"/>
        <v>1.5401270934995956E-2</v>
      </c>
      <c r="AT275" s="96">
        <f t="shared" ca="1" si="212"/>
        <v>5</v>
      </c>
      <c r="AU275" s="97" t="str">
        <f t="shared" ca="1" si="213"/>
        <v>Sand mixture</v>
      </c>
      <c r="AV275" s="98">
        <f t="shared" si="214"/>
        <v>4</v>
      </c>
      <c r="AW275" s="99" t="str">
        <f t="shared" si="215"/>
        <v>Silt mxture</v>
      </c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/>
      <c r="BP275" s="78"/>
      <c r="BQ275" s="78"/>
    </row>
    <row r="276" spans="1:69">
      <c r="A276" s="101">
        <v>5.26</v>
      </c>
      <c r="C276" s="89">
        <f t="shared" si="176"/>
        <v>-17.257007999999999</v>
      </c>
      <c r="D276" s="84">
        <f t="shared" si="177"/>
        <v>17.257007999999999</v>
      </c>
      <c r="E276" s="76">
        <v>2.2090999999999998</v>
      </c>
      <c r="F276" s="91">
        <f t="shared" si="178"/>
        <v>23.063003999999996</v>
      </c>
      <c r="G276" s="80">
        <f t="shared" si="179"/>
        <v>23.237978399999996</v>
      </c>
      <c r="H276" s="81">
        <f t="shared" si="217"/>
        <v>22.854025028571424</v>
      </c>
      <c r="I276" s="101">
        <v>68.7</v>
      </c>
      <c r="J276" s="92">
        <f t="shared" si="180"/>
        <v>0.71722799999999998</v>
      </c>
      <c r="K276" s="101">
        <v>83.8</v>
      </c>
      <c r="L276" s="78">
        <f t="shared" si="181"/>
        <v>0.87487199999999998</v>
      </c>
      <c r="M276" s="81">
        <f t="shared" si="182"/>
        <v>0.53841864959999997</v>
      </c>
      <c r="N276" s="14">
        <f t="shared" si="216"/>
        <v>115</v>
      </c>
      <c r="O276" s="78">
        <f t="shared" si="183"/>
        <v>0.89467416000000255</v>
      </c>
      <c r="P276" s="78">
        <f t="shared" si="184"/>
        <v>0.35625551039999948</v>
      </c>
      <c r="Q276" s="93">
        <f t="shared" si="185"/>
        <v>7.3732903991999983</v>
      </c>
      <c r="R276" s="80">
        <f t="shared" si="186"/>
        <v>20.696635375327542</v>
      </c>
      <c r="S276" s="80">
        <f t="shared" si="187"/>
        <v>3664.9768668196075</v>
      </c>
      <c r="T276" s="69">
        <f t="shared" si="188"/>
        <v>156.75242457599978</v>
      </c>
      <c r="U276" s="78">
        <f t="shared" si="189"/>
        <v>1.8508751930825313</v>
      </c>
      <c r="V276" s="69">
        <f t="shared" si="190"/>
        <v>115.49461204834995</v>
      </c>
      <c r="W276" s="80">
        <f t="shared" ca="1" si="191"/>
        <v>8.1170138296427758</v>
      </c>
      <c r="X276" s="80">
        <f t="shared" ca="1" si="192"/>
        <v>36.366975971209186</v>
      </c>
      <c r="Y276" s="94">
        <f t="shared" ca="1" si="193"/>
        <v>9.213354341400934E-7</v>
      </c>
      <c r="Z276" s="80">
        <f t="shared" ca="1" si="194"/>
        <v>14</v>
      </c>
      <c r="AA276" s="80">
        <f t="shared" ca="1" si="195"/>
        <v>312.8062593599999</v>
      </c>
      <c r="AB276" s="80">
        <f t="shared" ca="1" si="196"/>
        <v>798.09089751466388</v>
      </c>
      <c r="AC276" s="80">
        <f t="shared" si="197"/>
        <v>14.045568855839351</v>
      </c>
      <c r="AD276" s="69">
        <f t="shared" si="198"/>
        <v>2628.6240282352933</v>
      </c>
      <c r="AE276" s="69">
        <f t="shared" si="218"/>
        <v>2583.453043361344</v>
      </c>
      <c r="AF276" s="69">
        <f t="shared" si="199"/>
        <v>2323.7978399999997</v>
      </c>
      <c r="AG276" s="95">
        <f t="shared" si="219"/>
        <v>2285.4025028571423</v>
      </c>
      <c r="AH276" s="93">
        <f t="shared" si="200"/>
        <v>27.100469957786157</v>
      </c>
      <c r="AI276" s="81">
        <f t="shared" si="201"/>
        <v>2.0132404385681077</v>
      </c>
      <c r="AJ276" s="80">
        <f t="shared" si="202"/>
        <v>22.308459263999996</v>
      </c>
      <c r="AK276" s="80">
        <f t="shared" si="203"/>
        <v>62.717076894931949</v>
      </c>
      <c r="AL276" s="78">
        <f t="shared" ca="1" si="204"/>
        <v>0.80720475601819452</v>
      </c>
      <c r="AM276" s="80">
        <f t="shared" ca="1" si="205"/>
        <v>50.826326814224835</v>
      </c>
      <c r="AN276" s="80">
        <f t="shared" si="206"/>
        <v>21.922621132075466</v>
      </c>
      <c r="AO276" s="80">
        <f t="shared" si="207"/>
        <v>3.0864474854662918</v>
      </c>
      <c r="AP276" s="80">
        <f t="shared" si="208"/>
        <v>3.2100355090541441</v>
      </c>
      <c r="AQ276" s="80">
        <f t="shared" ca="1" si="209"/>
        <v>2.4682421281119353</v>
      </c>
      <c r="AR276" s="80">
        <f t="shared" si="210"/>
        <v>2.7304484140896896</v>
      </c>
      <c r="AS276" s="78">
        <f t="shared" si="211"/>
        <v>1.5058352461479982E-2</v>
      </c>
      <c r="AT276" s="96">
        <f t="shared" ca="1" si="212"/>
        <v>5</v>
      </c>
      <c r="AU276" s="97" t="str">
        <f t="shared" ca="1" si="213"/>
        <v>Sand mixture</v>
      </c>
      <c r="AV276" s="98">
        <f t="shared" si="214"/>
        <v>4</v>
      </c>
      <c r="AW276" s="99" t="str">
        <f t="shared" si="215"/>
        <v>Silt mxture</v>
      </c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</row>
    <row r="277" spans="1:69">
      <c r="A277" s="101">
        <v>5.28</v>
      </c>
      <c r="C277" s="89">
        <f t="shared" si="176"/>
        <v>-17.322624000000001</v>
      </c>
      <c r="D277" s="84">
        <f t="shared" si="177"/>
        <v>17.322624000000001</v>
      </c>
      <c r="E277" s="76">
        <v>2.2153999999999998</v>
      </c>
      <c r="F277" s="91">
        <f t="shared" si="178"/>
        <v>23.128775999999998</v>
      </c>
      <c r="G277" s="80">
        <f t="shared" si="179"/>
        <v>23.303959199999998</v>
      </c>
      <c r="H277" s="81">
        <f t="shared" si="217"/>
        <v>22.975397485714286</v>
      </c>
      <c r="I277" s="101">
        <v>62.8</v>
      </c>
      <c r="J277" s="92">
        <f t="shared" si="180"/>
        <v>0.65563199999999999</v>
      </c>
      <c r="K277" s="101">
        <v>83.9</v>
      </c>
      <c r="L277" s="78">
        <f t="shared" si="181"/>
        <v>0.87591600000000003</v>
      </c>
      <c r="M277" s="81">
        <f t="shared" si="182"/>
        <v>0.54046586880000003</v>
      </c>
      <c r="N277" s="14">
        <f t="shared" si="216"/>
        <v>115</v>
      </c>
      <c r="O277" s="78">
        <f t="shared" si="183"/>
        <v>0.89844708000000262</v>
      </c>
      <c r="P277" s="78">
        <f t="shared" si="184"/>
        <v>0.35798121119999954</v>
      </c>
      <c r="Q277" s="93">
        <f t="shared" si="185"/>
        <v>7.3938189995999979</v>
      </c>
      <c r="R277" s="80">
        <f t="shared" si="186"/>
        <v>20.654209685516612</v>
      </c>
      <c r="S277" s="80">
        <f t="shared" si="187"/>
        <v>4020.4605668316076</v>
      </c>
      <c r="T277" s="69">
        <f t="shared" si="188"/>
        <v>157.51173292799982</v>
      </c>
      <c r="U277" s="78">
        <f t="shared" si="189"/>
        <v>1.8404568009677451</v>
      </c>
      <c r="V277" s="69">
        <f t="shared" si="190"/>
        <v>114.84450438038729</v>
      </c>
      <c r="W277" s="80">
        <f t="shared" ca="1" si="191"/>
        <v>8.0119713388287561</v>
      </c>
      <c r="X277" s="80">
        <f t="shared" ca="1" si="192"/>
        <v>36.31373203524133</v>
      </c>
      <c r="Y277" s="94">
        <f t="shared" ca="1" si="193"/>
        <v>1.0933352346100127E-6</v>
      </c>
      <c r="Z277" s="80">
        <f t="shared" ca="1" si="194"/>
        <v>14</v>
      </c>
      <c r="AA277" s="80">
        <f t="shared" ca="1" si="195"/>
        <v>313.67716967999991</v>
      </c>
      <c r="AB277" s="80">
        <f t="shared" ca="1" si="196"/>
        <v>949.71960527230385</v>
      </c>
      <c r="AC277" s="80">
        <f t="shared" si="197"/>
        <v>13.76413687198233</v>
      </c>
      <c r="AD277" s="69">
        <f t="shared" si="198"/>
        <v>2635.9426023529404</v>
      </c>
      <c r="AE277" s="69">
        <f t="shared" si="218"/>
        <v>2597.2882830252097</v>
      </c>
      <c r="AF277" s="69">
        <f t="shared" si="199"/>
        <v>2330.3959199999999</v>
      </c>
      <c r="AG277" s="95">
        <f t="shared" si="219"/>
        <v>2297.5397485714284</v>
      </c>
      <c r="AH277" s="93">
        <f t="shared" si="200"/>
        <v>29.018337996578193</v>
      </c>
      <c r="AI277" s="81">
        <f t="shared" si="201"/>
        <v>1.8314704221549403</v>
      </c>
      <c r="AJ277" s="80">
        <f t="shared" si="202"/>
        <v>22.371800831999998</v>
      </c>
      <c r="AK277" s="80">
        <f t="shared" si="203"/>
        <v>62.588514198535186</v>
      </c>
      <c r="AL277" s="78">
        <f t="shared" ca="1" si="204"/>
        <v>0.79796975826343641</v>
      </c>
      <c r="AM277" s="80">
        <f t="shared" ca="1" si="205"/>
        <v>50.262995426993527</v>
      </c>
      <c r="AN277" s="80">
        <f t="shared" si="206"/>
        <v>21.984867169811317</v>
      </c>
      <c r="AO277" s="80">
        <f t="shared" si="207"/>
        <v>2.8133931851373997</v>
      </c>
      <c r="AP277" s="80">
        <f t="shared" si="208"/>
        <v>2.9262084994466986</v>
      </c>
      <c r="AQ277" s="80">
        <f t="shared" ca="1" si="209"/>
        <v>2.4437896379914887</v>
      </c>
      <c r="AR277" s="80">
        <f t="shared" si="210"/>
        <v>2.7044753944111841</v>
      </c>
      <c r="AS277" s="78">
        <f t="shared" si="211"/>
        <v>1.4971768081148421E-2</v>
      </c>
      <c r="AT277" s="96">
        <f t="shared" ca="1" si="212"/>
        <v>5</v>
      </c>
      <c r="AU277" s="97" t="str">
        <f t="shared" ca="1" si="213"/>
        <v>Sand mixture</v>
      </c>
      <c r="AV277" s="98">
        <f t="shared" si="214"/>
        <v>4</v>
      </c>
      <c r="AW277" s="99" t="str">
        <f t="shared" si="215"/>
        <v>Silt mxture</v>
      </c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</row>
    <row r="278" spans="1:69">
      <c r="A278" s="101">
        <v>5.3</v>
      </c>
      <c r="C278" s="89">
        <f t="shared" si="176"/>
        <v>-17.38824</v>
      </c>
      <c r="D278" s="84">
        <f t="shared" si="177"/>
        <v>17.38824</v>
      </c>
      <c r="E278" s="76">
        <v>2.2042000000000002</v>
      </c>
      <c r="F278" s="91">
        <f t="shared" si="178"/>
        <v>23.011848000000001</v>
      </c>
      <c r="G278" s="80">
        <f t="shared" si="179"/>
        <v>23.187657600000001</v>
      </c>
      <c r="H278" s="81">
        <f t="shared" si="217"/>
        <v>23.024286514285716</v>
      </c>
      <c r="I278" s="101">
        <v>62.4</v>
      </c>
      <c r="J278" s="92">
        <f t="shared" si="180"/>
        <v>0.65145599999999992</v>
      </c>
      <c r="K278" s="101">
        <v>84.2</v>
      </c>
      <c r="L278" s="78">
        <f t="shared" si="181"/>
        <v>0.87904800000000005</v>
      </c>
      <c r="M278" s="81">
        <f t="shared" si="182"/>
        <v>0.54251308799999998</v>
      </c>
      <c r="N278" s="14">
        <f t="shared" si="216"/>
        <v>115</v>
      </c>
      <c r="O278" s="78">
        <f t="shared" si="183"/>
        <v>0.90222000000000258</v>
      </c>
      <c r="P278" s="78">
        <f t="shared" si="184"/>
        <v>0.35970691199999949</v>
      </c>
      <c r="Q278" s="93">
        <f t="shared" si="185"/>
        <v>7.3541944079999997</v>
      </c>
      <c r="R278" s="80">
        <f t="shared" si="186"/>
        <v>20.444962725653742</v>
      </c>
      <c r="S278" s="80">
        <f t="shared" si="187"/>
        <v>4024.5483781487837</v>
      </c>
      <c r="T278" s="69">
        <f t="shared" si="188"/>
        <v>158.27104127999976</v>
      </c>
      <c r="U278" s="78">
        <f t="shared" si="189"/>
        <v>1.8395119814460386</v>
      </c>
      <c r="V278" s="69">
        <f t="shared" si="190"/>
        <v>114.7855476422328</v>
      </c>
      <c r="W278" s="80">
        <f t="shared" ca="1" si="191"/>
        <v>7.9837372509603792</v>
      </c>
      <c r="X278" s="80">
        <f t="shared" ca="1" si="192"/>
        <v>36.274615723206239</v>
      </c>
      <c r="Y278" s="94">
        <f t="shared" ca="1" si="193"/>
        <v>1.0760938438608021E-6</v>
      </c>
      <c r="Z278" s="80">
        <f t="shared" ca="1" si="194"/>
        <v>14</v>
      </c>
      <c r="AA278" s="80">
        <f t="shared" ca="1" si="195"/>
        <v>311.99612639999998</v>
      </c>
      <c r="AB278" s="80">
        <f t="shared" ca="1" si="196"/>
        <v>929.73353795295679</v>
      </c>
      <c r="AC278" s="80">
        <f t="shared" si="197"/>
        <v>13.761047453824744</v>
      </c>
      <c r="AD278" s="69">
        <f t="shared" si="198"/>
        <v>2621.8161882352938</v>
      </c>
      <c r="AE278" s="69">
        <f t="shared" si="218"/>
        <v>2602.596060504201</v>
      </c>
      <c r="AF278" s="69">
        <f t="shared" si="199"/>
        <v>2318.7657600000002</v>
      </c>
      <c r="AG278" s="95">
        <f t="shared" si="219"/>
        <v>2302.4286514285714</v>
      </c>
      <c r="AH278" s="93">
        <f t="shared" si="200"/>
        <v>29.001319297589554</v>
      </c>
      <c r="AI278" s="81">
        <f t="shared" si="201"/>
        <v>1.8110744560838488</v>
      </c>
      <c r="AJ278" s="80">
        <f t="shared" si="202"/>
        <v>22.260151296</v>
      </c>
      <c r="AK278" s="80">
        <f t="shared" si="203"/>
        <v>61.954432501981032</v>
      </c>
      <c r="AL278" s="78">
        <f t="shared" ca="1" si="204"/>
        <v>0.7989163297000883</v>
      </c>
      <c r="AM278" s="80">
        <f t="shared" ca="1" si="205"/>
        <v>49.853119443948529</v>
      </c>
      <c r="AN278" s="80">
        <f t="shared" si="206"/>
        <v>21.875148679245282</v>
      </c>
      <c r="AO278" s="80">
        <f t="shared" si="207"/>
        <v>2.8094946511544134</v>
      </c>
      <c r="AP278" s="80">
        <f t="shared" si="208"/>
        <v>2.9232362931029003</v>
      </c>
      <c r="AQ278" s="80">
        <f t="shared" ca="1" si="209"/>
        <v>2.4460604265886534</v>
      </c>
      <c r="AR278" s="80">
        <f t="shared" si="210"/>
        <v>2.705813886217058</v>
      </c>
      <c r="AS278" s="78">
        <f t="shared" si="211"/>
        <v>1.5101113024587864E-2</v>
      </c>
      <c r="AT278" s="96">
        <f t="shared" ca="1" si="212"/>
        <v>5</v>
      </c>
      <c r="AU278" s="97" t="str">
        <f t="shared" ca="1" si="213"/>
        <v>Sand mixture</v>
      </c>
      <c r="AV278" s="98">
        <f t="shared" si="214"/>
        <v>4</v>
      </c>
      <c r="AW278" s="99" t="str">
        <f t="shared" si="215"/>
        <v>Silt mxture</v>
      </c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</row>
    <row r="279" spans="1:69">
      <c r="A279" s="101">
        <v>5.32</v>
      </c>
      <c r="C279" s="89">
        <f t="shared" si="176"/>
        <v>-17.453856000000002</v>
      </c>
      <c r="D279" s="84">
        <f t="shared" si="177"/>
        <v>17.453856000000002</v>
      </c>
      <c r="E279" s="76">
        <v>2.1818</v>
      </c>
      <c r="F279" s="91">
        <f t="shared" si="178"/>
        <v>22.777991999999998</v>
      </c>
      <c r="G279" s="80">
        <f t="shared" si="179"/>
        <v>22.955471999999997</v>
      </c>
      <c r="H279" s="81">
        <f t="shared" si="217"/>
        <v>23.043287314285717</v>
      </c>
      <c r="I279" s="101">
        <v>61</v>
      </c>
      <c r="J279" s="92">
        <f t="shared" si="180"/>
        <v>0.63683999999999996</v>
      </c>
      <c r="K279" s="101">
        <v>85</v>
      </c>
      <c r="L279" s="78">
        <f t="shared" si="181"/>
        <v>0.88739999999999997</v>
      </c>
      <c r="M279" s="81">
        <f t="shared" si="182"/>
        <v>0.54456030720000004</v>
      </c>
      <c r="N279" s="14">
        <f t="shared" si="216"/>
        <v>115</v>
      </c>
      <c r="O279" s="78">
        <f t="shared" si="183"/>
        <v>0.90599292000000264</v>
      </c>
      <c r="P279" s="78">
        <f t="shared" si="184"/>
        <v>0.36143261279999955</v>
      </c>
      <c r="Q279" s="93">
        <f t="shared" si="185"/>
        <v>7.2763280963999986</v>
      </c>
      <c r="R279" s="80">
        <f t="shared" si="186"/>
        <v>20.131907964891894</v>
      </c>
      <c r="S279" s="80">
        <f t="shared" si="187"/>
        <v>4073.3251089016721</v>
      </c>
      <c r="T279" s="69">
        <f t="shared" si="188"/>
        <v>159.0303496319998</v>
      </c>
      <c r="U279" s="78">
        <f t="shared" si="189"/>
        <v>1.8364578390238697</v>
      </c>
      <c r="V279" s="69">
        <f t="shared" si="190"/>
        <v>114.59496915508947</v>
      </c>
      <c r="W279" s="80">
        <f t="shared" ca="1" si="191"/>
        <v>7.9080279791414814</v>
      </c>
      <c r="X279" s="80">
        <f t="shared" ca="1" si="192"/>
        <v>36.207533587202519</v>
      </c>
      <c r="Y279" s="94">
        <f t="shared" ca="1" si="193"/>
        <v>1.0698918310184829E-6</v>
      </c>
      <c r="Z279" s="80">
        <f t="shared" ca="1" si="194"/>
        <v>14</v>
      </c>
      <c r="AA279" s="80">
        <f t="shared" ca="1" si="195"/>
        <v>308.69270711999991</v>
      </c>
      <c r="AB279" s="80">
        <f t="shared" ca="1" si="196"/>
        <v>914.58776947200658</v>
      </c>
      <c r="AC279" s="80">
        <f t="shared" si="197"/>
        <v>13.724423999859333</v>
      </c>
      <c r="AD279" s="69">
        <f t="shared" si="198"/>
        <v>2594.0563623529406</v>
      </c>
      <c r="AE279" s="69">
        <f t="shared" si="218"/>
        <v>2604.3875757983187</v>
      </c>
      <c r="AF279" s="69">
        <f t="shared" si="199"/>
        <v>2295.5472</v>
      </c>
      <c r="AG279" s="95">
        <f t="shared" si="219"/>
        <v>2304.3287314285712</v>
      </c>
      <c r="AH279" s="93">
        <f t="shared" si="200"/>
        <v>29.196597918853751</v>
      </c>
      <c r="AI279" s="81">
        <f t="shared" si="201"/>
        <v>1.7619882031851908</v>
      </c>
      <c r="AJ279" s="80">
        <f t="shared" si="202"/>
        <v>22.037253119999995</v>
      </c>
      <c r="AK279" s="80">
        <f t="shared" si="203"/>
        <v>61.00578171179361</v>
      </c>
      <c r="AL279" s="78">
        <f t="shared" ca="1" si="204"/>
        <v>0.79931234084641634</v>
      </c>
      <c r="AM279" s="80">
        <f t="shared" ca="1" si="205"/>
        <v>49.157972520745886</v>
      </c>
      <c r="AN279" s="80">
        <f t="shared" si="206"/>
        <v>21.656105660377353</v>
      </c>
      <c r="AO279" s="80">
        <f t="shared" si="207"/>
        <v>2.7742404948153538</v>
      </c>
      <c r="AP279" s="80">
        <f t="shared" si="208"/>
        <v>2.8882314983016832</v>
      </c>
      <c r="AQ279" s="80">
        <f t="shared" ca="1" si="209"/>
        <v>2.4468861750537347</v>
      </c>
      <c r="AR279" s="80">
        <f t="shared" si="210"/>
        <v>2.7058816515304347</v>
      </c>
      <c r="AS279" s="78">
        <f t="shared" si="211"/>
        <v>1.554865271674255E-2</v>
      </c>
      <c r="AT279" s="96">
        <f t="shared" ca="1" si="212"/>
        <v>5</v>
      </c>
      <c r="AU279" s="97" t="str">
        <f t="shared" ca="1" si="213"/>
        <v>Sand mixture</v>
      </c>
      <c r="AV279" s="98">
        <f t="shared" si="214"/>
        <v>4</v>
      </c>
      <c r="AW279" s="99" t="str">
        <f t="shared" si="215"/>
        <v>Silt mxture</v>
      </c>
      <c r="AX279" s="78"/>
      <c r="AY279" s="78"/>
      <c r="AZ279" s="78"/>
      <c r="BA279" s="78"/>
      <c r="BB279" s="78"/>
      <c r="BC279" s="78"/>
      <c r="BD279" s="78"/>
      <c r="BE279" s="78"/>
      <c r="BF279" s="78"/>
      <c r="BG279" s="78"/>
      <c r="BH279" s="78"/>
      <c r="BI279" s="78"/>
      <c r="BJ279" s="78"/>
      <c r="BK279" s="78"/>
      <c r="BL279" s="78"/>
      <c r="BM279" s="78"/>
      <c r="BN279" s="78"/>
      <c r="BO279" s="78"/>
      <c r="BP279" s="78"/>
      <c r="BQ279" s="78"/>
    </row>
    <row r="280" spans="1:69">
      <c r="A280" s="101">
        <v>5.34</v>
      </c>
      <c r="C280" s="89">
        <f t="shared" si="176"/>
        <v>-17.519472</v>
      </c>
      <c r="D280" s="84">
        <f t="shared" si="177"/>
        <v>17.519472</v>
      </c>
      <c r="E280" s="76">
        <v>2.1941999999999999</v>
      </c>
      <c r="F280" s="91">
        <f t="shared" si="178"/>
        <v>22.907447999999999</v>
      </c>
      <c r="G280" s="80">
        <f t="shared" si="179"/>
        <v>23.084510399999999</v>
      </c>
      <c r="H280" s="81">
        <f t="shared" si="217"/>
        <v>22.991773371428572</v>
      </c>
      <c r="I280" s="101">
        <v>60</v>
      </c>
      <c r="J280" s="92">
        <f t="shared" si="180"/>
        <v>0.62639999999999996</v>
      </c>
      <c r="K280" s="101">
        <v>84.8</v>
      </c>
      <c r="L280" s="78">
        <f t="shared" si="181"/>
        <v>0.88531199999999999</v>
      </c>
      <c r="M280" s="81">
        <f t="shared" si="182"/>
        <v>0.54660752639999999</v>
      </c>
      <c r="N280" s="14">
        <f t="shared" si="216"/>
        <v>115</v>
      </c>
      <c r="O280" s="78">
        <f t="shared" si="183"/>
        <v>0.9097658400000026</v>
      </c>
      <c r="P280" s="78">
        <f t="shared" si="184"/>
        <v>0.3631583135999995</v>
      </c>
      <c r="Q280" s="93">
        <f t="shared" si="185"/>
        <v>7.3176657047999996</v>
      </c>
      <c r="R280" s="80">
        <f t="shared" si="186"/>
        <v>20.150070728822797</v>
      </c>
      <c r="S280" s="80">
        <f t="shared" si="187"/>
        <v>4164.7405454135669</v>
      </c>
      <c r="T280" s="69">
        <f t="shared" si="188"/>
        <v>159.78965798399977</v>
      </c>
      <c r="U280" s="78">
        <f t="shared" si="189"/>
        <v>1.8347387208700896</v>
      </c>
      <c r="V280" s="69">
        <f t="shared" si="190"/>
        <v>114.48769618229359</v>
      </c>
      <c r="W280" s="80">
        <f t="shared" ca="1" si="191"/>
        <v>7.9195399242134688</v>
      </c>
      <c r="X280" s="80">
        <f t="shared" ca="1" si="192"/>
        <v>36.204348150146124</v>
      </c>
      <c r="Y280" s="94">
        <f t="shared" ca="1" si="193"/>
        <v>1.1189064444047747E-6</v>
      </c>
      <c r="Z280" s="80">
        <f t="shared" ca="1" si="194"/>
        <v>14</v>
      </c>
      <c r="AA280" s="80">
        <f t="shared" ca="1" si="195"/>
        <v>310.44642383999997</v>
      </c>
      <c r="AB280" s="80">
        <f t="shared" ca="1" si="196"/>
        <v>961.92139645936265</v>
      </c>
      <c r="AC280" s="80">
        <f t="shared" si="197"/>
        <v>13.656951863338076</v>
      </c>
      <c r="AD280" s="69">
        <f t="shared" si="198"/>
        <v>2608.7934776470584</v>
      </c>
      <c r="AE280" s="69">
        <f t="shared" si="218"/>
        <v>2597.883238991596</v>
      </c>
      <c r="AF280" s="69">
        <f t="shared" si="199"/>
        <v>2308.4510399999999</v>
      </c>
      <c r="AG280" s="95">
        <f t="shared" si="219"/>
        <v>2299.1773371428571</v>
      </c>
      <c r="AH280" s="93">
        <f t="shared" si="200"/>
        <v>29.672129310749341</v>
      </c>
      <c r="AI280" s="81">
        <f t="shared" si="201"/>
        <v>1.7248675757701304</v>
      </c>
      <c r="AJ280" s="80">
        <f t="shared" si="202"/>
        <v>22.161129983999999</v>
      </c>
      <c r="AK280" s="80">
        <f t="shared" si="203"/>
        <v>61.060820390372108</v>
      </c>
      <c r="AL280" s="78">
        <f t="shared" ca="1" si="204"/>
        <v>0.79695560456078041</v>
      </c>
      <c r="AM280" s="80">
        <f t="shared" ca="1" si="205"/>
        <v>49.125205179092724</v>
      </c>
      <c r="AN280" s="80">
        <f t="shared" si="206"/>
        <v>21.777839999999998</v>
      </c>
      <c r="AO280" s="80">
        <f t="shared" si="207"/>
        <v>2.7135078420376635</v>
      </c>
      <c r="AP280" s="80">
        <f t="shared" si="208"/>
        <v>2.8248352458135373</v>
      </c>
      <c r="AQ280" s="80">
        <f t="shared" ca="1" si="209"/>
        <v>2.4404868646422702</v>
      </c>
      <c r="AR280" s="80">
        <f t="shared" si="210"/>
        <v>2.6980596578265539</v>
      </c>
      <c r="AS280" s="78">
        <f t="shared" si="211"/>
        <v>1.5274334848978303E-2</v>
      </c>
      <c r="AT280" s="96">
        <f t="shared" ca="1" si="212"/>
        <v>5</v>
      </c>
      <c r="AU280" s="97" t="str">
        <f t="shared" ca="1" si="213"/>
        <v>Sand mixture</v>
      </c>
      <c r="AV280" s="98">
        <f t="shared" si="214"/>
        <v>4</v>
      </c>
      <c r="AW280" s="99" t="str">
        <f t="shared" si="215"/>
        <v>Silt mxture</v>
      </c>
      <c r="AX280" s="78"/>
      <c r="AY280" s="78"/>
      <c r="AZ280" s="78"/>
      <c r="BA280" s="78"/>
      <c r="BB280" s="78"/>
      <c r="BC280" s="78"/>
      <c r="BD280" s="78"/>
      <c r="BE280" s="78"/>
      <c r="BF280" s="78"/>
      <c r="BG280" s="78"/>
      <c r="BH280" s="78"/>
      <c r="BI280" s="78"/>
      <c r="BJ280" s="78"/>
      <c r="BK280" s="78"/>
      <c r="BL280" s="78"/>
      <c r="BM280" s="78"/>
      <c r="BN280" s="78"/>
      <c r="BO280" s="78"/>
      <c r="BP280" s="78"/>
      <c r="BQ280" s="78"/>
    </row>
    <row r="281" spans="1:69">
      <c r="A281" s="101">
        <v>5.36</v>
      </c>
      <c r="C281" s="89">
        <f t="shared" si="176"/>
        <v>-17.585088000000002</v>
      </c>
      <c r="D281" s="84">
        <f t="shared" si="177"/>
        <v>17.585088000000002</v>
      </c>
      <c r="E281" s="76">
        <v>2.1606000000000001</v>
      </c>
      <c r="F281" s="91">
        <f t="shared" si="178"/>
        <v>22.556664000000001</v>
      </c>
      <c r="G281" s="80">
        <f t="shared" si="179"/>
        <v>22.734144000000001</v>
      </c>
      <c r="H281" s="81">
        <f t="shared" si="217"/>
        <v>22.90303337142857</v>
      </c>
      <c r="I281" s="101">
        <v>61.7</v>
      </c>
      <c r="J281" s="92">
        <f t="shared" si="180"/>
        <v>0.64414800000000005</v>
      </c>
      <c r="K281" s="101">
        <v>85</v>
      </c>
      <c r="L281" s="78">
        <f t="shared" si="181"/>
        <v>0.88739999999999997</v>
      </c>
      <c r="M281" s="81">
        <f t="shared" si="182"/>
        <v>0.54865474560000005</v>
      </c>
      <c r="N281" s="14">
        <f t="shared" si="216"/>
        <v>115</v>
      </c>
      <c r="O281" s="78">
        <f t="shared" si="183"/>
        <v>0.91353876000000267</v>
      </c>
      <c r="P281" s="78">
        <f t="shared" si="184"/>
        <v>0.36488401439999957</v>
      </c>
      <c r="Q281" s="93">
        <f t="shared" si="185"/>
        <v>7.2007997291999999</v>
      </c>
      <c r="R281" s="80">
        <f t="shared" si="186"/>
        <v>19.734489440543737</v>
      </c>
      <c r="S281" s="80">
        <f t="shared" si="187"/>
        <v>3985.3108730218737</v>
      </c>
      <c r="T281" s="69">
        <f t="shared" si="188"/>
        <v>160.54896633599981</v>
      </c>
      <c r="U281" s="78">
        <f t="shared" si="189"/>
        <v>1.8374170920208388</v>
      </c>
      <c r="V281" s="69">
        <f t="shared" si="190"/>
        <v>114.65482654210034</v>
      </c>
      <c r="W281" s="80">
        <f t="shared" ca="1" si="191"/>
        <v>7.8866984211655398</v>
      </c>
      <c r="X281" s="80">
        <f t="shared" ca="1" si="192"/>
        <v>36.143135713213184</v>
      </c>
      <c r="Y281" s="94">
        <f t="shared" ca="1" si="193"/>
        <v>9.9218120275051651E-7</v>
      </c>
      <c r="Z281" s="80">
        <f t="shared" ca="1" si="194"/>
        <v>14</v>
      </c>
      <c r="AA281" s="80">
        <f t="shared" ca="1" si="195"/>
        <v>305.48847336</v>
      </c>
      <c r="AB281" s="80">
        <f t="shared" ca="1" si="196"/>
        <v>839.3536271762141</v>
      </c>
      <c r="AC281" s="80">
        <f t="shared" si="197"/>
        <v>13.790832091517499</v>
      </c>
      <c r="AD281" s="69">
        <f t="shared" si="198"/>
        <v>2567.130028235294</v>
      </c>
      <c r="AE281" s="69">
        <f t="shared" si="218"/>
        <v>2586.9993660504197</v>
      </c>
      <c r="AF281" s="69">
        <f t="shared" si="199"/>
        <v>2273.4144000000001</v>
      </c>
      <c r="AG281" s="95">
        <f t="shared" si="219"/>
        <v>2290.3033371428573</v>
      </c>
      <c r="AH281" s="93">
        <f t="shared" si="200"/>
        <v>28.661786907981757</v>
      </c>
      <c r="AI281" s="81">
        <f t="shared" si="201"/>
        <v>1.765350014193444</v>
      </c>
      <c r="AJ281" s="80">
        <f t="shared" si="202"/>
        <v>21.824778240000001</v>
      </c>
      <c r="AK281" s="80">
        <f t="shared" si="203"/>
        <v>59.801483153162835</v>
      </c>
      <c r="AL281" s="78">
        <f t="shared" ca="1" si="204"/>
        <v>0.80357952504597396</v>
      </c>
      <c r="AM281" s="80">
        <f t="shared" ca="1" si="205"/>
        <v>48.499762320743272</v>
      </c>
      <c r="AN281" s="80">
        <f t="shared" si="206"/>
        <v>21.447305660377356</v>
      </c>
      <c r="AO281" s="80">
        <f t="shared" si="207"/>
        <v>2.833394562821455</v>
      </c>
      <c r="AP281" s="80">
        <f t="shared" si="208"/>
        <v>2.9520171091276297</v>
      </c>
      <c r="AQ281" s="80">
        <f t="shared" ca="1" si="209"/>
        <v>2.4576588318445314</v>
      </c>
      <c r="AR281" s="80">
        <f t="shared" si="210"/>
        <v>2.7148365405585522</v>
      </c>
      <c r="AS281" s="78">
        <f t="shared" si="211"/>
        <v>1.5524099843895986E-2</v>
      </c>
      <c r="AT281" s="96">
        <f t="shared" ca="1" si="212"/>
        <v>5</v>
      </c>
      <c r="AU281" s="97" t="str">
        <f t="shared" ca="1" si="213"/>
        <v>Sand mixture</v>
      </c>
      <c r="AV281" s="98">
        <f t="shared" si="214"/>
        <v>4</v>
      </c>
      <c r="AW281" s="99" t="str">
        <f t="shared" si="215"/>
        <v>Silt mxture</v>
      </c>
      <c r="AX281" s="78"/>
      <c r="AY281" s="78"/>
      <c r="AZ281" s="78"/>
      <c r="BA281" s="78"/>
      <c r="BB281" s="78"/>
      <c r="BC281" s="78"/>
      <c r="BD281" s="78"/>
      <c r="BE281" s="78"/>
      <c r="BF281" s="78"/>
      <c r="BG281" s="78"/>
      <c r="BH281" s="78"/>
      <c r="BI281" s="78"/>
      <c r="BJ281" s="78"/>
      <c r="BK281" s="78"/>
      <c r="BL281" s="78"/>
      <c r="BM281" s="78"/>
      <c r="BN281" s="78"/>
      <c r="BO281" s="78"/>
      <c r="BP281" s="78"/>
      <c r="BQ281" s="78"/>
    </row>
    <row r="282" spans="1:69">
      <c r="A282" s="101">
        <v>5.38</v>
      </c>
      <c r="C282" s="89">
        <f t="shared" si="176"/>
        <v>-17.650704000000001</v>
      </c>
      <c r="D282" s="84">
        <f t="shared" si="177"/>
        <v>17.650704000000001</v>
      </c>
      <c r="E282" s="76">
        <v>2.1667999999999998</v>
      </c>
      <c r="F282" s="91">
        <f t="shared" si="178"/>
        <v>22.621391999999997</v>
      </c>
      <c r="G282" s="80">
        <f t="shared" si="179"/>
        <v>22.799289599999998</v>
      </c>
      <c r="H282" s="81">
        <f t="shared" si="217"/>
        <v>22.764688457142856</v>
      </c>
      <c r="I282" s="101">
        <v>65.2</v>
      </c>
      <c r="J282" s="92">
        <f t="shared" si="180"/>
        <v>0.68068799999999996</v>
      </c>
      <c r="K282" s="101">
        <v>85.2</v>
      </c>
      <c r="L282" s="78">
        <f t="shared" si="181"/>
        <v>0.88948799999999995</v>
      </c>
      <c r="M282" s="81">
        <f t="shared" si="182"/>
        <v>0.5507019648</v>
      </c>
      <c r="N282" s="14">
        <f t="shared" si="216"/>
        <v>115</v>
      </c>
      <c r="O282" s="78">
        <f t="shared" si="183"/>
        <v>0.91731168000000263</v>
      </c>
      <c r="P282" s="78">
        <f t="shared" si="184"/>
        <v>0.36660971519999952</v>
      </c>
      <c r="Q282" s="93">
        <f t="shared" si="185"/>
        <v>7.2210527135999998</v>
      </c>
      <c r="R282" s="80">
        <f t="shared" si="186"/>
        <v>19.696839484083615</v>
      </c>
      <c r="S282" s="80">
        <f t="shared" si="187"/>
        <v>3781.982851951866</v>
      </c>
      <c r="T282" s="69">
        <f t="shared" si="188"/>
        <v>161.30827468799978</v>
      </c>
      <c r="U282" s="78">
        <f t="shared" si="189"/>
        <v>1.8439987923500967</v>
      </c>
      <c r="V282" s="69">
        <f t="shared" si="190"/>
        <v>115.06552464264603</v>
      </c>
      <c r="W282" s="80">
        <f t="shared" ca="1" si="191"/>
        <v>7.9823777204291213</v>
      </c>
      <c r="X282" s="80">
        <f t="shared" ca="1" si="192"/>
        <v>36.166254495959933</v>
      </c>
      <c r="Y282" s="94">
        <f t="shared" ca="1" si="193"/>
        <v>8.9843295983057771E-7</v>
      </c>
      <c r="Z282" s="80">
        <f t="shared" ca="1" si="194"/>
        <v>14</v>
      </c>
      <c r="AA282" s="80">
        <f t="shared" ca="1" si="195"/>
        <v>306.34769087999996</v>
      </c>
      <c r="AB282" s="80">
        <f t="shared" ca="1" si="196"/>
        <v>762.18331196653264</v>
      </c>
      <c r="AC282" s="80">
        <f t="shared" si="197"/>
        <v>13.950030632476187</v>
      </c>
      <c r="AD282" s="69">
        <f t="shared" si="198"/>
        <v>2574.3503435294115</v>
      </c>
      <c r="AE282" s="69">
        <f t="shared" si="218"/>
        <v>2570.2796208403356</v>
      </c>
      <c r="AF282" s="69">
        <f t="shared" si="199"/>
        <v>2279.9289599999997</v>
      </c>
      <c r="AG282" s="95">
        <f t="shared" si="219"/>
        <v>2276.4688457142856</v>
      </c>
      <c r="AH282" s="93">
        <f t="shared" si="200"/>
        <v>27.580286887583938</v>
      </c>
      <c r="AI282" s="81">
        <f t="shared" si="201"/>
        <v>1.8567102064620924</v>
      </c>
      <c r="AJ282" s="80">
        <f t="shared" si="202"/>
        <v>21.887318015999998</v>
      </c>
      <c r="AK282" s="80">
        <f t="shared" si="203"/>
        <v>59.687392376010948</v>
      </c>
      <c r="AL282" s="78">
        <f t="shared" ca="1" si="204"/>
        <v>0.80906327026711722</v>
      </c>
      <c r="AM282" s="80">
        <f t="shared" ca="1" si="205"/>
        <v>48.735038985579322</v>
      </c>
      <c r="AN282" s="80">
        <f t="shared" si="206"/>
        <v>21.508763773584903</v>
      </c>
      <c r="AO282" s="80">
        <f t="shared" si="207"/>
        <v>2.9855667081837498</v>
      </c>
      <c r="AP282" s="80">
        <f t="shared" si="208"/>
        <v>3.1107242795353303</v>
      </c>
      <c r="AQ282" s="80">
        <f t="shared" ca="1" si="209"/>
        <v>2.4718382130519099</v>
      </c>
      <c r="AR282" s="80">
        <f t="shared" si="210"/>
        <v>2.7279165122697213</v>
      </c>
      <c r="AS282" s="78">
        <f t="shared" si="211"/>
        <v>1.5482422861342509E-2</v>
      </c>
      <c r="AT282" s="96">
        <f t="shared" ca="1" si="212"/>
        <v>5</v>
      </c>
      <c r="AU282" s="97" t="str">
        <f t="shared" ca="1" si="213"/>
        <v>Sand mixture</v>
      </c>
      <c r="AV282" s="98">
        <f t="shared" si="214"/>
        <v>4</v>
      </c>
      <c r="AW282" s="99" t="str">
        <f t="shared" si="215"/>
        <v>Silt mxture</v>
      </c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  <c r="BP282" s="78"/>
      <c r="BQ282" s="78"/>
    </row>
    <row r="283" spans="1:69">
      <c r="A283" s="101">
        <v>5.4</v>
      </c>
      <c r="C283" s="89">
        <f t="shared" si="176"/>
        <v>-17.716320000000003</v>
      </c>
      <c r="D283" s="84">
        <f t="shared" si="177"/>
        <v>17.716320000000003</v>
      </c>
      <c r="E283" s="76">
        <v>2.1743000000000001</v>
      </c>
      <c r="F283" s="91">
        <f t="shared" si="178"/>
        <v>22.699691999999999</v>
      </c>
      <c r="G283" s="80">
        <f t="shared" si="179"/>
        <v>22.877380799999997</v>
      </c>
      <c r="H283" s="81">
        <f t="shared" si="217"/>
        <v>22.5967536</v>
      </c>
      <c r="I283" s="101">
        <v>73.7</v>
      </c>
      <c r="J283" s="92">
        <f t="shared" si="180"/>
        <v>0.769428</v>
      </c>
      <c r="K283" s="101">
        <v>85.1</v>
      </c>
      <c r="L283" s="78">
        <f t="shared" si="181"/>
        <v>0.8884439999999999</v>
      </c>
      <c r="M283" s="81">
        <f t="shared" si="182"/>
        <v>0.55274918400000006</v>
      </c>
      <c r="N283" s="14">
        <f t="shared" si="216"/>
        <v>115</v>
      </c>
      <c r="O283" s="78">
        <f t="shared" si="183"/>
        <v>0.9210846000000027</v>
      </c>
      <c r="P283" s="78">
        <f t="shared" si="184"/>
        <v>0.36833541599999958</v>
      </c>
      <c r="Q283" s="93">
        <f t="shared" si="185"/>
        <v>7.2455777459999986</v>
      </c>
      <c r="R283" s="80">
        <f t="shared" si="186"/>
        <v>19.671140572591604</v>
      </c>
      <c r="S283" s="80">
        <f t="shared" si="187"/>
        <v>3357.1609956854113</v>
      </c>
      <c r="T283" s="69">
        <f t="shared" si="188"/>
        <v>162.06758303999982</v>
      </c>
      <c r="U283" s="78">
        <f t="shared" si="189"/>
        <v>1.8585018119733008</v>
      </c>
      <c r="V283" s="69">
        <f t="shared" si="190"/>
        <v>115.97051306713396</v>
      </c>
      <c r="W283" s="80">
        <f t="shared" ca="1" si="191"/>
        <v>8.1789425109296996</v>
      </c>
      <c r="X283" s="80">
        <f t="shared" ca="1" si="192"/>
        <v>36.226725180405893</v>
      </c>
      <c r="Y283" s="94">
        <f t="shared" ca="1" si="193"/>
        <v>7.1696652369686246E-7</v>
      </c>
      <c r="Z283" s="80">
        <f t="shared" ca="1" si="194"/>
        <v>14</v>
      </c>
      <c r="AA283" s="80">
        <f t="shared" ca="1" si="195"/>
        <v>307.3881467999999</v>
      </c>
      <c r="AB283" s="80">
        <f t="shared" ca="1" si="196"/>
        <v>610.30249210195416</v>
      </c>
      <c r="AC283" s="80">
        <f t="shared" si="197"/>
        <v>14.312262338881197</v>
      </c>
      <c r="AD283" s="69">
        <f t="shared" si="198"/>
        <v>2583.0936705882345</v>
      </c>
      <c r="AE283" s="69">
        <f t="shared" si="218"/>
        <v>2550.0787058823526</v>
      </c>
      <c r="AF283" s="69">
        <f t="shared" si="199"/>
        <v>2287.7380800000001</v>
      </c>
      <c r="AG283" s="95">
        <f t="shared" si="219"/>
        <v>2259.6753599999997</v>
      </c>
      <c r="AH283" s="93">
        <f t="shared" si="200"/>
        <v>25.230593590669894</v>
      </c>
      <c r="AI283" s="81">
        <f t="shared" si="201"/>
        <v>2.0889329849291518</v>
      </c>
      <c r="AJ283" s="80">
        <f t="shared" si="202"/>
        <v>21.962285567999995</v>
      </c>
      <c r="AK283" s="80">
        <f t="shared" si="203"/>
        <v>59.609516886641217</v>
      </c>
      <c r="AL283" s="78">
        <f t="shared" ca="1" si="204"/>
        <v>0.82142525347130391</v>
      </c>
      <c r="AM283" s="80">
        <f t="shared" ca="1" si="205"/>
        <v>49.355851942543133</v>
      </c>
      <c r="AN283" s="80">
        <f t="shared" si="206"/>
        <v>21.58243471698113</v>
      </c>
      <c r="AO283" s="80">
        <f t="shared" si="207"/>
        <v>3.3632696274391694</v>
      </c>
      <c r="AP283" s="80">
        <f t="shared" si="208"/>
        <v>3.5043615416337852</v>
      </c>
      <c r="AQ283" s="80">
        <f t="shared" ca="1" si="209"/>
        <v>2.504070712325019</v>
      </c>
      <c r="AR283" s="80">
        <f t="shared" si="210"/>
        <v>2.7592106358879289</v>
      </c>
      <c r="AS283" s="78">
        <f t="shared" si="211"/>
        <v>1.5289227879882579E-2</v>
      </c>
      <c r="AT283" s="96">
        <f t="shared" ca="1" si="212"/>
        <v>5</v>
      </c>
      <c r="AU283" s="97" t="str">
        <f t="shared" ca="1" si="213"/>
        <v>Sand mixture</v>
      </c>
      <c r="AV283" s="98">
        <f t="shared" si="214"/>
        <v>4</v>
      </c>
      <c r="AW283" s="99" t="str">
        <f t="shared" si="215"/>
        <v>Silt mxture</v>
      </c>
      <c r="AX283" s="78"/>
      <c r="AY283" s="78"/>
      <c r="AZ283" s="78"/>
      <c r="BA283" s="78"/>
      <c r="BB283" s="78"/>
      <c r="BC283" s="78"/>
      <c r="BD283" s="78"/>
      <c r="BE283" s="78"/>
      <c r="BF283" s="78"/>
      <c r="BG283" s="78"/>
      <c r="BH283" s="78"/>
      <c r="BI283" s="78"/>
      <c r="BJ283" s="78"/>
      <c r="BK283" s="78"/>
      <c r="BL283" s="78"/>
      <c r="BM283" s="78"/>
      <c r="BN283" s="78"/>
      <c r="BO283" s="78"/>
      <c r="BP283" s="78"/>
      <c r="BQ283" s="78"/>
    </row>
    <row r="284" spans="1:69">
      <c r="A284" s="101">
        <v>5.42</v>
      </c>
      <c r="C284" s="89">
        <f t="shared" si="176"/>
        <v>-17.781936000000002</v>
      </c>
      <c r="D284" s="84">
        <f t="shared" si="177"/>
        <v>17.781936000000002</v>
      </c>
      <c r="E284" s="76">
        <v>2.1556000000000002</v>
      </c>
      <c r="F284" s="91">
        <f t="shared" si="178"/>
        <v>22.504464000000002</v>
      </c>
      <c r="G284" s="80">
        <f t="shared" si="179"/>
        <v>22.682779200000002</v>
      </c>
      <c r="H284" s="81">
        <f t="shared" si="217"/>
        <v>22.345358400000002</v>
      </c>
      <c r="I284" s="101">
        <v>83.1</v>
      </c>
      <c r="J284" s="92">
        <f t="shared" si="180"/>
        <v>0.86756399999999989</v>
      </c>
      <c r="K284" s="101">
        <v>85.4</v>
      </c>
      <c r="L284" s="78">
        <f t="shared" si="181"/>
        <v>0.89157600000000004</v>
      </c>
      <c r="M284" s="81">
        <f t="shared" si="182"/>
        <v>0.55479640320000001</v>
      </c>
      <c r="N284" s="14">
        <f t="shared" si="216"/>
        <v>115</v>
      </c>
      <c r="O284" s="78">
        <f t="shared" si="183"/>
        <v>0.92485752000000265</v>
      </c>
      <c r="P284" s="78">
        <f t="shared" si="184"/>
        <v>0.37006111679999953</v>
      </c>
      <c r="Q284" s="93">
        <f t="shared" si="185"/>
        <v>7.1801141544</v>
      </c>
      <c r="R284" s="80">
        <f t="shared" si="186"/>
        <v>19.402509013884078</v>
      </c>
      <c r="S284" s="80">
        <f t="shared" si="187"/>
        <v>2950.5091172117632</v>
      </c>
      <c r="T284" s="69">
        <f t="shared" si="188"/>
        <v>162.82689139199979</v>
      </c>
      <c r="U284" s="78">
        <f t="shared" si="189"/>
        <v>1.8722439634404342</v>
      </c>
      <c r="V284" s="69">
        <f t="shared" si="190"/>
        <v>116.82802331868309</v>
      </c>
      <c r="W284" s="80">
        <f t="shared" ca="1" si="191"/>
        <v>8.3170124857227332</v>
      </c>
      <c r="X284" s="80">
        <f t="shared" ca="1" si="192"/>
        <v>36.240094054084082</v>
      </c>
      <c r="Y284" s="94">
        <f t="shared" ca="1" si="193"/>
        <v>5.4576331808795151E-7</v>
      </c>
      <c r="Z284" s="80">
        <f t="shared" ca="1" si="194"/>
        <v>14</v>
      </c>
      <c r="AA284" s="80">
        <f t="shared" ca="1" si="195"/>
        <v>304.61090351999997</v>
      </c>
      <c r="AB284" s="80">
        <f t="shared" ca="1" si="196"/>
        <v>460.37203596233735</v>
      </c>
      <c r="AC284" s="80">
        <f t="shared" si="197"/>
        <v>14.70478879322787</v>
      </c>
      <c r="AD284" s="69">
        <f t="shared" si="198"/>
        <v>2559.7554917647058</v>
      </c>
      <c r="AE284" s="69">
        <f t="shared" si="218"/>
        <v>2520.0589270588234</v>
      </c>
      <c r="AF284" s="69">
        <f t="shared" si="199"/>
        <v>2268.27792</v>
      </c>
      <c r="AG284" s="95">
        <f t="shared" si="219"/>
        <v>2234.53584</v>
      </c>
      <c r="AH284" s="93">
        <f t="shared" si="200"/>
        <v>22.822429329248894</v>
      </c>
      <c r="AI284" s="81">
        <f t="shared" si="201"/>
        <v>2.3443803215588224</v>
      </c>
      <c r="AJ284" s="80">
        <f t="shared" si="202"/>
        <v>21.775468032000003</v>
      </c>
      <c r="AK284" s="80">
        <f t="shared" si="203"/>
        <v>58.795481860254782</v>
      </c>
      <c r="AL284" s="78">
        <f t="shared" ca="1" si="204"/>
        <v>0.83635744989110306</v>
      </c>
      <c r="AM284" s="80">
        <f t="shared" ca="1" si="205"/>
        <v>49.494165354186002</v>
      </c>
      <c r="AN284" s="80">
        <f t="shared" si="206"/>
        <v>21.398848301886794</v>
      </c>
      <c r="AO284" s="80">
        <f t="shared" si="207"/>
        <v>3.8247694092089022</v>
      </c>
      <c r="AP284" s="80">
        <f t="shared" si="208"/>
        <v>3.9873477474526875</v>
      </c>
      <c r="AQ284" s="80">
        <f t="shared" ca="1" si="209"/>
        <v>2.5430491780433058</v>
      </c>
      <c r="AR284" s="80">
        <f t="shared" si="210"/>
        <v>2.7977338961410632</v>
      </c>
      <c r="AS284" s="78">
        <f t="shared" si="211"/>
        <v>1.5478481895151304E-2</v>
      </c>
      <c r="AT284" s="96">
        <f t="shared" ca="1" si="212"/>
        <v>5</v>
      </c>
      <c r="AU284" s="97" t="str">
        <f t="shared" ca="1" si="213"/>
        <v>Sand mixture</v>
      </c>
      <c r="AV284" s="98">
        <f t="shared" si="214"/>
        <v>4</v>
      </c>
      <c r="AW284" s="99" t="str">
        <f t="shared" si="215"/>
        <v>Silt mxture</v>
      </c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78"/>
      <c r="BJ284" s="78"/>
      <c r="BK284" s="78"/>
      <c r="BL284" s="78"/>
      <c r="BM284" s="78"/>
      <c r="BN284" s="78"/>
      <c r="BO284" s="78"/>
      <c r="BP284" s="78"/>
      <c r="BQ284" s="78"/>
    </row>
    <row r="285" spans="1:69">
      <c r="A285" s="101">
        <v>5.44</v>
      </c>
      <c r="C285" s="89">
        <f t="shared" si="176"/>
        <v>-17.847552000000004</v>
      </c>
      <c r="D285" s="84">
        <f t="shared" si="177"/>
        <v>17.847552000000004</v>
      </c>
      <c r="E285" s="76">
        <v>2.1109</v>
      </c>
      <c r="F285" s="91">
        <f t="shared" si="178"/>
        <v>22.037796</v>
      </c>
      <c r="G285" s="80">
        <f t="shared" si="179"/>
        <v>22.219243200000001</v>
      </c>
      <c r="H285" s="81">
        <f t="shared" si="217"/>
        <v>22.079138400000001</v>
      </c>
      <c r="I285" s="101">
        <v>95.4</v>
      </c>
      <c r="J285" s="92">
        <f t="shared" si="180"/>
        <v>0.99597599999999997</v>
      </c>
      <c r="K285" s="101">
        <v>86.9</v>
      </c>
      <c r="L285" s="78">
        <f t="shared" si="181"/>
        <v>0.90723600000000004</v>
      </c>
      <c r="M285" s="81">
        <f t="shared" si="182"/>
        <v>0.55684362240000007</v>
      </c>
      <c r="N285" s="14">
        <f t="shared" si="216"/>
        <v>115</v>
      </c>
      <c r="O285" s="78">
        <f t="shared" si="183"/>
        <v>0.92863044000000272</v>
      </c>
      <c r="P285" s="78">
        <f t="shared" si="184"/>
        <v>0.3717868175999996</v>
      </c>
      <c r="Q285" s="93">
        <f t="shared" si="185"/>
        <v>7.0259022108</v>
      </c>
      <c r="R285" s="80">
        <f t="shared" si="186"/>
        <v>18.897663602368691</v>
      </c>
      <c r="S285" s="80">
        <f t="shared" si="187"/>
        <v>2514.8979209988051</v>
      </c>
      <c r="T285" s="69">
        <f t="shared" si="188"/>
        <v>163.58619974399983</v>
      </c>
      <c r="U285" s="78">
        <f t="shared" si="189"/>
        <v>1.8876227179433538</v>
      </c>
      <c r="V285" s="69">
        <f t="shared" si="190"/>
        <v>117.78765759966528</v>
      </c>
      <c r="W285" s="80">
        <f t="shared" ca="1" si="191"/>
        <v>8.4242734919942297</v>
      </c>
      <c r="X285" s="80">
        <f t="shared" ca="1" si="192"/>
        <v>36.216565399413675</v>
      </c>
      <c r="Y285" s="94">
        <f t="shared" ca="1" si="193"/>
        <v>3.8034642035876094E-7</v>
      </c>
      <c r="Z285" s="80">
        <f t="shared" ca="1" si="194"/>
        <v>14</v>
      </c>
      <c r="AA285" s="80">
        <f t="shared" ca="1" si="195"/>
        <v>298.06857864</v>
      </c>
      <c r="AB285" s="80">
        <f t="shared" ca="1" si="196"/>
        <v>313.94580066594779</v>
      </c>
      <c r="AC285" s="80">
        <f t="shared" si="197"/>
        <v>15.190424986990525</v>
      </c>
      <c r="AD285" s="69">
        <f t="shared" si="198"/>
        <v>2504.7779717647059</v>
      </c>
      <c r="AE285" s="69">
        <f t="shared" si="218"/>
        <v>2488.2950541176465</v>
      </c>
      <c r="AF285" s="69">
        <f t="shared" si="199"/>
        <v>2221.9243200000001</v>
      </c>
      <c r="AG285" s="95">
        <f t="shared" si="219"/>
        <v>2207.9138400000002</v>
      </c>
      <c r="AH285" s="93">
        <f t="shared" si="200"/>
        <v>20.085952844321419</v>
      </c>
      <c r="AI285" s="81">
        <f t="shared" si="201"/>
        <v>2.6788900328132588</v>
      </c>
      <c r="AJ285" s="80">
        <f t="shared" si="202"/>
        <v>21.330473472000001</v>
      </c>
      <c r="AK285" s="80">
        <f t="shared" si="203"/>
        <v>57.265647279905124</v>
      </c>
      <c r="AL285" s="78">
        <f t="shared" ca="1" si="204"/>
        <v>0.85609356419941274</v>
      </c>
      <c r="AM285" s="80">
        <f t="shared" ca="1" si="205"/>
        <v>49.250998117954879</v>
      </c>
      <c r="AN285" s="80">
        <f t="shared" si="206"/>
        <v>20.961550188679244</v>
      </c>
      <c r="AO285" s="80">
        <f t="shared" si="207"/>
        <v>4.4824929050688818</v>
      </c>
      <c r="AP285" s="80">
        <f t="shared" si="208"/>
        <v>4.6780053313975163</v>
      </c>
      <c r="AQ285" s="80">
        <f t="shared" ca="1" si="209"/>
        <v>2.5946363521303857</v>
      </c>
      <c r="AR285" s="80">
        <f t="shared" si="210"/>
        <v>2.849380120568636</v>
      </c>
      <c r="AS285" s="78">
        <f t="shared" si="211"/>
        <v>1.6457599485267232E-2</v>
      </c>
      <c r="AT285" s="96">
        <f t="shared" ca="1" si="212"/>
        <v>5</v>
      </c>
      <c r="AU285" s="97" t="str">
        <f t="shared" ca="1" si="213"/>
        <v>Sand mixture</v>
      </c>
      <c r="AV285" s="98">
        <f t="shared" si="214"/>
        <v>4</v>
      </c>
      <c r="AW285" s="99" t="str">
        <f t="shared" si="215"/>
        <v>Silt mxture</v>
      </c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/>
      <c r="BP285" s="78"/>
      <c r="BQ285" s="78"/>
    </row>
    <row r="286" spans="1:69">
      <c r="A286" s="101">
        <v>5.46</v>
      </c>
      <c r="C286" s="89">
        <f t="shared" si="176"/>
        <v>-17.913168000000002</v>
      </c>
      <c r="D286" s="84">
        <f t="shared" si="177"/>
        <v>17.913168000000002</v>
      </c>
      <c r="E286" s="76">
        <v>2.0686</v>
      </c>
      <c r="F286" s="91">
        <f t="shared" si="178"/>
        <v>21.596183999999997</v>
      </c>
      <c r="G286" s="80">
        <f t="shared" si="179"/>
        <v>21.779927999999998</v>
      </c>
      <c r="H286" s="81">
        <f t="shared" si="217"/>
        <v>21.710845028571431</v>
      </c>
      <c r="I286" s="101">
        <v>97.4</v>
      </c>
      <c r="J286" s="92">
        <f t="shared" si="180"/>
        <v>1.016856</v>
      </c>
      <c r="K286" s="101">
        <v>88</v>
      </c>
      <c r="L286" s="78">
        <f t="shared" si="181"/>
        <v>0.91871999999999998</v>
      </c>
      <c r="M286" s="81">
        <f t="shared" si="182"/>
        <v>0.55889084160000002</v>
      </c>
      <c r="N286" s="14">
        <f t="shared" si="216"/>
        <v>115</v>
      </c>
      <c r="O286" s="78">
        <f t="shared" si="183"/>
        <v>0.93240336000000268</v>
      </c>
      <c r="P286" s="78">
        <f t="shared" si="184"/>
        <v>0.37351251839999955</v>
      </c>
      <c r="Q286" s="93">
        <f t="shared" si="185"/>
        <v>6.8796831311999993</v>
      </c>
      <c r="R286" s="80">
        <f t="shared" si="186"/>
        <v>18.418882346086335</v>
      </c>
      <c r="S286" s="80">
        <f t="shared" si="187"/>
        <v>2411.9933969481012</v>
      </c>
      <c r="T286" s="69">
        <f t="shared" si="188"/>
        <v>164.3455080959998</v>
      </c>
      <c r="U286" s="78">
        <f t="shared" si="189"/>
        <v>1.8892750210777778</v>
      </c>
      <c r="V286" s="69">
        <f t="shared" si="190"/>
        <v>117.89076131525333</v>
      </c>
      <c r="W286" s="80">
        <f t="shared" ca="1" si="191"/>
        <v>8.3571578941218725</v>
      </c>
      <c r="X286" s="80">
        <f t="shared" ca="1" si="192"/>
        <v>36.132600049881574</v>
      </c>
      <c r="Y286" s="94">
        <f t="shared" ca="1" si="193"/>
        <v>3.3425197673429227E-7</v>
      </c>
      <c r="Z286" s="80">
        <f t="shared" ca="1" si="194"/>
        <v>14</v>
      </c>
      <c r="AA286" s="80">
        <f t="shared" ca="1" si="195"/>
        <v>291.86534495999996</v>
      </c>
      <c r="AB286" s="80">
        <f t="shared" ca="1" si="196"/>
        <v>270.15665121170616</v>
      </c>
      <c r="AC286" s="80">
        <f t="shared" si="197"/>
        <v>15.317434718157028</v>
      </c>
      <c r="AD286" s="69">
        <f t="shared" si="198"/>
        <v>2452.6499576470583</v>
      </c>
      <c r="AE286" s="69">
        <f t="shared" si="218"/>
        <v>2444.5225492436975</v>
      </c>
      <c r="AF286" s="69">
        <f t="shared" si="199"/>
        <v>2177.9928</v>
      </c>
      <c r="AG286" s="95">
        <f t="shared" si="219"/>
        <v>2171.084502857143</v>
      </c>
      <c r="AH286" s="93">
        <f t="shared" si="200"/>
        <v>19.400574307036216</v>
      </c>
      <c r="AI286" s="81">
        <f t="shared" si="201"/>
        <v>2.7224147783744033</v>
      </c>
      <c r="AJ286" s="80">
        <f t="shared" si="202"/>
        <v>20.908730879999997</v>
      </c>
      <c r="AK286" s="80">
        <f t="shared" si="203"/>
        <v>55.814794988140406</v>
      </c>
      <c r="AL286" s="78">
        <f t="shared" ca="1" si="204"/>
        <v>0.8632065895021217</v>
      </c>
      <c r="AM286" s="80">
        <f t="shared" ca="1" si="205"/>
        <v>48.392919414620984</v>
      </c>
      <c r="AN286" s="80">
        <f t="shared" si="206"/>
        <v>20.547101886792451</v>
      </c>
      <c r="AO286" s="80">
        <f t="shared" si="207"/>
        <v>4.6687757645479824</v>
      </c>
      <c r="AP286" s="80">
        <f t="shared" si="208"/>
        <v>4.8775862725158543</v>
      </c>
      <c r="AQ286" s="80">
        <f t="shared" ca="1" si="209"/>
        <v>2.6130920590111648</v>
      </c>
      <c r="AR286" s="80">
        <f t="shared" si="210"/>
        <v>2.8675447893465589</v>
      </c>
      <c r="AS286" s="78">
        <f t="shared" si="211"/>
        <v>1.7260042360597496E-2</v>
      </c>
      <c r="AT286" s="96">
        <f t="shared" ca="1" si="212"/>
        <v>4</v>
      </c>
      <c r="AU286" s="97" t="str">
        <f t="shared" ca="1" si="213"/>
        <v>Silt mxture</v>
      </c>
      <c r="AV286" s="98">
        <f t="shared" si="214"/>
        <v>4</v>
      </c>
      <c r="AW286" s="99" t="str">
        <f t="shared" si="215"/>
        <v>Silt mxture</v>
      </c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78"/>
      <c r="BJ286" s="78"/>
      <c r="BK286" s="78"/>
      <c r="BL286" s="78"/>
      <c r="BM286" s="78"/>
      <c r="BN286" s="78"/>
      <c r="BO286" s="78"/>
      <c r="BP286" s="78"/>
      <c r="BQ286" s="78"/>
    </row>
    <row r="287" spans="1:69">
      <c r="A287" s="101">
        <v>5.48</v>
      </c>
      <c r="C287" s="89">
        <f t="shared" si="176"/>
        <v>-17.978784000000001</v>
      </c>
      <c r="D287" s="84">
        <f t="shared" si="177"/>
        <v>17.978784000000001</v>
      </c>
      <c r="E287" s="76">
        <v>2.0249999999999999</v>
      </c>
      <c r="F287" s="91">
        <f t="shared" si="178"/>
        <v>21.140999999999998</v>
      </c>
      <c r="G287" s="80">
        <f t="shared" si="179"/>
        <v>21.324743999999999</v>
      </c>
      <c r="H287" s="81">
        <f t="shared" si="217"/>
        <v>21.234452914285715</v>
      </c>
      <c r="I287" s="101">
        <v>98.4</v>
      </c>
      <c r="J287" s="92">
        <f t="shared" si="180"/>
        <v>1.027296</v>
      </c>
      <c r="K287" s="101">
        <v>88</v>
      </c>
      <c r="L287" s="78">
        <f t="shared" si="181"/>
        <v>0.91871999999999998</v>
      </c>
      <c r="M287" s="81">
        <f t="shared" si="182"/>
        <v>0.56093806079999997</v>
      </c>
      <c r="N287" s="14">
        <f t="shared" si="216"/>
        <v>115</v>
      </c>
      <c r="O287" s="78">
        <f t="shared" si="183"/>
        <v>0.93617628000000264</v>
      </c>
      <c r="P287" s="78">
        <f t="shared" si="184"/>
        <v>0.3752382191999995</v>
      </c>
      <c r="Q287" s="93">
        <f t="shared" si="185"/>
        <v>6.7282273475999999</v>
      </c>
      <c r="R287" s="80">
        <f t="shared" si="186"/>
        <v>17.930549190709964</v>
      </c>
      <c r="S287" s="80">
        <f t="shared" si="187"/>
        <v>2334.9210216747197</v>
      </c>
      <c r="T287" s="69">
        <f t="shared" si="188"/>
        <v>165.10481644799978</v>
      </c>
      <c r="U287" s="78">
        <f t="shared" si="189"/>
        <v>1.8896472440824446</v>
      </c>
      <c r="V287" s="69">
        <f t="shared" si="190"/>
        <v>117.91398803074453</v>
      </c>
      <c r="W287" s="80">
        <f t="shared" ca="1" si="191"/>
        <v>8.2687427534312228</v>
      </c>
      <c r="X287" s="80">
        <f t="shared" ca="1" si="192"/>
        <v>36.03820244565803</v>
      </c>
      <c r="Y287" s="94">
        <f t="shared" ca="1" si="193"/>
        <v>2.9849322158116339E-7</v>
      </c>
      <c r="Z287" s="80">
        <f t="shared" ca="1" si="194"/>
        <v>14</v>
      </c>
      <c r="AA287" s="80">
        <f t="shared" ca="1" si="195"/>
        <v>285.43994807999997</v>
      </c>
      <c r="AB287" s="80">
        <f t="shared" ca="1" si="196"/>
        <v>235.94369447176393</v>
      </c>
      <c r="AC287" s="80">
        <f t="shared" si="197"/>
        <v>15.416162153529413</v>
      </c>
      <c r="AD287" s="69">
        <f t="shared" si="198"/>
        <v>2398.6550258823527</v>
      </c>
      <c r="AE287" s="69">
        <f t="shared" si="218"/>
        <v>2388.0325452100838</v>
      </c>
      <c r="AF287" s="69">
        <f t="shared" si="199"/>
        <v>2132.4744000000001</v>
      </c>
      <c r="AG287" s="95">
        <f t="shared" si="219"/>
        <v>2123.4452914285716</v>
      </c>
      <c r="AH287" s="93">
        <f t="shared" si="200"/>
        <v>18.87920861722441</v>
      </c>
      <c r="AI287" s="81">
        <f t="shared" si="201"/>
        <v>2.7377168620781083</v>
      </c>
      <c r="AJ287" s="80">
        <f t="shared" si="202"/>
        <v>20.471754239999999</v>
      </c>
      <c r="AK287" s="80">
        <f t="shared" si="203"/>
        <v>54.334997547605951</v>
      </c>
      <c r="AL287" s="78">
        <f t="shared" ca="1" si="204"/>
        <v>0.86944659367622534</v>
      </c>
      <c r="AM287" s="80">
        <f t="shared" ca="1" si="205"/>
        <v>47.446067495591592</v>
      </c>
      <c r="AN287" s="80">
        <f t="shared" si="206"/>
        <v>20.117683018867922</v>
      </c>
      <c r="AO287" s="80">
        <f t="shared" si="207"/>
        <v>4.8173896014882995</v>
      </c>
      <c r="AP287" s="80">
        <f t="shared" si="208"/>
        <v>5.0385883604382977</v>
      </c>
      <c r="AQ287" s="80">
        <f t="shared" ca="1" si="209"/>
        <v>2.6292563718536099</v>
      </c>
      <c r="AR287" s="80">
        <f t="shared" si="210"/>
        <v>2.883414137182386</v>
      </c>
      <c r="AS287" s="78">
        <f t="shared" si="211"/>
        <v>1.7548164447522066E-2</v>
      </c>
      <c r="AT287" s="96">
        <f t="shared" ca="1" si="212"/>
        <v>4</v>
      </c>
      <c r="AU287" s="97" t="str">
        <f t="shared" ca="1" si="213"/>
        <v>Silt mxture</v>
      </c>
      <c r="AV287" s="98">
        <f t="shared" si="214"/>
        <v>4</v>
      </c>
      <c r="AW287" s="99" t="str">
        <f t="shared" si="215"/>
        <v>Silt mxture</v>
      </c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/>
      <c r="BP287" s="78"/>
      <c r="BQ287" s="78"/>
    </row>
    <row r="288" spans="1:69">
      <c r="A288" s="101">
        <v>5.5</v>
      </c>
      <c r="C288" s="89">
        <f t="shared" si="176"/>
        <v>-18.0444</v>
      </c>
      <c r="D288" s="84">
        <f t="shared" si="177"/>
        <v>18.0444</v>
      </c>
      <c r="E288" s="76">
        <v>1.9815</v>
      </c>
      <c r="F288" s="91">
        <f t="shared" si="178"/>
        <v>20.686859999999999</v>
      </c>
      <c r="G288" s="80">
        <f t="shared" si="179"/>
        <v>20.870604</v>
      </c>
      <c r="H288" s="81">
        <f t="shared" si="217"/>
        <v>20.609663657142857</v>
      </c>
      <c r="I288" s="101">
        <v>91.9</v>
      </c>
      <c r="J288" s="92">
        <f t="shared" si="180"/>
        <v>0.95943600000000007</v>
      </c>
      <c r="K288" s="101">
        <v>88</v>
      </c>
      <c r="L288" s="78">
        <f t="shared" si="181"/>
        <v>0.91871999999999998</v>
      </c>
      <c r="M288" s="81">
        <f t="shared" si="182"/>
        <v>0.56298527999999992</v>
      </c>
      <c r="N288" s="14">
        <f t="shared" si="216"/>
        <v>115</v>
      </c>
      <c r="O288" s="78">
        <f t="shared" si="183"/>
        <v>0.93994920000000259</v>
      </c>
      <c r="P288" s="78">
        <f t="shared" si="184"/>
        <v>0.37696391999999945</v>
      </c>
      <c r="Q288" s="93">
        <f t="shared" si="185"/>
        <v>6.577116084</v>
      </c>
      <c r="R288" s="80">
        <f t="shared" si="186"/>
        <v>17.447601043622448</v>
      </c>
      <c r="S288" s="80">
        <f t="shared" si="187"/>
        <v>2443.9180077118831</v>
      </c>
      <c r="T288" s="69">
        <f t="shared" si="188"/>
        <v>165.86412479999976</v>
      </c>
      <c r="U288" s="78">
        <f t="shared" si="189"/>
        <v>1.8807923628233254</v>
      </c>
      <c r="V288" s="69">
        <f t="shared" si="190"/>
        <v>117.36144344017551</v>
      </c>
      <c r="W288" s="80">
        <f t="shared" ca="1" si="191"/>
        <v>8.0621474377906068</v>
      </c>
      <c r="X288" s="80">
        <f t="shared" ca="1" si="192"/>
        <v>35.900074702924613</v>
      </c>
      <c r="Y288" s="94">
        <f t="shared" ca="1" si="193"/>
        <v>3.1090810766372214E-7</v>
      </c>
      <c r="Z288" s="80">
        <f t="shared" ca="1" si="194"/>
        <v>14</v>
      </c>
      <c r="AA288" s="80">
        <f t="shared" ca="1" si="195"/>
        <v>279.02916719999996</v>
      </c>
      <c r="AB288" s="80">
        <f t="shared" ca="1" si="196"/>
        <v>240.23749945053135</v>
      </c>
      <c r="AC288" s="80">
        <f t="shared" si="197"/>
        <v>15.27746109991029</v>
      </c>
      <c r="AD288" s="69">
        <f t="shared" si="198"/>
        <v>2344.7829176470586</v>
      </c>
      <c r="AE288" s="69">
        <f t="shared" si="218"/>
        <v>2314.0840537815125</v>
      </c>
      <c r="AF288" s="69">
        <f t="shared" si="199"/>
        <v>2087.0603999999998</v>
      </c>
      <c r="AG288" s="95">
        <f t="shared" si="219"/>
        <v>2060.966365714286</v>
      </c>
      <c r="AH288" s="93">
        <f t="shared" si="200"/>
        <v>19.554668552271746</v>
      </c>
      <c r="AI288" s="81">
        <f t="shared" si="201"/>
        <v>2.5451666567983522</v>
      </c>
      <c r="AJ288" s="80">
        <f t="shared" si="202"/>
        <v>20.03577984</v>
      </c>
      <c r="AK288" s="80">
        <f t="shared" si="203"/>
        <v>52.871518314007417</v>
      </c>
      <c r="AL288" s="78">
        <f t="shared" ca="1" si="204"/>
        <v>0.86730997631575646</v>
      </c>
      <c r="AM288" s="80">
        <f t="shared" ca="1" si="205"/>
        <v>46.093868108746193</v>
      </c>
      <c r="AN288" s="80">
        <f t="shared" si="206"/>
        <v>19.689249056603774</v>
      </c>
      <c r="AO288" s="80">
        <f t="shared" si="207"/>
        <v>4.5970686809064087</v>
      </c>
      <c r="AP288" s="80">
        <f t="shared" si="208"/>
        <v>4.8138709421629242</v>
      </c>
      <c r="AQ288" s="80">
        <f t="shared" ca="1" si="209"/>
        <v>2.6234348014032136</v>
      </c>
      <c r="AR288" s="80">
        <f t="shared" si="210"/>
        <v>2.8771015739182526</v>
      </c>
      <c r="AS288" s="78">
        <f t="shared" si="211"/>
        <v>1.7848621812465493E-2</v>
      </c>
      <c r="AT288" s="96">
        <f t="shared" ca="1" si="212"/>
        <v>4</v>
      </c>
      <c r="AU288" s="97" t="str">
        <f t="shared" ca="1" si="213"/>
        <v>Silt mxture</v>
      </c>
      <c r="AV288" s="98">
        <f t="shared" si="214"/>
        <v>4</v>
      </c>
      <c r="AW288" s="99" t="str">
        <f t="shared" si="215"/>
        <v>Silt mxture</v>
      </c>
      <c r="AX288" s="78"/>
      <c r="AY288" s="78"/>
      <c r="AZ288" s="78"/>
      <c r="BA288" s="78"/>
      <c r="BB288" s="78"/>
      <c r="BC288" s="78"/>
      <c r="BD288" s="78"/>
      <c r="BE288" s="78"/>
      <c r="BF288" s="78"/>
      <c r="BG288" s="78"/>
      <c r="BH288" s="78"/>
      <c r="BI288" s="78"/>
      <c r="BJ288" s="78"/>
      <c r="BK288" s="78"/>
      <c r="BL288" s="78"/>
      <c r="BM288" s="78"/>
      <c r="BN288" s="78"/>
      <c r="BO288" s="78"/>
      <c r="BP288" s="78"/>
      <c r="BQ288" s="78"/>
    </row>
    <row r="289" spans="1:69">
      <c r="A289" s="101">
        <v>5.52</v>
      </c>
      <c r="C289" s="89">
        <f t="shared" si="176"/>
        <v>-18.110015999999998</v>
      </c>
      <c r="D289" s="84">
        <f t="shared" si="177"/>
        <v>18.110015999999998</v>
      </c>
      <c r="E289" s="76">
        <v>1.9193</v>
      </c>
      <c r="F289" s="91">
        <f t="shared" si="178"/>
        <v>20.037492</v>
      </c>
      <c r="G289" s="80">
        <f t="shared" si="179"/>
        <v>20.221236000000001</v>
      </c>
      <c r="H289" s="81">
        <f t="shared" si="217"/>
        <v>19.956358285714284</v>
      </c>
      <c r="I289" s="101">
        <v>89.6</v>
      </c>
      <c r="J289" s="92">
        <f t="shared" si="180"/>
        <v>0.93542399999999992</v>
      </c>
      <c r="K289" s="101">
        <v>88</v>
      </c>
      <c r="L289" s="78">
        <f t="shared" si="181"/>
        <v>0.91871999999999998</v>
      </c>
      <c r="M289" s="81">
        <f t="shared" si="182"/>
        <v>0.56503249919999987</v>
      </c>
      <c r="N289" s="14">
        <f t="shared" si="216"/>
        <v>115</v>
      </c>
      <c r="O289" s="78">
        <f t="shared" si="183"/>
        <v>0.94372212000000255</v>
      </c>
      <c r="P289" s="78">
        <f t="shared" si="184"/>
        <v>0.3786896207999994</v>
      </c>
      <c r="Q289" s="93">
        <f t="shared" si="185"/>
        <v>6.361579580399999</v>
      </c>
      <c r="R289" s="80">
        <f t="shared" si="186"/>
        <v>16.798927752392228</v>
      </c>
      <c r="S289" s="80">
        <f t="shared" si="187"/>
        <v>2424.5078268376319</v>
      </c>
      <c r="T289" s="69">
        <f t="shared" si="188"/>
        <v>166.62343315199973</v>
      </c>
      <c r="U289" s="78">
        <f t="shared" si="189"/>
        <v>1.876584878557273</v>
      </c>
      <c r="V289" s="69">
        <f t="shared" si="190"/>
        <v>117.09889642197383</v>
      </c>
      <c r="W289" s="80">
        <f t="shared" ca="1" si="191"/>
        <v>7.8734314710664028</v>
      </c>
      <c r="X289" s="80">
        <f t="shared" ca="1" si="192"/>
        <v>35.745256738721373</v>
      </c>
      <c r="Y289" s="94">
        <f t="shared" ca="1" si="193"/>
        <v>2.8543157007310362E-7</v>
      </c>
      <c r="Z289" s="80">
        <f t="shared" ca="1" si="194"/>
        <v>14</v>
      </c>
      <c r="AA289" s="80">
        <f t="shared" ca="1" si="195"/>
        <v>269.88519431999998</v>
      </c>
      <c r="AB289" s="80">
        <f t="shared" ca="1" si="196"/>
        <v>213.32424393482475</v>
      </c>
      <c r="AC289" s="80">
        <f t="shared" si="197"/>
        <v>15.301702386845189</v>
      </c>
      <c r="AD289" s="69">
        <f t="shared" si="198"/>
        <v>2267.9428094117648</v>
      </c>
      <c r="AE289" s="69">
        <f t="shared" si="218"/>
        <v>2236.7807253781511</v>
      </c>
      <c r="AF289" s="69">
        <f t="shared" si="199"/>
        <v>2022.1236000000001</v>
      </c>
      <c r="AG289" s="95">
        <f t="shared" si="219"/>
        <v>1995.6358285714286</v>
      </c>
      <c r="AH289" s="93">
        <f t="shared" si="200"/>
        <v>19.39577578954615</v>
      </c>
      <c r="AI289" s="81">
        <f t="shared" si="201"/>
        <v>2.4701601222232425</v>
      </c>
      <c r="AJ289" s="80">
        <f t="shared" si="202"/>
        <v>19.412386560000002</v>
      </c>
      <c r="AK289" s="80">
        <f t="shared" si="203"/>
        <v>50.905841673915845</v>
      </c>
      <c r="AL289" s="78">
        <f t="shared" ca="1" si="204"/>
        <v>0.8720448462511482</v>
      </c>
      <c r="AM289" s="80">
        <f t="shared" ca="1" si="205"/>
        <v>44.62403056904526</v>
      </c>
      <c r="AN289" s="80">
        <f t="shared" si="206"/>
        <v>19.076637735849058</v>
      </c>
      <c r="AO289" s="80">
        <f t="shared" si="207"/>
        <v>4.6259486808818213</v>
      </c>
      <c r="AP289" s="80">
        <f t="shared" si="208"/>
        <v>4.8524099415665942</v>
      </c>
      <c r="AQ289" s="80">
        <f t="shared" ca="1" si="209"/>
        <v>2.6356486306794857</v>
      </c>
      <c r="AR289" s="80">
        <f t="shared" si="210"/>
        <v>2.8892705517437416</v>
      </c>
      <c r="AS289" s="78">
        <f t="shared" si="211"/>
        <v>1.8347153217041293E-2</v>
      </c>
      <c r="AT289" s="96">
        <f t="shared" ca="1" si="212"/>
        <v>4</v>
      </c>
      <c r="AU289" s="97" t="str">
        <f t="shared" ca="1" si="213"/>
        <v>Silt mxture</v>
      </c>
      <c r="AV289" s="98">
        <f t="shared" si="214"/>
        <v>4</v>
      </c>
      <c r="AW289" s="99" t="str">
        <f t="shared" si="215"/>
        <v>Silt mxture</v>
      </c>
      <c r="AX289" s="78"/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/>
      <c r="BP289" s="78"/>
      <c r="BQ289" s="78"/>
    </row>
    <row r="290" spans="1:69">
      <c r="A290" s="101">
        <v>5.54</v>
      </c>
      <c r="C290" s="89">
        <f t="shared" si="176"/>
        <v>-18.175632</v>
      </c>
      <c r="D290" s="84">
        <f t="shared" si="177"/>
        <v>18.175632</v>
      </c>
      <c r="E290" s="76">
        <v>1.8546</v>
      </c>
      <c r="F290" s="91">
        <f t="shared" si="178"/>
        <v>19.362023999999998</v>
      </c>
      <c r="G290" s="80">
        <f t="shared" si="179"/>
        <v>19.542635999999998</v>
      </c>
      <c r="H290" s="81">
        <f t="shared" si="217"/>
        <v>19.289630057142858</v>
      </c>
      <c r="I290" s="101">
        <v>84.5</v>
      </c>
      <c r="J290" s="92">
        <f t="shared" si="180"/>
        <v>0.88217999999999996</v>
      </c>
      <c r="K290" s="101">
        <v>86.5</v>
      </c>
      <c r="L290" s="78">
        <f t="shared" si="181"/>
        <v>0.90305999999999997</v>
      </c>
      <c r="M290" s="81">
        <f t="shared" si="182"/>
        <v>0.56707971839999993</v>
      </c>
      <c r="N290" s="14">
        <f t="shared" si="216"/>
        <v>115</v>
      </c>
      <c r="O290" s="78">
        <f t="shared" si="183"/>
        <v>0.94749504000000262</v>
      </c>
      <c r="P290" s="78">
        <f t="shared" si="184"/>
        <v>0.38041532159999947</v>
      </c>
      <c r="Q290" s="93">
        <f t="shared" si="185"/>
        <v>6.1363965167999988</v>
      </c>
      <c r="R290" s="80">
        <f t="shared" si="186"/>
        <v>16.130781722962041</v>
      </c>
      <c r="S290" s="80">
        <f t="shared" si="187"/>
        <v>2479.8381762825506</v>
      </c>
      <c r="T290" s="69">
        <f t="shared" si="188"/>
        <v>167.38274150399977</v>
      </c>
      <c r="U290" s="78">
        <f t="shared" si="189"/>
        <v>1.868378817427125</v>
      </c>
      <c r="V290" s="69">
        <f t="shared" si="190"/>
        <v>116.5868382074526</v>
      </c>
      <c r="W290" s="80">
        <f t="shared" ca="1" si="191"/>
        <v>7.6311314195464499</v>
      </c>
      <c r="X290" s="80">
        <f t="shared" ca="1" si="192"/>
        <v>35.562819654037995</v>
      </c>
      <c r="Y290" s="94">
        <f t="shared" ca="1" si="193"/>
        <v>2.7670599372154477E-7</v>
      </c>
      <c r="Z290" s="80">
        <f t="shared" ca="1" si="194"/>
        <v>14</v>
      </c>
      <c r="AA290" s="80">
        <f t="shared" ca="1" si="195"/>
        <v>260.33197343999996</v>
      </c>
      <c r="AB290" s="80">
        <f t="shared" ca="1" si="196"/>
        <v>199.48269436118582</v>
      </c>
      <c r="AC290" s="80">
        <f t="shared" si="197"/>
        <v>15.233104129250215</v>
      </c>
      <c r="AD290" s="69">
        <f t="shared" si="198"/>
        <v>2187.6636423529403</v>
      </c>
      <c r="AE290" s="69">
        <f t="shared" si="218"/>
        <v>2157.8982373109243</v>
      </c>
      <c r="AF290" s="69">
        <f t="shared" si="199"/>
        <v>1954.2635999999998</v>
      </c>
      <c r="AG290" s="95">
        <f t="shared" si="219"/>
        <v>1928.9630057142856</v>
      </c>
      <c r="AH290" s="93">
        <f t="shared" si="200"/>
        <v>19.699337189815783</v>
      </c>
      <c r="AI290" s="81">
        <f t="shared" si="201"/>
        <v>2.31899177007281</v>
      </c>
      <c r="AJ290" s="80">
        <f t="shared" si="202"/>
        <v>18.760930559999998</v>
      </c>
      <c r="AK290" s="80">
        <f t="shared" si="203"/>
        <v>48.881156736248606</v>
      </c>
      <c r="AL290" s="78">
        <f t="shared" ca="1" si="204"/>
        <v>0.87381611256954705</v>
      </c>
      <c r="AM290" s="80">
        <f t="shared" ca="1" si="205"/>
        <v>42.952021160524318</v>
      </c>
      <c r="AN290" s="80">
        <f t="shared" si="206"/>
        <v>18.43644905660377</v>
      </c>
      <c r="AO290" s="80">
        <f t="shared" si="207"/>
        <v>4.5141300283134793</v>
      </c>
      <c r="AP290" s="80">
        <f t="shared" si="208"/>
        <v>4.7441425794924452</v>
      </c>
      <c r="AQ290" s="80">
        <f t="shared" ca="1" si="209"/>
        <v>2.6400839727720493</v>
      </c>
      <c r="AR290" s="80">
        <f t="shared" si="210"/>
        <v>2.8936251636957713</v>
      </c>
      <c r="AS290" s="78">
        <f t="shared" si="211"/>
        <v>1.8068176107012428E-2</v>
      </c>
      <c r="AT290" s="96">
        <f t="shared" ca="1" si="212"/>
        <v>4</v>
      </c>
      <c r="AU290" s="97" t="str">
        <f t="shared" ca="1" si="213"/>
        <v>Silt mxture</v>
      </c>
      <c r="AV290" s="98">
        <f t="shared" si="214"/>
        <v>4</v>
      </c>
      <c r="AW290" s="99" t="str">
        <f t="shared" si="215"/>
        <v>Silt mxture</v>
      </c>
      <c r="AX290" s="78"/>
      <c r="AY290" s="78"/>
      <c r="AZ290" s="78"/>
      <c r="BA290" s="78"/>
      <c r="BB290" s="78"/>
      <c r="BC290" s="78"/>
      <c r="BD290" s="78"/>
      <c r="BE290" s="78"/>
      <c r="BF290" s="78"/>
      <c r="BG290" s="78"/>
      <c r="BH290" s="78"/>
      <c r="BI290" s="78"/>
      <c r="BJ290" s="78"/>
      <c r="BK290" s="78"/>
      <c r="BL290" s="78"/>
      <c r="BM290" s="78"/>
      <c r="BN290" s="78"/>
      <c r="BO290" s="78"/>
      <c r="BP290" s="78"/>
      <c r="BQ290" s="78"/>
    </row>
    <row r="291" spans="1:69">
      <c r="A291" s="101">
        <v>5.56</v>
      </c>
      <c r="C291" s="89">
        <f t="shared" si="176"/>
        <v>-18.241247999999999</v>
      </c>
      <c r="D291" s="84">
        <f t="shared" si="177"/>
        <v>18.241247999999999</v>
      </c>
      <c r="E291" s="76">
        <v>1.7364999999999999</v>
      </c>
      <c r="F291" s="91">
        <f t="shared" si="178"/>
        <v>18.129059999999999</v>
      </c>
      <c r="G291" s="80">
        <f t="shared" si="179"/>
        <v>18.3092544</v>
      </c>
      <c r="H291" s="81">
        <f t="shared" si="217"/>
        <v>18.676623085714287</v>
      </c>
      <c r="I291" s="101">
        <v>83.1</v>
      </c>
      <c r="J291" s="92">
        <f t="shared" si="180"/>
        <v>0.86756399999999989</v>
      </c>
      <c r="K291" s="101">
        <v>86.3</v>
      </c>
      <c r="L291" s="78">
        <f t="shared" si="181"/>
        <v>0.90097199999999988</v>
      </c>
      <c r="M291" s="81">
        <f t="shared" si="182"/>
        <v>0.56912693759999988</v>
      </c>
      <c r="N291" s="14">
        <f t="shared" si="216"/>
        <v>115</v>
      </c>
      <c r="O291" s="78">
        <f t="shared" si="183"/>
        <v>0.95126796000000258</v>
      </c>
      <c r="P291" s="78">
        <f t="shared" si="184"/>
        <v>0.38214102239999942</v>
      </c>
      <c r="Q291" s="93">
        <f t="shared" si="185"/>
        <v>5.7281355251999999</v>
      </c>
      <c r="R291" s="80">
        <f t="shared" si="186"/>
        <v>14.9895854918297</v>
      </c>
      <c r="S291" s="80">
        <f t="shared" si="187"/>
        <v>2353.8506113263184</v>
      </c>
      <c r="T291" s="69">
        <f t="shared" si="188"/>
        <v>168.14204985599977</v>
      </c>
      <c r="U291" s="78">
        <f t="shared" si="189"/>
        <v>1.8638716588827433</v>
      </c>
      <c r="V291" s="69">
        <f t="shared" si="190"/>
        <v>116.30559151428318</v>
      </c>
      <c r="W291" s="80">
        <f t="shared" ca="1" si="191"/>
        <v>7.3099830328922266</v>
      </c>
      <c r="X291" s="80">
        <f t="shared" ca="1" si="192"/>
        <v>35.278967123743655</v>
      </c>
      <c r="Y291" s="94">
        <f t="shared" ca="1" si="193"/>
        <v>2.1776505588120978E-7</v>
      </c>
      <c r="Z291" s="80">
        <f t="shared" ca="1" si="194"/>
        <v>14</v>
      </c>
      <c r="AA291" s="80">
        <f t="shared" ca="1" si="195"/>
        <v>243.01181015999998</v>
      </c>
      <c r="AB291" s="80">
        <f t="shared" ca="1" si="196"/>
        <v>146.54625346879294</v>
      </c>
      <c r="AC291" s="80">
        <f t="shared" si="197"/>
        <v>15.391615243815778</v>
      </c>
      <c r="AD291" s="69">
        <f t="shared" si="198"/>
        <v>2042.1160517647056</v>
      </c>
      <c r="AE291" s="69">
        <f t="shared" si="218"/>
        <v>2085.335897142857</v>
      </c>
      <c r="AF291" s="69">
        <f t="shared" si="199"/>
        <v>1830.9254400000002</v>
      </c>
      <c r="AG291" s="95">
        <f t="shared" si="219"/>
        <v>1867.6623085714286</v>
      </c>
      <c r="AH291" s="93">
        <f t="shared" si="200"/>
        <v>18.849613048249353</v>
      </c>
      <c r="AI291" s="81">
        <f t="shared" si="201"/>
        <v>2.2702718346000879</v>
      </c>
      <c r="AJ291" s="80">
        <f t="shared" si="202"/>
        <v>17.576884224000001</v>
      </c>
      <c r="AK291" s="80">
        <f t="shared" si="203"/>
        <v>45.422986338877877</v>
      </c>
      <c r="AL291" s="78">
        <f t="shared" ca="1" si="204"/>
        <v>0.88693553099812694</v>
      </c>
      <c r="AM291" s="80">
        <f t="shared" ca="1" si="205"/>
        <v>40.474251820885598</v>
      </c>
      <c r="AN291" s="80">
        <f t="shared" si="206"/>
        <v>17.272881509433962</v>
      </c>
      <c r="AO291" s="80">
        <f t="shared" si="207"/>
        <v>4.738390657786697</v>
      </c>
      <c r="AP291" s="80">
        <f t="shared" si="208"/>
        <v>4.998068197592163</v>
      </c>
      <c r="AQ291" s="80">
        <f t="shared" ca="1" si="209"/>
        <v>2.6743044910068212</v>
      </c>
      <c r="AR291" s="80">
        <f t="shared" si="210"/>
        <v>2.928835320417551</v>
      </c>
      <c r="AS291" s="78">
        <f t="shared" si="211"/>
        <v>1.9117716421029766E-2</v>
      </c>
      <c r="AT291" s="96">
        <f t="shared" ca="1" si="212"/>
        <v>4</v>
      </c>
      <c r="AU291" s="97" t="str">
        <f t="shared" ca="1" si="213"/>
        <v>Silt mxture</v>
      </c>
      <c r="AV291" s="98">
        <f t="shared" si="214"/>
        <v>4</v>
      </c>
      <c r="AW291" s="99" t="str">
        <f t="shared" si="215"/>
        <v>Silt mxture</v>
      </c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78"/>
      <c r="BJ291" s="78"/>
      <c r="BK291" s="78"/>
      <c r="BL291" s="78"/>
      <c r="BM291" s="78"/>
      <c r="BN291" s="78"/>
      <c r="BO291" s="78"/>
      <c r="BP291" s="78"/>
      <c r="BQ291" s="78"/>
    </row>
    <row r="292" spans="1:69">
      <c r="A292" s="101">
        <v>5.58</v>
      </c>
      <c r="C292" s="89">
        <f t="shared" si="176"/>
        <v>-18.306864000000001</v>
      </c>
      <c r="D292" s="84">
        <f t="shared" si="177"/>
        <v>18.306864000000001</v>
      </c>
      <c r="E292" s="76">
        <v>1.673</v>
      </c>
      <c r="F292" s="91">
        <f t="shared" si="178"/>
        <v>17.46612</v>
      </c>
      <c r="G292" s="80">
        <f t="shared" si="179"/>
        <v>17.646105599999999</v>
      </c>
      <c r="H292" s="81">
        <f t="shared" si="217"/>
        <v>18.15623382857143</v>
      </c>
      <c r="I292" s="101">
        <v>82.9</v>
      </c>
      <c r="J292" s="92">
        <f t="shared" si="180"/>
        <v>0.86547600000000002</v>
      </c>
      <c r="K292" s="101">
        <v>86.2</v>
      </c>
      <c r="L292" s="78">
        <f t="shared" si="181"/>
        <v>0.89992799999999995</v>
      </c>
      <c r="M292" s="81">
        <f t="shared" si="182"/>
        <v>0.57117415680000005</v>
      </c>
      <c r="N292" s="14">
        <f t="shared" si="216"/>
        <v>115</v>
      </c>
      <c r="O292" s="78">
        <f t="shared" si="183"/>
        <v>0.95504088000000265</v>
      </c>
      <c r="P292" s="78">
        <f t="shared" si="184"/>
        <v>0.38386672319999948</v>
      </c>
      <c r="Q292" s="93">
        <f t="shared" si="185"/>
        <v>5.5080513575999994</v>
      </c>
      <c r="R292" s="80">
        <f t="shared" si="186"/>
        <v>14.348863875679669</v>
      </c>
      <c r="S292" s="80">
        <f t="shared" si="187"/>
        <v>2268.8724735765936</v>
      </c>
      <c r="T292" s="69">
        <f t="shared" si="188"/>
        <v>168.90135820799978</v>
      </c>
      <c r="U292" s="78">
        <f t="shared" si="189"/>
        <v>1.8621471450402771</v>
      </c>
      <c r="V292" s="69">
        <f t="shared" si="190"/>
        <v>116.19798185051329</v>
      </c>
      <c r="W292" s="80">
        <f t="shared" ca="1" si="191"/>
        <v>7.1461371562107887</v>
      </c>
      <c r="X292" s="80">
        <f t="shared" ca="1" si="192"/>
        <v>35.113639831814695</v>
      </c>
      <c r="Y292" s="94">
        <f t="shared" ca="1" si="193"/>
        <v>1.8678022338236925E-7</v>
      </c>
      <c r="Z292" s="80">
        <f t="shared" ca="1" si="194"/>
        <v>14</v>
      </c>
      <c r="AA292" s="80">
        <f t="shared" ca="1" si="195"/>
        <v>233.67490607999994</v>
      </c>
      <c r="AB292" s="80">
        <f t="shared" ca="1" si="196"/>
        <v>120.86543397178119</v>
      </c>
      <c r="AC292" s="80">
        <f t="shared" si="197"/>
        <v>15.503396916610184</v>
      </c>
      <c r="AD292" s="69">
        <f t="shared" si="198"/>
        <v>1963.6546729411759</v>
      </c>
      <c r="AE292" s="69">
        <f t="shared" si="218"/>
        <v>2023.6697586554619</v>
      </c>
      <c r="AF292" s="69">
        <f t="shared" si="199"/>
        <v>1764.6105599999999</v>
      </c>
      <c r="AG292" s="95">
        <f t="shared" si="219"/>
        <v>1815.6233828571428</v>
      </c>
      <c r="AH292" s="93">
        <f t="shared" si="200"/>
        <v>18.286577725077077</v>
      </c>
      <c r="AI292" s="81">
        <f t="shared" si="201"/>
        <v>2.2546262744141954</v>
      </c>
      <c r="AJ292" s="80">
        <f t="shared" si="202"/>
        <v>16.940261375999999</v>
      </c>
      <c r="AK292" s="80">
        <f t="shared" si="203"/>
        <v>43.481405683877782</v>
      </c>
      <c r="AL292" s="78">
        <f t="shared" ca="1" si="204"/>
        <v>0.8953710212958762</v>
      </c>
      <c r="AM292" s="80">
        <f t="shared" ca="1" si="205"/>
        <v>39.097507859283198</v>
      </c>
      <c r="AN292" s="80">
        <f t="shared" si="206"/>
        <v>16.647269433962261</v>
      </c>
      <c r="AO292" s="80">
        <f t="shared" si="207"/>
        <v>4.9046289284361988</v>
      </c>
      <c r="AP292" s="80">
        <f t="shared" si="208"/>
        <v>5.1852653771268828</v>
      </c>
      <c r="AQ292" s="80">
        <f t="shared" ca="1" si="209"/>
        <v>2.6962312346199893</v>
      </c>
      <c r="AR292" s="80">
        <f t="shared" si="210"/>
        <v>2.9507412875249273</v>
      </c>
      <c r="AS292" s="78">
        <f t="shared" si="211"/>
        <v>1.9696397366794224E-2</v>
      </c>
      <c r="AT292" s="96">
        <f t="shared" ca="1" si="212"/>
        <v>4</v>
      </c>
      <c r="AU292" s="97" t="str">
        <f t="shared" ca="1" si="213"/>
        <v>Silt mxture</v>
      </c>
      <c r="AV292" s="98">
        <f t="shared" si="214"/>
        <v>3</v>
      </c>
      <c r="AW292" s="99" t="str">
        <f t="shared" si="215"/>
        <v>Clay</v>
      </c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78"/>
      <c r="BJ292" s="78"/>
      <c r="BK292" s="78"/>
      <c r="BL292" s="78"/>
      <c r="BM292" s="78"/>
      <c r="BN292" s="78"/>
      <c r="BO292" s="78"/>
      <c r="BP292" s="78"/>
      <c r="BQ292" s="78"/>
    </row>
    <row r="293" spans="1:69">
      <c r="A293" s="101">
        <v>5.6</v>
      </c>
      <c r="C293" s="89">
        <f t="shared" si="176"/>
        <v>-18.372479999999999</v>
      </c>
      <c r="D293" s="84">
        <f t="shared" si="177"/>
        <v>18.372479999999999</v>
      </c>
      <c r="E293" s="76">
        <v>1.6220000000000001</v>
      </c>
      <c r="F293" s="91">
        <f t="shared" si="178"/>
        <v>16.933679999999999</v>
      </c>
      <c r="G293" s="80">
        <f t="shared" si="179"/>
        <v>17.1128304</v>
      </c>
      <c r="H293" s="81">
        <f t="shared" si="217"/>
        <v>17.730848571428574</v>
      </c>
      <c r="I293" s="101">
        <v>82.9</v>
      </c>
      <c r="J293" s="92">
        <f t="shared" si="180"/>
        <v>0.86547600000000002</v>
      </c>
      <c r="K293" s="101">
        <v>85.8</v>
      </c>
      <c r="L293" s="78">
        <f t="shared" si="181"/>
        <v>0.89575199999999999</v>
      </c>
      <c r="M293" s="81">
        <f t="shared" si="182"/>
        <v>0.573221376</v>
      </c>
      <c r="N293" s="14">
        <f t="shared" si="216"/>
        <v>115</v>
      </c>
      <c r="O293" s="78">
        <f t="shared" si="183"/>
        <v>0.9588138000000026</v>
      </c>
      <c r="P293" s="78">
        <f t="shared" si="184"/>
        <v>0.38559242399999943</v>
      </c>
      <c r="Q293" s="93">
        <f t="shared" si="185"/>
        <v>5.3308254779999995</v>
      </c>
      <c r="R293" s="80">
        <f t="shared" si="186"/>
        <v>13.825026494815177</v>
      </c>
      <c r="S293" s="80">
        <f t="shared" si="187"/>
        <v>2195.8697192948971</v>
      </c>
      <c r="T293" s="69">
        <f t="shared" si="188"/>
        <v>169.66066655999975</v>
      </c>
      <c r="U293" s="78">
        <f t="shared" si="189"/>
        <v>1.8609477125522329</v>
      </c>
      <c r="V293" s="69">
        <f t="shared" si="190"/>
        <v>116.12313726325932</v>
      </c>
      <c r="W293" s="80">
        <f t="shared" ca="1" si="191"/>
        <v>7.016359662493949</v>
      </c>
      <c r="X293" s="80">
        <f t="shared" ca="1" si="192"/>
        <v>34.973678843232065</v>
      </c>
      <c r="Y293" s="94">
        <f t="shared" ca="1" si="193"/>
        <v>1.6345815991478502E-7</v>
      </c>
      <c r="Z293" s="80">
        <f t="shared" ca="1" si="194"/>
        <v>14</v>
      </c>
      <c r="AA293" s="80">
        <f t="shared" ca="1" si="195"/>
        <v>226.15623239999996</v>
      </c>
      <c r="AB293" s="80">
        <f t="shared" ca="1" si="196"/>
        <v>102.37037981916318</v>
      </c>
      <c r="AC293" s="80">
        <f t="shared" si="197"/>
        <v>15.602821530704835</v>
      </c>
      <c r="AD293" s="69">
        <f t="shared" si="198"/>
        <v>1900.4725411764705</v>
      </c>
      <c r="AE293" s="69">
        <f t="shared" si="218"/>
        <v>1973.1805613445374</v>
      </c>
      <c r="AF293" s="69">
        <f t="shared" si="199"/>
        <v>1711.2830399999998</v>
      </c>
      <c r="AG293" s="95">
        <f t="shared" si="219"/>
        <v>1773.0848571428573</v>
      </c>
      <c r="AH293" s="93">
        <f t="shared" si="200"/>
        <v>17.805243523022831</v>
      </c>
      <c r="AI293" s="81">
        <f t="shared" si="201"/>
        <v>2.2445358003195657</v>
      </c>
      <c r="AJ293" s="80">
        <f t="shared" si="202"/>
        <v>16.428317184000001</v>
      </c>
      <c r="AK293" s="80">
        <f t="shared" si="203"/>
        <v>41.894019681258108</v>
      </c>
      <c r="AL293" s="78">
        <f t="shared" ca="1" si="204"/>
        <v>0.90271201191895412</v>
      </c>
      <c r="AM293" s="80">
        <f t="shared" ca="1" si="205"/>
        <v>37.968666925045909</v>
      </c>
      <c r="AN293" s="80">
        <f t="shared" si="206"/>
        <v>16.144179622641509</v>
      </c>
      <c r="AO293" s="80">
        <f t="shared" si="207"/>
        <v>5.0574684594548422</v>
      </c>
      <c r="AP293" s="80">
        <f t="shared" si="208"/>
        <v>5.3576520405457559</v>
      </c>
      <c r="AQ293" s="80">
        <f t="shared" ca="1" si="209"/>
        <v>2.7152852756749652</v>
      </c>
      <c r="AR293" s="80">
        <f t="shared" si="210"/>
        <v>2.9695269985496044</v>
      </c>
      <c r="AS293" s="78">
        <f t="shared" si="211"/>
        <v>1.9965970816199361E-2</v>
      </c>
      <c r="AT293" s="96">
        <f t="shared" ca="1" si="212"/>
        <v>4</v>
      </c>
      <c r="AU293" s="97" t="str">
        <f t="shared" ca="1" si="213"/>
        <v>Silt mxture</v>
      </c>
      <c r="AV293" s="98">
        <f t="shared" si="214"/>
        <v>3</v>
      </c>
      <c r="AW293" s="99" t="str">
        <f t="shared" si="215"/>
        <v>Clay</v>
      </c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78"/>
      <c r="BJ293" s="78"/>
      <c r="BK293" s="78"/>
      <c r="BL293" s="78"/>
      <c r="BM293" s="78"/>
      <c r="BN293" s="78"/>
      <c r="BO293" s="78"/>
      <c r="BP293" s="78"/>
      <c r="BQ293" s="78"/>
    </row>
    <row r="294" spans="1:69">
      <c r="A294" s="101">
        <v>5.62</v>
      </c>
      <c r="C294" s="89">
        <f t="shared" si="176"/>
        <v>-18.438096000000002</v>
      </c>
      <c r="D294" s="84">
        <f t="shared" si="177"/>
        <v>18.438096000000002</v>
      </c>
      <c r="E294" s="76">
        <v>1.6146</v>
      </c>
      <c r="F294" s="91">
        <f t="shared" si="178"/>
        <v>16.856424000000001</v>
      </c>
      <c r="G294" s="80">
        <f t="shared" si="179"/>
        <v>17.0336952</v>
      </c>
      <c r="H294" s="81">
        <f t="shared" si="217"/>
        <v>17.515426628571429</v>
      </c>
      <c r="I294" s="101">
        <v>83.4</v>
      </c>
      <c r="J294" s="92">
        <f t="shared" si="180"/>
        <v>0.87069600000000003</v>
      </c>
      <c r="K294" s="101">
        <v>84.9</v>
      </c>
      <c r="L294" s="78">
        <f t="shared" si="181"/>
        <v>0.88635600000000003</v>
      </c>
      <c r="M294" s="81">
        <f t="shared" si="182"/>
        <v>0.57526859520000007</v>
      </c>
      <c r="N294" s="14">
        <f t="shared" si="216"/>
        <v>115</v>
      </c>
      <c r="O294" s="78">
        <f t="shared" si="183"/>
        <v>0.96258672000000267</v>
      </c>
      <c r="P294" s="78">
        <f t="shared" si="184"/>
        <v>0.3873181247999995</v>
      </c>
      <c r="Q294" s="93">
        <f t="shared" si="185"/>
        <v>5.3034657984000004</v>
      </c>
      <c r="R294" s="80">
        <f t="shared" si="186"/>
        <v>13.69279013508228</v>
      </c>
      <c r="S294" s="80">
        <f t="shared" si="187"/>
        <v>2171.5026194054899</v>
      </c>
      <c r="T294" s="69">
        <f t="shared" si="188"/>
        <v>170.41997491199979</v>
      </c>
      <c r="U294" s="78">
        <f t="shared" si="189"/>
        <v>1.8614716552731405</v>
      </c>
      <c r="V294" s="69">
        <f t="shared" si="190"/>
        <v>116.15583128904396</v>
      </c>
      <c r="W294" s="80">
        <f t="shared" ca="1" si="191"/>
        <v>7.0092438874941321</v>
      </c>
      <c r="X294" s="80">
        <f t="shared" ca="1" si="192"/>
        <v>34.940459398556854</v>
      </c>
      <c r="Y294" s="94">
        <f t="shared" ca="1" si="193"/>
        <v>1.5719506446310311E-7</v>
      </c>
      <c r="Z294" s="80">
        <f t="shared" ca="1" si="194"/>
        <v>14</v>
      </c>
      <c r="AA294" s="80">
        <f t="shared" ca="1" si="195"/>
        <v>224.99551872000001</v>
      </c>
      <c r="AB294" s="80">
        <f t="shared" ca="1" si="196"/>
        <v>97.942666345199228</v>
      </c>
      <c r="AC294" s="80">
        <f t="shared" si="197"/>
        <v>15.636745016993334</v>
      </c>
      <c r="AD294" s="69">
        <f t="shared" si="198"/>
        <v>1890.7186447058823</v>
      </c>
      <c r="AE294" s="69">
        <f t="shared" si="218"/>
        <v>1947.3929304201677</v>
      </c>
      <c r="AF294" s="69">
        <f t="shared" si="199"/>
        <v>1703.3695200000002</v>
      </c>
      <c r="AG294" s="95">
        <f t="shared" si="219"/>
        <v>1751.5426628571429</v>
      </c>
      <c r="AH294" s="93">
        <f t="shared" si="200"/>
        <v>17.646703981910232</v>
      </c>
      <c r="AI294" s="81">
        <f t="shared" si="201"/>
        <v>2.2480125360763936</v>
      </c>
      <c r="AJ294" s="80">
        <f t="shared" si="202"/>
        <v>16.352347391999999</v>
      </c>
      <c r="AK294" s="80">
        <f t="shared" si="203"/>
        <v>41.49330343964327</v>
      </c>
      <c r="AL294" s="78">
        <f t="shared" ca="1" si="204"/>
        <v>0.90491995681978532</v>
      </c>
      <c r="AM294" s="80">
        <f t="shared" ca="1" si="205"/>
        <v>37.705560398445371</v>
      </c>
      <c r="AN294" s="80">
        <f t="shared" si="206"/>
        <v>16.069523773584905</v>
      </c>
      <c r="AO294" s="80">
        <f t="shared" si="207"/>
        <v>5.1116096054131583</v>
      </c>
      <c r="AP294" s="80">
        <f t="shared" si="208"/>
        <v>5.417771904679471</v>
      </c>
      <c r="AQ294" s="80">
        <f t="shared" ca="1" si="209"/>
        <v>2.7208667557791628</v>
      </c>
      <c r="AR294" s="80">
        <f t="shared" si="210"/>
        <v>2.9740573468580647</v>
      </c>
      <c r="AS294" s="78">
        <f t="shared" si="211"/>
        <v>1.9356935160206198E-2</v>
      </c>
      <c r="AT294" s="96">
        <f t="shared" ca="1" si="212"/>
        <v>4</v>
      </c>
      <c r="AU294" s="97" t="str">
        <f t="shared" ca="1" si="213"/>
        <v>Silt mxture</v>
      </c>
      <c r="AV294" s="98">
        <f t="shared" si="214"/>
        <v>3</v>
      </c>
      <c r="AW294" s="99" t="str">
        <f t="shared" si="215"/>
        <v>Clay</v>
      </c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78"/>
      <c r="BJ294" s="78"/>
      <c r="BK294" s="78"/>
      <c r="BL294" s="78"/>
      <c r="BM294" s="78"/>
      <c r="BN294" s="78"/>
      <c r="BO294" s="78"/>
      <c r="BP294" s="78"/>
      <c r="BQ294" s="78"/>
    </row>
    <row r="295" spans="1:69">
      <c r="A295" s="101">
        <v>5.64</v>
      </c>
      <c r="C295" s="89">
        <f t="shared" si="176"/>
        <v>-18.503712</v>
      </c>
      <c r="D295" s="84">
        <f t="shared" si="177"/>
        <v>18.503712</v>
      </c>
      <c r="E295" s="76">
        <v>1.6332</v>
      </c>
      <c r="F295" s="91">
        <f t="shared" si="178"/>
        <v>17.050608</v>
      </c>
      <c r="G295" s="80">
        <f t="shared" si="179"/>
        <v>17.2278792</v>
      </c>
      <c r="H295" s="81">
        <f t="shared" si="217"/>
        <v>17.500482514285714</v>
      </c>
      <c r="I295" s="101">
        <v>82.8</v>
      </c>
      <c r="J295" s="92">
        <f t="shared" si="180"/>
        <v>0.86443199999999998</v>
      </c>
      <c r="K295" s="101">
        <v>84.9</v>
      </c>
      <c r="L295" s="78">
        <f t="shared" si="181"/>
        <v>0.88635600000000003</v>
      </c>
      <c r="M295" s="81">
        <f t="shared" si="182"/>
        <v>0.57731581440000002</v>
      </c>
      <c r="N295" s="14">
        <f t="shared" si="216"/>
        <v>115</v>
      </c>
      <c r="O295" s="78">
        <f t="shared" si="183"/>
        <v>0.96635964000000263</v>
      </c>
      <c r="P295" s="78">
        <f t="shared" si="184"/>
        <v>0.38904382559999945</v>
      </c>
      <c r="Q295" s="93">
        <f t="shared" si="185"/>
        <v>5.3663014547999994</v>
      </c>
      <c r="R295" s="80">
        <f t="shared" si="186"/>
        <v>13.793565407506128</v>
      </c>
      <c r="S295" s="80">
        <f t="shared" si="187"/>
        <v>2213.1526230348873</v>
      </c>
      <c r="T295" s="69">
        <f t="shared" si="188"/>
        <v>171.17928326399976</v>
      </c>
      <c r="U295" s="78">
        <f t="shared" si="189"/>
        <v>1.8610680776853215</v>
      </c>
      <c r="V295" s="69">
        <f t="shared" si="190"/>
        <v>116.13064804756405</v>
      </c>
      <c r="W295" s="80">
        <f t="shared" ca="1" si="191"/>
        <v>7.05505439573506</v>
      </c>
      <c r="X295" s="80">
        <f t="shared" ca="1" si="192"/>
        <v>34.964339163707137</v>
      </c>
      <c r="Y295" s="94">
        <f t="shared" ca="1" si="193"/>
        <v>1.6558991279575708E-7</v>
      </c>
      <c r="Z295" s="80">
        <f t="shared" ca="1" si="194"/>
        <v>14</v>
      </c>
      <c r="AA295" s="80">
        <f t="shared" ca="1" si="195"/>
        <v>227.66127383999995</v>
      </c>
      <c r="AB295" s="80">
        <f t="shared" ca="1" si="196"/>
        <v>104.39559825822434</v>
      </c>
      <c r="AC295" s="80">
        <f t="shared" si="197"/>
        <v>15.5789879671119</v>
      </c>
      <c r="AD295" s="69">
        <f t="shared" si="198"/>
        <v>1913.1199482352938</v>
      </c>
      <c r="AE295" s="69">
        <f t="shared" si="218"/>
        <v>1945.1909263865543</v>
      </c>
      <c r="AF295" s="69">
        <f t="shared" si="199"/>
        <v>1722.78792</v>
      </c>
      <c r="AG295" s="95">
        <f t="shared" si="219"/>
        <v>1750.0482514285716</v>
      </c>
      <c r="AH295" s="93">
        <f t="shared" si="200"/>
        <v>17.911396777185523</v>
      </c>
      <c r="AI295" s="81">
        <f t="shared" si="201"/>
        <v>2.2219399027007749</v>
      </c>
      <c r="AJ295" s="80">
        <f t="shared" si="202"/>
        <v>16.538764032</v>
      </c>
      <c r="AK295" s="80">
        <f t="shared" si="203"/>
        <v>41.798683053048869</v>
      </c>
      <c r="AL295" s="78">
        <f t="shared" ca="1" si="204"/>
        <v>0.90216955383328268</v>
      </c>
      <c r="AM295" s="80">
        <f t="shared" ca="1" si="205"/>
        <v>37.894509290972358</v>
      </c>
      <c r="AN295" s="80">
        <f t="shared" si="206"/>
        <v>16.252716226415092</v>
      </c>
      <c r="AO295" s="80">
        <f t="shared" si="207"/>
        <v>5.017634439879286</v>
      </c>
      <c r="AP295" s="80">
        <f t="shared" si="208"/>
        <v>5.3158131797616592</v>
      </c>
      <c r="AQ295" s="80">
        <f t="shared" ca="1" si="209"/>
        <v>2.7134341994336642</v>
      </c>
      <c r="AR295" s="80">
        <f t="shared" si="210"/>
        <v>2.9650855009751265</v>
      </c>
      <c r="AS295" s="78">
        <f t="shared" si="211"/>
        <v>1.900438544256193E-2</v>
      </c>
      <c r="AT295" s="96">
        <f t="shared" ca="1" si="212"/>
        <v>4</v>
      </c>
      <c r="AU295" s="97" t="str">
        <f t="shared" ca="1" si="213"/>
        <v>Silt mxture</v>
      </c>
      <c r="AV295" s="98">
        <f t="shared" si="214"/>
        <v>3</v>
      </c>
      <c r="AW295" s="99" t="str">
        <f t="shared" si="215"/>
        <v>Clay</v>
      </c>
      <c r="AX295" s="78"/>
      <c r="AY295" s="78"/>
      <c r="AZ295" s="78"/>
      <c r="BA295" s="78"/>
      <c r="BB295" s="78"/>
      <c r="BC295" s="78"/>
      <c r="BD295" s="78"/>
      <c r="BE295" s="78"/>
      <c r="BF295" s="78"/>
      <c r="BG295" s="78"/>
      <c r="BH295" s="78"/>
      <c r="BI295" s="78"/>
      <c r="BJ295" s="78"/>
      <c r="BK295" s="78"/>
      <c r="BL295" s="78"/>
      <c r="BM295" s="78"/>
      <c r="BN295" s="78"/>
      <c r="BO295" s="78"/>
      <c r="BP295" s="78"/>
      <c r="BQ295" s="78"/>
    </row>
    <row r="296" spans="1:69">
      <c r="A296" s="101">
        <v>5.66</v>
      </c>
      <c r="C296" s="89">
        <f t="shared" si="176"/>
        <v>-18.569328000000002</v>
      </c>
      <c r="D296" s="84">
        <f t="shared" si="177"/>
        <v>18.569328000000002</v>
      </c>
      <c r="E296" s="76">
        <v>1.6345000000000001</v>
      </c>
      <c r="F296" s="91">
        <f t="shared" si="178"/>
        <v>17.06418</v>
      </c>
      <c r="G296" s="80">
        <f t="shared" si="179"/>
        <v>17.243539200000001</v>
      </c>
      <c r="H296" s="81">
        <f t="shared" si="217"/>
        <v>17.645180914285714</v>
      </c>
      <c r="I296" s="101">
        <v>84.9</v>
      </c>
      <c r="J296" s="92">
        <f t="shared" si="180"/>
        <v>0.88635600000000003</v>
      </c>
      <c r="K296" s="101">
        <v>85.9</v>
      </c>
      <c r="L296" s="78">
        <f t="shared" si="181"/>
        <v>0.89679600000000004</v>
      </c>
      <c r="M296" s="81">
        <f t="shared" si="182"/>
        <v>0.57936303360000008</v>
      </c>
      <c r="N296" s="14">
        <f t="shared" si="216"/>
        <v>115</v>
      </c>
      <c r="O296" s="78">
        <f t="shared" si="183"/>
        <v>0.9701325600000027</v>
      </c>
      <c r="P296" s="78">
        <f t="shared" si="184"/>
        <v>0.39076952639999951</v>
      </c>
      <c r="Q296" s="93">
        <f t="shared" si="185"/>
        <v>5.3702241911999993</v>
      </c>
      <c r="R296" s="80">
        <f t="shared" si="186"/>
        <v>13.742689305058374</v>
      </c>
      <c r="S296" s="80">
        <f t="shared" si="187"/>
        <v>2159.9881179066806</v>
      </c>
      <c r="T296" s="69">
        <f t="shared" si="188"/>
        <v>171.93859161599977</v>
      </c>
      <c r="U296" s="78">
        <f t="shared" si="189"/>
        <v>1.864040476290084</v>
      </c>
      <c r="V296" s="69">
        <f t="shared" si="190"/>
        <v>116.31612572050123</v>
      </c>
      <c r="W296" s="80">
        <f t="shared" ca="1" si="191"/>
        <v>7.0966513227160375</v>
      </c>
      <c r="X296" s="80">
        <f t="shared" ca="1" si="192"/>
        <v>34.963060239178866</v>
      </c>
      <c r="Y296" s="94">
        <f t="shared" ca="1" si="193"/>
        <v>1.5694231309510653E-7</v>
      </c>
      <c r="Z296" s="80">
        <f t="shared" ca="1" si="194"/>
        <v>14</v>
      </c>
      <c r="AA296" s="80">
        <f t="shared" ca="1" si="195"/>
        <v>227.82769295999998</v>
      </c>
      <c r="AB296" s="80">
        <f t="shared" ca="1" si="196"/>
        <v>99.016075717654473</v>
      </c>
      <c r="AC296" s="80">
        <f t="shared" si="197"/>
        <v>15.652907985273199</v>
      </c>
      <c r="AD296" s="69">
        <f t="shared" si="198"/>
        <v>1914.5184282352939</v>
      </c>
      <c r="AE296" s="69">
        <f t="shared" si="218"/>
        <v>1961.7703946218487</v>
      </c>
      <c r="AF296" s="69">
        <f t="shared" si="199"/>
        <v>1724.35392</v>
      </c>
      <c r="AG296" s="95">
        <f t="shared" si="219"/>
        <v>1764.5180914285716</v>
      </c>
      <c r="AH296" s="93">
        <f t="shared" si="200"/>
        <v>17.576730001237049</v>
      </c>
      <c r="AI296" s="81">
        <f t="shared" si="201"/>
        <v>2.2682321422697336</v>
      </c>
      <c r="AJ296" s="80">
        <f t="shared" si="202"/>
        <v>16.553797631999998</v>
      </c>
      <c r="AK296" s="80">
        <f t="shared" si="203"/>
        <v>41.644513045631435</v>
      </c>
      <c r="AL296" s="78">
        <f t="shared" ca="1" si="204"/>
        <v>0.9051703457906034</v>
      </c>
      <c r="AM296" s="80">
        <f t="shared" ca="1" si="205"/>
        <v>37.884365832016648</v>
      </c>
      <c r="AN296" s="80">
        <f t="shared" si="206"/>
        <v>16.267489811320754</v>
      </c>
      <c r="AO296" s="80">
        <f t="shared" si="207"/>
        <v>5.1402208660273176</v>
      </c>
      <c r="AP296" s="80">
        <f t="shared" si="208"/>
        <v>5.4466530555522343</v>
      </c>
      <c r="AQ296" s="80">
        <f t="shared" ca="1" si="209"/>
        <v>2.7210966429407213</v>
      </c>
      <c r="AR296" s="80">
        <f t="shared" si="210"/>
        <v>2.9715860282555351</v>
      </c>
      <c r="AS296" s="78">
        <f t="shared" si="211"/>
        <v>1.9506239438505175E-2</v>
      </c>
      <c r="AT296" s="96">
        <f t="shared" ca="1" si="212"/>
        <v>4</v>
      </c>
      <c r="AU296" s="97" t="str">
        <f t="shared" ca="1" si="213"/>
        <v>Silt mxture</v>
      </c>
      <c r="AV296" s="98">
        <f t="shared" si="214"/>
        <v>3</v>
      </c>
      <c r="AW296" s="99" t="str">
        <f t="shared" si="215"/>
        <v>Clay</v>
      </c>
      <c r="AX296" s="78"/>
      <c r="AY296" s="78"/>
      <c r="AZ296" s="78"/>
      <c r="BA296" s="78"/>
      <c r="BB296" s="78"/>
      <c r="BC296" s="78"/>
      <c r="BD296" s="78"/>
      <c r="BE296" s="78"/>
      <c r="BF296" s="78"/>
      <c r="BG296" s="78"/>
      <c r="BH296" s="78"/>
      <c r="BI296" s="78"/>
      <c r="BJ296" s="78"/>
      <c r="BK296" s="78"/>
      <c r="BL296" s="78"/>
      <c r="BM296" s="78"/>
      <c r="BN296" s="78"/>
      <c r="BO296" s="78"/>
      <c r="BP296" s="78"/>
      <c r="BQ296" s="78"/>
    </row>
    <row r="297" spans="1:69">
      <c r="A297" s="101">
        <v>5.68</v>
      </c>
      <c r="C297" s="89">
        <f t="shared" si="176"/>
        <v>-18.634944000000001</v>
      </c>
      <c r="D297" s="84">
        <f t="shared" si="177"/>
        <v>18.634944000000001</v>
      </c>
      <c r="E297" s="76">
        <v>1.7102999999999999</v>
      </c>
      <c r="F297" s="91">
        <f t="shared" si="178"/>
        <v>17.855532</v>
      </c>
      <c r="G297" s="80">
        <f t="shared" si="179"/>
        <v>18.034682400000001</v>
      </c>
      <c r="H297" s="81">
        <f t="shared" si="217"/>
        <v>17.890043657142854</v>
      </c>
      <c r="I297" s="101">
        <v>83.9</v>
      </c>
      <c r="J297" s="92">
        <f t="shared" si="180"/>
        <v>0.87591600000000003</v>
      </c>
      <c r="K297" s="101">
        <v>85.8</v>
      </c>
      <c r="L297" s="78">
        <f t="shared" si="181"/>
        <v>0.89575199999999999</v>
      </c>
      <c r="M297" s="81">
        <f t="shared" si="182"/>
        <v>0.58141025280000003</v>
      </c>
      <c r="N297" s="14">
        <f t="shared" si="216"/>
        <v>115</v>
      </c>
      <c r="O297" s="78">
        <f t="shared" si="183"/>
        <v>0.97390548000000265</v>
      </c>
      <c r="P297" s="78">
        <f t="shared" si="184"/>
        <v>0.39249522719999946</v>
      </c>
      <c r="Q297" s="93">
        <f t="shared" si="185"/>
        <v>5.6300563835999995</v>
      </c>
      <c r="R297" s="80">
        <f t="shared" si="186"/>
        <v>14.344267123358302</v>
      </c>
      <c r="S297" s="80">
        <f t="shared" si="187"/>
        <v>2291.4871127851907</v>
      </c>
      <c r="T297" s="69">
        <f t="shared" si="188"/>
        <v>172.69789996799975</v>
      </c>
      <c r="U297" s="78">
        <f t="shared" si="189"/>
        <v>1.8644045174399162</v>
      </c>
      <c r="V297" s="69">
        <f t="shared" si="190"/>
        <v>116.33884188825077</v>
      </c>
      <c r="W297" s="80">
        <f t="shared" ca="1" si="191"/>
        <v>7.2872860730839637</v>
      </c>
      <c r="X297" s="80">
        <f t="shared" ca="1" si="192"/>
        <v>35.118956218193269</v>
      </c>
      <c r="Y297" s="94">
        <f t="shared" ca="1" si="193"/>
        <v>1.9131387185697055E-7</v>
      </c>
      <c r="Z297" s="80">
        <f t="shared" ca="1" si="194"/>
        <v>14</v>
      </c>
      <c r="AA297" s="80">
        <f t="shared" ca="1" si="195"/>
        <v>238.85087687999999</v>
      </c>
      <c r="AB297" s="80">
        <f t="shared" ca="1" si="196"/>
        <v>126.54134599111025</v>
      </c>
      <c r="AC297" s="80">
        <f t="shared" si="197"/>
        <v>15.473245586047174</v>
      </c>
      <c r="AD297" s="69">
        <f t="shared" si="198"/>
        <v>2007.150225882353</v>
      </c>
      <c r="AE297" s="69">
        <f t="shared" si="218"/>
        <v>1990.1339031932769</v>
      </c>
      <c r="AF297" s="69">
        <f t="shared" si="199"/>
        <v>1803.4682400000002</v>
      </c>
      <c r="AG297" s="95">
        <f t="shared" si="219"/>
        <v>1789.0043657142858</v>
      </c>
      <c r="AH297" s="93">
        <f t="shared" si="200"/>
        <v>18.426511506242704</v>
      </c>
      <c r="AI297" s="81">
        <f t="shared" si="201"/>
        <v>2.2316602580078486</v>
      </c>
      <c r="AJ297" s="80">
        <f t="shared" si="202"/>
        <v>17.313295104000002</v>
      </c>
      <c r="AK297" s="80">
        <f t="shared" si="203"/>
        <v>43.467476131388793</v>
      </c>
      <c r="AL297" s="78">
        <f t="shared" ca="1" si="204"/>
        <v>0.89447265369109552</v>
      </c>
      <c r="AM297" s="80">
        <f t="shared" ca="1" si="205"/>
        <v>39.141042031614695</v>
      </c>
      <c r="AN297" s="80">
        <f t="shared" si="206"/>
        <v>17.013851320754718</v>
      </c>
      <c r="AO297" s="80">
        <f t="shared" si="207"/>
        <v>4.856841837148183</v>
      </c>
      <c r="AP297" s="80">
        <f t="shared" si="208"/>
        <v>5.134092099716641</v>
      </c>
      <c r="AQ297" s="80">
        <f t="shared" ca="1" si="209"/>
        <v>2.6928050600519029</v>
      </c>
      <c r="AR297" s="80">
        <f t="shared" si="210"/>
        <v>2.9407805547710453</v>
      </c>
      <c r="AS297" s="78">
        <f t="shared" si="211"/>
        <v>1.8424820198633722E-2</v>
      </c>
      <c r="AT297" s="96">
        <f t="shared" ca="1" si="212"/>
        <v>4</v>
      </c>
      <c r="AU297" s="97" t="str">
        <f t="shared" ca="1" si="213"/>
        <v>Silt mxture</v>
      </c>
      <c r="AV297" s="98">
        <f t="shared" si="214"/>
        <v>4</v>
      </c>
      <c r="AW297" s="99" t="str">
        <f t="shared" si="215"/>
        <v>Silt mxture</v>
      </c>
      <c r="AX297" s="78"/>
      <c r="AY297" s="78"/>
      <c r="AZ297" s="78"/>
      <c r="BA297" s="78"/>
      <c r="BB297" s="78"/>
      <c r="BC297" s="78"/>
      <c r="BD297" s="78"/>
      <c r="BE297" s="78"/>
      <c r="BF297" s="78"/>
      <c r="BG297" s="78"/>
      <c r="BH297" s="78"/>
      <c r="BI297" s="78"/>
      <c r="BJ297" s="78"/>
      <c r="BK297" s="78"/>
      <c r="BL297" s="78"/>
      <c r="BM297" s="78"/>
      <c r="BN297" s="78"/>
      <c r="BO297" s="78"/>
      <c r="BP297" s="78"/>
      <c r="BQ297" s="78"/>
    </row>
    <row r="298" spans="1:69">
      <c r="A298" s="101">
        <v>5.7</v>
      </c>
      <c r="C298" s="89">
        <f t="shared" si="176"/>
        <v>-18.700560000000003</v>
      </c>
      <c r="D298" s="84">
        <f t="shared" si="177"/>
        <v>18.700560000000003</v>
      </c>
      <c r="E298" s="76">
        <v>1.7264999999999999</v>
      </c>
      <c r="F298" s="91">
        <f t="shared" si="178"/>
        <v>18.024659999999997</v>
      </c>
      <c r="G298" s="80">
        <f t="shared" si="179"/>
        <v>18.204645599999996</v>
      </c>
      <c r="H298" s="81">
        <f t="shared" si="217"/>
        <v>18.2223936</v>
      </c>
      <c r="I298" s="101">
        <v>79.400000000000006</v>
      </c>
      <c r="J298" s="92">
        <f t="shared" si="180"/>
        <v>0.82893600000000001</v>
      </c>
      <c r="K298" s="101">
        <v>86.2</v>
      </c>
      <c r="L298" s="78">
        <f t="shared" si="181"/>
        <v>0.89992799999999995</v>
      </c>
      <c r="M298" s="81">
        <f t="shared" si="182"/>
        <v>0.58345747200000009</v>
      </c>
      <c r="N298" s="14">
        <f t="shared" si="216"/>
        <v>115</v>
      </c>
      <c r="O298" s="78">
        <f t="shared" si="183"/>
        <v>0.97767840000000272</v>
      </c>
      <c r="P298" s="78">
        <f t="shared" si="184"/>
        <v>0.39422092799999953</v>
      </c>
      <c r="Q298" s="93">
        <f t="shared" si="185"/>
        <v>5.6848991759999983</v>
      </c>
      <c r="R298" s="80">
        <f t="shared" si="186"/>
        <v>14.420592039192819</v>
      </c>
      <c r="S298" s="80">
        <f t="shared" si="187"/>
        <v>2444.9439082503482</v>
      </c>
      <c r="T298" s="69">
        <f t="shared" si="188"/>
        <v>173.45720831999981</v>
      </c>
      <c r="U298" s="78">
        <f t="shared" si="189"/>
        <v>1.8583069593828034</v>
      </c>
      <c r="V298" s="69">
        <f t="shared" si="190"/>
        <v>115.95835426548693</v>
      </c>
      <c r="W298" s="80">
        <f t="shared" ca="1" si="191"/>
        <v>7.2628631568138049</v>
      </c>
      <c r="X298" s="80">
        <f t="shared" ca="1" si="192"/>
        <v>35.111552147804233</v>
      </c>
      <c r="Y298" s="94">
        <f t="shared" ca="1" si="193"/>
        <v>2.1950395103813161E-7</v>
      </c>
      <c r="Z298" s="80">
        <f t="shared" ca="1" si="194"/>
        <v>14</v>
      </c>
      <c r="AA298" s="80">
        <f t="shared" ca="1" si="195"/>
        <v>241.17754079999992</v>
      </c>
      <c r="AB298" s="80">
        <f t="shared" ca="1" si="196"/>
        <v>146.60147937395124</v>
      </c>
      <c r="AC298" s="80">
        <f t="shared" si="197"/>
        <v>15.276185219879622</v>
      </c>
      <c r="AD298" s="69">
        <f t="shared" si="198"/>
        <v>2026.7020235294108</v>
      </c>
      <c r="AE298" s="69">
        <f t="shared" si="218"/>
        <v>2028.7900235294114</v>
      </c>
      <c r="AF298" s="69">
        <f t="shared" si="199"/>
        <v>1820.4645599999997</v>
      </c>
      <c r="AG298" s="95">
        <f t="shared" si="219"/>
        <v>1822.23936</v>
      </c>
      <c r="AH298" s="93">
        <f t="shared" si="200"/>
        <v>19.366822124393398</v>
      </c>
      <c r="AI298" s="81">
        <f t="shared" si="201"/>
        <v>2.1027194172705133</v>
      </c>
      <c r="AJ298" s="80">
        <f t="shared" si="202"/>
        <v>17.476459775999995</v>
      </c>
      <c r="AK298" s="80">
        <f t="shared" si="203"/>
        <v>43.698763755129747</v>
      </c>
      <c r="AL298" s="78">
        <f t="shared" ca="1" si="204"/>
        <v>0.88707243277810499</v>
      </c>
      <c r="AM298" s="80">
        <f t="shared" ca="1" si="205"/>
        <v>39.080425732028168</v>
      </c>
      <c r="AN298" s="80">
        <f t="shared" si="206"/>
        <v>17.174193962264145</v>
      </c>
      <c r="AO298" s="80">
        <f t="shared" si="207"/>
        <v>4.5534311307878479</v>
      </c>
      <c r="AP298" s="80">
        <f t="shared" si="208"/>
        <v>4.8118510378309676</v>
      </c>
      <c r="AQ298" s="80">
        <f t="shared" ca="1" si="209"/>
        <v>2.6731682571801891</v>
      </c>
      <c r="AR298" s="80">
        <f t="shared" si="210"/>
        <v>2.9195777459444443</v>
      </c>
      <c r="AS298" s="78">
        <f t="shared" si="211"/>
        <v>1.8370646691659109E-2</v>
      </c>
      <c r="AT298" s="96">
        <f t="shared" ca="1" si="212"/>
        <v>4</v>
      </c>
      <c r="AU298" s="97" t="str">
        <f t="shared" ca="1" si="213"/>
        <v>Silt mxture</v>
      </c>
      <c r="AV298" s="98">
        <f t="shared" si="214"/>
        <v>4</v>
      </c>
      <c r="AW298" s="99" t="str">
        <f t="shared" si="215"/>
        <v>Silt mxture</v>
      </c>
      <c r="AX298" s="78"/>
      <c r="AY298" s="78"/>
      <c r="AZ298" s="78"/>
      <c r="BA298" s="78"/>
      <c r="BB298" s="78"/>
      <c r="BC298" s="78"/>
      <c r="BD298" s="78"/>
      <c r="BE298" s="78"/>
      <c r="BF298" s="78"/>
      <c r="BG298" s="78"/>
      <c r="BH298" s="78"/>
      <c r="BI298" s="78"/>
      <c r="BJ298" s="78"/>
      <c r="BK298" s="78"/>
      <c r="BL298" s="78"/>
      <c r="BM298" s="78"/>
      <c r="BN298" s="78"/>
      <c r="BO298" s="78"/>
      <c r="BP298" s="78"/>
      <c r="BQ298" s="78"/>
    </row>
    <row r="299" spans="1:69">
      <c r="A299" s="101">
        <v>5.72</v>
      </c>
      <c r="C299" s="89">
        <f t="shared" si="176"/>
        <v>-18.766176000000002</v>
      </c>
      <c r="D299" s="84">
        <f t="shared" si="177"/>
        <v>18.766176000000002</v>
      </c>
      <c r="E299" s="76">
        <v>1.77</v>
      </c>
      <c r="F299" s="91">
        <f t="shared" si="178"/>
        <v>18.4788</v>
      </c>
      <c r="G299" s="80">
        <f t="shared" si="179"/>
        <v>18.658994400000001</v>
      </c>
      <c r="H299" s="81">
        <f t="shared" si="217"/>
        <v>18.697801371428572</v>
      </c>
      <c r="I299" s="101">
        <v>76.2</v>
      </c>
      <c r="J299" s="92">
        <f t="shared" si="180"/>
        <v>0.79552800000000001</v>
      </c>
      <c r="K299" s="101">
        <v>86.3</v>
      </c>
      <c r="L299" s="78">
        <f t="shared" si="181"/>
        <v>0.90097199999999988</v>
      </c>
      <c r="M299" s="81">
        <f t="shared" si="182"/>
        <v>0.58550469120000004</v>
      </c>
      <c r="N299" s="14">
        <f t="shared" si="216"/>
        <v>115</v>
      </c>
      <c r="O299" s="78">
        <f t="shared" si="183"/>
        <v>0.98145132000000268</v>
      </c>
      <c r="P299" s="78">
        <f t="shared" si="184"/>
        <v>0.39594662879999948</v>
      </c>
      <c r="Q299" s="93">
        <f t="shared" si="185"/>
        <v>5.8335892164000001</v>
      </c>
      <c r="R299" s="80">
        <f t="shared" si="186"/>
        <v>14.733271587839839</v>
      </c>
      <c r="S299" s="80">
        <f t="shared" si="187"/>
        <v>2614.2523589216662</v>
      </c>
      <c r="T299" s="69">
        <f t="shared" si="188"/>
        <v>174.21651667199978</v>
      </c>
      <c r="U299" s="78">
        <f t="shared" si="189"/>
        <v>1.8544468064983848</v>
      </c>
      <c r="V299" s="69">
        <f t="shared" si="190"/>
        <v>115.71748072549921</v>
      </c>
      <c r="W299" s="80">
        <f t="shared" ca="1" si="191"/>
        <v>7.3265193429073463</v>
      </c>
      <c r="X299" s="80">
        <f t="shared" ca="1" si="192"/>
        <v>35.172763430518764</v>
      </c>
      <c r="Y299" s="94">
        <f t="shared" ca="1" si="193"/>
        <v>2.6066276609122702E-7</v>
      </c>
      <c r="Z299" s="80">
        <f t="shared" ca="1" si="194"/>
        <v>14</v>
      </c>
      <c r="AA299" s="80">
        <f t="shared" ca="1" si="195"/>
        <v>247.48560312000001</v>
      </c>
      <c r="AB299" s="80">
        <f t="shared" ca="1" si="196"/>
        <v>178.64385750557946</v>
      </c>
      <c r="AC299" s="80">
        <f t="shared" si="197"/>
        <v>15.072634960019808</v>
      </c>
      <c r="AD299" s="69">
        <f t="shared" si="198"/>
        <v>2079.7109505882354</v>
      </c>
      <c r="AE299" s="69">
        <f t="shared" si="218"/>
        <v>2084.2764766386549</v>
      </c>
      <c r="AF299" s="69">
        <f t="shared" si="199"/>
        <v>1865.8994399999999</v>
      </c>
      <c r="AG299" s="95">
        <f t="shared" si="219"/>
        <v>1869.7801371428573</v>
      </c>
      <c r="AH299" s="93">
        <f t="shared" si="200"/>
        <v>20.396643746838695</v>
      </c>
      <c r="AI299" s="81">
        <f t="shared" si="201"/>
        <v>2.0091798796494795</v>
      </c>
      <c r="AJ299" s="80">
        <f t="shared" si="202"/>
        <v>17.912634623999999</v>
      </c>
      <c r="AK299" s="80">
        <f t="shared" si="203"/>
        <v>44.646277538908606</v>
      </c>
      <c r="AL299" s="78">
        <f t="shared" ca="1" si="204"/>
        <v>0.8777997000155251</v>
      </c>
      <c r="AM299" s="80">
        <f t="shared" ca="1" si="205"/>
        <v>39.584389218835788</v>
      </c>
      <c r="AN299" s="80">
        <f t="shared" si="206"/>
        <v>17.602824905660377</v>
      </c>
      <c r="AO299" s="80">
        <f t="shared" si="207"/>
        <v>4.2635095061714576</v>
      </c>
      <c r="AP299" s="80">
        <f t="shared" si="208"/>
        <v>4.5002181377798118</v>
      </c>
      <c r="AQ299" s="80">
        <f t="shared" ca="1" si="209"/>
        <v>2.6486167250444628</v>
      </c>
      <c r="AR299" s="80">
        <f t="shared" si="210"/>
        <v>2.8930386486830471</v>
      </c>
      <c r="AS299" s="78">
        <f t="shared" si="211"/>
        <v>1.7845653514877467E-2</v>
      </c>
      <c r="AT299" s="96">
        <f t="shared" ca="1" si="212"/>
        <v>4</v>
      </c>
      <c r="AU299" s="97" t="str">
        <f t="shared" ca="1" si="213"/>
        <v>Silt mxture</v>
      </c>
      <c r="AV299" s="98">
        <f t="shared" si="214"/>
        <v>4</v>
      </c>
      <c r="AW299" s="99" t="str">
        <f t="shared" si="215"/>
        <v>Silt mxture</v>
      </c>
      <c r="AX299" s="78"/>
      <c r="AY299" s="78"/>
      <c r="AZ299" s="78"/>
      <c r="BA299" s="78"/>
      <c r="BB299" s="78"/>
      <c r="BC299" s="78"/>
      <c r="BD299" s="78"/>
      <c r="BE299" s="78"/>
      <c r="BF299" s="78"/>
      <c r="BG299" s="78"/>
      <c r="BH299" s="78"/>
      <c r="BI299" s="78"/>
      <c r="BJ299" s="78"/>
      <c r="BK299" s="78"/>
      <c r="BL299" s="78"/>
      <c r="BM299" s="78"/>
      <c r="BN299" s="78"/>
      <c r="BO299" s="78"/>
      <c r="BP299" s="78"/>
      <c r="BQ299" s="78"/>
    </row>
    <row r="300" spans="1:69">
      <c r="A300" s="101">
        <v>5.74</v>
      </c>
      <c r="C300" s="89">
        <f t="shared" si="176"/>
        <v>-18.831792</v>
      </c>
      <c r="D300" s="84">
        <f t="shared" si="177"/>
        <v>18.831792</v>
      </c>
      <c r="E300" s="76">
        <v>1.7862</v>
      </c>
      <c r="F300" s="91">
        <f t="shared" si="178"/>
        <v>18.647928</v>
      </c>
      <c r="G300" s="80">
        <f t="shared" si="179"/>
        <v>18.826869600000002</v>
      </c>
      <c r="H300" s="81">
        <f t="shared" si="217"/>
        <v>19.925783999999997</v>
      </c>
      <c r="I300" s="101">
        <v>73.7</v>
      </c>
      <c r="J300" s="92">
        <f t="shared" si="180"/>
        <v>0.769428</v>
      </c>
      <c r="K300" s="101">
        <v>85.7</v>
      </c>
      <c r="L300" s="78">
        <f t="shared" si="181"/>
        <v>0.89470799999999995</v>
      </c>
      <c r="M300" s="81">
        <f t="shared" si="182"/>
        <v>0.58755191039999999</v>
      </c>
      <c r="N300" s="14">
        <f t="shared" si="216"/>
        <v>115</v>
      </c>
      <c r="O300" s="78">
        <f t="shared" si="183"/>
        <v>0.98522424000000264</v>
      </c>
      <c r="P300" s="78">
        <f t="shared" si="184"/>
        <v>0.39767232959999943</v>
      </c>
      <c r="Q300" s="93">
        <f t="shared" si="185"/>
        <v>5.8877429688000005</v>
      </c>
      <c r="R300" s="80">
        <f t="shared" si="186"/>
        <v>14.805513309719624</v>
      </c>
      <c r="S300" s="80">
        <f t="shared" si="187"/>
        <v>2728.0227664920835</v>
      </c>
      <c r="T300" s="69">
        <f t="shared" si="188"/>
        <v>174.97582502399976</v>
      </c>
      <c r="U300" s="78">
        <f t="shared" si="189"/>
        <v>1.8508852751782685</v>
      </c>
      <c r="V300" s="69">
        <f t="shared" si="190"/>
        <v>115.49524117112395</v>
      </c>
      <c r="W300" s="80">
        <f t="shared" ca="1" si="191"/>
        <v>7.3292906836433653</v>
      </c>
      <c r="X300" s="80">
        <f t="shared" ca="1" si="192"/>
        <v>35.175450266336632</v>
      </c>
      <c r="Y300" s="94">
        <f t="shared" ca="1" si="193"/>
        <v>2.8594640342912808E-7</v>
      </c>
      <c r="Z300" s="80">
        <f t="shared" ca="1" si="194"/>
        <v>14</v>
      </c>
      <c r="AA300" s="80">
        <f t="shared" ca="1" si="195"/>
        <v>249.78303504000002</v>
      </c>
      <c r="AB300" s="80">
        <f t="shared" ca="1" si="196"/>
        <v>197.79109063559966</v>
      </c>
      <c r="AC300" s="80">
        <f t="shared" si="197"/>
        <v>14.943131587418105</v>
      </c>
      <c r="AD300" s="69">
        <f t="shared" si="198"/>
        <v>2099.017101176471</v>
      </c>
      <c r="AE300" s="69">
        <f t="shared" si="218"/>
        <v>2228.3011482352931</v>
      </c>
      <c r="AF300" s="69">
        <f t="shared" si="199"/>
        <v>1882.6869600000002</v>
      </c>
      <c r="AG300" s="95">
        <f t="shared" si="219"/>
        <v>1992.5783999999999</v>
      </c>
      <c r="AH300" s="93">
        <f t="shared" si="200"/>
        <v>21.062875723116129</v>
      </c>
      <c r="AI300" s="81">
        <f t="shared" si="201"/>
        <v>1.9348291111275777</v>
      </c>
      <c r="AJ300" s="80">
        <f t="shared" si="202"/>
        <v>18.073794815999999</v>
      </c>
      <c r="AK300" s="80">
        <f t="shared" si="203"/>
        <v>44.865191847635224</v>
      </c>
      <c r="AL300" s="78">
        <f t="shared" ca="1" si="204"/>
        <v>0.872842170597526</v>
      </c>
      <c r="AM300" s="80">
        <f t="shared" ca="1" si="205"/>
        <v>39.606658705981729</v>
      </c>
      <c r="AN300" s="80">
        <f t="shared" si="206"/>
        <v>17.761197735849059</v>
      </c>
      <c r="AO300" s="80">
        <f t="shared" si="207"/>
        <v>4.0868610467244109</v>
      </c>
      <c r="AP300" s="80">
        <f t="shared" si="208"/>
        <v>4.312539479822953</v>
      </c>
      <c r="AQ300" s="80">
        <f t="shared" ca="1" si="209"/>
        <v>2.635391185939131</v>
      </c>
      <c r="AR300" s="80">
        <f t="shared" si="210"/>
        <v>2.8783210999930016</v>
      </c>
      <c r="AS300" s="78">
        <f t="shared" si="211"/>
        <v>1.7215681816466728E-2</v>
      </c>
      <c r="AT300" s="96">
        <f t="shared" ca="1" si="212"/>
        <v>4</v>
      </c>
      <c r="AU300" s="97" t="str">
        <f t="shared" ca="1" si="213"/>
        <v>Silt mxture</v>
      </c>
      <c r="AV300" s="98">
        <f t="shared" si="214"/>
        <v>4</v>
      </c>
      <c r="AW300" s="99" t="str">
        <f t="shared" si="215"/>
        <v>Silt mxture</v>
      </c>
      <c r="AX300" s="78"/>
      <c r="AY300" s="78"/>
      <c r="AZ300" s="78"/>
      <c r="BA300" s="78"/>
      <c r="BB300" s="78"/>
      <c r="BC300" s="78"/>
      <c r="BD300" s="78"/>
      <c r="BE300" s="78"/>
      <c r="BF300" s="78"/>
      <c r="BG300" s="78"/>
      <c r="BH300" s="78"/>
      <c r="BI300" s="78"/>
      <c r="BJ300" s="78"/>
      <c r="BK300" s="78"/>
      <c r="BL300" s="78"/>
      <c r="BM300" s="78"/>
      <c r="BN300" s="78"/>
      <c r="BO300" s="78"/>
      <c r="BP300" s="78"/>
      <c r="BQ300" s="78"/>
    </row>
    <row r="301" spans="1:69">
      <c r="A301" s="101">
        <v>5.76</v>
      </c>
      <c r="C301" s="89">
        <f t="shared" si="176"/>
        <v>-18.897407999999999</v>
      </c>
      <c r="D301" s="84">
        <f t="shared" si="177"/>
        <v>18.897407999999999</v>
      </c>
      <c r="E301" s="76">
        <v>1.8371999999999999</v>
      </c>
      <c r="F301" s="91">
        <f t="shared" si="178"/>
        <v>19.180367999999998</v>
      </c>
      <c r="G301" s="80">
        <f t="shared" si="179"/>
        <v>19.360144799999997</v>
      </c>
      <c r="H301" s="81">
        <f t="shared" si="217"/>
        <v>20.58222137142857</v>
      </c>
      <c r="I301" s="101">
        <v>74.099999999999994</v>
      </c>
      <c r="J301" s="92">
        <f t="shared" si="180"/>
        <v>0.77360399999999996</v>
      </c>
      <c r="K301" s="101">
        <v>86.1</v>
      </c>
      <c r="L301" s="78">
        <f t="shared" si="181"/>
        <v>0.89888399999999991</v>
      </c>
      <c r="M301" s="81">
        <f t="shared" si="182"/>
        <v>0.58959912959999994</v>
      </c>
      <c r="N301" s="14">
        <f t="shared" si="216"/>
        <v>115</v>
      </c>
      <c r="O301" s="78">
        <f t="shared" si="183"/>
        <v>0.9889971600000026</v>
      </c>
      <c r="P301" s="78">
        <f t="shared" si="184"/>
        <v>0.39939803039999938</v>
      </c>
      <c r="Q301" s="93">
        <f t="shared" si="185"/>
        <v>6.062478721199998</v>
      </c>
      <c r="R301" s="80">
        <f t="shared" si="186"/>
        <v>15.179040104750619</v>
      </c>
      <c r="S301" s="80">
        <f t="shared" si="187"/>
        <v>2793.8214991892783</v>
      </c>
      <c r="T301" s="69">
        <f t="shared" si="188"/>
        <v>175.73513337599971</v>
      </c>
      <c r="U301" s="78">
        <f t="shared" si="189"/>
        <v>1.8526117134066105</v>
      </c>
      <c r="V301" s="69">
        <f t="shared" si="190"/>
        <v>115.60297091657249</v>
      </c>
      <c r="W301" s="80">
        <f t="shared" ca="1" si="191"/>
        <v>7.4706756951812672</v>
      </c>
      <c r="X301" s="80">
        <f t="shared" ca="1" si="192"/>
        <v>35.273319158648889</v>
      </c>
      <c r="Y301" s="94">
        <f t="shared" ca="1" si="193"/>
        <v>3.1451695364683697E-7</v>
      </c>
      <c r="Z301" s="80">
        <f t="shared" ca="1" si="194"/>
        <v>14</v>
      </c>
      <c r="AA301" s="80">
        <f t="shared" ca="1" si="195"/>
        <v>257.19606695999988</v>
      </c>
      <c r="AB301" s="80">
        <f t="shared" ca="1" si="196"/>
        <v>224.01006499441957</v>
      </c>
      <c r="AC301" s="80">
        <f t="shared" si="197"/>
        <v>14.870676934737784</v>
      </c>
      <c r="AD301" s="69">
        <f t="shared" si="198"/>
        <v>2161.3114870588224</v>
      </c>
      <c r="AE301" s="69">
        <f t="shared" si="218"/>
        <v>2305.0852013445369</v>
      </c>
      <c r="AF301" s="69">
        <f t="shared" si="199"/>
        <v>1936.0144799999998</v>
      </c>
      <c r="AG301" s="95">
        <f t="shared" si="219"/>
        <v>2058.2221371428568</v>
      </c>
      <c r="AH301" s="93">
        <f t="shared" si="200"/>
        <v>21.480131895510585</v>
      </c>
      <c r="AI301" s="81">
        <f t="shared" si="201"/>
        <v>1.9369249248055409</v>
      </c>
      <c r="AJ301" s="80">
        <f t="shared" si="202"/>
        <v>18.585739007999997</v>
      </c>
      <c r="AK301" s="80">
        <f t="shared" si="203"/>
        <v>45.997091226517028</v>
      </c>
      <c r="AL301" s="78">
        <f t="shared" ca="1" si="204"/>
        <v>0.86774003874790107</v>
      </c>
      <c r="AM301" s="80">
        <f t="shared" ca="1" si="205"/>
        <v>40.426428785634229</v>
      </c>
      <c r="AN301" s="80">
        <f t="shared" si="206"/>
        <v>18.264287547169808</v>
      </c>
      <c r="AO301" s="80">
        <f t="shared" si="207"/>
        <v>3.9958585433720524</v>
      </c>
      <c r="AP301" s="80">
        <f t="shared" si="208"/>
        <v>4.2109726357846649</v>
      </c>
      <c r="AQ301" s="80">
        <f t="shared" ca="1" si="209"/>
        <v>2.6217861128925248</v>
      </c>
      <c r="AR301" s="80">
        <f t="shared" si="210"/>
        <v>2.8627402697806725</v>
      </c>
      <c r="AS301" s="78">
        <f t="shared" si="211"/>
        <v>1.6835359252493607E-2</v>
      </c>
      <c r="AT301" s="96">
        <f t="shared" ca="1" si="212"/>
        <v>4</v>
      </c>
      <c r="AU301" s="97" t="str">
        <f t="shared" ca="1" si="213"/>
        <v>Silt mxture</v>
      </c>
      <c r="AV301" s="98">
        <f t="shared" si="214"/>
        <v>4</v>
      </c>
      <c r="AW301" s="99" t="str">
        <f t="shared" si="215"/>
        <v>Silt mxture</v>
      </c>
      <c r="AX301" s="78"/>
      <c r="AY301" s="78"/>
      <c r="AZ301" s="78"/>
      <c r="BA301" s="78"/>
      <c r="BB301" s="78"/>
      <c r="BC301" s="78"/>
      <c r="BD301" s="78"/>
      <c r="BE301" s="78"/>
      <c r="BF301" s="78"/>
      <c r="BG301" s="78"/>
      <c r="BH301" s="78"/>
      <c r="BI301" s="78"/>
      <c r="BJ301" s="78"/>
      <c r="BK301" s="78"/>
      <c r="BL301" s="78"/>
      <c r="BM301" s="78"/>
      <c r="BN301" s="78"/>
      <c r="BO301" s="78"/>
      <c r="BP301" s="78"/>
      <c r="BQ301" s="78"/>
    </row>
    <row r="302" spans="1:69">
      <c r="A302" s="101">
        <v>5.78</v>
      </c>
      <c r="C302" s="89">
        <f t="shared" si="176"/>
        <v>-18.963024000000001</v>
      </c>
      <c r="D302" s="84">
        <f t="shared" si="177"/>
        <v>18.963024000000001</v>
      </c>
      <c r="E302" s="76">
        <v>1.9517</v>
      </c>
      <c r="F302" s="91">
        <f t="shared" si="178"/>
        <v>20.375747999999998</v>
      </c>
      <c r="G302" s="80">
        <f t="shared" si="179"/>
        <v>20.555733599999996</v>
      </c>
      <c r="H302" s="81">
        <f t="shared" si="217"/>
        <v>20.927934514285717</v>
      </c>
      <c r="I302" s="101">
        <v>74.2</v>
      </c>
      <c r="J302" s="92">
        <f t="shared" si="180"/>
        <v>0.774648</v>
      </c>
      <c r="K302" s="101">
        <v>86.2</v>
      </c>
      <c r="L302" s="78">
        <f t="shared" si="181"/>
        <v>0.89992799999999995</v>
      </c>
      <c r="M302" s="81">
        <f t="shared" si="182"/>
        <v>0.5916463488</v>
      </c>
      <c r="N302" s="14">
        <f t="shared" si="216"/>
        <v>115</v>
      </c>
      <c r="O302" s="78">
        <f t="shared" si="183"/>
        <v>0.99277008000000266</v>
      </c>
      <c r="P302" s="78">
        <f t="shared" si="184"/>
        <v>0.40112373119999944</v>
      </c>
      <c r="Q302" s="93">
        <f t="shared" si="185"/>
        <v>6.4557779615999982</v>
      </c>
      <c r="R302" s="80">
        <f t="shared" si="186"/>
        <v>16.094230930408756</v>
      </c>
      <c r="S302" s="80">
        <f t="shared" si="187"/>
        <v>2971.0592682095603</v>
      </c>
      <c r="T302" s="69">
        <f t="shared" si="188"/>
        <v>176.49444172799974</v>
      </c>
      <c r="U302" s="78">
        <f t="shared" si="189"/>
        <v>1.8551120458276742</v>
      </c>
      <c r="V302" s="69">
        <f t="shared" si="190"/>
        <v>115.75899165964687</v>
      </c>
      <c r="W302" s="80">
        <f t="shared" ca="1" si="191"/>
        <v>7.7627479115611875</v>
      </c>
      <c r="X302" s="80">
        <f t="shared" ca="1" si="192"/>
        <v>35.497282291523305</v>
      </c>
      <c r="Y302" s="94">
        <f t="shared" ca="1" si="193"/>
        <v>3.9696151012028376E-7</v>
      </c>
      <c r="Z302" s="80">
        <f t="shared" ca="1" si="194"/>
        <v>14</v>
      </c>
      <c r="AA302" s="80">
        <f t="shared" ca="1" si="195"/>
        <v>273.88148927999993</v>
      </c>
      <c r="AB302" s="80">
        <f t="shared" ca="1" si="196"/>
        <v>301.07190344837835</v>
      </c>
      <c r="AC302" s="80">
        <f t="shared" si="197"/>
        <v>14.68368831207057</v>
      </c>
      <c r="AD302" s="69">
        <f t="shared" si="198"/>
        <v>2301.5251199999993</v>
      </c>
      <c r="AE302" s="69">
        <f t="shared" si="218"/>
        <v>2345.3134628571424</v>
      </c>
      <c r="AF302" s="69">
        <f t="shared" si="199"/>
        <v>2055.5733599999994</v>
      </c>
      <c r="AG302" s="95">
        <f t="shared" si="219"/>
        <v>2092.7934514285712</v>
      </c>
      <c r="AH302" s="93">
        <f t="shared" si="200"/>
        <v>22.593617500396043</v>
      </c>
      <c r="AI302" s="81">
        <f t="shared" si="201"/>
        <v>1.9311946408220912</v>
      </c>
      <c r="AJ302" s="80">
        <f t="shared" si="202"/>
        <v>19.733504255999996</v>
      </c>
      <c r="AK302" s="80">
        <f t="shared" si="203"/>
        <v>48.770396758814407</v>
      </c>
      <c r="AL302" s="78">
        <f t="shared" ca="1" si="204"/>
        <v>0.85515013940353146</v>
      </c>
      <c r="AM302" s="80">
        <f t="shared" ca="1" si="205"/>
        <v>42.366800024693497</v>
      </c>
      <c r="AN302" s="80">
        <f t="shared" si="206"/>
        <v>19.392201509433956</v>
      </c>
      <c r="AO302" s="80">
        <f t="shared" si="207"/>
        <v>3.7685251962985165</v>
      </c>
      <c r="AP302" s="80">
        <f t="shared" si="208"/>
        <v>3.9597681568441643</v>
      </c>
      <c r="AQ302" s="80">
        <f t="shared" ca="1" si="209"/>
        <v>2.5885281067888459</v>
      </c>
      <c r="AR302" s="80">
        <f t="shared" si="210"/>
        <v>2.8264789384371896</v>
      </c>
      <c r="AS302" s="78">
        <f t="shared" si="211"/>
        <v>1.57584330658712E-2</v>
      </c>
      <c r="AT302" s="96">
        <f t="shared" ca="1" si="212"/>
        <v>5</v>
      </c>
      <c r="AU302" s="97" t="str">
        <f t="shared" ca="1" si="213"/>
        <v>Sand mixture</v>
      </c>
      <c r="AV302" s="98">
        <f t="shared" si="214"/>
        <v>4</v>
      </c>
      <c r="AW302" s="99" t="str">
        <f t="shared" si="215"/>
        <v>Silt mxture</v>
      </c>
      <c r="AX302" s="78"/>
      <c r="AY302" s="78"/>
      <c r="AZ302" s="78"/>
      <c r="BA302" s="78"/>
      <c r="BB302" s="78"/>
      <c r="BC302" s="78"/>
      <c r="BD302" s="78"/>
      <c r="BE302" s="78"/>
      <c r="BF302" s="78"/>
      <c r="BG302" s="78"/>
      <c r="BH302" s="78"/>
      <c r="BI302" s="78"/>
      <c r="BJ302" s="78"/>
      <c r="BK302" s="78"/>
      <c r="BL302" s="78"/>
      <c r="BM302" s="78"/>
      <c r="BN302" s="78"/>
      <c r="BO302" s="78"/>
      <c r="BP302" s="78"/>
      <c r="BQ302" s="78"/>
    </row>
    <row r="303" spans="1:69">
      <c r="A303" s="101">
        <v>5.8</v>
      </c>
      <c r="C303" s="89">
        <f t="shared" si="176"/>
        <v>-19.028639999999999</v>
      </c>
      <c r="D303" s="84">
        <f t="shared" si="177"/>
        <v>19.028639999999999</v>
      </c>
      <c r="E303" s="76">
        <v>2.4579</v>
      </c>
      <c r="F303" s="91">
        <f t="shared" si="178"/>
        <v>25.660475999999999</v>
      </c>
      <c r="G303" s="80">
        <f t="shared" si="179"/>
        <v>25.839417600000001</v>
      </c>
      <c r="H303" s="81">
        <f t="shared" si="217"/>
        <v>21.053751428571427</v>
      </c>
      <c r="I303" s="101">
        <v>73.2</v>
      </c>
      <c r="J303" s="92">
        <f t="shared" si="180"/>
        <v>0.764208</v>
      </c>
      <c r="K303" s="101">
        <v>85.7</v>
      </c>
      <c r="L303" s="78">
        <f t="shared" si="181"/>
        <v>0.89470799999999995</v>
      </c>
      <c r="M303" s="81">
        <f t="shared" si="182"/>
        <v>0.59369356799999995</v>
      </c>
      <c r="N303" s="14">
        <f t="shared" si="216"/>
        <v>115</v>
      </c>
      <c r="O303" s="78">
        <f t="shared" si="183"/>
        <v>0.99654300000000262</v>
      </c>
      <c r="P303" s="78">
        <f t="shared" si="184"/>
        <v>0.4028494319999994</v>
      </c>
      <c r="Q303" s="93">
        <f t="shared" si="185"/>
        <v>8.1981486179999994</v>
      </c>
      <c r="R303" s="80">
        <f t="shared" si="186"/>
        <v>20.350403815388802</v>
      </c>
      <c r="S303" s="80">
        <f t="shared" si="187"/>
        <v>3824.47073232911</v>
      </c>
      <c r="T303" s="69">
        <f t="shared" si="188"/>
        <v>177.25375007999975</v>
      </c>
      <c r="U303" s="78">
        <f t="shared" si="189"/>
        <v>1.8624624599005188</v>
      </c>
      <c r="V303" s="69">
        <f t="shared" si="190"/>
        <v>116.21765749779237</v>
      </c>
      <c r="W303" s="80">
        <f t="shared" ca="1" si="191"/>
        <v>8.9436459306224894</v>
      </c>
      <c r="X303" s="80">
        <f t="shared" ca="1" si="192"/>
        <v>36.384956136045602</v>
      </c>
      <c r="Y303" s="94">
        <f t="shared" ca="1" si="193"/>
        <v>1.0167590666215573E-6</v>
      </c>
      <c r="Z303" s="80">
        <f t="shared" ca="1" si="194"/>
        <v>14</v>
      </c>
      <c r="AA303" s="80">
        <f t="shared" ca="1" si="195"/>
        <v>347.8002444</v>
      </c>
      <c r="AB303" s="80">
        <f t="shared" ca="1" si="196"/>
        <v>979.28045132370517</v>
      </c>
      <c r="AC303" s="80">
        <f t="shared" si="197"/>
        <v>13.916068127894665</v>
      </c>
      <c r="AD303" s="69">
        <f t="shared" si="198"/>
        <v>2922.6911294117645</v>
      </c>
      <c r="AE303" s="69">
        <f t="shared" si="218"/>
        <v>2359.6715798319324</v>
      </c>
      <c r="AF303" s="69">
        <f t="shared" si="199"/>
        <v>2583.9417600000002</v>
      </c>
      <c r="AG303" s="95">
        <f t="shared" si="219"/>
        <v>2105.3751428571427</v>
      </c>
      <c r="AH303" s="93">
        <f t="shared" si="200"/>
        <v>27.918857910054289</v>
      </c>
      <c r="AI303" s="81">
        <f t="shared" si="201"/>
        <v>1.8970065222780335</v>
      </c>
      <c r="AJ303" s="80">
        <f t="shared" si="202"/>
        <v>24.805840895999999</v>
      </c>
      <c r="AK303" s="80">
        <f t="shared" si="203"/>
        <v>61.667890349663033</v>
      </c>
      <c r="AL303" s="78">
        <f t="shared" ca="1" si="204"/>
        <v>0.80403846852898275</v>
      </c>
      <c r="AM303" s="80">
        <f t="shared" ca="1" si="205"/>
        <v>51.0179830409555</v>
      </c>
      <c r="AN303" s="80">
        <f t="shared" si="206"/>
        <v>24.376809056603772</v>
      </c>
      <c r="AO303" s="80">
        <f t="shared" si="207"/>
        <v>2.9575279591440946</v>
      </c>
      <c r="AP303" s="80">
        <f t="shared" si="208"/>
        <v>3.0761657509634577</v>
      </c>
      <c r="AQ303" s="80">
        <f t="shared" ca="1" si="209"/>
        <v>2.4541630887949331</v>
      </c>
      <c r="AR303" s="80">
        <f t="shared" si="210"/>
        <v>2.6829509549136943</v>
      </c>
      <c r="AS303" s="78">
        <f t="shared" si="211"/>
        <v>1.2116731129013548E-2</v>
      </c>
      <c r="AT303" s="96">
        <f t="shared" ca="1" si="212"/>
        <v>5</v>
      </c>
      <c r="AU303" s="97" t="str">
        <f t="shared" ca="1" si="213"/>
        <v>Sand mixture</v>
      </c>
      <c r="AV303" s="98">
        <f t="shared" si="214"/>
        <v>4</v>
      </c>
      <c r="AW303" s="99" t="str">
        <f t="shared" si="215"/>
        <v>Silt mxture</v>
      </c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</row>
    <row r="304" spans="1:69">
      <c r="A304" s="101">
        <v>5.82</v>
      </c>
      <c r="C304" s="89">
        <f t="shared" si="176"/>
        <v>-19.094256000000001</v>
      </c>
      <c r="D304" s="84">
        <f t="shared" si="177"/>
        <v>19.094256000000001</v>
      </c>
      <c r="E304" s="76">
        <v>2.1518999999999999</v>
      </c>
      <c r="F304" s="91">
        <f t="shared" si="178"/>
        <v>22.465835999999999</v>
      </c>
      <c r="G304" s="80">
        <f t="shared" si="179"/>
        <v>22.629743999999999</v>
      </c>
      <c r="H304" s="81">
        <f t="shared" si="217"/>
        <v>21.168651085714284</v>
      </c>
      <c r="I304" s="101">
        <v>82.6</v>
      </c>
      <c r="J304" s="92">
        <f t="shared" si="180"/>
        <v>0.86234399999999989</v>
      </c>
      <c r="K304" s="101">
        <v>78.5</v>
      </c>
      <c r="L304" s="78">
        <f t="shared" si="181"/>
        <v>0.81953999999999994</v>
      </c>
      <c r="M304" s="81">
        <f t="shared" si="182"/>
        <v>0.59574078720000001</v>
      </c>
      <c r="N304" s="14">
        <f t="shared" si="216"/>
        <v>115</v>
      </c>
      <c r="O304" s="78">
        <f t="shared" si="183"/>
        <v>1.0003159200000027</v>
      </c>
      <c r="P304" s="78">
        <f t="shared" si="184"/>
        <v>0.40457513279999946</v>
      </c>
      <c r="Q304" s="93">
        <f t="shared" si="185"/>
        <v>7.1377112663999993</v>
      </c>
      <c r="R304" s="80">
        <f t="shared" si="186"/>
        <v>17.642486370828198</v>
      </c>
      <c r="S304" s="80">
        <f t="shared" si="187"/>
        <v>2950.8393374883563</v>
      </c>
      <c r="T304" s="69">
        <f t="shared" si="188"/>
        <v>178.01305843199978</v>
      </c>
      <c r="U304" s="78">
        <f t="shared" si="189"/>
        <v>1.8714448036116653</v>
      </c>
      <c r="V304" s="69">
        <f t="shared" si="190"/>
        <v>116.77815574536791</v>
      </c>
      <c r="W304" s="80">
        <f t="shared" ca="1" si="191"/>
        <v>8.4145885033781873</v>
      </c>
      <c r="X304" s="80">
        <f t="shared" ca="1" si="192"/>
        <v>35.900866484706143</v>
      </c>
      <c r="Y304" s="94">
        <f t="shared" ca="1" si="193"/>
        <v>4.6921084320194535E-7</v>
      </c>
      <c r="Z304" s="80">
        <f t="shared" ca="1" si="194"/>
        <v>14</v>
      </c>
      <c r="AA304" s="80">
        <f t="shared" ca="1" si="195"/>
        <v>302.81199311999995</v>
      </c>
      <c r="AB304" s="80">
        <f t="shared" ca="1" si="196"/>
        <v>393.45970326506819</v>
      </c>
      <c r="AC304" s="80">
        <f t="shared" si="197"/>
        <v>14.704448569322668</v>
      </c>
      <c r="AD304" s="69">
        <f t="shared" si="198"/>
        <v>2544.6385976470588</v>
      </c>
      <c r="AE304" s="69">
        <f t="shared" si="218"/>
        <v>2372.745313613445</v>
      </c>
      <c r="AF304" s="69">
        <f t="shared" si="199"/>
        <v>2262.9744000000001</v>
      </c>
      <c r="AG304" s="95">
        <f t="shared" si="219"/>
        <v>2116.8651085714287</v>
      </c>
      <c r="AH304" s="93">
        <f t="shared" si="200"/>
        <v>22.653050866156377</v>
      </c>
      <c r="AI304" s="81">
        <f t="shared" si="201"/>
        <v>2.1314804843091952</v>
      </c>
      <c r="AJ304" s="80">
        <f t="shared" si="202"/>
        <v>21.724554239999996</v>
      </c>
      <c r="AK304" s="80">
        <f t="shared" si="203"/>
        <v>53.462079911600604</v>
      </c>
      <c r="AL304" s="78">
        <f t="shared" ca="1" si="204"/>
        <v>0.84621159822729886</v>
      </c>
      <c r="AM304" s="80">
        <f t="shared" ca="1" si="205"/>
        <v>46.101508360224443</v>
      </c>
      <c r="AN304" s="80">
        <f t="shared" si="206"/>
        <v>21.348815094339621</v>
      </c>
      <c r="AO304" s="80">
        <f t="shared" si="207"/>
        <v>3.8106661745709536</v>
      </c>
      <c r="AP304" s="80">
        <f t="shared" si="208"/>
        <v>3.9869015343839824</v>
      </c>
      <c r="AQ304" s="80">
        <f t="shared" ca="1" si="209"/>
        <v>2.5646400670552589</v>
      </c>
      <c r="AR304" s="80">
        <f t="shared" si="210"/>
        <v>2.7974783094280977</v>
      </c>
      <c r="AS304" s="78">
        <f t="shared" si="211"/>
        <v>1.0346977829105871E-2</v>
      </c>
      <c r="AT304" s="96">
        <f t="shared" ca="1" si="212"/>
        <v>5</v>
      </c>
      <c r="AU304" s="97" t="str">
        <f t="shared" ca="1" si="213"/>
        <v>Sand mixture</v>
      </c>
      <c r="AV304" s="98">
        <f t="shared" si="214"/>
        <v>4</v>
      </c>
      <c r="AW304" s="99" t="str">
        <f t="shared" si="215"/>
        <v>Silt mxture</v>
      </c>
      <c r="AX304" s="78"/>
      <c r="AY304" s="78"/>
      <c r="AZ304" s="78"/>
      <c r="BA304" s="78"/>
      <c r="BB304" s="78"/>
      <c r="BC304" s="78"/>
      <c r="BD304" s="78"/>
      <c r="BE304" s="78"/>
      <c r="BF304" s="78"/>
      <c r="BG304" s="78"/>
      <c r="BH304" s="78"/>
      <c r="BI304" s="78"/>
      <c r="BJ304" s="78"/>
      <c r="BK304" s="78"/>
      <c r="BL304" s="78"/>
      <c r="BM304" s="78"/>
      <c r="BN304" s="78"/>
      <c r="BO304" s="78"/>
      <c r="BP304" s="78"/>
      <c r="BQ304" s="78"/>
    </row>
    <row r="305" spans="1:69">
      <c r="A305" s="101">
        <v>5.84</v>
      </c>
      <c r="C305" s="89">
        <f t="shared" si="176"/>
        <v>-19.159872</v>
      </c>
      <c r="D305" s="84">
        <f t="shared" si="177"/>
        <v>19.159872</v>
      </c>
      <c r="E305" s="76">
        <v>1.9628000000000001</v>
      </c>
      <c r="F305" s="91">
        <f t="shared" si="178"/>
        <v>20.491631999999999</v>
      </c>
      <c r="G305" s="80">
        <f t="shared" si="179"/>
        <v>20.6246376</v>
      </c>
      <c r="H305" s="81">
        <f t="shared" si="217"/>
        <v>21.201671314285715</v>
      </c>
      <c r="I305" s="101">
        <v>84</v>
      </c>
      <c r="J305" s="92">
        <f t="shared" si="180"/>
        <v>0.87695999999999996</v>
      </c>
      <c r="K305" s="101">
        <v>63.7</v>
      </c>
      <c r="L305" s="78">
        <f t="shared" si="181"/>
        <v>0.66502799999999995</v>
      </c>
      <c r="M305" s="81">
        <f t="shared" si="182"/>
        <v>0.59778800639999996</v>
      </c>
      <c r="N305" s="14">
        <f t="shared" si="216"/>
        <v>115</v>
      </c>
      <c r="O305" s="78">
        <f t="shared" si="183"/>
        <v>1.0040888400000025</v>
      </c>
      <c r="P305" s="78">
        <f t="shared" si="184"/>
        <v>0.40630083359999941</v>
      </c>
      <c r="Q305" s="93">
        <f t="shared" si="185"/>
        <v>6.4747810907999996</v>
      </c>
      <c r="R305" s="80">
        <f t="shared" si="186"/>
        <v>15.93592864043784</v>
      </c>
      <c r="S305" s="80">
        <f t="shared" si="187"/>
        <v>2632.160935638623</v>
      </c>
      <c r="T305" s="69">
        <f t="shared" si="188"/>
        <v>178.77236678399973</v>
      </c>
      <c r="U305" s="78">
        <f t="shared" si="189"/>
        <v>1.8697891997398219</v>
      </c>
      <c r="V305" s="69">
        <f t="shared" si="190"/>
        <v>116.67484606376489</v>
      </c>
      <c r="W305" s="80">
        <f t="shared" ca="1" si="191"/>
        <v>7.9707783896694764</v>
      </c>
      <c r="X305" s="80">
        <f t="shared" ca="1" si="192"/>
        <v>35.522209916104032</v>
      </c>
      <c r="Y305" s="94">
        <f t="shared" ca="1" si="193"/>
        <v>3.0937688193222524E-7</v>
      </c>
      <c r="Z305" s="80">
        <f t="shared" ca="1" si="194"/>
        <v>14</v>
      </c>
      <c r="AA305" s="80">
        <f t="shared" ca="1" si="195"/>
        <v>274.68768263999999</v>
      </c>
      <c r="AB305" s="80">
        <f t="shared" ca="1" si="196"/>
        <v>235.33482118251277</v>
      </c>
      <c r="AC305" s="80">
        <f t="shared" si="197"/>
        <v>15.051880444228232</v>
      </c>
      <c r="AD305" s="69">
        <f t="shared" si="198"/>
        <v>2308.2998541176466</v>
      </c>
      <c r="AE305" s="69">
        <f t="shared" si="218"/>
        <v>2376.1861734453778</v>
      </c>
      <c r="AF305" s="69">
        <f t="shared" si="199"/>
        <v>2062.4637599999996</v>
      </c>
      <c r="AG305" s="95">
        <f t="shared" si="219"/>
        <v>2120.1671314285713</v>
      </c>
      <c r="AH305" s="93">
        <f t="shared" si="200"/>
        <v>20.609064703984888</v>
      </c>
      <c r="AI305" s="81">
        <f t="shared" si="201"/>
        <v>2.1584006910095623</v>
      </c>
      <c r="AJ305" s="80">
        <f t="shared" si="202"/>
        <v>19.799652095999999</v>
      </c>
      <c r="AK305" s="80">
        <f t="shared" si="203"/>
        <v>48.290692849811634</v>
      </c>
      <c r="AL305" s="78">
        <f t="shared" ca="1" si="204"/>
        <v>0.8689625219900996</v>
      </c>
      <c r="AM305" s="80">
        <f t="shared" ca="1" si="205"/>
        <v>42.588447673297708</v>
      </c>
      <c r="AN305" s="80">
        <f t="shared" si="206"/>
        <v>19.457205283018865</v>
      </c>
      <c r="AO305" s="80">
        <f t="shared" si="207"/>
        <v>4.2520019842675927</v>
      </c>
      <c r="AP305" s="80">
        <f t="shared" si="208"/>
        <v>4.4695997585339704</v>
      </c>
      <c r="AQ305" s="80">
        <f t="shared" ca="1" si="209"/>
        <v>2.6241401268496647</v>
      </c>
      <c r="AR305" s="80">
        <f t="shared" si="210"/>
        <v>2.8589697114063002</v>
      </c>
      <c r="AS305" s="78">
        <f t="shared" si="211"/>
        <v>3.4270190106548272E-3</v>
      </c>
      <c r="AT305" s="96">
        <f t="shared" ca="1" si="212"/>
        <v>4</v>
      </c>
      <c r="AU305" s="97" t="str">
        <f t="shared" ca="1" si="213"/>
        <v>Silt mxture</v>
      </c>
      <c r="AV305" s="98">
        <f t="shared" si="214"/>
        <v>4</v>
      </c>
      <c r="AW305" s="99" t="str">
        <f t="shared" si="215"/>
        <v>Silt mxture</v>
      </c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</row>
    <row r="306" spans="1:69">
      <c r="A306" s="101">
        <v>5.86</v>
      </c>
      <c r="C306" s="89">
        <f t="shared" si="176"/>
        <v>-19.225488000000002</v>
      </c>
      <c r="D306" s="84">
        <f t="shared" si="177"/>
        <v>19.225488000000002</v>
      </c>
      <c r="E306" s="76">
        <v>1.8584000000000001</v>
      </c>
      <c r="F306" s="91">
        <f t="shared" si="178"/>
        <v>19.401696000000001</v>
      </c>
      <c r="G306" s="80">
        <f t="shared" si="179"/>
        <v>19.5397128</v>
      </c>
      <c r="H306" s="81">
        <f t="shared" si="217"/>
        <v>21.154929942857144</v>
      </c>
      <c r="I306" s="101">
        <v>84.8</v>
      </c>
      <c r="J306" s="92">
        <f t="shared" si="180"/>
        <v>0.88531199999999999</v>
      </c>
      <c r="K306" s="101">
        <v>66.099999999999994</v>
      </c>
      <c r="L306" s="78">
        <f t="shared" si="181"/>
        <v>0.69008399999999992</v>
      </c>
      <c r="M306" s="81">
        <f t="shared" si="182"/>
        <v>0.59983522560000002</v>
      </c>
      <c r="N306" s="14">
        <f t="shared" si="216"/>
        <v>115</v>
      </c>
      <c r="O306" s="78">
        <f t="shared" si="183"/>
        <v>1.0078617600000026</v>
      </c>
      <c r="P306" s="78">
        <f t="shared" si="184"/>
        <v>0.40802653439999947</v>
      </c>
      <c r="Q306" s="93">
        <f t="shared" si="185"/>
        <v>6.1155108432</v>
      </c>
      <c r="R306" s="80">
        <f t="shared" si="186"/>
        <v>14.988022414259948</v>
      </c>
      <c r="S306" s="80">
        <f t="shared" si="187"/>
        <v>2462.6547131539664</v>
      </c>
      <c r="T306" s="69">
        <f t="shared" si="188"/>
        <v>179.53167513599976</v>
      </c>
      <c r="U306" s="78">
        <f t="shared" si="189"/>
        <v>1.8687885390985199</v>
      </c>
      <c r="V306" s="69">
        <f t="shared" si="190"/>
        <v>116.61240483974764</v>
      </c>
      <c r="W306" s="80">
        <f t="shared" ca="1" si="191"/>
        <v>7.7258791031600431</v>
      </c>
      <c r="X306" s="80">
        <f t="shared" ca="1" si="192"/>
        <v>35.293433407373968</v>
      </c>
      <c r="Y306" s="94">
        <f t="shared" ca="1" si="193"/>
        <v>2.4181622289963516E-7</v>
      </c>
      <c r="Z306" s="80">
        <f t="shared" ca="1" si="194"/>
        <v>14</v>
      </c>
      <c r="AA306" s="80">
        <f t="shared" ca="1" si="195"/>
        <v>259.44591456000001</v>
      </c>
      <c r="AB306" s="80">
        <f t="shared" ca="1" si="196"/>
        <v>173.73663998485105</v>
      </c>
      <c r="AC306" s="80">
        <f t="shared" si="197"/>
        <v>15.254242851818971</v>
      </c>
      <c r="AD306" s="69">
        <f t="shared" si="198"/>
        <v>2180.2177694117645</v>
      </c>
      <c r="AE306" s="69">
        <f t="shared" si="218"/>
        <v>2370.2433156302513</v>
      </c>
      <c r="AF306" s="69">
        <f t="shared" si="199"/>
        <v>1953.9712800000002</v>
      </c>
      <c r="AG306" s="95">
        <f t="shared" si="219"/>
        <v>2115.4929942857148</v>
      </c>
      <c r="AH306" s="93">
        <f t="shared" si="200"/>
        <v>19.515246282826247</v>
      </c>
      <c r="AI306" s="81">
        <f t="shared" si="201"/>
        <v>2.1697412431812699</v>
      </c>
      <c r="AJ306" s="80">
        <f t="shared" si="202"/>
        <v>18.758124288000001</v>
      </c>
      <c r="AK306" s="80">
        <f t="shared" si="203"/>
        <v>45.418249740181658</v>
      </c>
      <c r="AL306" s="78">
        <f t="shared" ca="1" si="204"/>
        <v>0.88245442423213682</v>
      </c>
      <c r="AM306" s="80">
        <f t="shared" ca="1" si="205"/>
        <v>40.597000416786116</v>
      </c>
      <c r="AN306" s="80">
        <f t="shared" si="206"/>
        <v>18.433691320754715</v>
      </c>
      <c r="AO306" s="80">
        <f t="shared" si="207"/>
        <v>4.5308342505423109</v>
      </c>
      <c r="AP306" s="80">
        <f t="shared" si="208"/>
        <v>4.7772453927516567</v>
      </c>
      <c r="AQ306" s="80">
        <f t="shared" ca="1" si="209"/>
        <v>2.6593382928887856</v>
      </c>
      <c r="AR306" s="80">
        <f t="shared" si="210"/>
        <v>2.8947140840191206</v>
      </c>
      <c r="AS306" s="78">
        <f t="shared" si="211"/>
        <v>4.8699276831657449E-3</v>
      </c>
      <c r="AT306" s="96">
        <f t="shared" ca="1" si="212"/>
        <v>4</v>
      </c>
      <c r="AU306" s="97" t="str">
        <f t="shared" ca="1" si="213"/>
        <v>Silt mxture</v>
      </c>
      <c r="AV306" s="98">
        <f t="shared" si="214"/>
        <v>4</v>
      </c>
      <c r="AW306" s="99" t="str">
        <f t="shared" si="215"/>
        <v>Silt mxture</v>
      </c>
      <c r="AX306" s="78"/>
      <c r="AY306" s="78"/>
      <c r="AZ306" s="78"/>
      <c r="BA306" s="78"/>
      <c r="BB306" s="78"/>
      <c r="BC306" s="78"/>
      <c r="BD306" s="78"/>
      <c r="BE306" s="78"/>
      <c r="BF306" s="78"/>
      <c r="BG306" s="78"/>
      <c r="BH306" s="78"/>
      <c r="BI306" s="78"/>
      <c r="BJ306" s="78"/>
      <c r="BK306" s="78"/>
      <c r="BL306" s="78"/>
      <c r="BM306" s="78"/>
      <c r="BN306" s="78"/>
      <c r="BO306" s="78"/>
      <c r="BP306" s="78"/>
      <c r="BQ306" s="78"/>
    </row>
    <row r="307" spans="1:69">
      <c r="A307" s="101">
        <v>5.88</v>
      </c>
      <c r="C307" s="89">
        <f t="shared" si="176"/>
        <v>-19.291104000000001</v>
      </c>
      <c r="D307" s="84">
        <f t="shared" si="177"/>
        <v>19.291104000000001</v>
      </c>
      <c r="E307" s="76">
        <v>1.8671</v>
      </c>
      <c r="F307" s="91">
        <f t="shared" si="178"/>
        <v>19.492524</v>
      </c>
      <c r="G307" s="80">
        <f t="shared" si="179"/>
        <v>19.6311672</v>
      </c>
      <c r="H307" s="81">
        <f t="shared" si="217"/>
        <v>20.409096342857143</v>
      </c>
      <c r="I307" s="101">
        <v>85.4</v>
      </c>
      <c r="J307" s="92">
        <f t="shared" si="180"/>
        <v>0.89157600000000004</v>
      </c>
      <c r="K307" s="101">
        <v>66.400000000000006</v>
      </c>
      <c r="L307" s="78">
        <f t="shared" si="181"/>
        <v>0.69321600000000005</v>
      </c>
      <c r="M307" s="81">
        <f t="shared" si="182"/>
        <v>0.60188244479999997</v>
      </c>
      <c r="N307" s="14">
        <f t="shared" si="216"/>
        <v>115</v>
      </c>
      <c r="O307" s="78">
        <f t="shared" si="183"/>
        <v>1.0116346800000025</v>
      </c>
      <c r="P307" s="78">
        <f t="shared" si="184"/>
        <v>0.40975223519999943</v>
      </c>
      <c r="Q307" s="93">
        <f t="shared" si="185"/>
        <v>6.1444457315999994</v>
      </c>
      <c r="R307" s="80">
        <f t="shared" si="186"/>
        <v>14.99551485936594</v>
      </c>
      <c r="S307" s="80">
        <f t="shared" si="187"/>
        <v>2456.9226152869282</v>
      </c>
      <c r="T307" s="69">
        <f t="shared" si="188"/>
        <v>180.29098348799974</v>
      </c>
      <c r="U307" s="78">
        <f t="shared" si="189"/>
        <v>1.8697977992093968</v>
      </c>
      <c r="V307" s="69">
        <f t="shared" si="190"/>
        <v>116.67538267066635</v>
      </c>
      <c r="W307" s="80">
        <f t="shared" ca="1" si="191"/>
        <v>7.7638390726272295</v>
      </c>
      <c r="X307" s="80">
        <f t="shared" ca="1" si="192"/>
        <v>35.299178759136055</v>
      </c>
      <c r="Y307" s="94">
        <f t="shared" ca="1" si="193"/>
        <v>2.4121206676864667E-7</v>
      </c>
      <c r="Z307" s="80">
        <f t="shared" ca="1" si="194"/>
        <v>14</v>
      </c>
      <c r="AA307" s="80">
        <f t="shared" ca="1" si="195"/>
        <v>260.67345527999993</v>
      </c>
      <c r="AB307" s="80">
        <f t="shared" ca="1" si="196"/>
        <v>174.12253726102111</v>
      </c>
      <c r="AC307" s="80">
        <f t="shared" si="197"/>
        <v>15.261327174733772</v>
      </c>
      <c r="AD307" s="69">
        <f t="shared" si="198"/>
        <v>2190.5332376470583</v>
      </c>
      <c r="AE307" s="69">
        <f t="shared" si="218"/>
        <v>2282.0543132773105</v>
      </c>
      <c r="AF307" s="69">
        <f t="shared" si="199"/>
        <v>1963.11672</v>
      </c>
      <c r="AG307" s="95">
        <f t="shared" si="219"/>
        <v>2040.9096342857142</v>
      </c>
      <c r="AH307" s="93">
        <f t="shared" si="200"/>
        <v>19.48105660620887</v>
      </c>
      <c r="AI307" s="81">
        <f t="shared" si="201"/>
        <v>2.1758905099439501</v>
      </c>
      <c r="AJ307" s="80">
        <f t="shared" si="202"/>
        <v>18.845920511999999</v>
      </c>
      <c r="AK307" s="80">
        <f t="shared" si="203"/>
        <v>45.440954119290723</v>
      </c>
      <c r="AL307" s="78">
        <f t="shared" ca="1" si="204"/>
        <v>0.88267198301954952</v>
      </c>
      <c r="AM307" s="80">
        <f t="shared" ca="1" si="205"/>
        <v>40.645853812025138</v>
      </c>
      <c r="AN307" s="80">
        <f t="shared" si="206"/>
        <v>18.519969056603774</v>
      </c>
      <c r="AO307" s="80">
        <f t="shared" si="207"/>
        <v>4.5416352013954633</v>
      </c>
      <c r="AP307" s="80">
        <f t="shared" si="208"/>
        <v>4.7883908956485453</v>
      </c>
      <c r="AQ307" s="80">
        <f t="shared" ca="1" si="209"/>
        <v>2.6596956624590757</v>
      </c>
      <c r="AR307" s="80">
        <f t="shared" si="210"/>
        <v>2.8938407455288329</v>
      </c>
      <c r="AS307" s="78">
        <f t="shared" si="211"/>
        <v>4.9052550112036915E-3</v>
      </c>
      <c r="AT307" s="96">
        <f t="shared" ca="1" si="212"/>
        <v>4</v>
      </c>
      <c r="AU307" s="97" t="str">
        <f t="shared" ca="1" si="213"/>
        <v>Silt mxture</v>
      </c>
      <c r="AV307" s="98">
        <f t="shared" si="214"/>
        <v>4</v>
      </c>
      <c r="AW307" s="99" t="str">
        <f t="shared" si="215"/>
        <v>Silt mxture</v>
      </c>
      <c r="AX307" s="78"/>
      <c r="AY307" s="78"/>
      <c r="AZ307" s="78"/>
      <c r="BA307" s="78"/>
      <c r="BB307" s="78"/>
      <c r="BC307" s="78"/>
      <c r="BD307" s="78"/>
      <c r="BE307" s="78"/>
      <c r="BF307" s="78"/>
      <c r="BG307" s="78"/>
      <c r="BH307" s="78"/>
      <c r="BI307" s="78"/>
      <c r="BJ307" s="78"/>
      <c r="BK307" s="78"/>
      <c r="BL307" s="78"/>
      <c r="BM307" s="78"/>
      <c r="BN307" s="78"/>
      <c r="BO307" s="78"/>
      <c r="BP307" s="78"/>
      <c r="BQ307" s="78"/>
    </row>
    <row r="308" spans="1:69">
      <c r="A308" s="101">
        <v>5.9</v>
      </c>
      <c r="C308" s="89">
        <f t="shared" si="176"/>
        <v>-19.356720000000003</v>
      </c>
      <c r="D308" s="84">
        <f t="shared" si="177"/>
        <v>19.356720000000003</v>
      </c>
      <c r="E308" s="76">
        <v>1.8633</v>
      </c>
      <c r="F308" s="91">
        <f t="shared" si="178"/>
        <v>19.452852</v>
      </c>
      <c r="G308" s="80">
        <f t="shared" si="179"/>
        <v>19.591286400000001</v>
      </c>
      <c r="H308" s="81">
        <f t="shared" si="217"/>
        <v>20.19036342857143</v>
      </c>
      <c r="I308" s="101">
        <v>86.7</v>
      </c>
      <c r="J308" s="92">
        <f t="shared" si="180"/>
        <v>0.90514799999999995</v>
      </c>
      <c r="K308" s="101">
        <v>66.3</v>
      </c>
      <c r="L308" s="78">
        <f t="shared" si="181"/>
        <v>0.6921719999999999</v>
      </c>
      <c r="M308" s="81">
        <f t="shared" si="182"/>
        <v>0.60392966400000003</v>
      </c>
      <c r="N308" s="14">
        <f t="shared" si="216"/>
        <v>115</v>
      </c>
      <c r="O308" s="78">
        <f t="shared" si="183"/>
        <v>1.0154076000000025</v>
      </c>
      <c r="P308" s="78">
        <f t="shared" si="184"/>
        <v>0.41147793599999949</v>
      </c>
      <c r="Q308" s="93">
        <f t="shared" si="185"/>
        <v>6.1300400039999996</v>
      </c>
      <c r="R308" s="80">
        <f t="shared" si="186"/>
        <v>14.897615321954971</v>
      </c>
      <c r="S308" s="80">
        <f t="shared" si="187"/>
        <v>2414.4090313212346</v>
      </c>
      <c r="T308" s="69">
        <f t="shared" si="188"/>
        <v>181.05029183999977</v>
      </c>
      <c r="U308" s="78">
        <f t="shared" si="189"/>
        <v>1.8714898452788395</v>
      </c>
      <c r="V308" s="69">
        <f t="shared" si="190"/>
        <v>116.78096634539959</v>
      </c>
      <c r="W308" s="80">
        <f t="shared" ca="1" si="191"/>
        <v>7.7809127986704025</v>
      </c>
      <c r="X308" s="80">
        <f t="shared" ca="1" si="192"/>
        <v>35.281844200710061</v>
      </c>
      <c r="Y308" s="94">
        <f t="shared" ca="1" si="193"/>
        <v>2.3044789726413142E-7</v>
      </c>
      <c r="Z308" s="80">
        <f t="shared" ca="1" si="194"/>
        <v>14</v>
      </c>
      <c r="AA308" s="80">
        <f t="shared" ca="1" si="195"/>
        <v>260.06230319999997</v>
      </c>
      <c r="AB308" s="80">
        <f t="shared" ca="1" si="196"/>
        <v>165.96224565260397</v>
      </c>
      <c r="AC308" s="80">
        <f t="shared" si="197"/>
        <v>15.314391591326149</v>
      </c>
      <c r="AD308" s="69">
        <f t="shared" si="198"/>
        <v>2185.3975058823526</v>
      </c>
      <c r="AE308" s="69">
        <f t="shared" si="218"/>
        <v>2255.8771563025207</v>
      </c>
      <c r="AF308" s="69">
        <f t="shared" si="199"/>
        <v>1959.1286400000001</v>
      </c>
      <c r="AG308" s="95">
        <f t="shared" si="219"/>
        <v>2019.0363428571425</v>
      </c>
      <c r="AH308" s="93">
        <f t="shared" si="200"/>
        <v>19.215721367268483</v>
      </c>
      <c r="AI308" s="81">
        <f t="shared" si="201"/>
        <v>2.1997485668344585</v>
      </c>
      <c r="AJ308" s="80">
        <f t="shared" si="202"/>
        <v>18.807634944</v>
      </c>
      <c r="AK308" s="80">
        <f t="shared" si="203"/>
        <v>45.144288854409005</v>
      </c>
      <c r="AL308" s="78">
        <f t="shared" ca="1" si="204"/>
        <v>0.88523819081633603</v>
      </c>
      <c r="AM308" s="80">
        <f t="shared" ca="1" si="205"/>
        <v>40.49863465005248</v>
      </c>
      <c r="AN308" s="80">
        <f t="shared" si="206"/>
        <v>18.482345660377359</v>
      </c>
      <c r="AO308" s="80">
        <f t="shared" si="207"/>
        <v>4.620156030182887</v>
      </c>
      <c r="AP308" s="80">
        <f t="shared" si="208"/>
        <v>4.8727062108092571</v>
      </c>
      <c r="AQ308" s="80">
        <f t="shared" ca="1" si="209"/>
        <v>2.6662174651248356</v>
      </c>
      <c r="AR308" s="80">
        <f t="shared" si="210"/>
        <v>2.8993464761623353</v>
      </c>
      <c r="AS308" s="78">
        <f t="shared" si="211"/>
        <v>4.7503720793010277E-3</v>
      </c>
      <c r="AT308" s="96">
        <f t="shared" ca="1" si="212"/>
        <v>4</v>
      </c>
      <c r="AU308" s="97" t="str">
        <f t="shared" ca="1" si="213"/>
        <v>Silt mxture</v>
      </c>
      <c r="AV308" s="98">
        <f t="shared" si="214"/>
        <v>4</v>
      </c>
      <c r="AW308" s="99" t="str">
        <f t="shared" si="215"/>
        <v>Silt mxture</v>
      </c>
      <c r="AX308" s="78"/>
      <c r="AY308" s="78"/>
      <c r="AZ308" s="78"/>
      <c r="BA308" s="78"/>
      <c r="BB308" s="78"/>
      <c r="BC308" s="78"/>
      <c r="BD308" s="78"/>
      <c r="BE308" s="78"/>
      <c r="BF308" s="78"/>
      <c r="BG308" s="78"/>
      <c r="BH308" s="78"/>
      <c r="BI308" s="78"/>
      <c r="BJ308" s="78"/>
      <c r="BK308" s="78"/>
      <c r="BL308" s="78"/>
      <c r="BM308" s="78"/>
      <c r="BN308" s="78"/>
      <c r="BO308" s="78"/>
      <c r="BP308" s="78"/>
      <c r="BQ308" s="78"/>
    </row>
    <row r="309" spans="1:69">
      <c r="A309" s="101">
        <v>5.92</v>
      </c>
      <c r="C309" s="89">
        <f t="shared" si="176"/>
        <v>-19.422336000000001</v>
      </c>
      <c r="D309" s="84">
        <f t="shared" si="177"/>
        <v>19.422336000000001</v>
      </c>
      <c r="E309" s="76">
        <v>1.9242999999999999</v>
      </c>
      <c r="F309" s="91">
        <f t="shared" si="178"/>
        <v>20.089691999999999</v>
      </c>
      <c r="G309" s="80">
        <f t="shared" si="179"/>
        <v>20.228543999999999</v>
      </c>
      <c r="H309" s="81">
        <f t="shared" si="217"/>
        <v>20.293540457142853</v>
      </c>
      <c r="I309" s="101">
        <v>86.7</v>
      </c>
      <c r="J309" s="92">
        <f t="shared" si="180"/>
        <v>0.90514799999999995</v>
      </c>
      <c r="K309" s="101">
        <v>66.5</v>
      </c>
      <c r="L309" s="78">
        <f t="shared" si="181"/>
        <v>0.69425999999999999</v>
      </c>
      <c r="M309" s="81">
        <f t="shared" si="182"/>
        <v>0.60597688319999998</v>
      </c>
      <c r="N309" s="14">
        <f t="shared" si="216"/>
        <v>115</v>
      </c>
      <c r="O309" s="78">
        <f t="shared" si="183"/>
        <v>1.0191805200000024</v>
      </c>
      <c r="P309" s="78">
        <f t="shared" si="184"/>
        <v>0.41320363679999944</v>
      </c>
      <c r="Q309" s="93">
        <f t="shared" si="185"/>
        <v>6.339089948399999</v>
      </c>
      <c r="R309" s="80">
        <f t="shared" si="186"/>
        <v>15.341321769315094</v>
      </c>
      <c r="S309" s="80">
        <f t="shared" si="187"/>
        <v>2496.7465158119085</v>
      </c>
      <c r="T309" s="69">
        <f t="shared" si="188"/>
        <v>181.80960019199978</v>
      </c>
      <c r="U309" s="78">
        <f t="shared" si="189"/>
        <v>1.872740995665015</v>
      </c>
      <c r="V309" s="69">
        <f t="shared" si="190"/>
        <v>116.85903812949692</v>
      </c>
      <c r="W309" s="80">
        <f t="shared" ca="1" si="191"/>
        <v>7.9429250640057303</v>
      </c>
      <c r="X309" s="80">
        <f t="shared" ca="1" si="192"/>
        <v>35.394569867949144</v>
      </c>
      <c r="Y309" s="94">
        <f t="shared" ca="1" si="193"/>
        <v>2.606214800003424E-7</v>
      </c>
      <c r="Z309" s="80">
        <f t="shared" ca="1" si="194"/>
        <v>14</v>
      </c>
      <c r="AA309" s="80">
        <f t="shared" ca="1" si="195"/>
        <v>268.93108871999993</v>
      </c>
      <c r="AB309" s="80">
        <f t="shared" ca="1" si="196"/>
        <v>194.09322007470396</v>
      </c>
      <c r="AC309" s="80">
        <f t="shared" si="197"/>
        <v>15.212446352537679</v>
      </c>
      <c r="AD309" s="69">
        <f t="shared" si="198"/>
        <v>2259.9251152941174</v>
      </c>
      <c r="AE309" s="69">
        <f t="shared" si="218"/>
        <v>2267.5717573109241</v>
      </c>
      <c r="AF309" s="69">
        <f t="shared" si="199"/>
        <v>2022.8543999999997</v>
      </c>
      <c r="AG309" s="95">
        <f t="shared" si="219"/>
        <v>2029.3540457142856</v>
      </c>
      <c r="AH309" s="93">
        <f t="shared" si="200"/>
        <v>19.747470143798257</v>
      </c>
      <c r="AI309" s="81">
        <f t="shared" si="201"/>
        <v>2.1905615521920332</v>
      </c>
      <c r="AJ309" s="80">
        <f t="shared" si="202"/>
        <v>19.41940224</v>
      </c>
      <c r="AK309" s="80">
        <f t="shared" si="203"/>
        <v>46.488853846409377</v>
      </c>
      <c r="AL309" s="78">
        <f t="shared" ca="1" si="204"/>
        <v>0.87862233156569558</v>
      </c>
      <c r="AM309" s="80">
        <f t="shared" ca="1" si="205"/>
        <v>41.465620612226239</v>
      </c>
      <c r="AN309" s="80">
        <f t="shared" si="206"/>
        <v>19.083532075471698</v>
      </c>
      <c r="AO309" s="80">
        <f t="shared" si="207"/>
        <v>4.4746077621800158</v>
      </c>
      <c r="AP309" s="80">
        <f t="shared" si="208"/>
        <v>4.7120145388596715</v>
      </c>
      <c r="AQ309" s="80">
        <f t="shared" ca="1" si="209"/>
        <v>2.6486393542802884</v>
      </c>
      <c r="AR309" s="80">
        <f t="shared" si="210"/>
        <v>2.8797463834026771</v>
      </c>
      <c r="AS309" s="78">
        <f t="shared" si="211"/>
        <v>4.5958376961275568E-3</v>
      </c>
      <c r="AT309" s="96">
        <f t="shared" ca="1" si="212"/>
        <v>4</v>
      </c>
      <c r="AU309" s="97" t="str">
        <f t="shared" ca="1" si="213"/>
        <v>Silt mxture</v>
      </c>
      <c r="AV309" s="98">
        <f t="shared" si="214"/>
        <v>4</v>
      </c>
      <c r="AW309" s="99" t="str">
        <f t="shared" si="215"/>
        <v>Silt mxture</v>
      </c>
      <c r="AX309" s="78"/>
      <c r="AY309" s="78"/>
      <c r="AZ309" s="78"/>
      <c r="BA309" s="78"/>
      <c r="BB309" s="78"/>
      <c r="BC309" s="78"/>
      <c r="BD309" s="78"/>
      <c r="BE309" s="78"/>
      <c r="BF309" s="78"/>
      <c r="BG309" s="78"/>
      <c r="BH309" s="78"/>
      <c r="BI309" s="78"/>
      <c r="BJ309" s="78"/>
      <c r="BK309" s="78"/>
      <c r="BL309" s="78"/>
      <c r="BM309" s="78"/>
      <c r="BN309" s="78"/>
      <c r="BO309" s="78"/>
      <c r="BP309" s="78"/>
      <c r="BQ309" s="78"/>
    </row>
    <row r="310" spans="1:69">
      <c r="A310" s="101">
        <v>5.94</v>
      </c>
      <c r="C310" s="89">
        <f t="shared" si="176"/>
        <v>-19.487952000000003</v>
      </c>
      <c r="D310" s="84">
        <f t="shared" si="177"/>
        <v>19.487952000000003</v>
      </c>
      <c r="E310" s="76">
        <v>1.9616</v>
      </c>
      <c r="F310" s="91">
        <f t="shared" si="178"/>
        <v>20.479104</v>
      </c>
      <c r="G310" s="80">
        <f t="shared" si="179"/>
        <v>20.618582400000001</v>
      </c>
      <c r="H310" s="81">
        <f t="shared" si="217"/>
        <v>20.551706742857139</v>
      </c>
      <c r="I310" s="101">
        <v>85.1</v>
      </c>
      <c r="J310" s="92">
        <f t="shared" si="180"/>
        <v>0.8884439999999999</v>
      </c>
      <c r="K310" s="101">
        <v>66.8</v>
      </c>
      <c r="L310" s="78">
        <f t="shared" si="181"/>
        <v>0.6973919999999999</v>
      </c>
      <c r="M310" s="81">
        <f t="shared" si="182"/>
        <v>0.60802410240000004</v>
      </c>
      <c r="N310" s="14">
        <f t="shared" si="216"/>
        <v>115</v>
      </c>
      <c r="O310" s="78">
        <f t="shared" si="183"/>
        <v>1.0229534400000024</v>
      </c>
      <c r="P310" s="78">
        <f t="shared" si="184"/>
        <v>0.4149293375999995</v>
      </c>
      <c r="Q310" s="93">
        <f t="shared" si="185"/>
        <v>6.4665575567999998</v>
      </c>
      <c r="R310" s="80">
        <f t="shared" si="186"/>
        <v>15.584720025350185</v>
      </c>
      <c r="S310" s="80">
        <f t="shared" si="187"/>
        <v>2594.8378433994449</v>
      </c>
      <c r="T310" s="69">
        <f t="shared" si="188"/>
        <v>182.56890854399978</v>
      </c>
      <c r="U310" s="78">
        <f t="shared" si="189"/>
        <v>1.8713032966105909</v>
      </c>
      <c r="V310" s="69">
        <f t="shared" si="190"/>
        <v>116.76932570850087</v>
      </c>
      <c r="W310" s="80">
        <f t="shared" ca="1" si="191"/>
        <v>8.0163790295504143</v>
      </c>
      <c r="X310" s="80">
        <f t="shared" ca="1" si="192"/>
        <v>35.446513149386888</v>
      </c>
      <c r="Y310" s="94">
        <f t="shared" ca="1" si="193"/>
        <v>2.8998486764245446E-7</v>
      </c>
      <c r="Z310" s="80">
        <f t="shared" ca="1" si="194"/>
        <v>14</v>
      </c>
      <c r="AA310" s="80">
        <f t="shared" ca="1" si="195"/>
        <v>274.33880543999999</v>
      </c>
      <c r="AB310" s="80">
        <f t="shared" ca="1" si="196"/>
        <v>220.30366758842067</v>
      </c>
      <c r="AC310" s="80">
        <f t="shared" si="197"/>
        <v>15.095295958281127</v>
      </c>
      <c r="AD310" s="69">
        <f t="shared" si="198"/>
        <v>2305.3681129411762</v>
      </c>
      <c r="AE310" s="69">
        <f t="shared" si="218"/>
        <v>2297.5003885714282</v>
      </c>
      <c r="AF310" s="69">
        <f t="shared" si="199"/>
        <v>2061.85824</v>
      </c>
      <c r="AG310" s="95">
        <f t="shared" si="219"/>
        <v>2055.1706742857136</v>
      </c>
      <c r="AH310" s="93">
        <f t="shared" si="200"/>
        <v>20.356629435175417</v>
      </c>
      <c r="AI310" s="81">
        <f t="shared" si="201"/>
        <v>2.1411934984854657</v>
      </c>
      <c r="AJ310" s="80">
        <f t="shared" si="202"/>
        <v>19.793839104</v>
      </c>
      <c r="AK310" s="80">
        <f t="shared" si="203"/>
        <v>47.226424319242987</v>
      </c>
      <c r="AL310" s="78">
        <f t="shared" ca="1" si="204"/>
        <v>0.87289283974893372</v>
      </c>
      <c r="AM310" s="80">
        <f t="shared" ca="1" si="205"/>
        <v>41.918939435738643</v>
      </c>
      <c r="AN310" s="80">
        <f t="shared" si="206"/>
        <v>19.45149283018868</v>
      </c>
      <c r="AO310" s="80">
        <f t="shared" si="207"/>
        <v>4.3089480293271754</v>
      </c>
      <c r="AP310" s="80">
        <f t="shared" si="208"/>
        <v>4.5338886637094191</v>
      </c>
      <c r="AQ310" s="80">
        <f t="shared" ca="1" si="209"/>
        <v>2.6333876671467085</v>
      </c>
      <c r="AR310" s="80">
        <f t="shared" si="210"/>
        <v>2.8628061485845446</v>
      </c>
      <c r="AS310" s="78">
        <f t="shared" si="211"/>
        <v>4.5606036827102623E-3</v>
      </c>
      <c r="AT310" s="96">
        <f t="shared" ca="1" si="212"/>
        <v>4</v>
      </c>
      <c r="AU310" s="97" t="str">
        <f t="shared" ca="1" si="213"/>
        <v>Silt mxture</v>
      </c>
      <c r="AV310" s="98">
        <f t="shared" si="214"/>
        <v>4</v>
      </c>
      <c r="AW310" s="99" t="str">
        <f t="shared" si="215"/>
        <v>Silt mxture</v>
      </c>
      <c r="AX310" s="78"/>
      <c r="AY310" s="78"/>
      <c r="AZ310" s="78"/>
      <c r="BA310" s="78"/>
      <c r="BB310" s="78"/>
      <c r="BC310" s="78"/>
      <c r="BD310" s="78"/>
      <c r="BE310" s="78"/>
      <c r="BF310" s="78"/>
      <c r="BG310" s="78"/>
      <c r="BH310" s="78"/>
      <c r="BI310" s="78"/>
      <c r="BJ310" s="78"/>
      <c r="BK310" s="78"/>
      <c r="BL310" s="78"/>
      <c r="BM310" s="78"/>
      <c r="BN310" s="78"/>
      <c r="BO310" s="78"/>
      <c r="BP310" s="78"/>
      <c r="BQ310" s="78"/>
    </row>
    <row r="311" spans="1:69">
      <c r="A311" s="101">
        <v>5.96</v>
      </c>
      <c r="C311" s="89">
        <f t="shared" si="176"/>
        <v>-19.553568000000002</v>
      </c>
      <c r="D311" s="84">
        <f t="shared" si="177"/>
        <v>19.553568000000002</v>
      </c>
      <c r="E311" s="76">
        <v>2.0076000000000001</v>
      </c>
      <c r="F311" s="91">
        <f t="shared" si="178"/>
        <v>20.959343999999998</v>
      </c>
      <c r="G311" s="80">
        <f t="shared" si="179"/>
        <v>21.098613599999997</v>
      </c>
      <c r="H311" s="81">
        <f t="shared" si="217"/>
        <v>20.815331657142853</v>
      </c>
      <c r="I311" s="101">
        <v>82.6</v>
      </c>
      <c r="J311" s="92">
        <f t="shared" si="180"/>
        <v>0.86234399999999989</v>
      </c>
      <c r="K311" s="101">
        <v>66.7</v>
      </c>
      <c r="L311" s="78">
        <f t="shared" si="181"/>
        <v>0.69634799999999997</v>
      </c>
      <c r="M311" s="81">
        <f t="shared" si="182"/>
        <v>0.61007132159999999</v>
      </c>
      <c r="N311" s="14">
        <f t="shared" si="216"/>
        <v>115</v>
      </c>
      <c r="O311" s="78">
        <f t="shared" si="183"/>
        <v>1.0267263600000023</v>
      </c>
      <c r="P311" s="78">
        <f t="shared" si="184"/>
        <v>0.41665503839999946</v>
      </c>
      <c r="Q311" s="93">
        <f t="shared" si="185"/>
        <v>6.6237227891999986</v>
      </c>
      <c r="R311" s="80">
        <f t="shared" si="186"/>
        <v>15.897378355571584</v>
      </c>
      <c r="S311" s="80">
        <f t="shared" si="187"/>
        <v>2738.3486158928795</v>
      </c>
      <c r="T311" s="69">
        <f t="shared" si="188"/>
        <v>183.32821689599976</v>
      </c>
      <c r="U311" s="78">
        <f t="shared" si="189"/>
        <v>1.8687064885893974</v>
      </c>
      <c r="V311" s="69">
        <f t="shared" si="190"/>
        <v>116.60728488797839</v>
      </c>
      <c r="W311" s="80">
        <f t="shared" ca="1" si="191"/>
        <v>8.0939774052342557</v>
      </c>
      <c r="X311" s="80">
        <f t="shared" ca="1" si="192"/>
        <v>35.509226448872468</v>
      </c>
      <c r="Y311" s="94">
        <f t="shared" ca="1" si="193"/>
        <v>3.3503444617094865E-7</v>
      </c>
      <c r="Z311" s="80">
        <f t="shared" ca="1" si="194"/>
        <v>14</v>
      </c>
      <c r="AA311" s="80">
        <f t="shared" ca="1" si="195"/>
        <v>281.00642135999993</v>
      </c>
      <c r="AB311" s="80">
        <f t="shared" ca="1" si="196"/>
        <v>260.71430054075392</v>
      </c>
      <c r="AC311" s="80">
        <f t="shared" si="197"/>
        <v>14.931646362192314</v>
      </c>
      <c r="AD311" s="69">
        <f t="shared" si="198"/>
        <v>2361.3984988235288</v>
      </c>
      <c r="AE311" s="69">
        <f t="shared" si="218"/>
        <v>2328.0712114285711</v>
      </c>
      <c r="AF311" s="69">
        <f t="shared" si="199"/>
        <v>2109.8613599999999</v>
      </c>
      <c r="AG311" s="95">
        <f t="shared" si="219"/>
        <v>2081.533165714286</v>
      </c>
      <c r="AH311" s="93">
        <f t="shared" si="200"/>
        <v>21.233794622323487</v>
      </c>
      <c r="AI311" s="81">
        <f t="shared" si="201"/>
        <v>2.0696833603920748</v>
      </c>
      <c r="AJ311" s="80">
        <f t="shared" si="202"/>
        <v>20.254669055999997</v>
      </c>
      <c r="AK311" s="80">
        <f t="shared" si="203"/>
        <v>48.173873804762373</v>
      </c>
      <c r="AL311" s="78">
        <f t="shared" ca="1" si="204"/>
        <v>0.86511434543098376</v>
      </c>
      <c r="AM311" s="80">
        <f t="shared" ca="1" si="205"/>
        <v>42.472858947484021</v>
      </c>
      <c r="AN311" s="80">
        <f t="shared" si="206"/>
        <v>19.904352452830185</v>
      </c>
      <c r="AO311" s="80">
        <f t="shared" si="207"/>
        <v>4.0872069433036113</v>
      </c>
      <c r="AP311" s="80">
        <f t="shared" si="208"/>
        <v>4.2962776229705453</v>
      </c>
      <c r="AQ311" s="80">
        <f t="shared" ca="1" si="209"/>
        <v>2.612758020692425</v>
      </c>
      <c r="AR311" s="80">
        <f t="shared" si="210"/>
        <v>2.8403503388001856</v>
      </c>
      <c r="AS311" s="78">
        <f t="shared" si="211"/>
        <v>4.2983839719896713E-3</v>
      </c>
      <c r="AT311" s="96">
        <f t="shared" ca="1" si="212"/>
        <v>4</v>
      </c>
      <c r="AU311" s="97" t="str">
        <f t="shared" ca="1" si="213"/>
        <v>Silt mxture</v>
      </c>
      <c r="AV311" s="98">
        <f t="shared" si="214"/>
        <v>4</v>
      </c>
      <c r="AW311" s="99" t="str">
        <f t="shared" si="215"/>
        <v>Silt mxture</v>
      </c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</row>
    <row r="312" spans="1:69">
      <c r="A312" s="101">
        <v>5.98</v>
      </c>
      <c r="C312" s="89">
        <f t="shared" si="176"/>
        <v>-19.619184000000001</v>
      </c>
      <c r="D312" s="84">
        <f t="shared" si="177"/>
        <v>19.619184000000001</v>
      </c>
      <c r="E312" s="76">
        <v>2.0312999999999999</v>
      </c>
      <c r="F312" s="91">
        <f t="shared" si="178"/>
        <v>21.206771999999997</v>
      </c>
      <c r="G312" s="80">
        <f t="shared" si="179"/>
        <v>21.346876799999997</v>
      </c>
      <c r="H312" s="81">
        <f t="shared" si="217"/>
        <v>21.088322742857137</v>
      </c>
      <c r="I312" s="101">
        <v>81.8</v>
      </c>
      <c r="J312" s="92">
        <f t="shared" si="180"/>
        <v>0.85399199999999997</v>
      </c>
      <c r="K312" s="101">
        <v>67.099999999999994</v>
      </c>
      <c r="L312" s="78">
        <f t="shared" si="181"/>
        <v>0.70052399999999992</v>
      </c>
      <c r="M312" s="81">
        <f t="shared" si="182"/>
        <v>0.61211854079999994</v>
      </c>
      <c r="N312" s="14">
        <f t="shared" si="216"/>
        <v>115</v>
      </c>
      <c r="O312" s="78">
        <f t="shared" si="183"/>
        <v>1.0304992800000021</v>
      </c>
      <c r="P312" s="78">
        <f t="shared" si="184"/>
        <v>0.41838073919999941</v>
      </c>
      <c r="Q312" s="93">
        <f t="shared" si="185"/>
        <v>6.7044045815999986</v>
      </c>
      <c r="R312" s="80">
        <f t="shared" si="186"/>
        <v>16.024649209281783</v>
      </c>
      <c r="S312" s="80">
        <f t="shared" si="187"/>
        <v>2798.8108333292002</v>
      </c>
      <c r="T312" s="69">
        <f t="shared" si="188"/>
        <v>184.08752524799974</v>
      </c>
      <c r="U312" s="78">
        <f t="shared" si="189"/>
        <v>1.868022506062998</v>
      </c>
      <c r="V312" s="69">
        <f t="shared" si="190"/>
        <v>116.56460437833107</v>
      </c>
      <c r="W312" s="80">
        <f t="shared" ca="1" si="191"/>
        <v>8.1444973077842473</v>
      </c>
      <c r="X312" s="80">
        <f t="shared" ca="1" si="192"/>
        <v>35.536060179597492</v>
      </c>
      <c r="Y312" s="94">
        <f t="shared" ca="1" si="193"/>
        <v>3.5542938306370819E-7</v>
      </c>
      <c r="Z312" s="80">
        <f t="shared" ca="1" si="194"/>
        <v>14</v>
      </c>
      <c r="AA312" s="80">
        <f t="shared" ca="1" si="195"/>
        <v>284.42928527999993</v>
      </c>
      <c r="AB312" s="80">
        <f t="shared" ca="1" si="196"/>
        <v>279.95407031719895</v>
      </c>
      <c r="AC312" s="80">
        <f t="shared" si="197"/>
        <v>14.865252696161196</v>
      </c>
      <c r="AD312" s="69">
        <f t="shared" si="198"/>
        <v>2390.1620611764702</v>
      </c>
      <c r="AE312" s="69">
        <f t="shared" si="218"/>
        <v>2359.7439368067221</v>
      </c>
      <c r="AF312" s="69">
        <f t="shared" si="199"/>
        <v>2134.68768</v>
      </c>
      <c r="AG312" s="95">
        <f t="shared" si="219"/>
        <v>2108.832274285714</v>
      </c>
      <c r="AH312" s="93">
        <f t="shared" si="200"/>
        <v>21.599252102269357</v>
      </c>
      <c r="AI312" s="81">
        <f t="shared" si="201"/>
        <v>2.0411838308640791</v>
      </c>
      <c r="AJ312" s="80">
        <f t="shared" si="202"/>
        <v>20.493001727999996</v>
      </c>
      <c r="AK312" s="80">
        <f t="shared" si="203"/>
        <v>48.559543058429647</v>
      </c>
      <c r="AL312" s="78">
        <f t="shared" ca="1" si="204"/>
        <v>0.86197932098497287</v>
      </c>
      <c r="AM312" s="80">
        <f t="shared" ca="1" si="205"/>
        <v>42.712100075919608</v>
      </c>
      <c r="AN312" s="80">
        <f t="shared" si="206"/>
        <v>20.13856301886792</v>
      </c>
      <c r="AO312" s="80">
        <f t="shared" si="207"/>
        <v>4.0005477522594788</v>
      </c>
      <c r="AP312" s="80">
        <f t="shared" si="208"/>
        <v>4.2034658942486525</v>
      </c>
      <c r="AQ312" s="80">
        <f t="shared" ca="1" si="209"/>
        <v>2.6043159592038609</v>
      </c>
      <c r="AR312" s="80">
        <f t="shared" si="210"/>
        <v>2.830468504380808</v>
      </c>
      <c r="AS312" s="78">
        <f t="shared" si="211"/>
        <v>4.3514381002701507E-3</v>
      </c>
      <c r="AT312" s="96">
        <f t="shared" ca="1" si="212"/>
        <v>4</v>
      </c>
      <c r="AU312" s="97" t="str">
        <f t="shared" ca="1" si="213"/>
        <v>Silt mxture</v>
      </c>
      <c r="AV312" s="98">
        <f t="shared" si="214"/>
        <v>4</v>
      </c>
      <c r="AW312" s="99" t="str">
        <f t="shared" si="215"/>
        <v>Silt mxture</v>
      </c>
      <c r="AX312" s="78"/>
      <c r="AY312" s="78"/>
      <c r="AZ312" s="78"/>
      <c r="BA312" s="78"/>
      <c r="BB312" s="78"/>
      <c r="BC312" s="78"/>
      <c r="BD312" s="78"/>
      <c r="BE312" s="78"/>
      <c r="BF312" s="78"/>
      <c r="BG312" s="78"/>
      <c r="BH312" s="78"/>
      <c r="BI312" s="78"/>
      <c r="BJ312" s="78"/>
      <c r="BK312" s="78"/>
      <c r="BL312" s="78"/>
      <c r="BM312" s="78"/>
      <c r="BN312" s="78"/>
      <c r="BO312" s="78"/>
      <c r="BP312" s="78"/>
      <c r="BQ312" s="78"/>
    </row>
    <row r="313" spans="1:69">
      <c r="A313" s="101">
        <v>6</v>
      </c>
      <c r="C313" s="89">
        <f t="shared" si="176"/>
        <v>-19.684800000000003</v>
      </c>
      <c r="D313" s="84">
        <f t="shared" si="177"/>
        <v>19.684800000000003</v>
      </c>
      <c r="E313" s="76">
        <v>2.0312999999999999</v>
      </c>
      <c r="F313" s="91">
        <f t="shared" si="178"/>
        <v>21.206771999999997</v>
      </c>
      <c r="G313" s="80">
        <f t="shared" si="179"/>
        <v>21.346876799999997</v>
      </c>
      <c r="H313" s="81">
        <f t="shared" si="217"/>
        <v>21.253483542857143</v>
      </c>
      <c r="I313" s="101">
        <v>82</v>
      </c>
      <c r="J313" s="92">
        <f t="shared" si="180"/>
        <v>0.85607999999999995</v>
      </c>
      <c r="K313" s="101">
        <v>67.099999999999994</v>
      </c>
      <c r="L313" s="78">
        <f t="shared" si="181"/>
        <v>0.70052399999999992</v>
      </c>
      <c r="M313" s="81">
        <f t="shared" si="182"/>
        <v>0.61416576000000001</v>
      </c>
      <c r="N313" s="14">
        <f t="shared" si="216"/>
        <v>115</v>
      </c>
      <c r="O313" s="78">
        <f t="shared" si="183"/>
        <v>1.0342722000000022</v>
      </c>
      <c r="P313" s="78">
        <f t="shared" si="184"/>
        <v>0.42010643999999947</v>
      </c>
      <c r="Q313" s="93">
        <f t="shared" si="185"/>
        <v>6.7031595179999979</v>
      </c>
      <c r="R313" s="80">
        <f t="shared" si="186"/>
        <v>15.955859943494335</v>
      </c>
      <c r="S313" s="80">
        <f t="shared" si="187"/>
        <v>2791.4659707448991</v>
      </c>
      <c r="T313" s="69">
        <f t="shared" si="188"/>
        <v>184.84683359999977</v>
      </c>
      <c r="U313" s="78">
        <f t="shared" si="189"/>
        <v>1.8683088542153443</v>
      </c>
      <c r="V313" s="69">
        <f t="shared" si="190"/>
        <v>116.58247250303748</v>
      </c>
      <c r="W313" s="80">
        <f t="shared" ca="1" si="191"/>
        <v>8.1537036426700205</v>
      </c>
      <c r="X313" s="80">
        <f t="shared" ca="1" si="192"/>
        <v>35.521516685173779</v>
      </c>
      <c r="Y313" s="94">
        <f t="shared" ca="1" si="193"/>
        <v>3.5112240653919135E-7</v>
      </c>
      <c r="Z313" s="80">
        <f t="shared" ca="1" si="194"/>
        <v>14</v>
      </c>
      <c r="AA313" s="80">
        <f t="shared" ca="1" si="195"/>
        <v>284.37646439999992</v>
      </c>
      <c r="AB313" s="80">
        <f t="shared" ca="1" si="196"/>
        <v>276.51031904280364</v>
      </c>
      <c r="AC313" s="80">
        <f t="shared" si="197"/>
        <v>14.873241154216414</v>
      </c>
      <c r="AD313" s="69">
        <f t="shared" si="198"/>
        <v>2389.7181882352929</v>
      </c>
      <c r="AE313" s="69">
        <f t="shared" si="218"/>
        <v>2378.7307462184867</v>
      </c>
      <c r="AF313" s="69">
        <f t="shared" si="199"/>
        <v>2134.68768</v>
      </c>
      <c r="AG313" s="95">
        <f t="shared" si="219"/>
        <v>2125.3483542857143</v>
      </c>
      <c r="AH313" s="93">
        <f t="shared" si="200"/>
        <v>21.54950610233341</v>
      </c>
      <c r="AI313" s="81">
        <f t="shared" si="201"/>
        <v>2.0377692853268354</v>
      </c>
      <c r="AJ313" s="80">
        <f t="shared" si="202"/>
        <v>20.493001727999996</v>
      </c>
      <c r="AK313" s="80">
        <f t="shared" si="203"/>
        <v>48.351090737861618</v>
      </c>
      <c r="AL313" s="78">
        <f t="shared" ca="1" si="204"/>
        <v>0.86272431158325791</v>
      </c>
      <c r="AM313" s="80">
        <f t="shared" ca="1" si="205"/>
        <v>42.582268060902862</v>
      </c>
      <c r="AN313" s="80">
        <f t="shared" si="206"/>
        <v>20.13856301886792</v>
      </c>
      <c r="AO313" s="80">
        <f t="shared" si="207"/>
        <v>4.0103290426073013</v>
      </c>
      <c r="AP313" s="80">
        <f t="shared" si="208"/>
        <v>4.2145259894440139</v>
      </c>
      <c r="AQ313" s="80">
        <f t="shared" ca="1" si="209"/>
        <v>2.6060576642357582</v>
      </c>
      <c r="AR313" s="80">
        <f t="shared" si="210"/>
        <v>2.8311513509430766</v>
      </c>
      <c r="AS313" s="78">
        <f t="shared" si="211"/>
        <v>4.2514606915550332E-3</v>
      </c>
      <c r="AT313" s="96">
        <f t="shared" ca="1" si="212"/>
        <v>4</v>
      </c>
      <c r="AU313" s="97" t="str">
        <f t="shared" ca="1" si="213"/>
        <v>Silt mxture</v>
      </c>
      <c r="AV313" s="98">
        <f t="shared" si="214"/>
        <v>4</v>
      </c>
      <c r="AW313" s="99" t="str">
        <f t="shared" si="215"/>
        <v>Silt mxture</v>
      </c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8"/>
      <c r="BO313" s="78"/>
      <c r="BP313" s="78"/>
      <c r="BQ313" s="78"/>
    </row>
    <row r="314" spans="1:69">
      <c r="A314" s="101">
        <v>6.02</v>
      </c>
      <c r="C314" s="89">
        <f t="shared" si="176"/>
        <v>-19.750416000000001</v>
      </c>
      <c r="D314" s="84">
        <f t="shared" si="177"/>
        <v>19.750416000000001</v>
      </c>
      <c r="E314" s="76">
        <v>2.0436999999999999</v>
      </c>
      <c r="F314" s="91">
        <f t="shared" si="178"/>
        <v>21.336227999999998</v>
      </c>
      <c r="G314" s="80">
        <f t="shared" si="179"/>
        <v>21.476541599999997</v>
      </c>
      <c r="H314" s="81">
        <f t="shared" si="217"/>
        <v>21.335124342857142</v>
      </c>
      <c r="I314" s="101">
        <v>82.8</v>
      </c>
      <c r="J314" s="92">
        <f t="shared" si="180"/>
        <v>0.86443199999999998</v>
      </c>
      <c r="K314" s="101">
        <v>67.2</v>
      </c>
      <c r="L314" s="78">
        <f t="shared" si="181"/>
        <v>0.70156799999999997</v>
      </c>
      <c r="M314" s="81">
        <f t="shared" si="182"/>
        <v>0.61621297920000007</v>
      </c>
      <c r="N314" s="14">
        <f t="shared" si="216"/>
        <v>115</v>
      </c>
      <c r="O314" s="78">
        <f t="shared" si="183"/>
        <v>1.038045120000002</v>
      </c>
      <c r="P314" s="78">
        <f t="shared" si="184"/>
        <v>0.42183214079999942</v>
      </c>
      <c r="Q314" s="93">
        <f t="shared" si="185"/>
        <v>6.7447038383999987</v>
      </c>
      <c r="R314" s="80">
        <f t="shared" si="186"/>
        <v>15.98907049995942</v>
      </c>
      <c r="S314" s="80">
        <f t="shared" si="187"/>
        <v>2781.628858773227</v>
      </c>
      <c r="T314" s="69">
        <f t="shared" si="188"/>
        <v>185.60614195199975</v>
      </c>
      <c r="U314" s="78">
        <f t="shared" si="189"/>
        <v>1.8696840053568893</v>
      </c>
      <c r="V314" s="69">
        <f t="shared" si="190"/>
        <v>116.66828193426988</v>
      </c>
      <c r="W314" s="80">
        <f t="shared" ca="1" si="191"/>
        <v>8.2044438769456924</v>
      </c>
      <c r="X314" s="80">
        <f t="shared" ca="1" si="192"/>
        <v>35.53487871851074</v>
      </c>
      <c r="Y314" s="94">
        <f t="shared" ca="1" si="193"/>
        <v>3.5056252022320326E-7</v>
      </c>
      <c r="Z314" s="80">
        <f t="shared" ca="1" si="194"/>
        <v>14</v>
      </c>
      <c r="AA314" s="80">
        <f t="shared" ca="1" si="195"/>
        <v>286.13895071999991</v>
      </c>
      <c r="AB314" s="80">
        <f t="shared" ca="1" si="196"/>
        <v>277.78040778025701</v>
      </c>
      <c r="AC314" s="80">
        <f t="shared" si="197"/>
        <v>14.883973236157537</v>
      </c>
      <c r="AD314" s="69">
        <f t="shared" si="198"/>
        <v>2404.5289976470581</v>
      </c>
      <c r="AE314" s="69">
        <f t="shared" si="218"/>
        <v>2387.89167327731</v>
      </c>
      <c r="AF314" s="69">
        <f t="shared" si="199"/>
        <v>2147.6541599999996</v>
      </c>
      <c r="AG314" s="95">
        <f t="shared" si="219"/>
        <v>2133.5124342857139</v>
      </c>
      <c r="AH314" s="93">
        <f t="shared" si="200"/>
        <v>21.495674069152066</v>
      </c>
      <c r="AI314" s="81">
        <f t="shared" si="201"/>
        <v>2.0492321859605469</v>
      </c>
      <c r="AJ314" s="80">
        <f t="shared" si="202"/>
        <v>20.617479935999995</v>
      </c>
      <c r="AK314" s="80">
        <f t="shared" si="203"/>
        <v>48.451728787755812</v>
      </c>
      <c r="AL314" s="78">
        <f t="shared" ca="1" si="204"/>
        <v>0.86289257329880242</v>
      </c>
      <c r="AM314" s="80">
        <f t="shared" ca="1" si="205"/>
        <v>42.701538234333917</v>
      </c>
      <c r="AN314" s="80">
        <f t="shared" si="206"/>
        <v>20.260888301886791</v>
      </c>
      <c r="AO314" s="80">
        <f t="shared" si="207"/>
        <v>4.0250055902855424</v>
      </c>
      <c r="AP314" s="80">
        <f t="shared" si="208"/>
        <v>4.2294304810820424</v>
      </c>
      <c r="AQ314" s="80">
        <f t="shared" ca="1" si="209"/>
        <v>2.6062856451659751</v>
      </c>
      <c r="AR314" s="80">
        <f t="shared" si="210"/>
        <v>2.8301624083354993</v>
      </c>
      <c r="AS314" s="78">
        <f t="shared" si="211"/>
        <v>4.176188834806107E-3</v>
      </c>
      <c r="AT314" s="96">
        <f t="shared" ca="1" si="212"/>
        <v>4</v>
      </c>
      <c r="AU314" s="97" t="str">
        <f t="shared" ca="1" si="213"/>
        <v>Silt mxture</v>
      </c>
      <c r="AV314" s="98">
        <f t="shared" si="214"/>
        <v>4</v>
      </c>
      <c r="AW314" s="99" t="str">
        <f t="shared" si="215"/>
        <v>Silt mxture</v>
      </c>
      <c r="AX314" s="78"/>
      <c r="AY314" s="78"/>
      <c r="AZ314" s="78"/>
      <c r="BA314" s="78"/>
      <c r="BB314" s="78"/>
      <c r="BC314" s="78"/>
      <c r="BD314" s="78"/>
      <c r="BE314" s="78"/>
      <c r="BF314" s="78"/>
      <c r="BG314" s="78"/>
      <c r="BH314" s="78"/>
      <c r="BI314" s="78"/>
      <c r="BJ314" s="78"/>
      <c r="BK314" s="78"/>
      <c r="BL314" s="78"/>
      <c r="BM314" s="78"/>
      <c r="BN314" s="78"/>
      <c r="BO314" s="78"/>
      <c r="BP314" s="78"/>
      <c r="BQ314" s="78"/>
    </row>
    <row r="315" spans="1:69">
      <c r="A315" s="101">
        <v>6.04</v>
      </c>
      <c r="C315" s="89">
        <f t="shared" si="176"/>
        <v>-19.816032</v>
      </c>
      <c r="D315" s="84">
        <f t="shared" si="177"/>
        <v>19.816032</v>
      </c>
      <c r="E315" s="76">
        <v>2.0461999999999998</v>
      </c>
      <c r="F315" s="91">
        <f t="shared" si="178"/>
        <v>21.362327999999998</v>
      </c>
      <c r="G315" s="80">
        <f t="shared" si="179"/>
        <v>21.502223999999998</v>
      </c>
      <c r="H315" s="81">
        <f t="shared" si="217"/>
        <v>21.327846171428572</v>
      </c>
      <c r="I315" s="101">
        <v>83.2</v>
      </c>
      <c r="J315" s="92">
        <f t="shared" si="180"/>
        <v>0.86860800000000005</v>
      </c>
      <c r="K315" s="101">
        <v>67</v>
      </c>
      <c r="L315" s="78">
        <f t="shared" si="181"/>
        <v>0.69947999999999999</v>
      </c>
      <c r="M315" s="81">
        <f t="shared" si="182"/>
        <v>0.61826019840000002</v>
      </c>
      <c r="N315" s="14">
        <f t="shared" si="216"/>
        <v>115</v>
      </c>
      <c r="O315" s="78">
        <f t="shared" si="183"/>
        <v>1.0418180400000019</v>
      </c>
      <c r="P315" s="78">
        <f t="shared" si="184"/>
        <v>0.42355784159999937</v>
      </c>
      <c r="Q315" s="93">
        <f t="shared" si="185"/>
        <v>6.7519339667999985</v>
      </c>
      <c r="R315" s="80">
        <f t="shared" si="186"/>
        <v>15.940996255185395</v>
      </c>
      <c r="S315" s="80">
        <f t="shared" si="187"/>
        <v>2771.2231334841622</v>
      </c>
      <c r="T315" s="69">
        <f t="shared" si="188"/>
        <v>186.36545030399972</v>
      </c>
      <c r="U315" s="78">
        <f t="shared" si="189"/>
        <v>1.8702958256069935</v>
      </c>
      <c r="V315" s="69">
        <f t="shared" si="190"/>
        <v>116.7064595178764</v>
      </c>
      <c r="W315" s="80">
        <f t="shared" ca="1" si="191"/>
        <v>8.2233156058497467</v>
      </c>
      <c r="X315" s="80">
        <f t="shared" ca="1" si="192"/>
        <v>35.526361959800873</v>
      </c>
      <c r="Y315" s="94">
        <f t="shared" ca="1" si="193"/>
        <v>3.4641661643904455E-7</v>
      </c>
      <c r="Z315" s="80">
        <f t="shared" ca="1" si="194"/>
        <v>14</v>
      </c>
      <c r="AA315" s="80">
        <f t="shared" ca="1" si="195"/>
        <v>286.44568343999993</v>
      </c>
      <c r="AB315" s="80">
        <f t="shared" ca="1" si="196"/>
        <v>274.78950771005844</v>
      </c>
      <c r="AC315" s="80">
        <f t="shared" si="197"/>
        <v>14.895367049854073</v>
      </c>
      <c r="AD315" s="69">
        <f t="shared" si="198"/>
        <v>2407.1065835294112</v>
      </c>
      <c r="AE315" s="69">
        <f t="shared" si="218"/>
        <v>2386.5915448739493</v>
      </c>
      <c r="AF315" s="69">
        <f t="shared" si="199"/>
        <v>2150.2223999999997</v>
      </c>
      <c r="AG315" s="95">
        <f t="shared" si="219"/>
        <v>2132.7846171428569</v>
      </c>
      <c r="AH315" s="93">
        <f t="shared" si="200"/>
        <v>21.430198795697962</v>
      </c>
      <c r="AI315" s="81">
        <f t="shared" si="201"/>
        <v>2.0507423418695629</v>
      </c>
      <c r="AJ315" s="80">
        <f t="shared" si="202"/>
        <v>20.642135039999996</v>
      </c>
      <c r="AK315" s="80">
        <f t="shared" si="203"/>
        <v>48.306049258137563</v>
      </c>
      <c r="AL315" s="78">
        <f t="shared" ca="1" si="204"/>
        <v>0.86362151973903112</v>
      </c>
      <c r="AM315" s="80">
        <f t="shared" ca="1" si="205"/>
        <v>42.625478676061256</v>
      </c>
      <c r="AN315" s="80">
        <f t="shared" si="206"/>
        <v>20.285116981132074</v>
      </c>
      <c r="AO315" s="80">
        <f t="shared" si="207"/>
        <v>4.0396193435618573</v>
      </c>
      <c r="AP315" s="80">
        <f t="shared" si="208"/>
        <v>4.2453116604730372</v>
      </c>
      <c r="AQ315" s="80">
        <f t="shared" ca="1" si="209"/>
        <v>2.6079852395468057</v>
      </c>
      <c r="AR315" s="80">
        <f t="shared" si="210"/>
        <v>2.8307809009388993</v>
      </c>
      <c r="AS315" s="78">
        <f t="shared" si="211"/>
        <v>3.9696085091754452E-3</v>
      </c>
      <c r="AT315" s="96">
        <f t="shared" ca="1" si="212"/>
        <v>4</v>
      </c>
      <c r="AU315" s="97" t="str">
        <f t="shared" ca="1" si="213"/>
        <v>Silt mxture</v>
      </c>
      <c r="AV315" s="98">
        <f t="shared" si="214"/>
        <v>4</v>
      </c>
      <c r="AW315" s="99" t="str">
        <f t="shared" si="215"/>
        <v>Silt mxture</v>
      </c>
      <c r="AX315" s="78"/>
      <c r="AY315" s="78"/>
      <c r="AZ315" s="78"/>
      <c r="BA315" s="78"/>
      <c r="BB315" s="78"/>
      <c r="BC315" s="78"/>
      <c r="BD315" s="78"/>
      <c r="BE315" s="78"/>
      <c r="BF315" s="78"/>
      <c r="BG315" s="78"/>
      <c r="BH315" s="78"/>
      <c r="BI315" s="78"/>
      <c r="BJ315" s="78"/>
      <c r="BK315" s="78"/>
      <c r="BL315" s="78"/>
      <c r="BM315" s="78"/>
      <c r="BN315" s="78"/>
      <c r="BO315" s="78"/>
      <c r="BP315" s="78"/>
      <c r="BQ315" s="78"/>
    </row>
    <row r="316" spans="1:69">
      <c r="A316" s="101">
        <v>6.06</v>
      </c>
      <c r="C316" s="89">
        <f t="shared" si="176"/>
        <v>-19.881647999999998</v>
      </c>
      <c r="D316" s="84">
        <f t="shared" si="177"/>
        <v>19.881647999999998</v>
      </c>
      <c r="E316" s="76">
        <v>2.0350000000000001</v>
      </c>
      <c r="F316" s="91">
        <f t="shared" si="178"/>
        <v>21.2454</v>
      </c>
      <c r="G316" s="80">
        <f t="shared" si="179"/>
        <v>21.384669599999999</v>
      </c>
      <c r="H316" s="81">
        <f t="shared" si="217"/>
        <v>21.158897142857139</v>
      </c>
      <c r="I316" s="101">
        <v>83.6</v>
      </c>
      <c r="J316" s="92">
        <f t="shared" si="180"/>
        <v>0.87278399999999989</v>
      </c>
      <c r="K316" s="101">
        <v>66.7</v>
      </c>
      <c r="L316" s="78">
        <f t="shared" si="181"/>
        <v>0.69634799999999997</v>
      </c>
      <c r="M316" s="81">
        <f t="shared" si="182"/>
        <v>0.62030741759999997</v>
      </c>
      <c r="N316" s="14">
        <f t="shared" si="216"/>
        <v>115</v>
      </c>
      <c r="O316" s="78">
        <f t="shared" si="183"/>
        <v>1.0455909600000017</v>
      </c>
      <c r="P316" s="78">
        <f t="shared" si="184"/>
        <v>0.42528354239999933</v>
      </c>
      <c r="Q316" s="93">
        <f t="shared" si="185"/>
        <v>6.7118959511999989</v>
      </c>
      <c r="R316" s="80">
        <f t="shared" si="186"/>
        <v>15.782167147411368</v>
      </c>
      <c r="S316" s="80">
        <f t="shared" si="187"/>
        <v>2741.6093571564907</v>
      </c>
      <c r="T316" s="69">
        <f t="shared" si="188"/>
        <v>187.1247586559997</v>
      </c>
      <c r="U316" s="78">
        <f t="shared" si="189"/>
        <v>1.8706439470721166</v>
      </c>
      <c r="V316" s="69">
        <f t="shared" si="190"/>
        <v>116.72818229730007</v>
      </c>
      <c r="W316" s="80">
        <f t="shared" ca="1" si="191"/>
        <v>8.2080475089683897</v>
      </c>
      <c r="X316" s="80">
        <f t="shared" ca="1" si="192"/>
        <v>35.490815515011633</v>
      </c>
      <c r="Y316" s="94">
        <f t="shared" ca="1" si="193"/>
        <v>3.3313135116124632E-7</v>
      </c>
      <c r="Z316" s="80">
        <f t="shared" ca="1" si="194"/>
        <v>14</v>
      </c>
      <c r="AA316" s="80">
        <f t="shared" ca="1" si="195"/>
        <v>284.74710095999995</v>
      </c>
      <c r="AB316" s="80">
        <f t="shared" ca="1" si="196"/>
        <v>262.68420871953032</v>
      </c>
      <c r="AC316" s="80">
        <f t="shared" si="197"/>
        <v>14.928028504251586</v>
      </c>
      <c r="AD316" s="69">
        <f t="shared" si="198"/>
        <v>2392.8327811764702</v>
      </c>
      <c r="AE316" s="69">
        <f t="shared" si="218"/>
        <v>2366.2713156302516</v>
      </c>
      <c r="AF316" s="69">
        <f t="shared" si="199"/>
        <v>2138.4669599999997</v>
      </c>
      <c r="AG316" s="95">
        <f t="shared" si="219"/>
        <v>2115.8897142857136</v>
      </c>
      <c r="AH316" s="93">
        <f t="shared" si="200"/>
        <v>21.241603895968929</v>
      </c>
      <c r="AI316" s="81">
        <f t="shared" si="201"/>
        <v>2.0522402420620951</v>
      </c>
      <c r="AJ316" s="80">
        <f t="shared" si="202"/>
        <v>20.529282815999998</v>
      </c>
      <c r="AK316" s="80">
        <f t="shared" si="203"/>
        <v>47.8247489315496</v>
      </c>
      <c r="AL316" s="78">
        <f t="shared" ca="1" si="204"/>
        <v>0.86583140845211481</v>
      </c>
      <c r="AM316" s="80">
        <f t="shared" ca="1" si="205"/>
        <v>42.309488414884349</v>
      </c>
      <c r="AN316" s="80">
        <f t="shared" si="206"/>
        <v>20.174216603773584</v>
      </c>
      <c r="AO316" s="80">
        <f t="shared" si="207"/>
        <v>4.0813536815177169</v>
      </c>
      <c r="AP316" s="80">
        <f t="shared" si="208"/>
        <v>4.291167832369422</v>
      </c>
      <c r="AQ316" s="80">
        <f t="shared" ca="1" si="209"/>
        <v>2.6135718215204324</v>
      </c>
      <c r="AR316" s="80">
        <f t="shared" si="210"/>
        <v>2.8354804801779321</v>
      </c>
      <c r="AS316" s="78">
        <f t="shared" si="211"/>
        <v>3.7386443971190631E-3</v>
      </c>
      <c r="AT316" s="96">
        <f t="shared" ca="1" si="212"/>
        <v>4</v>
      </c>
      <c r="AU316" s="97" t="str">
        <f t="shared" ca="1" si="213"/>
        <v>Silt mxture</v>
      </c>
      <c r="AV316" s="98">
        <f t="shared" si="214"/>
        <v>4</v>
      </c>
      <c r="AW316" s="99" t="str">
        <f t="shared" si="215"/>
        <v>Silt mxture</v>
      </c>
      <c r="AX316" s="78"/>
      <c r="AY316" s="78"/>
      <c r="AZ316" s="78"/>
      <c r="BA316" s="78"/>
      <c r="BB316" s="78"/>
      <c r="BC316" s="78"/>
      <c r="BD316" s="78"/>
      <c r="BE316" s="78"/>
      <c r="BF316" s="78"/>
      <c r="BG316" s="78"/>
      <c r="BH316" s="78"/>
      <c r="BI316" s="78"/>
      <c r="BJ316" s="78"/>
      <c r="BK316" s="78"/>
      <c r="BL316" s="78"/>
      <c r="BM316" s="78"/>
      <c r="BN316" s="78"/>
      <c r="BO316" s="78"/>
      <c r="BP316" s="78"/>
      <c r="BQ316" s="78"/>
    </row>
    <row r="317" spans="1:69">
      <c r="A317" s="101">
        <v>6.08</v>
      </c>
      <c r="C317" s="89">
        <f t="shared" si="176"/>
        <v>-19.947264000000001</v>
      </c>
      <c r="D317" s="84">
        <f t="shared" si="177"/>
        <v>19.947264000000001</v>
      </c>
      <c r="E317" s="76">
        <v>2.0163000000000002</v>
      </c>
      <c r="F317" s="91">
        <f t="shared" si="178"/>
        <v>21.050172</v>
      </c>
      <c r="G317" s="80">
        <f t="shared" si="179"/>
        <v>21.190068</v>
      </c>
      <c r="H317" s="81">
        <f t="shared" si="217"/>
        <v>20.789649257142855</v>
      </c>
      <c r="I317" s="101">
        <v>85.6</v>
      </c>
      <c r="J317" s="92">
        <f t="shared" si="180"/>
        <v>0.8936639999999999</v>
      </c>
      <c r="K317" s="101">
        <v>67</v>
      </c>
      <c r="L317" s="78">
        <f t="shared" si="181"/>
        <v>0.69947999999999999</v>
      </c>
      <c r="M317" s="81">
        <f t="shared" si="182"/>
        <v>0.62235463680000003</v>
      </c>
      <c r="N317" s="14">
        <f t="shared" si="216"/>
        <v>115</v>
      </c>
      <c r="O317" s="78">
        <f t="shared" si="183"/>
        <v>1.0493638800000018</v>
      </c>
      <c r="P317" s="78">
        <f t="shared" si="184"/>
        <v>0.42700924319999939</v>
      </c>
      <c r="Q317" s="93">
        <f t="shared" si="185"/>
        <v>6.6464323596000003</v>
      </c>
      <c r="R317" s="80">
        <f t="shared" si="186"/>
        <v>15.565078427323396</v>
      </c>
      <c r="S317" s="80">
        <f t="shared" si="187"/>
        <v>2651.4379032309025</v>
      </c>
      <c r="T317" s="69">
        <f t="shared" si="188"/>
        <v>187.88406700799973</v>
      </c>
      <c r="U317" s="78">
        <f t="shared" si="189"/>
        <v>1.8730588511421389</v>
      </c>
      <c r="V317" s="69">
        <f t="shared" si="190"/>
        <v>116.87887231126946</v>
      </c>
      <c r="W317" s="80">
        <f t="shared" ca="1" si="191"/>
        <v>8.2021323308274976</v>
      </c>
      <c r="X317" s="80">
        <f t="shared" ca="1" si="192"/>
        <v>35.449080368741804</v>
      </c>
      <c r="Y317" s="94">
        <f t="shared" ca="1" si="193"/>
        <v>3.0419313964413767E-7</v>
      </c>
      <c r="Z317" s="80">
        <f t="shared" ca="1" si="194"/>
        <v>14</v>
      </c>
      <c r="AA317" s="80">
        <f t="shared" ca="1" si="195"/>
        <v>281.96985767999996</v>
      </c>
      <c r="AB317" s="80">
        <f t="shared" ca="1" si="196"/>
        <v>237.52605127206422</v>
      </c>
      <c r="AC317" s="80">
        <f t="shared" si="197"/>
        <v>15.029697297328617</v>
      </c>
      <c r="AD317" s="69">
        <f t="shared" si="198"/>
        <v>2369.494602352941</v>
      </c>
      <c r="AE317" s="69">
        <f t="shared" si="218"/>
        <v>2322.3865149579829</v>
      </c>
      <c r="AF317" s="69">
        <f t="shared" si="199"/>
        <v>2119.0068000000001</v>
      </c>
      <c r="AG317" s="95">
        <f t="shared" si="219"/>
        <v>2078.9649257142851</v>
      </c>
      <c r="AH317" s="93">
        <f t="shared" si="200"/>
        <v>20.69132074297638</v>
      </c>
      <c r="AI317" s="81">
        <f t="shared" si="201"/>
        <v>2.0928446262729548</v>
      </c>
      <c r="AJ317" s="80">
        <f t="shared" si="202"/>
        <v>20.342465279999999</v>
      </c>
      <c r="AK317" s="80">
        <f t="shared" si="203"/>
        <v>47.166904325222411</v>
      </c>
      <c r="AL317" s="78">
        <f t="shared" ca="1" si="204"/>
        <v>0.87085905306821365</v>
      </c>
      <c r="AM317" s="80">
        <f t="shared" ca="1" si="205"/>
        <v>41.941472121764939</v>
      </c>
      <c r="AN317" s="80">
        <f t="shared" si="206"/>
        <v>19.990630188679244</v>
      </c>
      <c r="AO317" s="80">
        <f t="shared" si="207"/>
        <v>4.2173720254224758</v>
      </c>
      <c r="AP317" s="80">
        <f t="shared" si="208"/>
        <v>4.4371040589021868</v>
      </c>
      <c r="AQ317" s="80">
        <f t="shared" ca="1" si="209"/>
        <v>2.6265540882788749</v>
      </c>
      <c r="AR317" s="80">
        <f t="shared" si="210"/>
        <v>2.8477172258180921</v>
      </c>
      <c r="AS317" s="78">
        <f t="shared" si="211"/>
        <v>3.8293280483383601E-3</v>
      </c>
      <c r="AT317" s="96">
        <f t="shared" ca="1" si="212"/>
        <v>4</v>
      </c>
      <c r="AU317" s="97" t="str">
        <f t="shared" ca="1" si="213"/>
        <v>Silt mxture</v>
      </c>
      <c r="AV317" s="98">
        <f t="shared" si="214"/>
        <v>4</v>
      </c>
      <c r="AW317" s="99" t="str">
        <f t="shared" si="215"/>
        <v>Silt mxture</v>
      </c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</row>
    <row r="318" spans="1:69">
      <c r="A318" s="101">
        <v>6.1</v>
      </c>
      <c r="C318" s="89">
        <f t="shared" si="176"/>
        <v>-20.012879999999999</v>
      </c>
      <c r="D318" s="84">
        <f t="shared" si="177"/>
        <v>20.012879999999999</v>
      </c>
      <c r="E318" s="76">
        <v>2.0026999999999999</v>
      </c>
      <c r="F318" s="91">
        <f t="shared" si="178"/>
        <v>20.908187999999999</v>
      </c>
      <c r="G318" s="80">
        <f t="shared" si="179"/>
        <v>21.047666400000001</v>
      </c>
      <c r="H318" s="81">
        <f t="shared" si="217"/>
        <v>20.390811428571428</v>
      </c>
      <c r="I318" s="101">
        <v>87.8</v>
      </c>
      <c r="J318" s="92">
        <f t="shared" si="180"/>
        <v>0.91663199999999989</v>
      </c>
      <c r="K318" s="101">
        <v>66.8</v>
      </c>
      <c r="L318" s="78">
        <f t="shared" si="181"/>
        <v>0.6973919999999999</v>
      </c>
      <c r="M318" s="81">
        <f t="shared" si="182"/>
        <v>0.62440185599999998</v>
      </c>
      <c r="N318" s="14">
        <f t="shared" si="216"/>
        <v>115</v>
      </c>
      <c r="O318" s="78">
        <f t="shared" si="183"/>
        <v>1.0531368000000016</v>
      </c>
      <c r="P318" s="78">
        <f t="shared" si="184"/>
        <v>0.42873494399999934</v>
      </c>
      <c r="Q318" s="93">
        <f t="shared" si="185"/>
        <v>6.5981947679999999</v>
      </c>
      <c r="R318" s="80">
        <f t="shared" si="186"/>
        <v>15.389915985014765</v>
      </c>
      <c r="S318" s="80">
        <f t="shared" si="187"/>
        <v>2566.2398868902687</v>
      </c>
      <c r="T318" s="69">
        <f t="shared" si="188"/>
        <v>188.64337535999971</v>
      </c>
      <c r="U318" s="78">
        <f t="shared" si="189"/>
        <v>1.8757708980902721</v>
      </c>
      <c r="V318" s="69">
        <f t="shared" si="190"/>
        <v>117.04810404083298</v>
      </c>
      <c r="W318" s="80">
        <f t="shared" ca="1" si="191"/>
        <v>8.2111846586302519</v>
      </c>
      <c r="X318" s="80">
        <f t="shared" ca="1" si="192"/>
        <v>35.417783727272479</v>
      </c>
      <c r="Y318" s="94">
        <f t="shared" ca="1" si="193"/>
        <v>2.7949725477605839E-7</v>
      </c>
      <c r="Z318" s="80">
        <f t="shared" ca="1" si="194"/>
        <v>14</v>
      </c>
      <c r="AA318" s="80">
        <f t="shared" ca="1" si="195"/>
        <v>279.92341440000001</v>
      </c>
      <c r="AB318" s="80">
        <f t="shared" ca="1" si="196"/>
        <v>216.65859472340577</v>
      </c>
      <c r="AC318" s="80">
        <f t="shared" si="197"/>
        <v>15.12898676368447</v>
      </c>
      <c r="AD318" s="69">
        <f t="shared" si="198"/>
        <v>2352.2976000000003</v>
      </c>
      <c r="AE318" s="69">
        <f t="shared" si="218"/>
        <v>2275.0205445378151</v>
      </c>
      <c r="AF318" s="69">
        <f t="shared" si="199"/>
        <v>2104.7666400000003</v>
      </c>
      <c r="AG318" s="95">
        <f t="shared" si="219"/>
        <v>2039.0811428571426</v>
      </c>
      <c r="AH318" s="93">
        <f t="shared" si="200"/>
        <v>20.16960996278652</v>
      </c>
      <c r="AI318" s="81">
        <f t="shared" si="201"/>
        <v>2.1379922789778512</v>
      </c>
      <c r="AJ318" s="80">
        <f t="shared" si="202"/>
        <v>20.205759744000002</v>
      </c>
      <c r="AK318" s="80">
        <f t="shared" si="203"/>
        <v>46.636109045499289</v>
      </c>
      <c r="AL318" s="78">
        <f t="shared" ca="1" si="204"/>
        <v>0.8755490336517846</v>
      </c>
      <c r="AM318" s="80">
        <f t="shared" ca="1" si="205"/>
        <v>41.667603289441374</v>
      </c>
      <c r="AN318" s="80">
        <f t="shared" si="206"/>
        <v>19.856289056603774</v>
      </c>
      <c r="AO318" s="80">
        <f t="shared" si="207"/>
        <v>4.3550291161969383</v>
      </c>
      <c r="AP318" s="80">
        <f t="shared" si="208"/>
        <v>4.5844139288978321</v>
      </c>
      <c r="AQ318" s="80">
        <f t="shared" ca="1" si="209"/>
        <v>2.6386500977340952</v>
      </c>
      <c r="AR318" s="80">
        <f t="shared" si="210"/>
        <v>2.8589988623511422</v>
      </c>
      <c r="AS318" s="78">
        <f t="shared" si="211"/>
        <v>3.6505056863153171E-3</v>
      </c>
      <c r="AT318" s="96">
        <f t="shared" ca="1" si="212"/>
        <v>4</v>
      </c>
      <c r="AU318" s="97" t="str">
        <f t="shared" ca="1" si="213"/>
        <v>Silt mxture</v>
      </c>
      <c r="AV318" s="98">
        <f t="shared" si="214"/>
        <v>4</v>
      </c>
      <c r="AW318" s="99" t="str">
        <f t="shared" si="215"/>
        <v>Silt mxture</v>
      </c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78"/>
      <c r="BJ318" s="78"/>
      <c r="BK318" s="78"/>
      <c r="BL318" s="78"/>
      <c r="BM318" s="78"/>
      <c r="BN318" s="78"/>
      <c r="BO318" s="78"/>
      <c r="BP318" s="78"/>
      <c r="BQ318" s="78"/>
    </row>
    <row r="319" spans="1:69">
      <c r="A319" s="101">
        <v>6.12</v>
      </c>
      <c r="C319" s="89">
        <f t="shared" si="176"/>
        <v>-20.078496000000001</v>
      </c>
      <c r="D319" s="84">
        <f t="shared" si="177"/>
        <v>20.078496000000001</v>
      </c>
      <c r="E319" s="76">
        <v>1.9180999999999999</v>
      </c>
      <c r="F319" s="91">
        <f t="shared" si="178"/>
        <v>20.024963999999997</v>
      </c>
      <c r="G319" s="80">
        <f t="shared" si="179"/>
        <v>20.164233599999996</v>
      </c>
      <c r="H319" s="81">
        <f t="shared" si="217"/>
        <v>19.936224000000003</v>
      </c>
      <c r="I319" s="101">
        <v>89</v>
      </c>
      <c r="J319" s="92">
        <f t="shared" si="180"/>
        <v>0.92915999999999999</v>
      </c>
      <c r="K319" s="101">
        <v>66.7</v>
      </c>
      <c r="L319" s="78">
        <f t="shared" si="181"/>
        <v>0.69634799999999997</v>
      </c>
      <c r="M319" s="81">
        <f t="shared" si="182"/>
        <v>0.62644907520000004</v>
      </c>
      <c r="N319" s="14">
        <f t="shared" si="216"/>
        <v>115</v>
      </c>
      <c r="O319" s="78">
        <f t="shared" si="183"/>
        <v>1.0569097200000017</v>
      </c>
      <c r="P319" s="78">
        <f t="shared" si="184"/>
        <v>0.4304606447999994</v>
      </c>
      <c r="Q319" s="93">
        <f t="shared" si="185"/>
        <v>6.3054168803999993</v>
      </c>
      <c r="R319" s="80">
        <f t="shared" si="186"/>
        <v>14.648068195246099</v>
      </c>
      <c r="S319" s="80">
        <f t="shared" si="187"/>
        <v>2419.3039481581081</v>
      </c>
      <c r="T319" s="69">
        <f t="shared" si="188"/>
        <v>189.40268371199971</v>
      </c>
      <c r="U319" s="78">
        <f t="shared" si="189"/>
        <v>1.87568667974228</v>
      </c>
      <c r="V319" s="69">
        <f t="shared" si="190"/>
        <v>117.04284881591826</v>
      </c>
      <c r="W319" s="80">
        <f t="shared" ca="1" si="191"/>
        <v>8.0210988202113285</v>
      </c>
      <c r="X319" s="80">
        <f t="shared" ca="1" si="192"/>
        <v>35.233710618847269</v>
      </c>
      <c r="Y319" s="94">
        <f t="shared" ca="1" si="193"/>
        <v>2.2656108768827646E-7</v>
      </c>
      <c r="Z319" s="80">
        <f t="shared" ca="1" si="194"/>
        <v>14</v>
      </c>
      <c r="AA319" s="80">
        <f t="shared" ca="1" si="195"/>
        <v>267.50253431999994</v>
      </c>
      <c r="AB319" s="80">
        <f t="shared" ca="1" si="196"/>
        <v>167.83107268128839</v>
      </c>
      <c r="AC319" s="80">
        <f t="shared" si="197"/>
        <v>15.308234480735894</v>
      </c>
      <c r="AD319" s="69">
        <f t="shared" si="198"/>
        <v>2247.9204564705879</v>
      </c>
      <c r="AE319" s="69">
        <f t="shared" si="218"/>
        <v>2221.0957976470586</v>
      </c>
      <c r="AF319" s="69">
        <f t="shared" si="199"/>
        <v>2016.4233599999995</v>
      </c>
      <c r="AG319" s="95">
        <f t="shared" si="219"/>
        <v>1993.6224</v>
      </c>
      <c r="AH319" s="93">
        <f t="shared" si="200"/>
        <v>19.228427632235803</v>
      </c>
      <c r="AI319" s="81">
        <f t="shared" si="201"/>
        <v>2.1585248529089256</v>
      </c>
      <c r="AJ319" s="80">
        <f t="shared" si="202"/>
        <v>19.357664255999996</v>
      </c>
      <c r="AK319" s="80">
        <f t="shared" si="203"/>
        <v>44.38808544013969</v>
      </c>
      <c r="AL319" s="78">
        <f t="shared" ca="1" si="204"/>
        <v>0.88705946027528948</v>
      </c>
      <c r="AM319" s="80">
        <f t="shared" ca="1" si="205"/>
        <v>40.092635136443505</v>
      </c>
      <c r="AN319" s="80">
        <f t="shared" si="206"/>
        <v>19.022861886792448</v>
      </c>
      <c r="AO319" s="80">
        <f t="shared" si="207"/>
        <v>4.6079608996396484</v>
      </c>
      <c r="AP319" s="80">
        <f t="shared" si="208"/>
        <v>4.8628473868733115</v>
      </c>
      <c r="AQ319" s="80">
        <f t="shared" ca="1" si="209"/>
        <v>2.668647540364995</v>
      </c>
      <c r="AR319" s="80">
        <f t="shared" si="210"/>
        <v>2.8890963335731428</v>
      </c>
      <c r="AS319" s="78">
        <f t="shared" si="211"/>
        <v>3.658226826476966E-3</v>
      </c>
      <c r="AT319" s="96">
        <f t="shared" ca="1" si="212"/>
        <v>4</v>
      </c>
      <c r="AU319" s="97" t="str">
        <f t="shared" ca="1" si="213"/>
        <v>Silt mxture</v>
      </c>
      <c r="AV319" s="98">
        <f t="shared" si="214"/>
        <v>4</v>
      </c>
      <c r="AW319" s="99" t="str">
        <f t="shared" si="215"/>
        <v>Silt mxture</v>
      </c>
      <c r="AX319" s="78"/>
      <c r="AY319" s="78"/>
      <c r="AZ319" s="78"/>
      <c r="BA319" s="78"/>
      <c r="BB319" s="78"/>
      <c r="BC319" s="78"/>
      <c r="BD319" s="78"/>
      <c r="BE319" s="78"/>
      <c r="BF319" s="78"/>
      <c r="BG319" s="78"/>
      <c r="BH319" s="78"/>
      <c r="BI319" s="78"/>
      <c r="BJ319" s="78"/>
      <c r="BK319" s="78"/>
      <c r="BL319" s="78"/>
      <c r="BM319" s="78"/>
      <c r="BN319" s="78"/>
      <c r="BO319" s="78"/>
      <c r="BP319" s="78"/>
      <c r="BQ319" s="78"/>
    </row>
    <row r="320" spans="1:69">
      <c r="A320" s="101">
        <v>6.14</v>
      </c>
      <c r="C320" s="89">
        <f t="shared" si="176"/>
        <v>-20.144112</v>
      </c>
      <c r="D320" s="84">
        <f t="shared" si="177"/>
        <v>20.144112</v>
      </c>
      <c r="E320" s="76">
        <v>1.7837000000000001</v>
      </c>
      <c r="F320" s="91">
        <f t="shared" si="178"/>
        <v>18.621828000000001</v>
      </c>
      <c r="G320" s="80">
        <f t="shared" si="179"/>
        <v>18.7621416</v>
      </c>
      <c r="H320" s="81">
        <f t="shared" si="217"/>
        <v>19.389168000000002</v>
      </c>
      <c r="I320" s="101">
        <v>91.1</v>
      </c>
      <c r="J320" s="92">
        <f t="shared" si="180"/>
        <v>0.95108399999999993</v>
      </c>
      <c r="K320" s="101">
        <v>67.2</v>
      </c>
      <c r="L320" s="78">
        <f t="shared" si="181"/>
        <v>0.70156799999999997</v>
      </c>
      <c r="M320" s="81">
        <f t="shared" si="182"/>
        <v>0.62849629439999999</v>
      </c>
      <c r="N320" s="14">
        <f t="shared" si="216"/>
        <v>115</v>
      </c>
      <c r="O320" s="78">
        <f t="shared" si="183"/>
        <v>1.0606826400000016</v>
      </c>
      <c r="P320" s="78">
        <f t="shared" si="184"/>
        <v>0.43218634559999936</v>
      </c>
      <c r="Q320" s="93">
        <f t="shared" si="185"/>
        <v>5.8414814567999995</v>
      </c>
      <c r="R320" s="80">
        <f t="shared" si="186"/>
        <v>13.516117564265798</v>
      </c>
      <c r="S320" s="80">
        <f t="shared" si="187"/>
        <v>2189.6326544547182</v>
      </c>
      <c r="T320" s="69">
        <f t="shared" si="188"/>
        <v>190.16199206399972</v>
      </c>
      <c r="U320" s="78">
        <f t="shared" si="189"/>
        <v>1.8756044017650351</v>
      </c>
      <c r="V320" s="69">
        <f t="shared" si="190"/>
        <v>117.03771467013819</v>
      </c>
      <c r="W320" s="80">
        <f t="shared" ca="1" si="191"/>
        <v>7.7096467494178542</v>
      </c>
      <c r="X320" s="80">
        <f t="shared" ca="1" si="192"/>
        <v>34.933740356364282</v>
      </c>
      <c r="Y320" s="94">
        <f t="shared" ca="1" si="193"/>
        <v>1.5959683505230217E-7</v>
      </c>
      <c r="Z320" s="80">
        <f t="shared" ca="1" si="194"/>
        <v>14</v>
      </c>
      <c r="AA320" s="80">
        <f t="shared" ca="1" si="195"/>
        <v>247.82042543999995</v>
      </c>
      <c r="AB320" s="80">
        <f t="shared" ca="1" si="196"/>
        <v>109.52683078580037</v>
      </c>
      <c r="AC320" s="80">
        <f t="shared" si="197"/>
        <v>15.611468691769412</v>
      </c>
      <c r="AD320" s="69">
        <f t="shared" si="198"/>
        <v>2082.5245835294113</v>
      </c>
      <c r="AE320" s="69">
        <f t="shared" si="218"/>
        <v>2156.2923952941173</v>
      </c>
      <c r="AF320" s="69">
        <f t="shared" si="199"/>
        <v>1876.21416</v>
      </c>
      <c r="AG320" s="95">
        <f t="shared" si="219"/>
        <v>1938.9168000000002</v>
      </c>
      <c r="AH320" s="93">
        <f t="shared" si="200"/>
        <v>17.751455126444313</v>
      </c>
      <c r="AI320" s="81">
        <f t="shared" si="201"/>
        <v>2.2006340775982194</v>
      </c>
      <c r="AJ320" s="80">
        <f t="shared" si="202"/>
        <v>18.011655936</v>
      </c>
      <c r="AK320" s="80">
        <f t="shared" si="203"/>
        <v>40.957932012926655</v>
      </c>
      <c r="AL320" s="78">
        <f t="shared" ca="1" si="204"/>
        <v>0.90621104502584715</v>
      </c>
      <c r="AM320" s="80">
        <f t="shared" ca="1" si="205"/>
        <v>37.652565947559765</v>
      </c>
      <c r="AN320" s="80">
        <f t="shared" si="206"/>
        <v>17.700133584905661</v>
      </c>
      <c r="AO320" s="80">
        <f t="shared" si="207"/>
        <v>5.0691654517733724</v>
      </c>
      <c r="AP320" s="80">
        <f t="shared" si="208"/>
        <v>5.3729130584612568</v>
      </c>
      <c r="AQ320" s="80">
        <f t="shared" ca="1" si="209"/>
        <v>2.7187005161377655</v>
      </c>
      <c r="AR320" s="80">
        <f t="shared" si="210"/>
        <v>2.9398586085440339</v>
      </c>
      <c r="AS320" s="78">
        <f t="shared" si="211"/>
        <v>4.1280046896202275E-3</v>
      </c>
      <c r="AT320" s="96">
        <f t="shared" ca="1" si="212"/>
        <v>4</v>
      </c>
      <c r="AU320" s="97" t="str">
        <f t="shared" ca="1" si="213"/>
        <v>Silt mxture</v>
      </c>
      <c r="AV320" s="98">
        <f t="shared" si="214"/>
        <v>4</v>
      </c>
      <c r="AW320" s="99" t="str">
        <f t="shared" si="215"/>
        <v>Silt mxture</v>
      </c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78"/>
      <c r="BJ320" s="78"/>
      <c r="BK320" s="78"/>
      <c r="BL320" s="78"/>
      <c r="BM320" s="78"/>
      <c r="BN320" s="78"/>
      <c r="BO320" s="78"/>
      <c r="BP320" s="78"/>
      <c r="BQ320" s="78"/>
    </row>
    <row r="321" spans="1:69">
      <c r="A321" s="101">
        <v>6.16</v>
      </c>
      <c r="C321" s="89">
        <f t="shared" si="176"/>
        <v>-20.209728000000002</v>
      </c>
      <c r="D321" s="84">
        <f t="shared" si="177"/>
        <v>20.209728000000002</v>
      </c>
      <c r="E321" s="76">
        <v>1.7763</v>
      </c>
      <c r="F321" s="91">
        <f t="shared" si="178"/>
        <v>18.544571999999999</v>
      </c>
      <c r="G321" s="80">
        <f t="shared" si="179"/>
        <v>18.684676799999998</v>
      </c>
      <c r="H321" s="81">
        <f t="shared" si="217"/>
        <v>18.936668571428573</v>
      </c>
      <c r="I321" s="101">
        <v>88.4</v>
      </c>
      <c r="J321" s="92">
        <f t="shared" si="180"/>
        <v>0.92289600000000005</v>
      </c>
      <c r="K321" s="101">
        <v>67.099999999999994</v>
      </c>
      <c r="L321" s="78">
        <f t="shared" si="181"/>
        <v>0.70052399999999992</v>
      </c>
      <c r="M321" s="81">
        <f t="shared" si="182"/>
        <v>0.63054351360000005</v>
      </c>
      <c r="N321" s="14">
        <f t="shared" si="216"/>
        <v>115</v>
      </c>
      <c r="O321" s="78">
        <f t="shared" si="183"/>
        <v>1.0644555600000016</v>
      </c>
      <c r="P321" s="78">
        <f t="shared" si="184"/>
        <v>0.43391204639999942</v>
      </c>
      <c r="Q321" s="93">
        <f t="shared" si="185"/>
        <v>5.814673009199999</v>
      </c>
      <c r="R321" s="80">
        <f t="shared" si="186"/>
        <v>13.400579812065818</v>
      </c>
      <c r="S321" s="80">
        <f t="shared" si="187"/>
        <v>2246.1547180894504</v>
      </c>
      <c r="T321" s="69">
        <f t="shared" si="188"/>
        <v>190.92130041599975</v>
      </c>
      <c r="U321" s="78">
        <f t="shared" si="189"/>
        <v>1.8719148377980908</v>
      </c>
      <c r="V321" s="69">
        <f t="shared" si="190"/>
        <v>116.80748587860086</v>
      </c>
      <c r="W321" s="80">
        <f t="shared" ca="1" si="191"/>
        <v>7.653220988865499</v>
      </c>
      <c r="X321" s="80">
        <f t="shared" ca="1" si="192"/>
        <v>34.886819675086258</v>
      </c>
      <c r="Y321" s="94">
        <f t="shared" ca="1" si="193"/>
        <v>1.6521953235460464E-7</v>
      </c>
      <c r="Z321" s="80">
        <f t="shared" ca="1" si="194"/>
        <v>14</v>
      </c>
      <c r="AA321" s="80">
        <f t="shared" ca="1" si="195"/>
        <v>246.68309735999995</v>
      </c>
      <c r="AB321" s="80">
        <f t="shared" ca="1" si="196"/>
        <v>112.86516734475119</v>
      </c>
      <c r="AC321" s="80">
        <f t="shared" si="197"/>
        <v>15.533989845886138</v>
      </c>
      <c r="AD321" s="69">
        <f t="shared" si="198"/>
        <v>2072.9672047058816</v>
      </c>
      <c r="AE321" s="69">
        <f t="shared" si="218"/>
        <v>2102.6132954621849</v>
      </c>
      <c r="AF321" s="69">
        <f t="shared" si="199"/>
        <v>1868.4676799999997</v>
      </c>
      <c r="AG321" s="95">
        <f t="shared" si="219"/>
        <v>1893.666857142857</v>
      </c>
      <c r="AH321" s="93">
        <f t="shared" si="200"/>
        <v>18.094127239256437</v>
      </c>
      <c r="AI321" s="81">
        <f t="shared" si="201"/>
        <v>2.1269195166553025</v>
      </c>
      <c r="AJ321" s="80">
        <f t="shared" si="202"/>
        <v>17.937289727999996</v>
      </c>
      <c r="AK321" s="80">
        <f t="shared" si="203"/>
        <v>40.607817612320659</v>
      </c>
      <c r="AL321" s="78">
        <f t="shared" ca="1" si="204"/>
        <v>0.90440786034704534</v>
      </c>
      <c r="AM321" s="80">
        <f t="shared" ca="1" si="205"/>
        <v>37.284563355130324</v>
      </c>
      <c r="AN321" s="80">
        <f t="shared" si="206"/>
        <v>17.627053584905656</v>
      </c>
      <c r="AO321" s="80">
        <f t="shared" si="207"/>
        <v>4.9393201171132928</v>
      </c>
      <c r="AP321" s="80">
        <f t="shared" si="208"/>
        <v>5.2377094897362388</v>
      </c>
      <c r="AQ321" s="80">
        <f t="shared" ca="1" si="209"/>
        <v>2.7137540970828211</v>
      </c>
      <c r="AR321" s="80">
        <f t="shared" si="210"/>
        <v>2.9338538934815999</v>
      </c>
      <c r="AS321" s="78">
        <f t="shared" si="211"/>
        <v>3.9716008923393002E-3</v>
      </c>
      <c r="AT321" s="96">
        <f t="shared" ca="1" si="212"/>
        <v>4</v>
      </c>
      <c r="AU321" s="97" t="str">
        <f t="shared" ca="1" si="213"/>
        <v>Silt mxture</v>
      </c>
      <c r="AV321" s="98">
        <f t="shared" si="214"/>
        <v>4</v>
      </c>
      <c r="AW321" s="99" t="str">
        <f t="shared" si="215"/>
        <v>Silt mxture</v>
      </c>
      <c r="AX321" s="78"/>
      <c r="AY321" s="78"/>
      <c r="AZ321" s="78"/>
      <c r="BA321" s="78"/>
      <c r="BB321" s="78"/>
      <c r="BC321" s="78"/>
      <c r="BD321" s="78"/>
      <c r="BE321" s="78"/>
      <c r="BF321" s="78"/>
      <c r="BG321" s="78"/>
      <c r="BH321" s="78"/>
      <c r="BI321" s="78"/>
      <c r="BJ321" s="78"/>
      <c r="BK321" s="78"/>
      <c r="BL321" s="78"/>
      <c r="BM321" s="78"/>
      <c r="BN321" s="78"/>
      <c r="BO321" s="78"/>
      <c r="BP321" s="78"/>
      <c r="BQ321" s="78"/>
    </row>
    <row r="322" spans="1:69">
      <c r="A322" s="101">
        <v>6.18</v>
      </c>
      <c r="C322" s="89">
        <f t="shared" si="176"/>
        <v>-20.275344</v>
      </c>
      <c r="D322" s="84">
        <f t="shared" si="177"/>
        <v>20.275344</v>
      </c>
      <c r="E322" s="76">
        <v>1.7414000000000001</v>
      </c>
      <c r="F322" s="91">
        <f t="shared" si="178"/>
        <v>18.180216000000001</v>
      </c>
      <c r="G322" s="80">
        <f t="shared" si="179"/>
        <v>18.320112000000002</v>
      </c>
      <c r="H322" s="81">
        <f t="shared" si="217"/>
        <v>18.99987531428571</v>
      </c>
      <c r="I322" s="101">
        <v>89.7</v>
      </c>
      <c r="J322" s="92">
        <f t="shared" si="180"/>
        <v>0.93646799999999997</v>
      </c>
      <c r="K322" s="101">
        <v>67</v>
      </c>
      <c r="L322" s="78">
        <f t="shared" si="181"/>
        <v>0.69947999999999999</v>
      </c>
      <c r="M322" s="81">
        <f t="shared" si="182"/>
        <v>0.6325907328</v>
      </c>
      <c r="N322" s="14">
        <f t="shared" si="216"/>
        <v>115</v>
      </c>
      <c r="O322" s="78">
        <f t="shared" si="183"/>
        <v>1.0682284800000015</v>
      </c>
      <c r="P322" s="78">
        <f t="shared" si="184"/>
        <v>0.43563774719999937</v>
      </c>
      <c r="Q322" s="93">
        <f t="shared" si="185"/>
        <v>5.6931215615999999</v>
      </c>
      <c r="R322" s="80">
        <f t="shared" si="186"/>
        <v>13.068476270001261</v>
      </c>
      <c r="S322" s="80">
        <f t="shared" si="187"/>
        <v>2167.3280403538802</v>
      </c>
      <c r="T322" s="69">
        <f t="shared" si="188"/>
        <v>191.68060876799973</v>
      </c>
      <c r="U322" s="78">
        <f t="shared" si="189"/>
        <v>1.8728565139623967</v>
      </c>
      <c r="V322" s="69">
        <f t="shared" si="190"/>
        <v>116.86624647125355</v>
      </c>
      <c r="W322" s="80">
        <f t="shared" ca="1" si="191"/>
        <v>7.5863315896978891</v>
      </c>
      <c r="X322" s="80">
        <f t="shared" ca="1" si="192"/>
        <v>34.796355221613226</v>
      </c>
      <c r="Y322" s="94">
        <f t="shared" ca="1" si="193"/>
        <v>1.4684351937864892E-7</v>
      </c>
      <c r="Z322" s="80">
        <f t="shared" ca="1" si="194"/>
        <v>14</v>
      </c>
      <c r="AA322" s="80">
        <f t="shared" ca="1" si="195"/>
        <v>241.52636927999998</v>
      </c>
      <c r="AB322" s="80">
        <f t="shared" ca="1" si="196"/>
        <v>98.215150397046628</v>
      </c>
      <c r="AC322" s="80">
        <f t="shared" si="197"/>
        <v>15.642594971248746</v>
      </c>
      <c r="AD322" s="69">
        <f t="shared" si="198"/>
        <v>2029.6333552941176</v>
      </c>
      <c r="AE322" s="69">
        <f t="shared" si="218"/>
        <v>2109.6055099159662</v>
      </c>
      <c r="AF322" s="69">
        <f t="shared" si="199"/>
        <v>1832.0112000000001</v>
      </c>
      <c r="AG322" s="95">
        <f t="shared" si="219"/>
        <v>1899.9875314285712</v>
      </c>
      <c r="AH322" s="93">
        <f t="shared" si="200"/>
        <v>17.591357378854763</v>
      </c>
      <c r="AI322" s="81">
        <f t="shared" si="201"/>
        <v>2.1496484315673214</v>
      </c>
      <c r="AJ322" s="80">
        <f t="shared" si="202"/>
        <v>17.58730752</v>
      </c>
      <c r="AK322" s="80">
        <f t="shared" si="203"/>
        <v>39.601443242428061</v>
      </c>
      <c r="AL322" s="78">
        <f t="shared" ca="1" si="204"/>
        <v>0.91090693109909937</v>
      </c>
      <c r="AM322" s="80">
        <f t="shared" ca="1" si="205"/>
        <v>36.585165176396231</v>
      </c>
      <c r="AN322" s="80">
        <f t="shared" si="206"/>
        <v>17.283124528301887</v>
      </c>
      <c r="AO322" s="80">
        <f t="shared" si="207"/>
        <v>5.1116936403008886</v>
      </c>
      <c r="AP322" s="80">
        <f t="shared" si="208"/>
        <v>5.4282072964053958</v>
      </c>
      <c r="AQ322" s="80">
        <f t="shared" ca="1" si="209"/>
        <v>2.7305983746967897</v>
      </c>
      <c r="AR322" s="80">
        <f t="shared" si="210"/>
        <v>2.950063157371857</v>
      </c>
      <c r="AS322" s="78">
        <f t="shared" si="211"/>
        <v>3.8772153268050811E-3</v>
      </c>
      <c r="AT322" s="96">
        <f t="shared" ca="1" si="212"/>
        <v>4</v>
      </c>
      <c r="AU322" s="97" t="str">
        <f t="shared" ca="1" si="213"/>
        <v>Silt mxture</v>
      </c>
      <c r="AV322" s="98">
        <f t="shared" si="214"/>
        <v>3</v>
      </c>
      <c r="AW322" s="99" t="str">
        <f t="shared" si="215"/>
        <v>Clay</v>
      </c>
      <c r="AX322" s="78"/>
      <c r="AY322" s="78"/>
      <c r="AZ322" s="78"/>
      <c r="BA322" s="78"/>
      <c r="BB322" s="78"/>
      <c r="BC322" s="78"/>
      <c r="BD322" s="78"/>
      <c r="BE322" s="78"/>
      <c r="BF322" s="78"/>
      <c r="BG322" s="78"/>
      <c r="BH322" s="78"/>
      <c r="BI322" s="78"/>
      <c r="BJ322" s="78"/>
      <c r="BK322" s="78"/>
      <c r="BL322" s="78"/>
      <c r="BM322" s="78"/>
      <c r="BN322" s="78"/>
      <c r="BO322" s="78"/>
      <c r="BP322" s="78"/>
      <c r="BQ322" s="78"/>
    </row>
    <row r="323" spans="1:69">
      <c r="A323" s="101">
        <v>6.2</v>
      </c>
      <c r="C323" s="89">
        <f t="shared" si="176"/>
        <v>-20.340960000000003</v>
      </c>
      <c r="D323" s="84">
        <f t="shared" si="177"/>
        <v>20.340960000000003</v>
      </c>
      <c r="E323" s="76">
        <v>1.6679999999999999</v>
      </c>
      <c r="F323" s="91">
        <f t="shared" si="178"/>
        <v>17.413919999999997</v>
      </c>
      <c r="G323" s="80">
        <f t="shared" si="179"/>
        <v>17.555277599999997</v>
      </c>
      <c r="H323" s="81">
        <f t="shared" si="217"/>
        <v>19.936552114285714</v>
      </c>
      <c r="I323" s="101">
        <v>89.4</v>
      </c>
      <c r="J323" s="92">
        <f t="shared" si="180"/>
        <v>0.93333600000000005</v>
      </c>
      <c r="K323" s="101">
        <v>67.7</v>
      </c>
      <c r="L323" s="78">
        <f t="shared" si="181"/>
        <v>0.70678799999999997</v>
      </c>
      <c r="M323" s="81">
        <f t="shared" si="182"/>
        <v>0.63463795200000006</v>
      </c>
      <c r="N323" s="14">
        <f t="shared" si="216"/>
        <v>115</v>
      </c>
      <c r="O323" s="78">
        <f t="shared" si="183"/>
        <v>1.0720014000000015</v>
      </c>
      <c r="P323" s="78">
        <f t="shared" si="184"/>
        <v>0.43736344799999943</v>
      </c>
      <c r="Q323" s="93">
        <f t="shared" si="185"/>
        <v>5.4394811459999985</v>
      </c>
      <c r="R323" s="80">
        <f t="shared" si="186"/>
        <v>12.436981578762397</v>
      </c>
      <c r="S323" s="80">
        <f t="shared" si="187"/>
        <v>2077.7179544192895</v>
      </c>
      <c r="T323" s="69">
        <f t="shared" si="188"/>
        <v>192.43991711999973</v>
      </c>
      <c r="U323" s="78">
        <f t="shared" si="189"/>
        <v>1.8707968463377811</v>
      </c>
      <c r="V323" s="69">
        <f t="shared" si="190"/>
        <v>116.73772321147754</v>
      </c>
      <c r="W323" s="80">
        <f t="shared" ca="1" si="191"/>
        <v>7.3904642741466793</v>
      </c>
      <c r="X323" s="80">
        <f t="shared" ca="1" si="192"/>
        <v>34.602728655308695</v>
      </c>
      <c r="Y323" s="94">
        <f t="shared" ca="1" si="193"/>
        <v>1.2290888401714512E-7</v>
      </c>
      <c r="Z323" s="80">
        <f t="shared" ca="1" si="194"/>
        <v>14</v>
      </c>
      <c r="AA323" s="80">
        <f t="shared" ca="1" si="195"/>
        <v>230.76586679999994</v>
      </c>
      <c r="AB323" s="80">
        <f t="shared" ca="1" si="196"/>
        <v>78.544177359610572</v>
      </c>
      <c r="AC323" s="80">
        <f t="shared" si="197"/>
        <v>15.770961370998668</v>
      </c>
      <c r="AD323" s="69">
        <f t="shared" si="198"/>
        <v>1939.208964705882</v>
      </c>
      <c r="AE323" s="69">
        <f t="shared" si="218"/>
        <v>2219.3589075630248</v>
      </c>
      <c r="AF323" s="69">
        <f t="shared" si="199"/>
        <v>1755.5277599999997</v>
      </c>
      <c r="AG323" s="95">
        <f t="shared" si="219"/>
        <v>1993.6552114285712</v>
      </c>
      <c r="AH323" s="93">
        <f t="shared" si="200"/>
        <v>17.007036221308919</v>
      </c>
      <c r="AI323" s="81">
        <f t="shared" si="201"/>
        <v>2.1340054919267084</v>
      </c>
      <c r="AJ323" s="80">
        <f t="shared" si="202"/>
        <v>16.853066495999997</v>
      </c>
      <c r="AK323" s="80">
        <f t="shared" si="203"/>
        <v>37.687822965946658</v>
      </c>
      <c r="AL323" s="78">
        <f t="shared" ca="1" si="204"/>
        <v>0.92067268899375798</v>
      </c>
      <c r="AM323" s="80">
        <f t="shared" ca="1" si="205"/>
        <v>35.131978235199071</v>
      </c>
      <c r="AN323" s="80">
        <f t="shared" si="206"/>
        <v>16.561582641509428</v>
      </c>
      <c r="AO323" s="80">
        <f t="shared" si="207"/>
        <v>5.3165550626211697</v>
      </c>
      <c r="AP323" s="80">
        <f t="shared" si="208"/>
        <v>5.6623209407848201</v>
      </c>
      <c r="AQ323" s="80">
        <f t="shared" ca="1" si="209"/>
        <v>2.7560166343123447</v>
      </c>
      <c r="AR323" s="80">
        <f t="shared" si="210"/>
        <v>2.975234422963442</v>
      </c>
      <c r="AS323" s="78">
        <f t="shared" si="211"/>
        <v>4.3771667188346897E-3</v>
      </c>
      <c r="AT323" s="96">
        <f t="shared" ca="1" si="212"/>
        <v>4</v>
      </c>
      <c r="AU323" s="97" t="str">
        <f t="shared" ca="1" si="213"/>
        <v>Silt mxture</v>
      </c>
      <c r="AV323" s="98">
        <f t="shared" si="214"/>
        <v>3</v>
      </c>
      <c r="AW323" s="99" t="str">
        <f t="shared" si="215"/>
        <v>Clay</v>
      </c>
      <c r="AX323" s="78"/>
      <c r="AY323" s="78"/>
      <c r="AZ323" s="78"/>
      <c r="BA323" s="78"/>
      <c r="BB323" s="78"/>
      <c r="BC323" s="78"/>
      <c r="BD323" s="78"/>
      <c r="BE323" s="78"/>
      <c r="BF323" s="78"/>
      <c r="BG323" s="78"/>
      <c r="BH323" s="78"/>
      <c r="BI323" s="78"/>
      <c r="BJ323" s="78"/>
      <c r="BK323" s="78"/>
      <c r="BL323" s="78"/>
      <c r="BM323" s="78"/>
      <c r="BN323" s="78"/>
      <c r="BO323" s="78"/>
      <c r="BP323" s="78"/>
      <c r="BQ323" s="78"/>
    </row>
    <row r="324" spans="1:69">
      <c r="A324" s="101">
        <v>6.22</v>
      </c>
      <c r="C324" s="89">
        <f t="shared" si="176"/>
        <v>-20.406576000000001</v>
      </c>
      <c r="D324" s="84">
        <f t="shared" si="177"/>
        <v>20.406576000000001</v>
      </c>
      <c r="E324" s="76">
        <v>1.7128000000000001</v>
      </c>
      <c r="F324" s="91">
        <f t="shared" si="178"/>
        <v>17.881632</v>
      </c>
      <c r="G324" s="80">
        <f t="shared" si="179"/>
        <v>18.022572</v>
      </c>
      <c r="H324" s="81">
        <f t="shared" si="217"/>
        <v>20.490259885714284</v>
      </c>
      <c r="I324" s="101">
        <v>85.4</v>
      </c>
      <c r="J324" s="92">
        <f t="shared" si="180"/>
        <v>0.89157600000000004</v>
      </c>
      <c r="K324" s="101">
        <v>67.5</v>
      </c>
      <c r="L324" s="78">
        <f t="shared" si="181"/>
        <v>0.70469999999999999</v>
      </c>
      <c r="M324" s="81">
        <f t="shared" si="182"/>
        <v>0.63668517120000001</v>
      </c>
      <c r="N324" s="14">
        <f t="shared" si="216"/>
        <v>115</v>
      </c>
      <c r="O324" s="78">
        <f t="shared" si="183"/>
        <v>1.0757743200000014</v>
      </c>
      <c r="P324" s="78">
        <f t="shared" si="184"/>
        <v>0.43908914879999938</v>
      </c>
      <c r="Q324" s="93">
        <f t="shared" si="185"/>
        <v>5.5924432344000001</v>
      </c>
      <c r="R324" s="80">
        <f t="shared" si="186"/>
        <v>12.736464223002926</v>
      </c>
      <c r="S324" s="80">
        <f t="shared" si="187"/>
        <v>2236.198488440034</v>
      </c>
      <c r="T324" s="69">
        <f t="shared" si="188"/>
        <v>193.19922547199971</v>
      </c>
      <c r="U324" s="78">
        <f t="shared" si="189"/>
        <v>1.8664561574587168</v>
      </c>
      <c r="V324" s="69">
        <f t="shared" si="190"/>
        <v>116.46686422542393</v>
      </c>
      <c r="W324" s="80">
        <f t="shared" ca="1" si="191"/>
        <v>7.4538023227657497</v>
      </c>
      <c r="X324" s="80">
        <f t="shared" ca="1" si="192"/>
        <v>34.674372827585749</v>
      </c>
      <c r="Y324" s="94">
        <f t="shared" ca="1" si="193"/>
        <v>1.4883678026994129E-7</v>
      </c>
      <c r="Z324" s="80">
        <f t="shared" ca="1" si="194"/>
        <v>14</v>
      </c>
      <c r="AA324" s="80">
        <f t="shared" ca="1" si="195"/>
        <v>237.25516751999999</v>
      </c>
      <c r="AB324" s="80">
        <f t="shared" ca="1" si="196"/>
        <v>97.787894499920355</v>
      </c>
      <c r="AC324" s="80">
        <f t="shared" si="197"/>
        <v>15.54749507296853</v>
      </c>
      <c r="AD324" s="69">
        <f t="shared" si="198"/>
        <v>1993.7409035294118</v>
      </c>
      <c r="AE324" s="69">
        <f t="shared" si="218"/>
        <v>2284.0571253781509</v>
      </c>
      <c r="AF324" s="69">
        <f t="shared" si="199"/>
        <v>1802.2572</v>
      </c>
      <c r="AG324" s="95">
        <f t="shared" si="219"/>
        <v>2049.0259885714286</v>
      </c>
      <c r="AH324" s="93">
        <f t="shared" si="200"/>
        <v>17.994860733131866</v>
      </c>
      <c r="AI324" s="81">
        <f t="shared" si="201"/>
        <v>2.0305124880371475</v>
      </c>
      <c r="AJ324" s="80">
        <f t="shared" si="202"/>
        <v>17.30166912</v>
      </c>
      <c r="AK324" s="80">
        <f t="shared" si="203"/>
        <v>38.595346130311896</v>
      </c>
      <c r="AL324" s="78">
        <f t="shared" ca="1" si="204"/>
        <v>0.91033587167993324</v>
      </c>
      <c r="AM324" s="80">
        <f t="shared" ca="1" si="205"/>
        <v>35.662822465302867</v>
      </c>
      <c r="AN324" s="80">
        <f t="shared" si="206"/>
        <v>17.002426415094337</v>
      </c>
      <c r="AO324" s="80">
        <f t="shared" si="207"/>
        <v>4.9469964664310959</v>
      </c>
      <c r="AP324" s="80">
        <f t="shared" si="208"/>
        <v>5.2610293510036179</v>
      </c>
      <c r="AQ324" s="80">
        <f t="shared" ca="1" si="209"/>
        <v>2.7286722293387045</v>
      </c>
      <c r="AR324" s="80">
        <f t="shared" si="210"/>
        <v>2.9461865476352909</v>
      </c>
      <c r="AS324" s="78">
        <f t="shared" si="211"/>
        <v>4.0134325129914444E-3</v>
      </c>
      <c r="AT324" s="96">
        <f t="shared" ca="1" si="212"/>
        <v>4</v>
      </c>
      <c r="AU324" s="97" t="str">
        <f t="shared" ca="1" si="213"/>
        <v>Silt mxture</v>
      </c>
      <c r="AV324" s="98">
        <f t="shared" si="214"/>
        <v>4</v>
      </c>
      <c r="AW324" s="99" t="str">
        <f t="shared" si="215"/>
        <v>Silt mxture</v>
      </c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78"/>
      <c r="BJ324" s="78"/>
      <c r="BK324" s="78"/>
      <c r="BL324" s="78"/>
      <c r="BM324" s="78"/>
      <c r="BN324" s="78"/>
      <c r="BO324" s="78"/>
      <c r="BP324" s="78"/>
      <c r="BQ324" s="78"/>
    </row>
    <row r="325" spans="1:69">
      <c r="A325" s="101">
        <v>6.24</v>
      </c>
      <c r="C325" s="89">
        <f t="shared" si="176"/>
        <v>-20.472192000000003</v>
      </c>
      <c r="D325" s="84">
        <f t="shared" si="177"/>
        <v>20.472192000000003</v>
      </c>
      <c r="E325" s="76">
        <v>2.0449000000000002</v>
      </c>
      <c r="F325" s="91">
        <f t="shared" si="178"/>
        <v>21.348756000000002</v>
      </c>
      <c r="G325" s="80">
        <f t="shared" si="179"/>
        <v>21.490113600000001</v>
      </c>
      <c r="H325" s="81">
        <f t="shared" si="217"/>
        <v>20.700789942857142</v>
      </c>
      <c r="I325" s="101">
        <v>78.900000000000006</v>
      </c>
      <c r="J325" s="92">
        <f t="shared" si="180"/>
        <v>0.823716</v>
      </c>
      <c r="K325" s="101">
        <v>67.7</v>
      </c>
      <c r="L325" s="78">
        <f t="shared" si="181"/>
        <v>0.70678799999999997</v>
      </c>
      <c r="M325" s="81">
        <f t="shared" si="182"/>
        <v>0.63873239040000007</v>
      </c>
      <c r="N325" s="14">
        <f t="shared" si="216"/>
        <v>115</v>
      </c>
      <c r="O325" s="78">
        <f t="shared" si="183"/>
        <v>1.0795472400000015</v>
      </c>
      <c r="P325" s="78">
        <f t="shared" si="184"/>
        <v>0.44081484959999945</v>
      </c>
      <c r="Q325" s="93">
        <f t="shared" si="185"/>
        <v>6.7354868988000005</v>
      </c>
      <c r="R325" s="80">
        <f t="shared" si="186"/>
        <v>15.27962795471128</v>
      </c>
      <c r="S325" s="80">
        <f t="shared" si="187"/>
        <v>2915.1347080504333</v>
      </c>
      <c r="T325" s="69">
        <f t="shared" si="188"/>
        <v>193.95853382399974</v>
      </c>
      <c r="U325" s="78">
        <f t="shared" si="189"/>
        <v>1.8640512980230732</v>
      </c>
      <c r="V325" s="69">
        <f t="shared" si="190"/>
        <v>116.31680099663977</v>
      </c>
      <c r="W325" s="80">
        <f t="shared" ca="1" si="191"/>
        <v>8.1977217575350849</v>
      </c>
      <c r="X325" s="80">
        <f t="shared" ca="1" si="192"/>
        <v>35.347074850088518</v>
      </c>
      <c r="Y325" s="94">
        <f t="shared" ca="1" si="193"/>
        <v>3.5609662551690821E-7</v>
      </c>
      <c r="Z325" s="80">
        <f t="shared" ca="1" si="194"/>
        <v>14</v>
      </c>
      <c r="AA325" s="80">
        <f t="shared" ca="1" si="195"/>
        <v>285.74792904000003</v>
      </c>
      <c r="AB325" s="80">
        <f t="shared" ca="1" si="196"/>
        <v>281.77995677424633</v>
      </c>
      <c r="AC325" s="80">
        <f t="shared" si="197"/>
        <v>14.741457122191084</v>
      </c>
      <c r="AD325" s="69">
        <f t="shared" si="198"/>
        <v>2401.2431011764706</v>
      </c>
      <c r="AE325" s="69">
        <f t="shared" si="218"/>
        <v>2308.3814944537812</v>
      </c>
      <c r="AF325" s="69">
        <f t="shared" si="199"/>
        <v>2149.01136</v>
      </c>
      <c r="AG325" s="95">
        <f t="shared" si="219"/>
        <v>2070.0789942857145</v>
      </c>
      <c r="AH325" s="93">
        <f t="shared" si="200"/>
        <v>22.178142034972073</v>
      </c>
      <c r="AI325" s="81">
        <f t="shared" si="201"/>
        <v>1.8686212607117241</v>
      </c>
      <c r="AJ325" s="80">
        <f t="shared" si="202"/>
        <v>20.630509056000001</v>
      </c>
      <c r="AK325" s="80">
        <f t="shared" si="203"/>
        <v>46.301902893064486</v>
      </c>
      <c r="AL325" s="78">
        <f t="shared" ca="1" si="204"/>
        <v>0.86293544949562195</v>
      </c>
      <c r="AM325" s="80">
        <f t="shared" ca="1" si="205"/>
        <v>41.05541447581215</v>
      </c>
      <c r="AN325" s="80">
        <f t="shared" si="206"/>
        <v>20.273692075471697</v>
      </c>
      <c r="AO325" s="80">
        <f t="shared" si="207"/>
        <v>3.8329997473815123</v>
      </c>
      <c r="AP325" s="80">
        <f t="shared" si="208"/>
        <v>4.0357331857987697</v>
      </c>
      <c r="AQ325" s="80">
        <f t="shared" ca="1" si="209"/>
        <v>2.6040480215553887</v>
      </c>
      <c r="AR325" s="80">
        <f t="shared" si="210"/>
        <v>2.8163117160777014</v>
      </c>
      <c r="AS325" s="78">
        <f t="shared" si="211"/>
        <v>3.3343322473095693E-3</v>
      </c>
      <c r="AT325" s="96">
        <f t="shared" ca="1" si="212"/>
        <v>4</v>
      </c>
      <c r="AU325" s="97" t="str">
        <f t="shared" ca="1" si="213"/>
        <v>Silt mxture</v>
      </c>
      <c r="AV325" s="98">
        <f t="shared" si="214"/>
        <v>4</v>
      </c>
      <c r="AW325" s="99" t="str">
        <f t="shared" si="215"/>
        <v>Silt mxture</v>
      </c>
      <c r="AX325" s="78"/>
      <c r="AY325" s="78"/>
      <c r="AZ325" s="78"/>
      <c r="BA325" s="78"/>
      <c r="BB325" s="78"/>
      <c r="BC325" s="78"/>
      <c r="BD325" s="78"/>
      <c r="BE325" s="78"/>
      <c r="BF325" s="78"/>
      <c r="BG325" s="78"/>
      <c r="BH325" s="78"/>
      <c r="BI325" s="78"/>
      <c r="BJ325" s="78"/>
      <c r="BK325" s="78"/>
      <c r="BL325" s="78"/>
      <c r="BM325" s="78"/>
      <c r="BN325" s="78"/>
      <c r="BO325" s="78"/>
      <c r="BP325" s="78"/>
      <c r="BQ325" s="78"/>
    </row>
    <row r="326" spans="1:69">
      <c r="A326" s="101">
        <v>6.26</v>
      </c>
      <c r="C326" s="89">
        <f t="shared" si="176"/>
        <v>-20.537808000000002</v>
      </c>
      <c r="D326" s="84">
        <f t="shared" si="177"/>
        <v>20.537808000000002</v>
      </c>
      <c r="E326" s="76">
        <v>2.5461999999999998</v>
      </c>
      <c r="F326" s="91">
        <f t="shared" si="178"/>
        <v>26.582327999999997</v>
      </c>
      <c r="G326" s="80">
        <f t="shared" si="179"/>
        <v>26.720971199999997</v>
      </c>
      <c r="H326" s="81">
        <f t="shared" si="217"/>
        <v>21.106428685714285</v>
      </c>
      <c r="I326" s="101">
        <v>78.2</v>
      </c>
      <c r="J326" s="92">
        <f t="shared" si="180"/>
        <v>0.81640800000000002</v>
      </c>
      <c r="K326" s="101">
        <v>66.400000000000006</v>
      </c>
      <c r="L326" s="78">
        <f t="shared" si="181"/>
        <v>0.69321600000000005</v>
      </c>
      <c r="M326" s="81">
        <f t="shared" si="182"/>
        <v>0.64077960960000002</v>
      </c>
      <c r="N326" s="14">
        <f t="shared" si="216"/>
        <v>115</v>
      </c>
      <c r="O326" s="78">
        <f t="shared" si="183"/>
        <v>1.0833201600000013</v>
      </c>
      <c r="P326" s="78">
        <f t="shared" si="184"/>
        <v>0.4425405503999994</v>
      </c>
      <c r="Q326" s="93">
        <f t="shared" si="185"/>
        <v>8.4604248431999984</v>
      </c>
      <c r="R326" s="80">
        <f t="shared" si="186"/>
        <v>19.117852218407712</v>
      </c>
      <c r="S326" s="80">
        <f t="shared" si="187"/>
        <v>3694.4692359702494</v>
      </c>
      <c r="T326" s="69">
        <f t="shared" si="188"/>
        <v>194.71784217599975</v>
      </c>
      <c r="U326" s="78">
        <f t="shared" si="189"/>
        <v>1.8715215479762992</v>
      </c>
      <c r="V326" s="69">
        <f t="shared" si="190"/>
        <v>116.78294459372107</v>
      </c>
      <c r="W326" s="80">
        <f t="shared" ca="1" si="191"/>
        <v>9.378398725899908</v>
      </c>
      <c r="X326" s="80">
        <f t="shared" ca="1" si="192"/>
        <v>36.216379806195263</v>
      </c>
      <c r="Y326" s="94">
        <f t="shared" ca="1" si="193"/>
        <v>8.7495810791874038E-7</v>
      </c>
      <c r="Z326" s="80">
        <f t="shared" ca="1" si="194"/>
        <v>14</v>
      </c>
      <c r="AA326" s="80">
        <f t="shared" ca="1" si="195"/>
        <v>358.92711455999995</v>
      </c>
      <c r="AB326" s="80">
        <f t="shared" ca="1" si="196"/>
        <v>869.66636963857059</v>
      </c>
      <c r="AC326" s="80">
        <f t="shared" si="197"/>
        <v>14.021203138373872</v>
      </c>
      <c r="AD326" s="69">
        <f t="shared" si="198"/>
        <v>3016.1942399999994</v>
      </c>
      <c r="AE326" s="69">
        <f t="shared" si="218"/>
        <v>2355.6598265546213</v>
      </c>
      <c r="AF326" s="69">
        <f t="shared" si="199"/>
        <v>2672.0971199999994</v>
      </c>
      <c r="AG326" s="95">
        <f t="shared" si="219"/>
        <v>2110.6428685714286</v>
      </c>
      <c r="AH326" s="93">
        <f t="shared" si="200"/>
        <v>27.013012718969073</v>
      </c>
      <c r="AI326" s="81">
        <f t="shared" si="201"/>
        <v>1.8448207723836219</v>
      </c>
      <c r="AJ326" s="80">
        <f t="shared" si="202"/>
        <v>25.652132351999995</v>
      </c>
      <c r="AK326" s="80">
        <f t="shared" si="203"/>
        <v>57.9328855103264</v>
      </c>
      <c r="AL326" s="78">
        <f t="shared" ca="1" si="204"/>
        <v>0.81408599782069313</v>
      </c>
      <c r="AM326" s="80">
        <f t="shared" ca="1" si="205"/>
        <v>49.249084779911144</v>
      </c>
      <c r="AN326" s="80">
        <f t="shared" si="206"/>
        <v>25.20846339622641</v>
      </c>
      <c r="AO326" s="80">
        <f t="shared" si="207"/>
        <v>3.0553081094597343</v>
      </c>
      <c r="AP326" s="80">
        <f t="shared" si="208"/>
        <v>3.1844102984561107</v>
      </c>
      <c r="AQ326" s="80">
        <f t="shared" ca="1" si="209"/>
        <v>2.4756205867625778</v>
      </c>
      <c r="AR326" s="80">
        <f t="shared" si="210"/>
        <v>2.680618025904022</v>
      </c>
      <c r="AS326" s="78">
        <f t="shared" si="211"/>
        <v>2.045288404861604E-3</v>
      </c>
      <c r="AT326" s="96">
        <f t="shared" ca="1" si="212"/>
        <v>5</v>
      </c>
      <c r="AU326" s="97" t="str">
        <f t="shared" ca="1" si="213"/>
        <v>Sand mixture</v>
      </c>
      <c r="AV326" s="98">
        <f t="shared" si="214"/>
        <v>4</v>
      </c>
      <c r="AW326" s="99" t="str">
        <f t="shared" si="215"/>
        <v>Silt mxture</v>
      </c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78"/>
      <c r="BJ326" s="78"/>
      <c r="BK326" s="78"/>
      <c r="BL326" s="78"/>
      <c r="BM326" s="78"/>
      <c r="BN326" s="78"/>
      <c r="BO326" s="78"/>
      <c r="BP326" s="78"/>
      <c r="BQ326" s="78"/>
    </row>
    <row r="327" spans="1:69">
      <c r="A327" s="101">
        <v>6.28</v>
      </c>
      <c r="C327" s="89">
        <f t="shared" si="176"/>
        <v>-20.603424</v>
      </c>
      <c r="D327" s="84">
        <f t="shared" si="177"/>
        <v>20.603424</v>
      </c>
      <c r="E327" s="76">
        <v>2.1556000000000002</v>
      </c>
      <c r="F327" s="91">
        <f t="shared" si="178"/>
        <v>22.504464000000002</v>
      </c>
      <c r="G327" s="80">
        <f t="shared" si="179"/>
        <v>22.638096000000001</v>
      </c>
      <c r="H327" s="81">
        <f t="shared" si="217"/>
        <v>22.061569371428568</v>
      </c>
      <c r="I327" s="101">
        <v>86.3</v>
      </c>
      <c r="J327" s="92">
        <f t="shared" si="180"/>
        <v>0.90097199999999988</v>
      </c>
      <c r="K327" s="101">
        <v>64</v>
      </c>
      <c r="L327" s="78">
        <f t="shared" si="181"/>
        <v>0.66815999999999998</v>
      </c>
      <c r="M327" s="81">
        <f t="shared" si="182"/>
        <v>0.64282682879999997</v>
      </c>
      <c r="N327" s="14">
        <f t="shared" si="216"/>
        <v>115</v>
      </c>
      <c r="O327" s="78">
        <f t="shared" si="183"/>
        <v>1.0870930800000012</v>
      </c>
      <c r="P327" s="78">
        <f t="shared" si="184"/>
        <v>0.44426625119999935</v>
      </c>
      <c r="Q327" s="93">
        <f t="shared" si="185"/>
        <v>7.1118309636000001</v>
      </c>
      <c r="R327" s="80">
        <f t="shared" si="186"/>
        <v>16.008037847552824</v>
      </c>
      <c r="S327" s="80">
        <f t="shared" si="187"/>
        <v>2814.0853525251555</v>
      </c>
      <c r="T327" s="69">
        <f t="shared" si="188"/>
        <v>195.47715052799973</v>
      </c>
      <c r="U327" s="78">
        <f t="shared" si="189"/>
        <v>1.876597528742407</v>
      </c>
      <c r="V327" s="69">
        <f t="shared" si="190"/>
        <v>117.09968579352619</v>
      </c>
      <c r="W327" s="80">
        <f t="shared" ca="1" si="191"/>
        <v>8.6156911142621908</v>
      </c>
      <c r="X327" s="80">
        <f t="shared" ca="1" si="192"/>
        <v>35.569693997512843</v>
      </c>
      <c r="Y327" s="94">
        <f t="shared" ca="1" si="193"/>
        <v>3.6509444803357277E-7</v>
      </c>
      <c r="Z327" s="80">
        <f t="shared" ca="1" si="194"/>
        <v>14</v>
      </c>
      <c r="AA327" s="80">
        <f t="shared" ca="1" si="195"/>
        <v>301.71404087999997</v>
      </c>
      <c r="AB327" s="80">
        <f t="shared" ca="1" si="196"/>
        <v>305.04218183740363</v>
      </c>
      <c r="AC327" s="80">
        <f t="shared" si="197"/>
        <v>14.848706660426926</v>
      </c>
      <c r="AD327" s="69">
        <f t="shared" si="198"/>
        <v>2535.412108235294</v>
      </c>
      <c r="AE327" s="69">
        <f t="shared" si="218"/>
        <v>2467.5854460504197</v>
      </c>
      <c r="AF327" s="69">
        <f t="shared" si="199"/>
        <v>2263.8096</v>
      </c>
      <c r="AG327" s="95">
        <f t="shared" si="219"/>
        <v>2206.1569371428568</v>
      </c>
      <c r="AH327" s="93">
        <f t="shared" si="200"/>
        <v>21.686139184890596</v>
      </c>
      <c r="AI327" s="81">
        <f t="shared" si="201"/>
        <v>2.0280000958128173</v>
      </c>
      <c r="AJ327" s="80">
        <f t="shared" si="202"/>
        <v>21.73257216</v>
      </c>
      <c r="AK327" s="80">
        <f t="shared" si="203"/>
        <v>48.509205598644918</v>
      </c>
      <c r="AL327" s="78">
        <f t="shared" ca="1" si="204"/>
        <v>0.86174001521711807</v>
      </c>
      <c r="AM327" s="80">
        <f t="shared" ca="1" si="205"/>
        <v>43.013872675819378</v>
      </c>
      <c r="AN327" s="80">
        <f t="shared" si="206"/>
        <v>21.356694339622642</v>
      </c>
      <c r="AO327" s="80">
        <f t="shared" si="207"/>
        <v>3.9798930086699866</v>
      </c>
      <c r="AP327" s="80">
        <f t="shared" si="208"/>
        <v>4.1806499834115378</v>
      </c>
      <c r="AQ327" s="80">
        <f t="shared" ca="1" si="209"/>
        <v>2.600483097038937</v>
      </c>
      <c r="AR327" s="80">
        <f t="shared" si="210"/>
        <v>2.809542037793733</v>
      </c>
      <c r="AS327" s="78">
        <f t="shared" si="211"/>
        <v>1.1754984811630292E-3</v>
      </c>
      <c r="AT327" s="96">
        <f t="shared" ca="1" si="212"/>
        <v>4</v>
      </c>
      <c r="AU327" s="97" t="str">
        <f t="shared" ca="1" si="213"/>
        <v>Silt mxture</v>
      </c>
      <c r="AV327" s="98">
        <f t="shared" si="214"/>
        <v>4</v>
      </c>
      <c r="AW327" s="99" t="str">
        <f t="shared" si="215"/>
        <v>Silt mxture</v>
      </c>
      <c r="AX327" s="78"/>
      <c r="AY327" s="78"/>
      <c r="AZ327" s="78"/>
      <c r="BA327" s="78"/>
      <c r="BB327" s="78"/>
      <c r="BC327" s="78"/>
      <c r="BD327" s="78"/>
      <c r="BE327" s="78"/>
      <c r="BF327" s="78"/>
      <c r="BG327" s="78"/>
      <c r="BH327" s="78"/>
      <c r="BI327" s="78"/>
      <c r="BJ327" s="78"/>
      <c r="BK327" s="78"/>
      <c r="BL327" s="78"/>
      <c r="BM327" s="78"/>
      <c r="BN327" s="78"/>
      <c r="BO327" s="78"/>
      <c r="BP327" s="78"/>
      <c r="BQ327" s="78"/>
    </row>
    <row r="328" spans="1:69">
      <c r="A328" s="101">
        <v>6.3</v>
      </c>
      <c r="C328" s="89">
        <f t="shared" si="176"/>
        <v>-20.669039999999999</v>
      </c>
      <c r="D328" s="84">
        <f t="shared" si="177"/>
        <v>20.669039999999999</v>
      </c>
      <c r="E328" s="76">
        <v>1.9180999999999999</v>
      </c>
      <c r="F328" s="91">
        <f t="shared" si="178"/>
        <v>20.024963999999997</v>
      </c>
      <c r="G328" s="80">
        <f t="shared" si="179"/>
        <v>20.158387199999996</v>
      </c>
      <c r="H328" s="81">
        <f t="shared" si="217"/>
        <v>23.028044914285712</v>
      </c>
      <c r="I328" s="101">
        <v>88.4</v>
      </c>
      <c r="J328" s="92">
        <f t="shared" si="180"/>
        <v>0.92289600000000005</v>
      </c>
      <c r="K328" s="101">
        <v>63.9</v>
      </c>
      <c r="L328" s="78">
        <f t="shared" si="181"/>
        <v>0.66711599999999993</v>
      </c>
      <c r="M328" s="81">
        <f t="shared" si="182"/>
        <v>0.64487404799999992</v>
      </c>
      <c r="N328" s="14">
        <f t="shared" si="216"/>
        <v>115</v>
      </c>
      <c r="O328" s="78">
        <f t="shared" si="183"/>
        <v>1.090866000000001</v>
      </c>
      <c r="P328" s="78">
        <f t="shared" si="184"/>
        <v>0.4459919519999993</v>
      </c>
      <c r="Q328" s="93">
        <f t="shared" si="185"/>
        <v>6.292281995999998</v>
      </c>
      <c r="R328" s="80">
        <f t="shared" si="186"/>
        <v>14.108510182264473</v>
      </c>
      <c r="S328" s="80">
        <f t="shared" si="187"/>
        <v>2430.650678121146</v>
      </c>
      <c r="T328" s="69">
        <f t="shared" si="188"/>
        <v>196.23645887999967</v>
      </c>
      <c r="U328" s="78">
        <f t="shared" si="189"/>
        <v>1.8748821551523589</v>
      </c>
      <c r="V328" s="69">
        <f t="shared" si="190"/>
        <v>116.99264648150719</v>
      </c>
      <c r="W328" s="80">
        <f t="shared" ca="1" si="191"/>
        <v>8.0593597760697904</v>
      </c>
      <c r="X328" s="80">
        <f t="shared" ca="1" si="192"/>
        <v>35.088838171662076</v>
      </c>
      <c r="Y328" s="94">
        <f t="shared" ca="1" si="193"/>
        <v>2.1454750152709165E-7</v>
      </c>
      <c r="Z328" s="80">
        <f t="shared" ca="1" si="194"/>
        <v>14</v>
      </c>
      <c r="AA328" s="80">
        <f t="shared" ca="1" si="195"/>
        <v>266.94529679999994</v>
      </c>
      <c r="AB328" s="80">
        <f t="shared" ca="1" si="196"/>
        <v>158.60062100173272</v>
      </c>
      <c r="AC328" s="80">
        <f t="shared" si="197"/>
        <v>15.294009680271465</v>
      </c>
      <c r="AD328" s="69">
        <f t="shared" si="198"/>
        <v>2243.2377882352935</v>
      </c>
      <c r="AE328" s="69">
        <f t="shared" si="218"/>
        <v>2580.8445781512605</v>
      </c>
      <c r="AF328" s="69">
        <f t="shared" si="199"/>
        <v>2015.8387199999997</v>
      </c>
      <c r="AG328" s="95">
        <f t="shared" si="219"/>
        <v>2302.8044914285711</v>
      </c>
      <c r="AH328" s="93">
        <f t="shared" si="200"/>
        <v>19.257785410897604</v>
      </c>
      <c r="AI328" s="81">
        <f t="shared" si="201"/>
        <v>2.0693108829910041</v>
      </c>
      <c r="AJ328" s="80">
        <f t="shared" si="202"/>
        <v>19.352051711999994</v>
      </c>
      <c r="AK328" s="80">
        <f t="shared" si="203"/>
        <v>42.753061158377193</v>
      </c>
      <c r="AL328" s="78">
        <f t="shared" ca="1" si="204"/>
        <v>0.89075758506184188</v>
      </c>
      <c r="AM328" s="80">
        <f t="shared" ca="1" si="205"/>
        <v>38.895054041486773</v>
      </c>
      <c r="AN328" s="80">
        <f t="shared" si="206"/>
        <v>19.017346415094334</v>
      </c>
      <c r="AO328" s="80">
        <f t="shared" si="207"/>
        <v>4.5782234007292022</v>
      </c>
      <c r="AP328" s="80">
        <f t="shared" si="208"/>
        <v>4.8401467097883719</v>
      </c>
      <c r="AQ328" s="80">
        <f t="shared" ca="1" si="209"/>
        <v>2.6764310468121435</v>
      </c>
      <c r="AR328" s="80">
        <f t="shared" si="210"/>
        <v>2.8873595580599107</v>
      </c>
      <c r="AS328" s="78">
        <f t="shared" si="211"/>
        <v>1.1664836643789868E-3</v>
      </c>
      <c r="AT328" s="96">
        <f t="shared" ca="1" si="212"/>
        <v>4</v>
      </c>
      <c r="AU328" s="97" t="str">
        <f t="shared" ca="1" si="213"/>
        <v>Silt mxture</v>
      </c>
      <c r="AV328" s="98">
        <f t="shared" si="214"/>
        <v>4</v>
      </c>
      <c r="AW328" s="99" t="str">
        <f t="shared" si="215"/>
        <v>Silt mxture</v>
      </c>
      <c r="AX328" s="78"/>
      <c r="AY328" s="78"/>
      <c r="AZ328" s="78"/>
      <c r="BA328" s="78"/>
      <c r="BB328" s="78"/>
      <c r="BC328" s="78"/>
      <c r="BD328" s="78"/>
      <c r="BE328" s="78"/>
      <c r="BF328" s="78"/>
      <c r="BG328" s="78"/>
      <c r="BH328" s="78"/>
      <c r="BI328" s="78"/>
      <c r="BJ328" s="78"/>
      <c r="BK328" s="78"/>
      <c r="BL328" s="78"/>
      <c r="BM328" s="78"/>
      <c r="BN328" s="78"/>
      <c r="BO328" s="78"/>
      <c r="BP328" s="78"/>
      <c r="BQ328" s="78"/>
    </row>
    <row r="329" spans="1:69">
      <c r="A329" s="101">
        <v>6.32</v>
      </c>
      <c r="C329" s="89">
        <f t="shared" si="176"/>
        <v>-20.734656000000001</v>
      </c>
      <c r="D329" s="84">
        <f t="shared" si="177"/>
        <v>20.734656000000001</v>
      </c>
      <c r="E329" s="76">
        <v>2.0137999999999998</v>
      </c>
      <c r="F329" s="91">
        <f t="shared" si="178"/>
        <v>21.024071999999997</v>
      </c>
      <c r="G329" s="80">
        <f t="shared" si="179"/>
        <v>21.159583199999997</v>
      </c>
      <c r="H329" s="81">
        <f t="shared" si="217"/>
        <v>23.987480914285708</v>
      </c>
      <c r="I329" s="101">
        <v>82.4</v>
      </c>
      <c r="J329" s="92">
        <f t="shared" si="180"/>
        <v>0.86025600000000002</v>
      </c>
      <c r="K329" s="101">
        <v>64.900000000000006</v>
      </c>
      <c r="L329" s="78">
        <f t="shared" si="181"/>
        <v>0.67755600000000005</v>
      </c>
      <c r="M329" s="81">
        <f t="shared" si="182"/>
        <v>0.64692126719999998</v>
      </c>
      <c r="N329" s="14">
        <f t="shared" si="216"/>
        <v>115</v>
      </c>
      <c r="O329" s="78">
        <f t="shared" si="183"/>
        <v>1.0946389200000011</v>
      </c>
      <c r="P329" s="78">
        <f t="shared" si="184"/>
        <v>0.44771765279999937</v>
      </c>
      <c r="Q329" s="93">
        <f t="shared" si="185"/>
        <v>6.6214316123999986</v>
      </c>
      <c r="R329" s="80">
        <f t="shared" si="186"/>
        <v>14.789302076855719</v>
      </c>
      <c r="S329" s="80">
        <f t="shared" si="187"/>
        <v>2744.0455864300852</v>
      </c>
      <c r="T329" s="69">
        <f t="shared" si="188"/>
        <v>196.99576723199971</v>
      </c>
      <c r="U329" s="78">
        <f t="shared" si="189"/>
        <v>1.8685350100898277</v>
      </c>
      <c r="V329" s="69">
        <f t="shared" si="190"/>
        <v>116.59658462960525</v>
      </c>
      <c r="W329" s="80">
        <f t="shared" ca="1" si="191"/>
        <v>8.2048339733293147</v>
      </c>
      <c r="X329" s="80">
        <f t="shared" ca="1" si="192"/>
        <v>35.242356859416432</v>
      </c>
      <c r="Y329" s="94">
        <f t="shared" ca="1" si="193"/>
        <v>2.9844105392893063E-7</v>
      </c>
      <c r="Z329" s="80">
        <f t="shared" ca="1" si="194"/>
        <v>14</v>
      </c>
      <c r="AA329" s="80">
        <f t="shared" ca="1" si="195"/>
        <v>280.90921991999994</v>
      </c>
      <c r="AB329" s="80">
        <f t="shared" ca="1" si="196"/>
        <v>232.15802857277137</v>
      </c>
      <c r="AC329" s="80">
        <f t="shared" si="197"/>
        <v>14.925328266240156</v>
      </c>
      <c r="AD329" s="69">
        <f t="shared" si="198"/>
        <v>2360.5816799999993</v>
      </c>
      <c r="AE329" s="69">
        <f t="shared" si="218"/>
        <v>2693.2755287394953</v>
      </c>
      <c r="AF329" s="69">
        <f t="shared" si="199"/>
        <v>2115.9583199999997</v>
      </c>
      <c r="AG329" s="95">
        <f t="shared" si="219"/>
        <v>2398.7480914285707</v>
      </c>
      <c r="AH329" s="93">
        <f t="shared" si="200"/>
        <v>21.152864447640045</v>
      </c>
      <c r="AI329" s="81">
        <f t="shared" si="201"/>
        <v>1.9214252433872343</v>
      </c>
      <c r="AJ329" s="80">
        <f t="shared" si="202"/>
        <v>20.313199871999995</v>
      </c>
      <c r="AK329" s="80">
        <f t="shared" si="203"/>
        <v>44.816066899562784</v>
      </c>
      <c r="AL329" s="78">
        <f t="shared" ca="1" si="204"/>
        <v>0.87287494838712854</v>
      </c>
      <c r="AM329" s="80">
        <f t="shared" ca="1" si="205"/>
        <v>40.165263789579065</v>
      </c>
      <c r="AN329" s="80">
        <f t="shared" si="206"/>
        <v>19.961870943396221</v>
      </c>
      <c r="AO329" s="80">
        <f t="shared" si="207"/>
        <v>4.0655621231707446</v>
      </c>
      <c r="AP329" s="80">
        <f t="shared" si="208"/>
        <v>4.2873580309787949</v>
      </c>
      <c r="AQ329" s="80">
        <f t="shared" ca="1" si="209"/>
        <v>2.6292813416786913</v>
      </c>
      <c r="AR329" s="80">
        <f t="shared" si="210"/>
        <v>2.8379057100369844</v>
      </c>
      <c r="AS329" s="78">
        <f t="shared" si="211"/>
        <v>1.5267788623034278E-3</v>
      </c>
      <c r="AT329" s="96">
        <f t="shared" ca="1" si="212"/>
        <v>4</v>
      </c>
      <c r="AU329" s="97" t="str">
        <f t="shared" ca="1" si="213"/>
        <v>Silt mxture</v>
      </c>
      <c r="AV329" s="98">
        <f t="shared" si="214"/>
        <v>4</v>
      </c>
      <c r="AW329" s="99" t="str">
        <f t="shared" si="215"/>
        <v>Silt mxture</v>
      </c>
      <c r="AX329" s="78"/>
      <c r="AY329" s="78"/>
      <c r="AZ329" s="78"/>
      <c r="BA329" s="78"/>
      <c r="BB329" s="78"/>
      <c r="BC329" s="78"/>
      <c r="BD329" s="78"/>
      <c r="BE329" s="78"/>
      <c r="BF329" s="78"/>
      <c r="BG329" s="78"/>
      <c r="BH329" s="78"/>
      <c r="BI329" s="78"/>
      <c r="BJ329" s="78"/>
      <c r="BK329" s="78"/>
      <c r="BL329" s="78"/>
      <c r="BM329" s="78"/>
      <c r="BN329" s="78"/>
      <c r="BO329" s="78"/>
      <c r="BP329" s="78"/>
      <c r="BQ329" s="78"/>
    </row>
    <row r="330" spans="1:69">
      <c r="A330" s="101">
        <v>6.34</v>
      </c>
      <c r="C330" s="89">
        <f t="shared" si="176"/>
        <v>-20.800272</v>
      </c>
      <c r="D330" s="84">
        <f t="shared" si="177"/>
        <v>20.800272</v>
      </c>
      <c r="E330" s="76">
        <v>2.3086000000000002</v>
      </c>
      <c r="F330" s="91">
        <f t="shared" si="178"/>
        <v>24.101784000000002</v>
      </c>
      <c r="G330" s="80">
        <f t="shared" si="179"/>
        <v>24.241262400000004</v>
      </c>
      <c r="H330" s="81">
        <f t="shared" si="217"/>
        <v>23.871328457142859</v>
      </c>
      <c r="I330" s="101">
        <v>81.099999999999994</v>
      </c>
      <c r="J330" s="92">
        <f t="shared" si="180"/>
        <v>0.84668399999999988</v>
      </c>
      <c r="K330" s="101">
        <v>66.8</v>
      </c>
      <c r="L330" s="78">
        <f t="shared" si="181"/>
        <v>0.6973919999999999</v>
      </c>
      <c r="M330" s="81">
        <f t="shared" si="182"/>
        <v>0.64896848639999993</v>
      </c>
      <c r="N330" s="14">
        <f t="shared" si="216"/>
        <v>115</v>
      </c>
      <c r="O330" s="78">
        <f t="shared" si="183"/>
        <v>1.0984118400000009</v>
      </c>
      <c r="P330" s="78">
        <f t="shared" si="184"/>
        <v>0.44944335359999932</v>
      </c>
      <c r="Q330" s="93">
        <f t="shared" si="185"/>
        <v>7.6371406848000012</v>
      </c>
      <c r="R330" s="80">
        <f t="shared" si="186"/>
        <v>16.992443260373566</v>
      </c>
      <c r="S330" s="80">
        <f t="shared" si="187"/>
        <v>3215.7077506796763</v>
      </c>
      <c r="T330" s="69">
        <f t="shared" si="188"/>
        <v>197.75507558399971</v>
      </c>
      <c r="U330" s="78">
        <f t="shared" si="189"/>
        <v>1.8719846247171947</v>
      </c>
      <c r="V330" s="69">
        <f t="shared" si="190"/>
        <v>116.81184058235294</v>
      </c>
      <c r="W330" s="80">
        <f t="shared" ca="1" si="191"/>
        <v>8.9065995635803397</v>
      </c>
      <c r="X330" s="80">
        <f t="shared" ca="1" si="192"/>
        <v>35.77865769491541</v>
      </c>
      <c r="Y330" s="94">
        <f t="shared" ca="1" si="193"/>
        <v>5.3388437908245799E-7</v>
      </c>
      <c r="Z330" s="80">
        <f t="shared" ca="1" si="194"/>
        <v>14</v>
      </c>
      <c r="AA330" s="80">
        <f t="shared" ca="1" si="195"/>
        <v>323.99990784000005</v>
      </c>
      <c r="AB330" s="80">
        <f t="shared" ca="1" si="196"/>
        <v>479.01735587058101</v>
      </c>
      <c r="AC330" s="80">
        <f t="shared" si="197"/>
        <v>14.443131513171867</v>
      </c>
      <c r="AD330" s="69">
        <f t="shared" si="198"/>
        <v>2722.6883011764708</v>
      </c>
      <c r="AE330" s="69">
        <f t="shared" si="218"/>
        <v>2679.1666608403361</v>
      </c>
      <c r="AF330" s="69">
        <f t="shared" si="199"/>
        <v>2424.1262400000005</v>
      </c>
      <c r="AG330" s="95">
        <f t="shared" si="219"/>
        <v>2387.1328457142854</v>
      </c>
      <c r="AH330" s="93">
        <f t="shared" si="200"/>
        <v>24.078252400822986</v>
      </c>
      <c r="AI330" s="81">
        <f t="shared" si="201"/>
        <v>1.8838503077598991</v>
      </c>
      <c r="AJ330" s="80">
        <f t="shared" si="202"/>
        <v>23.271611904000004</v>
      </c>
      <c r="AK330" s="80">
        <f t="shared" si="203"/>
        <v>51.492252304162314</v>
      </c>
      <c r="AL330" s="78">
        <f t="shared" ca="1" si="204"/>
        <v>0.84129967986967602</v>
      </c>
      <c r="AM330" s="80">
        <f t="shared" ca="1" si="205"/>
        <v>44.937121009589013</v>
      </c>
      <c r="AN330" s="80">
        <f t="shared" si="206"/>
        <v>22.869115471698116</v>
      </c>
      <c r="AO330" s="80">
        <f t="shared" si="207"/>
        <v>3.4927388930041854</v>
      </c>
      <c r="AP330" s="80">
        <f t="shared" si="208"/>
        <v>3.6585121517545662</v>
      </c>
      <c r="AQ330" s="80">
        <f t="shared" ca="1" si="209"/>
        <v>2.54619297029133</v>
      </c>
      <c r="AR330" s="80">
        <f t="shared" si="210"/>
        <v>2.7502768953052397</v>
      </c>
      <c r="AS330" s="78">
        <f t="shared" si="211"/>
        <v>2.0923746396087849E-3</v>
      </c>
      <c r="AT330" s="96">
        <f t="shared" ca="1" si="212"/>
        <v>5</v>
      </c>
      <c r="AU330" s="97" t="str">
        <f t="shared" ca="1" si="213"/>
        <v>Sand mixture</v>
      </c>
      <c r="AV330" s="98">
        <f t="shared" si="214"/>
        <v>4</v>
      </c>
      <c r="AW330" s="99" t="str">
        <f t="shared" si="215"/>
        <v>Silt mxture</v>
      </c>
      <c r="AX330" s="78"/>
      <c r="AY330" s="78"/>
      <c r="AZ330" s="78"/>
      <c r="BA330" s="78"/>
      <c r="BB330" s="78"/>
      <c r="BC330" s="78"/>
      <c r="BD330" s="78"/>
      <c r="BE330" s="78"/>
      <c r="BF330" s="78"/>
      <c r="BG330" s="78"/>
      <c r="BH330" s="78"/>
      <c r="BI330" s="78"/>
      <c r="BJ330" s="78"/>
      <c r="BK330" s="78"/>
      <c r="BL330" s="78"/>
      <c r="BM330" s="78"/>
      <c r="BN330" s="78"/>
      <c r="BO330" s="78"/>
      <c r="BP330" s="78"/>
      <c r="BQ330" s="78"/>
    </row>
    <row r="331" spans="1:69">
      <c r="A331" s="101">
        <v>6.36</v>
      </c>
      <c r="C331" s="89">
        <f t="shared" si="176"/>
        <v>-20.865888000000002</v>
      </c>
      <c r="D331" s="84">
        <f t="shared" si="177"/>
        <v>20.865888000000002</v>
      </c>
      <c r="E331" s="76">
        <v>2.3609</v>
      </c>
      <c r="F331" s="91">
        <f t="shared" si="178"/>
        <v>24.647796</v>
      </c>
      <c r="G331" s="80">
        <f t="shared" si="179"/>
        <v>24.787900799999999</v>
      </c>
      <c r="H331" s="81">
        <f t="shared" si="217"/>
        <v>24.234819428571427</v>
      </c>
      <c r="I331" s="101">
        <v>77.8</v>
      </c>
      <c r="J331" s="92">
        <f t="shared" si="180"/>
        <v>0.81223199999999995</v>
      </c>
      <c r="K331" s="101">
        <v>67.099999999999994</v>
      </c>
      <c r="L331" s="78">
        <f t="shared" si="181"/>
        <v>0.70052399999999992</v>
      </c>
      <c r="M331" s="81">
        <f t="shared" si="182"/>
        <v>0.65101570559999999</v>
      </c>
      <c r="N331" s="14">
        <f t="shared" si="216"/>
        <v>115</v>
      </c>
      <c r="O331" s="78">
        <f t="shared" si="183"/>
        <v>1.102184760000001</v>
      </c>
      <c r="P331" s="78">
        <f t="shared" si="184"/>
        <v>0.45116905439999938</v>
      </c>
      <c r="Q331" s="93">
        <f t="shared" si="185"/>
        <v>7.8162862932000001</v>
      </c>
      <c r="R331" s="80">
        <f t="shared" si="186"/>
        <v>17.324517754425159</v>
      </c>
      <c r="S331" s="80">
        <f t="shared" si="187"/>
        <v>3430.7375580318112</v>
      </c>
      <c r="T331" s="69">
        <f t="shared" si="188"/>
        <v>198.51438393599975</v>
      </c>
      <c r="U331" s="78">
        <f t="shared" si="189"/>
        <v>1.8679850917827578</v>
      </c>
      <c r="V331" s="69">
        <f t="shared" si="190"/>
        <v>116.56226972724409</v>
      </c>
      <c r="W331" s="80">
        <f t="shared" ca="1" si="191"/>
        <v>8.969805267057616</v>
      </c>
      <c r="X331" s="80">
        <f t="shared" ca="1" si="192"/>
        <v>35.837853943165257</v>
      </c>
      <c r="Y331" s="94">
        <f t="shared" ca="1" si="193"/>
        <v>6.2924075631366538E-7</v>
      </c>
      <c r="Z331" s="80">
        <f t="shared" ca="1" si="194"/>
        <v>14</v>
      </c>
      <c r="AA331" s="80">
        <f t="shared" ca="1" si="195"/>
        <v>331.60002456000001</v>
      </c>
      <c r="AB331" s="80">
        <f t="shared" ca="1" si="196"/>
        <v>577.81730837842463</v>
      </c>
      <c r="AC331" s="80">
        <f t="shared" si="197"/>
        <v>14.246355041028981</v>
      </c>
      <c r="AD331" s="69">
        <f t="shared" si="198"/>
        <v>2786.5548282352938</v>
      </c>
      <c r="AE331" s="69">
        <f t="shared" si="218"/>
        <v>2721.4864315966383</v>
      </c>
      <c r="AF331" s="69">
        <f t="shared" si="199"/>
        <v>2478.7900799999998</v>
      </c>
      <c r="AG331" s="95">
        <f t="shared" si="219"/>
        <v>2423.4819428571427</v>
      </c>
      <c r="AH331" s="93">
        <f t="shared" si="200"/>
        <v>25.30015284031608</v>
      </c>
      <c r="AI331" s="81">
        <f t="shared" si="201"/>
        <v>1.8002830470723905</v>
      </c>
      <c r="AJ331" s="80">
        <f t="shared" si="202"/>
        <v>23.796384767999999</v>
      </c>
      <c r="AK331" s="80">
        <f t="shared" si="203"/>
        <v>52.498538649773209</v>
      </c>
      <c r="AL331" s="78">
        <f t="shared" ca="1" si="204"/>
        <v>0.83243640020385146</v>
      </c>
      <c r="AM331" s="80">
        <f t="shared" ca="1" si="205"/>
        <v>45.497414979390591</v>
      </c>
      <c r="AN331" s="80">
        <f t="shared" si="206"/>
        <v>23.384812075471697</v>
      </c>
      <c r="AO331" s="80">
        <f t="shared" si="207"/>
        <v>3.2767276525489399</v>
      </c>
      <c r="AP331" s="80">
        <f t="shared" si="208"/>
        <v>3.4292060186329922</v>
      </c>
      <c r="AQ331" s="80">
        <f t="shared" ca="1" si="209"/>
        <v>2.5227161181995803</v>
      </c>
      <c r="AR331" s="80">
        <f t="shared" si="210"/>
        <v>2.7251113772145135</v>
      </c>
      <c r="AS331" s="78">
        <f t="shared" si="211"/>
        <v>2.0902173409658056E-3</v>
      </c>
      <c r="AT331" s="96">
        <f t="shared" ca="1" si="212"/>
        <v>5</v>
      </c>
      <c r="AU331" s="97" t="str">
        <f t="shared" ca="1" si="213"/>
        <v>Sand mixture</v>
      </c>
      <c r="AV331" s="98">
        <f t="shared" si="214"/>
        <v>4</v>
      </c>
      <c r="AW331" s="99" t="str">
        <f t="shared" si="215"/>
        <v>Silt mxture</v>
      </c>
      <c r="AX331" s="78"/>
      <c r="AY331" s="78"/>
      <c r="AZ331" s="78"/>
      <c r="BA331" s="78"/>
      <c r="BB331" s="78"/>
      <c r="BC331" s="78"/>
      <c r="BD331" s="78"/>
      <c r="BE331" s="78"/>
      <c r="BF331" s="78"/>
      <c r="BG331" s="78"/>
      <c r="BH331" s="78"/>
      <c r="BI331" s="78"/>
      <c r="BJ331" s="78"/>
      <c r="BK331" s="78"/>
      <c r="BL331" s="78"/>
      <c r="BM331" s="78"/>
      <c r="BN331" s="78"/>
      <c r="BO331" s="78"/>
      <c r="BP331" s="78"/>
      <c r="BQ331" s="78"/>
    </row>
    <row r="332" spans="1:69">
      <c r="A332" s="101">
        <v>6.38</v>
      </c>
      <c r="C332" s="89">
        <f t="shared" si="176"/>
        <v>-20.931504</v>
      </c>
      <c r="D332" s="84">
        <f t="shared" si="177"/>
        <v>20.931504</v>
      </c>
      <c r="E332" s="76">
        <v>2.6880000000000002</v>
      </c>
      <c r="F332" s="91">
        <f t="shared" si="178"/>
        <v>28.062719999999999</v>
      </c>
      <c r="G332" s="80">
        <f t="shared" si="179"/>
        <v>28.206165599999999</v>
      </c>
      <c r="H332" s="81">
        <f t="shared" si="217"/>
        <v>24.511240799999999</v>
      </c>
      <c r="I332" s="101">
        <v>84.2</v>
      </c>
      <c r="J332" s="92">
        <f t="shared" si="180"/>
        <v>0.87904800000000005</v>
      </c>
      <c r="K332" s="101">
        <v>68.7</v>
      </c>
      <c r="L332" s="78">
        <f t="shared" si="181"/>
        <v>0.71722799999999998</v>
      </c>
      <c r="M332" s="81">
        <f t="shared" si="182"/>
        <v>0.65306292479999994</v>
      </c>
      <c r="N332" s="14">
        <f t="shared" si="216"/>
        <v>115</v>
      </c>
      <c r="O332" s="78">
        <f t="shared" si="183"/>
        <v>1.1059576800000008</v>
      </c>
      <c r="P332" s="78">
        <f t="shared" si="184"/>
        <v>0.45289475519999933</v>
      </c>
      <c r="Q332" s="93">
        <f t="shared" si="185"/>
        <v>8.9430686135999995</v>
      </c>
      <c r="R332" s="80">
        <f t="shared" si="186"/>
        <v>19.746460984408444</v>
      </c>
      <c r="S332" s="80">
        <f t="shared" si="187"/>
        <v>3626.9461454825196</v>
      </c>
      <c r="T332" s="69">
        <f t="shared" si="188"/>
        <v>199.27369228799972</v>
      </c>
      <c r="U332" s="78">
        <f t="shared" si="189"/>
        <v>1.882304252470699</v>
      </c>
      <c r="V332" s="69">
        <f t="shared" si="190"/>
        <v>117.45578535417161</v>
      </c>
      <c r="W332" s="80">
        <f t="shared" ca="1" si="191"/>
        <v>9.8651486373677866</v>
      </c>
      <c r="X332" s="80">
        <f t="shared" ca="1" si="192"/>
        <v>36.385122457998698</v>
      </c>
      <c r="Y332" s="94">
        <f t="shared" ca="1" si="193"/>
        <v>9.0856661011378244E-7</v>
      </c>
      <c r="Z332" s="80">
        <f t="shared" ca="1" si="194"/>
        <v>14</v>
      </c>
      <c r="AA332" s="80">
        <f t="shared" ca="1" si="195"/>
        <v>379.40291087999998</v>
      </c>
      <c r="AB332" s="80">
        <f t="shared" ca="1" si="196"/>
        <v>954.58933829227328</v>
      </c>
      <c r="AC332" s="80">
        <f t="shared" si="197"/>
        <v>14.077279770791851</v>
      </c>
      <c r="AD332" s="69">
        <f t="shared" si="198"/>
        <v>3188.2597552941179</v>
      </c>
      <c r="AE332" s="69">
        <f t="shared" si="218"/>
        <v>2753.5627199999994</v>
      </c>
      <c r="AF332" s="69">
        <f t="shared" si="199"/>
        <v>2820.6165599999999</v>
      </c>
      <c r="AG332" s="95">
        <f t="shared" si="219"/>
        <v>2451.12408</v>
      </c>
      <c r="AH332" s="93">
        <f t="shared" si="200"/>
        <v>26.747983253015139</v>
      </c>
      <c r="AI332" s="81">
        <f t="shared" si="201"/>
        <v>1.9409542502028103</v>
      </c>
      <c r="AJ332" s="80">
        <f t="shared" si="202"/>
        <v>27.077918975999996</v>
      </c>
      <c r="AK332" s="80">
        <f t="shared" si="203"/>
        <v>59.837760558813464</v>
      </c>
      <c r="AL332" s="78">
        <f t="shared" ca="1" si="204"/>
        <v>0.81252282994119196</v>
      </c>
      <c r="AM332" s="80">
        <f t="shared" ca="1" si="205"/>
        <v>51.019759288231697</v>
      </c>
      <c r="AN332" s="80">
        <f t="shared" si="206"/>
        <v>26.609590188679242</v>
      </c>
      <c r="AO332" s="80">
        <f t="shared" si="207"/>
        <v>3.1165101008979401</v>
      </c>
      <c r="AP332" s="80">
        <f t="shared" si="208"/>
        <v>3.2436946705167573</v>
      </c>
      <c r="AQ332" s="80">
        <f t="shared" ca="1" si="209"/>
        <v>2.4702358787145631</v>
      </c>
      <c r="AR332" s="80">
        <f t="shared" si="210"/>
        <v>2.6680570985868979</v>
      </c>
      <c r="AS332" s="78">
        <f t="shared" si="211"/>
        <v>2.3676967862909311E-3</v>
      </c>
      <c r="AT332" s="96">
        <f t="shared" ca="1" si="212"/>
        <v>5</v>
      </c>
      <c r="AU332" s="97" t="str">
        <f t="shared" ca="1" si="213"/>
        <v>Sand mixture</v>
      </c>
      <c r="AV332" s="98">
        <f t="shared" si="214"/>
        <v>4</v>
      </c>
      <c r="AW332" s="99" t="str">
        <f t="shared" si="215"/>
        <v>Silt mxture</v>
      </c>
      <c r="AX332" s="78"/>
      <c r="AY332" s="78"/>
      <c r="AZ332" s="78"/>
      <c r="BA332" s="78"/>
      <c r="BB332" s="78"/>
      <c r="BC332" s="78"/>
      <c r="BD332" s="78"/>
      <c r="BE332" s="78"/>
      <c r="BF332" s="78"/>
      <c r="BG332" s="78"/>
      <c r="BH332" s="78"/>
      <c r="BI332" s="78"/>
      <c r="BJ332" s="78"/>
      <c r="BK332" s="78"/>
      <c r="BL332" s="78"/>
      <c r="BM332" s="78"/>
      <c r="BN332" s="78"/>
      <c r="BO332" s="78"/>
      <c r="BP332" s="78"/>
      <c r="BQ332" s="78"/>
    </row>
    <row r="333" spans="1:69">
      <c r="A333" s="101">
        <v>6.4</v>
      </c>
      <c r="C333" s="89">
        <f t="shared" ref="C333:C396" si="220">$N$2-D333</f>
        <v>-20.997120000000002</v>
      </c>
      <c r="D333" s="84">
        <f t="shared" ref="D333:D396" si="221">A333*$D$11</f>
        <v>20.997120000000002</v>
      </c>
      <c r="E333" s="76">
        <v>2.4679000000000002</v>
      </c>
      <c r="F333" s="91">
        <f t="shared" ref="F333:F396" si="222">$F$11*E333</f>
        <v>25.764876000000001</v>
      </c>
      <c r="G333" s="80">
        <f t="shared" ref="G333:G396" si="223">F333+((1-$Q$1)*L333)</f>
        <v>25.907904000000002</v>
      </c>
      <c r="H333" s="81">
        <f t="shared" si="217"/>
        <v>24.680458285714284</v>
      </c>
      <c r="I333" s="101">
        <v>81.400000000000006</v>
      </c>
      <c r="J333" s="92">
        <f t="shared" ref="J333:J396" si="224">$J$11*I333</f>
        <v>0.84981600000000002</v>
      </c>
      <c r="K333" s="101">
        <v>68.5</v>
      </c>
      <c r="L333" s="78">
        <f t="shared" ref="L333:L396" si="225">$L$11*K333</f>
        <v>0.71514</v>
      </c>
      <c r="M333" s="81">
        <f t="shared" ref="M333:M396" si="226">IF(D333&gt;$N$3,(62.4/$M$11)*ABS(D333-$N$3),0)</f>
        <v>0.65511014400000001</v>
      </c>
      <c r="N333" s="14">
        <f t="shared" si="216"/>
        <v>115</v>
      </c>
      <c r="O333" s="78">
        <f t="shared" ref="O333:O396" si="227">(D333-D332)*(N333/2000)+O332</f>
        <v>1.1097306000000009</v>
      </c>
      <c r="P333" s="78">
        <f t="shared" ref="P333:P396" si="228">IF(D333&gt;$N$3,(((N333-62.4)/$P$11)*(D333-D332))+P332,O333)</f>
        <v>0.4546204559999994</v>
      </c>
      <c r="Q333" s="93">
        <f t="shared" ref="Q333:Q396" si="229">$Q$11*(G333-O333)</f>
        <v>8.183397222</v>
      </c>
      <c r="R333" s="80">
        <f t="shared" ref="R333:R396" si="230">Q333/P333</f>
        <v>18.000503747680046</v>
      </c>
      <c r="S333" s="80">
        <f t="shared" ref="S333:S396" si="231">AD333/J333</f>
        <v>3433.0162820020832</v>
      </c>
      <c r="T333" s="69">
        <f t="shared" ref="T333:T396" si="232">$T$11*P333*2000</f>
        <v>200.03300063999973</v>
      </c>
      <c r="U333" s="78">
        <f t="shared" ref="U333:U396" si="233">MAX(1.4,(0.27*(LOG(AO333))+0.36*(LOG(AN333))+1.236))</f>
        <v>1.8750165175868723</v>
      </c>
      <c r="V333" s="69">
        <f t="shared" ref="V333:V396" si="234">62.4*U333</f>
        <v>117.00103069742083</v>
      </c>
      <c r="W333" s="80">
        <f t="shared" ref="W333:W396" ca="1" si="235">AN333/(10^(1.1268-0.2817*AQ333))</f>
        <v>9.3059548834888499</v>
      </c>
      <c r="X333" s="80">
        <f t="shared" ref="X333:X396" ca="1" si="236">17.6+11*LOG(AM333)</f>
        <v>36.009887971319387</v>
      </c>
      <c r="Y333" s="94">
        <f t="shared" ref="Y333:Y396" ca="1" si="237">IF(AND(AQ333&gt;1,AQ333&lt;=3.27),$Y$11*10^(0.952-3.04*AQ333),IF(AND(AQ333&gt;3.27,AQ333&lt;4),$Y$11*10^(-4.52-1.37*AQ333),"N/A"))</f>
        <v>6.8156551993828797E-7</v>
      </c>
      <c r="Z333" s="80">
        <f t="shared" ref="Z333:Z396" ca="1" si="238">IF(AND(AQ333&gt;2.2,AM333&lt;14), AM333, IF(AND(AQ333&gt;2.2,AM333&gt;14), 14, IF(AQ333&lt;2.2, 0.0188*(10^(0.55*AQ333+1.68)), "N/A")))</f>
        <v>14</v>
      </c>
      <c r="AA333" s="80">
        <f t="shared" ref="AA333:AA396" ca="1" si="239">Z333*(G333-O333)</f>
        <v>347.1744276</v>
      </c>
      <c r="AB333" s="80">
        <f t="shared" ref="AB333:AB396" ca="1" si="240">$AB$11*Y333*AA333*2000/62.4</f>
        <v>655.26125332561344</v>
      </c>
      <c r="AC333" s="80">
        <f t="shared" ref="AC333:AC396" si="241">10.5+7*LOG(AP333)</f>
        <v>14.244336477677658</v>
      </c>
      <c r="AD333" s="69">
        <f t="shared" ref="AD333:AD396" si="242">$AD$11*(G333-O333)/$Q$2</f>
        <v>2917.4321647058823</v>
      </c>
      <c r="AE333" s="69">
        <f t="shared" si="218"/>
        <v>2773.026786554622</v>
      </c>
      <c r="AF333" s="69">
        <f t="shared" ref="AF333:AF396" si="243">$AF$11*G333/$Q$3</f>
        <v>2590.7904000000003</v>
      </c>
      <c r="AG333" s="95">
        <f t="shared" si="219"/>
        <v>2468.045828571429</v>
      </c>
      <c r="AH333" s="93">
        <f t="shared" ref="AH333:AH396" si="244">(AK333+10)/((J333/P333)+0.67)</f>
        <v>25.419335077499021</v>
      </c>
      <c r="AI333" s="81">
        <f t="shared" ref="AI333:AI396" si="245">J333/P333</f>
        <v>1.8692867617026039</v>
      </c>
      <c r="AJ333" s="80">
        <f t="shared" ref="AJ333:AJ396" si="246">$AJ$11*G333</f>
        <v>24.87158784</v>
      </c>
      <c r="AK333" s="80">
        <f t="shared" ref="AK333:AK396" si="247">(G333-O333)/P333</f>
        <v>54.546981053575891</v>
      </c>
      <c r="AL333" s="78">
        <f t="shared" ref="AL333:AL396" ca="1" si="248">MIN(1,((0.381*AQ333)+(0.05*(P333/1.06)-0.15)))</f>
        <v>0.82825144483117674</v>
      </c>
      <c r="AM333" s="80">
        <f t="shared" ref="AM333:AM396" ca="1" si="249">((G333-O333)/1.06)*((1.06/P333)^AL333)</f>
        <v>47.165688585429152</v>
      </c>
      <c r="AN333" s="80">
        <f t="shared" ref="AN333:AN396" si="250">G333/1.06</f>
        <v>24.441418867924529</v>
      </c>
      <c r="AO333" s="80">
        <f t="shared" ref="AO333:AO396" si="251">100*(J333/G333)</f>
        <v>3.2801418439716312</v>
      </c>
      <c r="AP333" s="80">
        <f t="shared" ref="AP333:AP396" si="252">100*(J333/(G333-O333))</f>
        <v>3.4269298237909736</v>
      </c>
      <c r="AQ333" s="80">
        <f t="shared" ref="AQ333:AQ396" ca="1" si="253">SQRT(((3.47-LOG(AM333))^2)+((LOG(AP333)+1.22)^2))</f>
        <v>2.5113046816249378</v>
      </c>
      <c r="AR333" s="80">
        <f t="shared" ref="AR333:AR396" si="254">SQRT(((3.47-LOG(AN333))^2)+((LOG(AO333)+1.22)^2))</f>
        <v>2.7106310763614121</v>
      </c>
      <c r="AS333" s="78">
        <f t="shared" ref="AS333:AS396" si="255">(L333-M333)/(G333-O333)</f>
        <v>2.4207370047666494E-3</v>
      </c>
      <c r="AT333" s="96">
        <f t="shared" ref="AT333:AT396" ca="1" si="256">IF(AND((0.005*(AP333-1)-0.0003*((AP333-1)^2)-0.002)&gt;0,AM333&gt;(1/(0.005*(AP333-1)-0.0003*((AP333-1)^2)-0.002)),AP333&gt;=4.5),9,IF(AND((0.005*(AP333-1)-0.0003*((AP333-1)^2)-0.002)&gt;0,AM333&gt;(1/(0.005*(AP333-1)-0.0003*((AP333-1)^2)-0.002)),AP333&lt;4.5),8,IF(AM333&lt;12*EXP(-1.4*AP333),1,IF(AQ333&gt;3.6,2,IF(AQ333&gt;2.95,3,IF(AQ333&gt;2.6,4,IF(AQ333&gt;2.05,5,IF(AQ333&gt;1.31,6,7))))))))</f>
        <v>5</v>
      </c>
      <c r="AU333" s="97" t="str">
        <f t="shared" ref="AU333:AU396" ca="1" si="257">IF(AT333=9,"Very stiff fine-grained",IF(AT333=8,"Very stiff sand to clayey sand",IF(AT333=1,"Sensitive fine-grained", IF(AT333=2,"Organic",IF(AT333=3,"Clay",IF(AT333=4,"Silt mxture",IF(AT333=5,"Sand mixture",IF(AT333=6,"Sand","Gravelly sand to sand"))))))))</f>
        <v>Sand mixture</v>
      </c>
      <c r="AV333" s="98">
        <f t="shared" ref="AV333:AV396" si="258">IF(AND((0.005*(AO333-1)-0.0003*((AO333-1)^2)-0.002)&gt;0,AN333&gt;(1/(0.005*(AO333-1)-0.0003*((AO333-1)^2)-0.002)),AO333&gt;=4.5),9,IF(AND((0.005*(AO333-1)-0.0003*((AO333-1)^2)-0.002)&gt;0,AN333&gt;(1/(0.005*(AO333-1)-0.0003*((AO333-1)^2)-0.002)),AO333&lt;4.5),8,IF(AN333&lt;12*EXP(-1.4*AO333),1,IF(AR333&gt;3.6,2,IF(AR333&gt;2.95,3,IF(AR333&gt;2.6,4,IF(AR333&gt;2.05,5,IF(AR333&gt;1.31,6,7))))))))</f>
        <v>4</v>
      </c>
      <c r="AW333" s="99" t="str">
        <f t="shared" ref="AW333:AW396" si="259">IF(AV333=9,"Very stiff fine-grained",IF(AV333=8,"Very stiff sand to clayey sand",IF(AV333=1,"Sensitive fine-grained", IF(AV333=2,"Organic",IF(AV333=3,"Clay",IF(AV333=4,"Silt mxture",IF(AV333=5,"Sand mixture",IF(AV333=6,"Sand","Gravelly sand to sand"))))))))</f>
        <v>Silt mxture</v>
      </c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</row>
    <row r="334" spans="1:69">
      <c r="A334" s="101">
        <v>6.42</v>
      </c>
      <c r="C334" s="89">
        <f t="shared" si="220"/>
        <v>-21.062736000000001</v>
      </c>
      <c r="D334" s="84">
        <f t="shared" si="221"/>
        <v>21.062736000000001</v>
      </c>
      <c r="E334" s="76">
        <v>2.3982000000000001</v>
      </c>
      <c r="F334" s="91">
        <f t="shared" si="222"/>
        <v>25.037208</v>
      </c>
      <c r="G334" s="80">
        <f t="shared" si="223"/>
        <v>25.182532800000001</v>
      </c>
      <c r="H334" s="81">
        <f t="shared" si="217"/>
        <v>24.541308000000004</v>
      </c>
      <c r="I334" s="101">
        <v>82.9</v>
      </c>
      <c r="J334" s="92">
        <f t="shared" si="224"/>
        <v>0.86547600000000002</v>
      </c>
      <c r="K334" s="101">
        <v>69.599999999999994</v>
      </c>
      <c r="L334" s="78">
        <f t="shared" si="225"/>
        <v>0.72662399999999994</v>
      </c>
      <c r="M334" s="81">
        <f t="shared" si="226"/>
        <v>0.65715736319999996</v>
      </c>
      <c r="N334" s="14">
        <f t="shared" ref="N334:N397" si="260">IF(C334&gt;-11.5,98,IF(C334&gt;-26.5,115,IF(C334&gt;-39.5,117,IF(C334&gt;-49.5,120,119))))</f>
        <v>115</v>
      </c>
      <c r="O334" s="78">
        <f t="shared" si="227"/>
        <v>1.1135035200000007</v>
      </c>
      <c r="P334" s="78">
        <f t="shared" si="228"/>
        <v>0.45634615679999935</v>
      </c>
      <c r="Q334" s="93">
        <f t="shared" si="229"/>
        <v>7.9427796623999996</v>
      </c>
      <c r="R334" s="80">
        <f t="shared" si="230"/>
        <v>17.405163917883161</v>
      </c>
      <c r="S334" s="80">
        <f t="shared" si="231"/>
        <v>3271.7839703578279</v>
      </c>
      <c r="T334" s="69">
        <f t="shared" si="232"/>
        <v>200.7923089919997</v>
      </c>
      <c r="U334" s="78">
        <f t="shared" si="233"/>
        <v>1.8760476931390206</v>
      </c>
      <c r="V334" s="69">
        <f t="shared" si="234"/>
        <v>117.06537605187489</v>
      </c>
      <c r="W334" s="80">
        <f t="shared" ca="1" si="235"/>
        <v>9.1788699018826048</v>
      </c>
      <c r="X334" s="80">
        <f t="shared" ca="1" si="236"/>
        <v>35.887290962468256</v>
      </c>
      <c r="Y334" s="94">
        <f t="shared" ca="1" si="237"/>
        <v>5.8191635593424507E-7</v>
      </c>
      <c r="Z334" s="80">
        <f t="shared" ca="1" si="238"/>
        <v>14</v>
      </c>
      <c r="AA334" s="80">
        <f t="shared" ca="1" si="239"/>
        <v>336.96640991999999</v>
      </c>
      <c r="AB334" s="80">
        <f t="shared" ca="1" si="240"/>
        <v>543.00811938339166</v>
      </c>
      <c r="AC334" s="80">
        <f t="shared" si="241"/>
        <v>14.390575177820338</v>
      </c>
      <c r="AD334" s="69">
        <f t="shared" si="242"/>
        <v>2831.6505035294117</v>
      </c>
      <c r="AE334" s="69">
        <f t="shared" si="218"/>
        <v>2756.2122917647062</v>
      </c>
      <c r="AF334" s="69">
        <f t="shared" si="243"/>
        <v>2518.2532799999999</v>
      </c>
      <c r="AG334" s="95">
        <f t="shared" si="219"/>
        <v>2454.1307999999999</v>
      </c>
      <c r="AH334" s="93">
        <f t="shared" si="244"/>
        <v>24.446557527759591</v>
      </c>
      <c r="AI334" s="81">
        <f t="shared" si="245"/>
        <v>1.896533995309416</v>
      </c>
      <c r="AJ334" s="80">
        <f t="shared" si="246"/>
        <v>24.175231488000001</v>
      </c>
      <c r="AK334" s="80">
        <f t="shared" si="247"/>
        <v>52.742920963282302</v>
      </c>
      <c r="AL334" s="78">
        <f t="shared" ca="1" si="248"/>
        <v>0.83693630801336882</v>
      </c>
      <c r="AM334" s="80">
        <f t="shared" ca="1" si="249"/>
        <v>45.970687270949263</v>
      </c>
      <c r="AN334" s="80">
        <f t="shared" si="250"/>
        <v>23.757106415094338</v>
      </c>
      <c r="AO334" s="80">
        <f t="shared" si="251"/>
        <v>3.4368107722667198</v>
      </c>
      <c r="AP334" s="80">
        <f t="shared" si="252"/>
        <v>3.5958076660746832</v>
      </c>
      <c r="AQ334" s="80">
        <f t="shared" ca="1" si="253"/>
        <v>2.5338859472445177</v>
      </c>
      <c r="AR334" s="80">
        <f t="shared" si="254"/>
        <v>2.7330904210006643</v>
      </c>
      <c r="AS334" s="78">
        <f t="shared" si="255"/>
        <v>2.8861420205975163E-3</v>
      </c>
      <c r="AT334" s="96">
        <f t="shared" ca="1" si="256"/>
        <v>5</v>
      </c>
      <c r="AU334" s="97" t="str">
        <f t="shared" ca="1" si="257"/>
        <v>Sand mixture</v>
      </c>
      <c r="AV334" s="98">
        <f t="shared" si="258"/>
        <v>4</v>
      </c>
      <c r="AW334" s="99" t="str">
        <f t="shared" si="259"/>
        <v>Silt mxture</v>
      </c>
      <c r="AX334" s="78"/>
      <c r="AY334" s="78"/>
      <c r="AZ334" s="78"/>
      <c r="BA334" s="78"/>
      <c r="BB334" s="78"/>
      <c r="BC334" s="78"/>
      <c r="BD334" s="78"/>
      <c r="BE334" s="78"/>
      <c r="BF334" s="78"/>
      <c r="BG334" s="78"/>
      <c r="BH334" s="78"/>
      <c r="BI334" s="78"/>
      <c r="BJ334" s="78"/>
      <c r="BK334" s="78"/>
      <c r="BL334" s="78"/>
      <c r="BM334" s="78"/>
      <c r="BN334" s="78"/>
      <c r="BO334" s="78"/>
      <c r="BP334" s="78"/>
      <c r="BQ334" s="78"/>
    </row>
    <row r="335" spans="1:69">
      <c r="A335" s="101">
        <v>6.44</v>
      </c>
      <c r="C335" s="89">
        <f t="shared" si="220"/>
        <v>-21.128352000000003</v>
      </c>
      <c r="D335" s="84">
        <f t="shared" si="221"/>
        <v>21.128352000000003</v>
      </c>
      <c r="E335" s="76">
        <v>2.1021999999999998</v>
      </c>
      <c r="F335" s="91">
        <f t="shared" si="222"/>
        <v>21.946967999999998</v>
      </c>
      <c r="G335" s="80">
        <f t="shared" si="223"/>
        <v>22.093336799999999</v>
      </c>
      <c r="H335" s="81">
        <f t="shared" si="217"/>
        <v>24.580085142857143</v>
      </c>
      <c r="I335" s="101">
        <v>80.599999999999994</v>
      </c>
      <c r="J335" s="92">
        <f t="shared" si="224"/>
        <v>0.84146399999999988</v>
      </c>
      <c r="K335" s="101">
        <v>70.099999999999994</v>
      </c>
      <c r="L335" s="78">
        <f t="shared" si="225"/>
        <v>0.73184399999999994</v>
      </c>
      <c r="M335" s="81">
        <f t="shared" si="226"/>
        <v>0.65920458240000002</v>
      </c>
      <c r="N335" s="14">
        <f t="shared" si="260"/>
        <v>115</v>
      </c>
      <c r="O335" s="78">
        <f t="shared" si="227"/>
        <v>1.1172764400000008</v>
      </c>
      <c r="P335" s="78">
        <f t="shared" si="228"/>
        <v>0.45807185759999941</v>
      </c>
      <c r="Q335" s="93">
        <f t="shared" si="229"/>
        <v>6.9220999187999999</v>
      </c>
      <c r="R335" s="80">
        <f t="shared" si="230"/>
        <v>15.111384390796962</v>
      </c>
      <c r="S335" s="80">
        <f t="shared" si="231"/>
        <v>2932.7122812845514</v>
      </c>
      <c r="T335" s="69">
        <f t="shared" si="232"/>
        <v>201.55161734399974</v>
      </c>
      <c r="U335" s="78">
        <f t="shared" si="233"/>
        <v>1.8676330026174961</v>
      </c>
      <c r="V335" s="69">
        <f t="shared" si="234"/>
        <v>116.54029936333175</v>
      </c>
      <c r="W335" s="80">
        <f t="shared" ca="1" si="235"/>
        <v>8.4266300715437357</v>
      </c>
      <c r="X335" s="80">
        <f t="shared" ca="1" si="236"/>
        <v>35.322253091819803</v>
      </c>
      <c r="Y335" s="94">
        <f t="shared" ca="1" si="237"/>
        <v>3.5664429788741023E-7</v>
      </c>
      <c r="Z335" s="80">
        <f t="shared" ca="1" si="238"/>
        <v>14</v>
      </c>
      <c r="AA335" s="80">
        <f t="shared" ca="1" si="239"/>
        <v>293.66484503999999</v>
      </c>
      <c r="AB335" s="80">
        <f t="shared" ca="1" si="240"/>
        <v>290.03231761893949</v>
      </c>
      <c r="AC335" s="80">
        <f t="shared" si="241"/>
        <v>14.723181314887167</v>
      </c>
      <c r="AD335" s="69">
        <f t="shared" si="242"/>
        <v>2467.7718070588235</v>
      </c>
      <c r="AE335" s="69">
        <f t="shared" si="218"/>
        <v>2760.3304356302515</v>
      </c>
      <c r="AF335" s="69">
        <f t="shared" si="243"/>
        <v>2209.3336800000002</v>
      </c>
      <c r="AG335" s="95">
        <f t="shared" si="219"/>
        <v>2458.0085142857142</v>
      </c>
      <c r="AH335" s="93">
        <f t="shared" si="244"/>
        <v>22.254788272559466</v>
      </c>
      <c r="AI335" s="81">
        <f t="shared" si="245"/>
        <v>1.8369694318457537</v>
      </c>
      <c r="AJ335" s="80">
        <f t="shared" si="246"/>
        <v>21.209603328</v>
      </c>
      <c r="AK335" s="80">
        <f t="shared" si="247"/>
        <v>45.792073911505945</v>
      </c>
      <c r="AL335" s="78">
        <f t="shared" ca="1" si="248"/>
        <v>0.86366581143033649</v>
      </c>
      <c r="AM335" s="80">
        <f t="shared" ca="1" si="249"/>
        <v>40.842650443210417</v>
      </c>
      <c r="AN335" s="80">
        <f t="shared" si="250"/>
        <v>20.842770566037736</v>
      </c>
      <c r="AO335" s="80">
        <f t="shared" si="251"/>
        <v>3.8086777367192446</v>
      </c>
      <c r="AP335" s="80">
        <f t="shared" si="252"/>
        <v>4.0115445205555265</v>
      </c>
      <c r="AQ335" s="80">
        <f t="shared" ca="1" si="253"/>
        <v>2.6038284733228263</v>
      </c>
      <c r="AR335" s="80">
        <f t="shared" si="254"/>
        <v>2.8053129028304631</v>
      </c>
      <c r="AS335" s="78">
        <f t="shared" si="255"/>
        <v>3.4629676094238664E-3</v>
      </c>
      <c r="AT335" s="96">
        <f t="shared" ca="1" si="256"/>
        <v>4</v>
      </c>
      <c r="AU335" s="97" t="str">
        <f t="shared" ca="1" si="257"/>
        <v>Silt mxture</v>
      </c>
      <c r="AV335" s="98">
        <f t="shared" si="258"/>
        <v>4</v>
      </c>
      <c r="AW335" s="99" t="str">
        <f t="shared" si="259"/>
        <v>Silt mxture</v>
      </c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</row>
    <row r="336" spans="1:69">
      <c r="A336" s="101">
        <v>6.46</v>
      </c>
      <c r="C336" s="89">
        <f t="shared" si="220"/>
        <v>-21.193968000000002</v>
      </c>
      <c r="D336" s="84">
        <f t="shared" si="221"/>
        <v>21.193968000000002</v>
      </c>
      <c r="E336" s="76">
        <v>2.1257999999999999</v>
      </c>
      <c r="F336" s="91">
        <f t="shared" si="222"/>
        <v>22.193351999999997</v>
      </c>
      <c r="G336" s="80">
        <f t="shared" si="223"/>
        <v>22.344105599999999</v>
      </c>
      <c r="H336" s="81">
        <f t="shared" ref="H336:H399" si="261">AVERAGE(G333:G339)</f>
        <v>24.301009028571428</v>
      </c>
      <c r="I336" s="101">
        <v>78.599999999999994</v>
      </c>
      <c r="J336" s="92">
        <f t="shared" si="224"/>
        <v>0.82058399999999987</v>
      </c>
      <c r="K336" s="101">
        <v>72.2</v>
      </c>
      <c r="L336" s="78">
        <f t="shared" si="225"/>
        <v>0.75376799999999999</v>
      </c>
      <c r="M336" s="81">
        <f t="shared" si="226"/>
        <v>0.66125180160000008</v>
      </c>
      <c r="N336" s="14">
        <f t="shared" si="260"/>
        <v>115</v>
      </c>
      <c r="O336" s="78">
        <f t="shared" si="227"/>
        <v>1.1210493600000007</v>
      </c>
      <c r="P336" s="78">
        <f t="shared" si="228"/>
        <v>0.45979755839999936</v>
      </c>
      <c r="Q336" s="93">
        <f t="shared" si="229"/>
        <v>7.0036085591999999</v>
      </c>
      <c r="R336" s="80">
        <f t="shared" si="230"/>
        <v>15.231939429106829</v>
      </c>
      <c r="S336" s="80">
        <f t="shared" si="231"/>
        <v>3042.7477819240357</v>
      </c>
      <c r="T336" s="69">
        <f t="shared" si="232"/>
        <v>202.31092569599974</v>
      </c>
      <c r="U336" s="78">
        <f t="shared" si="233"/>
        <v>1.8651277783438989</v>
      </c>
      <c r="V336" s="69">
        <f t="shared" si="234"/>
        <v>116.38397336865928</v>
      </c>
      <c r="W336" s="80">
        <f t="shared" ca="1" si="235"/>
        <v>8.4529960674900106</v>
      </c>
      <c r="X336" s="80">
        <f t="shared" ca="1" si="236"/>
        <v>35.343856639821851</v>
      </c>
      <c r="Y336" s="94">
        <f t="shared" ca="1" si="237"/>
        <v>3.8948502553581624E-7</v>
      </c>
      <c r="Z336" s="80">
        <f t="shared" ca="1" si="238"/>
        <v>14</v>
      </c>
      <c r="AA336" s="80">
        <f t="shared" ca="1" si="239"/>
        <v>297.12278735999996</v>
      </c>
      <c r="AB336" s="80">
        <f t="shared" ca="1" si="240"/>
        <v>320.46888855373612</v>
      </c>
      <c r="AC336" s="80">
        <f t="shared" si="241"/>
        <v>14.611205838444608</v>
      </c>
      <c r="AD336" s="69">
        <f t="shared" si="242"/>
        <v>2496.8301458823526</v>
      </c>
      <c r="AE336" s="69">
        <f t="shared" ref="AE336:AE399" si="262">AVERAGE(AD333:AD339)</f>
        <v>2727.0540786554625</v>
      </c>
      <c r="AF336" s="69">
        <f t="shared" si="243"/>
        <v>2234.4105599999998</v>
      </c>
      <c r="AG336" s="95">
        <f t="shared" ref="AG336:AG399" si="263">AVERAGE(AF333:AF339)</f>
        <v>2430.100902857143</v>
      </c>
      <c r="AH336" s="93">
        <f t="shared" si="244"/>
        <v>22.877835687955372</v>
      </c>
      <c r="AI336" s="81">
        <f t="shared" si="245"/>
        <v>1.7846636742819229</v>
      </c>
      <c r="AJ336" s="80">
        <f t="shared" si="246"/>
        <v>21.450341375999997</v>
      </c>
      <c r="AK336" s="80">
        <f t="shared" si="247"/>
        <v>46.157392209414631</v>
      </c>
      <c r="AL336" s="78">
        <f t="shared" ca="1" si="248"/>
        <v>0.85895269333770785</v>
      </c>
      <c r="AM336" s="80">
        <f t="shared" ca="1" si="249"/>
        <v>41.02776661169375</v>
      </c>
      <c r="AN336" s="80">
        <f t="shared" si="250"/>
        <v>21.079344905660374</v>
      </c>
      <c r="AO336" s="80">
        <f t="shared" si="251"/>
        <v>3.6724853287481776</v>
      </c>
      <c r="AP336" s="80">
        <f t="shared" si="252"/>
        <v>3.8664742284073594</v>
      </c>
      <c r="AQ336" s="80">
        <f t="shared" ca="1" si="253"/>
        <v>2.59124443375915</v>
      </c>
      <c r="AR336" s="80">
        <f t="shared" si="254"/>
        <v>2.7914175170054527</v>
      </c>
      <c r="AS336" s="78">
        <f t="shared" si="255"/>
        <v>4.3592307042767337E-3</v>
      </c>
      <c r="AT336" s="96">
        <f t="shared" ca="1" si="256"/>
        <v>5</v>
      </c>
      <c r="AU336" s="97" t="str">
        <f t="shared" ca="1" si="257"/>
        <v>Sand mixture</v>
      </c>
      <c r="AV336" s="98">
        <f t="shared" si="258"/>
        <v>4</v>
      </c>
      <c r="AW336" s="99" t="str">
        <f t="shared" si="259"/>
        <v>Silt mxture</v>
      </c>
      <c r="AX336" s="78"/>
      <c r="AY336" s="78"/>
      <c r="AZ336" s="78"/>
      <c r="BA336" s="78"/>
      <c r="BB336" s="78"/>
      <c r="BC336" s="78"/>
      <c r="BD336" s="78"/>
      <c r="BE336" s="78"/>
      <c r="BF336" s="78"/>
      <c r="BG336" s="78"/>
      <c r="BH336" s="78"/>
      <c r="BI336" s="78"/>
      <c r="BJ336" s="78"/>
      <c r="BK336" s="78"/>
      <c r="BL336" s="78"/>
      <c r="BM336" s="78"/>
      <c r="BN336" s="78"/>
      <c r="BO336" s="78"/>
      <c r="BP336" s="78"/>
      <c r="BQ336" s="78"/>
    </row>
    <row r="337" spans="1:69">
      <c r="A337" s="101">
        <v>6.48</v>
      </c>
      <c r="C337" s="89">
        <f t="shared" si="220"/>
        <v>-21.259584000000004</v>
      </c>
      <c r="D337" s="84">
        <f t="shared" si="221"/>
        <v>21.259584000000004</v>
      </c>
      <c r="E337" s="76">
        <v>2.2141000000000002</v>
      </c>
      <c r="F337" s="91">
        <f t="shared" si="222"/>
        <v>23.115204000000002</v>
      </c>
      <c r="G337" s="80">
        <f t="shared" si="223"/>
        <v>23.267210400000003</v>
      </c>
      <c r="H337" s="81">
        <f t="shared" si="261"/>
        <v>25.026350400000002</v>
      </c>
      <c r="I337" s="101">
        <v>76.8</v>
      </c>
      <c r="J337" s="92">
        <f t="shared" si="224"/>
        <v>0.80179199999999995</v>
      </c>
      <c r="K337" s="101">
        <v>72.8</v>
      </c>
      <c r="L337" s="78">
        <f t="shared" si="225"/>
        <v>0.76003199999999993</v>
      </c>
      <c r="M337" s="81">
        <f t="shared" si="226"/>
        <v>0.66329902080000014</v>
      </c>
      <c r="N337" s="14">
        <f t="shared" si="260"/>
        <v>115</v>
      </c>
      <c r="O337" s="78">
        <f t="shared" si="227"/>
        <v>1.1248222800000007</v>
      </c>
      <c r="P337" s="78">
        <f t="shared" si="228"/>
        <v>0.46152325919999942</v>
      </c>
      <c r="Q337" s="93">
        <f t="shared" si="229"/>
        <v>7.3069880796000017</v>
      </c>
      <c r="R337" s="80">
        <f t="shared" si="230"/>
        <v>15.832328997385471</v>
      </c>
      <c r="S337" s="80">
        <f t="shared" si="231"/>
        <v>3248.9558858744654</v>
      </c>
      <c r="T337" s="69">
        <f t="shared" si="232"/>
        <v>203.07023404799975</v>
      </c>
      <c r="U337" s="78">
        <f t="shared" si="233"/>
        <v>1.8639935410907427</v>
      </c>
      <c r="V337" s="69">
        <f t="shared" si="234"/>
        <v>116.31319696406234</v>
      </c>
      <c r="W337" s="80">
        <f t="shared" ca="1" si="235"/>
        <v>8.6371926513417385</v>
      </c>
      <c r="X337" s="80">
        <f t="shared" ca="1" si="236"/>
        <v>35.48723142662697</v>
      </c>
      <c r="Y337" s="94">
        <f t="shared" ca="1" si="237"/>
        <v>4.7773982860471678E-7</v>
      </c>
      <c r="Z337" s="80">
        <f t="shared" ca="1" si="238"/>
        <v>14</v>
      </c>
      <c r="AA337" s="80">
        <f t="shared" ca="1" si="239"/>
        <v>309.99343368000007</v>
      </c>
      <c r="AB337" s="80">
        <f t="shared" ca="1" si="240"/>
        <v>410.11258119195008</v>
      </c>
      <c r="AC337" s="80">
        <f t="shared" si="241"/>
        <v>14.41186081807338</v>
      </c>
      <c r="AD337" s="69">
        <f t="shared" si="242"/>
        <v>2604.986837647059</v>
      </c>
      <c r="AE337" s="69">
        <f t="shared" si="262"/>
        <v>2811.9444847058826</v>
      </c>
      <c r="AF337" s="69">
        <f t="shared" si="243"/>
        <v>2326.7210400000004</v>
      </c>
      <c r="AG337" s="95">
        <f t="shared" si="263"/>
        <v>2502.6350400000001</v>
      </c>
      <c r="AH337" s="93">
        <f t="shared" si="244"/>
        <v>24.08399428182555</v>
      </c>
      <c r="AI337" s="81">
        <f t="shared" si="245"/>
        <v>1.7372732230003305</v>
      </c>
      <c r="AJ337" s="80">
        <f t="shared" si="246"/>
        <v>22.336521984000001</v>
      </c>
      <c r="AK337" s="80">
        <f t="shared" si="247"/>
        <v>47.976754537531725</v>
      </c>
      <c r="AL337" s="78">
        <f t="shared" ca="1" si="248"/>
        <v>0.84791733092135968</v>
      </c>
      <c r="AM337" s="80">
        <f t="shared" ca="1" si="249"/>
        <v>42.277757938993417</v>
      </c>
      <c r="AN337" s="80">
        <f t="shared" si="250"/>
        <v>21.950198490566041</v>
      </c>
      <c r="AO337" s="80">
        <f t="shared" si="251"/>
        <v>3.4460168890723564</v>
      </c>
      <c r="AP337" s="80">
        <f t="shared" si="252"/>
        <v>3.6210728294288423</v>
      </c>
      <c r="AQ337" s="80">
        <f t="shared" ca="1" si="253"/>
        <v>2.5620665770728501</v>
      </c>
      <c r="AR337" s="80">
        <f t="shared" si="254"/>
        <v>2.7602425100702801</v>
      </c>
      <c r="AS337" s="78">
        <f t="shared" si="255"/>
        <v>4.3686786933621767E-3</v>
      </c>
      <c r="AT337" s="96">
        <f t="shared" ca="1" si="256"/>
        <v>5</v>
      </c>
      <c r="AU337" s="97" t="str">
        <f t="shared" ca="1" si="257"/>
        <v>Sand mixture</v>
      </c>
      <c r="AV337" s="98">
        <f t="shared" si="258"/>
        <v>4</v>
      </c>
      <c r="AW337" s="99" t="str">
        <f t="shared" si="259"/>
        <v>Silt mxture</v>
      </c>
      <c r="AX337" s="78"/>
      <c r="AY337" s="78"/>
      <c r="AZ337" s="78"/>
      <c r="BA337" s="78"/>
      <c r="BB337" s="78"/>
      <c r="BC337" s="78"/>
      <c r="BD337" s="78"/>
      <c r="BE337" s="78"/>
      <c r="BF337" s="78"/>
      <c r="BG337" s="78"/>
      <c r="BH337" s="78"/>
      <c r="BI337" s="78"/>
      <c r="BJ337" s="78"/>
      <c r="BK337" s="78"/>
      <c r="BL337" s="78"/>
      <c r="BM337" s="78"/>
      <c r="BN337" s="78"/>
      <c r="BO337" s="78"/>
      <c r="BP337" s="78"/>
      <c r="BQ337" s="78"/>
    </row>
    <row r="338" spans="1:69">
      <c r="A338" s="101">
        <v>6.5</v>
      </c>
      <c r="C338" s="89">
        <f t="shared" si="220"/>
        <v>-21.325200000000002</v>
      </c>
      <c r="D338" s="84">
        <f t="shared" si="221"/>
        <v>21.325200000000002</v>
      </c>
      <c r="E338" s="76">
        <v>2.3858000000000001</v>
      </c>
      <c r="F338" s="91">
        <f t="shared" si="222"/>
        <v>24.907751999999999</v>
      </c>
      <c r="G338" s="80">
        <f t="shared" si="223"/>
        <v>25.059340799999998</v>
      </c>
      <c r="H338" s="81">
        <f t="shared" si="261"/>
        <v>25.269214628571426</v>
      </c>
      <c r="I338" s="101">
        <v>74.2</v>
      </c>
      <c r="J338" s="92">
        <f t="shared" si="224"/>
        <v>0.774648</v>
      </c>
      <c r="K338" s="101">
        <v>72.599999999999994</v>
      </c>
      <c r="L338" s="78">
        <f t="shared" si="225"/>
        <v>0.75794399999999995</v>
      </c>
      <c r="M338" s="81">
        <f t="shared" si="226"/>
        <v>0.66534624000000009</v>
      </c>
      <c r="N338" s="14">
        <f t="shared" si="260"/>
        <v>115</v>
      </c>
      <c r="O338" s="78">
        <f t="shared" si="227"/>
        <v>1.1285952000000006</v>
      </c>
      <c r="P338" s="78">
        <f t="shared" si="228"/>
        <v>0.46324895999999938</v>
      </c>
      <c r="Q338" s="93">
        <f t="shared" si="229"/>
        <v>7.8971460479999998</v>
      </c>
      <c r="R338" s="80">
        <f t="shared" si="230"/>
        <v>17.047304429998096</v>
      </c>
      <c r="S338" s="80">
        <f t="shared" si="231"/>
        <v>3634.4014769212822</v>
      </c>
      <c r="T338" s="69">
        <f t="shared" si="232"/>
        <v>203.82954239999972</v>
      </c>
      <c r="U338" s="78">
        <f t="shared" si="233"/>
        <v>1.8628553453902903</v>
      </c>
      <c r="V338" s="69">
        <f t="shared" si="234"/>
        <v>116.24217355235412</v>
      </c>
      <c r="W338" s="80">
        <f t="shared" ca="1" si="235"/>
        <v>8.9943221187579798</v>
      </c>
      <c r="X338" s="80">
        <f t="shared" ca="1" si="236"/>
        <v>35.765241319685742</v>
      </c>
      <c r="Y338" s="94">
        <f t="shared" ca="1" si="237"/>
        <v>6.8717512740790846E-7</v>
      </c>
      <c r="Z338" s="80">
        <f t="shared" ca="1" si="238"/>
        <v>14</v>
      </c>
      <c r="AA338" s="80">
        <f t="shared" ca="1" si="239"/>
        <v>335.03043839999998</v>
      </c>
      <c r="AB338" s="80">
        <f t="shared" ca="1" si="240"/>
        <v>637.54500238074672</v>
      </c>
      <c r="AC338" s="80">
        <f t="shared" si="241"/>
        <v>14.071037217955981</v>
      </c>
      <c r="AD338" s="69">
        <f t="shared" si="242"/>
        <v>2815.3818352941175</v>
      </c>
      <c r="AE338" s="69">
        <f t="shared" si="262"/>
        <v>2840.0728739495794</v>
      </c>
      <c r="AF338" s="69">
        <f t="shared" si="243"/>
        <v>2505.93408</v>
      </c>
      <c r="AG338" s="95">
        <f t="shared" si="263"/>
        <v>2526.9214628571426</v>
      </c>
      <c r="AH338" s="93">
        <f t="shared" si="244"/>
        <v>26.324960605287664</v>
      </c>
      <c r="AI338" s="81">
        <f t="shared" si="245"/>
        <v>1.6722066683107093</v>
      </c>
      <c r="AJ338" s="80">
        <f t="shared" si="246"/>
        <v>24.056967167999996</v>
      </c>
      <c r="AK338" s="80">
        <f t="shared" si="247"/>
        <v>51.658498272721495</v>
      </c>
      <c r="AL338" s="78">
        <f t="shared" ca="1" si="248"/>
        <v>0.82821230123529666</v>
      </c>
      <c r="AM338" s="80">
        <f t="shared" ca="1" si="249"/>
        <v>44.811096866776317</v>
      </c>
      <c r="AN338" s="80">
        <f t="shared" si="250"/>
        <v>23.640887547169807</v>
      </c>
      <c r="AO338" s="80">
        <f t="shared" si="251"/>
        <v>3.0912544994000801</v>
      </c>
      <c r="AP338" s="80">
        <f t="shared" si="252"/>
        <v>3.2370408049467545</v>
      </c>
      <c r="AQ338" s="80">
        <f t="shared" ca="1" si="253"/>
        <v>2.5101336881825742</v>
      </c>
      <c r="AR338" s="80">
        <f t="shared" si="254"/>
        <v>2.705399501288035</v>
      </c>
      <c r="AS338" s="78">
        <f t="shared" si="255"/>
        <v>3.869405556674334E-3</v>
      </c>
      <c r="AT338" s="96">
        <f t="shared" ca="1" si="256"/>
        <v>5</v>
      </c>
      <c r="AU338" s="97" t="str">
        <f t="shared" ca="1" si="257"/>
        <v>Sand mixture</v>
      </c>
      <c r="AV338" s="98">
        <f t="shared" si="258"/>
        <v>4</v>
      </c>
      <c r="AW338" s="99" t="str">
        <f t="shared" si="259"/>
        <v>Silt mxture</v>
      </c>
      <c r="AX338" s="78"/>
      <c r="AY338" s="78"/>
      <c r="AZ338" s="78"/>
      <c r="BA338" s="78"/>
      <c r="BB338" s="78"/>
      <c r="BC338" s="78"/>
      <c r="BD338" s="78"/>
      <c r="BE338" s="78"/>
      <c r="BF338" s="78"/>
      <c r="BG338" s="78"/>
      <c r="BH338" s="78"/>
      <c r="BI338" s="78"/>
      <c r="BJ338" s="78"/>
      <c r="BK338" s="78"/>
      <c r="BL338" s="78"/>
      <c r="BM338" s="78"/>
      <c r="BN338" s="78"/>
      <c r="BO338" s="78"/>
      <c r="BP338" s="78"/>
      <c r="BQ338" s="78"/>
    </row>
    <row r="339" spans="1:69">
      <c r="A339" s="101">
        <v>6.52</v>
      </c>
      <c r="C339" s="89">
        <f t="shared" si="220"/>
        <v>-21.390816000000001</v>
      </c>
      <c r="D339" s="84">
        <f t="shared" si="221"/>
        <v>21.390816000000001</v>
      </c>
      <c r="E339" s="76">
        <v>2.5002</v>
      </c>
      <c r="F339" s="91">
        <f t="shared" si="222"/>
        <v>26.102087999999998</v>
      </c>
      <c r="G339" s="80">
        <f t="shared" si="223"/>
        <v>26.252632799999997</v>
      </c>
      <c r="H339" s="81">
        <f t="shared" si="261"/>
        <v>25.991274857142855</v>
      </c>
      <c r="I339" s="101">
        <v>77.3</v>
      </c>
      <c r="J339" s="92">
        <f t="shared" si="224"/>
        <v>0.80701199999999995</v>
      </c>
      <c r="K339" s="101">
        <v>72.099999999999994</v>
      </c>
      <c r="L339" s="78">
        <f t="shared" si="225"/>
        <v>0.75272399999999995</v>
      </c>
      <c r="M339" s="81">
        <f t="shared" si="226"/>
        <v>0.66739345920000004</v>
      </c>
      <c r="N339" s="14">
        <f t="shared" si="260"/>
        <v>115</v>
      </c>
      <c r="O339" s="78">
        <f t="shared" si="227"/>
        <v>1.1323681200000004</v>
      </c>
      <c r="P339" s="78">
        <f t="shared" si="228"/>
        <v>0.46497466079999933</v>
      </c>
      <c r="Q339" s="93">
        <f t="shared" si="229"/>
        <v>8.289687344399999</v>
      </c>
      <c r="R339" s="80">
        <f t="shared" si="230"/>
        <v>17.828256125048632</v>
      </c>
      <c r="S339" s="80">
        <f t="shared" si="231"/>
        <v>3662.0586267249901</v>
      </c>
      <c r="T339" s="69">
        <f t="shared" si="232"/>
        <v>204.5888507519997</v>
      </c>
      <c r="U339" s="78">
        <f t="shared" si="233"/>
        <v>1.8694730442673237</v>
      </c>
      <c r="V339" s="69">
        <f t="shared" si="234"/>
        <v>116.655117962281</v>
      </c>
      <c r="W339" s="80">
        <f t="shared" ca="1" si="235"/>
        <v>9.3309218591777849</v>
      </c>
      <c r="X339" s="80">
        <f t="shared" ca="1" si="236"/>
        <v>35.95998493575204</v>
      </c>
      <c r="Y339" s="94">
        <f t="shared" ca="1" si="237"/>
        <v>7.6366097606108981E-7</v>
      </c>
      <c r="Z339" s="80">
        <f t="shared" ca="1" si="238"/>
        <v>14</v>
      </c>
      <c r="AA339" s="80">
        <f t="shared" ca="1" si="239"/>
        <v>351.68370551999999</v>
      </c>
      <c r="AB339" s="80">
        <f t="shared" ca="1" si="240"/>
        <v>743.72433735374057</v>
      </c>
      <c r="AC339" s="80">
        <f t="shared" si="241"/>
        <v>14.047990470820373</v>
      </c>
      <c r="AD339" s="69">
        <f t="shared" si="242"/>
        <v>2955.3252564705876</v>
      </c>
      <c r="AE339" s="69">
        <f t="shared" si="262"/>
        <v>2924.5772631932768</v>
      </c>
      <c r="AF339" s="69">
        <f t="shared" si="243"/>
        <v>2625.2632799999997</v>
      </c>
      <c r="AG339" s="95">
        <f t="shared" si="263"/>
        <v>2599.1274857142853</v>
      </c>
      <c r="AH339" s="93">
        <f t="shared" si="244"/>
        <v>26.61494234284957</v>
      </c>
      <c r="AI339" s="81">
        <f t="shared" si="245"/>
        <v>1.7356042555340923</v>
      </c>
      <c r="AJ339" s="80">
        <f t="shared" si="246"/>
        <v>25.202527487999998</v>
      </c>
      <c r="AK339" s="80">
        <f t="shared" si="247"/>
        <v>54.025018560753438</v>
      </c>
      <c r="AL339" s="78">
        <f t="shared" ca="1" si="248"/>
        <v>0.82254947969262404</v>
      </c>
      <c r="AM339" s="80">
        <f t="shared" ca="1" si="249"/>
        <v>46.67556026015756</v>
      </c>
      <c r="AN339" s="80">
        <f t="shared" si="250"/>
        <v>24.766634716981127</v>
      </c>
      <c r="AO339" s="80">
        <f t="shared" si="251"/>
        <v>3.0740231128361346</v>
      </c>
      <c r="AP339" s="80">
        <f t="shared" si="252"/>
        <v>3.2125935386441955</v>
      </c>
      <c r="AQ339" s="80">
        <f t="shared" ca="1" si="253"/>
        <v>2.4950569886450293</v>
      </c>
      <c r="AR339" s="80">
        <f t="shared" si="254"/>
        <v>2.6882321096875095</v>
      </c>
      <c r="AS339" s="78">
        <f t="shared" si="255"/>
        <v>3.3968806414662314E-3</v>
      </c>
      <c r="AT339" s="96">
        <f t="shared" ca="1" si="256"/>
        <v>5</v>
      </c>
      <c r="AU339" s="97" t="str">
        <f t="shared" ca="1" si="257"/>
        <v>Sand mixture</v>
      </c>
      <c r="AV339" s="98">
        <f t="shared" si="258"/>
        <v>4</v>
      </c>
      <c r="AW339" s="99" t="str">
        <f t="shared" si="259"/>
        <v>Silt mxture</v>
      </c>
      <c r="AX339" s="78"/>
      <c r="AY339" s="78"/>
      <c r="AZ339" s="78"/>
      <c r="BA339" s="78"/>
      <c r="BB339" s="78"/>
      <c r="BC339" s="78"/>
      <c r="BD339" s="78"/>
      <c r="BE339" s="78"/>
      <c r="BF339" s="78"/>
      <c r="BG339" s="78"/>
      <c r="BH339" s="78"/>
      <c r="BI339" s="78"/>
      <c r="BJ339" s="78"/>
      <c r="BK339" s="78"/>
      <c r="BL339" s="78"/>
      <c r="BM339" s="78"/>
      <c r="BN339" s="78"/>
      <c r="BO339" s="78"/>
      <c r="BP339" s="78"/>
      <c r="BQ339" s="78"/>
    </row>
    <row r="340" spans="1:69">
      <c r="A340" s="101">
        <v>6.54</v>
      </c>
      <c r="C340" s="89">
        <f t="shared" si="220"/>
        <v>-21.456432</v>
      </c>
      <c r="D340" s="84">
        <f t="shared" si="221"/>
        <v>21.456432</v>
      </c>
      <c r="E340" s="76">
        <v>2.9542000000000002</v>
      </c>
      <c r="F340" s="91">
        <f t="shared" si="222"/>
        <v>30.841847999999999</v>
      </c>
      <c r="G340" s="80">
        <f t="shared" si="223"/>
        <v>30.985293599999999</v>
      </c>
      <c r="H340" s="81">
        <f t="shared" si="261"/>
        <v>26.564311542857137</v>
      </c>
      <c r="I340" s="101">
        <v>79.2</v>
      </c>
      <c r="J340" s="92">
        <f t="shared" si="224"/>
        <v>0.82684800000000003</v>
      </c>
      <c r="K340" s="101">
        <v>68.7</v>
      </c>
      <c r="L340" s="78">
        <f t="shared" si="225"/>
        <v>0.71722799999999998</v>
      </c>
      <c r="M340" s="81">
        <f t="shared" si="226"/>
        <v>0.66944067839999999</v>
      </c>
      <c r="N340" s="14">
        <f t="shared" si="260"/>
        <v>115</v>
      </c>
      <c r="O340" s="78">
        <f t="shared" si="227"/>
        <v>1.1361410400000003</v>
      </c>
      <c r="P340" s="78">
        <f t="shared" si="228"/>
        <v>0.46670036159999928</v>
      </c>
      <c r="Q340" s="93">
        <f t="shared" si="229"/>
        <v>9.8502203447999985</v>
      </c>
      <c r="R340" s="80">
        <f t="shared" si="230"/>
        <v>21.106091092430844</v>
      </c>
      <c r="S340" s="80">
        <f t="shared" si="231"/>
        <v>4247.050252354511</v>
      </c>
      <c r="T340" s="69">
        <f t="shared" si="232"/>
        <v>205.34815910399968</v>
      </c>
      <c r="U340" s="78">
        <f t="shared" si="233"/>
        <v>1.8787988275819116</v>
      </c>
      <c r="V340" s="69">
        <f t="shared" si="234"/>
        <v>117.23704684111128</v>
      </c>
      <c r="W340" s="80">
        <f t="shared" ca="1" si="235"/>
        <v>10.395543207530803</v>
      </c>
      <c r="X340" s="80">
        <f t="shared" ca="1" si="236"/>
        <v>36.6369044988638</v>
      </c>
      <c r="Y340" s="94">
        <f t="shared" ca="1" si="237"/>
        <v>1.4234424308614132E-6</v>
      </c>
      <c r="Z340" s="80">
        <f t="shared" ca="1" si="238"/>
        <v>14</v>
      </c>
      <c r="AA340" s="80">
        <f t="shared" ca="1" si="239"/>
        <v>417.88813583999996</v>
      </c>
      <c r="AB340" s="80">
        <f t="shared" ca="1" si="240"/>
        <v>1647.248410822802</v>
      </c>
      <c r="AC340" s="80">
        <f t="shared" si="241"/>
        <v>13.597455721947217</v>
      </c>
      <c r="AD340" s="69">
        <f t="shared" si="242"/>
        <v>3511.665007058823</v>
      </c>
      <c r="AE340" s="69">
        <f t="shared" si="262"/>
        <v>2991.549470924369</v>
      </c>
      <c r="AF340" s="69">
        <f t="shared" si="243"/>
        <v>3098.5293599999995</v>
      </c>
      <c r="AG340" s="95">
        <f t="shared" si="263"/>
        <v>2656.431154285714</v>
      </c>
      <c r="AH340" s="93">
        <f t="shared" si="244"/>
        <v>30.289625380897572</v>
      </c>
      <c r="AI340" s="81">
        <f t="shared" si="245"/>
        <v>1.7716892208210393</v>
      </c>
      <c r="AJ340" s="80">
        <f t="shared" si="246"/>
        <v>29.745881855999997</v>
      </c>
      <c r="AK340" s="80">
        <f t="shared" si="247"/>
        <v>63.957851795244984</v>
      </c>
      <c r="AL340" s="78">
        <f t="shared" ca="1" si="248"/>
        <v>0.7887370067278916</v>
      </c>
      <c r="AM340" s="80">
        <f t="shared" ca="1" si="249"/>
        <v>53.78085245196111</v>
      </c>
      <c r="AN340" s="80">
        <f t="shared" si="250"/>
        <v>29.23140905660377</v>
      </c>
      <c r="AO340" s="80">
        <f t="shared" si="251"/>
        <v>2.6685175576325668</v>
      </c>
      <c r="AP340" s="80">
        <f t="shared" si="252"/>
        <v>2.7700886929300483</v>
      </c>
      <c r="AQ340" s="80">
        <f t="shared" ca="1" si="253"/>
        <v>2.4060966895745186</v>
      </c>
      <c r="AR340" s="80">
        <f t="shared" si="254"/>
        <v>2.5936120273999874</v>
      </c>
      <c r="AS340" s="78">
        <f t="shared" si="255"/>
        <v>1.600960747677588E-3</v>
      </c>
      <c r="AT340" s="96">
        <f t="shared" ca="1" si="256"/>
        <v>5</v>
      </c>
      <c r="AU340" s="97" t="str">
        <f t="shared" ca="1" si="257"/>
        <v>Sand mixture</v>
      </c>
      <c r="AV340" s="98">
        <f t="shared" si="258"/>
        <v>5</v>
      </c>
      <c r="AW340" s="99" t="str">
        <f t="shared" si="259"/>
        <v>Sand mixture</v>
      </c>
      <c r="AX340" s="78"/>
      <c r="AY340" s="78"/>
      <c r="AZ340" s="78"/>
      <c r="BA340" s="78"/>
      <c r="BB340" s="78"/>
      <c r="BC340" s="78"/>
      <c r="BD340" s="78"/>
      <c r="BE340" s="78"/>
      <c r="BF340" s="78"/>
      <c r="BG340" s="78"/>
      <c r="BH340" s="78"/>
      <c r="BI340" s="78"/>
      <c r="BJ340" s="78"/>
      <c r="BK340" s="78"/>
      <c r="BL340" s="78"/>
      <c r="BM340" s="78"/>
      <c r="BN340" s="78"/>
      <c r="BO340" s="78"/>
      <c r="BP340" s="78"/>
      <c r="BQ340" s="78"/>
    </row>
    <row r="341" spans="1:69">
      <c r="A341" s="101">
        <v>6.56</v>
      </c>
      <c r="C341" s="89">
        <f t="shared" si="220"/>
        <v>-21.522047999999998</v>
      </c>
      <c r="D341" s="84">
        <f t="shared" si="221"/>
        <v>21.522047999999998</v>
      </c>
      <c r="E341" s="76">
        <v>2.5611999999999999</v>
      </c>
      <c r="F341" s="91">
        <f t="shared" si="222"/>
        <v>26.738927999999998</v>
      </c>
      <c r="G341" s="80">
        <f t="shared" si="223"/>
        <v>26.882582399999997</v>
      </c>
      <c r="H341" s="81">
        <f t="shared" si="261"/>
        <v>26.742716228571421</v>
      </c>
      <c r="I341" s="101">
        <v>77.400000000000006</v>
      </c>
      <c r="J341" s="92">
        <f t="shared" si="224"/>
        <v>0.808056</v>
      </c>
      <c r="K341" s="101">
        <v>68.8</v>
      </c>
      <c r="L341" s="78">
        <f t="shared" si="225"/>
        <v>0.71827199999999991</v>
      </c>
      <c r="M341" s="81">
        <f t="shared" si="226"/>
        <v>0.67148789759999994</v>
      </c>
      <c r="N341" s="14">
        <f t="shared" si="260"/>
        <v>115</v>
      </c>
      <c r="O341" s="78">
        <f t="shared" si="227"/>
        <v>1.1399139600000001</v>
      </c>
      <c r="P341" s="78">
        <f t="shared" si="228"/>
        <v>0.46842606239999923</v>
      </c>
      <c r="Q341" s="93">
        <f t="shared" si="229"/>
        <v>8.4950805851999984</v>
      </c>
      <c r="R341" s="80">
        <f t="shared" si="230"/>
        <v>18.135371336247008</v>
      </c>
      <c r="S341" s="80">
        <f t="shared" si="231"/>
        <v>3747.9447318444431</v>
      </c>
      <c r="T341" s="69">
        <f t="shared" si="232"/>
        <v>206.10746745599968</v>
      </c>
      <c r="U341" s="78">
        <f t="shared" si="233"/>
        <v>1.8705514712391598</v>
      </c>
      <c r="V341" s="69">
        <f t="shared" si="234"/>
        <v>116.72241180532356</v>
      </c>
      <c r="W341" s="80">
        <f t="shared" ca="1" si="235"/>
        <v>9.4829648297145113</v>
      </c>
      <c r="X341" s="80">
        <f t="shared" ca="1" si="236"/>
        <v>36.031183460929746</v>
      </c>
      <c r="Y341" s="94">
        <f t="shared" ca="1" si="237"/>
        <v>8.2847861268775233E-7</v>
      </c>
      <c r="Z341" s="80">
        <f t="shared" ca="1" si="238"/>
        <v>14</v>
      </c>
      <c r="AA341" s="80">
        <f t="shared" ca="1" si="239"/>
        <v>360.39735815999995</v>
      </c>
      <c r="AB341" s="80">
        <f t="shared" ca="1" si="240"/>
        <v>826.84108607463077</v>
      </c>
      <c r="AC341" s="80">
        <f t="shared" si="241"/>
        <v>13.97751527368499</v>
      </c>
      <c r="AD341" s="69">
        <f t="shared" si="242"/>
        <v>3028.5492282352934</v>
      </c>
      <c r="AE341" s="69">
        <f t="shared" si="262"/>
        <v>3012.0943845378147</v>
      </c>
      <c r="AF341" s="69">
        <f t="shared" si="243"/>
        <v>2688.2582399999997</v>
      </c>
      <c r="AG341" s="95">
        <f t="shared" si="263"/>
        <v>2674.2716228571421</v>
      </c>
      <c r="AH341" s="93">
        <f t="shared" si="244"/>
        <v>27.120856955623793</v>
      </c>
      <c r="AI341" s="81">
        <f t="shared" si="245"/>
        <v>1.7250449214117027</v>
      </c>
      <c r="AJ341" s="80">
        <f t="shared" si="246"/>
        <v>25.807279103999996</v>
      </c>
      <c r="AK341" s="80">
        <f t="shared" si="247"/>
        <v>54.955670715900027</v>
      </c>
      <c r="AL341" s="78">
        <f t="shared" ca="1" si="248"/>
        <v>0.81827805535496434</v>
      </c>
      <c r="AM341" s="80">
        <f t="shared" ca="1" si="249"/>
        <v>47.376408289951918</v>
      </c>
      <c r="AN341" s="80">
        <f t="shared" si="250"/>
        <v>25.360926792452826</v>
      </c>
      <c r="AO341" s="80">
        <f t="shared" si="251"/>
        <v>3.0058719358747323</v>
      </c>
      <c r="AP341" s="80">
        <f t="shared" si="252"/>
        <v>3.1389752848792085</v>
      </c>
      <c r="AQ341" s="80">
        <f t="shared" ca="1" si="253"/>
        <v>2.4834185994063844</v>
      </c>
      <c r="AR341" s="80">
        <f t="shared" si="254"/>
        <v>2.6740937678480869</v>
      </c>
      <c r="AS341" s="78">
        <f t="shared" si="255"/>
        <v>1.8173757902776291E-3</v>
      </c>
      <c r="AT341" s="96">
        <f t="shared" ca="1" si="256"/>
        <v>5</v>
      </c>
      <c r="AU341" s="97" t="str">
        <f t="shared" ca="1" si="257"/>
        <v>Sand mixture</v>
      </c>
      <c r="AV341" s="98">
        <f t="shared" si="258"/>
        <v>4</v>
      </c>
      <c r="AW341" s="99" t="str">
        <f t="shared" si="259"/>
        <v>Silt mxture</v>
      </c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/>
      <c r="BP341" s="78"/>
      <c r="BQ341" s="78"/>
    </row>
    <row r="342" spans="1:69">
      <c r="A342" s="101">
        <v>6.58</v>
      </c>
      <c r="C342" s="89">
        <f t="shared" si="220"/>
        <v>-21.587664</v>
      </c>
      <c r="D342" s="84">
        <f t="shared" si="221"/>
        <v>21.587664</v>
      </c>
      <c r="E342" s="76">
        <v>2.5872999999999999</v>
      </c>
      <c r="F342" s="91">
        <f t="shared" si="222"/>
        <v>27.011411999999996</v>
      </c>
      <c r="G342" s="80">
        <f t="shared" si="223"/>
        <v>27.147758399999997</v>
      </c>
      <c r="H342" s="81">
        <f t="shared" si="261"/>
        <v>25.773436799999995</v>
      </c>
      <c r="I342" s="101">
        <v>81.3</v>
      </c>
      <c r="J342" s="92">
        <f t="shared" si="224"/>
        <v>0.84877199999999997</v>
      </c>
      <c r="K342" s="101">
        <v>65.3</v>
      </c>
      <c r="L342" s="78">
        <f t="shared" si="225"/>
        <v>0.68173199999999989</v>
      </c>
      <c r="M342" s="81">
        <f t="shared" si="226"/>
        <v>0.6735351168</v>
      </c>
      <c r="N342" s="14">
        <f t="shared" si="260"/>
        <v>115</v>
      </c>
      <c r="O342" s="78">
        <f t="shared" si="227"/>
        <v>1.1436868800000002</v>
      </c>
      <c r="P342" s="78">
        <f t="shared" si="228"/>
        <v>0.4701517631999993</v>
      </c>
      <c r="Q342" s="93">
        <f t="shared" si="229"/>
        <v>8.5813436015999986</v>
      </c>
      <c r="R342" s="80">
        <f t="shared" si="230"/>
        <v>18.25228420540785</v>
      </c>
      <c r="S342" s="80">
        <f t="shared" si="231"/>
        <v>3604.3867278429375</v>
      </c>
      <c r="T342" s="69">
        <f t="shared" si="232"/>
        <v>206.86677580799969</v>
      </c>
      <c r="U342" s="78">
        <f t="shared" si="233"/>
        <v>1.8766995282550514</v>
      </c>
      <c r="V342" s="69">
        <f t="shared" si="234"/>
        <v>117.1060505631152</v>
      </c>
      <c r="W342" s="80">
        <f t="shared" ca="1" si="235"/>
        <v>9.630584799955713</v>
      </c>
      <c r="X342" s="80">
        <f t="shared" ca="1" si="236"/>
        <v>36.078236240531552</v>
      </c>
      <c r="Y342" s="94">
        <f t="shared" ca="1" si="237"/>
        <v>7.7963273556093843E-7</v>
      </c>
      <c r="Z342" s="80">
        <f t="shared" ca="1" si="238"/>
        <v>14</v>
      </c>
      <c r="AA342" s="80">
        <f t="shared" ca="1" si="239"/>
        <v>364.05700127999995</v>
      </c>
      <c r="AB342" s="80">
        <f t="shared" ca="1" si="240"/>
        <v>785.99286223764489</v>
      </c>
      <c r="AC342" s="80">
        <f t="shared" si="241"/>
        <v>14.096247847040637</v>
      </c>
      <c r="AD342" s="69">
        <f t="shared" si="242"/>
        <v>3059.3025317647057</v>
      </c>
      <c r="AE342" s="69">
        <f t="shared" si="262"/>
        <v>2897.6176376470585</v>
      </c>
      <c r="AF342" s="69">
        <f t="shared" si="243"/>
        <v>2714.7758399999998</v>
      </c>
      <c r="AG342" s="95">
        <f t="shared" si="263"/>
        <v>2577.3436799999995</v>
      </c>
      <c r="AH342" s="93">
        <f t="shared" si="244"/>
        <v>26.384502110873676</v>
      </c>
      <c r="AI342" s="81">
        <f t="shared" si="245"/>
        <v>1.805314935379575</v>
      </c>
      <c r="AJ342" s="80">
        <f t="shared" si="246"/>
        <v>26.061848063999996</v>
      </c>
      <c r="AK342" s="80">
        <f t="shared" si="247"/>
        <v>55.309952137599545</v>
      </c>
      <c r="AL342" s="78">
        <f t="shared" ca="1" si="248"/>
        <v>0.82166704208111419</v>
      </c>
      <c r="AM342" s="80">
        <f t="shared" ca="1" si="249"/>
        <v>47.845341443697741</v>
      </c>
      <c r="AN342" s="80">
        <f t="shared" si="250"/>
        <v>25.611092830188674</v>
      </c>
      <c r="AO342" s="80">
        <f t="shared" si="251"/>
        <v>3.126490178283007</v>
      </c>
      <c r="AP342" s="80">
        <f t="shared" si="252"/>
        <v>3.2639965604893866</v>
      </c>
      <c r="AQ342" s="80">
        <f t="shared" ca="1" si="253"/>
        <v>2.4920999268211288</v>
      </c>
      <c r="AR342" s="80">
        <f t="shared" si="254"/>
        <v>2.6816971129018787</v>
      </c>
      <c r="AS342" s="78">
        <f t="shared" si="255"/>
        <v>3.1521537670343611E-4</v>
      </c>
      <c r="AT342" s="96">
        <f t="shared" ca="1" si="256"/>
        <v>5</v>
      </c>
      <c r="AU342" s="97" t="str">
        <f t="shared" ca="1" si="257"/>
        <v>Sand mixture</v>
      </c>
      <c r="AV342" s="98">
        <f t="shared" si="258"/>
        <v>4</v>
      </c>
      <c r="AW342" s="99" t="str">
        <f t="shared" si="259"/>
        <v>Silt mxture</v>
      </c>
      <c r="AX342" s="78"/>
      <c r="AY342" s="78"/>
      <c r="AZ342" s="78"/>
      <c r="BA342" s="78"/>
      <c r="BB342" s="78"/>
      <c r="BC342" s="78"/>
      <c r="BD342" s="78"/>
      <c r="BE342" s="78"/>
      <c r="BF342" s="78"/>
      <c r="BG342" s="78"/>
      <c r="BH342" s="78"/>
      <c r="BI342" s="78"/>
      <c r="BJ342" s="78"/>
      <c r="BK342" s="78"/>
      <c r="BL342" s="78"/>
      <c r="BM342" s="78"/>
      <c r="BN342" s="78"/>
      <c r="BO342" s="78"/>
      <c r="BP342" s="78"/>
      <c r="BQ342" s="78"/>
    </row>
    <row r="343" spans="1:69">
      <c r="A343" s="101">
        <v>6.6</v>
      </c>
      <c r="C343" s="89">
        <f t="shared" si="220"/>
        <v>-21.653279999999999</v>
      </c>
      <c r="D343" s="84">
        <f t="shared" si="221"/>
        <v>21.653279999999999</v>
      </c>
      <c r="E343" s="76">
        <v>2.5175999999999998</v>
      </c>
      <c r="F343" s="91">
        <f t="shared" si="222"/>
        <v>26.283743999999999</v>
      </c>
      <c r="G343" s="80">
        <f t="shared" si="223"/>
        <v>26.355362399999997</v>
      </c>
      <c r="H343" s="81">
        <f t="shared" si="261"/>
        <v>24.812091771428577</v>
      </c>
      <c r="I343" s="101">
        <v>97.3</v>
      </c>
      <c r="J343" s="92">
        <f t="shared" si="224"/>
        <v>1.0158119999999999</v>
      </c>
      <c r="K343" s="101">
        <v>34.299999999999997</v>
      </c>
      <c r="L343" s="78">
        <f t="shared" si="225"/>
        <v>0.35809199999999997</v>
      </c>
      <c r="M343" s="81">
        <f t="shared" si="226"/>
        <v>0.67558233599999995</v>
      </c>
      <c r="N343" s="14">
        <f t="shared" si="260"/>
        <v>115</v>
      </c>
      <c r="O343" s="78">
        <f t="shared" si="227"/>
        <v>1.1474598</v>
      </c>
      <c r="P343" s="78">
        <f t="shared" si="228"/>
        <v>0.47187746399999925</v>
      </c>
      <c r="Q343" s="93">
        <f t="shared" si="229"/>
        <v>8.318607858</v>
      </c>
      <c r="R343" s="80">
        <f t="shared" si="230"/>
        <v>17.628745792361073</v>
      </c>
      <c r="S343" s="80">
        <f t="shared" si="231"/>
        <v>2919.4728945907314</v>
      </c>
      <c r="T343" s="69">
        <f t="shared" si="232"/>
        <v>207.62608415999966</v>
      </c>
      <c r="U343" s="78">
        <f t="shared" si="233"/>
        <v>1.8966076993301451</v>
      </c>
      <c r="V343" s="69">
        <f t="shared" si="234"/>
        <v>118.34832043820104</v>
      </c>
      <c r="W343" s="80">
        <f t="shared" ca="1" si="235"/>
        <v>9.7739886059710344</v>
      </c>
      <c r="X343" s="80">
        <f t="shared" ca="1" si="236"/>
        <v>36.016457243065567</v>
      </c>
      <c r="Y343" s="94">
        <f t="shared" ca="1" si="237"/>
        <v>4.8281725474394731E-7</v>
      </c>
      <c r="Z343" s="80">
        <f t="shared" ca="1" si="238"/>
        <v>14</v>
      </c>
      <c r="AA343" s="80">
        <f t="shared" ca="1" si="239"/>
        <v>352.91063639999993</v>
      </c>
      <c r="AB343" s="80">
        <f t="shared" ca="1" si="240"/>
        <v>471.85295437824186</v>
      </c>
      <c r="AC343" s="80">
        <f t="shared" si="241"/>
        <v>14.736936387752742</v>
      </c>
      <c r="AD343" s="69">
        <f t="shared" si="242"/>
        <v>2965.6355999999996</v>
      </c>
      <c r="AE343" s="69">
        <f t="shared" si="262"/>
        <v>2784.0743495798315</v>
      </c>
      <c r="AF343" s="69">
        <f t="shared" si="243"/>
        <v>2635.5362399999999</v>
      </c>
      <c r="AG343" s="95">
        <f t="shared" si="263"/>
        <v>2481.2091771428568</v>
      </c>
      <c r="AH343" s="93">
        <f t="shared" si="244"/>
        <v>22.467983113002912</v>
      </c>
      <c r="AI343" s="81">
        <f t="shared" si="245"/>
        <v>2.1527029313694914</v>
      </c>
      <c r="AJ343" s="80">
        <f t="shared" si="246"/>
        <v>25.301147903999997</v>
      </c>
      <c r="AK343" s="80">
        <f t="shared" si="247"/>
        <v>53.420441795033547</v>
      </c>
      <c r="AL343" s="78">
        <f t="shared" ca="1" si="248"/>
        <v>0.84783030988282004</v>
      </c>
      <c r="AM343" s="80">
        <f t="shared" ca="1" si="249"/>
        <v>47.230591626679676</v>
      </c>
      <c r="AN343" s="80">
        <f t="shared" si="250"/>
        <v>24.863549433962259</v>
      </c>
      <c r="AO343" s="80">
        <f t="shared" si="251"/>
        <v>3.8542896302575604</v>
      </c>
      <c r="AP343" s="80">
        <f t="shared" si="252"/>
        <v>4.0297362938874581</v>
      </c>
      <c r="AQ343" s="80">
        <f t="shared" ca="1" si="253"/>
        <v>2.5605562701822149</v>
      </c>
      <c r="AR343" s="80">
        <f t="shared" si="254"/>
        <v>2.7504042107532909</v>
      </c>
      <c r="AS343" s="78">
        <f t="shared" si="255"/>
        <v>-1.2594873164893933E-2</v>
      </c>
      <c r="AT343" s="96">
        <f t="shared" ca="1" si="256"/>
        <v>5</v>
      </c>
      <c r="AU343" s="97" t="str">
        <f t="shared" ca="1" si="257"/>
        <v>Sand mixture</v>
      </c>
      <c r="AV343" s="98">
        <f t="shared" si="258"/>
        <v>4</v>
      </c>
      <c r="AW343" s="99" t="str">
        <f t="shared" si="259"/>
        <v>Silt mxture</v>
      </c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</row>
    <row r="344" spans="1:69">
      <c r="A344" s="101">
        <v>6.62</v>
      </c>
      <c r="C344" s="89">
        <f t="shared" si="220"/>
        <v>-21.718896000000001</v>
      </c>
      <c r="D344" s="84">
        <f t="shared" si="221"/>
        <v>21.718896000000001</v>
      </c>
      <c r="E344" s="76">
        <v>2.3422000000000001</v>
      </c>
      <c r="F344" s="91">
        <f t="shared" si="222"/>
        <v>24.452567999999999</v>
      </c>
      <c r="G344" s="80">
        <f t="shared" si="223"/>
        <v>24.516043199999999</v>
      </c>
      <c r="H344" s="81">
        <f t="shared" si="261"/>
        <v>23.408508342857143</v>
      </c>
      <c r="I344" s="101">
        <v>91.2</v>
      </c>
      <c r="J344" s="92">
        <f t="shared" si="224"/>
        <v>0.95212799999999997</v>
      </c>
      <c r="K344" s="101">
        <v>30.4</v>
      </c>
      <c r="L344" s="78">
        <f t="shared" si="225"/>
        <v>0.31737599999999999</v>
      </c>
      <c r="M344" s="81">
        <f t="shared" si="226"/>
        <v>0.67762955520000001</v>
      </c>
      <c r="N344" s="14">
        <f t="shared" si="260"/>
        <v>115</v>
      </c>
      <c r="O344" s="78">
        <f t="shared" si="227"/>
        <v>1.1512327200000001</v>
      </c>
      <c r="P344" s="78">
        <f t="shared" si="228"/>
        <v>0.47360316479999931</v>
      </c>
      <c r="Q344" s="93">
        <f t="shared" si="229"/>
        <v>7.7103874584000005</v>
      </c>
      <c r="R344" s="80">
        <f t="shared" si="230"/>
        <v>16.280270132181371</v>
      </c>
      <c r="S344" s="80">
        <f t="shared" si="231"/>
        <v>2887.0080839353286</v>
      </c>
      <c r="T344" s="69">
        <f t="shared" si="232"/>
        <v>208.3853925119997</v>
      </c>
      <c r="U344" s="78">
        <f t="shared" si="233"/>
        <v>1.8861881635092823</v>
      </c>
      <c r="V344" s="69">
        <f t="shared" si="234"/>
        <v>117.69814140297922</v>
      </c>
      <c r="W344" s="80">
        <f t="shared" ca="1" si="235"/>
        <v>9.2418218133880323</v>
      </c>
      <c r="X344" s="80">
        <f t="shared" ca="1" si="236"/>
        <v>35.676248283768089</v>
      </c>
      <c r="Y344" s="94">
        <f t="shared" ca="1" si="237"/>
        <v>4.0468306501876691E-7</v>
      </c>
      <c r="Z344" s="80">
        <f t="shared" ca="1" si="238"/>
        <v>14</v>
      </c>
      <c r="AA344" s="80">
        <f t="shared" ca="1" si="239"/>
        <v>327.10734672000001</v>
      </c>
      <c r="AB344" s="80">
        <f t="shared" ca="1" si="240"/>
        <v>366.57637936838614</v>
      </c>
      <c r="AC344" s="80">
        <f t="shared" si="241"/>
        <v>14.770931520321874</v>
      </c>
      <c r="AD344" s="69">
        <f t="shared" si="242"/>
        <v>2748.8012329411763</v>
      </c>
      <c r="AE344" s="69">
        <f t="shared" si="262"/>
        <v>2618.5030144537809</v>
      </c>
      <c r="AF344" s="69">
        <f t="shared" si="243"/>
        <v>2451.6043199999999</v>
      </c>
      <c r="AG344" s="95">
        <f t="shared" si="263"/>
        <v>2340.850834285714</v>
      </c>
      <c r="AH344" s="93">
        <f t="shared" si="244"/>
        <v>22.13637130520868</v>
      </c>
      <c r="AI344" s="81">
        <f t="shared" si="245"/>
        <v>2.0103919710968987</v>
      </c>
      <c r="AJ344" s="80">
        <f t="shared" si="246"/>
        <v>23.535401471999997</v>
      </c>
      <c r="AK344" s="80">
        <f t="shared" si="247"/>
        <v>49.334151915701121</v>
      </c>
      <c r="AL344" s="78">
        <f t="shared" ca="1" si="248"/>
        <v>0.85752039948555281</v>
      </c>
      <c r="AM344" s="80">
        <f t="shared" ca="1" si="249"/>
        <v>43.984058338064358</v>
      </c>
      <c r="AN344" s="80">
        <f t="shared" si="250"/>
        <v>23.12834264150943</v>
      </c>
      <c r="AO344" s="80">
        <f t="shared" si="251"/>
        <v>3.8836935970156881</v>
      </c>
      <c r="AP344" s="80">
        <f t="shared" si="252"/>
        <v>4.0750512434715027</v>
      </c>
      <c r="AQ344" s="80">
        <f t="shared" ca="1" si="253"/>
        <v>2.5857759253570198</v>
      </c>
      <c r="AR344" s="80">
        <f t="shared" si="254"/>
        <v>2.7763275482613929</v>
      </c>
      <c r="AS344" s="78">
        <f t="shared" si="255"/>
        <v>-1.5418638020127438E-2</v>
      </c>
      <c r="AT344" s="96">
        <f t="shared" ca="1" si="256"/>
        <v>5</v>
      </c>
      <c r="AU344" s="97" t="str">
        <f t="shared" ca="1" si="257"/>
        <v>Sand mixture</v>
      </c>
      <c r="AV344" s="98">
        <f t="shared" si="258"/>
        <v>4</v>
      </c>
      <c r="AW344" s="99" t="str">
        <f t="shared" si="259"/>
        <v>Silt mxture</v>
      </c>
      <c r="AX344" s="78"/>
      <c r="AY344" s="78"/>
      <c r="AZ344" s="78"/>
      <c r="BA344" s="78"/>
      <c r="BB344" s="78"/>
      <c r="BC344" s="78"/>
      <c r="BD344" s="78"/>
      <c r="BE344" s="78"/>
      <c r="BF344" s="78"/>
      <c r="BG344" s="78"/>
      <c r="BH344" s="78"/>
      <c r="BI344" s="78"/>
      <c r="BJ344" s="78"/>
      <c r="BK344" s="78"/>
      <c r="BL344" s="78"/>
      <c r="BM344" s="78"/>
      <c r="BN344" s="78"/>
      <c r="BO344" s="78"/>
      <c r="BP344" s="78"/>
      <c r="BQ344" s="78"/>
    </row>
    <row r="345" spans="1:69">
      <c r="A345" s="101">
        <v>6.64</v>
      </c>
      <c r="C345" s="89">
        <f t="shared" si="220"/>
        <v>-21.784511999999999</v>
      </c>
      <c r="D345" s="84">
        <f t="shared" si="221"/>
        <v>21.784511999999999</v>
      </c>
      <c r="E345" s="76">
        <v>1.7439</v>
      </c>
      <c r="F345" s="91">
        <f t="shared" si="222"/>
        <v>18.206315999999998</v>
      </c>
      <c r="G345" s="80">
        <f t="shared" si="223"/>
        <v>18.274384799999996</v>
      </c>
      <c r="H345" s="81">
        <f t="shared" si="261"/>
        <v>22.978648799999998</v>
      </c>
      <c r="I345" s="101">
        <v>88.2</v>
      </c>
      <c r="J345" s="92">
        <f t="shared" si="224"/>
        <v>0.92080799999999996</v>
      </c>
      <c r="K345" s="101">
        <v>32.6</v>
      </c>
      <c r="L345" s="78">
        <f t="shared" si="225"/>
        <v>0.34034399999999998</v>
      </c>
      <c r="M345" s="81">
        <f t="shared" si="226"/>
        <v>0.67967677439999996</v>
      </c>
      <c r="N345" s="14">
        <f t="shared" si="260"/>
        <v>115</v>
      </c>
      <c r="O345" s="78">
        <f t="shared" si="227"/>
        <v>1.1550056399999999</v>
      </c>
      <c r="P345" s="78">
        <f t="shared" si="228"/>
        <v>0.47532886559999926</v>
      </c>
      <c r="Q345" s="93">
        <f t="shared" si="229"/>
        <v>5.6493951227999997</v>
      </c>
      <c r="R345" s="80">
        <f t="shared" si="230"/>
        <v>11.885234690447145</v>
      </c>
      <c r="S345" s="80">
        <f t="shared" si="231"/>
        <v>2187.2579376578215</v>
      </c>
      <c r="T345" s="69">
        <f t="shared" si="232"/>
        <v>209.14470086399967</v>
      </c>
      <c r="U345" s="78">
        <f t="shared" si="233"/>
        <v>1.8707813900271861</v>
      </c>
      <c r="V345" s="69">
        <f t="shared" si="234"/>
        <v>116.73675873769641</v>
      </c>
      <c r="W345" s="80">
        <f t="shared" ca="1" si="235"/>
        <v>7.6726100337253262</v>
      </c>
      <c r="X345" s="80">
        <f t="shared" ca="1" si="236"/>
        <v>34.418326421497014</v>
      </c>
      <c r="Y345" s="94">
        <f t="shared" ca="1" si="237"/>
        <v>1.2651472111668317E-7</v>
      </c>
      <c r="Z345" s="80">
        <f t="shared" ca="1" si="238"/>
        <v>14</v>
      </c>
      <c r="AA345" s="80">
        <f t="shared" ca="1" si="239"/>
        <v>239.67130823999997</v>
      </c>
      <c r="AB345" s="80">
        <f t="shared" ca="1" si="240"/>
        <v>83.968473383042422</v>
      </c>
      <c r="AC345" s="80">
        <f t="shared" si="241"/>
        <v>15.614767511039975</v>
      </c>
      <c r="AD345" s="69">
        <f t="shared" si="242"/>
        <v>2014.0446070588232</v>
      </c>
      <c r="AE345" s="69">
        <f t="shared" si="262"/>
        <v>2567.4874305882354</v>
      </c>
      <c r="AF345" s="69">
        <f t="shared" si="243"/>
        <v>1827.4384799999996</v>
      </c>
      <c r="AG345" s="95">
        <f t="shared" si="263"/>
        <v>2297.8648800000001</v>
      </c>
      <c r="AH345" s="93">
        <f t="shared" si="244"/>
        <v>17.649519975348859</v>
      </c>
      <c r="AI345" s="81">
        <f t="shared" si="245"/>
        <v>1.937201938783331</v>
      </c>
      <c r="AJ345" s="80">
        <f t="shared" si="246"/>
        <v>17.543409407999995</v>
      </c>
      <c r="AK345" s="80">
        <f t="shared" si="247"/>
        <v>36.015862698324675</v>
      </c>
      <c r="AL345" s="78">
        <f t="shared" ca="1" si="248"/>
        <v>0.92088965634163489</v>
      </c>
      <c r="AM345" s="80">
        <f t="shared" ca="1" si="249"/>
        <v>33.801717329039256</v>
      </c>
      <c r="AN345" s="80">
        <f t="shared" si="250"/>
        <v>17.239985660377354</v>
      </c>
      <c r="AO345" s="80">
        <f t="shared" si="251"/>
        <v>5.0387906902343449</v>
      </c>
      <c r="AP345" s="80">
        <f t="shared" si="252"/>
        <v>5.3787464568312071</v>
      </c>
      <c r="AQ345" s="80">
        <f t="shared" ca="1" si="253"/>
        <v>2.7518857832965211</v>
      </c>
      <c r="AR345" s="80">
        <f t="shared" si="254"/>
        <v>2.9468111394938621</v>
      </c>
      <c r="AS345" s="78">
        <f t="shared" si="255"/>
        <v>-1.9821558435533827E-2</v>
      </c>
      <c r="AT345" s="96">
        <f t="shared" ca="1" si="256"/>
        <v>4</v>
      </c>
      <c r="AU345" s="97" t="str">
        <f t="shared" ca="1" si="257"/>
        <v>Silt mxture</v>
      </c>
      <c r="AV345" s="98">
        <f t="shared" si="258"/>
        <v>4</v>
      </c>
      <c r="AW345" s="99" t="str">
        <f t="shared" si="259"/>
        <v>Silt mxture</v>
      </c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</row>
    <row r="346" spans="1:69">
      <c r="A346" s="101">
        <v>6.66</v>
      </c>
      <c r="C346" s="89">
        <f t="shared" si="220"/>
        <v>-21.850128000000002</v>
      </c>
      <c r="D346" s="84">
        <f t="shared" si="221"/>
        <v>21.850128000000002</v>
      </c>
      <c r="E346" s="76">
        <v>1.8633</v>
      </c>
      <c r="F346" s="91">
        <f t="shared" si="222"/>
        <v>19.452852</v>
      </c>
      <c r="G346" s="80">
        <f t="shared" si="223"/>
        <v>19.523217599999999</v>
      </c>
      <c r="H346" s="81">
        <f t="shared" si="261"/>
        <v>22.724121599999997</v>
      </c>
      <c r="I346" s="101">
        <v>99</v>
      </c>
      <c r="J346" s="92">
        <f t="shared" si="224"/>
        <v>1.03356</v>
      </c>
      <c r="K346" s="101">
        <v>33.700000000000003</v>
      </c>
      <c r="L346" s="78">
        <f t="shared" si="225"/>
        <v>0.35182800000000003</v>
      </c>
      <c r="M346" s="81">
        <f t="shared" si="226"/>
        <v>0.68172399360000002</v>
      </c>
      <c r="N346" s="14">
        <f t="shared" si="260"/>
        <v>115</v>
      </c>
      <c r="O346" s="78">
        <f t="shared" si="227"/>
        <v>1.15877856</v>
      </c>
      <c r="P346" s="78">
        <f t="shared" si="228"/>
        <v>0.47705456639999932</v>
      </c>
      <c r="Q346" s="93">
        <f t="shared" si="229"/>
        <v>6.0602648832000003</v>
      </c>
      <c r="R346" s="80">
        <f t="shared" si="230"/>
        <v>12.703504609404801</v>
      </c>
      <c r="S346" s="80">
        <f t="shared" si="231"/>
        <v>2090.3694415418554</v>
      </c>
      <c r="T346" s="69">
        <f t="shared" si="232"/>
        <v>209.90400921599968</v>
      </c>
      <c r="U346" s="78">
        <f t="shared" si="233"/>
        <v>1.8869101512201503</v>
      </c>
      <c r="V346" s="69">
        <f t="shared" si="234"/>
        <v>117.74319343613737</v>
      </c>
      <c r="W346" s="80">
        <f t="shared" ca="1" si="235"/>
        <v>8.1661340105043987</v>
      </c>
      <c r="X346" s="80">
        <f t="shared" ca="1" si="236"/>
        <v>34.729644545612985</v>
      </c>
      <c r="Y346" s="94">
        <f t="shared" ca="1" si="237"/>
        <v>1.3176136496279089E-7</v>
      </c>
      <c r="Z346" s="80">
        <f t="shared" ca="1" si="238"/>
        <v>14</v>
      </c>
      <c r="AA346" s="80">
        <f t="shared" ca="1" si="239"/>
        <v>257.10214655999999</v>
      </c>
      <c r="AB346" s="80">
        <f t="shared" ca="1" si="240"/>
        <v>93.810820889379087</v>
      </c>
      <c r="AC346" s="80">
        <f t="shared" si="241"/>
        <v>15.752506184348182</v>
      </c>
      <c r="AD346" s="69">
        <f t="shared" si="242"/>
        <v>2160.5222400000002</v>
      </c>
      <c r="AE346" s="69">
        <f t="shared" si="262"/>
        <v>2537.0991811764698</v>
      </c>
      <c r="AF346" s="69">
        <f t="shared" si="243"/>
        <v>1952.32176</v>
      </c>
      <c r="AG346" s="95">
        <f t="shared" si="263"/>
        <v>2272.4121599999994</v>
      </c>
      <c r="AH346" s="93">
        <f t="shared" si="244"/>
        <v>17.096670478868411</v>
      </c>
      <c r="AI346" s="81">
        <f t="shared" si="245"/>
        <v>2.1665446110275437</v>
      </c>
      <c r="AJ346" s="80">
        <f t="shared" si="246"/>
        <v>18.742288895999998</v>
      </c>
      <c r="AK346" s="80">
        <f t="shared" si="247"/>
        <v>38.49546851334788</v>
      </c>
      <c r="AL346" s="78">
        <f t="shared" ca="1" si="248"/>
        <v>0.91875937454289014</v>
      </c>
      <c r="AM346" s="80">
        <f t="shared" ca="1" si="249"/>
        <v>36.077830449787079</v>
      </c>
      <c r="AN346" s="80">
        <f t="shared" si="250"/>
        <v>18.418129811320753</v>
      </c>
      <c r="AO346" s="80">
        <f t="shared" si="251"/>
        <v>5.29400440632286</v>
      </c>
      <c r="AP346" s="80">
        <f t="shared" si="252"/>
        <v>5.6280510270353457</v>
      </c>
      <c r="AQ346" s="80">
        <f t="shared" ca="1" si="253"/>
        <v>2.7460808416170543</v>
      </c>
      <c r="AR346" s="80">
        <f t="shared" si="254"/>
        <v>2.9392583543781847</v>
      </c>
      <c r="AS346" s="78">
        <f t="shared" si="255"/>
        <v>-1.7963848113271855E-2</v>
      </c>
      <c r="AT346" s="96">
        <f t="shared" ca="1" si="256"/>
        <v>4</v>
      </c>
      <c r="AU346" s="97" t="str">
        <f t="shared" ca="1" si="257"/>
        <v>Silt mxture</v>
      </c>
      <c r="AV346" s="98">
        <f t="shared" si="258"/>
        <v>4</v>
      </c>
      <c r="AW346" s="99" t="str">
        <f t="shared" si="259"/>
        <v>Silt mxture</v>
      </c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</row>
    <row r="347" spans="1:69">
      <c r="A347" s="101">
        <v>6.68</v>
      </c>
      <c r="C347" s="89">
        <f t="shared" si="220"/>
        <v>-21.915744</v>
      </c>
      <c r="D347" s="84">
        <f t="shared" si="221"/>
        <v>21.915744</v>
      </c>
      <c r="E347" s="76">
        <v>2.0200999999999998</v>
      </c>
      <c r="F347" s="91">
        <f t="shared" si="222"/>
        <v>21.089843999999996</v>
      </c>
      <c r="G347" s="80">
        <f t="shared" si="223"/>
        <v>21.160209599999995</v>
      </c>
      <c r="H347" s="81">
        <f t="shared" si="261"/>
        <v>23.358127885714282</v>
      </c>
      <c r="I347" s="101">
        <v>95.6</v>
      </c>
      <c r="J347" s="92">
        <f t="shared" si="224"/>
        <v>0.99806399999999995</v>
      </c>
      <c r="K347" s="101">
        <v>33.700000000000003</v>
      </c>
      <c r="L347" s="78">
        <f t="shared" si="225"/>
        <v>0.35182800000000003</v>
      </c>
      <c r="M347" s="81">
        <f t="shared" si="226"/>
        <v>0.68377121279999997</v>
      </c>
      <c r="N347" s="14">
        <f t="shared" si="260"/>
        <v>115</v>
      </c>
      <c r="O347" s="78">
        <f t="shared" si="227"/>
        <v>1.1625514799999999</v>
      </c>
      <c r="P347" s="78">
        <f t="shared" si="228"/>
        <v>0.47878026719999928</v>
      </c>
      <c r="Q347" s="93">
        <f t="shared" si="229"/>
        <v>6.5992271795999979</v>
      </c>
      <c r="R347" s="80">
        <f t="shared" si="230"/>
        <v>13.783415131524885</v>
      </c>
      <c r="S347" s="80">
        <f t="shared" si="231"/>
        <v>2357.2292570180566</v>
      </c>
      <c r="T347" s="69">
        <f t="shared" si="232"/>
        <v>210.66331756799968</v>
      </c>
      <c r="U347" s="78">
        <f t="shared" si="233"/>
        <v>1.8859594509305384</v>
      </c>
      <c r="V347" s="69">
        <f t="shared" si="234"/>
        <v>117.6838697380656</v>
      </c>
      <c r="W347" s="80">
        <f t="shared" ca="1" si="235"/>
        <v>8.5298022711757309</v>
      </c>
      <c r="X347" s="80">
        <f t="shared" ca="1" si="236"/>
        <v>35.038720053829032</v>
      </c>
      <c r="Y347" s="94">
        <f t="shared" ca="1" si="237"/>
        <v>1.9631416365386521E-7</v>
      </c>
      <c r="Z347" s="80">
        <f t="shared" ca="1" si="238"/>
        <v>14</v>
      </c>
      <c r="AA347" s="80">
        <f t="shared" ca="1" si="239"/>
        <v>279.96721367999993</v>
      </c>
      <c r="AB347" s="80">
        <f t="shared" ca="1" si="240"/>
        <v>152.20115834979367</v>
      </c>
      <c r="AC347" s="80">
        <f t="shared" si="241"/>
        <v>15.387254760737759</v>
      </c>
      <c r="AD347" s="69">
        <f t="shared" si="242"/>
        <v>2352.6656611764697</v>
      </c>
      <c r="AE347" s="69">
        <f t="shared" si="262"/>
        <v>2611.2442830252103</v>
      </c>
      <c r="AF347" s="69">
        <f t="shared" si="243"/>
        <v>2116.0209599999994</v>
      </c>
      <c r="AG347" s="95">
        <f t="shared" si="263"/>
        <v>2335.812788571428</v>
      </c>
      <c r="AH347" s="93">
        <f t="shared" si="244"/>
        <v>18.793283030453502</v>
      </c>
      <c r="AI347" s="81">
        <f t="shared" si="245"/>
        <v>2.0845971907674339</v>
      </c>
      <c r="AJ347" s="80">
        <f t="shared" si="246"/>
        <v>20.313801215999995</v>
      </c>
      <c r="AK347" s="80">
        <f t="shared" si="247"/>
        <v>41.767924640984504</v>
      </c>
      <c r="AL347" s="78">
        <f t="shared" ca="1" si="248"/>
        <v>0.89713837020932452</v>
      </c>
      <c r="AM347" s="80">
        <f t="shared" ca="1" si="249"/>
        <v>38.489138171628881</v>
      </c>
      <c r="AN347" s="80">
        <f t="shared" si="250"/>
        <v>19.962461886792447</v>
      </c>
      <c r="AO347" s="80">
        <f t="shared" si="251"/>
        <v>4.7167018610250446</v>
      </c>
      <c r="AP347" s="80">
        <f t="shared" si="252"/>
        <v>4.9909044049603963</v>
      </c>
      <c r="AQ347" s="80">
        <f t="shared" ca="1" si="253"/>
        <v>2.6891191478776904</v>
      </c>
      <c r="AR347" s="80">
        <f t="shared" si="254"/>
        <v>2.8799023141868436</v>
      </c>
      <c r="AS347" s="78">
        <f t="shared" si="255"/>
        <v>-1.6599104295518381E-2</v>
      </c>
      <c r="AT347" s="96">
        <f t="shared" ca="1" si="256"/>
        <v>4</v>
      </c>
      <c r="AU347" s="97" t="str">
        <f t="shared" ca="1" si="257"/>
        <v>Silt mxture</v>
      </c>
      <c r="AV347" s="98">
        <f t="shared" si="258"/>
        <v>4</v>
      </c>
      <c r="AW347" s="99" t="str">
        <f t="shared" si="259"/>
        <v>Silt mxture</v>
      </c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</row>
    <row r="348" spans="1:69">
      <c r="A348" s="101">
        <v>6.7</v>
      </c>
      <c r="C348" s="89">
        <f t="shared" si="220"/>
        <v>-21.981360000000002</v>
      </c>
      <c r="D348" s="84">
        <f t="shared" si="221"/>
        <v>21.981360000000002</v>
      </c>
      <c r="E348" s="76">
        <v>2.2799999999999998</v>
      </c>
      <c r="F348" s="91">
        <f t="shared" si="222"/>
        <v>23.803199999999997</v>
      </c>
      <c r="G348" s="80">
        <f t="shared" si="223"/>
        <v>23.873565599999996</v>
      </c>
      <c r="H348" s="81">
        <f t="shared" si="261"/>
        <v>24.786439199999997</v>
      </c>
      <c r="I348" s="101">
        <v>94.3</v>
      </c>
      <c r="J348" s="92">
        <f t="shared" si="224"/>
        <v>0.98449199999999992</v>
      </c>
      <c r="K348" s="101">
        <v>33.700000000000003</v>
      </c>
      <c r="L348" s="78">
        <f t="shared" si="225"/>
        <v>0.35182800000000003</v>
      </c>
      <c r="M348" s="81">
        <f t="shared" si="226"/>
        <v>0.68581843200000003</v>
      </c>
      <c r="N348" s="14">
        <f t="shared" si="260"/>
        <v>115</v>
      </c>
      <c r="O348" s="78">
        <f t="shared" si="227"/>
        <v>1.1663243999999999</v>
      </c>
      <c r="P348" s="78">
        <f t="shared" si="228"/>
        <v>0.48050596799999934</v>
      </c>
      <c r="Q348" s="93">
        <f t="shared" si="229"/>
        <v>7.4933895959999983</v>
      </c>
      <c r="R348" s="80">
        <f t="shared" si="230"/>
        <v>15.594789857011742</v>
      </c>
      <c r="S348" s="80">
        <f t="shared" si="231"/>
        <v>2713.5214315367421</v>
      </c>
      <c r="T348" s="69">
        <f t="shared" si="232"/>
        <v>211.42262591999972</v>
      </c>
      <c r="U348" s="78">
        <f t="shared" si="233"/>
        <v>1.889069736035371</v>
      </c>
      <c r="V348" s="69">
        <f t="shared" si="234"/>
        <v>117.87795152860714</v>
      </c>
      <c r="W348" s="80">
        <f t="shared" ca="1" si="235"/>
        <v>9.1698076617503013</v>
      </c>
      <c r="X348" s="80">
        <f t="shared" ca="1" si="236"/>
        <v>35.523415173131042</v>
      </c>
      <c r="Y348" s="94">
        <f t="shared" ca="1" si="237"/>
        <v>3.3061103578876816E-7</v>
      </c>
      <c r="Z348" s="80">
        <f t="shared" ca="1" si="238"/>
        <v>14</v>
      </c>
      <c r="AA348" s="80">
        <f t="shared" ca="1" si="239"/>
        <v>317.90137679999992</v>
      </c>
      <c r="AB348" s="80">
        <f t="shared" ca="1" si="240"/>
        <v>291.05087112698806</v>
      </c>
      <c r="AC348" s="80">
        <f t="shared" si="241"/>
        <v>14.959334727930079</v>
      </c>
      <c r="AD348" s="69">
        <f t="shared" si="242"/>
        <v>2671.4401411764702</v>
      </c>
      <c r="AE348" s="69">
        <f t="shared" si="262"/>
        <v>2778.837035294117</v>
      </c>
      <c r="AF348" s="69">
        <f t="shared" si="243"/>
        <v>2387.3565599999993</v>
      </c>
      <c r="AG348" s="95">
        <f t="shared" si="263"/>
        <v>2478.6439199999995</v>
      </c>
      <c r="AH348" s="93">
        <f t="shared" si="244"/>
        <v>21.059130493937413</v>
      </c>
      <c r="AI348" s="81">
        <f t="shared" si="245"/>
        <v>2.0488652910966576</v>
      </c>
      <c r="AJ348" s="80">
        <f t="shared" si="246"/>
        <v>22.918622975999995</v>
      </c>
      <c r="AK348" s="80">
        <f t="shared" si="247"/>
        <v>47.256938960641641</v>
      </c>
      <c r="AL348" s="78">
        <f t="shared" ca="1" si="248"/>
        <v>0.86884959477846335</v>
      </c>
      <c r="AM348" s="80">
        <f t="shared" ca="1" si="249"/>
        <v>42.599193733564732</v>
      </c>
      <c r="AN348" s="80">
        <f t="shared" si="250"/>
        <v>22.522231698113202</v>
      </c>
      <c r="AO348" s="80">
        <f t="shared" si="251"/>
        <v>4.1237744562127743</v>
      </c>
      <c r="AP348" s="80">
        <f t="shared" si="252"/>
        <v>4.3355861301195855</v>
      </c>
      <c r="AQ348" s="80">
        <f t="shared" ca="1" si="253"/>
        <v>2.6146567425968681</v>
      </c>
      <c r="AR348" s="80">
        <f t="shared" si="254"/>
        <v>2.8020781173242901</v>
      </c>
      <c r="AS348" s="78">
        <f t="shared" si="255"/>
        <v>-1.4708542929468688E-2</v>
      </c>
      <c r="AT348" s="96">
        <f t="shared" ca="1" si="256"/>
        <v>4</v>
      </c>
      <c r="AU348" s="97" t="str">
        <f t="shared" ca="1" si="257"/>
        <v>Silt mxture</v>
      </c>
      <c r="AV348" s="98">
        <f t="shared" si="258"/>
        <v>4</v>
      </c>
      <c r="AW348" s="99" t="str">
        <f t="shared" si="259"/>
        <v>Silt mxture</v>
      </c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</row>
    <row r="349" spans="1:69">
      <c r="A349" s="101">
        <v>6.72</v>
      </c>
      <c r="C349" s="89">
        <f t="shared" si="220"/>
        <v>-22.046976000000001</v>
      </c>
      <c r="D349" s="84">
        <f t="shared" si="221"/>
        <v>22.046976000000001</v>
      </c>
      <c r="E349" s="76">
        <v>2.4230999999999998</v>
      </c>
      <c r="F349" s="91">
        <f t="shared" si="222"/>
        <v>25.297163999999995</v>
      </c>
      <c r="G349" s="80">
        <f t="shared" si="223"/>
        <v>25.366067999999995</v>
      </c>
      <c r="H349" s="81">
        <f t="shared" si="261"/>
        <v>26.775587314285708</v>
      </c>
      <c r="I349" s="101">
        <v>106.6</v>
      </c>
      <c r="J349" s="92">
        <f t="shared" si="224"/>
        <v>1.1129039999999999</v>
      </c>
      <c r="K349" s="101">
        <v>33</v>
      </c>
      <c r="L349" s="78">
        <f t="shared" si="225"/>
        <v>0.34451999999999999</v>
      </c>
      <c r="M349" s="81">
        <f t="shared" si="226"/>
        <v>0.68786565119999998</v>
      </c>
      <c r="N349" s="14">
        <f t="shared" si="260"/>
        <v>115</v>
      </c>
      <c r="O349" s="78">
        <f t="shared" si="227"/>
        <v>1.1700973199999998</v>
      </c>
      <c r="P349" s="78">
        <f t="shared" si="228"/>
        <v>0.48223166879999929</v>
      </c>
      <c r="Q349" s="93">
        <f t="shared" si="229"/>
        <v>7.9846703243999988</v>
      </c>
      <c r="R349" s="80">
        <f t="shared" si="230"/>
        <v>16.557747740353321</v>
      </c>
      <c r="S349" s="80">
        <f t="shared" si="231"/>
        <v>2557.799042758722</v>
      </c>
      <c r="T349" s="69">
        <f t="shared" si="232"/>
        <v>212.18193427199969</v>
      </c>
      <c r="U349" s="78">
        <f t="shared" si="233"/>
        <v>1.9058162521226898</v>
      </c>
      <c r="V349" s="69">
        <f t="shared" si="234"/>
        <v>118.92293413245584</v>
      </c>
      <c r="W349" s="80">
        <f t="shared" ca="1" si="235"/>
        <v>9.7431112906903383</v>
      </c>
      <c r="X349" s="80">
        <f t="shared" ca="1" si="236"/>
        <v>35.812214659356691</v>
      </c>
      <c r="Y349" s="94">
        <f t="shared" ca="1" si="237"/>
        <v>3.3059812309249349E-7</v>
      </c>
      <c r="Z349" s="80">
        <f t="shared" ca="1" si="238"/>
        <v>14</v>
      </c>
      <c r="AA349" s="80">
        <f t="shared" ca="1" si="239"/>
        <v>338.74358951999994</v>
      </c>
      <c r="AB349" s="80">
        <f t="shared" ca="1" si="240"/>
        <v>310.12060127517975</v>
      </c>
      <c r="AC349" s="80">
        <f t="shared" si="241"/>
        <v>15.139002576509432</v>
      </c>
      <c r="AD349" s="69">
        <f t="shared" si="242"/>
        <v>2846.5847858823522</v>
      </c>
      <c r="AE349" s="69">
        <f t="shared" si="262"/>
        <v>3012.4105875630244</v>
      </c>
      <c r="AF349" s="69">
        <f t="shared" si="243"/>
        <v>2536.6067999999996</v>
      </c>
      <c r="AG349" s="95">
        <f t="shared" si="263"/>
        <v>2677.5587314285708</v>
      </c>
      <c r="AH349" s="93">
        <f t="shared" si="244"/>
        <v>20.20773201149477</v>
      </c>
      <c r="AI349" s="81">
        <f t="shared" si="245"/>
        <v>2.3078202283342066</v>
      </c>
      <c r="AJ349" s="80">
        <f t="shared" si="246"/>
        <v>24.351425279999994</v>
      </c>
      <c r="AK349" s="80">
        <f t="shared" si="247"/>
        <v>50.174993152585813</v>
      </c>
      <c r="AL349" s="78">
        <f t="shared" ca="1" si="248"/>
        <v>0.86893312166420844</v>
      </c>
      <c r="AM349" s="80">
        <f t="shared" ca="1" si="249"/>
        <v>45.253885963033362</v>
      </c>
      <c r="AN349" s="80">
        <f t="shared" si="250"/>
        <v>23.930252830188675</v>
      </c>
      <c r="AO349" s="80">
        <f t="shared" si="251"/>
        <v>4.3873729266987693</v>
      </c>
      <c r="AP349" s="80">
        <f t="shared" si="252"/>
        <v>4.5995426871628204</v>
      </c>
      <c r="AQ349" s="80">
        <f t="shared" ca="1" si="253"/>
        <v>2.6146623223990022</v>
      </c>
      <c r="AR349" s="80">
        <f t="shared" si="254"/>
        <v>2.8000548633845606</v>
      </c>
      <c r="AS349" s="78">
        <f t="shared" si="255"/>
        <v>-1.4190199506391535E-2</v>
      </c>
      <c r="AT349" s="96">
        <f t="shared" ca="1" si="256"/>
        <v>4</v>
      </c>
      <c r="AU349" s="97" t="str">
        <f t="shared" ca="1" si="257"/>
        <v>Silt mxture</v>
      </c>
      <c r="AV349" s="98">
        <f t="shared" si="258"/>
        <v>4</v>
      </c>
      <c r="AW349" s="99" t="str">
        <f t="shared" si="259"/>
        <v>Silt mxture</v>
      </c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</row>
    <row r="350" spans="1:69">
      <c r="A350" s="101">
        <v>6.74</v>
      </c>
      <c r="C350" s="89">
        <f t="shared" si="220"/>
        <v>-22.112592000000003</v>
      </c>
      <c r="D350" s="84">
        <f t="shared" si="221"/>
        <v>22.112592000000003</v>
      </c>
      <c r="E350" s="76">
        <v>2.9430000000000001</v>
      </c>
      <c r="F350" s="91">
        <f t="shared" si="222"/>
        <v>30.724920000000001</v>
      </c>
      <c r="G350" s="80">
        <f t="shared" si="223"/>
        <v>30.793406400000002</v>
      </c>
      <c r="H350" s="81">
        <f t="shared" si="261"/>
        <v>28.02239177142857</v>
      </c>
      <c r="I350" s="101">
        <v>108.3</v>
      </c>
      <c r="J350" s="92">
        <f t="shared" si="224"/>
        <v>1.130652</v>
      </c>
      <c r="K350" s="101">
        <v>32.799999999999997</v>
      </c>
      <c r="L350" s="78">
        <f t="shared" si="225"/>
        <v>0.34243199999999996</v>
      </c>
      <c r="M350" s="81">
        <f t="shared" si="226"/>
        <v>0.68991287040000004</v>
      </c>
      <c r="N350" s="14">
        <f t="shared" si="260"/>
        <v>115</v>
      </c>
      <c r="O350" s="78">
        <f t="shared" si="227"/>
        <v>1.1738702399999998</v>
      </c>
      <c r="P350" s="78">
        <f t="shared" si="228"/>
        <v>0.48395736959999935</v>
      </c>
      <c r="Q350" s="93">
        <f t="shared" si="229"/>
        <v>9.7744469328000019</v>
      </c>
      <c r="R350" s="80">
        <f t="shared" si="230"/>
        <v>20.196917222024705</v>
      </c>
      <c r="S350" s="80">
        <f t="shared" si="231"/>
        <v>3081.983946378883</v>
      </c>
      <c r="T350" s="69">
        <f t="shared" si="232"/>
        <v>212.94124262399973</v>
      </c>
      <c r="U350" s="78">
        <f t="shared" si="233"/>
        <v>1.9152499024652394</v>
      </c>
      <c r="V350" s="69">
        <f t="shared" si="234"/>
        <v>119.51159391383094</v>
      </c>
      <c r="W350" s="80">
        <f t="shared" ca="1" si="235"/>
        <v>11.023557078358605</v>
      </c>
      <c r="X350" s="80">
        <f t="shared" ca="1" si="236"/>
        <v>36.60896424709189</v>
      </c>
      <c r="Y350" s="94">
        <f t="shared" ca="1" si="237"/>
        <v>7.068275614971918E-7</v>
      </c>
      <c r="Z350" s="80">
        <f t="shared" ca="1" si="238"/>
        <v>14</v>
      </c>
      <c r="AA350" s="80">
        <f t="shared" ca="1" si="239"/>
        <v>414.67350624000005</v>
      </c>
      <c r="AB350" s="80">
        <f t="shared" ca="1" si="240"/>
        <v>811.66891356861163</v>
      </c>
      <c r="AC350" s="80">
        <f t="shared" si="241"/>
        <v>14.572254914534232</v>
      </c>
      <c r="AD350" s="69">
        <f t="shared" si="242"/>
        <v>3484.6513129411769</v>
      </c>
      <c r="AE350" s="69">
        <f t="shared" si="262"/>
        <v>3158.6495919327731</v>
      </c>
      <c r="AF350" s="69">
        <f t="shared" si="243"/>
        <v>3079.3406400000003</v>
      </c>
      <c r="AG350" s="95">
        <f t="shared" si="263"/>
        <v>2802.2391771428565</v>
      </c>
      <c r="AH350" s="93">
        <f t="shared" si="244"/>
        <v>23.684808877821911</v>
      </c>
      <c r="AI350" s="81">
        <f t="shared" si="245"/>
        <v>2.3362636277953714</v>
      </c>
      <c r="AJ350" s="80">
        <f t="shared" si="246"/>
        <v>29.561670144000001</v>
      </c>
      <c r="AK350" s="80">
        <f t="shared" si="247"/>
        <v>61.202779460680915</v>
      </c>
      <c r="AL350" s="78">
        <f t="shared" ca="1" si="248"/>
        <v>0.82765432919522286</v>
      </c>
      <c r="AM350" s="80">
        <f t="shared" ca="1" si="249"/>
        <v>53.467226777666987</v>
      </c>
      <c r="AN350" s="80">
        <f t="shared" si="250"/>
        <v>29.050383396226415</v>
      </c>
      <c r="AO350" s="80">
        <f t="shared" si="251"/>
        <v>3.6717340891522801</v>
      </c>
      <c r="AP350" s="80">
        <f t="shared" si="252"/>
        <v>3.8172508640661977</v>
      </c>
      <c r="AQ350" s="80">
        <f t="shared" ca="1" si="253"/>
        <v>2.5061053842097167</v>
      </c>
      <c r="AR350" s="80">
        <f t="shared" si="254"/>
        <v>2.6857409966206682</v>
      </c>
      <c r="AS350" s="78">
        <f t="shared" si="255"/>
        <v>-1.1731475757181474E-2</v>
      </c>
      <c r="AT350" s="96">
        <f t="shared" ca="1" si="256"/>
        <v>5</v>
      </c>
      <c r="AU350" s="97" t="str">
        <f t="shared" ca="1" si="257"/>
        <v>Sand mixture</v>
      </c>
      <c r="AV350" s="98">
        <f t="shared" si="258"/>
        <v>4</v>
      </c>
      <c r="AW350" s="99" t="str">
        <f t="shared" si="259"/>
        <v>Silt mxture</v>
      </c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</row>
    <row r="351" spans="1:69">
      <c r="A351" s="101">
        <v>6.76</v>
      </c>
      <c r="C351" s="89">
        <f t="shared" si="220"/>
        <v>-22.178208000000001</v>
      </c>
      <c r="D351" s="84">
        <f t="shared" si="221"/>
        <v>22.178208000000001</v>
      </c>
      <c r="E351" s="76">
        <v>3.3</v>
      </c>
      <c r="F351" s="91">
        <f t="shared" si="222"/>
        <v>34.451999999999998</v>
      </c>
      <c r="G351" s="80">
        <f t="shared" si="223"/>
        <v>34.514222400000001</v>
      </c>
      <c r="H351" s="81">
        <f t="shared" si="261"/>
        <v>28.900157142857143</v>
      </c>
      <c r="I351" s="101">
        <v>115.9</v>
      </c>
      <c r="J351" s="92">
        <f t="shared" si="224"/>
        <v>1.2099960000000001</v>
      </c>
      <c r="K351" s="101">
        <v>29.8</v>
      </c>
      <c r="L351" s="78">
        <f t="shared" si="225"/>
        <v>0.311112</v>
      </c>
      <c r="M351" s="81">
        <f t="shared" si="226"/>
        <v>0.69196008959999999</v>
      </c>
      <c r="N351" s="14">
        <f t="shared" si="260"/>
        <v>115</v>
      </c>
      <c r="O351" s="78">
        <f t="shared" si="227"/>
        <v>1.1776431599999997</v>
      </c>
      <c r="P351" s="78">
        <f t="shared" si="228"/>
        <v>0.48568307039999931</v>
      </c>
      <c r="Q351" s="93">
        <f t="shared" si="229"/>
        <v>11.0010711492</v>
      </c>
      <c r="R351" s="80">
        <f t="shared" si="230"/>
        <v>22.650719820519434</v>
      </c>
      <c r="S351" s="80">
        <f t="shared" si="231"/>
        <v>3241.2921190016573</v>
      </c>
      <c r="T351" s="69">
        <f t="shared" si="232"/>
        <v>213.70055097599968</v>
      </c>
      <c r="U351" s="78">
        <f t="shared" si="233"/>
        <v>1.9276613792470776</v>
      </c>
      <c r="V351" s="69">
        <f t="shared" si="234"/>
        <v>120.28607006501764</v>
      </c>
      <c r="W351" s="80">
        <f t="shared" ca="1" si="235"/>
        <v>11.98971062793299</v>
      </c>
      <c r="X351" s="80">
        <f t="shared" ca="1" si="236"/>
        <v>37.094139025241915</v>
      </c>
      <c r="Y351" s="94">
        <f t="shared" ca="1" si="237"/>
        <v>9.7764454333053351E-7</v>
      </c>
      <c r="Z351" s="80">
        <f t="shared" ca="1" si="238"/>
        <v>14</v>
      </c>
      <c r="AA351" s="80">
        <f t="shared" ca="1" si="239"/>
        <v>466.71210936</v>
      </c>
      <c r="AB351" s="80">
        <f t="shared" ca="1" si="240"/>
        <v>1263.5405917534722</v>
      </c>
      <c r="AC351" s="80">
        <f t="shared" si="241"/>
        <v>14.419040307194631</v>
      </c>
      <c r="AD351" s="69">
        <f t="shared" si="242"/>
        <v>3921.9504988235294</v>
      </c>
      <c r="AE351" s="69">
        <f t="shared" si="262"/>
        <v>3261.4722332773113</v>
      </c>
      <c r="AF351" s="69">
        <f t="shared" si="243"/>
        <v>3451.4222399999999</v>
      </c>
      <c r="AG351" s="95">
        <f t="shared" si="263"/>
        <v>2890.0157142857142</v>
      </c>
      <c r="AH351" s="93">
        <f t="shared" si="244"/>
        <v>24.875158897593387</v>
      </c>
      <c r="AI351" s="81">
        <f t="shared" si="245"/>
        <v>2.4913283450532266</v>
      </c>
      <c r="AJ351" s="80">
        <f t="shared" si="246"/>
        <v>33.133653504000002</v>
      </c>
      <c r="AK351" s="80">
        <f t="shared" si="247"/>
        <v>68.638544910664947</v>
      </c>
      <c r="AL351" s="78">
        <f t="shared" ca="1" si="248"/>
        <v>0.81008095406739589</v>
      </c>
      <c r="AM351" s="80">
        <f t="shared" ca="1" si="249"/>
        <v>59.182656722906849</v>
      </c>
      <c r="AN351" s="80">
        <f t="shared" si="250"/>
        <v>32.560587169811321</v>
      </c>
      <c r="AO351" s="80">
        <f t="shared" si="251"/>
        <v>3.5057895437331363</v>
      </c>
      <c r="AP351" s="80">
        <f t="shared" si="252"/>
        <v>3.6296345563498797</v>
      </c>
      <c r="AQ351" s="80">
        <f t="shared" ca="1" si="253"/>
        <v>2.4597673891730789</v>
      </c>
      <c r="AR351" s="80">
        <f t="shared" si="254"/>
        <v>2.6354359753819767</v>
      </c>
      <c r="AS351" s="78">
        <f t="shared" si="255"/>
        <v>-1.1424330218711427E-2</v>
      </c>
      <c r="AT351" s="96">
        <f t="shared" ca="1" si="256"/>
        <v>5</v>
      </c>
      <c r="AU351" s="97" t="str">
        <f t="shared" ca="1" si="257"/>
        <v>Sand mixture</v>
      </c>
      <c r="AV351" s="98">
        <f t="shared" si="258"/>
        <v>4</v>
      </c>
      <c r="AW351" s="99" t="str">
        <f t="shared" si="259"/>
        <v>Silt mxture</v>
      </c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</row>
    <row r="352" spans="1:69">
      <c r="A352" s="101">
        <v>6.78</v>
      </c>
      <c r="C352" s="89">
        <f t="shared" si="220"/>
        <v>-22.243824000000004</v>
      </c>
      <c r="D352" s="84">
        <f t="shared" si="221"/>
        <v>22.243824000000004</v>
      </c>
      <c r="E352" s="76">
        <v>3.0785999999999998</v>
      </c>
      <c r="F352" s="91">
        <f t="shared" si="222"/>
        <v>32.140583999999997</v>
      </c>
      <c r="G352" s="80">
        <f t="shared" si="223"/>
        <v>32.198421599999996</v>
      </c>
      <c r="H352" s="81">
        <f t="shared" si="261"/>
        <v>28.864571657142854</v>
      </c>
      <c r="I352" s="101">
        <v>110.8</v>
      </c>
      <c r="J352" s="92">
        <f t="shared" si="224"/>
        <v>1.156752</v>
      </c>
      <c r="K352" s="101">
        <v>27.7</v>
      </c>
      <c r="L352" s="78">
        <f t="shared" si="225"/>
        <v>0.289188</v>
      </c>
      <c r="M352" s="81">
        <f t="shared" si="226"/>
        <v>0.69400730880000006</v>
      </c>
      <c r="N352" s="14">
        <f t="shared" si="260"/>
        <v>115</v>
      </c>
      <c r="O352" s="78">
        <f t="shared" si="227"/>
        <v>1.1814160799999998</v>
      </c>
      <c r="P352" s="78">
        <f t="shared" si="228"/>
        <v>0.48740877119999937</v>
      </c>
      <c r="Q352" s="93">
        <f t="shared" si="229"/>
        <v>10.235611821599999</v>
      </c>
      <c r="R352" s="80">
        <f t="shared" si="230"/>
        <v>21.000056680145384</v>
      </c>
      <c r="S352" s="80">
        <f t="shared" si="231"/>
        <v>3154.5737313972022</v>
      </c>
      <c r="T352" s="69">
        <f t="shared" si="232"/>
        <v>214.45985932799971</v>
      </c>
      <c r="U352" s="78">
        <f t="shared" si="233"/>
        <v>1.9196698708891984</v>
      </c>
      <c r="V352" s="69">
        <f t="shared" si="234"/>
        <v>119.78739994348598</v>
      </c>
      <c r="W352" s="80">
        <f t="shared" ca="1" si="235"/>
        <v>11.393844980674444</v>
      </c>
      <c r="X352" s="80">
        <f t="shared" ca="1" si="236"/>
        <v>36.776467201006966</v>
      </c>
      <c r="Y352" s="94">
        <f t="shared" ca="1" si="237"/>
        <v>8.0089755157123885E-7</v>
      </c>
      <c r="Z352" s="80">
        <f t="shared" ca="1" si="238"/>
        <v>14</v>
      </c>
      <c r="AA352" s="80">
        <f t="shared" ca="1" si="239"/>
        <v>434.23807727999997</v>
      </c>
      <c r="AB352" s="80">
        <f t="shared" ca="1" si="240"/>
        <v>963.08366647168918</v>
      </c>
      <c r="AC352" s="80">
        <f t="shared" si="241"/>
        <v>14.501482742059183</v>
      </c>
      <c r="AD352" s="69">
        <f t="shared" si="242"/>
        <v>3649.0594729411764</v>
      </c>
      <c r="AE352" s="69">
        <f t="shared" si="262"/>
        <v>3256.8418326050419</v>
      </c>
      <c r="AF352" s="69">
        <f t="shared" si="243"/>
        <v>3219.8421599999997</v>
      </c>
      <c r="AG352" s="95">
        <f t="shared" si="263"/>
        <v>2886.4571657142856</v>
      </c>
      <c r="AH352" s="93">
        <f t="shared" si="244"/>
        <v>24.196527385489702</v>
      </c>
      <c r="AI352" s="81">
        <f t="shared" si="245"/>
        <v>2.3732687394034353</v>
      </c>
      <c r="AJ352" s="80">
        <f t="shared" si="246"/>
        <v>30.910484735999994</v>
      </c>
      <c r="AK352" s="80">
        <f t="shared" si="247"/>
        <v>63.636535394379948</v>
      </c>
      <c r="AL352" s="78">
        <f t="shared" ca="1" si="248"/>
        <v>0.82101634504183119</v>
      </c>
      <c r="AM352" s="80">
        <f t="shared" ca="1" si="249"/>
        <v>55.375186268269559</v>
      </c>
      <c r="AN352" s="80">
        <f t="shared" si="250"/>
        <v>30.375869433962258</v>
      </c>
      <c r="AO352" s="80">
        <f t="shared" si="251"/>
        <v>3.5925736185776271</v>
      </c>
      <c r="AP352" s="80">
        <f t="shared" si="252"/>
        <v>3.7294122388897843</v>
      </c>
      <c r="AQ352" s="80">
        <f t="shared" ca="1" si="253"/>
        <v>2.4882555518851608</v>
      </c>
      <c r="AR352" s="80">
        <f t="shared" si="254"/>
        <v>2.6649779389382378</v>
      </c>
      <c r="AS352" s="78">
        <f t="shared" si="255"/>
        <v>-1.3051527767210459E-2</v>
      </c>
      <c r="AT352" s="96">
        <f t="shared" ca="1" si="256"/>
        <v>5</v>
      </c>
      <c r="AU352" s="97" t="str">
        <f t="shared" ca="1" si="257"/>
        <v>Sand mixture</v>
      </c>
      <c r="AV352" s="98">
        <f t="shared" si="258"/>
        <v>4</v>
      </c>
      <c r="AW352" s="99" t="str">
        <f t="shared" si="259"/>
        <v>Silt mxture</v>
      </c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</row>
    <row r="353" spans="1:69">
      <c r="A353" s="101">
        <v>6.8</v>
      </c>
      <c r="C353" s="89">
        <f t="shared" si="220"/>
        <v>-22.309440000000002</v>
      </c>
      <c r="D353" s="84">
        <f t="shared" si="221"/>
        <v>22.309440000000002</v>
      </c>
      <c r="E353" s="76">
        <v>2.7004999999999999</v>
      </c>
      <c r="F353" s="91">
        <f t="shared" si="222"/>
        <v>28.193219999999997</v>
      </c>
      <c r="G353" s="80">
        <f t="shared" si="223"/>
        <v>28.250848799999996</v>
      </c>
      <c r="H353" s="81">
        <f t="shared" si="261"/>
        <v>28.495950171428571</v>
      </c>
      <c r="I353" s="101">
        <v>109.1</v>
      </c>
      <c r="J353" s="92">
        <f t="shared" si="224"/>
        <v>1.1390039999999999</v>
      </c>
      <c r="K353" s="101">
        <v>27.6</v>
      </c>
      <c r="L353" s="78">
        <f t="shared" si="225"/>
        <v>0.28814400000000001</v>
      </c>
      <c r="M353" s="81">
        <f t="shared" si="226"/>
        <v>0.69605452800000001</v>
      </c>
      <c r="N353" s="14">
        <f t="shared" si="260"/>
        <v>115</v>
      </c>
      <c r="O353" s="78">
        <f t="shared" si="227"/>
        <v>1.1851889999999996</v>
      </c>
      <c r="P353" s="78">
        <f t="shared" si="228"/>
        <v>0.48913447199999932</v>
      </c>
      <c r="Q353" s="93">
        <f t="shared" si="229"/>
        <v>8.9316677339999995</v>
      </c>
      <c r="R353" s="80">
        <f t="shared" si="230"/>
        <v>18.260147761575087</v>
      </c>
      <c r="S353" s="80">
        <f t="shared" si="231"/>
        <v>2795.5962144015602</v>
      </c>
      <c r="T353" s="69">
        <f t="shared" si="232"/>
        <v>215.21916767999971</v>
      </c>
      <c r="U353" s="78">
        <f t="shared" si="233"/>
        <v>1.9127445408735415</v>
      </c>
      <c r="V353" s="69">
        <f t="shared" si="234"/>
        <v>119.35525935050899</v>
      </c>
      <c r="W353" s="80">
        <f t="shared" ca="1" si="235"/>
        <v>10.48305529214916</v>
      </c>
      <c r="X353" s="80">
        <f t="shared" ca="1" si="236"/>
        <v>36.214953969526547</v>
      </c>
      <c r="Y353" s="94">
        <f t="shared" ca="1" si="237"/>
        <v>4.7978501362215629E-7</v>
      </c>
      <c r="Z353" s="80">
        <f t="shared" ca="1" si="238"/>
        <v>14</v>
      </c>
      <c r="AA353" s="80">
        <f t="shared" ca="1" si="239"/>
        <v>378.91923719999994</v>
      </c>
      <c r="AB353" s="80">
        <f t="shared" ca="1" si="240"/>
        <v>503.44552074932039</v>
      </c>
      <c r="AC353" s="80">
        <f t="shared" si="241"/>
        <v>14.868746414020503</v>
      </c>
      <c r="AD353" s="69">
        <f t="shared" si="242"/>
        <v>3184.1952705882345</v>
      </c>
      <c r="AE353" s="69">
        <f t="shared" si="262"/>
        <v>3213.0307260504205</v>
      </c>
      <c r="AF353" s="69">
        <f t="shared" si="243"/>
        <v>2825.0848799999994</v>
      </c>
      <c r="AG353" s="95">
        <f t="shared" si="263"/>
        <v>2849.5950171428572</v>
      </c>
      <c r="AH353" s="93">
        <f t="shared" si="244"/>
        <v>21.788013575234039</v>
      </c>
      <c r="AI353" s="81">
        <f t="shared" si="245"/>
        <v>2.3286111799538052</v>
      </c>
      <c r="AJ353" s="80">
        <f t="shared" si="246"/>
        <v>27.120814847999995</v>
      </c>
      <c r="AK353" s="80">
        <f t="shared" si="247"/>
        <v>55.333781095682077</v>
      </c>
      <c r="AL353" s="78">
        <f t="shared" ca="1" si="248"/>
        <v>0.8489872327242638</v>
      </c>
      <c r="AM353" s="80">
        <f t="shared" ca="1" si="249"/>
        <v>49.234387866414274</v>
      </c>
      <c r="AN353" s="80">
        <f t="shared" si="250"/>
        <v>26.65174415094339</v>
      </c>
      <c r="AO353" s="80">
        <f t="shared" si="251"/>
        <v>4.031751428296908</v>
      </c>
      <c r="AP353" s="80">
        <f t="shared" si="252"/>
        <v>4.2082994038076258</v>
      </c>
      <c r="AQ353" s="80">
        <f t="shared" ca="1" si="253"/>
        <v>2.5614563043820127</v>
      </c>
      <c r="AR353" s="80">
        <f t="shared" si="254"/>
        <v>2.740708868708281</v>
      </c>
      <c r="AS353" s="78">
        <f t="shared" si="255"/>
        <v>-1.5071146649083355E-2</v>
      </c>
      <c r="AT353" s="96">
        <f t="shared" ca="1" si="256"/>
        <v>5</v>
      </c>
      <c r="AU353" s="97" t="str">
        <f t="shared" ca="1" si="257"/>
        <v>Sand mixture</v>
      </c>
      <c r="AV353" s="98">
        <f t="shared" si="258"/>
        <v>4</v>
      </c>
      <c r="AW353" s="99" t="str">
        <f t="shared" si="259"/>
        <v>Silt mxture</v>
      </c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</row>
    <row r="354" spans="1:69">
      <c r="A354" s="101">
        <v>6.82</v>
      </c>
      <c r="C354" s="89">
        <f t="shared" si="220"/>
        <v>-22.375056000000001</v>
      </c>
      <c r="D354" s="84">
        <f t="shared" si="221"/>
        <v>22.375056000000001</v>
      </c>
      <c r="E354" s="76">
        <v>2.6097000000000001</v>
      </c>
      <c r="F354" s="91">
        <f t="shared" si="222"/>
        <v>27.245267999999999</v>
      </c>
      <c r="G354" s="80">
        <f t="shared" si="223"/>
        <v>27.304567200000001</v>
      </c>
      <c r="H354" s="81">
        <f t="shared" si="261"/>
        <v>26.715602057142856</v>
      </c>
      <c r="I354" s="101">
        <v>113.8</v>
      </c>
      <c r="J354" s="92">
        <f t="shared" si="224"/>
        <v>1.188072</v>
      </c>
      <c r="K354" s="101">
        <v>28.4</v>
      </c>
      <c r="L354" s="78">
        <f t="shared" si="225"/>
        <v>0.29649599999999998</v>
      </c>
      <c r="M354" s="81">
        <f t="shared" si="226"/>
        <v>0.69810174719999996</v>
      </c>
      <c r="N354" s="14">
        <f t="shared" si="260"/>
        <v>115</v>
      </c>
      <c r="O354" s="78">
        <f t="shared" si="227"/>
        <v>1.1889619199999995</v>
      </c>
      <c r="P354" s="78">
        <f t="shared" si="228"/>
        <v>0.49086017279999927</v>
      </c>
      <c r="Q354" s="93">
        <f t="shared" si="229"/>
        <v>8.6181497424</v>
      </c>
      <c r="R354" s="80">
        <f t="shared" si="230"/>
        <v>17.557239759827613</v>
      </c>
      <c r="S354" s="80">
        <f t="shared" si="231"/>
        <v>2586.0588841317995</v>
      </c>
      <c r="T354" s="69">
        <f t="shared" si="232"/>
        <v>215.97847603199969</v>
      </c>
      <c r="U354" s="78">
        <f t="shared" si="233"/>
        <v>1.9163586106304189</v>
      </c>
      <c r="V354" s="69">
        <f t="shared" si="234"/>
        <v>119.58077730333814</v>
      </c>
      <c r="W354" s="80">
        <f t="shared" ca="1" si="235"/>
        <v>10.351965288979306</v>
      </c>
      <c r="X354" s="80">
        <f t="shared" ca="1" si="236"/>
        <v>36.076681191431526</v>
      </c>
      <c r="Y354" s="94">
        <f t="shared" ca="1" si="237"/>
        <v>3.8049468982019169E-7</v>
      </c>
      <c r="Z354" s="80">
        <f t="shared" ca="1" si="238"/>
        <v>14</v>
      </c>
      <c r="AA354" s="80">
        <f t="shared" ca="1" si="239"/>
        <v>365.61847391999999</v>
      </c>
      <c r="AB354" s="80">
        <f t="shared" ca="1" si="240"/>
        <v>385.24399705861538</v>
      </c>
      <c r="AC354" s="80">
        <f t="shared" si="241"/>
        <v>15.105598653708064</v>
      </c>
      <c r="AD354" s="69">
        <f t="shared" si="242"/>
        <v>3072.4241505882351</v>
      </c>
      <c r="AE354" s="69">
        <f t="shared" si="262"/>
        <v>3003.1341337815124</v>
      </c>
      <c r="AF354" s="69">
        <f t="shared" si="243"/>
        <v>2730.4567200000001</v>
      </c>
      <c r="AG354" s="95">
        <f t="shared" si="263"/>
        <v>2671.5602057142855</v>
      </c>
      <c r="AH354" s="93">
        <f t="shared" si="244"/>
        <v>20.451723163771383</v>
      </c>
      <c r="AI354" s="81">
        <f t="shared" si="245"/>
        <v>2.4203878534754932</v>
      </c>
      <c r="AJ354" s="80">
        <f t="shared" si="246"/>
        <v>26.212384512</v>
      </c>
      <c r="AK354" s="80">
        <f t="shared" si="247"/>
        <v>53.203756847962467</v>
      </c>
      <c r="AL354" s="78">
        <f t="shared" ca="1" si="248"/>
        <v>0.86168901785456697</v>
      </c>
      <c r="AM354" s="80">
        <f t="shared" ca="1" si="249"/>
        <v>47.829769741626976</v>
      </c>
      <c r="AN354" s="80">
        <f t="shared" si="250"/>
        <v>25.759025660377358</v>
      </c>
      <c r="AO354" s="80">
        <f t="shared" si="251"/>
        <v>4.3511841491484988</v>
      </c>
      <c r="AP354" s="80">
        <f t="shared" si="252"/>
        <v>4.5492799698188726</v>
      </c>
      <c r="AQ354" s="80">
        <f t="shared" ca="1" si="253"/>
        <v>2.5945806722276061</v>
      </c>
      <c r="AR354" s="80">
        <f t="shared" si="254"/>
        <v>2.7738408947374289</v>
      </c>
      <c r="AS354" s="78">
        <f t="shared" si="255"/>
        <v>-1.5377998820787813E-2</v>
      </c>
      <c r="AT354" s="96">
        <f t="shared" ca="1" si="256"/>
        <v>5</v>
      </c>
      <c r="AU354" s="97" t="str">
        <f t="shared" ca="1" si="257"/>
        <v>Sand mixture</v>
      </c>
      <c r="AV354" s="98">
        <f t="shared" si="258"/>
        <v>4</v>
      </c>
      <c r="AW354" s="99" t="str">
        <f t="shared" si="259"/>
        <v>Silt mxture</v>
      </c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</row>
    <row r="355" spans="1:69">
      <c r="A355" s="101">
        <v>6.84</v>
      </c>
      <c r="C355" s="89">
        <f t="shared" si="220"/>
        <v>-22.440671999999999</v>
      </c>
      <c r="D355" s="84">
        <f t="shared" si="221"/>
        <v>22.440671999999999</v>
      </c>
      <c r="E355" s="76">
        <v>2.2576000000000001</v>
      </c>
      <c r="F355" s="91">
        <f t="shared" si="222"/>
        <v>23.569344000000001</v>
      </c>
      <c r="G355" s="80">
        <f t="shared" si="223"/>
        <v>23.624467200000002</v>
      </c>
      <c r="H355" s="81">
        <f t="shared" si="261"/>
        <v>24.341247771428574</v>
      </c>
      <c r="I355" s="101">
        <v>111.9</v>
      </c>
      <c r="J355" s="92">
        <f t="shared" si="224"/>
        <v>1.1682360000000001</v>
      </c>
      <c r="K355" s="101">
        <v>26.4</v>
      </c>
      <c r="L355" s="78">
        <f t="shared" si="225"/>
        <v>0.27561599999999997</v>
      </c>
      <c r="M355" s="81">
        <f t="shared" si="226"/>
        <v>0.70014896639999991</v>
      </c>
      <c r="N355" s="14">
        <f t="shared" si="260"/>
        <v>115</v>
      </c>
      <c r="O355" s="78">
        <f t="shared" si="227"/>
        <v>1.1927348399999993</v>
      </c>
      <c r="P355" s="78">
        <f t="shared" si="228"/>
        <v>0.49258587359999922</v>
      </c>
      <c r="Q355" s="93">
        <f t="shared" si="229"/>
        <v>7.4024716788000005</v>
      </c>
      <c r="R355" s="80">
        <f t="shared" si="230"/>
        <v>15.027779064592346</v>
      </c>
      <c r="S355" s="80">
        <f t="shared" si="231"/>
        <v>2258.9847740273271</v>
      </c>
      <c r="T355" s="69">
        <f t="shared" si="232"/>
        <v>216.73778438399967</v>
      </c>
      <c r="U355" s="78">
        <f t="shared" si="233"/>
        <v>1.9087257285498858</v>
      </c>
      <c r="V355" s="69">
        <f t="shared" si="234"/>
        <v>119.10448546151287</v>
      </c>
      <c r="W355" s="80">
        <f t="shared" ca="1" si="235"/>
        <v>9.4448072246107557</v>
      </c>
      <c r="X355" s="80">
        <f t="shared" ca="1" si="236"/>
        <v>35.4502247284682</v>
      </c>
      <c r="Y355" s="94">
        <f t="shared" ca="1" si="237"/>
        <v>2.1462047282013146E-7</v>
      </c>
      <c r="Z355" s="80">
        <f t="shared" ca="1" si="238"/>
        <v>14</v>
      </c>
      <c r="AA355" s="80">
        <f t="shared" ca="1" si="239"/>
        <v>314.04425304</v>
      </c>
      <c r="AB355" s="80">
        <f t="shared" ca="1" si="240"/>
        <v>186.64705682000258</v>
      </c>
      <c r="AC355" s="80">
        <f t="shared" si="241"/>
        <v>15.516674394060903</v>
      </c>
      <c r="AD355" s="69">
        <f t="shared" si="242"/>
        <v>2639.0273364705886</v>
      </c>
      <c r="AE355" s="69">
        <f t="shared" si="262"/>
        <v>2723.3544625210084</v>
      </c>
      <c r="AF355" s="69">
        <f t="shared" si="243"/>
        <v>2362.4467200000004</v>
      </c>
      <c r="AG355" s="95">
        <f t="shared" si="263"/>
        <v>2434.1247771428571</v>
      </c>
      <c r="AH355" s="93">
        <f t="shared" si="244"/>
        <v>18.259471150345586</v>
      </c>
      <c r="AI355" s="81">
        <f t="shared" si="245"/>
        <v>2.3716392665954884</v>
      </c>
      <c r="AJ355" s="80">
        <f t="shared" si="246"/>
        <v>22.679488511999999</v>
      </c>
      <c r="AK355" s="80">
        <f t="shared" si="247"/>
        <v>45.538724438158631</v>
      </c>
      <c r="AL355" s="78">
        <f t="shared" ca="1" si="248"/>
        <v>0.89293690223347144</v>
      </c>
      <c r="AM355" s="80">
        <f t="shared" ca="1" si="249"/>
        <v>41.951520159469027</v>
      </c>
      <c r="AN355" s="80">
        <f t="shared" si="250"/>
        <v>22.287233207547171</v>
      </c>
      <c r="AO355" s="80">
        <f t="shared" si="251"/>
        <v>4.945025807820123</v>
      </c>
      <c r="AP355" s="80">
        <f t="shared" si="252"/>
        <v>5.2079615664601304</v>
      </c>
      <c r="AQ355" s="80">
        <f t="shared" ca="1" si="253"/>
        <v>2.676382465922547</v>
      </c>
      <c r="AR355" s="80">
        <f t="shared" si="254"/>
        <v>2.8577415832561557</v>
      </c>
      <c r="AS355" s="78">
        <f t="shared" si="255"/>
        <v>-1.8925554192016934E-2</v>
      </c>
      <c r="AT355" s="96">
        <f t="shared" ca="1" si="256"/>
        <v>4</v>
      </c>
      <c r="AU355" s="97" t="str">
        <f t="shared" ca="1" si="257"/>
        <v>Silt mxture</v>
      </c>
      <c r="AV355" s="98">
        <f t="shared" si="258"/>
        <v>4</v>
      </c>
      <c r="AW355" s="99" t="str">
        <f t="shared" si="259"/>
        <v>Silt mxture</v>
      </c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</row>
    <row r="356" spans="1:69">
      <c r="A356" s="101">
        <v>6.86</v>
      </c>
      <c r="C356" s="89">
        <f t="shared" si="220"/>
        <v>-22.506288000000001</v>
      </c>
      <c r="D356" s="84">
        <f t="shared" si="221"/>
        <v>22.506288000000001</v>
      </c>
      <c r="E356" s="76">
        <v>2.1768000000000001</v>
      </c>
      <c r="F356" s="91">
        <f t="shared" si="222"/>
        <v>22.725791999999998</v>
      </c>
      <c r="G356" s="80">
        <f t="shared" si="223"/>
        <v>22.785717599999998</v>
      </c>
      <c r="H356" s="81">
        <f t="shared" si="261"/>
        <v>22.321793828571426</v>
      </c>
      <c r="I356" s="101">
        <v>123.5</v>
      </c>
      <c r="J356" s="92">
        <f t="shared" si="224"/>
        <v>1.2893399999999999</v>
      </c>
      <c r="K356" s="101">
        <v>28.7</v>
      </c>
      <c r="L356" s="78">
        <f t="shared" si="225"/>
        <v>0.29962800000000001</v>
      </c>
      <c r="M356" s="81">
        <f t="shared" si="226"/>
        <v>0.70219618559999997</v>
      </c>
      <c r="N356" s="14">
        <f t="shared" si="260"/>
        <v>115</v>
      </c>
      <c r="O356" s="78">
        <f t="shared" si="227"/>
        <v>1.1965077599999994</v>
      </c>
      <c r="P356" s="78">
        <f t="shared" si="228"/>
        <v>0.49431157439999929</v>
      </c>
      <c r="Q356" s="93">
        <f t="shared" si="229"/>
        <v>7.1244392471999998</v>
      </c>
      <c r="R356" s="80">
        <f t="shared" si="230"/>
        <v>14.412851359686895</v>
      </c>
      <c r="S356" s="80">
        <f t="shared" si="231"/>
        <v>1969.9280562148076</v>
      </c>
      <c r="T356" s="69">
        <f t="shared" si="232"/>
        <v>217.49709273599967</v>
      </c>
      <c r="U356" s="78">
        <f t="shared" si="233"/>
        <v>1.9188787456448173</v>
      </c>
      <c r="V356" s="69">
        <f t="shared" si="234"/>
        <v>119.7380337282366</v>
      </c>
      <c r="W356" s="80">
        <f t="shared" ca="1" si="235"/>
        <v>9.4168487935758041</v>
      </c>
      <c r="X356" s="80">
        <f t="shared" ca="1" si="236"/>
        <v>35.323752097192198</v>
      </c>
      <c r="Y356" s="94">
        <f t="shared" ca="1" si="237"/>
        <v>1.500183296793818E-7</v>
      </c>
      <c r="Z356" s="80">
        <f t="shared" ca="1" si="238"/>
        <v>14</v>
      </c>
      <c r="AA356" s="80">
        <f t="shared" ca="1" si="239"/>
        <v>302.24893775999999</v>
      </c>
      <c r="AB356" s="80">
        <f t="shared" ca="1" si="240"/>
        <v>125.56490064957036</v>
      </c>
      <c r="AC356" s="80">
        <f t="shared" si="241"/>
        <v>15.932914960988692</v>
      </c>
      <c r="AD356" s="69">
        <f t="shared" si="242"/>
        <v>2539.9070400000001</v>
      </c>
      <c r="AE356" s="69">
        <f t="shared" si="262"/>
        <v>2485.3277727731097</v>
      </c>
      <c r="AF356" s="69">
        <f t="shared" si="243"/>
        <v>2278.5717599999998</v>
      </c>
      <c r="AG356" s="95">
        <f t="shared" si="263"/>
        <v>2232.1793828571426</v>
      </c>
      <c r="AH356" s="93">
        <f t="shared" si="244"/>
        <v>16.372634860458639</v>
      </c>
      <c r="AI356" s="81">
        <f t="shared" si="245"/>
        <v>2.6083548651779291</v>
      </c>
      <c r="AJ356" s="80">
        <f t="shared" si="246"/>
        <v>21.874288895999996</v>
      </c>
      <c r="AK356" s="80">
        <f t="shared" si="247"/>
        <v>43.675307150566347</v>
      </c>
      <c r="AL356" s="78">
        <f t="shared" ca="1" si="248"/>
        <v>0.91251031605783695</v>
      </c>
      <c r="AM356" s="80">
        <f t="shared" ca="1" si="249"/>
        <v>40.855468088494071</v>
      </c>
      <c r="AN356" s="80">
        <f t="shared" si="250"/>
        <v>21.495959999999997</v>
      </c>
      <c r="AO356" s="80">
        <f t="shared" si="251"/>
        <v>5.6585446314844177</v>
      </c>
      <c r="AP356" s="80">
        <f t="shared" si="252"/>
        <v>5.9721500210310614</v>
      </c>
      <c r="AQ356" s="80">
        <f t="shared" ca="1" si="253"/>
        <v>2.7275426046186975</v>
      </c>
      <c r="AR356" s="80">
        <f t="shared" si="254"/>
        <v>2.9087939546590658</v>
      </c>
      <c r="AS356" s="78">
        <f t="shared" si="255"/>
        <v>-1.8646730870813564E-2</v>
      </c>
      <c r="AT356" s="96">
        <f t="shared" ca="1" si="256"/>
        <v>4</v>
      </c>
      <c r="AU356" s="97" t="str">
        <f t="shared" ca="1" si="257"/>
        <v>Silt mxture</v>
      </c>
      <c r="AV356" s="98">
        <f t="shared" si="258"/>
        <v>4</v>
      </c>
      <c r="AW356" s="99" t="str">
        <f t="shared" si="259"/>
        <v>Silt mxture</v>
      </c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</row>
    <row r="357" spans="1:69">
      <c r="A357" s="101">
        <v>6.88</v>
      </c>
      <c r="C357" s="89">
        <f t="shared" si="220"/>
        <v>-22.571904</v>
      </c>
      <c r="D357" s="84">
        <f t="shared" si="221"/>
        <v>22.571904</v>
      </c>
      <c r="E357" s="76">
        <v>1.7501</v>
      </c>
      <c r="F357" s="91">
        <f t="shared" si="222"/>
        <v>18.271044</v>
      </c>
      <c r="G357" s="80">
        <f t="shared" si="223"/>
        <v>18.3309696</v>
      </c>
      <c r="H357" s="81">
        <f t="shared" si="261"/>
        <v>20.836629257142857</v>
      </c>
      <c r="I357" s="101">
        <v>117</v>
      </c>
      <c r="J357" s="92">
        <f t="shared" si="224"/>
        <v>1.2214799999999999</v>
      </c>
      <c r="K357" s="101">
        <v>28.7</v>
      </c>
      <c r="L357" s="78">
        <f t="shared" si="225"/>
        <v>0.29962800000000001</v>
      </c>
      <c r="M357" s="81">
        <f t="shared" si="226"/>
        <v>0.70424340479999992</v>
      </c>
      <c r="N357" s="14">
        <f t="shared" si="260"/>
        <v>115</v>
      </c>
      <c r="O357" s="78">
        <f t="shared" si="227"/>
        <v>1.2002806799999992</v>
      </c>
      <c r="P357" s="78">
        <f t="shared" si="228"/>
        <v>0.49603727519999924</v>
      </c>
      <c r="Q357" s="93">
        <f t="shared" si="229"/>
        <v>5.6531273436000005</v>
      </c>
      <c r="R357" s="80">
        <f t="shared" si="230"/>
        <v>11.396577689288963</v>
      </c>
      <c r="S357" s="80">
        <f t="shared" si="231"/>
        <v>1649.9452852759143</v>
      </c>
      <c r="T357" s="69">
        <f t="shared" si="232"/>
        <v>218.25640108799968</v>
      </c>
      <c r="U357" s="78">
        <f t="shared" si="233"/>
        <v>1.9040358951624325</v>
      </c>
      <c r="V357" s="69">
        <f t="shared" si="234"/>
        <v>118.81183985813578</v>
      </c>
      <c r="W357" s="80">
        <f t="shared" ca="1" si="235"/>
        <v>8.1668953956359527</v>
      </c>
      <c r="X357" s="80">
        <f t="shared" ca="1" si="236"/>
        <v>34.363866051485822</v>
      </c>
      <c r="Y357" s="94">
        <f t="shared" ca="1" si="237"/>
        <v>6.6684983743138185E-8</v>
      </c>
      <c r="Z357" s="80">
        <f t="shared" ca="1" si="238"/>
        <v>14</v>
      </c>
      <c r="AA357" s="80">
        <f t="shared" ca="1" si="239"/>
        <v>239.82964488000002</v>
      </c>
      <c r="AB357" s="80">
        <f t="shared" ca="1" si="240"/>
        <v>44.288407301387281</v>
      </c>
      <c r="AC357" s="80">
        <f t="shared" si="241"/>
        <v>16.471780721943333</v>
      </c>
      <c r="AD357" s="69">
        <f t="shared" si="242"/>
        <v>2015.3751670588235</v>
      </c>
      <c r="AE357" s="69">
        <f t="shared" si="262"/>
        <v>2310.1586561344534</v>
      </c>
      <c r="AF357" s="69">
        <f t="shared" si="243"/>
        <v>1833.0969600000001</v>
      </c>
      <c r="AG357" s="95">
        <f t="shared" si="263"/>
        <v>2083.6629257142854</v>
      </c>
      <c r="AH357" s="93">
        <f t="shared" si="244"/>
        <v>14.21721367347555</v>
      </c>
      <c r="AI357" s="81">
        <f t="shared" si="245"/>
        <v>2.4624762312620692</v>
      </c>
      <c r="AJ357" s="80">
        <f t="shared" si="246"/>
        <v>17.597730815999999</v>
      </c>
      <c r="AK357" s="80">
        <f t="shared" si="247"/>
        <v>34.535083906936251</v>
      </c>
      <c r="AL357" s="78">
        <f t="shared" ca="1" si="248"/>
        <v>0.95672207926605268</v>
      </c>
      <c r="AM357" s="80">
        <f t="shared" ca="1" si="249"/>
        <v>33.418566969763269</v>
      </c>
      <c r="AN357" s="80">
        <f t="shared" si="250"/>
        <v>17.293367547169812</v>
      </c>
      <c r="AO357" s="80">
        <f t="shared" si="251"/>
        <v>6.6634773100054669</v>
      </c>
      <c r="AP357" s="80">
        <f t="shared" si="252"/>
        <v>7.1303612230908451</v>
      </c>
      <c r="AQ357" s="80">
        <f t="shared" ca="1" si="253"/>
        <v>2.8433703269994948</v>
      </c>
      <c r="AR357" s="80">
        <f t="shared" si="254"/>
        <v>3.0263963833369982</v>
      </c>
      <c r="AS357" s="78">
        <f t="shared" si="255"/>
        <v>-2.3619330587902585E-2</v>
      </c>
      <c r="AT357" s="96">
        <f t="shared" ca="1" si="256"/>
        <v>4</v>
      </c>
      <c r="AU357" s="97" t="str">
        <f t="shared" ca="1" si="257"/>
        <v>Silt mxture</v>
      </c>
      <c r="AV357" s="98">
        <f t="shared" si="258"/>
        <v>3</v>
      </c>
      <c r="AW357" s="99" t="str">
        <f t="shared" si="259"/>
        <v>Clay</v>
      </c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</row>
    <row r="358" spans="1:69">
      <c r="A358" s="101">
        <v>6.9</v>
      </c>
      <c r="C358" s="89">
        <f t="shared" si="220"/>
        <v>-22.637520000000002</v>
      </c>
      <c r="D358" s="84">
        <f t="shared" si="221"/>
        <v>22.637520000000002</v>
      </c>
      <c r="E358" s="76">
        <v>1.7079</v>
      </c>
      <c r="F358" s="91">
        <f t="shared" si="222"/>
        <v>17.830475999999997</v>
      </c>
      <c r="G358" s="80">
        <f t="shared" si="223"/>
        <v>17.893742399999997</v>
      </c>
      <c r="H358" s="81">
        <f t="shared" si="261"/>
        <v>19.358623542857142</v>
      </c>
      <c r="I358" s="101">
        <v>103.3</v>
      </c>
      <c r="J358" s="92">
        <f t="shared" si="224"/>
        <v>1.078452</v>
      </c>
      <c r="K358" s="101">
        <v>30.3</v>
      </c>
      <c r="L358" s="78">
        <f t="shared" si="225"/>
        <v>0.316332</v>
      </c>
      <c r="M358" s="81">
        <f t="shared" si="226"/>
        <v>0.70629062399999998</v>
      </c>
      <c r="N358" s="14">
        <f t="shared" si="260"/>
        <v>115</v>
      </c>
      <c r="O358" s="78">
        <f t="shared" si="227"/>
        <v>1.2040535999999993</v>
      </c>
      <c r="P358" s="78">
        <f t="shared" si="228"/>
        <v>0.4977629759999993</v>
      </c>
      <c r="Q358" s="93">
        <f t="shared" si="229"/>
        <v>5.5075973039999999</v>
      </c>
      <c r="R358" s="80">
        <f t="shared" si="230"/>
        <v>11.064698600644833</v>
      </c>
      <c r="S358" s="80">
        <f t="shared" si="231"/>
        <v>1820.6584994047023</v>
      </c>
      <c r="T358" s="69">
        <f t="shared" si="232"/>
        <v>219.01570943999971</v>
      </c>
      <c r="U358" s="78">
        <f t="shared" si="233"/>
        <v>1.8884892162365896</v>
      </c>
      <c r="V358" s="69">
        <f t="shared" si="234"/>
        <v>117.84172709316319</v>
      </c>
      <c r="W358" s="80">
        <f t="shared" ca="1" si="235"/>
        <v>7.8672178618248418</v>
      </c>
      <c r="X358" s="80">
        <f t="shared" ca="1" si="236"/>
        <v>34.195603617370168</v>
      </c>
      <c r="Y358" s="94">
        <f t="shared" ca="1" si="237"/>
        <v>7.6930173238622436E-8</v>
      </c>
      <c r="Z358" s="80">
        <f t="shared" ca="1" si="238"/>
        <v>14</v>
      </c>
      <c r="AA358" s="80">
        <f t="shared" ca="1" si="239"/>
        <v>233.65564319999999</v>
      </c>
      <c r="AB358" s="80">
        <f t="shared" ca="1" si="240"/>
        <v>49.777391380313773</v>
      </c>
      <c r="AC358" s="80">
        <f t="shared" si="241"/>
        <v>16.172468069742223</v>
      </c>
      <c r="AD358" s="69">
        <f t="shared" si="242"/>
        <v>1963.4928</v>
      </c>
      <c r="AE358" s="69">
        <f t="shared" si="262"/>
        <v>2135.8317579831933</v>
      </c>
      <c r="AF358" s="69">
        <f t="shared" si="243"/>
        <v>1789.3742399999996</v>
      </c>
      <c r="AG358" s="95">
        <f t="shared" si="263"/>
        <v>1935.8623542857144</v>
      </c>
      <c r="AH358" s="93">
        <f t="shared" si="244"/>
        <v>15.345635148035687</v>
      </c>
      <c r="AI358" s="81">
        <f t="shared" si="245"/>
        <v>2.1665974610373624</v>
      </c>
      <c r="AJ358" s="80">
        <f t="shared" si="246"/>
        <v>17.177992703999998</v>
      </c>
      <c r="AK358" s="80">
        <f t="shared" si="247"/>
        <v>33.529389698923737</v>
      </c>
      <c r="AL358" s="78">
        <f t="shared" ca="1" si="248"/>
        <v>0.94902448032569087</v>
      </c>
      <c r="AM358" s="80">
        <f t="shared" ca="1" si="249"/>
        <v>32.261996366076147</v>
      </c>
      <c r="AN358" s="80">
        <f t="shared" si="250"/>
        <v>16.88088905660377</v>
      </c>
      <c r="AO358" s="80">
        <f t="shared" si="251"/>
        <v>6.0269784592405893</v>
      </c>
      <c r="AP358" s="80">
        <f t="shared" si="252"/>
        <v>6.4617861538556669</v>
      </c>
      <c r="AQ358" s="80">
        <f t="shared" ca="1" si="253"/>
        <v>2.8229530043709015</v>
      </c>
      <c r="AR358" s="80">
        <f t="shared" si="254"/>
        <v>3.0049416529007718</v>
      </c>
      <c r="AS358" s="78">
        <f t="shared" si="255"/>
        <v>-2.3365242376478582E-2</v>
      </c>
      <c r="AT358" s="96">
        <f t="shared" ca="1" si="256"/>
        <v>4</v>
      </c>
      <c r="AU358" s="97" t="str">
        <f t="shared" ca="1" si="257"/>
        <v>Silt mxture</v>
      </c>
      <c r="AV358" s="98">
        <f t="shared" si="258"/>
        <v>3</v>
      </c>
      <c r="AW358" s="99" t="str">
        <f t="shared" si="259"/>
        <v>Clay</v>
      </c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</row>
    <row r="359" spans="1:69">
      <c r="A359" s="101">
        <v>6.92</v>
      </c>
      <c r="C359" s="89">
        <f t="shared" si="220"/>
        <v>-22.703136000000001</v>
      </c>
      <c r="D359" s="84">
        <f t="shared" si="221"/>
        <v>22.703136000000001</v>
      </c>
      <c r="E359" s="76">
        <v>1.724</v>
      </c>
      <c r="F359" s="91">
        <f t="shared" si="222"/>
        <v>17.998559999999998</v>
      </c>
      <c r="G359" s="80">
        <f t="shared" si="223"/>
        <v>18.062243999999996</v>
      </c>
      <c r="H359" s="81">
        <f t="shared" si="261"/>
        <v>18.296845714285716</v>
      </c>
      <c r="I359" s="101">
        <v>98.9</v>
      </c>
      <c r="J359" s="92">
        <f t="shared" si="224"/>
        <v>1.032516</v>
      </c>
      <c r="K359" s="101">
        <v>30.5</v>
      </c>
      <c r="L359" s="78">
        <f t="shared" si="225"/>
        <v>0.31841999999999998</v>
      </c>
      <c r="M359" s="81">
        <f t="shared" si="226"/>
        <v>0.70833784320000004</v>
      </c>
      <c r="N359" s="14">
        <f t="shared" si="260"/>
        <v>115</v>
      </c>
      <c r="O359" s="78">
        <f t="shared" si="227"/>
        <v>1.2078265199999991</v>
      </c>
      <c r="P359" s="78">
        <f t="shared" si="228"/>
        <v>0.49948867679999925</v>
      </c>
      <c r="Q359" s="93">
        <f t="shared" si="229"/>
        <v>5.5619577684000001</v>
      </c>
      <c r="R359" s="80">
        <f t="shared" si="230"/>
        <v>11.135303014340542</v>
      </c>
      <c r="S359" s="80">
        <f t="shared" si="231"/>
        <v>1920.4280076104219</v>
      </c>
      <c r="T359" s="69">
        <f t="shared" si="232"/>
        <v>219.77501779199969</v>
      </c>
      <c r="U359" s="78">
        <f t="shared" si="233"/>
        <v>1.8837514753075191</v>
      </c>
      <c r="V359" s="69">
        <f t="shared" si="234"/>
        <v>117.54609205918919</v>
      </c>
      <c r="W359" s="80">
        <f t="shared" ca="1" si="235"/>
        <v>7.8535518739160155</v>
      </c>
      <c r="X359" s="80">
        <f t="shared" ca="1" si="236"/>
        <v>34.203665536381315</v>
      </c>
      <c r="Y359" s="94">
        <f t="shared" ca="1" si="237"/>
        <v>8.6730648248796583E-8</v>
      </c>
      <c r="Z359" s="80">
        <f t="shared" ca="1" si="238"/>
        <v>14</v>
      </c>
      <c r="AA359" s="80">
        <f t="shared" ca="1" si="239"/>
        <v>235.96184471999999</v>
      </c>
      <c r="AB359" s="80">
        <f t="shared" ca="1" si="240"/>
        <v>56.6726503972084</v>
      </c>
      <c r="AC359" s="80">
        <f t="shared" si="241"/>
        <v>16.010281302201808</v>
      </c>
      <c r="AD359" s="69">
        <f t="shared" si="242"/>
        <v>1982.8726447058823</v>
      </c>
      <c r="AE359" s="69">
        <f t="shared" si="262"/>
        <v>2010.4728463865545</v>
      </c>
      <c r="AF359" s="69">
        <f t="shared" si="243"/>
        <v>1806.2243999999996</v>
      </c>
      <c r="AG359" s="95">
        <f t="shared" si="263"/>
        <v>1829.6845714285714</v>
      </c>
      <c r="AH359" s="93">
        <f t="shared" si="244"/>
        <v>15.981370053684984</v>
      </c>
      <c r="AI359" s="81">
        <f t="shared" si="245"/>
        <v>2.0671459593736312</v>
      </c>
      <c r="AJ359" s="80">
        <f t="shared" si="246"/>
        <v>17.339754239999994</v>
      </c>
      <c r="AK359" s="80">
        <f t="shared" si="247"/>
        <v>33.743342467698604</v>
      </c>
      <c r="AL359" s="78">
        <f t="shared" ca="1" si="248"/>
        <v>0.9425792658305876</v>
      </c>
      <c r="AM359" s="80">
        <f t="shared" ca="1" si="249"/>
        <v>32.316486663054185</v>
      </c>
      <c r="AN359" s="80">
        <f t="shared" si="250"/>
        <v>17.039852830188675</v>
      </c>
      <c r="AO359" s="80">
        <f t="shared" si="251"/>
        <v>5.7164325761516688</v>
      </c>
      <c r="AP359" s="80">
        <f t="shared" si="252"/>
        <v>6.1260853495839722</v>
      </c>
      <c r="AQ359" s="80">
        <f t="shared" ca="1" si="253"/>
        <v>2.8058227800238273</v>
      </c>
      <c r="AR359" s="80">
        <f t="shared" si="254"/>
        <v>2.9866467469661382</v>
      </c>
      <c r="AS359" s="78">
        <f t="shared" si="255"/>
        <v>-2.3134459773687777E-2</v>
      </c>
      <c r="AT359" s="96">
        <f t="shared" ca="1" si="256"/>
        <v>4</v>
      </c>
      <c r="AU359" s="97" t="str">
        <f t="shared" ca="1" si="257"/>
        <v>Silt mxture</v>
      </c>
      <c r="AV359" s="98">
        <f t="shared" si="258"/>
        <v>3</v>
      </c>
      <c r="AW359" s="99" t="str">
        <f t="shared" si="259"/>
        <v>Clay</v>
      </c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</row>
    <row r="360" spans="1:69">
      <c r="A360" s="101">
        <v>6.94</v>
      </c>
      <c r="C360" s="89">
        <f t="shared" si="220"/>
        <v>-22.768752000000003</v>
      </c>
      <c r="D360" s="84">
        <f t="shared" si="221"/>
        <v>22.768752000000003</v>
      </c>
      <c r="E360" s="76">
        <v>1.7040999999999999</v>
      </c>
      <c r="F360" s="91">
        <f t="shared" si="222"/>
        <v>17.790803999999998</v>
      </c>
      <c r="G360" s="80">
        <f t="shared" si="223"/>
        <v>17.854696799999999</v>
      </c>
      <c r="H360" s="81">
        <f t="shared" si="261"/>
        <v>17.275157485714285</v>
      </c>
      <c r="I360" s="101">
        <v>88.2</v>
      </c>
      <c r="J360" s="92">
        <f t="shared" si="224"/>
        <v>0.92080799999999996</v>
      </c>
      <c r="K360" s="101">
        <v>30.6</v>
      </c>
      <c r="L360" s="78">
        <f t="shared" si="225"/>
        <v>0.31946400000000003</v>
      </c>
      <c r="M360" s="81">
        <f t="shared" si="226"/>
        <v>0.7103850624000001</v>
      </c>
      <c r="N360" s="14">
        <f t="shared" si="260"/>
        <v>115</v>
      </c>
      <c r="O360" s="78">
        <f t="shared" si="227"/>
        <v>1.2115994399999992</v>
      </c>
      <c r="P360" s="78">
        <f t="shared" si="228"/>
        <v>0.50121437759999932</v>
      </c>
      <c r="Q360" s="93">
        <f t="shared" si="229"/>
        <v>5.4922221287999999</v>
      </c>
      <c r="R360" s="80">
        <f t="shared" si="230"/>
        <v>10.957830370107898</v>
      </c>
      <c r="S360" s="80">
        <f t="shared" si="231"/>
        <v>2126.4057807030858</v>
      </c>
      <c r="T360" s="69">
        <f t="shared" si="232"/>
        <v>220.53432614399969</v>
      </c>
      <c r="U360" s="78">
        <f t="shared" si="233"/>
        <v>1.8698732642949096</v>
      </c>
      <c r="V360" s="69">
        <f t="shared" si="234"/>
        <v>116.68009169200236</v>
      </c>
      <c r="W360" s="80">
        <f t="shared" ca="1" si="235"/>
        <v>7.6410253700133373</v>
      </c>
      <c r="X360" s="80">
        <f t="shared" ca="1" si="236"/>
        <v>34.094781910379581</v>
      </c>
      <c r="Y360" s="94">
        <f t="shared" ca="1" si="237"/>
        <v>1.0293984837534098E-7</v>
      </c>
      <c r="Z360" s="80">
        <f t="shared" ca="1" si="238"/>
        <v>14</v>
      </c>
      <c r="AA360" s="80">
        <f t="shared" ca="1" si="239"/>
        <v>233.00336303999998</v>
      </c>
      <c r="AB360" s="80">
        <f t="shared" ca="1" si="240"/>
        <v>66.42091623401204</v>
      </c>
      <c r="AC360" s="80">
        <f t="shared" si="241"/>
        <v>15.700544510292671</v>
      </c>
      <c r="AD360" s="69">
        <f t="shared" si="242"/>
        <v>1958.011454117647</v>
      </c>
      <c r="AE360" s="69">
        <f t="shared" si="262"/>
        <v>1889.8303583193281</v>
      </c>
      <c r="AF360" s="69">
        <f t="shared" si="243"/>
        <v>1785.4696799999997</v>
      </c>
      <c r="AG360" s="95">
        <f t="shared" si="263"/>
        <v>1727.5157485714285</v>
      </c>
      <c r="AH360" s="93">
        <f t="shared" si="244"/>
        <v>17.232904931326981</v>
      </c>
      <c r="AI360" s="81">
        <f t="shared" si="245"/>
        <v>1.8371540026628344</v>
      </c>
      <c r="AJ360" s="80">
        <f t="shared" si="246"/>
        <v>17.140508927999999</v>
      </c>
      <c r="AK360" s="80">
        <f t="shared" si="247"/>
        <v>33.205546576084537</v>
      </c>
      <c r="AL360" s="78">
        <f t="shared" ca="1" si="248"/>
        <v>0.93333482305855098</v>
      </c>
      <c r="AM360" s="80">
        <f t="shared" ca="1" si="249"/>
        <v>31.588254488423853</v>
      </c>
      <c r="AN360" s="80">
        <f t="shared" si="250"/>
        <v>16.844053584905659</v>
      </c>
      <c r="AO360" s="80">
        <f t="shared" si="251"/>
        <v>5.1572312334085675</v>
      </c>
      <c r="AP360" s="80">
        <f t="shared" si="252"/>
        <v>5.5326720746888673</v>
      </c>
      <c r="AQ360" s="80">
        <f t="shared" ca="1" si="253"/>
        <v>2.7813454998317835</v>
      </c>
      <c r="AR360" s="80">
        <f t="shared" si="254"/>
        <v>2.9610413246759379</v>
      </c>
      <c r="AS360" s="78">
        <f t="shared" si="255"/>
        <v>-2.3488480175543485E-2</v>
      </c>
      <c r="AT360" s="96">
        <f t="shared" ca="1" si="256"/>
        <v>4</v>
      </c>
      <c r="AU360" s="97" t="str">
        <f t="shared" ca="1" si="257"/>
        <v>Silt mxture</v>
      </c>
      <c r="AV360" s="98">
        <f t="shared" si="258"/>
        <v>3</v>
      </c>
      <c r="AW360" s="99" t="str">
        <f t="shared" si="259"/>
        <v>Clay</v>
      </c>
      <c r="AX360" s="78"/>
      <c r="AY360" s="78"/>
      <c r="AZ360" s="78"/>
      <c r="BA360" s="78"/>
      <c r="BB360" s="78"/>
      <c r="BC360" s="78"/>
      <c r="BD360" s="78"/>
      <c r="BE360" s="78"/>
      <c r="BF360" s="78"/>
      <c r="BG360" s="78"/>
      <c r="BH360" s="78"/>
      <c r="BI360" s="78"/>
      <c r="BJ360" s="78"/>
      <c r="BK360" s="78"/>
      <c r="BL360" s="78"/>
      <c r="BM360" s="78"/>
      <c r="BN360" s="78"/>
      <c r="BO360" s="78"/>
      <c r="BP360" s="78"/>
      <c r="BQ360" s="78"/>
    </row>
    <row r="361" spans="1:69">
      <c r="A361" s="101">
        <v>6.96</v>
      </c>
      <c r="C361" s="89">
        <f t="shared" si="220"/>
        <v>-22.834368000000001</v>
      </c>
      <c r="D361" s="84">
        <f t="shared" si="221"/>
        <v>22.834368000000001</v>
      </c>
      <c r="E361" s="76">
        <v>1.6183000000000001</v>
      </c>
      <c r="F361" s="91">
        <f t="shared" si="222"/>
        <v>16.895052</v>
      </c>
      <c r="G361" s="80">
        <f t="shared" si="223"/>
        <v>16.958527199999999</v>
      </c>
      <c r="H361" s="81">
        <f t="shared" si="261"/>
        <v>16.743194742857138</v>
      </c>
      <c r="I361" s="101">
        <v>85.1</v>
      </c>
      <c r="J361" s="92">
        <f t="shared" si="224"/>
        <v>0.8884439999999999</v>
      </c>
      <c r="K361" s="101">
        <v>30.4</v>
      </c>
      <c r="L361" s="78">
        <f t="shared" si="225"/>
        <v>0.31737599999999999</v>
      </c>
      <c r="M361" s="81">
        <f t="shared" si="226"/>
        <v>0.71243228160000005</v>
      </c>
      <c r="N361" s="14">
        <f t="shared" si="260"/>
        <v>115</v>
      </c>
      <c r="O361" s="78">
        <f t="shared" si="227"/>
        <v>1.215372359999999</v>
      </c>
      <c r="P361" s="78">
        <f t="shared" si="228"/>
        <v>0.50294007839999932</v>
      </c>
      <c r="Q361" s="93">
        <f t="shared" si="229"/>
        <v>5.1952410972000003</v>
      </c>
      <c r="R361" s="80">
        <f t="shared" si="230"/>
        <v>10.32974169353851</v>
      </c>
      <c r="S361" s="80">
        <f t="shared" si="231"/>
        <v>2084.6962369371754</v>
      </c>
      <c r="T361" s="69">
        <f t="shared" si="232"/>
        <v>221.2936344959997</v>
      </c>
      <c r="U361" s="78">
        <f t="shared" si="233"/>
        <v>1.8636649362756801</v>
      </c>
      <c r="V361" s="69">
        <f t="shared" si="234"/>
        <v>116.29269202360244</v>
      </c>
      <c r="W361" s="80">
        <f t="shared" ca="1" si="235"/>
        <v>7.3628615542033957</v>
      </c>
      <c r="X361" s="80">
        <f t="shared" ca="1" si="236"/>
        <v>33.844332676224568</v>
      </c>
      <c r="Y361" s="94">
        <f t="shared" ca="1" si="237"/>
        <v>8.8112006383854232E-8</v>
      </c>
      <c r="Z361" s="80">
        <f t="shared" ca="1" si="238"/>
        <v>14</v>
      </c>
      <c r="AA361" s="80">
        <f t="shared" ca="1" si="239"/>
        <v>220.40416775999998</v>
      </c>
      <c r="AB361" s="80">
        <f t="shared" ca="1" si="240"/>
        <v>53.779163363161473</v>
      </c>
      <c r="AC361" s="80">
        <f t="shared" si="241"/>
        <v>15.760768042783393</v>
      </c>
      <c r="AD361" s="69">
        <f t="shared" si="242"/>
        <v>1852.1358635294116</v>
      </c>
      <c r="AE361" s="69">
        <f t="shared" si="262"/>
        <v>1826.8026332773111</v>
      </c>
      <c r="AF361" s="69">
        <f t="shared" si="243"/>
        <v>1695.8527200000001</v>
      </c>
      <c r="AG361" s="95">
        <f t="shared" si="263"/>
        <v>1674.3194742857138</v>
      </c>
      <c r="AH361" s="93">
        <f t="shared" si="244"/>
        <v>16.95146140313879</v>
      </c>
      <c r="AI361" s="81">
        <f t="shared" si="245"/>
        <v>1.7665006989031422</v>
      </c>
      <c r="AJ361" s="80">
        <f t="shared" si="246"/>
        <v>16.280186111999999</v>
      </c>
      <c r="AK361" s="80">
        <f t="shared" si="247"/>
        <v>31.302247556177299</v>
      </c>
      <c r="AL361" s="78">
        <f t="shared" ca="1" si="248"/>
        <v>0.94188199812172946</v>
      </c>
      <c r="AM361" s="80">
        <f t="shared" ca="1" si="249"/>
        <v>29.974884339945469</v>
      </c>
      <c r="AN361" s="80">
        <f t="shared" si="250"/>
        <v>15.998610566037733</v>
      </c>
      <c r="AO361" s="80">
        <f t="shared" si="251"/>
        <v>5.2389219271352765</v>
      </c>
      <c r="AP361" s="80">
        <f t="shared" si="252"/>
        <v>5.6433669682435772</v>
      </c>
      <c r="AQ361" s="80">
        <f t="shared" ca="1" si="253"/>
        <v>2.8035653793122202</v>
      </c>
      <c r="AR361" s="80">
        <f t="shared" si="254"/>
        <v>2.9824557702923253</v>
      </c>
      <c r="AS361" s="78">
        <f t="shared" si="255"/>
        <v>-2.5093844633748141E-2</v>
      </c>
      <c r="AT361" s="96">
        <f t="shared" ca="1" si="256"/>
        <v>4</v>
      </c>
      <c r="AU361" s="97" t="str">
        <f t="shared" ca="1" si="257"/>
        <v>Silt mxture</v>
      </c>
      <c r="AV361" s="98">
        <f t="shared" si="258"/>
        <v>3</v>
      </c>
      <c r="AW361" s="99" t="str">
        <f t="shared" si="259"/>
        <v>Clay</v>
      </c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/>
      <c r="BP361" s="78"/>
      <c r="BQ361" s="78"/>
    </row>
    <row r="362" spans="1:69">
      <c r="A362" s="101">
        <v>6.98</v>
      </c>
      <c r="C362" s="89">
        <f t="shared" si="220"/>
        <v>-22.899984000000003</v>
      </c>
      <c r="D362" s="84">
        <f t="shared" si="221"/>
        <v>22.899984000000003</v>
      </c>
      <c r="E362" s="76">
        <v>1.5448999999999999</v>
      </c>
      <c r="F362" s="91">
        <f t="shared" si="222"/>
        <v>16.128755999999999</v>
      </c>
      <c r="G362" s="80">
        <f t="shared" si="223"/>
        <v>16.192022399999999</v>
      </c>
      <c r="H362" s="81">
        <f t="shared" si="261"/>
        <v>16.220120914285712</v>
      </c>
      <c r="I362" s="101">
        <v>78.5</v>
      </c>
      <c r="J362" s="92">
        <f t="shared" si="224"/>
        <v>0.81953999999999994</v>
      </c>
      <c r="K362" s="101">
        <v>30.3</v>
      </c>
      <c r="L362" s="78">
        <f t="shared" si="225"/>
        <v>0.316332</v>
      </c>
      <c r="M362" s="81">
        <f t="shared" si="226"/>
        <v>0.71447950080000011</v>
      </c>
      <c r="N362" s="14">
        <f t="shared" si="260"/>
        <v>115</v>
      </c>
      <c r="O362" s="78">
        <f t="shared" si="227"/>
        <v>1.2191452799999991</v>
      </c>
      <c r="P362" s="78">
        <f t="shared" si="228"/>
        <v>0.50466577919999933</v>
      </c>
      <c r="Q362" s="93">
        <f t="shared" si="229"/>
        <v>4.9410494496000004</v>
      </c>
      <c r="R362" s="80">
        <f t="shared" si="230"/>
        <v>9.7907360737488407</v>
      </c>
      <c r="S362" s="80">
        <f t="shared" si="231"/>
        <v>2149.3947278889591</v>
      </c>
      <c r="T362" s="69">
        <f t="shared" si="232"/>
        <v>222.0529428479997</v>
      </c>
      <c r="U362" s="78">
        <f t="shared" si="233"/>
        <v>1.8523909291023606</v>
      </c>
      <c r="V362" s="69">
        <f t="shared" si="234"/>
        <v>115.5891939759873</v>
      </c>
      <c r="W362" s="80">
        <f t="shared" ca="1" si="235"/>
        <v>7.0605207203423088</v>
      </c>
      <c r="X362" s="80">
        <f t="shared" ca="1" si="236"/>
        <v>33.598557961920541</v>
      </c>
      <c r="Y362" s="94">
        <f t="shared" ca="1" si="237"/>
        <v>8.4096470953550992E-8</v>
      </c>
      <c r="Z362" s="80">
        <f t="shared" ca="1" si="238"/>
        <v>14</v>
      </c>
      <c r="AA362" s="80">
        <f t="shared" ca="1" si="239"/>
        <v>209.62027968000001</v>
      </c>
      <c r="AB362" s="80">
        <f t="shared" ca="1" si="240"/>
        <v>48.816902108448993</v>
      </c>
      <c r="AC362" s="80">
        <f t="shared" si="241"/>
        <v>15.667854264973489</v>
      </c>
      <c r="AD362" s="69">
        <f t="shared" si="242"/>
        <v>1761.5149552941175</v>
      </c>
      <c r="AE362" s="69">
        <f t="shared" si="262"/>
        <v>1764.8206628571427</v>
      </c>
      <c r="AF362" s="69">
        <f t="shared" si="243"/>
        <v>1619.2022400000001</v>
      </c>
      <c r="AG362" s="95">
        <f t="shared" si="263"/>
        <v>1622.0120914285712</v>
      </c>
      <c r="AH362" s="93">
        <f t="shared" si="244"/>
        <v>17.293013413019196</v>
      </c>
      <c r="AI362" s="81">
        <f t="shared" si="245"/>
        <v>1.6239262374776868</v>
      </c>
      <c r="AJ362" s="80">
        <f t="shared" si="246"/>
        <v>15.544341503999998</v>
      </c>
      <c r="AK362" s="80">
        <f t="shared" si="247"/>
        <v>29.668897193178299</v>
      </c>
      <c r="AL362" s="78">
        <f t="shared" ca="1" si="248"/>
        <v>0.94450222760350377</v>
      </c>
      <c r="AM362" s="80">
        <f t="shared" ca="1" si="249"/>
        <v>28.471763016190565</v>
      </c>
      <c r="AN362" s="80">
        <f t="shared" si="250"/>
        <v>15.275492830188677</v>
      </c>
      <c r="AO362" s="80">
        <f t="shared" si="251"/>
        <v>5.0613813380100066</v>
      </c>
      <c r="AP362" s="80">
        <f t="shared" si="252"/>
        <v>5.4734971337292322</v>
      </c>
      <c r="AQ362" s="80">
        <f t="shared" ca="1" si="253"/>
        <v>2.8102289711774229</v>
      </c>
      <c r="AR362" s="80">
        <f t="shared" si="254"/>
        <v>2.9880811934132963</v>
      </c>
      <c r="AS362" s="78">
        <f t="shared" si="255"/>
        <v>-2.6591248803356247E-2</v>
      </c>
      <c r="AT362" s="96">
        <f t="shared" ca="1" si="256"/>
        <v>4</v>
      </c>
      <c r="AU362" s="97" t="str">
        <f t="shared" ca="1" si="257"/>
        <v>Silt mxture</v>
      </c>
      <c r="AV362" s="98">
        <f t="shared" si="258"/>
        <v>3</v>
      </c>
      <c r="AW362" s="99" t="str">
        <f t="shared" si="259"/>
        <v>Clay</v>
      </c>
      <c r="AX362" s="78"/>
      <c r="AY362" s="78"/>
      <c r="AZ362" s="78"/>
      <c r="BA362" s="78"/>
      <c r="BB362" s="78"/>
      <c r="BC362" s="78"/>
      <c r="BD362" s="78"/>
      <c r="BE362" s="78"/>
      <c r="BF362" s="78"/>
      <c r="BG362" s="78"/>
      <c r="BH362" s="78"/>
      <c r="BI362" s="78"/>
      <c r="BJ362" s="78"/>
      <c r="BK362" s="78"/>
      <c r="BL362" s="78"/>
      <c r="BM362" s="78"/>
      <c r="BN362" s="78"/>
      <c r="BO362" s="78"/>
      <c r="BP362" s="78"/>
      <c r="BQ362" s="78"/>
    </row>
    <row r="363" spans="1:69">
      <c r="A363" s="101">
        <v>7</v>
      </c>
      <c r="C363" s="89">
        <f t="shared" si="220"/>
        <v>-22.965600000000002</v>
      </c>
      <c r="D363" s="84">
        <f t="shared" si="221"/>
        <v>22.965600000000002</v>
      </c>
      <c r="E363" s="76">
        <v>1.4914000000000001</v>
      </c>
      <c r="F363" s="91">
        <f t="shared" si="222"/>
        <v>15.570216</v>
      </c>
      <c r="G363" s="80">
        <f t="shared" si="223"/>
        <v>15.633900000000001</v>
      </c>
      <c r="H363" s="81">
        <f t="shared" si="261"/>
        <v>15.647084228571428</v>
      </c>
      <c r="I363" s="101">
        <v>70.2</v>
      </c>
      <c r="J363" s="92">
        <f t="shared" si="224"/>
        <v>0.73288799999999998</v>
      </c>
      <c r="K363" s="101">
        <v>30.5</v>
      </c>
      <c r="L363" s="78">
        <f t="shared" si="225"/>
        <v>0.31841999999999998</v>
      </c>
      <c r="M363" s="81">
        <f t="shared" si="226"/>
        <v>0.71652672000000006</v>
      </c>
      <c r="N363" s="14">
        <f t="shared" si="260"/>
        <v>115</v>
      </c>
      <c r="O363" s="78">
        <f t="shared" si="227"/>
        <v>1.222918199999999</v>
      </c>
      <c r="P363" s="78">
        <f t="shared" si="228"/>
        <v>0.50639147999999934</v>
      </c>
      <c r="Q363" s="93">
        <f t="shared" si="229"/>
        <v>4.7556239940000005</v>
      </c>
      <c r="R363" s="80">
        <f t="shared" si="230"/>
        <v>9.3912006457928694</v>
      </c>
      <c r="S363" s="80">
        <f t="shared" si="231"/>
        <v>2313.3270343209492</v>
      </c>
      <c r="T363" s="69">
        <f t="shared" si="232"/>
        <v>222.81225119999971</v>
      </c>
      <c r="U363" s="78">
        <f t="shared" si="233"/>
        <v>1.8379161030950992</v>
      </c>
      <c r="V363" s="69">
        <f t="shared" si="234"/>
        <v>114.68596483313419</v>
      </c>
      <c r="W363" s="80">
        <f t="shared" ca="1" si="235"/>
        <v>6.7802141840200632</v>
      </c>
      <c r="X363" s="80">
        <f t="shared" ca="1" si="236"/>
        <v>33.389451666242991</v>
      </c>
      <c r="Y363" s="94">
        <f t="shared" ca="1" si="237"/>
        <v>8.9174599899254425E-8</v>
      </c>
      <c r="Z363" s="80">
        <f t="shared" ca="1" si="238"/>
        <v>14</v>
      </c>
      <c r="AA363" s="80">
        <f t="shared" ca="1" si="239"/>
        <v>201.75374520000003</v>
      </c>
      <c r="AB363" s="80">
        <f t="shared" ca="1" si="240"/>
        <v>49.822087863838505</v>
      </c>
      <c r="AC363" s="80">
        <f t="shared" si="241"/>
        <v>15.444408287696678</v>
      </c>
      <c r="AD363" s="69">
        <f t="shared" si="242"/>
        <v>1695.4096235294119</v>
      </c>
      <c r="AE363" s="69">
        <f t="shared" si="262"/>
        <v>1696.9607092436975</v>
      </c>
      <c r="AF363" s="69">
        <f t="shared" si="243"/>
        <v>1563.39</v>
      </c>
      <c r="AG363" s="95">
        <f t="shared" si="263"/>
        <v>1564.7084228571428</v>
      </c>
      <c r="AH363" s="93">
        <f t="shared" si="244"/>
        <v>18.163995731440767</v>
      </c>
      <c r="AI363" s="81">
        <f t="shared" si="245"/>
        <v>1.4472755347305626</v>
      </c>
      <c r="AJ363" s="80">
        <f t="shared" si="246"/>
        <v>15.008544000000001</v>
      </c>
      <c r="AK363" s="80">
        <f t="shared" si="247"/>
        <v>28.458183775129907</v>
      </c>
      <c r="AL363" s="78">
        <f t="shared" ca="1" si="248"/>
        <v>0.94139232770080583</v>
      </c>
      <c r="AM363" s="80">
        <f t="shared" ca="1" si="249"/>
        <v>27.252396373846551</v>
      </c>
      <c r="AN363" s="80">
        <f t="shared" si="250"/>
        <v>14.748962264150943</v>
      </c>
      <c r="AO363" s="80">
        <f t="shared" si="251"/>
        <v>4.687813021702838</v>
      </c>
      <c r="AP363" s="80">
        <f t="shared" si="252"/>
        <v>5.0856215778441962</v>
      </c>
      <c r="AQ363" s="80">
        <f t="shared" ca="1" si="253"/>
        <v>2.801852853372095</v>
      </c>
      <c r="AR363" s="80">
        <f t="shared" si="254"/>
        <v>2.9785008647514961</v>
      </c>
      <c r="AS363" s="78">
        <f t="shared" si="255"/>
        <v>-2.7625232307211714E-2</v>
      </c>
      <c r="AT363" s="96">
        <f t="shared" ca="1" si="256"/>
        <v>4</v>
      </c>
      <c r="AU363" s="97" t="str">
        <f t="shared" ca="1" si="257"/>
        <v>Silt mxture</v>
      </c>
      <c r="AV363" s="98">
        <f t="shared" si="258"/>
        <v>3</v>
      </c>
      <c r="AW363" s="99" t="str">
        <f t="shared" si="259"/>
        <v>Clay</v>
      </c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/>
      <c r="BP363" s="78"/>
      <c r="BQ363" s="78"/>
    </row>
    <row r="364" spans="1:69">
      <c r="A364" s="101">
        <v>7.02</v>
      </c>
      <c r="C364" s="89">
        <f t="shared" si="220"/>
        <v>-23.031216000000001</v>
      </c>
      <c r="D364" s="84">
        <f t="shared" si="221"/>
        <v>23.031216000000001</v>
      </c>
      <c r="E364" s="76">
        <v>1.3931</v>
      </c>
      <c r="F364" s="91">
        <f t="shared" si="222"/>
        <v>14.543963999999999</v>
      </c>
      <c r="G364" s="80">
        <f t="shared" si="223"/>
        <v>14.607230399999999</v>
      </c>
      <c r="H364" s="81">
        <f t="shared" si="261"/>
        <v>15.116732228571427</v>
      </c>
      <c r="I364" s="101">
        <v>66.099999999999994</v>
      </c>
      <c r="J364" s="92">
        <f t="shared" si="224"/>
        <v>0.69008399999999992</v>
      </c>
      <c r="K364" s="101">
        <v>30.3</v>
      </c>
      <c r="L364" s="78">
        <f t="shared" si="225"/>
        <v>0.316332</v>
      </c>
      <c r="M364" s="81">
        <f t="shared" si="226"/>
        <v>0.71857393920000001</v>
      </c>
      <c r="N364" s="14">
        <f t="shared" si="260"/>
        <v>115</v>
      </c>
      <c r="O364" s="78">
        <f t="shared" si="227"/>
        <v>1.2266911199999988</v>
      </c>
      <c r="P364" s="78">
        <f t="shared" si="228"/>
        <v>0.50811718079999935</v>
      </c>
      <c r="Q364" s="93">
        <f t="shared" si="229"/>
        <v>4.4155779624000004</v>
      </c>
      <c r="R364" s="80">
        <f t="shared" si="230"/>
        <v>8.690078055317759</v>
      </c>
      <c r="S364" s="80">
        <f t="shared" si="231"/>
        <v>2281.1441676154009</v>
      </c>
      <c r="T364" s="69">
        <f t="shared" si="232"/>
        <v>223.57155955199974</v>
      </c>
      <c r="U364" s="78">
        <f t="shared" si="233"/>
        <v>1.8282045263562856</v>
      </c>
      <c r="V364" s="69">
        <f t="shared" si="234"/>
        <v>114.07996244463222</v>
      </c>
      <c r="W364" s="80">
        <f t="shared" ca="1" si="235"/>
        <v>6.4439400636602189</v>
      </c>
      <c r="X364" s="80">
        <f t="shared" ca="1" si="236"/>
        <v>33.055211577750157</v>
      </c>
      <c r="Y364" s="94">
        <f t="shared" ca="1" si="237"/>
        <v>7.4182576110153585E-8</v>
      </c>
      <c r="Z364" s="80">
        <f t="shared" ca="1" si="238"/>
        <v>14</v>
      </c>
      <c r="AA364" s="80">
        <f t="shared" ca="1" si="239"/>
        <v>187.32754992000002</v>
      </c>
      <c r="AB364" s="80">
        <f t="shared" ca="1" si="240"/>
        <v>38.482449866221835</v>
      </c>
      <c r="AC364" s="80">
        <f t="shared" si="241"/>
        <v>15.486998386040597</v>
      </c>
      <c r="AD364" s="69">
        <f t="shared" si="242"/>
        <v>1574.181091764706</v>
      </c>
      <c r="AE364" s="69">
        <f t="shared" si="262"/>
        <v>1634.1224833613446</v>
      </c>
      <c r="AF364" s="69">
        <f t="shared" si="243"/>
        <v>1460.7230399999999</v>
      </c>
      <c r="AG364" s="95">
        <f t="shared" si="263"/>
        <v>1511.6732228571429</v>
      </c>
      <c r="AH364" s="93">
        <f t="shared" si="244"/>
        <v>17.914903253931517</v>
      </c>
      <c r="AI364" s="81">
        <f t="shared" si="245"/>
        <v>1.3581197921973529</v>
      </c>
      <c r="AJ364" s="80">
        <f t="shared" si="246"/>
        <v>14.022941183999999</v>
      </c>
      <c r="AK364" s="80">
        <f t="shared" si="247"/>
        <v>26.333569864599269</v>
      </c>
      <c r="AL364" s="78">
        <f t="shared" ca="1" si="248"/>
        <v>0.95149243181900567</v>
      </c>
      <c r="AM364" s="80">
        <f t="shared" ca="1" si="249"/>
        <v>25.41085244436232</v>
      </c>
      <c r="AN364" s="80">
        <f t="shared" si="250"/>
        <v>13.780406037735847</v>
      </c>
      <c r="AO364" s="80">
        <f t="shared" si="251"/>
        <v>4.7242631293061548</v>
      </c>
      <c r="AP364" s="80">
        <f t="shared" si="252"/>
        <v>5.1573706078608801</v>
      </c>
      <c r="AQ364" s="80">
        <f t="shared" ca="1" si="253"/>
        <v>2.8281486621308032</v>
      </c>
      <c r="AR364" s="80">
        <f t="shared" si="254"/>
        <v>3.003471518134031</v>
      </c>
      <c r="AS364" s="78">
        <f t="shared" si="255"/>
        <v>-3.0061713566450515E-2</v>
      </c>
      <c r="AT364" s="96">
        <f t="shared" ca="1" si="256"/>
        <v>4</v>
      </c>
      <c r="AU364" s="97" t="str">
        <f t="shared" ca="1" si="257"/>
        <v>Silt mxture</v>
      </c>
      <c r="AV364" s="98">
        <f t="shared" si="258"/>
        <v>3</v>
      </c>
      <c r="AW364" s="99" t="str">
        <f t="shared" si="259"/>
        <v>Clay</v>
      </c>
      <c r="AX364" s="78"/>
      <c r="AY364" s="78"/>
      <c r="AZ364" s="78"/>
      <c r="BA364" s="78"/>
      <c r="BB364" s="78"/>
      <c r="BC364" s="78"/>
      <c r="BD364" s="78"/>
      <c r="BE364" s="78"/>
      <c r="BF364" s="78"/>
      <c r="BG364" s="78"/>
      <c r="BH364" s="78"/>
      <c r="BI364" s="78"/>
      <c r="BJ364" s="78"/>
      <c r="BK364" s="78"/>
      <c r="BL364" s="78"/>
      <c r="BM364" s="78"/>
      <c r="BN364" s="78"/>
      <c r="BO364" s="78"/>
      <c r="BP364" s="78"/>
      <c r="BQ364" s="78"/>
    </row>
    <row r="365" spans="1:69">
      <c r="A365" s="101">
        <v>7.04</v>
      </c>
      <c r="C365" s="89">
        <f t="shared" si="220"/>
        <v>-23.096832000000003</v>
      </c>
      <c r="D365" s="84">
        <f t="shared" si="221"/>
        <v>23.096832000000003</v>
      </c>
      <c r="E365" s="76">
        <v>1.3571</v>
      </c>
      <c r="F365" s="91">
        <f t="shared" si="222"/>
        <v>14.168123999999999</v>
      </c>
      <c r="G365" s="80">
        <f t="shared" si="223"/>
        <v>14.2322256</v>
      </c>
      <c r="H365" s="81">
        <f t="shared" si="261"/>
        <v>14.760877371428572</v>
      </c>
      <c r="I365" s="101">
        <v>65.3</v>
      </c>
      <c r="J365" s="92">
        <f t="shared" si="224"/>
        <v>0.68173199999999989</v>
      </c>
      <c r="K365" s="101">
        <v>30.7</v>
      </c>
      <c r="L365" s="78">
        <f t="shared" si="225"/>
        <v>0.32050799999999996</v>
      </c>
      <c r="M365" s="81">
        <f t="shared" si="226"/>
        <v>0.72062115840000007</v>
      </c>
      <c r="N365" s="14">
        <f t="shared" si="260"/>
        <v>115</v>
      </c>
      <c r="O365" s="78">
        <f t="shared" si="227"/>
        <v>1.2304640399999989</v>
      </c>
      <c r="P365" s="78">
        <f t="shared" si="228"/>
        <v>0.50984288159999935</v>
      </c>
      <c r="Q365" s="93">
        <f t="shared" si="229"/>
        <v>4.2905813148000007</v>
      </c>
      <c r="R365" s="80">
        <f t="shared" si="230"/>
        <v>8.4154971455818135</v>
      </c>
      <c r="S365" s="80">
        <f t="shared" si="231"/>
        <v>2243.724817169832</v>
      </c>
      <c r="T365" s="69">
        <f t="shared" si="232"/>
        <v>224.33086790399972</v>
      </c>
      <c r="U365" s="78">
        <f t="shared" si="233"/>
        <v>1.825760135824452</v>
      </c>
      <c r="V365" s="69">
        <f t="shared" si="234"/>
        <v>113.9274324754458</v>
      </c>
      <c r="W365" s="80">
        <f t="shared" ca="1" si="235"/>
        <v>6.3349587902748645</v>
      </c>
      <c r="X365" s="80">
        <f t="shared" ca="1" si="236"/>
        <v>32.921282762123539</v>
      </c>
      <c r="Y365" s="94">
        <f t="shared" ca="1" si="237"/>
        <v>6.7352073276545279E-8</v>
      </c>
      <c r="Z365" s="80">
        <f t="shared" ca="1" si="238"/>
        <v>14</v>
      </c>
      <c r="AA365" s="80">
        <f t="shared" ca="1" si="239"/>
        <v>182.02466183999999</v>
      </c>
      <c r="AB365" s="80">
        <f t="shared" ca="1" si="240"/>
        <v>33.950044695838301</v>
      </c>
      <c r="AC365" s="80">
        <f t="shared" si="241"/>
        <v>15.53728037900175</v>
      </c>
      <c r="AD365" s="69">
        <f t="shared" si="242"/>
        <v>1529.6190070588236</v>
      </c>
      <c r="AE365" s="69">
        <f t="shared" si="262"/>
        <v>1591.8133331092438</v>
      </c>
      <c r="AF365" s="69">
        <f t="shared" si="243"/>
        <v>1423.2225599999999</v>
      </c>
      <c r="AG365" s="95">
        <f t="shared" si="263"/>
        <v>1476.0877371428571</v>
      </c>
      <c r="AH365" s="93">
        <f t="shared" si="244"/>
        <v>17.687596574472295</v>
      </c>
      <c r="AI365" s="81">
        <f t="shared" si="245"/>
        <v>1.3371413519799955</v>
      </c>
      <c r="AJ365" s="80">
        <f t="shared" si="246"/>
        <v>13.662936576</v>
      </c>
      <c r="AK365" s="80">
        <f t="shared" si="247"/>
        <v>25.501506501763064</v>
      </c>
      <c r="AL365" s="78">
        <f t="shared" ca="1" si="248"/>
        <v>0.95683150018032848</v>
      </c>
      <c r="AM365" s="80">
        <f t="shared" ca="1" si="249"/>
        <v>24.708358128079013</v>
      </c>
      <c r="AN365" s="80">
        <f t="shared" si="250"/>
        <v>13.426627924528301</v>
      </c>
      <c r="AO365" s="80">
        <f t="shared" si="251"/>
        <v>4.7900589771426887</v>
      </c>
      <c r="AP365" s="80">
        <f t="shared" si="252"/>
        <v>5.2433818052574708</v>
      </c>
      <c r="AQ365" s="80">
        <f t="shared" ca="1" si="253"/>
        <v>2.8419483140473139</v>
      </c>
      <c r="AR365" s="80">
        <f t="shared" si="254"/>
        <v>3.0160262225558845</v>
      </c>
      <c r="AS365" s="78">
        <f t="shared" si="255"/>
        <v>-3.0773765274311037E-2</v>
      </c>
      <c r="AT365" s="96">
        <f t="shared" ca="1" si="256"/>
        <v>4</v>
      </c>
      <c r="AU365" s="97" t="str">
        <f t="shared" ca="1" si="257"/>
        <v>Silt mxture</v>
      </c>
      <c r="AV365" s="98">
        <f t="shared" si="258"/>
        <v>3</v>
      </c>
      <c r="AW365" s="99" t="str">
        <f t="shared" si="259"/>
        <v>Clay</v>
      </c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</row>
    <row r="366" spans="1:69">
      <c r="A366" s="101">
        <v>7.06</v>
      </c>
      <c r="C366" s="89">
        <f t="shared" si="220"/>
        <v>-23.162448000000001</v>
      </c>
      <c r="D366" s="84">
        <f t="shared" si="221"/>
        <v>23.162448000000001</v>
      </c>
      <c r="E366" s="76">
        <v>1.3396999999999999</v>
      </c>
      <c r="F366" s="91">
        <f t="shared" si="222"/>
        <v>13.986467999999999</v>
      </c>
      <c r="G366" s="80">
        <f t="shared" si="223"/>
        <v>14.050987199999998</v>
      </c>
      <c r="H366" s="81">
        <f t="shared" si="261"/>
        <v>14.481145028571428</v>
      </c>
      <c r="I366" s="101">
        <v>63.7</v>
      </c>
      <c r="J366" s="92">
        <f t="shared" si="224"/>
        <v>0.66502799999999995</v>
      </c>
      <c r="K366" s="101">
        <v>30.9</v>
      </c>
      <c r="L366" s="78">
        <f t="shared" si="225"/>
        <v>0.32259599999999999</v>
      </c>
      <c r="M366" s="81">
        <f t="shared" si="226"/>
        <v>0.72266837760000002</v>
      </c>
      <c r="N366" s="14">
        <f t="shared" si="260"/>
        <v>115</v>
      </c>
      <c r="O366" s="78">
        <f t="shared" si="227"/>
        <v>1.2342369599999987</v>
      </c>
      <c r="P366" s="78">
        <f t="shared" si="228"/>
        <v>0.51156858239999936</v>
      </c>
      <c r="Q366" s="93">
        <f t="shared" si="229"/>
        <v>4.2295275792</v>
      </c>
      <c r="R366" s="80">
        <f t="shared" si="230"/>
        <v>8.2677625732162348</v>
      </c>
      <c r="S366" s="80">
        <f t="shared" si="231"/>
        <v>2267.3526068252236</v>
      </c>
      <c r="T366" s="69">
        <f t="shared" si="232"/>
        <v>225.09017625599972</v>
      </c>
      <c r="U366" s="78">
        <f t="shared" si="233"/>
        <v>1.8223502853088114</v>
      </c>
      <c r="V366" s="69">
        <f t="shared" si="234"/>
        <v>113.71465780326983</v>
      </c>
      <c r="W366" s="80">
        <f t="shared" ca="1" si="235"/>
        <v>6.2634800813213882</v>
      </c>
      <c r="X366" s="80">
        <f t="shared" ca="1" si="236"/>
        <v>32.840656051053266</v>
      </c>
      <c r="Y366" s="94">
        <f t="shared" ca="1" si="237"/>
        <v>6.6292916514515668E-8</v>
      </c>
      <c r="Z366" s="80">
        <f t="shared" ca="1" si="238"/>
        <v>14</v>
      </c>
      <c r="AA366" s="80">
        <f t="shared" ca="1" si="239"/>
        <v>179.43450335999998</v>
      </c>
      <c r="AB366" s="80">
        <f t="shared" ca="1" si="240"/>
        <v>32.940655064496163</v>
      </c>
      <c r="AC366" s="80">
        <f t="shared" si="241"/>
        <v>15.505434067895422</v>
      </c>
      <c r="AD366" s="69">
        <f t="shared" si="242"/>
        <v>1507.8529694117647</v>
      </c>
      <c r="AE366" s="69">
        <f t="shared" si="262"/>
        <v>1558.4597727731093</v>
      </c>
      <c r="AF366" s="69">
        <f t="shared" si="243"/>
        <v>1405.0987199999997</v>
      </c>
      <c r="AG366" s="95">
        <f t="shared" si="263"/>
        <v>1448.114502857143</v>
      </c>
      <c r="AH366" s="93">
        <f t="shared" si="244"/>
        <v>17.794017289504652</v>
      </c>
      <c r="AI366" s="81">
        <f t="shared" si="245"/>
        <v>1.299978190372937</v>
      </c>
      <c r="AJ366" s="80">
        <f t="shared" si="246"/>
        <v>13.488947711999998</v>
      </c>
      <c r="AK366" s="80">
        <f t="shared" si="247"/>
        <v>25.053825979443133</v>
      </c>
      <c r="AL366" s="78">
        <f t="shared" ca="1" si="248"/>
        <v>0.95777564596623277</v>
      </c>
      <c r="AM366" s="80">
        <f t="shared" ca="1" si="249"/>
        <v>24.294848011326948</v>
      </c>
      <c r="AN366" s="80">
        <f t="shared" si="250"/>
        <v>13.25564830188679</v>
      </c>
      <c r="AO366" s="80">
        <f t="shared" si="251"/>
        <v>4.7329628198650697</v>
      </c>
      <c r="AP366" s="80">
        <f t="shared" si="252"/>
        <v>5.188741198408497</v>
      </c>
      <c r="AQ366" s="80">
        <f t="shared" ca="1" si="253"/>
        <v>2.8442127361070835</v>
      </c>
      <c r="AR366" s="80">
        <f t="shared" si="254"/>
        <v>3.0170765041199656</v>
      </c>
      <c r="AS366" s="78">
        <f t="shared" si="255"/>
        <v>-3.1214806414141379E-2</v>
      </c>
      <c r="AT366" s="96">
        <f t="shared" ca="1" si="256"/>
        <v>4</v>
      </c>
      <c r="AU366" s="97" t="str">
        <f t="shared" ca="1" si="257"/>
        <v>Silt mxture</v>
      </c>
      <c r="AV366" s="98">
        <f t="shared" si="258"/>
        <v>3</v>
      </c>
      <c r="AW366" s="99" t="str">
        <f t="shared" si="259"/>
        <v>Clay</v>
      </c>
      <c r="AX366" s="78"/>
      <c r="AY366" s="78"/>
      <c r="AZ366" s="78"/>
      <c r="BA366" s="78"/>
      <c r="BB366" s="78"/>
      <c r="BC366" s="78"/>
      <c r="BD366" s="78"/>
      <c r="BE366" s="78"/>
      <c r="BF366" s="78"/>
      <c r="BG366" s="78"/>
      <c r="BH366" s="78"/>
      <c r="BI366" s="78"/>
      <c r="BJ366" s="78"/>
      <c r="BK366" s="78"/>
      <c r="BL366" s="78"/>
      <c r="BM366" s="78"/>
      <c r="BN366" s="78"/>
      <c r="BO366" s="78"/>
      <c r="BP366" s="78"/>
      <c r="BQ366" s="78"/>
    </row>
    <row r="367" spans="1:69">
      <c r="A367" s="101">
        <v>7.08</v>
      </c>
      <c r="C367" s="89">
        <f t="shared" si="220"/>
        <v>-23.228064</v>
      </c>
      <c r="D367" s="84">
        <f t="shared" si="221"/>
        <v>23.228064</v>
      </c>
      <c r="E367" s="76">
        <v>1.3484</v>
      </c>
      <c r="F367" s="91">
        <f t="shared" si="222"/>
        <v>14.077296</v>
      </c>
      <c r="G367" s="80">
        <f t="shared" si="223"/>
        <v>14.1422328</v>
      </c>
      <c r="H367" s="81">
        <f t="shared" si="261"/>
        <v>14.266170514285713</v>
      </c>
      <c r="I367" s="101">
        <v>56.9</v>
      </c>
      <c r="J367" s="92">
        <f t="shared" si="224"/>
        <v>0.59403600000000001</v>
      </c>
      <c r="K367" s="101">
        <v>31.1</v>
      </c>
      <c r="L367" s="78">
        <f t="shared" si="225"/>
        <v>0.32468400000000003</v>
      </c>
      <c r="M367" s="81">
        <f t="shared" si="226"/>
        <v>0.72471559679999997</v>
      </c>
      <c r="N367" s="14">
        <f t="shared" si="260"/>
        <v>115</v>
      </c>
      <c r="O367" s="78">
        <f t="shared" si="227"/>
        <v>1.2380098799999986</v>
      </c>
      <c r="P367" s="78">
        <f t="shared" si="228"/>
        <v>0.51329428319999937</v>
      </c>
      <c r="Q367" s="93">
        <f t="shared" si="229"/>
        <v>4.2583935636000012</v>
      </c>
      <c r="R367" s="80">
        <f t="shared" si="230"/>
        <v>8.296202983310387</v>
      </c>
      <c r="S367" s="80">
        <f t="shared" si="231"/>
        <v>2555.6428784470581</v>
      </c>
      <c r="T367" s="69">
        <f t="shared" si="232"/>
        <v>225.84948460799973</v>
      </c>
      <c r="U367" s="78">
        <f t="shared" si="233"/>
        <v>1.8093659534541886</v>
      </c>
      <c r="V367" s="69">
        <f t="shared" si="234"/>
        <v>112.90443549554136</v>
      </c>
      <c r="W367" s="80">
        <f t="shared" ca="1" si="235"/>
        <v>6.1693989213536859</v>
      </c>
      <c r="X367" s="80">
        <f t="shared" ca="1" si="236"/>
        <v>32.814053581591672</v>
      </c>
      <c r="Y367" s="94">
        <f t="shared" ca="1" si="237"/>
        <v>8.3701957738876786E-8</v>
      </c>
      <c r="Z367" s="80">
        <f t="shared" ca="1" si="238"/>
        <v>14</v>
      </c>
      <c r="AA367" s="80">
        <f t="shared" ca="1" si="239"/>
        <v>180.65912088000005</v>
      </c>
      <c r="AB367" s="80">
        <f t="shared" ca="1" si="240"/>
        <v>41.874984279804174</v>
      </c>
      <c r="AC367" s="80">
        <f t="shared" si="241"/>
        <v>15.141566357355259</v>
      </c>
      <c r="AD367" s="69">
        <f t="shared" si="242"/>
        <v>1518.1438729411766</v>
      </c>
      <c r="AE367" s="69">
        <f t="shared" si="262"/>
        <v>1532.724780504202</v>
      </c>
      <c r="AF367" s="69">
        <f t="shared" si="243"/>
        <v>1414.2232799999999</v>
      </c>
      <c r="AG367" s="95">
        <f t="shared" si="263"/>
        <v>1426.6170514285714</v>
      </c>
      <c r="AH367" s="93">
        <f t="shared" si="244"/>
        <v>19.230552909642732</v>
      </c>
      <c r="AI367" s="81">
        <f t="shared" si="245"/>
        <v>1.1573010248558342</v>
      </c>
      <c r="AJ367" s="80">
        <f t="shared" si="246"/>
        <v>13.576543488</v>
      </c>
      <c r="AK367" s="80">
        <f t="shared" si="247"/>
        <v>25.140009040334501</v>
      </c>
      <c r="AL367" s="78">
        <f t="shared" ca="1" si="248"/>
        <v>0.94516517368720043</v>
      </c>
      <c r="AM367" s="80">
        <f t="shared" ca="1" si="249"/>
        <v>24.159936035941953</v>
      </c>
      <c r="AN367" s="80">
        <f t="shared" si="250"/>
        <v>13.341729056603773</v>
      </c>
      <c r="AO367" s="80">
        <f t="shared" si="251"/>
        <v>4.2004399757865674</v>
      </c>
      <c r="AP367" s="80">
        <f t="shared" si="252"/>
        <v>4.6034232644827862</v>
      </c>
      <c r="AQ367" s="80">
        <f t="shared" ca="1" si="253"/>
        <v>2.8109007327995652</v>
      </c>
      <c r="AR367" s="80">
        <f t="shared" si="254"/>
        <v>2.9825770525657327</v>
      </c>
      <c r="AS367" s="78">
        <f t="shared" si="255"/>
        <v>-3.1000053182590238E-2</v>
      </c>
      <c r="AT367" s="96">
        <f t="shared" ca="1" si="256"/>
        <v>4</v>
      </c>
      <c r="AU367" s="97" t="str">
        <f t="shared" ca="1" si="257"/>
        <v>Silt mxture</v>
      </c>
      <c r="AV367" s="98">
        <f t="shared" si="258"/>
        <v>3</v>
      </c>
      <c r="AW367" s="99" t="str">
        <f t="shared" si="259"/>
        <v>Clay</v>
      </c>
      <c r="AX367" s="78"/>
      <c r="AY367" s="78"/>
      <c r="AZ367" s="78"/>
      <c r="BA367" s="78"/>
      <c r="BB367" s="78"/>
      <c r="BC367" s="78"/>
      <c r="BD367" s="78"/>
      <c r="BE367" s="78"/>
      <c r="BF367" s="78"/>
      <c r="BG367" s="78"/>
      <c r="BH367" s="78"/>
      <c r="BI367" s="78"/>
      <c r="BJ367" s="78"/>
      <c r="BK367" s="78"/>
      <c r="BL367" s="78"/>
      <c r="BM367" s="78"/>
      <c r="BN367" s="78"/>
      <c r="BO367" s="78"/>
      <c r="BP367" s="78"/>
      <c r="BQ367" s="78"/>
    </row>
    <row r="368" spans="1:69">
      <c r="A368" s="101">
        <v>7.1</v>
      </c>
      <c r="C368" s="89">
        <f t="shared" si="220"/>
        <v>-23.293679999999998</v>
      </c>
      <c r="D368" s="84">
        <f t="shared" si="221"/>
        <v>23.293679999999998</v>
      </c>
      <c r="E368" s="76">
        <v>1.3794999999999999</v>
      </c>
      <c r="F368" s="91">
        <f t="shared" si="222"/>
        <v>14.401979999999998</v>
      </c>
      <c r="G368" s="80">
        <f t="shared" si="223"/>
        <v>14.467543199999998</v>
      </c>
      <c r="H368" s="81">
        <f t="shared" si="261"/>
        <v>14.164425257142856</v>
      </c>
      <c r="I368" s="101">
        <v>53</v>
      </c>
      <c r="J368" s="92">
        <f t="shared" si="224"/>
        <v>0.55332000000000003</v>
      </c>
      <c r="K368" s="101">
        <v>31.4</v>
      </c>
      <c r="L368" s="78">
        <f t="shared" si="225"/>
        <v>0.327816</v>
      </c>
      <c r="M368" s="81">
        <f t="shared" si="226"/>
        <v>0.72676281599999992</v>
      </c>
      <c r="N368" s="14">
        <f t="shared" si="260"/>
        <v>115</v>
      </c>
      <c r="O368" s="78">
        <f t="shared" si="227"/>
        <v>1.2417827999999984</v>
      </c>
      <c r="P368" s="78">
        <f t="shared" si="228"/>
        <v>0.51501998399999938</v>
      </c>
      <c r="Q368" s="93">
        <f t="shared" si="229"/>
        <v>4.3645009319999994</v>
      </c>
      <c r="R368" s="80">
        <f t="shared" si="230"/>
        <v>8.4744302504580187</v>
      </c>
      <c r="S368" s="80">
        <f t="shared" si="231"/>
        <v>2812.0650107798483</v>
      </c>
      <c r="T368" s="69">
        <f t="shared" si="232"/>
        <v>226.60879295999973</v>
      </c>
      <c r="U368" s="78">
        <f t="shared" si="233"/>
        <v>1.8019290388422304</v>
      </c>
      <c r="V368" s="69">
        <f t="shared" si="234"/>
        <v>112.44037202375517</v>
      </c>
      <c r="W368" s="80">
        <f t="shared" ca="1" si="235"/>
        <v>6.1824705401993603</v>
      </c>
      <c r="X368" s="80">
        <f t="shared" ca="1" si="236"/>
        <v>32.874979271060816</v>
      </c>
      <c r="Y368" s="94">
        <f t="shared" ca="1" si="237"/>
        <v>1.0456893588208525E-7</v>
      </c>
      <c r="Z368" s="80">
        <f t="shared" ca="1" si="238"/>
        <v>14</v>
      </c>
      <c r="AA368" s="80">
        <f t="shared" ca="1" si="239"/>
        <v>185.16064559999998</v>
      </c>
      <c r="AB368" s="80">
        <f t="shared" ca="1" si="240"/>
        <v>53.617989261134525</v>
      </c>
      <c r="AC368" s="80">
        <f t="shared" si="241"/>
        <v>14.850890023034822</v>
      </c>
      <c r="AD368" s="69">
        <f t="shared" si="242"/>
        <v>1555.9718117647058</v>
      </c>
      <c r="AE368" s="69">
        <f t="shared" si="262"/>
        <v>1520.3108773109245</v>
      </c>
      <c r="AF368" s="69">
        <f t="shared" si="243"/>
        <v>1446.7543199999998</v>
      </c>
      <c r="AG368" s="95">
        <f t="shared" si="263"/>
        <v>1416.4425257142855</v>
      </c>
      <c r="AH368" s="93">
        <f t="shared" si="244"/>
        <v>20.454474625501724</v>
      </c>
      <c r="AI368" s="81">
        <f t="shared" si="245"/>
        <v>1.0743660774141934</v>
      </c>
      <c r="AJ368" s="80">
        <f t="shared" si="246"/>
        <v>13.888841471999998</v>
      </c>
      <c r="AK368" s="80">
        <f t="shared" si="247"/>
        <v>25.680091668054601</v>
      </c>
      <c r="AL368" s="78">
        <f t="shared" ca="1" si="248"/>
        <v>0.93313139221941532</v>
      </c>
      <c r="AM368" s="80">
        <f t="shared" ca="1" si="249"/>
        <v>24.47002872632266</v>
      </c>
      <c r="AN368" s="80">
        <f t="shared" si="250"/>
        <v>13.648625660377355</v>
      </c>
      <c r="AO368" s="80">
        <f t="shared" si="251"/>
        <v>3.8245608971120961</v>
      </c>
      <c r="AP368" s="80">
        <f t="shared" si="252"/>
        <v>4.1836535916679702</v>
      </c>
      <c r="AQ368" s="80">
        <f t="shared" ca="1" si="253"/>
        <v>2.7791023536685491</v>
      </c>
      <c r="AR368" s="80">
        <f t="shared" si="254"/>
        <v>2.9497644132353358</v>
      </c>
      <c r="AS368" s="78">
        <f t="shared" si="255"/>
        <v>-3.0164376484546021E-2</v>
      </c>
      <c r="AT368" s="96">
        <f t="shared" ca="1" si="256"/>
        <v>4</v>
      </c>
      <c r="AU368" s="97" t="str">
        <f t="shared" ca="1" si="257"/>
        <v>Silt mxture</v>
      </c>
      <c r="AV368" s="98">
        <f t="shared" si="258"/>
        <v>4</v>
      </c>
      <c r="AW368" s="99" t="str">
        <f t="shared" si="259"/>
        <v>Silt mxture</v>
      </c>
      <c r="AX368" s="78"/>
      <c r="AY368" s="78"/>
      <c r="AZ368" s="78"/>
      <c r="BA368" s="78"/>
      <c r="BB368" s="78"/>
      <c r="BC368" s="78"/>
      <c r="BD368" s="78"/>
      <c r="BE368" s="78"/>
      <c r="BF368" s="78"/>
      <c r="BG368" s="78"/>
      <c r="BH368" s="78"/>
      <c r="BI368" s="78"/>
      <c r="BJ368" s="78"/>
      <c r="BK368" s="78"/>
      <c r="BL368" s="78"/>
      <c r="BM368" s="78"/>
      <c r="BN368" s="78"/>
      <c r="BO368" s="78"/>
      <c r="BP368" s="78"/>
      <c r="BQ368" s="78"/>
    </row>
    <row r="369" spans="1:69">
      <c r="A369" s="101">
        <v>7.12</v>
      </c>
      <c r="C369" s="89">
        <f t="shared" si="220"/>
        <v>-23.359296000000001</v>
      </c>
      <c r="D369" s="84">
        <f t="shared" si="221"/>
        <v>23.359296000000001</v>
      </c>
      <c r="E369" s="76">
        <v>1.3571</v>
      </c>
      <c r="F369" s="91">
        <f t="shared" si="222"/>
        <v>14.168123999999999</v>
      </c>
      <c r="G369" s="80">
        <f t="shared" si="223"/>
        <v>14.233896</v>
      </c>
      <c r="H369" s="81">
        <f t="shared" si="261"/>
        <v>14.049674742857141</v>
      </c>
      <c r="I369" s="101">
        <v>46.8</v>
      </c>
      <c r="J369" s="92">
        <f t="shared" si="224"/>
        <v>0.48859199999999997</v>
      </c>
      <c r="K369" s="101">
        <v>31.5</v>
      </c>
      <c r="L369" s="78">
        <f t="shared" si="225"/>
        <v>0.32885999999999999</v>
      </c>
      <c r="M369" s="81">
        <f t="shared" si="226"/>
        <v>0.72881003519999998</v>
      </c>
      <c r="N369" s="14">
        <f t="shared" si="260"/>
        <v>115</v>
      </c>
      <c r="O369" s="78">
        <f t="shared" si="227"/>
        <v>1.2455557199999985</v>
      </c>
      <c r="P369" s="78">
        <f t="shared" si="228"/>
        <v>0.51674568479999938</v>
      </c>
      <c r="Q369" s="93">
        <f t="shared" si="229"/>
        <v>4.2861522924000006</v>
      </c>
      <c r="R369" s="80">
        <f t="shared" si="230"/>
        <v>8.2945100819930566</v>
      </c>
      <c r="S369" s="80">
        <f t="shared" si="231"/>
        <v>3127.4356373849278</v>
      </c>
      <c r="T369" s="69">
        <f t="shared" si="232"/>
        <v>227.36810131199971</v>
      </c>
      <c r="U369" s="78">
        <f t="shared" si="233"/>
        <v>1.7867045444241632</v>
      </c>
      <c r="V369" s="69">
        <f t="shared" si="234"/>
        <v>111.49036357206778</v>
      </c>
      <c r="W369" s="80">
        <f t="shared" ca="1" si="235"/>
        <v>5.9985233566569329</v>
      </c>
      <c r="X369" s="80">
        <f t="shared" ca="1" si="236"/>
        <v>32.745739666181791</v>
      </c>
      <c r="Y369" s="94">
        <f t="shared" ca="1" si="237"/>
        <v>1.2152242050268214E-7</v>
      </c>
      <c r="Z369" s="80">
        <f t="shared" ca="1" si="238"/>
        <v>14</v>
      </c>
      <c r="AA369" s="80">
        <f t="shared" ca="1" si="239"/>
        <v>181.83676392000001</v>
      </c>
      <c r="AB369" s="80">
        <f t="shared" ca="1" si="240"/>
        <v>61.192367135814962</v>
      </c>
      <c r="AC369" s="80">
        <f t="shared" si="241"/>
        <v>14.527748855250977</v>
      </c>
      <c r="AD369" s="69">
        <f t="shared" si="242"/>
        <v>1528.0400329411766</v>
      </c>
      <c r="AE369" s="69">
        <f t="shared" si="262"/>
        <v>1506.3669438655463</v>
      </c>
      <c r="AF369" s="69">
        <f t="shared" si="243"/>
        <v>1423.3896</v>
      </c>
      <c r="AG369" s="95">
        <f t="shared" si="263"/>
        <v>1404.9674742857139</v>
      </c>
      <c r="AH369" s="93">
        <f t="shared" si="244"/>
        <v>21.748376443578788</v>
      </c>
      <c r="AI369" s="81">
        <f t="shared" si="245"/>
        <v>0.94551732964950452</v>
      </c>
      <c r="AJ369" s="80">
        <f t="shared" si="246"/>
        <v>13.66454016</v>
      </c>
      <c r="AK369" s="80">
        <f t="shared" si="247"/>
        <v>25.134879036342593</v>
      </c>
      <c r="AL369" s="78">
        <f t="shared" ca="1" si="248"/>
        <v>0.92503461281925414</v>
      </c>
      <c r="AM369" s="80">
        <f t="shared" ca="1" si="249"/>
        <v>23.816910474656659</v>
      </c>
      <c r="AN369" s="80">
        <f t="shared" si="250"/>
        <v>13.428203773584904</v>
      </c>
      <c r="AO369" s="80">
        <f t="shared" si="251"/>
        <v>3.432594983130409</v>
      </c>
      <c r="AP369" s="80">
        <f t="shared" si="252"/>
        <v>3.7617739408348791</v>
      </c>
      <c r="AQ369" s="80">
        <f t="shared" ca="1" si="253"/>
        <v>2.7576373132977006</v>
      </c>
      <c r="AR369" s="80">
        <f t="shared" si="254"/>
        <v>2.9269592812080769</v>
      </c>
      <c r="AS369" s="78">
        <f t="shared" si="255"/>
        <v>-3.0793005617188833E-2</v>
      </c>
      <c r="AT369" s="96">
        <f t="shared" ca="1" si="256"/>
        <v>4</v>
      </c>
      <c r="AU369" s="97" t="str">
        <f t="shared" ca="1" si="257"/>
        <v>Silt mxture</v>
      </c>
      <c r="AV369" s="98">
        <f t="shared" si="258"/>
        <v>4</v>
      </c>
      <c r="AW369" s="99" t="str">
        <f t="shared" si="259"/>
        <v>Silt mxture</v>
      </c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/>
      <c r="BP369" s="78"/>
      <c r="BQ369" s="78"/>
    </row>
    <row r="370" spans="1:69">
      <c r="A370" s="101">
        <v>7.14</v>
      </c>
      <c r="C370" s="89">
        <f t="shared" si="220"/>
        <v>-23.424911999999999</v>
      </c>
      <c r="D370" s="84">
        <f t="shared" si="221"/>
        <v>23.424911999999999</v>
      </c>
      <c r="E370" s="76">
        <v>1.3471</v>
      </c>
      <c r="F370" s="91">
        <f t="shared" si="222"/>
        <v>14.063723999999999</v>
      </c>
      <c r="G370" s="80">
        <f t="shared" si="223"/>
        <v>14.129078399999999</v>
      </c>
      <c r="H370" s="81">
        <f t="shared" si="261"/>
        <v>13.981128685714285</v>
      </c>
      <c r="I370" s="101">
        <v>43.5</v>
      </c>
      <c r="J370" s="92">
        <f t="shared" si="224"/>
        <v>0.45413999999999999</v>
      </c>
      <c r="K370" s="101">
        <v>31.3</v>
      </c>
      <c r="L370" s="78">
        <f t="shared" si="225"/>
        <v>0.32677200000000001</v>
      </c>
      <c r="M370" s="81">
        <f t="shared" si="226"/>
        <v>0.73085725439999993</v>
      </c>
      <c r="N370" s="14">
        <f t="shared" si="260"/>
        <v>115</v>
      </c>
      <c r="O370" s="78">
        <f t="shared" si="227"/>
        <v>1.2493286399999983</v>
      </c>
      <c r="P370" s="78">
        <f t="shared" si="228"/>
        <v>0.51847138559999939</v>
      </c>
      <c r="Q370" s="93">
        <f t="shared" si="229"/>
        <v>4.250317420800001</v>
      </c>
      <c r="R370" s="80">
        <f t="shared" si="230"/>
        <v>8.1977859122954957</v>
      </c>
      <c r="S370" s="80">
        <f t="shared" si="231"/>
        <v>3336.5585010064274</v>
      </c>
      <c r="T370" s="69">
        <f t="shared" si="232"/>
        <v>228.12740966399971</v>
      </c>
      <c r="U370" s="78">
        <f t="shared" si="233"/>
        <v>1.7778413676692786</v>
      </c>
      <c r="V370" s="69">
        <f t="shared" si="234"/>
        <v>110.93730134256298</v>
      </c>
      <c r="W370" s="80">
        <f t="shared" ca="1" si="235"/>
        <v>5.9034754280255193</v>
      </c>
      <c r="X370" s="80">
        <f t="shared" ca="1" si="236"/>
        <v>32.673956309884936</v>
      </c>
      <c r="Y370" s="94">
        <f t="shared" ca="1" si="237"/>
        <v>1.3331312617937781E-7</v>
      </c>
      <c r="Z370" s="80">
        <f t="shared" ca="1" si="238"/>
        <v>14</v>
      </c>
      <c r="AA370" s="80">
        <f t="shared" ca="1" si="239"/>
        <v>180.31649664000003</v>
      </c>
      <c r="AB370" s="80">
        <f t="shared" ca="1" si="240"/>
        <v>66.568308559730824</v>
      </c>
      <c r="AC370" s="80">
        <f t="shared" si="241"/>
        <v>14.330976312802923</v>
      </c>
      <c r="AD370" s="69">
        <f t="shared" si="242"/>
        <v>1515.264677647059</v>
      </c>
      <c r="AE370" s="69">
        <f t="shared" si="262"/>
        <v>1497.8588289075631</v>
      </c>
      <c r="AF370" s="69">
        <f t="shared" si="243"/>
        <v>1412.9078399999999</v>
      </c>
      <c r="AG370" s="95">
        <f t="shared" si="263"/>
        <v>1398.1128685714284</v>
      </c>
      <c r="AH370" s="93">
        <f t="shared" si="244"/>
        <v>22.537875082445247</v>
      </c>
      <c r="AI370" s="81">
        <f t="shared" si="245"/>
        <v>0.87592104909405544</v>
      </c>
      <c r="AJ370" s="80">
        <f t="shared" si="246"/>
        <v>13.563915263999998</v>
      </c>
      <c r="AK370" s="80">
        <f t="shared" si="247"/>
        <v>24.84177549180453</v>
      </c>
      <c r="AL370" s="78">
        <f t="shared" ca="1" si="248"/>
        <v>0.92007572201087218</v>
      </c>
      <c r="AM370" s="80">
        <f t="shared" ca="1" si="249"/>
        <v>23.461710117403392</v>
      </c>
      <c r="AN370" s="80">
        <f t="shared" si="250"/>
        <v>13.329319245283017</v>
      </c>
      <c r="AO370" s="80">
        <f t="shared" si="251"/>
        <v>3.2142223798545846</v>
      </c>
      <c r="AP370" s="80">
        <f t="shared" si="252"/>
        <v>3.5260001821650295</v>
      </c>
      <c r="AQ370" s="80">
        <f t="shared" ca="1" si="253"/>
        <v>2.7444082009892647</v>
      </c>
      <c r="AR370" s="80">
        <f t="shared" si="254"/>
        <v>2.9125104110854476</v>
      </c>
      <c r="AS370" s="78">
        <f t="shared" si="255"/>
        <v>-3.1373688303708153E-2</v>
      </c>
      <c r="AT370" s="96">
        <f t="shared" ca="1" si="256"/>
        <v>4</v>
      </c>
      <c r="AU370" s="97" t="str">
        <f t="shared" ca="1" si="257"/>
        <v>Silt mxture</v>
      </c>
      <c r="AV370" s="98">
        <f t="shared" si="258"/>
        <v>4</v>
      </c>
      <c r="AW370" s="99" t="str">
        <f t="shared" si="259"/>
        <v>Silt mxture</v>
      </c>
      <c r="AX370" s="78"/>
      <c r="AY370" s="78"/>
      <c r="AZ370" s="78"/>
      <c r="BA370" s="78"/>
      <c r="BB370" s="78"/>
      <c r="BC370" s="78"/>
      <c r="BD370" s="78"/>
      <c r="BE370" s="78"/>
      <c r="BF370" s="78"/>
      <c r="BG370" s="78"/>
      <c r="BH370" s="78"/>
      <c r="BI370" s="78"/>
      <c r="BJ370" s="78"/>
      <c r="BK370" s="78"/>
      <c r="BL370" s="78"/>
      <c r="BM370" s="78"/>
      <c r="BN370" s="78"/>
      <c r="BO370" s="78"/>
      <c r="BP370" s="78"/>
      <c r="BQ370" s="78"/>
    </row>
    <row r="371" spans="1:69">
      <c r="A371" s="101">
        <v>7.16</v>
      </c>
      <c r="C371" s="89">
        <f t="shared" si="220"/>
        <v>-23.490528000000001</v>
      </c>
      <c r="D371" s="84">
        <f t="shared" si="221"/>
        <v>23.490528000000001</v>
      </c>
      <c r="E371" s="76">
        <v>1.3247</v>
      </c>
      <c r="F371" s="91">
        <f t="shared" si="222"/>
        <v>13.829867999999999</v>
      </c>
      <c r="G371" s="80">
        <f t="shared" si="223"/>
        <v>13.895013599999999</v>
      </c>
      <c r="H371" s="81">
        <f t="shared" si="261"/>
        <v>13.890330514285713</v>
      </c>
      <c r="I371" s="101">
        <v>39.4</v>
      </c>
      <c r="J371" s="92">
        <f t="shared" si="224"/>
        <v>0.41133599999999998</v>
      </c>
      <c r="K371" s="101">
        <v>31.2</v>
      </c>
      <c r="L371" s="78">
        <f t="shared" si="225"/>
        <v>0.32572799999999996</v>
      </c>
      <c r="M371" s="81">
        <f t="shared" si="226"/>
        <v>0.73290447359999999</v>
      </c>
      <c r="N371" s="14">
        <f t="shared" si="260"/>
        <v>115</v>
      </c>
      <c r="O371" s="78">
        <f t="shared" si="227"/>
        <v>1.2531015599999984</v>
      </c>
      <c r="P371" s="78">
        <f t="shared" si="228"/>
        <v>0.5201970863999994</v>
      </c>
      <c r="Q371" s="93">
        <f t="shared" si="229"/>
        <v>4.1718309732000005</v>
      </c>
      <c r="R371" s="80">
        <f t="shared" si="230"/>
        <v>8.0197123018719108</v>
      </c>
      <c r="S371" s="80">
        <f t="shared" si="231"/>
        <v>3615.7393697895754</v>
      </c>
      <c r="T371" s="69">
        <f t="shared" si="232"/>
        <v>228.88671801599975</v>
      </c>
      <c r="U371" s="78">
        <f t="shared" si="233"/>
        <v>1.7655803108943311</v>
      </c>
      <c r="V371" s="69">
        <f t="shared" si="234"/>
        <v>110.17221139980626</v>
      </c>
      <c r="W371" s="80">
        <f t="shared" ca="1" si="235"/>
        <v>5.7538358321262688</v>
      </c>
      <c r="X371" s="80">
        <f t="shared" ca="1" si="236"/>
        <v>32.55267032331691</v>
      </c>
      <c r="Y371" s="94">
        <f t="shared" ca="1" si="237"/>
        <v>1.4686251872847071E-7</v>
      </c>
      <c r="Z371" s="80">
        <f t="shared" ca="1" si="238"/>
        <v>14</v>
      </c>
      <c r="AA371" s="80">
        <f t="shared" ca="1" si="239"/>
        <v>176.98676856000003</v>
      </c>
      <c r="AB371" s="80">
        <f t="shared" ca="1" si="240"/>
        <v>71.979847234157134</v>
      </c>
      <c r="AC371" s="80">
        <f t="shared" si="241"/>
        <v>14.08668769359106</v>
      </c>
      <c r="AD371" s="69">
        <f t="shared" si="242"/>
        <v>1487.2837694117648</v>
      </c>
      <c r="AE371" s="69">
        <f t="shared" si="262"/>
        <v>1486.7328181512605</v>
      </c>
      <c r="AF371" s="69">
        <f t="shared" si="243"/>
        <v>1389.5013599999997</v>
      </c>
      <c r="AG371" s="95">
        <f t="shared" si="263"/>
        <v>1389.0330514285711</v>
      </c>
      <c r="AH371" s="93">
        <f t="shared" si="244"/>
        <v>23.482870418878417</v>
      </c>
      <c r="AI371" s="81">
        <f t="shared" si="245"/>
        <v>0.79073107242224738</v>
      </c>
      <c r="AJ371" s="80">
        <f t="shared" si="246"/>
        <v>13.339213055999998</v>
      </c>
      <c r="AK371" s="80">
        <f t="shared" si="247"/>
        <v>24.302158490520942</v>
      </c>
      <c r="AL371" s="78">
        <f t="shared" ca="1" si="248"/>
        <v>0.91488853724683827</v>
      </c>
      <c r="AM371" s="80">
        <f t="shared" ca="1" si="249"/>
        <v>22.87355489495317</v>
      </c>
      <c r="AN371" s="80">
        <f t="shared" si="250"/>
        <v>13.108503396226412</v>
      </c>
      <c r="AO371" s="80">
        <f t="shared" si="251"/>
        <v>2.9603137632049528</v>
      </c>
      <c r="AP371" s="80">
        <f t="shared" si="252"/>
        <v>3.2537483151164204</v>
      </c>
      <c r="AQ371" s="80">
        <f t="shared" ca="1" si="253"/>
        <v>2.7305798919468351</v>
      </c>
      <c r="AR371" s="80">
        <f t="shared" si="254"/>
        <v>2.8973487417360215</v>
      </c>
      <c r="AS371" s="78">
        <f t="shared" si="255"/>
        <v>-3.220845646700133E-2</v>
      </c>
      <c r="AT371" s="96">
        <f t="shared" ca="1" si="256"/>
        <v>4</v>
      </c>
      <c r="AU371" s="97" t="str">
        <f t="shared" ca="1" si="257"/>
        <v>Silt mxture</v>
      </c>
      <c r="AV371" s="98">
        <f t="shared" si="258"/>
        <v>4</v>
      </c>
      <c r="AW371" s="99" t="str">
        <f t="shared" si="259"/>
        <v>Silt mxture</v>
      </c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</row>
    <row r="372" spans="1:69">
      <c r="A372" s="101">
        <v>7.18</v>
      </c>
      <c r="C372" s="89">
        <f t="shared" si="220"/>
        <v>-23.556144</v>
      </c>
      <c r="D372" s="84">
        <f t="shared" si="221"/>
        <v>23.556144</v>
      </c>
      <c r="E372" s="76">
        <v>1.28</v>
      </c>
      <c r="F372" s="91">
        <f t="shared" si="222"/>
        <v>13.363199999999999</v>
      </c>
      <c r="G372" s="80">
        <f t="shared" si="223"/>
        <v>13.428972</v>
      </c>
      <c r="H372" s="81">
        <f t="shared" si="261"/>
        <v>13.663991314285713</v>
      </c>
      <c r="I372" s="101">
        <v>38.4</v>
      </c>
      <c r="J372" s="92">
        <f t="shared" si="224"/>
        <v>0.40089599999999997</v>
      </c>
      <c r="K372" s="101">
        <v>31.5</v>
      </c>
      <c r="L372" s="78">
        <f t="shared" si="225"/>
        <v>0.32885999999999999</v>
      </c>
      <c r="M372" s="81">
        <f t="shared" si="226"/>
        <v>0.73495169279999994</v>
      </c>
      <c r="N372" s="14">
        <f t="shared" si="260"/>
        <v>115</v>
      </c>
      <c r="O372" s="78">
        <f t="shared" si="227"/>
        <v>1.2568744799999982</v>
      </c>
      <c r="P372" s="78">
        <f t="shared" si="228"/>
        <v>0.52192278719999941</v>
      </c>
      <c r="Q372" s="93">
        <f t="shared" si="229"/>
        <v>4.0167921816000005</v>
      </c>
      <c r="R372" s="80">
        <f t="shared" si="230"/>
        <v>7.6961425714887914</v>
      </c>
      <c r="S372" s="80">
        <f t="shared" si="231"/>
        <v>3572.0273411088579</v>
      </c>
      <c r="T372" s="69">
        <f t="shared" si="232"/>
        <v>229.64602636799975</v>
      </c>
      <c r="U372" s="78">
        <f t="shared" si="233"/>
        <v>1.7612323028711812</v>
      </c>
      <c r="V372" s="69">
        <f t="shared" si="234"/>
        <v>109.90089569916171</v>
      </c>
      <c r="W372" s="80">
        <f t="shared" ca="1" si="235"/>
        <v>5.6175906893223821</v>
      </c>
      <c r="X372" s="80">
        <f t="shared" ca="1" si="236"/>
        <v>32.377732730622704</v>
      </c>
      <c r="Y372" s="94">
        <f t="shared" ca="1" si="237"/>
        <v>1.3162321785258473E-7</v>
      </c>
      <c r="Z372" s="80">
        <f t="shared" ca="1" si="238"/>
        <v>14</v>
      </c>
      <c r="AA372" s="80">
        <f t="shared" ca="1" si="239"/>
        <v>170.40936528000003</v>
      </c>
      <c r="AB372" s="80">
        <f t="shared" ca="1" si="240"/>
        <v>62.113372644101901</v>
      </c>
      <c r="AC372" s="80">
        <f t="shared" si="241"/>
        <v>14.12366409907486</v>
      </c>
      <c r="AD372" s="69">
        <f t="shared" si="242"/>
        <v>1432.0114729411766</v>
      </c>
      <c r="AE372" s="69">
        <f t="shared" si="262"/>
        <v>1459.6608040336137</v>
      </c>
      <c r="AF372" s="69">
        <f t="shared" si="243"/>
        <v>1342.8971999999999</v>
      </c>
      <c r="AG372" s="95">
        <f t="shared" si="263"/>
        <v>1366.3991314285715</v>
      </c>
      <c r="AH372" s="93">
        <f t="shared" si="244"/>
        <v>23.170383588889905</v>
      </c>
      <c r="AI372" s="81">
        <f t="shared" si="245"/>
        <v>0.76811361724732996</v>
      </c>
      <c r="AJ372" s="80">
        <f t="shared" si="246"/>
        <v>12.89181312</v>
      </c>
      <c r="AK372" s="80">
        <f t="shared" si="247"/>
        <v>23.32164415602664</v>
      </c>
      <c r="AL372" s="78">
        <f t="shared" ca="1" si="248"/>
        <v>0.92093289756551755</v>
      </c>
      <c r="AM372" s="80">
        <f t="shared" ca="1" si="249"/>
        <v>22.051099466390276</v>
      </c>
      <c r="AN372" s="80">
        <f t="shared" si="250"/>
        <v>12.668841509433962</v>
      </c>
      <c r="AO372" s="80">
        <f t="shared" si="251"/>
        <v>2.985306693617352</v>
      </c>
      <c r="AP372" s="80">
        <f t="shared" si="252"/>
        <v>3.2935654626598811</v>
      </c>
      <c r="AQ372" s="80">
        <f t="shared" ca="1" si="253"/>
        <v>2.7462307038564071</v>
      </c>
      <c r="AR372" s="80">
        <f t="shared" si="254"/>
        <v>2.9115154347669994</v>
      </c>
      <c r="AS372" s="78">
        <f t="shared" si="255"/>
        <v>-3.3362507335547534E-2</v>
      </c>
      <c r="AT372" s="96">
        <f t="shared" ca="1" si="256"/>
        <v>4</v>
      </c>
      <c r="AU372" s="97" t="str">
        <f t="shared" ca="1" si="257"/>
        <v>Silt mxture</v>
      </c>
      <c r="AV372" s="98">
        <f t="shared" si="258"/>
        <v>4</v>
      </c>
      <c r="AW372" s="99" t="str">
        <f t="shared" si="259"/>
        <v>Silt mxture</v>
      </c>
      <c r="AX372" s="78"/>
      <c r="AY372" s="78"/>
      <c r="AZ372" s="78"/>
      <c r="BA372" s="78"/>
      <c r="BB372" s="78"/>
      <c r="BC372" s="78"/>
      <c r="BD372" s="78"/>
      <c r="BE372" s="78"/>
      <c r="BF372" s="78"/>
      <c r="BG372" s="78"/>
      <c r="BH372" s="78"/>
      <c r="BI372" s="78"/>
      <c r="BJ372" s="78"/>
      <c r="BK372" s="78"/>
      <c r="BL372" s="78"/>
      <c r="BM372" s="78"/>
      <c r="BN372" s="78"/>
      <c r="BO372" s="78"/>
      <c r="BP372" s="78"/>
      <c r="BQ372" s="78"/>
    </row>
    <row r="373" spans="1:69">
      <c r="A373" s="101">
        <v>7.2</v>
      </c>
      <c r="C373" s="89">
        <f t="shared" si="220"/>
        <v>-23.621760000000002</v>
      </c>
      <c r="D373" s="84">
        <f t="shared" si="221"/>
        <v>23.621760000000002</v>
      </c>
      <c r="E373" s="76">
        <v>1.2936000000000001</v>
      </c>
      <c r="F373" s="91">
        <f t="shared" si="222"/>
        <v>13.505184</v>
      </c>
      <c r="G373" s="80">
        <f t="shared" si="223"/>
        <v>13.5711648</v>
      </c>
      <c r="H373" s="81">
        <f t="shared" si="261"/>
        <v>13.441529828571431</v>
      </c>
      <c r="I373" s="101">
        <v>38.299999999999997</v>
      </c>
      <c r="J373" s="92">
        <f t="shared" si="224"/>
        <v>0.39985199999999993</v>
      </c>
      <c r="K373" s="101">
        <v>31.6</v>
      </c>
      <c r="L373" s="78">
        <f t="shared" si="225"/>
        <v>0.32990400000000003</v>
      </c>
      <c r="M373" s="81">
        <f t="shared" si="226"/>
        <v>0.73699891200000001</v>
      </c>
      <c r="N373" s="14">
        <f t="shared" si="260"/>
        <v>115</v>
      </c>
      <c r="O373" s="78">
        <f t="shared" si="227"/>
        <v>1.2606473999999983</v>
      </c>
      <c r="P373" s="78">
        <f t="shared" si="228"/>
        <v>0.52364848799999941</v>
      </c>
      <c r="Q373" s="93">
        <f t="shared" si="229"/>
        <v>4.0624707420000012</v>
      </c>
      <c r="R373" s="80">
        <f t="shared" si="230"/>
        <v>7.7580110228447863</v>
      </c>
      <c r="S373" s="80">
        <f t="shared" si="231"/>
        <v>3622.0805815798917</v>
      </c>
      <c r="T373" s="69">
        <f t="shared" si="232"/>
        <v>230.40533471999976</v>
      </c>
      <c r="U373" s="78">
        <f t="shared" si="233"/>
        <v>1.7613382333063763</v>
      </c>
      <c r="V373" s="69">
        <f t="shared" si="234"/>
        <v>109.90750575831788</v>
      </c>
      <c r="W373" s="80">
        <f t="shared" ca="1" si="235"/>
        <v>5.654752139480979</v>
      </c>
      <c r="X373" s="80">
        <f t="shared" ca="1" si="236"/>
        <v>32.409708414415256</v>
      </c>
      <c r="Y373" s="94">
        <f t="shared" ca="1" si="237"/>
        <v>1.3733954945351575E-7</v>
      </c>
      <c r="Z373" s="80">
        <f t="shared" ca="1" si="238"/>
        <v>14</v>
      </c>
      <c r="AA373" s="80">
        <f t="shared" ca="1" si="239"/>
        <v>172.34724360000001</v>
      </c>
      <c r="AB373" s="80">
        <f t="shared" ca="1" si="240"/>
        <v>65.547949252373513</v>
      </c>
      <c r="AC373" s="80">
        <f t="shared" si="241"/>
        <v>14.081360764188071</v>
      </c>
      <c r="AD373" s="69">
        <f t="shared" si="242"/>
        <v>1448.2961647058826</v>
      </c>
      <c r="AE373" s="69">
        <f t="shared" si="262"/>
        <v>1433.0449915966387</v>
      </c>
      <c r="AF373" s="69">
        <f t="shared" si="243"/>
        <v>1357.1164800000001</v>
      </c>
      <c r="AG373" s="95">
        <f t="shared" si="263"/>
        <v>1344.1529828571427</v>
      </c>
      <c r="AH373" s="93">
        <f t="shared" si="244"/>
        <v>23.374296516369576</v>
      </c>
      <c r="AI373" s="81">
        <f t="shared" si="245"/>
        <v>0.76358856974299216</v>
      </c>
      <c r="AJ373" s="80">
        <f t="shared" si="246"/>
        <v>13.028318208</v>
      </c>
      <c r="AK373" s="80">
        <f t="shared" si="247"/>
        <v>23.509124311650865</v>
      </c>
      <c r="AL373" s="78">
        <f t="shared" ca="1" si="248"/>
        <v>0.91870033585922739</v>
      </c>
      <c r="AM373" s="80">
        <f t="shared" ca="1" si="249"/>
        <v>22.199190015406153</v>
      </c>
      <c r="AN373" s="80">
        <f t="shared" si="250"/>
        <v>12.802985660377358</v>
      </c>
      <c r="AO373" s="80">
        <f t="shared" si="251"/>
        <v>2.9463351590867126</v>
      </c>
      <c r="AP373" s="80">
        <f t="shared" si="252"/>
        <v>3.2480519462163295</v>
      </c>
      <c r="AQ373" s="80">
        <f t="shared" ca="1" si="253"/>
        <v>2.7401573109760342</v>
      </c>
      <c r="AR373" s="80">
        <f t="shared" si="254"/>
        <v>2.9044745244310928</v>
      </c>
      <c r="AS373" s="78">
        <f t="shared" si="255"/>
        <v>-3.3068871012683833E-2</v>
      </c>
      <c r="AT373" s="96">
        <f t="shared" ca="1" si="256"/>
        <v>4</v>
      </c>
      <c r="AU373" s="97" t="str">
        <f t="shared" ca="1" si="257"/>
        <v>Silt mxture</v>
      </c>
      <c r="AV373" s="98">
        <f t="shared" si="258"/>
        <v>4</v>
      </c>
      <c r="AW373" s="99" t="str">
        <f t="shared" si="259"/>
        <v>Silt mxture</v>
      </c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</row>
    <row r="374" spans="1:69">
      <c r="A374" s="101">
        <v>7.22</v>
      </c>
      <c r="C374" s="89">
        <f t="shared" si="220"/>
        <v>-23.687376</v>
      </c>
      <c r="D374" s="84">
        <f t="shared" si="221"/>
        <v>23.687376</v>
      </c>
      <c r="E374" s="76">
        <v>1.2874000000000001</v>
      </c>
      <c r="F374" s="91">
        <f t="shared" si="222"/>
        <v>13.440456000000001</v>
      </c>
      <c r="G374" s="80">
        <f t="shared" si="223"/>
        <v>13.506645600000001</v>
      </c>
      <c r="H374" s="81">
        <f t="shared" si="261"/>
        <v>13.412238171428569</v>
      </c>
      <c r="I374" s="101">
        <v>37.6</v>
      </c>
      <c r="J374" s="92">
        <f t="shared" si="224"/>
        <v>0.392544</v>
      </c>
      <c r="K374" s="101">
        <v>31.7</v>
      </c>
      <c r="L374" s="78">
        <f t="shared" si="225"/>
        <v>0.33094799999999996</v>
      </c>
      <c r="M374" s="81">
        <f t="shared" si="226"/>
        <v>0.73904613119999996</v>
      </c>
      <c r="N374" s="14">
        <f t="shared" si="260"/>
        <v>115</v>
      </c>
      <c r="O374" s="78">
        <f t="shared" si="227"/>
        <v>1.2644203199999982</v>
      </c>
      <c r="P374" s="78">
        <f t="shared" si="228"/>
        <v>0.52537418879999942</v>
      </c>
      <c r="Q374" s="93">
        <f t="shared" si="229"/>
        <v>4.0399343424000014</v>
      </c>
      <c r="R374" s="80">
        <f t="shared" si="230"/>
        <v>7.6896323202088865</v>
      </c>
      <c r="S374" s="80">
        <f t="shared" si="231"/>
        <v>3669.0455022801498</v>
      </c>
      <c r="T374" s="69">
        <f t="shared" si="232"/>
        <v>231.16464307199973</v>
      </c>
      <c r="U374" s="78">
        <f t="shared" si="233"/>
        <v>1.75898901668802</v>
      </c>
      <c r="V374" s="69">
        <f t="shared" si="234"/>
        <v>109.76091464133245</v>
      </c>
      <c r="W374" s="80">
        <f t="shared" ca="1" si="235"/>
        <v>5.6256689987383153</v>
      </c>
      <c r="X374" s="80">
        <f t="shared" ca="1" si="236"/>
        <v>32.368196231991561</v>
      </c>
      <c r="Y374" s="94">
        <f t="shared" ca="1" si="237"/>
        <v>1.3792017505167958E-7</v>
      </c>
      <c r="Z374" s="80">
        <f t="shared" ca="1" si="238"/>
        <v>14</v>
      </c>
      <c r="AA374" s="80">
        <f t="shared" ca="1" si="239"/>
        <v>171.39115392000005</v>
      </c>
      <c r="AB374" s="80">
        <f t="shared" ca="1" si="240"/>
        <v>65.459902018031343</v>
      </c>
      <c r="AC374" s="80">
        <f t="shared" si="241"/>
        <v>14.042195835646032</v>
      </c>
      <c r="AD374" s="69">
        <f t="shared" si="242"/>
        <v>1440.2617976470592</v>
      </c>
      <c r="AE374" s="69">
        <f t="shared" si="262"/>
        <v>1429.1550413445382</v>
      </c>
      <c r="AF374" s="69">
        <f t="shared" si="243"/>
        <v>1350.6645599999999</v>
      </c>
      <c r="AG374" s="95">
        <f t="shared" si="263"/>
        <v>1341.2238171428569</v>
      </c>
      <c r="AH374" s="93">
        <f t="shared" si="244"/>
        <v>23.498880611669488</v>
      </c>
      <c r="AI374" s="81">
        <f t="shared" si="245"/>
        <v>0.74717031854306515</v>
      </c>
      <c r="AJ374" s="80">
        <f t="shared" si="246"/>
        <v>12.966379776</v>
      </c>
      <c r="AK374" s="80">
        <f t="shared" si="247"/>
        <v>23.30191612184511</v>
      </c>
      <c r="AL374" s="78">
        <f t="shared" ca="1" si="248"/>
        <v>0.91855211147991289</v>
      </c>
      <c r="AM374" s="80">
        <f t="shared" ca="1" si="249"/>
        <v>22.007124167751954</v>
      </c>
      <c r="AN374" s="80">
        <f t="shared" si="250"/>
        <v>12.742118490566037</v>
      </c>
      <c r="AO374" s="80">
        <f t="shared" si="251"/>
        <v>2.9063026574118447</v>
      </c>
      <c r="AP374" s="80">
        <f t="shared" si="252"/>
        <v>3.206475873641168</v>
      </c>
      <c r="AQ374" s="80">
        <f t="shared" ca="1" si="253"/>
        <v>2.7395546197412659</v>
      </c>
      <c r="AR374" s="80">
        <f t="shared" si="254"/>
        <v>2.9027088184401313</v>
      </c>
      <c r="AS374" s="78">
        <f t="shared" si="255"/>
        <v>-3.3335290101768153E-2</v>
      </c>
      <c r="AT374" s="96">
        <f t="shared" ca="1" si="256"/>
        <v>4</v>
      </c>
      <c r="AU374" s="97" t="str">
        <f t="shared" ca="1" si="257"/>
        <v>Silt mxture</v>
      </c>
      <c r="AV374" s="98">
        <f t="shared" si="258"/>
        <v>4</v>
      </c>
      <c r="AW374" s="99" t="str">
        <f t="shared" si="259"/>
        <v>Silt mxture</v>
      </c>
      <c r="AX374" s="78"/>
      <c r="AY374" s="78"/>
      <c r="AZ374" s="78"/>
      <c r="BA374" s="78"/>
      <c r="BB374" s="78"/>
      <c r="BC374" s="78"/>
      <c r="BD374" s="78"/>
      <c r="BE374" s="78"/>
      <c r="BF374" s="78"/>
      <c r="BG374" s="78"/>
      <c r="BH374" s="78"/>
      <c r="BI374" s="78"/>
      <c r="BJ374" s="78"/>
      <c r="BK374" s="78"/>
      <c r="BL374" s="78"/>
      <c r="BM374" s="78"/>
      <c r="BN374" s="78"/>
      <c r="BO374" s="78"/>
      <c r="BP374" s="78"/>
      <c r="BQ374" s="78"/>
    </row>
    <row r="375" spans="1:69">
      <c r="A375" s="101">
        <v>7.24</v>
      </c>
      <c r="C375" s="89">
        <f t="shared" si="220"/>
        <v>-23.752992000000003</v>
      </c>
      <c r="D375" s="84">
        <f t="shared" si="221"/>
        <v>23.752992000000003</v>
      </c>
      <c r="E375" s="76">
        <v>1.2277</v>
      </c>
      <c r="F375" s="91">
        <f t="shared" si="222"/>
        <v>12.817188</v>
      </c>
      <c r="G375" s="80">
        <f t="shared" si="223"/>
        <v>12.8831688</v>
      </c>
      <c r="H375" s="81">
        <f t="shared" si="261"/>
        <v>13.576086514285711</v>
      </c>
      <c r="I375" s="101">
        <v>38.5</v>
      </c>
      <c r="J375" s="92">
        <f t="shared" si="224"/>
        <v>0.40193999999999996</v>
      </c>
      <c r="K375" s="101">
        <v>31.6</v>
      </c>
      <c r="L375" s="78">
        <f t="shared" si="225"/>
        <v>0.32990400000000003</v>
      </c>
      <c r="M375" s="81">
        <f t="shared" si="226"/>
        <v>0.74109335040000002</v>
      </c>
      <c r="N375" s="14">
        <f t="shared" si="260"/>
        <v>115</v>
      </c>
      <c r="O375" s="78">
        <f t="shared" si="227"/>
        <v>1.2681932399999982</v>
      </c>
      <c r="P375" s="78">
        <f t="shared" si="228"/>
        <v>0.52709988959999943</v>
      </c>
      <c r="Q375" s="93">
        <f t="shared" si="229"/>
        <v>3.8329419348000004</v>
      </c>
      <c r="R375" s="80">
        <f t="shared" si="230"/>
        <v>7.2717562845795838</v>
      </c>
      <c r="S375" s="80">
        <f t="shared" si="231"/>
        <v>3399.6808303258613</v>
      </c>
      <c r="T375" s="69">
        <f t="shared" si="232"/>
        <v>231.92395142399974</v>
      </c>
      <c r="U375" s="78">
        <f t="shared" si="233"/>
        <v>1.7599154628522031</v>
      </c>
      <c r="V375" s="69">
        <f t="shared" si="234"/>
        <v>109.81872488197747</v>
      </c>
      <c r="W375" s="80">
        <f t="shared" ca="1" si="235"/>
        <v>5.494061343460487</v>
      </c>
      <c r="X375" s="80">
        <f t="shared" ca="1" si="236"/>
        <v>32.149057415568457</v>
      </c>
      <c r="Y375" s="94">
        <f t="shared" ca="1" si="237"/>
        <v>1.0692443245153634E-7</v>
      </c>
      <c r="Z375" s="80">
        <f t="shared" ca="1" si="238"/>
        <v>14</v>
      </c>
      <c r="AA375" s="80">
        <f t="shared" ca="1" si="239"/>
        <v>162.60965784000001</v>
      </c>
      <c r="AB375" s="80">
        <f t="shared" ca="1" si="240"/>
        <v>48.148464117269121</v>
      </c>
      <c r="AC375" s="80">
        <f t="shared" si="241"/>
        <v>14.274000495099228</v>
      </c>
      <c r="AD375" s="69">
        <f t="shared" si="242"/>
        <v>1366.4677129411766</v>
      </c>
      <c r="AE375" s="69">
        <f t="shared" si="262"/>
        <v>1447.9874440336137</v>
      </c>
      <c r="AF375" s="69">
        <f t="shared" si="243"/>
        <v>1288.3168799999999</v>
      </c>
      <c r="AG375" s="95">
        <f t="shared" si="263"/>
        <v>1357.6086514285712</v>
      </c>
      <c r="AH375" s="93">
        <f t="shared" si="244"/>
        <v>22.362658188446126</v>
      </c>
      <c r="AI375" s="81">
        <f t="shared" si="245"/>
        <v>0.76254996051131863</v>
      </c>
      <c r="AJ375" s="80">
        <f t="shared" si="246"/>
        <v>12.367842048</v>
      </c>
      <c r="AK375" s="80">
        <f t="shared" si="247"/>
        <v>22.035625104786618</v>
      </c>
      <c r="AL375" s="78">
        <f t="shared" ca="1" si="248"/>
        <v>0.93248873361743922</v>
      </c>
      <c r="AM375" s="80">
        <f t="shared" ca="1" si="249"/>
        <v>21.02042938998764</v>
      </c>
      <c r="AN375" s="80">
        <f t="shared" si="250"/>
        <v>12.153932830188678</v>
      </c>
      <c r="AO375" s="80">
        <f t="shared" si="251"/>
        <v>3.1198846047876048</v>
      </c>
      <c r="AP375" s="80">
        <f t="shared" si="252"/>
        <v>3.4605324645211732</v>
      </c>
      <c r="AQ375" s="80">
        <f t="shared" ca="1" si="253"/>
        <v>2.7759200296005688</v>
      </c>
      <c r="AR375" s="80">
        <f t="shared" si="254"/>
        <v>2.9373196448332286</v>
      </c>
      <c r="AS375" s="78">
        <f t="shared" si="255"/>
        <v>-3.5401654379374342E-2</v>
      </c>
      <c r="AT375" s="96">
        <f t="shared" ca="1" si="256"/>
        <v>4</v>
      </c>
      <c r="AU375" s="97" t="str">
        <f t="shared" ca="1" si="257"/>
        <v>Silt mxture</v>
      </c>
      <c r="AV375" s="98">
        <f t="shared" si="258"/>
        <v>4</v>
      </c>
      <c r="AW375" s="99" t="str">
        <f t="shared" si="259"/>
        <v>Silt mxture</v>
      </c>
      <c r="AX375" s="78"/>
      <c r="AY375" s="78"/>
      <c r="AZ375" s="78"/>
      <c r="BA375" s="78"/>
      <c r="BB375" s="78"/>
      <c r="BC375" s="78"/>
      <c r="BD375" s="78"/>
      <c r="BE375" s="78"/>
      <c r="BF375" s="78"/>
      <c r="BG375" s="78"/>
      <c r="BH375" s="78"/>
      <c r="BI375" s="78"/>
      <c r="BJ375" s="78"/>
      <c r="BK375" s="78"/>
      <c r="BL375" s="78"/>
      <c r="BM375" s="78"/>
      <c r="BN375" s="78"/>
      <c r="BO375" s="78"/>
      <c r="BP375" s="78"/>
      <c r="BQ375" s="78"/>
    </row>
    <row r="376" spans="1:69">
      <c r="A376" s="101">
        <v>7.26</v>
      </c>
      <c r="C376" s="89">
        <f t="shared" si="220"/>
        <v>-23.818608000000001</v>
      </c>
      <c r="D376" s="84">
        <f t="shared" si="221"/>
        <v>23.818608000000001</v>
      </c>
      <c r="E376" s="76">
        <v>1.2078</v>
      </c>
      <c r="F376" s="91">
        <f t="shared" si="222"/>
        <v>12.609432</v>
      </c>
      <c r="G376" s="80">
        <f t="shared" si="223"/>
        <v>12.6766656</v>
      </c>
      <c r="H376" s="81">
        <f t="shared" si="261"/>
        <v>14.086542857142856</v>
      </c>
      <c r="I376" s="101">
        <v>36.200000000000003</v>
      </c>
      <c r="J376" s="92">
        <f t="shared" si="224"/>
        <v>0.37792800000000004</v>
      </c>
      <c r="K376" s="101">
        <v>32.200000000000003</v>
      </c>
      <c r="L376" s="78">
        <f t="shared" si="225"/>
        <v>0.33616800000000002</v>
      </c>
      <c r="M376" s="81">
        <f t="shared" si="226"/>
        <v>0.74314056959999997</v>
      </c>
      <c r="N376" s="14">
        <f t="shared" si="260"/>
        <v>115</v>
      </c>
      <c r="O376" s="78">
        <f t="shared" si="227"/>
        <v>1.2719661599999981</v>
      </c>
      <c r="P376" s="78">
        <f t="shared" si="228"/>
        <v>0.52882559039999943</v>
      </c>
      <c r="Q376" s="93">
        <f t="shared" si="229"/>
        <v>3.7635508152000008</v>
      </c>
      <c r="R376" s="80">
        <f t="shared" si="230"/>
        <v>7.1168091777731126</v>
      </c>
      <c r="S376" s="80">
        <f t="shared" si="231"/>
        <v>3550.2247673693219</v>
      </c>
      <c r="T376" s="69">
        <f t="shared" si="232"/>
        <v>232.68325977599974</v>
      </c>
      <c r="U376" s="78">
        <f t="shared" si="233"/>
        <v>1.7520607902618974</v>
      </c>
      <c r="V376" s="69">
        <f t="shared" si="234"/>
        <v>109.32859331234239</v>
      </c>
      <c r="W376" s="80">
        <f t="shared" ca="1" si="235"/>
        <v>5.390869509746822</v>
      </c>
      <c r="X376" s="80">
        <f t="shared" ca="1" si="236"/>
        <v>32.04202010045411</v>
      </c>
      <c r="Y376" s="94">
        <f t="shared" ca="1" si="237"/>
        <v>1.102073582883645E-7</v>
      </c>
      <c r="Z376" s="80">
        <f t="shared" ca="1" si="238"/>
        <v>14</v>
      </c>
      <c r="AA376" s="80">
        <f t="shared" ca="1" si="239"/>
        <v>159.66579216000002</v>
      </c>
      <c r="AB376" s="80">
        <f t="shared" ca="1" si="240"/>
        <v>48.72834045130891</v>
      </c>
      <c r="AC376" s="80">
        <f t="shared" si="241"/>
        <v>14.142276573975792</v>
      </c>
      <c r="AD376" s="69">
        <f t="shared" si="242"/>
        <v>1341.7293458823533</v>
      </c>
      <c r="AE376" s="69">
        <f t="shared" si="262"/>
        <v>1507.597258487395</v>
      </c>
      <c r="AF376" s="69">
        <f t="shared" si="243"/>
        <v>1267.6665600000001</v>
      </c>
      <c r="AG376" s="95">
        <f t="shared" si="263"/>
        <v>1408.6542857142856</v>
      </c>
      <c r="AH376" s="93">
        <f t="shared" si="244"/>
        <v>22.79707367584659</v>
      </c>
      <c r="AI376" s="81">
        <f t="shared" si="245"/>
        <v>0.71465527928430683</v>
      </c>
      <c r="AJ376" s="80">
        <f t="shared" si="246"/>
        <v>12.169598976</v>
      </c>
      <c r="AK376" s="80">
        <f t="shared" si="247"/>
        <v>21.566088417494278</v>
      </c>
      <c r="AL376" s="78">
        <f t="shared" ca="1" si="248"/>
        <v>0.93092410949923465</v>
      </c>
      <c r="AM376" s="80">
        <f t="shared" ca="1" si="249"/>
        <v>20.554689382993665</v>
      </c>
      <c r="AN376" s="80">
        <f t="shared" si="250"/>
        <v>11.959118490566038</v>
      </c>
      <c r="AO376" s="80">
        <f t="shared" si="251"/>
        <v>2.9812887073395711</v>
      </c>
      <c r="AP376" s="80">
        <f t="shared" si="252"/>
        <v>3.3137918450922363</v>
      </c>
      <c r="AQ376" s="80">
        <f t="shared" ca="1" si="253"/>
        <v>2.7715997537492911</v>
      </c>
      <c r="AR376" s="80">
        <f t="shared" si="254"/>
        <v>2.9315709612007641</v>
      </c>
      <c r="AS376" s="78">
        <f t="shared" si="255"/>
        <v>-3.5684637875910551E-2</v>
      </c>
      <c r="AT376" s="96">
        <f t="shared" ca="1" si="256"/>
        <v>4</v>
      </c>
      <c r="AU376" s="97" t="str">
        <f t="shared" ca="1" si="257"/>
        <v>Silt mxture</v>
      </c>
      <c r="AV376" s="98">
        <f t="shared" si="258"/>
        <v>4</v>
      </c>
      <c r="AW376" s="99" t="str">
        <f t="shared" si="259"/>
        <v>Silt mxture</v>
      </c>
      <c r="AX376" s="78"/>
      <c r="AY376" s="78"/>
      <c r="AZ376" s="78"/>
      <c r="BA376" s="78"/>
      <c r="BB376" s="78"/>
      <c r="BC376" s="78"/>
      <c r="BD376" s="78"/>
      <c r="BE376" s="78"/>
      <c r="BF376" s="78"/>
      <c r="BG376" s="78"/>
      <c r="BH376" s="78"/>
      <c r="BI376" s="78"/>
      <c r="BJ376" s="78"/>
      <c r="BK376" s="78"/>
      <c r="BL376" s="78"/>
      <c r="BM376" s="78"/>
      <c r="BN376" s="78"/>
      <c r="BO376" s="78"/>
      <c r="BP376" s="78"/>
      <c r="BQ376" s="78"/>
    </row>
    <row r="377" spans="1:69">
      <c r="A377" s="101">
        <v>7.28</v>
      </c>
      <c r="C377" s="89">
        <f t="shared" si="220"/>
        <v>-23.884224000000003</v>
      </c>
      <c r="D377" s="84">
        <f t="shared" si="221"/>
        <v>23.884224000000003</v>
      </c>
      <c r="E377" s="76">
        <v>1.3271999999999999</v>
      </c>
      <c r="F377" s="91">
        <f t="shared" si="222"/>
        <v>13.855967999999999</v>
      </c>
      <c r="G377" s="80">
        <f t="shared" si="223"/>
        <v>13.9240368</v>
      </c>
      <c r="H377" s="81">
        <f t="shared" si="261"/>
        <v>14.597058857142857</v>
      </c>
      <c r="I377" s="101">
        <v>34</v>
      </c>
      <c r="J377" s="92">
        <f t="shared" si="224"/>
        <v>0.35496</v>
      </c>
      <c r="K377" s="101">
        <v>32.6</v>
      </c>
      <c r="L377" s="78">
        <f t="shared" si="225"/>
        <v>0.34034399999999998</v>
      </c>
      <c r="M377" s="81">
        <f t="shared" si="226"/>
        <v>0.74518778880000003</v>
      </c>
      <c r="N377" s="14">
        <f t="shared" si="260"/>
        <v>115</v>
      </c>
      <c r="O377" s="78">
        <f t="shared" si="227"/>
        <v>1.2757390799999981</v>
      </c>
      <c r="P377" s="78">
        <f t="shared" si="228"/>
        <v>0.53055129119999944</v>
      </c>
      <c r="Q377" s="93">
        <f t="shared" si="229"/>
        <v>4.1739382476000007</v>
      </c>
      <c r="R377" s="80">
        <f t="shared" si="230"/>
        <v>7.8671719715532094</v>
      </c>
      <c r="S377" s="80">
        <f t="shared" si="231"/>
        <v>4192.1203118164112</v>
      </c>
      <c r="T377" s="69">
        <f t="shared" si="232"/>
        <v>233.44256812799978</v>
      </c>
      <c r="U377" s="78">
        <f t="shared" si="233"/>
        <v>1.748377195363394</v>
      </c>
      <c r="V377" s="69">
        <f t="shared" si="234"/>
        <v>109.09873699067577</v>
      </c>
      <c r="W377" s="80">
        <f t="shared" ca="1" si="235"/>
        <v>5.6489033480628743</v>
      </c>
      <c r="X377" s="80">
        <f t="shared" ca="1" si="236"/>
        <v>32.430759761554683</v>
      </c>
      <c r="Y377" s="94">
        <f t="shared" ca="1" si="237"/>
        <v>1.8321081553677198E-7</v>
      </c>
      <c r="Z377" s="80">
        <f t="shared" ca="1" si="238"/>
        <v>14</v>
      </c>
      <c r="AA377" s="80">
        <f t="shared" ca="1" si="239"/>
        <v>177.07616808000003</v>
      </c>
      <c r="AB377" s="80">
        <f t="shared" ca="1" si="240"/>
        <v>89.840129998329189</v>
      </c>
      <c r="AC377" s="80">
        <f t="shared" si="241"/>
        <v>13.637031352633695</v>
      </c>
      <c r="AD377" s="69">
        <f t="shared" si="242"/>
        <v>1488.0350258823532</v>
      </c>
      <c r="AE377" s="69">
        <f t="shared" si="262"/>
        <v>1567.2140914285717</v>
      </c>
      <c r="AF377" s="69">
        <f t="shared" si="243"/>
        <v>1392.4036799999999</v>
      </c>
      <c r="AG377" s="95">
        <f t="shared" si="263"/>
        <v>1459.7058857142856</v>
      </c>
      <c r="AH377" s="93">
        <f t="shared" si="244"/>
        <v>25.271774385862749</v>
      </c>
      <c r="AI377" s="81">
        <f t="shared" si="245"/>
        <v>0.66903993240154491</v>
      </c>
      <c r="AJ377" s="80">
        <f t="shared" si="246"/>
        <v>13.367075327999999</v>
      </c>
      <c r="AK377" s="80">
        <f t="shared" si="247"/>
        <v>23.839915065312756</v>
      </c>
      <c r="AL377" s="78">
        <f t="shared" ca="1" si="248"/>
        <v>0.90334033401792435</v>
      </c>
      <c r="AM377" s="80">
        <f t="shared" ca="1" si="249"/>
        <v>22.297228650382809</v>
      </c>
      <c r="AN377" s="80">
        <f t="shared" si="250"/>
        <v>13.135883773584904</v>
      </c>
      <c r="AO377" s="80">
        <f t="shared" si="251"/>
        <v>2.5492607143928261</v>
      </c>
      <c r="AP377" s="80">
        <f t="shared" si="252"/>
        <v>2.8063855536759137</v>
      </c>
      <c r="AQ377" s="80">
        <f t="shared" ca="1" si="253"/>
        <v>2.6989877420368438</v>
      </c>
      <c r="AR377" s="80">
        <f t="shared" si="254"/>
        <v>2.8591899203217572</v>
      </c>
      <c r="AS377" s="78">
        <f t="shared" si="255"/>
        <v>-3.2007768773488356E-2</v>
      </c>
      <c r="AT377" s="96">
        <f t="shared" ca="1" si="256"/>
        <v>4</v>
      </c>
      <c r="AU377" s="97" t="str">
        <f t="shared" ca="1" si="257"/>
        <v>Silt mxture</v>
      </c>
      <c r="AV377" s="98">
        <f t="shared" si="258"/>
        <v>4</v>
      </c>
      <c r="AW377" s="99" t="str">
        <f t="shared" si="259"/>
        <v>Silt mxture</v>
      </c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</row>
    <row r="378" spans="1:69">
      <c r="A378" s="101">
        <v>7.3</v>
      </c>
      <c r="C378" s="89">
        <f t="shared" si="220"/>
        <v>-23.949840000000002</v>
      </c>
      <c r="D378" s="84">
        <f t="shared" si="221"/>
        <v>23.949840000000002</v>
      </c>
      <c r="E378" s="76">
        <v>1.4341999999999999</v>
      </c>
      <c r="F378" s="91">
        <f t="shared" si="222"/>
        <v>14.973047999999999</v>
      </c>
      <c r="G378" s="80">
        <f t="shared" si="223"/>
        <v>15.041951999999998</v>
      </c>
      <c r="H378" s="81">
        <f t="shared" si="261"/>
        <v>15.062921485714284</v>
      </c>
      <c r="I378" s="101">
        <v>29.8</v>
      </c>
      <c r="J378" s="92">
        <f t="shared" si="224"/>
        <v>0.311112</v>
      </c>
      <c r="K378" s="101">
        <v>33</v>
      </c>
      <c r="L378" s="78">
        <f t="shared" si="225"/>
        <v>0.34451999999999999</v>
      </c>
      <c r="M378" s="81">
        <f t="shared" si="226"/>
        <v>0.74723500799999998</v>
      </c>
      <c r="N378" s="14">
        <f t="shared" si="260"/>
        <v>115</v>
      </c>
      <c r="O378" s="78">
        <f t="shared" si="227"/>
        <v>1.279511999999998</v>
      </c>
      <c r="P378" s="78">
        <f t="shared" si="228"/>
        <v>0.53227699199999945</v>
      </c>
      <c r="Q378" s="93">
        <f t="shared" si="229"/>
        <v>4.5416052000000002</v>
      </c>
      <c r="R378" s="80">
        <f t="shared" si="230"/>
        <v>8.5324093813170219</v>
      </c>
      <c r="S378" s="80">
        <f t="shared" si="231"/>
        <v>5204.269164272976</v>
      </c>
      <c r="T378" s="69">
        <f t="shared" si="232"/>
        <v>234.20187647999975</v>
      </c>
      <c r="U378" s="78">
        <f t="shared" si="233"/>
        <v>1.7359347923081521</v>
      </c>
      <c r="V378" s="69">
        <f t="shared" si="234"/>
        <v>108.32233104002869</v>
      </c>
      <c r="W378" s="80">
        <f t="shared" ca="1" si="235"/>
        <v>5.8004283453319863</v>
      </c>
      <c r="X378" s="80">
        <f t="shared" ca="1" si="236"/>
        <v>32.722199292712176</v>
      </c>
      <c r="Y378" s="94">
        <f t="shared" ca="1" si="237"/>
        <v>3.1683420992623252E-7</v>
      </c>
      <c r="Z378" s="80">
        <f t="shared" ca="1" si="238"/>
        <v>14</v>
      </c>
      <c r="AA378" s="80">
        <f t="shared" ca="1" si="239"/>
        <v>192.67416</v>
      </c>
      <c r="AB378" s="80">
        <f t="shared" ca="1" si="240"/>
        <v>169.04981148037066</v>
      </c>
      <c r="AC378" s="80">
        <f t="shared" si="241"/>
        <v>12.979549269041286</v>
      </c>
      <c r="AD378" s="69">
        <f t="shared" si="242"/>
        <v>1619.1105882352942</v>
      </c>
      <c r="AE378" s="69">
        <f t="shared" si="262"/>
        <v>1621.577586554622</v>
      </c>
      <c r="AF378" s="69">
        <f t="shared" si="243"/>
        <v>1504.1951999999999</v>
      </c>
      <c r="AG378" s="95">
        <f t="shared" si="263"/>
        <v>1506.2921485714285</v>
      </c>
      <c r="AH378" s="93">
        <f t="shared" si="244"/>
        <v>28.581901571842014</v>
      </c>
      <c r="AI378" s="81">
        <f t="shared" si="245"/>
        <v>0.58449266956103996</v>
      </c>
      <c r="AJ378" s="80">
        <f t="shared" si="246"/>
        <v>14.440273919999997</v>
      </c>
      <c r="AK378" s="80">
        <f t="shared" si="247"/>
        <v>25.855786003990971</v>
      </c>
      <c r="AL378" s="78">
        <f t="shared" ca="1" si="248"/>
        <v>0.87360836466611269</v>
      </c>
      <c r="AM378" s="80">
        <f t="shared" ca="1" si="249"/>
        <v>23.699838700788277</v>
      </c>
      <c r="AN378" s="80">
        <f t="shared" si="250"/>
        <v>14.19052075471698</v>
      </c>
      <c r="AO378" s="80">
        <f t="shared" si="251"/>
        <v>2.0682953914491953</v>
      </c>
      <c r="AP378" s="80">
        <f t="shared" si="252"/>
        <v>2.2605875120981453</v>
      </c>
      <c r="AQ378" s="80">
        <f t="shared" ca="1" si="253"/>
        <v>2.620737426202346</v>
      </c>
      <c r="AR378" s="80">
        <f t="shared" si="254"/>
        <v>2.7805103263169859</v>
      </c>
      <c r="AS378" s="78">
        <f t="shared" si="255"/>
        <v>-2.9261890188077115E-2</v>
      </c>
      <c r="AT378" s="96">
        <f t="shared" ca="1" si="256"/>
        <v>4</v>
      </c>
      <c r="AU378" s="97" t="str">
        <f t="shared" ca="1" si="257"/>
        <v>Silt mxture</v>
      </c>
      <c r="AV378" s="98">
        <f t="shared" si="258"/>
        <v>4</v>
      </c>
      <c r="AW378" s="99" t="str">
        <f t="shared" si="259"/>
        <v>Silt mxture</v>
      </c>
      <c r="AX378" s="78"/>
      <c r="AY378" s="78"/>
      <c r="AZ378" s="78"/>
      <c r="BA378" s="78"/>
      <c r="BB378" s="78"/>
      <c r="BC378" s="78"/>
      <c r="BD378" s="78"/>
      <c r="BE378" s="78"/>
      <c r="BF378" s="78"/>
      <c r="BG378" s="78"/>
      <c r="BH378" s="78"/>
      <c r="BI378" s="78"/>
      <c r="BJ378" s="78"/>
      <c r="BK378" s="78"/>
      <c r="BL378" s="78"/>
      <c r="BM378" s="78"/>
      <c r="BN378" s="78"/>
      <c r="BO378" s="78"/>
      <c r="BP378" s="78"/>
      <c r="BQ378" s="78"/>
    </row>
    <row r="379" spans="1:69">
      <c r="A379" s="101">
        <v>7.32</v>
      </c>
      <c r="C379" s="89">
        <f t="shared" si="220"/>
        <v>-24.015456</v>
      </c>
      <c r="D379" s="84">
        <f t="shared" si="221"/>
        <v>24.015456</v>
      </c>
      <c r="E379" s="76">
        <v>1.6220000000000001</v>
      </c>
      <c r="F379" s="91">
        <f t="shared" si="222"/>
        <v>16.933679999999999</v>
      </c>
      <c r="G379" s="80">
        <f t="shared" si="223"/>
        <v>17.0021664</v>
      </c>
      <c r="H379" s="81">
        <f t="shared" si="261"/>
        <v>15.499164342857142</v>
      </c>
      <c r="I379" s="101">
        <v>28.3</v>
      </c>
      <c r="J379" s="92">
        <f t="shared" si="224"/>
        <v>0.29545199999999999</v>
      </c>
      <c r="K379" s="101">
        <v>32.799999999999997</v>
      </c>
      <c r="L379" s="78">
        <f t="shared" si="225"/>
        <v>0.34243199999999996</v>
      </c>
      <c r="M379" s="81">
        <f t="shared" si="226"/>
        <v>0.74928222719999993</v>
      </c>
      <c r="N379" s="14">
        <f t="shared" si="260"/>
        <v>115</v>
      </c>
      <c r="O379" s="78">
        <f t="shared" si="227"/>
        <v>1.2832849199999978</v>
      </c>
      <c r="P379" s="78">
        <f t="shared" si="228"/>
        <v>0.53400269279999946</v>
      </c>
      <c r="Q379" s="93">
        <f t="shared" si="229"/>
        <v>5.1872308884000011</v>
      </c>
      <c r="R379" s="80">
        <f t="shared" si="230"/>
        <v>9.7138665372662825</v>
      </c>
      <c r="S379" s="80">
        <f t="shared" si="231"/>
        <v>6259.1560528195687</v>
      </c>
      <c r="T379" s="69">
        <f t="shared" si="232"/>
        <v>234.96118483199976</v>
      </c>
      <c r="U379" s="78">
        <f t="shared" si="233"/>
        <v>1.7346667443428738</v>
      </c>
      <c r="V379" s="69">
        <f t="shared" si="234"/>
        <v>108.24320484699533</v>
      </c>
      <c r="W379" s="80">
        <f t="shared" ca="1" si="235"/>
        <v>6.2032510765753548</v>
      </c>
      <c r="X379" s="80">
        <f t="shared" ca="1" si="236"/>
        <v>33.237445396803984</v>
      </c>
      <c r="Y379" s="94">
        <f t="shared" ca="1" si="237"/>
        <v>5.7579910023893367E-7</v>
      </c>
      <c r="Z379" s="80">
        <f t="shared" ca="1" si="238"/>
        <v>14</v>
      </c>
      <c r="AA379" s="80">
        <f t="shared" ca="1" si="239"/>
        <v>220.06434072000002</v>
      </c>
      <c r="AB379" s="80">
        <f t="shared" ca="1" si="240"/>
        <v>350.89712136346196</v>
      </c>
      <c r="AC379" s="80">
        <f t="shared" si="241"/>
        <v>12.418457063594852</v>
      </c>
      <c r="AD379" s="69">
        <f t="shared" si="242"/>
        <v>1849.2801741176472</v>
      </c>
      <c r="AE379" s="69">
        <f t="shared" si="262"/>
        <v>1672.4564026890755</v>
      </c>
      <c r="AF379" s="69">
        <f t="shared" si="243"/>
        <v>1700.2166400000001</v>
      </c>
      <c r="AG379" s="95">
        <f t="shared" si="263"/>
        <v>1549.9164342857141</v>
      </c>
      <c r="AH379" s="93">
        <f t="shared" si="244"/>
        <v>32.237934218000348</v>
      </c>
      <c r="AI379" s="81">
        <f t="shared" si="245"/>
        <v>0.55327810886275042</v>
      </c>
      <c r="AJ379" s="80">
        <f t="shared" si="246"/>
        <v>16.322079744</v>
      </c>
      <c r="AK379" s="80">
        <f t="shared" si="247"/>
        <v>29.435959203837218</v>
      </c>
      <c r="AL379" s="78">
        <f t="shared" ca="1" si="248"/>
        <v>0.84117455966872312</v>
      </c>
      <c r="AM379" s="80">
        <f t="shared" ca="1" si="249"/>
        <v>26.398906946262937</v>
      </c>
      <c r="AN379" s="80">
        <f t="shared" si="250"/>
        <v>16.039779622641507</v>
      </c>
      <c r="AO379" s="80">
        <f t="shared" si="251"/>
        <v>1.7377314928525813</v>
      </c>
      <c r="AP379" s="80">
        <f t="shared" si="252"/>
        <v>1.8795993873732035</v>
      </c>
      <c r="AQ379" s="80">
        <f t="shared" ca="1" si="253"/>
        <v>2.5353956782272236</v>
      </c>
      <c r="AR379" s="80">
        <f t="shared" si="254"/>
        <v>2.69460121410077</v>
      </c>
      <c r="AS379" s="78">
        <f t="shared" si="255"/>
        <v>-2.5882899347365009E-2</v>
      </c>
      <c r="AT379" s="96">
        <f t="shared" ca="1" si="256"/>
        <v>5</v>
      </c>
      <c r="AU379" s="97" t="str">
        <f t="shared" ca="1" si="257"/>
        <v>Sand mixture</v>
      </c>
      <c r="AV379" s="98">
        <f t="shared" si="258"/>
        <v>4</v>
      </c>
      <c r="AW379" s="99" t="str">
        <f t="shared" si="259"/>
        <v>Silt mxture</v>
      </c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</row>
    <row r="380" spans="1:69">
      <c r="A380" s="101">
        <v>7.34</v>
      </c>
      <c r="C380" s="89">
        <f t="shared" si="220"/>
        <v>-24.081072000000002</v>
      </c>
      <c r="D380" s="84">
        <f t="shared" si="221"/>
        <v>24.081072000000002</v>
      </c>
      <c r="E380" s="76">
        <v>1.6356999999999999</v>
      </c>
      <c r="F380" s="91">
        <f t="shared" si="222"/>
        <v>17.076708</v>
      </c>
      <c r="G380" s="80">
        <f t="shared" si="223"/>
        <v>17.144776799999999</v>
      </c>
      <c r="H380" s="81">
        <f t="shared" si="261"/>
        <v>15.588351771428572</v>
      </c>
      <c r="I380" s="101">
        <v>28.9</v>
      </c>
      <c r="J380" s="92">
        <f t="shared" si="224"/>
        <v>0.30171599999999998</v>
      </c>
      <c r="K380" s="101">
        <v>32.6</v>
      </c>
      <c r="L380" s="78">
        <f t="shared" si="225"/>
        <v>0.34034399999999998</v>
      </c>
      <c r="M380" s="81">
        <f t="shared" si="226"/>
        <v>0.75132944639999999</v>
      </c>
      <c r="N380" s="14">
        <f t="shared" si="260"/>
        <v>115</v>
      </c>
      <c r="O380" s="78">
        <f t="shared" si="227"/>
        <v>1.2870578399999979</v>
      </c>
      <c r="P380" s="78">
        <f t="shared" si="228"/>
        <v>0.53572839359999946</v>
      </c>
      <c r="Q380" s="93">
        <f t="shared" si="229"/>
        <v>5.2330472568000008</v>
      </c>
      <c r="R380" s="80">
        <f t="shared" si="230"/>
        <v>9.7680976392437486</v>
      </c>
      <c r="S380" s="80">
        <f t="shared" si="231"/>
        <v>6183.3445866116408</v>
      </c>
      <c r="T380" s="69">
        <f t="shared" si="232"/>
        <v>235.72049318399976</v>
      </c>
      <c r="U380" s="78">
        <f t="shared" si="233"/>
        <v>1.737453305893442</v>
      </c>
      <c r="V380" s="69">
        <f t="shared" si="234"/>
        <v>108.41708628775078</v>
      </c>
      <c r="W380" s="80">
        <f t="shared" ca="1" si="235"/>
        <v>6.2589007233363283</v>
      </c>
      <c r="X380" s="80">
        <f t="shared" ca="1" si="236"/>
        <v>33.267862521973782</v>
      </c>
      <c r="Y380" s="94">
        <f t="shared" ca="1" si="237"/>
        <v>5.722171645851597E-7</v>
      </c>
      <c r="Z380" s="80">
        <f t="shared" ca="1" si="238"/>
        <v>14</v>
      </c>
      <c r="AA380" s="80">
        <f t="shared" ca="1" si="239"/>
        <v>222.00806544000002</v>
      </c>
      <c r="AB380" s="80">
        <f t="shared" ca="1" si="240"/>
        <v>351.79428661231401</v>
      </c>
      <c r="AC380" s="80">
        <f t="shared" si="241"/>
        <v>12.45550337266441</v>
      </c>
      <c r="AD380" s="69">
        <f t="shared" si="242"/>
        <v>1865.6139952941178</v>
      </c>
      <c r="AE380" s="69">
        <f t="shared" si="262"/>
        <v>1682.5051684033617</v>
      </c>
      <c r="AF380" s="69">
        <f t="shared" si="243"/>
        <v>1714.47768</v>
      </c>
      <c r="AG380" s="95">
        <f t="shared" si="263"/>
        <v>1558.8351771428572</v>
      </c>
      <c r="AH380" s="93">
        <f t="shared" si="244"/>
        <v>32.112122434068908</v>
      </c>
      <c r="AI380" s="81">
        <f t="shared" si="245"/>
        <v>0.56318836859200638</v>
      </c>
      <c r="AJ380" s="80">
        <f t="shared" si="246"/>
        <v>16.458985727999998</v>
      </c>
      <c r="AK380" s="80">
        <f t="shared" si="247"/>
        <v>29.600295876496208</v>
      </c>
      <c r="AL380" s="78">
        <f t="shared" ca="1" si="248"/>
        <v>0.84159561473871147</v>
      </c>
      <c r="AM380" s="80">
        <f t="shared" ca="1" si="249"/>
        <v>26.567527473864647</v>
      </c>
      <c r="AN380" s="80">
        <f t="shared" si="250"/>
        <v>16.174317735849055</v>
      </c>
      <c r="AO380" s="80">
        <f t="shared" si="251"/>
        <v>1.7598129361474102</v>
      </c>
      <c r="AP380" s="80">
        <f t="shared" si="252"/>
        <v>1.9026443889001801</v>
      </c>
      <c r="AQ380" s="80">
        <f t="shared" ca="1" si="253"/>
        <v>2.5362871587754028</v>
      </c>
      <c r="AR380" s="80">
        <f t="shared" si="254"/>
        <v>2.6945315125395544</v>
      </c>
      <c r="AS380" s="78">
        <f t="shared" si="255"/>
        <v>-2.5917059536537529E-2</v>
      </c>
      <c r="AT380" s="96">
        <f t="shared" ca="1" si="256"/>
        <v>5</v>
      </c>
      <c r="AU380" s="97" t="str">
        <f t="shared" ca="1" si="257"/>
        <v>Sand mixture</v>
      </c>
      <c r="AV380" s="98">
        <f t="shared" si="258"/>
        <v>4</v>
      </c>
      <c r="AW380" s="99" t="str">
        <f t="shared" si="259"/>
        <v>Silt mxture</v>
      </c>
      <c r="AX380" s="78"/>
      <c r="AY380" s="78"/>
      <c r="AZ380" s="78"/>
      <c r="BA380" s="78"/>
      <c r="BB380" s="78"/>
      <c r="BC380" s="78"/>
      <c r="BD380" s="78"/>
      <c r="BE380" s="78"/>
      <c r="BF380" s="78"/>
      <c r="BG380" s="78"/>
      <c r="BH380" s="78"/>
      <c r="BI380" s="78"/>
      <c r="BJ380" s="78"/>
      <c r="BK380" s="78"/>
      <c r="BL380" s="78"/>
      <c r="BM380" s="78"/>
      <c r="BN380" s="78"/>
      <c r="BO380" s="78"/>
      <c r="BP380" s="78"/>
      <c r="BQ380" s="78"/>
    </row>
    <row r="381" spans="1:69">
      <c r="A381" s="101">
        <v>7.36</v>
      </c>
      <c r="C381" s="89">
        <f t="shared" si="220"/>
        <v>-24.146688000000001</v>
      </c>
      <c r="D381" s="84">
        <f t="shared" si="221"/>
        <v>24.146688000000001</v>
      </c>
      <c r="E381" s="76">
        <v>1.5995999999999999</v>
      </c>
      <c r="F381" s="91">
        <f t="shared" si="222"/>
        <v>16.699824</v>
      </c>
      <c r="G381" s="80">
        <f t="shared" si="223"/>
        <v>16.767683999999999</v>
      </c>
      <c r="H381" s="81">
        <f t="shared" si="261"/>
        <v>15.404965714285714</v>
      </c>
      <c r="I381" s="101">
        <v>30.9</v>
      </c>
      <c r="J381" s="92">
        <f t="shared" si="224"/>
        <v>0.32259599999999999</v>
      </c>
      <c r="K381" s="101">
        <v>32.5</v>
      </c>
      <c r="L381" s="78">
        <f t="shared" si="225"/>
        <v>0.33929999999999999</v>
      </c>
      <c r="M381" s="81">
        <f t="shared" si="226"/>
        <v>0.75337666560000005</v>
      </c>
      <c r="N381" s="14">
        <f t="shared" si="260"/>
        <v>115</v>
      </c>
      <c r="O381" s="78">
        <f t="shared" si="227"/>
        <v>1.2908307599999977</v>
      </c>
      <c r="P381" s="78">
        <f t="shared" si="228"/>
        <v>0.53745409439999947</v>
      </c>
      <c r="Q381" s="93">
        <f t="shared" si="229"/>
        <v>5.1073615692000001</v>
      </c>
      <c r="R381" s="80">
        <f t="shared" si="230"/>
        <v>9.5028796364491974</v>
      </c>
      <c r="S381" s="80">
        <f t="shared" si="231"/>
        <v>5644.230751557403</v>
      </c>
      <c r="T381" s="69">
        <f t="shared" si="232"/>
        <v>236.47980153599977</v>
      </c>
      <c r="U381" s="78">
        <f t="shared" si="233"/>
        <v>1.7444303898580933</v>
      </c>
      <c r="V381" s="69">
        <f t="shared" si="234"/>
        <v>108.85245632714502</v>
      </c>
      <c r="W381" s="80">
        <f t="shared" ca="1" si="235"/>
        <v>6.2425906997871676</v>
      </c>
      <c r="X381" s="80">
        <f t="shared" ca="1" si="236"/>
        <v>33.17647098338773</v>
      </c>
      <c r="Y381" s="94">
        <f t="shared" ca="1" si="237"/>
        <v>4.629737144141728E-7</v>
      </c>
      <c r="Z381" s="80">
        <f t="shared" ca="1" si="238"/>
        <v>14</v>
      </c>
      <c r="AA381" s="80">
        <f t="shared" ca="1" si="239"/>
        <v>216.67594536000001</v>
      </c>
      <c r="AB381" s="80">
        <f t="shared" ca="1" si="240"/>
        <v>277.79612468544434</v>
      </c>
      <c r="AC381" s="80">
        <f t="shared" si="241"/>
        <v>12.732834195877233</v>
      </c>
      <c r="AD381" s="69">
        <f t="shared" si="242"/>
        <v>1820.8062635294118</v>
      </c>
      <c r="AE381" s="69">
        <f t="shared" si="262"/>
        <v>1660.4864652100844</v>
      </c>
      <c r="AF381" s="69">
        <f t="shared" si="243"/>
        <v>1676.7683999999997</v>
      </c>
      <c r="AG381" s="95">
        <f t="shared" si="263"/>
        <v>1540.4965714285713</v>
      </c>
      <c r="AH381" s="93">
        <f t="shared" si="244"/>
        <v>30.542979616636103</v>
      </c>
      <c r="AI381" s="81">
        <f t="shared" si="245"/>
        <v>0.6002298677436595</v>
      </c>
      <c r="AJ381" s="80">
        <f t="shared" si="246"/>
        <v>16.096976639999998</v>
      </c>
      <c r="AK381" s="80">
        <f t="shared" si="247"/>
        <v>28.796604958936964</v>
      </c>
      <c r="AL381" s="78">
        <f t="shared" ca="1" si="248"/>
        <v>0.85320784870124777</v>
      </c>
      <c r="AM381" s="80">
        <f t="shared" ca="1" si="249"/>
        <v>26.064105008149156</v>
      </c>
      <c r="AN381" s="80">
        <f t="shared" si="250"/>
        <v>15.818569811320753</v>
      </c>
      <c r="AO381" s="80">
        <f t="shared" si="251"/>
        <v>1.9239150737812092</v>
      </c>
      <c r="AP381" s="80">
        <f t="shared" si="252"/>
        <v>2.084377198630075</v>
      </c>
      <c r="AQ381" s="80">
        <f t="shared" ca="1" si="253"/>
        <v>2.566551812269902</v>
      </c>
      <c r="AR381" s="80">
        <f t="shared" si="254"/>
        <v>2.723831262922904</v>
      </c>
      <c r="AS381" s="78">
        <f t="shared" si="255"/>
        <v>-2.6754577250226612E-2</v>
      </c>
      <c r="AT381" s="96">
        <f t="shared" ca="1" si="256"/>
        <v>5</v>
      </c>
      <c r="AU381" s="97" t="str">
        <f t="shared" ca="1" si="257"/>
        <v>Sand mixture</v>
      </c>
      <c r="AV381" s="98">
        <f t="shared" si="258"/>
        <v>4</v>
      </c>
      <c r="AW381" s="99" t="str">
        <f t="shared" si="259"/>
        <v>Silt mxture</v>
      </c>
      <c r="AX381" s="78"/>
      <c r="AY381" s="78"/>
      <c r="AZ381" s="78"/>
      <c r="BA381" s="78"/>
      <c r="BB381" s="78"/>
      <c r="BC381" s="78"/>
      <c r="BD381" s="78"/>
      <c r="BE381" s="78"/>
      <c r="BF381" s="78"/>
      <c r="BG381" s="78"/>
      <c r="BH381" s="78"/>
      <c r="BI381" s="78"/>
      <c r="BJ381" s="78"/>
      <c r="BK381" s="78"/>
      <c r="BL381" s="78"/>
      <c r="BM381" s="78"/>
      <c r="BN381" s="78"/>
      <c r="BO381" s="78"/>
      <c r="BP381" s="78"/>
      <c r="BQ381" s="78"/>
    </row>
    <row r="382" spans="1:69">
      <c r="A382" s="101">
        <v>7.38</v>
      </c>
      <c r="C382" s="89">
        <f t="shared" si="220"/>
        <v>-24.212304</v>
      </c>
      <c r="D382" s="84">
        <f t="shared" si="221"/>
        <v>24.212304</v>
      </c>
      <c r="E382" s="76">
        <v>1.52</v>
      </c>
      <c r="F382" s="91">
        <f t="shared" si="222"/>
        <v>15.8688</v>
      </c>
      <c r="G382" s="80">
        <f t="shared" si="223"/>
        <v>15.936868800000001</v>
      </c>
      <c r="H382" s="81">
        <f t="shared" si="261"/>
        <v>14.914613828571428</v>
      </c>
      <c r="I382" s="101">
        <v>37.1</v>
      </c>
      <c r="J382" s="92">
        <f t="shared" si="224"/>
        <v>0.387324</v>
      </c>
      <c r="K382" s="101">
        <v>32.6</v>
      </c>
      <c r="L382" s="78">
        <f t="shared" si="225"/>
        <v>0.34034399999999998</v>
      </c>
      <c r="M382" s="81">
        <f t="shared" si="226"/>
        <v>0.7554238848</v>
      </c>
      <c r="N382" s="14">
        <f t="shared" si="260"/>
        <v>115</v>
      </c>
      <c r="O382" s="78">
        <f t="shared" si="227"/>
        <v>1.2946036799999976</v>
      </c>
      <c r="P382" s="78">
        <f t="shared" si="228"/>
        <v>0.53917979519999948</v>
      </c>
      <c r="Q382" s="93">
        <f t="shared" si="229"/>
        <v>4.831947489600001</v>
      </c>
      <c r="R382" s="80">
        <f t="shared" si="230"/>
        <v>8.9616627563124336</v>
      </c>
      <c r="S382" s="80">
        <f t="shared" si="231"/>
        <v>4447.4895071886931</v>
      </c>
      <c r="T382" s="69">
        <f t="shared" si="232"/>
        <v>237.23910988799977</v>
      </c>
      <c r="U382" s="78">
        <f t="shared" si="233"/>
        <v>1.7638862485005284</v>
      </c>
      <c r="V382" s="69">
        <f t="shared" si="234"/>
        <v>110.06650190643298</v>
      </c>
      <c r="W382" s="80">
        <f t="shared" ca="1" si="235"/>
        <v>6.2347809564217718</v>
      </c>
      <c r="X382" s="80">
        <f t="shared" ca="1" si="236"/>
        <v>32.99286840439548</v>
      </c>
      <c r="Y382" s="94">
        <f t="shared" ca="1" si="237"/>
        <v>2.7117603847564759E-7</v>
      </c>
      <c r="Z382" s="80">
        <f t="shared" ca="1" si="238"/>
        <v>14</v>
      </c>
      <c r="AA382" s="80">
        <f t="shared" ca="1" si="239"/>
        <v>204.99171168000004</v>
      </c>
      <c r="AB382" s="80">
        <f t="shared" ca="1" si="240"/>
        <v>153.9383269672372</v>
      </c>
      <c r="AC382" s="80">
        <f t="shared" si="241"/>
        <v>13.457262995013547</v>
      </c>
      <c r="AD382" s="69">
        <f t="shared" si="242"/>
        <v>1722.6194258823534</v>
      </c>
      <c r="AE382" s="69">
        <f t="shared" si="262"/>
        <v>1602.3541351260506</v>
      </c>
      <c r="AF382" s="69">
        <f t="shared" si="243"/>
        <v>1593.68688</v>
      </c>
      <c r="AG382" s="95">
        <f t="shared" si="263"/>
        <v>1491.4613828571426</v>
      </c>
      <c r="AH382" s="93">
        <f t="shared" si="244"/>
        <v>26.762952876447251</v>
      </c>
      <c r="AI382" s="81">
        <f t="shared" si="245"/>
        <v>0.71835777870038475</v>
      </c>
      <c r="AJ382" s="80">
        <f t="shared" si="246"/>
        <v>15.299394048</v>
      </c>
      <c r="AK382" s="80">
        <f t="shared" si="247"/>
        <v>27.156553807007377</v>
      </c>
      <c r="AL382" s="78">
        <f t="shared" ca="1" si="248"/>
        <v>0.88240379361283272</v>
      </c>
      <c r="AM382" s="80">
        <f t="shared" ca="1" si="249"/>
        <v>25.081394151515131</v>
      </c>
      <c r="AN382" s="80">
        <f t="shared" si="250"/>
        <v>15.034781886792453</v>
      </c>
      <c r="AO382" s="80">
        <f t="shared" si="251"/>
        <v>2.4303644891648979</v>
      </c>
      <c r="AP382" s="80">
        <f t="shared" si="252"/>
        <v>2.645246461703187</v>
      </c>
      <c r="AQ382" s="80">
        <f t="shared" ca="1" si="253"/>
        <v>2.6429679380716156</v>
      </c>
      <c r="AR382" s="80">
        <f t="shared" si="254"/>
        <v>2.7992113606715501</v>
      </c>
      <c r="AS382" s="78">
        <f t="shared" si="255"/>
        <v>-2.834806509773127E-2</v>
      </c>
      <c r="AT382" s="96">
        <f t="shared" ca="1" si="256"/>
        <v>4</v>
      </c>
      <c r="AU382" s="97" t="str">
        <f t="shared" ca="1" si="257"/>
        <v>Silt mxture</v>
      </c>
      <c r="AV382" s="98">
        <f t="shared" si="258"/>
        <v>4</v>
      </c>
      <c r="AW382" s="99" t="str">
        <f t="shared" si="259"/>
        <v>Silt mxture</v>
      </c>
      <c r="AX382" s="78"/>
      <c r="AY382" s="78"/>
      <c r="AZ382" s="78"/>
      <c r="BA382" s="78"/>
      <c r="BB382" s="78"/>
      <c r="BC382" s="78"/>
      <c r="BD382" s="78"/>
      <c r="BE382" s="78"/>
      <c r="BF382" s="78"/>
      <c r="BG382" s="78"/>
      <c r="BH382" s="78"/>
      <c r="BI382" s="78"/>
      <c r="BJ382" s="78"/>
      <c r="BK382" s="78"/>
      <c r="BL382" s="78"/>
      <c r="BM382" s="78"/>
      <c r="BN382" s="78"/>
      <c r="BO382" s="78"/>
      <c r="BP382" s="78"/>
      <c r="BQ382" s="78"/>
    </row>
    <row r="383" spans="1:69">
      <c r="A383" s="101">
        <v>7.4</v>
      </c>
      <c r="C383" s="89">
        <f t="shared" si="220"/>
        <v>-24.277920000000002</v>
      </c>
      <c r="D383" s="84">
        <f t="shared" si="221"/>
        <v>24.277920000000002</v>
      </c>
      <c r="E383" s="76">
        <v>1.2675000000000001</v>
      </c>
      <c r="F383" s="91">
        <f t="shared" si="222"/>
        <v>13.232699999999999</v>
      </c>
      <c r="G383" s="80">
        <f t="shared" si="223"/>
        <v>13.3009776</v>
      </c>
      <c r="H383" s="81">
        <f t="shared" si="261"/>
        <v>14.133015771428571</v>
      </c>
      <c r="I383" s="101">
        <v>39</v>
      </c>
      <c r="J383" s="92">
        <f t="shared" si="224"/>
        <v>0.40715999999999997</v>
      </c>
      <c r="K383" s="101">
        <v>32.700000000000003</v>
      </c>
      <c r="L383" s="78">
        <f t="shared" si="225"/>
        <v>0.34138800000000002</v>
      </c>
      <c r="M383" s="81">
        <f t="shared" si="226"/>
        <v>0.75747110400000006</v>
      </c>
      <c r="N383" s="14">
        <f t="shared" si="260"/>
        <v>115</v>
      </c>
      <c r="O383" s="78">
        <f t="shared" si="227"/>
        <v>1.2983765999999977</v>
      </c>
      <c r="P383" s="78">
        <f t="shared" si="228"/>
        <v>0.54090549599999949</v>
      </c>
      <c r="Q383" s="93">
        <f t="shared" si="229"/>
        <v>3.9608583300000006</v>
      </c>
      <c r="R383" s="80">
        <f t="shared" si="230"/>
        <v>7.3226438985933404</v>
      </c>
      <c r="S383" s="80">
        <f t="shared" si="231"/>
        <v>3468.0978138381797</v>
      </c>
      <c r="T383" s="69">
        <f t="shared" si="232"/>
        <v>237.99841823999978</v>
      </c>
      <c r="U383" s="78">
        <f t="shared" si="233"/>
        <v>1.7626759876281173</v>
      </c>
      <c r="V383" s="69">
        <f t="shared" si="234"/>
        <v>109.99098162799451</v>
      </c>
      <c r="W383" s="80">
        <f t="shared" ca="1" si="235"/>
        <v>5.6433272605638001</v>
      </c>
      <c r="X383" s="80">
        <f t="shared" ca="1" si="236"/>
        <v>32.18315701143144</v>
      </c>
      <c r="Y383" s="94">
        <f t="shared" ca="1" si="237"/>
        <v>1.1298609526745782E-7</v>
      </c>
      <c r="Z383" s="80">
        <f t="shared" ca="1" si="238"/>
        <v>14</v>
      </c>
      <c r="AA383" s="80">
        <f t="shared" ca="1" si="239"/>
        <v>168.03641400000004</v>
      </c>
      <c r="AB383" s="80">
        <f t="shared" ca="1" si="240"/>
        <v>52.576001392447353</v>
      </c>
      <c r="AC383" s="80">
        <f t="shared" si="241"/>
        <v>14.213428155614736</v>
      </c>
      <c r="AD383" s="69">
        <f t="shared" si="242"/>
        <v>1412.0707058823532</v>
      </c>
      <c r="AE383" s="69">
        <f t="shared" si="262"/>
        <v>1509.9575495798322</v>
      </c>
      <c r="AF383" s="69">
        <f t="shared" si="243"/>
        <v>1330.0977600000001</v>
      </c>
      <c r="AG383" s="95">
        <f t="shared" si="263"/>
        <v>1413.301577142857</v>
      </c>
      <c r="AH383" s="93">
        <f t="shared" si="244"/>
        <v>22.625272585228579</v>
      </c>
      <c r="AI383" s="81">
        <f t="shared" si="245"/>
        <v>0.75273777584245571</v>
      </c>
      <c r="AJ383" s="80">
        <f t="shared" si="246"/>
        <v>12.768938495999999</v>
      </c>
      <c r="AK383" s="80">
        <f t="shared" si="247"/>
        <v>22.189829995737394</v>
      </c>
      <c r="AL383" s="78">
        <f t="shared" ca="1" si="248"/>
        <v>0.93013855804271006</v>
      </c>
      <c r="AM383" s="80">
        <f t="shared" ca="1" si="249"/>
        <v>21.171008498731666</v>
      </c>
      <c r="AN383" s="80">
        <f t="shared" si="250"/>
        <v>12.548092075471697</v>
      </c>
      <c r="AO383" s="80">
        <f t="shared" si="251"/>
        <v>3.0611283790147872</v>
      </c>
      <c r="AP383" s="80">
        <f t="shared" si="252"/>
        <v>3.3922647266205046</v>
      </c>
      <c r="AQ383" s="80">
        <f t="shared" ca="1" si="253"/>
        <v>2.7680423828189782</v>
      </c>
      <c r="AR383" s="80">
        <f t="shared" si="254"/>
        <v>2.9212455530053916</v>
      </c>
      <c r="AS383" s="78">
        <f t="shared" si="255"/>
        <v>-3.466607812756585E-2</v>
      </c>
      <c r="AT383" s="96">
        <f t="shared" ca="1" si="256"/>
        <v>4</v>
      </c>
      <c r="AU383" s="97" t="str">
        <f t="shared" ca="1" si="257"/>
        <v>Silt mxture</v>
      </c>
      <c r="AV383" s="98">
        <f t="shared" si="258"/>
        <v>4</v>
      </c>
      <c r="AW383" s="99" t="str">
        <f t="shared" si="259"/>
        <v>Silt mxture</v>
      </c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/>
      <c r="BJ383" s="78"/>
      <c r="BK383" s="78"/>
      <c r="BL383" s="78"/>
      <c r="BM383" s="78"/>
      <c r="BN383" s="78"/>
      <c r="BO383" s="78"/>
      <c r="BP383" s="78"/>
      <c r="BQ383" s="78"/>
    </row>
    <row r="384" spans="1:69">
      <c r="A384" s="101">
        <v>7.42</v>
      </c>
      <c r="C384" s="89">
        <f t="shared" si="220"/>
        <v>-24.343536</v>
      </c>
      <c r="D384" s="84">
        <f t="shared" si="221"/>
        <v>24.343536</v>
      </c>
      <c r="E384" s="76">
        <v>1.2040999999999999</v>
      </c>
      <c r="F384" s="91">
        <f t="shared" si="222"/>
        <v>12.570803999999999</v>
      </c>
      <c r="G384" s="80">
        <f t="shared" si="223"/>
        <v>12.640334399999999</v>
      </c>
      <c r="H384" s="81">
        <f t="shared" si="261"/>
        <v>13.317293828571426</v>
      </c>
      <c r="I384" s="101">
        <v>40.1</v>
      </c>
      <c r="J384" s="92">
        <f t="shared" si="224"/>
        <v>0.41864400000000002</v>
      </c>
      <c r="K384" s="101">
        <v>33.299999999999997</v>
      </c>
      <c r="L384" s="78">
        <f t="shared" si="225"/>
        <v>0.34765199999999996</v>
      </c>
      <c r="M384" s="81">
        <f t="shared" si="226"/>
        <v>0.75951832320000001</v>
      </c>
      <c r="N384" s="14">
        <f t="shared" si="260"/>
        <v>115</v>
      </c>
      <c r="O384" s="78">
        <f t="shared" si="227"/>
        <v>1.3021495199999975</v>
      </c>
      <c r="P384" s="78">
        <f t="shared" si="228"/>
        <v>0.54263119679999949</v>
      </c>
      <c r="Q384" s="93">
        <f t="shared" si="229"/>
        <v>3.7416010104000006</v>
      </c>
      <c r="R384" s="80">
        <f t="shared" si="230"/>
        <v>6.8952928480060516</v>
      </c>
      <c r="S384" s="80">
        <f t="shared" si="231"/>
        <v>3186.2491843413786</v>
      </c>
      <c r="T384" s="69">
        <f t="shared" si="232"/>
        <v>238.75772659199978</v>
      </c>
      <c r="U384" s="78">
        <f t="shared" si="233"/>
        <v>1.7639462744541712</v>
      </c>
      <c r="V384" s="69">
        <f t="shared" si="234"/>
        <v>110.07024752594027</v>
      </c>
      <c r="W384" s="80">
        <f t="shared" ca="1" si="235"/>
        <v>5.5040719600549757</v>
      </c>
      <c r="X384" s="80">
        <f t="shared" ca="1" si="236"/>
        <v>31.94598856513436</v>
      </c>
      <c r="Y384" s="94">
        <f t="shared" ca="1" si="237"/>
        <v>8.5381090532188496E-8</v>
      </c>
      <c r="Z384" s="80">
        <f t="shared" ca="1" si="238"/>
        <v>14</v>
      </c>
      <c r="AA384" s="80">
        <f t="shared" ca="1" si="239"/>
        <v>158.73458832000003</v>
      </c>
      <c r="AB384" s="80">
        <f t="shared" ca="1" si="240"/>
        <v>37.531197016448104</v>
      </c>
      <c r="AC384" s="80">
        <f t="shared" si="241"/>
        <v>14.471109358894097</v>
      </c>
      <c r="AD384" s="69">
        <f t="shared" si="242"/>
        <v>1333.9041035294122</v>
      </c>
      <c r="AE384" s="69">
        <f t="shared" si="262"/>
        <v>1413.5463892436978</v>
      </c>
      <c r="AF384" s="69">
        <f t="shared" si="243"/>
        <v>1264.0334399999997</v>
      </c>
      <c r="AG384" s="95">
        <f t="shared" si="263"/>
        <v>1331.729382857143</v>
      </c>
      <c r="AH384" s="93">
        <f t="shared" si="244"/>
        <v>21.432304941597479</v>
      </c>
      <c r="AI384" s="81">
        <f t="shared" si="245"/>
        <v>0.77150742985074239</v>
      </c>
      <c r="AJ384" s="80">
        <f t="shared" si="246"/>
        <v>12.134721023999997</v>
      </c>
      <c r="AK384" s="80">
        <f t="shared" si="247"/>
        <v>20.894826812139549</v>
      </c>
      <c r="AL384" s="78">
        <f t="shared" ca="1" si="248"/>
        <v>0.9454678926471406</v>
      </c>
      <c r="AM384" s="80">
        <f t="shared" ca="1" si="249"/>
        <v>20.14562653621044</v>
      </c>
      <c r="AN384" s="80">
        <f t="shared" si="250"/>
        <v>11.924843773584904</v>
      </c>
      <c r="AO384" s="80">
        <f t="shared" si="251"/>
        <v>3.3119693415705842</v>
      </c>
      <c r="AP384" s="80">
        <f t="shared" si="252"/>
        <v>3.6923370401065463</v>
      </c>
      <c r="AQ384" s="80">
        <f t="shared" ca="1" si="253"/>
        <v>2.8080632059772421</v>
      </c>
      <c r="AR384" s="80">
        <f t="shared" si="254"/>
        <v>2.9592176407813024</v>
      </c>
      <c r="AS384" s="78">
        <f t="shared" si="255"/>
        <v>-3.6325595989046881E-2</v>
      </c>
      <c r="AT384" s="96">
        <f t="shared" ca="1" si="256"/>
        <v>4</v>
      </c>
      <c r="AU384" s="97" t="str">
        <f t="shared" ca="1" si="257"/>
        <v>Silt mxture</v>
      </c>
      <c r="AV384" s="98">
        <f t="shared" si="258"/>
        <v>3</v>
      </c>
      <c r="AW384" s="99" t="str">
        <f t="shared" si="259"/>
        <v>Clay</v>
      </c>
      <c r="AX384" s="78"/>
      <c r="AY384" s="78"/>
      <c r="AZ384" s="78"/>
      <c r="BA384" s="78"/>
      <c r="BB384" s="78"/>
      <c r="BC384" s="78"/>
      <c r="BD384" s="78"/>
      <c r="BE384" s="78"/>
      <c r="BF384" s="78"/>
      <c r="BG384" s="78"/>
      <c r="BH384" s="78"/>
      <c r="BI384" s="78"/>
      <c r="BJ384" s="78"/>
      <c r="BK384" s="78"/>
      <c r="BL384" s="78"/>
      <c r="BM384" s="78"/>
      <c r="BN384" s="78"/>
      <c r="BO384" s="78"/>
      <c r="BP384" s="78"/>
      <c r="BQ384" s="78"/>
    </row>
    <row r="385" spans="1:69">
      <c r="A385" s="101">
        <v>7.44</v>
      </c>
      <c r="C385" s="89">
        <f t="shared" si="220"/>
        <v>-24.409152000000002</v>
      </c>
      <c r="D385" s="84">
        <f t="shared" si="221"/>
        <v>24.409152000000002</v>
      </c>
      <c r="E385" s="76">
        <v>1.1052</v>
      </c>
      <c r="F385" s="91">
        <f t="shared" si="222"/>
        <v>11.538288</v>
      </c>
      <c r="G385" s="80">
        <f t="shared" si="223"/>
        <v>11.609488799999999</v>
      </c>
      <c r="H385" s="81">
        <f t="shared" si="261"/>
        <v>12.651997371428569</v>
      </c>
      <c r="I385" s="101">
        <v>33.200000000000003</v>
      </c>
      <c r="J385" s="92">
        <f t="shared" si="224"/>
        <v>0.34660800000000003</v>
      </c>
      <c r="K385" s="101">
        <v>34.1</v>
      </c>
      <c r="L385" s="78">
        <f t="shared" si="225"/>
        <v>0.35600399999999999</v>
      </c>
      <c r="M385" s="81">
        <f t="shared" si="226"/>
        <v>0.76156554240000007</v>
      </c>
      <c r="N385" s="14">
        <f t="shared" si="260"/>
        <v>115</v>
      </c>
      <c r="O385" s="78">
        <f t="shared" si="227"/>
        <v>1.3059224399999976</v>
      </c>
      <c r="P385" s="78">
        <f t="shared" si="228"/>
        <v>0.5443568975999995</v>
      </c>
      <c r="Q385" s="93">
        <f t="shared" si="229"/>
        <v>3.4001768988000007</v>
      </c>
      <c r="R385" s="80">
        <f t="shared" si="230"/>
        <v>6.2462272707316639</v>
      </c>
      <c r="S385" s="80">
        <f t="shared" si="231"/>
        <v>3497.2772632110591</v>
      </c>
      <c r="T385" s="69">
        <f t="shared" si="232"/>
        <v>239.51703494399979</v>
      </c>
      <c r="U385" s="78">
        <f t="shared" si="233"/>
        <v>1.7384794844651066</v>
      </c>
      <c r="V385" s="69">
        <f t="shared" si="234"/>
        <v>108.48111983062265</v>
      </c>
      <c r="W385" s="80">
        <f t="shared" ca="1" si="235"/>
        <v>5.0791010043199449</v>
      </c>
      <c r="X385" s="80">
        <f t="shared" ca="1" si="236"/>
        <v>31.483609998734444</v>
      </c>
      <c r="Y385" s="94">
        <f t="shared" ca="1" si="237"/>
        <v>8.1144326546754109E-8</v>
      </c>
      <c r="Z385" s="80">
        <f t="shared" ca="1" si="238"/>
        <v>14</v>
      </c>
      <c r="AA385" s="80">
        <f t="shared" ca="1" si="239"/>
        <v>144.24992904000001</v>
      </c>
      <c r="AB385" s="80">
        <f t="shared" ca="1" si="240"/>
        <v>32.414021574557182</v>
      </c>
      <c r="AC385" s="80">
        <f t="shared" si="241"/>
        <v>14.187957069023978</v>
      </c>
      <c r="AD385" s="69">
        <f t="shared" si="242"/>
        <v>1212.1842776470589</v>
      </c>
      <c r="AE385" s="69">
        <f t="shared" si="262"/>
        <v>1334.8323448739498</v>
      </c>
      <c r="AF385" s="69">
        <f t="shared" si="243"/>
        <v>1160.9488799999999</v>
      </c>
      <c r="AG385" s="95">
        <f t="shared" si="263"/>
        <v>1265.199737142857</v>
      </c>
      <c r="AH385" s="93">
        <f t="shared" si="244"/>
        <v>22.137684424550471</v>
      </c>
      <c r="AI385" s="81">
        <f t="shared" si="245"/>
        <v>0.6367293250588919</v>
      </c>
      <c r="AJ385" s="80">
        <f t="shared" si="246"/>
        <v>11.145109247999999</v>
      </c>
      <c r="AK385" s="80">
        <f t="shared" si="247"/>
        <v>18.927961426459586</v>
      </c>
      <c r="AL385" s="78">
        <f t="shared" ca="1" si="248"/>
        <v>0.94831950669637821</v>
      </c>
      <c r="AM385" s="80">
        <f t="shared" ca="1" si="249"/>
        <v>18.287164161825078</v>
      </c>
      <c r="AN385" s="80">
        <f t="shared" si="250"/>
        <v>10.952347924528301</v>
      </c>
      <c r="AO385" s="80">
        <f t="shared" si="251"/>
        <v>2.9855578137083869</v>
      </c>
      <c r="AP385" s="80">
        <f t="shared" si="252"/>
        <v>3.363961446840237</v>
      </c>
      <c r="AQ385" s="80">
        <f t="shared" ca="1" si="253"/>
        <v>2.8153341064184638</v>
      </c>
      <c r="AR385" s="80">
        <f t="shared" si="254"/>
        <v>2.9631750696706671</v>
      </c>
      <c r="AS385" s="78">
        <f t="shared" si="255"/>
        <v>-3.9361278243856532E-2</v>
      </c>
      <c r="AT385" s="96">
        <f t="shared" ca="1" si="256"/>
        <v>4</v>
      </c>
      <c r="AU385" s="97" t="str">
        <f t="shared" ca="1" si="257"/>
        <v>Silt mxture</v>
      </c>
      <c r="AV385" s="98">
        <f t="shared" si="258"/>
        <v>3</v>
      </c>
      <c r="AW385" s="99" t="str">
        <f t="shared" si="259"/>
        <v>Clay</v>
      </c>
      <c r="AX385" s="78"/>
      <c r="AY385" s="78"/>
      <c r="AZ385" s="78"/>
      <c r="BA385" s="78"/>
      <c r="BB385" s="78"/>
      <c r="BC385" s="78"/>
      <c r="BD385" s="78"/>
      <c r="BE385" s="78"/>
      <c r="BF385" s="78"/>
      <c r="BG385" s="78"/>
      <c r="BH385" s="78"/>
      <c r="BI385" s="78"/>
      <c r="BJ385" s="78"/>
      <c r="BK385" s="78"/>
      <c r="BL385" s="78"/>
      <c r="BM385" s="78"/>
      <c r="BN385" s="78"/>
      <c r="BO385" s="78"/>
      <c r="BP385" s="78"/>
      <c r="BQ385" s="78"/>
    </row>
    <row r="386" spans="1:69">
      <c r="A386" s="101">
        <v>7.46</v>
      </c>
      <c r="C386" s="89">
        <f t="shared" si="220"/>
        <v>-24.474768000000001</v>
      </c>
      <c r="D386" s="84">
        <f t="shared" si="221"/>
        <v>24.474768000000001</v>
      </c>
      <c r="E386" s="76">
        <v>1.0976999999999999</v>
      </c>
      <c r="F386" s="91">
        <f t="shared" si="222"/>
        <v>11.459987999999999</v>
      </c>
      <c r="G386" s="80">
        <f t="shared" si="223"/>
        <v>11.53098</v>
      </c>
      <c r="H386" s="81">
        <f t="shared" si="261"/>
        <v>12.170415085714284</v>
      </c>
      <c r="I386" s="101">
        <v>32.6</v>
      </c>
      <c r="J386" s="92">
        <f t="shared" si="224"/>
        <v>0.34034399999999998</v>
      </c>
      <c r="K386" s="101">
        <v>34</v>
      </c>
      <c r="L386" s="78">
        <f t="shared" si="225"/>
        <v>0.35496</v>
      </c>
      <c r="M386" s="81">
        <f t="shared" si="226"/>
        <v>0.76361276160000002</v>
      </c>
      <c r="N386" s="14">
        <f t="shared" si="260"/>
        <v>115</v>
      </c>
      <c r="O386" s="78">
        <f t="shared" si="227"/>
        <v>1.3096953599999974</v>
      </c>
      <c r="P386" s="78">
        <f t="shared" si="228"/>
        <v>0.54608259839999951</v>
      </c>
      <c r="Q386" s="93">
        <f t="shared" si="229"/>
        <v>3.373023931200001</v>
      </c>
      <c r="R386" s="80">
        <f t="shared" si="230"/>
        <v>6.1767650920993056</v>
      </c>
      <c r="S386" s="80">
        <f t="shared" si="231"/>
        <v>3533.2019230370388</v>
      </c>
      <c r="T386" s="69">
        <f t="shared" si="232"/>
        <v>240.27634329599979</v>
      </c>
      <c r="U386" s="78">
        <f t="shared" si="233"/>
        <v>1.7360757348615445</v>
      </c>
      <c r="V386" s="69">
        <f t="shared" si="234"/>
        <v>108.33112585536038</v>
      </c>
      <c r="W386" s="80">
        <f t="shared" ca="1" si="235"/>
        <v>5.0477311698208807</v>
      </c>
      <c r="X386" s="80">
        <f t="shared" ca="1" si="236"/>
        <v>31.432323821615871</v>
      </c>
      <c r="Y386" s="94">
        <f t="shared" ca="1" si="237"/>
        <v>8.0629292770422259E-8</v>
      </c>
      <c r="Z386" s="80">
        <f t="shared" ca="1" si="238"/>
        <v>14</v>
      </c>
      <c r="AA386" s="80">
        <f t="shared" ca="1" si="239"/>
        <v>143.09798496000002</v>
      </c>
      <c r="AB386" s="80">
        <f t="shared" ca="1" si="240"/>
        <v>31.951078128546435</v>
      </c>
      <c r="AC386" s="80">
        <f t="shared" si="241"/>
        <v>14.156888313012953</v>
      </c>
      <c r="AD386" s="69">
        <f t="shared" si="242"/>
        <v>1202.5040752941179</v>
      </c>
      <c r="AE386" s="69">
        <f t="shared" si="262"/>
        <v>1277.7317324369749</v>
      </c>
      <c r="AF386" s="69">
        <f t="shared" si="243"/>
        <v>1153.098</v>
      </c>
      <c r="AG386" s="95">
        <f t="shared" si="263"/>
        <v>1217.0415085714285</v>
      </c>
      <c r="AH386" s="93">
        <f t="shared" si="244"/>
        <v>22.205722379952231</v>
      </c>
      <c r="AI386" s="81">
        <f t="shared" si="245"/>
        <v>0.62324637517693204</v>
      </c>
      <c r="AJ386" s="80">
        <f t="shared" si="246"/>
        <v>11.0697408</v>
      </c>
      <c r="AK386" s="80">
        <f t="shared" si="247"/>
        <v>18.717469976058499</v>
      </c>
      <c r="AL386" s="78">
        <f t="shared" ca="1" si="248"/>
        <v>0.94874748103665441</v>
      </c>
      <c r="AM386" s="80">
        <f t="shared" ca="1" si="249"/>
        <v>18.091891884747415</v>
      </c>
      <c r="AN386" s="80">
        <f t="shared" si="250"/>
        <v>10.878283018867924</v>
      </c>
      <c r="AO386" s="80">
        <f t="shared" si="251"/>
        <v>2.9515617926663649</v>
      </c>
      <c r="AP386" s="80">
        <f t="shared" si="252"/>
        <v>3.3297575792782141</v>
      </c>
      <c r="AQ386" s="80">
        <f t="shared" ca="1" si="253"/>
        <v>2.8162437477810469</v>
      </c>
      <c r="AR386" s="80">
        <f t="shared" si="254"/>
        <v>2.9627527519602226</v>
      </c>
      <c r="AS386" s="78">
        <f t="shared" si="255"/>
        <v>-3.9980567608965435E-2</v>
      </c>
      <c r="AT386" s="96">
        <f t="shared" ca="1" si="256"/>
        <v>4</v>
      </c>
      <c r="AU386" s="97" t="str">
        <f t="shared" ca="1" si="257"/>
        <v>Silt mxture</v>
      </c>
      <c r="AV386" s="98">
        <f t="shared" si="258"/>
        <v>3</v>
      </c>
      <c r="AW386" s="99" t="str">
        <f t="shared" si="259"/>
        <v>Clay</v>
      </c>
      <c r="AX386" s="78"/>
      <c r="AY386" s="78"/>
      <c r="AZ386" s="78"/>
      <c r="BA386" s="78"/>
      <c r="BB386" s="78"/>
      <c r="BC386" s="78"/>
      <c r="BD386" s="78"/>
      <c r="BE386" s="78"/>
      <c r="BF386" s="78"/>
      <c r="BG386" s="78"/>
      <c r="BH386" s="78"/>
      <c r="BI386" s="78"/>
      <c r="BJ386" s="78"/>
      <c r="BK386" s="78"/>
      <c r="BL386" s="78"/>
      <c r="BM386" s="78"/>
      <c r="BN386" s="78"/>
      <c r="BO386" s="78"/>
      <c r="BP386" s="78"/>
      <c r="BQ386" s="78"/>
    </row>
    <row r="387" spans="1:69">
      <c r="A387" s="101">
        <v>7.48</v>
      </c>
      <c r="C387" s="89">
        <f t="shared" si="220"/>
        <v>-24.540384000000003</v>
      </c>
      <c r="D387" s="84">
        <f t="shared" si="221"/>
        <v>24.540384000000003</v>
      </c>
      <c r="E387" s="76">
        <v>1.0884</v>
      </c>
      <c r="F387" s="91">
        <f t="shared" si="222"/>
        <v>11.362895999999999</v>
      </c>
      <c r="G387" s="80">
        <f t="shared" si="223"/>
        <v>11.434723199999999</v>
      </c>
      <c r="H387" s="81">
        <f t="shared" si="261"/>
        <v>12.278931428571427</v>
      </c>
      <c r="I387" s="101">
        <v>27.7</v>
      </c>
      <c r="J387" s="92">
        <f t="shared" si="224"/>
        <v>0.289188</v>
      </c>
      <c r="K387" s="101">
        <v>34.4</v>
      </c>
      <c r="L387" s="78">
        <f t="shared" si="225"/>
        <v>0.35913599999999996</v>
      </c>
      <c r="M387" s="81">
        <f t="shared" si="226"/>
        <v>0.76565998080000008</v>
      </c>
      <c r="N387" s="14">
        <f t="shared" si="260"/>
        <v>115</v>
      </c>
      <c r="O387" s="78">
        <f t="shared" si="227"/>
        <v>1.3134682799999975</v>
      </c>
      <c r="P387" s="78">
        <f t="shared" si="228"/>
        <v>0.54780829919999952</v>
      </c>
      <c r="Q387" s="93">
        <f t="shared" si="229"/>
        <v>3.3400141236000009</v>
      </c>
      <c r="R387" s="80">
        <f t="shared" si="230"/>
        <v>6.0970491474438102</v>
      </c>
      <c r="S387" s="80">
        <f t="shared" si="231"/>
        <v>4117.514810231326</v>
      </c>
      <c r="T387" s="69">
        <f t="shared" si="232"/>
        <v>241.03565164799977</v>
      </c>
      <c r="U387" s="78">
        <f t="shared" si="233"/>
        <v>1.7166488698424607</v>
      </c>
      <c r="V387" s="69">
        <f t="shared" si="234"/>
        <v>107.11888947816955</v>
      </c>
      <c r="W387" s="80">
        <f t="shared" ca="1" si="235"/>
        <v>4.8986209907727991</v>
      </c>
      <c r="X387" s="80">
        <f t="shared" ca="1" si="236"/>
        <v>31.331283856292814</v>
      </c>
      <c r="Y387" s="94">
        <f t="shared" ca="1" si="237"/>
        <v>1.0179767507967573E-7</v>
      </c>
      <c r="Z387" s="80">
        <f t="shared" ca="1" si="238"/>
        <v>14</v>
      </c>
      <c r="AA387" s="80">
        <f t="shared" ca="1" si="239"/>
        <v>141.69756888000003</v>
      </c>
      <c r="AB387" s="80">
        <f t="shared" ca="1" si="240"/>
        <v>39.944722365487976</v>
      </c>
      <c r="AC387" s="80">
        <f t="shared" si="241"/>
        <v>13.691621330333586</v>
      </c>
      <c r="AD387" s="69">
        <f t="shared" si="242"/>
        <v>1190.7358729411767</v>
      </c>
      <c r="AE387" s="69">
        <f t="shared" si="262"/>
        <v>1290.0544880672273</v>
      </c>
      <c r="AF387" s="69">
        <f t="shared" si="243"/>
        <v>1143.4723199999999</v>
      </c>
      <c r="AG387" s="95">
        <f t="shared" si="263"/>
        <v>1227.8931428571429</v>
      </c>
      <c r="AH387" s="93">
        <f t="shared" si="244"/>
        <v>23.771522295022748</v>
      </c>
      <c r="AI387" s="81">
        <f t="shared" si="245"/>
        <v>0.527899997904961</v>
      </c>
      <c r="AJ387" s="80">
        <f t="shared" si="246"/>
        <v>10.977334271999998</v>
      </c>
      <c r="AK387" s="80">
        <f t="shared" si="247"/>
        <v>18.475906507405483</v>
      </c>
      <c r="AL387" s="78">
        <f t="shared" ca="1" si="248"/>
        <v>0.93613995161828079</v>
      </c>
      <c r="AM387" s="80">
        <f t="shared" ca="1" si="249"/>
        <v>17.713261428409513</v>
      </c>
      <c r="AN387" s="80">
        <f t="shared" si="250"/>
        <v>10.78747471698113</v>
      </c>
      <c r="AO387" s="80">
        <f t="shared" si="251"/>
        <v>2.5290336717551676</v>
      </c>
      <c r="AP387" s="80">
        <f t="shared" si="252"/>
        <v>2.857234624419478</v>
      </c>
      <c r="AQ387" s="80">
        <f t="shared" ca="1" si="253"/>
        <v>2.7829394685172524</v>
      </c>
      <c r="AR387" s="80">
        <f t="shared" si="254"/>
        <v>2.928026915378577</v>
      </c>
      <c r="AS387" s="78">
        <f t="shared" si="255"/>
        <v>-4.016537316896273E-2</v>
      </c>
      <c r="AT387" s="96">
        <f t="shared" ca="1" si="256"/>
        <v>4</v>
      </c>
      <c r="AU387" s="97" t="str">
        <f t="shared" ca="1" si="257"/>
        <v>Silt mxture</v>
      </c>
      <c r="AV387" s="98">
        <f t="shared" si="258"/>
        <v>4</v>
      </c>
      <c r="AW387" s="99" t="str">
        <f t="shared" si="259"/>
        <v>Silt mxture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/>
      <c r="BM387" s="78"/>
      <c r="BN387" s="78"/>
      <c r="BO387" s="78"/>
      <c r="BP387" s="78"/>
      <c r="BQ387" s="78"/>
    </row>
    <row r="388" spans="1:69">
      <c r="A388" s="101">
        <v>7.5</v>
      </c>
      <c r="C388" s="89">
        <f t="shared" si="220"/>
        <v>-24.606000000000002</v>
      </c>
      <c r="D388" s="84">
        <f t="shared" si="221"/>
        <v>24.606000000000002</v>
      </c>
      <c r="E388" s="76">
        <v>1.1531</v>
      </c>
      <c r="F388" s="91">
        <f t="shared" si="222"/>
        <v>12.038364</v>
      </c>
      <c r="G388" s="80">
        <f t="shared" si="223"/>
        <v>12.1106088</v>
      </c>
      <c r="H388" s="81">
        <f t="shared" si="261"/>
        <v>12.574711542857143</v>
      </c>
      <c r="I388" s="101">
        <v>28.4</v>
      </c>
      <c r="J388" s="92">
        <f t="shared" si="224"/>
        <v>0.29649599999999998</v>
      </c>
      <c r="K388" s="101">
        <v>34.6</v>
      </c>
      <c r="L388" s="78">
        <f t="shared" si="225"/>
        <v>0.36122399999999999</v>
      </c>
      <c r="M388" s="81">
        <f t="shared" si="226"/>
        <v>0.76770720000000003</v>
      </c>
      <c r="N388" s="14">
        <f t="shared" si="260"/>
        <v>115</v>
      </c>
      <c r="O388" s="78">
        <f t="shared" si="227"/>
        <v>1.3172411999999973</v>
      </c>
      <c r="P388" s="78">
        <f t="shared" si="228"/>
        <v>0.54953399999999952</v>
      </c>
      <c r="Q388" s="93">
        <f t="shared" si="229"/>
        <v>3.5618113080000007</v>
      </c>
      <c r="R388" s="80">
        <f t="shared" si="230"/>
        <v>6.4815121684918564</v>
      </c>
      <c r="S388" s="80">
        <f t="shared" si="231"/>
        <v>4282.7152910702898</v>
      </c>
      <c r="T388" s="69">
        <f t="shared" si="232"/>
        <v>241.79495999999978</v>
      </c>
      <c r="U388" s="78">
        <f t="shared" si="233"/>
        <v>1.7218199127670741</v>
      </c>
      <c r="V388" s="69">
        <f t="shared" si="234"/>
        <v>107.44156255666542</v>
      </c>
      <c r="W388" s="80">
        <f t="shared" ca="1" si="235"/>
        <v>5.0913048520536694</v>
      </c>
      <c r="X388" s="80">
        <f t="shared" ca="1" si="236"/>
        <v>31.589878621770204</v>
      </c>
      <c r="Y388" s="94">
        <f t="shared" ca="1" si="237"/>
        <v>1.2475785490410363E-7</v>
      </c>
      <c r="Z388" s="80">
        <f t="shared" ca="1" si="238"/>
        <v>14</v>
      </c>
      <c r="AA388" s="80">
        <f t="shared" ca="1" si="239"/>
        <v>151.10714640000003</v>
      </c>
      <c r="AB388" s="80">
        <f t="shared" ca="1" si="240"/>
        <v>52.204994156892042</v>
      </c>
      <c r="AC388" s="80">
        <f t="shared" si="241"/>
        <v>13.572033091539845</v>
      </c>
      <c r="AD388" s="69">
        <f t="shared" si="242"/>
        <v>1269.8079529411766</v>
      </c>
      <c r="AE388" s="69">
        <f t="shared" si="262"/>
        <v>1324.4082756302523</v>
      </c>
      <c r="AF388" s="69">
        <f t="shared" si="243"/>
        <v>1211.06088</v>
      </c>
      <c r="AG388" s="95">
        <f t="shared" si="263"/>
        <v>1257.4711542857142</v>
      </c>
      <c r="AH388" s="93">
        <f t="shared" si="244"/>
        <v>24.505950182807236</v>
      </c>
      <c r="AI388" s="81">
        <f t="shared" si="245"/>
        <v>0.53954077454716221</v>
      </c>
      <c r="AJ388" s="80">
        <f t="shared" si="246"/>
        <v>11.626184448</v>
      </c>
      <c r="AK388" s="80">
        <f t="shared" si="247"/>
        <v>19.640945965126836</v>
      </c>
      <c r="AL388" s="78">
        <f t="shared" ca="1" si="248"/>
        <v>0.92515104173560736</v>
      </c>
      <c r="AM388" s="80">
        <f t="shared" ca="1" si="249"/>
        <v>18.698516307053556</v>
      </c>
      <c r="AN388" s="80">
        <f t="shared" si="250"/>
        <v>11.425102641509433</v>
      </c>
      <c r="AO388" s="80">
        <f t="shared" si="251"/>
        <v>2.4482336511439455</v>
      </c>
      <c r="AP388" s="80">
        <f t="shared" si="252"/>
        <v>2.7470203090275547</v>
      </c>
      <c r="AQ388" s="80">
        <f t="shared" ca="1" si="253"/>
        <v>2.7538835344915165</v>
      </c>
      <c r="AR388" s="80">
        <f t="shared" si="254"/>
        <v>2.8994527728419732</v>
      </c>
      <c r="AS388" s="78">
        <f t="shared" si="255"/>
        <v>-3.7660461040908123E-2</v>
      </c>
      <c r="AT388" s="96">
        <f t="shared" ca="1" si="256"/>
        <v>4</v>
      </c>
      <c r="AU388" s="97" t="str">
        <f t="shared" ca="1" si="257"/>
        <v>Silt mxture</v>
      </c>
      <c r="AV388" s="98">
        <f t="shared" si="258"/>
        <v>4</v>
      </c>
      <c r="AW388" s="99" t="str">
        <f t="shared" si="259"/>
        <v>Silt mxture</v>
      </c>
      <c r="AX388" s="78"/>
      <c r="AY388" s="78"/>
      <c r="AZ388" s="78"/>
      <c r="BA388" s="78"/>
      <c r="BB388" s="78"/>
      <c r="BC388" s="78"/>
      <c r="BD388" s="78"/>
      <c r="BE388" s="78"/>
      <c r="BF388" s="78"/>
      <c r="BG388" s="78"/>
      <c r="BH388" s="78"/>
      <c r="BI388" s="78"/>
      <c r="BJ388" s="78"/>
      <c r="BK388" s="78"/>
      <c r="BL388" s="78"/>
      <c r="BM388" s="78"/>
      <c r="BN388" s="78"/>
      <c r="BO388" s="78"/>
      <c r="BP388" s="78"/>
      <c r="BQ388" s="78"/>
    </row>
    <row r="389" spans="1:69">
      <c r="A389" s="101">
        <v>7.52</v>
      </c>
      <c r="C389" s="89">
        <f t="shared" si="220"/>
        <v>-24.671616</v>
      </c>
      <c r="D389" s="84">
        <f t="shared" si="221"/>
        <v>24.671616</v>
      </c>
      <c r="E389" s="76">
        <v>1.1966000000000001</v>
      </c>
      <c r="F389" s="91">
        <f t="shared" si="222"/>
        <v>12.492504</v>
      </c>
      <c r="G389" s="80">
        <f t="shared" si="223"/>
        <v>12.565792800000001</v>
      </c>
      <c r="H389" s="81">
        <f t="shared" si="261"/>
        <v>13.188374742857141</v>
      </c>
      <c r="I389" s="101">
        <v>26.2</v>
      </c>
      <c r="J389" s="92">
        <f t="shared" si="224"/>
        <v>0.27352799999999999</v>
      </c>
      <c r="K389" s="101">
        <v>35.1</v>
      </c>
      <c r="L389" s="78">
        <f t="shared" si="225"/>
        <v>0.36644399999999999</v>
      </c>
      <c r="M389" s="81">
        <f t="shared" si="226"/>
        <v>0.76975441919999998</v>
      </c>
      <c r="N389" s="14">
        <f t="shared" si="260"/>
        <v>115</v>
      </c>
      <c r="O389" s="78">
        <f t="shared" si="227"/>
        <v>1.3210141199999972</v>
      </c>
      <c r="P389" s="78">
        <f t="shared" si="228"/>
        <v>0.55125970079999953</v>
      </c>
      <c r="Q389" s="93">
        <f t="shared" si="229"/>
        <v>3.7107769644000013</v>
      </c>
      <c r="R389" s="80">
        <f t="shared" si="230"/>
        <v>6.7314497305260019</v>
      </c>
      <c r="S389" s="80">
        <f t="shared" si="231"/>
        <v>4836.4889109105097</v>
      </c>
      <c r="T389" s="69">
        <f t="shared" si="232"/>
        <v>242.55426835199981</v>
      </c>
      <c r="U389" s="78">
        <f t="shared" si="233"/>
        <v>1.7138074622848323</v>
      </c>
      <c r="V389" s="69">
        <f t="shared" si="234"/>
        <v>106.94158564657353</v>
      </c>
      <c r="W389" s="80">
        <f t="shared" ca="1" si="235"/>
        <v>5.1432187423710065</v>
      </c>
      <c r="X389" s="80">
        <f t="shared" ca="1" si="236"/>
        <v>31.722928937426524</v>
      </c>
      <c r="Y389" s="94">
        <f t="shared" ca="1" si="237"/>
        <v>1.6651188593023486E-7</v>
      </c>
      <c r="Z389" s="80">
        <f t="shared" ca="1" si="238"/>
        <v>14</v>
      </c>
      <c r="AA389" s="80">
        <f t="shared" ca="1" si="239"/>
        <v>157.42690152000006</v>
      </c>
      <c r="AB389" s="80">
        <f t="shared" ca="1" si="240"/>
        <v>72.591093050534496</v>
      </c>
      <c r="AC389" s="80">
        <f t="shared" si="241"/>
        <v>13.202356145471407</v>
      </c>
      <c r="AD389" s="69">
        <f t="shared" si="242"/>
        <v>1322.9151388235298</v>
      </c>
      <c r="AE389" s="69">
        <f t="shared" si="262"/>
        <v>1396.1600732773113</v>
      </c>
      <c r="AF389" s="69">
        <f t="shared" si="243"/>
        <v>1256.5792800000002</v>
      </c>
      <c r="AG389" s="95">
        <f t="shared" si="263"/>
        <v>1318.8374742857141</v>
      </c>
      <c r="AH389" s="93">
        <f t="shared" si="244"/>
        <v>26.06642644273639</v>
      </c>
      <c r="AI389" s="81">
        <f t="shared" si="245"/>
        <v>0.49618718655299937</v>
      </c>
      <c r="AJ389" s="80">
        <f t="shared" si="246"/>
        <v>12.063161087999999</v>
      </c>
      <c r="AK389" s="80">
        <f t="shared" si="247"/>
        <v>20.398332516745459</v>
      </c>
      <c r="AL389" s="78">
        <f t="shared" ca="1" si="248"/>
        <v>0.90951903256481337</v>
      </c>
      <c r="AM389" s="80">
        <f t="shared" ca="1" si="249"/>
        <v>19.226606178511599</v>
      </c>
      <c r="AN389" s="80">
        <f t="shared" si="250"/>
        <v>11.854521509433962</v>
      </c>
      <c r="AO389" s="80">
        <f t="shared" si="251"/>
        <v>2.17676675362656</v>
      </c>
      <c r="AP389" s="80">
        <f t="shared" si="252"/>
        <v>2.4324889602896116</v>
      </c>
      <c r="AQ389" s="80">
        <f t="shared" ca="1" si="253"/>
        <v>2.7126409881610019</v>
      </c>
      <c r="AR389" s="80">
        <f t="shared" si="254"/>
        <v>2.85799748931358</v>
      </c>
      <c r="AS389" s="78">
        <f t="shared" si="255"/>
        <v>-3.586646128636832E-2</v>
      </c>
      <c r="AT389" s="96">
        <f t="shared" ca="1" si="256"/>
        <v>4</v>
      </c>
      <c r="AU389" s="97" t="str">
        <f t="shared" ca="1" si="257"/>
        <v>Silt mxture</v>
      </c>
      <c r="AV389" s="98">
        <f t="shared" si="258"/>
        <v>4</v>
      </c>
      <c r="AW389" s="99" t="str">
        <f t="shared" si="259"/>
        <v>Silt mxture</v>
      </c>
      <c r="AX389" s="78"/>
      <c r="AY389" s="78"/>
      <c r="AZ389" s="78"/>
      <c r="BA389" s="78"/>
      <c r="BB389" s="78"/>
      <c r="BC389" s="78"/>
      <c r="BD389" s="78"/>
      <c r="BE389" s="78"/>
      <c r="BF389" s="78"/>
      <c r="BG389" s="78"/>
      <c r="BH389" s="78"/>
      <c r="BI389" s="78"/>
      <c r="BJ389" s="78"/>
      <c r="BK389" s="78"/>
      <c r="BL389" s="78"/>
      <c r="BM389" s="78"/>
      <c r="BN389" s="78"/>
      <c r="BO389" s="78"/>
      <c r="BP389" s="78"/>
      <c r="BQ389" s="78"/>
    </row>
    <row r="390" spans="1:69">
      <c r="A390" s="101">
        <v>7.54</v>
      </c>
      <c r="C390" s="89">
        <f t="shared" si="220"/>
        <v>-24.737232000000002</v>
      </c>
      <c r="D390" s="84">
        <f t="shared" si="221"/>
        <v>24.737232000000002</v>
      </c>
      <c r="E390" s="76">
        <v>1.3396999999999999</v>
      </c>
      <c r="F390" s="91">
        <f t="shared" si="222"/>
        <v>13.986467999999999</v>
      </c>
      <c r="G390" s="80">
        <f t="shared" si="223"/>
        <v>14.060591999999998</v>
      </c>
      <c r="H390" s="81">
        <f t="shared" si="261"/>
        <v>13.893104571428569</v>
      </c>
      <c r="I390" s="101">
        <v>23.3</v>
      </c>
      <c r="J390" s="92">
        <f t="shared" si="224"/>
        <v>0.243252</v>
      </c>
      <c r="K390" s="101">
        <v>35.5</v>
      </c>
      <c r="L390" s="78">
        <f t="shared" si="225"/>
        <v>0.37062</v>
      </c>
      <c r="M390" s="81">
        <f t="shared" si="226"/>
        <v>0.77180163840000005</v>
      </c>
      <c r="N390" s="14">
        <f t="shared" si="260"/>
        <v>115</v>
      </c>
      <c r="O390" s="78">
        <f t="shared" si="227"/>
        <v>1.3247870399999973</v>
      </c>
      <c r="P390" s="78">
        <f t="shared" si="228"/>
        <v>0.55298540159999954</v>
      </c>
      <c r="Q390" s="93">
        <f t="shared" si="229"/>
        <v>4.2028156368000005</v>
      </c>
      <c r="R390" s="80">
        <f t="shared" si="230"/>
        <v>7.6002289113593919</v>
      </c>
      <c r="S390" s="80">
        <f t="shared" si="231"/>
        <v>6159.5793469082182</v>
      </c>
      <c r="T390" s="69">
        <f t="shared" si="232"/>
        <v>243.31357670399981</v>
      </c>
      <c r="U390" s="78">
        <f t="shared" si="233"/>
        <v>1.7044454463959999</v>
      </c>
      <c r="V390" s="69">
        <f t="shared" si="234"/>
        <v>106.3573958551104</v>
      </c>
      <c r="W390" s="80">
        <f t="shared" ca="1" si="235"/>
        <v>5.4083334200044639</v>
      </c>
      <c r="X390" s="80">
        <f t="shared" ca="1" si="236"/>
        <v>32.190978353159366</v>
      </c>
      <c r="Y390" s="94">
        <f t="shared" ca="1" si="237"/>
        <v>3.2558160721501327E-7</v>
      </c>
      <c r="Z390" s="80">
        <f t="shared" ca="1" si="238"/>
        <v>14</v>
      </c>
      <c r="AA390" s="80">
        <f t="shared" ca="1" si="239"/>
        <v>178.30126944000003</v>
      </c>
      <c r="AB390" s="80">
        <f t="shared" ca="1" si="240"/>
        <v>160.75831533992954</v>
      </c>
      <c r="AC390" s="80">
        <f t="shared" si="241"/>
        <v>12.467210141160907</v>
      </c>
      <c r="AD390" s="69">
        <f t="shared" si="242"/>
        <v>1498.3299952941179</v>
      </c>
      <c r="AE390" s="69">
        <f t="shared" si="262"/>
        <v>1478.6255919327737</v>
      </c>
      <c r="AF390" s="69">
        <f t="shared" si="243"/>
        <v>1406.0591999999999</v>
      </c>
      <c r="AG390" s="95">
        <f t="shared" si="263"/>
        <v>1389.3104571428571</v>
      </c>
      <c r="AH390" s="93">
        <f t="shared" si="244"/>
        <v>29.760640219953714</v>
      </c>
      <c r="AI390" s="81">
        <f t="shared" si="245"/>
        <v>0.43988864678195549</v>
      </c>
      <c r="AJ390" s="80">
        <f t="shared" si="246"/>
        <v>13.498168319999998</v>
      </c>
      <c r="AK390" s="80">
        <f t="shared" si="247"/>
        <v>23.030996701089066</v>
      </c>
      <c r="AL390" s="78">
        <f t="shared" ca="1" si="248"/>
        <v>0.87310281138636603</v>
      </c>
      <c r="AM390" s="80">
        <f t="shared" ca="1" si="249"/>
        <v>21.205698265141812</v>
      </c>
      <c r="AN390" s="80">
        <f t="shared" si="250"/>
        <v>13.264709433962262</v>
      </c>
      <c r="AO390" s="80">
        <f t="shared" si="251"/>
        <v>1.7300267300267302</v>
      </c>
      <c r="AP390" s="80">
        <f t="shared" si="252"/>
        <v>1.9099852797996992</v>
      </c>
      <c r="AQ390" s="80">
        <f t="shared" ca="1" si="253"/>
        <v>2.6168467042775911</v>
      </c>
      <c r="AR390" s="80">
        <f t="shared" si="254"/>
        <v>2.7632853455544342</v>
      </c>
      <c r="AS390" s="78">
        <f t="shared" si="255"/>
        <v>-3.1500296970628235E-2</v>
      </c>
      <c r="AT390" s="96">
        <f t="shared" ca="1" si="256"/>
        <v>4</v>
      </c>
      <c r="AU390" s="97" t="str">
        <f t="shared" ca="1" si="257"/>
        <v>Silt mxture</v>
      </c>
      <c r="AV390" s="98">
        <f t="shared" si="258"/>
        <v>4</v>
      </c>
      <c r="AW390" s="99" t="str">
        <f t="shared" si="259"/>
        <v>Silt mxture</v>
      </c>
      <c r="AX390" s="78"/>
      <c r="AY390" s="78"/>
      <c r="AZ390" s="78"/>
      <c r="BA390" s="78"/>
      <c r="BB390" s="78"/>
      <c r="BC390" s="78"/>
      <c r="BD390" s="78"/>
      <c r="BE390" s="78"/>
      <c r="BF390" s="78"/>
      <c r="BG390" s="78"/>
      <c r="BH390" s="78"/>
      <c r="BI390" s="78"/>
      <c r="BJ390" s="78"/>
      <c r="BK390" s="78"/>
      <c r="BL390" s="78"/>
      <c r="BM390" s="78"/>
      <c r="BN390" s="78"/>
      <c r="BO390" s="78"/>
      <c r="BP390" s="78"/>
      <c r="BQ390" s="78"/>
    </row>
    <row r="391" spans="1:69">
      <c r="A391" s="101">
        <v>7.56</v>
      </c>
      <c r="C391" s="89">
        <f t="shared" si="220"/>
        <v>-24.802848000000001</v>
      </c>
      <c r="D391" s="84">
        <f t="shared" si="221"/>
        <v>24.802848000000001</v>
      </c>
      <c r="E391" s="76">
        <v>1.4018999999999999</v>
      </c>
      <c r="F391" s="91">
        <f t="shared" si="222"/>
        <v>14.635835999999998</v>
      </c>
      <c r="G391" s="80">
        <f t="shared" si="223"/>
        <v>14.710795199999998</v>
      </c>
      <c r="H391" s="81">
        <f t="shared" si="261"/>
        <v>14.6690352</v>
      </c>
      <c r="I391" s="101">
        <v>20.399999999999999</v>
      </c>
      <c r="J391" s="92">
        <f t="shared" si="224"/>
        <v>0.21297599999999997</v>
      </c>
      <c r="K391" s="101">
        <v>35.9</v>
      </c>
      <c r="L391" s="78">
        <f t="shared" si="225"/>
        <v>0.37479599999999996</v>
      </c>
      <c r="M391" s="81">
        <f t="shared" si="226"/>
        <v>0.7738488576</v>
      </c>
      <c r="N391" s="14">
        <f t="shared" si="260"/>
        <v>115</v>
      </c>
      <c r="O391" s="78">
        <f t="shared" si="227"/>
        <v>1.3285599599999971</v>
      </c>
      <c r="P391" s="78">
        <f t="shared" si="228"/>
        <v>0.55471110239999954</v>
      </c>
      <c r="Q391" s="93">
        <f t="shared" si="229"/>
        <v>4.4161376292000005</v>
      </c>
      <c r="R391" s="80">
        <f t="shared" si="230"/>
        <v>7.9611488035722502</v>
      </c>
      <c r="S391" s="80">
        <f t="shared" si="231"/>
        <v>7392.2912275119652</v>
      </c>
      <c r="T391" s="69">
        <f t="shared" si="232"/>
        <v>244.07288505599982</v>
      </c>
      <c r="U391" s="78">
        <f t="shared" si="233"/>
        <v>1.6906264217942502</v>
      </c>
      <c r="V391" s="69">
        <f t="shared" si="234"/>
        <v>105.4950887199612</v>
      </c>
      <c r="W391" s="80">
        <f t="shared" ca="1" si="235"/>
        <v>5.4547408605530574</v>
      </c>
      <c r="X391" s="80">
        <f t="shared" ca="1" si="236"/>
        <v>32.348139420604923</v>
      </c>
      <c r="Y391" s="94">
        <f t="shared" ca="1" si="237"/>
        <v>4.8359605564329759E-7</v>
      </c>
      <c r="Z391" s="80">
        <f t="shared" ca="1" si="238"/>
        <v>14</v>
      </c>
      <c r="AA391" s="80">
        <f t="shared" ca="1" si="239"/>
        <v>187.35129336</v>
      </c>
      <c r="AB391" s="80">
        <f t="shared" ca="1" si="240"/>
        <v>250.89880566064519</v>
      </c>
      <c r="AC391" s="80">
        <f t="shared" si="241"/>
        <v>11.912614043566723</v>
      </c>
      <c r="AD391" s="69">
        <f t="shared" si="242"/>
        <v>1574.3806164705882</v>
      </c>
      <c r="AE391" s="69">
        <f t="shared" si="262"/>
        <v>1569.467675294118</v>
      </c>
      <c r="AF391" s="69">
        <f t="shared" si="243"/>
        <v>1471.0795199999998</v>
      </c>
      <c r="AG391" s="95">
        <f t="shared" si="263"/>
        <v>1466.9035200000001</v>
      </c>
      <c r="AH391" s="93">
        <f t="shared" si="244"/>
        <v>32.378200410963274</v>
      </c>
      <c r="AI391" s="81">
        <f t="shared" si="245"/>
        <v>0.38394039542122593</v>
      </c>
      <c r="AJ391" s="80">
        <f t="shared" si="246"/>
        <v>14.122363391999997</v>
      </c>
      <c r="AK391" s="80">
        <f t="shared" si="247"/>
        <v>24.124693344158331</v>
      </c>
      <c r="AL391" s="78">
        <f t="shared" ca="1" si="248"/>
        <v>0.85164983077373446</v>
      </c>
      <c r="AM391" s="80">
        <f t="shared" ca="1" si="249"/>
        <v>21.914922912537698</v>
      </c>
      <c r="AN391" s="80">
        <f t="shared" si="250"/>
        <v>13.87810867924528</v>
      </c>
      <c r="AO391" s="80">
        <f t="shared" si="251"/>
        <v>1.4477531438953075</v>
      </c>
      <c r="AP391" s="80">
        <f t="shared" si="252"/>
        <v>1.5914830084843135</v>
      </c>
      <c r="AQ391" s="80">
        <f t="shared" ca="1" si="253"/>
        <v>2.5603260176797864</v>
      </c>
      <c r="AR391" s="80">
        <f t="shared" si="254"/>
        <v>2.7063561581369435</v>
      </c>
      <c r="AS391" s="78">
        <f t="shared" si="255"/>
        <v>-2.9819596684955603E-2</v>
      </c>
      <c r="AT391" s="96">
        <f t="shared" ca="1" si="256"/>
        <v>5</v>
      </c>
      <c r="AU391" s="97" t="str">
        <f t="shared" ca="1" si="257"/>
        <v>Sand mixture</v>
      </c>
      <c r="AV391" s="98">
        <f t="shared" si="258"/>
        <v>4</v>
      </c>
      <c r="AW391" s="99" t="str">
        <f t="shared" si="259"/>
        <v>Silt mxture</v>
      </c>
      <c r="AX391" s="78"/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/>
      <c r="BM391" s="78"/>
      <c r="BN391" s="78"/>
      <c r="BO391" s="78"/>
      <c r="BP391" s="78"/>
      <c r="BQ391" s="78"/>
    </row>
    <row r="392" spans="1:69">
      <c r="A392" s="101">
        <v>7.58</v>
      </c>
      <c r="C392" s="89">
        <f t="shared" si="220"/>
        <v>-24.868464000000003</v>
      </c>
      <c r="D392" s="84">
        <f t="shared" si="221"/>
        <v>24.868464000000003</v>
      </c>
      <c r="E392" s="76">
        <v>1.5163</v>
      </c>
      <c r="F392" s="91">
        <f t="shared" si="222"/>
        <v>15.830171999999999</v>
      </c>
      <c r="G392" s="80">
        <f t="shared" si="223"/>
        <v>15.9051312</v>
      </c>
      <c r="H392" s="81">
        <f t="shared" si="261"/>
        <v>15.365055085714287</v>
      </c>
      <c r="I392" s="101">
        <v>20.5</v>
      </c>
      <c r="J392" s="92">
        <f t="shared" si="224"/>
        <v>0.21401999999999999</v>
      </c>
      <c r="K392" s="101">
        <v>35.9</v>
      </c>
      <c r="L392" s="78">
        <f t="shared" si="225"/>
        <v>0.37479599999999996</v>
      </c>
      <c r="M392" s="81">
        <f t="shared" si="226"/>
        <v>0.77589607680000006</v>
      </c>
      <c r="N392" s="14">
        <f t="shared" si="260"/>
        <v>115</v>
      </c>
      <c r="O392" s="78">
        <f t="shared" si="227"/>
        <v>1.3323328799999972</v>
      </c>
      <c r="P392" s="78">
        <f t="shared" si="228"/>
        <v>0.55643680319999955</v>
      </c>
      <c r="Q392" s="93">
        <f t="shared" si="229"/>
        <v>4.8090234456000012</v>
      </c>
      <c r="R392" s="80">
        <f t="shared" si="230"/>
        <v>8.6425330207202311</v>
      </c>
      <c r="S392" s="80">
        <f t="shared" si="231"/>
        <v>8010.6852685565409</v>
      </c>
      <c r="T392" s="69">
        <f t="shared" si="232"/>
        <v>244.8321934079998</v>
      </c>
      <c r="U392" s="78">
        <f t="shared" si="233"/>
        <v>1.6942509186619152</v>
      </c>
      <c r="V392" s="69">
        <f t="shared" si="234"/>
        <v>105.72125732450351</v>
      </c>
      <c r="W392" s="80">
        <f t="shared" ca="1" si="235"/>
        <v>5.7272504043861971</v>
      </c>
      <c r="X392" s="80">
        <f t="shared" ca="1" si="236"/>
        <v>32.689905038849183</v>
      </c>
      <c r="Y392" s="94">
        <f t="shared" ca="1" si="237"/>
        <v>6.6351376790926906E-7</v>
      </c>
      <c r="Z392" s="80">
        <f t="shared" ca="1" si="238"/>
        <v>14</v>
      </c>
      <c r="AA392" s="80">
        <f t="shared" ca="1" si="239"/>
        <v>204.01917648000003</v>
      </c>
      <c r="AB392" s="80">
        <f t="shared" ca="1" si="240"/>
        <v>374.86947464859031</v>
      </c>
      <c r="AC392" s="80">
        <f t="shared" si="241"/>
        <v>11.668379836329002</v>
      </c>
      <c r="AD392" s="69">
        <f t="shared" si="242"/>
        <v>1714.4468611764707</v>
      </c>
      <c r="AE392" s="69">
        <f t="shared" si="262"/>
        <v>1650.9084947899162</v>
      </c>
      <c r="AF392" s="69">
        <f t="shared" si="243"/>
        <v>1590.5131200000001</v>
      </c>
      <c r="AG392" s="95">
        <f t="shared" si="263"/>
        <v>1536.5055085714284</v>
      </c>
      <c r="AH392" s="93">
        <f t="shared" si="244"/>
        <v>34.315006284225312</v>
      </c>
      <c r="AI392" s="81">
        <f t="shared" si="245"/>
        <v>0.38462588881468179</v>
      </c>
      <c r="AJ392" s="80">
        <f t="shared" si="246"/>
        <v>15.268925951999998</v>
      </c>
      <c r="AK392" s="80">
        <f t="shared" si="247"/>
        <v>26.189494002182517</v>
      </c>
      <c r="AL392" s="78">
        <f t="shared" ca="1" si="248"/>
        <v>0.83451514656225834</v>
      </c>
      <c r="AM392" s="80">
        <f t="shared" ca="1" si="249"/>
        <v>23.540167513368356</v>
      </c>
      <c r="AN392" s="80">
        <f t="shared" si="250"/>
        <v>15.00484075471698</v>
      </c>
      <c r="AO392" s="80">
        <f t="shared" si="251"/>
        <v>1.3456034867540105</v>
      </c>
      <c r="AP392" s="80">
        <f t="shared" si="252"/>
        <v>1.4686266515215174</v>
      </c>
      <c r="AQ392" s="80">
        <f t="shared" ca="1" si="253"/>
        <v>2.5151394423711038</v>
      </c>
      <c r="AR392" s="80">
        <f t="shared" si="254"/>
        <v>2.6610057846960888</v>
      </c>
      <c r="AS392" s="78">
        <f t="shared" si="255"/>
        <v>-2.7523888548537878E-2</v>
      </c>
      <c r="AT392" s="96">
        <f t="shared" ca="1" si="256"/>
        <v>5</v>
      </c>
      <c r="AU392" s="97" t="str">
        <f t="shared" ca="1" si="257"/>
        <v>Sand mixture</v>
      </c>
      <c r="AV392" s="98">
        <f t="shared" si="258"/>
        <v>4</v>
      </c>
      <c r="AW392" s="99" t="str">
        <f t="shared" si="259"/>
        <v>Silt mxture</v>
      </c>
      <c r="AX392" s="78"/>
      <c r="AY392" s="78"/>
      <c r="AZ392" s="78"/>
      <c r="BA392" s="78"/>
      <c r="BB392" s="78"/>
      <c r="BC392" s="78"/>
      <c r="BD392" s="78"/>
      <c r="BE392" s="78"/>
      <c r="BF392" s="78"/>
      <c r="BG392" s="78"/>
      <c r="BH392" s="78"/>
      <c r="BI392" s="78"/>
      <c r="BJ392" s="78"/>
      <c r="BK392" s="78"/>
      <c r="BL392" s="78"/>
      <c r="BM392" s="78"/>
      <c r="BN392" s="78"/>
      <c r="BO392" s="78"/>
      <c r="BP392" s="78"/>
      <c r="BQ392" s="78"/>
    </row>
    <row r="393" spans="1:69">
      <c r="A393" s="101">
        <v>7.6</v>
      </c>
      <c r="C393" s="89">
        <f t="shared" si="220"/>
        <v>-24.934080000000002</v>
      </c>
      <c r="D393" s="84">
        <f t="shared" si="221"/>
        <v>24.934080000000002</v>
      </c>
      <c r="E393" s="76">
        <v>1.5698000000000001</v>
      </c>
      <c r="F393" s="91">
        <f t="shared" si="222"/>
        <v>16.388712000000002</v>
      </c>
      <c r="G393" s="80">
        <f t="shared" si="223"/>
        <v>16.464088800000003</v>
      </c>
      <c r="H393" s="81">
        <f t="shared" si="261"/>
        <v>15.994288800000001</v>
      </c>
      <c r="I393" s="101">
        <v>23.9</v>
      </c>
      <c r="J393" s="92">
        <f t="shared" si="224"/>
        <v>0.24951599999999999</v>
      </c>
      <c r="K393" s="101">
        <v>36.1</v>
      </c>
      <c r="L393" s="78">
        <f t="shared" si="225"/>
        <v>0.376884</v>
      </c>
      <c r="M393" s="81">
        <f t="shared" si="226"/>
        <v>0.77794329600000001</v>
      </c>
      <c r="N393" s="14">
        <f t="shared" si="260"/>
        <v>115</v>
      </c>
      <c r="O393" s="78">
        <f t="shared" si="227"/>
        <v>1.336105799999997</v>
      </c>
      <c r="P393" s="78">
        <f t="shared" si="228"/>
        <v>0.55816250399999956</v>
      </c>
      <c r="Q393" s="93">
        <f t="shared" si="229"/>
        <v>4.9922343900000019</v>
      </c>
      <c r="R393" s="80">
        <f t="shared" si="230"/>
        <v>8.9440518741832324</v>
      </c>
      <c r="S393" s="80">
        <f t="shared" si="231"/>
        <v>7132.8600405679545</v>
      </c>
      <c r="T393" s="69">
        <f t="shared" si="232"/>
        <v>245.5915017599998</v>
      </c>
      <c r="U393" s="78">
        <f t="shared" si="233"/>
        <v>1.7135948493840669</v>
      </c>
      <c r="V393" s="69">
        <f t="shared" si="234"/>
        <v>106.92831860156578</v>
      </c>
      <c r="W393" s="80">
        <f t="shared" ca="1" si="235"/>
        <v>5.9841957159794905</v>
      </c>
      <c r="X393" s="80">
        <f t="shared" ca="1" si="236"/>
        <v>32.873249813181161</v>
      </c>
      <c r="Y393" s="94">
        <f t="shared" ca="1" si="237"/>
        <v>5.9985305142591688E-7</v>
      </c>
      <c r="Z393" s="80">
        <f t="shared" ca="1" si="238"/>
        <v>14</v>
      </c>
      <c r="AA393" s="80">
        <f t="shared" ca="1" si="239"/>
        <v>211.79176200000009</v>
      </c>
      <c r="AB393" s="80">
        <f t="shared" ca="1" si="240"/>
        <v>351.81397302250599</v>
      </c>
      <c r="AC393" s="80">
        <f t="shared" si="241"/>
        <v>12.021221602694585</v>
      </c>
      <c r="AD393" s="69">
        <f t="shared" si="242"/>
        <v>1779.7627058823537</v>
      </c>
      <c r="AE393" s="69">
        <f t="shared" si="262"/>
        <v>1724.4921176470593</v>
      </c>
      <c r="AF393" s="69">
        <f t="shared" si="243"/>
        <v>1646.4088800000002</v>
      </c>
      <c r="AG393" s="95">
        <f t="shared" si="263"/>
        <v>1599.4288799999999</v>
      </c>
      <c r="AH393" s="93">
        <f t="shared" si="244"/>
        <v>33.215894693486206</v>
      </c>
      <c r="AI393" s="81">
        <f t="shared" si="245"/>
        <v>0.44703110332900503</v>
      </c>
      <c r="AJ393" s="80">
        <f t="shared" si="246"/>
        <v>15.805525248000002</v>
      </c>
      <c r="AK393" s="80">
        <f t="shared" si="247"/>
        <v>27.103187497524946</v>
      </c>
      <c r="AL393" s="78">
        <f t="shared" ca="1" si="248"/>
        <v>0.84008659041371714</v>
      </c>
      <c r="AM393" s="80">
        <f t="shared" ca="1" si="249"/>
        <v>24.461171681086874</v>
      </c>
      <c r="AN393" s="80">
        <f t="shared" si="250"/>
        <v>15.532159245283021</v>
      </c>
      <c r="AO393" s="80">
        <f t="shared" si="251"/>
        <v>1.515516607271943</v>
      </c>
      <c r="AP393" s="80">
        <f t="shared" si="252"/>
        <v>1.6493672685909277</v>
      </c>
      <c r="AQ393" s="80">
        <f t="shared" ca="1" si="253"/>
        <v>2.5295490037105437</v>
      </c>
      <c r="AR393" s="80">
        <f t="shared" si="254"/>
        <v>2.6747625363156025</v>
      </c>
      <c r="AS393" s="78">
        <f t="shared" si="255"/>
        <v>-2.6511088490778965E-2</v>
      </c>
      <c r="AT393" s="96">
        <f t="shared" ca="1" si="256"/>
        <v>5</v>
      </c>
      <c r="AU393" s="97" t="str">
        <f t="shared" ca="1" si="257"/>
        <v>Sand mixture</v>
      </c>
      <c r="AV393" s="98">
        <f t="shared" si="258"/>
        <v>4</v>
      </c>
      <c r="AW393" s="99" t="str">
        <f t="shared" si="259"/>
        <v>Silt mxture</v>
      </c>
      <c r="AX393" s="78"/>
      <c r="AY393" s="78"/>
      <c r="AZ393" s="78"/>
      <c r="BA393" s="78"/>
      <c r="BB393" s="78"/>
      <c r="BC393" s="78"/>
      <c r="BD393" s="78"/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/>
      <c r="BP393" s="78"/>
      <c r="BQ393" s="78"/>
    </row>
    <row r="394" spans="1:69">
      <c r="A394" s="101">
        <v>7.62</v>
      </c>
      <c r="C394" s="89">
        <f t="shared" si="220"/>
        <v>-24.999696</v>
      </c>
      <c r="D394" s="84">
        <f t="shared" si="221"/>
        <v>24.999696</v>
      </c>
      <c r="E394" s="76">
        <v>1.6083000000000001</v>
      </c>
      <c r="F394" s="91">
        <f t="shared" si="222"/>
        <v>16.790652000000001</v>
      </c>
      <c r="G394" s="80">
        <f t="shared" si="223"/>
        <v>16.866237600000002</v>
      </c>
      <c r="H394" s="81">
        <f t="shared" si="261"/>
        <v>16.341433714285717</v>
      </c>
      <c r="I394" s="101">
        <v>28</v>
      </c>
      <c r="J394" s="92">
        <f t="shared" si="224"/>
        <v>0.29231999999999997</v>
      </c>
      <c r="K394" s="101">
        <v>36.200000000000003</v>
      </c>
      <c r="L394" s="78">
        <f t="shared" si="225"/>
        <v>0.37792800000000004</v>
      </c>
      <c r="M394" s="81">
        <f t="shared" si="226"/>
        <v>0.77999051519999996</v>
      </c>
      <c r="N394" s="14">
        <f t="shared" si="260"/>
        <v>115</v>
      </c>
      <c r="O394" s="78">
        <f t="shared" si="227"/>
        <v>1.3398787199999969</v>
      </c>
      <c r="P394" s="78">
        <f t="shared" si="228"/>
        <v>0.55988820479999957</v>
      </c>
      <c r="Q394" s="93">
        <f t="shared" si="229"/>
        <v>5.1236984304000019</v>
      </c>
      <c r="R394" s="80">
        <f t="shared" si="230"/>
        <v>9.1512883937790104</v>
      </c>
      <c r="S394" s="80">
        <f t="shared" si="231"/>
        <v>6248.7358253646316</v>
      </c>
      <c r="T394" s="69">
        <f t="shared" si="232"/>
        <v>246.35081011199981</v>
      </c>
      <c r="U394" s="78">
        <f t="shared" si="233"/>
        <v>1.7331033308739243</v>
      </c>
      <c r="V394" s="69">
        <f t="shared" si="234"/>
        <v>108.14564784653288</v>
      </c>
      <c r="W394" s="80">
        <f t="shared" ca="1" si="235"/>
        <v>6.2219760418849122</v>
      </c>
      <c r="X394" s="80">
        <f t="shared" ca="1" si="236"/>
        <v>33.011851269946817</v>
      </c>
      <c r="Y394" s="94">
        <f t="shared" ca="1" si="237"/>
        <v>5.1112238709462794E-7</v>
      </c>
      <c r="Z394" s="80">
        <f t="shared" ca="1" si="238"/>
        <v>14</v>
      </c>
      <c r="AA394" s="80">
        <f t="shared" ca="1" si="239"/>
        <v>217.36902432000008</v>
      </c>
      <c r="AB394" s="80">
        <f t="shared" ca="1" si="240"/>
        <v>307.6675604054825</v>
      </c>
      <c r="AC394" s="80">
        <f t="shared" si="241"/>
        <v>12.423522367744292</v>
      </c>
      <c r="AD394" s="69">
        <f t="shared" si="242"/>
        <v>1826.6304564705888</v>
      </c>
      <c r="AE394" s="69">
        <f t="shared" si="262"/>
        <v>1764.8888228571434</v>
      </c>
      <c r="AF394" s="69">
        <f t="shared" si="243"/>
        <v>1686.6237599999999</v>
      </c>
      <c r="AG394" s="95">
        <f t="shared" si="263"/>
        <v>1634.1433714285715</v>
      </c>
      <c r="AH394" s="93">
        <f t="shared" si="244"/>
        <v>31.650904345714924</v>
      </c>
      <c r="AI394" s="81">
        <f t="shared" si="245"/>
        <v>0.52210422990500582</v>
      </c>
      <c r="AJ394" s="80">
        <f t="shared" si="246"/>
        <v>16.191588096</v>
      </c>
      <c r="AK394" s="80">
        <f t="shared" si="247"/>
        <v>27.731176950845487</v>
      </c>
      <c r="AL394" s="78">
        <f t="shared" ca="1" si="248"/>
        <v>0.8488808559328983</v>
      </c>
      <c r="AM394" s="80">
        <f t="shared" ca="1" si="249"/>
        <v>25.181255997918427</v>
      </c>
      <c r="AN394" s="80">
        <f t="shared" si="250"/>
        <v>15.911544905660378</v>
      </c>
      <c r="AO394" s="80">
        <f t="shared" si="251"/>
        <v>1.7331666192109136</v>
      </c>
      <c r="AP394" s="80">
        <f t="shared" si="252"/>
        <v>1.8827337578583645</v>
      </c>
      <c r="AQ394" s="80">
        <f t="shared" ca="1" si="253"/>
        <v>2.5524174145715652</v>
      </c>
      <c r="AR394" s="80">
        <f t="shared" si="254"/>
        <v>2.6969137798446066</v>
      </c>
      <c r="AS394" s="78">
        <f t="shared" si="255"/>
        <v>-2.5895479958144556E-2</v>
      </c>
      <c r="AT394" s="96">
        <f t="shared" ca="1" si="256"/>
        <v>5</v>
      </c>
      <c r="AU394" s="97" t="str">
        <f t="shared" ca="1" si="257"/>
        <v>Sand mixture</v>
      </c>
      <c r="AV394" s="98">
        <f t="shared" si="258"/>
        <v>4</v>
      </c>
      <c r="AW394" s="99" t="str">
        <f t="shared" si="259"/>
        <v>Silt mxture</v>
      </c>
      <c r="AX394" s="78"/>
      <c r="AY394" s="78"/>
      <c r="AZ394" s="78"/>
      <c r="BA394" s="78"/>
      <c r="BB394" s="78"/>
      <c r="BC394" s="78"/>
      <c r="BD394" s="78"/>
      <c r="BE394" s="78"/>
      <c r="BF394" s="78"/>
      <c r="BG394" s="78"/>
      <c r="BH394" s="78"/>
      <c r="BI394" s="78"/>
      <c r="BJ394" s="78"/>
      <c r="BK394" s="78"/>
      <c r="BL394" s="78"/>
      <c r="BM394" s="78"/>
      <c r="BN394" s="78"/>
      <c r="BO394" s="78"/>
      <c r="BP394" s="78"/>
      <c r="BQ394" s="78"/>
    </row>
    <row r="395" spans="1:69">
      <c r="A395" s="101">
        <v>7.64</v>
      </c>
      <c r="C395" s="89">
        <f t="shared" si="220"/>
        <v>-25.065311999999999</v>
      </c>
      <c r="D395" s="84">
        <f t="shared" si="221"/>
        <v>25.065311999999999</v>
      </c>
      <c r="E395" s="76">
        <v>1.6194999999999999</v>
      </c>
      <c r="F395" s="91">
        <f t="shared" si="222"/>
        <v>16.907579999999999</v>
      </c>
      <c r="G395" s="80">
        <f t="shared" si="223"/>
        <v>16.982748000000001</v>
      </c>
      <c r="H395" s="81">
        <f t="shared" si="261"/>
        <v>16.575289714285717</v>
      </c>
      <c r="I395" s="101">
        <v>38.299999999999997</v>
      </c>
      <c r="J395" s="92">
        <f t="shared" si="224"/>
        <v>0.39985199999999993</v>
      </c>
      <c r="K395" s="101">
        <v>36</v>
      </c>
      <c r="L395" s="78">
        <f t="shared" si="225"/>
        <v>0.37584000000000001</v>
      </c>
      <c r="M395" s="81">
        <f t="shared" si="226"/>
        <v>0.78203773439999991</v>
      </c>
      <c r="N395" s="14">
        <f t="shared" si="260"/>
        <v>115</v>
      </c>
      <c r="O395" s="78">
        <f t="shared" si="227"/>
        <v>1.3436516399999967</v>
      </c>
      <c r="P395" s="78">
        <f t="shared" si="228"/>
        <v>0.56161390559999957</v>
      </c>
      <c r="Q395" s="93">
        <f t="shared" si="229"/>
        <v>5.1609017988000012</v>
      </c>
      <c r="R395" s="80">
        <f t="shared" si="230"/>
        <v>9.1894124189933617</v>
      </c>
      <c r="S395" s="80">
        <f t="shared" si="231"/>
        <v>4601.4367551288115</v>
      </c>
      <c r="T395" s="69">
        <f t="shared" si="232"/>
        <v>247.11011846399981</v>
      </c>
      <c r="U395" s="78">
        <f t="shared" si="233"/>
        <v>1.7701034089962644</v>
      </c>
      <c r="V395" s="69">
        <f t="shared" si="234"/>
        <v>110.45445272136689</v>
      </c>
      <c r="W395" s="80">
        <f t="shared" ca="1" si="235"/>
        <v>6.5664459261244543</v>
      </c>
      <c r="X395" s="80">
        <f t="shared" ca="1" si="236"/>
        <v>33.117957341185026</v>
      </c>
      <c r="Y395" s="94">
        <f t="shared" ca="1" si="237"/>
        <v>3.0778199998598126E-7</v>
      </c>
      <c r="Z395" s="80">
        <f t="shared" ca="1" si="238"/>
        <v>14</v>
      </c>
      <c r="AA395" s="80">
        <f t="shared" ca="1" si="239"/>
        <v>218.94734904000006</v>
      </c>
      <c r="AB395" s="80">
        <f t="shared" ca="1" si="240"/>
        <v>186.61306978844289</v>
      </c>
      <c r="AC395" s="80">
        <f t="shared" si="241"/>
        <v>13.353813319578236</v>
      </c>
      <c r="AD395" s="69">
        <f t="shared" si="242"/>
        <v>1839.8936894117651</v>
      </c>
      <c r="AE395" s="69">
        <f t="shared" si="262"/>
        <v>1791.9574205042022</v>
      </c>
      <c r="AF395" s="69">
        <f t="shared" si="243"/>
        <v>1698.2747999999999</v>
      </c>
      <c r="AG395" s="95">
        <f t="shared" si="263"/>
        <v>1657.5289714285716</v>
      </c>
      <c r="AH395" s="93">
        <f t="shared" si="244"/>
        <v>27.386062364839503</v>
      </c>
      <c r="AI395" s="81">
        <f t="shared" si="245"/>
        <v>0.71196955063428946</v>
      </c>
      <c r="AJ395" s="80">
        <f t="shared" si="246"/>
        <v>16.303438079999999</v>
      </c>
      <c r="AK395" s="80">
        <f t="shared" si="247"/>
        <v>27.84670429997988</v>
      </c>
      <c r="AL395" s="78">
        <f t="shared" ca="1" si="248"/>
        <v>0.87656992874735862</v>
      </c>
      <c r="AM395" s="80">
        <f t="shared" ca="1" si="249"/>
        <v>25.746808015589721</v>
      </c>
      <c r="AN395" s="80">
        <f t="shared" si="250"/>
        <v>16.02146037735849</v>
      </c>
      <c r="AO395" s="80">
        <f t="shared" si="251"/>
        <v>2.3544599495911962</v>
      </c>
      <c r="AP395" s="80">
        <f t="shared" si="252"/>
        <v>2.5567461878596665</v>
      </c>
      <c r="AQ395" s="80">
        <f t="shared" ca="1" si="253"/>
        <v>2.6248784954989355</v>
      </c>
      <c r="AR395" s="80">
        <f t="shared" si="254"/>
        <v>2.7686987033047816</v>
      </c>
      <c r="AS395" s="78">
        <f t="shared" si="255"/>
        <v>-2.5973222816052768E-2</v>
      </c>
      <c r="AT395" s="96">
        <f t="shared" ca="1" si="256"/>
        <v>4</v>
      </c>
      <c r="AU395" s="97" t="str">
        <f t="shared" ca="1" si="257"/>
        <v>Silt mxture</v>
      </c>
      <c r="AV395" s="98">
        <f t="shared" si="258"/>
        <v>4</v>
      </c>
      <c r="AW395" s="99" t="str">
        <f t="shared" si="259"/>
        <v>Silt mxture</v>
      </c>
      <c r="AX395" s="78"/>
      <c r="AY395" s="78"/>
      <c r="AZ395" s="78"/>
      <c r="BA395" s="78"/>
      <c r="BB395" s="78"/>
      <c r="BC395" s="78"/>
      <c r="BD395" s="78"/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/>
      <c r="BP395" s="78"/>
      <c r="BQ395" s="78"/>
    </row>
    <row r="396" spans="1:69">
      <c r="A396" s="101">
        <v>7.66</v>
      </c>
      <c r="C396" s="89">
        <f t="shared" si="220"/>
        <v>-25.130928000000001</v>
      </c>
      <c r="D396" s="84">
        <f t="shared" si="221"/>
        <v>25.130928000000001</v>
      </c>
      <c r="E396" s="76">
        <v>1.6183000000000001</v>
      </c>
      <c r="F396" s="91">
        <f t="shared" si="222"/>
        <v>16.895052</v>
      </c>
      <c r="G396" s="80">
        <f t="shared" si="223"/>
        <v>16.970428800000001</v>
      </c>
      <c r="H396" s="81">
        <f t="shared" si="261"/>
        <v>16.686759085714289</v>
      </c>
      <c r="I396" s="101">
        <v>47.8</v>
      </c>
      <c r="J396" s="92">
        <f t="shared" si="224"/>
        <v>0.49903199999999998</v>
      </c>
      <c r="K396" s="101">
        <v>36.1</v>
      </c>
      <c r="L396" s="78">
        <f t="shared" si="225"/>
        <v>0.376884</v>
      </c>
      <c r="M396" s="81">
        <f t="shared" si="226"/>
        <v>0.78408495359999997</v>
      </c>
      <c r="N396" s="14">
        <f t="shared" si="260"/>
        <v>115</v>
      </c>
      <c r="O396" s="78">
        <f t="shared" si="227"/>
        <v>1.3474245599999968</v>
      </c>
      <c r="P396" s="78">
        <f t="shared" si="228"/>
        <v>0.56333960639999958</v>
      </c>
      <c r="Q396" s="93">
        <f t="shared" si="229"/>
        <v>5.1555913992000013</v>
      </c>
      <c r="R396" s="80">
        <f t="shared" si="230"/>
        <v>9.1518354836554323</v>
      </c>
      <c r="S396" s="80">
        <f t="shared" si="231"/>
        <v>3683.1315403090985</v>
      </c>
      <c r="T396" s="69">
        <f t="shared" si="232"/>
        <v>247.86942681599982</v>
      </c>
      <c r="U396" s="78">
        <f t="shared" si="233"/>
        <v>1.7960569086684193</v>
      </c>
      <c r="V396" s="69">
        <f t="shared" si="234"/>
        <v>112.07395110090935</v>
      </c>
      <c r="W396" s="80">
        <f t="shared" ca="1" si="235"/>
        <v>6.8115704240397958</v>
      </c>
      <c r="X396" s="80">
        <f t="shared" ca="1" si="236"/>
        <v>33.166735602263628</v>
      </c>
      <c r="Y396" s="94">
        <f t="shared" ca="1" si="237"/>
        <v>2.056237617523921E-7</v>
      </c>
      <c r="Z396" s="80">
        <f t="shared" ca="1" si="238"/>
        <v>14</v>
      </c>
      <c r="AA396" s="80">
        <f t="shared" ca="1" si="239"/>
        <v>218.72205936000006</v>
      </c>
      <c r="AB396" s="80">
        <f t="shared" ca="1" si="240"/>
        <v>124.54463803523045</v>
      </c>
      <c r="AC396" s="80">
        <f t="shared" si="241"/>
        <v>14.030546912541288</v>
      </c>
      <c r="AD396" s="69">
        <f t="shared" si="242"/>
        <v>1838.0004988235298</v>
      </c>
      <c r="AE396" s="69">
        <f t="shared" si="262"/>
        <v>1804.6275912605047</v>
      </c>
      <c r="AF396" s="69">
        <f t="shared" si="243"/>
        <v>1697.0428800000002</v>
      </c>
      <c r="AG396" s="95">
        <f t="shared" si="263"/>
        <v>1668.6759085714289</v>
      </c>
      <c r="AH396" s="93">
        <f t="shared" si="244"/>
        <v>24.252297911031267</v>
      </c>
      <c r="AI396" s="81">
        <f t="shared" si="245"/>
        <v>0.88584575685889555</v>
      </c>
      <c r="AJ396" s="80">
        <f t="shared" si="246"/>
        <v>16.291611648</v>
      </c>
      <c r="AK396" s="80">
        <f t="shared" si="247"/>
        <v>27.732834798955857</v>
      </c>
      <c r="AL396" s="78">
        <f t="shared" ca="1" si="248"/>
        <v>0.89860519108369952</v>
      </c>
      <c r="AM396" s="80">
        <f t="shared" ca="1" si="249"/>
        <v>26.011043897505086</v>
      </c>
      <c r="AN396" s="80">
        <f t="shared" si="250"/>
        <v>16.009838490566036</v>
      </c>
      <c r="AO396" s="80">
        <f t="shared" si="251"/>
        <v>2.9405974703479498</v>
      </c>
      <c r="AP396" s="80">
        <f t="shared" si="252"/>
        <v>3.1942127924558501</v>
      </c>
      <c r="AQ396" s="80">
        <f t="shared" ca="1" si="253"/>
        <v>2.6825001788459404</v>
      </c>
      <c r="AR396" s="80">
        <f t="shared" si="254"/>
        <v>2.8255649336896744</v>
      </c>
      <c r="AS396" s="78">
        <f t="shared" si="255"/>
        <v>-2.6064190173963615E-2</v>
      </c>
      <c r="AT396" s="96">
        <f t="shared" ca="1" si="256"/>
        <v>4</v>
      </c>
      <c r="AU396" s="97" t="str">
        <f t="shared" ca="1" si="257"/>
        <v>Silt mxture</v>
      </c>
      <c r="AV396" s="98">
        <f t="shared" si="258"/>
        <v>4</v>
      </c>
      <c r="AW396" s="99" t="str">
        <f t="shared" si="259"/>
        <v>Silt mxture</v>
      </c>
      <c r="AX396" s="78"/>
      <c r="AY396" s="78"/>
      <c r="AZ396" s="78"/>
      <c r="BA396" s="78"/>
      <c r="BB396" s="78"/>
      <c r="BC396" s="78"/>
      <c r="BD396" s="78"/>
      <c r="BE396" s="78"/>
      <c r="BF396" s="78"/>
      <c r="BG396" s="78"/>
      <c r="BH396" s="78"/>
      <c r="BI396" s="78"/>
      <c r="BJ396" s="78"/>
      <c r="BK396" s="78"/>
      <c r="BL396" s="78"/>
      <c r="BM396" s="78"/>
      <c r="BN396" s="78"/>
      <c r="BO396" s="78"/>
      <c r="BP396" s="78"/>
      <c r="BQ396" s="78"/>
    </row>
    <row r="397" spans="1:69">
      <c r="A397" s="101">
        <v>7.68</v>
      </c>
      <c r="C397" s="89">
        <f t="shared" ref="C397:C460" si="264">$N$2-D397</f>
        <v>-25.196543999999999</v>
      </c>
      <c r="D397" s="84">
        <f t="shared" ref="D397:D460" si="265">A397*$D$11</f>
        <v>25.196543999999999</v>
      </c>
      <c r="E397" s="76">
        <v>1.5723</v>
      </c>
      <c r="F397" s="91">
        <f t="shared" ref="F397:F460" si="266">$F$11*E397</f>
        <v>16.414812000000001</v>
      </c>
      <c r="G397" s="80">
        <f t="shared" ref="G397:G460" si="267">F397+((1-$Q$1)*L397)</f>
        <v>16.490606400000001</v>
      </c>
      <c r="H397" s="81">
        <f t="shared" si="261"/>
        <v>16.813083085714286</v>
      </c>
      <c r="I397" s="101">
        <v>52.3</v>
      </c>
      <c r="J397" s="92">
        <f t="shared" ref="J397:J460" si="268">$J$11*I397</f>
        <v>0.54601199999999994</v>
      </c>
      <c r="K397" s="101">
        <v>36.299999999999997</v>
      </c>
      <c r="L397" s="78">
        <f t="shared" ref="L397:L460" si="269">$L$11*K397</f>
        <v>0.37897199999999998</v>
      </c>
      <c r="M397" s="81">
        <f t="shared" ref="M397:M460" si="270">IF(D397&gt;$N$3,(62.4/$M$11)*ABS(D397-$N$3),0)</f>
        <v>0.78613217279999992</v>
      </c>
      <c r="N397" s="14">
        <f t="shared" si="260"/>
        <v>115</v>
      </c>
      <c r="O397" s="78">
        <f t="shared" ref="O397:O460" si="271">(D397-D396)*(N397/2000)+O396</f>
        <v>1.3511974799999966</v>
      </c>
      <c r="P397" s="78">
        <f t="shared" ref="P397:P460" si="272">IF(D397&gt;$N$3,(((N397-62.4)/$P$11)*(D397-D396))+P396,O397)</f>
        <v>0.56506530719999959</v>
      </c>
      <c r="Q397" s="93">
        <f t="shared" ref="Q397:Q460" si="273">$Q$11*(G397-O397)</f>
        <v>4.9960049436000018</v>
      </c>
      <c r="R397" s="80">
        <f t="shared" ref="R397:R460" si="274">Q397/P397</f>
        <v>8.8414646589366921</v>
      </c>
      <c r="S397" s="80">
        <f t="shared" ref="S397:S460" si="275">AD397/J397</f>
        <v>3262.0289146844884</v>
      </c>
      <c r="T397" s="69">
        <f t="shared" ref="T397:T460" si="276">$T$11*P397*2000</f>
        <v>248.62873516799982</v>
      </c>
      <c r="U397" s="78">
        <f t="shared" ref="U397:U460" si="277">MAX(1.4,(0.27*(LOG(AO397))+0.36*(LOG(AN397))+1.236))</f>
        <v>1.8054857754796589</v>
      </c>
      <c r="V397" s="69">
        <f t="shared" ref="V397:V460" si="278">62.4*U397</f>
        <v>112.66231238993072</v>
      </c>
      <c r="W397" s="80">
        <f t="shared" ref="W397:W460" ca="1" si="279">AN397/(10^(1.1268-0.2817*AQ397))</f>
        <v>6.8022379218871345</v>
      </c>
      <c r="X397" s="80">
        <f t="shared" ref="X397:X460" ca="1" si="280">17.6+11*LOG(AM397)</f>
        <v>33.051847736213958</v>
      </c>
      <c r="Y397" s="94">
        <f t="shared" ref="Y397:Y460" ca="1" si="281">IF(AND(AQ397&gt;1,AQ397&lt;=3.27),$Y$11*10^(0.952-3.04*AQ397),IF(AND(AQ397&gt;3.27,AQ397&lt;4),$Y$11*10^(-4.52-1.37*AQ397),"N/A"))</f>
        <v>1.5313571470032083E-7</v>
      </c>
      <c r="Z397" s="80">
        <f t="shared" ref="Z397:Z460" ca="1" si="282">IF(AND(AQ397&gt;2.2,AM397&lt;14), AM397, IF(AND(AQ397&gt;2.2,AM397&gt;14), 14, IF(AQ397&lt;2.2, 0.0188*(10^(0.55*AQ397+1.68)), "N/A")))</f>
        <v>14</v>
      </c>
      <c r="AA397" s="80">
        <f t="shared" ref="AA397:AA460" ca="1" si="283">Z397*(G397-O397)</f>
        <v>211.95172488000006</v>
      </c>
      <c r="AB397" s="80">
        <f t="shared" ref="AB397:AB460" ca="1" si="284">$AB$11*Y397*AA397*2000/62.4</f>
        <v>89.881972259440374</v>
      </c>
      <c r="AC397" s="80">
        <f t="shared" ref="AC397:AC460" si="285">10.5+7*LOG(AP397)</f>
        <v>14.399652875790615</v>
      </c>
      <c r="AD397" s="69">
        <f t="shared" ref="AD397:AD460" si="286">$AD$11*(G397-O397)/$Q$2</f>
        <v>1781.1069317647066</v>
      </c>
      <c r="AE397" s="69">
        <f t="shared" si="262"/>
        <v>1819.0453653781517</v>
      </c>
      <c r="AF397" s="69">
        <f t="shared" ref="AF397:AF460" si="287">$AF$11*G397/$Q$3</f>
        <v>1649.0606400000001</v>
      </c>
      <c r="AG397" s="95">
        <f t="shared" si="263"/>
        <v>1681.3083085714286</v>
      </c>
      <c r="AH397" s="93">
        <f t="shared" ref="AH397:AH460" si="288">(AK397+10)/((J397/P397)+0.67)</f>
        <v>22.485326163119218</v>
      </c>
      <c r="AI397" s="81">
        <f t="shared" ref="AI397:AI460" si="289">J397/P397</f>
        <v>0.96628122987338894</v>
      </c>
      <c r="AJ397" s="80">
        <f t="shared" ref="AJ397:AJ460" si="290">$AJ$11*G397</f>
        <v>15.830982144</v>
      </c>
      <c r="AK397" s="80">
        <f t="shared" ref="AK397:AK460" si="291">(G397-O397)/P397</f>
        <v>26.792317148293005</v>
      </c>
      <c r="AL397" s="78">
        <f t="shared" ref="AL397:AL460" ca="1" si="292">MIN(1,((0.381*AQ397)+(0.05*(P397/1.06)-0.15)))</f>
        <v>0.91472829755955132</v>
      </c>
      <c r="AM397" s="80">
        <f t="shared" ref="AM397:AM460" ca="1" si="293">((G397-O397)/1.06)*((1.06/P397)^AL397)</f>
        <v>25.392965964668143</v>
      </c>
      <c r="AN397" s="80">
        <f t="shared" ref="AN397:AN460" si="294">G397/1.06</f>
        <v>15.557175849056604</v>
      </c>
      <c r="AO397" s="80">
        <f t="shared" ref="AO397:AO460" si="295">100*(J397/G397)</f>
        <v>3.3110486464585067</v>
      </c>
      <c r="AP397" s="80">
        <f t="shared" ref="AP397:AP460" si="296">100*(J397/(G397-O397))</f>
        <v>3.6065608828273845</v>
      </c>
      <c r="AQ397" s="80">
        <f t="shared" ref="AQ397:AQ460" ca="1" si="297">SQRT(((3.47-LOG(AM397))^2)+((LOG(AP397)+1.22)^2))</f>
        <v>2.7246043927428425</v>
      </c>
      <c r="AR397" s="80">
        <f t="shared" ref="AR397:AR460" si="298">SQRT(((3.47-LOG(AN397))^2)+((LOG(AO397)+1.22)^2))</f>
        <v>2.8665448913499145</v>
      </c>
      <c r="AS397" s="78">
        <f t="shared" ref="AS397:AS460" si="299">(L397-M397)/(G397-O397)</f>
        <v>-2.6894060062154647E-2</v>
      </c>
      <c r="AT397" s="96">
        <f t="shared" ref="AT397:AT460" ca="1" si="300">IF(AND((0.005*(AP397-1)-0.0003*((AP397-1)^2)-0.002)&gt;0,AM397&gt;(1/(0.005*(AP397-1)-0.0003*((AP397-1)^2)-0.002)),AP397&gt;=4.5),9,IF(AND((0.005*(AP397-1)-0.0003*((AP397-1)^2)-0.002)&gt;0,AM397&gt;(1/(0.005*(AP397-1)-0.0003*((AP397-1)^2)-0.002)),AP397&lt;4.5),8,IF(AM397&lt;12*EXP(-1.4*AP397),1,IF(AQ397&gt;3.6,2,IF(AQ397&gt;2.95,3,IF(AQ397&gt;2.6,4,IF(AQ397&gt;2.05,5,IF(AQ397&gt;1.31,6,7))))))))</f>
        <v>4</v>
      </c>
      <c r="AU397" s="97" t="str">
        <f t="shared" ref="AU397:AU460" ca="1" si="301">IF(AT397=9,"Very stiff fine-grained",IF(AT397=8,"Very stiff sand to clayey sand",IF(AT397=1,"Sensitive fine-grained", IF(AT397=2,"Organic",IF(AT397=3,"Clay",IF(AT397=4,"Silt mxture",IF(AT397=5,"Sand mixture",IF(AT397=6,"Sand","Gravelly sand to sand"))))))))</f>
        <v>Silt mxture</v>
      </c>
      <c r="AV397" s="98">
        <f t="shared" ref="AV397:AV460" si="302">IF(AND((0.005*(AO397-1)-0.0003*((AO397-1)^2)-0.002)&gt;0,AN397&gt;(1/(0.005*(AO397-1)-0.0003*((AO397-1)^2)-0.002)),AO397&gt;=4.5),9,IF(AND((0.005*(AO397-1)-0.0003*((AO397-1)^2)-0.002)&gt;0,AN397&gt;(1/(0.005*(AO397-1)-0.0003*((AO397-1)^2)-0.002)),AO397&lt;4.5),8,IF(AN397&lt;12*EXP(-1.4*AO397),1,IF(AR397&gt;3.6,2,IF(AR397&gt;2.95,3,IF(AR397&gt;2.6,4,IF(AR397&gt;2.05,5,IF(AR397&gt;1.31,6,7))))))))</f>
        <v>4</v>
      </c>
      <c r="AW397" s="99" t="str">
        <f t="shared" ref="AW397:AW460" si="303">IF(AV397=9,"Very stiff fine-grained",IF(AV397=8,"Very stiff sand to clayey sand",IF(AV397=1,"Sensitive fine-grained", IF(AV397=2,"Organic",IF(AV397=3,"Clay",IF(AV397=4,"Silt mxture",IF(AV397=5,"Sand mixture",IF(AV397=6,"Sand","Gravelly sand to sand"))))))))</f>
        <v>Silt mxture</v>
      </c>
      <c r="AX397" s="78"/>
      <c r="AY397" s="78"/>
      <c r="AZ397" s="78"/>
      <c r="BA397" s="78"/>
      <c r="BB397" s="78"/>
      <c r="BC397" s="78"/>
      <c r="BD397" s="78"/>
      <c r="BE397" s="78"/>
      <c r="BF397" s="78"/>
      <c r="BG397" s="78"/>
      <c r="BH397" s="78"/>
      <c r="BI397" s="78"/>
      <c r="BJ397" s="78"/>
      <c r="BK397" s="78"/>
      <c r="BL397" s="78"/>
      <c r="BM397" s="78"/>
      <c r="BN397" s="78"/>
      <c r="BO397" s="78"/>
      <c r="BP397" s="78"/>
      <c r="BQ397" s="78"/>
    </row>
    <row r="398" spans="1:69">
      <c r="A398" s="101">
        <v>7.7</v>
      </c>
      <c r="C398" s="89">
        <f t="shared" si="264"/>
        <v>-25.262160000000002</v>
      </c>
      <c r="D398" s="84">
        <f t="shared" si="265"/>
        <v>25.262160000000002</v>
      </c>
      <c r="E398" s="76">
        <v>1.5586</v>
      </c>
      <c r="F398" s="91">
        <f t="shared" si="266"/>
        <v>16.271784</v>
      </c>
      <c r="G398" s="80">
        <f t="shared" si="267"/>
        <v>16.347787199999999</v>
      </c>
      <c r="H398" s="81">
        <f t="shared" si="261"/>
        <v>16.916886514285714</v>
      </c>
      <c r="I398" s="101">
        <v>61.4</v>
      </c>
      <c r="J398" s="92">
        <f t="shared" si="268"/>
        <v>0.64101599999999992</v>
      </c>
      <c r="K398" s="101">
        <v>36.4</v>
      </c>
      <c r="L398" s="78">
        <f t="shared" si="269"/>
        <v>0.38001599999999996</v>
      </c>
      <c r="M398" s="81">
        <f t="shared" si="270"/>
        <v>0.78817939199999998</v>
      </c>
      <c r="N398" s="14">
        <f t="shared" ref="N398:N461" si="304">IF(C398&gt;-11.5,98,IF(C398&gt;-26.5,115,IF(C398&gt;-39.5,117,IF(C398&gt;-49.5,120,119))))</f>
        <v>115</v>
      </c>
      <c r="O398" s="78">
        <f t="shared" si="271"/>
        <v>1.3549703999999967</v>
      </c>
      <c r="P398" s="78">
        <f t="shared" si="272"/>
        <v>0.5667910079999996</v>
      </c>
      <c r="Q398" s="93">
        <f t="shared" si="273"/>
        <v>4.9476295440000007</v>
      </c>
      <c r="R398" s="80">
        <f t="shared" si="274"/>
        <v>8.7291955485645314</v>
      </c>
      <c r="S398" s="80">
        <f t="shared" si="275"/>
        <v>2751.6642330300656</v>
      </c>
      <c r="T398" s="69">
        <f t="shared" si="276"/>
        <v>249.38804351999983</v>
      </c>
      <c r="U398" s="78">
        <f t="shared" si="277"/>
        <v>1.8239557911784989</v>
      </c>
      <c r="V398" s="69">
        <f t="shared" si="278"/>
        <v>113.81484136953833</v>
      </c>
      <c r="W398" s="80">
        <f t="shared" ca="1" si="279"/>
        <v>6.9611510362930025</v>
      </c>
      <c r="X398" s="80">
        <f t="shared" ca="1" si="280"/>
        <v>33.048131567566003</v>
      </c>
      <c r="Y398" s="94">
        <f t="shared" ca="1" si="281"/>
        <v>1.0866201678354512E-7</v>
      </c>
      <c r="Z398" s="80">
        <f t="shared" ca="1" si="282"/>
        <v>14</v>
      </c>
      <c r="AA398" s="80">
        <f t="shared" ca="1" si="283"/>
        <v>209.89943520000003</v>
      </c>
      <c r="AB398" s="80">
        <f t="shared" ca="1" si="284"/>
        <v>63.160881093855821</v>
      </c>
      <c r="AC398" s="80">
        <f t="shared" si="285"/>
        <v>14.91689944854653</v>
      </c>
      <c r="AD398" s="69">
        <f t="shared" si="286"/>
        <v>1763.8608000000004</v>
      </c>
      <c r="AE398" s="69">
        <f t="shared" si="262"/>
        <v>1830.8136605042018</v>
      </c>
      <c r="AF398" s="69">
        <f t="shared" si="287"/>
        <v>1634.7787199999998</v>
      </c>
      <c r="AG398" s="95">
        <f t="shared" si="263"/>
        <v>1691.6886514285713</v>
      </c>
      <c r="AH398" s="93">
        <f t="shared" si="288"/>
        <v>20.240414922444348</v>
      </c>
      <c r="AI398" s="81">
        <f t="shared" si="289"/>
        <v>1.1309565447446202</v>
      </c>
      <c r="AJ398" s="80">
        <f t="shared" si="290"/>
        <v>15.693875711999999</v>
      </c>
      <c r="AK398" s="80">
        <f t="shared" si="291"/>
        <v>26.452107722922825</v>
      </c>
      <c r="AL398" s="78">
        <f t="shared" ca="1" si="292"/>
        <v>0.93348355233396674</v>
      </c>
      <c r="AM398" s="80">
        <f t="shared" ca="1" si="293"/>
        <v>25.37322070073381</v>
      </c>
      <c r="AN398" s="80">
        <f t="shared" si="294"/>
        <v>15.422440754716979</v>
      </c>
      <c r="AO398" s="80">
        <f t="shared" si="295"/>
        <v>3.9211178378930693</v>
      </c>
      <c r="AP398" s="80">
        <f t="shared" si="296"/>
        <v>4.2754874454278653</v>
      </c>
      <c r="AQ398" s="80">
        <f t="shared" ca="1" si="297"/>
        <v>2.7736171323577596</v>
      </c>
      <c r="AR398" s="80">
        <f t="shared" si="298"/>
        <v>2.9146664766825059</v>
      </c>
      <c r="AS398" s="78">
        <f t="shared" si="299"/>
        <v>-2.7223929795500468E-2</v>
      </c>
      <c r="AT398" s="96">
        <f t="shared" ca="1" si="300"/>
        <v>4</v>
      </c>
      <c r="AU398" s="97" t="str">
        <f t="shared" ca="1" si="301"/>
        <v>Silt mxture</v>
      </c>
      <c r="AV398" s="98">
        <f t="shared" si="302"/>
        <v>4</v>
      </c>
      <c r="AW398" s="99" t="str">
        <f t="shared" si="303"/>
        <v>Silt mxture</v>
      </c>
      <c r="AX398" s="78"/>
      <c r="AY398" s="78"/>
      <c r="AZ398" s="78"/>
      <c r="BA398" s="78"/>
      <c r="BB398" s="78"/>
      <c r="BC398" s="78"/>
      <c r="BD398" s="78"/>
      <c r="BE398" s="78"/>
      <c r="BF398" s="78"/>
      <c r="BG398" s="78"/>
      <c r="BH398" s="78"/>
      <c r="BI398" s="78"/>
      <c r="BJ398" s="78"/>
      <c r="BK398" s="78"/>
      <c r="BL398" s="78"/>
      <c r="BM398" s="78"/>
      <c r="BN398" s="78"/>
      <c r="BO398" s="78"/>
      <c r="BP398" s="78"/>
      <c r="BQ398" s="78"/>
    </row>
    <row r="399" spans="1:69">
      <c r="A399" s="101">
        <v>7.72</v>
      </c>
      <c r="C399" s="89">
        <f t="shared" si="264"/>
        <v>-25.327776</v>
      </c>
      <c r="D399" s="84">
        <f t="shared" si="265"/>
        <v>25.327776</v>
      </c>
      <c r="E399" s="76">
        <v>1.5909</v>
      </c>
      <c r="F399" s="91">
        <f t="shared" si="266"/>
        <v>16.608995999999998</v>
      </c>
      <c r="G399" s="80">
        <f t="shared" si="267"/>
        <v>16.685416799999999</v>
      </c>
      <c r="H399" s="81">
        <f t="shared" si="261"/>
        <v>16.853411314285715</v>
      </c>
      <c r="I399" s="101">
        <v>64.5</v>
      </c>
      <c r="J399" s="92">
        <f t="shared" si="268"/>
        <v>0.67337999999999998</v>
      </c>
      <c r="K399" s="101">
        <v>36.6</v>
      </c>
      <c r="L399" s="78">
        <f t="shared" si="269"/>
        <v>0.382104</v>
      </c>
      <c r="M399" s="81">
        <f t="shared" si="270"/>
        <v>0.79022661119999993</v>
      </c>
      <c r="N399" s="14">
        <f t="shared" si="304"/>
        <v>115</v>
      </c>
      <c r="O399" s="78">
        <f t="shared" si="271"/>
        <v>1.3587433199999965</v>
      </c>
      <c r="P399" s="78">
        <f t="shared" si="272"/>
        <v>0.5685167087999996</v>
      </c>
      <c r="Q399" s="93">
        <f t="shared" si="273"/>
        <v>5.0578022484000007</v>
      </c>
      <c r="R399" s="80">
        <f t="shared" si="274"/>
        <v>8.8964883003628685</v>
      </c>
      <c r="S399" s="80">
        <f t="shared" si="275"/>
        <v>2677.7422205449948</v>
      </c>
      <c r="T399" s="69">
        <f t="shared" si="276"/>
        <v>250.14735187199983</v>
      </c>
      <c r="U399" s="78">
        <f t="shared" si="277"/>
        <v>1.8305304814743033</v>
      </c>
      <c r="V399" s="69">
        <f t="shared" si="278"/>
        <v>114.22510204399653</v>
      </c>
      <c r="W399" s="80">
        <f t="shared" ca="1" si="279"/>
        <v>7.1122360107656437</v>
      </c>
      <c r="X399" s="80">
        <f t="shared" ca="1" si="280"/>
        <v>33.141827528167227</v>
      </c>
      <c r="Y399" s="94">
        <f t="shared" ca="1" si="281"/>
        <v>1.0746169850644551E-7</v>
      </c>
      <c r="Z399" s="80">
        <f t="shared" ca="1" si="282"/>
        <v>14</v>
      </c>
      <c r="AA399" s="80">
        <f t="shared" ca="1" si="283"/>
        <v>214.57342872000004</v>
      </c>
      <c r="AB399" s="80">
        <f t="shared" ca="1" si="284"/>
        <v>63.854100289669624</v>
      </c>
      <c r="AC399" s="80">
        <f t="shared" si="285"/>
        <v>14.999686156183451</v>
      </c>
      <c r="AD399" s="69">
        <f t="shared" si="286"/>
        <v>1803.1380564705885</v>
      </c>
      <c r="AE399" s="69">
        <f t="shared" si="262"/>
        <v>1822.9021169747905</v>
      </c>
      <c r="AF399" s="69">
        <f t="shared" si="287"/>
        <v>1668.5416799999998</v>
      </c>
      <c r="AG399" s="95">
        <f t="shared" si="263"/>
        <v>1685.3411314285715</v>
      </c>
      <c r="AH399" s="93">
        <f t="shared" si="288"/>
        <v>19.929920992726949</v>
      </c>
      <c r="AI399" s="81">
        <f t="shared" si="289"/>
        <v>1.1844506759024571</v>
      </c>
      <c r="AJ399" s="80">
        <f t="shared" si="290"/>
        <v>16.018000127999997</v>
      </c>
      <c r="AK399" s="80">
        <f t="shared" si="291"/>
        <v>26.959055455645057</v>
      </c>
      <c r="AL399" s="78">
        <f t="shared" ca="1" si="292"/>
        <v>0.93416954776875716</v>
      </c>
      <c r="AM399" s="80">
        <f t="shared" ca="1" si="293"/>
        <v>25.875777712572734</v>
      </c>
      <c r="AN399" s="80">
        <f t="shared" si="294"/>
        <v>15.740959245283017</v>
      </c>
      <c r="AO399" s="80">
        <f t="shared" si="295"/>
        <v>4.0357397604835379</v>
      </c>
      <c r="AP399" s="80">
        <f t="shared" si="296"/>
        <v>4.3935169681712294</v>
      </c>
      <c r="AQ399" s="80">
        <f t="shared" ca="1" si="297"/>
        <v>2.7752039944408522</v>
      </c>
      <c r="AR399" s="80">
        <f t="shared" si="298"/>
        <v>2.9155415540605527</v>
      </c>
      <c r="AS399" s="78">
        <f t="shared" si="299"/>
        <v>-2.6628257705924578E-2</v>
      </c>
      <c r="AT399" s="96">
        <f t="shared" ca="1" si="300"/>
        <v>4</v>
      </c>
      <c r="AU399" s="97" t="str">
        <f t="shared" ca="1" si="301"/>
        <v>Silt mxture</v>
      </c>
      <c r="AV399" s="98">
        <f t="shared" si="302"/>
        <v>4</v>
      </c>
      <c r="AW399" s="99" t="str">
        <f t="shared" si="303"/>
        <v>Silt mxture</v>
      </c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/>
      <c r="BN399" s="78"/>
      <c r="BO399" s="78"/>
      <c r="BP399" s="78"/>
      <c r="BQ399" s="78"/>
    </row>
    <row r="400" spans="1:69">
      <c r="A400" s="101">
        <v>7.74</v>
      </c>
      <c r="C400" s="89">
        <f t="shared" si="264"/>
        <v>-25.393392000000002</v>
      </c>
      <c r="D400" s="84">
        <f t="shared" si="265"/>
        <v>25.393392000000002</v>
      </c>
      <c r="E400" s="76">
        <v>1.6544000000000001</v>
      </c>
      <c r="F400" s="91">
        <f t="shared" si="266"/>
        <v>17.271936</v>
      </c>
      <c r="G400" s="80">
        <f t="shared" si="267"/>
        <v>17.348356800000001</v>
      </c>
      <c r="H400" s="81">
        <f t="shared" ref="H400:H431" si="305">AVERAGE(G397:G403)</f>
        <v>16.726997828571427</v>
      </c>
      <c r="I400" s="101">
        <v>66</v>
      </c>
      <c r="J400" s="92">
        <f t="shared" si="268"/>
        <v>0.68903999999999999</v>
      </c>
      <c r="K400" s="101">
        <v>36.6</v>
      </c>
      <c r="L400" s="78">
        <f t="shared" si="269"/>
        <v>0.382104</v>
      </c>
      <c r="M400" s="81">
        <f t="shared" si="270"/>
        <v>0.79227383039999999</v>
      </c>
      <c r="N400" s="14">
        <f t="shared" si="304"/>
        <v>115</v>
      </c>
      <c r="O400" s="78">
        <f t="shared" si="271"/>
        <v>1.3625162399999966</v>
      </c>
      <c r="P400" s="78">
        <f t="shared" si="272"/>
        <v>0.57024240959999961</v>
      </c>
      <c r="Q400" s="93">
        <f t="shared" si="273"/>
        <v>5.2753273848000015</v>
      </c>
      <c r="R400" s="80">
        <f t="shared" si="274"/>
        <v>9.2510260478529052</v>
      </c>
      <c r="S400" s="80">
        <f t="shared" si="275"/>
        <v>2729.4309832605986</v>
      </c>
      <c r="T400" s="69">
        <f t="shared" si="276"/>
        <v>250.90666022399984</v>
      </c>
      <c r="U400" s="78">
        <f t="shared" si="277"/>
        <v>1.8347491368459263</v>
      </c>
      <c r="V400" s="69">
        <f t="shared" si="278"/>
        <v>114.48834613918579</v>
      </c>
      <c r="W400" s="80">
        <f t="shared" ca="1" si="279"/>
        <v>7.3139966160787058</v>
      </c>
      <c r="X400" s="80">
        <f t="shared" ca="1" si="280"/>
        <v>33.310587924618289</v>
      </c>
      <c r="Y400" s="94">
        <f t="shared" ca="1" si="281"/>
        <v>1.2099259013344461E-7</v>
      </c>
      <c r="Z400" s="80">
        <f t="shared" ca="1" si="282"/>
        <v>14</v>
      </c>
      <c r="AA400" s="80">
        <f t="shared" ca="1" si="283"/>
        <v>223.80176784000008</v>
      </c>
      <c r="AB400" s="80">
        <f t="shared" ca="1" si="284"/>
        <v>74.986215417430486</v>
      </c>
      <c r="AC400" s="80">
        <f t="shared" si="285"/>
        <v>14.941562699913217</v>
      </c>
      <c r="AD400" s="69">
        <f t="shared" si="286"/>
        <v>1880.6871247058828</v>
      </c>
      <c r="AE400" s="69">
        <f t="shared" ref="AE400:AE463" si="306">AVERAGE(AD397:AD403)</f>
        <v>1807.5860692436977</v>
      </c>
      <c r="AF400" s="69">
        <f t="shared" si="287"/>
        <v>1734.8356800000001</v>
      </c>
      <c r="AG400" s="95">
        <f t="shared" ref="AG400:AG463" si="307">AVERAGE(AF397:AF403)</f>
        <v>1672.6997828571427</v>
      </c>
      <c r="AH400" s="93">
        <f t="shared" si="288"/>
        <v>20.248544269691688</v>
      </c>
      <c r="AI400" s="81">
        <f t="shared" si="289"/>
        <v>1.2083282274345952</v>
      </c>
      <c r="AJ400" s="80">
        <f t="shared" si="290"/>
        <v>16.654422528000001</v>
      </c>
      <c r="AK400" s="80">
        <f t="shared" si="291"/>
        <v>28.033412266220925</v>
      </c>
      <c r="AL400" s="78">
        <f t="shared" ca="1" si="292"/>
        <v>0.92779587212667936</v>
      </c>
      <c r="AM400" s="80">
        <f t="shared" ca="1" si="293"/>
        <v>26.806200762531731</v>
      </c>
      <c r="AN400" s="80">
        <f t="shared" si="294"/>
        <v>16.366374339622642</v>
      </c>
      <c r="AO400" s="80">
        <f t="shared" si="295"/>
        <v>3.9717882675781717</v>
      </c>
      <c r="AP400" s="80">
        <f t="shared" si="296"/>
        <v>4.3103144774515361</v>
      </c>
      <c r="AQ400" s="80">
        <f t="shared" ca="1" si="297"/>
        <v>2.7582615361122174</v>
      </c>
      <c r="AR400" s="80">
        <f t="shared" si="298"/>
        <v>2.8980098000938512</v>
      </c>
      <c r="AS400" s="78">
        <f t="shared" si="299"/>
        <v>-2.5658321116146542E-2</v>
      </c>
      <c r="AT400" s="96">
        <f t="shared" ca="1" si="300"/>
        <v>4</v>
      </c>
      <c r="AU400" s="97" t="str">
        <f t="shared" ca="1" si="301"/>
        <v>Silt mxture</v>
      </c>
      <c r="AV400" s="98">
        <f t="shared" si="302"/>
        <v>4</v>
      </c>
      <c r="AW400" s="99" t="str">
        <f t="shared" si="303"/>
        <v>Silt mxture</v>
      </c>
      <c r="AX400" s="78"/>
      <c r="AY400" s="78"/>
      <c r="AZ400" s="78"/>
      <c r="BA400" s="78"/>
      <c r="BB400" s="78"/>
      <c r="BC400" s="78"/>
      <c r="BD400" s="78"/>
      <c r="BE400" s="78"/>
      <c r="BF400" s="78"/>
      <c r="BG400" s="78"/>
      <c r="BH400" s="78"/>
      <c r="BI400" s="78"/>
      <c r="BJ400" s="78"/>
      <c r="BK400" s="78"/>
      <c r="BL400" s="78"/>
      <c r="BM400" s="78"/>
      <c r="BN400" s="78"/>
      <c r="BO400" s="78"/>
      <c r="BP400" s="78"/>
      <c r="BQ400" s="78"/>
    </row>
    <row r="401" spans="1:69">
      <c r="A401" s="101">
        <v>7.76</v>
      </c>
      <c r="C401" s="89">
        <f t="shared" si="264"/>
        <v>-25.459008000000001</v>
      </c>
      <c r="D401" s="84">
        <f t="shared" si="265"/>
        <v>25.459008000000001</v>
      </c>
      <c r="E401" s="76">
        <v>1.6779999999999999</v>
      </c>
      <c r="F401" s="91">
        <f t="shared" si="266"/>
        <v>17.518319999999999</v>
      </c>
      <c r="G401" s="80">
        <f t="shared" si="267"/>
        <v>17.592861599999999</v>
      </c>
      <c r="H401" s="81">
        <f t="shared" si="305"/>
        <v>16.621136228571427</v>
      </c>
      <c r="I401" s="101">
        <v>69.400000000000006</v>
      </c>
      <c r="J401" s="92">
        <f t="shared" si="268"/>
        <v>0.72453600000000007</v>
      </c>
      <c r="K401" s="101">
        <v>35.700000000000003</v>
      </c>
      <c r="L401" s="78">
        <f t="shared" si="269"/>
        <v>0.37270800000000004</v>
      </c>
      <c r="M401" s="81">
        <f t="shared" si="270"/>
        <v>0.79432104959999994</v>
      </c>
      <c r="N401" s="14">
        <f t="shared" si="304"/>
        <v>115</v>
      </c>
      <c r="O401" s="78">
        <f t="shared" si="271"/>
        <v>1.3662891599999964</v>
      </c>
      <c r="P401" s="78">
        <f t="shared" si="272"/>
        <v>0.57196811039999962</v>
      </c>
      <c r="Q401" s="93">
        <f t="shared" si="273"/>
        <v>5.3547689052000012</v>
      </c>
      <c r="R401" s="80">
        <f t="shared" si="274"/>
        <v>9.362006041657116</v>
      </c>
      <c r="S401" s="80">
        <f t="shared" si="275"/>
        <v>2634.8014761901977</v>
      </c>
      <c r="T401" s="69">
        <f t="shared" si="276"/>
        <v>251.66596857599981</v>
      </c>
      <c r="U401" s="78">
        <f t="shared" si="277"/>
        <v>1.8411863639244048</v>
      </c>
      <c r="V401" s="69">
        <f t="shared" si="278"/>
        <v>114.89002910888286</v>
      </c>
      <c r="W401" s="80">
        <f t="shared" ca="1" si="279"/>
        <v>7.4458764582981685</v>
      </c>
      <c r="X401" s="80">
        <f t="shared" ca="1" si="280"/>
        <v>33.375547763860084</v>
      </c>
      <c r="Y401" s="94">
        <f t="shared" ca="1" si="281"/>
        <v>1.1603719546078518E-7</v>
      </c>
      <c r="Z401" s="80">
        <f t="shared" ca="1" si="282"/>
        <v>14</v>
      </c>
      <c r="AA401" s="80">
        <f t="shared" ca="1" si="283"/>
        <v>227.17201416000003</v>
      </c>
      <c r="AB401" s="80">
        <f t="shared" ca="1" si="284"/>
        <v>72.998040213150048</v>
      </c>
      <c r="AC401" s="80">
        <f t="shared" si="285"/>
        <v>15.048832233369524</v>
      </c>
      <c r="AD401" s="69">
        <f t="shared" si="286"/>
        <v>1909.0085223529413</v>
      </c>
      <c r="AE401" s="69">
        <f t="shared" si="306"/>
        <v>1794.6878904201683</v>
      </c>
      <c r="AF401" s="69">
        <f t="shared" si="287"/>
        <v>1759.2861600000001</v>
      </c>
      <c r="AG401" s="95">
        <f t="shared" si="307"/>
        <v>1662.1136228571429</v>
      </c>
      <c r="AH401" s="93">
        <f t="shared" si="288"/>
        <v>19.811475277145146</v>
      </c>
      <c r="AI401" s="81">
        <f t="shared" si="289"/>
        <v>1.2667419508638407</v>
      </c>
      <c r="AJ401" s="80">
        <f t="shared" si="290"/>
        <v>16.889147135999998</v>
      </c>
      <c r="AK401" s="80">
        <f t="shared" si="291"/>
        <v>28.369715277748835</v>
      </c>
      <c r="AL401" s="78">
        <f t="shared" ca="1" si="292"/>
        <v>0.93015344108598297</v>
      </c>
      <c r="AM401" s="80">
        <f t="shared" ca="1" si="293"/>
        <v>27.173195026778767</v>
      </c>
      <c r="AN401" s="80">
        <f t="shared" si="294"/>
        <v>16.597039245283018</v>
      </c>
      <c r="AO401" s="80">
        <f t="shared" si="295"/>
        <v>4.1183521843882414</v>
      </c>
      <c r="AP401" s="80">
        <f t="shared" si="296"/>
        <v>4.465120423176689</v>
      </c>
      <c r="AQ401" s="80">
        <f t="shared" ca="1" si="297"/>
        <v>2.7642357302806468</v>
      </c>
      <c r="AR401" s="80">
        <f t="shared" si="298"/>
        <v>2.9032003833011055</v>
      </c>
      <c r="AS401" s="78">
        <f t="shared" si="299"/>
        <v>-2.5982877847984996E-2</v>
      </c>
      <c r="AT401" s="96">
        <f t="shared" ca="1" si="300"/>
        <v>4</v>
      </c>
      <c r="AU401" s="97" t="str">
        <f t="shared" ca="1" si="301"/>
        <v>Silt mxture</v>
      </c>
      <c r="AV401" s="98">
        <f t="shared" si="302"/>
        <v>4</v>
      </c>
      <c r="AW401" s="99" t="str">
        <f t="shared" si="303"/>
        <v>Silt mxture</v>
      </c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</row>
    <row r="402" spans="1:69">
      <c r="A402" s="101">
        <v>7.78</v>
      </c>
      <c r="C402" s="89">
        <f t="shared" si="264"/>
        <v>-25.524624000000003</v>
      </c>
      <c r="D402" s="84">
        <f t="shared" si="265"/>
        <v>25.524624000000003</v>
      </c>
      <c r="E402" s="76">
        <v>1.5771999999999999</v>
      </c>
      <c r="F402" s="91">
        <f t="shared" si="266"/>
        <v>16.465968</v>
      </c>
      <c r="G402" s="80">
        <f t="shared" si="267"/>
        <v>16.5384216</v>
      </c>
      <c r="H402" s="81">
        <f t="shared" si="305"/>
        <v>16.54274674285714</v>
      </c>
      <c r="I402" s="101">
        <v>72</v>
      </c>
      <c r="J402" s="92">
        <f t="shared" si="268"/>
        <v>0.75168000000000001</v>
      </c>
      <c r="K402" s="101">
        <v>34.700000000000003</v>
      </c>
      <c r="L402" s="78">
        <f t="shared" si="269"/>
        <v>0.36226800000000003</v>
      </c>
      <c r="M402" s="81">
        <f t="shared" si="270"/>
        <v>0.7963682688</v>
      </c>
      <c r="N402" s="14">
        <f t="shared" si="304"/>
        <v>115</v>
      </c>
      <c r="O402" s="78">
        <f t="shared" si="271"/>
        <v>1.3700620799999965</v>
      </c>
      <c r="P402" s="78">
        <f t="shared" si="272"/>
        <v>0.57369381119999963</v>
      </c>
      <c r="Q402" s="93">
        <f t="shared" si="273"/>
        <v>5.0055586416000013</v>
      </c>
      <c r="R402" s="80">
        <f t="shared" si="274"/>
        <v>8.72513968928798</v>
      </c>
      <c r="S402" s="80">
        <f t="shared" si="275"/>
        <v>2374.0326797385624</v>
      </c>
      <c r="T402" s="69">
        <f t="shared" si="276"/>
        <v>252.42527692799982</v>
      </c>
      <c r="U402" s="78">
        <f t="shared" si="277"/>
        <v>1.8430832624763254</v>
      </c>
      <c r="V402" s="69">
        <f t="shared" si="278"/>
        <v>115.00839557852269</v>
      </c>
      <c r="W402" s="80">
        <f t="shared" ca="1" si="279"/>
        <v>7.2275980565822824</v>
      </c>
      <c r="X402" s="80">
        <f t="shared" ca="1" si="280"/>
        <v>33.095449171979858</v>
      </c>
      <c r="Y402" s="94">
        <f t="shared" ca="1" si="281"/>
        <v>8.2105345868443333E-8</v>
      </c>
      <c r="Z402" s="80">
        <f t="shared" ca="1" si="282"/>
        <v>14</v>
      </c>
      <c r="AA402" s="80">
        <f t="shared" ca="1" si="283"/>
        <v>212.35703328000005</v>
      </c>
      <c r="AB402" s="80">
        <f t="shared" ca="1" si="284"/>
        <v>48.283331995525664</v>
      </c>
      <c r="AC402" s="80">
        <f t="shared" si="285"/>
        <v>15.365660669427694</v>
      </c>
      <c r="AD402" s="69">
        <f t="shared" si="286"/>
        <v>1784.5128847058827</v>
      </c>
      <c r="AE402" s="69">
        <f t="shared" si="306"/>
        <v>1785.0217250420174</v>
      </c>
      <c r="AF402" s="69">
        <f t="shared" si="287"/>
        <v>1653.8421599999997</v>
      </c>
      <c r="AG402" s="95">
        <f t="shared" si="307"/>
        <v>1654.2746742857144</v>
      </c>
      <c r="AH402" s="93">
        <f t="shared" si="288"/>
        <v>18.401662179885577</v>
      </c>
      <c r="AI402" s="81">
        <f t="shared" si="289"/>
        <v>1.3102459627858027</v>
      </c>
      <c r="AJ402" s="80">
        <f t="shared" si="290"/>
        <v>15.876884735999999</v>
      </c>
      <c r="AK402" s="80">
        <f t="shared" si="291"/>
        <v>26.439817240266603</v>
      </c>
      <c r="AL402" s="78">
        <f t="shared" ca="1" si="292"/>
        <v>0.94906248204011823</v>
      </c>
      <c r="AM402" s="80">
        <f t="shared" ca="1" si="293"/>
        <v>25.62578614187353</v>
      </c>
      <c r="AN402" s="80">
        <f t="shared" si="294"/>
        <v>15.602284528301885</v>
      </c>
      <c r="AO402" s="80">
        <f t="shared" si="295"/>
        <v>4.545052836239222</v>
      </c>
      <c r="AP402" s="80">
        <f t="shared" si="296"/>
        <v>4.9555787427696725</v>
      </c>
      <c r="AQ402" s="80">
        <f t="shared" ca="1" si="297"/>
        <v>2.8136521081625445</v>
      </c>
      <c r="AR402" s="80">
        <f t="shared" si="298"/>
        <v>2.9511056333287313</v>
      </c>
      <c r="AS402" s="78">
        <f t="shared" si="299"/>
        <v>-2.8618801408789387E-2</v>
      </c>
      <c r="AT402" s="96">
        <f t="shared" ca="1" si="300"/>
        <v>4</v>
      </c>
      <c r="AU402" s="97" t="str">
        <f t="shared" ca="1" si="301"/>
        <v>Silt mxture</v>
      </c>
      <c r="AV402" s="98">
        <f t="shared" si="302"/>
        <v>3</v>
      </c>
      <c r="AW402" s="99" t="str">
        <f t="shared" si="303"/>
        <v>Clay</v>
      </c>
      <c r="AX402" s="78"/>
      <c r="AY402" s="78"/>
      <c r="AZ402" s="78"/>
      <c r="BA402" s="78"/>
      <c r="BB402" s="78"/>
      <c r="BC402" s="78"/>
      <c r="BD402" s="78"/>
      <c r="BE402" s="78"/>
      <c r="BF402" s="78"/>
      <c r="BG402" s="78"/>
      <c r="BH402" s="78"/>
      <c r="BI402" s="78"/>
      <c r="BJ402" s="78"/>
      <c r="BK402" s="78"/>
      <c r="BL402" s="78"/>
      <c r="BM402" s="78"/>
      <c r="BN402" s="78"/>
      <c r="BO402" s="78"/>
      <c r="BP402" s="78"/>
      <c r="BQ402" s="78"/>
    </row>
    <row r="403" spans="1:69">
      <c r="A403" s="101">
        <v>7.8</v>
      </c>
      <c r="C403" s="89">
        <f t="shared" si="264"/>
        <v>-25.590240000000001</v>
      </c>
      <c r="D403" s="84">
        <f t="shared" si="265"/>
        <v>25.590240000000001</v>
      </c>
      <c r="E403" s="76">
        <v>1.5337000000000001</v>
      </c>
      <c r="F403" s="91">
        <f t="shared" si="266"/>
        <v>16.011828000000001</v>
      </c>
      <c r="G403" s="80">
        <f t="shared" si="267"/>
        <v>16.0855344</v>
      </c>
      <c r="H403" s="81">
        <f t="shared" si="305"/>
        <v>16.289114399999995</v>
      </c>
      <c r="I403" s="101">
        <v>73.8</v>
      </c>
      <c r="J403" s="92">
        <f t="shared" si="268"/>
        <v>0.77047199999999993</v>
      </c>
      <c r="K403" s="101">
        <v>35.299999999999997</v>
      </c>
      <c r="L403" s="78">
        <f t="shared" si="269"/>
        <v>0.36853199999999997</v>
      </c>
      <c r="M403" s="81">
        <f t="shared" si="270"/>
        <v>0.79841548800000006</v>
      </c>
      <c r="N403" s="14">
        <f t="shared" si="304"/>
        <v>115</v>
      </c>
      <c r="O403" s="78">
        <f t="shared" si="271"/>
        <v>1.3738349999999964</v>
      </c>
      <c r="P403" s="78">
        <f t="shared" si="272"/>
        <v>0.57541951199999963</v>
      </c>
      <c r="Q403" s="93">
        <f t="shared" si="273"/>
        <v>4.8548608020000019</v>
      </c>
      <c r="R403" s="80">
        <f t="shared" si="274"/>
        <v>8.4370806007704608</v>
      </c>
      <c r="S403" s="80">
        <f t="shared" si="275"/>
        <v>2246.3998233626698</v>
      </c>
      <c r="T403" s="69">
        <f t="shared" si="276"/>
        <v>253.18458527999982</v>
      </c>
      <c r="U403" s="78">
        <f t="shared" si="277"/>
        <v>1.844893435277088</v>
      </c>
      <c r="V403" s="69">
        <f t="shared" si="278"/>
        <v>115.1213503612903</v>
      </c>
      <c r="W403" s="80">
        <f t="shared" ca="1" si="279"/>
        <v>7.1451033523386078</v>
      </c>
      <c r="X403" s="80">
        <f t="shared" ca="1" si="280"/>
        <v>32.963955305427326</v>
      </c>
      <c r="Y403" s="94">
        <f t="shared" ca="1" si="281"/>
        <v>6.8871785679632248E-8</v>
      </c>
      <c r="Z403" s="80">
        <f t="shared" ca="1" si="282"/>
        <v>14</v>
      </c>
      <c r="AA403" s="80">
        <f t="shared" ca="1" si="283"/>
        <v>205.96379160000006</v>
      </c>
      <c r="AB403" s="80">
        <f t="shared" ca="1" si="284"/>
        <v>39.281799081709792</v>
      </c>
      <c r="AC403" s="80">
        <f t="shared" si="285"/>
        <v>15.533658125895929</v>
      </c>
      <c r="AD403" s="69">
        <f t="shared" si="286"/>
        <v>1730.788164705883</v>
      </c>
      <c r="AE403" s="69">
        <f t="shared" si="306"/>
        <v>1754.7387529411767</v>
      </c>
      <c r="AF403" s="69">
        <f t="shared" si="287"/>
        <v>1608.5534400000001</v>
      </c>
      <c r="AG403" s="95">
        <f t="shared" si="307"/>
        <v>1628.9114400000001</v>
      </c>
      <c r="AH403" s="93">
        <f t="shared" si="288"/>
        <v>17.704013940187725</v>
      </c>
      <c r="AI403" s="81">
        <f t="shared" si="289"/>
        <v>1.3389744072495067</v>
      </c>
      <c r="AJ403" s="80">
        <f t="shared" si="290"/>
        <v>15.442113023999999</v>
      </c>
      <c r="AK403" s="80">
        <f t="shared" si="291"/>
        <v>25.566910911425634</v>
      </c>
      <c r="AL403" s="78">
        <f t="shared" ca="1" si="292"/>
        <v>0.95871025304845514</v>
      </c>
      <c r="AM403" s="80">
        <f t="shared" ca="1" si="293"/>
        <v>24.9300534472885</v>
      </c>
      <c r="AN403" s="80">
        <f t="shared" si="294"/>
        <v>15.175032452830187</v>
      </c>
      <c r="AO403" s="80">
        <f t="shared" si="295"/>
        <v>4.7898439731041815</v>
      </c>
      <c r="AP403" s="80">
        <f t="shared" si="296"/>
        <v>5.237138001881684</v>
      </c>
      <c r="AQ403" s="80">
        <f t="shared" ca="1" si="297"/>
        <v>2.8387606909111138</v>
      </c>
      <c r="AR403" s="80">
        <f t="shared" si="298"/>
        <v>2.9749199777848672</v>
      </c>
      <c r="AS403" s="78">
        <f t="shared" si="299"/>
        <v>-2.9220518738984021E-2</v>
      </c>
      <c r="AT403" s="96">
        <f t="shared" ca="1" si="300"/>
        <v>4</v>
      </c>
      <c r="AU403" s="97" t="str">
        <f t="shared" ca="1" si="301"/>
        <v>Silt mxture</v>
      </c>
      <c r="AV403" s="98">
        <f t="shared" si="302"/>
        <v>3</v>
      </c>
      <c r="AW403" s="99" t="str">
        <f t="shared" si="303"/>
        <v>Clay</v>
      </c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</row>
    <row r="404" spans="1:69">
      <c r="A404" s="101">
        <v>7.82</v>
      </c>
      <c r="C404" s="89">
        <f t="shared" si="264"/>
        <v>-25.655856000000004</v>
      </c>
      <c r="D404" s="84">
        <f t="shared" si="265"/>
        <v>25.655856000000004</v>
      </c>
      <c r="E404" s="76">
        <v>1.5014000000000001</v>
      </c>
      <c r="F404" s="91">
        <f t="shared" si="266"/>
        <v>15.674616</v>
      </c>
      <c r="G404" s="80">
        <f t="shared" si="267"/>
        <v>15.749575200000001</v>
      </c>
      <c r="H404" s="81">
        <f t="shared" si="305"/>
        <v>15.947368457142858</v>
      </c>
      <c r="I404" s="101">
        <v>73.599999999999994</v>
      </c>
      <c r="J404" s="92">
        <f t="shared" si="268"/>
        <v>0.76838399999999996</v>
      </c>
      <c r="K404" s="101">
        <v>35.9</v>
      </c>
      <c r="L404" s="78">
        <f t="shared" si="269"/>
        <v>0.37479599999999996</v>
      </c>
      <c r="M404" s="81">
        <f t="shared" si="270"/>
        <v>0.80046270720000012</v>
      </c>
      <c r="N404" s="14">
        <f t="shared" si="304"/>
        <v>115</v>
      </c>
      <c r="O404" s="78">
        <f t="shared" si="271"/>
        <v>1.3776079199999964</v>
      </c>
      <c r="P404" s="78">
        <f t="shared" si="272"/>
        <v>0.57714521279999964</v>
      </c>
      <c r="Q404" s="93">
        <f t="shared" si="273"/>
        <v>4.7427492024000015</v>
      </c>
      <c r="R404" s="80">
        <f t="shared" si="274"/>
        <v>8.2176012158027287</v>
      </c>
      <c r="S404" s="80">
        <f t="shared" si="275"/>
        <v>2200.487881059471</v>
      </c>
      <c r="T404" s="69">
        <f t="shared" si="276"/>
        <v>253.94389363199983</v>
      </c>
      <c r="U404" s="78">
        <f t="shared" si="277"/>
        <v>1.8437502290139478</v>
      </c>
      <c r="V404" s="69">
        <f t="shared" si="278"/>
        <v>115.05001429047034</v>
      </c>
      <c r="W404" s="80">
        <f t="shared" ca="1" si="279"/>
        <v>7.05714359486349</v>
      </c>
      <c r="X404" s="80">
        <f t="shared" ca="1" si="280"/>
        <v>32.853739488028751</v>
      </c>
      <c r="Y404" s="94">
        <f t="shared" ca="1" si="281"/>
        <v>6.2686282345316605E-8</v>
      </c>
      <c r="Z404" s="80">
        <f t="shared" ca="1" si="282"/>
        <v>14</v>
      </c>
      <c r="AA404" s="80">
        <f t="shared" ca="1" si="283"/>
        <v>201.20754192000004</v>
      </c>
      <c r="AB404" s="80">
        <f t="shared" ca="1" si="284"/>
        <v>34.92817693699638</v>
      </c>
      <c r="AC404" s="80">
        <f t="shared" si="285"/>
        <v>15.596434652458598</v>
      </c>
      <c r="AD404" s="69">
        <f t="shared" si="286"/>
        <v>1690.8196800000003</v>
      </c>
      <c r="AE404" s="69">
        <f t="shared" si="306"/>
        <v>1714.0894749579834</v>
      </c>
      <c r="AF404" s="69">
        <f t="shared" si="287"/>
        <v>1574.9575200000002</v>
      </c>
      <c r="AG404" s="95">
        <f t="shared" si="307"/>
        <v>1594.7368457142854</v>
      </c>
      <c r="AH404" s="93">
        <f t="shared" si="288"/>
        <v>17.439113531318789</v>
      </c>
      <c r="AI404" s="81">
        <f t="shared" si="289"/>
        <v>1.3313529818123451</v>
      </c>
      <c r="AJ404" s="80">
        <f t="shared" si="290"/>
        <v>15.119592192000001</v>
      </c>
      <c r="AK404" s="80">
        <f t="shared" si="291"/>
        <v>24.901821866068872</v>
      </c>
      <c r="AL404" s="78">
        <f t="shared" ca="1" si="292"/>
        <v>0.96391370133370058</v>
      </c>
      <c r="AM404" s="80">
        <f t="shared" ca="1" si="293"/>
        <v>24.361475565965232</v>
      </c>
      <c r="AN404" s="80">
        <f t="shared" si="294"/>
        <v>14.858089811320754</v>
      </c>
      <c r="AO404" s="80">
        <f t="shared" si="295"/>
        <v>4.8787601585597047</v>
      </c>
      <c r="AP404" s="80">
        <f t="shared" si="296"/>
        <v>5.3464079414464116</v>
      </c>
      <c r="AQ404" s="80">
        <f t="shared" ca="1" si="297"/>
        <v>2.8522043846226977</v>
      </c>
      <c r="AR404" s="80">
        <f t="shared" si="298"/>
        <v>2.9870753550951745</v>
      </c>
      <c r="AS404" s="78">
        <f t="shared" si="299"/>
        <v>-2.9617845553569899E-2</v>
      </c>
      <c r="AT404" s="96">
        <f t="shared" ca="1" si="300"/>
        <v>4</v>
      </c>
      <c r="AU404" s="97" t="str">
        <f t="shared" ca="1" si="301"/>
        <v>Silt mxture</v>
      </c>
      <c r="AV404" s="98">
        <f t="shared" si="302"/>
        <v>3</v>
      </c>
      <c r="AW404" s="99" t="str">
        <f t="shared" si="303"/>
        <v>Clay</v>
      </c>
      <c r="AX404" s="78"/>
      <c r="AY404" s="78"/>
      <c r="AZ404" s="78"/>
      <c r="BA404" s="78"/>
      <c r="BB404" s="78"/>
      <c r="BC404" s="78"/>
      <c r="BD404" s="78"/>
      <c r="BE404" s="78"/>
      <c r="BF404" s="78"/>
      <c r="BG404" s="78"/>
      <c r="BH404" s="78"/>
      <c r="BI404" s="78"/>
      <c r="BJ404" s="78"/>
      <c r="BK404" s="78"/>
      <c r="BL404" s="78"/>
      <c r="BM404" s="78"/>
      <c r="BN404" s="78"/>
      <c r="BO404" s="78"/>
      <c r="BP404" s="78"/>
      <c r="BQ404" s="78"/>
    </row>
    <row r="405" spans="1:69">
      <c r="A405" s="101">
        <v>7.84</v>
      </c>
      <c r="C405" s="89">
        <f t="shared" si="264"/>
        <v>-25.721472000000002</v>
      </c>
      <c r="D405" s="84">
        <f t="shared" si="265"/>
        <v>25.721472000000002</v>
      </c>
      <c r="E405" s="76">
        <v>1.5063</v>
      </c>
      <c r="F405" s="91">
        <f t="shared" si="266"/>
        <v>15.725771999999999</v>
      </c>
      <c r="G405" s="80">
        <f t="shared" si="267"/>
        <v>15.799060799999999</v>
      </c>
      <c r="H405" s="81">
        <f t="shared" si="305"/>
        <v>15.563146628571431</v>
      </c>
      <c r="I405" s="101">
        <v>72.900000000000006</v>
      </c>
      <c r="J405" s="92">
        <f t="shared" si="268"/>
        <v>0.76107600000000009</v>
      </c>
      <c r="K405" s="101">
        <v>35.1</v>
      </c>
      <c r="L405" s="78">
        <f t="shared" si="269"/>
        <v>0.36644399999999999</v>
      </c>
      <c r="M405" s="81">
        <f t="shared" si="270"/>
        <v>0.80250992640000007</v>
      </c>
      <c r="N405" s="14">
        <f t="shared" si="304"/>
        <v>115</v>
      </c>
      <c r="O405" s="78">
        <f t="shared" si="271"/>
        <v>1.3813808399999963</v>
      </c>
      <c r="P405" s="78">
        <f t="shared" si="272"/>
        <v>0.57887091359999965</v>
      </c>
      <c r="Q405" s="93">
        <f t="shared" si="273"/>
        <v>4.7578343868000008</v>
      </c>
      <c r="R405" s="80">
        <f t="shared" si="274"/>
        <v>8.2191629861155349</v>
      </c>
      <c r="S405" s="80">
        <f t="shared" si="275"/>
        <v>2228.6836562353055</v>
      </c>
      <c r="T405" s="69">
        <f t="shared" si="276"/>
        <v>254.70320198399986</v>
      </c>
      <c r="U405" s="78">
        <f t="shared" si="277"/>
        <v>1.8427522701267571</v>
      </c>
      <c r="V405" s="69">
        <f t="shared" si="278"/>
        <v>114.98774165590964</v>
      </c>
      <c r="W405" s="80">
        <f t="shared" ca="1" si="279"/>
        <v>7.0627185278650773</v>
      </c>
      <c r="X405" s="80">
        <f t="shared" ca="1" si="280"/>
        <v>32.851412433510461</v>
      </c>
      <c r="Y405" s="94">
        <f t="shared" ca="1" si="281"/>
        <v>6.429458185640576E-8</v>
      </c>
      <c r="Z405" s="80">
        <f t="shared" ca="1" si="282"/>
        <v>14</v>
      </c>
      <c r="AA405" s="80">
        <f t="shared" ca="1" si="283"/>
        <v>201.84751944000004</v>
      </c>
      <c r="AB405" s="80">
        <f t="shared" ca="1" si="284"/>
        <v>35.938251307793173</v>
      </c>
      <c r="AC405" s="80">
        <f t="shared" si="285"/>
        <v>15.557728522338433</v>
      </c>
      <c r="AD405" s="69">
        <f t="shared" si="286"/>
        <v>1696.1976423529416</v>
      </c>
      <c r="AE405" s="69">
        <f t="shared" si="306"/>
        <v>1668.44303394958</v>
      </c>
      <c r="AF405" s="69">
        <f t="shared" si="287"/>
        <v>1579.90608</v>
      </c>
      <c r="AG405" s="95">
        <f t="shared" si="307"/>
        <v>1556.3146628571426</v>
      </c>
      <c r="AH405" s="93">
        <f t="shared" si="288"/>
        <v>17.587297354586337</v>
      </c>
      <c r="AI405" s="81">
        <f t="shared" si="289"/>
        <v>1.3147594431146428</v>
      </c>
      <c r="AJ405" s="80">
        <f t="shared" si="290"/>
        <v>15.167098368</v>
      </c>
      <c r="AK405" s="80">
        <f t="shared" si="291"/>
        <v>24.906554503380409</v>
      </c>
      <c r="AL405" s="78">
        <f t="shared" ca="1" si="292"/>
        <v>0.96261625056300237</v>
      </c>
      <c r="AM405" s="80">
        <f t="shared" ca="1" si="293"/>
        <v>24.349611668611761</v>
      </c>
      <c r="AN405" s="80">
        <f t="shared" si="294"/>
        <v>14.904774339622641</v>
      </c>
      <c r="AO405" s="80">
        <f t="shared" si="295"/>
        <v>4.8172230592340028</v>
      </c>
      <c r="AP405" s="80">
        <f t="shared" si="296"/>
        <v>5.2787688595634492</v>
      </c>
      <c r="AQ405" s="80">
        <f t="shared" ca="1" si="297"/>
        <v>2.8485853511533268</v>
      </c>
      <c r="AR405" s="80">
        <f t="shared" si="298"/>
        <v>2.9825072827293093</v>
      </c>
      <c r="AS405" s="78">
        <f t="shared" si="299"/>
        <v>-3.0245221672960482E-2</v>
      </c>
      <c r="AT405" s="96">
        <f t="shared" ca="1" si="300"/>
        <v>4</v>
      </c>
      <c r="AU405" s="97" t="str">
        <f t="shared" ca="1" si="301"/>
        <v>Silt mxture</v>
      </c>
      <c r="AV405" s="98">
        <f t="shared" si="302"/>
        <v>3</v>
      </c>
      <c r="AW405" s="99" t="str">
        <f t="shared" si="303"/>
        <v>Clay</v>
      </c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/>
      <c r="BJ405" s="78"/>
      <c r="BK405" s="78"/>
      <c r="BL405" s="78"/>
      <c r="BM405" s="78"/>
      <c r="BN405" s="78"/>
      <c r="BO405" s="78"/>
      <c r="BP405" s="78"/>
      <c r="BQ405" s="78"/>
    </row>
    <row r="406" spans="1:69">
      <c r="A406" s="101">
        <v>7.86</v>
      </c>
      <c r="C406" s="89">
        <f t="shared" si="264"/>
        <v>-25.787088000000001</v>
      </c>
      <c r="D406" s="84">
        <f t="shared" si="265"/>
        <v>25.787088000000001</v>
      </c>
      <c r="E406" s="76">
        <v>1.421</v>
      </c>
      <c r="F406" s="91">
        <f t="shared" si="266"/>
        <v>14.835239999999999</v>
      </c>
      <c r="G406" s="80">
        <f t="shared" si="267"/>
        <v>14.909990399999998</v>
      </c>
      <c r="H406" s="81">
        <f t="shared" si="305"/>
        <v>15.318552342857142</v>
      </c>
      <c r="I406" s="101">
        <v>75.099999999999994</v>
      </c>
      <c r="J406" s="92">
        <f t="shared" si="268"/>
        <v>0.78404399999999996</v>
      </c>
      <c r="K406" s="101">
        <v>35.799999999999997</v>
      </c>
      <c r="L406" s="78">
        <f t="shared" si="269"/>
        <v>0.37375199999999997</v>
      </c>
      <c r="M406" s="81">
        <f t="shared" si="270"/>
        <v>0.80455714560000002</v>
      </c>
      <c r="N406" s="14">
        <f t="shared" si="304"/>
        <v>115</v>
      </c>
      <c r="O406" s="78">
        <f t="shared" si="271"/>
        <v>1.3851537599999961</v>
      </c>
      <c r="P406" s="78">
        <f t="shared" si="272"/>
        <v>0.58059661439999966</v>
      </c>
      <c r="Q406" s="93">
        <f t="shared" si="273"/>
        <v>4.4631960912000013</v>
      </c>
      <c r="R406" s="80">
        <f t="shared" si="274"/>
        <v>7.687258210784365</v>
      </c>
      <c r="S406" s="80">
        <f t="shared" si="275"/>
        <v>2029.4234147123198</v>
      </c>
      <c r="T406" s="69">
        <f t="shared" si="276"/>
        <v>255.46251033599987</v>
      </c>
      <c r="U406" s="78">
        <f t="shared" si="277"/>
        <v>1.8439747688800949</v>
      </c>
      <c r="V406" s="69">
        <f t="shared" si="278"/>
        <v>115.06402557811792</v>
      </c>
      <c r="W406" s="80">
        <f t="shared" ca="1" si="279"/>
        <v>6.8655570357580542</v>
      </c>
      <c r="X406" s="80">
        <f t="shared" ca="1" si="280"/>
        <v>32.582570534924749</v>
      </c>
      <c r="Y406" s="94">
        <f t="shared" ca="1" si="281"/>
        <v>4.6710873719249533E-8</v>
      </c>
      <c r="Z406" s="80">
        <f t="shared" ca="1" si="282"/>
        <v>14</v>
      </c>
      <c r="AA406" s="80">
        <f t="shared" ca="1" si="283"/>
        <v>189.34771296000002</v>
      </c>
      <c r="AB406" s="80">
        <f t="shared" ca="1" si="284"/>
        <v>24.492730455978283</v>
      </c>
      <c r="AC406" s="80">
        <f t="shared" si="285"/>
        <v>15.84245885246076</v>
      </c>
      <c r="AD406" s="69">
        <f t="shared" si="286"/>
        <v>1591.157251764706</v>
      </c>
      <c r="AE406" s="69">
        <f t="shared" si="306"/>
        <v>1639.2233626890759</v>
      </c>
      <c r="AF406" s="69">
        <f t="shared" si="287"/>
        <v>1490.9990399999999</v>
      </c>
      <c r="AG406" s="95">
        <f t="shared" si="307"/>
        <v>1531.8552342857142</v>
      </c>
      <c r="AH406" s="93">
        <f t="shared" si="288"/>
        <v>16.479183394844373</v>
      </c>
      <c r="AI406" s="81">
        <f t="shared" si="289"/>
        <v>1.3504109058752383</v>
      </c>
      <c r="AJ406" s="80">
        <f t="shared" si="290"/>
        <v>14.313590783999997</v>
      </c>
      <c r="AK406" s="80">
        <f t="shared" si="291"/>
        <v>23.294721850861709</v>
      </c>
      <c r="AL406" s="78">
        <f t="shared" ca="1" si="292"/>
        <v>0.98008784327129839</v>
      </c>
      <c r="AM406" s="80">
        <f t="shared" ca="1" si="293"/>
        <v>23.017166898320951</v>
      </c>
      <c r="AN406" s="80">
        <f t="shared" si="294"/>
        <v>14.06602867924528</v>
      </c>
      <c r="AO406" s="80">
        <f t="shared" si="295"/>
        <v>5.2585144521622231</v>
      </c>
      <c r="AP406" s="80">
        <f t="shared" si="296"/>
        <v>5.797068170725054</v>
      </c>
      <c r="AQ406" s="80">
        <f t="shared" ca="1" si="297"/>
        <v>2.894228898993652</v>
      </c>
      <c r="AR406" s="80">
        <f t="shared" si="298"/>
        <v>3.0261918402072512</v>
      </c>
      <c r="AS406" s="78">
        <f t="shared" si="299"/>
        <v>-3.1852890875286755E-2</v>
      </c>
      <c r="AT406" s="96">
        <f t="shared" ca="1" si="300"/>
        <v>4</v>
      </c>
      <c r="AU406" s="97" t="str">
        <f t="shared" ca="1" si="301"/>
        <v>Silt mxture</v>
      </c>
      <c r="AV406" s="98">
        <f t="shared" si="302"/>
        <v>3</v>
      </c>
      <c r="AW406" s="99" t="str">
        <f t="shared" si="303"/>
        <v>Clay</v>
      </c>
      <c r="AX406" s="78"/>
      <c r="AY406" s="78"/>
      <c r="AZ406" s="78"/>
      <c r="BA406" s="78"/>
      <c r="BB406" s="78"/>
      <c r="BC406" s="78"/>
      <c r="BD406" s="78"/>
      <c r="BE406" s="78"/>
      <c r="BF406" s="78"/>
      <c r="BG406" s="78"/>
      <c r="BH406" s="78"/>
      <c r="BI406" s="78"/>
      <c r="BJ406" s="78"/>
      <c r="BK406" s="78"/>
      <c r="BL406" s="78"/>
      <c r="BM406" s="78"/>
      <c r="BN406" s="78"/>
      <c r="BO406" s="78"/>
      <c r="BP406" s="78"/>
      <c r="BQ406" s="78"/>
    </row>
    <row r="407" spans="1:69">
      <c r="A407" s="101">
        <v>7.88</v>
      </c>
      <c r="C407" s="89">
        <f t="shared" si="264"/>
        <v>-25.852703999999999</v>
      </c>
      <c r="D407" s="84">
        <f t="shared" si="265"/>
        <v>25.852703999999999</v>
      </c>
      <c r="E407" s="76">
        <v>1.4255</v>
      </c>
      <c r="F407" s="91">
        <f t="shared" si="266"/>
        <v>14.882219999999998</v>
      </c>
      <c r="G407" s="80">
        <f t="shared" si="267"/>
        <v>14.956135199999999</v>
      </c>
      <c r="H407" s="81">
        <f t="shared" si="305"/>
        <v>15.149692799999999</v>
      </c>
      <c r="I407" s="101">
        <v>83.3</v>
      </c>
      <c r="J407" s="92">
        <f t="shared" si="268"/>
        <v>0.86965199999999998</v>
      </c>
      <c r="K407" s="101">
        <v>35.4</v>
      </c>
      <c r="L407" s="78">
        <f t="shared" si="269"/>
        <v>0.36957599999999996</v>
      </c>
      <c r="M407" s="81">
        <f t="shared" si="270"/>
        <v>0.80660436479999997</v>
      </c>
      <c r="N407" s="14">
        <f t="shared" si="304"/>
        <v>115</v>
      </c>
      <c r="O407" s="78">
        <f t="shared" si="271"/>
        <v>1.388926679999996</v>
      </c>
      <c r="P407" s="78">
        <f t="shared" si="272"/>
        <v>0.58232231519999966</v>
      </c>
      <c r="Q407" s="93">
        <f t="shared" si="273"/>
        <v>4.4771788116000009</v>
      </c>
      <c r="R407" s="80">
        <f t="shared" si="274"/>
        <v>7.6884891661112205</v>
      </c>
      <c r="S407" s="80">
        <f t="shared" si="275"/>
        <v>1835.3803346896573</v>
      </c>
      <c r="T407" s="69">
        <f t="shared" si="276"/>
        <v>256.22181868799987</v>
      </c>
      <c r="U407" s="78">
        <f t="shared" si="277"/>
        <v>1.8562469179423369</v>
      </c>
      <c r="V407" s="69">
        <f t="shared" si="278"/>
        <v>115.82980767960181</v>
      </c>
      <c r="W407" s="80">
        <f t="shared" ca="1" si="279"/>
        <v>7.0130125013007412</v>
      </c>
      <c r="X407" s="80">
        <f t="shared" ca="1" si="280"/>
        <v>32.614374860275312</v>
      </c>
      <c r="Y407" s="94">
        <f t="shared" ca="1" si="281"/>
        <v>3.8397810548469771E-8</v>
      </c>
      <c r="Z407" s="80">
        <f t="shared" ca="1" si="282"/>
        <v>14</v>
      </c>
      <c r="AA407" s="80">
        <f t="shared" ca="1" si="283"/>
        <v>189.94091928000003</v>
      </c>
      <c r="AB407" s="80">
        <f t="shared" ca="1" si="284"/>
        <v>20.196873509304822</v>
      </c>
      <c r="AC407" s="80">
        <f t="shared" si="285"/>
        <v>16.147985001196375</v>
      </c>
      <c r="AD407" s="69">
        <f t="shared" si="286"/>
        <v>1596.1421788235298</v>
      </c>
      <c r="AE407" s="69">
        <f t="shared" si="306"/>
        <v>1618.9136611764709</v>
      </c>
      <c r="AF407" s="69">
        <f t="shared" si="287"/>
        <v>1495.6135199999999</v>
      </c>
      <c r="AG407" s="95">
        <f t="shared" si="307"/>
        <v>1514.9692799999998</v>
      </c>
      <c r="AH407" s="93">
        <f t="shared" si="288"/>
        <v>15.391577465260777</v>
      </c>
      <c r="AI407" s="81">
        <f t="shared" si="289"/>
        <v>1.4934203572489171</v>
      </c>
      <c r="AJ407" s="80">
        <f t="shared" si="290"/>
        <v>14.357889791999998</v>
      </c>
      <c r="AK407" s="80">
        <f t="shared" si="291"/>
        <v>23.298452018518852</v>
      </c>
      <c r="AL407" s="78">
        <f t="shared" ca="1" si="292"/>
        <v>0.99083618262394368</v>
      </c>
      <c r="AM407" s="80">
        <f t="shared" ca="1" si="293"/>
        <v>23.170914203038745</v>
      </c>
      <c r="AN407" s="80">
        <f t="shared" si="294"/>
        <v>14.109561509433961</v>
      </c>
      <c r="AO407" s="80">
        <f t="shared" si="295"/>
        <v>5.8146839967052459</v>
      </c>
      <c r="AP407" s="80">
        <f t="shared" si="296"/>
        <v>6.4099552882821014</v>
      </c>
      <c r="AQ407" s="80">
        <f t="shared" ca="1" si="297"/>
        <v>2.9222261125671776</v>
      </c>
      <c r="AR407" s="80">
        <f t="shared" si="298"/>
        <v>3.0533590402537532</v>
      </c>
      <c r="AS407" s="78">
        <f t="shared" si="299"/>
        <v>-3.2212106429687269E-2</v>
      </c>
      <c r="AT407" s="96">
        <f t="shared" ca="1" si="300"/>
        <v>4</v>
      </c>
      <c r="AU407" s="97" t="str">
        <f t="shared" ca="1" si="301"/>
        <v>Silt mxture</v>
      </c>
      <c r="AV407" s="98">
        <f t="shared" si="302"/>
        <v>3</v>
      </c>
      <c r="AW407" s="99" t="str">
        <f t="shared" si="303"/>
        <v>Clay</v>
      </c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</row>
    <row r="408" spans="1:69">
      <c r="A408" s="101">
        <v>7.9</v>
      </c>
      <c r="C408" s="89">
        <f t="shared" si="264"/>
        <v>-25.918320000000001</v>
      </c>
      <c r="D408" s="84">
        <f t="shared" si="265"/>
        <v>25.918320000000001</v>
      </c>
      <c r="E408" s="76">
        <v>1.4205000000000001</v>
      </c>
      <c r="F408" s="91">
        <f t="shared" si="266"/>
        <v>14.830020000000001</v>
      </c>
      <c r="G408" s="80">
        <f t="shared" si="267"/>
        <v>14.903308800000001</v>
      </c>
      <c r="H408" s="81">
        <f t="shared" si="305"/>
        <v>15.023279314285714</v>
      </c>
      <c r="I408" s="101">
        <v>77.2</v>
      </c>
      <c r="J408" s="92">
        <f t="shared" si="268"/>
        <v>0.80596800000000002</v>
      </c>
      <c r="K408" s="101">
        <v>35.1</v>
      </c>
      <c r="L408" s="78">
        <f t="shared" si="269"/>
        <v>0.36644399999999999</v>
      </c>
      <c r="M408" s="81">
        <f t="shared" si="270"/>
        <v>0.80865158400000003</v>
      </c>
      <c r="N408" s="14">
        <f t="shared" si="304"/>
        <v>115</v>
      </c>
      <c r="O408" s="78">
        <f t="shared" si="271"/>
        <v>1.392699599999996</v>
      </c>
      <c r="P408" s="78">
        <f t="shared" si="272"/>
        <v>0.58404801599999967</v>
      </c>
      <c r="Q408" s="93">
        <f t="shared" si="273"/>
        <v>4.4585010360000021</v>
      </c>
      <c r="R408" s="80">
        <f t="shared" si="274"/>
        <v>7.6337919380929886</v>
      </c>
      <c r="S408" s="80">
        <f t="shared" si="275"/>
        <v>1972.1421139475985</v>
      </c>
      <c r="T408" s="69">
        <f t="shared" si="276"/>
        <v>256.98112703999988</v>
      </c>
      <c r="U408" s="78">
        <f t="shared" si="277"/>
        <v>1.8471911372557162</v>
      </c>
      <c r="V408" s="69">
        <f t="shared" si="278"/>
        <v>115.26472696475669</v>
      </c>
      <c r="W408" s="80">
        <f t="shared" ca="1" si="279"/>
        <v>6.9069372346055244</v>
      </c>
      <c r="X408" s="80">
        <f t="shared" ca="1" si="280"/>
        <v>32.561055416475391</v>
      </c>
      <c r="Y408" s="94">
        <f t="shared" ca="1" si="281"/>
        <v>4.3566636658487071E-8</v>
      </c>
      <c r="Z408" s="80">
        <f t="shared" ca="1" si="282"/>
        <v>14</v>
      </c>
      <c r="AA408" s="80">
        <f t="shared" ca="1" si="283"/>
        <v>189.14852880000007</v>
      </c>
      <c r="AB408" s="80">
        <f t="shared" ca="1" si="284"/>
        <v>22.820026787216253</v>
      </c>
      <c r="AC408" s="80">
        <f t="shared" si="285"/>
        <v>15.929500068909672</v>
      </c>
      <c r="AD408" s="69">
        <f t="shared" si="286"/>
        <v>1589.4834352941182</v>
      </c>
      <c r="AE408" s="69">
        <f t="shared" si="306"/>
        <v>1603.5976134453788</v>
      </c>
      <c r="AF408" s="69">
        <f t="shared" si="287"/>
        <v>1490.33088</v>
      </c>
      <c r="AG408" s="95">
        <f t="shared" si="307"/>
        <v>1502.3279314285714</v>
      </c>
      <c r="AH408" s="93">
        <f t="shared" si="288"/>
        <v>16.162540592619166</v>
      </c>
      <c r="AI408" s="81">
        <f t="shared" si="289"/>
        <v>1.379968731885908</v>
      </c>
      <c r="AJ408" s="80">
        <f t="shared" si="290"/>
        <v>14.307176448000002</v>
      </c>
      <c r="AK408" s="80">
        <f t="shared" si="291"/>
        <v>23.132702842706021</v>
      </c>
      <c r="AL408" s="78">
        <f t="shared" ca="1" si="292"/>
        <v>0.9840435951134473</v>
      </c>
      <c r="AM408" s="80">
        <f t="shared" ca="1" si="293"/>
        <v>22.913738209562663</v>
      </c>
      <c r="AN408" s="80">
        <f t="shared" si="294"/>
        <v>14.059725283018869</v>
      </c>
      <c r="AO408" s="80">
        <f t="shared" si="295"/>
        <v>5.4079802734812814</v>
      </c>
      <c r="AP408" s="80">
        <f t="shared" si="296"/>
        <v>5.9654452887290956</v>
      </c>
      <c r="AQ408" s="80">
        <f t="shared" ca="1" si="297"/>
        <v>2.9041841480222215</v>
      </c>
      <c r="AR408" s="80">
        <f t="shared" si="298"/>
        <v>3.0341617748584979</v>
      </c>
      <c r="AS408" s="78">
        <f t="shared" si="299"/>
        <v>-3.2730395606439408E-2</v>
      </c>
      <c r="AT408" s="96">
        <f t="shared" ca="1" si="300"/>
        <v>4</v>
      </c>
      <c r="AU408" s="97" t="str">
        <f t="shared" ca="1" si="301"/>
        <v>Silt mxture</v>
      </c>
      <c r="AV408" s="98">
        <f t="shared" si="302"/>
        <v>3</v>
      </c>
      <c r="AW408" s="99" t="str">
        <f t="shared" si="303"/>
        <v>Clay</v>
      </c>
      <c r="AX408" s="78"/>
      <c r="AY408" s="78"/>
      <c r="AZ408" s="78"/>
      <c r="BA408" s="78"/>
      <c r="BB408" s="78"/>
      <c r="BC408" s="78"/>
      <c r="BD408" s="78"/>
      <c r="BE408" s="78"/>
      <c r="BF408" s="78"/>
      <c r="BG408" s="78"/>
      <c r="BH408" s="78"/>
      <c r="BI408" s="78"/>
      <c r="BJ408" s="78"/>
      <c r="BK408" s="78"/>
      <c r="BL408" s="78"/>
      <c r="BM408" s="78"/>
      <c r="BN408" s="78"/>
      <c r="BO408" s="78"/>
      <c r="BP408" s="78"/>
      <c r="BQ408" s="78"/>
    </row>
    <row r="409" spans="1:69">
      <c r="A409" s="101">
        <v>7.92</v>
      </c>
      <c r="C409" s="89">
        <f t="shared" si="264"/>
        <v>-25.983936</v>
      </c>
      <c r="D409" s="84">
        <f t="shared" si="265"/>
        <v>25.983936</v>
      </c>
      <c r="E409" s="76">
        <v>1.4131</v>
      </c>
      <c r="F409" s="91">
        <f t="shared" si="266"/>
        <v>14.752763999999999</v>
      </c>
      <c r="G409" s="80">
        <f t="shared" si="267"/>
        <v>14.826261599999999</v>
      </c>
      <c r="H409" s="81">
        <f t="shared" si="305"/>
        <v>14.845172914285714</v>
      </c>
      <c r="I409" s="101">
        <v>73.3</v>
      </c>
      <c r="J409" s="92">
        <f t="shared" si="268"/>
        <v>0.76525199999999993</v>
      </c>
      <c r="K409" s="101">
        <v>35.200000000000003</v>
      </c>
      <c r="L409" s="78">
        <f t="shared" si="269"/>
        <v>0.36748800000000004</v>
      </c>
      <c r="M409" s="81">
        <f t="shared" si="270"/>
        <v>0.81069880319999998</v>
      </c>
      <c r="N409" s="14">
        <f t="shared" si="304"/>
        <v>115</v>
      </c>
      <c r="O409" s="78">
        <f t="shared" si="271"/>
        <v>1.3964725199999959</v>
      </c>
      <c r="P409" s="78">
        <f t="shared" si="272"/>
        <v>0.58577371679999968</v>
      </c>
      <c r="Q409" s="93">
        <f t="shared" si="273"/>
        <v>4.4318303964000014</v>
      </c>
      <c r="R409" s="80">
        <f t="shared" si="274"/>
        <v>7.565772019629823</v>
      </c>
      <c r="S409" s="80">
        <f t="shared" si="275"/>
        <v>2064.646921383222</v>
      </c>
      <c r="T409" s="69">
        <f t="shared" si="276"/>
        <v>257.74043539199988</v>
      </c>
      <c r="U409" s="78">
        <f t="shared" si="277"/>
        <v>1.8409099455810802</v>
      </c>
      <c r="V409" s="69">
        <f t="shared" si="278"/>
        <v>114.8727806042594</v>
      </c>
      <c r="W409" s="80">
        <f t="shared" ca="1" si="279"/>
        <v>6.8263159526363202</v>
      </c>
      <c r="X409" s="80">
        <f t="shared" ca="1" si="280"/>
        <v>32.50783907934607</v>
      </c>
      <c r="Y409" s="94">
        <f t="shared" ca="1" si="281"/>
        <v>4.6761610865515914E-8</v>
      </c>
      <c r="Z409" s="80">
        <f t="shared" ca="1" si="282"/>
        <v>14</v>
      </c>
      <c r="AA409" s="80">
        <f t="shared" ca="1" si="283"/>
        <v>188.01704712000003</v>
      </c>
      <c r="AB409" s="80">
        <f t="shared" ca="1" si="284"/>
        <v>24.347021520485942</v>
      </c>
      <c r="AC409" s="80">
        <f t="shared" si="285"/>
        <v>15.790146969428154</v>
      </c>
      <c r="AD409" s="69">
        <f t="shared" si="286"/>
        <v>1579.9751858823531</v>
      </c>
      <c r="AE409" s="69">
        <f t="shared" si="306"/>
        <v>1582.200046386555</v>
      </c>
      <c r="AF409" s="69">
        <f t="shared" si="287"/>
        <v>1482.6261599999998</v>
      </c>
      <c r="AG409" s="95">
        <f t="shared" si="307"/>
        <v>1484.5172914285711</v>
      </c>
      <c r="AH409" s="93">
        <f t="shared" si="288"/>
        <v>16.659917550329283</v>
      </c>
      <c r="AI409" s="81">
        <f t="shared" si="289"/>
        <v>1.3063952479473901</v>
      </c>
      <c r="AJ409" s="80">
        <f t="shared" si="290"/>
        <v>14.233211135999998</v>
      </c>
      <c r="AK409" s="80">
        <f t="shared" si="291"/>
        <v>22.926581877666127</v>
      </c>
      <c r="AL409" s="78">
        <f t="shared" ca="1" si="292"/>
        <v>0.98027295703085737</v>
      </c>
      <c r="AM409" s="80">
        <f t="shared" ca="1" si="293"/>
        <v>22.659905695987462</v>
      </c>
      <c r="AN409" s="80">
        <f t="shared" si="294"/>
        <v>13.987039245283016</v>
      </c>
      <c r="AO409" s="80">
        <f t="shared" si="295"/>
        <v>5.1614629543566126</v>
      </c>
      <c r="AP409" s="80">
        <f t="shared" si="296"/>
        <v>5.6981684182935792</v>
      </c>
      <c r="AQ409" s="80">
        <f t="shared" ca="1" si="297"/>
        <v>2.8940738092722942</v>
      </c>
      <c r="AR409" s="80">
        <f t="shared" si="298"/>
        <v>3.0228895679711929</v>
      </c>
      <c r="AS409" s="78">
        <f t="shared" si="299"/>
        <v>-3.3002067311693022E-2</v>
      </c>
      <c r="AT409" s="96">
        <f t="shared" ca="1" si="300"/>
        <v>4</v>
      </c>
      <c r="AU409" s="97" t="str">
        <f t="shared" ca="1" si="301"/>
        <v>Silt mxture</v>
      </c>
      <c r="AV409" s="98">
        <f t="shared" si="302"/>
        <v>3</v>
      </c>
      <c r="AW409" s="99" t="str">
        <f t="shared" si="303"/>
        <v>Clay</v>
      </c>
      <c r="AX409" s="78"/>
      <c r="AY409" s="78"/>
      <c r="AZ409" s="78"/>
      <c r="BA409" s="78"/>
      <c r="BB409" s="78"/>
      <c r="BC409" s="78"/>
      <c r="BD409" s="78"/>
      <c r="BE409" s="78"/>
      <c r="BF409" s="78"/>
      <c r="BG409" s="78"/>
      <c r="BH409" s="78"/>
      <c r="BI409" s="78"/>
      <c r="BJ409" s="78"/>
      <c r="BK409" s="78"/>
      <c r="BL409" s="78"/>
      <c r="BM409" s="78"/>
      <c r="BN409" s="78"/>
      <c r="BO409" s="78"/>
      <c r="BP409" s="78"/>
      <c r="BQ409" s="78"/>
    </row>
    <row r="410" spans="1:69">
      <c r="A410" s="101">
        <v>7.94</v>
      </c>
      <c r="C410" s="89">
        <f t="shared" si="264"/>
        <v>-26.049552000000002</v>
      </c>
      <c r="D410" s="84">
        <f t="shared" si="265"/>
        <v>26.049552000000002</v>
      </c>
      <c r="E410" s="76">
        <v>1.4205000000000001</v>
      </c>
      <c r="F410" s="91">
        <f t="shared" si="266"/>
        <v>14.830020000000001</v>
      </c>
      <c r="G410" s="80">
        <f t="shared" si="267"/>
        <v>14.903517600000001</v>
      </c>
      <c r="H410" s="81">
        <f t="shared" si="305"/>
        <v>14.571495771428571</v>
      </c>
      <c r="I410" s="101">
        <v>66.5</v>
      </c>
      <c r="J410" s="92">
        <f t="shared" si="268"/>
        <v>0.69425999999999999</v>
      </c>
      <c r="K410" s="101">
        <v>35.200000000000003</v>
      </c>
      <c r="L410" s="78">
        <f t="shared" si="269"/>
        <v>0.36748800000000004</v>
      </c>
      <c r="M410" s="81">
        <f t="shared" si="270"/>
        <v>0.81274602240000005</v>
      </c>
      <c r="N410" s="14">
        <f t="shared" si="304"/>
        <v>115</v>
      </c>
      <c r="O410" s="78">
        <f t="shared" si="271"/>
        <v>1.400245439999996</v>
      </c>
      <c r="P410" s="78">
        <f t="shared" si="272"/>
        <v>0.58749941759999968</v>
      </c>
      <c r="Q410" s="93">
        <f t="shared" si="273"/>
        <v>4.4560798128000023</v>
      </c>
      <c r="R410" s="80">
        <f t="shared" si="274"/>
        <v>7.5848242216197983</v>
      </c>
      <c r="S410" s="80">
        <f t="shared" si="275"/>
        <v>2288.2209174050759</v>
      </c>
      <c r="T410" s="69">
        <f t="shared" si="276"/>
        <v>258.49974374399989</v>
      </c>
      <c r="U410" s="78">
        <f t="shared" si="277"/>
        <v>1.8296968580071606</v>
      </c>
      <c r="V410" s="69">
        <f t="shared" si="278"/>
        <v>114.17308393964682</v>
      </c>
      <c r="W410" s="80">
        <f t="shared" ca="1" si="279"/>
        <v>6.733827167512505</v>
      </c>
      <c r="X410" s="80">
        <f t="shared" ca="1" si="280"/>
        <v>32.489163818505432</v>
      </c>
      <c r="Y410" s="94">
        <f t="shared" ca="1" si="281"/>
        <v>5.7303562072693599E-8</v>
      </c>
      <c r="Z410" s="80">
        <f t="shared" ca="1" si="282"/>
        <v>14</v>
      </c>
      <c r="AA410" s="80">
        <f t="shared" ca="1" si="283"/>
        <v>189.04581024000007</v>
      </c>
      <c r="AB410" s="80">
        <f t="shared" ca="1" si="284"/>
        <v>29.999072275395228</v>
      </c>
      <c r="AC410" s="80">
        <f t="shared" si="285"/>
        <v>15.477581860775103</v>
      </c>
      <c r="AD410" s="69">
        <f t="shared" si="286"/>
        <v>1588.6202541176478</v>
      </c>
      <c r="AE410" s="69">
        <f t="shared" si="306"/>
        <v>1549.5588625210089</v>
      </c>
      <c r="AF410" s="69">
        <f t="shared" si="287"/>
        <v>1490.35176</v>
      </c>
      <c r="AG410" s="95">
        <f t="shared" si="307"/>
        <v>1457.149577142857</v>
      </c>
      <c r="AH410" s="93">
        <f t="shared" si="288"/>
        <v>17.812795733644094</v>
      </c>
      <c r="AI410" s="81">
        <f t="shared" si="289"/>
        <v>1.1817203203981532</v>
      </c>
      <c r="AJ410" s="80">
        <f t="shared" si="290"/>
        <v>14.307376896000001</v>
      </c>
      <c r="AK410" s="80">
        <f t="shared" si="291"/>
        <v>22.984315823090295</v>
      </c>
      <c r="AL410" s="78">
        <f t="shared" ca="1" si="292"/>
        <v>0.96928879508239418</v>
      </c>
      <c r="AM410" s="80">
        <f t="shared" ca="1" si="293"/>
        <v>22.571496146177754</v>
      </c>
      <c r="AN410" s="80">
        <f t="shared" si="294"/>
        <v>14.059922264150943</v>
      </c>
      <c r="AO410" s="80">
        <f t="shared" si="295"/>
        <v>4.6583633383302745</v>
      </c>
      <c r="AP410" s="80">
        <f t="shared" si="296"/>
        <v>5.1414204777458892</v>
      </c>
      <c r="AQ410" s="80">
        <f t="shared" ca="1" si="297"/>
        <v>2.865030337016139</v>
      </c>
      <c r="AR410" s="80">
        <f t="shared" si="298"/>
        <v>2.9928562512701258</v>
      </c>
      <c r="AS410" s="78">
        <f t="shared" si="299"/>
        <v>-3.297408340172267E-2</v>
      </c>
      <c r="AT410" s="96">
        <f t="shared" ca="1" si="300"/>
        <v>4</v>
      </c>
      <c r="AU410" s="97" t="str">
        <f t="shared" ca="1" si="301"/>
        <v>Silt mxture</v>
      </c>
      <c r="AV410" s="98">
        <f t="shared" si="302"/>
        <v>3</v>
      </c>
      <c r="AW410" s="99" t="str">
        <f t="shared" si="303"/>
        <v>Clay</v>
      </c>
      <c r="AX410" s="78"/>
      <c r="AY410" s="78"/>
      <c r="AZ410" s="78"/>
      <c r="BA410" s="78"/>
      <c r="BB410" s="78"/>
      <c r="BC410" s="78"/>
      <c r="BD410" s="78"/>
      <c r="BE410" s="78"/>
      <c r="BF410" s="78"/>
      <c r="BG410" s="78"/>
      <c r="BH410" s="78"/>
      <c r="BI410" s="78"/>
      <c r="BJ410" s="78"/>
      <c r="BK410" s="78"/>
      <c r="BL410" s="78"/>
      <c r="BM410" s="78"/>
      <c r="BN410" s="78"/>
      <c r="BO410" s="78"/>
      <c r="BP410" s="78"/>
      <c r="BQ410" s="78"/>
    </row>
    <row r="411" spans="1:69">
      <c r="A411" s="101">
        <v>7.96</v>
      </c>
      <c r="C411" s="89">
        <f t="shared" si="264"/>
        <v>-26.115168000000001</v>
      </c>
      <c r="D411" s="84">
        <f t="shared" si="265"/>
        <v>26.115168000000001</v>
      </c>
      <c r="E411" s="76">
        <v>1.4168000000000001</v>
      </c>
      <c r="F411" s="91">
        <f t="shared" si="266"/>
        <v>14.791392</v>
      </c>
      <c r="G411" s="80">
        <f t="shared" si="267"/>
        <v>14.8646808</v>
      </c>
      <c r="H411" s="81">
        <f t="shared" si="305"/>
        <v>14.187273942857145</v>
      </c>
      <c r="I411" s="101">
        <v>65.3</v>
      </c>
      <c r="J411" s="92">
        <f t="shared" si="268"/>
        <v>0.68173199999999989</v>
      </c>
      <c r="K411" s="101">
        <v>35.1</v>
      </c>
      <c r="L411" s="78">
        <f t="shared" si="269"/>
        <v>0.36644399999999999</v>
      </c>
      <c r="M411" s="81">
        <f t="shared" si="270"/>
        <v>0.8147932416</v>
      </c>
      <c r="N411" s="14">
        <f t="shared" si="304"/>
        <v>115</v>
      </c>
      <c r="O411" s="78">
        <f t="shared" si="271"/>
        <v>1.4040183599999958</v>
      </c>
      <c r="P411" s="78">
        <f t="shared" si="272"/>
        <v>0.58922511839999969</v>
      </c>
      <c r="Q411" s="93">
        <f t="shared" si="273"/>
        <v>4.4420186052000012</v>
      </c>
      <c r="R411" s="80">
        <f t="shared" si="274"/>
        <v>7.5387461710084551</v>
      </c>
      <c r="S411" s="80">
        <f t="shared" si="275"/>
        <v>2322.9177240944441</v>
      </c>
      <c r="T411" s="69">
        <f t="shared" si="276"/>
        <v>259.25905209599989</v>
      </c>
      <c r="U411" s="78">
        <f t="shared" si="277"/>
        <v>1.8274595849838895</v>
      </c>
      <c r="V411" s="69">
        <f t="shared" si="278"/>
        <v>114.03347810299471</v>
      </c>
      <c r="W411" s="80">
        <f t="shared" ca="1" si="279"/>
        <v>6.7061795383628313</v>
      </c>
      <c r="X411" s="80">
        <f t="shared" ca="1" si="280"/>
        <v>32.458232280672462</v>
      </c>
      <c r="Y411" s="94">
        <f t="shared" ca="1" si="281"/>
        <v>5.8241820179769848E-8</v>
      </c>
      <c r="Z411" s="80">
        <f t="shared" ca="1" si="282"/>
        <v>14</v>
      </c>
      <c r="AA411" s="80">
        <f t="shared" ca="1" si="283"/>
        <v>188.44927416000004</v>
      </c>
      <c r="AB411" s="80">
        <f t="shared" ca="1" si="284"/>
        <v>30.394048814681184</v>
      </c>
      <c r="AC411" s="80">
        <f t="shared" si="285"/>
        <v>15.431830726056925</v>
      </c>
      <c r="AD411" s="69">
        <f t="shared" si="286"/>
        <v>1583.6073458823535</v>
      </c>
      <c r="AE411" s="69">
        <f t="shared" si="306"/>
        <v>1503.9124215126055</v>
      </c>
      <c r="AF411" s="69">
        <f t="shared" si="287"/>
        <v>1486.4680800000001</v>
      </c>
      <c r="AG411" s="95">
        <f t="shared" si="307"/>
        <v>1418.7273942857141</v>
      </c>
      <c r="AH411" s="93">
        <f t="shared" si="288"/>
        <v>17.977411041242146</v>
      </c>
      <c r="AI411" s="81">
        <f t="shared" si="289"/>
        <v>1.1569975187941686</v>
      </c>
      <c r="AJ411" s="80">
        <f t="shared" si="290"/>
        <v>14.270093568</v>
      </c>
      <c r="AK411" s="80">
        <f t="shared" si="291"/>
        <v>22.844685366692289</v>
      </c>
      <c r="AL411" s="78">
        <f t="shared" ca="1" si="292"/>
        <v>0.96848621089831777</v>
      </c>
      <c r="AM411" s="80">
        <f t="shared" ca="1" si="293"/>
        <v>22.425822952105214</v>
      </c>
      <c r="AN411" s="80">
        <f t="shared" si="294"/>
        <v>14.023283773584906</v>
      </c>
      <c r="AO411" s="80">
        <f t="shared" si="295"/>
        <v>4.5862538804062307</v>
      </c>
      <c r="AP411" s="80">
        <f t="shared" si="296"/>
        <v>5.0646244420642326</v>
      </c>
      <c r="AQ411" s="80">
        <f t="shared" ca="1" si="297"/>
        <v>2.8627101659788465</v>
      </c>
      <c r="AR411" s="80">
        <f t="shared" si="298"/>
        <v>2.9894668027623172</v>
      </c>
      <c r="AS411" s="78">
        <f t="shared" si="299"/>
        <v>-3.3308111216553166E-2</v>
      </c>
      <c r="AT411" s="96">
        <f t="shared" ca="1" si="300"/>
        <v>4</v>
      </c>
      <c r="AU411" s="97" t="str">
        <f t="shared" ca="1" si="301"/>
        <v>Silt mxture</v>
      </c>
      <c r="AV411" s="98">
        <f t="shared" si="302"/>
        <v>3</v>
      </c>
      <c r="AW411" s="99" t="str">
        <f t="shared" si="303"/>
        <v>Clay</v>
      </c>
      <c r="AX411" s="78"/>
      <c r="AY411" s="78"/>
      <c r="AZ411" s="78"/>
      <c r="BA411" s="78"/>
      <c r="BB411" s="78"/>
      <c r="BC411" s="78"/>
      <c r="BD411" s="78"/>
      <c r="BE411" s="78"/>
      <c r="BF411" s="78"/>
      <c r="BG411" s="78"/>
      <c r="BH411" s="78"/>
      <c r="BI411" s="78"/>
      <c r="BJ411" s="78"/>
      <c r="BK411" s="78"/>
      <c r="BL411" s="78"/>
      <c r="BM411" s="78"/>
      <c r="BN411" s="78"/>
      <c r="BO411" s="78"/>
      <c r="BP411" s="78"/>
      <c r="BQ411" s="78"/>
    </row>
    <row r="412" spans="1:69">
      <c r="A412" s="101">
        <v>7.98</v>
      </c>
      <c r="C412" s="89">
        <f t="shared" si="264"/>
        <v>-26.180784000000003</v>
      </c>
      <c r="D412" s="84">
        <f t="shared" si="265"/>
        <v>26.180784000000003</v>
      </c>
      <c r="E412" s="76">
        <v>1.3869</v>
      </c>
      <c r="F412" s="91">
        <f t="shared" si="266"/>
        <v>14.479236</v>
      </c>
      <c r="G412" s="80">
        <f t="shared" si="267"/>
        <v>14.552315999999999</v>
      </c>
      <c r="H412" s="81">
        <f t="shared" si="305"/>
        <v>13.717921371428572</v>
      </c>
      <c r="I412" s="101">
        <v>63</v>
      </c>
      <c r="J412" s="92">
        <f t="shared" si="268"/>
        <v>0.65771999999999997</v>
      </c>
      <c r="K412" s="101">
        <v>35</v>
      </c>
      <c r="L412" s="78">
        <f t="shared" si="269"/>
        <v>0.3654</v>
      </c>
      <c r="M412" s="81">
        <f t="shared" si="270"/>
        <v>0.81684046080000006</v>
      </c>
      <c r="N412" s="14">
        <f t="shared" si="304"/>
        <v>115</v>
      </c>
      <c r="O412" s="78">
        <f t="shared" si="271"/>
        <v>1.4077912799999959</v>
      </c>
      <c r="P412" s="78">
        <f t="shared" si="272"/>
        <v>0.5909508191999997</v>
      </c>
      <c r="Q412" s="93">
        <f t="shared" si="273"/>
        <v>4.3376931576000013</v>
      </c>
      <c r="R412" s="80">
        <f t="shared" si="274"/>
        <v>7.3401931542664718</v>
      </c>
      <c r="S412" s="80">
        <f t="shared" si="275"/>
        <v>2351.1747748908001</v>
      </c>
      <c r="T412" s="69">
        <f t="shared" si="276"/>
        <v>260.01836044799984</v>
      </c>
      <c r="U412" s="78">
        <f t="shared" si="277"/>
        <v>1.8224248620051466</v>
      </c>
      <c r="V412" s="69">
        <f t="shared" si="278"/>
        <v>113.71931138912115</v>
      </c>
      <c r="W412" s="80">
        <f t="shared" ca="1" si="279"/>
        <v>6.5852705579943107</v>
      </c>
      <c r="X412" s="80">
        <f t="shared" ca="1" si="280"/>
        <v>32.336382371432819</v>
      </c>
      <c r="Y412" s="94">
        <f t="shared" ca="1" si="281"/>
        <v>5.6359781958512379E-8</v>
      </c>
      <c r="Z412" s="80">
        <f t="shared" ca="1" si="282"/>
        <v>14</v>
      </c>
      <c r="AA412" s="80">
        <f t="shared" ca="1" si="283"/>
        <v>184.02334608000004</v>
      </c>
      <c r="AB412" s="80">
        <f t="shared" ca="1" si="284"/>
        <v>28.72112029018523</v>
      </c>
      <c r="AC412" s="80">
        <f t="shared" si="285"/>
        <v>15.395073124357637</v>
      </c>
      <c r="AD412" s="69">
        <f t="shared" si="286"/>
        <v>1546.4146729411768</v>
      </c>
      <c r="AE412" s="69">
        <f t="shared" si="306"/>
        <v>1448.2505989915971</v>
      </c>
      <c r="AF412" s="69">
        <f t="shared" si="287"/>
        <v>1455.2315999999998</v>
      </c>
      <c r="AG412" s="95">
        <f t="shared" si="307"/>
        <v>1371.792137142857</v>
      </c>
      <c r="AH412" s="93">
        <f t="shared" si="288"/>
        <v>18.083714176774222</v>
      </c>
      <c r="AI412" s="81">
        <f t="shared" si="289"/>
        <v>1.1129860195310146</v>
      </c>
      <c r="AJ412" s="80">
        <f t="shared" si="290"/>
        <v>13.970223359999999</v>
      </c>
      <c r="AK412" s="80">
        <f t="shared" si="291"/>
        <v>22.243009558383246</v>
      </c>
      <c r="AL412" s="78">
        <f t="shared" ca="1" si="292"/>
        <v>0.97035550888111965</v>
      </c>
      <c r="AM412" s="80">
        <f t="shared" ca="1" si="293"/>
        <v>21.861055392272188</v>
      </c>
      <c r="AN412" s="80">
        <f t="shared" si="294"/>
        <v>13.728599999999998</v>
      </c>
      <c r="AO412" s="80">
        <f t="shared" si="295"/>
        <v>4.5196929478441783</v>
      </c>
      <c r="AP412" s="80">
        <f t="shared" si="296"/>
        <v>5.0037564233817333</v>
      </c>
      <c r="AQ412" s="80">
        <f t="shared" ca="1" si="297"/>
        <v>2.8674028090278489</v>
      </c>
      <c r="AR412" s="80">
        <f t="shared" si="298"/>
        <v>2.9926578165915645</v>
      </c>
      <c r="AS412" s="78">
        <f t="shared" si="299"/>
        <v>-3.4344373069123794E-2</v>
      </c>
      <c r="AT412" s="96">
        <f t="shared" ca="1" si="300"/>
        <v>4</v>
      </c>
      <c r="AU412" s="97" t="str">
        <f t="shared" ca="1" si="301"/>
        <v>Silt mxture</v>
      </c>
      <c r="AV412" s="98">
        <f t="shared" si="302"/>
        <v>3</v>
      </c>
      <c r="AW412" s="99" t="str">
        <f t="shared" si="303"/>
        <v>Clay</v>
      </c>
      <c r="AX412" s="78"/>
      <c r="AY412" s="78"/>
      <c r="AZ412" s="78"/>
      <c r="BA412" s="78"/>
      <c r="BB412" s="78"/>
      <c r="BC412" s="78"/>
      <c r="BD412" s="78"/>
      <c r="BE412" s="78"/>
      <c r="BF412" s="78"/>
      <c r="BG412" s="78"/>
      <c r="BH412" s="78"/>
      <c r="BI412" s="78"/>
      <c r="BJ412" s="78"/>
      <c r="BK412" s="78"/>
      <c r="BL412" s="78"/>
      <c r="BM412" s="78"/>
      <c r="BN412" s="78"/>
      <c r="BO412" s="78"/>
      <c r="BP412" s="78"/>
      <c r="BQ412" s="78"/>
    </row>
    <row r="413" spans="1:69">
      <c r="A413" s="101">
        <v>8</v>
      </c>
      <c r="C413" s="89">
        <f t="shared" si="264"/>
        <v>-26.246400000000001</v>
      </c>
      <c r="D413" s="84">
        <f t="shared" si="265"/>
        <v>26.246400000000001</v>
      </c>
      <c r="E413" s="76">
        <v>1.2377</v>
      </c>
      <c r="F413" s="91">
        <f t="shared" si="266"/>
        <v>12.921588</v>
      </c>
      <c r="G413" s="80">
        <f t="shared" si="267"/>
        <v>12.9942504</v>
      </c>
      <c r="H413" s="81">
        <f t="shared" si="305"/>
        <v>13.37298377142857</v>
      </c>
      <c r="I413" s="101">
        <v>61.1</v>
      </c>
      <c r="J413" s="92">
        <f t="shared" si="268"/>
        <v>0.63788400000000001</v>
      </c>
      <c r="K413" s="101">
        <v>34.799999999999997</v>
      </c>
      <c r="L413" s="78">
        <f t="shared" si="269"/>
        <v>0.36331199999999997</v>
      </c>
      <c r="M413" s="81">
        <f t="shared" si="270"/>
        <v>0.81888768000000001</v>
      </c>
      <c r="N413" s="14">
        <f t="shared" si="304"/>
        <v>115</v>
      </c>
      <c r="O413" s="78">
        <f t="shared" si="271"/>
        <v>1.4115641999999957</v>
      </c>
      <c r="P413" s="78">
        <f t="shared" si="272"/>
        <v>0.59267651999999971</v>
      </c>
      <c r="Q413" s="93">
        <f t="shared" si="273"/>
        <v>3.8222864460000019</v>
      </c>
      <c r="R413" s="80">
        <f t="shared" si="274"/>
        <v>6.4491949942609565</v>
      </c>
      <c r="S413" s="80">
        <f t="shared" si="275"/>
        <v>2136.2331782986921</v>
      </c>
      <c r="T413" s="69">
        <f t="shared" si="276"/>
        <v>260.77766879999984</v>
      </c>
      <c r="U413" s="78">
        <f t="shared" si="277"/>
        <v>1.8144077607352673</v>
      </c>
      <c r="V413" s="69">
        <f t="shared" si="278"/>
        <v>113.21904426988068</v>
      </c>
      <c r="W413" s="80">
        <f t="shared" ca="1" si="279"/>
        <v>6.1331923331414044</v>
      </c>
      <c r="X413" s="80">
        <f t="shared" ca="1" si="280"/>
        <v>31.787518625688836</v>
      </c>
      <c r="Y413" s="94">
        <f t="shared" ca="1" si="281"/>
        <v>3.5772477617117336E-8</v>
      </c>
      <c r="Z413" s="80">
        <f t="shared" ca="1" si="282"/>
        <v>14</v>
      </c>
      <c r="AA413" s="80">
        <f t="shared" ca="1" si="283"/>
        <v>162.15760680000005</v>
      </c>
      <c r="AB413" s="80">
        <f t="shared" ca="1" si="284"/>
        <v>16.063696688395336</v>
      </c>
      <c r="AC413" s="80">
        <f t="shared" si="285"/>
        <v>15.68652692867229</v>
      </c>
      <c r="AD413" s="69">
        <f t="shared" si="286"/>
        <v>1362.6689647058829</v>
      </c>
      <c r="AE413" s="69">
        <f t="shared" si="306"/>
        <v>1407.2258319327734</v>
      </c>
      <c r="AF413" s="69">
        <f t="shared" si="287"/>
        <v>1299.4250400000001</v>
      </c>
      <c r="AG413" s="95">
        <f t="shared" si="307"/>
        <v>1337.2983771428571</v>
      </c>
      <c r="AH413" s="93">
        <f t="shared" si="288"/>
        <v>16.917715909904331</v>
      </c>
      <c r="AI413" s="81">
        <f t="shared" si="289"/>
        <v>1.0762768196047319</v>
      </c>
      <c r="AJ413" s="80">
        <f t="shared" si="290"/>
        <v>12.474480384</v>
      </c>
      <c r="AK413" s="80">
        <f t="shared" si="291"/>
        <v>19.543015134124111</v>
      </c>
      <c r="AL413" s="78">
        <f t="shared" ca="1" si="292"/>
        <v>0.99517938620185376</v>
      </c>
      <c r="AM413" s="80">
        <f t="shared" ca="1" si="293"/>
        <v>19.48832082345832</v>
      </c>
      <c r="AN413" s="80">
        <f t="shared" si="294"/>
        <v>12.25872679245283</v>
      </c>
      <c r="AO413" s="80">
        <f t="shared" si="295"/>
        <v>4.9089711246444807</v>
      </c>
      <c r="AP413" s="80">
        <f t="shared" si="296"/>
        <v>5.5072199055172515</v>
      </c>
      <c r="AQ413" s="80">
        <f t="shared" ca="1" si="297"/>
        <v>2.9323436918089558</v>
      </c>
      <c r="AR413" s="80">
        <f t="shared" si="298"/>
        <v>3.0534713162706275</v>
      </c>
      <c r="AS413" s="78">
        <f t="shared" si="299"/>
        <v>-3.9332471944202363E-2</v>
      </c>
      <c r="AT413" s="96">
        <f t="shared" ca="1" si="300"/>
        <v>4</v>
      </c>
      <c r="AU413" s="97" t="str">
        <f t="shared" ca="1" si="301"/>
        <v>Silt mxture</v>
      </c>
      <c r="AV413" s="98">
        <f t="shared" si="302"/>
        <v>3</v>
      </c>
      <c r="AW413" s="99" t="str">
        <f t="shared" si="303"/>
        <v>Clay</v>
      </c>
      <c r="AX413" s="78"/>
      <c r="AY413" s="78"/>
      <c r="AZ413" s="78"/>
      <c r="BA413" s="78"/>
      <c r="BB413" s="78"/>
      <c r="BC413" s="78"/>
      <c r="BD413" s="78"/>
      <c r="BE413" s="78"/>
      <c r="BF413" s="78"/>
      <c r="BG413" s="78"/>
      <c r="BH413" s="78"/>
      <c r="BI413" s="78"/>
      <c r="BJ413" s="78"/>
      <c r="BK413" s="78"/>
      <c r="BL413" s="78"/>
      <c r="BM413" s="78"/>
      <c r="BN413" s="78"/>
      <c r="BO413" s="78"/>
      <c r="BP413" s="78"/>
      <c r="BQ413" s="78"/>
    </row>
    <row r="414" spans="1:69">
      <c r="A414" s="101">
        <v>8.02</v>
      </c>
      <c r="C414" s="89">
        <f t="shared" si="264"/>
        <v>-26.312016</v>
      </c>
      <c r="D414" s="84">
        <f t="shared" si="265"/>
        <v>26.312016</v>
      </c>
      <c r="E414" s="76">
        <v>1.1679999999999999</v>
      </c>
      <c r="F414" s="91">
        <f t="shared" si="266"/>
        <v>12.193919999999999</v>
      </c>
      <c r="G414" s="80">
        <f t="shared" si="267"/>
        <v>12.266582399999999</v>
      </c>
      <c r="H414" s="81">
        <f t="shared" si="305"/>
        <v>12.886300799999999</v>
      </c>
      <c r="I414" s="101">
        <v>56.6</v>
      </c>
      <c r="J414" s="92">
        <f t="shared" si="268"/>
        <v>0.59090399999999998</v>
      </c>
      <c r="K414" s="101">
        <v>34.799999999999997</v>
      </c>
      <c r="L414" s="78">
        <f t="shared" si="269"/>
        <v>0.36331199999999997</v>
      </c>
      <c r="M414" s="81">
        <f t="shared" si="270"/>
        <v>0.82093489919999996</v>
      </c>
      <c r="N414" s="14">
        <f t="shared" si="304"/>
        <v>115</v>
      </c>
      <c r="O414" s="78">
        <f t="shared" si="271"/>
        <v>1.4153371199999956</v>
      </c>
      <c r="P414" s="78">
        <f t="shared" si="272"/>
        <v>0.59440222079999971</v>
      </c>
      <c r="Q414" s="93">
        <f t="shared" si="273"/>
        <v>3.5809109424000014</v>
      </c>
      <c r="R414" s="80">
        <f t="shared" si="274"/>
        <v>6.0243902480385936</v>
      </c>
      <c r="S414" s="80">
        <f t="shared" si="275"/>
        <v>2160.4475376113655</v>
      </c>
      <c r="T414" s="69">
        <f t="shared" si="276"/>
        <v>261.53697715199985</v>
      </c>
      <c r="U414" s="78">
        <f t="shared" si="277"/>
        <v>1.8031845818130423</v>
      </c>
      <c r="V414" s="69">
        <f t="shared" si="278"/>
        <v>112.51871790513384</v>
      </c>
      <c r="W414" s="80">
        <f t="shared" ca="1" si="279"/>
        <v>5.8573924234573846</v>
      </c>
      <c r="X414" s="80">
        <f t="shared" ca="1" si="280"/>
        <v>31.47539072656237</v>
      </c>
      <c r="Y414" s="94">
        <f t="shared" ca="1" si="281"/>
        <v>3.155739169792247E-8</v>
      </c>
      <c r="Z414" s="80">
        <f t="shared" ca="1" si="282"/>
        <v>14</v>
      </c>
      <c r="AA414" s="80">
        <f t="shared" ca="1" si="283"/>
        <v>151.91743392000006</v>
      </c>
      <c r="AB414" s="80">
        <f t="shared" ca="1" si="284"/>
        <v>13.276018988187772</v>
      </c>
      <c r="AC414" s="80">
        <f t="shared" si="285"/>
        <v>15.652261446722468</v>
      </c>
      <c r="AD414" s="69">
        <f t="shared" si="286"/>
        <v>1276.6170917647064</v>
      </c>
      <c r="AE414" s="69">
        <f t="shared" si="306"/>
        <v>1349.5240360336138</v>
      </c>
      <c r="AF414" s="69">
        <f t="shared" si="287"/>
        <v>1226.65824</v>
      </c>
      <c r="AG414" s="95">
        <f t="shared" si="307"/>
        <v>1288.6300800000001</v>
      </c>
      <c r="AH414" s="93">
        <f t="shared" si="288"/>
        <v>16.979435136042998</v>
      </c>
      <c r="AI414" s="81">
        <f t="shared" si="289"/>
        <v>0.99411472454579408</v>
      </c>
      <c r="AJ414" s="80">
        <f t="shared" si="290"/>
        <v>11.775919103999998</v>
      </c>
      <c r="AK414" s="80">
        <f t="shared" si="291"/>
        <v>18.255728024359374</v>
      </c>
      <c r="AL414" s="78">
        <f t="shared" ca="1" si="292"/>
        <v>1</v>
      </c>
      <c r="AM414" s="80">
        <f t="shared" ca="1" si="293"/>
        <v>18.255728024359374</v>
      </c>
      <c r="AN414" s="80">
        <f t="shared" si="294"/>
        <v>11.572247547169809</v>
      </c>
      <c r="AO414" s="80">
        <f t="shared" si="295"/>
        <v>4.8171852658813918</v>
      </c>
      <c r="AP414" s="80">
        <f t="shared" si="296"/>
        <v>5.445494823429148</v>
      </c>
      <c r="AQ414" s="80">
        <f t="shared" ca="1" si="297"/>
        <v>2.9502541918687895</v>
      </c>
      <c r="AR414" s="80">
        <f t="shared" si="298"/>
        <v>3.0679408115930977</v>
      </c>
      <c r="AS414" s="78">
        <f t="shared" si="299"/>
        <v>-4.2172385508919198E-2</v>
      </c>
      <c r="AT414" s="96">
        <f t="shared" ca="1" si="300"/>
        <v>3</v>
      </c>
      <c r="AU414" s="97" t="str">
        <f t="shared" ca="1" si="301"/>
        <v>Clay</v>
      </c>
      <c r="AV414" s="98">
        <f t="shared" si="302"/>
        <v>3</v>
      </c>
      <c r="AW414" s="99" t="str">
        <f t="shared" si="303"/>
        <v>Clay</v>
      </c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</row>
    <row r="415" spans="1:69">
      <c r="A415" s="101">
        <v>8.0399999999999991</v>
      </c>
      <c r="C415" s="89">
        <f t="shared" si="264"/>
        <v>-26.377631999999998</v>
      </c>
      <c r="D415" s="84">
        <f t="shared" si="265"/>
        <v>26.377631999999998</v>
      </c>
      <c r="E415" s="76">
        <v>1.1057999999999999</v>
      </c>
      <c r="F415" s="91">
        <f t="shared" si="266"/>
        <v>11.544551999999998</v>
      </c>
      <c r="G415" s="80">
        <f t="shared" si="267"/>
        <v>11.617840799999998</v>
      </c>
      <c r="H415" s="81">
        <f t="shared" si="305"/>
        <v>12.46720937142857</v>
      </c>
      <c r="I415" s="101">
        <v>55</v>
      </c>
      <c r="J415" s="92">
        <f t="shared" si="268"/>
        <v>0.57419999999999993</v>
      </c>
      <c r="K415" s="101">
        <v>35.1</v>
      </c>
      <c r="L415" s="78">
        <f t="shared" si="269"/>
        <v>0.36644399999999999</v>
      </c>
      <c r="M415" s="81">
        <f t="shared" si="270"/>
        <v>0.82298211839999991</v>
      </c>
      <c r="N415" s="14">
        <f t="shared" si="304"/>
        <v>115</v>
      </c>
      <c r="O415" s="78">
        <f t="shared" si="271"/>
        <v>1.4191100399999954</v>
      </c>
      <c r="P415" s="78">
        <f t="shared" si="272"/>
        <v>0.59612792159999972</v>
      </c>
      <c r="Q415" s="93">
        <f t="shared" si="273"/>
        <v>3.3655811508000006</v>
      </c>
      <c r="R415" s="80">
        <f t="shared" si="274"/>
        <v>5.6457364750955197</v>
      </c>
      <c r="S415" s="80">
        <f t="shared" si="275"/>
        <v>2089.6041059684067</v>
      </c>
      <c r="T415" s="69">
        <f t="shared" si="276"/>
        <v>262.29628550399985</v>
      </c>
      <c r="U415" s="78">
        <f t="shared" si="277"/>
        <v>1.7976982371994996</v>
      </c>
      <c r="V415" s="69">
        <f t="shared" si="278"/>
        <v>112.17637000124877</v>
      </c>
      <c r="W415" s="80">
        <f t="shared" ca="1" si="279"/>
        <v>5.6592488907574356</v>
      </c>
      <c r="X415" s="80">
        <f t="shared" ca="1" si="280"/>
        <v>31.165273292230342</v>
      </c>
      <c r="Y415" s="94">
        <f t="shared" ca="1" si="281"/>
        <v>2.5452189935240374E-8</v>
      </c>
      <c r="Z415" s="80">
        <f t="shared" ca="1" si="282"/>
        <v>14</v>
      </c>
      <c r="AA415" s="80">
        <f t="shared" ca="1" si="283"/>
        <v>142.78223064000002</v>
      </c>
      <c r="AB415" s="80">
        <f t="shared" ca="1" si="284"/>
        <v>10.063718179273602</v>
      </c>
      <c r="AC415" s="80">
        <f t="shared" si="285"/>
        <v>15.753619429259437</v>
      </c>
      <c r="AD415" s="69">
        <f t="shared" si="286"/>
        <v>1199.850677647059</v>
      </c>
      <c r="AE415" s="69">
        <f t="shared" si="306"/>
        <v>1299.7730835630257</v>
      </c>
      <c r="AF415" s="69">
        <f t="shared" si="287"/>
        <v>1161.7840799999999</v>
      </c>
      <c r="AG415" s="95">
        <f t="shared" si="307"/>
        <v>1246.7209371428569</v>
      </c>
      <c r="AH415" s="93">
        <f t="shared" si="288"/>
        <v>16.598105220603127</v>
      </c>
      <c r="AI415" s="81">
        <f t="shared" si="289"/>
        <v>0.96321608029842731</v>
      </c>
      <c r="AJ415" s="80">
        <f t="shared" si="290"/>
        <v>11.153127167999997</v>
      </c>
      <c r="AK415" s="80">
        <f t="shared" si="291"/>
        <v>17.108292348774302</v>
      </c>
      <c r="AL415" s="78">
        <f t="shared" ca="1" si="292"/>
        <v>1</v>
      </c>
      <c r="AM415" s="80">
        <f t="shared" ca="1" si="293"/>
        <v>17.108292348774302</v>
      </c>
      <c r="AN415" s="80">
        <f t="shared" si="294"/>
        <v>10.960227169811319</v>
      </c>
      <c r="AO415" s="80">
        <f t="shared" si="295"/>
        <v>4.9423985909670929</v>
      </c>
      <c r="AP415" s="80">
        <f t="shared" si="296"/>
        <v>5.6301123493919931</v>
      </c>
      <c r="AQ415" s="80">
        <f t="shared" ca="1" si="297"/>
        <v>2.9809699632375972</v>
      </c>
      <c r="AR415" s="80">
        <f t="shared" si="298"/>
        <v>3.0933694845761326</v>
      </c>
      <c r="AS415" s="78">
        <f t="shared" si="299"/>
        <v>-4.4764209306374494E-2</v>
      </c>
      <c r="AT415" s="96">
        <f t="shared" ca="1" si="300"/>
        <v>3</v>
      </c>
      <c r="AU415" s="97" t="str">
        <f t="shared" ca="1" si="301"/>
        <v>Clay</v>
      </c>
      <c r="AV415" s="98">
        <f t="shared" si="302"/>
        <v>3</v>
      </c>
      <c r="AW415" s="99" t="str">
        <f t="shared" si="303"/>
        <v>Clay</v>
      </c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</row>
    <row r="416" spans="1:69">
      <c r="A416" s="101">
        <v>8.06</v>
      </c>
      <c r="C416" s="89">
        <f t="shared" si="264"/>
        <v>-26.443248000000004</v>
      </c>
      <c r="D416" s="84">
        <f t="shared" si="265"/>
        <v>26.443248000000004</v>
      </c>
      <c r="E416" s="76">
        <v>1.1817</v>
      </c>
      <c r="F416" s="91">
        <f t="shared" si="266"/>
        <v>12.336948</v>
      </c>
      <c r="G416" s="80">
        <f t="shared" si="267"/>
        <v>12.411698399999999</v>
      </c>
      <c r="H416" s="81">
        <f t="shared" si="305"/>
        <v>12.104792228571428</v>
      </c>
      <c r="I416" s="101">
        <v>51.3</v>
      </c>
      <c r="J416" s="92">
        <f t="shared" si="268"/>
        <v>0.53557199999999994</v>
      </c>
      <c r="K416" s="101">
        <v>35.799999999999997</v>
      </c>
      <c r="L416" s="78">
        <f t="shared" si="269"/>
        <v>0.37375199999999997</v>
      </c>
      <c r="M416" s="81">
        <f t="shared" si="270"/>
        <v>0.82502933760000008</v>
      </c>
      <c r="N416" s="14">
        <f t="shared" si="304"/>
        <v>115</v>
      </c>
      <c r="O416" s="78">
        <f t="shared" si="271"/>
        <v>1.4228829599999957</v>
      </c>
      <c r="P416" s="78">
        <f t="shared" si="272"/>
        <v>0.59785362239999984</v>
      </c>
      <c r="Q416" s="93">
        <f t="shared" si="273"/>
        <v>3.6263090952000012</v>
      </c>
      <c r="R416" s="80">
        <f t="shared" si="274"/>
        <v>6.0655467481198659</v>
      </c>
      <c r="S416" s="80">
        <f t="shared" si="275"/>
        <v>2413.871181597598</v>
      </c>
      <c r="T416" s="69">
        <f t="shared" si="276"/>
        <v>263.05559385599992</v>
      </c>
      <c r="U416" s="78">
        <f t="shared" si="277"/>
        <v>1.7921155209698085</v>
      </c>
      <c r="V416" s="69">
        <f t="shared" si="278"/>
        <v>111.82800850851605</v>
      </c>
      <c r="W416" s="80">
        <f t="shared" ca="1" si="279"/>
        <v>5.8046551969427256</v>
      </c>
      <c r="X416" s="80">
        <f t="shared" ca="1" si="280"/>
        <v>31.480631583067638</v>
      </c>
      <c r="Y416" s="94">
        <f t="shared" ca="1" si="281"/>
        <v>3.9501091542873802E-8</v>
      </c>
      <c r="Z416" s="80">
        <f t="shared" ca="1" si="282"/>
        <v>14</v>
      </c>
      <c r="AA416" s="80">
        <f t="shared" ca="1" si="283"/>
        <v>153.84341616000006</v>
      </c>
      <c r="AB416" s="80">
        <f t="shared" ca="1" si="284"/>
        <v>16.828567933858874</v>
      </c>
      <c r="AC416" s="80">
        <f t="shared" si="285"/>
        <v>15.315068890945946</v>
      </c>
      <c r="AD416" s="69">
        <f t="shared" si="286"/>
        <v>1292.8018164705886</v>
      </c>
      <c r="AE416" s="69">
        <f t="shared" si="306"/>
        <v>1256.6885913277315</v>
      </c>
      <c r="AF416" s="69">
        <f t="shared" si="287"/>
        <v>1241.16984</v>
      </c>
      <c r="AG416" s="95">
        <f t="shared" si="307"/>
        <v>1210.4792228571428</v>
      </c>
      <c r="AH416" s="93">
        <f t="shared" si="288"/>
        <v>18.124919068182649</v>
      </c>
      <c r="AI416" s="81">
        <f t="shared" si="289"/>
        <v>0.89582462986511813</v>
      </c>
      <c r="AJ416" s="80">
        <f t="shared" si="290"/>
        <v>11.915230463999999</v>
      </c>
      <c r="AK416" s="80">
        <f t="shared" si="291"/>
        <v>18.38044469127232</v>
      </c>
      <c r="AL416" s="78">
        <f t="shared" ca="1" si="292"/>
        <v>0.99002691512895524</v>
      </c>
      <c r="AM416" s="80">
        <f t="shared" ca="1" si="293"/>
        <v>18.275766407301592</v>
      </c>
      <c r="AN416" s="80">
        <f t="shared" si="294"/>
        <v>11.709149433962262</v>
      </c>
      <c r="AO416" s="80">
        <f t="shared" si="295"/>
        <v>4.3150581229076588</v>
      </c>
      <c r="AP416" s="80">
        <f t="shared" si="296"/>
        <v>4.8737919289324214</v>
      </c>
      <c r="AQ416" s="80">
        <f t="shared" ca="1" si="297"/>
        <v>2.9181791930785237</v>
      </c>
      <c r="AR416" s="80">
        <f t="shared" si="298"/>
        <v>3.0344778748470396</v>
      </c>
      <c r="AS416" s="78">
        <f t="shared" si="299"/>
        <v>-4.1066968506661895E-2</v>
      </c>
      <c r="AT416" s="96">
        <f t="shared" ca="1" si="300"/>
        <v>4</v>
      </c>
      <c r="AU416" s="97" t="str">
        <f t="shared" ca="1" si="301"/>
        <v>Silt mxture</v>
      </c>
      <c r="AV416" s="98">
        <f t="shared" si="302"/>
        <v>3</v>
      </c>
      <c r="AW416" s="99" t="str">
        <f t="shared" si="303"/>
        <v>Clay</v>
      </c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</row>
    <row r="417" spans="1:69">
      <c r="A417" s="101">
        <v>8.08</v>
      </c>
      <c r="C417" s="89">
        <f t="shared" si="264"/>
        <v>-26.508864000000003</v>
      </c>
      <c r="D417" s="84">
        <f t="shared" si="265"/>
        <v>26.508864000000003</v>
      </c>
      <c r="E417" s="76">
        <v>1.0940000000000001</v>
      </c>
      <c r="F417" s="91">
        <f t="shared" si="266"/>
        <v>11.42136</v>
      </c>
      <c r="G417" s="80">
        <f t="shared" si="267"/>
        <v>11.496736800000001</v>
      </c>
      <c r="H417" s="81">
        <f t="shared" si="305"/>
        <v>12.281287885714283</v>
      </c>
      <c r="I417" s="101">
        <v>47.1</v>
      </c>
      <c r="J417" s="92">
        <f t="shared" si="268"/>
        <v>0.49172399999999999</v>
      </c>
      <c r="K417" s="101">
        <v>36.1</v>
      </c>
      <c r="L417" s="78">
        <f t="shared" si="269"/>
        <v>0.376884</v>
      </c>
      <c r="M417" s="81">
        <f t="shared" si="270"/>
        <v>0.82707655680000003</v>
      </c>
      <c r="N417" s="14">
        <f t="shared" si="304"/>
        <v>117</v>
      </c>
      <c r="O417" s="78">
        <f t="shared" si="271"/>
        <v>1.4267214959999956</v>
      </c>
      <c r="P417" s="78">
        <f t="shared" si="272"/>
        <v>0.59964493919999984</v>
      </c>
      <c r="Q417" s="93">
        <f t="shared" si="273"/>
        <v>3.3231050503200019</v>
      </c>
      <c r="R417" s="80">
        <f t="shared" si="274"/>
        <v>5.5417878699242138</v>
      </c>
      <c r="S417" s="80">
        <f t="shared" si="275"/>
        <v>2409.2939999339674</v>
      </c>
      <c r="T417" s="69">
        <f t="shared" si="276"/>
        <v>263.84377324799993</v>
      </c>
      <c r="U417" s="78">
        <f t="shared" si="277"/>
        <v>1.7791063810770751</v>
      </c>
      <c r="V417" s="69">
        <f t="shared" si="278"/>
        <v>111.01623817920948</v>
      </c>
      <c r="W417" s="80">
        <f t="shared" ca="1" si="279"/>
        <v>5.4768275886738245</v>
      </c>
      <c r="X417" s="80">
        <f t="shared" ca="1" si="280"/>
        <v>31.07649553627536</v>
      </c>
      <c r="Y417" s="94">
        <f t="shared" ca="1" si="281"/>
        <v>3.2372490453054138E-8</v>
      </c>
      <c r="Z417" s="80">
        <f t="shared" ca="1" si="282"/>
        <v>14</v>
      </c>
      <c r="AA417" s="80">
        <f t="shared" ca="1" si="283"/>
        <v>140.98021425600007</v>
      </c>
      <c r="AB417" s="80">
        <f t="shared" ca="1" si="284"/>
        <v>12.638438695583693</v>
      </c>
      <c r="AC417" s="80">
        <f t="shared" si="285"/>
        <v>15.320838926525415</v>
      </c>
      <c r="AD417" s="69">
        <f t="shared" si="286"/>
        <v>1184.7076828235301</v>
      </c>
      <c r="AE417" s="69">
        <f t="shared" si="306"/>
        <v>1277.0045021848744</v>
      </c>
      <c r="AF417" s="69">
        <f t="shared" si="287"/>
        <v>1149.6736800000001</v>
      </c>
      <c r="AG417" s="95">
        <f t="shared" si="307"/>
        <v>1228.1287885714287</v>
      </c>
      <c r="AH417" s="93">
        <f t="shared" si="288"/>
        <v>17.981773336391981</v>
      </c>
      <c r="AI417" s="81">
        <f t="shared" si="289"/>
        <v>0.82002526471084758</v>
      </c>
      <c r="AJ417" s="80">
        <f t="shared" si="290"/>
        <v>11.036867328</v>
      </c>
      <c r="AK417" s="80">
        <f t="shared" si="291"/>
        <v>16.793296575527922</v>
      </c>
      <c r="AL417" s="78">
        <f t="shared" ca="1" si="292"/>
        <v>1</v>
      </c>
      <c r="AM417" s="80">
        <f t="shared" ca="1" si="293"/>
        <v>16.793296575527918</v>
      </c>
      <c r="AN417" s="80">
        <f t="shared" si="294"/>
        <v>10.845978113207547</v>
      </c>
      <c r="AO417" s="80">
        <f t="shared" si="295"/>
        <v>4.2770745173534808</v>
      </c>
      <c r="AP417" s="80">
        <f t="shared" si="296"/>
        <v>4.8830511687969107</v>
      </c>
      <c r="AQ417" s="80">
        <f t="shared" ca="1" si="297"/>
        <v>2.9466110961342529</v>
      </c>
      <c r="AR417" s="80">
        <f t="shared" si="298"/>
        <v>3.0585390180887435</v>
      </c>
      <c r="AS417" s="78">
        <f t="shared" si="299"/>
        <v>-4.4706243556668163E-2</v>
      </c>
      <c r="AT417" s="96">
        <f t="shared" ca="1" si="300"/>
        <v>4</v>
      </c>
      <c r="AU417" s="97" t="str">
        <f t="shared" ca="1" si="301"/>
        <v>Silt mxture</v>
      </c>
      <c r="AV417" s="98">
        <f t="shared" si="302"/>
        <v>3</v>
      </c>
      <c r="AW417" s="99" t="str">
        <f t="shared" si="303"/>
        <v>Clay</v>
      </c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</row>
    <row r="418" spans="1:69">
      <c r="A418" s="101">
        <v>8.1</v>
      </c>
      <c r="C418" s="89">
        <f t="shared" si="264"/>
        <v>-26.574480000000001</v>
      </c>
      <c r="D418" s="84">
        <f t="shared" si="265"/>
        <v>26.574480000000001</v>
      </c>
      <c r="E418" s="76">
        <v>1.1356999999999999</v>
      </c>
      <c r="F418" s="91">
        <f t="shared" si="266"/>
        <v>11.856707999999999</v>
      </c>
      <c r="G418" s="80">
        <f t="shared" si="267"/>
        <v>11.9310408</v>
      </c>
      <c r="H418" s="81">
        <f t="shared" si="305"/>
        <v>12.676725257142857</v>
      </c>
      <c r="I418" s="101">
        <v>44.8</v>
      </c>
      <c r="J418" s="92">
        <f t="shared" si="268"/>
        <v>0.46771199999999996</v>
      </c>
      <c r="K418" s="101">
        <v>35.6</v>
      </c>
      <c r="L418" s="78">
        <f t="shared" si="269"/>
        <v>0.37166399999999999</v>
      </c>
      <c r="M418" s="81">
        <f t="shared" si="270"/>
        <v>0.82912377599999998</v>
      </c>
      <c r="N418" s="14">
        <f t="shared" si="304"/>
        <v>117</v>
      </c>
      <c r="O418" s="78">
        <f t="shared" si="271"/>
        <v>1.4305600319999956</v>
      </c>
      <c r="P418" s="78">
        <f t="shared" si="272"/>
        <v>0.60143625599999984</v>
      </c>
      <c r="Q418" s="93">
        <f t="shared" si="273"/>
        <v>3.4651586534400018</v>
      </c>
      <c r="R418" s="80">
        <f t="shared" si="274"/>
        <v>5.7614728391764976</v>
      </c>
      <c r="S418" s="80">
        <f t="shared" si="275"/>
        <v>2641.2635950932113</v>
      </c>
      <c r="T418" s="69">
        <f t="shared" si="276"/>
        <v>264.63195263999995</v>
      </c>
      <c r="U418" s="78">
        <f t="shared" si="277"/>
        <v>1.7746851367000183</v>
      </c>
      <c r="V418" s="69">
        <f t="shared" si="278"/>
        <v>110.74035253008114</v>
      </c>
      <c r="W418" s="80">
        <f t="shared" ca="1" si="279"/>
        <v>5.5516515427805251</v>
      </c>
      <c r="X418" s="80">
        <f t="shared" ca="1" si="280"/>
        <v>31.227612506649763</v>
      </c>
      <c r="Y418" s="94">
        <f t="shared" ca="1" si="281"/>
        <v>4.1722006009789242E-8</v>
      </c>
      <c r="Z418" s="80">
        <f t="shared" ca="1" si="282"/>
        <v>14</v>
      </c>
      <c r="AA418" s="80">
        <f t="shared" ca="1" si="283"/>
        <v>147.00673075200007</v>
      </c>
      <c r="AB418" s="80">
        <f t="shared" ca="1" si="284"/>
        <v>16.984843487762998</v>
      </c>
      <c r="AC418" s="80">
        <f t="shared" si="285"/>
        <v>15.04138530175479</v>
      </c>
      <c r="AD418" s="69">
        <f t="shared" si="286"/>
        <v>1235.350678588236</v>
      </c>
      <c r="AE418" s="69">
        <f t="shared" si="306"/>
        <v>1323.0771589915971</v>
      </c>
      <c r="AF418" s="69">
        <f t="shared" si="287"/>
        <v>1193.1040800000001</v>
      </c>
      <c r="AG418" s="95">
        <f t="shared" si="307"/>
        <v>1267.6725257142857</v>
      </c>
      <c r="AH418" s="93">
        <f t="shared" si="288"/>
        <v>18.967877527621532</v>
      </c>
      <c r="AI418" s="81">
        <f t="shared" si="289"/>
        <v>0.77765847225545393</v>
      </c>
      <c r="AJ418" s="80">
        <f t="shared" si="290"/>
        <v>11.453799168</v>
      </c>
      <c r="AK418" s="80">
        <f t="shared" si="291"/>
        <v>17.459008603565142</v>
      </c>
      <c r="AL418" s="78">
        <f t="shared" ca="1" si="292"/>
        <v>0.98721858221014558</v>
      </c>
      <c r="AM418" s="80">
        <f t="shared" ca="1" si="293"/>
        <v>17.333005077561367</v>
      </c>
      <c r="AN418" s="80">
        <f t="shared" si="294"/>
        <v>11.255698867924528</v>
      </c>
      <c r="AO418" s="80">
        <f t="shared" si="295"/>
        <v>3.9201274041406347</v>
      </c>
      <c r="AP418" s="80">
        <f t="shared" si="296"/>
        <v>4.4541960538163403</v>
      </c>
      <c r="AQ418" s="80">
        <f t="shared" ca="1" si="297"/>
        <v>2.9103646915831085</v>
      </c>
      <c r="AR418" s="80">
        <f t="shared" si="298"/>
        <v>3.0228821842157494</v>
      </c>
      <c r="AS418" s="78">
        <f t="shared" si="299"/>
        <v>-4.3565602957352116E-2</v>
      </c>
      <c r="AT418" s="96">
        <f t="shared" ca="1" si="300"/>
        <v>4</v>
      </c>
      <c r="AU418" s="97" t="str">
        <f t="shared" ca="1" si="301"/>
        <v>Silt mxture</v>
      </c>
      <c r="AV418" s="98">
        <f t="shared" si="302"/>
        <v>3</v>
      </c>
      <c r="AW418" s="99" t="str">
        <f t="shared" si="303"/>
        <v>Clay</v>
      </c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</row>
    <row r="419" spans="1:69">
      <c r="A419" s="101">
        <v>8.1199999999999992</v>
      </c>
      <c r="C419" s="89">
        <f t="shared" si="264"/>
        <v>-26.640096</v>
      </c>
      <c r="D419" s="84">
        <f t="shared" si="265"/>
        <v>26.640096</v>
      </c>
      <c r="E419" s="76">
        <v>1.1436999999999999</v>
      </c>
      <c r="F419" s="91">
        <f t="shared" si="266"/>
        <v>11.940227999999999</v>
      </c>
      <c r="G419" s="80">
        <f t="shared" si="267"/>
        <v>12.015395999999999</v>
      </c>
      <c r="H419" s="81">
        <f t="shared" si="305"/>
        <v>13.157114399999999</v>
      </c>
      <c r="I419" s="101">
        <v>39.299999999999997</v>
      </c>
      <c r="J419" s="92">
        <f t="shared" si="268"/>
        <v>0.41029199999999993</v>
      </c>
      <c r="K419" s="101">
        <v>36</v>
      </c>
      <c r="L419" s="78">
        <f t="shared" si="269"/>
        <v>0.37584000000000001</v>
      </c>
      <c r="M419" s="81">
        <f t="shared" si="270"/>
        <v>0.83117099519999993</v>
      </c>
      <c r="N419" s="14">
        <f t="shared" si="304"/>
        <v>117</v>
      </c>
      <c r="O419" s="78">
        <f t="shared" si="271"/>
        <v>1.4343985679999955</v>
      </c>
      <c r="P419" s="78">
        <f t="shared" si="272"/>
        <v>0.60322757279999983</v>
      </c>
      <c r="Q419" s="93">
        <f t="shared" si="273"/>
        <v>3.4917291525600014</v>
      </c>
      <c r="R419" s="80">
        <f t="shared" si="274"/>
        <v>5.7884110574595447</v>
      </c>
      <c r="S419" s="80">
        <f t="shared" si="275"/>
        <v>3033.9934176004367</v>
      </c>
      <c r="T419" s="69">
        <f t="shared" si="276"/>
        <v>265.42013203199991</v>
      </c>
      <c r="U419" s="78">
        <f t="shared" si="277"/>
        <v>1.7596014397316031</v>
      </c>
      <c r="V419" s="69">
        <f t="shared" si="278"/>
        <v>109.79912983925203</v>
      </c>
      <c r="W419" s="80">
        <f t="shared" ca="1" si="279"/>
        <v>5.4576363163759494</v>
      </c>
      <c r="X419" s="80">
        <f t="shared" ca="1" si="280"/>
        <v>31.212143340892368</v>
      </c>
      <c r="Y419" s="94">
        <f t="shared" ca="1" si="281"/>
        <v>5.4129366981972951E-8</v>
      </c>
      <c r="Z419" s="80">
        <f t="shared" ca="1" si="282"/>
        <v>14</v>
      </c>
      <c r="AA419" s="80">
        <f t="shared" ca="1" si="283"/>
        <v>148.13396404800005</v>
      </c>
      <c r="AB419" s="80">
        <f t="shared" ca="1" si="284"/>
        <v>22.204793637549923</v>
      </c>
      <c r="AC419" s="80">
        <f t="shared" si="285"/>
        <v>14.61996508040211</v>
      </c>
      <c r="AD419" s="69">
        <f t="shared" si="286"/>
        <v>1244.8232272941182</v>
      </c>
      <c r="AE419" s="69">
        <f t="shared" si="306"/>
        <v>1379.1430390588241</v>
      </c>
      <c r="AF419" s="69">
        <f t="shared" si="287"/>
        <v>1201.5395999999998</v>
      </c>
      <c r="AG419" s="95">
        <f t="shared" si="307"/>
        <v>1315.7114399999998</v>
      </c>
      <c r="AH419" s="93">
        <f t="shared" si="288"/>
        <v>20.398037821533489</v>
      </c>
      <c r="AI419" s="81">
        <f t="shared" si="289"/>
        <v>0.68016121692771547</v>
      </c>
      <c r="AJ419" s="80">
        <f t="shared" si="290"/>
        <v>11.534780159999999</v>
      </c>
      <c r="AK419" s="80">
        <f t="shared" si="291"/>
        <v>17.540639568059223</v>
      </c>
      <c r="AL419" s="78">
        <f t="shared" ca="1" si="292"/>
        <v>0.97313241407276385</v>
      </c>
      <c r="AM419" s="80">
        <f t="shared" ca="1" si="293"/>
        <v>17.276969892996988</v>
      </c>
      <c r="AN419" s="80">
        <f t="shared" si="294"/>
        <v>11.335279245283017</v>
      </c>
      <c r="AO419" s="80">
        <f t="shared" si="295"/>
        <v>3.4147189156312452</v>
      </c>
      <c r="AP419" s="80">
        <f t="shared" si="296"/>
        <v>3.8776306547354222</v>
      </c>
      <c r="AQ419" s="80">
        <f t="shared" ca="1" si="297"/>
        <v>2.8731713471924172</v>
      </c>
      <c r="AR419" s="80">
        <f t="shared" si="298"/>
        <v>2.9848318712928363</v>
      </c>
      <c r="AS419" s="78">
        <f t="shared" si="299"/>
        <v>-4.3032899131318851E-2</v>
      </c>
      <c r="AT419" s="96">
        <f t="shared" ca="1" si="300"/>
        <v>4</v>
      </c>
      <c r="AU419" s="97" t="str">
        <f t="shared" ca="1" si="301"/>
        <v>Silt mxture</v>
      </c>
      <c r="AV419" s="98">
        <f t="shared" si="302"/>
        <v>3</v>
      </c>
      <c r="AW419" s="99" t="str">
        <f t="shared" si="303"/>
        <v>Clay</v>
      </c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</row>
    <row r="420" spans="1:69">
      <c r="A420" s="101">
        <v>8.14</v>
      </c>
      <c r="C420" s="89">
        <f t="shared" si="264"/>
        <v>-26.705712000000002</v>
      </c>
      <c r="D420" s="84">
        <f t="shared" si="265"/>
        <v>26.705712000000002</v>
      </c>
      <c r="E420" s="76">
        <v>1.3557999999999999</v>
      </c>
      <c r="F420" s="91">
        <f t="shared" si="266"/>
        <v>14.154551999999999</v>
      </c>
      <c r="G420" s="80">
        <f t="shared" si="267"/>
        <v>14.229719999999999</v>
      </c>
      <c r="H420" s="81">
        <f t="shared" si="305"/>
        <v>13.223691771428571</v>
      </c>
      <c r="I420" s="101">
        <v>37</v>
      </c>
      <c r="J420" s="92">
        <f t="shared" si="268"/>
        <v>0.38628000000000001</v>
      </c>
      <c r="K420" s="101">
        <v>36</v>
      </c>
      <c r="L420" s="78">
        <f t="shared" si="269"/>
        <v>0.37584000000000001</v>
      </c>
      <c r="M420" s="81">
        <f t="shared" si="270"/>
        <v>0.83321821439999999</v>
      </c>
      <c r="N420" s="14">
        <f t="shared" si="304"/>
        <v>117</v>
      </c>
      <c r="O420" s="78">
        <f t="shared" si="271"/>
        <v>1.4382371039999957</v>
      </c>
      <c r="P420" s="78">
        <f t="shared" si="272"/>
        <v>0.60501888959999994</v>
      </c>
      <c r="Q420" s="93">
        <f t="shared" si="273"/>
        <v>4.2211893556800009</v>
      </c>
      <c r="R420" s="80">
        <f t="shared" si="274"/>
        <v>6.9769546509048386</v>
      </c>
      <c r="S420" s="80">
        <f t="shared" si="275"/>
        <v>3895.8277433620237</v>
      </c>
      <c r="T420" s="69">
        <f t="shared" si="276"/>
        <v>266.20831142399999</v>
      </c>
      <c r="U420" s="78">
        <f t="shared" si="277"/>
        <v>1.7591411605477396</v>
      </c>
      <c r="V420" s="69">
        <f t="shared" si="278"/>
        <v>109.77040841817895</v>
      </c>
      <c r="W420" s="80">
        <f t="shared" ca="1" si="279"/>
        <v>5.9705002365073776</v>
      </c>
      <c r="X420" s="80">
        <f t="shared" ca="1" si="280"/>
        <v>31.980094231843161</v>
      </c>
      <c r="Y420" s="94">
        <f t="shared" ca="1" si="281"/>
        <v>1.2741700929756597E-7</v>
      </c>
      <c r="Z420" s="80">
        <f t="shared" ca="1" si="282"/>
        <v>14</v>
      </c>
      <c r="AA420" s="80">
        <f t="shared" ca="1" si="283"/>
        <v>179.08076054400004</v>
      </c>
      <c r="AB420" s="80">
        <f t="shared" ca="1" si="284"/>
        <v>63.188127501923191</v>
      </c>
      <c r="AC420" s="80">
        <f t="shared" si="285"/>
        <v>13.859869297935955</v>
      </c>
      <c r="AD420" s="69">
        <f t="shared" si="286"/>
        <v>1504.8803407058826</v>
      </c>
      <c r="AE420" s="69">
        <f t="shared" si="306"/>
        <v>1386.5240785210087</v>
      </c>
      <c r="AF420" s="69">
        <f t="shared" si="287"/>
        <v>1422.972</v>
      </c>
      <c r="AG420" s="95">
        <f t="shared" si="307"/>
        <v>1322.3691771428569</v>
      </c>
      <c r="AH420" s="93">
        <f t="shared" si="288"/>
        <v>23.800728331696138</v>
      </c>
      <c r="AI420" s="81">
        <f t="shared" si="289"/>
        <v>0.63845940455740779</v>
      </c>
      <c r="AJ420" s="80">
        <f t="shared" si="290"/>
        <v>13.660531199999998</v>
      </c>
      <c r="AK420" s="80">
        <f t="shared" si="291"/>
        <v>21.142286820923754</v>
      </c>
      <c r="AL420" s="78">
        <f t="shared" ca="1" si="292"/>
        <v>0.92662030196939704</v>
      </c>
      <c r="AM420" s="80">
        <f t="shared" ca="1" si="293"/>
        <v>20.289964809565028</v>
      </c>
      <c r="AN420" s="80">
        <f t="shared" si="294"/>
        <v>13.424264150943394</v>
      </c>
      <c r="AO420" s="80">
        <f t="shared" si="295"/>
        <v>2.7146001467351435</v>
      </c>
      <c r="AP420" s="80">
        <f t="shared" si="296"/>
        <v>3.0198218857079722</v>
      </c>
      <c r="AQ420" s="80">
        <f t="shared" ca="1" si="297"/>
        <v>2.750870538324075</v>
      </c>
      <c r="AR420" s="80">
        <f t="shared" si="298"/>
        <v>2.8670926143109701</v>
      </c>
      <c r="AS420" s="78">
        <f t="shared" si="299"/>
        <v>-3.57564653073199E-2</v>
      </c>
      <c r="AT420" s="96">
        <f t="shared" ca="1" si="300"/>
        <v>4</v>
      </c>
      <c r="AU420" s="97" t="str">
        <f t="shared" ca="1" si="301"/>
        <v>Silt mxture</v>
      </c>
      <c r="AV420" s="98">
        <f t="shared" si="302"/>
        <v>4</v>
      </c>
      <c r="AW420" s="99" t="str">
        <f t="shared" si="303"/>
        <v>Silt mxture</v>
      </c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</row>
    <row r="421" spans="1:69">
      <c r="A421" s="101">
        <v>8.16</v>
      </c>
      <c r="C421" s="89">
        <f t="shared" si="264"/>
        <v>-26.771328</v>
      </c>
      <c r="D421" s="84">
        <f t="shared" si="265"/>
        <v>26.771328</v>
      </c>
      <c r="E421" s="76">
        <v>1.4330000000000001</v>
      </c>
      <c r="F421" s="91">
        <f t="shared" si="266"/>
        <v>14.960520000000001</v>
      </c>
      <c r="G421" s="80">
        <f t="shared" si="267"/>
        <v>15.034644</v>
      </c>
      <c r="H421" s="81">
        <f t="shared" si="305"/>
        <v>13.517712</v>
      </c>
      <c r="I421" s="101">
        <v>31.8</v>
      </c>
      <c r="J421" s="92">
        <f t="shared" si="268"/>
        <v>0.33199200000000001</v>
      </c>
      <c r="K421" s="101">
        <v>35.5</v>
      </c>
      <c r="L421" s="78">
        <f t="shared" si="269"/>
        <v>0.37062</v>
      </c>
      <c r="M421" s="81">
        <f t="shared" si="270"/>
        <v>0.83526543359999994</v>
      </c>
      <c r="N421" s="14">
        <f t="shared" si="304"/>
        <v>117</v>
      </c>
      <c r="O421" s="78">
        <f t="shared" si="271"/>
        <v>1.4420756399999957</v>
      </c>
      <c r="P421" s="78">
        <f t="shared" si="272"/>
        <v>0.60681020639999994</v>
      </c>
      <c r="Q421" s="93">
        <f t="shared" si="273"/>
        <v>4.4855475588000022</v>
      </c>
      <c r="R421" s="80">
        <f t="shared" si="274"/>
        <v>7.3920107333250726</v>
      </c>
      <c r="S421" s="80">
        <f t="shared" si="275"/>
        <v>4816.759709305541</v>
      </c>
      <c r="T421" s="69">
        <f t="shared" si="276"/>
        <v>266.99649081599995</v>
      </c>
      <c r="U421" s="78">
        <f t="shared" si="277"/>
        <v>1.7435327289551679</v>
      </c>
      <c r="V421" s="69">
        <f t="shared" si="278"/>
        <v>108.79644228680247</v>
      </c>
      <c r="W421" s="80">
        <f t="shared" ca="1" si="279"/>
        <v>6.0245707030496964</v>
      </c>
      <c r="X421" s="80">
        <f t="shared" ca="1" si="280"/>
        <v>32.185403825616518</v>
      </c>
      <c r="Y421" s="94">
        <f t="shared" ca="1" si="281"/>
        <v>2.0934337667130089E-7</v>
      </c>
      <c r="Z421" s="80">
        <f t="shared" ca="1" si="282"/>
        <v>14</v>
      </c>
      <c r="AA421" s="80">
        <f t="shared" ca="1" si="283"/>
        <v>190.29595704000008</v>
      </c>
      <c r="AB421" s="80">
        <f t="shared" ca="1" si="284"/>
        <v>110.3183950531858</v>
      </c>
      <c r="AC421" s="80">
        <f t="shared" si="285"/>
        <v>13.21478264966631</v>
      </c>
      <c r="AD421" s="69">
        <f t="shared" si="286"/>
        <v>1599.1256894117653</v>
      </c>
      <c r="AE421" s="69">
        <f t="shared" si="306"/>
        <v>1420.6631011764709</v>
      </c>
      <c r="AF421" s="69">
        <f t="shared" si="287"/>
        <v>1503.4644000000001</v>
      </c>
      <c r="AG421" s="95">
        <f t="shared" si="307"/>
        <v>1351.7711999999997</v>
      </c>
      <c r="AH421" s="93">
        <f t="shared" si="288"/>
        <v>26.62046120985983</v>
      </c>
      <c r="AI421" s="81">
        <f t="shared" si="289"/>
        <v>0.54711011202266424</v>
      </c>
      <c r="AJ421" s="80">
        <f t="shared" si="290"/>
        <v>14.433258239999999</v>
      </c>
      <c r="AK421" s="80">
        <f t="shared" si="291"/>
        <v>22.400032525227491</v>
      </c>
      <c r="AL421" s="78">
        <f t="shared" ca="1" si="292"/>
        <v>0.89967988930408427</v>
      </c>
      <c r="AM421" s="80">
        <f t="shared" ca="1" si="293"/>
        <v>21.180967913952639</v>
      </c>
      <c r="AN421" s="80">
        <f t="shared" si="294"/>
        <v>14.18362641509434</v>
      </c>
      <c r="AO421" s="80">
        <f t="shared" si="295"/>
        <v>2.2081799875008681</v>
      </c>
      <c r="AP421" s="80">
        <f t="shared" si="296"/>
        <v>2.4424523107566691</v>
      </c>
      <c r="AQ421" s="80">
        <f t="shared" ca="1" si="297"/>
        <v>2.679939019319391</v>
      </c>
      <c r="AR421" s="80">
        <f t="shared" si="298"/>
        <v>2.7964824368647161</v>
      </c>
      <c r="AS421" s="78">
        <f t="shared" si="299"/>
        <v>-3.4183784939964046E-2</v>
      </c>
      <c r="AT421" s="96">
        <f t="shared" ca="1" si="300"/>
        <v>4</v>
      </c>
      <c r="AU421" s="97" t="str">
        <f t="shared" ca="1" si="301"/>
        <v>Silt mxture</v>
      </c>
      <c r="AV421" s="98">
        <f t="shared" si="302"/>
        <v>4</v>
      </c>
      <c r="AW421" s="99" t="str">
        <f t="shared" si="303"/>
        <v>Silt mxture</v>
      </c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</row>
    <row r="422" spans="1:69">
      <c r="A422" s="101">
        <v>8.18</v>
      </c>
      <c r="C422" s="89">
        <f t="shared" si="264"/>
        <v>-26.836943999999999</v>
      </c>
      <c r="D422" s="84">
        <f t="shared" si="265"/>
        <v>26.836943999999999</v>
      </c>
      <c r="E422" s="76">
        <v>1.4279999999999999</v>
      </c>
      <c r="F422" s="91">
        <f t="shared" si="266"/>
        <v>14.908319999999998</v>
      </c>
      <c r="G422" s="80">
        <f t="shared" si="267"/>
        <v>14.980564799999998</v>
      </c>
      <c r="H422" s="81">
        <f t="shared" si="305"/>
        <v>14.580653142857141</v>
      </c>
      <c r="I422" s="101">
        <v>28.3</v>
      </c>
      <c r="J422" s="92">
        <f t="shared" si="268"/>
        <v>0.29545199999999999</v>
      </c>
      <c r="K422" s="101">
        <v>34.6</v>
      </c>
      <c r="L422" s="78">
        <f t="shared" si="269"/>
        <v>0.36122399999999999</v>
      </c>
      <c r="M422" s="81">
        <f t="shared" si="270"/>
        <v>0.83731265279999989</v>
      </c>
      <c r="N422" s="14">
        <f t="shared" si="304"/>
        <v>117</v>
      </c>
      <c r="O422" s="78">
        <f t="shared" si="271"/>
        <v>1.4459141759999956</v>
      </c>
      <c r="P422" s="78">
        <f t="shared" si="272"/>
        <v>0.60860152319999994</v>
      </c>
      <c r="Q422" s="93">
        <f t="shared" si="273"/>
        <v>4.4664347059200011</v>
      </c>
      <c r="R422" s="80">
        <f t="shared" si="274"/>
        <v>7.338849042696582</v>
      </c>
      <c r="S422" s="80">
        <f t="shared" si="275"/>
        <v>5389.4095762345405</v>
      </c>
      <c r="T422" s="69">
        <f t="shared" si="276"/>
        <v>267.78467020799997</v>
      </c>
      <c r="U422" s="78">
        <f t="shared" si="277"/>
        <v>1.7297188976131321</v>
      </c>
      <c r="V422" s="69">
        <f t="shared" si="278"/>
        <v>107.93445921105945</v>
      </c>
      <c r="W422" s="80">
        <f t="shared" ca="1" si="279"/>
        <v>5.9073813359415448</v>
      </c>
      <c r="X422" s="80">
        <f t="shared" ca="1" si="280"/>
        <v>32.127585341340655</v>
      </c>
      <c r="Y422" s="94">
        <f t="shared" ca="1" si="281"/>
        <v>2.4890587604474234E-7</v>
      </c>
      <c r="Z422" s="80">
        <f t="shared" ca="1" si="282"/>
        <v>14</v>
      </c>
      <c r="AA422" s="80">
        <f t="shared" ca="1" si="283"/>
        <v>189.48510873600003</v>
      </c>
      <c r="AB422" s="80">
        <f t="shared" ca="1" si="284"/>
        <v>130.6078808880942</v>
      </c>
      <c r="AC422" s="80">
        <f t="shared" si="285"/>
        <v>12.873279192041386</v>
      </c>
      <c r="AD422" s="69">
        <f t="shared" si="286"/>
        <v>1592.3118381176475</v>
      </c>
      <c r="AE422" s="69">
        <f t="shared" si="306"/>
        <v>1545.2634078655465</v>
      </c>
      <c r="AF422" s="69">
        <f t="shared" si="287"/>
        <v>1498.0564799999997</v>
      </c>
      <c r="AG422" s="95">
        <f t="shared" si="307"/>
        <v>1458.0653142857141</v>
      </c>
      <c r="AH422" s="93">
        <f t="shared" si="288"/>
        <v>27.901374803999005</v>
      </c>
      <c r="AI422" s="81">
        <f t="shared" si="289"/>
        <v>0.48546050040513605</v>
      </c>
      <c r="AJ422" s="80">
        <f t="shared" si="290"/>
        <v>14.381342207999998</v>
      </c>
      <c r="AK422" s="80">
        <f t="shared" si="291"/>
        <v>22.238936493019946</v>
      </c>
      <c r="AL422" s="78">
        <f t="shared" ca="1" si="292"/>
        <v>0.89034266591274613</v>
      </c>
      <c r="AM422" s="80">
        <f t="shared" ca="1" si="293"/>
        <v>20.926161681791701</v>
      </c>
      <c r="AN422" s="80">
        <f t="shared" si="294"/>
        <v>14.132608301886791</v>
      </c>
      <c r="AO422" s="80">
        <f t="shared" si="295"/>
        <v>1.9722353859448611</v>
      </c>
      <c r="AP422" s="80">
        <f t="shared" si="296"/>
        <v>2.1829303777970939</v>
      </c>
      <c r="AQ422" s="80">
        <f t="shared" ca="1" si="297"/>
        <v>2.6552100968343257</v>
      </c>
      <c r="AR422" s="80">
        <f t="shared" si="298"/>
        <v>2.7706440547748041</v>
      </c>
      <c r="AS422" s="78">
        <f t="shared" si="299"/>
        <v>-3.5175540619850711E-2</v>
      </c>
      <c r="AT422" s="96">
        <f t="shared" ca="1" si="300"/>
        <v>4</v>
      </c>
      <c r="AU422" s="97" t="str">
        <f t="shared" ca="1" si="301"/>
        <v>Silt mxture</v>
      </c>
      <c r="AV422" s="98">
        <f t="shared" si="302"/>
        <v>4</v>
      </c>
      <c r="AW422" s="99" t="str">
        <f t="shared" si="303"/>
        <v>Silt mxture</v>
      </c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</row>
    <row r="423" spans="1:69">
      <c r="A423" s="101">
        <v>8.1999999999999993</v>
      </c>
      <c r="C423" s="89">
        <f t="shared" si="264"/>
        <v>-26.902559999999998</v>
      </c>
      <c r="D423" s="84">
        <f t="shared" si="265"/>
        <v>26.902559999999998</v>
      </c>
      <c r="E423" s="76">
        <v>1.2264999999999999</v>
      </c>
      <c r="F423" s="91">
        <f t="shared" si="266"/>
        <v>12.804659999999998</v>
      </c>
      <c r="G423" s="80">
        <f t="shared" si="267"/>
        <v>12.877739999999998</v>
      </c>
      <c r="H423" s="81">
        <f t="shared" si="305"/>
        <v>16.114020685714284</v>
      </c>
      <c r="I423" s="101">
        <v>32.4</v>
      </c>
      <c r="J423" s="92">
        <f t="shared" si="268"/>
        <v>0.33825599999999995</v>
      </c>
      <c r="K423" s="101">
        <v>35</v>
      </c>
      <c r="L423" s="78">
        <f t="shared" si="269"/>
        <v>0.3654</v>
      </c>
      <c r="M423" s="81">
        <f t="shared" si="270"/>
        <v>0.83935987199999984</v>
      </c>
      <c r="N423" s="14">
        <f t="shared" si="304"/>
        <v>117</v>
      </c>
      <c r="O423" s="78">
        <f t="shared" si="271"/>
        <v>1.4497527119999956</v>
      </c>
      <c r="P423" s="78">
        <f t="shared" si="272"/>
        <v>0.61039283999999994</v>
      </c>
      <c r="Q423" s="93">
        <f t="shared" si="273"/>
        <v>3.7712358050400008</v>
      </c>
      <c r="R423" s="80">
        <f t="shared" si="274"/>
        <v>6.1783749053150769</v>
      </c>
      <c r="S423" s="80">
        <f t="shared" si="275"/>
        <v>3974.7087788712774</v>
      </c>
      <c r="T423" s="69">
        <f t="shared" si="276"/>
        <v>268.57284959999998</v>
      </c>
      <c r="U423" s="78">
        <f t="shared" si="277"/>
        <v>1.7396717446246335</v>
      </c>
      <c r="V423" s="69">
        <f t="shared" si="278"/>
        <v>108.55551686457713</v>
      </c>
      <c r="W423" s="80">
        <f t="shared" ca="1" si="279"/>
        <v>5.5226013681481874</v>
      </c>
      <c r="X423" s="80">
        <f t="shared" ca="1" si="280"/>
        <v>31.436995542085324</v>
      </c>
      <c r="Y423" s="94">
        <f t="shared" ca="1" si="281"/>
        <v>1.0065106707193316E-7</v>
      </c>
      <c r="Z423" s="80">
        <f t="shared" ca="1" si="282"/>
        <v>14</v>
      </c>
      <c r="AA423" s="80">
        <f t="shared" ca="1" si="283"/>
        <v>159.99182203200004</v>
      </c>
      <c r="AB423" s="80">
        <f t="shared" ca="1" si="284"/>
        <v>44.593885690071588</v>
      </c>
      <c r="AC423" s="80">
        <f t="shared" si="285"/>
        <v>13.798930321766278</v>
      </c>
      <c r="AD423" s="69">
        <f t="shared" si="286"/>
        <v>1344.4690927058825</v>
      </c>
      <c r="AE423" s="69">
        <f t="shared" si="306"/>
        <v>1725.2079969075635</v>
      </c>
      <c r="AF423" s="69">
        <f t="shared" si="287"/>
        <v>1287.7739999999999</v>
      </c>
      <c r="AG423" s="95">
        <f t="shared" si="307"/>
        <v>1611.4020685714283</v>
      </c>
      <c r="AH423" s="93">
        <f t="shared" si="288"/>
        <v>23.462881604626769</v>
      </c>
      <c r="AI423" s="81">
        <f t="shared" si="289"/>
        <v>0.55416115300435043</v>
      </c>
      <c r="AJ423" s="80">
        <f t="shared" si="290"/>
        <v>12.362630399999997</v>
      </c>
      <c r="AK423" s="80">
        <f t="shared" si="291"/>
        <v>18.722348197924475</v>
      </c>
      <c r="AL423" s="78">
        <f t="shared" ca="1" si="292"/>
        <v>0.93970860533712242</v>
      </c>
      <c r="AM423" s="80">
        <f t="shared" ca="1" si="293"/>
        <v>18.109592819637481</v>
      </c>
      <c r="AN423" s="80">
        <f t="shared" si="294"/>
        <v>12.148811320754714</v>
      </c>
      <c r="AO423" s="80">
        <f t="shared" si="295"/>
        <v>2.6266720713417109</v>
      </c>
      <c r="AP423" s="80">
        <f t="shared" si="296"/>
        <v>2.9598912868514198</v>
      </c>
      <c r="AQ423" s="80">
        <f t="shared" ca="1" si="297"/>
        <v>2.7845577171726581</v>
      </c>
      <c r="AR423" s="80">
        <f t="shared" si="298"/>
        <v>2.8944948806685296</v>
      </c>
      <c r="AS423" s="78">
        <f t="shared" si="299"/>
        <v>-4.1473608611525409E-2</v>
      </c>
      <c r="AT423" s="96">
        <f t="shared" ca="1" si="300"/>
        <v>4</v>
      </c>
      <c r="AU423" s="97" t="str">
        <f t="shared" ca="1" si="301"/>
        <v>Silt mxture</v>
      </c>
      <c r="AV423" s="98">
        <f t="shared" si="302"/>
        <v>4</v>
      </c>
      <c r="AW423" s="99" t="str">
        <f t="shared" si="303"/>
        <v>Silt mxture</v>
      </c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</row>
    <row r="424" spans="1:69">
      <c r="A424" s="101">
        <v>8.2200000000000006</v>
      </c>
      <c r="C424" s="89">
        <f t="shared" si="264"/>
        <v>-26.968176000000003</v>
      </c>
      <c r="D424" s="84">
        <f t="shared" si="265"/>
        <v>26.968176000000003</v>
      </c>
      <c r="E424" s="76">
        <v>1.2911999999999999</v>
      </c>
      <c r="F424" s="91">
        <f t="shared" si="266"/>
        <v>13.480127999999999</v>
      </c>
      <c r="G424" s="80">
        <f t="shared" si="267"/>
        <v>13.554878399999998</v>
      </c>
      <c r="H424" s="81">
        <f t="shared" si="305"/>
        <v>17.725747885714281</v>
      </c>
      <c r="I424" s="101">
        <v>32.700000000000003</v>
      </c>
      <c r="J424" s="92">
        <f t="shared" si="268"/>
        <v>0.34138800000000002</v>
      </c>
      <c r="K424" s="101">
        <v>35.799999999999997</v>
      </c>
      <c r="L424" s="78">
        <f t="shared" si="269"/>
        <v>0.37375199999999997</v>
      </c>
      <c r="M424" s="81">
        <f t="shared" si="270"/>
        <v>0.84140709120000001</v>
      </c>
      <c r="N424" s="14">
        <f t="shared" si="304"/>
        <v>117</v>
      </c>
      <c r="O424" s="78">
        <f t="shared" si="271"/>
        <v>1.453591247999996</v>
      </c>
      <c r="P424" s="78">
        <f t="shared" si="272"/>
        <v>0.61218415680000005</v>
      </c>
      <c r="Q424" s="93">
        <f t="shared" si="273"/>
        <v>3.9934247601600004</v>
      </c>
      <c r="R424" s="80">
        <f t="shared" si="274"/>
        <v>6.5232409493155963</v>
      </c>
      <c r="S424" s="80">
        <f t="shared" si="275"/>
        <v>4170.2720699373285</v>
      </c>
      <c r="T424" s="69">
        <f t="shared" si="276"/>
        <v>269.36102899200006</v>
      </c>
      <c r="U424" s="78">
        <f t="shared" si="277"/>
        <v>1.7427555226942297</v>
      </c>
      <c r="V424" s="69">
        <f t="shared" si="278"/>
        <v>108.74794461611994</v>
      </c>
      <c r="W424" s="80">
        <f t="shared" ca="1" si="279"/>
        <v>5.7033205696491764</v>
      </c>
      <c r="X424" s="80">
        <f t="shared" ca="1" si="280"/>
        <v>31.668200287475326</v>
      </c>
      <c r="Y424" s="94">
        <f t="shared" ca="1" si="281"/>
        <v>1.2361906660413414E-7</v>
      </c>
      <c r="Z424" s="80">
        <f t="shared" ca="1" si="282"/>
        <v>14</v>
      </c>
      <c r="AA424" s="80">
        <f t="shared" ca="1" si="283"/>
        <v>169.41802012800002</v>
      </c>
      <c r="AB424" s="80">
        <f t="shared" ca="1" si="284"/>
        <v>57.996823885321213</v>
      </c>
      <c r="AC424" s="80">
        <f t="shared" si="285"/>
        <v>13.652916794098207</v>
      </c>
      <c r="AD424" s="69">
        <f t="shared" si="286"/>
        <v>1423.6808414117647</v>
      </c>
      <c r="AE424" s="69">
        <f t="shared" si="306"/>
        <v>1914.3713691428577</v>
      </c>
      <c r="AF424" s="69">
        <f t="shared" si="287"/>
        <v>1355.4878399999998</v>
      </c>
      <c r="AG424" s="95">
        <f t="shared" si="307"/>
        <v>1772.5747885714284</v>
      </c>
      <c r="AH424" s="93">
        <f t="shared" si="288"/>
        <v>24.247348993498495</v>
      </c>
      <c r="AI424" s="81">
        <f t="shared" si="289"/>
        <v>0.55765572533679786</v>
      </c>
      <c r="AJ424" s="80">
        <f t="shared" si="290"/>
        <v>13.012683263999998</v>
      </c>
      <c r="AK424" s="80">
        <f t="shared" si="291"/>
        <v>19.767396816107869</v>
      </c>
      <c r="AL424" s="78">
        <f t="shared" ca="1" si="292"/>
        <v>0.92860535266948852</v>
      </c>
      <c r="AM424" s="80">
        <f t="shared" ca="1" si="293"/>
        <v>19.007600649938603</v>
      </c>
      <c r="AN424" s="80">
        <f t="shared" si="294"/>
        <v>12.787621132075468</v>
      </c>
      <c r="AO424" s="80">
        <f t="shared" si="295"/>
        <v>2.5185618780615551</v>
      </c>
      <c r="AP424" s="80">
        <f t="shared" si="296"/>
        <v>2.8210883330999894</v>
      </c>
      <c r="AQ424" s="80">
        <f t="shared" ca="1" si="297"/>
        <v>2.7551935472432478</v>
      </c>
      <c r="AR424" s="80">
        <f t="shared" si="298"/>
        <v>2.8658154983061666</v>
      </c>
      <c r="AS424" s="78">
        <f t="shared" si="299"/>
        <v>-3.8645070175258991E-2</v>
      </c>
      <c r="AT424" s="96">
        <f t="shared" ca="1" si="300"/>
        <v>4</v>
      </c>
      <c r="AU424" s="97" t="str">
        <f t="shared" ca="1" si="301"/>
        <v>Silt mxture</v>
      </c>
      <c r="AV424" s="98">
        <f t="shared" si="302"/>
        <v>4</v>
      </c>
      <c r="AW424" s="99" t="str">
        <f t="shared" si="303"/>
        <v>Silt mxture</v>
      </c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</row>
    <row r="425" spans="1:69">
      <c r="A425" s="101">
        <v>8.24</v>
      </c>
      <c r="C425" s="89">
        <f t="shared" si="264"/>
        <v>-27.033792000000002</v>
      </c>
      <c r="D425" s="84">
        <f t="shared" si="265"/>
        <v>27.033792000000002</v>
      </c>
      <c r="E425" s="76">
        <v>1.8484</v>
      </c>
      <c r="F425" s="91">
        <f t="shared" si="266"/>
        <v>19.297295999999999</v>
      </c>
      <c r="G425" s="80">
        <f t="shared" si="267"/>
        <v>19.3716288</v>
      </c>
      <c r="H425" s="81">
        <f t="shared" si="305"/>
        <v>19.671077828571431</v>
      </c>
      <c r="I425" s="101">
        <v>38.700000000000003</v>
      </c>
      <c r="J425" s="92">
        <f t="shared" si="268"/>
        <v>0.404028</v>
      </c>
      <c r="K425" s="101">
        <v>35.6</v>
      </c>
      <c r="L425" s="78">
        <f t="shared" si="269"/>
        <v>0.37166399999999999</v>
      </c>
      <c r="M425" s="81">
        <f t="shared" si="270"/>
        <v>0.84345431040000007</v>
      </c>
      <c r="N425" s="14">
        <f t="shared" si="304"/>
        <v>117</v>
      </c>
      <c r="O425" s="78">
        <f t="shared" si="271"/>
        <v>1.4574297839999959</v>
      </c>
      <c r="P425" s="78">
        <f t="shared" si="272"/>
        <v>0.61397547360000004</v>
      </c>
      <c r="Q425" s="93">
        <f t="shared" si="273"/>
        <v>5.911685675280002</v>
      </c>
      <c r="R425" s="80">
        <f t="shared" si="274"/>
        <v>9.6285371801861519</v>
      </c>
      <c r="S425" s="80">
        <f t="shared" si="275"/>
        <v>5216.3533849430369</v>
      </c>
      <c r="T425" s="69">
        <f t="shared" si="276"/>
        <v>270.14920838400002</v>
      </c>
      <c r="U425" s="78">
        <f t="shared" si="277"/>
        <v>1.7764659361632651</v>
      </c>
      <c r="V425" s="69">
        <f t="shared" si="278"/>
        <v>110.85147441658773</v>
      </c>
      <c r="W425" s="80">
        <f t="shared" ca="1" si="279"/>
        <v>7.2503186686671421</v>
      </c>
      <c r="X425" s="80">
        <f t="shared" ca="1" si="280"/>
        <v>33.350101172013041</v>
      </c>
      <c r="Y425" s="94">
        <f t="shared" ca="1" si="281"/>
        <v>4.3726477171243251E-7</v>
      </c>
      <c r="Z425" s="80">
        <f t="shared" ca="1" si="282"/>
        <v>14</v>
      </c>
      <c r="AA425" s="80">
        <f t="shared" ca="1" si="283"/>
        <v>250.79878622400008</v>
      </c>
      <c r="AB425" s="80">
        <f t="shared" ca="1" si="284"/>
        <v>303.68900493413327</v>
      </c>
      <c r="AC425" s="80">
        <f t="shared" si="285"/>
        <v>12.972498483201987</v>
      </c>
      <c r="AD425" s="69">
        <f t="shared" si="286"/>
        <v>2107.5528254117653</v>
      </c>
      <c r="AE425" s="69">
        <f t="shared" si="306"/>
        <v>2142.7821228907569</v>
      </c>
      <c r="AF425" s="69">
        <f t="shared" si="287"/>
        <v>1937.1628799999999</v>
      </c>
      <c r="AG425" s="95">
        <f t="shared" si="307"/>
        <v>1967.1077828571426</v>
      </c>
      <c r="AH425" s="93">
        <f t="shared" si="288"/>
        <v>29.499880445533282</v>
      </c>
      <c r="AI425" s="81">
        <f t="shared" si="289"/>
        <v>0.65805234471502827</v>
      </c>
      <c r="AJ425" s="80">
        <f t="shared" si="290"/>
        <v>18.596763648</v>
      </c>
      <c r="AK425" s="80">
        <f t="shared" si="291"/>
        <v>29.177385394503492</v>
      </c>
      <c r="AL425" s="78">
        <f t="shared" ca="1" si="292"/>
        <v>0.8599269900914629</v>
      </c>
      <c r="AM425" s="80">
        <f t="shared" ca="1" si="293"/>
        <v>27.028838247685044</v>
      </c>
      <c r="AN425" s="80">
        <f t="shared" si="294"/>
        <v>18.275121509433962</v>
      </c>
      <c r="AO425" s="80">
        <f t="shared" si="295"/>
        <v>2.0856687074243339</v>
      </c>
      <c r="AP425" s="80">
        <f t="shared" si="296"/>
        <v>2.2553506279524069</v>
      </c>
      <c r="AQ425" s="80">
        <f t="shared" ca="1" si="297"/>
        <v>2.5747136032708133</v>
      </c>
      <c r="AR425" s="80">
        <f t="shared" si="298"/>
        <v>2.6916829724428029</v>
      </c>
      <c r="AS425" s="78">
        <f t="shared" si="299"/>
        <v>-2.6336109695924568E-2</v>
      </c>
      <c r="AT425" s="96">
        <f t="shared" ca="1" si="300"/>
        <v>5</v>
      </c>
      <c r="AU425" s="97" t="str">
        <f t="shared" ca="1" si="301"/>
        <v>Sand mixture</v>
      </c>
      <c r="AV425" s="98">
        <f t="shared" si="302"/>
        <v>4</v>
      </c>
      <c r="AW425" s="99" t="str">
        <f t="shared" si="303"/>
        <v>Silt mxture</v>
      </c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</row>
    <row r="426" spans="1:69">
      <c r="A426" s="101">
        <v>8.26</v>
      </c>
      <c r="C426" s="89">
        <f t="shared" si="264"/>
        <v>-27.099408</v>
      </c>
      <c r="D426" s="84">
        <f t="shared" si="265"/>
        <v>27.099408</v>
      </c>
      <c r="E426" s="76">
        <v>2.1718000000000002</v>
      </c>
      <c r="F426" s="91">
        <f t="shared" si="266"/>
        <v>22.673591999999999</v>
      </c>
      <c r="G426" s="80">
        <f t="shared" si="267"/>
        <v>22.7489688</v>
      </c>
      <c r="H426" s="81">
        <f t="shared" si="305"/>
        <v>22.013455885714283</v>
      </c>
      <c r="I426" s="101">
        <v>42.2</v>
      </c>
      <c r="J426" s="92">
        <f t="shared" si="268"/>
        <v>0.44056800000000002</v>
      </c>
      <c r="K426" s="101">
        <v>36.1</v>
      </c>
      <c r="L426" s="78">
        <f t="shared" si="269"/>
        <v>0.376884</v>
      </c>
      <c r="M426" s="81">
        <f t="shared" si="270"/>
        <v>0.84550152960000002</v>
      </c>
      <c r="N426" s="14">
        <f t="shared" si="304"/>
        <v>117</v>
      </c>
      <c r="O426" s="78">
        <f t="shared" si="271"/>
        <v>1.4612683199999958</v>
      </c>
      <c r="P426" s="78">
        <f t="shared" si="272"/>
        <v>0.61576679040000004</v>
      </c>
      <c r="Q426" s="93">
        <f t="shared" si="273"/>
        <v>7.0249411584000017</v>
      </c>
      <c r="R426" s="80">
        <f t="shared" si="274"/>
        <v>11.408444346010643</v>
      </c>
      <c r="S426" s="80">
        <f t="shared" si="275"/>
        <v>5684.5602735292523</v>
      </c>
      <c r="T426" s="69">
        <f t="shared" si="276"/>
        <v>270.93738777600004</v>
      </c>
      <c r="U426" s="78">
        <f t="shared" si="277"/>
        <v>1.7928999392610399</v>
      </c>
      <c r="V426" s="69">
        <f t="shared" si="278"/>
        <v>111.87695620988889</v>
      </c>
      <c r="W426" s="80">
        <f t="shared" ca="1" si="279"/>
        <v>8.1055709323687246</v>
      </c>
      <c r="X426" s="80">
        <f t="shared" ca="1" si="280"/>
        <v>34.087603439693666</v>
      </c>
      <c r="Y426" s="94">
        <f t="shared" ca="1" si="281"/>
        <v>7.4362045362746786E-7</v>
      </c>
      <c r="Z426" s="80">
        <f t="shared" ca="1" si="282"/>
        <v>14</v>
      </c>
      <c r="AA426" s="80">
        <f t="shared" ca="1" si="283"/>
        <v>298.02780672000006</v>
      </c>
      <c r="AB426" s="80">
        <f t="shared" ca="1" si="284"/>
        <v>613.71574013554823</v>
      </c>
      <c r="AC426" s="80">
        <f t="shared" si="285"/>
        <v>12.711189390248064</v>
      </c>
      <c r="AD426" s="69">
        <f t="shared" si="286"/>
        <v>2504.4353505882359</v>
      </c>
      <c r="AE426" s="69">
        <f t="shared" si="306"/>
        <v>2417.9044194957992</v>
      </c>
      <c r="AF426" s="69">
        <f t="shared" si="287"/>
        <v>2274.8968799999998</v>
      </c>
      <c r="AG426" s="95">
        <f t="shared" si="307"/>
        <v>2201.3455885714284</v>
      </c>
      <c r="AH426" s="93">
        <f t="shared" si="288"/>
        <v>32.17014065869369</v>
      </c>
      <c r="AI426" s="81">
        <f t="shared" si="289"/>
        <v>0.71547866313772546</v>
      </c>
      <c r="AJ426" s="80">
        <f t="shared" si="290"/>
        <v>21.839010047999999</v>
      </c>
      <c r="AK426" s="80">
        <f t="shared" si="291"/>
        <v>34.571043472759527</v>
      </c>
      <c r="AL426" s="78">
        <f t="shared" ca="1" si="292"/>
        <v>0.83110977403376662</v>
      </c>
      <c r="AM426" s="80">
        <f t="shared" ca="1" si="293"/>
        <v>31.54082435899981</v>
      </c>
      <c r="AN426" s="80">
        <f t="shared" si="294"/>
        <v>21.461291320754714</v>
      </c>
      <c r="AO426" s="80">
        <f t="shared" si="295"/>
        <v>1.9366504208313831</v>
      </c>
      <c r="AP426" s="80">
        <f t="shared" si="296"/>
        <v>2.0695894345841523</v>
      </c>
      <c r="AQ426" s="80">
        <f t="shared" ca="1" si="297"/>
        <v>2.4988560911102673</v>
      </c>
      <c r="AR426" s="80">
        <f t="shared" si="298"/>
        <v>2.6160502916061534</v>
      </c>
      <c r="AS426" s="78">
        <f t="shared" si="299"/>
        <v>-2.2013534530902979E-2</v>
      </c>
      <c r="AT426" s="96">
        <f t="shared" ca="1" si="300"/>
        <v>5</v>
      </c>
      <c r="AU426" s="97" t="str">
        <f t="shared" ca="1" si="301"/>
        <v>Sand mixture</v>
      </c>
      <c r="AV426" s="98">
        <f t="shared" si="302"/>
        <v>4</v>
      </c>
      <c r="AW426" s="99" t="str">
        <f t="shared" si="303"/>
        <v>Silt mxture</v>
      </c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</row>
    <row r="427" spans="1:69">
      <c r="A427" s="101">
        <v>8.2799999999999994</v>
      </c>
      <c r="C427" s="89">
        <f t="shared" si="264"/>
        <v>-27.165023999999999</v>
      </c>
      <c r="D427" s="84">
        <f t="shared" si="265"/>
        <v>27.165023999999999</v>
      </c>
      <c r="E427" s="76">
        <v>2.4367999999999999</v>
      </c>
      <c r="F427" s="91">
        <f t="shared" si="266"/>
        <v>25.440191999999996</v>
      </c>
      <c r="G427" s="80">
        <f t="shared" si="267"/>
        <v>25.511810399999995</v>
      </c>
      <c r="H427" s="81">
        <f t="shared" si="305"/>
        <v>25.233151885714285</v>
      </c>
      <c r="I427" s="101">
        <v>42</v>
      </c>
      <c r="J427" s="92">
        <f t="shared" si="268"/>
        <v>0.43847999999999998</v>
      </c>
      <c r="K427" s="101">
        <v>34.299999999999997</v>
      </c>
      <c r="L427" s="78">
        <f t="shared" si="269"/>
        <v>0.35809199999999997</v>
      </c>
      <c r="M427" s="81">
        <f t="shared" si="270"/>
        <v>0.84754874879999997</v>
      </c>
      <c r="N427" s="14">
        <f t="shared" si="304"/>
        <v>117</v>
      </c>
      <c r="O427" s="78">
        <f t="shared" si="271"/>
        <v>1.4651068559999958</v>
      </c>
      <c r="P427" s="78">
        <f t="shared" si="272"/>
        <v>0.61755810720000004</v>
      </c>
      <c r="Q427" s="93">
        <f t="shared" si="273"/>
        <v>7.9354121695200002</v>
      </c>
      <c r="R427" s="80">
        <f t="shared" si="274"/>
        <v>12.84966074771336</v>
      </c>
      <c r="S427" s="80">
        <f t="shared" si="275"/>
        <v>6451.8882191957246</v>
      </c>
      <c r="T427" s="69">
        <f t="shared" si="276"/>
        <v>271.725567168</v>
      </c>
      <c r="U427" s="78">
        <f t="shared" si="277"/>
        <v>1.7968230466291126</v>
      </c>
      <c r="V427" s="69">
        <f t="shared" si="278"/>
        <v>112.12175810965662</v>
      </c>
      <c r="W427" s="80">
        <f t="shared" ca="1" si="279"/>
        <v>8.6877906747563092</v>
      </c>
      <c r="X427" s="80">
        <f t="shared" ca="1" si="280"/>
        <v>34.589877486419368</v>
      </c>
      <c r="Y427" s="94">
        <f t="shared" ca="1" si="281"/>
        <v>1.2118475572864011E-6</v>
      </c>
      <c r="Z427" s="80">
        <f t="shared" ca="1" si="282"/>
        <v>14</v>
      </c>
      <c r="AA427" s="80">
        <f t="shared" ca="1" si="283"/>
        <v>336.653849616</v>
      </c>
      <c r="AB427" s="80">
        <f t="shared" ca="1" si="284"/>
        <v>1129.7717870073591</v>
      </c>
      <c r="AC427" s="80">
        <f t="shared" si="285"/>
        <v>12.326259678455923</v>
      </c>
      <c r="AD427" s="69">
        <f t="shared" si="286"/>
        <v>2829.023946352941</v>
      </c>
      <c r="AE427" s="69">
        <f t="shared" si="306"/>
        <v>2796.240591731093</v>
      </c>
      <c r="AF427" s="69">
        <f t="shared" si="287"/>
        <v>2551.1810399999995</v>
      </c>
      <c r="AG427" s="95">
        <f t="shared" si="307"/>
        <v>2523.3151885714283</v>
      </c>
      <c r="AH427" s="93">
        <f t="shared" si="288"/>
        <v>35.462012092379808</v>
      </c>
      <c r="AI427" s="81">
        <f t="shared" si="289"/>
        <v>0.71002225521427009</v>
      </c>
      <c r="AJ427" s="80">
        <f t="shared" si="290"/>
        <v>24.491337983999994</v>
      </c>
      <c r="AK427" s="80">
        <f t="shared" si="291"/>
        <v>38.938365902161699</v>
      </c>
      <c r="AL427" s="78">
        <f t="shared" ca="1" si="292"/>
        <v>0.80461241833859798</v>
      </c>
      <c r="AM427" s="80">
        <f t="shared" ca="1" si="293"/>
        <v>35.037597310817169</v>
      </c>
      <c r="AN427" s="80">
        <f t="shared" si="294"/>
        <v>24.067745660377351</v>
      </c>
      <c r="AO427" s="80">
        <f t="shared" si="295"/>
        <v>1.7187333753468161</v>
      </c>
      <c r="AP427" s="80">
        <f t="shared" si="296"/>
        <v>1.8234515978361912</v>
      </c>
      <c r="AQ427" s="80">
        <f t="shared" ca="1" si="297"/>
        <v>2.4290874512923137</v>
      </c>
      <c r="AR427" s="80">
        <f t="shared" si="298"/>
        <v>2.5455321332390319</v>
      </c>
      <c r="AS427" s="78">
        <f t="shared" si="299"/>
        <v>-2.0354421881752127E-2</v>
      </c>
      <c r="AT427" s="96">
        <f t="shared" ca="1" si="300"/>
        <v>5</v>
      </c>
      <c r="AU427" s="97" t="str">
        <f t="shared" ca="1" si="301"/>
        <v>Sand mixture</v>
      </c>
      <c r="AV427" s="98">
        <f t="shared" si="302"/>
        <v>5</v>
      </c>
      <c r="AW427" s="99" t="str">
        <f t="shared" si="303"/>
        <v>Sand mixture</v>
      </c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</row>
    <row r="428" spans="1:69">
      <c r="A428" s="101">
        <v>8.3000000000000007</v>
      </c>
      <c r="C428" s="89">
        <f t="shared" si="264"/>
        <v>-27.230640000000005</v>
      </c>
      <c r="D428" s="84">
        <f t="shared" si="265"/>
        <v>27.230640000000005</v>
      </c>
      <c r="E428" s="76">
        <v>2.7378</v>
      </c>
      <c r="F428" s="91">
        <f t="shared" si="266"/>
        <v>28.582632</v>
      </c>
      <c r="G428" s="80">
        <f t="shared" si="267"/>
        <v>28.651953599999999</v>
      </c>
      <c r="H428" s="81">
        <f t="shared" si="305"/>
        <v>28.545167314285713</v>
      </c>
      <c r="I428" s="101">
        <v>51.1</v>
      </c>
      <c r="J428" s="92">
        <f t="shared" si="268"/>
        <v>0.53348399999999996</v>
      </c>
      <c r="K428" s="101">
        <v>33.200000000000003</v>
      </c>
      <c r="L428" s="78">
        <f t="shared" si="269"/>
        <v>0.34660800000000003</v>
      </c>
      <c r="M428" s="81">
        <f t="shared" si="270"/>
        <v>0.84959596800000015</v>
      </c>
      <c r="N428" s="14">
        <f t="shared" si="304"/>
        <v>117</v>
      </c>
      <c r="O428" s="78">
        <f t="shared" si="271"/>
        <v>1.4689453919999962</v>
      </c>
      <c r="P428" s="78">
        <f t="shared" si="272"/>
        <v>0.61934942400000015</v>
      </c>
      <c r="Q428" s="93">
        <f t="shared" si="273"/>
        <v>8.9703927086400022</v>
      </c>
      <c r="R428" s="80">
        <f t="shared" si="274"/>
        <v>14.483573183463557</v>
      </c>
      <c r="S428" s="80">
        <f t="shared" si="275"/>
        <v>5994.5583478549679</v>
      </c>
      <c r="T428" s="69">
        <f t="shared" si="276"/>
        <v>272.51374656000007</v>
      </c>
      <c r="U428" s="78">
        <f t="shared" si="277"/>
        <v>1.824356547706701</v>
      </c>
      <c r="V428" s="69">
        <f t="shared" si="278"/>
        <v>113.83984857689813</v>
      </c>
      <c r="W428" s="80">
        <f t="shared" ca="1" si="279"/>
        <v>9.6320275332830239</v>
      </c>
      <c r="X428" s="80">
        <f t="shared" ca="1" si="280"/>
        <v>35.145163609402537</v>
      </c>
      <c r="Y428" s="94">
        <f t="shared" ca="1" si="281"/>
        <v>1.3929343518857509E-6</v>
      </c>
      <c r="Z428" s="80">
        <f t="shared" ca="1" si="282"/>
        <v>14</v>
      </c>
      <c r="AA428" s="80">
        <f t="shared" ca="1" si="283"/>
        <v>380.56211491200008</v>
      </c>
      <c r="AB428" s="80">
        <f t="shared" ca="1" si="284"/>
        <v>1467.9638110722947</v>
      </c>
      <c r="AC428" s="80">
        <f t="shared" si="285"/>
        <v>12.549767177778321</v>
      </c>
      <c r="AD428" s="69">
        <f t="shared" si="286"/>
        <v>3198.0009656470593</v>
      </c>
      <c r="AE428" s="69">
        <f t="shared" si="306"/>
        <v>3185.4378732100845</v>
      </c>
      <c r="AF428" s="69">
        <f t="shared" si="287"/>
        <v>2865.1953599999997</v>
      </c>
      <c r="AG428" s="95">
        <f t="shared" si="307"/>
        <v>2854.5167314285713</v>
      </c>
      <c r="AH428" s="93">
        <f t="shared" si="288"/>
        <v>35.190646649527473</v>
      </c>
      <c r="AI428" s="81">
        <f t="shared" si="289"/>
        <v>0.86136190545645819</v>
      </c>
      <c r="AJ428" s="80">
        <f t="shared" si="290"/>
        <v>27.505875455999998</v>
      </c>
      <c r="AK428" s="80">
        <f t="shared" si="291"/>
        <v>43.889615707465317</v>
      </c>
      <c r="AL428" s="78">
        <f t="shared" ca="1" si="292"/>
        <v>0.79711668666578028</v>
      </c>
      <c r="AM428" s="80">
        <f t="shared" ca="1" si="293"/>
        <v>39.356355386689501</v>
      </c>
      <c r="AN428" s="80">
        <f t="shared" si="294"/>
        <v>27.030144905660375</v>
      </c>
      <c r="AO428" s="80">
        <f t="shared" si="295"/>
        <v>1.8619463351357655</v>
      </c>
      <c r="AP428" s="80">
        <f t="shared" si="296"/>
        <v>1.9625642457150667</v>
      </c>
      <c r="AQ428" s="80">
        <f t="shared" ca="1" si="297"/>
        <v>2.4091918404044153</v>
      </c>
      <c r="AR428" s="80">
        <f t="shared" si="298"/>
        <v>2.5246909093382932</v>
      </c>
      <c r="AS428" s="78">
        <f t="shared" si="299"/>
        <v>-1.8503763974583576E-2</v>
      </c>
      <c r="AT428" s="96">
        <f t="shared" ca="1" si="300"/>
        <v>5</v>
      </c>
      <c r="AU428" s="97" t="str">
        <f t="shared" ca="1" si="301"/>
        <v>Sand mixture</v>
      </c>
      <c r="AV428" s="98">
        <f t="shared" si="302"/>
        <v>5</v>
      </c>
      <c r="AW428" s="99" t="str">
        <f t="shared" si="303"/>
        <v>Sand mixture</v>
      </c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</row>
    <row r="429" spans="1:69">
      <c r="A429" s="101">
        <v>8.32</v>
      </c>
      <c r="C429" s="89">
        <f t="shared" si="264"/>
        <v>-27.296256000000003</v>
      </c>
      <c r="D429" s="84">
        <f t="shared" si="265"/>
        <v>27.296256000000003</v>
      </c>
      <c r="E429" s="76">
        <v>2.9990000000000001</v>
      </c>
      <c r="F429" s="91">
        <f t="shared" si="266"/>
        <v>31.309560000000001</v>
      </c>
      <c r="G429" s="80">
        <f t="shared" si="267"/>
        <v>31.377211200000001</v>
      </c>
      <c r="H429" s="81">
        <f t="shared" si="305"/>
        <v>31.124145599999995</v>
      </c>
      <c r="I429" s="101">
        <v>47.9</v>
      </c>
      <c r="J429" s="92">
        <f t="shared" si="268"/>
        <v>0.50007599999999996</v>
      </c>
      <c r="K429" s="101">
        <v>32.4</v>
      </c>
      <c r="L429" s="78">
        <f t="shared" si="269"/>
        <v>0.33825599999999995</v>
      </c>
      <c r="M429" s="81">
        <f t="shared" si="270"/>
        <v>0.8516431872000001</v>
      </c>
      <c r="N429" s="14">
        <f t="shared" si="304"/>
        <v>117</v>
      </c>
      <c r="O429" s="78">
        <f t="shared" si="271"/>
        <v>1.4727839279999961</v>
      </c>
      <c r="P429" s="78">
        <f t="shared" si="272"/>
        <v>0.62114074080000015</v>
      </c>
      <c r="Q429" s="93">
        <f t="shared" si="273"/>
        <v>9.8684609997600035</v>
      </c>
      <c r="R429" s="80">
        <f t="shared" si="274"/>
        <v>15.887640838129355</v>
      </c>
      <c r="S429" s="80">
        <f t="shared" si="275"/>
        <v>7035.266468202718</v>
      </c>
      <c r="T429" s="69">
        <f t="shared" si="276"/>
        <v>273.30192595200009</v>
      </c>
      <c r="U429" s="78">
        <f t="shared" si="277"/>
        <v>1.8203249024531747</v>
      </c>
      <c r="V429" s="69">
        <f t="shared" si="278"/>
        <v>113.5882739130781</v>
      </c>
      <c r="W429" s="80">
        <f t="shared" ca="1" si="279"/>
        <v>10.079359461975711</v>
      </c>
      <c r="X429" s="80">
        <f t="shared" ca="1" si="280"/>
        <v>35.522013981800683</v>
      </c>
      <c r="Y429" s="94">
        <f t="shared" ca="1" si="281"/>
        <v>2.2751496713871194E-6</v>
      </c>
      <c r="Z429" s="80">
        <f t="shared" ca="1" si="282"/>
        <v>14</v>
      </c>
      <c r="AA429" s="80">
        <f t="shared" ca="1" si="283"/>
        <v>418.66198180800006</v>
      </c>
      <c r="AB429" s="80">
        <f t="shared" ca="1" si="284"/>
        <v>2637.7440101522352</v>
      </c>
      <c r="AC429" s="80">
        <f t="shared" si="285"/>
        <v>12.063103659864899</v>
      </c>
      <c r="AD429" s="69">
        <f t="shared" si="286"/>
        <v>3518.1679143529423</v>
      </c>
      <c r="AE429" s="69">
        <f t="shared" si="306"/>
        <v>3488.3954908235296</v>
      </c>
      <c r="AF429" s="69">
        <f t="shared" si="287"/>
        <v>3137.7211200000002</v>
      </c>
      <c r="AG429" s="95">
        <f t="shared" si="307"/>
        <v>3112.4145600000002</v>
      </c>
      <c r="AH429" s="93">
        <f t="shared" si="288"/>
        <v>39.417426655895248</v>
      </c>
      <c r="AI429" s="81">
        <f t="shared" si="289"/>
        <v>0.80509289948671781</v>
      </c>
      <c r="AJ429" s="80">
        <f t="shared" si="290"/>
        <v>30.122122751999999</v>
      </c>
      <c r="AK429" s="80">
        <f t="shared" si="291"/>
        <v>48.14436617614956</v>
      </c>
      <c r="AL429" s="78">
        <f t="shared" ca="1" si="292"/>
        <v>0.77049617545357152</v>
      </c>
      <c r="AM429" s="80">
        <f t="shared" ca="1" si="293"/>
        <v>42.586700981080739</v>
      </c>
      <c r="AN429" s="80">
        <f t="shared" si="294"/>
        <v>29.601142641509433</v>
      </c>
      <c r="AO429" s="80">
        <f t="shared" si="295"/>
        <v>1.5937554067902631</v>
      </c>
      <c r="AP429" s="80">
        <f t="shared" si="296"/>
        <v>1.6722473747832953</v>
      </c>
      <c r="AQ429" s="80">
        <f t="shared" ca="1" si="297"/>
        <v>2.3390999577595846</v>
      </c>
      <c r="AR429" s="80">
        <f t="shared" si="298"/>
        <v>2.4531716653713787</v>
      </c>
      <c r="AS429" s="78">
        <f t="shared" si="299"/>
        <v>-1.716759804594863E-2</v>
      </c>
      <c r="AT429" s="96">
        <f t="shared" ca="1" si="300"/>
        <v>5</v>
      </c>
      <c r="AU429" s="97" t="str">
        <f t="shared" ca="1" si="301"/>
        <v>Sand mixture</v>
      </c>
      <c r="AV429" s="98">
        <f t="shared" si="302"/>
        <v>5</v>
      </c>
      <c r="AW429" s="99" t="str">
        <f t="shared" si="303"/>
        <v>Sand mixture</v>
      </c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</row>
    <row r="430" spans="1:69">
      <c r="A430" s="101">
        <v>8.34</v>
      </c>
      <c r="C430" s="89">
        <f t="shared" si="264"/>
        <v>-27.361872000000002</v>
      </c>
      <c r="D430" s="84">
        <f t="shared" si="265"/>
        <v>27.361872000000002</v>
      </c>
      <c r="E430" s="76">
        <v>3.3858000000000001</v>
      </c>
      <c r="F430" s="91">
        <f t="shared" si="266"/>
        <v>35.347752</v>
      </c>
      <c r="G430" s="80">
        <f t="shared" si="267"/>
        <v>35.415612000000003</v>
      </c>
      <c r="H430" s="81">
        <f t="shared" si="305"/>
        <v>32.839735885714283</v>
      </c>
      <c r="I430" s="101">
        <v>47.2</v>
      </c>
      <c r="J430" s="92">
        <f t="shared" si="268"/>
        <v>0.49276800000000004</v>
      </c>
      <c r="K430" s="101">
        <v>32.5</v>
      </c>
      <c r="L430" s="78">
        <f t="shared" si="269"/>
        <v>0.33929999999999999</v>
      </c>
      <c r="M430" s="81">
        <f t="shared" si="270"/>
        <v>0.85369040640000005</v>
      </c>
      <c r="N430" s="14">
        <f t="shared" si="304"/>
        <v>117</v>
      </c>
      <c r="O430" s="78">
        <f t="shared" si="271"/>
        <v>1.4766224639999961</v>
      </c>
      <c r="P430" s="78">
        <f t="shared" si="272"/>
        <v>0.62293205760000014</v>
      </c>
      <c r="Q430" s="93">
        <f t="shared" si="273"/>
        <v>11.199866546880003</v>
      </c>
      <c r="R430" s="80">
        <f t="shared" si="274"/>
        <v>17.979274641973412</v>
      </c>
      <c r="S430" s="80">
        <f t="shared" si="275"/>
        <v>8102.8441342638762</v>
      </c>
      <c r="T430" s="69">
        <f t="shared" si="276"/>
        <v>274.09010534400005</v>
      </c>
      <c r="U430" s="78">
        <f t="shared" si="277"/>
        <v>1.8233308903685967</v>
      </c>
      <c r="V430" s="69">
        <f t="shared" si="278"/>
        <v>113.77584755900044</v>
      </c>
      <c r="W430" s="80">
        <f t="shared" ca="1" si="279"/>
        <v>10.83577832502883</v>
      </c>
      <c r="X430" s="80">
        <f t="shared" ca="1" si="280"/>
        <v>36.043571121881016</v>
      </c>
      <c r="Y430" s="94">
        <f t="shared" ca="1" si="281"/>
        <v>3.8484660790138879E-6</v>
      </c>
      <c r="Z430" s="80">
        <f t="shared" ca="1" si="282"/>
        <v>14</v>
      </c>
      <c r="AA430" s="80">
        <f t="shared" ca="1" si="283"/>
        <v>475.14585350400012</v>
      </c>
      <c r="AB430" s="80">
        <f t="shared" ca="1" si="284"/>
        <v>5063.7674763532978</v>
      </c>
      <c r="AC430" s="80">
        <f t="shared" si="285"/>
        <v>11.633605125493077</v>
      </c>
      <c r="AD430" s="69">
        <f t="shared" si="286"/>
        <v>3992.8222983529422</v>
      </c>
      <c r="AE430" s="69">
        <f t="shared" si="306"/>
        <v>3689.778049613446</v>
      </c>
      <c r="AF430" s="69">
        <f t="shared" si="287"/>
        <v>3541.5612000000001</v>
      </c>
      <c r="AG430" s="95">
        <f t="shared" si="307"/>
        <v>3283.9735885714285</v>
      </c>
      <c r="AH430" s="93">
        <f t="shared" si="288"/>
        <v>44.134574973240696</v>
      </c>
      <c r="AI430" s="81">
        <f t="shared" si="289"/>
        <v>0.79104614056709599</v>
      </c>
      <c r="AJ430" s="80">
        <f t="shared" si="290"/>
        <v>33.99898752</v>
      </c>
      <c r="AK430" s="80">
        <f t="shared" si="291"/>
        <v>54.482650430222456</v>
      </c>
      <c r="AL430" s="78">
        <f t="shared" ca="1" si="292"/>
        <v>0.74197086882713559</v>
      </c>
      <c r="AM430" s="80">
        <f t="shared" ca="1" si="293"/>
        <v>47.499417504042214</v>
      </c>
      <c r="AN430" s="80">
        <f t="shared" si="294"/>
        <v>33.410954716981131</v>
      </c>
      <c r="AO430" s="80">
        <f t="shared" si="295"/>
        <v>1.3913863750257938</v>
      </c>
      <c r="AP430" s="80">
        <f t="shared" si="296"/>
        <v>1.4519230146121693</v>
      </c>
      <c r="AQ430" s="80">
        <f t="shared" ca="1" si="297"/>
        <v>2.2640086120852865</v>
      </c>
      <c r="AR430" s="80">
        <f t="shared" si="298"/>
        <v>2.3762024799559018</v>
      </c>
      <c r="AS430" s="78">
        <f t="shared" si="299"/>
        <v>-1.5156326497415962E-2</v>
      </c>
      <c r="AT430" s="96">
        <f t="shared" ca="1" si="300"/>
        <v>5</v>
      </c>
      <c r="AU430" s="97" t="str">
        <f t="shared" ca="1" si="301"/>
        <v>Sand mixture</v>
      </c>
      <c r="AV430" s="98">
        <f t="shared" si="302"/>
        <v>5</v>
      </c>
      <c r="AW430" s="99" t="str">
        <f t="shared" si="303"/>
        <v>Sand mixture</v>
      </c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</row>
    <row r="431" spans="1:69">
      <c r="A431" s="101">
        <v>8.36</v>
      </c>
      <c r="C431" s="89">
        <f t="shared" si="264"/>
        <v>-27.427488</v>
      </c>
      <c r="D431" s="84">
        <f t="shared" si="265"/>
        <v>27.427488</v>
      </c>
      <c r="E431" s="76">
        <v>3.5127000000000002</v>
      </c>
      <c r="F431" s="91">
        <f t="shared" si="266"/>
        <v>36.672587999999998</v>
      </c>
      <c r="G431" s="80">
        <f t="shared" si="267"/>
        <v>36.738986399999995</v>
      </c>
      <c r="H431" s="81">
        <f t="shared" si="305"/>
        <v>33.460557942857136</v>
      </c>
      <c r="I431" s="101">
        <v>51.2</v>
      </c>
      <c r="J431" s="92">
        <f t="shared" si="268"/>
        <v>0.534528</v>
      </c>
      <c r="K431" s="101">
        <v>31.8</v>
      </c>
      <c r="L431" s="78">
        <f t="shared" si="269"/>
        <v>0.33199200000000001</v>
      </c>
      <c r="M431" s="81">
        <f t="shared" si="270"/>
        <v>0.8557376256</v>
      </c>
      <c r="N431" s="14">
        <f t="shared" si="304"/>
        <v>117</v>
      </c>
      <c r="O431" s="78">
        <f t="shared" si="271"/>
        <v>1.480460999999996</v>
      </c>
      <c r="P431" s="78">
        <f t="shared" si="272"/>
        <v>0.62472337440000014</v>
      </c>
      <c r="Q431" s="93">
        <f t="shared" si="273"/>
        <v>11.635313382</v>
      </c>
      <c r="R431" s="80">
        <f t="shared" si="274"/>
        <v>18.624744741102162</v>
      </c>
      <c r="S431" s="80">
        <f t="shared" si="275"/>
        <v>7760.2329751943871</v>
      </c>
      <c r="T431" s="69">
        <f t="shared" si="276"/>
        <v>274.87828473600007</v>
      </c>
      <c r="U431" s="78">
        <f t="shared" si="277"/>
        <v>1.8343033579340355</v>
      </c>
      <c r="V431" s="69">
        <f t="shared" si="278"/>
        <v>114.46052953508382</v>
      </c>
      <c r="W431" s="80">
        <f t="shared" ca="1" si="279"/>
        <v>11.235090874102395</v>
      </c>
      <c r="X431" s="80">
        <f t="shared" ca="1" si="280"/>
        <v>36.215086240452166</v>
      </c>
      <c r="Y431" s="94">
        <f t="shared" ca="1" si="281"/>
        <v>3.8691718759896469E-6</v>
      </c>
      <c r="Z431" s="80">
        <f t="shared" ca="1" si="282"/>
        <v>14</v>
      </c>
      <c r="AA431" s="80">
        <f t="shared" ca="1" si="283"/>
        <v>493.61935559999995</v>
      </c>
      <c r="AB431" s="80">
        <f t="shared" ca="1" si="284"/>
        <v>5288.9486625184227</v>
      </c>
      <c r="AC431" s="80">
        <f t="shared" si="285"/>
        <v>11.764944202087253</v>
      </c>
      <c r="AD431" s="69">
        <f t="shared" si="286"/>
        <v>4148.0618117647055</v>
      </c>
      <c r="AE431" s="69">
        <f t="shared" si="306"/>
        <v>3762.3643462184878</v>
      </c>
      <c r="AF431" s="69">
        <f t="shared" si="287"/>
        <v>3673.8986399999994</v>
      </c>
      <c r="AG431" s="95">
        <f t="shared" si="307"/>
        <v>3346.0557942857145</v>
      </c>
      <c r="AH431" s="93">
        <f t="shared" si="288"/>
        <v>43.548503570545662</v>
      </c>
      <c r="AI431" s="81">
        <f t="shared" si="289"/>
        <v>0.85562349978240204</v>
      </c>
      <c r="AJ431" s="80">
        <f t="shared" si="290"/>
        <v>35.269426943999996</v>
      </c>
      <c r="AK431" s="80">
        <f t="shared" si="291"/>
        <v>56.438620427582308</v>
      </c>
      <c r="AL431" s="78">
        <f t="shared" ca="1" si="292"/>
        <v>0.74176330341627272</v>
      </c>
      <c r="AM431" s="80">
        <f t="shared" ca="1" si="293"/>
        <v>49.235751073865508</v>
      </c>
      <c r="AN431" s="80">
        <f t="shared" si="294"/>
        <v>34.659421132075465</v>
      </c>
      <c r="AO431" s="80">
        <f t="shared" si="295"/>
        <v>1.4549339880536283</v>
      </c>
      <c r="AP431" s="80">
        <f t="shared" si="296"/>
        <v>1.5160248306924373</v>
      </c>
      <c r="AQ431" s="80">
        <f t="shared" ca="1" si="297"/>
        <v>2.2632420465043555</v>
      </c>
      <c r="AR431" s="80">
        <f t="shared" si="298"/>
        <v>2.374414739982984</v>
      </c>
      <c r="AS431" s="78">
        <f t="shared" si="299"/>
        <v>-1.485443930675558E-2</v>
      </c>
      <c r="AT431" s="96">
        <f t="shared" ca="1" si="300"/>
        <v>5</v>
      </c>
      <c r="AU431" s="97" t="str">
        <f t="shared" ca="1" si="301"/>
        <v>Sand mixture</v>
      </c>
      <c r="AV431" s="98">
        <f t="shared" si="302"/>
        <v>5</v>
      </c>
      <c r="AW431" s="99" t="str">
        <f t="shared" si="303"/>
        <v>Sand mixture</v>
      </c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</row>
    <row r="432" spans="1:69">
      <c r="A432" s="101">
        <v>8.3800000000000008</v>
      </c>
      <c r="C432" s="89">
        <f t="shared" si="264"/>
        <v>-27.493104000000002</v>
      </c>
      <c r="D432" s="84">
        <f t="shared" si="265"/>
        <v>27.493104000000002</v>
      </c>
      <c r="E432" s="76">
        <v>3.5785999999999998</v>
      </c>
      <c r="F432" s="91">
        <f t="shared" si="266"/>
        <v>37.360583999999996</v>
      </c>
      <c r="G432" s="80">
        <f t="shared" si="267"/>
        <v>37.424476799999994</v>
      </c>
      <c r="H432" s="81">
        <f t="shared" ref="H432:H495" si="308">AVERAGE(G429:G434)</f>
        <v>34.261991999999999</v>
      </c>
      <c r="I432" s="101">
        <v>54.7</v>
      </c>
      <c r="J432" s="92">
        <f t="shared" si="268"/>
        <v>0.57106800000000002</v>
      </c>
      <c r="K432" s="101">
        <v>30.6</v>
      </c>
      <c r="L432" s="78">
        <f t="shared" si="269"/>
        <v>0.31946400000000003</v>
      </c>
      <c r="M432" s="81">
        <f t="shared" si="270"/>
        <v>0.85778484480000006</v>
      </c>
      <c r="N432" s="14">
        <f t="shared" si="304"/>
        <v>117</v>
      </c>
      <c r="O432" s="78">
        <f t="shared" si="271"/>
        <v>1.4842995359999962</v>
      </c>
      <c r="P432" s="78">
        <f t="shared" si="272"/>
        <v>0.62651469120000025</v>
      </c>
      <c r="Q432" s="93">
        <f t="shared" si="273"/>
        <v>11.86025849712</v>
      </c>
      <c r="R432" s="80">
        <f t="shared" si="274"/>
        <v>18.930535330948668</v>
      </c>
      <c r="S432" s="80">
        <f t="shared" si="275"/>
        <v>7404.1202601194282</v>
      </c>
      <c r="T432" s="69">
        <f t="shared" si="276"/>
        <v>275.66646412800009</v>
      </c>
      <c r="U432" s="78">
        <f t="shared" si="277"/>
        <v>1.8427796176343827</v>
      </c>
      <c r="V432" s="69">
        <f t="shared" si="278"/>
        <v>114.98944814038548</v>
      </c>
      <c r="W432" s="80">
        <f t="shared" ca="1" si="279"/>
        <v>11.492767556233556</v>
      </c>
      <c r="X432" s="80">
        <f t="shared" ca="1" si="280"/>
        <v>36.302810942569891</v>
      </c>
      <c r="Y432" s="94">
        <f t="shared" ca="1" si="281"/>
        <v>3.6981372843123645E-6</v>
      </c>
      <c r="Z432" s="80">
        <f t="shared" ca="1" si="282"/>
        <v>14</v>
      </c>
      <c r="AA432" s="80">
        <f t="shared" ca="1" si="283"/>
        <v>503.16248169599999</v>
      </c>
      <c r="AB432" s="80">
        <f t="shared" ca="1" si="284"/>
        <v>5152.8847392750886</v>
      </c>
      <c r="AC432" s="80">
        <f t="shared" si="285"/>
        <v>11.907753271371387</v>
      </c>
      <c r="AD432" s="69">
        <f t="shared" si="286"/>
        <v>4228.256148705882</v>
      </c>
      <c r="AE432" s="69">
        <f t="shared" si="306"/>
        <v>3686.5763100504205</v>
      </c>
      <c r="AF432" s="69">
        <f t="shared" si="287"/>
        <v>3742.4476799999998</v>
      </c>
      <c r="AG432" s="95">
        <f t="shared" si="307"/>
        <v>3282.0198171428569</v>
      </c>
      <c r="AH432" s="93">
        <f t="shared" si="288"/>
        <v>42.595806618382383</v>
      </c>
      <c r="AI432" s="81">
        <f t="shared" si="289"/>
        <v>0.91149977489945222</v>
      </c>
      <c r="AJ432" s="80">
        <f t="shared" si="290"/>
        <v>35.927497727999992</v>
      </c>
      <c r="AK432" s="80">
        <f t="shared" si="291"/>
        <v>57.365258578632329</v>
      </c>
      <c r="AL432" s="78">
        <f t="shared" ca="1" si="292"/>
        <v>0.74430863250784451</v>
      </c>
      <c r="AM432" s="80">
        <f t="shared" ca="1" si="293"/>
        <v>50.148222054266398</v>
      </c>
      <c r="AN432" s="80">
        <f t="shared" si="294"/>
        <v>35.306110188679234</v>
      </c>
      <c r="AO432" s="80">
        <f t="shared" si="295"/>
        <v>1.5259211319154637</v>
      </c>
      <c r="AP432" s="80">
        <f t="shared" si="296"/>
        <v>1.5889404100742113</v>
      </c>
      <c r="AQ432" s="80">
        <f t="shared" ca="1" si="297"/>
        <v>2.2697009258117049</v>
      </c>
      <c r="AR432" s="80">
        <f t="shared" si="298"/>
        <v>2.380034334616512</v>
      </c>
      <c r="AS432" s="78">
        <f t="shared" si="299"/>
        <v>-1.4978246791765744E-2</v>
      </c>
      <c r="AT432" s="96">
        <f t="shared" ca="1" si="300"/>
        <v>5</v>
      </c>
      <c r="AU432" s="97" t="str">
        <f t="shared" ca="1" si="301"/>
        <v>Sand mixture</v>
      </c>
      <c r="AV432" s="98">
        <f t="shared" si="302"/>
        <v>5</v>
      </c>
      <c r="AW432" s="99" t="str">
        <f t="shared" si="303"/>
        <v>Sand mixture</v>
      </c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</row>
    <row r="433" spans="1:69">
      <c r="A433" s="101">
        <v>8.4</v>
      </c>
      <c r="C433" s="89">
        <f t="shared" si="264"/>
        <v>-27.558720000000001</v>
      </c>
      <c r="D433" s="84">
        <f t="shared" si="265"/>
        <v>27.558720000000001</v>
      </c>
      <c r="E433" s="76">
        <v>3.3237000000000001</v>
      </c>
      <c r="F433" s="91">
        <f t="shared" si="266"/>
        <v>34.699427999999997</v>
      </c>
      <c r="G433" s="80">
        <f t="shared" si="267"/>
        <v>34.758100799999994</v>
      </c>
      <c r="H433" s="81">
        <f t="shared" si="308"/>
        <v>33.060696</v>
      </c>
      <c r="I433" s="101">
        <v>57.3</v>
      </c>
      <c r="J433" s="92">
        <f t="shared" si="268"/>
        <v>0.59821199999999997</v>
      </c>
      <c r="K433" s="101">
        <v>28.1</v>
      </c>
      <c r="L433" s="78">
        <f t="shared" si="269"/>
        <v>0.29336400000000001</v>
      </c>
      <c r="M433" s="81">
        <f t="shared" si="270"/>
        <v>0.85983206400000001</v>
      </c>
      <c r="N433" s="14">
        <f t="shared" si="304"/>
        <v>117</v>
      </c>
      <c r="O433" s="78">
        <f t="shared" si="271"/>
        <v>1.4881380719999961</v>
      </c>
      <c r="P433" s="78">
        <f t="shared" si="272"/>
        <v>0.62830600800000025</v>
      </c>
      <c r="Q433" s="93">
        <f t="shared" si="273"/>
        <v>10.979087700239999</v>
      </c>
      <c r="R433" s="80">
        <f t="shared" si="274"/>
        <v>17.474109049487229</v>
      </c>
      <c r="S433" s="80">
        <f t="shared" si="275"/>
        <v>6543.0203040354381</v>
      </c>
      <c r="T433" s="69">
        <f t="shared" si="276"/>
        <v>276.4546435200001</v>
      </c>
      <c r="U433" s="78">
        <f t="shared" si="277"/>
        <v>1.8453358145279264</v>
      </c>
      <c r="V433" s="69">
        <f t="shared" si="278"/>
        <v>115.14895482654261</v>
      </c>
      <c r="W433" s="80">
        <f t="shared" ca="1" si="279"/>
        <v>11.074210220327386</v>
      </c>
      <c r="X433" s="80">
        <f t="shared" ca="1" si="280"/>
        <v>35.978089308328876</v>
      </c>
      <c r="Y433" s="94">
        <f t="shared" ca="1" si="281"/>
        <v>2.4856976623443718E-6</v>
      </c>
      <c r="Z433" s="80">
        <f t="shared" ca="1" si="282"/>
        <v>14</v>
      </c>
      <c r="AA433" s="80">
        <f t="shared" ca="1" si="283"/>
        <v>465.77947819199994</v>
      </c>
      <c r="AB433" s="80">
        <f t="shared" ca="1" si="284"/>
        <v>3206.1792741503136</v>
      </c>
      <c r="AC433" s="80">
        <f t="shared" si="285"/>
        <v>12.283619644101526</v>
      </c>
      <c r="AD433" s="69">
        <f t="shared" si="286"/>
        <v>3914.1132621176471</v>
      </c>
      <c r="AE433" s="69">
        <f t="shared" si="306"/>
        <v>3568.9124688403363</v>
      </c>
      <c r="AF433" s="69">
        <f t="shared" si="287"/>
        <v>3475.8100799999993</v>
      </c>
      <c r="AG433" s="95">
        <f t="shared" si="307"/>
        <v>3182.3894057142852</v>
      </c>
      <c r="AH433" s="93">
        <f t="shared" si="288"/>
        <v>38.808785739679358</v>
      </c>
      <c r="AI433" s="81">
        <f t="shared" si="289"/>
        <v>0.9521029440800759</v>
      </c>
      <c r="AJ433" s="80">
        <f t="shared" si="290"/>
        <v>33.367776767999992</v>
      </c>
      <c r="AK433" s="80">
        <f t="shared" si="291"/>
        <v>52.951845604506751</v>
      </c>
      <c r="AL433" s="78">
        <f t="shared" ca="1" si="292"/>
        <v>0.76601672409680899</v>
      </c>
      <c r="AM433" s="80">
        <f t="shared" ca="1" si="293"/>
        <v>46.852782902555639</v>
      </c>
      <c r="AN433" s="80">
        <f t="shared" si="294"/>
        <v>32.790661132075464</v>
      </c>
      <c r="AO433" s="80">
        <f t="shared" si="295"/>
        <v>1.7210721708937564</v>
      </c>
      <c r="AP433" s="80">
        <f t="shared" si="296"/>
        <v>1.7980543137084575</v>
      </c>
      <c r="AQ433" s="80">
        <f t="shared" ca="1" si="297"/>
        <v>2.3264557696791401</v>
      </c>
      <c r="AR433" s="80">
        <f t="shared" si="298"/>
        <v>2.4368921506550234</v>
      </c>
      <c r="AS433" s="78">
        <f t="shared" si="299"/>
        <v>-1.7026411139416772E-2</v>
      </c>
      <c r="AT433" s="96">
        <f t="shared" ca="1" si="300"/>
        <v>5</v>
      </c>
      <c r="AU433" s="97" t="str">
        <f t="shared" ca="1" si="301"/>
        <v>Sand mixture</v>
      </c>
      <c r="AV433" s="98">
        <f t="shared" si="302"/>
        <v>5</v>
      </c>
      <c r="AW433" s="99" t="str">
        <f t="shared" si="303"/>
        <v>Sand mixture</v>
      </c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</row>
    <row r="434" spans="1:69">
      <c r="A434" s="101">
        <v>8.42</v>
      </c>
      <c r="C434" s="89">
        <f t="shared" si="264"/>
        <v>-27.624336</v>
      </c>
      <c r="D434" s="84">
        <f t="shared" si="265"/>
        <v>27.624336</v>
      </c>
      <c r="E434" s="76">
        <v>2.8546999999999998</v>
      </c>
      <c r="F434" s="91">
        <f t="shared" si="266"/>
        <v>29.803067999999996</v>
      </c>
      <c r="G434" s="80">
        <f t="shared" si="267"/>
        <v>29.857564799999995</v>
      </c>
      <c r="H434" s="81">
        <f t="shared" si="308"/>
        <v>31.2252744</v>
      </c>
      <c r="I434" s="101">
        <v>58.7</v>
      </c>
      <c r="J434" s="92">
        <f t="shared" si="268"/>
        <v>0.61282800000000004</v>
      </c>
      <c r="K434" s="101">
        <v>26.1</v>
      </c>
      <c r="L434" s="78">
        <f t="shared" si="269"/>
        <v>0.272484</v>
      </c>
      <c r="M434" s="81">
        <f t="shared" si="270"/>
        <v>0.86187928319999996</v>
      </c>
      <c r="N434" s="14">
        <f t="shared" si="304"/>
        <v>117</v>
      </c>
      <c r="O434" s="78">
        <f t="shared" si="271"/>
        <v>1.4919766079999961</v>
      </c>
      <c r="P434" s="78">
        <f t="shared" si="272"/>
        <v>0.63009732480000025</v>
      </c>
      <c r="Q434" s="93">
        <f t="shared" si="273"/>
        <v>9.3606441033600003</v>
      </c>
      <c r="R434" s="80">
        <f t="shared" si="274"/>
        <v>14.855870251998246</v>
      </c>
      <c r="S434" s="80">
        <f t="shared" si="275"/>
        <v>5445.4561844240716</v>
      </c>
      <c r="T434" s="69">
        <f t="shared" si="276"/>
        <v>277.24282291200007</v>
      </c>
      <c r="U434" s="78">
        <f t="shared" si="277"/>
        <v>1.8422262049989429</v>
      </c>
      <c r="V434" s="69">
        <f t="shared" si="278"/>
        <v>114.95491519193403</v>
      </c>
      <c r="W434" s="80">
        <f t="shared" ca="1" si="279"/>
        <v>10.139762615006472</v>
      </c>
      <c r="X434" s="80">
        <f t="shared" ca="1" si="280"/>
        <v>35.299165637246276</v>
      </c>
      <c r="Y434" s="94">
        <f t="shared" ca="1" si="281"/>
        <v>1.2483615144886022E-6</v>
      </c>
      <c r="Z434" s="80">
        <f t="shared" ca="1" si="282"/>
        <v>14</v>
      </c>
      <c r="AA434" s="80">
        <f t="shared" ca="1" si="283"/>
        <v>397.11823468800003</v>
      </c>
      <c r="AB434" s="80">
        <f t="shared" ca="1" si="284"/>
        <v>1372.8381809154976</v>
      </c>
      <c r="AC434" s="80">
        <f t="shared" si="285"/>
        <v>12.841827644386701</v>
      </c>
      <c r="AD434" s="69">
        <f t="shared" si="286"/>
        <v>3337.1280225882351</v>
      </c>
      <c r="AE434" s="69">
        <f t="shared" si="306"/>
        <v>3379.0003183865547</v>
      </c>
      <c r="AF434" s="69">
        <f t="shared" si="287"/>
        <v>2985.7564799999996</v>
      </c>
      <c r="AG434" s="95">
        <f t="shared" si="307"/>
        <v>3021.347931428571</v>
      </c>
      <c r="AH434" s="93">
        <f t="shared" si="288"/>
        <v>33.494482074767276</v>
      </c>
      <c r="AI434" s="81">
        <f t="shared" si="289"/>
        <v>0.97259260733176156</v>
      </c>
      <c r="AJ434" s="80">
        <f t="shared" si="290"/>
        <v>28.663262207999995</v>
      </c>
      <c r="AK434" s="80">
        <f t="shared" si="291"/>
        <v>45.017788642418928</v>
      </c>
      <c r="AL434" s="78">
        <f t="shared" ca="1" si="292"/>
        <v>0.80358810249872592</v>
      </c>
      <c r="AM434" s="80">
        <f t="shared" ca="1" si="293"/>
        <v>40.645742168113806</v>
      </c>
      <c r="AN434" s="80">
        <f t="shared" si="294"/>
        <v>28.167513962264145</v>
      </c>
      <c r="AO434" s="80">
        <f t="shared" si="295"/>
        <v>2.0525049651738514</v>
      </c>
      <c r="AP434" s="80">
        <f t="shared" si="296"/>
        <v>2.1604628673726465</v>
      </c>
      <c r="AQ434" s="80">
        <f t="shared" ca="1" si="297"/>
        <v>2.4248465369401511</v>
      </c>
      <c r="AR434" s="80">
        <f t="shared" si="298"/>
        <v>2.5356085993790431</v>
      </c>
      <c r="AS434" s="78">
        <f t="shared" si="299"/>
        <v>-2.0778532044198127E-2</v>
      </c>
      <c r="AT434" s="96">
        <f t="shared" ca="1" si="300"/>
        <v>5</v>
      </c>
      <c r="AU434" s="97" t="str">
        <f t="shared" ca="1" si="301"/>
        <v>Sand mixture</v>
      </c>
      <c r="AV434" s="98">
        <f t="shared" si="302"/>
        <v>5</v>
      </c>
      <c r="AW434" s="99" t="str">
        <f t="shared" si="303"/>
        <v>Sand mixture</v>
      </c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</row>
    <row r="435" spans="1:69">
      <c r="A435" s="101">
        <v>8.44</v>
      </c>
      <c r="C435" s="89">
        <f t="shared" si="264"/>
        <v>-27.689951999999998</v>
      </c>
      <c r="D435" s="84">
        <f t="shared" si="265"/>
        <v>27.689951999999998</v>
      </c>
      <c r="E435" s="76">
        <v>2.3098999999999998</v>
      </c>
      <c r="F435" s="91">
        <f t="shared" si="266"/>
        <v>24.115355999999998</v>
      </c>
      <c r="G435" s="80">
        <f t="shared" si="267"/>
        <v>24.169435199999999</v>
      </c>
      <c r="H435" s="81">
        <f t="shared" si="308"/>
        <v>29.125894799999998</v>
      </c>
      <c r="I435" s="101">
        <v>60.3</v>
      </c>
      <c r="J435" s="92">
        <f t="shared" si="268"/>
        <v>0.62953199999999998</v>
      </c>
      <c r="K435" s="101">
        <v>25.9</v>
      </c>
      <c r="L435" s="78">
        <f t="shared" si="269"/>
        <v>0.27039599999999997</v>
      </c>
      <c r="M435" s="81">
        <f t="shared" si="270"/>
        <v>0.86392650239999991</v>
      </c>
      <c r="N435" s="14">
        <f t="shared" si="304"/>
        <v>117</v>
      </c>
      <c r="O435" s="78">
        <f t="shared" si="271"/>
        <v>1.495815143999996</v>
      </c>
      <c r="P435" s="78">
        <f t="shared" si="272"/>
        <v>0.63188864160000024</v>
      </c>
      <c r="Q435" s="93">
        <f t="shared" si="273"/>
        <v>7.4822946184800019</v>
      </c>
      <c r="R435" s="80">
        <f t="shared" si="274"/>
        <v>11.841160175840702</v>
      </c>
      <c r="S435" s="80">
        <f t="shared" si="275"/>
        <v>4237.2503899255134</v>
      </c>
      <c r="T435" s="69">
        <f t="shared" si="276"/>
        <v>278.03100230400014</v>
      </c>
      <c r="U435" s="78">
        <f t="shared" si="277"/>
        <v>1.8371186825823895</v>
      </c>
      <c r="V435" s="69">
        <f t="shared" si="278"/>
        <v>114.6362057931411</v>
      </c>
      <c r="W435" s="80">
        <f t="shared" ca="1" si="279"/>
        <v>8.9675537735472091</v>
      </c>
      <c r="X435" s="80">
        <f t="shared" ca="1" si="280"/>
        <v>34.346960513120365</v>
      </c>
      <c r="Y435" s="94">
        <f t="shared" ca="1" si="281"/>
        <v>4.8036820899008005E-7</v>
      </c>
      <c r="Z435" s="80">
        <f t="shared" ca="1" si="282"/>
        <v>14</v>
      </c>
      <c r="AA435" s="80">
        <f t="shared" ca="1" si="283"/>
        <v>317.43068078400006</v>
      </c>
      <c r="AB435" s="80">
        <f t="shared" ca="1" si="284"/>
        <v>422.2622979878177</v>
      </c>
      <c r="AC435" s="80">
        <f t="shared" si="285"/>
        <v>13.604478621709866</v>
      </c>
      <c r="AD435" s="69">
        <f t="shared" si="286"/>
        <v>2667.4847124705884</v>
      </c>
      <c r="AE435" s="69">
        <f t="shared" si="306"/>
        <v>3157.2558183529404</v>
      </c>
      <c r="AF435" s="69">
        <f t="shared" si="287"/>
        <v>2416.9435199999998</v>
      </c>
      <c r="AG435" s="95">
        <f t="shared" si="307"/>
        <v>2833.2489599999994</v>
      </c>
      <c r="AH435" s="93">
        <f t="shared" si="288"/>
        <v>27.535927765501061</v>
      </c>
      <c r="AI435" s="81">
        <f t="shared" si="289"/>
        <v>0.99627047956736015</v>
      </c>
      <c r="AJ435" s="80">
        <f t="shared" si="290"/>
        <v>23.202657791999997</v>
      </c>
      <c r="AK435" s="80">
        <f t="shared" si="291"/>
        <v>35.882303563153641</v>
      </c>
      <c r="AL435" s="78">
        <f t="shared" ca="1" si="292"/>
        <v>0.8556547989906611</v>
      </c>
      <c r="AM435" s="80">
        <f t="shared" ca="1" si="293"/>
        <v>33.300515438403835</v>
      </c>
      <c r="AN435" s="80">
        <f t="shared" si="294"/>
        <v>22.801353962264148</v>
      </c>
      <c r="AO435" s="80">
        <f t="shared" si="295"/>
        <v>2.6046616099659623</v>
      </c>
      <c r="AP435" s="80">
        <f t="shared" si="296"/>
        <v>2.7764953211933627</v>
      </c>
      <c r="AQ435" s="80">
        <f t="shared" ca="1" si="297"/>
        <v>2.5612827585056719</v>
      </c>
      <c r="AR435" s="80">
        <f t="shared" si="298"/>
        <v>2.6714027434868433</v>
      </c>
      <c r="AS435" s="78">
        <f t="shared" si="299"/>
        <v>-2.6177138936529766E-2</v>
      </c>
      <c r="AT435" s="96">
        <f t="shared" ca="1" si="300"/>
        <v>5</v>
      </c>
      <c r="AU435" s="97" t="str">
        <f t="shared" ca="1" si="301"/>
        <v>Sand mixture</v>
      </c>
      <c r="AV435" s="98">
        <f t="shared" si="302"/>
        <v>4</v>
      </c>
      <c r="AW435" s="99" t="str">
        <f t="shared" si="303"/>
        <v>Silt mxture</v>
      </c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</row>
    <row r="436" spans="1:69">
      <c r="A436" s="101">
        <v>8.4600000000000009</v>
      </c>
      <c r="C436" s="89">
        <f t="shared" si="264"/>
        <v>-27.755568000000004</v>
      </c>
      <c r="D436" s="84">
        <f t="shared" si="265"/>
        <v>27.755568000000004</v>
      </c>
      <c r="E436" s="76">
        <v>2.3323</v>
      </c>
      <c r="F436" s="91">
        <f t="shared" si="266"/>
        <v>24.349211999999998</v>
      </c>
      <c r="G436" s="80">
        <f t="shared" si="267"/>
        <v>24.403082399999999</v>
      </c>
      <c r="H436" s="81">
        <f t="shared" si="308"/>
        <v>26.817158399999997</v>
      </c>
      <c r="I436" s="101">
        <v>48.9</v>
      </c>
      <c r="J436" s="92">
        <f t="shared" si="268"/>
        <v>0.51051599999999997</v>
      </c>
      <c r="K436" s="101">
        <v>25.8</v>
      </c>
      <c r="L436" s="78">
        <f t="shared" si="269"/>
        <v>0.26935199999999998</v>
      </c>
      <c r="M436" s="81">
        <f t="shared" si="270"/>
        <v>0.86597372160000008</v>
      </c>
      <c r="N436" s="14">
        <f t="shared" si="304"/>
        <v>117</v>
      </c>
      <c r="O436" s="78">
        <f t="shared" si="271"/>
        <v>1.4996536799999964</v>
      </c>
      <c r="P436" s="78">
        <f t="shared" si="272"/>
        <v>0.63367995840000035</v>
      </c>
      <c r="Q436" s="93">
        <f t="shared" si="273"/>
        <v>7.5581314776000008</v>
      </c>
      <c r="R436" s="80">
        <f t="shared" si="274"/>
        <v>11.927363927815831</v>
      </c>
      <c r="S436" s="80">
        <f t="shared" si="275"/>
        <v>5278.0344315993098</v>
      </c>
      <c r="T436" s="69">
        <f t="shared" si="276"/>
        <v>278.81918169600016</v>
      </c>
      <c r="U436" s="78">
        <f t="shared" si="277"/>
        <v>1.812922436881244</v>
      </c>
      <c r="V436" s="69">
        <f t="shared" si="278"/>
        <v>113.12636006138962</v>
      </c>
      <c r="W436" s="80">
        <f t="shared" ca="1" si="279"/>
        <v>8.7111362676664559</v>
      </c>
      <c r="X436" s="80">
        <f t="shared" ca="1" si="280"/>
        <v>34.328001736834779</v>
      </c>
      <c r="Y436" s="94">
        <f t="shared" ca="1" si="281"/>
        <v>7.2883507178646964E-7</v>
      </c>
      <c r="Z436" s="80">
        <f t="shared" ca="1" si="282"/>
        <v>14</v>
      </c>
      <c r="AA436" s="80">
        <f t="shared" ca="1" si="283"/>
        <v>320.64800208000003</v>
      </c>
      <c r="AB436" s="80">
        <f t="shared" ca="1" si="284"/>
        <v>647.16787277768742</v>
      </c>
      <c r="AC436" s="80">
        <f t="shared" si="285"/>
        <v>12.936761986709866</v>
      </c>
      <c r="AD436" s="69">
        <f t="shared" si="286"/>
        <v>2694.5210258823531</v>
      </c>
      <c r="AE436" s="69">
        <f t="shared" si="306"/>
        <v>2949.7413015126049</v>
      </c>
      <c r="AF436" s="69">
        <f t="shared" si="287"/>
        <v>2440.3082399999998</v>
      </c>
      <c r="AG436" s="95">
        <f t="shared" si="307"/>
        <v>2657.2454742857144</v>
      </c>
      <c r="AH436" s="93">
        <f t="shared" si="288"/>
        <v>31.270243340863747</v>
      </c>
      <c r="AI436" s="81">
        <f t="shared" si="289"/>
        <v>0.80563696741967161</v>
      </c>
      <c r="AJ436" s="80">
        <f t="shared" si="290"/>
        <v>23.426959103999998</v>
      </c>
      <c r="AK436" s="80">
        <f t="shared" si="291"/>
        <v>36.143527053987363</v>
      </c>
      <c r="AL436" s="78">
        <f t="shared" ca="1" si="292"/>
        <v>0.83304786187263358</v>
      </c>
      <c r="AM436" s="80">
        <f t="shared" ca="1" si="293"/>
        <v>33.168622123496718</v>
      </c>
      <c r="AN436" s="80">
        <f t="shared" si="294"/>
        <v>23.021775849056603</v>
      </c>
      <c r="AO436" s="80">
        <f t="shared" si="295"/>
        <v>2.0920144088027173</v>
      </c>
      <c r="AP436" s="80">
        <f t="shared" si="296"/>
        <v>2.2289937731209704</v>
      </c>
      <c r="AQ436" s="80">
        <f t="shared" ca="1" si="297"/>
        <v>2.5017251910686662</v>
      </c>
      <c r="AR436" s="80">
        <f t="shared" si="298"/>
        <v>2.6108271211090917</v>
      </c>
      <c r="AS436" s="78">
        <f t="shared" si="299"/>
        <v>-2.6049450014399417E-2</v>
      </c>
      <c r="AT436" s="96">
        <f t="shared" ca="1" si="300"/>
        <v>5</v>
      </c>
      <c r="AU436" s="97" t="str">
        <f t="shared" ca="1" si="301"/>
        <v>Sand mixture</v>
      </c>
      <c r="AV436" s="98">
        <f t="shared" si="302"/>
        <v>4</v>
      </c>
      <c r="AW436" s="99" t="str">
        <f t="shared" si="303"/>
        <v>Silt mxture</v>
      </c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</row>
    <row r="437" spans="1:69">
      <c r="A437" s="101">
        <v>8.48</v>
      </c>
      <c r="C437" s="89">
        <f t="shared" si="264"/>
        <v>-27.821184000000002</v>
      </c>
      <c r="D437" s="84">
        <f t="shared" si="265"/>
        <v>27.821184000000002</v>
      </c>
      <c r="E437" s="76">
        <v>2.3073999999999999</v>
      </c>
      <c r="F437" s="91">
        <f t="shared" si="266"/>
        <v>24.089255999999999</v>
      </c>
      <c r="G437" s="80">
        <f t="shared" si="267"/>
        <v>24.142708799999998</v>
      </c>
      <c r="H437" s="81">
        <f t="shared" si="308"/>
        <v>25.2081804</v>
      </c>
      <c r="I437" s="101">
        <v>54</v>
      </c>
      <c r="J437" s="92">
        <f t="shared" si="268"/>
        <v>0.56375999999999993</v>
      </c>
      <c r="K437" s="101">
        <v>25.6</v>
      </c>
      <c r="L437" s="78">
        <f t="shared" si="269"/>
        <v>0.267264</v>
      </c>
      <c r="M437" s="81">
        <f t="shared" si="270"/>
        <v>0.86802094080000003</v>
      </c>
      <c r="N437" s="14">
        <f t="shared" si="304"/>
        <v>117</v>
      </c>
      <c r="O437" s="78">
        <f t="shared" si="271"/>
        <v>1.5034922159999964</v>
      </c>
      <c r="P437" s="78">
        <f t="shared" si="272"/>
        <v>0.63547127520000035</v>
      </c>
      <c r="Q437" s="93">
        <f t="shared" si="273"/>
        <v>7.4709414727199999</v>
      </c>
      <c r="R437" s="80">
        <f t="shared" si="274"/>
        <v>11.756536863713766</v>
      </c>
      <c r="S437" s="80">
        <f t="shared" si="275"/>
        <v>4724.4168532291587</v>
      </c>
      <c r="T437" s="69">
        <f t="shared" si="276"/>
        <v>279.60736108800018</v>
      </c>
      <c r="U437" s="78">
        <f t="shared" si="277"/>
        <v>1.8241360779477009</v>
      </c>
      <c r="V437" s="69">
        <f t="shared" si="278"/>
        <v>113.82609126393653</v>
      </c>
      <c r="W437" s="80">
        <f t="shared" ca="1" si="279"/>
        <v>8.8043484190357582</v>
      </c>
      <c r="X437" s="80">
        <f t="shared" ca="1" si="280"/>
        <v>34.292226757348502</v>
      </c>
      <c r="Y437" s="94">
        <f t="shared" ca="1" si="281"/>
        <v>5.7872347386712074E-7</v>
      </c>
      <c r="Z437" s="80">
        <f t="shared" ca="1" si="282"/>
        <v>14</v>
      </c>
      <c r="AA437" s="80">
        <f t="shared" ca="1" si="283"/>
        <v>316.949032176</v>
      </c>
      <c r="AB437" s="80">
        <f t="shared" ca="1" si="284"/>
        <v>507.94849367921512</v>
      </c>
      <c r="AC437" s="80">
        <f t="shared" si="285"/>
        <v>13.273630049422499</v>
      </c>
      <c r="AD437" s="69">
        <f t="shared" si="286"/>
        <v>2663.4372451764702</v>
      </c>
      <c r="AE437" s="69">
        <f t="shared" si="306"/>
        <v>2749.4944283697478</v>
      </c>
      <c r="AF437" s="69">
        <f t="shared" si="287"/>
        <v>2414.2708799999996</v>
      </c>
      <c r="AG437" s="95">
        <f t="shared" si="307"/>
        <v>2487.4194857142857</v>
      </c>
      <c r="AH437" s="93">
        <f t="shared" si="288"/>
        <v>29.300833462439094</v>
      </c>
      <c r="AI437" s="81">
        <f t="shared" si="289"/>
        <v>0.88715260941191887</v>
      </c>
      <c r="AJ437" s="80">
        <f t="shared" si="290"/>
        <v>23.177000447999998</v>
      </c>
      <c r="AK437" s="80">
        <f t="shared" si="291"/>
        <v>35.62586928398111</v>
      </c>
      <c r="AL437" s="78">
        <f t="shared" ca="1" si="292"/>
        <v>0.84568507527841419</v>
      </c>
      <c r="AM437" s="80">
        <f t="shared" ca="1" si="293"/>
        <v>32.921162295382949</v>
      </c>
      <c r="AN437" s="80">
        <f t="shared" si="294"/>
        <v>22.776140377358487</v>
      </c>
      <c r="AO437" s="80">
        <f t="shared" si="295"/>
        <v>2.3351149395464685</v>
      </c>
      <c r="AP437" s="80">
        <f t="shared" si="296"/>
        <v>2.4901921756357535</v>
      </c>
      <c r="AQ437" s="80">
        <f t="shared" ca="1" si="297"/>
        <v>2.5346719557151465</v>
      </c>
      <c r="AR437" s="80">
        <f t="shared" si="298"/>
        <v>2.6430027116578927</v>
      </c>
      <c r="AS437" s="78">
        <f t="shared" si="299"/>
        <v>-2.6536118799471969E-2</v>
      </c>
      <c r="AT437" s="96">
        <f t="shared" ca="1" si="300"/>
        <v>5</v>
      </c>
      <c r="AU437" s="97" t="str">
        <f t="shared" ca="1" si="301"/>
        <v>Sand mixture</v>
      </c>
      <c r="AV437" s="98">
        <f t="shared" si="302"/>
        <v>4</v>
      </c>
      <c r="AW437" s="99" t="str">
        <f t="shared" si="303"/>
        <v>Silt mxture</v>
      </c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</row>
    <row r="438" spans="1:69">
      <c r="A438" s="101">
        <v>8.5</v>
      </c>
      <c r="C438" s="89">
        <f t="shared" si="264"/>
        <v>-27.886800000000001</v>
      </c>
      <c r="D438" s="84">
        <f t="shared" si="265"/>
        <v>27.886800000000001</v>
      </c>
      <c r="E438" s="76">
        <v>2.2526999999999999</v>
      </c>
      <c r="F438" s="91">
        <f t="shared" si="266"/>
        <v>23.518187999999999</v>
      </c>
      <c r="G438" s="80">
        <f t="shared" si="267"/>
        <v>23.5720584</v>
      </c>
      <c r="H438" s="81">
        <f t="shared" si="308"/>
        <v>24.043633199999999</v>
      </c>
      <c r="I438" s="101">
        <v>63.3</v>
      </c>
      <c r="J438" s="92">
        <f t="shared" si="268"/>
        <v>0.66085199999999999</v>
      </c>
      <c r="K438" s="101">
        <v>25.8</v>
      </c>
      <c r="L438" s="78">
        <f t="shared" si="269"/>
        <v>0.26935199999999998</v>
      </c>
      <c r="M438" s="81">
        <f t="shared" si="270"/>
        <v>0.87006815999999998</v>
      </c>
      <c r="N438" s="14">
        <f t="shared" si="304"/>
        <v>117</v>
      </c>
      <c r="O438" s="78">
        <f t="shared" si="271"/>
        <v>1.5073307519999963</v>
      </c>
      <c r="P438" s="78">
        <f t="shared" si="272"/>
        <v>0.63726259200000035</v>
      </c>
      <c r="Q438" s="93">
        <f t="shared" si="273"/>
        <v>7.2813601238400008</v>
      </c>
      <c r="R438" s="80">
        <f t="shared" si="274"/>
        <v>11.425996465582585</v>
      </c>
      <c r="S438" s="80">
        <f t="shared" si="275"/>
        <v>3928.0357955024901</v>
      </c>
      <c r="T438" s="69">
        <f t="shared" si="276"/>
        <v>280.39554048000014</v>
      </c>
      <c r="U438" s="78">
        <f t="shared" si="277"/>
        <v>1.84183380060464</v>
      </c>
      <c r="V438" s="69">
        <f t="shared" si="278"/>
        <v>114.93042915772953</v>
      </c>
      <c r="W438" s="80">
        <f t="shared" ca="1" si="279"/>
        <v>8.9223782873743822</v>
      </c>
      <c r="X438" s="80">
        <f t="shared" ca="1" si="280"/>
        <v>34.211437852740382</v>
      </c>
      <c r="Y438" s="94">
        <f t="shared" ca="1" si="281"/>
        <v>3.8721312477203404E-7</v>
      </c>
      <c r="Z438" s="80">
        <f t="shared" ca="1" si="282"/>
        <v>14</v>
      </c>
      <c r="AA438" s="80">
        <f t="shared" ca="1" si="283"/>
        <v>308.90618707200002</v>
      </c>
      <c r="AB438" s="80">
        <f t="shared" ca="1" si="284"/>
        <v>331.23469834402232</v>
      </c>
      <c r="AC438" s="80">
        <f t="shared" si="285"/>
        <v>13.834839462522291</v>
      </c>
      <c r="AD438" s="69">
        <f t="shared" si="286"/>
        <v>2595.8503115294116</v>
      </c>
      <c r="AE438" s="69">
        <f t="shared" si="306"/>
        <v>2608.9117165714292</v>
      </c>
      <c r="AF438" s="69">
        <f t="shared" si="287"/>
        <v>2357.2058399999996</v>
      </c>
      <c r="AG438" s="95">
        <f t="shared" si="307"/>
        <v>2368.3080342857138</v>
      </c>
      <c r="AH438" s="93">
        <f t="shared" si="288"/>
        <v>26.141647981863528</v>
      </c>
      <c r="AI438" s="81">
        <f t="shared" si="289"/>
        <v>1.0370167781635606</v>
      </c>
      <c r="AJ438" s="80">
        <f t="shared" si="290"/>
        <v>22.629176063999999</v>
      </c>
      <c r="AK438" s="80">
        <f t="shared" si="291"/>
        <v>34.624231713886623</v>
      </c>
      <c r="AL438" s="78">
        <f t="shared" ca="1" si="292"/>
        <v>0.86764210819141574</v>
      </c>
      <c r="AM438" s="80">
        <f t="shared" ca="1" si="293"/>
        <v>32.369106675652873</v>
      </c>
      <c r="AN438" s="80">
        <f t="shared" si="294"/>
        <v>22.237790943396224</v>
      </c>
      <c r="AO438" s="80">
        <f t="shared" si="295"/>
        <v>2.8035396348755013</v>
      </c>
      <c r="AP438" s="80">
        <f t="shared" si="296"/>
        <v>2.9950607618757585</v>
      </c>
      <c r="AQ438" s="80">
        <f t="shared" ca="1" si="297"/>
        <v>2.5920801888845162</v>
      </c>
      <c r="AR438" s="80">
        <f t="shared" si="298"/>
        <v>2.6996269242006075</v>
      </c>
      <c r="AS438" s="78">
        <f t="shared" si="299"/>
        <v>-2.7225179008926053E-2</v>
      </c>
      <c r="AT438" s="96">
        <f t="shared" ca="1" si="300"/>
        <v>5</v>
      </c>
      <c r="AU438" s="97" t="str">
        <f t="shared" ca="1" si="301"/>
        <v>Sand mixture</v>
      </c>
      <c r="AV438" s="98">
        <f t="shared" si="302"/>
        <v>4</v>
      </c>
      <c r="AW438" s="99" t="str">
        <f t="shared" si="303"/>
        <v>Silt mxture</v>
      </c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</row>
    <row r="439" spans="1:69">
      <c r="A439" s="101">
        <v>8.52</v>
      </c>
      <c r="C439" s="89">
        <f t="shared" si="264"/>
        <v>-27.952415999999999</v>
      </c>
      <c r="D439" s="84">
        <f t="shared" si="265"/>
        <v>27.952415999999999</v>
      </c>
      <c r="E439" s="76">
        <v>2.3994</v>
      </c>
      <c r="F439" s="91">
        <f t="shared" si="266"/>
        <v>25.049735999999999</v>
      </c>
      <c r="G439" s="80">
        <f t="shared" si="267"/>
        <v>25.104232799999998</v>
      </c>
      <c r="H439" s="81">
        <f t="shared" si="308"/>
        <v>23.602021199999999</v>
      </c>
      <c r="I439" s="101">
        <v>66</v>
      </c>
      <c r="J439" s="92">
        <f t="shared" si="268"/>
        <v>0.68903999999999999</v>
      </c>
      <c r="K439" s="101">
        <v>26.1</v>
      </c>
      <c r="L439" s="78">
        <f t="shared" si="269"/>
        <v>0.272484</v>
      </c>
      <c r="M439" s="81">
        <f t="shared" si="270"/>
        <v>0.87211537919999993</v>
      </c>
      <c r="N439" s="14">
        <f t="shared" si="304"/>
        <v>117</v>
      </c>
      <c r="O439" s="78">
        <f t="shared" si="271"/>
        <v>1.5111692879999963</v>
      </c>
      <c r="P439" s="78">
        <f t="shared" si="272"/>
        <v>0.63905390880000035</v>
      </c>
      <c r="Q439" s="93">
        <f t="shared" si="273"/>
        <v>7.7857109589600002</v>
      </c>
      <c r="R439" s="80">
        <f t="shared" si="274"/>
        <v>12.183183377408357</v>
      </c>
      <c r="S439" s="80">
        <f t="shared" si="275"/>
        <v>4028.2923064314546</v>
      </c>
      <c r="T439" s="69">
        <f t="shared" si="276"/>
        <v>281.18371987200015</v>
      </c>
      <c r="U439" s="78">
        <f t="shared" si="277"/>
        <v>1.849193111566712</v>
      </c>
      <c r="V439" s="69">
        <f t="shared" si="278"/>
        <v>115.38965016176283</v>
      </c>
      <c r="W439" s="80">
        <f t="shared" ca="1" si="279"/>
        <v>9.3393805954938465</v>
      </c>
      <c r="X439" s="80">
        <f t="shared" ca="1" si="280"/>
        <v>34.495389335136622</v>
      </c>
      <c r="Y439" s="94">
        <f t="shared" ca="1" si="281"/>
        <v>4.666774054552142E-7</v>
      </c>
      <c r="Z439" s="80">
        <f t="shared" ca="1" si="282"/>
        <v>14</v>
      </c>
      <c r="AA439" s="80">
        <f t="shared" ca="1" si="283"/>
        <v>330.30288916799998</v>
      </c>
      <c r="AB439" s="80">
        <f t="shared" ca="1" si="284"/>
        <v>426.86278707124637</v>
      </c>
      <c r="AC439" s="80">
        <f t="shared" si="285"/>
        <v>13.758220681752004</v>
      </c>
      <c r="AD439" s="69">
        <f t="shared" si="286"/>
        <v>2775.6545308235295</v>
      </c>
      <c r="AE439" s="69">
        <f t="shared" si="306"/>
        <v>2518.9849375462186</v>
      </c>
      <c r="AF439" s="69">
        <f t="shared" si="287"/>
        <v>2510.42328</v>
      </c>
      <c r="AG439" s="95">
        <f t="shared" si="307"/>
        <v>2292.2541257142857</v>
      </c>
      <c r="AH439" s="93">
        <f t="shared" si="288"/>
        <v>26.838022181286632</v>
      </c>
      <c r="AI439" s="81">
        <f t="shared" si="289"/>
        <v>1.0782188959517707</v>
      </c>
      <c r="AJ439" s="80">
        <f t="shared" si="290"/>
        <v>24.100063487999996</v>
      </c>
      <c r="AK439" s="80">
        <f t="shared" si="291"/>
        <v>36.918737507298047</v>
      </c>
      <c r="AL439" s="78">
        <f t="shared" ca="1" si="292"/>
        <v>0.85756659943870894</v>
      </c>
      <c r="AM439" s="80">
        <f t="shared" ca="1" si="293"/>
        <v>34.351403438715359</v>
      </c>
      <c r="AN439" s="80">
        <f t="shared" si="294"/>
        <v>23.683238490566033</v>
      </c>
      <c r="AO439" s="80">
        <f t="shared" si="295"/>
        <v>2.7447164208897874</v>
      </c>
      <c r="AP439" s="80">
        <f t="shared" si="296"/>
        <v>2.9205194130450147</v>
      </c>
      <c r="AQ439" s="80">
        <f t="shared" ca="1" si="297"/>
        <v>2.5654135095454649</v>
      </c>
      <c r="AR439" s="80">
        <f t="shared" si="298"/>
        <v>2.6724485112509959</v>
      </c>
      <c r="AS439" s="78">
        <f t="shared" si="299"/>
        <v>-2.5415579409389242E-2</v>
      </c>
      <c r="AT439" s="96">
        <f t="shared" ca="1" si="300"/>
        <v>5</v>
      </c>
      <c r="AU439" s="97" t="str">
        <f t="shared" ca="1" si="301"/>
        <v>Sand mixture</v>
      </c>
      <c r="AV439" s="98">
        <f t="shared" si="302"/>
        <v>4</v>
      </c>
      <c r="AW439" s="99" t="str">
        <f t="shared" si="303"/>
        <v>Silt mxture</v>
      </c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</row>
    <row r="440" spans="1:69">
      <c r="A440" s="101">
        <v>8.5399999999999991</v>
      </c>
      <c r="C440" s="89">
        <f t="shared" si="264"/>
        <v>-28.018031999999998</v>
      </c>
      <c r="D440" s="84">
        <f t="shared" si="265"/>
        <v>28.018031999999998</v>
      </c>
      <c r="E440" s="76">
        <v>2.1855000000000002</v>
      </c>
      <c r="F440" s="91">
        <f t="shared" si="266"/>
        <v>22.81662</v>
      </c>
      <c r="G440" s="80">
        <f t="shared" si="267"/>
        <v>22.870281600000002</v>
      </c>
      <c r="H440" s="81">
        <f t="shared" si="308"/>
        <v>22.675784399999998</v>
      </c>
      <c r="I440" s="101">
        <v>73.599999999999994</v>
      </c>
      <c r="J440" s="92">
        <f t="shared" si="268"/>
        <v>0.76838399999999996</v>
      </c>
      <c r="K440" s="101">
        <v>25.7</v>
      </c>
      <c r="L440" s="78">
        <f t="shared" si="269"/>
        <v>0.26830799999999999</v>
      </c>
      <c r="M440" s="81">
        <f t="shared" si="270"/>
        <v>0.87416259839999988</v>
      </c>
      <c r="N440" s="14">
        <f t="shared" si="304"/>
        <v>117</v>
      </c>
      <c r="O440" s="78">
        <f t="shared" si="271"/>
        <v>1.5150078239999962</v>
      </c>
      <c r="P440" s="78">
        <f t="shared" si="272"/>
        <v>0.64084522560000035</v>
      </c>
      <c r="Q440" s="93">
        <f t="shared" si="273"/>
        <v>7.0472403460800015</v>
      </c>
      <c r="R440" s="80">
        <f t="shared" si="274"/>
        <v>10.996789965130697</v>
      </c>
      <c r="S440" s="80">
        <f t="shared" si="275"/>
        <v>3269.6999808919081</v>
      </c>
      <c r="T440" s="69">
        <f t="shared" si="276"/>
        <v>281.97189926400017</v>
      </c>
      <c r="U440" s="78">
        <f t="shared" si="277"/>
        <v>1.8583304691023419</v>
      </c>
      <c r="V440" s="69">
        <f t="shared" si="278"/>
        <v>115.95982127198613</v>
      </c>
      <c r="W440" s="80">
        <f t="shared" ca="1" si="279"/>
        <v>9.0068318879219955</v>
      </c>
      <c r="X440" s="80">
        <f t="shared" ca="1" si="280"/>
        <v>34.088462089427438</v>
      </c>
      <c r="Y440" s="94">
        <f t="shared" ca="1" si="281"/>
        <v>2.5243302304237192E-7</v>
      </c>
      <c r="Z440" s="80">
        <f t="shared" ca="1" si="282"/>
        <v>14</v>
      </c>
      <c r="AA440" s="80">
        <f t="shared" ca="1" si="283"/>
        <v>298.97383286400009</v>
      </c>
      <c r="AB440" s="80">
        <f t="shared" ca="1" si="284"/>
        <v>208.99625106579057</v>
      </c>
      <c r="AC440" s="80">
        <f t="shared" si="285"/>
        <v>14.392512186651761</v>
      </c>
      <c r="AD440" s="69">
        <f t="shared" si="286"/>
        <v>2512.3851501176478</v>
      </c>
      <c r="AE440" s="69">
        <f t="shared" si="306"/>
        <v>2402.9248207058822</v>
      </c>
      <c r="AF440" s="69">
        <f t="shared" si="287"/>
        <v>2287.0281600000003</v>
      </c>
      <c r="AG440" s="95">
        <f t="shared" si="307"/>
        <v>2193.9868799999999</v>
      </c>
      <c r="AH440" s="93">
        <f t="shared" si="288"/>
        <v>23.179894845609109</v>
      </c>
      <c r="AI440" s="81">
        <f t="shared" si="289"/>
        <v>1.1990165008728739</v>
      </c>
      <c r="AJ440" s="80">
        <f t="shared" si="290"/>
        <v>21.955470336000001</v>
      </c>
      <c r="AK440" s="80">
        <f t="shared" si="291"/>
        <v>33.323605954941506</v>
      </c>
      <c r="AL440" s="78">
        <f t="shared" ca="1" si="292"/>
        <v>0.89109770770080521</v>
      </c>
      <c r="AM440" s="80">
        <f t="shared" ca="1" si="293"/>
        <v>31.546493941943535</v>
      </c>
      <c r="AN440" s="80">
        <f t="shared" si="294"/>
        <v>21.575737358490567</v>
      </c>
      <c r="AO440" s="80">
        <f t="shared" si="295"/>
        <v>3.3597487492239702</v>
      </c>
      <c r="AP440" s="80">
        <f t="shared" si="296"/>
        <v>3.5980995048798841</v>
      </c>
      <c r="AQ440" s="80">
        <f t="shared" ca="1" si="297"/>
        <v>2.6531998932373928</v>
      </c>
      <c r="AR440" s="80">
        <f t="shared" si="298"/>
        <v>2.7590270388282812</v>
      </c>
      <c r="AS440" s="78">
        <f t="shared" si="299"/>
        <v>-2.8370256675467487E-2</v>
      </c>
      <c r="AT440" s="96">
        <f t="shared" ca="1" si="300"/>
        <v>4</v>
      </c>
      <c r="AU440" s="97" t="str">
        <f t="shared" ca="1" si="301"/>
        <v>Silt mxture</v>
      </c>
      <c r="AV440" s="98">
        <f t="shared" si="302"/>
        <v>4</v>
      </c>
      <c r="AW440" s="99" t="str">
        <f t="shared" si="303"/>
        <v>Silt mxture</v>
      </c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</row>
    <row r="441" spans="1:69">
      <c r="A441" s="101">
        <v>8.56</v>
      </c>
      <c r="C441" s="89">
        <f t="shared" si="264"/>
        <v>-28.083648000000004</v>
      </c>
      <c r="D441" s="84">
        <f t="shared" si="265"/>
        <v>28.083648000000004</v>
      </c>
      <c r="E441" s="76">
        <v>2.0560999999999998</v>
      </c>
      <c r="F441" s="91">
        <f t="shared" si="266"/>
        <v>21.465683999999996</v>
      </c>
      <c r="G441" s="80">
        <f t="shared" si="267"/>
        <v>21.519763199999996</v>
      </c>
      <c r="H441" s="81">
        <f t="shared" si="308"/>
        <v>21.572728799999997</v>
      </c>
      <c r="I441" s="101">
        <v>78.5</v>
      </c>
      <c r="J441" s="92">
        <f t="shared" si="268"/>
        <v>0.81953999999999994</v>
      </c>
      <c r="K441" s="101">
        <v>25.9</v>
      </c>
      <c r="L441" s="78">
        <f t="shared" si="269"/>
        <v>0.27039599999999997</v>
      </c>
      <c r="M441" s="81">
        <f t="shared" si="270"/>
        <v>0.87620981760000005</v>
      </c>
      <c r="N441" s="14">
        <f t="shared" si="304"/>
        <v>117</v>
      </c>
      <c r="O441" s="78">
        <f t="shared" si="271"/>
        <v>1.5188463599999966</v>
      </c>
      <c r="P441" s="78">
        <f t="shared" si="272"/>
        <v>0.64263654240000045</v>
      </c>
      <c r="Q441" s="93">
        <f t="shared" si="273"/>
        <v>6.6003025572</v>
      </c>
      <c r="R441" s="80">
        <f t="shared" si="274"/>
        <v>10.270661753143397</v>
      </c>
      <c r="S441" s="80">
        <f t="shared" si="275"/>
        <v>2871.1826634453473</v>
      </c>
      <c r="T441" s="69">
        <f t="shared" si="276"/>
        <v>282.76007865600025</v>
      </c>
      <c r="U441" s="78">
        <f t="shared" si="277"/>
        <v>1.8635092043960717</v>
      </c>
      <c r="V441" s="69">
        <f t="shared" si="278"/>
        <v>116.28297435431487</v>
      </c>
      <c r="W441" s="80">
        <f t="shared" ca="1" si="279"/>
        <v>8.7905499655652442</v>
      </c>
      <c r="X441" s="80">
        <f t="shared" ca="1" si="280"/>
        <v>33.815115142522131</v>
      </c>
      <c r="Y441" s="94">
        <f t="shared" ca="1" si="281"/>
        <v>1.7013616453490564E-7</v>
      </c>
      <c r="Z441" s="80">
        <f t="shared" ca="1" si="282"/>
        <v>14</v>
      </c>
      <c r="AA441" s="80">
        <f t="shared" ca="1" si="283"/>
        <v>280.01283575999997</v>
      </c>
      <c r="AB441" s="80">
        <f t="shared" ca="1" si="284"/>
        <v>131.9270120217661</v>
      </c>
      <c r="AC441" s="80">
        <f t="shared" si="285"/>
        <v>14.787641758933358</v>
      </c>
      <c r="AD441" s="69">
        <f t="shared" si="286"/>
        <v>2353.0490399999999</v>
      </c>
      <c r="AE441" s="69">
        <f t="shared" si="306"/>
        <v>2272.9189694117654</v>
      </c>
      <c r="AF441" s="69">
        <f t="shared" si="287"/>
        <v>2151.9763199999998</v>
      </c>
      <c r="AG441" s="95">
        <f t="shared" si="307"/>
        <v>2083.8657599999997</v>
      </c>
      <c r="AH441" s="93">
        <f t="shared" si="288"/>
        <v>21.140024961677501</v>
      </c>
      <c r="AI441" s="81">
        <f t="shared" si="289"/>
        <v>1.2752776195068725</v>
      </c>
      <c r="AJ441" s="80">
        <f t="shared" si="290"/>
        <v>20.658972671999997</v>
      </c>
      <c r="AK441" s="80">
        <f t="shared" si="291"/>
        <v>31.12321743376787</v>
      </c>
      <c r="AL441" s="78">
        <f t="shared" ca="1" si="292"/>
        <v>0.91265726002952174</v>
      </c>
      <c r="AM441" s="80">
        <f t="shared" ca="1" si="293"/>
        <v>29.792117804063363</v>
      </c>
      <c r="AN441" s="80">
        <f t="shared" si="294"/>
        <v>20.301663396226409</v>
      </c>
      <c r="AO441" s="80">
        <f t="shared" si="295"/>
        <v>3.8083132810680742</v>
      </c>
      <c r="AP441" s="80">
        <f t="shared" si="296"/>
        <v>4.0975121618474768</v>
      </c>
      <c r="AQ441" s="80">
        <f t="shared" ca="1" si="297"/>
        <v>2.7095648702800301</v>
      </c>
      <c r="AR441" s="80">
        <f t="shared" si="298"/>
        <v>2.8140553692575452</v>
      </c>
      <c r="AS441" s="78">
        <f t="shared" si="299"/>
        <v>-3.028930235780132E-2</v>
      </c>
      <c r="AT441" s="96">
        <f t="shared" ca="1" si="300"/>
        <v>4</v>
      </c>
      <c r="AU441" s="97" t="str">
        <f t="shared" ca="1" si="301"/>
        <v>Silt mxture</v>
      </c>
      <c r="AV441" s="98">
        <f t="shared" si="302"/>
        <v>4</v>
      </c>
      <c r="AW441" s="99" t="str">
        <f t="shared" si="303"/>
        <v>Silt mxture</v>
      </c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</row>
    <row r="442" spans="1:69">
      <c r="A442" s="101">
        <v>8.58</v>
      </c>
      <c r="C442" s="89">
        <f t="shared" si="264"/>
        <v>-28.149264000000002</v>
      </c>
      <c r="D442" s="84">
        <f t="shared" si="265"/>
        <v>28.149264000000002</v>
      </c>
      <c r="E442" s="76">
        <v>1.7999000000000001</v>
      </c>
      <c r="F442" s="91">
        <f t="shared" si="266"/>
        <v>18.790956000000001</v>
      </c>
      <c r="G442" s="80">
        <f t="shared" si="267"/>
        <v>18.8456616</v>
      </c>
      <c r="H442" s="81">
        <f t="shared" si="308"/>
        <v>20.383090800000002</v>
      </c>
      <c r="I442" s="101">
        <v>80.7</v>
      </c>
      <c r="J442" s="92">
        <f t="shared" si="268"/>
        <v>0.84250800000000003</v>
      </c>
      <c r="K442" s="101">
        <v>26.2</v>
      </c>
      <c r="L442" s="78">
        <f t="shared" si="269"/>
        <v>0.27352799999999999</v>
      </c>
      <c r="M442" s="81">
        <f t="shared" si="270"/>
        <v>0.8782570368</v>
      </c>
      <c r="N442" s="14">
        <f t="shared" si="304"/>
        <v>117</v>
      </c>
      <c r="O442" s="78">
        <f t="shared" si="271"/>
        <v>1.5226848959999966</v>
      </c>
      <c r="P442" s="78">
        <f t="shared" si="272"/>
        <v>0.64442785920000045</v>
      </c>
      <c r="Q442" s="93">
        <f t="shared" si="273"/>
        <v>5.7165823123200008</v>
      </c>
      <c r="R442" s="80">
        <f t="shared" si="274"/>
        <v>8.8707870566251223</v>
      </c>
      <c r="S442" s="80">
        <f t="shared" si="275"/>
        <v>2418.9648754600757</v>
      </c>
      <c r="T442" s="69">
        <f t="shared" si="276"/>
        <v>283.54825804800021</v>
      </c>
      <c r="U442" s="78">
        <f t="shared" si="277"/>
        <v>1.8615639024838264</v>
      </c>
      <c r="V442" s="69">
        <f t="shared" si="278"/>
        <v>116.16158751499077</v>
      </c>
      <c r="W442" s="80">
        <f t="shared" ca="1" si="279"/>
        <v>8.1695572172443409</v>
      </c>
      <c r="X442" s="80">
        <f t="shared" ca="1" si="280"/>
        <v>33.199466048915234</v>
      </c>
      <c r="Y442" s="94">
        <f t="shared" ca="1" si="281"/>
        <v>8.9594279504634259E-8</v>
      </c>
      <c r="Z442" s="80">
        <f t="shared" ca="1" si="282"/>
        <v>14</v>
      </c>
      <c r="AA442" s="80">
        <f t="shared" ca="1" si="283"/>
        <v>242.52167385600004</v>
      </c>
      <c r="AB442" s="80">
        <f t="shared" ca="1" si="284"/>
        <v>60.171382061684902</v>
      </c>
      <c r="AC442" s="80">
        <f t="shared" si="285"/>
        <v>15.308660584307772</v>
      </c>
      <c r="AD442" s="69">
        <f t="shared" si="286"/>
        <v>2037.9972592941176</v>
      </c>
      <c r="AE442" s="69">
        <f t="shared" si="306"/>
        <v>2146.6750273613447</v>
      </c>
      <c r="AF442" s="69">
        <f t="shared" si="287"/>
        <v>1884.5661599999999</v>
      </c>
      <c r="AG442" s="95">
        <f t="shared" si="307"/>
        <v>1976.9422628571429</v>
      </c>
      <c r="AH442" s="93">
        <f t="shared" si="288"/>
        <v>18.651595245845481</v>
      </c>
      <c r="AI442" s="81">
        <f t="shared" si="289"/>
        <v>1.3073736462075032</v>
      </c>
      <c r="AJ442" s="80">
        <f t="shared" si="290"/>
        <v>18.091835136</v>
      </c>
      <c r="AK442" s="80">
        <f t="shared" si="291"/>
        <v>26.881172898864005</v>
      </c>
      <c r="AL442" s="78">
        <f t="shared" ca="1" si="292"/>
        <v>0.94764791791935254</v>
      </c>
      <c r="AM442" s="80">
        <f t="shared" ca="1" si="293"/>
        <v>26.189866048452174</v>
      </c>
      <c r="AN442" s="80">
        <f t="shared" si="294"/>
        <v>17.778926037735847</v>
      </c>
      <c r="AO442" s="80">
        <f t="shared" si="295"/>
        <v>4.4705673798154164</v>
      </c>
      <c r="AP442" s="80">
        <f t="shared" si="296"/>
        <v>4.8635290250402443</v>
      </c>
      <c r="AQ442" s="80">
        <f t="shared" ca="1" si="297"/>
        <v>2.8011820928898969</v>
      </c>
      <c r="AR442" s="80">
        <f t="shared" si="298"/>
        <v>2.9029426293364402</v>
      </c>
      <c r="AS442" s="78">
        <f t="shared" si="299"/>
        <v>-3.4909071756724329E-2</v>
      </c>
      <c r="AT442" s="96">
        <f t="shared" ca="1" si="300"/>
        <v>4</v>
      </c>
      <c r="AU442" s="97" t="str">
        <f t="shared" ca="1" si="301"/>
        <v>Silt mxture</v>
      </c>
      <c r="AV442" s="98">
        <f t="shared" si="302"/>
        <v>4</v>
      </c>
      <c r="AW442" s="99" t="str">
        <f t="shared" si="303"/>
        <v>Silt mxture</v>
      </c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</row>
    <row r="443" spans="1:69">
      <c r="A443" s="101">
        <v>8.6</v>
      </c>
      <c r="C443" s="89">
        <f t="shared" si="264"/>
        <v>-28.214880000000001</v>
      </c>
      <c r="D443" s="84">
        <f t="shared" si="265"/>
        <v>28.214880000000001</v>
      </c>
      <c r="E443" s="76">
        <v>1.673</v>
      </c>
      <c r="F443" s="91">
        <f t="shared" si="266"/>
        <v>17.46612</v>
      </c>
      <c r="G443" s="80">
        <f t="shared" si="267"/>
        <v>17.524375200000001</v>
      </c>
      <c r="H443" s="81">
        <f t="shared" si="308"/>
        <v>18.880287599999999</v>
      </c>
      <c r="I443" s="101">
        <v>86.1</v>
      </c>
      <c r="J443" s="92">
        <f t="shared" si="268"/>
        <v>0.89888399999999991</v>
      </c>
      <c r="K443" s="101">
        <v>27.9</v>
      </c>
      <c r="L443" s="78">
        <f t="shared" si="269"/>
        <v>0.29127599999999998</v>
      </c>
      <c r="M443" s="81">
        <f t="shared" si="270"/>
        <v>0.88030425599999995</v>
      </c>
      <c r="N443" s="14">
        <f t="shared" si="304"/>
        <v>117</v>
      </c>
      <c r="O443" s="78">
        <f t="shared" si="271"/>
        <v>1.5265234319999965</v>
      </c>
      <c r="P443" s="78">
        <f t="shared" si="272"/>
        <v>0.64621917600000045</v>
      </c>
      <c r="Q443" s="93">
        <f t="shared" si="273"/>
        <v>5.2792910834400022</v>
      </c>
      <c r="R443" s="80">
        <f t="shared" si="274"/>
        <v>8.1695054549727537</v>
      </c>
      <c r="S443" s="80">
        <f t="shared" si="275"/>
        <v>2093.8187886312371</v>
      </c>
      <c r="T443" s="69">
        <f t="shared" si="276"/>
        <v>284.33643744000022</v>
      </c>
      <c r="U443" s="78">
        <f t="shared" si="277"/>
        <v>1.8663177029005777</v>
      </c>
      <c r="V443" s="69">
        <f t="shared" si="278"/>
        <v>116.45822466099605</v>
      </c>
      <c r="W443" s="80">
        <f t="shared" ca="1" si="279"/>
        <v>7.924063973845743</v>
      </c>
      <c r="X443" s="80">
        <f t="shared" ca="1" si="280"/>
        <v>32.865503803951256</v>
      </c>
      <c r="Y443" s="94">
        <f t="shared" ca="1" si="281"/>
        <v>5.6832414612294497E-8</v>
      </c>
      <c r="Z443" s="80">
        <f t="shared" ca="1" si="282"/>
        <v>14</v>
      </c>
      <c r="AA443" s="80">
        <f t="shared" ca="1" si="283"/>
        <v>223.96992475200008</v>
      </c>
      <c r="AB443" s="80">
        <f t="shared" ca="1" si="284"/>
        <v>35.248850651603263</v>
      </c>
      <c r="AC443" s="80">
        <f t="shared" si="285"/>
        <v>15.747493871972051</v>
      </c>
      <c r="AD443" s="69">
        <f t="shared" si="286"/>
        <v>1882.1002080000007</v>
      </c>
      <c r="AE443" s="69">
        <f t="shared" si="306"/>
        <v>2008.0083626218491</v>
      </c>
      <c r="AF443" s="69">
        <f t="shared" si="287"/>
        <v>1752.4375200000002</v>
      </c>
      <c r="AG443" s="95">
        <f t="shared" si="307"/>
        <v>1859.4594514285711</v>
      </c>
      <c r="AH443" s="93">
        <f t="shared" si="288"/>
        <v>16.863782880100032</v>
      </c>
      <c r="AI443" s="81">
        <f t="shared" si="289"/>
        <v>1.3909893630268861</v>
      </c>
      <c r="AJ443" s="80">
        <f t="shared" si="290"/>
        <v>16.823400192000001</v>
      </c>
      <c r="AK443" s="80">
        <f t="shared" si="291"/>
        <v>24.756077136281071</v>
      </c>
      <c r="AL443" s="78">
        <f t="shared" ca="1" si="292"/>
        <v>0.97250796333620526</v>
      </c>
      <c r="AM443" s="80">
        <f t="shared" ca="1" si="293"/>
        <v>24.421541484591064</v>
      </c>
      <c r="AN443" s="80">
        <f t="shared" si="294"/>
        <v>16.532429433962264</v>
      </c>
      <c r="AO443" s="80">
        <f t="shared" si="295"/>
        <v>5.1293355097761193</v>
      </c>
      <c r="AP443" s="80">
        <f t="shared" si="296"/>
        <v>5.6187794026070987</v>
      </c>
      <c r="AQ443" s="80">
        <f t="shared" ca="1" si="297"/>
        <v>2.8662097814499519</v>
      </c>
      <c r="AR443" s="80">
        <f t="shared" si="298"/>
        <v>2.9656573629890612</v>
      </c>
      <c r="AS443" s="78">
        <f t="shared" si="299"/>
        <v>-3.6819209512755607E-2</v>
      </c>
      <c r="AT443" s="96">
        <f t="shared" ca="1" si="300"/>
        <v>4</v>
      </c>
      <c r="AU443" s="97" t="str">
        <f t="shared" ca="1" si="301"/>
        <v>Silt mxture</v>
      </c>
      <c r="AV443" s="98">
        <f t="shared" si="302"/>
        <v>3</v>
      </c>
      <c r="AW443" s="99" t="str">
        <f t="shared" si="303"/>
        <v>Clay</v>
      </c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</row>
    <row r="444" spans="1:69">
      <c r="A444" s="101">
        <v>8.6199999999999992</v>
      </c>
      <c r="C444" s="89">
        <f t="shared" si="264"/>
        <v>-28.280495999999999</v>
      </c>
      <c r="D444" s="84">
        <f t="shared" si="265"/>
        <v>28.280495999999999</v>
      </c>
      <c r="E444" s="76">
        <v>1.5685</v>
      </c>
      <c r="F444" s="91">
        <f t="shared" si="266"/>
        <v>16.375139999999998</v>
      </c>
      <c r="G444" s="80">
        <f t="shared" si="267"/>
        <v>16.434230399999997</v>
      </c>
      <c r="H444" s="81">
        <f t="shared" si="308"/>
        <v>17.881979999999999</v>
      </c>
      <c r="I444" s="101">
        <v>80</v>
      </c>
      <c r="J444" s="92">
        <f t="shared" si="268"/>
        <v>0.83519999999999994</v>
      </c>
      <c r="K444" s="101">
        <v>28.3</v>
      </c>
      <c r="L444" s="78">
        <f t="shared" si="269"/>
        <v>0.29545199999999999</v>
      </c>
      <c r="M444" s="81">
        <f t="shared" si="270"/>
        <v>0.8823514751999999</v>
      </c>
      <c r="N444" s="14">
        <f t="shared" si="304"/>
        <v>117</v>
      </c>
      <c r="O444" s="78">
        <f t="shared" si="271"/>
        <v>1.5303619679999965</v>
      </c>
      <c r="P444" s="78">
        <f t="shared" si="272"/>
        <v>0.64801049280000045</v>
      </c>
      <c r="Q444" s="93">
        <f t="shared" si="273"/>
        <v>4.9182765825600008</v>
      </c>
      <c r="R444" s="80">
        <f t="shared" si="274"/>
        <v>7.5898100990749846</v>
      </c>
      <c r="S444" s="80">
        <f t="shared" si="275"/>
        <v>2099.3729479377962</v>
      </c>
      <c r="T444" s="69">
        <f t="shared" si="276"/>
        <v>285.12461683200019</v>
      </c>
      <c r="U444" s="78">
        <f t="shared" si="277"/>
        <v>1.8551907630475828</v>
      </c>
      <c r="V444" s="69">
        <f t="shared" si="278"/>
        <v>115.76390361416917</v>
      </c>
      <c r="W444" s="80">
        <f t="shared" ca="1" si="279"/>
        <v>7.5341154893844875</v>
      </c>
      <c r="X444" s="80">
        <f t="shared" ca="1" si="280"/>
        <v>32.533459041759457</v>
      </c>
      <c r="Y444" s="94">
        <f t="shared" ca="1" si="281"/>
        <v>4.8987975410088146E-8</v>
      </c>
      <c r="Z444" s="80">
        <f t="shared" ca="1" si="282"/>
        <v>14</v>
      </c>
      <c r="AA444" s="80">
        <f t="shared" ca="1" si="283"/>
        <v>208.65415804800003</v>
      </c>
      <c r="AB444" s="80">
        <f t="shared" ca="1" si="284"/>
        <v>28.305816268619274</v>
      </c>
      <c r="AC444" s="80">
        <f t="shared" si="285"/>
        <v>15.739440343249921</v>
      </c>
      <c r="AD444" s="69">
        <f t="shared" si="286"/>
        <v>1753.3962861176472</v>
      </c>
      <c r="AE444" s="69">
        <f t="shared" si="306"/>
        <v>1921.3100877983195</v>
      </c>
      <c r="AF444" s="69">
        <f t="shared" si="287"/>
        <v>1643.4230399999997</v>
      </c>
      <c r="AG444" s="95">
        <f t="shared" si="307"/>
        <v>1786.1497714285711</v>
      </c>
      <c r="AH444" s="93">
        <f t="shared" si="288"/>
        <v>16.846170454762067</v>
      </c>
      <c r="AI444" s="81">
        <f t="shared" si="289"/>
        <v>1.2888680187741544</v>
      </c>
      <c r="AJ444" s="80">
        <f t="shared" si="290"/>
        <v>15.776861183999996</v>
      </c>
      <c r="AK444" s="80">
        <f t="shared" si="291"/>
        <v>22.999424542651465</v>
      </c>
      <c r="AL444" s="78">
        <f t="shared" ca="1" si="292"/>
        <v>0.98067700580990391</v>
      </c>
      <c r="AM444" s="80">
        <f t="shared" ca="1" si="293"/>
        <v>22.781755449253986</v>
      </c>
      <c r="AN444" s="80">
        <f t="shared" si="294"/>
        <v>15.503990943396223</v>
      </c>
      <c r="AO444" s="80">
        <f t="shared" si="295"/>
        <v>5.0820755196422231</v>
      </c>
      <c r="AP444" s="80">
        <f t="shared" si="296"/>
        <v>5.6039142039575935</v>
      </c>
      <c r="AQ444" s="80">
        <f t="shared" ca="1" si="297"/>
        <v>2.8874290633350617</v>
      </c>
      <c r="AR444" s="80">
        <f t="shared" si="298"/>
        <v>2.9842942521715718</v>
      </c>
      <c r="AS444" s="78">
        <f t="shared" si="299"/>
        <v>-3.9379002698378074E-2</v>
      </c>
      <c r="AT444" s="96">
        <f t="shared" ca="1" si="300"/>
        <v>4</v>
      </c>
      <c r="AU444" s="97" t="str">
        <f t="shared" ca="1" si="301"/>
        <v>Silt mxture</v>
      </c>
      <c r="AV444" s="98">
        <f t="shared" si="302"/>
        <v>3</v>
      </c>
      <c r="AW444" s="99" t="str">
        <f t="shared" si="303"/>
        <v>Clay</v>
      </c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</row>
    <row r="445" spans="1:69">
      <c r="A445" s="101">
        <v>8.64</v>
      </c>
      <c r="C445" s="89">
        <f t="shared" si="264"/>
        <v>-28.346112000000002</v>
      </c>
      <c r="D445" s="84">
        <f t="shared" si="265"/>
        <v>28.346112000000002</v>
      </c>
      <c r="E445" s="76">
        <v>1.5349999999999999</v>
      </c>
      <c r="F445" s="91">
        <f t="shared" si="266"/>
        <v>16.025399999999998</v>
      </c>
      <c r="G445" s="80">
        <f t="shared" si="267"/>
        <v>16.087413599999998</v>
      </c>
      <c r="H445" s="81">
        <f t="shared" si="308"/>
        <v>17.251786799999998</v>
      </c>
      <c r="I445" s="101">
        <v>74.2</v>
      </c>
      <c r="J445" s="92">
        <f t="shared" si="268"/>
        <v>0.774648</v>
      </c>
      <c r="K445" s="101">
        <v>29.7</v>
      </c>
      <c r="L445" s="78">
        <f t="shared" si="269"/>
        <v>0.31006799999999995</v>
      </c>
      <c r="M445" s="81">
        <f t="shared" si="270"/>
        <v>0.88439869439999996</v>
      </c>
      <c r="N445" s="14">
        <f t="shared" si="304"/>
        <v>117</v>
      </c>
      <c r="O445" s="78">
        <f t="shared" si="271"/>
        <v>1.5342005039999966</v>
      </c>
      <c r="P445" s="78">
        <f t="shared" si="272"/>
        <v>0.64980180960000056</v>
      </c>
      <c r="Q445" s="93">
        <f t="shared" si="273"/>
        <v>4.8025603216800006</v>
      </c>
      <c r="R445" s="80">
        <f t="shared" si="274"/>
        <v>7.3908078597631475</v>
      </c>
      <c r="S445" s="80">
        <f t="shared" si="275"/>
        <v>2210.2202770503127</v>
      </c>
      <c r="T445" s="69">
        <f t="shared" si="276"/>
        <v>285.9127962240002</v>
      </c>
      <c r="U445" s="78">
        <f t="shared" si="277"/>
        <v>1.8455318380423389</v>
      </c>
      <c r="V445" s="69">
        <f t="shared" si="278"/>
        <v>115.16118669384194</v>
      </c>
      <c r="W445" s="80">
        <f t="shared" ca="1" si="279"/>
        <v>7.3448425920337046</v>
      </c>
      <c r="X445" s="80">
        <f t="shared" ca="1" si="280"/>
        <v>32.401333354307283</v>
      </c>
      <c r="Y445" s="94">
        <f t="shared" ca="1" si="281"/>
        <v>5.12118185110025E-8</v>
      </c>
      <c r="Z445" s="80">
        <f t="shared" ca="1" si="282"/>
        <v>14</v>
      </c>
      <c r="AA445" s="80">
        <f t="shared" ca="1" si="283"/>
        <v>203.74498334399999</v>
      </c>
      <c r="AB445" s="80">
        <f t="shared" ca="1" si="284"/>
        <v>28.894572303341967</v>
      </c>
      <c r="AC445" s="80">
        <f t="shared" si="285"/>
        <v>15.583018607651667</v>
      </c>
      <c r="AD445" s="69">
        <f t="shared" si="286"/>
        <v>1712.1427171764706</v>
      </c>
      <c r="AE445" s="69">
        <f t="shared" si="306"/>
        <v>1866.0756919663868</v>
      </c>
      <c r="AF445" s="69">
        <f t="shared" si="287"/>
        <v>1608.7413599999998</v>
      </c>
      <c r="AG445" s="95">
        <f t="shared" si="307"/>
        <v>1739.5843885714282</v>
      </c>
      <c r="AH445" s="93">
        <f t="shared" si="288"/>
        <v>17.397493003157617</v>
      </c>
      <c r="AI445" s="81">
        <f t="shared" si="289"/>
        <v>1.1921296440784785</v>
      </c>
      <c r="AJ445" s="80">
        <f t="shared" si="290"/>
        <v>15.443917055999997</v>
      </c>
      <c r="AK445" s="80">
        <f t="shared" si="291"/>
        <v>22.396387453827717</v>
      </c>
      <c r="AL445" s="78">
        <f t="shared" ca="1" si="292"/>
        <v>0.97834507122808489</v>
      </c>
      <c r="AM445" s="80">
        <f t="shared" ca="1" si="293"/>
        <v>22.160306328648335</v>
      </c>
      <c r="AN445" s="80">
        <f t="shared" si="294"/>
        <v>15.176805283018865</v>
      </c>
      <c r="AO445" s="80">
        <f t="shared" si="295"/>
        <v>4.8152426441003549</v>
      </c>
      <c r="AP445" s="80">
        <f t="shared" si="296"/>
        <v>5.3228657815291296</v>
      </c>
      <c r="AQ445" s="80">
        <f t="shared" ca="1" si="297"/>
        <v>2.8810867256518842</v>
      </c>
      <c r="AR445" s="80">
        <f t="shared" si="298"/>
        <v>2.9763486455381303</v>
      </c>
      <c r="AS445" s="78">
        <f t="shared" si="299"/>
        <v>-3.9464185029892587E-2</v>
      </c>
      <c r="AT445" s="96">
        <f t="shared" ca="1" si="300"/>
        <v>4</v>
      </c>
      <c r="AU445" s="97" t="str">
        <f t="shared" ca="1" si="301"/>
        <v>Silt mxture</v>
      </c>
      <c r="AV445" s="98">
        <f t="shared" si="302"/>
        <v>3</v>
      </c>
      <c r="AW445" s="99" t="str">
        <f t="shared" si="303"/>
        <v>Clay</v>
      </c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</row>
    <row r="446" spans="1:69">
      <c r="A446" s="101">
        <v>8.66</v>
      </c>
      <c r="C446" s="89">
        <f t="shared" si="264"/>
        <v>-28.411728</v>
      </c>
      <c r="D446" s="84">
        <f t="shared" si="265"/>
        <v>28.411728</v>
      </c>
      <c r="E446" s="76">
        <v>1.6108</v>
      </c>
      <c r="F446" s="91">
        <f t="shared" si="266"/>
        <v>16.816752000000001</v>
      </c>
      <c r="G446" s="80">
        <f t="shared" si="267"/>
        <v>16.880436</v>
      </c>
      <c r="H446" s="81">
        <f t="shared" si="308"/>
        <v>17.154207599999996</v>
      </c>
      <c r="I446" s="101">
        <v>68.900000000000006</v>
      </c>
      <c r="J446" s="92">
        <f t="shared" si="268"/>
        <v>0.71931600000000007</v>
      </c>
      <c r="K446" s="101">
        <v>30.5</v>
      </c>
      <c r="L446" s="78">
        <f t="shared" si="269"/>
        <v>0.31841999999999998</v>
      </c>
      <c r="M446" s="81">
        <f t="shared" si="270"/>
        <v>0.88644591359999991</v>
      </c>
      <c r="N446" s="14">
        <f t="shared" si="304"/>
        <v>117</v>
      </c>
      <c r="O446" s="78">
        <f t="shared" si="271"/>
        <v>1.5380390399999966</v>
      </c>
      <c r="P446" s="78">
        <f t="shared" si="272"/>
        <v>0.65159312640000056</v>
      </c>
      <c r="Q446" s="93">
        <f t="shared" si="273"/>
        <v>5.0629909968000009</v>
      </c>
      <c r="R446" s="80">
        <f t="shared" si="274"/>
        <v>7.7701725074551007</v>
      </c>
      <c r="S446" s="80">
        <f t="shared" si="275"/>
        <v>2509.3114537241754</v>
      </c>
      <c r="T446" s="69">
        <f t="shared" si="276"/>
        <v>286.70097561600022</v>
      </c>
      <c r="U446" s="78">
        <f t="shared" si="277"/>
        <v>1.8387227424329566</v>
      </c>
      <c r="V446" s="69">
        <f t="shared" si="278"/>
        <v>114.73629912781649</v>
      </c>
      <c r="W446" s="80">
        <f t="shared" ca="1" si="279"/>
        <v>7.4601391128702899</v>
      </c>
      <c r="X446" s="80">
        <f t="shared" ca="1" si="280"/>
        <v>32.596505822883287</v>
      </c>
      <c r="Y446" s="94">
        <f t="shared" ca="1" si="281"/>
        <v>7.2759245164809714E-8</v>
      </c>
      <c r="Z446" s="80">
        <f t="shared" ca="1" si="282"/>
        <v>14</v>
      </c>
      <c r="AA446" s="80">
        <f t="shared" ca="1" si="283"/>
        <v>214.79355744000003</v>
      </c>
      <c r="AB446" s="80">
        <f t="shared" ca="1" si="284"/>
        <v>43.278139677042276</v>
      </c>
      <c r="AC446" s="80">
        <f t="shared" si="285"/>
        <v>15.197185537400468</v>
      </c>
      <c r="AD446" s="69">
        <f t="shared" si="286"/>
        <v>1804.9878776470591</v>
      </c>
      <c r="AE446" s="69">
        <f t="shared" si="306"/>
        <v>1862.9781297478996</v>
      </c>
      <c r="AF446" s="69">
        <f t="shared" si="287"/>
        <v>1688.0435999999997</v>
      </c>
      <c r="AG446" s="95">
        <f t="shared" si="307"/>
        <v>1737.3353142857143</v>
      </c>
      <c r="AH446" s="93">
        <f t="shared" si="288"/>
        <v>18.910495924115313</v>
      </c>
      <c r="AI446" s="81">
        <f t="shared" si="289"/>
        <v>1.1039342971190671</v>
      </c>
      <c r="AJ446" s="80">
        <f t="shared" si="290"/>
        <v>16.205218559999999</v>
      </c>
      <c r="AK446" s="80">
        <f t="shared" si="291"/>
        <v>23.545977295318487</v>
      </c>
      <c r="AL446" s="78">
        <f t="shared" ca="1" si="292"/>
        <v>0.9593146485217805</v>
      </c>
      <c r="AM446" s="80">
        <f t="shared" ca="1" si="293"/>
        <v>23.084406385715624</v>
      </c>
      <c r="AN446" s="80">
        <f t="shared" si="294"/>
        <v>15.924939622641508</v>
      </c>
      <c r="AO446" s="80">
        <f t="shared" si="295"/>
        <v>4.2612406456800054</v>
      </c>
      <c r="AP446" s="80">
        <f t="shared" si="296"/>
        <v>4.6884199507767139</v>
      </c>
      <c r="AQ446" s="80">
        <f t="shared" ca="1" si="297"/>
        <v>2.8309163351485354</v>
      </c>
      <c r="AR446" s="80">
        <f t="shared" si="298"/>
        <v>2.9264748027168217</v>
      </c>
      <c r="AS446" s="78">
        <f t="shared" si="299"/>
        <v>-3.7023283589971707E-2</v>
      </c>
      <c r="AT446" s="96">
        <f t="shared" ca="1" si="300"/>
        <v>4</v>
      </c>
      <c r="AU446" s="97" t="str">
        <f t="shared" ca="1" si="301"/>
        <v>Silt mxture</v>
      </c>
      <c r="AV446" s="98">
        <f t="shared" si="302"/>
        <v>4</v>
      </c>
      <c r="AW446" s="99" t="str">
        <f t="shared" si="303"/>
        <v>Silt mxture</v>
      </c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</row>
    <row r="447" spans="1:69">
      <c r="A447" s="101">
        <v>8.68</v>
      </c>
      <c r="C447" s="89">
        <f t="shared" si="264"/>
        <v>-28.477344000000002</v>
      </c>
      <c r="D447" s="84">
        <f t="shared" si="265"/>
        <v>28.477344000000002</v>
      </c>
      <c r="E447" s="76">
        <v>1.6929000000000001</v>
      </c>
      <c r="F447" s="91">
        <f t="shared" si="266"/>
        <v>17.673876</v>
      </c>
      <c r="G447" s="80">
        <f t="shared" si="267"/>
        <v>17.738603999999999</v>
      </c>
      <c r="H447" s="81">
        <f t="shared" si="308"/>
        <v>17.3481828</v>
      </c>
      <c r="I447" s="101">
        <v>64.5</v>
      </c>
      <c r="J447" s="92">
        <f t="shared" si="268"/>
        <v>0.67337999999999998</v>
      </c>
      <c r="K447" s="101">
        <v>31</v>
      </c>
      <c r="L447" s="78">
        <f t="shared" si="269"/>
        <v>0.32363999999999998</v>
      </c>
      <c r="M447" s="81">
        <f t="shared" si="270"/>
        <v>0.88849313279999997</v>
      </c>
      <c r="N447" s="14">
        <f t="shared" si="304"/>
        <v>117</v>
      </c>
      <c r="O447" s="78">
        <f t="shared" si="271"/>
        <v>1.5418775759999968</v>
      </c>
      <c r="P447" s="78">
        <f t="shared" si="272"/>
        <v>0.65338444320000066</v>
      </c>
      <c r="Q447" s="93">
        <f t="shared" si="273"/>
        <v>5.3449197199200009</v>
      </c>
      <c r="R447" s="80">
        <f t="shared" si="274"/>
        <v>8.1803596267808967</v>
      </c>
      <c r="S447" s="80">
        <f t="shared" si="275"/>
        <v>2829.7502544669301</v>
      </c>
      <c r="T447" s="69">
        <f t="shared" si="276"/>
        <v>287.4891550080003</v>
      </c>
      <c r="U447" s="78">
        <f t="shared" si="277"/>
        <v>1.8329228955659169</v>
      </c>
      <c r="V447" s="69">
        <f t="shared" si="278"/>
        <v>114.37438868331321</v>
      </c>
      <c r="W447" s="80">
        <f t="shared" ca="1" si="279"/>
        <v>7.5965027978317403</v>
      </c>
      <c r="X447" s="80">
        <f t="shared" ca="1" si="280"/>
        <v>32.800260145784272</v>
      </c>
      <c r="Y447" s="94">
        <f t="shared" ca="1" si="281"/>
        <v>1.0218776483915154E-7</v>
      </c>
      <c r="Z447" s="80">
        <f t="shared" ca="1" si="282"/>
        <v>14</v>
      </c>
      <c r="AA447" s="80">
        <f t="shared" ca="1" si="283"/>
        <v>226.75416993600001</v>
      </c>
      <c r="AB447" s="80">
        <f t="shared" ca="1" si="284"/>
        <v>64.167235736447026</v>
      </c>
      <c r="AC447" s="80">
        <f t="shared" si="285"/>
        <v>14.831830766471789</v>
      </c>
      <c r="AD447" s="69">
        <f t="shared" si="286"/>
        <v>1905.4972263529412</v>
      </c>
      <c r="AE447" s="69">
        <f t="shared" si="306"/>
        <v>1885.8208969411769</v>
      </c>
      <c r="AF447" s="69">
        <f t="shared" si="287"/>
        <v>1773.8604</v>
      </c>
      <c r="AG447" s="95">
        <f t="shared" si="307"/>
        <v>1757.13552</v>
      </c>
      <c r="AH447" s="93">
        <f t="shared" si="288"/>
        <v>20.4568423921835</v>
      </c>
      <c r="AI447" s="81">
        <f t="shared" si="289"/>
        <v>1.0306030500237648</v>
      </c>
      <c r="AJ447" s="80">
        <f t="shared" si="290"/>
        <v>17.029059839999999</v>
      </c>
      <c r="AK447" s="80">
        <f t="shared" si="291"/>
        <v>24.788968566002712</v>
      </c>
      <c r="AL447" s="78">
        <f t="shared" ca="1" si="292"/>
        <v>0.94091178195585368</v>
      </c>
      <c r="AM447" s="80">
        <f t="shared" ca="1" si="293"/>
        <v>24.090279091755992</v>
      </c>
      <c r="AN447" s="80">
        <f t="shared" si="294"/>
        <v>16.734532075471694</v>
      </c>
      <c r="AO447" s="80">
        <f t="shared" si="295"/>
        <v>3.7961273615443472</v>
      </c>
      <c r="AP447" s="80">
        <f t="shared" si="296"/>
        <v>4.1575067848414005</v>
      </c>
      <c r="AQ447" s="80">
        <f t="shared" ca="1" si="297"/>
        <v>2.7823930736225542</v>
      </c>
      <c r="AR447" s="80">
        <f t="shared" si="298"/>
        <v>2.8781728929621995</v>
      </c>
      <c r="AS447" s="78">
        <f t="shared" si="299"/>
        <v>-3.4874524518918301E-2</v>
      </c>
      <c r="AT447" s="96">
        <f t="shared" ca="1" si="300"/>
        <v>4</v>
      </c>
      <c r="AU447" s="97" t="str">
        <f t="shared" ca="1" si="301"/>
        <v>Silt mxture</v>
      </c>
      <c r="AV447" s="98">
        <f t="shared" si="302"/>
        <v>4</v>
      </c>
      <c r="AW447" s="99" t="str">
        <f t="shared" si="303"/>
        <v>Silt mxture</v>
      </c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</row>
    <row r="448" spans="1:69">
      <c r="A448" s="101">
        <v>8.6999999999999993</v>
      </c>
      <c r="C448" s="89">
        <f t="shared" si="264"/>
        <v>-28.542960000000001</v>
      </c>
      <c r="D448" s="84">
        <f t="shared" si="265"/>
        <v>28.542960000000001</v>
      </c>
      <c r="E448" s="76">
        <v>1.7426999999999999</v>
      </c>
      <c r="F448" s="91">
        <f t="shared" si="266"/>
        <v>18.193787999999998</v>
      </c>
      <c r="G448" s="80">
        <f t="shared" si="267"/>
        <v>18.260186399999998</v>
      </c>
      <c r="H448" s="81">
        <f t="shared" si="308"/>
        <v>17.760876</v>
      </c>
      <c r="I448" s="101">
        <v>55.3</v>
      </c>
      <c r="J448" s="92">
        <f t="shared" si="268"/>
        <v>0.57733199999999996</v>
      </c>
      <c r="K448" s="101">
        <v>31.8</v>
      </c>
      <c r="L448" s="78">
        <f t="shared" si="269"/>
        <v>0.33199200000000001</v>
      </c>
      <c r="M448" s="81">
        <f t="shared" si="270"/>
        <v>0.89054035200000004</v>
      </c>
      <c r="N448" s="14">
        <f t="shared" si="304"/>
        <v>117</v>
      </c>
      <c r="O448" s="78">
        <f t="shared" si="271"/>
        <v>1.5457161119999967</v>
      </c>
      <c r="P448" s="78">
        <f t="shared" si="272"/>
        <v>0.65517576000000066</v>
      </c>
      <c r="Q448" s="93">
        <f t="shared" si="273"/>
        <v>5.5157751950400007</v>
      </c>
      <c r="R448" s="80">
        <f t="shared" si="274"/>
        <v>8.4187717736077339</v>
      </c>
      <c r="S448" s="80">
        <f t="shared" si="275"/>
        <v>3406.0268081042982</v>
      </c>
      <c r="T448" s="69">
        <f t="shared" si="276"/>
        <v>288.27733440000031</v>
      </c>
      <c r="U448" s="78">
        <f t="shared" si="277"/>
        <v>1.8160102771817819</v>
      </c>
      <c r="V448" s="69">
        <f t="shared" si="278"/>
        <v>113.31904129614318</v>
      </c>
      <c r="W448" s="80">
        <f t="shared" ca="1" si="279"/>
        <v>7.5283506132998559</v>
      </c>
      <c r="X448" s="80">
        <f t="shared" ca="1" si="280"/>
        <v>32.887175660296151</v>
      </c>
      <c r="Y448" s="94">
        <f t="shared" ca="1" si="281"/>
        <v>1.5397730275724858E-7</v>
      </c>
      <c r="Z448" s="80">
        <f t="shared" ca="1" si="282"/>
        <v>14</v>
      </c>
      <c r="AA448" s="80">
        <f t="shared" ca="1" si="283"/>
        <v>234.00258403200002</v>
      </c>
      <c r="AB448" s="80">
        <f t="shared" ca="1" si="284"/>
        <v>99.778394014542741</v>
      </c>
      <c r="AC448" s="80">
        <f t="shared" si="285"/>
        <v>14.268331086850623</v>
      </c>
      <c r="AD448" s="69">
        <f t="shared" si="286"/>
        <v>1966.4082691764706</v>
      </c>
      <c r="AE448" s="69">
        <f t="shared" si="306"/>
        <v>1969.1033683361347</v>
      </c>
      <c r="AF448" s="69">
        <f t="shared" si="287"/>
        <v>1826.0186399999998</v>
      </c>
      <c r="AG448" s="95">
        <f t="shared" si="307"/>
        <v>1828.3094742857143</v>
      </c>
      <c r="AH448" s="93">
        <f t="shared" si="288"/>
        <v>22.893076257653018</v>
      </c>
      <c r="AI448" s="81">
        <f t="shared" si="289"/>
        <v>0.88118644682458858</v>
      </c>
      <c r="AJ448" s="80">
        <f t="shared" si="290"/>
        <v>17.529778943999997</v>
      </c>
      <c r="AK448" s="80">
        <f t="shared" si="291"/>
        <v>25.511429616993134</v>
      </c>
      <c r="AL448" s="78">
        <f t="shared" ca="1" si="292"/>
        <v>0.91868048040137895</v>
      </c>
      <c r="AM448" s="80">
        <f t="shared" ca="1" si="293"/>
        <v>24.532581022719857</v>
      </c>
      <c r="AN448" s="80">
        <f t="shared" si="294"/>
        <v>17.226590943396225</v>
      </c>
      <c r="AO448" s="80">
        <f t="shared" si="295"/>
        <v>3.1616982836495033</v>
      </c>
      <c r="AP448" s="80">
        <f t="shared" si="296"/>
        <v>3.4540849339059827</v>
      </c>
      <c r="AQ448" s="80">
        <f t="shared" ca="1" si="297"/>
        <v>2.7238214262998603</v>
      </c>
      <c r="AR448" s="80">
        <f t="shared" si="298"/>
        <v>2.8192182686296601</v>
      </c>
      <c r="AS448" s="78">
        <f t="shared" si="299"/>
        <v>-3.3417053748990462E-2</v>
      </c>
      <c r="AT448" s="96">
        <f t="shared" ca="1" si="300"/>
        <v>4</v>
      </c>
      <c r="AU448" s="97" t="str">
        <f t="shared" ca="1" si="301"/>
        <v>Silt mxture</v>
      </c>
      <c r="AV448" s="98">
        <f t="shared" si="302"/>
        <v>4</v>
      </c>
      <c r="AW448" s="99" t="str">
        <f t="shared" si="303"/>
        <v>Silt mxture</v>
      </c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</row>
    <row r="449" spans="1:69">
      <c r="A449" s="101">
        <v>8.7200000000000006</v>
      </c>
      <c r="C449" s="89">
        <f t="shared" si="264"/>
        <v>-28.608576000000003</v>
      </c>
      <c r="D449" s="84">
        <f t="shared" si="265"/>
        <v>28.608576000000003</v>
      </c>
      <c r="E449" s="76">
        <v>1.7837000000000001</v>
      </c>
      <c r="F449" s="91">
        <f t="shared" si="266"/>
        <v>18.621828000000001</v>
      </c>
      <c r="G449" s="80">
        <f t="shared" si="267"/>
        <v>18.688226400000001</v>
      </c>
      <c r="H449" s="81">
        <f t="shared" si="308"/>
        <v>18.6490416</v>
      </c>
      <c r="I449" s="101">
        <v>52.1</v>
      </c>
      <c r="J449" s="92">
        <f t="shared" si="268"/>
        <v>0.54392399999999996</v>
      </c>
      <c r="K449" s="101">
        <v>31.8</v>
      </c>
      <c r="L449" s="78">
        <f t="shared" si="269"/>
        <v>0.33199200000000001</v>
      </c>
      <c r="M449" s="81">
        <f t="shared" si="270"/>
        <v>0.8925875712000001</v>
      </c>
      <c r="N449" s="14">
        <f t="shared" si="304"/>
        <v>117</v>
      </c>
      <c r="O449" s="78">
        <f t="shared" si="271"/>
        <v>1.5495546479999969</v>
      </c>
      <c r="P449" s="78">
        <f t="shared" si="272"/>
        <v>0.65696707680000077</v>
      </c>
      <c r="Q449" s="93">
        <f t="shared" si="273"/>
        <v>5.655761678160002</v>
      </c>
      <c r="R449" s="80">
        <f t="shared" si="274"/>
        <v>8.6088966675597582</v>
      </c>
      <c r="S449" s="80">
        <f t="shared" si="275"/>
        <v>3706.9780406172677</v>
      </c>
      <c r="T449" s="69">
        <f t="shared" si="276"/>
        <v>289.06551379200033</v>
      </c>
      <c r="U449" s="78">
        <f t="shared" si="277"/>
        <v>1.809926336243759</v>
      </c>
      <c r="V449" s="69">
        <f t="shared" si="278"/>
        <v>112.93940338161056</v>
      </c>
      <c r="W449" s="80">
        <f t="shared" ca="1" si="279"/>
        <v>7.5594965528592537</v>
      </c>
      <c r="X449" s="80">
        <f t="shared" ca="1" si="280"/>
        <v>32.969553816775203</v>
      </c>
      <c r="Y449" s="94">
        <f t="shared" ca="1" si="281"/>
        <v>1.8910444622422527E-7</v>
      </c>
      <c r="Z449" s="80">
        <f t="shared" ca="1" si="282"/>
        <v>14</v>
      </c>
      <c r="AA449" s="80">
        <f t="shared" ca="1" si="283"/>
        <v>239.94140452800005</v>
      </c>
      <c r="AB449" s="80">
        <f t="shared" ca="1" si="284"/>
        <v>125.65103934331459</v>
      </c>
      <c r="AC449" s="80">
        <f t="shared" si="285"/>
        <v>14.010927426443924</v>
      </c>
      <c r="AD449" s="69">
        <f t="shared" si="286"/>
        <v>2016.3143237647066</v>
      </c>
      <c r="AE449" s="69">
        <f t="shared" si="306"/>
        <v>2095.9601187226895</v>
      </c>
      <c r="AF449" s="69">
        <f t="shared" si="287"/>
        <v>1868.8226399999999</v>
      </c>
      <c r="AG449" s="95">
        <f t="shared" si="307"/>
        <v>1936.5215657142855</v>
      </c>
      <c r="AH449" s="93">
        <f t="shared" si="288"/>
        <v>24.091592991730671</v>
      </c>
      <c r="AI449" s="81">
        <f t="shared" si="289"/>
        <v>0.82793189979836035</v>
      </c>
      <c r="AJ449" s="80">
        <f t="shared" si="290"/>
        <v>17.940697344</v>
      </c>
      <c r="AK449" s="80">
        <f t="shared" si="291"/>
        <v>26.087565659271991</v>
      </c>
      <c r="AL449" s="78">
        <f t="shared" ca="1" si="292"/>
        <v>0.90757999051607396</v>
      </c>
      <c r="AM449" s="80">
        <f t="shared" ca="1" si="293"/>
        <v>24.95928644002095</v>
      </c>
      <c r="AN449" s="80">
        <f t="shared" si="294"/>
        <v>17.630402264150945</v>
      </c>
      <c r="AO449" s="80">
        <f t="shared" si="295"/>
        <v>2.9105169659117567</v>
      </c>
      <c r="AP449" s="80">
        <f t="shared" si="296"/>
        <v>3.1736648432894254</v>
      </c>
      <c r="AQ449" s="80">
        <f t="shared" ca="1" si="297"/>
        <v>2.6944645077676381</v>
      </c>
      <c r="AR449" s="80">
        <f t="shared" si="298"/>
        <v>2.789402287914259</v>
      </c>
      <c r="AS449" s="78">
        <f t="shared" si="299"/>
        <v>-3.2709394246644652E-2</v>
      </c>
      <c r="AT449" s="96">
        <f t="shared" ca="1" si="300"/>
        <v>4</v>
      </c>
      <c r="AU449" s="97" t="str">
        <f t="shared" ca="1" si="301"/>
        <v>Silt mxture</v>
      </c>
      <c r="AV449" s="98">
        <f t="shared" si="302"/>
        <v>4</v>
      </c>
      <c r="AW449" s="99" t="str">
        <f t="shared" si="303"/>
        <v>Silt mxture</v>
      </c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</row>
    <row r="450" spans="1:69">
      <c r="A450" s="101">
        <v>8.74</v>
      </c>
      <c r="C450" s="89">
        <f t="shared" si="264"/>
        <v>-28.674192000000001</v>
      </c>
      <c r="D450" s="84">
        <f t="shared" si="265"/>
        <v>28.674192000000001</v>
      </c>
      <c r="E450" s="76">
        <v>1.8048999999999999</v>
      </c>
      <c r="F450" s="91">
        <f t="shared" si="266"/>
        <v>18.843155999999997</v>
      </c>
      <c r="G450" s="80">
        <f t="shared" si="267"/>
        <v>18.910389599999998</v>
      </c>
      <c r="H450" s="81">
        <f t="shared" si="308"/>
        <v>19.779345599999999</v>
      </c>
      <c r="I450" s="101">
        <v>45.1</v>
      </c>
      <c r="J450" s="92">
        <f t="shared" si="268"/>
        <v>0.47084399999999998</v>
      </c>
      <c r="K450" s="101">
        <v>32.200000000000003</v>
      </c>
      <c r="L450" s="78">
        <f t="shared" si="269"/>
        <v>0.33616800000000002</v>
      </c>
      <c r="M450" s="81">
        <f t="shared" si="270"/>
        <v>0.89463479040000005</v>
      </c>
      <c r="N450" s="14">
        <f t="shared" si="304"/>
        <v>117</v>
      </c>
      <c r="O450" s="78">
        <f t="shared" si="271"/>
        <v>1.5533931839999968</v>
      </c>
      <c r="P450" s="78">
        <f t="shared" si="272"/>
        <v>0.65875839360000077</v>
      </c>
      <c r="Q450" s="93">
        <f t="shared" si="273"/>
        <v>5.7278088172800006</v>
      </c>
      <c r="R450" s="80">
        <f t="shared" si="274"/>
        <v>8.6948551592314676</v>
      </c>
      <c r="S450" s="80">
        <f t="shared" si="275"/>
        <v>4336.8920031962634</v>
      </c>
      <c r="T450" s="69">
        <f t="shared" si="276"/>
        <v>289.85369318400035</v>
      </c>
      <c r="U450" s="78">
        <f t="shared" si="277"/>
        <v>1.7934697323329618</v>
      </c>
      <c r="V450" s="69">
        <f t="shared" si="278"/>
        <v>111.91251129757681</v>
      </c>
      <c r="W450" s="80">
        <f t="shared" ca="1" si="279"/>
        <v>7.4350682743268077</v>
      </c>
      <c r="X450" s="80">
        <f t="shared" ca="1" si="280"/>
        <v>32.980484828567178</v>
      </c>
      <c r="Y450" s="94">
        <f t="shared" ca="1" si="281"/>
        <v>2.5696479033869947E-7</v>
      </c>
      <c r="Z450" s="80">
        <f t="shared" ca="1" si="282"/>
        <v>14</v>
      </c>
      <c r="AA450" s="80">
        <f t="shared" ca="1" si="283"/>
        <v>242.99794982400002</v>
      </c>
      <c r="AB450" s="80">
        <f t="shared" ca="1" si="284"/>
        <v>172.91607848102211</v>
      </c>
      <c r="AC450" s="80">
        <f t="shared" si="285"/>
        <v>13.533817267287255</v>
      </c>
      <c r="AD450" s="69">
        <f t="shared" si="286"/>
        <v>2041.9995783529414</v>
      </c>
      <c r="AE450" s="69">
        <f t="shared" si="306"/>
        <v>2213.6612523025215</v>
      </c>
      <c r="AF450" s="69">
        <f t="shared" si="287"/>
        <v>1891.0389599999999</v>
      </c>
      <c r="AG450" s="95">
        <f t="shared" si="307"/>
        <v>2036.9513828571423</v>
      </c>
      <c r="AH450" s="93">
        <f t="shared" si="288"/>
        <v>26.248917033204965</v>
      </c>
      <c r="AI450" s="81">
        <f t="shared" si="289"/>
        <v>0.71474459312300964</v>
      </c>
      <c r="AJ450" s="80">
        <f t="shared" si="290"/>
        <v>18.153974015999999</v>
      </c>
      <c r="AK450" s="80">
        <f t="shared" si="291"/>
        <v>26.348045937065052</v>
      </c>
      <c r="AL450" s="78">
        <f t="shared" ca="1" si="292"/>
        <v>0.89097419509022868</v>
      </c>
      <c r="AM450" s="80">
        <f t="shared" ca="1" si="293"/>
        <v>25.016462271680581</v>
      </c>
      <c r="AN450" s="80">
        <f t="shared" si="294"/>
        <v>17.839990188679241</v>
      </c>
      <c r="AO450" s="80">
        <f t="shared" si="295"/>
        <v>2.4898693784711869</v>
      </c>
      <c r="AP450" s="80">
        <f t="shared" si="296"/>
        <v>2.7127043684007863</v>
      </c>
      <c r="AQ450" s="80">
        <f t="shared" ca="1" si="297"/>
        <v>2.6506579683941029</v>
      </c>
      <c r="AR450" s="80">
        <f t="shared" si="298"/>
        <v>2.7448563819503113</v>
      </c>
      <c r="AS450" s="78">
        <f t="shared" si="299"/>
        <v>-3.217531288335089E-2</v>
      </c>
      <c r="AT450" s="96">
        <f t="shared" ca="1" si="300"/>
        <v>4</v>
      </c>
      <c r="AU450" s="97" t="str">
        <f t="shared" ca="1" si="301"/>
        <v>Silt mxture</v>
      </c>
      <c r="AV450" s="98">
        <f t="shared" si="302"/>
        <v>4</v>
      </c>
      <c r="AW450" s="99" t="str">
        <f t="shared" si="303"/>
        <v>Silt mxture</v>
      </c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</row>
    <row r="451" spans="1:69">
      <c r="A451" s="101">
        <v>8.76</v>
      </c>
      <c r="C451" s="89">
        <f t="shared" si="264"/>
        <v>-28.739808</v>
      </c>
      <c r="D451" s="84">
        <f t="shared" si="265"/>
        <v>28.739808</v>
      </c>
      <c r="E451" s="76">
        <v>2.0449000000000002</v>
      </c>
      <c r="F451" s="91">
        <f t="shared" si="266"/>
        <v>21.348756000000002</v>
      </c>
      <c r="G451" s="80">
        <f t="shared" si="267"/>
        <v>21.416407200000002</v>
      </c>
      <c r="H451" s="81">
        <f t="shared" si="308"/>
        <v>20.807998800000004</v>
      </c>
      <c r="I451" s="101">
        <v>43.1</v>
      </c>
      <c r="J451" s="92">
        <f t="shared" si="268"/>
        <v>0.44996399999999998</v>
      </c>
      <c r="K451" s="101">
        <v>32.4</v>
      </c>
      <c r="L451" s="78">
        <f t="shared" si="269"/>
        <v>0.33825599999999995</v>
      </c>
      <c r="M451" s="81">
        <f t="shared" si="270"/>
        <v>0.8966820096</v>
      </c>
      <c r="N451" s="14">
        <f t="shared" si="304"/>
        <v>117</v>
      </c>
      <c r="O451" s="78">
        <f t="shared" si="271"/>
        <v>1.5572317199999968</v>
      </c>
      <c r="P451" s="78">
        <f t="shared" si="272"/>
        <v>0.66054971040000077</v>
      </c>
      <c r="Q451" s="93">
        <f t="shared" si="273"/>
        <v>6.5535279084000022</v>
      </c>
      <c r="R451" s="80">
        <f t="shared" si="274"/>
        <v>9.9213243230876067</v>
      </c>
      <c r="S451" s="80">
        <f t="shared" si="275"/>
        <v>5192.3566904960253</v>
      </c>
      <c r="T451" s="69">
        <f t="shared" si="276"/>
        <v>290.64187257600031</v>
      </c>
      <c r="U451" s="78">
        <f t="shared" si="277"/>
        <v>1.7930150815007955</v>
      </c>
      <c r="V451" s="69">
        <f t="shared" si="278"/>
        <v>111.88414108564963</v>
      </c>
      <c r="W451" s="80">
        <f t="shared" ca="1" si="279"/>
        <v>7.9525965607001856</v>
      </c>
      <c r="X451" s="80">
        <f t="shared" ca="1" si="280"/>
        <v>33.536617591608788</v>
      </c>
      <c r="Y451" s="94">
        <f t="shared" ca="1" si="281"/>
        <v>4.7615119364909609E-7</v>
      </c>
      <c r="Z451" s="80">
        <f t="shared" ca="1" si="282"/>
        <v>14</v>
      </c>
      <c r="AA451" s="80">
        <f t="shared" ca="1" si="283"/>
        <v>278.02845672000007</v>
      </c>
      <c r="AB451" s="80">
        <f t="shared" ca="1" si="284"/>
        <v>366.60068732947587</v>
      </c>
      <c r="AC451" s="80">
        <f t="shared" si="285"/>
        <v>12.986515888354937</v>
      </c>
      <c r="AD451" s="69">
        <f t="shared" si="286"/>
        <v>2336.3735858823534</v>
      </c>
      <c r="AE451" s="69">
        <f t="shared" si="306"/>
        <v>2302.9726043697483</v>
      </c>
      <c r="AF451" s="69">
        <f t="shared" si="287"/>
        <v>2141.6407200000003</v>
      </c>
      <c r="AG451" s="95">
        <f t="shared" si="307"/>
        <v>2113.2498857142855</v>
      </c>
      <c r="AH451" s="93">
        <f t="shared" si="288"/>
        <v>29.651220921687102</v>
      </c>
      <c r="AI451" s="81">
        <f t="shared" si="289"/>
        <v>0.68119627170454888</v>
      </c>
      <c r="AJ451" s="80">
        <f t="shared" si="290"/>
        <v>20.559750912000002</v>
      </c>
      <c r="AK451" s="80">
        <f t="shared" si="291"/>
        <v>30.064619160871533</v>
      </c>
      <c r="AL451" s="78">
        <f t="shared" ca="1" si="292"/>
        <v>0.85748666842123111</v>
      </c>
      <c r="AM451" s="80">
        <f t="shared" ca="1" si="293"/>
        <v>28.104988855579304</v>
      </c>
      <c r="AN451" s="80">
        <f t="shared" si="294"/>
        <v>20.204157735849058</v>
      </c>
      <c r="AO451" s="80">
        <f t="shared" si="295"/>
        <v>2.1010246760717175</v>
      </c>
      <c r="AP451" s="80">
        <f t="shared" si="296"/>
        <v>2.2657738255707276</v>
      </c>
      <c r="AQ451" s="80">
        <f t="shared" ca="1" si="297"/>
        <v>2.5625424231330287</v>
      </c>
      <c r="AR451" s="80">
        <f t="shared" si="298"/>
        <v>2.6578958984555925</v>
      </c>
      <c r="AS451" s="78">
        <f t="shared" si="299"/>
        <v>-2.8119294789574006E-2</v>
      </c>
      <c r="AT451" s="96">
        <f t="shared" ca="1" si="300"/>
        <v>5</v>
      </c>
      <c r="AU451" s="97" t="str">
        <f t="shared" ca="1" si="301"/>
        <v>Sand mixture</v>
      </c>
      <c r="AV451" s="98">
        <f t="shared" si="302"/>
        <v>4</v>
      </c>
      <c r="AW451" s="99" t="str">
        <f t="shared" si="303"/>
        <v>Silt mxture</v>
      </c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</row>
    <row r="452" spans="1:69">
      <c r="A452" s="101">
        <v>8.7799999999999994</v>
      </c>
      <c r="C452" s="89">
        <f t="shared" si="264"/>
        <v>-28.805423999999999</v>
      </c>
      <c r="D452" s="84">
        <f t="shared" si="265"/>
        <v>28.805423999999999</v>
      </c>
      <c r="E452" s="76">
        <v>2.2601</v>
      </c>
      <c r="F452" s="91">
        <f t="shared" si="266"/>
        <v>23.595444000000001</v>
      </c>
      <c r="G452" s="80">
        <f t="shared" si="267"/>
        <v>23.66226</v>
      </c>
      <c r="H452" s="81">
        <f t="shared" si="308"/>
        <v>21.611217600000003</v>
      </c>
      <c r="I452" s="101">
        <v>45.1</v>
      </c>
      <c r="J452" s="92">
        <f t="shared" si="268"/>
        <v>0.47084399999999998</v>
      </c>
      <c r="K452" s="101">
        <v>32</v>
      </c>
      <c r="L452" s="78">
        <f t="shared" si="269"/>
        <v>0.33407999999999999</v>
      </c>
      <c r="M452" s="81">
        <f t="shared" si="270"/>
        <v>0.89872922879999995</v>
      </c>
      <c r="N452" s="14">
        <f t="shared" si="304"/>
        <v>117</v>
      </c>
      <c r="O452" s="78">
        <f t="shared" si="271"/>
        <v>1.5610702559999967</v>
      </c>
      <c r="P452" s="78">
        <f t="shared" si="272"/>
        <v>0.66234102720000076</v>
      </c>
      <c r="Q452" s="93">
        <f t="shared" si="273"/>
        <v>7.2933926155200011</v>
      </c>
      <c r="R452" s="80">
        <f t="shared" si="274"/>
        <v>11.011536830735514</v>
      </c>
      <c r="S452" s="80">
        <f t="shared" si="275"/>
        <v>5522.2960680869955</v>
      </c>
      <c r="T452" s="69">
        <f t="shared" si="276"/>
        <v>291.43005196800033</v>
      </c>
      <c r="U452" s="78">
        <f t="shared" si="277"/>
        <v>1.8022317494371032</v>
      </c>
      <c r="V452" s="69">
        <f t="shared" si="278"/>
        <v>112.45926116487523</v>
      </c>
      <c r="W452" s="80">
        <f t="shared" ca="1" si="279"/>
        <v>8.5101468996841501</v>
      </c>
      <c r="X452" s="80">
        <f t="shared" ca="1" si="280"/>
        <v>33.994535497001223</v>
      </c>
      <c r="Y452" s="94">
        <f t="shared" ca="1" si="281"/>
        <v>6.7227782832669684E-7</v>
      </c>
      <c r="Z452" s="80">
        <f t="shared" ca="1" si="282"/>
        <v>14</v>
      </c>
      <c r="AA452" s="80">
        <f t="shared" ca="1" si="283"/>
        <v>309.41665641600002</v>
      </c>
      <c r="AB452" s="80">
        <f t="shared" ca="1" si="284"/>
        <v>576.03865243418636</v>
      </c>
      <c r="AC452" s="80">
        <f t="shared" si="285"/>
        <v>12.799229712021567</v>
      </c>
      <c r="AD452" s="69">
        <f t="shared" si="286"/>
        <v>2600.1399698823534</v>
      </c>
      <c r="AE452" s="69">
        <f t="shared" si="306"/>
        <v>2378.934793411765</v>
      </c>
      <c r="AF452" s="69">
        <f t="shared" si="287"/>
        <v>2366.2259999999997</v>
      </c>
      <c r="AG452" s="95">
        <f t="shared" si="307"/>
        <v>2178.2015999999994</v>
      </c>
      <c r="AH452" s="93">
        <f t="shared" si="288"/>
        <v>31.406306371103234</v>
      </c>
      <c r="AI452" s="81">
        <f t="shared" si="289"/>
        <v>0.71087850618352788</v>
      </c>
      <c r="AJ452" s="80">
        <f t="shared" si="290"/>
        <v>22.715769599999998</v>
      </c>
      <c r="AK452" s="80">
        <f t="shared" si="291"/>
        <v>33.368293426471254</v>
      </c>
      <c r="AL452" s="78">
        <f t="shared" ca="1" si="292"/>
        <v>0.83879639800641848</v>
      </c>
      <c r="AM452" s="80">
        <f t="shared" ca="1" si="293"/>
        <v>30.93230743113843</v>
      </c>
      <c r="AN452" s="80">
        <f t="shared" si="294"/>
        <v>22.322886792452827</v>
      </c>
      <c r="AO452" s="80">
        <f t="shared" si="295"/>
        <v>1.9898521950143393</v>
      </c>
      <c r="AP452" s="80">
        <f t="shared" si="296"/>
        <v>2.1304011478740597</v>
      </c>
      <c r="AQ452" s="80">
        <f t="shared" ca="1" si="297"/>
        <v>2.5132648207963242</v>
      </c>
      <c r="AR452" s="80">
        <f t="shared" si="298"/>
        <v>2.6089301883052518</v>
      </c>
      <c r="AS452" s="78">
        <f t="shared" si="299"/>
        <v>-2.5548363474563178E-2</v>
      </c>
      <c r="AT452" s="96">
        <f t="shared" ca="1" si="300"/>
        <v>5</v>
      </c>
      <c r="AU452" s="97" t="str">
        <f t="shared" ca="1" si="301"/>
        <v>Sand mixture</v>
      </c>
      <c r="AV452" s="98">
        <f t="shared" si="302"/>
        <v>4</v>
      </c>
      <c r="AW452" s="99" t="str">
        <f t="shared" si="303"/>
        <v>Silt mxture</v>
      </c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</row>
    <row r="453" spans="1:69">
      <c r="A453" s="101">
        <v>8.8000000000000007</v>
      </c>
      <c r="C453" s="89">
        <f t="shared" si="264"/>
        <v>-28.871040000000004</v>
      </c>
      <c r="D453" s="84">
        <f t="shared" si="265"/>
        <v>28.871040000000004</v>
      </c>
      <c r="E453" s="76">
        <v>2.2837999999999998</v>
      </c>
      <c r="F453" s="91">
        <f t="shared" si="266"/>
        <v>23.842871999999996</v>
      </c>
      <c r="G453" s="80">
        <f t="shared" si="267"/>
        <v>23.910523199999997</v>
      </c>
      <c r="H453" s="81">
        <f t="shared" si="308"/>
        <v>22.297647600000001</v>
      </c>
      <c r="I453" s="101">
        <v>51.7</v>
      </c>
      <c r="J453" s="92">
        <f t="shared" si="268"/>
        <v>0.53974800000000001</v>
      </c>
      <c r="K453" s="101">
        <v>32.4</v>
      </c>
      <c r="L453" s="78">
        <f t="shared" si="269"/>
        <v>0.33825599999999995</v>
      </c>
      <c r="M453" s="81">
        <f t="shared" si="270"/>
        <v>0.90077644800000012</v>
      </c>
      <c r="N453" s="14">
        <f t="shared" si="304"/>
        <v>117</v>
      </c>
      <c r="O453" s="78">
        <f t="shared" si="271"/>
        <v>1.5649087919999971</v>
      </c>
      <c r="P453" s="78">
        <f t="shared" si="272"/>
        <v>0.66413234400000087</v>
      </c>
      <c r="Q453" s="93">
        <f t="shared" si="273"/>
        <v>7.3740527546400001</v>
      </c>
      <c r="R453" s="80">
        <f t="shared" si="274"/>
        <v>11.103288104034865</v>
      </c>
      <c r="S453" s="80">
        <f t="shared" si="275"/>
        <v>4870.5985250633303</v>
      </c>
      <c r="T453" s="69">
        <f t="shared" si="276"/>
        <v>292.2182313600004</v>
      </c>
      <c r="U453" s="78">
        <f t="shared" si="277"/>
        <v>1.8186544869141177</v>
      </c>
      <c r="V453" s="69">
        <f t="shared" si="278"/>
        <v>113.48403998344094</v>
      </c>
      <c r="W453" s="80">
        <f t="shared" ca="1" si="279"/>
        <v>8.7641303154694672</v>
      </c>
      <c r="X453" s="80">
        <f t="shared" ca="1" si="280"/>
        <v>34.061333529547802</v>
      </c>
      <c r="Y453" s="94">
        <f t="shared" ca="1" si="281"/>
        <v>5.4781958739382276E-7</v>
      </c>
      <c r="Z453" s="80">
        <f t="shared" ca="1" si="282"/>
        <v>14</v>
      </c>
      <c r="AA453" s="80">
        <f t="shared" ca="1" si="283"/>
        <v>312.83860171200001</v>
      </c>
      <c r="AB453" s="80">
        <f t="shared" ca="1" si="284"/>
        <v>474.58831489124765</v>
      </c>
      <c r="AC453" s="80">
        <f t="shared" si="285"/>
        <v>13.180991189624155</v>
      </c>
      <c r="AD453" s="69">
        <f t="shared" si="286"/>
        <v>2628.8958127058822</v>
      </c>
      <c r="AE453" s="69">
        <f t="shared" si="306"/>
        <v>2503.6017757310924</v>
      </c>
      <c r="AF453" s="69">
        <f t="shared" si="287"/>
        <v>2391.0523199999998</v>
      </c>
      <c r="AG453" s="95">
        <f t="shared" si="307"/>
        <v>2284.5523885714279</v>
      </c>
      <c r="AH453" s="93">
        <f t="shared" si="288"/>
        <v>29.436830630551135</v>
      </c>
      <c r="AI453" s="81">
        <f t="shared" si="289"/>
        <v>0.81271150980112372</v>
      </c>
      <c r="AJ453" s="80">
        <f t="shared" si="290"/>
        <v>22.954102271999997</v>
      </c>
      <c r="AK453" s="80">
        <f t="shared" si="291"/>
        <v>33.646327587984437</v>
      </c>
      <c r="AL453" s="78">
        <f t="shared" ca="1" si="292"/>
        <v>0.85002404519934271</v>
      </c>
      <c r="AM453" s="80">
        <f t="shared" ca="1" si="293"/>
        <v>31.36785821995317</v>
      </c>
      <c r="AN453" s="80">
        <f t="shared" si="294"/>
        <v>22.557097358490562</v>
      </c>
      <c r="AO453" s="80">
        <f t="shared" si="295"/>
        <v>2.2573659115915961</v>
      </c>
      <c r="AP453" s="80">
        <f t="shared" si="296"/>
        <v>2.4154538342287144</v>
      </c>
      <c r="AQ453" s="80">
        <f t="shared" ca="1" si="297"/>
        <v>2.5425119365901629</v>
      </c>
      <c r="AR453" s="80">
        <f t="shared" si="298"/>
        <v>2.6375581677897539</v>
      </c>
      <c r="AS453" s="78">
        <f t="shared" si="299"/>
        <v>-2.5173639790303147E-2</v>
      </c>
      <c r="AT453" s="96">
        <f t="shared" ca="1" si="300"/>
        <v>5</v>
      </c>
      <c r="AU453" s="97" t="str">
        <f t="shared" ca="1" si="301"/>
        <v>Sand mixture</v>
      </c>
      <c r="AV453" s="98">
        <f t="shared" si="302"/>
        <v>4</v>
      </c>
      <c r="AW453" s="99" t="str">
        <f t="shared" si="303"/>
        <v>Silt mxture</v>
      </c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</row>
    <row r="454" spans="1:69">
      <c r="A454" s="101">
        <v>8.82</v>
      </c>
      <c r="C454" s="89">
        <f t="shared" si="264"/>
        <v>-28.936656000000003</v>
      </c>
      <c r="D454" s="84">
        <f t="shared" si="265"/>
        <v>28.936656000000003</v>
      </c>
      <c r="E454" s="76">
        <v>2.2042000000000002</v>
      </c>
      <c r="F454" s="91">
        <f t="shared" si="266"/>
        <v>23.011848000000001</v>
      </c>
      <c r="G454" s="80">
        <f t="shared" si="267"/>
        <v>23.079499200000001</v>
      </c>
      <c r="H454" s="81">
        <f t="shared" si="308"/>
        <v>23.501379599999996</v>
      </c>
      <c r="I454" s="101">
        <v>53.6</v>
      </c>
      <c r="J454" s="92">
        <f t="shared" si="268"/>
        <v>0.55958399999999997</v>
      </c>
      <c r="K454" s="101">
        <v>32.4</v>
      </c>
      <c r="L454" s="78">
        <f t="shared" si="269"/>
        <v>0.33825599999999995</v>
      </c>
      <c r="M454" s="81">
        <f t="shared" si="270"/>
        <v>0.90282366720000007</v>
      </c>
      <c r="N454" s="14">
        <f t="shared" si="304"/>
        <v>117</v>
      </c>
      <c r="O454" s="78">
        <f t="shared" si="271"/>
        <v>1.5687473279999971</v>
      </c>
      <c r="P454" s="78">
        <f t="shared" si="272"/>
        <v>0.66592366080000087</v>
      </c>
      <c r="Q454" s="93">
        <f t="shared" si="273"/>
        <v>7.0985481177600018</v>
      </c>
      <c r="R454" s="80">
        <f t="shared" si="274"/>
        <v>10.659702508891531</v>
      </c>
      <c r="S454" s="80">
        <f t="shared" si="275"/>
        <v>4522.4250350680686</v>
      </c>
      <c r="T454" s="69">
        <f t="shared" si="276"/>
        <v>293.00641075200042</v>
      </c>
      <c r="U454" s="78">
        <f t="shared" si="277"/>
        <v>1.8215038906397909</v>
      </c>
      <c r="V454" s="69">
        <f t="shared" si="278"/>
        <v>113.66184277592295</v>
      </c>
      <c r="W454" s="80">
        <f t="shared" ca="1" si="279"/>
        <v>8.6371588784834952</v>
      </c>
      <c r="X454" s="80">
        <f t="shared" ca="1" si="280"/>
        <v>33.895785184905975</v>
      </c>
      <c r="Y454" s="94">
        <f t="shared" ca="1" si="281"/>
        <v>4.3776953637867327E-7</v>
      </c>
      <c r="Z454" s="80">
        <f t="shared" ca="1" si="282"/>
        <v>14</v>
      </c>
      <c r="AA454" s="80">
        <f t="shared" ca="1" si="283"/>
        <v>301.15052620800003</v>
      </c>
      <c r="AB454" s="80">
        <f t="shared" ca="1" si="284"/>
        <v>365.08022650597758</v>
      </c>
      <c r="AC454" s="80">
        <f t="shared" si="285"/>
        <v>13.406467883733102</v>
      </c>
      <c r="AD454" s="69">
        <f t="shared" si="286"/>
        <v>2530.67669082353</v>
      </c>
      <c r="AE454" s="69">
        <f t="shared" si="306"/>
        <v>2683.7183177142861</v>
      </c>
      <c r="AF454" s="69">
        <f t="shared" si="287"/>
        <v>2307.94992</v>
      </c>
      <c r="AG454" s="95">
        <f t="shared" si="307"/>
        <v>2438.0353028571431</v>
      </c>
      <c r="AH454" s="93">
        <f t="shared" si="288"/>
        <v>28.008857646655201</v>
      </c>
      <c r="AI454" s="81">
        <f t="shared" si="289"/>
        <v>0.84031253571580444</v>
      </c>
      <c r="AJ454" s="80">
        <f t="shared" si="290"/>
        <v>22.156319232000001</v>
      </c>
      <c r="AK454" s="80">
        <f t="shared" si="291"/>
        <v>32.302128814822815</v>
      </c>
      <c r="AL454" s="78">
        <f t="shared" ca="1" si="292"/>
        <v>0.86231458062255895</v>
      </c>
      <c r="AM454" s="80">
        <f t="shared" ca="1" si="293"/>
        <v>30.299468949580415</v>
      </c>
      <c r="AN454" s="80">
        <f t="shared" si="294"/>
        <v>21.773112452830187</v>
      </c>
      <c r="AO454" s="80">
        <f t="shared" si="295"/>
        <v>2.424593337796515</v>
      </c>
      <c r="AP454" s="80">
        <f t="shared" si="296"/>
        <v>2.6014153448926916</v>
      </c>
      <c r="AQ454" s="80">
        <f t="shared" ca="1" si="297"/>
        <v>2.5745487852719071</v>
      </c>
      <c r="AR454" s="80">
        <f t="shared" si="298"/>
        <v>2.6684506649393049</v>
      </c>
      <c r="AS454" s="78">
        <f t="shared" si="299"/>
        <v>-2.6245836061866507E-2</v>
      </c>
      <c r="AT454" s="96">
        <f t="shared" ca="1" si="300"/>
        <v>5</v>
      </c>
      <c r="AU454" s="97" t="str">
        <f t="shared" ca="1" si="301"/>
        <v>Sand mixture</v>
      </c>
      <c r="AV454" s="98">
        <f t="shared" si="302"/>
        <v>4</v>
      </c>
      <c r="AW454" s="99" t="str">
        <f t="shared" si="303"/>
        <v>Silt mxture</v>
      </c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</row>
    <row r="455" spans="1:69">
      <c r="A455" s="101">
        <v>8.84</v>
      </c>
      <c r="C455" s="89">
        <f t="shared" si="264"/>
        <v>-29.002272000000001</v>
      </c>
      <c r="D455" s="84">
        <f t="shared" si="265"/>
        <v>29.002272000000001</v>
      </c>
      <c r="E455" s="76">
        <v>2.1779999999999999</v>
      </c>
      <c r="F455" s="91">
        <f t="shared" si="266"/>
        <v>22.738319999999998</v>
      </c>
      <c r="G455" s="80">
        <f t="shared" si="267"/>
        <v>22.806806399999999</v>
      </c>
      <c r="H455" s="81">
        <f t="shared" si="308"/>
        <v>24.874343999999997</v>
      </c>
      <c r="I455" s="101">
        <v>58</v>
      </c>
      <c r="J455" s="92">
        <f t="shared" si="268"/>
        <v>0.60551999999999995</v>
      </c>
      <c r="K455" s="101">
        <v>32.799999999999997</v>
      </c>
      <c r="L455" s="78">
        <f t="shared" si="269"/>
        <v>0.34243199999999996</v>
      </c>
      <c r="M455" s="81">
        <f t="shared" si="270"/>
        <v>0.90487088640000002</v>
      </c>
      <c r="N455" s="14">
        <f t="shared" si="304"/>
        <v>117</v>
      </c>
      <c r="O455" s="78">
        <f t="shared" si="271"/>
        <v>1.572585863999997</v>
      </c>
      <c r="P455" s="78">
        <f t="shared" si="272"/>
        <v>0.66771497760000087</v>
      </c>
      <c r="Q455" s="93">
        <f t="shared" si="273"/>
        <v>7.0072927768800009</v>
      </c>
      <c r="R455" s="80">
        <f t="shared" si="274"/>
        <v>10.494437015725843</v>
      </c>
      <c r="S455" s="80">
        <f t="shared" si="275"/>
        <v>4125.6169779207767</v>
      </c>
      <c r="T455" s="69">
        <f t="shared" si="276"/>
        <v>293.79459014400038</v>
      </c>
      <c r="U455" s="78">
        <f t="shared" si="277"/>
        <v>1.8302903842451426</v>
      </c>
      <c r="V455" s="69">
        <f t="shared" si="278"/>
        <v>114.21011997689689</v>
      </c>
      <c r="W455" s="80">
        <f t="shared" ca="1" si="279"/>
        <v>8.6965010508174583</v>
      </c>
      <c r="X455" s="80">
        <f t="shared" ca="1" si="280"/>
        <v>33.847387268947728</v>
      </c>
      <c r="Y455" s="94">
        <f t="shared" ca="1" si="281"/>
        <v>3.5764301807342151E-7</v>
      </c>
      <c r="Z455" s="80">
        <f t="shared" ca="1" si="282"/>
        <v>14</v>
      </c>
      <c r="AA455" s="80">
        <f t="shared" ca="1" si="283"/>
        <v>297.27908750400002</v>
      </c>
      <c r="AB455" s="80">
        <f t="shared" ca="1" si="284"/>
        <v>294.42403402627383</v>
      </c>
      <c r="AC455" s="80">
        <f t="shared" si="285"/>
        <v>13.685645180589081</v>
      </c>
      <c r="AD455" s="69">
        <f t="shared" si="286"/>
        <v>2498.1435924705884</v>
      </c>
      <c r="AE455" s="69">
        <f t="shared" si="306"/>
        <v>2816.8776697815133</v>
      </c>
      <c r="AF455" s="69">
        <f t="shared" si="287"/>
        <v>2280.6806399999996</v>
      </c>
      <c r="AG455" s="95">
        <f t="shared" si="307"/>
        <v>2551.6046057142853</v>
      </c>
      <c r="AH455" s="93">
        <f t="shared" si="288"/>
        <v>26.509318061434719</v>
      </c>
      <c r="AI455" s="81">
        <f t="shared" si="289"/>
        <v>0.90685400255128135</v>
      </c>
      <c r="AJ455" s="80">
        <f t="shared" si="290"/>
        <v>21.894534143999998</v>
      </c>
      <c r="AK455" s="80">
        <f t="shared" si="291"/>
        <v>31.801324290078309</v>
      </c>
      <c r="AL455" s="78">
        <f t="shared" ca="1" si="292"/>
        <v>0.87340243005839335</v>
      </c>
      <c r="AM455" s="80">
        <f t="shared" ca="1" si="293"/>
        <v>29.994056572352758</v>
      </c>
      <c r="AN455" s="80">
        <f t="shared" si="294"/>
        <v>21.515855094339621</v>
      </c>
      <c r="AO455" s="80">
        <f t="shared" si="295"/>
        <v>2.6549968872450287</v>
      </c>
      <c r="AP455" s="80">
        <f t="shared" si="296"/>
        <v>2.8516233924076255</v>
      </c>
      <c r="AQ455" s="80">
        <f t="shared" ca="1" si="297"/>
        <v>2.6034289778187909</v>
      </c>
      <c r="AR455" s="80">
        <f t="shared" si="298"/>
        <v>2.6964323180019285</v>
      </c>
      <c r="AS455" s="78">
        <f t="shared" si="299"/>
        <v>-2.6487380850474557E-2</v>
      </c>
      <c r="AT455" s="96">
        <f t="shared" ca="1" si="300"/>
        <v>4</v>
      </c>
      <c r="AU455" s="97" t="str">
        <f t="shared" ca="1" si="301"/>
        <v>Silt mxture</v>
      </c>
      <c r="AV455" s="98">
        <f t="shared" si="302"/>
        <v>4</v>
      </c>
      <c r="AW455" s="99" t="str">
        <f t="shared" si="303"/>
        <v>Silt mxture</v>
      </c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</row>
    <row r="456" spans="1:69">
      <c r="A456" s="101">
        <v>8.86</v>
      </c>
      <c r="C456" s="89">
        <f t="shared" si="264"/>
        <v>-29.067888</v>
      </c>
      <c r="D456" s="84">
        <f t="shared" si="265"/>
        <v>29.067888</v>
      </c>
      <c r="E456" s="76">
        <v>2.4965000000000002</v>
      </c>
      <c r="F456" s="91">
        <f t="shared" si="266"/>
        <v>26.063459999999999</v>
      </c>
      <c r="G456" s="80">
        <f t="shared" si="267"/>
        <v>26.132781599999998</v>
      </c>
      <c r="H456" s="81">
        <f t="shared" si="308"/>
        <v>25.8250104</v>
      </c>
      <c r="I456" s="101">
        <v>58.4</v>
      </c>
      <c r="J456" s="92">
        <f t="shared" si="268"/>
        <v>0.60969600000000002</v>
      </c>
      <c r="K456" s="101">
        <v>33.200000000000003</v>
      </c>
      <c r="L456" s="78">
        <f t="shared" si="269"/>
        <v>0.34660800000000003</v>
      </c>
      <c r="M456" s="81">
        <f t="shared" si="270"/>
        <v>0.90691810559999997</v>
      </c>
      <c r="N456" s="14">
        <f t="shared" si="304"/>
        <v>117</v>
      </c>
      <c r="O456" s="78">
        <f t="shared" si="271"/>
        <v>1.576424399999997</v>
      </c>
      <c r="P456" s="78">
        <f t="shared" si="272"/>
        <v>0.66950629440000087</v>
      </c>
      <c r="Q456" s="93">
        <f t="shared" si="273"/>
        <v>8.1035978760000003</v>
      </c>
      <c r="R456" s="80">
        <f t="shared" si="274"/>
        <v>12.103841209233581</v>
      </c>
      <c r="S456" s="80">
        <f t="shared" si="275"/>
        <v>4738.3994646512365</v>
      </c>
      <c r="T456" s="69">
        <f t="shared" si="276"/>
        <v>294.5827695360004</v>
      </c>
      <c r="U456" s="78">
        <f t="shared" si="277"/>
        <v>1.8364171993692038</v>
      </c>
      <c r="V456" s="69">
        <f t="shared" si="278"/>
        <v>114.59243324063831</v>
      </c>
      <c r="W456" s="80">
        <f t="shared" ca="1" si="279"/>
        <v>9.4516770445443328</v>
      </c>
      <c r="X456" s="80">
        <f t="shared" ca="1" si="280"/>
        <v>34.462642922818617</v>
      </c>
      <c r="Y456" s="94">
        <f t="shared" ca="1" si="281"/>
        <v>6.3269052335137396E-7</v>
      </c>
      <c r="Z456" s="80">
        <f t="shared" ca="1" si="282"/>
        <v>14</v>
      </c>
      <c r="AA456" s="80">
        <f t="shared" ca="1" si="283"/>
        <v>343.7890008</v>
      </c>
      <c r="AB456" s="80">
        <f t="shared" ca="1" si="284"/>
        <v>602.34104170688659</v>
      </c>
      <c r="AC456" s="80">
        <f t="shared" si="285"/>
        <v>13.264645826038674</v>
      </c>
      <c r="AD456" s="69">
        <f t="shared" si="286"/>
        <v>2888.9832000000001</v>
      </c>
      <c r="AE456" s="69">
        <f t="shared" si="306"/>
        <v>2932.1504067226892</v>
      </c>
      <c r="AF456" s="69">
        <f t="shared" si="287"/>
        <v>2613.2781599999998</v>
      </c>
      <c r="AG456" s="95">
        <f t="shared" si="307"/>
        <v>2649.9702857142852</v>
      </c>
      <c r="AH456" s="93">
        <f t="shared" si="288"/>
        <v>29.53080157474017</v>
      </c>
      <c r="AI456" s="81">
        <f t="shared" si="289"/>
        <v>0.91066507529462182</v>
      </c>
      <c r="AJ456" s="80">
        <f t="shared" si="290"/>
        <v>25.087470335999996</v>
      </c>
      <c r="AK456" s="80">
        <f t="shared" si="291"/>
        <v>36.678306694647212</v>
      </c>
      <c r="AL456" s="78">
        <f t="shared" ca="1" si="292"/>
        <v>0.84243773489881124</v>
      </c>
      <c r="AM456" s="80">
        <f t="shared" ca="1" si="293"/>
        <v>34.116740993728946</v>
      </c>
      <c r="AN456" s="80">
        <f t="shared" si="294"/>
        <v>24.653567547169807</v>
      </c>
      <c r="AO456" s="80">
        <f t="shared" si="295"/>
        <v>2.3330696645013869</v>
      </c>
      <c r="AP456" s="80">
        <f t="shared" si="296"/>
        <v>2.4828438315761265</v>
      </c>
      <c r="AQ456" s="80">
        <f t="shared" ca="1" si="297"/>
        <v>2.5219350375693059</v>
      </c>
      <c r="AR456" s="80">
        <f t="shared" si="298"/>
        <v>2.6153581164405417</v>
      </c>
      <c r="AS456" s="78">
        <f t="shared" si="299"/>
        <v>-2.2817313701561561E-2</v>
      </c>
      <c r="AT456" s="96">
        <f t="shared" ca="1" si="300"/>
        <v>5</v>
      </c>
      <c r="AU456" s="97" t="str">
        <f t="shared" ca="1" si="301"/>
        <v>Sand mixture</v>
      </c>
      <c r="AV456" s="98">
        <f t="shared" si="302"/>
        <v>4</v>
      </c>
      <c r="AW456" s="99" t="str">
        <f t="shared" si="303"/>
        <v>Silt mxture</v>
      </c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</row>
    <row r="457" spans="1:69">
      <c r="A457" s="101">
        <v>8.8800000000000008</v>
      </c>
      <c r="C457" s="89">
        <f t="shared" si="264"/>
        <v>-29.133504000000006</v>
      </c>
      <c r="D457" s="84">
        <f t="shared" si="265"/>
        <v>29.133504000000006</v>
      </c>
      <c r="E457" s="76">
        <v>2.8336000000000001</v>
      </c>
      <c r="F457" s="91">
        <f t="shared" si="266"/>
        <v>29.582784</v>
      </c>
      <c r="G457" s="80">
        <f t="shared" si="267"/>
        <v>29.654193599999999</v>
      </c>
      <c r="H457" s="81">
        <f t="shared" si="308"/>
        <v>26.9312328</v>
      </c>
      <c r="I457" s="101">
        <v>69.099999999999994</v>
      </c>
      <c r="J457" s="92">
        <f t="shared" si="268"/>
        <v>0.72140399999999993</v>
      </c>
      <c r="K457" s="101">
        <v>34.200000000000003</v>
      </c>
      <c r="L457" s="78">
        <f t="shared" si="269"/>
        <v>0.35704800000000003</v>
      </c>
      <c r="M457" s="81">
        <f t="shared" si="270"/>
        <v>0.90896532480000014</v>
      </c>
      <c r="N457" s="14">
        <f t="shared" si="304"/>
        <v>117</v>
      </c>
      <c r="O457" s="78">
        <f t="shared" si="271"/>
        <v>1.5802629359999973</v>
      </c>
      <c r="P457" s="78">
        <f t="shared" si="272"/>
        <v>0.67129761120000098</v>
      </c>
      <c r="Q457" s="93">
        <f t="shared" si="273"/>
        <v>9.2643971191200016</v>
      </c>
      <c r="R457" s="80">
        <f t="shared" si="274"/>
        <v>13.800730055569709</v>
      </c>
      <c r="S457" s="80">
        <f t="shared" si="275"/>
        <v>4578.3158566285947</v>
      </c>
      <c r="T457" s="69">
        <f t="shared" si="276"/>
        <v>295.37094892800042</v>
      </c>
      <c r="U457" s="78">
        <f t="shared" si="277"/>
        <v>1.8610858466061975</v>
      </c>
      <c r="V457" s="69">
        <f t="shared" si="278"/>
        <v>116.13175682822671</v>
      </c>
      <c r="W457" s="80">
        <f t="shared" ca="1" si="279"/>
        <v>10.504543527784163</v>
      </c>
      <c r="X457" s="80">
        <f t="shared" ca="1" si="280"/>
        <v>35.064946823588812</v>
      </c>
      <c r="Y457" s="94">
        <f t="shared" ca="1" si="281"/>
        <v>7.9188675519416707E-7</v>
      </c>
      <c r="Z457" s="80">
        <f t="shared" ca="1" si="282"/>
        <v>14</v>
      </c>
      <c r="AA457" s="80">
        <f t="shared" ca="1" si="283"/>
        <v>393.03502929600006</v>
      </c>
      <c r="AB457" s="80">
        <f t="shared" ca="1" si="284"/>
        <v>861.89326345898007</v>
      </c>
      <c r="AC457" s="80">
        <f t="shared" si="285"/>
        <v>13.369127261479001</v>
      </c>
      <c r="AD457" s="69">
        <f t="shared" si="286"/>
        <v>3302.8153722352945</v>
      </c>
      <c r="AE457" s="69">
        <f t="shared" si="306"/>
        <v>3102.8551571092439</v>
      </c>
      <c r="AF457" s="69">
        <f t="shared" si="287"/>
        <v>2965.4193599999999</v>
      </c>
      <c r="AG457" s="95">
        <f t="shared" si="307"/>
        <v>2795.4531771428569</v>
      </c>
      <c r="AH457" s="93">
        <f t="shared" si="288"/>
        <v>29.702610041119858</v>
      </c>
      <c r="AI457" s="81">
        <f t="shared" si="289"/>
        <v>1.0746410950434184</v>
      </c>
      <c r="AJ457" s="80">
        <f t="shared" si="290"/>
        <v>28.468025855999997</v>
      </c>
      <c r="AK457" s="80">
        <f t="shared" si="291"/>
        <v>41.820394107786989</v>
      </c>
      <c r="AL457" s="78">
        <f t="shared" ca="1" si="292"/>
        <v>0.83030619918923876</v>
      </c>
      <c r="AM457" s="80">
        <f t="shared" ca="1" si="293"/>
        <v>38.701022416619104</v>
      </c>
      <c r="AN457" s="80">
        <f t="shared" si="294"/>
        <v>27.97565433962264</v>
      </c>
      <c r="AO457" s="80">
        <f t="shared" si="295"/>
        <v>2.4327216910056184</v>
      </c>
      <c r="AP457" s="80">
        <f t="shared" si="296"/>
        <v>2.5696579813993656</v>
      </c>
      <c r="AQ457" s="80">
        <f t="shared" ca="1" si="297"/>
        <v>2.4898719620180088</v>
      </c>
      <c r="AR457" s="80">
        <f t="shared" si="298"/>
        <v>2.5832055723558591</v>
      </c>
      <c r="AS457" s="78">
        <f t="shared" si="299"/>
        <v>-1.9659424660036628E-2</v>
      </c>
      <c r="AT457" s="96">
        <f t="shared" ca="1" si="300"/>
        <v>5</v>
      </c>
      <c r="AU457" s="97" t="str">
        <f t="shared" ca="1" si="301"/>
        <v>Sand mixture</v>
      </c>
      <c r="AV457" s="98">
        <f t="shared" si="302"/>
        <v>5</v>
      </c>
      <c r="AW457" s="99" t="str">
        <f t="shared" si="303"/>
        <v>Sand mixture</v>
      </c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</row>
    <row r="458" spans="1:69">
      <c r="A458" s="101">
        <v>8.9</v>
      </c>
      <c r="C458" s="89">
        <f t="shared" si="264"/>
        <v>-29.199120000000004</v>
      </c>
      <c r="D458" s="84">
        <f t="shared" si="265"/>
        <v>29.199120000000004</v>
      </c>
      <c r="E458" s="76">
        <v>2.8062</v>
      </c>
      <c r="F458" s="91">
        <f t="shared" si="266"/>
        <v>29.296727999999998</v>
      </c>
      <c r="G458" s="80">
        <f t="shared" si="267"/>
        <v>29.3662584</v>
      </c>
      <c r="H458" s="81">
        <f t="shared" si="308"/>
        <v>28.767037199999994</v>
      </c>
      <c r="I458" s="101">
        <v>69.5</v>
      </c>
      <c r="J458" s="92">
        <f t="shared" si="268"/>
        <v>0.72558</v>
      </c>
      <c r="K458" s="101">
        <v>33.299999999999997</v>
      </c>
      <c r="L458" s="78">
        <f t="shared" si="269"/>
        <v>0.34765199999999996</v>
      </c>
      <c r="M458" s="81">
        <f t="shared" si="270"/>
        <v>0.91101254400000009</v>
      </c>
      <c r="N458" s="14">
        <f t="shared" si="304"/>
        <v>117</v>
      </c>
      <c r="O458" s="78">
        <f t="shared" si="271"/>
        <v>1.5841014719999973</v>
      </c>
      <c r="P458" s="78">
        <f t="shared" si="272"/>
        <v>0.67308892800000097</v>
      </c>
      <c r="Q458" s="93">
        <f t="shared" si="273"/>
        <v>9.1681117862400008</v>
      </c>
      <c r="R458" s="80">
        <f t="shared" si="274"/>
        <v>13.62095171210421</v>
      </c>
      <c r="S458" s="80">
        <f t="shared" si="275"/>
        <v>4504.6570334807211</v>
      </c>
      <c r="T458" s="69">
        <f t="shared" si="276"/>
        <v>296.15912832000043</v>
      </c>
      <c r="U458" s="78">
        <f t="shared" si="277"/>
        <v>1.861381295816871</v>
      </c>
      <c r="V458" s="69">
        <f t="shared" si="278"/>
        <v>116.15019285897274</v>
      </c>
      <c r="W458" s="80">
        <f t="shared" ca="1" si="279"/>
        <v>10.458601605622103</v>
      </c>
      <c r="X458" s="80">
        <f t="shared" ca="1" si="280"/>
        <v>35.011498375103891</v>
      </c>
      <c r="Y458" s="94">
        <f t="shared" ca="1" si="281"/>
        <v>7.472675203784387E-7</v>
      </c>
      <c r="Z458" s="80">
        <f t="shared" ca="1" si="282"/>
        <v>14</v>
      </c>
      <c r="AA458" s="80">
        <f t="shared" ca="1" si="283"/>
        <v>388.95019699200003</v>
      </c>
      <c r="AB458" s="80">
        <f t="shared" ca="1" si="284"/>
        <v>804.87650563453963</v>
      </c>
      <c r="AC458" s="80">
        <f t="shared" si="285"/>
        <v>13.418435402063587</v>
      </c>
      <c r="AD458" s="69">
        <f t="shared" si="286"/>
        <v>3268.4890503529418</v>
      </c>
      <c r="AE458" s="69">
        <f t="shared" si="306"/>
        <v>3401.6859041344537</v>
      </c>
      <c r="AF458" s="69">
        <f t="shared" si="287"/>
        <v>2936.6258399999997</v>
      </c>
      <c r="AG458" s="95">
        <f t="shared" si="307"/>
        <v>3049.843165714286</v>
      </c>
      <c r="AH458" s="93">
        <f t="shared" si="288"/>
        <v>29.33411965212035</v>
      </c>
      <c r="AI458" s="81">
        <f t="shared" si="289"/>
        <v>1.0779853446051617</v>
      </c>
      <c r="AJ458" s="80">
        <f t="shared" si="290"/>
        <v>28.191608063999997</v>
      </c>
      <c r="AK458" s="80">
        <f t="shared" si="291"/>
        <v>41.275611248800637</v>
      </c>
      <c r="AL458" s="78">
        <f t="shared" ca="1" si="292"/>
        <v>0.83354735206695219</v>
      </c>
      <c r="AM458" s="80">
        <f t="shared" ca="1" si="293"/>
        <v>38.270442930464647</v>
      </c>
      <c r="AN458" s="80">
        <f t="shared" si="294"/>
        <v>27.704017358490564</v>
      </c>
      <c r="AO458" s="80">
        <f t="shared" si="295"/>
        <v>2.470794849370392</v>
      </c>
      <c r="AP458" s="80">
        <f t="shared" si="296"/>
        <v>2.6116762707820236</v>
      </c>
      <c r="AQ458" s="80">
        <f t="shared" ca="1" si="297"/>
        <v>2.4981571504753362</v>
      </c>
      <c r="AR458" s="80">
        <f t="shared" si="298"/>
        <v>2.5907190272055516</v>
      </c>
      <c r="AS458" s="78">
        <f t="shared" si="299"/>
        <v>-2.0277782803545471E-2</v>
      </c>
      <c r="AT458" s="96">
        <f t="shared" ca="1" si="300"/>
        <v>5</v>
      </c>
      <c r="AU458" s="97" t="str">
        <f t="shared" ca="1" si="301"/>
        <v>Sand mixture</v>
      </c>
      <c r="AV458" s="98">
        <f t="shared" si="302"/>
        <v>5</v>
      </c>
      <c r="AW458" s="99" t="str">
        <f t="shared" si="303"/>
        <v>Sand mixture</v>
      </c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</row>
    <row r="459" spans="1:69">
      <c r="A459" s="101">
        <v>8.92</v>
      </c>
      <c r="C459" s="89">
        <f t="shared" si="264"/>
        <v>-29.264736000000003</v>
      </c>
      <c r="D459" s="84">
        <f t="shared" si="265"/>
        <v>29.264736000000003</v>
      </c>
      <c r="E459" s="76">
        <v>2.9194</v>
      </c>
      <c r="F459" s="91">
        <f t="shared" si="266"/>
        <v>30.478535999999998</v>
      </c>
      <c r="G459" s="80">
        <f t="shared" si="267"/>
        <v>30.547857599999997</v>
      </c>
      <c r="H459" s="81">
        <f t="shared" si="308"/>
        <v>31.780369199999999</v>
      </c>
      <c r="I459" s="101">
        <v>71.5</v>
      </c>
      <c r="J459" s="92">
        <f t="shared" si="268"/>
        <v>0.74646000000000001</v>
      </c>
      <c r="K459" s="101">
        <v>33.200000000000003</v>
      </c>
      <c r="L459" s="78">
        <f t="shared" si="269"/>
        <v>0.34660800000000003</v>
      </c>
      <c r="M459" s="81">
        <f t="shared" si="270"/>
        <v>0.91305976320000004</v>
      </c>
      <c r="N459" s="14">
        <f t="shared" si="304"/>
        <v>117</v>
      </c>
      <c r="O459" s="78">
        <f t="shared" si="271"/>
        <v>1.5879400079999972</v>
      </c>
      <c r="P459" s="78">
        <f t="shared" si="272"/>
        <v>0.67488024480000097</v>
      </c>
      <c r="Q459" s="93">
        <f t="shared" si="273"/>
        <v>9.5567728053599996</v>
      </c>
      <c r="R459" s="80">
        <f t="shared" si="274"/>
        <v>14.160694255011309</v>
      </c>
      <c r="S459" s="80">
        <f t="shared" si="275"/>
        <v>4564.2755518990816</v>
      </c>
      <c r="T459" s="69">
        <f t="shared" si="276"/>
        <v>296.94730771200045</v>
      </c>
      <c r="U459" s="78">
        <f t="shared" si="277"/>
        <v>1.8662499226018134</v>
      </c>
      <c r="V459" s="69">
        <f t="shared" si="278"/>
        <v>116.45399517035315</v>
      </c>
      <c r="W459" s="80">
        <f t="shared" ca="1" si="279"/>
        <v>10.768828244945176</v>
      </c>
      <c r="X459" s="80">
        <f t="shared" ca="1" si="280"/>
        <v>35.186497678430314</v>
      </c>
      <c r="Y459" s="94">
        <f t="shared" ca="1" si="281"/>
        <v>8.3437617024532103E-7</v>
      </c>
      <c r="Z459" s="80">
        <f t="shared" ca="1" si="282"/>
        <v>14</v>
      </c>
      <c r="AA459" s="80">
        <f t="shared" ca="1" si="283"/>
        <v>405.43884628799998</v>
      </c>
      <c r="AB459" s="80">
        <f t="shared" ca="1" si="284"/>
        <v>936.7989558492817</v>
      </c>
      <c r="AC459" s="80">
        <f t="shared" si="285"/>
        <v>13.37846453134599</v>
      </c>
      <c r="AD459" s="69">
        <f t="shared" si="286"/>
        <v>3407.0491284705886</v>
      </c>
      <c r="AE459" s="69">
        <f t="shared" si="306"/>
        <v>3708.6966982184872</v>
      </c>
      <c r="AF459" s="69">
        <f t="shared" si="287"/>
        <v>3054.7857599999998</v>
      </c>
      <c r="AG459" s="95">
        <f t="shared" si="307"/>
        <v>3311.1861942857136</v>
      </c>
      <c r="AH459" s="93">
        <f t="shared" si="288"/>
        <v>29.791284274769041</v>
      </c>
      <c r="AI459" s="81">
        <f t="shared" si="289"/>
        <v>1.1060628989387762</v>
      </c>
      <c r="AJ459" s="80">
        <f t="shared" si="290"/>
        <v>29.325943295999995</v>
      </c>
      <c r="AK459" s="80">
        <f t="shared" si="291"/>
        <v>42.911194712155485</v>
      </c>
      <c r="AL459" s="78">
        <f t="shared" ca="1" si="292"/>
        <v>0.82763037300248277</v>
      </c>
      <c r="AM459" s="80">
        <f t="shared" ca="1" si="293"/>
        <v>39.698355471319275</v>
      </c>
      <c r="AN459" s="80">
        <f t="shared" si="294"/>
        <v>28.818733584905655</v>
      </c>
      <c r="AO459" s="80">
        <f t="shared" si="295"/>
        <v>2.4435756175582015</v>
      </c>
      <c r="AP459" s="80">
        <f t="shared" si="296"/>
        <v>2.577562583279605</v>
      </c>
      <c r="AQ459" s="80">
        <f t="shared" ca="1" si="297"/>
        <v>2.4824052472208975</v>
      </c>
      <c r="AR459" s="80">
        <f t="shared" si="298"/>
        <v>2.574325923018006</v>
      </c>
      <c r="AS459" s="78">
        <f t="shared" si="299"/>
        <v>-1.95598541121705E-2</v>
      </c>
      <c r="AT459" s="96">
        <f t="shared" ca="1" si="300"/>
        <v>5</v>
      </c>
      <c r="AU459" s="97" t="str">
        <f t="shared" ca="1" si="301"/>
        <v>Sand mixture</v>
      </c>
      <c r="AV459" s="98">
        <f t="shared" si="302"/>
        <v>5</v>
      </c>
      <c r="AW459" s="99" t="str">
        <f t="shared" si="303"/>
        <v>Sand mixture</v>
      </c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</row>
    <row r="460" spans="1:69">
      <c r="A460" s="101">
        <v>8.94</v>
      </c>
      <c r="C460" s="89">
        <f t="shared" si="264"/>
        <v>-29.330352000000001</v>
      </c>
      <c r="D460" s="84">
        <f t="shared" si="265"/>
        <v>29.330352000000001</v>
      </c>
      <c r="E460" s="76">
        <v>3.2589999999999999</v>
      </c>
      <c r="F460" s="91">
        <f t="shared" si="266"/>
        <v>34.023959999999995</v>
      </c>
      <c r="G460" s="80">
        <f t="shared" si="267"/>
        <v>34.094325599999998</v>
      </c>
      <c r="H460" s="81">
        <f t="shared" si="308"/>
        <v>34.275041999999992</v>
      </c>
      <c r="I460" s="101">
        <v>90</v>
      </c>
      <c r="J460" s="92">
        <f t="shared" si="268"/>
        <v>0.93959999999999999</v>
      </c>
      <c r="K460" s="101">
        <v>33.700000000000003</v>
      </c>
      <c r="L460" s="78">
        <f t="shared" si="269"/>
        <v>0.35182800000000003</v>
      </c>
      <c r="M460" s="81">
        <f t="shared" si="270"/>
        <v>0.91510698239999999</v>
      </c>
      <c r="N460" s="14">
        <f t="shared" si="304"/>
        <v>117</v>
      </c>
      <c r="O460" s="78">
        <f t="shared" si="271"/>
        <v>1.5917785439999972</v>
      </c>
      <c r="P460" s="78">
        <f t="shared" si="272"/>
        <v>0.67667156160000097</v>
      </c>
      <c r="Q460" s="93">
        <f t="shared" si="273"/>
        <v>10.725840528479999</v>
      </c>
      <c r="R460" s="80">
        <f t="shared" si="274"/>
        <v>15.85088119133982</v>
      </c>
      <c r="S460" s="80">
        <f t="shared" si="275"/>
        <v>4069.6350206596044</v>
      </c>
      <c r="T460" s="69">
        <f t="shared" si="276"/>
        <v>297.73548710400041</v>
      </c>
      <c r="U460" s="78">
        <f t="shared" si="277"/>
        <v>1.89752589008373</v>
      </c>
      <c r="V460" s="69">
        <f t="shared" si="278"/>
        <v>118.40561554122475</v>
      </c>
      <c r="W460" s="80">
        <f t="shared" ca="1" si="279"/>
        <v>11.994264682684012</v>
      </c>
      <c r="X460" s="80">
        <f t="shared" ca="1" si="280"/>
        <v>35.724920205730378</v>
      </c>
      <c r="Y460" s="94">
        <f t="shared" ca="1" si="281"/>
        <v>8.5316495492642997E-7</v>
      </c>
      <c r="Z460" s="80">
        <f t="shared" ca="1" si="282"/>
        <v>14</v>
      </c>
      <c r="AA460" s="80">
        <f t="shared" ca="1" si="283"/>
        <v>455.03565878399996</v>
      </c>
      <c r="AB460" s="80">
        <f t="shared" ca="1" si="284"/>
        <v>1075.0720910299469</v>
      </c>
      <c r="AC460" s="80">
        <f t="shared" si="285"/>
        <v>13.727179286712829</v>
      </c>
      <c r="AD460" s="69">
        <f t="shared" si="286"/>
        <v>3823.8290654117641</v>
      </c>
      <c r="AE460" s="69">
        <f t="shared" si="306"/>
        <v>3927.1657645714295</v>
      </c>
      <c r="AF460" s="69">
        <f t="shared" si="287"/>
        <v>3409.4325599999997</v>
      </c>
      <c r="AG460" s="95">
        <f t="shared" si="307"/>
        <v>3497.2687542857138</v>
      </c>
      <c r="AH460" s="93">
        <f t="shared" si="288"/>
        <v>28.191033681018141</v>
      </c>
      <c r="AI460" s="81">
        <f t="shared" si="289"/>
        <v>1.3885613838688602</v>
      </c>
      <c r="AJ460" s="80">
        <f t="shared" si="290"/>
        <v>32.730552575999994</v>
      </c>
      <c r="AK460" s="80">
        <f t="shared" si="291"/>
        <v>48.032973307090359</v>
      </c>
      <c r="AL460" s="78">
        <f t="shared" ca="1" si="292"/>
        <v>0.82650279833187046</v>
      </c>
      <c r="AM460" s="80">
        <f t="shared" ca="1" si="293"/>
        <v>44.434471462256013</v>
      </c>
      <c r="AN460" s="80">
        <f t="shared" si="294"/>
        <v>32.164458113207544</v>
      </c>
      <c r="AO460" s="80">
        <f t="shared" si="295"/>
        <v>2.7558838119384887</v>
      </c>
      <c r="AP460" s="80">
        <f t="shared" si="296"/>
        <v>2.8908503643764405</v>
      </c>
      <c r="AQ460" s="80">
        <f t="shared" ca="1" si="297"/>
        <v>2.4792239591734329</v>
      </c>
      <c r="AR460" s="80">
        <f t="shared" si="298"/>
        <v>2.5706727320924134</v>
      </c>
      <c r="AS460" s="78">
        <f t="shared" si="299"/>
        <v>-1.733030280456184E-2</v>
      </c>
      <c r="AT460" s="96">
        <f t="shared" ca="1" si="300"/>
        <v>5</v>
      </c>
      <c r="AU460" s="97" t="str">
        <f t="shared" ca="1" si="301"/>
        <v>Sand mixture</v>
      </c>
      <c r="AV460" s="98">
        <f t="shared" si="302"/>
        <v>5</v>
      </c>
      <c r="AW460" s="99" t="str">
        <f t="shared" si="303"/>
        <v>Sand mixture</v>
      </c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</row>
    <row r="461" spans="1:69">
      <c r="A461" s="101">
        <v>8.9600000000000009</v>
      </c>
      <c r="C461" s="89">
        <f t="shared" ref="C461:C499" si="309">$N$2-D461</f>
        <v>-29.395968000000003</v>
      </c>
      <c r="D461" s="84">
        <f t="shared" ref="D461:D499" si="310">A461*$D$11</f>
        <v>29.395968000000003</v>
      </c>
      <c r="E461" s="76">
        <v>3.9095</v>
      </c>
      <c r="F461" s="91">
        <f t="shared" ref="F461:F499" si="311">$F$11*E461</f>
        <v>40.815179999999998</v>
      </c>
      <c r="G461" s="80">
        <f t="shared" ref="G461:G499" si="312">F461+((1-$Q$1)*L461)</f>
        <v>40.886798399999996</v>
      </c>
      <c r="H461" s="81">
        <f t="shared" si="308"/>
        <v>35.8591032</v>
      </c>
      <c r="I461" s="101">
        <v>98.2</v>
      </c>
      <c r="J461" s="92">
        <f t="shared" ref="J461:J499" si="313">$J$11*I461</f>
        <v>1.0252079999999999</v>
      </c>
      <c r="K461" s="101">
        <v>34.299999999999997</v>
      </c>
      <c r="L461" s="78">
        <f t="shared" ref="L461:L499" si="314">$L$11*K461</f>
        <v>0.35809199999999997</v>
      </c>
      <c r="M461" s="81">
        <f t="shared" ref="M461:M499" si="315">IF(D461&gt;$N$3,(62.4/$M$11)*ABS(D461-$N$3),0)</f>
        <v>0.91715420160000005</v>
      </c>
      <c r="N461" s="14">
        <f t="shared" si="304"/>
        <v>117</v>
      </c>
      <c r="O461" s="78">
        <f t="shared" ref="O461:O499" si="316">(D461-D460)*(N461/2000)+O460</f>
        <v>1.5956170799999974</v>
      </c>
      <c r="P461" s="78">
        <f t="shared" ref="P461:P499" si="317">IF(D461&gt;$N$3,(((N461-62.4)/$P$11)*(D461-D460))+P460,O461)</f>
        <v>0.67846287840000108</v>
      </c>
      <c r="Q461" s="93">
        <f t="shared" ref="Q461:Q499" si="318">$Q$11*(G461-O461)</f>
        <v>12.9660898356</v>
      </c>
      <c r="R461" s="80">
        <f t="shared" ref="R461:R499" si="319">Q461/P461</f>
        <v>19.110979020956233</v>
      </c>
      <c r="S461" s="80">
        <f t="shared" ref="S461:S499" si="320">AD461/J461</f>
        <v>4508.8332513987416</v>
      </c>
      <c r="T461" s="69">
        <f t="shared" ref="T461:T499" si="321">$T$11*P461*2000</f>
        <v>298.52366649600049</v>
      </c>
      <c r="U461" s="78">
        <f t="shared" ref="U461:U499" si="322">MAX(1.4,(0.27*(LOG(AO461))+0.36*(LOG(AN461))+1.236))</f>
        <v>1.9148516042870665</v>
      </c>
      <c r="V461" s="69">
        <f t="shared" ref="V461:V499" si="323">62.4*U461</f>
        <v>119.48674010751294</v>
      </c>
      <c r="W461" s="80">
        <f t="shared" ref="W461:W499" ca="1" si="324">AN461/(10^(1.1268-0.2817*AQ461))</f>
        <v>13.609237040402952</v>
      </c>
      <c r="X461" s="80">
        <f t="shared" ref="X461:X499" ca="1" si="325">17.6+11*LOG(AM461)</f>
        <v>36.551507416463998</v>
      </c>
      <c r="Y461" s="94">
        <f t="shared" ref="Y461:Y499" ca="1" si="326">IF(AND(AQ461&gt;1,AQ461&lt;=3.27),$Y$11*10^(0.952-3.04*AQ461),IF(AND(AQ461&gt;3.27,AQ461&lt;4),$Y$11*10^(-4.52-1.37*AQ461),"N/A"))</f>
        <v>1.5505036218212308E-6</v>
      </c>
      <c r="Z461" s="80">
        <f t="shared" ref="Z461:Z499" ca="1" si="327">IF(AND(AQ461&gt;2.2,AM461&lt;14), AM461, IF(AND(AQ461&gt;2.2,AM461&gt;14), 14, IF(AQ461&lt;2.2, 0.0188*(10^(0.55*AQ461+1.68)), "N/A")))</f>
        <v>14</v>
      </c>
      <c r="AA461" s="80">
        <f t="shared" ref="AA461:AA499" ca="1" si="328">Z461*(G461-O461)</f>
        <v>550.07653847999995</v>
      </c>
      <c r="AB461" s="80">
        <f t="shared" ref="AB461:AB499" ca="1" si="329">$AB$11*Y461*AA461*2000/62.4</f>
        <v>2361.8649189935782</v>
      </c>
      <c r="AC461" s="80">
        <f t="shared" ref="AC461:AC499" si="330">10.5+7*LOG(AP461)</f>
        <v>13.415618300300256</v>
      </c>
      <c r="AD461" s="69">
        <f t="shared" ref="AD461:AD499" si="331">$AD$11*(G461-O461)/$Q$2</f>
        <v>4622.4919200000004</v>
      </c>
      <c r="AE461" s="69">
        <f t="shared" si="306"/>
        <v>4051.0747502521008</v>
      </c>
      <c r="AF461" s="69">
        <f t="shared" ref="AF461:AF499" si="332">$AF$11*G461/$Q$3</f>
        <v>4088.6798399999998</v>
      </c>
      <c r="AG461" s="95">
        <f t="shared" si="307"/>
        <v>3602.9752457142854</v>
      </c>
      <c r="AH461" s="93">
        <f t="shared" ref="AH461:AH499" si="333">(AK461+10)/((J461/P461)+0.67)</f>
        <v>31.136971966083603</v>
      </c>
      <c r="AI461" s="81">
        <f t="shared" ref="AI461:AI499" si="334">J461/P461</f>
        <v>1.5110745666995336</v>
      </c>
      <c r="AJ461" s="80">
        <f t="shared" ref="AJ461:AJ499" si="335">$AJ$11*G461</f>
        <v>39.251326463999995</v>
      </c>
      <c r="AK461" s="80">
        <f t="shared" ref="AK461:AK499" si="336">(G461-O461)/P461</f>
        <v>57.912057639261313</v>
      </c>
      <c r="AL461" s="78">
        <f t="shared" ref="AL461:AL499" ca="1" si="337">MIN(1,((0.381*AQ461)+(0.05*(P461/1.06)-0.15)))</f>
        <v>0.7940719802230477</v>
      </c>
      <c r="AM461" s="80">
        <f t="shared" ref="AM461:AM499" ca="1" si="338">((G461-O461)/1.06)*((1.06/P461)^AL461)</f>
        <v>52.828017202331424</v>
      </c>
      <c r="AN461" s="80">
        <f t="shared" ref="AN461:AN499" si="339">G461/1.06</f>
        <v>38.572451320754709</v>
      </c>
      <c r="AO461" s="80">
        <f t="shared" ref="AO461:AO499" si="340">100*(J461/G461)</f>
        <v>2.5074303690161273</v>
      </c>
      <c r="AP461" s="80">
        <f t="shared" ref="AP461:AP499" si="341">100*(J461/(G461-O461))</f>
        <v>2.6092572571192929</v>
      </c>
      <c r="AQ461" s="80">
        <f t="shared" ref="AQ461:AQ499" ca="1" si="342">SQRT(((3.47-LOG(AM461))^2)+((LOG(AP461)+1.22)^2))</f>
        <v>2.3938819271936573</v>
      </c>
      <c r="AR461" s="80">
        <f t="shared" ref="AR461:AR499" si="343">SQRT(((3.47-LOG(AN461))^2)+((LOG(AO461)+1.22)^2))</f>
        <v>2.484011595956916</v>
      </c>
      <c r="AS461" s="78">
        <f t="shared" ref="AS461:AS499" si="344">(L461-M461)/(G461-O461)</f>
        <v>-1.4228694145050463E-2</v>
      </c>
      <c r="AT461" s="96">
        <f t="shared" ref="AT461:AT499" ca="1" si="345">IF(AND((0.005*(AP461-1)-0.0003*((AP461-1)^2)-0.002)&gt;0,AM461&gt;(1/(0.005*(AP461-1)-0.0003*((AP461-1)^2)-0.002)),AP461&gt;=4.5),9,IF(AND((0.005*(AP461-1)-0.0003*((AP461-1)^2)-0.002)&gt;0,AM461&gt;(1/(0.005*(AP461-1)-0.0003*((AP461-1)^2)-0.002)),AP461&lt;4.5),8,IF(AM461&lt;12*EXP(-1.4*AP461),1,IF(AQ461&gt;3.6,2,IF(AQ461&gt;2.95,3,IF(AQ461&gt;2.6,4,IF(AQ461&gt;2.05,5,IF(AQ461&gt;1.31,6,7))))))))</f>
        <v>5</v>
      </c>
      <c r="AU461" s="97" t="str">
        <f t="shared" ref="AU461:AU499" ca="1" si="346">IF(AT461=9,"Very stiff fine-grained",IF(AT461=8,"Very stiff sand to clayey sand",IF(AT461=1,"Sensitive fine-grained", IF(AT461=2,"Organic",IF(AT461=3,"Clay",IF(AT461=4,"Silt mxture",IF(AT461=5,"Sand mixture",IF(AT461=6,"Sand","Gravelly sand to sand"))))))))</f>
        <v>Sand mixture</v>
      </c>
      <c r="AV461" s="98">
        <f t="shared" ref="AV461:AV499" si="347">IF(AND((0.005*(AO461-1)-0.0003*((AO461-1)^2)-0.002)&gt;0,AN461&gt;(1/(0.005*(AO461-1)-0.0003*((AO461-1)^2)-0.002)),AO461&gt;=4.5),9,IF(AND((0.005*(AO461-1)-0.0003*((AO461-1)^2)-0.002)&gt;0,AN461&gt;(1/(0.005*(AO461-1)-0.0003*((AO461-1)^2)-0.002)),AO461&lt;4.5),8,IF(AN461&lt;12*EXP(-1.4*AO461),1,IF(AR461&gt;3.6,2,IF(AR461&gt;2.95,3,IF(AR461&gt;2.6,4,IF(AR461&gt;2.05,5,IF(AR461&gt;1.31,6,7))))))))</f>
        <v>5</v>
      </c>
      <c r="AW461" s="99" t="str">
        <f t="shared" ref="AW461:AW499" si="348">IF(AV461=9,"Very stiff fine-grained",IF(AV461=8,"Very stiff sand to clayey sand",IF(AV461=1,"Sensitive fine-grained", IF(AV461=2,"Organic",IF(AV461=3,"Clay",IF(AV461=4,"Silt mxture",IF(AV461=5,"Sand mixture",IF(AV461=6,"Sand","Gravelly sand to sand"))))))))</f>
        <v>Sand mixture</v>
      </c>
      <c r="AX461" s="79"/>
      <c r="AY461" s="79"/>
      <c r="AZ461" s="79"/>
      <c r="BA461" s="79"/>
      <c r="BB461" s="79"/>
      <c r="BC461" s="79"/>
      <c r="BD461" s="79"/>
      <c r="BE461" s="79"/>
      <c r="BF461" s="79"/>
      <c r="BG461" s="79"/>
      <c r="BH461" s="79"/>
      <c r="BI461" s="79"/>
      <c r="BJ461" s="79"/>
      <c r="BK461" s="79"/>
      <c r="BL461" s="79"/>
      <c r="BM461" s="79"/>
      <c r="BN461" s="79"/>
      <c r="BO461" s="79"/>
      <c r="BP461" s="79"/>
      <c r="BQ461" s="79"/>
    </row>
    <row r="462" spans="1:69">
      <c r="A462" s="101">
        <v>8.98</v>
      </c>
      <c r="C462" s="89">
        <f t="shared" si="309"/>
        <v>-29.461584000000002</v>
      </c>
      <c r="D462" s="84">
        <f t="shared" si="310"/>
        <v>29.461584000000002</v>
      </c>
      <c r="E462" s="76">
        <v>3.9306999999999999</v>
      </c>
      <c r="F462" s="91">
        <f t="shared" si="311"/>
        <v>41.036507999999998</v>
      </c>
      <c r="G462" s="80">
        <f t="shared" si="312"/>
        <v>41.100818399999994</v>
      </c>
      <c r="H462" s="81">
        <f t="shared" si="308"/>
        <v>37.140334799999998</v>
      </c>
      <c r="I462" s="101">
        <v>90.1</v>
      </c>
      <c r="J462" s="92">
        <f t="shared" si="313"/>
        <v>0.94064399999999992</v>
      </c>
      <c r="K462" s="101">
        <v>30.8</v>
      </c>
      <c r="L462" s="78">
        <f t="shared" si="314"/>
        <v>0.321552</v>
      </c>
      <c r="M462" s="81">
        <f t="shared" si="315"/>
        <v>0.9192014208</v>
      </c>
      <c r="N462" s="14">
        <f t="shared" ref="N462:N499" si="349">IF(C462&gt;-11.5,98,IF(C462&gt;-26.5,115,IF(C462&gt;-39.5,117,IF(C462&gt;-49.5,120,119))))</f>
        <v>117</v>
      </c>
      <c r="O462" s="78">
        <f t="shared" si="316"/>
        <v>1.5994556159999973</v>
      </c>
      <c r="P462" s="78">
        <f t="shared" si="317"/>
        <v>0.68025419520000108</v>
      </c>
      <c r="Q462" s="93">
        <f t="shared" si="318"/>
        <v>13.035449718719999</v>
      </c>
      <c r="R462" s="80">
        <f t="shared" si="319"/>
        <v>19.162615696750617</v>
      </c>
      <c r="S462" s="80">
        <f t="shared" si="320"/>
        <v>4940.4654163092773</v>
      </c>
      <c r="T462" s="69">
        <f t="shared" si="321"/>
        <v>299.31184588800045</v>
      </c>
      <c r="U462" s="78">
        <f t="shared" si="322"/>
        <v>1.9049612589764449</v>
      </c>
      <c r="V462" s="69">
        <f t="shared" si="323"/>
        <v>118.86958256013016</v>
      </c>
      <c r="W462" s="80">
        <f t="shared" ca="1" si="324"/>
        <v>13.446665326460788</v>
      </c>
      <c r="X462" s="80">
        <f t="shared" ca="1" si="325"/>
        <v>36.545714933540623</v>
      </c>
      <c r="Y462" s="94">
        <f t="shared" ca="1" si="326"/>
        <v>1.8675179155130224E-6</v>
      </c>
      <c r="Z462" s="80">
        <f t="shared" ca="1" si="327"/>
        <v>14</v>
      </c>
      <c r="AA462" s="80">
        <f t="shared" ca="1" si="328"/>
        <v>553.01907897599995</v>
      </c>
      <c r="AB462" s="80">
        <f t="shared" ca="1" si="329"/>
        <v>2859.9868733765288</v>
      </c>
      <c r="AC462" s="80">
        <f t="shared" si="330"/>
        <v>13.137692475207047</v>
      </c>
      <c r="AD462" s="69">
        <f t="shared" si="331"/>
        <v>4647.2191510588236</v>
      </c>
      <c r="AE462" s="69">
        <f t="shared" si="306"/>
        <v>4205.3527308907569</v>
      </c>
      <c r="AF462" s="69">
        <f t="shared" si="332"/>
        <v>4110.0818399999998</v>
      </c>
      <c r="AG462" s="95">
        <f t="shared" si="307"/>
        <v>3734.4953828571429</v>
      </c>
      <c r="AH462" s="93">
        <f t="shared" si="333"/>
        <v>33.159145089255937</v>
      </c>
      <c r="AI462" s="81">
        <f t="shared" si="334"/>
        <v>1.382783092904619</v>
      </c>
      <c r="AJ462" s="80">
        <f t="shared" si="335"/>
        <v>39.456785663999995</v>
      </c>
      <c r="AK462" s="80">
        <f t="shared" si="336"/>
        <v>58.068532414395804</v>
      </c>
      <c r="AL462" s="78">
        <f t="shared" ca="1" si="337"/>
        <v>0.78403090101699169</v>
      </c>
      <c r="AM462" s="80">
        <f t="shared" ca="1" si="338"/>
        <v>52.764001161920383</v>
      </c>
      <c r="AN462" s="80">
        <f t="shared" si="339"/>
        <v>38.774356981132065</v>
      </c>
      <c r="AO462" s="80">
        <f t="shared" si="340"/>
        <v>2.2886259607910873</v>
      </c>
      <c r="AP462" s="80">
        <f t="shared" si="341"/>
        <v>2.3812950584606343</v>
      </c>
      <c r="AQ462" s="80">
        <f t="shared" ca="1" si="342"/>
        <v>2.3673056141187816</v>
      </c>
      <c r="AR462" s="80">
        <f t="shared" si="343"/>
        <v>2.4566096592103892</v>
      </c>
      <c r="AS462" s="78">
        <f t="shared" si="344"/>
        <v>-1.5129843090934514E-2</v>
      </c>
      <c r="AT462" s="96">
        <f t="shared" ca="1" si="345"/>
        <v>5</v>
      </c>
      <c r="AU462" s="97" t="str">
        <f t="shared" ca="1" si="346"/>
        <v>Sand mixture</v>
      </c>
      <c r="AV462" s="98">
        <f t="shared" si="347"/>
        <v>5</v>
      </c>
      <c r="AW462" s="99" t="str">
        <f t="shared" si="348"/>
        <v>Sand mixture</v>
      </c>
      <c r="AX462" s="79"/>
      <c r="AY462" s="79"/>
      <c r="AZ462" s="79"/>
      <c r="BA462" s="79"/>
      <c r="BB462" s="79"/>
      <c r="BC462" s="79"/>
      <c r="BD462" s="79"/>
      <c r="BE462" s="79"/>
      <c r="BF462" s="79"/>
      <c r="BG462" s="79"/>
      <c r="BH462" s="79"/>
      <c r="BI462" s="79"/>
      <c r="BJ462" s="79"/>
      <c r="BK462" s="79"/>
      <c r="BL462" s="79"/>
      <c r="BM462" s="79"/>
      <c r="BN462" s="79"/>
      <c r="BO462" s="79"/>
      <c r="BP462" s="79"/>
      <c r="BQ462" s="79"/>
    </row>
    <row r="463" spans="1:69">
      <c r="A463" s="101">
        <v>9</v>
      </c>
      <c r="C463" s="89">
        <f t="shared" si="309"/>
        <v>-29.527200000000001</v>
      </c>
      <c r="D463" s="84">
        <f t="shared" si="310"/>
        <v>29.527200000000001</v>
      </c>
      <c r="E463" s="76">
        <v>3.7452999999999999</v>
      </c>
      <c r="F463" s="91">
        <f t="shared" si="311"/>
        <v>39.100931999999993</v>
      </c>
      <c r="G463" s="80">
        <f t="shared" si="312"/>
        <v>39.158560799999997</v>
      </c>
      <c r="H463" s="81">
        <f t="shared" si="308"/>
        <v>38.477803199999997</v>
      </c>
      <c r="I463" s="101">
        <v>99.5</v>
      </c>
      <c r="J463" s="92">
        <f t="shared" si="313"/>
        <v>1.03878</v>
      </c>
      <c r="K463" s="101">
        <v>27.6</v>
      </c>
      <c r="L463" s="78">
        <f t="shared" si="314"/>
        <v>0.28814400000000001</v>
      </c>
      <c r="M463" s="81">
        <f t="shared" si="315"/>
        <v>0.92124863999999995</v>
      </c>
      <c r="N463" s="14">
        <f t="shared" si="349"/>
        <v>117</v>
      </c>
      <c r="O463" s="78">
        <f t="shared" si="316"/>
        <v>1.6032941519999973</v>
      </c>
      <c r="P463" s="78">
        <f t="shared" si="317"/>
        <v>0.68204551200000108</v>
      </c>
      <c r="Q463" s="93">
        <f t="shared" si="318"/>
        <v>12.39323799384</v>
      </c>
      <c r="R463" s="80">
        <f t="shared" si="319"/>
        <v>18.170690629571915</v>
      </c>
      <c r="S463" s="80">
        <f t="shared" si="320"/>
        <v>4253.322806051895</v>
      </c>
      <c r="T463" s="69">
        <f t="shared" si="321"/>
        <v>300.10002528000047</v>
      </c>
      <c r="U463" s="78">
        <f t="shared" si="322"/>
        <v>1.9147056599024483</v>
      </c>
      <c r="V463" s="69">
        <f t="shared" si="323"/>
        <v>119.47763317791278</v>
      </c>
      <c r="W463" s="80">
        <f t="shared" ca="1" si="324"/>
        <v>13.301184506673355</v>
      </c>
      <c r="X463" s="80">
        <f t="shared" ca="1" si="325"/>
        <v>36.341125446214178</v>
      </c>
      <c r="Y463" s="94">
        <f t="shared" ca="1" si="326"/>
        <v>1.2455668891512276E-6</v>
      </c>
      <c r="Z463" s="80">
        <f t="shared" ca="1" si="327"/>
        <v>14</v>
      </c>
      <c r="AA463" s="80">
        <f t="shared" ca="1" si="328"/>
        <v>525.77373307200003</v>
      </c>
      <c r="AB463" s="80">
        <f t="shared" ca="1" si="329"/>
        <v>1813.5314393536216</v>
      </c>
      <c r="AC463" s="80">
        <f t="shared" si="330"/>
        <v>13.592969106703951</v>
      </c>
      <c r="AD463" s="69">
        <f t="shared" si="331"/>
        <v>4418.2666644705878</v>
      </c>
      <c r="AE463" s="69">
        <f t="shared" si="306"/>
        <v>4437.739457747899</v>
      </c>
      <c r="AF463" s="69">
        <f t="shared" si="332"/>
        <v>3915.85608</v>
      </c>
      <c r="AG463" s="95">
        <f t="shared" si="307"/>
        <v>3932.4079542857144</v>
      </c>
      <c r="AH463" s="93">
        <f t="shared" si="333"/>
        <v>29.667863707542352</v>
      </c>
      <c r="AI463" s="81">
        <f t="shared" si="334"/>
        <v>1.5230361929278384</v>
      </c>
      <c r="AJ463" s="80">
        <f t="shared" si="335"/>
        <v>37.592218367999997</v>
      </c>
      <c r="AK463" s="80">
        <f t="shared" si="336"/>
        <v>55.062698877490661</v>
      </c>
      <c r="AL463" s="78">
        <f t="shared" ca="1" si="337"/>
        <v>0.80616047342367303</v>
      </c>
      <c r="AM463" s="80">
        <f t="shared" ca="1" si="338"/>
        <v>50.552038944363289</v>
      </c>
      <c r="AN463" s="80">
        <f t="shared" si="339"/>
        <v>36.942038490566034</v>
      </c>
      <c r="AO463" s="80">
        <f t="shared" si="340"/>
        <v>2.65275326461947</v>
      </c>
      <c r="AP463" s="80">
        <f t="shared" si="341"/>
        <v>2.766003526845735</v>
      </c>
      <c r="AQ463" s="80">
        <f t="shared" ca="1" si="342"/>
        <v>2.4251667068516154</v>
      </c>
      <c r="AR463" s="80">
        <f t="shared" si="343"/>
        <v>2.5141929622589942</v>
      </c>
      <c r="AS463" s="78">
        <f t="shared" si="344"/>
        <v>-1.6857945542871438E-2</v>
      </c>
      <c r="AT463" s="96">
        <f t="shared" ca="1" si="345"/>
        <v>5</v>
      </c>
      <c r="AU463" s="97" t="str">
        <f t="shared" ca="1" si="346"/>
        <v>Sand mixture</v>
      </c>
      <c r="AV463" s="98">
        <f t="shared" si="347"/>
        <v>5</v>
      </c>
      <c r="AW463" s="99" t="str">
        <f t="shared" si="348"/>
        <v>Sand mixture</v>
      </c>
      <c r="AX463" s="79"/>
      <c r="AY463" s="79"/>
      <c r="AZ463" s="79"/>
      <c r="BA463" s="79"/>
      <c r="BB463" s="79"/>
      <c r="BC463" s="79"/>
      <c r="BD463" s="79"/>
      <c r="BE463" s="79"/>
      <c r="BF463" s="79"/>
      <c r="BG463" s="79"/>
      <c r="BH463" s="79"/>
      <c r="BI463" s="79"/>
      <c r="BJ463" s="79"/>
      <c r="BK463" s="79"/>
      <c r="BL463" s="79"/>
      <c r="BM463" s="79"/>
      <c r="BN463" s="79"/>
      <c r="BO463" s="79"/>
      <c r="BP463" s="79"/>
      <c r="BQ463" s="79"/>
    </row>
    <row r="464" spans="1:69">
      <c r="A464" s="101">
        <v>9.02</v>
      </c>
      <c r="C464" s="89">
        <f t="shared" si="309"/>
        <v>-29.592815999999999</v>
      </c>
      <c r="D464" s="84">
        <f t="shared" si="310"/>
        <v>29.592815999999999</v>
      </c>
      <c r="E464" s="76">
        <v>3.5438000000000001</v>
      </c>
      <c r="F464" s="91">
        <f t="shared" si="311"/>
        <v>36.997272000000002</v>
      </c>
      <c r="G464" s="80">
        <f t="shared" si="312"/>
        <v>37.053648000000003</v>
      </c>
      <c r="H464" s="81">
        <f t="shared" si="308"/>
        <v>40.195705199999999</v>
      </c>
      <c r="I464" s="101">
        <v>100.6</v>
      </c>
      <c r="J464" s="92">
        <f t="shared" si="313"/>
        <v>1.0502639999999999</v>
      </c>
      <c r="K464" s="101">
        <v>27</v>
      </c>
      <c r="L464" s="78">
        <f t="shared" si="314"/>
        <v>0.28187999999999996</v>
      </c>
      <c r="M464" s="81">
        <f t="shared" si="315"/>
        <v>0.9232958591999999</v>
      </c>
      <c r="N464" s="14">
        <f t="shared" si="349"/>
        <v>117</v>
      </c>
      <c r="O464" s="78">
        <f t="shared" si="316"/>
        <v>1.6071326879999972</v>
      </c>
      <c r="P464" s="78">
        <f t="shared" si="317"/>
        <v>0.68383682880000107</v>
      </c>
      <c r="Q464" s="93">
        <f t="shared" si="318"/>
        <v>11.697350052960001</v>
      </c>
      <c r="R464" s="80">
        <f t="shared" si="319"/>
        <v>17.105469551101169</v>
      </c>
      <c r="S464" s="80">
        <f t="shared" si="320"/>
        <v>3970.6000319919567</v>
      </c>
      <c r="T464" s="69">
        <f t="shared" si="321"/>
        <v>300.88820467200043</v>
      </c>
      <c r="U464" s="78">
        <f t="shared" si="322"/>
        <v>1.9138352653751269</v>
      </c>
      <c r="V464" s="69">
        <f t="shared" si="323"/>
        <v>119.42332055940791</v>
      </c>
      <c r="W464" s="80">
        <f t="shared" ca="1" si="324"/>
        <v>12.895555088039808</v>
      </c>
      <c r="X464" s="80">
        <f t="shared" ca="1" si="325"/>
        <v>36.084995145973082</v>
      </c>
      <c r="Y464" s="94">
        <f t="shared" ca="1" si="326"/>
        <v>9.5843858262350814E-7</v>
      </c>
      <c r="Z464" s="80">
        <f t="shared" ca="1" si="327"/>
        <v>14</v>
      </c>
      <c r="AA464" s="80">
        <f t="shared" ca="1" si="328"/>
        <v>496.25121436800003</v>
      </c>
      <c r="AB464" s="80">
        <f t="shared" ca="1" si="329"/>
        <v>1317.1190137589372</v>
      </c>
      <c r="AC464" s="80">
        <f t="shared" si="330"/>
        <v>13.802074527760372</v>
      </c>
      <c r="AD464" s="69">
        <f t="shared" si="331"/>
        <v>4170.1782720000001</v>
      </c>
      <c r="AE464" s="69">
        <f t="shared" ref="AE464:AE496" si="350">AVERAGE(AD461:AD467)</f>
        <v>4564.743596369748</v>
      </c>
      <c r="AF464" s="69">
        <f t="shared" si="332"/>
        <v>3705.3648000000003</v>
      </c>
      <c r="AG464" s="95">
        <f t="shared" ref="AG464:AG496" si="351">AVERAGE(AF461:AF467)</f>
        <v>4040.7453257142852</v>
      </c>
      <c r="AH464" s="93">
        <f t="shared" si="333"/>
        <v>28.032293537472835</v>
      </c>
      <c r="AI464" s="81">
        <f t="shared" si="334"/>
        <v>1.5358400655943119</v>
      </c>
      <c r="AJ464" s="80">
        <f t="shared" si="335"/>
        <v>35.571502080000002</v>
      </c>
      <c r="AK464" s="80">
        <f t="shared" si="336"/>
        <v>51.834756215458086</v>
      </c>
      <c r="AL464" s="78">
        <f t="shared" ca="1" si="337"/>
        <v>0.82050775045148894</v>
      </c>
      <c r="AM464" s="80">
        <f t="shared" ca="1" si="338"/>
        <v>47.913081615159967</v>
      </c>
      <c r="AN464" s="80">
        <f t="shared" si="339"/>
        <v>34.956271698113206</v>
      </c>
      <c r="AO464" s="80">
        <f t="shared" si="340"/>
        <v>2.8344415642961791</v>
      </c>
      <c r="AP464" s="80">
        <f t="shared" si="341"/>
        <v>2.9629541599663121</v>
      </c>
      <c r="AQ464" s="80">
        <f t="shared" ca="1" si="342"/>
        <v>2.4626018274614427</v>
      </c>
      <c r="AR464" s="80">
        <f t="shared" si="343"/>
        <v>2.551167003774208</v>
      </c>
      <c r="AS464" s="78">
        <f t="shared" si="344"/>
        <v>-1.8095314971140648E-2</v>
      </c>
      <c r="AT464" s="96">
        <f t="shared" ca="1" si="345"/>
        <v>5</v>
      </c>
      <c r="AU464" s="97" t="str">
        <f t="shared" ca="1" si="346"/>
        <v>Sand mixture</v>
      </c>
      <c r="AV464" s="98">
        <f t="shared" si="347"/>
        <v>5</v>
      </c>
      <c r="AW464" s="99" t="str">
        <f t="shared" si="348"/>
        <v>Sand mixture</v>
      </c>
      <c r="AX464" s="79"/>
      <c r="AY464" s="79"/>
      <c r="AZ464" s="79"/>
      <c r="BA464" s="79"/>
      <c r="BB464" s="79"/>
      <c r="BC464" s="79"/>
      <c r="BD464" s="79"/>
      <c r="BE464" s="79"/>
      <c r="BF464" s="79"/>
      <c r="BG464" s="79"/>
      <c r="BH464" s="79"/>
      <c r="BI464" s="79"/>
      <c r="BJ464" s="79"/>
      <c r="BK464" s="79"/>
      <c r="BL464" s="79"/>
      <c r="BM464" s="79"/>
      <c r="BN464" s="79"/>
      <c r="BO464" s="79"/>
      <c r="BP464" s="79"/>
      <c r="BQ464" s="79"/>
    </row>
    <row r="465" spans="1:69">
      <c r="A465" s="101">
        <v>9.0399999999999991</v>
      </c>
      <c r="C465" s="89">
        <f t="shared" si="309"/>
        <v>-29.658431999999998</v>
      </c>
      <c r="D465" s="84">
        <f t="shared" si="310"/>
        <v>29.658431999999998</v>
      </c>
      <c r="E465" s="76">
        <v>3.6894</v>
      </c>
      <c r="F465" s="91">
        <f t="shared" si="311"/>
        <v>38.517336</v>
      </c>
      <c r="G465" s="80">
        <f t="shared" si="312"/>
        <v>38.572668</v>
      </c>
      <c r="H465" s="81">
        <f t="shared" si="308"/>
        <v>40.327562399999998</v>
      </c>
      <c r="I465" s="101">
        <v>98.8</v>
      </c>
      <c r="J465" s="92">
        <f t="shared" si="313"/>
        <v>1.0314719999999999</v>
      </c>
      <c r="K465" s="101">
        <v>26.5</v>
      </c>
      <c r="L465" s="78">
        <f t="shared" si="314"/>
        <v>0.27666000000000002</v>
      </c>
      <c r="M465" s="81">
        <f t="shared" si="315"/>
        <v>0.92534307839999985</v>
      </c>
      <c r="N465" s="14">
        <f t="shared" si="349"/>
        <v>117</v>
      </c>
      <c r="O465" s="78">
        <f t="shared" si="316"/>
        <v>1.6109712239999971</v>
      </c>
      <c r="P465" s="78">
        <f t="shared" si="317"/>
        <v>0.68562814560000107</v>
      </c>
      <c r="Q465" s="93">
        <f t="shared" si="318"/>
        <v>12.197359936080002</v>
      </c>
      <c r="R465" s="80">
        <f t="shared" si="319"/>
        <v>17.790051377494066</v>
      </c>
      <c r="S465" s="80">
        <f t="shared" si="320"/>
        <v>4215.7566224032544</v>
      </c>
      <c r="T465" s="69">
        <f t="shared" si="321"/>
        <v>301.6763840640005</v>
      </c>
      <c r="U465" s="78">
        <f t="shared" si="322"/>
        <v>1.9132885693157164</v>
      </c>
      <c r="V465" s="69">
        <f t="shared" si="323"/>
        <v>119.38920672530071</v>
      </c>
      <c r="W465" s="80">
        <f t="shared" ca="1" si="324"/>
        <v>13.174991286222205</v>
      </c>
      <c r="X465" s="80">
        <f t="shared" ca="1" si="325"/>
        <v>36.251968150805808</v>
      </c>
      <c r="Y465" s="94">
        <f t="shared" ca="1" si="326"/>
        <v>1.1732510675125057E-6</v>
      </c>
      <c r="Z465" s="80">
        <f t="shared" ca="1" si="327"/>
        <v>14</v>
      </c>
      <c r="AA465" s="80">
        <f t="shared" ca="1" si="328"/>
        <v>517.46375486400007</v>
      </c>
      <c r="AB465" s="80">
        <f t="shared" ca="1" si="329"/>
        <v>1681.2412692735256</v>
      </c>
      <c r="AC465" s="80">
        <f t="shared" si="330"/>
        <v>13.619938803664221</v>
      </c>
      <c r="AD465" s="69">
        <f t="shared" si="331"/>
        <v>4348.4349148235297</v>
      </c>
      <c r="AE465" s="69">
        <f t="shared" si="350"/>
        <v>4273.161637512605</v>
      </c>
      <c r="AF465" s="69">
        <f t="shared" si="332"/>
        <v>3857.2667999999999</v>
      </c>
      <c r="AG465" s="95">
        <f t="shared" si="351"/>
        <v>3793.2845142857145</v>
      </c>
      <c r="AH465" s="93">
        <f t="shared" si="333"/>
        <v>29.391413058751326</v>
      </c>
      <c r="AI465" s="81">
        <f t="shared" si="334"/>
        <v>1.5044189866175155</v>
      </c>
      <c r="AJ465" s="80">
        <f t="shared" si="335"/>
        <v>37.029761279999995</v>
      </c>
      <c r="AK465" s="80">
        <f t="shared" si="336"/>
        <v>53.909246598466865</v>
      </c>
      <c r="AL465" s="78">
        <f t="shared" ca="1" si="337"/>
        <v>0.80958502244882879</v>
      </c>
      <c r="AM465" s="80">
        <f t="shared" ca="1" si="338"/>
        <v>49.617338897282551</v>
      </c>
      <c r="AN465" s="80">
        <f t="shared" si="339"/>
        <v>36.389309433962261</v>
      </c>
      <c r="AO465" s="80">
        <f t="shared" si="340"/>
        <v>2.6741007388962568</v>
      </c>
      <c r="AP465" s="80">
        <f t="shared" si="341"/>
        <v>2.7906511063359951</v>
      </c>
      <c r="AQ465" s="80">
        <f t="shared" ca="1" si="342"/>
        <v>2.4337114755503353</v>
      </c>
      <c r="AR465" s="80">
        <f t="shared" si="343"/>
        <v>2.5214233212849857</v>
      </c>
      <c r="AS465" s="78">
        <f t="shared" si="344"/>
        <v>-1.7550143391176869E-2</v>
      </c>
      <c r="AT465" s="96">
        <f t="shared" ca="1" si="345"/>
        <v>5</v>
      </c>
      <c r="AU465" s="97" t="str">
        <f t="shared" ca="1" si="346"/>
        <v>Sand mixture</v>
      </c>
      <c r="AV465" s="98">
        <f t="shared" si="347"/>
        <v>5</v>
      </c>
      <c r="AW465" s="99" t="str">
        <f t="shared" si="348"/>
        <v>Sand mixture</v>
      </c>
      <c r="AX465" s="79"/>
      <c r="AY465" s="79"/>
      <c r="AZ465" s="79"/>
      <c r="BA465" s="79"/>
      <c r="BB465" s="79"/>
      <c r="BC465" s="79"/>
      <c r="BD465" s="79"/>
      <c r="BE465" s="79"/>
      <c r="BF465" s="79"/>
      <c r="BG465" s="79"/>
      <c r="BH465" s="79"/>
      <c r="BI465" s="79"/>
      <c r="BJ465" s="79"/>
      <c r="BK465" s="79"/>
      <c r="BL465" s="79"/>
      <c r="BM465" s="79"/>
      <c r="BN465" s="79"/>
      <c r="BO465" s="79"/>
      <c r="BP465" s="79"/>
      <c r="BQ465" s="79"/>
    </row>
    <row r="466" spans="1:69">
      <c r="A466" s="101">
        <v>9.06</v>
      </c>
      <c r="C466" s="89">
        <f t="shared" si="309"/>
        <v>-29.724048000000003</v>
      </c>
      <c r="D466" s="84">
        <f t="shared" si="310"/>
        <v>29.724048000000003</v>
      </c>
      <c r="E466" s="76">
        <v>4.2478999999999996</v>
      </c>
      <c r="F466" s="91">
        <f t="shared" si="311"/>
        <v>44.348075999999992</v>
      </c>
      <c r="G466" s="80">
        <f t="shared" si="312"/>
        <v>44.40173759999999</v>
      </c>
      <c r="H466" s="81">
        <f t="shared" si="308"/>
        <v>37.404849599999999</v>
      </c>
      <c r="I466" s="101">
        <v>110.3</v>
      </c>
      <c r="J466" s="92">
        <f t="shared" si="313"/>
        <v>1.151532</v>
      </c>
      <c r="K466" s="101">
        <v>25.7</v>
      </c>
      <c r="L466" s="78">
        <f t="shared" si="314"/>
        <v>0.26830799999999999</v>
      </c>
      <c r="M466" s="81">
        <f t="shared" si="315"/>
        <v>0.92739029760000002</v>
      </c>
      <c r="N466" s="14">
        <f t="shared" si="349"/>
        <v>117</v>
      </c>
      <c r="O466" s="78">
        <f t="shared" si="316"/>
        <v>1.6148097599999975</v>
      </c>
      <c r="P466" s="78">
        <f t="shared" si="317"/>
        <v>0.68741946240000118</v>
      </c>
      <c r="Q466" s="93">
        <f t="shared" si="318"/>
        <v>14.119686187199997</v>
      </c>
      <c r="R466" s="80">
        <f t="shared" si="319"/>
        <v>20.540131549234374</v>
      </c>
      <c r="S466" s="80">
        <f t="shared" si="320"/>
        <v>4371.3559123590021</v>
      </c>
      <c r="T466" s="69">
        <f t="shared" si="321"/>
        <v>302.46456345600052</v>
      </c>
      <c r="U466" s="78">
        <f t="shared" si="322"/>
        <v>1.9317004084393963</v>
      </c>
      <c r="V466" s="69">
        <f t="shared" si="323"/>
        <v>120.53810548661832</v>
      </c>
      <c r="W466" s="80">
        <f t="shared" ca="1" si="324"/>
        <v>14.64884156446001</v>
      </c>
      <c r="X466" s="80">
        <f t="shared" ca="1" si="325"/>
        <v>36.899040877190323</v>
      </c>
      <c r="Y466" s="94">
        <f t="shared" ca="1" si="326"/>
        <v>1.7060510253207461E-6</v>
      </c>
      <c r="Z466" s="80">
        <f t="shared" ca="1" si="327"/>
        <v>14</v>
      </c>
      <c r="AA466" s="80">
        <f t="shared" ca="1" si="328"/>
        <v>599.01698975999989</v>
      </c>
      <c r="AB466" s="80">
        <f t="shared" ca="1" si="329"/>
        <v>2830.0252141788778</v>
      </c>
      <c r="AC466" s="80">
        <f t="shared" si="330"/>
        <v>13.509754345090322</v>
      </c>
      <c r="AD466" s="69">
        <f t="shared" si="331"/>
        <v>5033.7562164705869</v>
      </c>
      <c r="AE466" s="69">
        <f t="shared" si="350"/>
        <v>4059.3796114285715</v>
      </c>
      <c r="AF466" s="69">
        <f t="shared" si="332"/>
        <v>4440.1737599999997</v>
      </c>
      <c r="AG466" s="95">
        <f t="shared" si="351"/>
        <v>3611.9536457142858</v>
      </c>
      <c r="AH466" s="93">
        <f t="shared" si="333"/>
        <v>30.805178848812645</v>
      </c>
      <c r="AI466" s="81">
        <f t="shared" si="334"/>
        <v>1.6751518730348913</v>
      </c>
      <c r="AJ466" s="80">
        <f t="shared" si="335"/>
        <v>42.625668095999991</v>
      </c>
      <c r="AK466" s="80">
        <f t="shared" si="336"/>
        <v>62.242822876467798</v>
      </c>
      <c r="AL466" s="78">
        <f t="shared" ca="1" si="337"/>
        <v>0.78929089907708394</v>
      </c>
      <c r="AM466" s="80">
        <f t="shared" ca="1" si="338"/>
        <v>56.814378673686946</v>
      </c>
      <c r="AN466" s="80">
        <f t="shared" si="339"/>
        <v>41.888431698113195</v>
      </c>
      <c r="AO466" s="80">
        <f t="shared" si="340"/>
        <v>2.593439045953013</v>
      </c>
      <c r="AP466" s="80">
        <f t="shared" si="341"/>
        <v>2.691317320809075</v>
      </c>
      <c r="AQ466" s="80">
        <f t="shared" ca="1" si="342"/>
        <v>2.3802242854001605</v>
      </c>
      <c r="AR466" s="80">
        <f t="shared" si="343"/>
        <v>2.466638835261763</v>
      </c>
      <c r="AS466" s="78">
        <f t="shared" si="344"/>
        <v>-1.5403823804892278E-2</v>
      </c>
      <c r="AT466" s="96">
        <f t="shared" ca="1" si="345"/>
        <v>5</v>
      </c>
      <c r="AU466" s="97" t="str">
        <f t="shared" ca="1" si="346"/>
        <v>Sand mixture</v>
      </c>
      <c r="AV466" s="98">
        <f t="shared" si="347"/>
        <v>5</v>
      </c>
      <c r="AW466" s="99" t="str">
        <f t="shared" si="348"/>
        <v>Sand mixture</v>
      </c>
      <c r="AX466" s="79"/>
      <c r="AY466" s="79"/>
      <c r="AZ466" s="79"/>
      <c r="BA466" s="79"/>
      <c r="BB466" s="79"/>
      <c r="BC466" s="79"/>
      <c r="BD466" s="79"/>
      <c r="BE466" s="79"/>
      <c r="BF466" s="79"/>
      <c r="BG466" s="79"/>
      <c r="BH466" s="79"/>
      <c r="BI466" s="79"/>
      <c r="BJ466" s="79"/>
      <c r="BK466" s="79"/>
      <c r="BL466" s="79"/>
      <c r="BM466" s="79"/>
      <c r="BN466" s="79"/>
      <c r="BO466" s="79"/>
      <c r="BP466" s="79"/>
      <c r="BQ466" s="79"/>
    </row>
    <row r="467" spans="1:69">
      <c r="A467" s="101">
        <v>9.08</v>
      </c>
      <c r="C467" s="89">
        <f t="shared" si="309"/>
        <v>-29.789664000000002</v>
      </c>
      <c r="D467" s="84">
        <f t="shared" si="310"/>
        <v>29.789664000000002</v>
      </c>
      <c r="E467" s="76">
        <v>3.9866000000000001</v>
      </c>
      <c r="F467" s="91">
        <f t="shared" si="311"/>
        <v>41.620103999999998</v>
      </c>
      <c r="G467" s="80">
        <f t="shared" si="312"/>
        <v>41.677941599999997</v>
      </c>
      <c r="H467" s="81">
        <f t="shared" si="308"/>
        <v>35.613032400000002</v>
      </c>
      <c r="I467" s="101">
        <v>129.4</v>
      </c>
      <c r="J467" s="92">
        <f t="shared" si="313"/>
        <v>1.3509359999999999</v>
      </c>
      <c r="K467" s="101">
        <v>27.7</v>
      </c>
      <c r="L467" s="78">
        <f t="shared" si="314"/>
        <v>0.289188</v>
      </c>
      <c r="M467" s="81">
        <f t="shared" si="315"/>
        <v>0.92943751679999997</v>
      </c>
      <c r="N467" s="14">
        <f t="shared" si="349"/>
        <v>117</v>
      </c>
      <c r="O467" s="78">
        <f t="shared" si="316"/>
        <v>1.6186482959999975</v>
      </c>
      <c r="P467" s="78">
        <f t="shared" si="317"/>
        <v>0.68921077920000118</v>
      </c>
      <c r="Q467" s="93">
        <f t="shared" si="318"/>
        <v>13.21956679032</v>
      </c>
      <c r="R467" s="80">
        <f t="shared" si="319"/>
        <v>19.180731336884431</v>
      </c>
      <c r="S467" s="80">
        <f t="shared" si="320"/>
        <v>3488.5871986272527</v>
      </c>
      <c r="T467" s="69">
        <f t="shared" si="321"/>
        <v>303.25274284800054</v>
      </c>
      <c r="U467" s="78">
        <f t="shared" si="322"/>
        <v>1.9479528413148546</v>
      </c>
      <c r="V467" s="69">
        <f t="shared" si="323"/>
        <v>121.55225729804692</v>
      </c>
      <c r="W467" s="80">
        <f t="shared" ca="1" si="324"/>
        <v>14.533172514414554</v>
      </c>
      <c r="X467" s="80">
        <f t="shared" ca="1" si="325"/>
        <v>36.641610958320378</v>
      </c>
      <c r="Y467" s="94">
        <f t="shared" ca="1" si="326"/>
        <v>9.3852169236285675E-7</v>
      </c>
      <c r="Z467" s="80">
        <f t="shared" ca="1" si="327"/>
        <v>14</v>
      </c>
      <c r="AA467" s="80">
        <f t="shared" ca="1" si="328"/>
        <v>560.83010625600002</v>
      </c>
      <c r="AB467" s="80">
        <f t="shared" ca="1" si="329"/>
        <v>1457.5879950962453</v>
      </c>
      <c r="AC467" s="80">
        <f t="shared" si="330"/>
        <v>14.195520440298619</v>
      </c>
      <c r="AD467" s="69">
        <f t="shared" si="331"/>
        <v>4712.8580357647061</v>
      </c>
      <c r="AE467" s="69">
        <f t="shared" si="350"/>
        <v>3861.4628761008398</v>
      </c>
      <c r="AF467" s="69">
        <f t="shared" si="332"/>
        <v>4167.7941599999995</v>
      </c>
      <c r="AG467" s="95">
        <f t="shared" si="351"/>
        <v>3444.1082742857143</v>
      </c>
      <c r="AH467" s="93">
        <f t="shared" si="333"/>
        <v>25.901260018448983</v>
      </c>
      <c r="AI467" s="81">
        <f t="shared" si="334"/>
        <v>1.9601202429945941</v>
      </c>
      <c r="AJ467" s="80">
        <f t="shared" si="335"/>
        <v>40.010823935999994</v>
      </c>
      <c r="AK467" s="80">
        <f t="shared" si="336"/>
        <v>58.123428293589193</v>
      </c>
      <c r="AL467" s="78">
        <f t="shared" ca="1" si="337"/>
        <v>0.82190423531448309</v>
      </c>
      <c r="AM467" s="80">
        <f t="shared" ca="1" si="338"/>
        <v>53.833862592380804</v>
      </c>
      <c r="AN467" s="80">
        <f t="shared" si="339"/>
        <v>39.318812830188676</v>
      </c>
      <c r="AO467" s="80">
        <f t="shared" si="340"/>
        <v>3.2413692906561398</v>
      </c>
      <c r="AP467" s="80">
        <f t="shared" si="341"/>
        <v>3.372341068895258</v>
      </c>
      <c r="AQ467" s="80">
        <f t="shared" ca="1" si="342"/>
        <v>2.4656018186335666</v>
      </c>
      <c r="AR467" s="80">
        <f t="shared" si="343"/>
        <v>2.551968820185468</v>
      </c>
      <c r="AS467" s="78">
        <f t="shared" si="344"/>
        <v>-1.5982546470336007E-2</v>
      </c>
      <c r="AT467" s="96">
        <f t="shared" ca="1" si="345"/>
        <v>5</v>
      </c>
      <c r="AU467" s="97" t="str">
        <f t="shared" ca="1" si="346"/>
        <v>Sand mixture</v>
      </c>
      <c r="AV467" s="98">
        <f t="shared" si="347"/>
        <v>5</v>
      </c>
      <c r="AW467" s="99" t="str">
        <f t="shared" si="348"/>
        <v>Sand mixture</v>
      </c>
      <c r="AX467" s="79"/>
      <c r="AY467" s="79"/>
      <c r="AZ467" s="79"/>
      <c r="BA467" s="79"/>
      <c r="BB467" s="79"/>
      <c r="BC467" s="79"/>
      <c r="BD467" s="79"/>
      <c r="BE467" s="79"/>
      <c r="BF467" s="79"/>
      <c r="BG467" s="79"/>
      <c r="BH467" s="79"/>
      <c r="BI467" s="79"/>
      <c r="BJ467" s="79"/>
      <c r="BK467" s="79"/>
      <c r="BL467" s="79"/>
      <c r="BM467" s="79"/>
      <c r="BN467" s="79"/>
      <c r="BO467" s="79"/>
      <c r="BP467" s="79"/>
      <c r="BQ467" s="79"/>
    </row>
    <row r="468" spans="1:69">
      <c r="A468" s="101">
        <v>9.1</v>
      </c>
      <c r="C468" s="89">
        <f t="shared" si="309"/>
        <v>-29.85528</v>
      </c>
      <c r="D468" s="84">
        <f t="shared" si="310"/>
        <v>29.85528</v>
      </c>
      <c r="E468" s="76">
        <v>2.2513999999999998</v>
      </c>
      <c r="F468" s="91">
        <f t="shared" si="311"/>
        <v>23.504615999999999</v>
      </c>
      <c r="G468" s="80">
        <f t="shared" si="312"/>
        <v>23.564541599999998</v>
      </c>
      <c r="H468" s="81">
        <f t="shared" si="308"/>
        <v>34.0056552</v>
      </c>
      <c r="I468" s="101">
        <v>137.5</v>
      </c>
      <c r="J468" s="92">
        <f t="shared" si="313"/>
        <v>1.4355</v>
      </c>
      <c r="K468" s="101">
        <v>28.7</v>
      </c>
      <c r="L468" s="78">
        <f t="shared" si="314"/>
        <v>0.29962800000000001</v>
      </c>
      <c r="M468" s="81">
        <f t="shared" si="315"/>
        <v>0.93148473599999992</v>
      </c>
      <c r="N468" s="14">
        <f t="shared" si="349"/>
        <v>117</v>
      </c>
      <c r="O468" s="78">
        <f t="shared" si="316"/>
        <v>1.6224868319999974</v>
      </c>
      <c r="P468" s="78">
        <f t="shared" si="317"/>
        <v>0.69100209600000118</v>
      </c>
      <c r="Q468" s="93">
        <f t="shared" si="318"/>
        <v>7.2408780734400011</v>
      </c>
      <c r="R468" s="80">
        <f t="shared" si="319"/>
        <v>10.478807684311263</v>
      </c>
      <c r="S468" s="80">
        <f t="shared" si="320"/>
        <v>1798.2711306165099</v>
      </c>
      <c r="T468" s="69">
        <f t="shared" si="321"/>
        <v>304.0409222400005</v>
      </c>
      <c r="U468" s="78">
        <f t="shared" si="322"/>
        <v>1.9327840612774234</v>
      </c>
      <c r="V468" s="69">
        <f t="shared" si="323"/>
        <v>120.60572542371122</v>
      </c>
      <c r="W468" s="80">
        <f t="shared" ca="1" si="324"/>
        <v>10.450940092132097</v>
      </c>
      <c r="X468" s="80">
        <f t="shared" ca="1" si="325"/>
        <v>34.044650895889561</v>
      </c>
      <c r="Y468" s="94">
        <f t="shared" ca="1" si="326"/>
        <v>7.0039589425302233E-8</v>
      </c>
      <c r="Z468" s="80">
        <f t="shared" ca="1" si="327"/>
        <v>14</v>
      </c>
      <c r="AA468" s="80">
        <f t="shared" ca="1" si="328"/>
        <v>307.18876675200005</v>
      </c>
      <c r="AB468" s="80">
        <f t="shared" ca="1" si="329"/>
        <v>59.581038736730811</v>
      </c>
      <c r="AC468" s="80">
        <f t="shared" si="330"/>
        <v>16.210081314685734</v>
      </c>
      <c r="AD468" s="69">
        <f t="shared" si="331"/>
        <v>2581.418208</v>
      </c>
      <c r="AE468" s="69">
        <f t="shared" si="350"/>
        <v>3698.9228264873955</v>
      </c>
      <c r="AF468" s="69">
        <f t="shared" si="332"/>
        <v>2356.4541599999998</v>
      </c>
      <c r="AG468" s="95">
        <f t="shared" si="351"/>
        <v>3306.3330857142855</v>
      </c>
      <c r="AH468" s="93">
        <f t="shared" si="333"/>
        <v>15.197529792835791</v>
      </c>
      <c r="AI468" s="81">
        <f t="shared" si="334"/>
        <v>2.0774177217546348</v>
      </c>
      <c r="AJ468" s="80">
        <f t="shared" si="335"/>
        <v>22.621959935999996</v>
      </c>
      <c r="AK468" s="80">
        <f t="shared" si="336"/>
        <v>31.753962679731096</v>
      </c>
      <c r="AL468" s="78">
        <f t="shared" ca="1" si="337"/>
        <v>0.96324707864405623</v>
      </c>
      <c r="AM468" s="80">
        <f t="shared" ca="1" si="338"/>
        <v>31.25850932412261</v>
      </c>
      <c r="AN468" s="80">
        <f t="shared" si="339"/>
        <v>22.230699622641506</v>
      </c>
      <c r="AO468" s="80">
        <f t="shared" si="340"/>
        <v>6.0917798630124853</v>
      </c>
      <c r="AP468" s="80">
        <f t="shared" si="341"/>
        <v>6.5422314144139042</v>
      </c>
      <c r="AQ468" s="80">
        <f t="shared" ca="1" si="342"/>
        <v>2.8363586355734651</v>
      </c>
      <c r="AR468" s="80">
        <f t="shared" si="343"/>
        <v>2.9199875549342829</v>
      </c>
      <c r="AS468" s="78">
        <f t="shared" si="344"/>
        <v>-2.8796607367943101E-2</v>
      </c>
      <c r="AT468" s="96">
        <f t="shared" ca="1" si="345"/>
        <v>4</v>
      </c>
      <c r="AU468" s="97" t="str">
        <f t="shared" ca="1" si="346"/>
        <v>Silt mxture</v>
      </c>
      <c r="AV468" s="98">
        <f t="shared" si="347"/>
        <v>4</v>
      </c>
      <c r="AW468" s="99" t="str">
        <f t="shared" si="348"/>
        <v>Silt mxture</v>
      </c>
      <c r="AX468" s="79"/>
      <c r="AY468" s="79"/>
      <c r="AZ468" s="79"/>
      <c r="BA468" s="79"/>
      <c r="BB468" s="79"/>
      <c r="BC468" s="79"/>
      <c r="BD468" s="79"/>
      <c r="BE468" s="79"/>
      <c r="BF468" s="79"/>
      <c r="BG468" s="79"/>
      <c r="BH468" s="79"/>
      <c r="BI468" s="79"/>
      <c r="BJ468" s="79"/>
      <c r="BK468" s="79"/>
      <c r="BL468" s="79"/>
      <c r="BM468" s="79"/>
      <c r="BN468" s="79"/>
      <c r="BO468" s="79"/>
      <c r="BP468" s="79"/>
      <c r="BQ468" s="79"/>
    </row>
    <row r="469" spans="1:69">
      <c r="A469" s="101">
        <v>9.1199999999999992</v>
      </c>
      <c r="C469" s="89">
        <f t="shared" si="309"/>
        <v>-29.920895999999999</v>
      </c>
      <c r="D469" s="84">
        <f t="shared" si="310"/>
        <v>29.920895999999999</v>
      </c>
      <c r="E469" s="76">
        <v>2.7153999999999998</v>
      </c>
      <c r="F469" s="91">
        <f t="shared" si="311"/>
        <v>28.348775999999997</v>
      </c>
      <c r="G469" s="80">
        <f t="shared" si="312"/>
        <v>28.407657599999997</v>
      </c>
      <c r="H469" s="81">
        <f t="shared" si="308"/>
        <v>32.145108</v>
      </c>
      <c r="I469" s="101">
        <v>123.4</v>
      </c>
      <c r="J469" s="92">
        <f t="shared" si="313"/>
        <v>1.2882960000000001</v>
      </c>
      <c r="K469" s="101">
        <v>28.2</v>
      </c>
      <c r="L469" s="78">
        <f t="shared" si="314"/>
        <v>0.294408</v>
      </c>
      <c r="M469" s="81">
        <f t="shared" si="315"/>
        <v>0.93353195519999987</v>
      </c>
      <c r="N469" s="14">
        <f t="shared" si="349"/>
        <v>117</v>
      </c>
      <c r="O469" s="78">
        <f t="shared" si="316"/>
        <v>1.6263253679999974</v>
      </c>
      <c r="P469" s="78">
        <f t="shared" si="317"/>
        <v>0.69279341280000117</v>
      </c>
      <c r="Q469" s="93">
        <f t="shared" si="318"/>
        <v>8.83783963656</v>
      </c>
      <c r="R469" s="80">
        <f t="shared" si="319"/>
        <v>12.756818227876755</v>
      </c>
      <c r="S469" s="80">
        <f t="shared" si="320"/>
        <v>2445.6685175383514</v>
      </c>
      <c r="T469" s="69">
        <f t="shared" si="321"/>
        <v>304.82910163200052</v>
      </c>
      <c r="U469" s="78">
        <f t="shared" si="322"/>
        <v>1.9274033044890091</v>
      </c>
      <c r="V469" s="69">
        <f t="shared" si="323"/>
        <v>120.26996620011417</v>
      </c>
      <c r="W469" s="80">
        <f t="shared" ca="1" si="324"/>
        <v>11.446793941916249</v>
      </c>
      <c r="X469" s="80">
        <f t="shared" ca="1" si="325"/>
        <v>34.870567819790125</v>
      </c>
      <c r="Y469" s="94">
        <f t="shared" ca="1" si="326"/>
        <v>1.9714793678555018E-7</v>
      </c>
      <c r="Z469" s="80">
        <f t="shared" ca="1" si="327"/>
        <v>14</v>
      </c>
      <c r="AA469" s="80">
        <f t="shared" ca="1" si="328"/>
        <v>374.93865124799999</v>
      </c>
      <c r="AB469" s="80">
        <f t="shared" ca="1" si="329"/>
        <v>204.69705650224657</v>
      </c>
      <c r="AC469" s="80">
        <f t="shared" si="330"/>
        <v>15.275284368807593</v>
      </c>
      <c r="AD469" s="69">
        <f t="shared" si="331"/>
        <v>3150.7449684705884</v>
      </c>
      <c r="AE469" s="69">
        <f t="shared" si="350"/>
        <v>3426.7189113277309</v>
      </c>
      <c r="AF469" s="69">
        <f t="shared" si="332"/>
        <v>2840.7657599999993</v>
      </c>
      <c r="AG469" s="95">
        <f t="shared" si="351"/>
        <v>3075.3436114285714</v>
      </c>
      <c r="AH469" s="93">
        <f t="shared" si="333"/>
        <v>19.235315173995151</v>
      </c>
      <c r="AI469" s="81">
        <f t="shared" si="334"/>
        <v>1.8595673345004962</v>
      </c>
      <c r="AJ469" s="80">
        <f t="shared" si="335"/>
        <v>27.271351295999995</v>
      </c>
      <c r="AK469" s="80">
        <f t="shared" si="336"/>
        <v>38.657024932959864</v>
      </c>
      <c r="AL469" s="78">
        <f t="shared" ca="1" si="337"/>
        <v>0.90700264916582962</v>
      </c>
      <c r="AM469" s="80">
        <f t="shared" ca="1" si="338"/>
        <v>37.157939217559644</v>
      </c>
      <c r="AN469" s="80">
        <f t="shared" si="339"/>
        <v>26.79967698113207</v>
      </c>
      <c r="AO469" s="80">
        <f t="shared" si="340"/>
        <v>4.5350307235468801</v>
      </c>
      <c r="AP469" s="80">
        <f t="shared" si="341"/>
        <v>4.8104253695813686</v>
      </c>
      <c r="AQ469" s="80">
        <f t="shared" ca="1" si="342"/>
        <v>2.6885136866136268</v>
      </c>
      <c r="AR469" s="80">
        <f t="shared" si="343"/>
        <v>2.7732270496933316</v>
      </c>
      <c r="AS469" s="78">
        <f t="shared" si="344"/>
        <v>-2.3864531818784385E-2</v>
      </c>
      <c r="AT469" s="96">
        <f t="shared" ca="1" si="345"/>
        <v>4</v>
      </c>
      <c r="AU469" s="97" t="str">
        <f t="shared" ca="1" si="346"/>
        <v>Silt mxture</v>
      </c>
      <c r="AV469" s="98">
        <f t="shared" si="347"/>
        <v>4</v>
      </c>
      <c r="AW469" s="99" t="str">
        <f t="shared" si="348"/>
        <v>Silt mxture</v>
      </c>
      <c r="AX469" s="79"/>
      <c r="AY469" s="79"/>
      <c r="AZ469" s="79"/>
      <c r="BA469" s="79"/>
      <c r="BB469" s="79"/>
      <c r="BC469" s="79"/>
      <c r="BD469" s="79"/>
      <c r="BE469" s="79"/>
      <c r="BF469" s="79"/>
      <c r="BG469" s="79"/>
      <c r="BH469" s="79"/>
      <c r="BI469" s="79"/>
      <c r="BJ469" s="79"/>
      <c r="BK469" s="79"/>
      <c r="BL469" s="79"/>
      <c r="BM469" s="79"/>
      <c r="BN469" s="79"/>
      <c r="BO469" s="79"/>
      <c r="BP469" s="79"/>
      <c r="BQ469" s="79"/>
    </row>
    <row r="470" spans="1:69">
      <c r="A470" s="101">
        <v>9.14</v>
      </c>
      <c r="C470" s="89">
        <f t="shared" si="309"/>
        <v>-29.986512000000005</v>
      </c>
      <c r="D470" s="84">
        <f t="shared" si="310"/>
        <v>29.986512000000005</v>
      </c>
      <c r="E470" s="76">
        <v>2.6196000000000002</v>
      </c>
      <c r="F470" s="91">
        <f t="shared" si="311"/>
        <v>27.348624000000001</v>
      </c>
      <c r="G470" s="80">
        <f t="shared" si="312"/>
        <v>27.409384800000002</v>
      </c>
      <c r="H470" s="81">
        <f t="shared" si="308"/>
        <v>28.4787192</v>
      </c>
      <c r="I470" s="101">
        <v>102.9</v>
      </c>
      <c r="J470" s="92">
        <f t="shared" si="313"/>
        <v>1.074276</v>
      </c>
      <c r="K470" s="101">
        <v>29.1</v>
      </c>
      <c r="L470" s="78">
        <f t="shared" si="314"/>
        <v>0.30380400000000002</v>
      </c>
      <c r="M470" s="81">
        <f t="shared" si="315"/>
        <v>0.93557917440000016</v>
      </c>
      <c r="N470" s="14">
        <f t="shared" si="349"/>
        <v>117</v>
      </c>
      <c r="O470" s="78">
        <f t="shared" si="316"/>
        <v>1.6301639039999978</v>
      </c>
      <c r="P470" s="78">
        <f t="shared" si="317"/>
        <v>0.69458472960000128</v>
      </c>
      <c r="Q470" s="93">
        <f t="shared" si="318"/>
        <v>8.507142895680003</v>
      </c>
      <c r="R470" s="80">
        <f t="shared" si="319"/>
        <v>12.247811581718924</v>
      </c>
      <c r="S470" s="80">
        <f t="shared" si="320"/>
        <v>2823.1567280442559</v>
      </c>
      <c r="T470" s="69">
        <f t="shared" si="321"/>
        <v>305.61728102400053</v>
      </c>
      <c r="U470" s="78">
        <f t="shared" si="322"/>
        <v>1.9047021102474504</v>
      </c>
      <c r="V470" s="69">
        <f t="shared" si="323"/>
        <v>118.8534116794409</v>
      </c>
      <c r="W470" s="80">
        <f t="shared" ca="1" si="324"/>
        <v>10.834525563383176</v>
      </c>
      <c r="X470" s="80">
        <f t="shared" ca="1" si="325"/>
        <v>34.654590616314948</v>
      </c>
      <c r="Y470" s="94">
        <f t="shared" ca="1" si="326"/>
        <v>2.4253305894753019E-7</v>
      </c>
      <c r="Z470" s="80">
        <f t="shared" ca="1" si="327"/>
        <v>14</v>
      </c>
      <c r="AA470" s="80">
        <f t="shared" ca="1" si="328"/>
        <v>360.90909254400009</v>
      </c>
      <c r="AB470" s="80">
        <f t="shared" ca="1" si="329"/>
        <v>242.39737721540388</v>
      </c>
      <c r="AC470" s="80">
        <f t="shared" si="330"/>
        <v>14.838922598742768</v>
      </c>
      <c r="AD470" s="69">
        <f t="shared" si="331"/>
        <v>3032.8495171764712</v>
      </c>
      <c r="AE470" s="69">
        <f t="shared" si="350"/>
        <v>3031.2633390252108</v>
      </c>
      <c r="AF470" s="69">
        <f t="shared" si="332"/>
        <v>2740.9384799999998</v>
      </c>
      <c r="AG470" s="95">
        <f t="shared" si="351"/>
        <v>2739.5902285714283</v>
      </c>
      <c r="AH470" s="93">
        <f t="shared" si="333"/>
        <v>21.254905735242112</v>
      </c>
      <c r="AI470" s="81">
        <f t="shared" si="334"/>
        <v>1.5466450012781825</v>
      </c>
      <c r="AJ470" s="80">
        <f t="shared" si="335"/>
        <v>26.313009407999999</v>
      </c>
      <c r="AK470" s="80">
        <f t="shared" si="336"/>
        <v>37.114580550663405</v>
      </c>
      <c r="AL470" s="78">
        <f t="shared" ca="1" si="337"/>
        <v>0.89581020849037984</v>
      </c>
      <c r="AM470" s="80">
        <f t="shared" ca="1" si="338"/>
        <v>35.515450569702409</v>
      </c>
      <c r="AN470" s="80">
        <f t="shared" si="339"/>
        <v>25.857910188679245</v>
      </c>
      <c r="AO470" s="80">
        <f t="shared" si="340"/>
        <v>3.9193729003359463</v>
      </c>
      <c r="AP470" s="80">
        <f t="shared" si="341"/>
        <v>4.1672167065634182</v>
      </c>
      <c r="AQ470" s="80">
        <f t="shared" ca="1" si="342"/>
        <v>2.6589154274248563</v>
      </c>
      <c r="AR470" s="80">
        <f t="shared" si="343"/>
        <v>2.742385131614784</v>
      </c>
      <c r="AS470" s="78">
        <f t="shared" si="344"/>
        <v>-2.4507147712056289E-2</v>
      </c>
      <c r="AT470" s="96">
        <f t="shared" ca="1" si="345"/>
        <v>4</v>
      </c>
      <c r="AU470" s="97" t="str">
        <f t="shared" ca="1" si="346"/>
        <v>Silt mxture</v>
      </c>
      <c r="AV470" s="98">
        <f t="shared" si="347"/>
        <v>4</v>
      </c>
      <c r="AW470" s="99" t="str">
        <f t="shared" si="348"/>
        <v>Silt mxture</v>
      </c>
      <c r="AX470" s="79"/>
      <c r="AY470" s="79"/>
      <c r="AZ470" s="79"/>
      <c r="BA470" s="79"/>
      <c r="BB470" s="79"/>
      <c r="BC470" s="79"/>
      <c r="BD470" s="79"/>
      <c r="BE470" s="79"/>
      <c r="BF470" s="79"/>
      <c r="BG470" s="79"/>
      <c r="BH470" s="79"/>
      <c r="BI470" s="79"/>
      <c r="BJ470" s="79"/>
      <c r="BK470" s="79"/>
      <c r="BL470" s="79"/>
      <c r="BM470" s="79"/>
      <c r="BN470" s="79"/>
      <c r="BO470" s="79"/>
      <c r="BP470" s="79"/>
      <c r="BQ470" s="79"/>
    </row>
    <row r="471" spans="1:69">
      <c r="A471" s="101">
        <v>9.16</v>
      </c>
      <c r="C471" s="89">
        <f t="shared" si="309"/>
        <v>-30.052128000000003</v>
      </c>
      <c r="D471" s="84">
        <f t="shared" si="310"/>
        <v>30.052128000000003</v>
      </c>
      <c r="E471" s="76">
        <v>2.6196000000000002</v>
      </c>
      <c r="F471" s="91">
        <f t="shared" si="311"/>
        <v>27.348624000000001</v>
      </c>
      <c r="G471" s="80">
        <f t="shared" si="312"/>
        <v>27.409384800000002</v>
      </c>
      <c r="H471" s="81">
        <f t="shared" si="308"/>
        <v>25.015562399999997</v>
      </c>
      <c r="I471" s="101">
        <v>102.9</v>
      </c>
      <c r="J471" s="92">
        <f t="shared" si="313"/>
        <v>1.074276</v>
      </c>
      <c r="K471" s="101">
        <v>29.1</v>
      </c>
      <c r="L471" s="78">
        <f t="shared" si="314"/>
        <v>0.30380400000000002</v>
      </c>
      <c r="M471" s="81">
        <f t="shared" si="315"/>
        <v>0.93762639360000011</v>
      </c>
      <c r="N471" s="14">
        <f t="shared" si="349"/>
        <v>117</v>
      </c>
      <c r="O471" s="78">
        <f t="shared" si="316"/>
        <v>1.6340024399999977</v>
      </c>
      <c r="P471" s="78">
        <f t="shared" si="317"/>
        <v>0.69637604640000128</v>
      </c>
      <c r="Q471" s="93">
        <f t="shared" si="318"/>
        <v>8.505876178800003</v>
      </c>
      <c r="R471" s="80">
        <f t="shared" si="319"/>
        <v>12.21448701857587</v>
      </c>
      <c r="S471" s="80">
        <f t="shared" si="320"/>
        <v>2822.7363589113816</v>
      </c>
      <c r="T471" s="69">
        <f t="shared" si="321"/>
        <v>306.40546041600061</v>
      </c>
      <c r="U471" s="78">
        <f t="shared" si="322"/>
        <v>1.9047021102474504</v>
      </c>
      <c r="V471" s="69">
        <f t="shared" si="323"/>
        <v>118.8534116794409</v>
      </c>
      <c r="W471" s="80">
        <f t="shared" ca="1" si="324"/>
        <v>10.839905837628548</v>
      </c>
      <c r="X471" s="80">
        <f t="shared" ca="1" si="325"/>
        <v>34.643611599105441</v>
      </c>
      <c r="Y471" s="94">
        <f t="shared" ca="1" si="326"/>
        <v>2.4123712905227937E-7</v>
      </c>
      <c r="Z471" s="80">
        <f t="shared" ca="1" si="327"/>
        <v>14</v>
      </c>
      <c r="AA471" s="80">
        <f t="shared" ca="1" si="328"/>
        <v>360.85535304000007</v>
      </c>
      <c r="AB471" s="80">
        <f t="shared" ca="1" si="329"/>
        <v>241.0662721029683</v>
      </c>
      <c r="AC471" s="80">
        <f t="shared" si="330"/>
        <v>14.839375298765976</v>
      </c>
      <c r="AD471" s="69">
        <f t="shared" si="331"/>
        <v>3032.3979247058833</v>
      </c>
      <c r="AE471" s="69">
        <f t="shared" si="350"/>
        <v>2665.0152020168071</v>
      </c>
      <c r="AF471" s="69">
        <f t="shared" si="332"/>
        <v>2740.9384799999998</v>
      </c>
      <c r="AG471" s="95">
        <f t="shared" si="351"/>
        <v>2428.6631657142857</v>
      </c>
      <c r="AH471" s="93">
        <f t="shared" si="333"/>
        <v>21.247484413295119</v>
      </c>
      <c r="AI471" s="81">
        <f t="shared" si="334"/>
        <v>1.5426665026081776</v>
      </c>
      <c r="AJ471" s="80">
        <f t="shared" si="335"/>
        <v>26.313009407999999</v>
      </c>
      <c r="AK471" s="80">
        <f t="shared" si="336"/>
        <v>37.01359702598748</v>
      </c>
      <c r="AL471" s="78">
        <f t="shared" ca="1" si="337"/>
        <v>0.89618631908597213</v>
      </c>
      <c r="AM471" s="80">
        <f t="shared" ca="1" si="338"/>
        <v>35.433922934097026</v>
      </c>
      <c r="AN471" s="80">
        <f t="shared" si="339"/>
        <v>25.857910188679245</v>
      </c>
      <c r="AO471" s="80">
        <f t="shared" si="340"/>
        <v>3.9193729003359463</v>
      </c>
      <c r="AP471" s="80">
        <f t="shared" si="341"/>
        <v>4.1678372991553934</v>
      </c>
      <c r="AQ471" s="80">
        <f t="shared" ca="1" si="342"/>
        <v>2.6596808198661179</v>
      </c>
      <c r="AR471" s="80">
        <f t="shared" si="343"/>
        <v>2.742385131614784</v>
      </c>
      <c r="AS471" s="78">
        <f t="shared" si="344"/>
        <v>-2.4590222746166079E-2</v>
      </c>
      <c r="AT471" s="96">
        <f t="shared" ca="1" si="345"/>
        <v>4</v>
      </c>
      <c r="AU471" s="97" t="str">
        <f t="shared" ca="1" si="346"/>
        <v>Silt mxture</v>
      </c>
      <c r="AV471" s="98">
        <f t="shared" si="347"/>
        <v>4</v>
      </c>
      <c r="AW471" s="99" t="str">
        <f t="shared" si="348"/>
        <v>Silt mxture</v>
      </c>
      <c r="AX471" s="79"/>
      <c r="AY471" s="79"/>
      <c r="AZ471" s="79"/>
      <c r="BA471" s="79"/>
      <c r="BB471" s="79"/>
      <c r="BC471" s="79"/>
      <c r="BD471" s="79"/>
      <c r="BE471" s="79"/>
      <c r="BF471" s="79"/>
      <c r="BG471" s="79"/>
      <c r="BH471" s="79"/>
      <c r="BI471" s="79"/>
      <c r="BJ471" s="79"/>
      <c r="BK471" s="79"/>
      <c r="BL471" s="79"/>
      <c r="BM471" s="79"/>
      <c r="BN471" s="79"/>
      <c r="BO471" s="79"/>
      <c r="BP471" s="79"/>
      <c r="BQ471" s="79"/>
    </row>
    <row r="472" spans="1:69">
      <c r="A472" s="101">
        <v>9.18</v>
      </c>
      <c r="C472" s="89">
        <f t="shared" si="309"/>
        <v>-30.117744000000002</v>
      </c>
      <c r="D472" s="84">
        <f t="shared" si="310"/>
        <v>30.117744000000002</v>
      </c>
      <c r="E472" s="76">
        <v>2.1395</v>
      </c>
      <c r="F472" s="91">
        <f t="shared" si="311"/>
        <v>22.336379999999998</v>
      </c>
      <c r="G472" s="80">
        <f t="shared" si="312"/>
        <v>22.403404799999997</v>
      </c>
      <c r="H472" s="81">
        <f t="shared" si="308"/>
        <v>24.406980000000001</v>
      </c>
      <c r="I472" s="101">
        <v>131.6</v>
      </c>
      <c r="J472" s="92">
        <f t="shared" si="313"/>
        <v>1.3739039999999998</v>
      </c>
      <c r="K472" s="101">
        <v>32.1</v>
      </c>
      <c r="L472" s="78">
        <f t="shared" si="314"/>
        <v>0.33512399999999998</v>
      </c>
      <c r="M472" s="81">
        <f t="shared" si="315"/>
        <v>0.93967361280000006</v>
      </c>
      <c r="N472" s="14">
        <f t="shared" si="349"/>
        <v>117</v>
      </c>
      <c r="O472" s="78">
        <f t="shared" si="316"/>
        <v>1.6378409759999977</v>
      </c>
      <c r="P472" s="78">
        <f t="shared" si="317"/>
        <v>0.69816736320000128</v>
      </c>
      <c r="Q472" s="93">
        <f t="shared" si="318"/>
        <v>6.8526360619200002</v>
      </c>
      <c r="R472" s="80">
        <f t="shared" si="319"/>
        <v>9.8151767371528535</v>
      </c>
      <c r="S472" s="80">
        <f t="shared" si="320"/>
        <v>1778.1500808687383</v>
      </c>
      <c r="T472" s="69">
        <f t="shared" si="321"/>
        <v>307.19363980800057</v>
      </c>
      <c r="U472" s="78">
        <f t="shared" si="322"/>
        <v>1.9256663755967167</v>
      </c>
      <c r="V472" s="69">
        <f t="shared" si="323"/>
        <v>120.16158183723512</v>
      </c>
      <c r="W472" s="80">
        <f t="shared" ca="1" si="324"/>
        <v>10.079525030795278</v>
      </c>
      <c r="X472" s="80">
        <f t="shared" ca="1" si="325"/>
        <v>33.75139274542309</v>
      </c>
      <c r="Y472" s="94">
        <f t="shared" ca="1" si="326"/>
        <v>5.9995026054880751E-8</v>
      </c>
      <c r="Z472" s="80">
        <f t="shared" ca="1" si="327"/>
        <v>14</v>
      </c>
      <c r="AA472" s="80">
        <f t="shared" ca="1" si="328"/>
        <v>290.71789353600002</v>
      </c>
      <c r="AB472" s="80">
        <f t="shared" ca="1" si="329"/>
        <v>48.299891807941947</v>
      </c>
      <c r="AC472" s="80">
        <f t="shared" si="330"/>
        <v>16.244288622999967</v>
      </c>
      <c r="AD472" s="69">
        <f t="shared" si="331"/>
        <v>2443.0075087058826</v>
      </c>
      <c r="AE472" s="69">
        <f t="shared" si="350"/>
        <v>2597.3054448403368</v>
      </c>
      <c r="AF472" s="69">
        <f t="shared" si="332"/>
        <v>2240.3404799999998</v>
      </c>
      <c r="AG472" s="95">
        <f t="shared" si="351"/>
        <v>2371.4937257142851</v>
      </c>
      <c r="AH472" s="93">
        <f t="shared" si="333"/>
        <v>15.066295834337772</v>
      </c>
      <c r="AI472" s="81">
        <f t="shared" si="334"/>
        <v>1.9678719923297574</v>
      </c>
      <c r="AJ472" s="80">
        <f t="shared" si="335"/>
        <v>21.507268607999997</v>
      </c>
      <c r="AK472" s="80">
        <f t="shared" si="336"/>
        <v>29.742959809554105</v>
      </c>
      <c r="AL472" s="78">
        <f t="shared" ca="1" si="337"/>
        <v>0.97201072069475836</v>
      </c>
      <c r="AM472" s="80">
        <f t="shared" ca="1" si="338"/>
        <v>29.397366810474519</v>
      </c>
      <c r="AN472" s="80">
        <f t="shared" si="339"/>
        <v>21.135287547169806</v>
      </c>
      <c r="AO472" s="80">
        <f t="shared" si="340"/>
        <v>6.132567849686847</v>
      </c>
      <c r="AP472" s="80">
        <f t="shared" si="341"/>
        <v>6.616261478111646</v>
      </c>
      <c r="AQ472" s="80">
        <f t="shared" ca="1" si="342"/>
        <v>2.8584732228406966</v>
      </c>
      <c r="AR472" s="80">
        <f t="shared" si="343"/>
        <v>2.9379615115466651</v>
      </c>
      <c r="AS472" s="78">
        <f t="shared" si="344"/>
        <v>-2.9113084427849056E-2</v>
      </c>
      <c r="AT472" s="96">
        <f t="shared" ca="1" si="345"/>
        <v>4</v>
      </c>
      <c r="AU472" s="97" t="str">
        <f t="shared" ca="1" si="346"/>
        <v>Silt mxture</v>
      </c>
      <c r="AV472" s="98">
        <f t="shared" si="347"/>
        <v>4</v>
      </c>
      <c r="AW472" s="99" t="str">
        <f t="shared" si="348"/>
        <v>Silt mxture</v>
      </c>
      <c r="AX472" s="79"/>
      <c r="AY472" s="79"/>
      <c r="AZ472" s="79"/>
      <c r="BA472" s="79"/>
      <c r="BB472" s="79"/>
      <c r="BC472" s="79"/>
      <c r="BD472" s="79"/>
      <c r="BE472" s="79"/>
      <c r="BF472" s="79"/>
      <c r="BG472" s="79"/>
      <c r="BH472" s="79"/>
      <c r="BI472" s="79"/>
      <c r="BJ472" s="79"/>
      <c r="BK472" s="79"/>
      <c r="BL472" s="79"/>
      <c r="BM472" s="79"/>
      <c r="BN472" s="79"/>
      <c r="BO472" s="79"/>
      <c r="BP472" s="79"/>
      <c r="BQ472" s="79"/>
    </row>
    <row r="473" spans="1:69">
      <c r="A473" s="101">
        <v>9.1999999999999993</v>
      </c>
      <c r="C473" s="89">
        <f t="shared" si="309"/>
        <v>-30.18336</v>
      </c>
      <c r="D473" s="84">
        <f t="shared" si="310"/>
        <v>30.18336</v>
      </c>
      <c r="E473" s="76">
        <v>1.9952000000000001</v>
      </c>
      <c r="F473" s="91">
        <f t="shared" si="311"/>
        <v>20.829888</v>
      </c>
      <c r="G473" s="80">
        <f t="shared" si="312"/>
        <v>20.8990008</v>
      </c>
      <c r="H473" s="81">
        <f t="shared" si="308"/>
        <v>22.932817200000002</v>
      </c>
      <c r="I473" s="101">
        <v>118.3</v>
      </c>
      <c r="J473" s="92">
        <f t="shared" si="313"/>
        <v>1.2350519999999998</v>
      </c>
      <c r="K473" s="101">
        <v>33.1</v>
      </c>
      <c r="L473" s="78">
        <f t="shared" si="314"/>
        <v>0.34556399999999998</v>
      </c>
      <c r="M473" s="81">
        <f t="shared" si="315"/>
        <v>0.94172083200000001</v>
      </c>
      <c r="N473" s="14">
        <f t="shared" si="349"/>
        <v>117</v>
      </c>
      <c r="O473" s="78">
        <f t="shared" si="316"/>
        <v>1.6416795119999976</v>
      </c>
      <c r="P473" s="78">
        <f t="shared" si="317"/>
        <v>0.69995868000000128</v>
      </c>
      <c r="Q473" s="93">
        <f t="shared" si="318"/>
        <v>6.3549160250400014</v>
      </c>
      <c r="R473" s="80">
        <f t="shared" si="319"/>
        <v>9.0789873839981379</v>
      </c>
      <c r="S473" s="80">
        <f t="shared" si="320"/>
        <v>1834.390139324451</v>
      </c>
      <c r="T473" s="69">
        <f t="shared" si="321"/>
        <v>307.98181920000059</v>
      </c>
      <c r="U473" s="78">
        <f t="shared" si="322"/>
        <v>1.9104562012279422</v>
      </c>
      <c r="V473" s="69">
        <f t="shared" si="323"/>
        <v>119.21246695662359</v>
      </c>
      <c r="W473" s="80">
        <f t="shared" ca="1" si="324"/>
        <v>9.4857554829032082</v>
      </c>
      <c r="X473" s="80">
        <f t="shared" ca="1" si="325"/>
        <v>33.389679093679518</v>
      </c>
      <c r="Y473" s="94">
        <f t="shared" ca="1" si="326"/>
        <v>5.456163172910024E-8</v>
      </c>
      <c r="Z473" s="80">
        <f t="shared" ca="1" si="327"/>
        <v>14</v>
      </c>
      <c r="AA473" s="80">
        <f t="shared" ca="1" si="328"/>
        <v>269.60249803200003</v>
      </c>
      <c r="AB473" s="80">
        <f t="shared" ca="1" si="329"/>
        <v>40.735252276248346</v>
      </c>
      <c r="AC473" s="80">
        <f t="shared" si="330"/>
        <v>16.149625569605856</v>
      </c>
      <c r="AD473" s="69">
        <f t="shared" si="331"/>
        <v>2265.5672103529414</v>
      </c>
      <c r="AE473" s="69">
        <f t="shared" si="350"/>
        <v>2435.5304103529415</v>
      </c>
      <c r="AF473" s="69">
        <f t="shared" si="332"/>
        <v>2089.9000799999999</v>
      </c>
      <c r="AG473" s="95">
        <f t="shared" si="351"/>
        <v>2234.3687999999997</v>
      </c>
      <c r="AH473" s="93">
        <f t="shared" si="333"/>
        <v>15.408763741000227</v>
      </c>
      <c r="AI473" s="81">
        <f t="shared" si="334"/>
        <v>1.7644641537983321</v>
      </c>
      <c r="AJ473" s="80">
        <f t="shared" si="335"/>
        <v>20.063040768</v>
      </c>
      <c r="AK473" s="80">
        <f t="shared" si="336"/>
        <v>27.51208298181254</v>
      </c>
      <c r="AL473" s="78">
        <f t="shared" ca="1" si="337"/>
        <v>0.97726226562216212</v>
      </c>
      <c r="AM473" s="80">
        <f t="shared" ca="1" si="338"/>
        <v>27.253693794760476</v>
      </c>
      <c r="AN473" s="80">
        <f t="shared" si="339"/>
        <v>19.716038490566035</v>
      </c>
      <c r="AO473" s="80">
        <f t="shared" si="340"/>
        <v>5.9096222437581796</v>
      </c>
      <c r="AP473" s="80">
        <f t="shared" si="341"/>
        <v>6.4134153526825637</v>
      </c>
      <c r="AQ473" s="80">
        <f t="shared" ca="1" si="342"/>
        <v>2.8720350308510167</v>
      </c>
      <c r="AR473" s="80">
        <f t="shared" si="343"/>
        <v>2.9491896589100817</v>
      </c>
      <c r="AS473" s="78">
        <f t="shared" si="344"/>
        <v>-3.0957412149086844E-2</v>
      </c>
      <c r="AT473" s="96">
        <f t="shared" ca="1" si="345"/>
        <v>4</v>
      </c>
      <c r="AU473" s="97" t="str">
        <f t="shared" ca="1" si="346"/>
        <v>Silt mxture</v>
      </c>
      <c r="AV473" s="98">
        <f t="shared" si="347"/>
        <v>4</v>
      </c>
      <c r="AW473" s="99" t="str">
        <f t="shared" si="348"/>
        <v>Silt mxture</v>
      </c>
      <c r="AX473" s="79"/>
      <c r="AY473" s="79"/>
      <c r="AZ473" s="79"/>
      <c r="BA473" s="79"/>
      <c r="BB473" s="79"/>
      <c r="BC473" s="79"/>
      <c r="BD473" s="79"/>
      <c r="BE473" s="79"/>
      <c r="BF473" s="79"/>
      <c r="BG473" s="79"/>
      <c r="BH473" s="79"/>
      <c r="BI473" s="79"/>
      <c r="BJ473" s="79"/>
      <c r="BK473" s="79"/>
      <c r="BL473" s="79"/>
      <c r="BM473" s="79"/>
      <c r="BN473" s="79"/>
      <c r="BO473" s="79"/>
      <c r="BP473" s="79"/>
      <c r="BQ473" s="79"/>
    </row>
    <row r="474" spans="1:69">
      <c r="A474" s="101">
        <v>9.2200000000000006</v>
      </c>
      <c r="C474" s="89">
        <f t="shared" si="309"/>
        <v>-30.248976000000003</v>
      </c>
      <c r="D474" s="84">
        <f t="shared" si="310"/>
        <v>30.248976000000003</v>
      </c>
      <c r="E474" s="76">
        <v>1.9007000000000001</v>
      </c>
      <c r="F474" s="91">
        <f t="shared" si="311"/>
        <v>19.843308</v>
      </c>
      <c r="G474" s="80">
        <f t="shared" si="312"/>
        <v>19.913047200000001</v>
      </c>
      <c r="H474" s="81">
        <f t="shared" si="308"/>
        <v>21.499405199999998</v>
      </c>
      <c r="I474" s="101">
        <v>104.2</v>
      </c>
      <c r="J474" s="92">
        <f t="shared" si="313"/>
        <v>1.0878479999999999</v>
      </c>
      <c r="K474" s="101">
        <v>33.4</v>
      </c>
      <c r="L474" s="78">
        <f t="shared" si="314"/>
        <v>0.34869599999999995</v>
      </c>
      <c r="M474" s="81">
        <f t="shared" si="315"/>
        <v>0.94376805120000007</v>
      </c>
      <c r="N474" s="14">
        <f t="shared" si="349"/>
        <v>117</v>
      </c>
      <c r="O474" s="78">
        <f t="shared" si="316"/>
        <v>1.6455180479999978</v>
      </c>
      <c r="P474" s="78">
        <f t="shared" si="317"/>
        <v>0.70174999680000139</v>
      </c>
      <c r="Q474" s="93">
        <f t="shared" si="318"/>
        <v>6.0282846201600009</v>
      </c>
      <c r="R474" s="80">
        <f t="shared" si="319"/>
        <v>8.5903593126457274</v>
      </c>
      <c r="S474" s="80">
        <f t="shared" si="320"/>
        <v>1975.5711061709751</v>
      </c>
      <c r="T474" s="69">
        <f t="shared" si="321"/>
        <v>308.7699985920006</v>
      </c>
      <c r="U474" s="78">
        <f t="shared" si="322"/>
        <v>1.8936857023487295</v>
      </c>
      <c r="V474" s="69">
        <f t="shared" si="323"/>
        <v>118.16598782656071</v>
      </c>
      <c r="W474" s="80">
        <f t="shared" ca="1" si="324"/>
        <v>9.007780863700404</v>
      </c>
      <c r="X474" s="80">
        <f t="shared" ca="1" si="325"/>
        <v>33.121928699711162</v>
      </c>
      <c r="Y474" s="94">
        <f t="shared" ca="1" si="326"/>
        <v>5.6586294274000199E-8</v>
      </c>
      <c r="Z474" s="80">
        <f t="shared" ca="1" si="327"/>
        <v>14</v>
      </c>
      <c r="AA474" s="80">
        <f t="shared" ca="1" si="328"/>
        <v>255.74540812800001</v>
      </c>
      <c r="AB474" s="80">
        <f t="shared" ca="1" si="329"/>
        <v>40.075435172922354</v>
      </c>
      <c r="AC474" s="80">
        <f t="shared" si="330"/>
        <v>15.924218859840988</v>
      </c>
      <c r="AD474" s="69">
        <f t="shared" si="331"/>
        <v>2149.1210767058828</v>
      </c>
      <c r="AE474" s="69">
        <f t="shared" si="350"/>
        <v>2287.7256750252104</v>
      </c>
      <c r="AF474" s="69">
        <f t="shared" si="332"/>
        <v>1991.3047200000001</v>
      </c>
      <c r="AG474" s="95">
        <f t="shared" si="351"/>
        <v>2109.1186285714284</v>
      </c>
      <c r="AH474" s="93">
        <f t="shared" si="333"/>
        <v>16.228945097188937</v>
      </c>
      <c r="AI474" s="81">
        <f t="shared" si="334"/>
        <v>1.5501930957757259</v>
      </c>
      <c r="AJ474" s="80">
        <f t="shared" si="335"/>
        <v>19.116525312</v>
      </c>
      <c r="AK474" s="80">
        <f t="shared" si="336"/>
        <v>26.0313918565022</v>
      </c>
      <c r="AL474" s="78">
        <f t="shared" ca="1" si="337"/>
        <v>0.97536356848563621</v>
      </c>
      <c r="AM474" s="80">
        <f t="shared" ca="1" si="338"/>
        <v>25.768220448885078</v>
      </c>
      <c r="AN474" s="80">
        <f t="shared" si="339"/>
        <v>18.785893584905661</v>
      </c>
      <c r="AO474" s="80">
        <f t="shared" si="340"/>
        <v>5.4629911187073361</v>
      </c>
      <c r="AP474" s="80">
        <f t="shared" si="341"/>
        <v>5.9550910851065915</v>
      </c>
      <c r="AQ474" s="80">
        <f t="shared" ca="1" si="342"/>
        <v>2.8668297993234644</v>
      </c>
      <c r="AR474" s="80">
        <f t="shared" si="343"/>
        <v>2.9418852202476522</v>
      </c>
      <c r="AS474" s="78">
        <f t="shared" si="344"/>
        <v>-3.2575399018035738E-2</v>
      </c>
      <c r="AT474" s="96">
        <f t="shared" ca="1" si="345"/>
        <v>4</v>
      </c>
      <c r="AU474" s="97" t="str">
        <f t="shared" ca="1" si="346"/>
        <v>Silt mxture</v>
      </c>
      <c r="AV474" s="98">
        <f t="shared" si="347"/>
        <v>4</v>
      </c>
      <c r="AW474" s="99" t="str">
        <f t="shared" si="348"/>
        <v>Silt mxture</v>
      </c>
      <c r="AX474" s="79"/>
      <c r="AY474" s="79"/>
      <c r="AZ474" s="79"/>
      <c r="BA474" s="79"/>
      <c r="BB474" s="79"/>
      <c r="BC474" s="79"/>
      <c r="BD474" s="79"/>
      <c r="BE474" s="79"/>
      <c r="BF474" s="79"/>
      <c r="BG474" s="79"/>
      <c r="BH474" s="79"/>
      <c r="BI474" s="79"/>
      <c r="BJ474" s="79"/>
      <c r="BK474" s="79"/>
      <c r="BL474" s="79"/>
      <c r="BM474" s="79"/>
      <c r="BN474" s="79"/>
      <c r="BO474" s="79"/>
      <c r="BP474" s="79"/>
      <c r="BQ474" s="79"/>
    </row>
    <row r="475" spans="1:69">
      <c r="A475" s="101">
        <v>9.24</v>
      </c>
      <c r="C475" s="89">
        <f t="shared" si="309"/>
        <v>-30.314592000000001</v>
      </c>
      <c r="D475" s="84">
        <f t="shared" si="310"/>
        <v>30.314592000000001</v>
      </c>
      <c r="E475" s="76">
        <v>1.8671</v>
      </c>
      <c r="F475" s="91">
        <f t="shared" si="311"/>
        <v>19.492524</v>
      </c>
      <c r="G475" s="80">
        <f t="shared" si="312"/>
        <v>19.562680799999999</v>
      </c>
      <c r="H475" s="81">
        <f t="shared" si="308"/>
        <v>20.0381532</v>
      </c>
      <c r="I475" s="101">
        <v>84</v>
      </c>
      <c r="J475" s="92">
        <f t="shared" si="313"/>
        <v>0.87695999999999996</v>
      </c>
      <c r="K475" s="101">
        <v>33.6</v>
      </c>
      <c r="L475" s="78">
        <f t="shared" si="314"/>
        <v>0.35078399999999998</v>
      </c>
      <c r="M475" s="81">
        <f t="shared" si="315"/>
        <v>0.94581527040000002</v>
      </c>
      <c r="N475" s="14">
        <f t="shared" si="349"/>
        <v>117</v>
      </c>
      <c r="O475" s="78">
        <f t="shared" si="316"/>
        <v>1.6493565839999977</v>
      </c>
      <c r="P475" s="78">
        <f t="shared" si="317"/>
        <v>0.70354131360000138</v>
      </c>
      <c r="Q475" s="93">
        <f t="shared" si="318"/>
        <v>5.9113969912800002</v>
      </c>
      <c r="R475" s="80">
        <f t="shared" si="319"/>
        <v>8.4023452169873938</v>
      </c>
      <c r="S475" s="80">
        <f t="shared" si="320"/>
        <v>2403.1311664895848</v>
      </c>
      <c r="T475" s="69">
        <f t="shared" si="321"/>
        <v>309.55817798400057</v>
      </c>
      <c r="U475" s="78">
        <f t="shared" si="322"/>
        <v>1.8677229835639617</v>
      </c>
      <c r="V475" s="69">
        <f t="shared" si="323"/>
        <v>116.54591417439121</v>
      </c>
      <c r="W475" s="80">
        <f t="shared" ca="1" si="324"/>
        <v>8.57205083176631</v>
      </c>
      <c r="X475" s="80">
        <f t="shared" ca="1" si="325"/>
        <v>32.980063987511087</v>
      </c>
      <c r="Y475" s="94">
        <f t="shared" ca="1" si="326"/>
        <v>7.9779557043298165E-8</v>
      </c>
      <c r="Z475" s="80">
        <f t="shared" ca="1" si="327"/>
        <v>14</v>
      </c>
      <c r="AA475" s="80">
        <f t="shared" ca="1" si="328"/>
        <v>250.78653902399998</v>
      </c>
      <c r="AB475" s="80">
        <f t="shared" ca="1" si="329"/>
        <v>55.405769526710387</v>
      </c>
      <c r="AC475" s="80">
        <f t="shared" si="330"/>
        <v>15.328625188752191</v>
      </c>
      <c r="AD475" s="69">
        <f t="shared" si="331"/>
        <v>2107.449907764706</v>
      </c>
      <c r="AE475" s="69">
        <f t="shared" si="350"/>
        <v>2160.2184052436978</v>
      </c>
      <c r="AF475" s="69">
        <f t="shared" si="332"/>
        <v>1956.2680799999998</v>
      </c>
      <c r="AG475" s="95">
        <f t="shared" si="351"/>
        <v>2001.1213028571431</v>
      </c>
      <c r="AH475" s="93">
        <f t="shared" si="333"/>
        <v>18.503398842137099</v>
      </c>
      <c r="AI475" s="81">
        <f t="shared" si="334"/>
        <v>1.2464939628244716</v>
      </c>
      <c r="AJ475" s="80">
        <f t="shared" si="335"/>
        <v>18.780173567999999</v>
      </c>
      <c r="AK475" s="80">
        <f t="shared" si="336"/>
        <v>25.461652172689071</v>
      </c>
      <c r="AL475" s="78">
        <f t="shared" ca="1" si="337"/>
        <v>0.95675144620986474</v>
      </c>
      <c r="AM475" s="80">
        <f t="shared" ca="1" si="338"/>
        <v>25.014258595031084</v>
      </c>
      <c r="AN475" s="80">
        <f t="shared" si="339"/>
        <v>18.455359245283017</v>
      </c>
      <c r="AO475" s="80">
        <f t="shared" si="340"/>
        <v>4.4828211888014859</v>
      </c>
      <c r="AP475" s="80">
        <f t="shared" si="341"/>
        <v>4.8955737607691381</v>
      </c>
      <c r="AQ475" s="80">
        <f t="shared" ca="1" si="342"/>
        <v>2.8177573102125897</v>
      </c>
      <c r="AR475" s="80">
        <f t="shared" si="343"/>
        <v>2.8913285393967212</v>
      </c>
      <c r="AS475" s="78">
        <f t="shared" si="344"/>
        <v>-3.3217244506104797E-2</v>
      </c>
      <c r="AT475" s="96">
        <f t="shared" ca="1" si="345"/>
        <v>4</v>
      </c>
      <c r="AU475" s="97" t="str">
        <f t="shared" ca="1" si="346"/>
        <v>Silt mxture</v>
      </c>
      <c r="AV475" s="98">
        <f t="shared" si="347"/>
        <v>4</v>
      </c>
      <c r="AW475" s="99" t="str">
        <f t="shared" si="348"/>
        <v>Silt mxture</v>
      </c>
      <c r="AX475" s="79"/>
      <c r="AY475" s="79"/>
      <c r="AZ475" s="79"/>
      <c r="BA475" s="79"/>
      <c r="BB475" s="79"/>
      <c r="BC475" s="79"/>
      <c r="BD475" s="79"/>
      <c r="BE475" s="79"/>
      <c r="BF475" s="79"/>
      <c r="BG475" s="79"/>
      <c r="BH475" s="79"/>
      <c r="BI475" s="79"/>
      <c r="BJ475" s="79"/>
      <c r="BK475" s="79"/>
      <c r="BL475" s="79"/>
      <c r="BM475" s="79"/>
      <c r="BN475" s="79"/>
      <c r="BO475" s="79"/>
      <c r="BP475" s="79"/>
      <c r="BQ475" s="79"/>
    </row>
    <row r="476" spans="1:69">
      <c r="A476" s="101">
        <v>9.26</v>
      </c>
      <c r="C476" s="89">
        <f t="shared" si="309"/>
        <v>-30.380208</v>
      </c>
      <c r="D476" s="84">
        <f t="shared" si="310"/>
        <v>30.380208</v>
      </c>
      <c r="E476" s="76">
        <v>1.7948999999999999</v>
      </c>
      <c r="F476" s="91">
        <f t="shared" si="311"/>
        <v>18.738755999999999</v>
      </c>
      <c r="G476" s="80">
        <f t="shared" si="312"/>
        <v>18.808912799999998</v>
      </c>
      <c r="H476" s="81">
        <f t="shared" si="308"/>
        <v>19.612514399999998</v>
      </c>
      <c r="I476" s="101">
        <v>77.7</v>
      </c>
      <c r="J476" s="92">
        <f t="shared" si="313"/>
        <v>0.81118800000000002</v>
      </c>
      <c r="K476" s="101">
        <v>33.6</v>
      </c>
      <c r="L476" s="78">
        <f t="shared" si="314"/>
        <v>0.35078399999999998</v>
      </c>
      <c r="M476" s="81">
        <f t="shared" si="315"/>
        <v>0.94786248959999997</v>
      </c>
      <c r="N476" s="14">
        <f t="shared" si="349"/>
        <v>117</v>
      </c>
      <c r="O476" s="78">
        <f t="shared" si="316"/>
        <v>1.6531951199999977</v>
      </c>
      <c r="P476" s="78">
        <f t="shared" si="317"/>
        <v>0.70533263040000138</v>
      </c>
      <c r="Q476" s="93">
        <f t="shared" si="318"/>
        <v>5.6613868344000009</v>
      </c>
      <c r="R476" s="80">
        <f t="shared" si="319"/>
        <v>8.0265488797666578</v>
      </c>
      <c r="S476" s="80">
        <f t="shared" si="320"/>
        <v>2488.1035309432878</v>
      </c>
      <c r="T476" s="69">
        <f t="shared" si="321"/>
        <v>310.34635737600064</v>
      </c>
      <c r="U476" s="78">
        <f t="shared" si="322"/>
        <v>1.8570454305925665</v>
      </c>
      <c r="V476" s="69">
        <f t="shared" si="323"/>
        <v>115.87963486897615</v>
      </c>
      <c r="W476" s="80">
        <f t="shared" ca="1" si="324"/>
        <v>8.2644158226967619</v>
      </c>
      <c r="X476" s="80">
        <f t="shared" ca="1" si="325"/>
        <v>32.765303096209884</v>
      </c>
      <c r="Y476" s="94">
        <f t="shared" ca="1" si="326"/>
        <v>7.7450984791996046E-8</v>
      </c>
      <c r="Z476" s="80">
        <f t="shared" ca="1" si="327"/>
        <v>14</v>
      </c>
      <c r="AA476" s="80">
        <f t="shared" ca="1" si="328"/>
        <v>240.18004752000002</v>
      </c>
      <c r="AB476" s="80">
        <f t="shared" ca="1" si="329"/>
        <v>51.513732575480518</v>
      </c>
      <c r="AC476" s="80">
        <f t="shared" si="330"/>
        <v>15.222988387115546</v>
      </c>
      <c r="AD476" s="69">
        <f t="shared" si="331"/>
        <v>2018.3197270588237</v>
      </c>
      <c r="AE476" s="69">
        <f t="shared" si="350"/>
        <v>2122.7478010084037</v>
      </c>
      <c r="AF476" s="69">
        <f t="shared" si="332"/>
        <v>1880.8912799999998</v>
      </c>
      <c r="AG476" s="95">
        <f t="shared" si="351"/>
        <v>1969.6551428571427</v>
      </c>
      <c r="AH476" s="93">
        <f t="shared" si="333"/>
        <v>18.857907803283915</v>
      </c>
      <c r="AI476" s="81">
        <f t="shared" si="334"/>
        <v>1.1500786508912355</v>
      </c>
      <c r="AJ476" s="80">
        <f t="shared" si="335"/>
        <v>18.056556287999996</v>
      </c>
      <c r="AK476" s="80">
        <f t="shared" si="336"/>
        <v>24.322875393232295</v>
      </c>
      <c r="AL476" s="78">
        <f t="shared" ca="1" si="337"/>
        <v>0.95844825864498773</v>
      </c>
      <c r="AM476" s="80">
        <f t="shared" ca="1" si="338"/>
        <v>23.914643868329858</v>
      </c>
      <c r="AN476" s="80">
        <f t="shared" si="339"/>
        <v>17.744257358490565</v>
      </c>
      <c r="AO476" s="80">
        <f t="shared" si="340"/>
        <v>4.3127851600226466</v>
      </c>
      <c r="AP476" s="80">
        <f t="shared" si="341"/>
        <v>4.7283827766976865</v>
      </c>
      <c r="AQ476" s="80">
        <f t="shared" ca="1" si="342"/>
        <v>2.821989111681491</v>
      </c>
      <c r="AR476" s="80">
        <f t="shared" si="343"/>
        <v>2.8935636712897259</v>
      </c>
      <c r="AS476" s="78">
        <f t="shared" si="344"/>
        <v>-3.4803469067112784E-2</v>
      </c>
      <c r="AT476" s="96">
        <f t="shared" ca="1" si="345"/>
        <v>4</v>
      </c>
      <c r="AU476" s="97" t="str">
        <f t="shared" ca="1" si="346"/>
        <v>Silt mxture</v>
      </c>
      <c r="AV476" s="98">
        <f t="shared" si="347"/>
        <v>4</v>
      </c>
      <c r="AW476" s="99" t="str">
        <f t="shared" si="348"/>
        <v>Silt mxture</v>
      </c>
      <c r="AX476" s="79"/>
      <c r="AY476" s="79"/>
      <c r="AZ476" s="79"/>
      <c r="BA476" s="79"/>
      <c r="BB476" s="79"/>
      <c r="BC476" s="79"/>
      <c r="BD476" s="79"/>
      <c r="BE476" s="79"/>
      <c r="BF476" s="79"/>
      <c r="BG476" s="79"/>
      <c r="BH476" s="79"/>
      <c r="BI476" s="79"/>
      <c r="BJ476" s="79"/>
      <c r="BK476" s="79"/>
      <c r="BL476" s="79"/>
      <c r="BM476" s="79"/>
      <c r="BN476" s="79"/>
      <c r="BO476" s="79"/>
      <c r="BP476" s="79"/>
      <c r="BQ476" s="79"/>
    </row>
    <row r="477" spans="1:69">
      <c r="A477" s="101">
        <v>9.2799999999999994</v>
      </c>
      <c r="C477" s="89">
        <f t="shared" si="309"/>
        <v>-30.445823999999998</v>
      </c>
      <c r="D477" s="84">
        <f t="shared" si="310"/>
        <v>30.445823999999998</v>
      </c>
      <c r="E477" s="76">
        <v>1.7787999999999999</v>
      </c>
      <c r="F477" s="91">
        <f t="shared" si="311"/>
        <v>18.570671999999998</v>
      </c>
      <c r="G477" s="80">
        <f t="shared" si="312"/>
        <v>18.641872799999998</v>
      </c>
      <c r="H477" s="81">
        <f t="shared" si="308"/>
        <v>19.496143200000002</v>
      </c>
      <c r="I477" s="101">
        <v>68.7</v>
      </c>
      <c r="J477" s="92">
        <f t="shared" si="313"/>
        <v>0.71722799999999998</v>
      </c>
      <c r="K477" s="101">
        <v>34.1</v>
      </c>
      <c r="L477" s="78">
        <f t="shared" si="314"/>
        <v>0.35600399999999999</v>
      </c>
      <c r="M477" s="81">
        <f t="shared" si="315"/>
        <v>0.94990970879999992</v>
      </c>
      <c r="N477" s="14">
        <f t="shared" si="349"/>
        <v>117</v>
      </c>
      <c r="O477" s="78">
        <f t="shared" si="316"/>
        <v>1.6570336559999976</v>
      </c>
      <c r="P477" s="78">
        <f t="shared" si="317"/>
        <v>0.70712394720000138</v>
      </c>
      <c r="Q477" s="93">
        <f t="shared" si="318"/>
        <v>5.6049969175199994</v>
      </c>
      <c r="R477" s="80">
        <f t="shared" si="319"/>
        <v>7.926470231582603</v>
      </c>
      <c r="S477" s="80">
        <f t="shared" si="320"/>
        <v>2786.0267165843397</v>
      </c>
      <c r="T477" s="69">
        <f t="shared" si="321"/>
        <v>311.1345367680006</v>
      </c>
      <c r="U477" s="78">
        <f t="shared" si="322"/>
        <v>1.8422614007781875</v>
      </c>
      <c r="V477" s="69">
        <f t="shared" si="323"/>
        <v>114.95711140855889</v>
      </c>
      <c r="W477" s="80">
        <f t="shared" ca="1" si="324"/>
        <v>8.0471291112780889</v>
      </c>
      <c r="X477" s="80">
        <f t="shared" ca="1" si="325"/>
        <v>32.685898205159582</v>
      </c>
      <c r="Y477" s="94">
        <f t="shared" ca="1" si="326"/>
        <v>9.3775734769322935E-8</v>
      </c>
      <c r="Z477" s="80">
        <f t="shared" ca="1" si="327"/>
        <v>14</v>
      </c>
      <c r="AA477" s="80">
        <f t="shared" ca="1" si="328"/>
        <v>237.78774801599997</v>
      </c>
      <c r="AB477" s="80">
        <f t="shared" ca="1" si="329"/>
        <v>61.750303724334493</v>
      </c>
      <c r="AC477" s="80">
        <f t="shared" si="330"/>
        <v>14.879170582596597</v>
      </c>
      <c r="AD477" s="69">
        <f t="shared" si="331"/>
        <v>1998.2163698823526</v>
      </c>
      <c r="AE477" s="69">
        <f t="shared" si="350"/>
        <v>2110.8244908907564</v>
      </c>
      <c r="AF477" s="69">
        <f t="shared" si="332"/>
        <v>1864.1872799999996</v>
      </c>
      <c r="AG477" s="95">
        <f t="shared" si="351"/>
        <v>1959.9041828571428</v>
      </c>
      <c r="AH477" s="93">
        <f t="shared" si="333"/>
        <v>20.198201105352108</v>
      </c>
      <c r="AI477" s="81">
        <f t="shared" si="334"/>
        <v>1.0142889416205003</v>
      </c>
      <c r="AJ477" s="80">
        <f t="shared" si="335"/>
        <v>17.896197887999996</v>
      </c>
      <c r="AK477" s="80">
        <f t="shared" si="336"/>
        <v>24.019606762371524</v>
      </c>
      <c r="AL477" s="78">
        <f t="shared" ca="1" si="337"/>
        <v>0.94812248975258773</v>
      </c>
      <c r="AM477" s="80">
        <f t="shared" ca="1" si="338"/>
        <v>23.520431848893029</v>
      </c>
      <c r="AN477" s="80">
        <f t="shared" si="339"/>
        <v>17.586672452830186</v>
      </c>
      <c r="AO477" s="80">
        <f t="shared" si="340"/>
        <v>3.8474031428859448</v>
      </c>
      <c r="AP477" s="80">
        <f t="shared" si="341"/>
        <v>4.2227541510357209</v>
      </c>
      <c r="AQ477" s="80">
        <f t="shared" ca="1" si="342"/>
        <v>2.7946655815820902</v>
      </c>
      <c r="AR477" s="80">
        <f t="shared" si="343"/>
        <v>2.8650371879593846</v>
      </c>
      <c r="AS477" s="78">
        <f t="shared" si="344"/>
        <v>-3.4966813860571704E-2</v>
      </c>
      <c r="AT477" s="96">
        <f t="shared" ca="1" si="345"/>
        <v>4</v>
      </c>
      <c r="AU477" s="97" t="str">
        <f t="shared" ca="1" si="346"/>
        <v>Silt mxture</v>
      </c>
      <c r="AV477" s="98">
        <f t="shared" si="347"/>
        <v>4</v>
      </c>
      <c r="AW477" s="99" t="str">
        <f t="shared" si="348"/>
        <v>Silt mxture</v>
      </c>
      <c r="AX477" s="79"/>
      <c r="AY477" s="79"/>
      <c r="AZ477" s="79"/>
      <c r="BA477" s="79"/>
      <c r="BB477" s="79"/>
      <c r="BC477" s="79"/>
      <c r="BD477" s="79"/>
      <c r="BE477" s="79"/>
      <c r="BF477" s="79"/>
      <c r="BG477" s="79"/>
      <c r="BH477" s="79"/>
      <c r="BI477" s="79"/>
      <c r="BJ477" s="79"/>
      <c r="BK477" s="79"/>
      <c r="BL477" s="79"/>
      <c r="BM477" s="79"/>
      <c r="BN477" s="79"/>
      <c r="BO477" s="79"/>
      <c r="BP477" s="79"/>
      <c r="BQ477" s="79"/>
    </row>
    <row r="478" spans="1:69">
      <c r="A478" s="101">
        <v>9.3000000000000007</v>
      </c>
      <c r="C478" s="89">
        <f t="shared" si="309"/>
        <v>-30.511440000000004</v>
      </c>
      <c r="D478" s="84">
        <f t="shared" si="310"/>
        <v>30.511440000000004</v>
      </c>
      <c r="E478" s="76">
        <v>1.8944000000000001</v>
      </c>
      <c r="F478" s="91">
        <f t="shared" si="311"/>
        <v>19.777536000000001</v>
      </c>
      <c r="G478" s="80">
        <f t="shared" si="312"/>
        <v>19.849572000000002</v>
      </c>
      <c r="H478" s="81">
        <f t="shared" si="308"/>
        <v>19.546707599999998</v>
      </c>
      <c r="I478" s="101">
        <v>64.900000000000006</v>
      </c>
      <c r="J478" s="92">
        <f t="shared" si="313"/>
        <v>0.67755600000000005</v>
      </c>
      <c r="K478" s="101">
        <v>34.5</v>
      </c>
      <c r="L478" s="78">
        <f t="shared" si="314"/>
        <v>0.36018</v>
      </c>
      <c r="M478" s="81">
        <f t="shared" si="315"/>
        <v>0.95195692800000009</v>
      </c>
      <c r="N478" s="14">
        <f t="shared" si="349"/>
        <v>117</v>
      </c>
      <c r="O478" s="78">
        <f t="shared" si="316"/>
        <v>1.660872191999998</v>
      </c>
      <c r="P478" s="78">
        <f t="shared" si="317"/>
        <v>0.70891526400000149</v>
      </c>
      <c r="Q478" s="93">
        <f t="shared" si="318"/>
        <v>6.0022709366400013</v>
      </c>
      <c r="R478" s="80">
        <f t="shared" si="319"/>
        <v>8.4668383394266833</v>
      </c>
      <c r="S478" s="80">
        <f t="shared" si="320"/>
        <v>3158.1847644110508</v>
      </c>
      <c r="T478" s="69">
        <f t="shared" si="321"/>
        <v>311.92271616000068</v>
      </c>
      <c r="U478" s="78">
        <f t="shared" si="322"/>
        <v>1.8380426944985424</v>
      </c>
      <c r="V478" s="69">
        <f t="shared" si="323"/>
        <v>114.69386413670904</v>
      </c>
      <c r="W478" s="80">
        <f t="shared" ca="1" si="324"/>
        <v>8.2698791590478873</v>
      </c>
      <c r="X478" s="80">
        <f t="shared" ca="1" si="325"/>
        <v>32.961705677080573</v>
      </c>
      <c r="Y478" s="94">
        <f t="shared" ca="1" si="326"/>
        <v>1.3750493449209452E-7</v>
      </c>
      <c r="Z478" s="80">
        <f t="shared" ca="1" si="327"/>
        <v>14</v>
      </c>
      <c r="AA478" s="80">
        <f t="shared" ca="1" si="328"/>
        <v>254.64179731200005</v>
      </c>
      <c r="AB478" s="80">
        <f t="shared" ca="1" si="329"/>
        <v>96.963240900006781</v>
      </c>
      <c r="AC478" s="80">
        <f t="shared" si="330"/>
        <v>14.498004781295178</v>
      </c>
      <c r="AD478" s="69">
        <f t="shared" si="331"/>
        <v>2139.8470362352941</v>
      </c>
      <c r="AE478" s="69">
        <f t="shared" si="350"/>
        <v>2132.4951706890756</v>
      </c>
      <c r="AF478" s="69">
        <f t="shared" si="332"/>
        <v>1984.9572000000003</v>
      </c>
      <c r="AG478" s="95">
        <f t="shared" si="351"/>
        <v>1978.7081142857144</v>
      </c>
      <c r="AH478" s="93">
        <f t="shared" si="333"/>
        <v>21.932504493989626</v>
      </c>
      <c r="AI478" s="81">
        <f t="shared" si="334"/>
        <v>0.95576443957059254</v>
      </c>
      <c r="AJ478" s="80">
        <f t="shared" si="335"/>
        <v>19.05558912</v>
      </c>
      <c r="AK478" s="80">
        <f t="shared" si="336"/>
        <v>25.657085877050552</v>
      </c>
      <c r="AL478" s="78">
        <f t="shared" ca="1" si="337"/>
        <v>0.92737382965261794</v>
      </c>
      <c r="AM478" s="80">
        <f t="shared" ca="1" si="338"/>
        <v>24.918316511271509</v>
      </c>
      <c r="AN478" s="80">
        <f t="shared" si="339"/>
        <v>18.726011320754719</v>
      </c>
      <c r="AO478" s="80">
        <f t="shared" si="340"/>
        <v>3.413453952558775</v>
      </c>
      <c r="AP478" s="80">
        <f t="shared" si="341"/>
        <v>3.7251480707927684</v>
      </c>
      <c r="AQ478" s="80">
        <f t="shared" ca="1" si="342"/>
        <v>2.739985381646548</v>
      </c>
      <c r="AR478" s="80">
        <f t="shared" si="343"/>
        <v>2.8112161269477447</v>
      </c>
      <c r="AS478" s="78">
        <f t="shared" si="344"/>
        <v>-3.2535416728342322E-2</v>
      </c>
      <c r="AT478" s="96">
        <f t="shared" ca="1" si="345"/>
        <v>4</v>
      </c>
      <c r="AU478" s="97" t="str">
        <f t="shared" ca="1" si="346"/>
        <v>Silt mxture</v>
      </c>
      <c r="AV478" s="98">
        <f t="shared" si="347"/>
        <v>4</v>
      </c>
      <c r="AW478" s="99" t="str">
        <f t="shared" si="348"/>
        <v>Silt mxture</v>
      </c>
      <c r="AX478" s="79"/>
      <c r="AY478" s="79"/>
      <c r="AZ478" s="79"/>
      <c r="BA478" s="79"/>
      <c r="BB478" s="79"/>
      <c r="BC478" s="79"/>
      <c r="BD478" s="79"/>
      <c r="BE478" s="79"/>
      <c r="BF478" s="79"/>
      <c r="BG478" s="79"/>
      <c r="BH478" s="79"/>
      <c r="BI478" s="79"/>
      <c r="BJ478" s="79"/>
      <c r="BK478" s="79"/>
      <c r="BL478" s="79"/>
      <c r="BM478" s="79"/>
      <c r="BN478" s="79"/>
      <c r="BO478" s="79"/>
      <c r="BP478" s="79"/>
      <c r="BQ478" s="79"/>
    </row>
    <row r="479" spans="1:69">
      <c r="A479" s="101">
        <v>9.32</v>
      </c>
      <c r="C479" s="89">
        <f t="shared" si="309"/>
        <v>-30.577056000000002</v>
      </c>
      <c r="D479" s="84">
        <f t="shared" si="310"/>
        <v>30.577056000000002</v>
      </c>
      <c r="E479" s="76">
        <v>1.9279999999999999</v>
      </c>
      <c r="F479" s="91">
        <f t="shared" si="311"/>
        <v>20.128319999999999</v>
      </c>
      <c r="G479" s="80">
        <f t="shared" si="312"/>
        <v>20.200773599999998</v>
      </c>
      <c r="H479" s="81">
        <f t="shared" si="308"/>
        <v>19.824481200000001</v>
      </c>
      <c r="I479" s="101">
        <v>62.3</v>
      </c>
      <c r="J479" s="92">
        <f t="shared" si="313"/>
        <v>0.65041199999999999</v>
      </c>
      <c r="K479" s="101">
        <v>34.700000000000003</v>
      </c>
      <c r="L479" s="78">
        <f t="shared" si="314"/>
        <v>0.36226800000000003</v>
      </c>
      <c r="M479" s="81">
        <f t="shared" si="315"/>
        <v>0.95400414720000004</v>
      </c>
      <c r="N479" s="14">
        <f t="shared" si="349"/>
        <v>117</v>
      </c>
      <c r="O479" s="78">
        <f t="shared" si="316"/>
        <v>1.664710727999998</v>
      </c>
      <c r="P479" s="78">
        <f t="shared" si="317"/>
        <v>0.71070658080000149</v>
      </c>
      <c r="Q479" s="93">
        <f t="shared" si="318"/>
        <v>6.1169007477599999</v>
      </c>
      <c r="R479" s="80">
        <f t="shared" si="319"/>
        <v>8.6067878263833677</v>
      </c>
      <c r="S479" s="80">
        <f t="shared" si="320"/>
        <v>3352.8183352380083</v>
      </c>
      <c r="T479" s="69">
        <f t="shared" si="321"/>
        <v>312.71089555200064</v>
      </c>
      <c r="U479" s="78">
        <f t="shared" si="322"/>
        <v>1.8339339158610584</v>
      </c>
      <c r="V479" s="69">
        <f t="shared" si="323"/>
        <v>114.43747634973003</v>
      </c>
      <c r="W479" s="80">
        <f t="shared" ca="1" si="324"/>
        <v>8.3005919377608475</v>
      </c>
      <c r="X479" s="80">
        <f t="shared" ca="1" si="325"/>
        <v>33.02554497290631</v>
      </c>
      <c r="Y479" s="94">
        <f t="shared" ca="1" si="326"/>
        <v>1.5964049315497143E-7</v>
      </c>
      <c r="Z479" s="80">
        <f t="shared" ca="1" si="327"/>
        <v>14</v>
      </c>
      <c r="AA479" s="80">
        <f t="shared" ca="1" si="328"/>
        <v>259.50488020799997</v>
      </c>
      <c r="AB479" s="80">
        <f t="shared" ca="1" si="329"/>
        <v>114.72227183776681</v>
      </c>
      <c r="AC479" s="80">
        <f t="shared" si="330"/>
        <v>14.316197360280151</v>
      </c>
      <c r="AD479" s="69">
        <f t="shared" si="331"/>
        <v>2180.7132790588234</v>
      </c>
      <c r="AE479" s="69">
        <f t="shared" si="350"/>
        <v>2166.4025832605043</v>
      </c>
      <c r="AF479" s="69">
        <f t="shared" si="332"/>
        <v>2020.0773599999998</v>
      </c>
      <c r="AG479" s="95">
        <f t="shared" si="351"/>
        <v>2007.9132685714285</v>
      </c>
      <c r="AH479" s="93">
        <f t="shared" si="333"/>
        <v>22.761815013800149</v>
      </c>
      <c r="AI479" s="81">
        <f t="shared" si="334"/>
        <v>0.91516248416873902</v>
      </c>
      <c r="AJ479" s="80">
        <f t="shared" si="335"/>
        <v>19.392742655999996</v>
      </c>
      <c r="AK479" s="80">
        <f t="shared" si="336"/>
        <v>26.081175231464748</v>
      </c>
      <c r="AL479" s="78">
        <f t="shared" ca="1" si="337"/>
        <v>0.91933390463660725</v>
      </c>
      <c r="AM479" s="80">
        <f t="shared" ca="1" si="338"/>
        <v>25.253540282071693</v>
      </c>
      <c r="AN479" s="80">
        <f t="shared" si="339"/>
        <v>19.057333584905656</v>
      </c>
      <c r="AO479" s="80">
        <f t="shared" si="340"/>
        <v>3.2197380797337387</v>
      </c>
      <c r="AP479" s="80">
        <f t="shared" si="341"/>
        <v>3.5089004849163095</v>
      </c>
      <c r="AQ479" s="80">
        <f t="shared" ca="1" si="342"/>
        <v>2.7186614417738908</v>
      </c>
      <c r="AR479" s="80">
        <f t="shared" si="343"/>
        <v>2.789478747051326</v>
      </c>
      <c r="AS479" s="78">
        <f t="shared" si="344"/>
        <v>-3.1923507774342857E-2</v>
      </c>
      <c r="AT479" s="96">
        <f t="shared" ca="1" si="345"/>
        <v>4</v>
      </c>
      <c r="AU479" s="97" t="str">
        <f t="shared" ca="1" si="346"/>
        <v>Silt mxture</v>
      </c>
      <c r="AV479" s="98">
        <f t="shared" si="347"/>
        <v>4</v>
      </c>
      <c r="AW479" s="99" t="str">
        <f t="shared" si="348"/>
        <v>Silt mxture</v>
      </c>
      <c r="AX479" s="79"/>
      <c r="AY479" s="79"/>
      <c r="AZ479" s="79"/>
      <c r="BA479" s="79"/>
      <c r="BB479" s="79"/>
      <c r="BC479" s="79"/>
      <c r="BD479" s="79"/>
      <c r="BE479" s="79"/>
      <c r="BF479" s="79"/>
      <c r="BG479" s="79"/>
      <c r="BH479" s="79"/>
      <c r="BI479" s="79"/>
      <c r="BJ479" s="79"/>
      <c r="BK479" s="79"/>
      <c r="BL479" s="79"/>
      <c r="BM479" s="79"/>
      <c r="BN479" s="79"/>
      <c r="BO479" s="79"/>
      <c r="BP479" s="79"/>
      <c r="BQ479" s="79"/>
    </row>
    <row r="480" spans="1:69">
      <c r="A480" s="101">
        <v>9.34</v>
      </c>
      <c r="C480" s="89">
        <f t="shared" si="309"/>
        <v>-30.642672000000001</v>
      </c>
      <c r="D480" s="84">
        <f t="shared" si="310"/>
        <v>30.642672000000001</v>
      </c>
      <c r="E480" s="76">
        <v>1.9293</v>
      </c>
      <c r="F480" s="91">
        <f t="shared" si="311"/>
        <v>20.141891999999999</v>
      </c>
      <c r="G480" s="80">
        <f t="shared" si="312"/>
        <v>20.216433599999998</v>
      </c>
      <c r="H480" s="81">
        <f t="shared" si="308"/>
        <v>20.290835999999999</v>
      </c>
      <c r="I480" s="101">
        <v>63</v>
      </c>
      <c r="J480" s="92">
        <f t="shared" si="313"/>
        <v>0.65771999999999997</v>
      </c>
      <c r="K480" s="101">
        <v>35.700000000000003</v>
      </c>
      <c r="L480" s="78">
        <f t="shared" si="314"/>
        <v>0.37270800000000004</v>
      </c>
      <c r="M480" s="81">
        <f t="shared" si="315"/>
        <v>0.95605136639999999</v>
      </c>
      <c r="N480" s="14">
        <f t="shared" si="349"/>
        <v>117</v>
      </c>
      <c r="O480" s="78">
        <f t="shared" si="316"/>
        <v>1.6685492639999979</v>
      </c>
      <c r="P480" s="78">
        <f t="shared" si="317"/>
        <v>0.71249789760000148</v>
      </c>
      <c r="Q480" s="93">
        <f t="shared" si="318"/>
        <v>6.1208018308799996</v>
      </c>
      <c r="R480" s="80">
        <f t="shared" si="319"/>
        <v>8.5906244095561348</v>
      </c>
      <c r="S480" s="80">
        <f t="shared" si="320"/>
        <v>3317.6793157109587</v>
      </c>
      <c r="T480" s="69">
        <f t="shared" si="321"/>
        <v>313.49907494400065</v>
      </c>
      <c r="U480" s="78">
        <f t="shared" si="322"/>
        <v>1.8352743804314193</v>
      </c>
      <c r="V480" s="69">
        <f t="shared" si="323"/>
        <v>114.52112133892057</v>
      </c>
      <c r="W480" s="80">
        <f t="shared" ca="1" si="324"/>
        <v>8.3250864119564447</v>
      </c>
      <c r="X480" s="80">
        <f t="shared" ca="1" si="325"/>
        <v>33.020116149123218</v>
      </c>
      <c r="Y480" s="94">
        <f t="shared" ca="1" si="326"/>
        <v>1.5594268687975596E-7</v>
      </c>
      <c r="Z480" s="80">
        <f t="shared" ca="1" si="327"/>
        <v>14</v>
      </c>
      <c r="AA480" s="80">
        <f t="shared" ca="1" si="328"/>
        <v>259.67038070399997</v>
      </c>
      <c r="AB480" s="80">
        <f t="shared" ca="1" si="329"/>
        <v>112.13639133250402</v>
      </c>
      <c r="AC480" s="80">
        <f t="shared" si="330"/>
        <v>14.348226683936579</v>
      </c>
      <c r="AD480" s="69">
        <f t="shared" si="331"/>
        <v>2182.1040395294117</v>
      </c>
      <c r="AE480" s="69">
        <f t="shared" si="350"/>
        <v>2237.8624126386553</v>
      </c>
      <c r="AF480" s="69">
        <f t="shared" si="332"/>
        <v>2021.6433599999996</v>
      </c>
      <c r="AG480" s="95">
        <f t="shared" si="351"/>
        <v>2069.037977142857</v>
      </c>
      <c r="AH480" s="93">
        <f t="shared" si="333"/>
        <v>22.617397813440718</v>
      </c>
      <c r="AI480" s="81">
        <f t="shared" si="334"/>
        <v>0.92311851335348927</v>
      </c>
      <c r="AJ480" s="80">
        <f t="shared" si="335"/>
        <v>19.407776255999998</v>
      </c>
      <c r="AK480" s="80">
        <f t="shared" si="336"/>
        <v>26.032195180473135</v>
      </c>
      <c r="AL480" s="78">
        <f t="shared" ca="1" si="337"/>
        <v>0.92069400474309049</v>
      </c>
      <c r="AM480" s="80">
        <f t="shared" ca="1" si="338"/>
        <v>25.224858622461227</v>
      </c>
      <c r="AN480" s="80">
        <f t="shared" si="339"/>
        <v>19.072107169811318</v>
      </c>
      <c r="AO480" s="80">
        <f t="shared" si="340"/>
        <v>3.2533928239449712</v>
      </c>
      <c r="AP480" s="80">
        <f t="shared" si="341"/>
        <v>3.5460648130278485</v>
      </c>
      <c r="AQ480" s="80">
        <f t="shared" ca="1" si="342"/>
        <v>2.7220094838500368</v>
      </c>
      <c r="AR480" s="80">
        <f t="shared" si="343"/>
        <v>2.7920142750034573</v>
      </c>
      <c r="AS480" s="78">
        <f t="shared" si="344"/>
        <v>-3.1450668757286561E-2</v>
      </c>
      <c r="AT480" s="96">
        <f t="shared" ca="1" si="345"/>
        <v>4</v>
      </c>
      <c r="AU480" s="97" t="str">
        <f t="shared" ca="1" si="346"/>
        <v>Silt mxture</v>
      </c>
      <c r="AV480" s="98">
        <f t="shared" si="347"/>
        <v>4</v>
      </c>
      <c r="AW480" s="99" t="str">
        <f t="shared" si="348"/>
        <v>Silt mxture</v>
      </c>
      <c r="AX480" s="79"/>
      <c r="AY480" s="79"/>
      <c r="AZ480" s="79"/>
      <c r="BA480" s="79"/>
      <c r="BB480" s="79"/>
      <c r="BC480" s="79"/>
      <c r="BD480" s="79"/>
      <c r="BE480" s="79"/>
      <c r="BF480" s="79"/>
      <c r="BG480" s="79"/>
      <c r="BH480" s="79"/>
      <c r="BI480" s="79"/>
      <c r="BJ480" s="79"/>
      <c r="BK480" s="79"/>
      <c r="BL480" s="79"/>
      <c r="BM480" s="79"/>
      <c r="BN480" s="79"/>
      <c r="BO480" s="79"/>
      <c r="BP480" s="79"/>
      <c r="BQ480" s="79"/>
    </row>
    <row r="481" spans="1:69">
      <c r="A481" s="101">
        <v>9.36</v>
      </c>
      <c r="C481" s="89">
        <f t="shared" si="309"/>
        <v>-30.708288</v>
      </c>
      <c r="D481" s="84">
        <f t="shared" si="310"/>
        <v>30.708288</v>
      </c>
      <c r="E481" s="76">
        <v>2.0263</v>
      </c>
      <c r="F481" s="91">
        <f t="shared" si="311"/>
        <v>21.154571999999998</v>
      </c>
      <c r="G481" s="80">
        <f t="shared" si="312"/>
        <v>21.229322399999997</v>
      </c>
      <c r="H481" s="81">
        <f t="shared" si="308"/>
        <v>21.031797600000001</v>
      </c>
      <c r="I481" s="101">
        <v>63.2</v>
      </c>
      <c r="J481" s="92">
        <f t="shared" si="313"/>
        <v>0.65980800000000006</v>
      </c>
      <c r="K481" s="101">
        <v>35.799999999999997</v>
      </c>
      <c r="L481" s="78">
        <f t="shared" si="314"/>
        <v>0.37375199999999997</v>
      </c>
      <c r="M481" s="81">
        <f t="shared" si="315"/>
        <v>0.95809858559999994</v>
      </c>
      <c r="N481" s="14">
        <f t="shared" si="349"/>
        <v>117</v>
      </c>
      <c r="O481" s="78">
        <f t="shared" si="316"/>
        <v>1.6723877999999979</v>
      </c>
      <c r="P481" s="78">
        <f t="shared" si="317"/>
        <v>0.71428921440000148</v>
      </c>
      <c r="Q481" s="93">
        <f t="shared" si="318"/>
        <v>6.4537884179999994</v>
      </c>
      <c r="R481" s="80">
        <f t="shared" si="319"/>
        <v>9.0352595109827352</v>
      </c>
      <c r="S481" s="80">
        <f t="shared" si="320"/>
        <v>3487.0990277385499</v>
      </c>
      <c r="T481" s="69">
        <f t="shared" si="321"/>
        <v>314.28725433600061</v>
      </c>
      <c r="U481" s="78">
        <f t="shared" si="322"/>
        <v>1.8375568862080671</v>
      </c>
      <c r="V481" s="69">
        <f t="shared" si="323"/>
        <v>114.66354969938338</v>
      </c>
      <c r="W481" s="80">
        <f t="shared" ca="1" si="324"/>
        <v>8.5774286238686521</v>
      </c>
      <c r="X481" s="80">
        <f t="shared" ca="1" si="325"/>
        <v>33.24122649575007</v>
      </c>
      <c r="Y481" s="94">
        <f t="shared" ca="1" si="326"/>
        <v>1.9148670551595886E-7</v>
      </c>
      <c r="Z481" s="80">
        <f t="shared" ca="1" si="327"/>
        <v>14</v>
      </c>
      <c r="AA481" s="80">
        <f t="shared" ca="1" si="328"/>
        <v>273.79708439999996</v>
      </c>
      <c r="AB481" s="80">
        <f t="shared" ca="1" si="329"/>
        <v>145.18662001374719</v>
      </c>
      <c r="AC481" s="80">
        <f t="shared" si="330"/>
        <v>14.196817554520065</v>
      </c>
      <c r="AD481" s="69">
        <f t="shared" si="331"/>
        <v>2300.8158352941173</v>
      </c>
      <c r="AE481" s="69">
        <f t="shared" si="350"/>
        <v>2429.1102756302521</v>
      </c>
      <c r="AF481" s="69">
        <f t="shared" si="332"/>
        <v>2122.9322399999996</v>
      </c>
      <c r="AG481" s="95">
        <f t="shared" si="351"/>
        <v>2231.9825142857144</v>
      </c>
      <c r="AH481" s="93">
        <f t="shared" si="333"/>
        <v>23.454193805685318</v>
      </c>
      <c r="AI481" s="81">
        <f t="shared" si="334"/>
        <v>0.92372667359150129</v>
      </c>
      <c r="AJ481" s="80">
        <f t="shared" si="335"/>
        <v>20.380149503999998</v>
      </c>
      <c r="AK481" s="80">
        <f t="shared" si="336"/>
        <v>27.379574275705259</v>
      </c>
      <c r="AL481" s="78">
        <f t="shared" ca="1" si="337"/>
        <v>0.90960246558386715</v>
      </c>
      <c r="AM481" s="80">
        <f t="shared" ca="1" si="338"/>
        <v>26.419809476991997</v>
      </c>
      <c r="AN481" s="80">
        <f t="shared" si="339"/>
        <v>20.02766264150943</v>
      </c>
      <c r="AO481" s="80">
        <f t="shared" si="340"/>
        <v>3.1080031080031087</v>
      </c>
      <c r="AP481" s="80">
        <f t="shared" si="341"/>
        <v>3.3737802651341902</v>
      </c>
      <c r="AQ481" s="80">
        <f t="shared" ca="1" si="342"/>
        <v>2.6926760580371889</v>
      </c>
      <c r="AR481" s="80">
        <f t="shared" si="343"/>
        <v>2.7630454204295618</v>
      </c>
      <c r="AS481" s="78">
        <f t="shared" si="344"/>
        <v>-2.9879252426400198E-2</v>
      </c>
      <c r="AT481" s="96">
        <f t="shared" ca="1" si="345"/>
        <v>4</v>
      </c>
      <c r="AU481" s="97" t="str">
        <f t="shared" ca="1" si="346"/>
        <v>Silt mxture</v>
      </c>
      <c r="AV481" s="98">
        <f t="shared" si="347"/>
        <v>4</v>
      </c>
      <c r="AW481" s="99" t="str">
        <f t="shared" si="348"/>
        <v>Silt mxture</v>
      </c>
      <c r="AX481" s="79"/>
      <c r="AY481" s="79"/>
      <c r="AZ481" s="79"/>
      <c r="BA481" s="79"/>
      <c r="BB481" s="79"/>
      <c r="BC481" s="79"/>
      <c r="BD481" s="79"/>
      <c r="BE481" s="79"/>
      <c r="BF481" s="79"/>
      <c r="BG481" s="79"/>
      <c r="BH481" s="79"/>
      <c r="BI481" s="79"/>
      <c r="BJ481" s="79"/>
      <c r="BK481" s="79"/>
      <c r="BL481" s="79"/>
      <c r="BM481" s="79"/>
      <c r="BN481" s="79"/>
      <c r="BO481" s="79"/>
      <c r="BP481" s="79"/>
      <c r="BQ481" s="79"/>
    </row>
    <row r="482" spans="1:69">
      <c r="A482" s="101">
        <v>9.3800000000000008</v>
      </c>
      <c r="C482" s="89">
        <f t="shared" si="309"/>
        <v>-30.773904000000005</v>
      </c>
      <c r="D482" s="84">
        <f t="shared" si="310"/>
        <v>30.773904000000005</v>
      </c>
      <c r="E482" s="76">
        <v>2.0623999999999998</v>
      </c>
      <c r="F482" s="91">
        <f t="shared" si="311"/>
        <v>21.531455999999995</v>
      </c>
      <c r="G482" s="80">
        <f t="shared" si="312"/>
        <v>21.607041599999995</v>
      </c>
      <c r="H482" s="81">
        <f t="shared" si="308"/>
        <v>22.731533999999996</v>
      </c>
      <c r="I482" s="101">
        <v>63.8</v>
      </c>
      <c r="J482" s="92">
        <f t="shared" si="313"/>
        <v>0.666072</v>
      </c>
      <c r="K482" s="101">
        <v>36.200000000000003</v>
      </c>
      <c r="L482" s="78">
        <f t="shared" si="314"/>
        <v>0.37792800000000004</v>
      </c>
      <c r="M482" s="81">
        <f t="shared" si="315"/>
        <v>0.96014580480000011</v>
      </c>
      <c r="N482" s="14">
        <f t="shared" si="349"/>
        <v>117</v>
      </c>
      <c r="O482" s="78">
        <f t="shared" si="316"/>
        <v>1.6762263359999983</v>
      </c>
      <c r="P482" s="78">
        <f t="shared" si="317"/>
        <v>0.71608053120000159</v>
      </c>
      <c r="Q482" s="93">
        <f t="shared" si="318"/>
        <v>6.5771690371199991</v>
      </c>
      <c r="R482" s="80">
        <f t="shared" si="319"/>
        <v>9.1849572087905198</v>
      </c>
      <c r="S482" s="80">
        <f t="shared" si="320"/>
        <v>3520.3428394598568</v>
      </c>
      <c r="T482" s="69">
        <f t="shared" si="321"/>
        <v>315.07543372800069</v>
      </c>
      <c r="U482" s="78">
        <f t="shared" si="322"/>
        <v>1.8393541841264376</v>
      </c>
      <c r="V482" s="69">
        <f t="shared" si="323"/>
        <v>114.7757010894897</v>
      </c>
      <c r="W482" s="80">
        <f t="shared" ca="1" si="324"/>
        <v>8.6859642729970901</v>
      </c>
      <c r="X482" s="80">
        <f t="shared" ca="1" si="325"/>
        <v>33.315397027489006</v>
      </c>
      <c r="Y482" s="94">
        <f t="shared" ca="1" si="326"/>
        <v>2.0223732276354911E-7</v>
      </c>
      <c r="Z482" s="80">
        <f t="shared" ca="1" si="327"/>
        <v>14</v>
      </c>
      <c r="AA482" s="80">
        <f t="shared" ca="1" si="328"/>
        <v>279.03141369599996</v>
      </c>
      <c r="AB482" s="80">
        <f t="shared" ca="1" si="329"/>
        <v>156.26925989392802</v>
      </c>
      <c r="AC482" s="80">
        <f t="shared" si="330"/>
        <v>14.167972795469511</v>
      </c>
      <c r="AD482" s="69">
        <f t="shared" si="331"/>
        <v>2344.8017957647057</v>
      </c>
      <c r="AE482" s="69">
        <f t="shared" si="350"/>
        <v>2656.8191806386553</v>
      </c>
      <c r="AF482" s="69">
        <f t="shared" si="332"/>
        <v>2160.7041599999998</v>
      </c>
      <c r="AG482" s="95">
        <f t="shared" si="351"/>
        <v>2425.918937142857</v>
      </c>
      <c r="AH482" s="93">
        <f t="shared" si="333"/>
        <v>23.643335682610502</v>
      </c>
      <c r="AI482" s="81">
        <f t="shared" si="334"/>
        <v>0.93016353744990421</v>
      </c>
      <c r="AJ482" s="80">
        <f t="shared" si="335"/>
        <v>20.742759935999995</v>
      </c>
      <c r="AK482" s="80">
        <f t="shared" si="336"/>
        <v>27.833203663001573</v>
      </c>
      <c r="AL482" s="78">
        <f t="shared" ca="1" si="337"/>
        <v>0.90671382312975557</v>
      </c>
      <c r="AM482" s="80">
        <f t="shared" ca="1" si="338"/>
        <v>26.833199344244221</v>
      </c>
      <c r="AN482" s="80">
        <f t="shared" si="339"/>
        <v>20.384001509433958</v>
      </c>
      <c r="AO482" s="80">
        <f t="shared" si="340"/>
        <v>3.0826617189462908</v>
      </c>
      <c r="AP482" s="80">
        <f t="shared" si="341"/>
        <v>3.3419204943567538</v>
      </c>
      <c r="AQ482" s="80">
        <f t="shared" ca="1" si="342"/>
        <v>2.6848725448361832</v>
      </c>
      <c r="AR482" s="80">
        <f t="shared" si="343"/>
        <v>2.7548317078764755</v>
      </c>
      <c r="AS482" s="78">
        <f t="shared" si="344"/>
        <v>-2.9211941262213697E-2</v>
      </c>
      <c r="AT482" s="96">
        <f t="shared" ca="1" si="345"/>
        <v>4</v>
      </c>
      <c r="AU482" s="97" t="str">
        <f t="shared" ca="1" si="346"/>
        <v>Silt mxture</v>
      </c>
      <c r="AV482" s="98">
        <f t="shared" si="347"/>
        <v>4</v>
      </c>
      <c r="AW482" s="99" t="str">
        <f t="shared" si="348"/>
        <v>Silt mxture</v>
      </c>
      <c r="AX482" s="79"/>
      <c r="AY482" s="79"/>
      <c r="AZ482" s="79"/>
      <c r="BA482" s="79"/>
      <c r="BB482" s="79"/>
      <c r="BC482" s="79"/>
      <c r="BD482" s="79"/>
      <c r="BE482" s="79"/>
      <c r="BF482" s="79"/>
      <c r="BG482" s="79"/>
      <c r="BH482" s="79"/>
      <c r="BI482" s="79"/>
      <c r="BJ482" s="79"/>
      <c r="BK482" s="79"/>
      <c r="BL482" s="79"/>
      <c r="BM482" s="79"/>
      <c r="BN482" s="79"/>
      <c r="BO482" s="79"/>
      <c r="BP482" s="79"/>
      <c r="BQ482" s="79"/>
    </row>
    <row r="483" spans="1:69">
      <c r="A483" s="101">
        <v>9.4</v>
      </c>
      <c r="C483" s="89">
        <f t="shared" si="309"/>
        <v>-30.839520000000004</v>
      </c>
      <c r="D483" s="84">
        <f t="shared" si="310"/>
        <v>30.839520000000004</v>
      </c>
      <c r="E483" s="76">
        <v>2.2042000000000002</v>
      </c>
      <c r="F483" s="91">
        <f t="shared" si="311"/>
        <v>23.011848000000001</v>
      </c>
      <c r="G483" s="80">
        <f t="shared" si="312"/>
        <v>23.0876424</v>
      </c>
      <c r="H483" s="81">
        <f t="shared" si="308"/>
        <v>24.935591999999996</v>
      </c>
      <c r="I483" s="101">
        <v>62.1</v>
      </c>
      <c r="J483" s="92">
        <f t="shared" si="313"/>
        <v>0.64832400000000001</v>
      </c>
      <c r="K483" s="101">
        <v>36.299999999999997</v>
      </c>
      <c r="L483" s="78">
        <f t="shared" si="314"/>
        <v>0.37897199999999998</v>
      </c>
      <c r="M483" s="81">
        <f t="shared" si="315"/>
        <v>0.96219302400000006</v>
      </c>
      <c r="N483" s="14">
        <f t="shared" si="349"/>
        <v>117</v>
      </c>
      <c r="O483" s="78">
        <f t="shared" si="316"/>
        <v>1.6800648719999982</v>
      </c>
      <c r="P483" s="78">
        <f t="shared" si="317"/>
        <v>0.71787184800000159</v>
      </c>
      <c r="Q483" s="93">
        <f t="shared" si="318"/>
        <v>7.064500584240001</v>
      </c>
      <c r="R483" s="80">
        <f t="shared" si="319"/>
        <v>9.8408937527244902</v>
      </c>
      <c r="S483" s="80">
        <f t="shared" si="320"/>
        <v>3884.6911925300969</v>
      </c>
      <c r="T483" s="69">
        <f t="shared" si="321"/>
        <v>315.86361312000071</v>
      </c>
      <c r="U483" s="78">
        <f t="shared" si="322"/>
        <v>1.8387779180311372</v>
      </c>
      <c r="V483" s="69">
        <f t="shared" si="323"/>
        <v>114.73974208514296</v>
      </c>
      <c r="W483" s="80">
        <f t="shared" ca="1" si="324"/>
        <v>8.9952497036597361</v>
      </c>
      <c r="X483" s="80">
        <f t="shared" ca="1" si="325"/>
        <v>33.611979792875395</v>
      </c>
      <c r="Y483" s="94">
        <f t="shared" ca="1" si="326"/>
        <v>2.8347168020389315E-7</v>
      </c>
      <c r="Z483" s="80">
        <f t="shared" ca="1" si="327"/>
        <v>14</v>
      </c>
      <c r="AA483" s="80">
        <f t="shared" ca="1" si="328"/>
        <v>299.70608539200003</v>
      </c>
      <c r="AB483" s="80">
        <f t="shared" ca="1" si="329"/>
        <v>235.26882718172789</v>
      </c>
      <c r="AC483" s="80">
        <f t="shared" si="330"/>
        <v>13.86857201337579</v>
      </c>
      <c r="AD483" s="69">
        <f t="shared" si="331"/>
        <v>2518.5385327058825</v>
      </c>
      <c r="AE483" s="69">
        <f t="shared" si="350"/>
        <v>3172.8264923697475</v>
      </c>
      <c r="AF483" s="69">
        <f t="shared" si="332"/>
        <v>2308.76424</v>
      </c>
      <c r="AG483" s="95">
        <f t="shared" si="351"/>
        <v>2864.9090057142857</v>
      </c>
      <c r="AH483" s="93">
        <f t="shared" si="333"/>
        <v>25.313329617789432</v>
      </c>
      <c r="AI483" s="81">
        <f t="shared" si="334"/>
        <v>0.90311941024883113</v>
      </c>
      <c r="AJ483" s="80">
        <f t="shared" si="335"/>
        <v>22.164136704000001</v>
      </c>
      <c r="AK483" s="80">
        <f t="shared" si="336"/>
        <v>29.820890159771182</v>
      </c>
      <c r="AL483" s="78">
        <f t="shared" ca="1" si="337"/>
        <v>0.88841903330048999</v>
      </c>
      <c r="AM483" s="80">
        <f t="shared" ca="1" si="338"/>
        <v>28.551867966332118</v>
      </c>
      <c r="AN483" s="80">
        <f t="shared" si="339"/>
        <v>21.780794716981131</v>
      </c>
      <c r="AO483" s="80">
        <f t="shared" si="340"/>
        <v>2.8080996264910967</v>
      </c>
      <c r="AP483" s="80">
        <f t="shared" si="341"/>
        <v>3.0284790474402152</v>
      </c>
      <c r="AQ483" s="80">
        <f t="shared" ca="1" si="342"/>
        <v>2.6366329492856915</v>
      </c>
      <c r="AR483" s="80">
        <f t="shared" si="343"/>
        <v>2.7071590209809613</v>
      </c>
      <c r="AS483" s="78">
        <f t="shared" si="344"/>
        <v>-2.724367216408196E-2</v>
      </c>
      <c r="AT483" s="96">
        <f t="shared" ca="1" si="345"/>
        <v>4</v>
      </c>
      <c r="AU483" s="97" t="str">
        <f t="shared" ca="1" si="346"/>
        <v>Silt mxture</v>
      </c>
      <c r="AV483" s="98">
        <f t="shared" si="347"/>
        <v>4</v>
      </c>
      <c r="AW483" s="99" t="str">
        <f t="shared" si="348"/>
        <v>Silt mxture</v>
      </c>
      <c r="AX483" s="79"/>
      <c r="AY483" s="79"/>
      <c r="AZ483" s="79"/>
      <c r="BA483" s="79"/>
      <c r="BB483" s="79"/>
      <c r="BC483" s="79"/>
      <c r="BD483" s="79"/>
      <c r="BE483" s="79"/>
      <c r="BF483" s="79"/>
      <c r="BG483" s="79"/>
      <c r="BH483" s="79"/>
      <c r="BI483" s="79"/>
      <c r="BJ483" s="79"/>
      <c r="BK483" s="79"/>
      <c r="BL483" s="79"/>
      <c r="BM483" s="79"/>
      <c r="BN483" s="79"/>
      <c r="BO483" s="79"/>
      <c r="BP483" s="79"/>
      <c r="BQ483" s="79"/>
    </row>
    <row r="484" spans="1:69">
      <c r="A484" s="101">
        <v>9.42</v>
      </c>
      <c r="C484" s="89">
        <f t="shared" si="309"/>
        <v>-30.905136000000002</v>
      </c>
      <c r="D484" s="84">
        <f t="shared" si="310"/>
        <v>30.905136000000002</v>
      </c>
      <c r="E484" s="76">
        <v>2.8708999999999998</v>
      </c>
      <c r="F484" s="91">
        <f t="shared" si="311"/>
        <v>29.972195999999997</v>
      </c>
      <c r="G484" s="80">
        <f t="shared" si="312"/>
        <v>30.047990399999996</v>
      </c>
      <c r="H484" s="81">
        <f t="shared" si="308"/>
        <v>30.054532800000004</v>
      </c>
      <c r="I484" s="101">
        <v>58.8</v>
      </c>
      <c r="J484" s="92">
        <f t="shared" si="313"/>
        <v>0.61387199999999997</v>
      </c>
      <c r="K484" s="101">
        <v>36.299999999999997</v>
      </c>
      <c r="L484" s="78">
        <f t="shared" si="314"/>
        <v>0.37897199999999998</v>
      </c>
      <c r="M484" s="81">
        <f t="shared" si="315"/>
        <v>0.96424024320000001</v>
      </c>
      <c r="N484" s="14">
        <f t="shared" si="349"/>
        <v>117</v>
      </c>
      <c r="O484" s="78">
        <f t="shared" si="316"/>
        <v>1.6839034079999982</v>
      </c>
      <c r="P484" s="78">
        <f t="shared" si="317"/>
        <v>0.71966316480000159</v>
      </c>
      <c r="Q484" s="93">
        <f t="shared" si="318"/>
        <v>9.3601487073599987</v>
      </c>
      <c r="R484" s="80">
        <f t="shared" si="319"/>
        <v>13.0062912278708</v>
      </c>
      <c r="S484" s="80">
        <f t="shared" si="320"/>
        <v>5435.9075032311766</v>
      </c>
      <c r="T484" s="69">
        <f t="shared" si="321"/>
        <v>316.65179251200072</v>
      </c>
      <c r="U484" s="78">
        <f t="shared" si="322"/>
        <v>1.8426742900501645</v>
      </c>
      <c r="V484" s="69">
        <f t="shared" si="323"/>
        <v>114.98287569913026</v>
      </c>
      <c r="W484" s="80">
        <f t="shared" ca="1" si="324"/>
        <v>10.432229810207989</v>
      </c>
      <c r="X484" s="80">
        <f t="shared" ca="1" si="325"/>
        <v>34.820490255342101</v>
      </c>
      <c r="Y484" s="94">
        <f t="shared" ca="1" si="326"/>
        <v>9.8370970726119294E-7</v>
      </c>
      <c r="Z484" s="80">
        <f t="shared" ca="1" si="327"/>
        <v>14</v>
      </c>
      <c r="AA484" s="80">
        <f t="shared" ca="1" si="328"/>
        <v>397.09721788799993</v>
      </c>
      <c r="AB484" s="80">
        <f t="shared" ca="1" si="329"/>
        <v>1081.7401512817069</v>
      </c>
      <c r="AC484" s="80">
        <f t="shared" si="330"/>
        <v>12.847163112466827</v>
      </c>
      <c r="AD484" s="69">
        <f t="shared" si="331"/>
        <v>3336.9514108235289</v>
      </c>
      <c r="AE484" s="69">
        <f t="shared" si="350"/>
        <v>3815.8543889747898</v>
      </c>
      <c r="AF484" s="69">
        <f t="shared" si="332"/>
        <v>3004.7990399999994</v>
      </c>
      <c r="AG484" s="95">
        <f t="shared" si="351"/>
        <v>3411.8665714285717</v>
      </c>
      <c r="AH484" s="93">
        <f t="shared" si="333"/>
        <v>32.444539959317638</v>
      </c>
      <c r="AI484" s="81">
        <f t="shared" si="334"/>
        <v>0.85299905570489831</v>
      </c>
      <c r="AJ484" s="80">
        <f t="shared" si="335"/>
        <v>28.846070783999995</v>
      </c>
      <c r="AK484" s="80">
        <f t="shared" si="336"/>
        <v>39.413003720820605</v>
      </c>
      <c r="AL484" s="78">
        <f t="shared" ca="1" si="337"/>
        <v>0.82078112037709816</v>
      </c>
      <c r="AM484" s="80">
        <f t="shared" ca="1" si="338"/>
        <v>36.770464333004142</v>
      </c>
      <c r="AN484" s="80">
        <f t="shared" si="339"/>
        <v>28.347160754716977</v>
      </c>
      <c r="AO484" s="80">
        <f t="shared" si="340"/>
        <v>2.0429718987130667</v>
      </c>
      <c r="AP484" s="80">
        <f t="shared" si="341"/>
        <v>2.1642579229613159</v>
      </c>
      <c r="AQ484" s="80">
        <f t="shared" ca="1" si="342"/>
        <v>2.4588838443017975</v>
      </c>
      <c r="AR484" s="80">
        <f t="shared" si="343"/>
        <v>2.5321869283558112</v>
      </c>
      <c r="AS484" s="78">
        <f t="shared" si="344"/>
        <v>-2.0634129466782173E-2</v>
      </c>
      <c r="AT484" s="96">
        <f t="shared" ca="1" si="345"/>
        <v>5</v>
      </c>
      <c r="AU484" s="97" t="str">
        <f t="shared" ca="1" si="346"/>
        <v>Sand mixture</v>
      </c>
      <c r="AV484" s="98">
        <f t="shared" si="347"/>
        <v>5</v>
      </c>
      <c r="AW484" s="99" t="str">
        <f t="shared" si="348"/>
        <v>Sand mixture</v>
      </c>
      <c r="AX484" s="79"/>
      <c r="AY484" s="79"/>
      <c r="AZ484" s="79"/>
      <c r="BA484" s="79"/>
      <c r="BB484" s="79"/>
      <c r="BC484" s="79"/>
      <c r="BD484" s="79"/>
      <c r="BE484" s="79"/>
      <c r="BF484" s="79"/>
      <c r="BG484" s="79"/>
      <c r="BH484" s="79"/>
      <c r="BI484" s="79"/>
      <c r="BJ484" s="79"/>
      <c r="BK484" s="79"/>
      <c r="BL484" s="79"/>
      <c r="BM484" s="79"/>
      <c r="BN484" s="79"/>
      <c r="BO484" s="79"/>
      <c r="BP484" s="79"/>
      <c r="BQ484" s="79"/>
    </row>
    <row r="485" spans="1:69">
      <c r="A485" s="101">
        <v>9.44</v>
      </c>
      <c r="C485" s="89">
        <f t="shared" si="309"/>
        <v>-30.970752000000001</v>
      </c>
      <c r="D485" s="84">
        <f t="shared" si="310"/>
        <v>30.970752000000001</v>
      </c>
      <c r="E485" s="76">
        <v>3.1943000000000001</v>
      </c>
      <c r="F485" s="91">
        <f t="shared" si="311"/>
        <v>33.348492</v>
      </c>
      <c r="G485" s="80">
        <f t="shared" si="312"/>
        <v>33.425121599999997</v>
      </c>
      <c r="H485" s="81">
        <f t="shared" si="308"/>
        <v>36.266889599999999</v>
      </c>
      <c r="I485" s="101">
        <v>60.7</v>
      </c>
      <c r="J485" s="92">
        <f t="shared" si="313"/>
        <v>0.63370800000000005</v>
      </c>
      <c r="K485" s="101">
        <v>36.700000000000003</v>
      </c>
      <c r="L485" s="78">
        <f t="shared" si="314"/>
        <v>0.38314799999999999</v>
      </c>
      <c r="M485" s="81">
        <f t="shared" si="315"/>
        <v>0.96628746239999996</v>
      </c>
      <c r="N485" s="14">
        <f t="shared" si="349"/>
        <v>117</v>
      </c>
      <c r="O485" s="78">
        <f t="shared" si="316"/>
        <v>1.6877419439999981</v>
      </c>
      <c r="P485" s="78">
        <f t="shared" si="317"/>
        <v>0.72145448160000158</v>
      </c>
      <c r="Q485" s="93">
        <f t="shared" si="318"/>
        <v>10.473335286479999</v>
      </c>
      <c r="R485" s="80">
        <f t="shared" si="319"/>
        <v>14.516973078125206</v>
      </c>
      <c r="S485" s="80">
        <f t="shared" si="320"/>
        <v>5892.002896119533</v>
      </c>
      <c r="T485" s="69">
        <f t="shared" si="321"/>
        <v>317.43997190400069</v>
      </c>
      <c r="U485" s="78">
        <f t="shared" si="322"/>
        <v>1.8505665393652151</v>
      </c>
      <c r="V485" s="69">
        <f t="shared" si="323"/>
        <v>115.47535205638943</v>
      </c>
      <c r="W485" s="80">
        <f t="shared" ca="1" si="324"/>
        <v>11.187334995367941</v>
      </c>
      <c r="X485" s="80">
        <f t="shared" ca="1" si="325"/>
        <v>35.308175300301698</v>
      </c>
      <c r="Y485" s="94">
        <f t="shared" ca="1" si="326"/>
        <v>1.4606319774158065E-6</v>
      </c>
      <c r="Z485" s="80">
        <f t="shared" ca="1" si="327"/>
        <v>14</v>
      </c>
      <c r="AA485" s="80">
        <f t="shared" ca="1" si="328"/>
        <v>444.32331518399997</v>
      </c>
      <c r="AB485" s="80">
        <f t="shared" ca="1" si="329"/>
        <v>1797.2109483761146</v>
      </c>
      <c r="AC485" s="80">
        <f t="shared" si="330"/>
        <v>12.602226858512015</v>
      </c>
      <c r="AD485" s="69">
        <f t="shared" si="331"/>
        <v>3733.8093712941172</v>
      </c>
      <c r="AE485" s="69">
        <f t="shared" si="350"/>
        <v>4580.389848605043</v>
      </c>
      <c r="AF485" s="69">
        <f t="shared" si="332"/>
        <v>3342.5121599999998</v>
      </c>
      <c r="AG485" s="95">
        <f t="shared" si="351"/>
        <v>4062.1055657142861</v>
      </c>
      <c r="AH485" s="93">
        <f t="shared" si="333"/>
        <v>34.869335415091648</v>
      </c>
      <c r="AI485" s="81">
        <f t="shared" si="334"/>
        <v>0.87837558177557884</v>
      </c>
      <c r="AJ485" s="80">
        <f t="shared" si="335"/>
        <v>32.088116735999996</v>
      </c>
      <c r="AK485" s="80">
        <f t="shared" si="336"/>
        <v>43.990827509470321</v>
      </c>
      <c r="AL485" s="78">
        <f t="shared" ca="1" si="337"/>
        <v>0.79934991387665311</v>
      </c>
      <c r="AM485" s="80">
        <f t="shared" ca="1" si="338"/>
        <v>40.722470579315626</v>
      </c>
      <c r="AN485" s="80">
        <f t="shared" si="339"/>
        <v>31.533133584905656</v>
      </c>
      <c r="AO485" s="80">
        <f t="shared" si="340"/>
        <v>1.8959033495333646</v>
      </c>
      <c r="AP485" s="80">
        <f t="shared" si="341"/>
        <v>1.9967243889342221</v>
      </c>
      <c r="AQ485" s="80">
        <f t="shared" ca="1" si="342"/>
        <v>2.4024121839975541</v>
      </c>
      <c r="AR485" s="80">
        <f t="shared" si="343"/>
        <v>2.4757246163193867</v>
      </c>
      <c r="AS485" s="78">
        <f t="shared" si="344"/>
        <v>-1.8373900703858408E-2</v>
      </c>
      <c r="AT485" s="96">
        <f t="shared" ca="1" si="345"/>
        <v>5</v>
      </c>
      <c r="AU485" s="97" t="str">
        <f t="shared" ca="1" si="346"/>
        <v>Sand mixture</v>
      </c>
      <c r="AV485" s="98">
        <f t="shared" si="347"/>
        <v>5</v>
      </c>
      <c r="AW485" s="99" t="str">
        <f t="shared" si="348"/>
        <v>Sand mixture</v>
      </c>
      <c r="AX485" s="79"/>
      <c r="AY485" s="79"/>
      <c r="AZ485" s="79"/>
      <c r="BA485" s="79"/>
      <c r="BB485" s="79"/>
      <c r="BC485" s="79"/>
      <c r="BD485" s="79"/>
      <c r="BE485" s="79"/>
      <c r="BF485" s="79"/>
      <c r="BG485" s="79"/>
      <c r="BH485" s="79"/>
      <c r="BI485" s="79"/>
      <c r="BJ485" s="79"/>
      <c r="BK485" s="79"/>
      <c r="BL485" s="79"/>
      <c r="BM485" s="79"/>
      <c r="BN485" s="79"/>
      <c r="BO485" s="79"/>
      <c r="BP485" s="79"/>
      <c r="BQ485" s="79"/>
    </row>
    <row r="486" spans="1:69">
      <c r="A486" s="101">
        <v>9.4600000000000009</v>
      </c>
      <c r="C486" s="89">
        <f t="shared" si="309"/>
        <v>-31.036368000000003</v>
      </c>
      <c r="D486" s="84">
        <f t="shared" si="310"/>
        <v>31.036368000000003</v>
      </c>
      <c r="E486" s="76">
        <v>4.8710000000000004</v>
      </c>
      <c r="F486" s="91">
        <f t="shared" si="311"/>
        <v>50.85324</v>
      </c>
      <c r="G486" s="80">
        <f t="shared" si="312"/>
        <v>50.930078399999999</v>
      </c>
      <c r="H486" s="81">
        <f t="shared" si="308"/>
        <v>43.790057999999995</v>
      </c>
      <c r="I486" s="101">
        <v>68.900000000000006</v>
      </c>
      <c r="J486" s="92">
        <f t="shared" si="313"/>
        <v>0.71931600000000007</v>
      </c>
      <c r="K486" s="101">
        <v>36.799999999999997</v>
      </c>
      <c r="L486" s="78">
        <f t="shared" si="314"/>
        <v>0.38419199999999998</v>
      </c>
      <c r="M486" s="81">
        <f t="shared" si="315"/>
        <v>0.96833468160000002</v>
      </c>
      <c r="N486" s="14">
        <f t="shared" si="349"/>
        <v>117</v>
      </c>
      <c r="O486" s="78">
        <f t="shared" si="316"/>
        <v>1.6915804799999983</v>
      </c>
      <c r="P486" s="78">
        <f t="shared" si="317"/>
        <v>0.72324579840000169</v>
      </c>
      <c r="Q486" s="93">
        <f t="shared" si="318"/>
        <v>16.248704313600001</v>
      </c>
      <c r="R486" s="80">
        <f t="shared" si="319"/>
        <v>22.466365306989889</v>
      </c>
      <c r="S486" s="80">
        <f t="shared" si="320"/>
        <v>8053.1566949386224</v>
      </c>
      <c r="T486" s="69">
        <f t="shared" si="321"/>
        <v>318.22815129600076</v>
      </c>
      <c r="U486" s="78">
        <f t="shared" si="322"/>
        <v>1.8818859040839402</v>
      </c>
      <c r="V486" s="69">
        <f t="shared" si="323"/>
        <v>117.42968041483786</v>
      </c>
      <c r="W486" s="80">
        <f t="shared" ca="1" si="324"/>
        <v>14.759933491989125</v>
      </c>
      <c r="X486" s="80">
        <f t="shared" ca="1" si="325"/>
        <v>37.24245028664653</v>
      </c>
      <c r="Y486" s="94">
        <f t="shared" ca="1" si="326"/>
        <v>6.9101522551083538E-6</v>
      </c>
      <c r="Z486" s="80">
        <f t="shared" ca="1" si="327"/>
        <v>14.235491381232498</v>
      </c>
      <c r="AA486" s="80">
        <f t="shared" ca="1" si="328"/>
        <v>700.9342127649943</v>
      </c>
      <c r="AB486" s="80">
        <f t="shared" ca="1" si="329"/>
        <v>13412.941285903267</v>
      </c>
      <c r="AC486" s="80">
        <f t="shared" si="330"/>
        <v>11.652304473540861</v>
      </c>
      <c r="AD486" s="69">
        <f t="shared" si="331"/>
        <v>5792.7644611764708</v>
      </c>
      <c r="AE486" s="69">
        <f t="shared" si="350"/>
        <v>5259.499788907563</v>
      </c>
      <c r="AF486" s="69">
        <f t="shared" si="332"/>
        <v>5093.0078400000002</v>
      </c>
      <c r="AG486" s="95">
        <f t="shared" si="351"/>
        <v>4639.7328685714292</v>
      </c>
      <c r="AH486" s="93">
        <f t="shared" si="333"/>
        <v>46.907046138808916</v>
      </c>
      <c r="AI486" s="81">
        <f t="shared" si="334"/>
        <v>0.99456644143844963</v>
      </c>
      <c r="AJ486" s="80">
        <f t="shared" si="335"/>
        <v>48.892875263999997</v>
      </c>
      <c r="AK486" s="80">
        <f t="shared" si="336"/>
        <v>68.079894869666319</v>
      </c>
      <c r="AL486" s="78">
        <f t="shared" ca="1" si="337"/>
        <v>0.71484403645383199</v>
      </c>
      <c r="AM486" s="80">
        <f t="shared" ca="1" si="338"/>
        <v>61.048823487843762</v>
      </c>
      <c r="AN486" s="80">
        <f t="shared" si="339"/>
        <v>48.047243773584903</v>
      </c>
      <c r="AO486" s="80">
        <f t="shared" si="340"/>
        <v>1.4123598914389264</v>
      </c>
      <c r="AP486" s="80">
        <f t="shared" si="341"/>
        <v>1.4608812827083091</v>
      </c>
      <c r="AQ486" s="80">
        <f t="shared" ca="1" si="342"/>
        <v>2.180390206311746</v>
      </c>
      <c r="AR486" s="80">
        <f t="shared" si="343"/>
        <v>2.2527494224239768</v>
      </c>
      <c r="AS486" s="78">
        <f t="shared" si="344"/>
        <v>-1.1863535775382159E-2</v>
      </c>
      <c r="AT486" s="96">
        <f t="shared" ca="1" si="345"/>
        <v>5</v>
      </c>
      <c r="AU486" s="97" t="str">
        <f t="shared" ca="1" si="346"/>
        <v>Sand mixture</v>
      </c>
      <c r="AV486" s="98">
        <f t="shared" si="347"/>
        <v>5</v>
      </c>
      <c r="AW486" s="99" t="str">
        <f t="shared" si="348"/>
        <v>Sand mixture</v>
      </c>
      <c r="AX486" s="79"/>
      <c r="AY486" s="79"/>
      <c r="AZ486" s="79"/>
      <c r="BA486" s="79"/>
      <c r="BB486" s="79"/>
      <c r="BC486" s="79"/>
      <c r="BD486" s="79"/>
      <c r="BE486" s="79"/>
      <c r="BF486" s="79"/>
      <c r="BG486" s="79"/>
      <c r="BH486" s="79"/>
      <c r="BI486" s="79"/>
      <c r="BJ486" s="79"/>
      <c r="BK486" s="79"/>
      <c r="BL486" s="79"/>
      <c r="BM486" s="79"/>
      <c r="BN486" s="79"/>
      <c r="BO486" s="79"/>
      <c r="BP486" s="79"/>
      <c r="BQ486" s="79"/>
    </row>
    <row r="487" spans="1:69">
      <c r="A487" s="101">
        <v>9.48</v>
      </c>
      <c r="C487" s="89">
        <f t="shared" si="309"/>
        <v>-31.101984000000002</v>
      </c>
      <c r="D487" s="84">
        <f t="shared" si="310"/>
        <v>31.101984000000002</v>
      </c>
      <c r="E487" s="76">
        <v>5.5961999999999996</v>
      </c>
      <c r="F487" s="91">
        <f t="shared" si="311"/>
        <v>58.424327999999996</v>
      </c>
      <c r="G487" s="80">
        <f t="shared" si="312"/>
        <v>58.503463199999999</v>
      </c>
      <c r="H487" s="81">
        <f t="shared" si="308"/>
        <v>50.282276400000001</v>
      </c>
      <c r="I487" s="101">
        <v>76.400000000000006</v>
      </c>
      <c r="J487" s="92">
        <f t="shared" si="313"/>
        <v>0.79761599999999999</v>
      </c>
      <c r="K487" s="101">
        <v>37.9</v>
      </c>
      <c r="L487" s="78">
        <f t="shared" si="314"/>
        <v>0.39567599999999997</v>
      </c>
      <c r="M487" s="81">
        <f t="shared" si="315"/>
        <v>0.97038190079999997</v>
      </c>
      <c r="N487" s="14">
        <f t="shared" si="349"/>
        <v>117</v>
      </c>
      <c r="O487" s="78">
        <f t="shared" si="316"/>
        <v>1.6954190159999982</v>
      </c>
      <c r="P487" s="78">
        <f t="shared" si="317"/>
        <v>0.72503711520000169</v>
      </c>
      <c r="Q487" s="93">
        <f t="shared" si="318"/>
        <v>18.746654580720001</v>
      </c>
      <c r="R487" s="80">
        <f t="shared" si="319"/>
        <v>25.856130931378225</v>
      </c>
      <c r="S487" s="80">
        <f t="shared" si="320"/>
        <v>8379.0938443620835</v>
      </c>
      <c r="T487" s="69">
        <f t="shared" si="321"/>
        <v>319.01633068800072</v>
      </c>
      <c r="U487" s="78">
        <f t="shared" si="322"/>
        <v>1.8994205717599111</v>
      </c>
      <c r="V487" s="69">
        <f t="shared" si="323"/>
        <v>118.52384367781845</v>
      </c>
      <c r="W487" s="80">
        <f t="shared" ca="1" si="324"/>
        <v>16.355137662450563</v>
      </c>
      <c r="X487" s="80">
        <f t="shared" ca="1" si="325"/>
        <v>37.878937386459839</v>
      </c>
      <c r="Y487" s="94">
        <f t="shared" ca="1" si="326"/>
        <v>1.0191563789886002E-5</v>
      </c>
      <c r="Z487" s="80">
        <f t="shared" ca="1" si="327"/>
        <v>13.269099607801103</v>
      </c>
      <c r="AA487" s="80">
        <f t="shared" ca="1" si="328"/>
        <v>753.79159680186217</v>
      </c>
      <c r="AB487" s="80">
        <f t="shared" ca="1" si="329"/>
        <v>21274.103473161809</v>
      </c>
      <c r="AC487" s="80">
        <f t="shared" si="330"/>
        <v>11.531688138717451</v>
      </c>
      <c r="AD487" s="69">
        <f t="shared" si="331"/>
        <v>6683.299315764707</v>
      </c>
      <c r="AE487" s="69">
        <f t="shared" si="350"/>
        <v>5887.9327409747902</v>
      </c>
      <c r="AF487" s="69">
        <f t="shared" si="332"/>
        <v>5850.3463199999997</v>
      </c>
      <c r="AG487" s="95">
        <f t="shared" si="351"/>
        <v>5174.2847314285709</v>
      </c>
      <c r="AH487" s="93">
        <f t="shared" si="333"/>
        <v>49.91341061710694</v>
      </c>
      <c r="AI487" s="81">
        <f t="shared" si="334"/>
        <v>1.1001036819749255</v>
      </c>
      <c r="AJ487" s="80">
        <f t="shared" si="335"/>
        <v>56.163324671999995</v>
      </c>
      <c r="AK487" s="80">
        <f t="shared" si="336"/>
        <v>78.351911913267344</v>
      </c>
      <c r="AL487" s="78">
        <f t="shared" ca="1" si="337"/>
        <v>0.69377887028168284</v>
      </c>
      <c r="AM487" s="80">
        <f t="shared" ca="1" si="338"/>
        <v>69.749285383877236</v>
      </c>
      <c r="AN487" s="80">
        <f t="shared" si="339"/>
        <v>55.191946415094336</v>
      </c>
      <c r="AO487" s="80">
        <f t="shared" si="340"/>
        <v>1.3633654426119513</v>
      </c>
      <c r="AP487" s="80">
        <f t="shared" si="341"/>
        <v>1.4040546747508844</v>
      </c>
      <c r="AQ487" s="80">
        <f t="shared" ca="1" si="342"/>
        <v>2.1248792817773081</v>
      </c>
      <c r="AR487" s="80">
        <f t="shared" si="343"/>
        <v>2.1957659243154679</v>
      </c>
      <c r="AS487" s="78">
        <f t="shared" si="344"/>
        <v>-1.011662888689743E-2</v>
      </c>
      <c r="AT487" s="96">
        <f t="shared" ca="1" si="345"/>
        <v>5</v>
      </c>
      <c r="AU487" s="97" t="str">
        <f t="shared" ca="1" si="346"/>
        <v>Sand mixture</v>
      </c>
      <c r="AV487" s="98">
        <f t="shared" si="347"/>
        <v>5</v>
      </c>
      <c r="AW487" s="99" t="str">
        <f t="shared" si="348"/>
        <v>Sand mixture</v>
      </c>
      <c r="AX487" s="79"/>
      <c r="AY487" s="79"/>
      <c r="AZ487" s="79"/>
      <c r="BA487" s="79"/>
      <c r="BB487" s="79"/>
      <c r="BC487" s="79"/>
      <c r="BD487" s="79"/>
      <c r="BE487" s="79"/>
      <c r="BF487" s="79"/>
      <c r="BG487" s="79"/>
      <c r="BH487" s="79"/>
      <c r="BI487" s="79"/>
      <c r="BJ487" s="79"/>
      <c r="BK487" s="79"/>
      <c r="BL487" s="79"/>
      <c r="BM487" s="79"/>
      <c r="BN487" s="79"/>
      <c r="BO487" s="79"/>
      <c r="BP487" s="79"/>
      <c r="BQ487" s="79"/>
    </row>
    <row r="488" spans="1:69">
      <c r="A488" s="101">
        <v>9.5</v>
      </c>
      <c r="C488" s="89">
        <f t="shared" si="309"/>
        <v>-31.1676</v>
      </c>
      <c r="D488" s="84">
        <f t="shared" si="310"/>
        <v>31.1676</v>
      </c>
      <c r="E488" s="76">
        <v>6.3860999999999999</v>
      </c>
      <c r="F488" s="91">
        <f t="shared" si="311"/>
        <v>66.670884000000001</v>
      </c>
      <c r="G488" s="80">
        <f t="shared" si="312"/>
        <v>66.746052000000006</v>
      </c>
      <c r="H488" s="81">
        <f t="shared" si="308"/>
        <v>55.358656799999999</v>
      </c>
      <c r="I488" s="101">
        <v>73.3</v>
      </c>
      <c r="J488" s="92">
        <f t="shared" si="313"/>
        <v>0.76525199999999993</v>
      </c>
      <c r="K488" s="101">
        <v>36</v>
      </c>
      <c r="L488" s="78">
        <f t="shared" si="314"/>
        <v>0.37584000000000001</v>
      </c>
      <c r="M488" s="81">
        <f t="shared" si="315"/>
        <v>0.97242911999999992</v>
      </c>
      <c r="N488" s="14">
        <f t="shared" si="349"/>
        <v>117</v>
      </c>
      <c r="O488" s="78">
        <f t="shared" si="316"/>
        <v>1.6992575519999982</v>
      </c>
      <c r="P488" s="78">
        <f t="shared" si="317"/>
        <v>0.72682843200000169</v>
      </c>
      <c r="Q488" s="93">
        <f t="shared" si="318"/>
        <v>21.465442167840006</v>
      </c>
      <c r="R488" s="80">
        <f t="shared" si="319"/>
        <v>29.53302488287904</v>
      </c>
      <c r="S488" s="80">
        <f t="shared" si="320"/>
        <v>10000.057566273443</v>
      </c>
      <c r="T488" s="69">
        <f t="shared" si="321"/>
        <v>319.8045100800008</v>
      </c>
      <c r="U488" s="78">
        <f t="shared" si="322"/>
        <v>1.8997153987196347</v>
      </c>
      <c r="V488" s="69">
        <f t="shared" si="323"/>
        <v>118.5422408801052</v>
      </c>
      <c r="W488" s="80">
        <f t="shared" ca="1" si="324"/>
        <v>17.607510358884557</v>
      </c>
      <c r="X488" s="80">
        <f t="shared" ca="1" si="325"/>
        <v>38.456448638992086</v>
      </c>
      <c r="Y488" s="94">
        <f t="shared" ca="1" si="326"/>
        <v>1.906305480616927E-5</v>
      </c>
      <c r="Z488" s="80">
        <f t="shared" ca="1" si="327"/>
        <v>11.847853404737213</v>
      </c>
      <c r="AA488" s="80">
        <f t="shared" ca="1" si="328"/>
        <v>770.66488506797862</v>
      </c>
      <c r="AB488" s="80">
        <f t="shared" ca="1" si="329"/>
        <v>40683.397683436669</v>
      </c>
      <c r="AC488" s="80">
        <f t="shared" si="330"/>
        <v>10.994050019549894</v>
      </c>
      <c r="AD488" s="69">
        <f t="shared" si="331"/>
        <v>7652.564052705884</v>
      </c>
      <c r="AE488" s="69">
        <f t="shared" si="350"/>
        <v>6239.2021165714295</v>
      </c>
      <c r="AF488" s="69">
        <f t="shared" si="332"/>
        <v>6674.6052000000009</v>
      </c>
      <c r="AG488" s="95">
        <f t="shared" si="351"/>
        <v>5473.2475542857146</v>
      </c>
      <c r="AH488" s="93">
        <f t="shared" si="333"/>
        <v>57.749174800480077</v>
      </c>
      <c r="AI488" s="81">
        <f t="shared" si="334"/>
        <v>1.0528647013632484</v>
      </c>
      <c r="AJ488" s="80">
        <f t="shared" si="335"/>
        <v>64.076209919999997</v>
      </c>
      <c r="AK488" s="80">
        <f t="shared" si="336"/>
        <v>89.494014796603139</v>
      </c>
      <c r="AL488" s="78">
        <f t="shared" ca="1" si="337"/>
        <v>0.65977994990126487</v>
      </c>
      <c r="AM488" s="80">
        <f t="shared" ca="1" si="338"/>
        <v>78.711970602798118</v>
      </c>
      <c r="AN488" s="80">
        <f t="shared" si="339"/>
        <v>62.967973584905664</v>
      </c>
      <c r="AO488" s="80">
        <f t="shared" si="340"/>
        <v>1.1465127555409567</v>
      </c>
      <c r="AP488" s="80">
        <f t="shared" si="341"/>
        <v>1.1764638157715228</v>
      </c>
      <c r="AQ488" s="80">
        <f t="shared" ca="1" si="342"/>
        <v>2.0354214958038446</v>
      </c>
      <c r="AR488" s="80">
        <f t="shared" si="343"/>
        <v>2.1044360921098968</v>
      </c>
      <c r="AS488" s="78">
        <f t="shared" si="344"/>
        <v>-9.1716913194996533E-3</v>
      </c>
      <c r="AT488" s="96">
        <f t="shared" ca="1" si="345"/>
        <v>6</v>
      </c>
      <c r="AU488" s="97" t="str">
        <f t="shared" ca="1" si="346"/>
        <v>Sand</v>
      </c>
      <c r="AV488" s="98">
        <f t="shared" si="347"/>
        <v>5</v>
      </c>
      <c r="AW488" s="99" t="str">
        <f t="shared" si="348"/>
        <v>Sand mixture</v>
      </c>
      <c r="AX488" s="79"/>
      <c r="AY488" s="79"/>
      <c r="AZ488" s="79"/>
      <c r="BA488" s="79"/>
      <c r="BB488" s="79"/>
      <c r="BC488" s="79"/>
      <c r="BD488" s="79"/>
      <c r="BE488" s="79"/>
      <c r="BF488" s="79"/>
      <c r="BG488" s="79"/>
      <c r="BH488" s="79"/>
      <c r="BI488" s="79"/>
      <c r="BJ488" s="79"/>
      <c r="BK488" s="79"/>
      <c r="BL488" s="79"/>
      <c r="BM488" s="79"/>
      <c r="BN488" s="79"/>
      <c r="BO488" s="79"/>
      <c r="BP488" s="79"/>
      <c r="BQ488" s="79"/>
    </row>
    <row r="489" spans="1:69">
      <c r="A489" s="101">
        <v>9.52</v>
      </c>
      <c r="C489" s="89">
        <f t="shared" si="309"/>
        <v>-31.233215999999999</v>
      </c>
      <c r="D489" s="84">
        <f t="shared" si="310"/>
        <v>31.233215999999999</v>
      </c>
      <c r="E489" s="76">
        <v>5.9358000000000004</v>
      </c>
      <c r="F489" s="91">
        <f t="shared" si="311"/>
        <v>61.969752</v>
      </c>
      <c r="G489" s="80">
        <f t="shared" si="312"/>
        <v>62.040952799999999</v>
      </c>
      <c r="H489" s="81">
        <f t="shared" si="308"/>
        <v>58.283701199999996</v>
      </c>
      <c r="I489" s="101">
        <v>81.099999999999994</v>
      </c>
      <c r="J489" s="92">
        <f t="shared" si="313"/>
        <v>0.84668399999999988</v>
      </c>
      <c r="K489" s="101">
        <v>34.1</v>
      </c>
      <c r="L489" s="78">
        <f t="shared" si="314"/>
        <v>0.35600399999999999</v>
      </c>
      <c r="M489" s="81">
        <f t="shared" si="315"/>
        <v>0.97447633919999987</v>
      </c>
      <c r="N489" s="14">
        <f t="shared" si="349"/>
        <v>117</v>
      </c>
      <c r="O489" s="78">
        <f t="shared" si="316"/>
        <v>1.7030960879999981</v>
      </c>
      <c r="P489" s="78">
        <f t="shared" si="317"/>
        <v>0.72861974880000169</v>
      </c>
      <c r="Q489" s="93">
        <f t="shared" si="318"/>
        <v>19.911492714960001</v>
      </c>
      <c r="R489" s="80">
        <f t="shared" si="319"/>
        <v>27.327687381179526</v>
      </c>
      <c r="S489" s="80">
        <f t="shared" si="320"/>
        <v>8383.9677824103837</v>
      </c>
      <c r="T489" s="69">
        <f t="shared" si="321"/>
        <v>320.59268947200076</v>
      </c>
      <c r="U489" s="78">
        <f t="shared" si="322"/>
        <v>1.9087157150837291</v>
      </c>
      <c r="V489" s="69">
        <f t="shared" si="323"/>
        <v>119.1038606212247</v>
      </c>
      <c r="W489" s="80">
        <f t="shared" ca="1" si="324"/>
        <v>17.140860651986223</v>
      </c>
      <c r="X489" s="80">
        <f t="shared" ca="1" si="325"/>
        <v>38.13848598732379</v>
      </c>
      <c r="Y489" s="94">
        <f t="shared" ca="1" si="326"/>
        <v>1.1573836603564541E-5</v>
      </c>
      <c r="Z489" s="80">
        <f t="shared" ca="1" si="327"/>
        <v>12.967253616318235</v>
      </c>
      <c r="AA489" s="80">
        <f t="shared" ca="1" si="328"/>
        <v>782.41629064957351</v>
      </c>
      <c r="AB489" s="80">
        <f t="shared" ca="1" si="329"/>
        <v>25076.930687848318</v>
      </c>
      <c r="AC489" s="80">
        <f t="shared" si="330"/>
        <v>11.529920314731111</v>
      </c>
      <c r="AD489" s="69">
        <f t="shared" si="331"/>
        <v>7098.5713778823529</v>
      </c>
      <c r="AE489" s="69">
        <f t="shared" si="350"/>
        <v>6586.1200299831935</v>
      </c>
      <c r="AF489" s="69">
        <f t="shared" si="332"/>
        <v>6204.0952799999995</v>
      </c>
      <c r="AG489" s="95">
        <f t="shared" si="351"/>
        <v>5768.5116342857145</v>
      </c>
      <c r="AH489" s="93">
        <f t="shared" si="333"/>
        <v>50.660064068389069</v>
      </c>
      <c r="AI489" s="81">
        <f t="shared" si="334"/>
        <v>1.1620382255551593</v>
      </c>
      <c r="AJ489" s="80">
        <f t="shared" si="335"/>
        <v>59.559314688000001</v>
      </c>
      <c r="AK489" s="80">
        <f t="shared" si="336"/>
        <v>82.811173882362198</v>
      </c>
      <c r="AL489" s="78">
        <f t="shared" ca="1" si="337"/>
        <v>0.68702512756172418</v>
      </c>
      <c r="AM489" s="80">
        <f t="shared" ca="1" si="338"/>
        <v>73.643613449913531</v>
      </c>
      <c r="AN489" s="80">
        <f t="shared" si="339"/>
        <v>58.529200754716975</v>
      </c>
      <c r="AO489" s="80">
        <f t="shared" si="340"/>
        <v>1.364717919032346</v>
      </c>
      <c r="AP489" s="80">
        <f t="shared" si="341"/>
        <v>1.4032384412348726</v>
      </c>
      <c r="AQ489" s="80">
        <f t="shared" ca="1" si="342"/>
        <v>2.106709373979665</v>
      </c>
      <c r="AR489" s="80">
        <f t="shared" si="343"/>
        <v>2.176024202380348</v>
      </c>
      <c r="AS489" s="78">
        <f t="shared" si="344"/>
        <v>-1.0250154263053198E-2</v>
      </c>
      <c r="AT489" s="96">
        <f t="shared" ca="1" si="345"/>
        <v>5</v>
      </c>
      <c r="AU489" s="97" t="str">
        <f t="shared" ca="1" si="346"/>
        <v>Sand mixture</v>
      </c>
      <c r="AV489" s="98">
        <f t="shared" si="347"/>
        <v>5</v>
      </c>
      <c r="AW489" s="99" t="str">
        <f t="shared" si="348"/>
        <v>Sand mixture</v>
      </c>
      <c r="AX489" s="79"/>
      <c r="AY489" s="79"/>
      <c r="AZ489" s="79"/>
      <c r="BA489" s="79"/>
      <c r="BB489" s="79"/>
      <c r="BC489" s="79"/>
      <c r="BD489" s="79"/>
      <c r="BE489" s="79"/>
      <c r="BF489" s="79"/>
      <c r="BG489" s="79"/>
      <c r="BH489" s="79"/>
      <c r="BI489" s="79"/>
      <c r="BJ489" s="79"/>
      <c r="BK489" s="79"/>
      <c r="BL489" s="79"/>
      <c r="BM489" s="79"/>
      <c r="BN489" s="79"/>
      <c r="BO489" s="79"/>
      <c r="BP489" s="79"/>
      <c r="BQ489" s="79"/>
    </row>
    <row r="490" spans="1:69">
      <c r="A490" s="101">
        <v>9.5399999999999991</v>
      </c>
      <c r="C490" s="89">
        <f t="shared" si="309"/>
        <v>-31.298831999999997</v>
      </c>
      <c r="D490" s="84">
        <f t="shared" si="310"/>
        <v>31.298831999999997</v>
      </c>
      <c r="E490" s="76">
        <v>5.7889999999999997</v>
      </c>
      <c r="F490" s="91">
        <f t="shared" si="311"/>
        <v>60.437159999999992</v>
      </c>
      <c r="G490" s="80">
        <f t="shared" si="312"/>
        <v>60.506272799999991</v>
      </c>
      <c r="H490" s="81">
        <f t="shared" si="308"/>
        <v>58.810956000000004</v>
      </c>
      <c r="I490" s="101">
        <v>77.2</v>
      </c>
      <c r="J490" s="92">
        <f t="shared" si="313"/>
        <v>0.80596800000000002</v>
      </c>
      <c r="K490" s="101">
        <v>33.1</v>
      </c>
      <c r="L490" s="78">
        <f t="shared" si="314"/>
        <v>0.34556399999999998</v>
      </c>
      <c r="M490" s="81">
        <f t="shared" si="315"/>
        <v>0.97652355839999982</v>
      </c>
      <c r="N490" s="14">
        <f t="shared" si="349"/>
        <v>117</v>
      </c>
      <c r="O490" s="78">
        <f t="shared" si="316"/>
        <v>1.7069346239999981</v>
      </c>
      <c r="P490" s="78">
        <f t="shared" si="317"/>
        <v>0.73041106560000169</v>
      </c>
      <c r="Q490" s="93">
        <f t="shared" si="318"/>
        <v>19.403781598079998</v>
      </c>
      <c r="R490" s="80">
        <f t="shared" si="319"/>
        <v>26.565563573630438</v>
      </c>
      <c r="S490" s="80">
        <f t="shared" si="320"/>
        <v>8582.9328176509098</v>
      </c>
      <c r="T490" s="69">
        <f t="shared" si="321"/>
        <v>321.38086886400072</v>
      </c>
      <c r="U490" s="78">
        <f t="shared" si="322"/>
        <v>1.901957730335901</v>
      </c>
      <c r="V490" s="69">
        <f t="shared" si="323"/>
        <v>118.68216237296022</v>
      </c>
      <c r="W490" s="80">
        <f t="shared" ca="1" si="324"/>
        <v>16.743056152392764</v>
      </c>
      <c r="X490" s="80">
        <f t="shared" ca="1" si="325"/>
        <v>38.008822002893559</v>
      </c>
      <c r="Y490" s="94">
        <f t="shared" ca="1" si="326"/>
        <v>1.1379868370365907E-5</v>
      </c>
      <c r="Z490" s="80">
        <f t="shared" ca="1" si="327"/>
        <v>13.006965402207468</v>
      </c>
      <c r="AA490" s="80">
        <f t="shared" ca="1" si="328"/>
        <v>764.8009573279287</v>
      </c>
      <c r="AB490" s="80">
        <f t="shared" ca="1" si="329"/>
        <v>24101.540927783062</v>
      </c>
      <c r="AC490" s="80">
        <f t="shared" si="330"/>
        <v>11.458617528115266</v>
      </c>
      <c r="AD490" s="69">
        <f t="shared" si="331"/>
        <v>6917.5691971764691</v>
      </c>
      <c r="AE490" s="69">
        <f t="shared" si="350"/>
        <v>6829.3678660840351</v>
      </c>
      <c r="AF490" s="69">
        <f t="shared" si="332"/>
        <v>6050.6272799999988</v>
      </c>
      <c r="AG490" s="95">
        <f t="shared" si="351"/>
        <v>5975.6561485714283</v>
      </c>
      <c r="AH490" s="93">
        <f t="shared" si="333"/>
        <v>51.031601442526402</v>
      </c>
      <c r="AI490" s="81">
        <f t="shared" si="334"/>
        <v>1.1034443999529655</v>
      </c>
      <c r="AJ490" s="80">
        <f t="shared" si="335"/>
        <v>58.086021887999991</v>
      </c>
      <c r="AK490" s="80">
        <f t="shared" si="336"/>
        <v>80.501707798880119</v>
      </c>
      <c r="AL490" s="78">
        <f t="shared" ca="1" si="337"/>
        <v>0.68802955166644941</v>
      </c>
      <c r="AM490" s="80">
        <f t="shared" ca="1" si="338"/>
        <v>71.671658589179245</v>
      </c>
      <c r="AN490" s="80">
        <f t="shared" si="339"/>
        <v>57.081389433962251</v>
      </c>
      <c r="AO490" s="80">
        <f t="shared" si="340"/>
        <v>1.3320404029249677</v>
      </c>
      <c r="AP490" s="80">
        <f t="shared" si="341"/>
        <v>1.3707093055835964</v>
      </c>
      <c r="AQ490" s="80">
        <f t="shared" ca="1" si="342"/>
        <v>2.1091238832427979</v>
      </c>
      <c r="AR490" s="80">
        <f t="shared" si="343"/>
        <v>2.1780330596364261</v>
      </c>
      <c r="AS490" s="78">
        <f t="shared" si="344"/>
        <v>-1.0730725514484401E-2</v>
      </c>
      <c r="AT490" s="96">
        <f t="shared" ca="1" si="345"/>
        <v>5</v>
      </c>
      <c r="AU490" s="97" t="str">
        <f t="shared" ca="1" si="346"/>
        <v>Sand mixture</v>
      </c>
      <c r="AV490" s="98">
        <f t="shared" si="347"/>
        <v>5</v>
      </c>
      <c r="AW490" s="99" t="str">
        <f t="shared" si="348"/>
        <v>Sand mixture</v>
      </c>
      <c r="AX490" s="79"/>
      <c r="AY490" s="79"/>
      <c r="AZ490" s="79"/>
      <c r="BA490" s="79"/>
      <c r="BB490" s="79"/>
      <c r="BC490" s="79"/>
      <c r="BD490" s="79"/>
      <c r="BE490" s="79"/>
      <c r="BF490" s="79"/>
      <c r="BG490" s="79"/>
      <c r="BH490" s="79"/>
      <c r="BI490" s="79"/>
      <c r="BJ490" s="79"/>
      <c r="BK490" s="79"/>
      <c r="BL490" s="79"/>
      <c r="BM490" s="79"/>
      <c r="BN490" s="79"/>
      <c r="BO490" s="79"/>
      <c r="BP490" s="79"/>
      <c r="BQ490" s="79"/>
    </row>
    <row r="491" spans="1:69">
      <c r="A491" s="101">
        <v>9.56</v>
      </c>
      <c r="C491" s="89">
        <f t="shared" si="309"/>
        <v>-31.364448000000003</v>
      </c>
      <c r="D491" s="84">
        <f t="shared" si="310"/>
        <v>31.364448000000003</v>
      </c>
      <c r="E491" s="76">
        <v>4.8760000000000003</v>
      </c>
      <c r="F491" s="91">
        <f t="shared" si="311"/>
        <v>50.905439999999999</v>
      </c>
      <c r="G491" s="80">
        <f t="shared" si="312"/>
        <v>50.975387999999995</v>
      </c>
      <c r="H491" s="81">
        <f t="shared" si="308"/>
        <v>59.965411200000005</v>
      </c>
      <c r="I491" s="101">
        <v>82.6</v>
      </c>
      <c r="J491" s="92">
        <f t="shared" si="313"/>
        <v>0.86234399999999989</v>
      </c>
      <c r="K491" s="101">
        <v>33.5</v>
      </c>
      <c r="L491" s="78">
        <f t="shared" si="314"/>
        <v>0.34974</v>
      </c>
      <c r="M491" s="81">
        <f t="shared" si="315"/>
        <v>0.9785707776</v>
      </c>
      <c r="N491" s="14">
        <f t="shared" si="349"/>
        <v>117</v>
      </c>
      <c r="O491" s="78">
        <f t="shared" si="316"/>
        <v>1.7107731599999985</v>
      </c>
      <c r="P491" s="78">
        <f t="shared" si="317"/>
        <v>0.73220238240000179</v>
      </c>
      <c r="Q491" s="93">
        <f t="shared" si="318"/>
        <v>16.257322897200002</v>
      </c>
      <c r="R491" s="80">
        <f t="shared" si="319"/>
        <v>22.203318765382868</v>
      </c>
      <c r="S491" s="80">
        <f t="shared" si="320"/>
        <v>6721.0266900448096</v>
      </c>
      <c r="T491" s="69">
        <f t="shared" si="321"/>
        <v>322.16904825600079</v>
      </c>
      <c r="U491" s="78">
        <f t="shared" si="322"/>
        <v>1.9031860845302799</v>
      </c>
      <c r="V491" s="69">
        <f t="shared" si="323"/>
        <v>118.75881167468947</v>
      </c>
      <c r="W491" s="80">
        <f t="shared" ca="1" si="324"/>
        <v>15.269907960753866</v>
      </c>
      <c r="X491" s="80">
        <f t="shared" ca="1" si="325"/>
        <v>37.238039953314292</v>
      </c>
      <c r="Y491" s="94">
        <f t="shared" ca="1" si="326"/>
        <v>4.8356746847200951E-6</v>
      </c>
      <c r="Z491" s="80">
        <f t="shared" ca="1" si="327"/>
        <v>14</v>
      </c>
      <c r="AA491" s="80">
        <f t="shared" ca="1" si="328"/>
        <v>689.70460776000004</v>
      </c>
      <c r="AB491" s="80">
        <f t="shared" ca="1" si="329"/>
        <v>9235.9027708056983</v>
      </c>
      <c r="AC491" s="80">
        <f t="shared" si="330"/>
        <v>12.202018179703323</v>
      </c>
      <c r="AD491" s="69">
        <f t="shared" si="331"/>
        <v>5795.8370400000003</v>
      </c>
      <c r="AE491" s="69">
        <f t="shared" si="350"/>
        <v>7019.2822164705885</v>
      </c>
      <c r="AF491" s="69">
        <f t="shared" si="332"/>
        <v>5097.5387999999994</v>
      </c>
      <c r="AG491" s="95">
        <f t="shared" si="351"/>
        <v>6137.4672</v>
      </c>
      <c r="AH491" s="93">
        <f t="shared" si="333"/>
        <v>41.825573982816529</v>
      </c>
      <c r="AI491" s="81">
        <f t="shared" si="334"/>
        <v>1.1777399537726467</v>
      </c>
      <c r="AJ491" s="80">
        <f t="shared" si="335"/>
        <v>48.936372479999996</v>
      </c>
      <c r="AK491" s="80">
        <f t="shared" si="336"/>
        <v>67.282784137523834</v>
      </c>
      <c r="AL491" s="78">
        <f t="shared" ca="1" si="337"/>
        <v>0.73469633123044975</v>
      </c>
      <c r="AM491" s="80">
        <f t="shared" ca="1" si="338"/>
        <v>60.99248940051757</v>
      </c>
      <c r="AN491" s="80">
        <f t="shared" si="339"/>
        <v>48.089988679245273</v>
      </c>
      <c r="AO491" s="80">
        <f t="shared" si="340"/>
        <v>1.6916869764679376</v>
      </c>
      <c r="AP491" s="80">
        <f t="shared" si="341"/>
        <v>1.7504328467820005</v>
      </c>
      <c r="AQ491" s="80">
        <f t="shared" ca="1" si="342"/>
        <v>2.2313870944987784</v>
      </c>
      <c r="AR491" s="80">
        <f t="shared" si="343"/>
        <v>2.3009518302682936</v>
      </c>
      <c r="AS491" s="78">
        <f t="shared" si="344"/>
        <v>-1.2764349820703885E-2</v>
      </c>
      <c r="AT491" s="96">
        <f t="shared" ca="1" si="345"/>
        <v>5</v>
      </c>
      <c r="AU491" s="97" t="str">
        <f t="shared" ca="1" si="346"/>
        <v>Sand mixture</v>
      </c>
      <c r="AV491" s="98">
        <f t="shared" si="347"/>
        <v>5</v>
      </c>
      <c r="AW491" s="99" t="str">
        <f t="shared" si="348"/>
        <v>Sand mixture</v>
      </c>
      <c r="AX491" s="79"/>
      <c r="AY491" s="79"/>
      <c r="AZ491" s="79"/>
      <c r="BA491" s="79"/>
      <c r="BB491" s="79"/>
      <c r="BC491" s="79"/>
      <c r="BD491" s="79"/>
      <c r="BE491" s="79"/>
      <c r="BF491" s="79"/>
      <c r="BG491" s="79"/>
      <c r="BH491" s="79"/>
      <c r="BI491" s="79"/>
      <c r="BJ491" s="79"/>
      <c r="BK491" s="79"/>
      <c r="BL491" s="79"/>
      <c r="BM491" s="79"/>
      <c r="BN491" s="79"/>
      <c r="BO491" s="79"/>
      <c r="BP491" s="79"/>
      <c r="BQ491" s="79"/>
    </row>
    <row r="492" spans="1:69">
      <c r="A492" s="101">
        <v>9.58</v>
      </c>
      <c r="C492" s="89">
        <f t="shared" si="309"/>
        <v>-31.430064000000002</v>
      </c>
      <c r="D492" s="84">
        <f t="shared" si="310"/>
        <v>31.430064000000002</v>
      </c>
      <c r="E492" s="76">
        <v>5.1745999999999999</v>
      </c>
      <c r="F492" s="91">
        <f t="shared" si="311"/>
        <v>54.022823999999993</v>
      </c>
      <c r="G492" s="80">
        <f t="shared" si="312"/>
        <v>54.093607199999994</v>
      </c>
      <c r="H492" s="81">
        <f t="shared" si="308"/>
        <v>60.479442000000006</v>
      </c>
      <c r="I492" s="101">
        <v>81.2</v>
      </c>
      <c r="J492" s="92">
        <f t="shared" si="313"/>
        <v>0.84772800000000004</v>
      </c>
      <c r="K492" s="101">
        <v>33.9</v>
      </c>
      <c r="L492" s="78">
        <f t="shared" si="314"/>
        <v>0.35391599999999995</v>
      </c>
      <c r="M492" s="81">
        <f t="shared" si="315"/>
        <v>0.98061799680000006</v>
      </c>
      <c r="N492" s="14">
        <f t="shared" si="349"/>
        <v>117</v>
      </c>
      <c r="O492" s="78">
        <f t="shared" si="316"/>
        <v>1.7146116959999984</v>
      </c>
      <c r="P492" s="78">
        <f t="shared" si="317"/>
        <v>0.73399369920000179</v>
      </c>
      <c r="Q492" s="93">
        <f t="shared" si="318"/>
        <v>17.285068516319999</v>
      </c>
      <c r="R492" s="80">
        <f t="shared" si="319"/>
        <v>23.549341820181059</v>
      </c>
      <c r="S492" s="80">
        <f t="shared" si="320"/>
        <v>7269.1178835386709</v>
      </c>
      <c r="T492" s="69">
        <f t="shared" si="321"/>
        <v>322.95722764800075</v>
      </c>
      <c r="U492" s="78">
        <f t="shared" si="322"/>
        <v>1.9035022859165938</v>
      </c>
      <c r="V492" s="69">
        <f t="shared" si="323"/>
        <v>118.77854264119544</v>
      </c>
      <c r="W492" s="80">
        <f t="shared" ca="1" si="324"/>
        <v>15.789118471167127</v>
      </c>
      <c r="X492" s="80">
        <f t="shared" ca="1" si="325"/>
        <v>37.495706939154864</v>
      </c>
      <c r="Y492" s="94">
        <f t="shared" ca="1" si="326"/>
        <v>6.3975435482585155E-6</v>
      </c>
      <c r="Z492" s="80">
        <f t="shared" ca="1" si="327"/>
        <v>14.435395269418049</v>
      </c>
      <c r="AA492" s="80">
        <f t="shared" ca="1" si="328"/>
        <v>756.11150391531078</v>
      </c>
      <c r="AB492" s="80">
        <f t="shared" ca="1" si="329"/>
        <v>13395.478911611372</v>
      </c>
      <c r="AC492" s="80">
        <f t="shared" si="330"/>
        <v>11.963695536818511</v>
      </c>
      <c r="AD492" s="69">
        <f t="shared" si="331"/>
        <v>6162.2347651764703</v>
      </c>
      <c r="AE492" s="69">
        <f t="shared" si="350"/>
        <v>7108.5444391260507</v>
      </c>
      <c r="AF492" s="69">
        <f t="shared" si="332"/>
        <v>5409.3607199999988</v>
      </c>
      <c r="AG492" s="95">
        <f t="shared" si="351"/>
        <v>6213.723942857142</v>
      </c>
      <c r="AH492" s="93">
        <f t="shared" si="333"/>
        <v>44.582877223742706</v>
      </c>
      <c r="AI492" s="81">
        <f t="shared" si="334"/>
        <v>1.1549526936320573</v>
      </c>
      <c r="AJ492" s="80">
        <f t="shared" si="335"/>
        <v>51.92986291199999</v>
      </c>
      <c r="AK492" s="80">
        <f t="shared" si="336"/>
        <v>71.361641879336545</v>
      </c>
      <c r="AL492" s="78">
        <f t="shared" ca="1" si="337"/>
        <v>0.71954631992366325</v>
      </c>
      <c r="AM492" s="80">
        <f t="shared" ca="1" si="338"/>
        <v>64.372537784411804</v>
      </c>
      <c r="AN492" s="80">
        <f t="shared" si="339"/>
        <v>51.031704905660369</v>
      </c>
      <c r="AO492" s="80">
        <f t="shared" si="340"/>
        <v>1.5671500642685927</v>
      </c>
      <c r="AP492" s="80">
        <f t="shared" si="341"/>
        <v>1.6184502811537538</v>
      </c>
      <c r="AQ492" s="80">
        <f t="shared" ca="1" si="342"/>
        <v>2.1914015108183107</v>
      </c>
      <c r="AR492" s="80">
        <f t="shared" si="343"/>
        <v>2.2600322030151352</v>
      </c>
      <c r="AS492" s="78">
        <f t="shared" si="344"/>
        <v>-1.1964757834123433E-2</v>
      </c>
      <c r="AT492" s="96">
        <f t="shared" ca="1" si="345"/>
        <v>5</v>
      </c>
      <c r="AU492" s="97" t="str">
        <f t="shared" ca="1" si="346"/>
        <v>Sand mixture</v>
      </c>
      <c r="AV492" s="98">
        <f t="shared" si="347"/>
        <v>5</v>
      </c>
      <c r="AW492" s="99" t="str">
        <f t="shared" si="348"/>
        <v>Sand mixture</v>
      </c>
      <c r="AX492" s="79"/>
      <c r="AY492" s="79"/>
      <c r="AZ492" s="79"/>
      <c r="BA492" s="79"/>
      <c r="BB492" s="79"/>
      <c r="BC492" s="79"/>
      <c r="BD492" s="79"/>
      <c r="BE492" s="79"/>
      <c r="BF492" s="79"/>
      <c r="BG492" s="79"/>
      <c r="BH492" s="79"/>
      <c r="BI492" s="79"/>
      <c r="BJ492" s="79"/>
      <c r="BK492" s="79"/>
      <c r="BL492" s="79"/>
      <c r="BM492" s="79"/>
      <c r="BN492" s="79"/>
      <c r="BO492" s="79"/>
      <c r="BP492" s="79"/>
      <c r="BQ492" s="79"/>
    </row>
    <row r="493" spans="1:69">
      <c r="A493" s="101">
        <v>9.6</v>
      </c>
      <c r="C493" s="89">
        <f t="shared" si="309"/>
        <v>-31.49568</v>
      </c>
      <c r="D493" s="84">
        <f t="shared" si="310"/>
        <v>31.49568</v>
      </c>
      <c r="E493" s="76">
        <v>6.2605000000000004</v>
      </c>
      <c r="F493" s="91">
        <f t="shared" si="311"/>
        <v>65.359620000000007</v>
      </c>
      <c r="G493" s="80">
        <f t="shared" si="312"/>
        <v>65.430194400000005</v>
      </c>
      <c r="H493" s="81">
        <f t="shared" si="308"/>
        <v>62.153287200000001</v>
      </c>
      <c r="I493" s="101">
        <v>85.8</v>
      </c>
      <c r="J493" s="92">
        <f t="shared" si="313"/>
        <v>0.89575199999999999</v>
      </c>
      <c r="K493" s="101">
        <v>33.799999999999997</v>
      </c>
      <c r="L493" s="78">
        <f t="shared" si="314"/>
        <v>0.35287199999999996</v>
      </c>
      <c r="M493" s="81">
        <f t="shared" si="315"/>
        <v>0.98266521600000001</v>
      </c>
      <c r="N493" s="14">
        <f t="shared" si="349"/>
        <v>117</v>
      </c>
      <c r="O493" s="78">
        <f t="shared" si="316"/>
        <v>1.7184502319999984</v>
      </c>
      <c r="P493" s="78">
        <f t="shared" si="317"/>
        <v>0.73578501600000179</v>
      </c>
      <c r="Q493" s="93">
        <f t="shared" si="318"/>
        <v>21.024875575440003</v>
      </c>
      <c r="R493" s="80">
        <f t="shared" si="319"/>
        <v>28.574753655271437</v>
      </c>
      <c r="S493" s="80">
        <f t="shared" si="320"/>
        <v>8367.8287225508338</v>
      </c>
      <c r="T493" s="69">
        <f t="shared" si="321"/>
        <v>323.74540704000077</v>
      </c>
      <c r="U493" s="78">
        <f t="shared" si="322"/>
        <v>1.9174006298208628</v>
      </c>
      <c r="V493" s="69">
        <f t="shared" si="323"/>
        <v>119.64579930082184</v>
      </c>
      <c r="W493" s="80">
        <f t="shared" ca="1" si="324"/>
        <v>17.907535163104853</v>
      </c>
      <c r="X493" s="80">
        <f t="shared" ca="1" si="325"/>
        <v>38.357219395137236</v>
      </c>
      <c r="Y493" s="94">
        <f t="shared" ca="1" si="326"/>
        <v>1.281403517607198E-5</v>
      </c>
      <c r="Z493" s="80">
        <f t="shared" ca="1" si="327"/>
        <v>12.730625566004386</v>
      </c>
      <c r="AA493" s="80">
        <f t="shared" ca="1" si="328"/>
        <v>811.09035915987181</v>
      </c>
      <c r="AB493" s="80">
        <f t="shared" ca="1" si="329"/>
        <v>28781.558012069869</v>
      </c>
      <c r="AC493" s="80">
        <f t="shared" si="330"/>
        <v>11.535778044395663</v>
      </c>
      <c r="AD493" s="69">
        <f t="shared" si="331"/>
        <v>7495.4993138823547</v>
      </c>
      <c r="AE493" s="69">
        <f t="shared" si="350"/>
        <v>7319.1914012773104</v>
      </c>
      <c r="AF493" s="69">
        <f t="shared" si="332"/>
        <v>6543.0194400000009</v>
      </c>
      <c r="AG493" s="95">
        <f t="shared" si="351"/>
        <v>6393.1577142857141</v>
      </c>
      <c r="AH493" s="93">
        <f t="shared" si="333"/>
        <v>51.176037595695284</v>
      </c>
      <c r="AI493" s="81">
        <f t="shared" si="334"/>
        <v>1.2174099506261185</v>
      </c>
      <c r="AJ493" s="80">
        <f t="shared" si="335"/>
        <v>62.812986624000004</v>
      </c>
      <c r="AK493" s="80">
        <f t="shared" si="336"/>
        <v>86.590162591731627</v>
      </c>
      <c r="AL493" s="78">
        <f t="shared" ca="1" si="337"/>
        <v>0.68182249894314217</v>
      </c>
      <c r="AM493" s="80">
        <f t="shared" ca="1" si="338"/>
        <v>77.093887368737285</v>
      </c>
      <c r="AN493" s="80">
        <f t="shared" si="339"/>
        <v>61.72659849056604</v>
      </c>
      <c r="AO493" s="80">
        <f t="shared" si="340"/>
        <v>1.3690193162562267</v>
      </c>
      <c r="AP493" s="80">
        <f t="shared" si="341"/>
        <v>1.4059448720129408</v>
      </c>
      <c r="AQ493" s="80">
        <f t="shared" ca="1" si="342"/>
        <v>2.0921670828498256</v>
      </c>
      <c r="AR493" s="80">
        <f t="shared" si="343"/>
        <v>2.1588561972038343</v>
      </c>
      <c r="AS493" s="78">
        <f t="shared" si="344"/>
        <v>-9.8850411996148305E-3</v>
      </c>
      <c r="AT493" s="96">
        <f t="shared" ca="1" si="345"/>
        <v>5</v>
      </c>
      <c r="AU493" s="97" t="str">
        <f t="shared" ca="1" si="346"/>
        <v>Sand mixture</v>
      </c>
      <c r="AV493" s="98">
        <f t="shared" si="347"/>
        <v>5</v>
      </c>
      <c r="AW493" s="99" t="str">
        <f t="shared" si="348"/>
        <v>Sand mixture</v>
      </c>
      <c r="AX493" s="79"/>
      <c r="AY493" s="79"/>
      <c r="AZ493" s="79"/>
      <c r="BA493" s="79"/>
      <c r="BB493" s="79"/>
      <c r="BC493" s="79"/>
      <c r="BD493" s="79"/>
      <c r="BE493" s="79"/>
      <c r="BF493" s="79"/>
      <c r="BG493" s="79"/>
      <c r="BH493" s="79"/>
      <c r="BI493" s="79"/>
      <c r="BJ493" s="79"/>
      <c r="BK493" s="79"/>
      <c r="BL493" s="79"/>
      <c r="BM493" s="79"/>
      <c r="BN493" s="79"/>
      <c r="BO493" s="79"/>
      <c r="BP493" s="79"/>
      <c r="BQ493" s="79"/>
    </row>
    <row r="494" spans="1:69">
      <c r="A494" s="101">
        <v>9.6199999999999992</v>
      </c>
      <c r="C494" s="89">
        <f t="shared" si="309"/>
        <v>-31.561295999999999</v>
      </c>
      <c r="D494" s="84">
        <f t="shared" si="310"/>
        <v>31.561295999999999</v>
      </c>
      <c r="E494" s="76">
        <v>6.6821000000000002</v>
      </c>
      <c r="F494" s="91">
        <f t="shared" si="311"/>
        <v>69.761123999999995</v>
      </c>
      <c r="G494" s="80">
        <f t="shared" si="312"/>
        <v>69.830236799999994</v>
      </c>
      <c r="H494" s="81">
        <f t="shared" si="308"/>
        <v>64.502461199999999</v>
      </c>
      <c r="I494" s="101">
        <v>106.2</v>
      </c>
      <c r="J494" s="92">
        <f t="shared" si="313"/>
        <v>1.1087279999999999</v>
      </c>
      <c r="K494" s="101">
        <v>33.1</v>
      </c>
      <c r="L494" s="78">
        <f t="shared" si="314"/>
        <v>0.34556399999999998</v>
      </c>
      <c r="M494" s="81">
        <f t="shared" si="315"/>
        <v>0.98471243519999996</v>
      </c>
      <c r="N494" s="14">
        <f t="shared" si="349"/>
        <v>117</v>
      </c>
      <c r="O494" s="78">
        <f t="shared" si="316"/>
        <v>1.7222887679999983</v>
      </c>
      <c r="P494" s="78">
        <f t="shared" si="317"/>
        <v>0.73757633280000179</v>
      </c>
      <c r="Q494" s="93">
        <f t="shared" si="318"/>
        <v>22.475622850560001</v>
      </c>
      <c r="R494" s="80">
        <f t="shared" si="319"/>
        <v>30.47226687065405</v>
      </c>
      <c r="S494" s="80">
        <f t="shared" si="320"/>
        <v>7226.9301113263027</v>
      </c>
      <c r="T494" s="69">
        <f t="shared" si="321"/>
        <v>324.53358643200079</v>
      </c>
      <c r="U494" s="78">
        <f t="shared" si="322"/>
        <v>1.9449565589952611</v>
      </c>
      <c r="V494" s="69">
        <f t="shared" si="323"/>
        <v>121.36528928130429</v>
      </c>
      <c r="W494" s="80">
        <f t="shared" ca="1" si="324"/>
        <v>19.366152651096353</v>
      </c>
      <c r="X494" s="80">
        <f t="shared" ca="1" si="325"/>
        <v>38.681661970379977</v>
      </c>
      <c r="Y494" s="94">
        <f t="shared" ca="1" si="326"/>
        <v>1.1110098026648792E-5</v>
      </c>
      <c r="Z494" s="80">
        <f t="shared" ca="1" si="327"/>
        <v>13.06354556549922</v>
      </c>
      <c r="AA494" s="80">
        <f t="shared" ca="1" si="328"/>
        <v>889.73128248868488</v>
      </c>
      <c r="AB494" s="80">
        <f t="shared" ca="1" si="329"/>
        <v>27373.851043823735</v>
      </c>
      <c r="AC494" s="80">
        <f t="shared" si="330"/>
        <v>11.981390536017036</v>
      </c>
      <c r="AD494" s="69">
        <f t="shared" si="331"/>
        <v>8012.6997684705884</v>
      </c>
      <c r="AE494" s="69">
        <f t="shared" si="350"/>
        <v>7563.0182625882353</v>
      </c>
      <c r="AF494" s="69">
        <f t="shared" si="332"/>
        <v>6983.0236800000002</v>
      </c>
      <c r="AG494" s="95">
        <f t="shared" si="351"/>
        <v>6600.7943999999998</v>
      </c>
      <c r="AH494" s="93">
        <f t="shared" si="333"/>
        <v>47.091843695565373</v>
      </c>
      <c r="AI494" s="81">
        <f t="shared" si="334"/>
        <v>1.5032044151837476</v>
      </c>
      <c r="AJ494" s="80">
        <f t="shared" si="335"/>
        <v>67.037027327999994</v>
      </c>
      <c r="AK494" s="80">
        <f t="shared" si="336"/>
        <v>92.340202638345602</v>
      </c>
      <c r="AL494" s="78">
        <f t="shared" ca="1" si="337"/>
        <v>0.68967338186381999</v>
      </c>
      <c r="AM494" s="80">
        <f t="shared" ca="1" si="338"/>
        <v>82.511546021288396</v>
      </c>
      <c r="AN494" s="80">
        <f t="shared" si="339"/>
        <v>65.877581886792441</v>
      </c>
      <c r="AO494" s="80">
        <f t="shared" si="340"/>
        <v>1.5877477305074814</v>
      </c>
      <c r="AP494" s="80">
        <f t="shared" si="341"/>
        <v>1.6278981118019773</v>
      </c>
      <c r="AQ494" s="80">
        <f t="shared" ca="1" si="342"/>
        <v>2.1125513002913117</v>
      </c>
      <c r="AR494" s="80">
        <f t="shared" si="343"/>
        <v>2.1783680641064551</v>
      </c>
      <c r="AS494" s="78">
        <f t="shared" si="344"/>
        <v>-9.3843443191050334E-3</v>
      </c>
      <c r="AT494" s="96">
        <f t="shared" ca="1" si="345"/>
        <v>5</v>
      </c>
      <c r="AU494" s="97" t="str">
        <f t="shared" ca="1" si="346"/>
        <v>Sand mixture</v>
      </c>
      <c r="AV494" s="98">
        <f t="shared" si="347"/>
        <v>5</v>
      </c>
      <c r="AW494" s="99" t="str">
        <f t="shared" si="348"/>
        <v>Sand mixture</v>
      </c>
      <c r="AX494" s="79"/>
      <c r="AY494" s="79"/>
      <c r="AZ494" s="79"/>
      <c r="BA494" s="79"/>
      <c r="BB494" s="79"/>
      <c r="BC494" s="79"/>
      <c r="BD494" s="79"/>
      <c r="BE494" s="79"/>
      <c r="BF494" s="79"/>
      <c r="BG494" s="79"/>
      <c r="BH494" s="79"/>
      <c r="BI494" s="79"/>
      <c r="BJ494" s="79"/>
      <c r="BK494" s="79"/>
      <c r="BL494" s="79"/>
      <c r="BM494" s="79"/>
      <c r="BN494" s="79"/>
      <c r="BO494" s="79"/>
      <c r="BP494" s="79"/>
      <c r="BQ494" s="79"/>
    </row>
    <row r="495" spans="1:69">
      <c r="A495" s="101">
        <v>9.64</v>
      </c>
      <c r="C495" s="89">
        <f t="shared" si="309"/>
        <v>-31.626912000000004</v>
      </c>
      <c r="D495" s="84">
        <f t="shared" si="310"/>
        <v>31.626912000000004</v>
      </c>
      <c r="E495" s="76">
        <v>6.8986000000000001</v>
      </c>
      <c r="F495" s="91">
        <f t="shared" si="311"/>
        <v>72.021383999999998</v>
      </c>
      <c r="G495" s="80">
        <f t="shared" si="312"/>
        <v>72.084023999999999</v>
      </c>
      <c r="H495" s="81">
        <f t="shared" si="308"/>
        <v>68.513369999999995</v>
      </c>
      <c r="I495" s="101">
        <v>121.7</v>
      </c>
      <c r="J495" s="92">
        <f t="shared" si="313"/>
        <v>1.270548</v>
      </c>
      <c r="K495" s="101">
        <v>30</v>
      </c>
      <c r="L495" s="78">
        <f t="shared" si="314"/>
        <v>0.31319999999999998</v>
      </c>
      <c r="M495" s="81">
        <f t="shared" si="315"/>
        <v>0.98675965440000013</v>
      </c>
      <c r="N495" s="14">
        <f t="shared" si="349"/>
        <v>117</v>
      </c>
      <c r="O495" s="78">
        <f t="shared" si="316"/>
        <v>1.7261273039999987</v>
      </c>
      <c r="P495" s="78">
        <f t="shared" si="317"/>
        <v>0.7393676496000019</v>
      </c>
      <c r="Q495" s="93">
        <f t="shared" si="318"/>
        <v>23.218105909680002</v>
      </c>
      <c r="R495" s="80">
        <f t="shared" si="319"/>
        <v>31.402653229744367</v>
      </c>
      <c r="S495" s="80">
        <f t="shared" si="320"/>
        <v>6514.8263672794073</v>
      </c>
      <c r="T495" s="69">
        <f t="shared" si="321"/>
        <v>325.32176582400086</v>
      </c>
      <c r="U495" s="78">
        <f t="shared" si="322"/>
        <v>1.9621729912998838</v>
      </c>
      <c r="V495" s="69">
        <f t="shared" si="323"/>
        <v>122.43959465711275</v>
      </c>
      <c r="W495" s="80">
        <f t="shared" ca="1" si="324"/>
        <v>20.255155064162729</v>
      </c>
      <c r="X495" s="80">
        <f t="shared" ca="1" si="325"/>
        <v>38.8423401090309</v>
      </c>
      <c r="Y495" s="94">
        <f t="shared" ca="1" si="326"/>
        <v>9.6436426400064738E-6</v>
      </c>
      <c r="Z495" s="80">
        <f t="shared" ca="1" si="327"/>
        <v>13.402428795611954</v>
      </c>
      <c r="AA495" s="80">
        <f t="shared" ca="1" si="328"/>
        <v>942.9667006771615</v>
      </c>
      <c r="AB495" s="80">
        <f t="shared" ca="1" si="329"/>
        <v>25182.37075224876</v>
      </c>
      <c r="AC495" s="80">
        <f t="shared" si="330"/>
        <v>12.29674760209428</v>
      </c>
      <c r="AD495" s="69">
        <f t="shared" si="331"/>
        <v>8277.3996112941168</v>
      </c>
      <c r="AE495" s="69">
        <f t="shared" si="350"/>
        <v>7664.3242096134445</v>
      </c>
      <c r="AF495" s="69">
        <f t="shared" si="332"/>
        <v>7208.4024000000009</v>
      </c>
      <c r="AG495" s="95">
        <f t="shared" si="351"/>
        <v>6687.2883085714284</v>
      </c>
      <c r="AH495" s="93">
        <f t="shared" si="333"/>
        <v>44.028825064055489</v>
      </c>
      <c r="AI495" s="81">
        <f t="shared" si="334"/>
        <v>1.7184251984616405</v>
      </c>
      <c r="AJ495" s="80">
        <f t="shared" si="335"/>
        <v>69.200663039999995</v>
      </c>
      <c r="AK495" s="80">
        <f t="shared" si="336"/>
        <v>95.159555241649585</v>
      </c>
      <c r="AL495" s="78">
        <f t="shared" ca="1" si="337"/>
        <v>0.69746269834900532</v>
      </c>
      <c r="AM495" s="80">
        <f t="shared" ca="1" si="338"/>
        <v>85.333945884869735</v>
      </c>
      <c r="AN495" s="80">
        <f t="shared" si="339"/>
        <v>68.003796226415091</v>
      </c>
      <c r="AO495" s="80">
        <f t="shared" si="340"/>
        <v>1.7625930539060914</v>
      </c>
      <c r="AP495" s="80">
        <f t="shared" si="341"/>
        <v>1.8058356768249346</v>
      </c>
      <c r="AQ495" s="80">
        <f t="shared" ca="1" si="342"/>
        <v>2.1327739260385914</v>
      </c>
      <c r="AR495" s="80">
        <f t="shared" si="343"/>
        <v>2.1979307330303057</v>
      </c>
      <c r="AS495" s="78">
        <f t="shared" si="344"/>
        <v>-9.5733341391698191E-3</v>
      </c>
      <c r="AT495" s="96">
        <f t="shared" ca="1" si="345"/>
        <v>5</v>
      </c>
      <c r="AU495" s="97" t="str">
        <f t="shared" ca="1" si="346"/>
        <v>Sand mixture</v>
      </c>
      <c r="AV495" s="98">
        <f t="shared" si="347"/>
        <v>5</v>
      </c>
      <c r="AW495" s="99" t="str">
        <f t="shared" si="348"/>
        <v>Sand mixture</v>
      </c>
      <c r="AX495" s="79"/>
      <c r="AY495" s="79"/>
      <c r="AZ495" s="79"/>
      <c r="BA495" s="79"/>
      <c r="BB495" s="79"/>
      <c r="BC495" s="79"/>
      <c r="BD495" s="79"/>
      <c r="BE495" s="79"/>
      <c r="BF495" s="79"/>
      <c r="BG495" s="79"/>
      <c r="BH495" s="79"/>
      <c r="BI495" s="79"/>
      <c r="BJ495" s="79"/>
      <c r="BK495" s="79"/>
      <c r="BL495" s="79"/>
      <c r="BM495" s="79"/>
      <c r="BN495" s="79"/>
      <c r="BO495" s="79"/>
      <c r="BP495" s="79"/>
      <c r="BQ495" s="79"/>
    </row>
    <row r="496" spans="1:69">
      <c r="A496" s="101">
        <v>9.66</v>
      </c>
      <c r="C496" s="89">
        <f t="shared" si="309"/>
        <v>-31.692528000000003</v>
      </c>
      <c r="D496" s="84">
        <f t="shared" si="310"/>
        <v>31.692528000000003</v>
      </c>
      <c r="E496" s="76">
        <v>7.1398999999999999</v>
      </c>
      <c r="F496" s="91">
        <f t="shared" si="311"/>
        <v>74.540555999999995</v>
      </c>
      <c r="G496" s="80">
        <f t="shared" si="312"/>
        <v>74.601316799999992</v>
      </c>
      <c r="H496" s="81">
        <f t="shared" ref="H496:H497" si="352">AVERAGE(G493:G498)</f>
        <v>69.002762399999995</v>
      </c>
      <c r="I496" s="101">
        <v>114.8</v>
      </c>
      <c r="J496" s="92">
        <f t="shared" si="313"/>
        <v>1.198512</v>
      </c>
      <c r="K496" s="101">
        <v>29.1</v>
      </c>
      <c r="L496" s="78">
        <f t="shared" si="314"/>
        <v>0.30380400000000002</v>
      </c>
      <c r="M496" s="81">
        <f t="shared" si="315"/>
        <v>0.98880687360000008</v>
      </c>
      <c r="N496" s="14">
        <f t="shared" si="349"/>
        <v>117</v>
      </c>
      <c r="O496" s="78">
        <f t="shared" si="316"/>
        <v>1.7299658399999986</v>
      </c>
      <c r="P496" s="78">
        <f t="shared" si="317"/>
        <v>0.7411589664000019</v>
      </c>
      <c r="Q496" s="93">
        <f t="shared" si="318"/>
        <v>24.047545816799996</v>
      </c>
      <c r="R496" s="80">
        <f t="shared" si="319"/>
        <v>32.445867765190862</v>
      </c>
      <c r="S496" s="80">
        <f t="shared" si="320"/>
        <v>7153.1199628716058</v>
      </c>
      <c r="T496" s="69">
        <f t="shared" si="321"/>
        <v>326.10994521600082</v>
      </c>
      <c r="U496" s="78">
        <f t="shared" si="322"/>
        <v>1.9566705173221659</v>
      </c>
      <c r="V496" s="69">
        <f t="shared" si="323"/>
        <v>122.09624028090315</v>
      </c>
      <c r="W496" s="80">
        <f t="shared" ca="1" si="324"/>
        <v>20.466646285309153</v>
      </c>
      <c r="X496" s="80">
        <f t="shared" ca="1" si="325"/>
        <v>38.978070272968324</v>
      </c>
      <c r="Y496" s="94">
        <f t="shared" ca="1" si="326"/>
        <v>1.2486326566584583E-5</v>
      </c>
      <c r="Z496" s="80">
        <f t="shared" ca="1" si="327"/>
        <v>12.790435379111145</v>
      </c>
      <c r="AA496" s="80">
        <f t="shared" ca="1" si="328"/>
        <v>932.05630544240876</v>
      </c>
      <c r="AB496" s="80">
        <f t="shared" ca="1" si="329"/>
        <v>32228.195284241236</v>
      </c>
      <c r="AC496" s="80">
        <f t="shared" si="330"/>
        <v>12.012598960286017</v>
      </c>
      <c r="AD496" s="69">
        <f t="shared" si="331"/>
        <v>8573.1001129411743</v>
      </c>
      <c r="AE496" s="69">
        <f t="shared" si="350"/>
        <v>7937.6462642016795</v>
      </c>
      <c r="AF496" s="69">
        <f t="shared" si="332"/>
        <v>7460.1316799999986</v>
      </c>
      <c r="AG496" s="95">
        <f t="shared" si="351"/>
        <v>6919.995908571429</v>
      </c>
      <c r="AH496" s="93">
        <f t="shared" si="333"/>
        <v>47.362093642516356</v>
      </c>
      <c r="AI496" s="81">
        <f t="shared" si="334"/>
        <v>1.6170781901505942</v>
      </c>
      <c r="AJ496" s="80">
        <f t="shared" si="335"/>
        <v>71.617264127999988</v>
      </c>
      <c r="AK496" s="80">
        <f t="shared" si="336"/>
        <v>98.320811409669261</v>
      </c>
      <c r="AL496" s="78">
        <f t="shared" ca="1" si="337"/>
        <v>0.68348609105391633</v>
      </c>
      <c r="AM496" s="80">
        <f t="shared" ca="1" si="338"/>
        <v>87.793211091277243</v>
      </c>
      <c r="AN496" s="80">
        <f t="shared" si="339"/>
        <v>70.37860075471697</v>
      </c>
      <c r="AO496" s="80">
        <f t="shared" si="340"/>
        <v>1.6065560923181992</v>
      </c>
      <c r="AP496" s="80">
        <f t="shared" si="341"/>
        <v>1.6446957332489673</v>
      </c>
      <c r="AQ496" s="80">
        <f t="shared" ca="1" si="342"/>
        <v>2.0958681429137602</v>
      </c>
      <c r="AR496" s="80">
        <f t="shared" si="343"/>
        <v>2.160064354176503</v>
      </c>
      <c r="AS496" s="78">
        <f t="shared" si="344"/>
        <v>-9.4001670694427893E-3</v>
      </c>
      <c r="AT496" s="96">
        <f t="shared" ca="1" si="345"/>
        <v>5</v>
      </c>
      <c r="AU496" s="97" t="str">
        <f t="shared" ca="1" si="346"/>
        <v>Sand mixture</v>
      </c>
      <c r="AV496" s="98">
        <f t="shared" si="347"/>
        <v>5</v>
      </c>
      <c r="AW496" s="99" t="str">
        <f t="shared" si="348"/>
        <v>Sand mixture</v>
      </c>
      <c r="AX496" s="79"/>
      <c r="AY496" s="79"/>
      <c r="AZ496" s="79"/>
      <c r="BA496" s="79"/>
      <c r="BB496" s="79"/>
      <c r="BC496" s="79"/>
      <c r="BD496" s="79"/>
      <c r="BE496" s="79"/>
      <c r="BF496" s="79"/>
      <c r="BG496" s="79"/>
      <c r="BH496" s="79"/>
      <c r="BI496" s="79"/>
      <c r="BJ496" s="79"/>
      <c r="BK496" s="79"/>
      <c r="BL496" s="79"/>
      <c r="BM496" s="79"/>
      <c r="BN496" s="79"/>
      <c r="BO496" s="79"/>
      <c r="BP496" s="79"/>
      <c r="BQ496" s="79"/>
    </row>
    <row r="497" spans="1:69">
      <c r="A497" s="101">
        <v>9.68</v>
      </c>
      <c r="C497" s="89">
        <f t="shared" si="309"/>
        <v>-31.758144000000001</v>
      </c>
      <c r="D497" s="84">
        <f t="shared" si="310"/>
        <v>31.758144000000001</v>
      </c>
      <c r="E497" s="76">
        <v>7.1821999999999999</v>
      </c>
      <c r="F497" s="91">
        <f t="shared" si="311"/>
        <v>74.982168000000001</v>
      </c>
      <c r="G497" s="80">
        <f t="shared" si="312"/>
        <v>75.040840799999998</v>
      </c>
      <c r="H497" s="81">
        <f t="shared" si="352"/>
        <v>69.828253199999992</v>
      </c>
      <c r="I497" s="101">
        <v>107.2</v>
      </c>
      <c r="J497" s="92">
        <f t="shared" si="313"/>
        <v>1.1191679999999999</v>
      </c>
      <c r="K497" s="101">
        <v>28.1</v>
      </c>
      <c r="L497" s="78">
        <f t="shared" si="314"/>
        <v>0.29336400000000001</v>
      </c>
      <c r="M497" s="81">
        <f t="shared" si="315"/>
        <v>0.99085409280000003</v>
      </c>
      <c r="N497" s="14">
        <f t="shared" si="349"/>
        <v>117</v>
      </c>
      <c r="O497" s="78">
        <f t="shared" si="316"/>
        <v>1.7338043759999986</v>
      </c>
      <c r="P497" s="78">
        <f t="shared" si="317"/>
        <v>0.74295028320000189</v>
      </c>
      <c r="Q497" s="93">
        <f t="shared" si="318"/>
        <v>24.191322019920001</v>
      </c>
      <c r="R497" s="80">
        <f t="shared" si="319"/>
        <v>32.561158622518093</v>
      </c>
      <c r="S497" s="80">
        <f t="shared" si="320"/>
        <v>7706.0434415145382</v>
      </c>
      <c r="T497" s="69">
        <f t="shared" si="321"/>
        <v>326.89812460800084</v>
      </c>
      <c r="U497" s="78">
        <f t="shared" si="322"/>
        <v>1.9488684074240141</v>
      </c>
      <c r="V497" s="69">
        <f t="shared" si="323"/>
        <v>121.60938862325848</v>
      </c>
      <c r="W497" s="80">
        <f t="shared" ca="1" si="324"/>
        <v>20.289752722337539</v>
      </c>
      <c r="X497" s="80">
        <f t="shared" ca="1" si="325"/>
        <v>38.984293727872199</v>
      </c>
      <c r="Y497" s="94">
        <f t="shared" ca="1" si="326"/>
        <v>1.4609989840544157E-5</v>
      </c>
      <c r="Z497" s="80">
        <f t="shared" ca="1" si="327"/>
        <v>12.432078897204878</v>
      </c>
      <c r="AA497" s="80">
        <f t="shared" ca="1" si="328"/>
        <v>911.35886054343985</v>
      </c>
      <c r="AB497" s="80">
        <f t="shared" ca="1" si="329"/>
        <v>36872.151766974159</v>
      </c>
      <c r="AC497" s="80">
        <f t="shared" si="330"/>
        <v>11.78624734938175</v>
      </c>
      <c r="AD497" s="69">
        <f t="shared" si="331"/>
        <v>8624.3572263529422</v>
      </c>
      <c r="AE497" s="69">
        <f>AVERAGE(AD494:AD499)</f>
        <v>8011.3374225882335</v>
      </c>
      <c r="AF497" s="69">
        <f t="shared" si="332"/>
        <v>7504.0840799999987</v>
      </c>
      <c r="AG497" s="95">
        <f>AVERAGE(AF494:AF499)</f>
        <v>6982.8253199999999</v>
      </c>
      <c r="AH497" s="93">
        <f t="shared" si="333"/>
        <v>49.931540496157872</v>
      </c>
      <c r="AI497" s="81">
        <f t="shared" si="334"/>
        <v>1.5063834354831525</v>
      </c>
      <c r="AJ497" s="80">
        <f t="shared" si="335"/>
        <v>72.03920716799999</v>
      </c>
      <c r="AK497" s="80">
        <f t="shared" si="336"/>
        <v>98.670177643994222</v>
      </c>
      <c r="AL497" s="78">
        <f t="shared" ca="1" si="337"/>
        <v>0.67502124482549086</v>
      </c>
      <c r="AM497" s="80">
        <f t="shared" ca="1" si="338"/>
        <v>87.907656506562262</v>
      </c>
      <c r="AN497" s="80">
        <f t="shared" si="339"/>
        <v>70.793246037735841</v>
      </c>
      <c r="AO497" s="80">
        <f t="shared" si="340"/>
        <v>1.4914118606197708</v>
      </c>
      <c r="AP497" s="80">
        <f t="shared" si="341"/>
        <v>1.5266856424625501</v>
      </c>
      <c r="AQ497" s="80">
        <f t="shared" ca="1" si="342"/>
        <v>2.0734289242683608</v>
      </c>
      <c r="AR497" s="80">
        <f t="shared" si="343"/>
        <v>2.1369465910677889</v>
      </c>
      <c r="AS497" s="78">
        <f t="shared" si="344"/>
        <v>-9.5146404332292541E-3</v>
      </c>
      <c r="AT497" s="96">
        <f t="shared" ca="1" si="345"/>
        <v>5</v>
      </c>
      <c r="AU497" s="97" t="str">
        <f t="shared" ca="1" si="346"/>
        <v>Sand mixture</v>
      </c>
      <c r="AV497" s="98">
        <f t="shared" si="347"/>
        <v>5</v>
      </c>
      <c r="AW497" s="99" t="str">
        <f t="shared" si="348"/>
        <v>Sand mixture</v>
      </c>
      <c r="AX497" s="79"/>
      <c r="AY497" s="79"/>
      <c r="AZ497" s="79"/>
      <c r="BA497" s="79"/>
      <c r="BB497" s="79"/>
      <c r="BC497" s="79"/>
      <c r="BD497" s="79"/>
      <c r="BE497" s="79"/>
      <c r="BF497" s="79"/>
      <c r="BG497" s="79"/>
      <c r="BH497" s="79"/>
      <c r="BI497" s="79"/>
      <c r="BJ497" s="79"/>
      <c r="BK497" s="79"/>
      <c r="BL497" s="79"/>
      <c r="BM497" s="79"/>
      <c r="BN497" s="79"/>
      <c r="BO497" s="79"/>
      <c r="BP497" s="79"/>
      <c r="BQ497" s="79"/>
    </row>
    <row r="498" spans="1:69">
      <c r="A498" s="101">
        <v>9.6999999999999993</v>
      </c>
      <c r="C498" s="89">
        <f t="shared" si="309"/>
        <v>-31.82376</v>
      </c>
      <c r="D498" s="84">
        <f t="shared" si="310"/>
        <v>31.82376</v>
      </c>
      <c r="E498" s="76">
        <v>5.4507000000000003</v>
      </c>
      <c r="F498" s="91">
        <f t="shared" si="311"/>
        <v>56.905307999999998</v>
      </c>
      <c r="G498" s="80">
        <f t="shared" si="312"/>
        <v>57.0299616</v>
      </c>
      <c r="H498" s="81">
        <f>AVERAGE(G495:G499)</f>
        <v>69.827856480000008</v>
      </c>
      <c r="I498" s="101">
        <v>104.2</v>
      </c>
      <c r="J498" s="92">
        <f t="shared" si="313"/>
        <v>1.0878479999999999</v>
      </c>
      <c r="K498" s="101">
        <v>59.7</v>
      </c>
      <c r="L498" s="78">
        <f t="shared" si="314"/>
        <v>0.62326800000000004</v>
      </c>
      <c r="M498" s="81">
        <f t="shared" si="315"/>
        <v>0.99290131199999998</v>
      </c>
      <c r="N498" s="14">
        <f t="shared" si="349"/>
        <v>117</v>
      </c>
      <c r="O498" s="78">
        <f t="shared" si="316"/>
        <v>1.7376429119999985</v>
      </c>
      <c r="P498" s="78">
        <f t="shared" si="317"/>
        <v>0.74474160000000189</v>
      </c>
      <c r="Q498" s="93">
        <f t="shared" si="318"/>
        <v>18.24646516704</v>
      </c>
      <c r="R498" s="80">
        <f t="shared" si="319"/>
        <v>24.500397409034157</v>
      </c>
      <c r="S498" s="80">
        <f t="shared" si="320"/>
        <v>5979.6760845048857</v>
      </c>
      <c r="T498" s="69">
        <f t="shared" si="321"/>
        <v>327.6863040000008</v>
      </c>
      <c r="U498" s="78">
        <f t="shared" si="322"/>
        <v>1.934812584389257</v>
      </c>
      <c r="V498" s="69">
        <f t="shared" si="323"/>
        <v>120.73230526588964</v>
      </c>
      <c r="W498" s="80">
        <f t="shared" ca="1" si="324"/>
        <v>17.088718308250304</v>
      </c>
      <c r="X498" s="80">
        <f t="shared" ca="1" si="325"/>
        <v>37.731163878761116</v>
      </c>
      <c r="Y498" s="94">
        <f t="shared" ca="1" si="326"/>
        <v>4.8200153271624607E-6</v>
      </c>
      <c r="Z498" s="80">
        <f t="shared" ca="1" si="327"/>
        <v>14</v>
      </c>
      <c r="AA498" s="80">
        <f t="shared" ca="1" si="328"/>
        <v>774.09246163199998</v>
      </c>
      <c r="AB498" s="80">
        <f t="shared" ca="1" si="329"/>
        <v>10332.38085149675</v>
      </c>
      <c r="AC498" s="80">
        <f t="shared" si="330"/>
        <v>12.557323905936487</v>
      </c>
      <c r="AD498" s="69">
        <f t="shared" si="331"/>
        <v>6504.9786691764702</v>
      </c>
      <c r="AE498" s="69">
        <f>AVERAGE(AD495:AD499)</f>
        <v>8011.0649534117647</v>
      </c>
      <c r="AF498" s="69">
        <f t="shared" si="332"/>
        <v>5702.9961600000006</v>
      </c>
      <c r="AG498" s="95">
        <f>AVERAGE(AF495:AF499)</f>
        <v>6982.785648</v>
      </c>
      <c r="AH498" s="93">
        <f t="shared" si="333"/>
        <v>39.537907298443187</v>
      </c>
      <c r="AI498" s="81">
        <f t="shared" si="334"/>
        <v>1.4607052969781695</v>
      </c>
      <c r="AJ498" s="80">
        <f t="shared" si="335"/>
        <v>54.748763136000001</v>
      </c>
      <c r="AK498" s="80">
        <f t="shared" si="336"/>
        <v>74.243628512224731</v>
      </c>
      <c r="AL498" s="78">
        <f t="shared" ca="1" si="337"/>
        <v>0.73546434928053828</v>
      </c>
      <c r="AM498" s="80">
        <f t="shared" ca="1" si="338"/>
        <v>67.624770954650799</v>
      </c>
      <c r="AN498" s="80">
        <f t="shared" si="339"/>
        <v>53.801850566037736</v>
      </c>
      <c r="AO498" s="80">
        <f t="shared" si="340"/>
        <v>1.9075025994757113</v>
      </c>
      <c r="AP498" s="80">
        <f t="shared" si="341"/>
        <v>1.9674486905467643</v>
      </c>
      <c r="AQ498" s="80">
        <f t="shared" ca="1" si="342"/>
        <v>2.2318504685717091</v>
      </c>
      <c r="AR498" s="80">
        <f t="shared" si="343"/>
        <v>2.2970028217108065</v>
      </c>
      <c r="AS498" s="78">
        <f t="shared" si="344"/>
        <v>-6.6850752648978861E-3</v>
      </c>
      <c r="AT498" s="96">
        <f t="shared" ca="1" si="345"/>
        <v>5</v>
      </c>
      <c r="AU498" s="97" t="str">
        <f t="shared" ca="1" si="346"/>
        <v>Sand mixture</v>
      </c>
      <c r="AV498" s="98">
        <f t="shared" si="347"/>
        <v>5</v>
      </c>
      <c r="AW498" s="99" t="str">
        <f t="shared" si="348"/>
        <v>Sand mixture</v>
      </c>
      <c r="AX498" s="79"/>
      <c r="AY498" s="79"/>
      <c r="AZ498" s="79"/>
      <c r="BA498" s="79"/>
      <c r="BB498" s="79"/>
      <c r="BC498" s="79"/>
      <c r="BD498" s="79"/>
      <c r="BE498" s="79"/>
      <c r="BF498" s="79"/>
      <c r="BG498" s="79"/>
      <c r="BH498" s="79"/>
      <c r="BI498" s="79"/>
      <c r="BJ498" s="79"/>
      <c r="BK498" s="79"/>
      <c r="BL498" s="79"/>
      <c r="BM498" s="79"/>
      <c r="BN498" s="79"/>
      <c r="BO498" s="79"/>
      <c r="BP498" s="79"/>
      <c r="BQ498" s="79"/>
    </row>
    <row r="499" spans="1:69">
      <c r="A499" s="101">
        <v>9.7200000000000006</v>
      </c>
      <c r="C499" s="89">
        <f t="shared" si="309"/>
        <v>-31.889376000000002</v>
      </c>
      <c r="D499" s="84">
        <f t="shared" si="310"/>
        <v>31.889376000000002</v>
      </c>
      <c r="E499" s="76">
        <v>6.7294</v>
      </c>
      <c r="F499" s="91">
        <f t="shared" si="311"/>
        <v>70.254936000000001</v>
      </c>
      <c r="G499" s="80">
        <f t="shared" si="312"/>
        <v>70.383139200000002</v>
      </c>
      <c r="H499" s="81">
        <f>AVERAGE(G496:G499)</f>
        <v>69.263814600000003</v>
      </c>
      <c r="I499" s="101">
        <v>104.2</v>
      </c>
      <c r="J499" s="92">
        <f t="shared" si="313"/>
        <v>1.0878479999999999</v>
      </c>
      <c r="K499" s="101">
        <v>61.4</v>
      </c>
      <c r="L499" s="78">
        <f t="shared" si="314"/>
        <v>0.64101599999999992</v>
      </c>
      <c r="M499" s="81">
        <f t="shared" si="315"/>
        <v>0.99494853120000004</v>
      </c>
      <c r="N499" s="14">
        <f t="shared" si="349"/>
        <v>117</v>
      </c>
      <c r="O499" s="78">
        <f t="shared" si="316"/>
        <v>1.7414814479999987</v>
      </c>
      <c r="P499" s="78">
        <f t="shared" si="317"/>
        <v>0.746532916800002</v>
      </c>
      <c r="Q499" s="93">
        <f t="shared" si="318"/>
        <v>22.651747058160002</v>
      </c>
      <c r="R499" s="80">
        <f t="shared" si="319"/>
        <v>30.34259648624236</v>
      </c>
      <c r="S499" s="80">
        <f t="shared" si="320"/>
        <v>7423.3616712023349</v>
      </c>
      <c r="T499" s="69">
        <f t="shared" si="321"/>
        <v>328.47448339200088</v>
      </c>
      <c r="U499" s="78">
        <f t="shared" si="322"/>
        <v>1.9430354842487627</v>
      </c>
      <c r="V499" s="69">
        <f t="shared" si="323"/>
        <v>121.24541421712279</v>
      </c>
      <c r="W499" s="80">
        <f t="shared" ca="1" si="324"/>
        <v>19.425543891261224</v>
      </c>
      <c r="X499" s="80">
        <f t="shared" ca="1" si="325"/>
        <v>38.675145084819512</v>
      </c>
      <c r="Y499" s="94">
        <f t="shared" ca="1" si="326"/>
        <v>1.170386708123947E-5</v>
      </c>
      <c r="Z499" s="80">
        <f t="shared" ca="1" si="327"/>
        <v>12.941069507171802</v>
      </c>
      <c r="AA499" s="80">
        <f t="shared" ca="1" si="328"/>
        <v>888.29646405613016</v>
      </c>
      <c r="AB499" s="80">
        <f t="shared" ca="1" si="329"/>
        <v>28790.318060440506</v>
      </c>
      <c r="AC499" s="80">
        <f t="shared" si="330"/>
        <v>11.899863178676304</v>
      </c>
      <c r="AD499" s="69">
        <f t="shared" si="331"/>
        <v>8075.4891472941172</v>
      </c>
      <c r="AE499" s="69">
        <f>AVERAGE(AD496:AD499)</f>
        <v>7944.481288941176</v>
      </c>
      <c r="AF499" s="69">
        <f t="shared" si="332"/>
        <v>7038.3139200000005</v>
      </c>
      <c r="AG499" s="95">
        <f>AVERAGE(AF496:AF499)</f>
        <v>6926.3814599999996</v>
      </c>
      <c r="AH499" s="93">
        <f t="shared" si="333"/>
        <v>47.925558048362518</v>
      </c>
      <c r="AI499" s="81">
        <f t="shared" si="334"/>
        <v>1.4572003129654858</v>
      </c>
      <c r="AJ499" s="80">
        <f t="shared" si="335"/>
        <v>67.567813631999996</v>
      </c>
      <c r="AK499" s="80">
        <f t="shared" si="336"/>
        <v>91.947262079522304</v>
      </c>
      <c r="AL499" s="78">
        <f t="shared" ca="1" si="337"/>
        <v>0.68726198798687199</v>
      </c>
      <c r="AM499" s="80">
        <f t="shared" ca="1" si="338"/>
        <v>82.399064382694533</v>
      </c>
      <c r="AN499" s="80">
        <f t="shared" si="339"/>
        <v>66.399187924528306</v>
      </c>
      <c r="AO499" s="80">
        <f t="shared" si="340"/>
        <v>1.5456088096735532</v>
      </c>
      <c r="AP499" s="80">
        <f t="shared" si="341"/>
        <v>1.5848218641955854</v>
      </c>
      <c r="AQ499" s="80">
        <f t="shared" ca="1" si="342"/>
        <v>2.1051133101225283</v>
      </c>
      <c r="AR499" s="80">
        <f t="shared" si="343"/>
        <v>2.1681626282378943</v>
      </c>
      <c r="AS499" s="78">
        <f t="shared" si="344"/>
        <v>-5.1562351899883656E-3</v>
      </c>
      <c r="AT499" s="96">
        <f t="shared" ca="1" si="345"/>
        <v>5</v>
      </c>
      <c r="AU499" s="97" t="str">
        <f t="shared" ca="1" si="346"/>
        <v>Sand mixture</v>
      </c>
      <c r="AV499" s="98">
        <f t="shared" si="347"/>
        <v>5</v>
      </c>
      <c r="AW499" s="99" t="str">
        <f t="shared" si="348"/>
        <v>Sand mixture</v>
      </c>
      <c r="AX499" s="79"/>
      <c r="AY499" s="79"/>
      <c r="AZ499" s="79"/>
      <c r="BA499" s="79"/>
      <c r="BB499" s="79"/>
      <c r="BC499" s="79"/>
      <c r="BD499" s="79"/>
      <c r="BE499" s="79"/>
      <c r="BF499" s="79"/>
      <c r="BG499" s="79"/>
      <c r="BH499" s="79"/>
      <c r="BI499" s="79"/>
      <c r="BJ499" s="79"/>
      <c r="BK499" s="79"/>
      <c r="BL499" s="79"/>
      <c r="BM499" s="79"/>
      <c r="BN499" s="79"/>
      <c r="BO499" s="79"/>
      <c r="BP499" s="79"/>
      <c r="BQ499" s="79"/>
    </row>
    <row r="500" spans="1:69">
      <c r="A500" s="25"/>
      <c r="C500" s="89"/>
      <c r="D500" s="84"/>
      <c r="E500" s="90"/>
      <c r="F500" s="91"/>
      <c r="G500" s="80"/>
      <c r="H500" s="81"/>
      <c r="I500" s="14"/>
      <c r="J500" s="92"/>
      <c r="K500" s="14"/>
      <c r="L500" s="78"/>
      <c r="M500" s="81"/>
      <c r="N500" s="14"/>
      <c r="O500" s="78"/>
      <c r="P500" s="78"/>
      <c r="Q500" s="93"/>
      <c r="R500" s="80"/>
      <c r="S500" s="80"/>
      <c r="T500" s="69"/>
      <c r="U500" s="78"/>
      <c r="V500" s="69"/>
      <c r="W500" s="80"/>
      <c r="X500" s="80"/>
      <c r="Y500" s="94"/>
      <c r="Z500" s="80"/>
      <c r="AA500" s="80"/>
      <c r="AB500" s="80"/>
      <c r="AC500" s="80"/>
      <c r="AD500" s="69"/>
      <c r="AE500" s="69"/>
      <c r="AF500" s="69"/>
      <c r="AG500" s="95"/>
      <c r="AH500" s="93"/>
      <c r="AI500" s="81"/>
      <c r="AJ500" s="80"/>
      <c r="AK500" s="80"/>
      <c r="AL500" s="78"/>
      <c r="AM500" s="80"/>
      <c r="AN500" s="80"/>
      <c r="AO500" s="80"/>
      <c r="AP500" s="80"/>
      <c r="AQ500" s="80"/>
      <c r="AR500" s="80"/>
      <c r="AS500" s="78"/>
      <c r="AT500" s="96"/>
      <c r="AU500" s="97"/>
      <c r="AV500" s="98"/>
      <c r="AW500" s="99"/>
      <c r="AX500" s="79"/>
      <c r="AY500" s="79"/>
      <c r="AZ500" s="79"/>
      <c r="BA500" s="79"/>
      <c r="BB500" s="79"/>
      <c r="BC500" s="79"/>
      <c r="BD500" s="79"/>
      <c r="BE500" s="79"/>
      <c r="BF500" s="79"/>
      <c r="BG500" s="79"/>
      <c r="BH500" s="79"/>
      <c r="BI500" s="79"/>
      <c r="BJ500" s="79"/>
      <c r="BK500" s="79"/>
      <c r="BL500" s="79"/>
      <c r="BM500" s="79"/>
      <c r="BN500" s="79"/>
      <c r="BO500" s="79"/>
      <c r="BP500" s="79"/>
      <c r="BQ500" s="79"/>
    </row>
    <row r="501" spans="1:69">
      <c r="A501" s="25"/>
      <c r="C501" s="89"/>
      <c r="D501" s="84"/>
      <c r="E501" s="90"/>
      <c r="F501" s="91"/>
      <c r="G501" s="80"/>
      <c r="H501" s="81"/>
      <c r="I501" s="14"/>
      <c r="J501" s="92"/>
      <c r="K501" s="14"/>
      <c r="L501" s="78"/>
      <c r="M501" s="81"/>
      <c r="N501" s="14"/>
      <c r="O501" s="78"/>
      <c r="P501" s="78"/>
      <c r="Q501" s="93"/>
      <c r="R501" s="80"/>
      <c r="S501" s="80"/>
      <c r="T501" s="69"/>
      <c r="U501" s="78"/>
      <c r="V501" s="69"/>
      <c r="W501" s="80"/>
      <c r="X501" s="80"/>
      <c r="Y501" s="94"/>
      <c r="Z501" s="80"/>
      <c r="AA501" s="80"/>
      <c r="AB501" s="80"/>
      <c r="AC501" s="80"/>
      <c r="AD501" s="69"/>
      <c r="AE501" s="69"/>
      <c r="AF501" s="69"/>
      <c r="AG501" s="95"/>
      <c r="AH501" s="93"/>
      <c r="AI501" s="81"/>
      <c r="AJ501" s="80"/>
      <c r="AK501" s="80"/>
      <c r="AL501" s="78"/>
      <c r="AM501" s="80"/>
      <c r="AN501" s="80"/>
      <c r="AO501" s="80"/>
      <c r="AP501" s="80"/>
      <c r="AQ501" s="80"/>
      <c r="AR501" s="80"/>
      <c r="AS501" s="78"/>
      <c r="AT501" s="96"/>
      <c r="AU501" s="97"/>
      <c r="AV501" s="98"/>
      <c r="AW501" s="99"/>
      <c r="AX501" s="79"/>
      <c r="AY501" s="79"/>
      <c r="AZ501" s="79"/>
      <c r="BA501" s="79"/>
      <c r="BB501" s="79"/>
      <c r="BC501" s="79"/>
      <c r="BD501" s="79"/>
      <c r="BE501" s="79"/>
      <c r="BF501" s="79"/>
      <c r="BG501" s="79"/>
      <c r="BH501" s="79"/>
      <c r="BI501" s="79"/>
      <c r="BJ501" s="79"/>
      <c r="BK501" s="79"/>
      <c r="BL501" s="79"/>
      <c r="BM501" s="79"/>
      <c r="BN501" s="79"/>
      <c r="BO501" s="79"/>
      <c r="BP501" s="79"/>
      <c r="BQ501" s="79"/>
    </row>
    <row r="502" spans="1:69">
      <c r="A502" s="25"/>
      <c r="C502" s="89"/>
      <c r="D502" s="84"/>
      <c r="E502" s="76"/>
      <c r="F502" s="91"/>
      <c r="G502" s="80"/>
      <c r="H502" s="81"/>
      <c r="I502" s="14"/>
      <c r="J502" s="92"/>
      <c r="K502" s="14"/>
      <c r="L502" s="78"/>
      <c r="M502" s="81"/>
      <c r="N502" s="14"/>
      <c r="O502" s="78"/>
      <c r="P502" s="78"/>
      <c r="Q502" s="93"/>
      <c r="R502" s="80"/>
      <c r="S502" s="80"/>
      <c r="T502" s="69"/>
      <c r="U502" s="78"/>
      <c r="V502" s="69"/>
      <c r="W502" s="80"/>
      <c r="X502" s="80"/>
      <c r="Y502" s="94"/>
      <c r="Z502" s="80"/>
      <c r="AA502" s="80"/>
      <c r="AB502" s="80"/>
      <c r="AC502" s="80"/>
      <c r="AD502" s="69"/>
      <c r="AE502" s="69"/>
      <c r="AF502" s="69"/>
      <c r="AG502" s="95"/>
      <c r="AH502" s="93"/>
      <c r="AI502" s="81"/>
      <c r="AJ502" s="80"/>
      <c r="AK502" s="80"/>
      <c r="AL502" s="78"/>
      <c r="AM502" s="80"/>
      <c r="AN502" s="80"/>
      <c r="AO502" s="80"/>
      <c r="AP502" s="80"/>
      <c r="AQ502" s="80"/>
      <c r="AR502" s="80"/>
      <c r="AS502" s="78"/>
      <c r="AT502" s="96"/>
      <c r="AU502" s="97"/>
      <c r="AV502" s="98"/>
      <c r="AW502" s="99"/>
      <c r="AX502" s="79"/>
      <c r="AY502" s="79"/>
      <c r="AZ502" s="79"/>
      <c r="BA502" s="79"/>
      <c r="BB502" s="79"/>
      <c r="BC502" s="79"/>
      <c r="BD502" s="79"/>
      <c r="BE502" s="79"/>
      <c r="BF502" s="79"/>
      <c r="BG502" s="79"/>
      <c r="BH502" s="79"/>
      <c r="BI502" s="79"/>
      <c r="BJ502" s="79"/>
      <c r="BK502" s="79"/>
      <c r="BL502" s="79"/>
      <c r="BM502" s="79"/>
      <c r="BN502" s="79"/>
      <c r="BO502" s="79"/>
      <c r="BP502" s="79"/>
      <c r="BQ502" s="79"/>
    </row>
    <row r="503" spans="1:69">
      <c r="A503" s="25"/>
      <c r="C503" s="89"/>
      <c r="D503" s="84"/>
      <c r="E503" s="76"/>
      <c r="F503" s="91"/>
      <c r="G503" s="80"/>
      <c r="H503" s="81"/>
      <c r="I503" s="14"/>
      <c r="J503" s="92"/>
      <c r="K503" s="14"/>
      <c r="L503" s="78"/>
      <c r="M503" s="81"/>
      <c r="N503" s="14"/>
      <c r="O503" s="78"/>
      <c r="P503" s="78"/>
      <c r="Q503" s="93"/>
      <c r="R503" s="80"/>
      <c r="S503" s="80"/>
      <c r="T503" s="69"/>
      <c r="U503" s="78"/>
      <c r="V503" s="69"/>
      <c r="W503" s="80"/>
      <c r="X503" s="80"/>
      <c r="Y503" s="94"/>
      <c r="Z503" s="80"/>
      <c r="AA503" s="80"/>
      <c r="AB503" s="80"/>
      <c r="AC503" s="80"/>
      <c r="AD503" s="69"/>
      <c r="AE503" s="69"/>
      <c r="AF503" s="69"/>
      <c r="AG503" s="95"/>
      <c r="AH503" s="93"/>
      <c r="AI503" s="81"/>
      <c r="AJ503" s="80"/>
      <c r="AK503" s="80"/>
      <c r="AL503" s="78"/>
      <c r="AM503" s="80"/>
      <c r="AN503" s="80"/>
      <c r="AO503" s="80"/>
      <c r="AP503" s="80"/>
      <c r="AQ503" s="80"/>
      <c r="AR503" s="80"/>
      <c r="AS503" s="78"/>
      <c r="AT503" s="96"/>
      <c r="AU503" s="97"/>
      <c r="AV503" s="98"/>
      <c r="AW503" s="99"/>
      <c r="AX503" s="79"/>
      <c r="AY503" s="79"/>
      <c r="AZ503" s="79"/>
      <c r="BA503" s="79"/>
      <c r="BB503" s="79"/>
      <c r="BC503" s="79"/>
      <c r="BD503" s="79"/>
      <c r="BE503" s="79"/>
      <c r="BF503" s="79"/>
      <c r="BG503" s="79"/>
      <c r="BH503" s="79"/>
      <c r="BI503" s="79"/>
      <c r="BJ503" s="79"/>
      <c r="BK503" s="79"/>
      <c r="BL503" s="79"/>
      <c r="BM503" s="79"/>
      <c r="BN503" s="79"/>
      <c r="BO503" s="79"/>
      <c r="BP503" s="79"/>
      <c r="BQ503" s="79"/>
    </row>
    <row r="504" spans="1:69">
      <c r="A504" s="25"/>
      <c r="C504" s="89"/>
      <c r="D504" s="84"/>
      <c r="E504" s="76"/>
      <c r="F504" s="91"/>
      <c r="G504" s="80"/>
      <c r="H504" s="81"/>
      <c r="I504" s="14"/>
      <c r="J504" s="92"/>
      <c r="K504" s="14"/>
      <c r="L504" s="78"/>
      <c r="M504" s="81"/>
      <c r="N504" s="14"/>
      <c r="O504" s="78"/>
      <c r="P504" s="78"/>
      <c r="Q504" s="93"/>
      <c r="R504" s="80"/>
      <c r="S504" s="80"/>
      <c r="T504" s="69"/>
      <c r="U504" s="78"/>
      <c r="V504" s="69"/>
      <c r="W504" s="80"/>
      <c r="X504" s="80"/>
      <c r="Y504" s="94"/>
      <c r="Z504" s="80"/>
      <c r="AA504" s="80"/>
      <c r="AB504" s="80"/>
      <c r="AC504" s="80"/>
      <c r="AD504" s="69"/>
      <c r="AE504" s="69"/>
      <c r="AF504" s="69"/>
      <c r="AG504" s="95"/>
      <c r="AH504" s="93"/>
      <c r="AI504" s="81"/>
      <c r="AJ504" s="80"/>
      <c r="AK504" s="80"/>
      <c r="AL504" s="78"/>
      <c r="AM504" s="80"/>
      <c r="AN504" s="80"/>
      <c r="AO504" s="80"/>
      <c r="AP504" s="80"/>
      <c r="AQ504" s="80"/>
      <c r="AR504" s="80"/>
      <c r="AS504" s="78"/>
      <c r="AT504" s="96"/>
      <c r="AU504" s="97"/>
      <c r="AV504" s="98"/>
      <c r="AW504" s="99"/>
      <c r="AX504" s="79"/>
      <c r="AY504" s="79"/>
      <c r="AZ504" s="79"/>
      <c r="BA504" s="79"/>
      <c r="BB504" s="79"/>
      <c r="BC504" s="79"/>
      <c r="BD504" s="79"/>
      <c r="BE504" s="79"/>
      <c r="BF504" s="79"/>
      <c r="BG504" s="79"/>
      <c r="BH504" s="79"/>
      <c r="BI504" s="79"/>
      <c r="BJ504" s="79"/>
      <c r="BK504" s="79"/>
      <c r="BL504" s="79"/>
      <c r="BM504" s="79"/>
      <c r="BN504" s="79"/>
      <c r="BO504" s="79"/>
      <c r="BP504" s="79"/>
      <c r="BQ504" s="79"/>
    </row>
    <row r="505" spans="1:69">
      <c r="A505" s="25"/>
      <c r="C505" s="89"/>
      <c r="D505" s="84"/>
      <c r="E505" s="76"/>
      <c r="F505" s="91"/>
      <c r="G505" s="80"/>
      <c r="H505" s="81"/>
      <c r="I505" s="14"/>
      <c r="J505" s="92"/>
      <c r="K505" s="14"/>
      <c r="L505" s="78"/>
      <c r="M505" s="81"/>
      <c r="N505" s="14"/>
      <c r="O505" s="78"/>
      <c r="P505" s="78"/>
      <c r="Q505" s="93"/>
      <c r="R505" s="80"/>
      <c r="S505" s="80"/>
      <c r="T505" s="69"/>
      <c r="U505" s="78"/>
      <c r="V505" s="69"/>
      <c r="W505" s="80"/>
      <c r="X505" s="80"/>
      <c r="Y505" s="94"/>
      <c r="Z505" s="80"/>
      <c r="AA505" s="80"/>
      <c r="AB505" s="80"/>
      <c r="AC505" s="80"/>
      <c r="AD505" s="69"/>
      <c r="AE505" s="69"/>
      <c r="AF505" s="69"/>
      <c r="AG505" s="95"/>
      <c r="AH505" s="93"/>
      <c r="AI505" s="81"/>
      <c r="AJ505" s="80"/>
      <c r="AK505" s="80"/>
      <c r="AL505" s="78"/>
      <c r="AM505" s="80"/>
      <c r="AN505" s="80"/>
      <c r="AO505" s="80"/>
      <c r="AP505" s="80"/>
      <c r="AQ505" s="80"/>
      <c r="AR505" s="80"/>
      <c r="AS505" s="78"/>
      <c r="AT505" s="96"/>
      <c r="AU505" s="97"/>
      <c r="AV505" s="98"/>
      <c r="AW505" s="99"/>
      <c r="AX505" s="79"/>
      <c r="AY505" s="79"/>
      <c r="AZ505" s="79"/>
      <c r="BA505" s="79"/>
      <c r="BB505" s="79"/>
      <c r="BC505" s="79"/>
      <c r="BD505" s="79"/>
      <c r="BE505" s="79"/>
      <c r="BF505" s="79"/>
      <c r="BG505" s="79"/>
      <c r="BH505" s="79"/>
      <c r="BI505" s="79"/>
      <c r="BJ505" s="79"/>
      <c r="BK505" s="79"/>
      <c r="BL505" s="79"/>
      <c r="BM505" s="79"/>
      <c r="BN505" s="79"/>
      <c r="BO505" s="79"/>
      <c r="BP505" s="79"/>
      <c r="BQ505" s="79"/>
    </row>
    <row r="506" spans="1:69">
      <c r="A506" s="25"/>
      <c r="C506" s="89"/>
      <c r="D506" s="84"/>
      <c r="E506" s="76"/>
      <c r="F506" s="91"/>
      <c r="G506" s="80"/>
      <c r="H506" s="81"/>
      <c r="I506" s="14"/>
      <c r="J506" s="92"/>
      <c r="K506" s="14"/>
      <c r="L506" s="78"/>
      <c r="M506" s="81"/>
      <c r="N506" s="14"/>
      <c r="O506" s="78"/>
      <c r="P506" s="78"/>
      <c r="Q506" s="93"/>
      <c r="R506" s="80"/>
      <c r="S506" s="80"/>
      <c r="T506" s="69"/>
      <c r="U506" s="78"/>
      <c r="V506" s="69"/>
      <c r="W506" s="80"/>
      <c r="X506" s="80"/>
      <c r="Y506" s="94"/>
      <c r="Z506" s="80"/>
      <c r="AA506" s="80"/>
      <c r="AB506" s="80"/>
      <c r="AC506" s="80"/>
      <c r="AD506" s="69"/>
      <c r="AE506" s="69"/>
      <c r="AF506" s="69"/>
      <c r="AG506" s="95"/>
      <c r="AH506" s="93"/>
      <c r="AI506" s="81"/>
      <c r="AJ506" s="80"/>
      <c r="AK506" s="80"/>
      <c r="AL506" s="78"/>
      <c r="AM506" s="80"/>
      <c r="AN506" s="80"/>
      <c r="AO506" s="80"/>
      <c r="AP506" s="80"/>
      <c r="AQ506" s="80"/>
      <c r="AR506" s="80"/>
      <c r="AS506" s="78"/>
      <c r="AT506" s="96"/>
      <c r="AU506" s="97"/>
      <c r="AV506" s="98"/>
      <c r="AW506" s="99"/>
      <c r="AX506" s="79"/>
      <c r="AY506" s="79"/>
      <c r="AZ506" s="79"/>
      <c r="BA506" s="79"/>
      <c r="BB506" s="79"/>
      <c r="BC506" s="79"/>
      <c r="BD506" s="79"/>
      <c r="BE506" s="79"/>
      <c r="BF506" s="79"/>
      <c r="BG506" s="79"/>
      <c r="BH506" s="79"/>
      <c r="BI506" s="79"/>
      <c r="BJ506" s="79"/>
      <c r="BK506" s="79"/>
      <c r="BL506" s="79"/>
      <c r="BM506" s="79"/>
      <c r="BN506" s="79"/>
      <c r="BO506" s="79"/>
      <c r="BP506" s="79"/>
      <c r="BQ506" s="79"/>
    </row>
    <row r="507" spans="1:69">
      <c r="A507" s="25"/>
      <c r="C507" s="89"/>
      <c r="D507" s="84"/>
      <c r="E507" s="76"/>
      <c r="F507" s="91"/>
      <c r="G507" s="80"/>
      <c r="H507" s="81"/>
      <c r="I507" s="14"/>
      <c r="J507" s="92"/>
      <c r="K507" s="14"/>
      <c r="L507" s="78"/>
      <c r="M507" s="81"/>
      <c r="N507" s="14"/>
      <c r="O507" s="78"/>
      <c r="P507" s="78"/>
      <c r="Q507" s="93"/>
      <c r="R507" s="80"/>
      <c r="S507" s="80"/>
      <c r="T507" s="69"/>
      <c r="U507" s="78"/>
      <c r="V507" s="69"/>
      <c r="W507" s="80"/>
      <c r="X507" s="80"/>
      <c r="Y507" s="94"/>
      <c r="Z507" s="80"/>
      <c r="AA507" s="80"/>
      <c r="AB507" s="80"/>
      <c r="AC507" s="80"/>
      <c r="AD507" s="69"/>
      <c r="AE507" s="69"/>
      <c r="AF507" s="69"/>
      <c r="AG507" s="95"/>
      <c r="AH507" s="93"/>
      <c r="AI507" s="81"/>
      <c r="AJ507" s="80"/>
      <c r="AK507" s="80"/>
      <c r="AL507" s="78"/>
      <c r="AM507" s="80"/>
      <c r="AN507" s="80"/>
      <c r="AO507" s="80"/>
      <c r="AP507" s="80"/>
      <c r="AQ507" s="80"/>
      <c r="AR507" s="80"/>
      <c r="AS507" s="78"/>
      <c r="AT507" s="96"/>
      <c r="AU507" s="97"/>
      <c r="AV507" s="98"/>
      <c r="AW507" s="99"/>
      <c r="AX507" s="100"/>
      <c r="AY507" s="100"/>
      <c r="AZ507" s="100"/>
      <c r="BA507" s="100"/>
      <c r="BB507" s="100"/>
      <c r="BC507" s="100"/>
      <c r="BD507" s="100"/>
      <c r="BE507" s="100"/>
      <c r="BF507" s="100"/>
      <c r="BG507" s="100"/>
      <c r="BH507" s="100"/>
      <c r="BI507" s="100"/>
      <c r="BJ507" s="100"/>
      <c r="BK507" s="100"/>
      <c r="BL507" s="100"/>
      <c r="BM507" s="100"/>
      <c r="BN507" s="100"/>
      <c r="BO507" s="100"/>
      <c r="BP507" s="100"/>
      <c r="BQ507" s="100"/>
    </row>
    <row r="508" spans="1:69">
      <c r="A508" s="25"/>
      <c r="C508" s="89"/>
      <c r="D508" s="84"/>
      <c r="E508" s="76"/>
      <c r="F508" s="91"/>
      <c r="G508" s="80"/>
      <c r="H508" s="81"/>
      <c r="I508" s="14"/>
      <c r="J508" s="92"/>
      <c r="K508" s="14"/>
      <c r="L508" s="78"/>
      <c r="M508" s="81"/>
      <c r="N508" s="14"/>
      <c r="O508" s="78"/>
      <c r="P508" s="78"/>
      <c r="Q508" s="93"/>
      <c r="R508" s="80"/>
      <c r="S508" s="80"/>
      <c r="T508" s="69"/>
      <c r="U508" s="78"/>
      <c r="V508" s="69"/>
      <c r="W508" s="80"/>
      <c r="X508" s="80"/>
      <c r="Y508" s="94"/>
      <c r="Z508" s="80"/>
      <c r="AA508" s="80"/>
      <c r="AB508" s="80"/>
      <c r="AC508" s="80"/>
      <c r="AD508" s="69"/>
      <c r="AE508" s="69"/>
      <c r="AF508" s="69"/>
      <c r="AG508" s="95"/>
      <c r="AH508" s="93"/>
      <c r="AI508" s="81"/>
      <c r="AJ508" s="80"/>
      <c r="AK508" s="80"/>
      <c r="AL508" s="78"/>
      <c r="AM508" s="80"/>
      <c r="AN508" s="80"/>
      <c r="AO508" s="80"/>
      <c r="AP508" s="80"/>
      <c r="AQ508" s="80"/>
      <c r="AR508" s="80"/>
      <c r="AS508" s="78"/>
      <c r="AT508" s="96"/>
      <c r="AU508" s="97"/>
      <c r="AV508" s="98"/>
      <c r="AW508" s="99"/>
      <c r="AX508" s="100"/>
      <c r="AY508" s="100"/>
      <c r="AZ508" s="100"/>
      <c r="BA508" s="100"/>
      <c r="BB508" s="100"/>
      <c r="BC508" s="100"/>
      <c r="BD508" s="100"/>
      <c r="BE508" s="100"/>
      <c r="BF508" s="100"/>
      <c r="BG508" s="100"/>
      <c r="BH508" s="100"/>
      <c r="BI508" s="100"/>
      <c r="BJ508" s="100"/>
      <c r="BK508" s="100"/>
      <c r="BL508" s="100"/>
      <c r="BM508" s="100"/>
      <c r="BN508" s="100"/>
      <c r="BO508" s="100"/>
      <c r="BP508" s="100"/>
      <c r="BQ508" s="100"/>
    </row>
    <row r="509" spans="1:69">
      <c r="A509" s="25"/>
      <c r="C509" s="89"/>
      <c r="D509" s="84"/>
      <c r="E509" s="76"/>
      <c r="F509" s="91"/>
      <c r="G509" s="80"/>
      <c r="H509" s="81"/>
      <c r="I509" s="14"/>
      <c r="J509" s="92"/>
      <c r="K509" s="14"/>
      <c r="L509" s="78"/>
      <c r="M509" s="81"/>
      <c r="N509" s="14"/>
      <c r="O509" s="78"/>
      <c r="P509" s="78"/>
      <c r="Q509" s="93"/>
      <c r="R509" s="80"/>
      <c r="S509" s="80"/>
      <c r="T509" s="69"/>
      <c r="U509" s="78"/>
      <c r="V509" s="69"/>
      <c r="W509" s="80"/>
      <c r="X509" s="80"/>
      <c r="Y509" s="94"/>
      <c r="Z509" s="80"/>
      <c r="AA509" s="80"/>
      <c r="AB509" s="80"/>
      <c r="AC509" s="80"/>
      <c r="AD509" s="69"/>
      <c r="AE509" s="69"/>
      <c r="AF509" s="69"/>
      <c r="AG509" s="95"/>
      <c r="AH509" s="93"/>
      <c r="AI509" s="81"/>
      <c r="AJ509" s="80"/>
      <c r="AK509" s="80"/>
      <c r="AL509" s="78"/>
      <c r="AM509" s="80"/>
      <c r="AN509" s="80"/>
      <c r="AO509" s="80"/>
      <c r="AP509" s="80"/>
      <c r="AQ509" s="80"/>
      <c r="AR509" s="80"/>
      <c r="AS509" s="78"/>
      <c r="AT509" s="96"/>
      <c r="AU509" s="97"/>
      <c r="AV509" s="98"/>
      <c r="AW509" s="99"/>
      <c r="AX509" s="100"/>
      <c r="AY509" s="100"/>
      <c r="AZ509" s="100"/>
      <c r="BA509" s="100"/>
      <c r="BB509" s="100"/>
      <c r="BC509" s="100"/>
      <c r="BD509" s="100"/>
      <c r="BE509" s="100"/>
      <c r="BF509" s="100"/>
      <c r="BG509" s="100"/>
      <c r="BH509" s="100"/>
      <c r="BI509" s="100"/>
      <c r="BJ509" s="100"/>
      <c r="BK509" s="100"/>
      <c r="BL509" s="100"/>
      <c r="BM509" s="100"/>
      <c r="BN509" s="100"/>
      <c r="BO509" s="100"/>
      <c r="BP509" s="100"/>
      <c r="BQ509" s="100"/>
    </row>
    <row r="510" spans="1:69">
      <c r="A510" s="25"/>
      <c r="C510" s="89"/>
      <c r="D510" s="84"/>
      <c r="E510" s="76"/>
      <c r="F510" s="91"/>
      <c r="G510" s="80"/>
      <c r="H510" s="81"/>
      <c r="I510" s="14"/>
      <c r="J510" s="92"/>
      <c r="K510" s="14"/>
      <c r="L510" s="78"/>
      <c r="M510" s="81"/>
      <c r="N510" s="14"/>
      <c r="O510" s="78"/>
      <c r="P510" s="78"/>
      <c r="Q510" s="93"/>
      <c r="R510" s="80"/>
      <c r="S510" s="80"/>
      <c r="T510" s="69"/>
      <c r="U510" s="78"/>
      <c r="V510" s="69"/>
      <c r="W510" s="80"/>
      <c r="X510" s="80"/>
      <c r="Y510" s="94"/>
      <c r="Z510" s="80"/>
      <c r="AA510" s="80"/>
      <c r="AB510" s="80"/>
      <c r="AC510" s="80"/>
      <c r="AD510" s="69"/>
      <c r="AE510" s="69"/>
      <c r="AF510" s="69"/>
      <c r="AG510" s="95"/>
      <c r="AH510" s="93"/>
      <c r="AI510" s="81"/>
      <c r="AJ510" s="80"/>
      <c r="AK510" s="80"/>
      <c r="AL510" s="78"/>
      <c r="AM510" s="80"/>
      <c r="AN510" s="80"/>
      <c r="AO510" s="80"/>
      <c r="AP510" s="80"/>
      <c r="AQ510" s="80"/>
      <c r="AR510" s="80"/>
      <c r="AS510" s="78"/>
      <c r="AT510" s="96"/>
      <c r="AU510" s="97"/>
      <c r="AV510" s="98"/>
      <c r="AW510" s="99"/>
      <c r="AX510" s="100"/>
      <c r="AY510" s="100"/>
      <c r="AZ510" s="100"/>
      <c r="BA510" s="100"/>
      <c r="BB510" s="100"/>
      <c r="BC510" s="100"/>
      <c r="BD510" s="100"/>
      <c r="BE510" s="100"/>
      <c r="BF510" s="100"/>
      <c r="BG510" s="100"/>
      <c r="BH510" s="100"/>
      <c r="BI510" s="100"/>
      <c r="BJ510" s="100"/>
      <c r="BK510" s="100"/>
      <c r="BL510" s="100"/>
      <c r="BM510" s="100"/>
      <c r="BN510" s="100"/>
      <c r="BO510" s="100"/>
      <c r="BP510" s="100"/>
      <c r="BQ510" s="100"/>
    </row>
    <row r="511" spans="1:69">
      <c r="A511" s="25"/>
      <c r="C511" s="89"/>
      <c r="D511" s="84"/>
      <c r="E511" s="76"/>
      <c r="F511" s="91"/>
      <c r="G511" s="80"/>
      <c r="H511" s="81"/>
      <c r="I511" s="14"/>
      <c r="J511" s="92"/>
      <c r="K511" s="14"/>
      <c r="L511" s="78"/>
      <c r="M511" s="81"/>
      <c r="N511" s="14"/>
      <c r="O511" s="78"/>
      <c r="P511" s="78"/>
      <c r="Q511" s="93"/>
      <c r="R511" s="80"/>
      <c r="S511" s="80"/>
      <c r="T511" s="69"/>
      <c r="U511" s="78"/>
      <c r="V511" s="69"/>
      <c r="W511" s="80"/>
      <c r="X511" s="80"/>
      <c r="Y511" s="94"/>
      <c r="Z511" s="80"/>
      <c r="AA511" s="80"/>
      <c r="AB511" s="80"/>
      <c r="AC511" s="80"/>
      <c r="AD511" s="69"/>
      <c r="AE511" s="69"/>
      <c r="AF511" s="69"/>
      <c r="AG511" s="95"/>
      <c r="AH511" s="93"/>
      <c r="AI511" s="81"/>
      <c r="AJ511" s="80"/>
      <c r="AK511" s="80"/>
      <c r="AL511" s="78"/>
      <c r="AM511" s="80"/>
      <c r="AN511" s="80"/>
      <c r="AO511" s="80"/>
      <c r="AP511" s="80"/>
      <c r="AQ511" s="80"/>
      <c r="AR511" s="80"/>
      <c r="AS511" s="78"/>
      <c r="AT511" s="96"/>
      <c r="AU511" s="97"/>
      <c r="AV511" s="98"/>
      <c r="AW511" s="99"/>
      <c r="AX511" s="100"/>
      <c r="AY511" s="100"/>
      <c r="AZ511" s="100"/>
      <c r="BA511" s="100"/>
      <c r="BB511" s="100"/>
      <c r="BC511" s="100"/>
      <c r="BD511" s="100"/>
      <c r="BE511" s="100"/>
      <c r="BF511" s="100"/>
      <c r="BG511" s="100"/>
      <c r="BH511" s="100"/>
      <c r="BI511" s="100"/>
      <c r="BJ511" s="100"/>
      <c r="BK511" s="100"/>
      <c r="BL511" s="100"/>
      <c r="BM511" s="100"/>
      <c r="BN511" s="100"/>
      <c r="BO511" s="100"/>
      <c r="BP511" s="100"/>
      <c r="BQ511" s="100"/>
    </row>
    <row r="512" spans="1:69">
      <c r="A512" s="25"/>
      <c r="C512" s="89"/>
      <c r="D512" s="84"/>
      <c r="E512" s="76"/>
      <c r="F512" s="91"/>
      <c r="G512" s="80"/>
      <c r="H512" s="81"/>
      <c r="I512" s="14"/>
      <c r="J512" s="92"/>
      <c r="K512" s="14"/>
      <c r="L512" s="78"/>
      <c r="M512" s="81"/>
      <c r="N512" s="14"/>
      <c r="O512" s="78"/>
      <c r="P512" s="78"/>
      <c r="Q512" s="93"/>
      <c r="R512" s="80"/>
      <c r="S512" s="80"/>
      <c r="T512" s="69"/>
      <c r="U512" s="78"/>
      <c r="V512" s="69"/>
      <c r="W512" s="80"/>
      <c r="X512" s="80"/>
      <c r="Y512" s="94"/>
      <c r="Z512" s="80"/>
      <c r="AA512" s="80"/>
      <c r="AB512" s="80"/>
      <c r="AC512" s="80"/>
      <c r="AD512" s="69"/>
      <c r="AE512" s="69"/>
      <c r="AF512" s="69"/>
      <c r="AG512" s="95"/>
      <c r="AH512" s="93"/>
      <c r="AI512" s="81"/>
      <c r="AJ512" s="80"/>
      <c r="AK512" s="80"/>
      <c r="AL512" s="78"/>
      <c r="AM512" s="80"/>
      <c r="AN512" s="80"/>
      <c r="AO512" s="80"/>
      <c r="AP512" s="80"/>
      <c r="AQ512" s="80"/>
      <c r="AR512" s="80"/>
      <c r="AS512" s="78"/>
      <c r="AT512" s="96"/>
      <c r="AU512" s="97"/>
      <c r="AV512" s="98"/>
      <c r="AW512" s="99"/>
      <c r="AX512" s="100"/>
      <c r="AY512" s="100"/>
      <c r="AZ512" s="100"/>
      <c r="BA512" s="100"/>
      <c r="BB512" s="100"/>
      <c r="BC512" s="100"/>
      <c r="BD512" s="100"/>
      <c r="BE512" s="100"/>
      <c r="BF512" s="100"/>
      <c r="BG512" s="100"/>
      <c r="BH512" s="100"/>
      <c r="BI512" s="100"/>
      <c r="BJ512" s="100"/>
      <c r="BK512" s="100"/>
      <c r="BL512" s="100"/>
      <c r="BM512" s="100"/>
      <c r="BN512" s="100"/>
      <c r="BO512" s="100"/>
      <c r="BP512" s="100"/>
      <c r="BQ512" s="100"/>
    </row>
    <row r="513" spans="1:69">
      <c r="A513" s="25"/>
      <c r="C513" s="89"/>
      <c r="D513" s="84"/>
      <c r="E513" s="76"/>
      <c r="F513" s="91"/>
      <c r="G513" s="80"/>
      <c r="H513" s="81"/>
      <c r="I513" s="14"/>
      <c r="J513" s="92"/>
      <c r="K513" s="14"/>
      <c r="L513" s="78"/>
      <c r="M513" s="81"/>
      <c r="N513" s="14"/>
      <c r="O513" s="78"/>
      <c r="P513" s="78"/>
      <c r="Q513" s="93"/>
      <c r="R513" s="80"/>
      <c r="S513" s="80"/>
      <c r="T513" s="69"/>
      <c r="U513" s="78"/>
      <c r="V513" s="69"/>
      <c r="W513" s="80"/>
      <c r="X513" s="80"/>
      <c r="Y513" s="94"/>
      <c r="Z513" s="80"/>
      <c r="AA513" s="80"/>
      <c r="AB513" s="80"/>
      <c r="AC513" s="80"/>
      <c r="AD513" s="69"/>
      <c r="AE513" s="69"/>
      <c r="AF513" s="69"/>
      <c r="AG513" s="95"/>
      <c r="AH513" s="93"/>
      <c r="AI513" s="81"/>
      <c r="AJ513" s="80"/>
      <c r="AK513" s="80"/>
      <c r="AL513" s="78"/>
      <c r="AM513" s="80"/>
      <c r="AN513" s="80"/>
      <c r="AO513" s="80"/>
      <c r="AP513" s="80"/>
      <c r="AQ513" s="80"/>
      <c r="AR513" s="80"/>
      <c r="AS513" s="78"/>
      <c r="AT513" s="96"/>
      <c r="AU513" s="97"/>
      <c r="AV513" s="98"/>
      <c r="AW513" s="99"/>
      <c r="AX513" s="100"/>
      <c r="AY513" s="100"/>
      <c r="AZ513" s="100"/>
      <c r="BA513" s="100"/>
      <c r="BB513" s="100"/>
      <c r="BC513" s="100"/>
      <c r="BD513" s="100"/>
      <c r="BE513" s="100"/>
      <c r="BF513" s="100"/>
      <c r="BG513" s="100"/>
      <c r="BH513" s="100"/>
      <c r="BI513" s="100"/>
      <c r="BJ513" s="100"/>
      <c r="BK513" s="100"/>
      <c r="BL513" s="100"/>
      <c r="BM513" s="100"/>
      <c r="BN513" s="100"/>
      <c r="BO513" s="100"/>
      <c r="BP513" s="100"/>
      <c r="BQ513" s="100"/>
    </row>
    <row r="514" spans="1:69">
      <c r="A514" s="25"/>
      <c r="C514" s="89"/>
      <c r="D514" s="84"/>
      <c r="E514" s="76"/>
      <c r="F514" s="91"/>
      <c r="G514" s="80"/>
      <c r="H514" s="81"/>
      <c r="I514" s="14"/>
      <c r="J514" s="92"/>
      <c r="K514" s="14"/>
      <c r="L514" s="78"/>
      <c r="M514" s="81"/>
      <c r="N514" s="14"/>
      <c r="O514" s="78"/>
      <c r="P514" s="78"/>
      <c r="Q514" s="93"/>
      <c r="R514" s="80"/>
      <c r="S514" s="80"/>
      <c r="T514" s="69"/>
      <c r="U514" s="78"/>
      <c r="V514" s="69"/>
      <c r="W514" s="80"/>
      <c r="X514" s="80"/>
      <c r="Y514" s="94"/>
      <c r="Z514" s="80"/>
      <c r="AA514" s="80"/>
      <c r="AB514" s="80"/>
      <c r="AC514" s="80"/>
      <c r="AD514" s="69"/>
      <c r="AE514" s="69"/>
      <c r="AF514" s="69"/>
      <c r="AG514" s="95"/>
      <c r="AH514" s="93"/>
      <c r="AI514" s="81"/>
      <c r="AJ514" s="80"/>
      <c r="AK514" s="80"/>
      <c r="AL514" s="78"/>
      <c r="AM514" s="80"/>
      <c r="AN514" s="80"/>
      <c r="AO514" s="80"/>
      <c r="AP514" s="80"/>
      <c r="AQ514" s="80"/>
      <c r="AR514" s="80"/>
      <c r="AS514" s="78"/>
      <c r="AT514" s="96"/>
      <c r="AU514" s="97"/>
      <c r="AV514" s="98"/>
      <c r="AW514" s="99"/>
      <c r="AX514" s="100"/>
      <c r="AY514" s="100"/>
      <c r="AZ514" s="100"/>
      <c r="BA514" s="100"/>
      <c r="BB514" s="100"/>
      <c r="BC514" s="100"/>
      <c r="BD514" s="100"/>
      <c r="BE514" s="100"/>
      <c r="BF514" s="100"/>
      <c r="BG514" s="100"/>
      <c r="BH514" s="100"/>
      <c r="BI514" s="100"/>
      <c r="BJ514" s="100"/>
      <c r="BK514" s="100"/>
      <c r="BL514" s="100"/>
      <c r="BM514" s="100"/>
      <c r="BN514" s="100"/>
      <c r="BO514" s="100"/>
      <c r="BP514" s="100"/>
      <c r="BQ514" s="100"/>
    </row>
    <row r="515" spans="1:69">
      <c r="A515" s="25"/>
      <c r="C515" s="89"/>
      <c r="D515" s="84"/>
      <c r="E515" s="76"/>
      <c r="F515" s="91"/>
      <c r="G515" s="80"/>
      <c r="H515" s="81"/>
      <c r="I515" s="14"/>
      <c r="J515" s="92"/>
      <c r="K515" s="14"/>
      <c r="L515" s="78"/>
      <c r="M515" s="81"/>
      <c r="N515" s="14"/>
      <c r="O515" s="78"/>
      <c r="P515" s="78"/>
      <c r="Q515" s="93"/>
      <c r="R515" s="80"/>
      <c r="S515" s="80"/>
      <c r="T515" s="69"/>
      <c r="U515" s="78"/>
      <c r="V515" s="69"/>
      <c r="W515" s="80"/>
      <c r="X515" s="80"/>
      <c r="Y515" s="94"/>
      <c r="Z515" s="80"/>
      <c r="AA515" s="80"/>
      <c r="AB515" s="80"/>
      <c r="AC515" s="80"/>
      <c r="AD515" s="69"/>
      <c r="AE515" s="69"/>
      <c r="AF515" s="69"/>
      <c r="AG515" s="95"/>
      <c r="AH515" s="93"/>
      <c r="AI515" s="81"/>
      <c r="AJ515" s="80"/>
      <c r="AK515" s="80"/>
      <c r="AL515" s="78"/>
      <c r="AM515" s="80"/>
      <c r="AN515" s="80"/>
      <c r="AO515" s="80"/>
      <c r="AP515" s="80"/>
      <c r="AQ515" s="80"/>
      <c r="AR515" s="80"/>
      <c r="AS515" s="78"/>
      <c r="AT515" s="96"/>
      <c r="AU515" s="97"/>
      <c r="AV515" s="98"/>
      <c r="AW515" s="99"/>
      <c r="AX515" s="100"/>
      <c r="AY515" s="100"/>
      <c r="AZ515" s="100"/>
      <c r="BA515" s="100"/>
      <c r="BB515" s="100"/>
      <c r="BC515" s="100"/>
      <c r="BD515" s="100"/>
      <c r="BE515" s="100"/>
      <c r="BF515" s="100"/>
      <c r="BG515" s="100"/>
      <c r="BH515" s="100"/>
      <c r="BI515" s="100"/>
      <c r="BJ515" s="100"/>
      <c r="BK515" s="100"/>
      <c r="BL515" s="100"/>
      <c r="BM515" s="100"/>
      <c r="BN515" s="100"/>
      <c r="BO515" s="100"/>
      <c r="BP515" s="100"/>
      <c r="BQ515" s="100"/>
    </row>
    <row r="516" spans="1:69">
      <c r="A516" s="25"/>
      <c r="C516" s="89"/>
      <c r="D516" s="84"/>
      <c r="E516" s="76"/>
      <c r="F516" s="91"/>
      <c r="G516" s="80"/>
      <c r="H516" s="81"/>
      <c r="I516" s="14"/>
      <c r="J516" s="92"/>
      <c r="K516" s="14"/>
      <c r="L516" s="78"/>
      <c r="M516" s="81"/>
      <c r="N516" s="14"/>
      <c r="O516" s="78"/>
      <c r="P516" s="78"/>
      <c r="Q516" s="93"/>
      <c r="R516" s="80"/>
      <c r="S516" s="80"/>
      <c r="T516" s="69"/>
      <c r="U516" s="78"/>
      <c r="V516" s="69"/>
      <c r="W516" s="80"/>
      <c r="X516" s="80"/>
      <c r="Y516" s="94"/>
      <c r="Z516" s="80"/>
      <c r="AA516" s="80"/>
      <c r="AB516" s="80"/>
      <c r="AC516" s="80"/>
      <c r="AD516" s="69"/>
      <c r="AE516" s="69"/>
      <c r="AF516" s="69"/>
      <c r="AG516" s="95"/>
      <c r="AH516" s="93"/>
      <c r="AI516" s="81"/>
      <c r="AJ516" s="80"/>
      <c r="AK516" s="80"/>
      <c r="AL516" s="78"/>
      <c r="AM516" s="80"/>
      <c r="AN516" s="80"/>
      <c r="AO516" s="80"/>
      <c r="AP516" s="80"/>
      <c r="AQ516" s="80"/>
      <c r="AR516" s="80"/>
      <c r="AS516" s="78"/>
      <c r="AT516" s="96"/>
      <c r="AU516" s="97"/>
      <c r="AV516" s="98"/>
      <c r="AW516" s="99"/>
      <c r="AX516" s="100"/>
      <c r="AY516" s="100"/>
      <c r="AZ516" s="100"/>
      <c r="BA516" s="100"/>
      <c r="BB516" s="100"/>
      <c r="BC516" s="100"/>
      <c r="BD516" s="100"/>
      <c r="BE516" s="100"/>
      <c r="BF516" s="100"/>
      <c r="BG516" s="100"/>
      <c r="BH516" s="100"/>
      <c r="BI516" s="100"/>
      <c r="BJ516" s="100"/>
      <c r="BK516" s="100"/>
      <c r="BL516" s="100"/>
      <c r="BM516" s="100"/>
      <c r="BN516" s="100"/>
      <c r="BO516" s="100"/>
      <c r="BP516" s="100"/>
      <c r="BQ516" s="100"/>
    </row>
    <row r="517" spans="1:69">
      <c r="A517" s="25"/>
      <c r="C517" s="89"/>
      <c r="D517" s="84"/>
      <c r="E517" s="76"/>
      <c r="F517" s="91"/>
      <c r="G517" s="80"/>
      <c r="H517" s="81"/>
      <c r="I517" s="14"/>
      <c r="J517" s="92"/>
      <c r="K517" s="14"/>
      <c r="L517" s="78"/>
      <c r="M517" s="81"/>
      <c r="N517" s="14"/>
      <c r="O517" s="78"/>
      <c r="P517" s="78"/>
      <c r="Q517" s="93"/>
      <c r="R517" s="80"/>
      <c r="S517" s="80"/>
      <c r="T517" s="69"/>
      <c r="U517" s="78"/>
      <c r="V517" s="69"/>
      <c r="W517" s="80"/>
      <c r="X517" s="80"/>
      <c r="Y517" s="94"/>
      <c r="Z517" s="80"/>
      <c r="AA517" s="80"/>
      <c r="AB517" s="80"/>
      <c r="AC517" s="80"/>
      <c r="AD517" s="69"/>
      <c r="AE517" s="69"/>
      <c r="AF517" s="69"/>
      <c r="AG517" s="95"/>
      <c r="AH517" s="93"/>
      <c r="AI517" s="81"/>
      <c r="AJ517" s="80"/>
      <c r="AK517" s="80"/>
      <c r="AL517" s="78"/>
      <c r="AM517" s="80"/>
      <c r="AN517" s="80"/>
      <c r="AO517" s="80"/>
      <c r="AP517" s="80"/>
      <c r="AQ517" s="80"/>
      <c r="AR517" s="80"/>
      <c r="AS517" s="78"/>
      <c r="AT517" s="96"/>
      <c r="AU517" s="97"/>
      <c r="AV517" s="98"/>
      <c r="AW517" s="99"/>
      <c r="AX517" s="100"/>
      <c r="AY517" s="100"/>
      <c r="AZ517" s="100"/>
      <c r="BA517" s="100"/>
      <c r="BB517" s="100"/>
      <c r="BC517" s="100"/>
      <c r="BD517" s="100"/>
      <c r="BE517" s="100"/>
      <c r="BF517" s="100"/>
      <c r="BG517" s="100"/>
      <c r="BH517" s="100"/>
      <c r="BI517" s="100"/>
      <c r="BJ517" s="100"/>
      <c r="BK517" s="100"/>
      <c r="BL517" s="100"/>
      <c r="BM517" s="100"/>
      <c r="BN517" s="100"/>
      <c r="BO517" s="100"/>
      <c r="BP517" s="100"/>
      <c r="BQ517" s="100"/>
    </row>
    <row r="518" spans="1:69">
      <c r="A518" s="25"/>
      <c r="C518" s="89"/>
      <c r="D518" s="84"/>
      <c r="E518" s="76"/>
      <c r="F518" s="91"/>
      <c r="G518" s="80"/>
      <c r="H518" s="81"/>
      <c r="I518" s="14"/>
      <c r="J518" s="92"/>
      <c r="K518" s="14"/>
      <c r="L518" s="78"/>
      <c r="M518" s="81"/>
      <c r="N518" s="14"/>
      <c r="O518" s="78"/>
      <c r="P518" s="78"/>
      <c r="Q518" s="93"/>
      <c r="R518" s="80"/>
      <c r="S518" s="80"/>
      <c r="T518" s="69"/>
      <c r="U518" s="78"/>
      <c r="V518" s="69"/>
      <c r="W518" s="80"/>
      <c r="X518" s="80"/>
      <c r="Y518" s="94"/>
      <c r="Z518" s="80"/>
      <c r="AA518" s="80"/>
      <c r="AB518" s="80"/>
      <c r="AC518" s="80"/>
      <c r="AD518" s="69"/>
      <c r="AE518" s="69"/>
      <c r="AF518" s="69"/>
      <c r="AG518" s="95"/>
      <c r="AH518" s="93"/>
      <c r="AI518" s="81"/>
      <c r="AJ518" s="80"/>
      <c r="AK518" s="80"/>
      <c r="AL518" s="78"/>
      <c r="AM518" s="80"/>
      <c r="AN518" s="80"/>
      <c r="AO518" s="80"/>
      <c r="AP518" s="80"/>
      <c r="AQ518" s="80"/>
      <c r="AR518" s="80"/>
      <c r="AS518" s="78"/>
      <c r="AT518" s="96"/>
      <c r="AU518" s="97"/>
      <c r="AV518" s="98"/>
      <c r="AW518" s="99"/>
      <c r="AX518" s="100"/>
      <c r="AY518" s="100"/>
      <c r="AZ518" s="100"/>
      <c r="BA518" s="100"/>
      <c r="BB518" s="100"/>
      <c r="BC518" s="100"/>
      <c r="BD518" s="100"/>
      <c r="BE518" s="100"/>
      <c r="BF518" s="100"/>
      <c r="BG518" s="100"/>
      <c r="BH518" s="100"/>
      <c r="BI518" s="100"/>
      <c r="BJ518" s="100"/>
      <c r="BK518" s="100"/>
      <c r="BL518" s="100"/>
      <c r="BM518" s="100"/>
      <c r="BN518" s="100"/>
      <c r="BO518" s="100"/>
      <c r="BP518" s="100"/>
      <c r="BQ518" s="100"/>
    </row>
    <row r="519" spans="1:69">
      <c r="A519" s="25"/>
      <c r="C519" s="89"/>
      <c r="D519" s="84"/>
      <c r="E519" s="76"/>
      <c r="F519" s="91"/>
      <c r="G519" s="80"/>
      <c r="H519" s="81"/>
      <c r="I519" s="14"/>
      <c r="J519" s="92"/>
      <c r="K519" s="14"/>
      <c r="L519" s="78"/>
      <c r="M519" s="81"/>
      <c r="N519" s="14"/>
      <c r="O519" s="78"/>
      <c r="P519" s="78"/>
      <c r="Q519" s="93"/>
      <c r="R519" s="80"/>
      <c r="S519" s="80"/>
      <c r="T519" s="69"/>
      <c r="U519" s="78"/>
      <c r="V519" s="69"/>
      <c r="W519" s="80"/>
      <c r="X519" s="80"/>
      <c r="Y519" s="94"/>
      <c r="Z519" s="80"/>
      <c r="AA519" s="80"/>
      <c r="AB519" s="80"/>
      <c r="AC519" s="80"/>
      <c r="AD519" s="69"/>
      <c r="AE519" s="69"/>
      <c r="AF519" s="69"/>
      <c r="AG519" s="95"/>
      <c r="AH519" s="93"/>
      <c r="AI519" s="81"/>
      <c r="AJ519" s="80"/>
      <c r="AK519" s="80"/>
      <c r="AL519" s="78"/>
      <c r="AM519" s="80"/>
      <c r="AN519" s="80"/>
      <c r="AO519" s="80"/>
      <c r="AP519" s="80"/>
      <c r="AQ519" s="80"/>
      <c r="AR519" s="80"/>
      <c r="AS519" s="78"/>
      <c r="AT519" s="96"/>
      <c r="AU519" s="97"/>
      <c r="AV519" s="98"/>
      <c r="AW519" s="99"/>
      <c r="AX519" s="100"/>
      <c r="AY519" s="100"/>
      <c r="AZ519" s="100"/>
      <c r="BA519" s="100"/>
      <c r="BB519" s="100"/>
      <c r="BC519" s="100"/>
      <c r="BD519" s="100"/>
      <c r="BE519" s="100"/>
      <c r="BF519" s="100"/>
      <c r="BG519" s="100"/>
      <c r="BH519" s="100"/>
      <c r="BI519" s="100"/>
      <c r="BJ519" s="100"/>
      <c r="BK519" s="100"/>
      <c r="BL519" s="100"/>
      <c r="BM519" s="100"/>
      <c r="BN519" s="100"/>
      <c r="BO519" s="100"/>
      <c r="BP519" s="100"/>
      <c r="BQ519" s="100"/>
    </row>
    <row r="520" spans="1:69">
      <c r="A520" s="25"/>
      <c r="C520" s="89"/>
      <c r="D520" s="84"/>
      <c r="E520" s="76"/>
      <c r="F520" s="91"/>
      <c r="G520" s="80"/>
      <c r="H520" s="81"/>
      <c r="I520" s="14"/>
      <c r="J520" s="92"/>
      <c r="K520" s="14"/>
      <c r="L520" s="78"/>
      <c r="M520" s="81"/>
      <c r="N520" s="14"/>
      <c r="O520" s="78"/>
      <c r="P520" s="78"/>
      <c r="Q520" s="93"/>
      <c r="R520" s="80"/>
      <c r="S520" s="80"/>
      <c r="T520" s="69"/>
      <c r="U520" s="78"/>
      <c r="V520" s="69"/>
      <c r="W520" s="80"/>
      <c r="X520" s="80"/>
      <c r="Y520" s="94"/>
      <c r="Z520" s="80"/>
      <c r="AA520" s="80"/>
      <c r="AB520" s="80"/>
      <c r="AC520" s="80"/>
      <c r="AD520" s="69"/>
      <c r="AE520" s="69"/>
      <c r="AF520" s="69"/>
      <c r="AG520" s="95"/>
      <c r="AH520" s="93"/>
      <c r="AI520" s="81"/>
      <c r="AJ520" s="80"/>
      <c r="AK520" s="80"/>
      <c r="AL520" s="78"/>
      <c r="AM520" s="80"/>
      <c r="AN520" s="80"/>
      <c r="AO520" s="80"/>
      <c r="AP520" s="80"/>
      <c r="AQ520" s="80"/>
      <c r="AR520" s="80"/>
      <c r="AS520" s="78"/>
      <c r="AT520" s="96"/>
      <c r="AU520" s="97"/>
      <c r="AV520" s="98"/>
      <c r="AW520" s="99"/>
      <c r="AX520" s="100"/>
      <c r="AY520" s="100"/>
      <c r="AZ520" s="100"/>
      <c r="BA520" s="100"/>
      <c r="BB520" s="100"/>
      <c r="BC520" s="100"/>
      <c r="BD520" s="100"/>
      <c r="BE520" s="100"/>
      <c r="BF520" s="100"/>
      <c r="BG520" s="100"/>
      <c r="BH520" s="100"/>
      <c r="BI520" s="100"/>
      <c r="BJ520" s="100"/>
      <c r="BK520" s="100"/>
      <c r="BL520" s="100"/>
      <c r="BM520" s="100"/>
      <c r="BN520" s="100"/>
      <c r="BO520" s="100"/>
      <c r="BP520" s="100"/>
      <c r="BQ520" s="100"/>
    </row>
    <row r="521" spans="1:69">
      <c r="A521" s="25"/>
      <c r="C521" s="89"/>
      <c r="D521" s="84"/>
      <c r="E521" s="76"/>
      <c r="F521" s="91"/>
      <c r="G521" s="80"/>
      <c r="H521" s="81"/>
      <c r="I521" s="14"/>
      <c r="J521" s="92"/>
      <c r="K521" s="14"/>
      <c r="L521" s="78"/>
      <c r="M521" s="81"/>
      <c r="N521" s="14"/>
      <c r="O521" s="78"/>
      <c r="P521" s="78"/>
      <c r="Q521" s="93"/>
      <c r="R521" s="80"/>
      <c r="S521" s="80"/>
      <c r="T521" s="69"/>
      <c r="U521" s="78"/>
      <c r="V521" s="69"/>
      <c r="W521" s="80"/>
      <c r="X521" s="80"/>
      <c r="Y521" s="94"/>
      <c r="Z521" s="80"/>
      <c r="AA521" s="80"/>
      <c r="AB521" s="80"/>
      <c r="AC521" s="80"/>
      <c r="AD521" s="69"/>
      <c r="AE521" s="69"/>
      <c r="AF521" s="69"/>
      <c r="AG521" s="95"/>
      <c r="AH521" s="93"/>
      <c r="AI521" s="81"/>
      <c r="AJ521" s="80"/>
      <c r="AK521" s="80"/>
      <c r="AL521" s="78"/>
      <c r="AM521" s="80"/>
      <c r="AN521" s="80"/>
      <c r="AO521" s="80"/>
      <c r="AP521" s="80"/>
      <c r="AQ521" s="80"/>
      <c r="AR521" s="80"/>
      <c r="AS521" s="78"/>
      <c r="AT521" s="96"/>
      <c r="AU521" s="97"/>
      <c r="AV521" s="98"/>
      <c r="AW521" s="99"/>
      <c r="AX521" s="100"/>
      <c r="AY521" s="100"/>
      <c r="AZ521" s="100"/>
      <c r="BA521" s="100"/>
      <c r="BB521" s="100"/>
      <c r="BC521" s="100"/>
      <c r="BD521" s="100"/>
      <c r="BE521" s="100"/>
      <c r="BF521" s="100"/>
      <c r="BG521" s="100"/>
      <c r="BH521" s="100"/>
      <c r="BI521" s="100"/>
      <c r="BJ521" s="100"/>
      <c r="BK521" s="100"/>
      <c r="BL521" s="100"/>
      <c r="BM521" s="100"/>
      <c r="BN521" s="100"/>
      <c r="BO521" s="100"/>
      <c r="BP521" s="100"/>
      <c r="BQ521" s="100"/>
    </row>
    <row r="522" spans="1:69">
      <c r="A522" s="25"/>
      <c r="C522" s="89"/>
      <c r="D522" s="84"/>
      <c r="E522" s="76"/>
      <c r="F522" s="91"/>
      <c r="G522" s="80"/>
      <c r="H522" s="81"/>
      <c r="I522" s="14"/>
      <c r="J522" s="92"/>
      <c r="K522" s="14"/>
      <c r="L522" s="78"/>
      <c r="M522" s="81"/>
      <c r="N522" s="14"/>
      <c r="O522" s="78"/>
      <c r="P522" s="78"/>
      <c r="Q522" s="93"/>
      <c r="R522" s="80"/>
      <c r="S522" s="80"/>
      <c r="T522" s="69"/>
      <c r="U522" s="78"/>
      <c r="V522" s="69"/>
      <c r="W522" s="80"/>
      <c r="X522" s="80"/>
      <c r="Y522" s="94"/>
      <c r="Z522" s="80"/>
      <c r="AA522" s="80"/>
      <c r="AB522" s="80"/>
      <c r="AC522" s="80"/>
      <c r="AD522" s="69"/>
      <c r="AE522" s="69"/>
      <c r="AF522" s="69"/>
      <c r="AG522" s="95"/>
      <c r="AH522" s="93"/>
      <c r="AI522" s="81"/>
      <c r="AJ522" s="80"/>
      <c r="AK522" s="80"/>
      <c r="AL522" s="78"/>
      <c r="AM522" s="80"/>
      <c r="AN522" s="80"/>
      <c r="AO522" s="80"/>
      <c r="AP522" s="80"/>
      <c r="AQ522" s="80"/>
      <c r="AR522" s="80"/>
      <c r="AS522" s="78"/>
      <c r="AT522" s="96"/>
      <c r="AU522" s="97"/>
      <c r="AV522" s="98"/>
      <c r="AW522" s="99"/>
      <c r="AX522" s="100"/>
      <c r="AY522" s="100"/>
      <c r="AZ522" s="100"/>
      <c r="BA522" s="100"/>
      <c r="BB522" s="100"/>
      <c r="BC522" s="100"/>
      <c r="BD522" s="100"/>
      <c r="BE522" s="100"/>
      <c r="BF522" s="100"/>
      <c r="BG522" s="100"/>
      <c r="BH522" s="100"/>
      <c r="BI522" s="100"/>
      <c r="BJ522" s="100"/>
      <c r="BK522" s="100"/>
      <c r="BL522" s="100"/>
      <c r="BM522" s="100"/>
      <c r="BN522" s="100"/>
      <c r="BO522" s="100"/>
      <c r="BP522" s="100"/>
      <c r="BQ522" s="100"/>
    </row>
    <row r="523" spans="1:69">
      <c r="A523" s="25"/>
      <c r="C523" s="89"/>
      <c r="D523" s="84"/>
      <c r="E523" s="76"/>
      <c r="F523" s="91"/>
      <c r="G523" s="80"/>
      <c r="H523" s="81"/>
      <c r="I523" s="14"/>
      <c r="J523" s="92"/>
      <c r="K523" s="14"/>
      <c r="L523" s="78"/>
      <c r="M523" s="81"/>
      <c r="N523" s="14"/>
      <c r="O523" s="78"/>
      <c r="P523" s="78"/>
      <c r="Q523" s="93"/>
      <c r="R523" s="80"/>
      <c r="S523" s="80"/>
      <c r="T523" s="69"/>
      <c r="U523" s="78"/>
      <c r="V523" s="69"/>
      <c r="W523" s="80"/>
      <c r="X523" s="80"/>
      <c r="Y523" s="94"/>
      <c r="Z523" s="80"/>
      <c r="AA523" s="80"/>
      <c r="AB523" s="80"/>
      <c r="AC523" s="80"/>
      <c r="AD523" s="69"/>
      <c r="AE523" s="69"/>
      <c r="AF523" s="69"/>
      <c r="AG523" s="95"/>
      <c r="AH523" s="93"/>
      <c r="AI523" s="81"/>
      <c r="AJ523" s="80"/>
      <c r="AK523" s="80"/>
      <c r="AL523" s="78"/>
      <c r="AM523" s="80"/>
      <c r="AN523" s="80"/>
      <c r="AO523" s="80"/>
      <c r="AP523" s="80"/>
      <c r="AQ523" s="80"/>
      <c r="AR523" s="80"/>
      <c r="AS523" s="78"/>
      <c r="AT523" s="96"/>
      <c r="AU523" s="97"/>
      <c r="AV523" s="98"/>
      <c r="AW523" s="99"/>
      <c r="AX523" s="100"/>
      <c r="AY523" s="100"/>
      <c r="AZ523" s="100"/>
      <c r="BA523" s="100"/>
      <c r="BB523" s="100"/>
      <c r="BC523" s="100"/>
      <c r="BD523" s="100"/>
      <c r="BE523" s="100"/>
      <c r="BF523" s="100"/>
      <c r="BG523" s="100"/>
      <c r="BH523" s="100"/>
      <c r="BI523" s="100"/>
      <c r="BJ523" s="100"/>
      <c r="BK523" s="100"/>
      <c r="BL523" s="100"/>
      <c r="BM523" s="100"/>
      <c r="BN523" s="100"/>
      <c r="BO523" s="100"/>
      <c r="BP523" s="100"/>
      <c r="BQ523" s="100"/>
    </row>
    <row r="524" spans="1:69">
      <c r="A524" s="25"/>
      <c r="C524" s="89"/>
      <c r="D524" s="84"/>
      <c r="E524" s="76"/>
      <c r="F524" s="91"/>
      <c r="G524" s="80"/>
      <c r="H524" s="81"/>
      <c r="I524" s="14"/>
      <c r="J524" s="92"/>
      <c r="K524" s="14"/>
      <c r="L524" s="78"/>
      <c r="M524" s="81"/>
      <c r="N524" s="14"/>
      <c r="O524" s="78"/>
      <c r="P524" s="78"/>
      <c r="Q524" s="93"/>
      <c r="R524" s="80"/>
      <c r="S524" s="80"/>
      <c r="T524" s="69"/>
      <c r="U524" s="78"/>
      <c r="V524" s="69"/>
      <c r="W524" s="80"/>
      <c r="X524" s="80"/>
      <c r="Y524" s="94"/>
      <c r="Z524" s="80"/>
      <c r="AA524" s="80"/>
      <c r="AB524" s="80"/>
      <c r="AC524" s="80"/>
      <c r="AD524" s="69"/>
      <c r="AE524" s="69"/>
      <c r="AF524" s="69"/>
      <c r="AG524" s="95"/>
      <c r="AH524" s="93"/>
      <c r="AI524" s="81"/>
      <c r="AJ524" s="80"/>
      <c r="AK524" s="80"/>
      <c r="AL524" s="78"/>
      <c r="AM524" s="80"/>
      <c r="AN524" s="80"/>
      <c r="AO524" s="80"/>
      <c r="AP524" s="80"/>
      <c r="AQ524" s="80"/>
      <c r="AR524" s="80"/>
      <c r="AS524" s="78"/>
      <c r="AT524" s="96"/>
      <c r="AU524" s="97"/>
      <c r="AV524" s="98"/>
      <c r="AW524" s="99"/>
      <c r="AX524" s="100"/>
      <c r="AY524" s="100"/>
      <c r="AZ524" s="100"/>
      <c r="BA524" s="100"/>
      <c r="BB524" s="100"/>
      <c r="BC524" s="100"/>
      <c r="BD524" s="100"/>
      <c r="BE524" s="100"/>
      <c r="BF524" s="100"/>
      <c r="BG524" s="100"/>
      <c r="BH524" s="100"/>
      <c r="BI524" s="100"/>
      <c r="BJ524" s="100"/>
      <c r="BK524" s="100"/>
      <c r="BL524" s="100"/>
      <c r="BM524" s="100"/>
      <c r="BN524" s="100"/>
      <c r="BO524" s="100"/>
      <c r="BP524" s="100"/>
      <c r="BQ524" s="100"/>
    </row>
    <row r="525" spans="1:69">
      <c r="A525" s="25"/>
      <c r="C525" s="89"/>
      <c r="D525" s="84"/>
      <c r="E525" s="76"/>
      <c r="F525" s="91"/>
      <c r="G525" s="80"/>
      <c r="H525" s="81"/>
      <c r="I525" s="14"/>
      <c r="J525" s="92"/>
      <c r="K525" s="14"/>
      <c r="L525" s="78"/>
      <c r="M525" s="81"/>
      <c r="N525" s="14"/>
      <c r="O525" s="78"/>
      <c r="P525" s="78"/>
      <c r="Q525" s="93"/>
      <c r="R525" s="80"/>
      <c r="S525" s="80"/>
      <c r="T525" s="69"/>
      <c r="U525" s="78"/>
      <c r="V525" s="69"/>
      <c r="W525" s="80"/>
      <c r="X525" s="80"/>
      <c r="Y525" s="94"/>
      <c r="Z525" s="80"/>
      <c r="AA525" s="80"/>
      <c r="AB525" s="80"/>
      <c r="AC525" s="80"/>
      <c r="AD525" s="69"/>
      <c r="AE525" s="69"/>
      <c r="AF525" s="69"/>
      <c r="AG525" s="95"/>
      <c r="AH525" s="93"/>
      <c r="AI525" s="81"/>
      <c r="AJ525" s="80"/>
      <c r="AK525" s="80"/>
      <c r="AL525" s="78"/>
      <c r="AM525" s="80"/>
      <c r="AN525" s="80"/>
      <c r="AO525" s="80"/>
      <c r="AP525" s="80"/>
      <c r="AQ525" s="80"/>
      <c r="AR525" s="80"/>
      <c r="AS525" s="78"/>
      <c r="AT525" s="96"/>
      <c r="AU525" s="97"/>
      <c r="AV525" s="98"/>
      <c r="AW525" s="99"/>
      <c r="AX525" s="100"/>
      <c r="AY525" s="100"/>
      <c r="AZ525" s="100"/>
      <c r="BA525" s="100"/>
      <c r="BB525" s="100"/>
      <c r="BC525" s="100"/>
      <c r="BD525" s="100"/>
      <c r="BE525" s="100"/>
      <c r="BF525" s="100"/>
      <c r="BG525" s="100"/>
      <c r="BH525" s="100"/>
      <c r="BI525" s="100"/>
      <c r="BJ525" s="100"/>
      <c r="BK525" s="100"/>
      <c r="BL525" s="100"/>
      <c r="BM525" s="100"/>
      <c r="BN525" s="100"/>
      <c r="BO525" s="100"/>
      <c r="BP525" s="100"/>
      <c r="BQ525" s="100"/>
    </row>
    <row r="526" spans="1:69">
      <c r="A526" s="25"/>
      <c r="C526" s="89"/>
      <c r="D526" s="84"/>
      <c r="E526" s="76"/>
      <c r="F526" s="91"/>
      <c r="G526" s="80"/>
      <c r="H526" s="81"/>
      <c r="I526" s="14"/>
      <c r="J526" s="92"/>
      <c r="K526" s="14"/>
      <c r="L526" s="78"/>
      <c r="M526" s="81"/>
      <c r="N526" s="14"/>
      <c r="O526" s="78"/>
      <c r="P526" s="78"/>
      <c r="Q526" s="93"/>
      <c r="R526" s="80"/>
      <c r="S526" s="80"/>
      <c r="T526" s="69"/>
      <c r="U526" s="78"/>
      <c r="V526" s="69"/>
      <c r="W526" s="80"/>
      <c r="X526" s="80"/>
      <c r="Y526" s="94"/>
      <c r="Z526" s="80"/>
      <c r="AA526" s="80"/>
      <c r="AB526" s="80"/>
      <c r="AC526" s="80"/>
      <c r="AD526" s="69"/>
      <c r="AE526" s="69"/>
      <c r="AF526" s="69"/>
      <c r="AG526" s="95"/>
      <c r="AH526" s="93"/>
      <c r="AI526" s="81"/>
      <c r="AJ526" s="80"/>
      <c r="AK526" s="80"/>
      <c r="AL526" s="78"/>
      <c r="AM526" s="80"/>
      <c r="AN526" s="80"/>
      <c r="AO526" s="80"/>
      <c r="AP526" s="80"/>
      <c r="AQ526" s="80"/>
      <c r="AR526" s="80"/>
      <c r="AS526" s="78"/>
      <c r="AT526" s="96"/>
      <c r="AU526" s="97"/>
      <c r="AV526" s="98"/>
      <c r="AW526" s="99"/>
      <c r="AX526" s="100"/>
      <c r="AY526" s="100"/>
      <c r="AZ526" s="100"/>
      <c r="BA526" s="100"/>
      <c r="BB526" s="100"/>
      <c r="BC526" s="100"/>
      <c r="BD526" s="100"/>
      <c r="BE526" s="100"/>
      <c r="BF526" s="100"/>
      <c r="BG526" s="100"/>
      <c r="BH526" s="100"/>
      <c r="BI526" s="100"/>
      <c r="BJ526" s="100"/>
      <c r="BK526" s="100"/>
      <c r="BL526" s="100"/>
      <c r="BM526" s="100"/>
      <c r="BN526" s="100"/>
      <c r="BO526" s="100"/>
      <c r="BP526" s="100"/>
      <c r="BQ526" s="100"/>
    </row>
    <row r="527" spans="1:69">
      <c r="A527" s="25"/>
      <c r="C527" s="89"/>
      <c r="D527" s="84"/>
      <c r="E527" s="76"/>
      <c r="F527" s="91"/>
      <c r="G527" s="80"/>
      <c r="H527" s="81"/>
      <c r="I527" s="14"/>
      <c r="J527" s="92"/>
      <c r="K527" s="14"/>
      <c r="L527" s="78"/>
      <c r="M527" s="81"/>
      <c r="N527" s="14"/>
      <c r="O527" s="78"/>
      <c r="P527" s="78"/>
      <c r="Q527" s="93"/>
      <c r="R527" s="80"/>
      <c r="S527" s="80"/>
      <c r="T527" s="69"/>
      <c r="U527" s="78"/>
      <c r="V527" s="69"/>
      <c r="W527" s="80"/>
      <c r="X527" s="80"/>
      <c r="Y527" s="94"/>
      <c r="Z527" s="80"/>
      <c r="AA527" s="80"/>
      <c r="AB527" s="80"/>
      <c r="AC527" s="80"/>
      <c r="AD527" s="69"/>
      <c r="AE527" s="69"/>
      <c r="AF527" s="69"/>
      <c r="AG527" s="95"/>
      <c r="AH527" s="93"/>
      <c r="AI527" s="81"/>
      <c r="AJ527" s="80"/>
      <c r="AK527" s="80"/>
      <c r="AL527" s="78"/>
      <c r="AM527" s="80"/>
      <c r="AN527" s="80"/>
      <c r="AO527" s="80"/>
      <c r="AP527" s="80"/>
      <c r="AQ527" s="80"/>
      <c r="AR527" s="80"/>
      <c r="AS527" s="78"/>
      <c r="AT527" s="96"/>
      <c r="AU527" s="97"/>
      <c r="AV527" s="98"/>
      <c r="AW527" s="99"/>
      <c r="AX527" s="100"/>
      <c r="AY527" s="100"/>
      <c r="AZ527" s="100"/>
      <c r="BA527" s="100"/>
      <c r="BB527" s="100"/>
      <c r="BC527" s="100"/>
      <c r="BD527" s="100"/>
      <c r="BE527" s="100"/>
      <c r="BF527" s="100"/>
      <c r="BG527" s="100"/>
      <c r="BH527" s="100"/>
      <c r="BI527" s="100"/>
      <c r="BJ527" s="100"/>
      <c r="BK527" s="100"/>
      <c r="BL527" s="100"/>
      <c r="BM527" s="100"/>
      <c r="BN527" s="100"/>
      <c r="BO527" s="100"/>
      <c r="BP527" s="100"/>
      <c r="BQ527" s="100"/>
    </row>
    <row r="528" spans="1:69">
      <c r="A528" s="25"/>
      <c r="C528" s="89"/>
      <c r="D528" s="84"/>
      <c r="E528" s="76"/>
      <c r="F528" s="91"/>
      <c r="G528" s="80"/>
      <c r="H528" s="81"/>
      <c r="I528" s="14"/>
      <c r="J528" s="92"/>
      <c r="K528" s="14"/>
      <c r="L528" s="78"/>
      <c r="M528" s="81"/>
      <c r="N528" s="14"/>
      <c r="O528" s="78"/>
      <c r="P528" s="78"/>
      <c r="Q528" s="93"/>
      <c r="R528" s="80"/>
      <c r="S528" s="80"/>
      <c r="T528" s="69"/>
      <c r="U528" s="78"/>
      <c r="V528" s="69"/>
      <c r="W528" s="80"/>
      <c r="X528" s="80"/>
      <c r="Y528" s="94"/>
      <c r="Z528" s="80"/>
      <c r="AA528" s="80"/>
      <c r="AB528" s="80"/>
      <c r="AC528" s="80"/>
      <c r="AD528" s="69"/>
      <c r="AE528" s="69"/>
      <c r="AF528" s="69"/>
      <c r="AG528" s="95"/>
      <c r="AH528" s="93"/>
      <c r="AI528" s="81"/>
      <c r="AJ528" s="80"/>
      <c r="AK528" s="80"/>
      <c r="AL528" s="78"/>
      <c r="AM528" s="80"/>
      <c r="AN528" s="80"/>
      <c r="AO528" s="80"/>
      <c r="AP528" s="80"/>
      <c r="AQ528" s="80"/>
      <c r="AR528" s="80"/>
      <c r="AS528" s="78"/>
      <c r="AT528" s="96"/>
      <c r="AU528" s="97"/>
      <c r="AV528" s="98"/>
      <c r="AW528" s="99"/>
      <c r="AX528" s="100"/>
      <c r="AY528" s="100"/>
      <c r="AZ528" s="100"/>
      <c r="BA528" s="100"/>
      <c r="BB528" s="100"/>
      <c r="BC528" s="100"/>
      <c r="BD528" s="100"/>
      <c r="BE528" s="100"/>
      <c r="BF528" s="100"/>
      <c r="BG528" s="100"/>
      <c r="BH528" s="100"/>
      <c r="BI528" s="100"/>
      <c r="BJ528" s="100"/>
      <c r="BK528" s="100"/>
      <c r="BL528" s="100"/>
      <c r="BM528" s="100"/>
      <c r="BN528" s="100"/>
      <c r="BO528" s="100"/>
      <c r="BP528" s="100"/>
      <c r="BQ528" s="100"/>
    </row>
    <row r="529" spans="1:69">
      <c r="A529" s="25"/>
      <c r="C529" s="89"/>
      <c r="D529" s="84"/>
      <c r="E529" s="76"/>
      <c r="F529" s="91"/>
      <c r="G529" s="80"/>
      <c r="H529" s="81"/>
      <c r="I529" s="14"/>
      <c r="J529" s="92"/>
      <c r="K529" s="14"/>
      <c r="L529" s="78"/>
      <c r="M529" s="81"/>
      <c r="N529" s="14"/>
      <c r="O529" s="78"/>
      <c r="P529" s="78"/>
      <c r="Q529" s="93"/>
      <c r="R529" s="80"/>
      <c r="S529" s="80"/>
      <c r="T529" s="69"/>
      <c r="U529" s="78"/>
      <c r="V529" s="69"/>
      <c r="W529" s="80"/>
      <c r="X529" s="80"/>
      <c r="Y529" s="94"/>
      <c r="Z529" s="80"/>
      <c r="AA529" s="80"/>
      <c r="AB529" s="80"/>
      <c r="AC529" s="80"/>
      <c r="AD529" s="69"/>
      <c r="AE529" s="69"/>
      <c r="AF529" s="69"/>
      <c r="AG529" s="95"/>
      <c r="AH529" s="93"/>
      <c r="AI529" s="81"/>
      <c r="AJ529" s="80"/>
      <c r="AK529" s="80"/>
      <c r="AL529" s="78"/>
      <c r="AM529" s="80"/>
      <c r="AN529" s="80"/>
      <c r="AO529" s="80"/>
      <c r="AP529" s="80"/>
      <c r="AQ529" s="80"/>
      <c r="AR529" s="80"/>
      <c r="AS529" s="78"/>
      <c r="AT529" s="96"/>
      <c r="AU529" s="97"/>
      <c r="AV529" s="98"/>
      <c r="AW529" s="99"/>
      <c r="AX529" s="100"/>
      <c r="AY529" s="100"/>
      <c r="AZ529" s="100"/>
      <c r="BA529" s="100"/>
      <c r="BB529" s="100"/>
      <c r="BC529" s="100"/>
      <c r="BD529" s="100"/>
      <c r="BE529" s="100"/>
      <c r="BF529" s="100"/>
      <c r="BG529" s="100"/>
      <c r="BH529" s="100"/>
      <c r="BI529" s="100"/>
      <c r="BJ529" s="100"/>
      <c r="BK529" s="100"/>
      <c r="BL529" s="100"/>
      <c r="BM529" s="100"/>
      <c r="BN529" s="100"/>
      <c r="BO529" s="100"/>
      <c r="BP529" s="100"/>
      <c r="BQ529" s="100"/>
    </row>
    <row r="530" spans="1:69">
      <c r="A530" s="25"/>
      <c r="C530" s="89"/>
      <c r="D530" s="84"/>
      <c r="E530" s="76"/>
      <c r="F530" s="91"/>
      <c r="G530" s="80"/>
      <c r="H530" s="81"/>
      <c r="I530" s="14"/>
      <c r="J530" s="92"/>
      <c r="K530" s="14"/>
      <c r="L530" s="78"/>
      <c r="M530" s="81"/>
      <c r="N530" s="14"/>
      <c r="O530" s="78"/>
      <c r="P530" s="78"/>
      <c r="Q530" s="93"/>
      <c r="R530" s="80"/>
      <c r="S530" s="80"/>
      <c r="T530" s="69"/>
      <c r="U530" s="78"/>
      <c r="V530" s="69"/>
      <c r="W530" s="80"/>
      <c r="X530" s="80"/>
      <c r="Y530" s="94"/>
      <c r="Z530" s="80"/>
      <c r="AA530" s="80"/>
      <c r="AB530" s="80"/>
      <c r="AC530" s="80"/>
      <c r="AD530" s="69"/>
      <c r="AE530" s="69"/>
      <c r="AF530" s="69"/>
      <c r="AG530" s="95"/>
      <c r="AH530" s="93"/>
      <c r="AI530" s="81"/>
      <c r="AJ530" s="80"/>
      <c r="AK530" s="80"/>
      <c r="AL530" s="78"/>
      <c r="AM530" s="80"/>
      <c r="AN530" s="80"/>
      <c r="AO530" s="80"/>
      <c r="AP530" s="80"/>
      <c r="AQ530" s="80"/>
      <c r="AR530" s="80"/>
      <c r="AS530" s="78"/>
      <c r="AT530" s="96"/>
      <c r="AU530" s="97"/>
      <c r="AV530" s="98"/>
      <c r="AW530" s="99"/>
      <c r="AX530" s="100"/>
      <c r="AY530" s="100"/>
      <c r="AZ530" s="100"/>
      <c r="BA530" s="100"/>
      <c r="BB530" s="100"/>
      <c r="BC530" s="100"/>
      <c r="BD530" s="100"/>
      <c r="BE530" s="100"/>
      <c r="BF530" s="100"/>
      <c r="BG530" s="100"/>
      <c r="BH530" s="100"/>
      <c r="BI530" s="100"/>
      <c r="BJ530" s="100"/>
      <c r="BK530" s="100"/>
      <c r="BL530" s="100"/>
      <c r="BM530" s="100"/>
      <c r="BN530" s="100"/>
      <c r="BO530" s="100"/>
      <c r="BP530" s="100"/>
      <c r="BQ530" s="100"/>
    </row>
    <row r="531" spans="1:69">
      <c r="A531" s="25"/>
      <c r="C531" s="89"/>
      <c r="D531" s="84"/>
      <c r="E531" s="76"/>
      <c r="F531" s="91"/>
      <c r="G531" s="80"/>
      <c r="H531" s="81"/>
      <c r="I531" s="14"/>
      <c r="J531" s="92"/>
      <c r="K531" s="14"/>
      <c r="L531" s="78"/>
      <c r="M531" s="81"/>
      <c r="N531" s="14"/>
      <c r="O531" s="78"/>
      <c r="P531" s="78"/>
      <c r="Q531" s="93"/>
      <c r="R531" s="80"/>
      <c r="S531" s="80"/>
      <c r="T531" s="69"/>
      <c r="U531" s="78"/>
      <c r="V531" s="69"/>
      <c r="W531" s="80"/>
      <c r="X531" s="80"/>
      <c r="Y531" s="94"/>
      <c r="Z531" s="80"/>
      <c r="AA531" s="80"/>
      <c r="AB531" s="80"/>
      <c r="AC531" s="80"/>
      <c r="AD531" s="69"/>
      <c r="AE531" s="69"/>
      <c r="AF531" s="69"/>
      <c r="AG531" s="95"/>
      <c r="AH531" s="93"/>
      <c r="AI531" s="81"/>
      <c r="AJ531" s="80"/>
      <c r="AK531" s="80"/>
      <c r="AL531" s="78"/>
      <c r="AM531" s="80"/>
      <c r="AN531" s="80"/>
      <c r="AO531" s="80"/>
      <c r="AP531" s="80"/>
      <c r="AQ531" s="80"/>
      <c r="AR531" s="80"/>
      <c r="AS531" s="78"/>
      <c r="AT531" s="96"/>
      <c r="AU531" s="97"/>
      <c r="AV531" s="98"/>
      <c r="AW531" s="99"/>
      <c r="AX531" s="100"/>
      <c r="AY531" s="100"/>
      <c r="AZ531" s="100"/>
      <c r="BA531" s="100"/>
      <c r="BB531" s="100"/>
      <c r="BC531" s="100"/>
      <c r="BD531" s="100"/>
      <c r="BE531" s="100"/>
      <c r="BF531" s="100"/>
      <c r="BG531" s="100"/>
      <c r="BH531" s="100"/>
      <c r="BI531" s="100"/>
      <c r="BJ531" s="100"/>
      <c r="BK531" s="100"/>
      <c r="BL531" s="100"/>
      <c r="BM531" s="100"/>
      <c r="BN531" s="100"/>
      <c r="BO531" s="100"/>
      <c r="BP531" s="100"/>
      <c r="BQ531" s="100"/>
    </row>
    <row r="532" spans="1:69">
      <c r="A532" s="25"/>
      <c r="C532" s="89"/>
      <c r="D532" s="84"/>
      <c r="E532" s="76"/>
      <c r="F532" s="91"/>
      <c r="G532" s="80"/>
      <c r="H532" s="81"/>
      <c r="I532" s="14"/>
      <c r="J532" s="92"/>
      <c r="K532" s="14"/>
      <c r="L532" s="78"/>
      <c r="M532" s="81"/>
      <c r="N532" s="14"/>
      <c r="O532" s="78"/>
      <c r="P532" s="78"/>
      <c r="Q532" s="93"/>
      <c r="R532" s="80"/>
      <c r="S532" s="80"/>
      <c r="T532" s="69"/>
      <c r="U532" s="78"/>
      <c r="V532" s="69"/>
      <c r="W532" s="80"/>
      <c r="X532" s="80"/>
      <c r="Y532" s="94"/>
      <c r="Z532" s="80"/>
      <c r="AA532" s="80"/>
      <c r="AB532" s="80"/>
      <c r="AC532" s="80"/>
      <c r="AD532" s="69"/>
      <c r="AE532" s="69"/>
      <c r="AF532" s="69"/>
      <c r="AG532" s="95"/>
      <c r="AH532" s="93"/>
      <c r="AI532" s="81"/>
      <c r="AJ532" s="80"/>
      <c r="AK532" s="80"/>
      <c r="AL532" s="78"/>
      <c r="AM532" s="80"/>
      <c r="AN532" s="80"/>
      <c r="AO532" s="80"/>
      <c r="AP532" s="80"/>
      <c r="AQ532" s="80"/>
      <c r="AR532" s="80"/>
      <c r="AS532" s="78"/>
      <c r="AT532" s="96"/>
      <c r="AU532" s="97"/>
      <c r="AV532" s="98"/>
      <c r="AW532" s="99"/>
      <c r="AX532" s="100"/>
      <c r="AY532" s="100"/>
      <c r="AZ532" s="100"/>
      <c r="BA532" s="100"/>
      <c r="BB532" s="100"/>
      <c r="BC532" s="100"/>
      <c r="BD532" s="100"/>
      <c r="BE532" s="100"/>
      <c r="BF532" s="100"/>
      <c r="BG532" s="100"/>
      <c r="BH532" s="100"/>
      <c r="BI532" s="100"/>
      <c r="BJ532" s="100"/>
      <c r="BK532" s="100"/>
      <c r="BL532" s="100"/>
      <c r="BM532" s="100"/>
      <c r="BN532" s="100"/>
      <c r="BO532" s="100"/>
      <c r="BP532" s="100"/>
      <c r="BQ532" s="100"/>
    </row>
    <row r="533" spans="1:69">
      <c r="A533" s="25"/>
      <c r="C533" s="89"/>
      <c r="D533" s="84"/>
      <c r="E533" s="76"/>
      <c r="F533" s="91"/>
      <c r="G533" s="80"/>
      <c r="H533" s="81"/>
      <c r="I533" s="14"/>
      <c r="J533" s="92"/>
      <c r="K533" s="14"/>
      <c r="L533" s="78"/>
      <c r="M533" s="81"/>
      <c r="N533" s="14"/>
      <c r="O533" s="78"/>
      <c r="P533" s="78"/>
      <c r="Q533" s="93"/>
      <c r="R533" s="80"/>
      <c r="S533" s="80"/>
      <c r="T533" s="69"/>
      <c r="U533" s="78"/>
      <c r="V533" s="69"/>
      <c r="W533" s="80"/>
      <c r="X533" s="80"/>
      <c r="Y533" s="94"/>
      <c r="Z533" s="80"/>
      <c r="AA533" s="80"/>
      <c r="AB533" s="80"/>
      <c r="AC533" s="80"/>
      <c r="AD533" s="69"/>
      <c r="AE533" s="69"/>
      <c r="AF533" s="69"/>
      <c r="AG533" s="95"/>
      <c r="AH533" s="93"/>
      <c r="AI533" s="81"/>
      <c r="AJ533" s="80"/>
      <c r="AK533" s="80"/>
      <c r="AL533" s="78"/>
      <c r="AM533" s="80"/>
      <c r="AN533" s="80"/>
      <c r="AO533" s="80"/>
      <c r="AP533" s="80"/>
      <c r="AQ533" s="80"/>
      <c r="AR533" s="80"/>
      <c r="AS533" s="78"/>
      <c r="AT533" s="96"/>
      <c r="AU533" s="97"/>
      <c r="AV533" s="98"/>
      <c r="AW533" s="99"/>
      <c r="AX533" s="100"/>
      <c r="AY533" s="100"/>
      <c r="AZ533" s="100"/>
      <c r="BA533" s="100"/>
      <c r="BB533" s="100"/>
      <c r="BC533" s="100"/>
      <c r="BD533" s="100"/>
      <c r="BE533" s="100"/>
      <c r="BF533" s="100"/>
      <c r="BG533" s="100"/>
      <c r="BH533" s="100"/>
      <c r="BI533" s="100"/>
      <c r="BJ533" s="100"/>
      <c r="BK533" s="100"/>
      <c r="BL533" s="100"/>
      <c r="BM533" s="100"/>
      <c r="BN533" s="100"/>
      <c r="BO533" s="100"/>
      <c r="BP533" s="100"/>
      <c r="BQ533" s="100"/>
    </row>
    <row r="534" spans="1:69">
      <c r="A534" s="25"/>
      <c r="C534" s="89"/>
      <c r="D534" s="84"/>
      <c r="E534" s="76"/>
      <c r="F534" s="91"/>
      <c r="G534" s="80"/>
      <c r="H534" s="81"/>
      <c r="I534" s="14"/>
      <c r="J534" s="92"/>
      <c r="K534" s="14"/>
      <c r="L534" s="78"/>
      <c r="M534" s="81"/>
      <c r="N534" s="14"/>
      <c r="O534" s="78"/>
      <c r="P534" s="78"/>
      <c r="Q534" s="93"/>
      <c r="R534" s="80"/>
      <c r="S534" s="80"/>
      <c r="T534" s="69"/>
      <c r="U534" s="78"/>
      <c r="V534" s="69"/>
      <c r="W534" s="80"/>
      <c r="X534" s="80"/>
      <c r="Y534" s="94"/>
      <c r="Z534" s="80"/>
      <c r="AA534" s="80"/>
      <c r="AB534" s="80"/>
      <c r="AC534" s="80"/>
      <c r="AD534" s="69"/>
      <c r="AE534" s="69"/>
      <c r="AF534" s="69"/>
      <c r="AG534" s="95"/>
      <c r="AH534" s="93"/>
      <c r="AI534" s="81"/>
      <c r="AJ534" s="80"/>
      <c r="AK534" s="80"/>
      <c r="AL534" s="78"/>
      <c r="AM534" s="80"/>
      <c r="AN534" s="80"/>
      <c r="AO534" s="80"/>
      <c r="AP534" s="80"/>
      <c r="AQ534" s="80"/>
      <c r="AR534" s="80"/>
      <c r="AS534" s="78"/>
      <c r="AT534" s="96"/>
      <c r="AU534" s="97"/>
      <c r="AV534" s="98"/>
      <c r="AW534" s="99"/>
      <c r="AX534" s="100"/>
      <c r="AY534" s="100"/>
      <c r="AZ534" s="100"/>
      <c r="BA534" s="100"/>
      <c r="BB534" s="100"/>
      <c r="BC534" s="100"/>
      <c r="BD534" s="100"/>
      <c r="BE534" s="100"/>
      <c r="BF534" s="100"/>
      <c r="BG534" s="100"/>
      <c r="BH534" s="100"/>
      <c r="BI534" s="100"/>
      <c r="BJ534" s="100"/>
      <c r="BK534" s="100"/>
      <c r="BL534" s="100"/>
      <c r="BM534" s="100"/>
      <c r="BN534" s="100"/>
      <c r="BO534" s="100"/>
      <c r="BP534" s="100"/>
      <c r="BQ534" s="100"/>
    </row>
    <row r="535" spans="1:69">
      <c r="A535" s="25"/>
      <c r="C535" s="89"/>
      <c r="D535" s="84"/>
      <c r="E535" s="76"/>
      <c r="F535" s="91"/>
      <c r="G535" s="80"/>
      <c r="H535" s="81"/>
      <c r="I535" s="14"/>
      <c r="J535" s="92"/>
      <c r="K535" s="14"/>
      <c r="L535" s="78"/>
      <c r="M535" s="81"/>
      <c r="N535" s="14"/>
      <c r="O535" s="78"/>
      <c r="P535" s="78"/>
      <c r="Q535" s="93"/>
      <c r="R535" s="80"/>
      <c r="S535" s="80"/>
      <c r="T535" s="69"/>
      <c r="U535" s="78"/>
      <c r="V535" s="69"/>
      <c r="W535" s="80"/>
      <c r="X535" s="80"/>
      <c r="Y535" s="94"/>
      <c r="Z535" s="80"/>
      <c r="AA535" s="80"/>
      <c r="AB535" s="80"/>
      <c r="AC535" s="80"/>
      <c r="AD535" s="69"/>
      <c r="AE535" s="69"/>
      <c r="AF535" s="69"/>
      <c r="AG535" s="95"/>
      <c r="AH535" s="93"/>
      <c r="AI535" s="81"/>
      <c r="AJ535" s="80"/>
      <c r="AK535" s="80"/>
      <c r="AL535" s="78"/>
      <c r="AM535" s="80"/>
      <c r="AN535" s="80"/>
      <c r="AO535" s="80"/>
      <c r="AP535" s="80"/>
      <c r="AQ535" s="80"/>
      <c r="AR535" s="80"/>
      <c r="AS535" s="78"/>
      <c r="AT535" s="96"/>
      <c r="AU535" s="97"/>
      <c r="AV535" s="98"/>
      <c r="AW535" s="99"/>
      <c r="AX535" s="100"/>
      <c r="AY535" s="100"/>
      <c r="AZ535" s="100"/>
      <c r="BA535" s="100"/>
      <c r="BB535" s="100"/>
      <c r="BC535" s="100"/>
      <c r="BD535" s="100"/>
      <c r="BE535" s="100"/>
      <c r="BF535" s="100"/>
      <c r="BG535" s="100"/>
      <c r="BH535" s="100"/>
      <c r="BI535" s="100"/>
      <c r="BJ535" s="100"/>
      <c r="BK535" s="100"/>
      <c r="BL535" s="100"/>
      <c r="BM535" s="100"/>
      <c r="BN535" s="100"/>
      <c r="BO535" s="100"/>
      <c r="BP535" s="100"/>
      <c r="BQ535" s="100"/>
    </row>
    <row r="536" spans="1:69">
      <c r="A536" s="25"/>
      <c r="C536" s="89"/>
      <c r="D536" s="84"/>
      <c r="E536" s="76"/>
      <c r="F536" s="91"/>
      <c r="G536" s="80"/>
      <c r="H536" s="81"/>
      <c r="I536" s="14"/>
      <c r="J536" s="92"/>
      <c r="K536" s="14"/>
      <c r="L536" s="78"/>
      <c r="M536" s="81"/>
      <c r="N536" s="14"/>
      <c r="O536" s="78"/>
      <c r="P536" s="78"/>
      <c r="Q536" s="93"/>
      <c r="R536" s="80"/>
      <c r="S536" s="80"/>
      <c r="T536" s="69"/>
      <c r="U536" s="78"/>
      <c r="V536" s="69"/>
      <c r="W536" s="80"/>
      <c r="X536" s="80"/>
      <c r="Y536" s="94"/>
      <c r="Z536" s="80"/>
      <c r="AA536" s="80"/>
      <c r="AB536" s="80"/>
      <c r="AC536" s="80"/>
      <c r="AD536" s="69"/>
      <c r="AE536" s="69"/>
      <c r="AF536" s="69"/>
      <c r="AG536" s="95"/>
      <c r="AH536" s="93"/>
      <c r="AI536" s="81"/>
      <c r="AJ536" s="80"/>
      <c r="AK536" s="80"/>
      <c r="AL536" s="78"/>
      <c r="AM536" s="80"/>
      <c r="AN536" s="80"/>
      <c r="AO536" s="80"/>
      <c r="AP536" s="80"/>
      <c r="AQ536" s="80"/>
      <c r="AR536" s="80"/>
      <c r="AS536" s="78"/>
      <c r="AT536" s="96"/>
      <c r="AU536" s="97"/>
      <c r="AV536" s="98"/>
      <c r="AW536" s="99"/>
      <c r="AX536" s="100"/>
      <c r="AY536" s="100"/>
      <c r="AZ536" s="100"/>
      <c r="BA536" s="100"/>
      <c r="BB536" s="100"/>
      <c r="BC536" s="100"/>
      <c r="BD536" s="100"/>
      <c r="BE536" s="100"/>
      <c r="BF536" s="100"/>
      <c r="BG536" s="100"/>
      <c r="BH536" s="100"/>
      <c r="BI536" s="100"/>
      <c r="BJ536" s="100"/>
      <c r="BK536" s="100"/>
      <c r="BL536" s="100"/>
      <c r="BM536" s="100"/>
      <c r="BN536" s="100"/>
      <c r="BO536" s="100"/>
      <c r="BP536" s="100"/>
      <c r="BQ536" s="100"/>
    </row>
    <row r="537" spans="1:69">
      <c r="A537" s="25"/>
      <c r="C537" s="89"/>
      <c r="D537" s="84"/>
      <c r="E537" s="76"/>
      <c r="F537" s="91"/>
      <c r="G537" s="80"/>
      <c r="H537" s="81"/>
      <c r="I537" s="14"/>
      <c r="J537" s="92"/>
      <c r="K537" s="14"/>
      <c r="L537" s="78"/>
      <c r="M537" s="81"/>
      <c r="N537" s="14"/>
      <c r="O537" s="78"/>
      <c r="P537" s="78"/>
      <c r="Q537" s="93"/>
      <c r="R537" s="80"/>
      <c r="S537" s="80"/>
      <c r="T537" s="69"/>
      <c r="U537" s="78"/>
      <c r="V537" s="69"/>
      <c r="W537" s="80"/>
      <c r="X537" s="80"/>
      <c r="Y537" s="94"/>
      <c r="Z537" s="80"/>
      <c r="AA537" s="80"/>
      <c r="AB537" s="80"/>
      <c r="AC537" s="80"/>
      <c r="AD537" s="69"/>
      <c r="AE537" s="69"/>
      <c r="AF537" s="69"/>
      <c r="AG537" s="95"/>
      <c r="AH537" s="93"/>
      <c r="AI537" s="81"/>
      <c r="AJ537" s="80"/>
      <c r="AK537" s="80"/>
      <c r="AL537" s="78"/>
      <c r="AM537" s="80"/>
      <c r="AN537" s="80"/>
      <c r="AO537" s="80"/>
      <c r="AP537" s="80"/>
      <c r="AQ537" s="80"/>
      <c r="AR537" s="80"/>
      <c r="AS537" s="78"/>
      <c r="AT537" s="96"/>
      <c r="AU537" s="97"/>
      <c r="AV537" s="98"/>
      <c r="AW537" s="99"/>
      <c r="AX537" s="100"/>
      <c r="AY537" s="100"/>
      <c r="AZ537" s="100"/>
      <c r="BA537" s="100"/>
      <c r="BB537" s="100"/>
      <c r="BC537" s="100"/>
      <c r="BD537" s="100"/>
      <c r="BE537" s="100"/>
      <c r="BF537" s="100"/>
      <c r="BG537" s="100"/>
      <c r="BH537" s="100"/>
      <c r="BI537" s="100"/>
      <c r="BJ537" s="100"/>
      <c r="BK537" s="100"/>
      <c r="BL537" s="100"/>
      <c r="BM537" s="100"/>
      <c r="BN537" s="100"/>
      <c r="BO537" s="100"/>
      <c r="BP537" s="100"/>
      <c r="BQ537" s="100"/>
    </row>
    <row r="538" spans="1:69">
      <c r="A538" s="25"/>
      <c r="C538" s="89"/>
      <c r="D538" s="84"/>
      <c r="E538" s="76"/>
      <c r="F538" s="91"/>
      <c r="G538" s="80"/>
      <c r="H538" s="81"/>
      <c r="I538" s="14"/>
      <c r="J538" s="92"/>
      <c r="K538" s="14"/>
      <c r="L538" s="78"/>
      <c r="M538" s="81"/>
      <c r="N538" s="14"/>
      <c r="O538" s="78"/>
      <c r="P538" s="78"/>
      <c r="Q538" s="93"/>
      <c r="R538" s="80"/>
      <c r="S538" s="80"/>
      <c r="T538" s="69"/>
      <c r="U538" s="78"/>
      <c r="V538" s="69"/>
      <c r="W538" s="80"/>
      <c r="X538" s="80"/>
      <c r="Y538" s="94"/>
      <c r="Z538" s="80"/>
      <c r="AA538" s="80"/>
      <c r="AB538" s="80"/>
      <c r="AC538" s="80"/>
      <c r="AD538" s="69"/>
      <c r="AE538" s="69"/>
      <c r="AF538" s="69"/>
      <c r="AG538" s="95"/>
      <c r="AH538" s="93"/>
      <c r="AI538" s="81"/>
      <c r="AJ538" s="80"/>
      <c r="AK538" s="80"/>
      <c r="AL538" s="78"/>
      <c r="AM538" s="80"/>
      <c r="AN538" s="80"/>
      <c r="AO538" s="80"/>
      <c r="AP538" s="80"/>
      <c r="AQ538" s="80"/>
      <c r="AR538" s="80"/>
      <c r="AS538" s="78"/>
      <c r="AT538" s="96"/>
      <c r="AU538" s="97"/>
      <c r="AV538" s="98"/>
      <c r="AW538" s="99"/>
      <c r="AX538" s="100"/>
      <c r="AY538" s="100"/>
      <c r="AZ538" s="100"/>
      <c r="BA538" s="100"/>
      <c r="BB538" s="100"/>
      <c r="BC538" s="100"/>
      <c r="BD538" s="100"/>
      <c r="BE538" s="100"/>
      <c r="BF538" s="100"/>
      <c r="BG538" s="100"/>
      <c r="BH538" s="100"/>
      <c r="BI538" s="100"/>
      <c r="BJ538" s="100"/>
      <c r="BK538" s="100"/>
      <c r="BL538" s="100"/>
      <c r="BM538" s="100"/>
      <c r="BN538" s="100"/>
      <c r="BO538" s="100"/>
      <c r="BP538" s="100"/>
      <c r="BQ538" s="100"/>
    </row>
    <row r="539" spans="1:69">
      <c r="A539" s="25"/>
      <c r="C539" s="89"/>
      <c r="D539" s="84"/>
      <c r="E539" s="76"/>
      <c r="F539" s="91"/>
      <c r="G539" s="80"/>
      <c r="H539" s="81"/>
      <c r="I539" s="14"/>
      <c r="J539" s="92"/>
      <c r="K539" s="14"/>
      <c r="L539" s="78"/>
      <c r="M539" s="81"/>
      <c r="N539" s="14"/>
      <c r="O539" s="78"/>
      <c r="P539" s="78"/>
      <c r="Q539" s="93"/>
      <c r="R539" s="80"/>
      <c r="S539" s="80"/>
      <c r="T539" s="69"/>
      <c r="U539" s="78"/>
      <c r="V539" s="69"/>
      <c r="W539" s="80"/>
      <c r="X539" s="80"/>
      <c r="Y539" s="94"/>
      <c r="Z539" s="80"/>
      <c r="AA539" s="80"/>
      <c r="AB539" s="80"/>
      <c r="AC539" s="80"/>
      <c r="AD539" s="69"/>
      <c r="AE539" s="69"/>
      <c r="AF539" s="69"/>
      <c r="AG539" s="95"/>
      <c r="AH539" s="93"/>
      <c r="AI539" s="81"/>
      <c r="AJ539" s="80"/>
      <c r="AK539" s="80"/>
      <c r="AL539" s="78"/>
      <c r="AM539" s="80"/>
      <c r="AN539" s="80"/>
      <c r="AO539" s="80"/>
      <c r="AP539" s="80"/>
      <c r="AQ539" s="80"/>
      <c r="AR539" s="80"/>
      <c r="AS539" s="78"/>
      <c r="AT539" s="96"/>
      <c r="AU539" s="97"/>
      <c r="AV539" s="98"/>
      <c r="AW539" s="99"/>
      <c r="AX539" s="100"/>
      <c r="AY539" s="100"/>
      <c r="AZ539" s="100"/>
      <c r="BA539" s="100"/>
      <c r="BB539" s="100"/>
      <c r="BC539" s="100"/>
      <c r="BD539" s="100"/>
      <c r="BE539" s="100"/>
      <c r="BF539" s="100"/>
      <c r="BG539" s="100"/>
      <c r="BH539" s="100"/>
      <c r="BI539" s="100"/>
      <c r="BJ539" s="100"/>
      <c r="BK539" s="100"/>
      <c r="BL539" s="100"/>
      <c r="BM539" s="100"/>
      <c r="BN539" s="100"/>
      <c r="BO539" s="100"/>
      <c r="BP539" s="100"/>
      <c r="BQ539" s="100"/>
    </row>
    <row r="540" spans="1:69">
      <c r="A540" s="25"/>
      <c r="C540" s="89"/>
      <c r="D540" s="84"/>
      <c r="E540" s="76"/>
      <c r="F540" s="91"/>
      <c r="G540" s="80"/>
      <c r="H540" s="81"/>
      <c r="I540" s="14"/>
      <c r="J540" s="92"/>
      <c r="K540" s="14"/>
      <c r="L540" s="78"/>
      <c r="M540" s="81"/>
      <c r="N540" s="14"/>
      <c r="O540" s="78"/>
      <c r="P540" s="78"/>
      <c r="Q540" s="93"/>
      <c r="R540" s="80"/>
      <c r="S540" s="80"/>
      <c r="T540" s="69"/>
      <c r="U540" s="78"/>
      <c r="V540" s="69"/>
      <c r="W540" s="80"/>
      <c r="X540" s="80"/>
      <c r="Y540" s="94"/>
      <c r="Z540" s="80"/>
      <c r="AA540" s="80"/>
      <c r="AB540" s="80"/>
      <c r="AC540" s="80"/>
      <c r="AD540" s="69"/>
      <c r="AE540" s="69"/>
      <c r="AF540" s="69"/>
      <c r="AG540" s="95"/>
      <c r="AH540" s="93"/>
      <c r="AI540" s="81"/>
      <c r="AJ540" s="80"/>
      <c r="AK540" s="80"/>
      <c r="AL540" s="78"/>
      <c r="AM540" s="80"/>
      <c r="AN540" s="80"/>
      <c r="AO540" s="80"/>
      <c r="AP540" s="80"/>
      <c r="AQ540" s="80"/>
      <c r="AR540" s="80"/>
      <c r="AS540" s="78"/>
      <c r="AT540" s="96"/>
      <c r="AU540" s="97"/>
      <c r="AV540" s="98"/>
      <c r="AW540" s="99"/>
      <c r="AX540" s="100"/>
      <c r="AY540" s="100"/>
      <c r="AZ540" s="100"/>
      <c r="BA540" s="100"/>
      <c r="BB540" s="100"/>
      <c r="BC540" s="100"/>
      <c r="BD540" s="100"/>
      <c r="BE540" s="100"/>
      <c r="BF540" s="100"/>
      <c r="BG540" s="100"/>
      <c r="BH540" s="100"/>
      <c r="BI540" s="100"/>
      <c r="BJ540" s="100"/>
      <c r="BK540" s="100"/>
      <c r="BL540" s="100"/>
      <c r="BM540" s="100"/>
      <c r="BN540" s="100"/>
      <c r="BO540" s="100"/>
      <c r="BP540" s="100"/>
      <c r="BQ540" s="100"/>
    </row>
    <row r="541" spans="1:69">
      <c r="A541" s="25"/>
      <c r="C541" s="89"/>
      <c r="D541" s="84"/>
      <c r="E541" s="76"/>
      <c r="F541" s="91"/>
      <c r="G541" s="80"/>
      <c r="H541" s="81"/>
      <c r="I541" s="14"/>
      <c r="J541" s="92"/>
      <c r="K541" s="14"/>
      <c r="L541" s="78"/>
      <c r="M541" s="81"/>
      <c r="N541" s="14"/>
      <c r="O541" s="78"/>
      <c r="P541" s="78"/>
      <c r="Q541" s="93"/>
      <c r="R541" s="80"/>
      <c r="S541" s="80"/>
      <c r="T541" s="69"/>
      <c r="U541" s="78"/>
      <c r="V541" s="69"/>
      <c r="W541" s="80"/>
      <c r="X541" s="80"/>
      <c r="Y541" s="94"/>
      <c r="Z541" s="80"/>
      <c r="AA541" s="80"/>
      <c r="AB541" s="80"/>
      <c r="AC541" s="80"/>
      <c r="AD541" s="69"/>
      <c r="AE541" s="69"/>
      <c r="AF541" s="69"/>
      <c r="AG541" s="95"/>
      <c r="AH541" s="93"/>
      <c r="AI541" s="81"/>
      <c r="AJ541" s="80"/>
      <c r="AK541" s="80"/>
      <c r="AL541" s="78"/>
      <c r="AM541" s="80"/>
      <c r="AN541" s="80"/>
      <c r="AO541" s="80"/>
      <c r="AP541" s="80"/>
      <c r="AQ541" s="80"/>
      <c r="AR541" s="80"/>
      <c r="AS541" s="78"/>
      <c r="AT541" s="96"/>
      <c r="AU541" s="97"/>
      <c r="AV541" s="98"/>
      <c r="AW541" s="99"/>
      <c r="AX541" s="100"/>
      <c r="AY541" s="100"/>
      <c r="AZ541" s="100"/>
      <c r="BA541" s="100"/>
      <c r="BB541" s="100"/>
      <c r="BC541" s="100"/>
      <c r="BD541" s="100"/>
      <c r="BE541" s="100"/>
      <c r="BF541" s="100"/>
      <c r="BG541" s="100"/>
      <c r="BH541" s="100"/>
      <c r="BI541" s="100"/>
      <c r="BJ541" s="100"/>
      <c r="BK541" s="100"/>
      <c r="BL541" s="100"/>
      <c r="BM541" s="100"/>
      <c r="BN541" s="100"/>
      <c r="BO541" s="100"/>
      <c r="BP541" s="100"/>
      <c r="BQ541" s="100"/>
    </row>
    <row r="542" spans="1:69">
      <c r="A542" s="25"/>
      <c r="C542" s="89"/>
      <c r="D542" s="84"/>
      <c r="E542" s="76"/>
      <c r="F542" s="91"/>
      <c r="G542" s="80"/>
      <c r="H542" s="81"/>
      <c r="I542" s="14"/>
      <c r="J542" s="92"/>
      <c r="K542" s="14"/>
      <c r="L542" s="78"/>
      <c r="M542" s="81"/>
      <c r="N542" s="14"/>
      <c r="O542" s="78"/>
      <c r="P542" s="78"/>
      <c r="Q542" s="93"/>
      <c r="R542" s="80"/>
      <c r="S542" s="80"/>
      <c r="T542" s="69"/>
      <c r="U542" s="78"/>
      <c r="V542" s="69"/>
      <c r="W542" s="80"/>
      <c r="X542" s="80"/>
      <c r="Y542" s="94"/>
      <c r="Z542" s="80"/>
      <c r="AA542" s="80"/>
      <c r="AB542" s="80"/>
      <c r="AC542" s="80"/>
      <c r="AD542" s="69"/>
      <c r="AE542" s="69"/>
      <c r="AF542" s="69"/>
      <c r="AG542" s="95"/>
      <c r="AH542" s="93"/>
      <c r="AI542" s="81"/>
      <c r="AJ542" s="80"/>
      <c r="AK542" s="80"/>
      <c r="AL542" s="78"/>
      <c r="AM542" s="80"/>
      <c r="AN542" s="80"/>
      <c r="AO542" s="80"/>
      <c r="AP542" s="80"/>
      <c r="AQ542" s="80"/>
      <c r="AR542" s="80"/>
      <c r="AS542" s="78"/>
      <c r="AT542" s="96"/>
      <c r="AU542" s="97"/>
      <c r="AV542" s="98"/>
      <c r="AW542" s="99"/>
      <c r="AX542" s="100"/>
      <c r="AY542" s="100"/>
      <c r="AZ542" s="100"/>
      <c r="BA542" s="100"/>
      <c r="BB542" s="100"/>
      <c r="BC542" s="100"/>
      <c r="BD542" s="100"/>
      <c r="BE542" s="100"/>
      <c r="BF542" s="100"/>
      <c r="BG542" s="100"/>
      <c r="BH542" s="100"/>
      <c r="BI542" s="100"/>
      <c r="BJ542" s="100"/>
      <c r="BK542" s="100"/>
      <c r="BL542" s="100"/>
      <c r="BM542" s="100"/>
      <c r="BN542" s="100"/>
      <c r="BO542" s="100"/>
      <c r="BP542" s="100"/>
      <c r="BQ542" s="100"/>
    </row>
    <row r="543" spans="1:69">
      <c r="A543" s="25"/>
      <c r="C543" s="89"/>
      <c r="D543" s="84"/>
      <c r="E543" s="76"/>
      <c r="F543" s="91"/>
      <c r="G543" s="80"/>
      <c r="H543" s="81"/>
      <c r="I543" s="14"/>
      <c r="J543" s="92"/>
      <c r="K543" s="14"/>
      <c r="L543" s="78"/>
      <c r="M543" s="81"/>
      <c r="N543" s="14"/>
      <c r="O543" s="78"/>
      <c r="P543" s="78"/>
      <c r="Q543" s="93"/>
      <c r="R543" s="80"/>
      <c r="S543" s="80"/>
      <c r="T543" s="69"/>
      <c r="U543" s="78"/>
      <c r="V543" s="69"/>
      <c r="W543" s="80"/>
      <c r="X543" s="80"/>
      <c r="Y543" s="94"/>
      <c r="Z543" s="80"/>
      <c r="AA543" s="80"/>
      <c r="AB543" s="80"/>
      <c r="AC543" s="80"/>
      <c r="AD543" s="69"/>
      <c r="AE543" s="69"/>
      <c r="AF543" s="69"/>
      <c r="AG543" s="95"/>
      <c r="AH543" s="93"/>
      <c r="AI543" s="81"/>
      <c r="AJ543" s="80"/>
      <c r="AK543" s="80"/>
      <c r="AL543" s="78"/>
      <c r="AM543" s="80"/>
      <c r="AN543" s="80"/>
      <c r="AO543" s="80"/>
      <c r="AP543" s="80"/>
      <c r="AQ543" s="80"/>
      <c r="AR543" s="80"/>
      <c r="AS543" s="78"/>
      <c r="AT543" s="96"/>
      <c r="AU543" s="97"/>
      <c r="AV543" s="98"/>
      <c r="AW543" s="99"/>
      <c r="AX543" s="100"/>
      <c r="AY543" s="100"/>
      <c r="AZ543" s="100"/>
      <c r="BA543" s="100"/>
      <c r="BB543" s="100"/>
      <c r="BC543" s="100"/>
      <c r="BD543" s="100"/>
      <c r="BE543" s="100"/>
      <c r="BF543" s="100"/>
      <c r="BG543" s="100"/>
      <c r="BH543" s="100"/>
      <c r="BI543" s="100"/>
      <c r="BJ543" s="100"/>
      <c r="BK543" s="100"/>
      <c r="BL543" s="100"/>
      <c r="BM543" s="100"/>
      <c r="BN543" s="100"/>
      <c r="BO543" s="100"/>
      <c r="BP543" s="100"/>
      <c r="BQ543" s="100"/>
    </row>
    <row r="544" spans="1:69">
      <c r="A544" s="25"/>
      <c r="C544" s="89"/>
      <c r="D544" s="84"/>
      <c r="E544" s="76"/>
      <c r="F544" s="91"/>
      <c r="G544" s="80"/>
      <c r="H544" s="81"/>
      <c r="I544" s="14"/>
      <c r="J544" s="92"/>
      <c r="K544" s="14"/>
      <c r="L544" s="78"/>
      <c r="M544" s="81"/>
      <c r="N544" s="14"/>
      <c r="O544" s="78"/>
      <c r="P544" s="78"/>
      <c r="Q544" s="93"/>
      <c r="R544" s="80"/>
      <c r="S544" s="80"/>
      <c r="T544" s="69"/>
      <c r="U544" s="78"/>
      <c r="V544" s="69"/>
      <c r="W544" s="80"/>
      <c r="X544" s="80"/>
      <c r="Y544" s="94"/>
      <c r="Z544" s="80"/>
      <c r="AA544" s="80"/>
      <c r="AB544" s="80"/>
      <c r="AC544" s="80"/>
      <c r="AD544" s="69"/>
      <c r="AE544" s="69"/>
      <c r="AF544" s="69"/>
      <c r="AG544" s="95"/>
      <c r="AH544" s="93"/>
      <c r="AI544" s="81"/>
      <c r="AJ544" s="80"/>
      <c r="AK544" s="80"/>
      <c r="AL544" s="78"/>
      <c r="AM544" s="80"/>
      <c r="AN544" s="80"/>
      <c r="AO544" s="80"/>
      <c r="AP544" s="80"/>
      <c r="AQ544" s="80"/>
      <c r="AR544" s="80"/>
      <c r="AS544" s="78"/>
      <c r="AT544" s="96"/>
      <c r="AU544" s="97"/>
      <c r="AV544" s="98"/>
      <c r="AW544" s="99"/>
      <c r="AX544" s="100"/>
      <c r="AY544" s="100"/>
      <c r="AZ544" s="100"/>
      <c r="BA544" s="100"/>
      <c r="BB544" s="100"/>
      <c r="BC544" s="100"/>
      <c r="BD544" s="100"/>
      <c r="BE544" s="100"/>
      <c r="BF544" s="100"/>
      <c r="BG544" s="100"/>
      <c r="BH544" s="100"/>
      <c r="BI544" s="100"/>
      <c r="BJ544" s="100"/>
      <c r="BK544" s="100"/>
      <c r="BL544" s="100"/>
      <c r="BM544" s="100"/>
      <c r="BN544" s="100"/>
      <c r="BO544" s="100"/>
      <c r="BP544" s="100"/>
      <c r="BQ544" s="100"/>
    </row>
    <row r="545" spans="1:69">
      <c r="A545" s="25"/>
      <c r="C545" s="89"/>
      <c r="D545" s="84"/>
      <c r="E545" s="76"/>
      <c r="F545" s="91"/>
      <c r="G545" s="80"/>
      <c r="H545" s="81"/>
      <c r="I545" s="14"/>
      <c r="J545" s="92"/>
      <c r="K545" s="14"/>
      <c r="L545" s="78"/>
      <c r="M545" s="81"/>
      <c r="N545" s="14"/>
      <c r="O545" s="78"/>
      <c r="P545" s="78"/>
      <c r="Q545" s="93"/>
      <c r="R545" s="80"/>
      <c r="S545" s="80"/>
      <c r="T545" s="69"/>
      <c r="U545" s="78"/>
      <c r="V545" s="69"/>
      <c r="W545" s="80"/>
      <c r="X545" s="80"/>
      <c r="Y545" s="94"/>
      <c r="Z545" s="80"/>
      <c r="AA545" s="80"/>
      <c r="AB545" s="80"/>
      <c r="AC545" s="80"/>
      <c r="AD545" s="69"/>
      <c r="AE545" s="69"/>
      <c r="AF545" s="69"/>
      <c r="AG545" s="95"/>
      <c r="AH545" s="93"/>
      <c r="AI545" s="81"/>
      <c r="AJ545" s="80"/>
      <c r="AK545" s="80"/>
      <c r="AL545" s="78"/>
      <c r="AM545" s="80"/>
      <c r="AN545" s="80"/>
      <c r="AO545" s="80"/>
      <c r="AP545" s="80"/>
      <c r="AQ545" s="80"/>
      <c r="AR545" s="80"/>
      <c r="AS545" s="78"/>
      <c r="AT545" s="96"/>
      <c r="AU545" s="97"/>
      <c r="AV545" s="98"/>
      <c r="AW545" s="99"/>
      <c r="AX545" s="100"/>
      <c r="AY545" s="100"/>
      <c r="AZ545" s="100"/>
      <c r="BA545" s="100"/>
      <c r="BB545" s="100"/>
      <c r="BC545" s="100"/>
      <c r="BD545" s="100"/>
      <c r="BE545" s="100"/>
      <c r="BF545" s="100"/>
      <c r="BG545" s="100"/>
      <c r="BH545" s="100"/>
      <c r="BI545" s="100"/>
      <c r="BJ545" s="100"/>
      <c r="BK545" s="100"/>
      <c r="BL545" s="100"/>
      <c r="BM545" s="100"/>
      <c r="BN545" s="100"/>
      <c r="BO545" s="100"/>
      <c r="BP545" s="100"/>
      <c r="BQ545" s="100"/>
    </row>
    <row r="546" spans="1:69">
      <c r="A546" s="25"/>
      <c r="C546" s="89"/>
      <c r="D546" s="84"/>
      <c r="E546" s="76"/>
      <c r="F546" s="91"/>
      <c r="G546" s="80"/>
      <c r="H546" s="81"/>
      <c r="I546" s="14"/>
      <c r="J546" s="92"/>
      <c r="K546" s="14"/>
      <c r="L546" s="78"/>
      <c r="M546" s="81"/>
      <c r="N546" s="14"/>
      <c r="O546" s="78"/>
      <c r="P546" s="78"/>
      <c r="Q546" s="93"/>
      <c r="R546" s="80"/>
      <c r="S546" s="80"/>
      <c r="T546" s="69"/>
      <c r="U546" s="78"/>
      <c r="V546" s="69"/>
      <c r="W546" s="80"/>
      <c r="X546" s="80"/>
      <c r="Y546" s="94"/>
      <c r="Z546" s="80"/>
      <c r="AA546" s="80"/>
      <c r="AB546" s="80"/>
      <c r="AC546" s="80"/>
      <c r="AD546" s="69"/>
      <c r="AE546" s="69"/>
      <c r="AF546" s="69"/>
      <c r="AG546" s="95"/>
      <c r="AH546" s="93"/>
      <c r="AI546" s="81"/>
      <c r="AJ546" s="80"/>
      <c r="AK546" s="80"/>
      <c r="AL546" s="78"/>
      <c r="AM546" s="80"/>
      <c r="AN546" s="80"/>
      <c r="AO546" s="80"/>
      <c r="AP546" s="80"/>
      <c r="AQ546" s="80"/>
      <c r="AR546" s="80"/>
      <c r="AS546" s="78"/>
      <c r="AT546" s="96"/>
      <c r="AU546" s="97"/>
      <c r="AV546" s="98"/>
      <c r="AW546" s="99"/>
      <c r="AX546" s="100"/>
      <c r="AY546" s="100"/>
      <c r="AZ546" s="100"/>
      <c r="BA546" s="100"/>
      <c r="BB546" s="100"/>
      <c r="BC546" s="100"/>
      <c r="BD546" s="100"/>
      <c r="BE546" s="100"/>
      <c r="BF546" s="100"/>
      <c r="BG546" s="100"/>
      <c r="BH546" s="100"/>
      <c r="BI546" s="100"/>
      <c r="BJ546" s="100"/>
      <c r="BK546" s="100"/>
      <c r="BL546" s="100"/>
      <c r="BM546" s="100"/>
      <c r="BN546" s="100"/>
      <c r="BO546" s="100"/>
      <c r="BP546" s="100"/>
      <c r="BQ546" s="100"/>
    </row>
    <row r="547" spans="1:69">
      <c r="A547" s="25"/>
      <c r="C547" s="89"/>
      <c r="D547" s="84"/>
      <c r="E547" s="76"/>
      <c r="F547" s="91"/>
      <c r="G547" s="80"/>
      <c r="H547" s="81"/>
      <c r="I547" s="14"/>
      <c r="J547" s="92"/>
      <c r="K547" s="14"/>
      <c r="L547" s="78"/>
      <c r="M547" s="81"/>
      <c r="N547" s="14"/>
      <c r="O547" s="78"/>
      <c r="P547" s="78"/>
      <c r="Q547" s="93"/>
      <c r="R547" s="80"/>
      <c r="S547" s="80"/>
      <c r="T547" s="69"/>
      <c r="U547" s="78"/>
      <c r="V547" s="69"/>
      <c r="W547" s="80"/>
      <c r="X547" s="80"/>
      <c r="Y547" s="94"/>
      <c r="Z547" s="80"/>
      <c r="AA547" s="80"/>
      <c r="AB547" s="80"/>
      <c r="AC547" s="80"/>
      <c r="AD547" s="69"/>
      <c r="AE547" s="69"/>
      <c r="AF547" s="69"/>
      <c r="AG547" s="95"/>
      <c r="AH547" s="93"/>
      <c r="AI547" s="81"/>
      <c r="AJ547" s="80"/>
      <c r="AK547" s="80"/>
      <c r="AL547" s="78"/>
      <c r="AM547" s="80"/>
      <c r="AN547" s="80"/>
      <c r="AO547" s="80"/>
      <c r="AP547" s="80"/>
      <c r="AQ547" s="80"/>
      <c r="AR547" s="80"/>
      <c r="AS547" s="78"/>
      <c r="AT547" s="96"/>
      <c r="AU547" s="97"/>
      <c r="AV547" s="98"/>
      <c r="AW547" s="99"/>
      <c r="AX547" s="100"/>
      <c r="AY547" s="100"/>
      <c r="AZ547" s="100"/>
      <c r="BA547" s="100"/>
      <c r="BB547" s="100"/>
      <c r="BC547" s="100"/>
      <c r="BD547" s="100"/>
      <c r="BE547" s="100"/>
      <c r="BF547" s="100"/>
      <c r="BG547" s="100"/>
      <c r="BH547" s="100"/>
      <c r="BI547" s="100"/>
      <c r="BJ547" s="100"/>
      <c r="BK547" s="100"/>
      <c r="BL547" s="100"/>
      <c r="BM547" s="100"/>
      <c r="BN547" s="100"/>
      <c r="BO547" s="100"/>
      <c r="BP547" s="100"/>
      <c r="BQ547" s="100"/>
    </row>
    <row r="548" spans="1:69">
      <c r="A548" s="25"/>
      <c r="C548" s="89"/>
      <c r="D548" s="84"/>
      <c r="E548" s="76"/>
      <c r="F548" s="91"/>
      <c r="G548" s="80"/>
      <c r="H548" s="81"/>
      <c r="I548" s="14"/>
      <c r="J548" s="92"/>
      <c r="K548" s="14"/>
      <c r="L548" s="78"/>
      <c r="M548" s="81"/>
      <c r="N548" s="14"/>
      <c r="O548" s="78"/>
      <c r="P548" s="78"/>
      <c r="Q548" s="93"/>
      <c r="R548" s="80"/>
      <c r="S548" s="80"/>
      <c r="T548" s="69"/>
      <c r="U548" s="78"/>
      <c r="V548" s="69"/>
      <c r="W548" s="80"/>
      <c r="X548" s="80"/>
      <c r="Y548" s="94"/>
      <c r="Z548" s="80"/>
      <c r="AA548" s="80"/>
      <c r="AB548" s="80"/>
      <c r="AC548" s="80"/>
      <c r="AD548" s="69"/>
      <c r="AE548" s="69"/>
      <c r="AF548" s="69"/>
      <c r="AG548" s="95"/>
      <c r="AH548" s="93"/>
      <c r="AI548" s="81"/>
      <c r="AJ548" s="80"/>
      <c r="AK548" s="80"/>
      <c r="AL548" s="78"/>
      <c r="AM548" s="80"/>
      <c r="AN548" s="80"/>
      <c r="AO548" s="80"/>
      <c r="AP548" s="80"/>
      <c r="AQ548" s="80"/>
      <c r="AR548" s="80"/>
      <c r="AS548" s="78"/>
      <c r="AT548" s="96"/>
      <c r="AU548" s="97"/>
      <c r="AV548" s="98"/>
      <c r="AW548" s="99"/>
      <c r="AX548" s="100"/>
      <c r="AY548" s="100"/>
      <c r="AZ548" s="100"/>
      <c r="BA548" s="100"/>
      <c r="BB548" s="100"/>
      <c r="BC548" s="100"/>
      <c r="BD548" s="100"/>
      <c r="BE548" s="100"/>
      <c r="BF548" s="100"/>
      <c r="BG548" s="100"/>
      <c r="BH548" s="100"/>
      <c r="BI548" s="100"/>
      <c r="BJ548" s="100"/>
      <c r="BK548" s="100"/>
      <c r="BL548" s="100"/>
      <c r="BM548" s="100"/>
      <c r="BN548" s="100"/>
      <c r="BO548" s="100"/>
      <c r="BP548" s="100"/>
      <c r="BQ548" s="100"/>
    </row>
    <row r="549" spans="1:69">
      <c r="A549" s="25"/>
      <c r="C549" s="89"/>
      <c r="D549" s="84"/>
      <c r="E549" s="76"/>
      <c r="F549" s="91"/>
      <c r="G549" s="80"/>
      <c r="H549" s="81"/>
      <c r="I549" s="14"/>
      <c r="J549" s="92"/>
      <c r="K549" s="14"/>
      <c r="L549" s="78"/>
      <c r="M549" s="81"/>
      <c r="N549" s="14"/>
      <c r="O549" s="78"/>
      <c r="P549" s="78"/>
      <c r="Q549" s="93"/>
      <c r="R549" s="80"/>
      <c r="S549" s="80"/>
      <c r="T549" s="69"/>
      <c r="U549" s="78"/>
      <c r="V549" s="69"/>
      <c r="W549" s="80"/>
      <c r="X549" s="80"/>
      <c r="Y549" s="94"/>
      <c r="Z549" s="80"/>
      <c r="AA549" s="80"/>
      <c r="AB549" s="80"/>
      <c r="AC549" s="80"/>
      <c r="AD549" s="69"/>
      <c r="AE549" s="69"/>
      <c r="AF549" s="69"/>
      <c r="AG549" s="95"/>
      <c r="AH549" s="93"/>
      <c r="AI549" s="81"/>
      <c r="AJ549" s="80"/>
      <c r="AK549" s="80"/>
      <c r="AL549" s="78"/>
      <c r="AM549" s="80"/>
      <c r="AN549" s="80"/>
      <c r="AO549" s="80"/>
      <c r="AP549" s="80"/>
      <c r="AQ549" s="80"/>
      <c r="AR549" s="80"/>
      <c r="AS549" s="78"/>
      <c r="AT549" s="96"/>
      <c r="AU549" s="97"/>
      <c r="AV549" s="98"/>
      <c r="AW549" s="99"/>
      <c r="AX549" s="100"/>
      <c r="AY549" s="100"/>
      <c r="AZ549" s="100"/>
      <c r="BA549" s="100"/>
      <c r="BB549" s="100"/>
      <c r="BC549" s="100"/>
      <c r="BD549" s="100"/>
      <c r="BE549" s="100"/>
      <c r="BF549" s="100"/>
      <c r="BG549" s="100"/>
      <c r="BH549" s="100"/>
      <c r="BI549" s="100"/>
      <c r="BJ549" s="100"/>
      <c r="BK549" s="100"/>
      <c r="BL549" s="100"/>
      <c r="BM549" s="100"/>
      <c r="BN549" s="100"/>
      <c r="BO549" s="100"/>
      <c r="BP549" s="100"/>
      <c r="BQ549" s="100"/>
    </row>
    <row r="550" spans="1:69">
      <c r="A550" s="25"/>
      <c r="C550" s="89"/>
      <c r="D550" s="84"/>
      <c r="E550" s="76"/>
      <c r="F550" s="91"/>
      <c r="G550" s="80"/>
      <c r="H550" s="81"/>
      <c r="I550" s="14"/>
      <c r="J550" s="92"/>
      <c r="K550" s="14"/>
      <c r="L550" s="78"/>
      <c r="M550" s="81"/>
      <c r="N550" s="14"/>
      <c r="O550" s="78"/>
      <c r="P550" s="78"/>
      <c r="Q550" s="93"/>
      <c r="R550" s="80"/>
      <c r="S550" s="80"/>
      <c r="T550" s="69"/>
      <c r="U550" s="78"/>
      <c r="V550" s="69"/>
      <c r="W550" s="80"/>
      <c r="X550" s="80"/>
      <c r="Y550" s="94"/>
      <c r="Z550" s="80"/>
      <c r="AA550" s="80"/>
      <c r="AB550" s="80"/>
      <c r="AC550" s="80"/>
      <c r="AD550" s="69"/>
      <c r="AE550" s="69"/>
      <c r="AF550" s="69"/>
      <c r="AG550" s="95"/>
      <c r="AH550" s="93"/>
      <c r="AI550" s="81"/>
      <c r="AJ550" s="80"/>
      <c r="AK550" s="80"/>
      <c r="AL550" s="78"/>
      <c r="AM550" s="80"/>
      <c r="AN550" s="80"/>
      <c r="AO550" s="80"/>
      <c r="AP550" s="80"/>
      <c r="AQ550" s="80"/>
      <c r="AR550" s="80"/>
      <c r="AS550" s="78"/>
      <c r="AT550" s="96"/>
      <c r="AU550" s="97"/>
      <c r="AV550" s="98"/>
      <c r="AW550" s="99"/>
      <c r="AX550" s="100"/>
      <c r="AY550" s="100"/>
      <c r="AZ550" s="100"/>
      <c r="BA550" s="100"/>
      <c r="BB550" s="100"/>
      <c r="BC550" s="100"/>
      <c r="BD550" s="100"/>
      <c r="BE550" s="100"/>
      <c r="BF550" s="100"/>
      <c r="BG550" s="100"/>
      <c r="BH550" s="100"/>
      <c r="BI550" s="100"/>
      <c r="BJ550" s="100"/>
      <c r="BK550" s="100"/>
      <c r="BL550" s="100"/>
      <c r="BM550" s="100"/>
      <c r="BN550" s="100"/>
      <c r="BO550" s="100"/>
      <c r="BP550" s="100"/>
      <c r="BQ550" s="100"/>
    </row>
    <row r="551" spans="1:69">
      <c r="A551" s="25"/>
      <c r="C551" s="89"/>
      <c r="D551" s="84"/>
      <c r="E551" s="76"/>
      <c r="F551" s="91"/>
      <c r="G551" s="80"/>
      <c r="H551" s="81"/>
      <c r="I551" s="14"/>
      <c r="J551" s="92"/>
      <c r="K551" s="14"/>
      <c r="L551" s="78"/>
      <c r="M551" s="81"/>
      <c r="N551" s="14"/>
      <c r="O551" s="78"/>
      <c r="P551" s="78"/>
      <c r="Q551" s="93"/>
      <c r="R551" s="80"/>
      <c r="S551" s="80"/>
      <c r="T551" s="69"/>
      <c r="U551" s="78"/>
      <c r="V551" s="69"/>
      <c r="W551" s="80"/>
      <c r="X551" s="80"/>
      <c r="Y551" s="94"/>
      <c r="Z551" s="80"/>
      <c r="AA551" s="80"/>
      <c r="AB551" s="80"/>
      <c r="AC551" s="80"/>
      <c r="AD551" s="69"/>
      <c r="AE551" s="69"/>
      <c r="AF551" s="69"/>
      <c r="AG551" s="95"/>
      <c r="AH551" s="93"/>
      <c r="AI551" s="81"/>
      <c r="AJ551" s="80"/>
      <c r="AK551" s="80"/>
      <c r="AL551" s="78"/>
      <c r="AM551" s="80"/>
      <c r="AN551" s="80"/>
      <c r="AO551" s="80"/>
      <c r="AP551" s="80"/>
      <c r="AQ551" s="80"/>
      <c r="AR551" s="80"/>
      <c r="AS551" s="78"/>
      <c r="AT551" s="96"/>
      <c r="AU551" s="97"/>
      <c r="AV551" s="98"/>
      <c r="AW551" s="99"/>
      <c r="AX551" s="100"/>
      <c r="AY551" s="100"/>
      <c r="AZ551" s="100"/>
      <c r="BA551" s="100"/>
      <c r="BB551" s="100"/>
      <c r="BC551" s="100"/>
      <c r="BD551" s="100"/>
      <c r="BE551" s="100"/>
      <c r="BF551" s="100"/>
      <c r="BG551" s="100"/>
      <c r="BH551" s="100"/>
      <c r="BI551" s="100"/>
      <c r="BJ551" s="100"/>
      <c r="BK551" s="100"/>
      <c r="BL551" s="100"/>
      <c r="BM551" s="100"/>
      <c r="BN551" s="100"/>
      <c r="BO551" s="100"/>
      <c r="BP551" s="100"/>
      <c r="BQ551" s="100"/>
    </row>
    <row r="552" spans="1:69">
      <c r="A552" s="25"/>
      <c r="C552" s="89"/>
      <c r="D552" s="84"/>
      <c r="E552" s="76"/>
      <c r="F552" s="91"/>
      <c r="G552" s="80"/>
      <c r="H552" s="81"/>
      <c r="I552" s="14"/>
      <c r="J552" s="92"/>
      <c r="K552" s="14"/>
      <c r="L552" s="78"/>
      <c r="M552" s="81"/>
      <c r="N552" s="14"/>
      <c r="O552" s="78"/>
      <c r="P552" s="78"/>
      <c r="Q552" s="93"/>
      <c r="R552" s="80"/>
      <c r="S552" s="80"/>
      <c r="T552" s="69"/>
      <c r="U552" s="78"/>
      <c r="V552" s="69"/>
      <c r="W552" s="80"/>
      <c r="X552" s="80"/>
      <c r="Y552" s="94"/>
      <c r="Z552" s="80"/>
      <c r="AA552" s="80"/>
      <c r="AB552" s="80"/>
      <c r="AC552" s="80"/>
      <c r="AD552" s="69"/>
      <c r="AE552" s="69"/>
      <c r="AF552" s="69"/>
      <c r="AG552" s="95"/>
      <c r="AH552" s="93"/>
      <c r="AI552" s="81"/>
      <c r="AJ552" s="80"/>
      <c r="AK552" s="80"/>
      <c r="AL552" s="78"/>
      <c r="AM552" s="80"/>
      <c r="AN552" s="80"/>
      <c r="AO552" s="80"/>
      <c r="AP552" s="80"/>
      <c r="AQ552" s="80"/>
      <c r="AR552" s="80"/>
      <c r="AS552" s="78"/>
      <c r="AT552" s="96"/>
      <c r="AU552" s="97"/>
      <c r="AV552" s="98"/>
      <c r="AW552" s="99"/>
      <c r="AX552" s="100"/>
      <c r="AY552" s="100"/>
      <c r="AZ552" s="100"/>
      <c r="BA552" s="100"/>
      <c r="BB552" s="100"/>
      <c r="BC552" s="100"/>
      <c r="BD552" s="100"/>
      <c r="BE552" s="100"/>
      <c r="BF552" s="100"/>
      <c r="BG552" s="100"/>
      <c r="BH552" s="100"/>
      <c r="BI552" s="100"/>
      <c r="BJ552" s="100"/>
      <c r="BK552" s="100"/>
      <c r="BL552" s="100"/>
      <c r="BM552" s="100"/>
      <c r="BN552" s="100"/>
      <c r="BO552" s="100"/>
      <c r="BP552" s="100"/>
      <c r="BQ552" s="100"/>
    </row>
    <row r="553" spans="1:69">
      <c r="A553" s="25"/>
      <c r="C553" s="89"/>
      <c r="D553" s="84"/>
      <c r="E553" s="76"/>
      <c r="F553" s="91"/>
      <c r="G553" s="80"/>
      <c r="H553" s="81"/>
      <c r="I553" s="14"/>
      <c r="J553" s="92"/>
      <c r="K553" s="14"/>
      <c r="L553" s="78"/>
      <c r="M553" s="81"/>
      <c r="N553" s="14"/>
      <c r="O553" s="78"/>
      <c r="P553" s="78"/>
      <c r="Q553" s="93"/>
      <c r="R553" s="80"/>
      <c r="S553" s="80"/>
      <c r="T553" s="69"/>
      <c r="U553" s="78"/>
      <c r="V553" s="69"/>
      <c r="W553" s="80"/>
      <c r="X553" s="80"/>
      <c r="Y553" s="94"/>
      <c r="Z553" s="80"/>
      <c r="AA553" s="80"/>
      <c r="AB553" s="80"/>
      <c r="AC553" s="80"/>
      <c r="AD553" s="69"/>
      <c r="AE553" s="69"/>
      <c r="AF553" s="69"/>
      <c r="AG553" s="95"/>
      <c r="AH553" s="93"/>
      <c r="AI553" s="81"/>
      <c r="AJ553" s="80"/>
      <c r="AK553" s="80"/>
      <c r="AL553" s="78"/>
      <c r="AM553" s="80"/>
      <c r="AN553" s="80"/>
      <c r="AO553" s="80"/>
      <c r="AP553" s="80"/>
      <c r="AQ553" s="80"/>
      <c r="AR553" s="80"/>
      <c r="AS553" s="78"/>
      <c r="AT553" s="96"/>
      <c r="AU553" s="97"/>
      <c r="AV553" s="98"/>
      <c r="AW553" s="99"/>
      <c r="AX553" s="100"/>
      <c r="AY553" s="100"/>
      <c r="AZ553" s="100"/>
      <c r="BA553" s="100"/>
      <c r="BB553" s="100"/>
      <c r="BC553" s="100"/>
      <c r="BD553" s="100"/>
      <c r="BE553" s="100"/>
      <c r="BF553" s="100"/>
      <c r="BG553" s="100"/>
      <c r="BH553" s="100"/>
      <c r="BI553" s="100"/>
      <c r="BJ553" s="100"/>
      <c r="BK553" s="100"/>
      <c r="BL553" s="100"/>
      <c r="BM553" s="100"/>
      <c r="BN553" s="100"/>
      <c r="BO553" s="100"/>
      <c r="BP553" s="100"/>
      <c r="BQ553" s="100"/>
    </row>
    <row r="554" spans="1:69">
      <c r="A554" s="25"/>
      <c r="C554" s="89"/>
      <c r="D554" s="84"/>
      <c r="E554" s="76"/>
      <c r="F554" s="91"/>
      <c r="G554" s="80"/>
      <c r="H554" s="81"/>
      <c r="I554" s="14"/>
      <c r="J554" s="92"/>
      <c r="K554" s="14"/>
      <c r="L554" s="78"/>
      <c r="M554" s="81"/>
      <c r="N554" s="14"/>
      <c r="O554" s="78"/>
      <c r="P554" s="78"/>
      <c r="Q554" s="93"/>
      <c r="R554" s="80"/>
      <c r="S554" s="80"/>
      <c r="T554" s="69"/>
      <c r="U554" s="78"/>
      <c r="V554" s="69"/>
      <c r="W554" s="80"/>
      <c r="X554" s="80"/>
      <c r="Y554" s="94"/>
      <c r="Z554" s="80"/>
      <c r="AA554" s="80"/>
      <c r="AB554" s="80"/>
      <c r="AC554" s="80"/>
      <c r="AD554" s="69"/>
      <c r="AE554" s="69"/>
      <c r="AF554" s="69"/>
      <c r="AG554" s="95"/>
      <c r="AH554" s="93"/>
      <c r="AI554" s="81"/>
      <c r="AJ554" s="80"/>
      <c r="AK554" s="80"/>
      <c r="AL554" s="78"/>
      <c r="AM554" s="80"/>
      <c r="AN554" s="80"/>
      <c r="AO554" s="80"/>
      <c r="AP554" s="80"/>
      <c r="AQ554" s="80"/>
      <c r="AR554" s="80"/>
      <c r="AS554" s="78"/>
      <c r="AT554" s="96"/>
      <c r="AU554" s="97"/>
      <c r="AV554" s="98"/>
      <c r="AW554" s="99"/>
      <c r="AX554" s="100"/>
      <c r="AY554" s="100"/>
      <c r="AZ554" s="100"/>
      <c r="BA554" s="100"/>
      <c r="BB554" s="100"/>
      <c r="BC554" s="100"/>
      <c r="BD554" s="100"/>
      <c r="BE554" s="100"/>
      <c r="BF554" s="100"/>
      <c r="BG554" s="100"/>
      <c r="BH554" s="100"/>
      <c r="BI554" s="100"/>
      <c r="BJ554" s="100"/>
      <c r="BK554" s="100"/>
      <c r="BL554" s="100"/>
      <c r="BM554" s="100"/>
      <c r="BN554" s="100"/>
      <c r="BO554" s="100"/>
      <c r="BP554" s="100"/>
      <c r="BQ554" s="100"/>
    </row>
    <row r="555" spans="1:69">
      <c r="A555" s="25"/>
      <c r="C555" s="89"/>
      <c r="D555" s="84"/>
      <c r="E555" s="76"/>
      <c r="F555" s="91"/>
      <c r="G555" s="80"/>
      <c r="H555" s="81"/>
      <c r="I555" s="14"/>
      <c r="J555" s="92"/>
      <c r="K555" s="14"/>
      <c r="L555" s="78"/>
      <c r="M555" s="81"/>
      <c r="N555" s="14"/>
      <c r="O555" s="78"/>
      <c r="P555" s="78"/>
      <c r="Q555" s="93"/>
      <c r="R555" s="80"/>
      <c r="S555" s="80"/>
      <c r="T555" s="69"/>
      <c r="U555" s="78"/>
      <c r="V555" s="69"/>
      <c r="W555" s="80"/>
      <c r="X555" s="80"/>
      <c r="Y555" s="94"/>
      <c r="Z555" s="80"/>
      <c r="AA555" s="80"/>
      <c r="AB555" s="80"/>
      <c r="AC555" s="80"/>
      <c r="AD555" s="69"/>
      <c r="AE555" s="69"/>
      <c r="AF555" s="69"/>
      <c r="AG555" s="95"/>
      <c r="AH555" s="93"/>
      <c r="AI555" s="81"/>
      <c r="AJ555" s="80"/>
      <c r="AK555" s="80"/>
      <c r="AL555" s="78"/>
      <c r="AM555" s="80"/>
      <c r="AN555" s="80"/>
      <c r="AO555" s="80"/>
      <c r="AP555" s="80"/>
      <c r="AQ555" s="80"/>
      <c r="AR555" s="80"/>
      <c r="AS555" s="78"/>
      <c r="AT555" s="96"/>
      <c r="AU555" s="97"/>
      <c r="AV555" s="98"/>
      <c r="AW555" s="99"/>
      <c r="AX555" s="100"/>
      <c r="AY555" s="100"/>
      <c r="AZ555" s="100"/>
      <c r="BA555" s="100"/>
      <c r="BB555" s="100"/>
      <c r="BC555" s="100"/>
      <c r="BD555" s="100"/>
      <c r="BE555" s="100"/>
      <c r="BF555" s="100"/>
      <c r="BG555" s="100"/>
      <c r="BH555" s="100"/>
      <c r="BI555" s="100"/>
      <c r="BJ555" s="100"/>
      <c r="BK555" s="100"/>
      <c r="BL555" s="100"/>
      <c r="BM555" s="100"/>
      <c r="BN555" s="100"/>
      <c r="BO555" s="100"/>
      <c r="BP555" s="100"/>
      <c r="BQ555" s="100"/>
    </row>
    <row r="556" spans="1:69">
      <c r="A556" s="25"/>
      <c r="C556" s="89"/>
      <c r="D556" s="84"/>
      <c r="E556" s="76"/>
      <c r="F556" s="91"/>
      <c r="G556" s="80"/>
      <c r="H556" s="81"/>
      <c r="I556" s="14"/>
      <c r="J556" s="92"/>
      <c r="K556" s="14"/>
      <c r="L556" s="78"/>
      <c r="M556" s="81"/>
      <c r="N556" s="14"/>
      <c r="O556" s="78"/>
      <c r="P556" s="78"/>
      <c r="Q556" s="93"/>
      <c r="R556" s="80"/>
      <c r="S556" s="80"/>
      <c r="T556" s="69"/>
      <c r="U556" s="78"/>
      <c r="V556" s="69"/>
      <c r="W556" s="80"/>
      <c r="X556" s="80"/>
      <c r="Y556" s="94"/>
      <c r="Z556" s="80"/>
      <c r="AA556" s="80"/>
      <c r="AB556" s="80"/>
      <c r="AC556" s="80"/>
      <c r="AD556" s="69"/>
      <c r="AE556" s="69"/>
      <c r="AF556" s="69"/>
      <c r="AG556" s="95"/>
      <c r="AH556" s="93"/>
      <c r="AI556" s="81"/>
      <c r="AJ556" s="80"/>
      <c r="AK556" s="80"/>
      <c r="AL556" s="78"/>
      <c r="AM556" s="80"/>
      <c r="AN556" s="80"/>
      <c r="AO556" s="80"/>
      <c r="AP556" s="80"/>
      <c r="AQ556" s="80"/>
      <c r="AR556" s="80"/>
      <c r="AS556" s="78"/>
      <c r="AT556" s="96"/>
      <c r="AU556" s="97"/>
      <c r="AV556" s="98"/>
      <c r="AW556" s="99"/>
      <c r="AX556" s="100"/>
      <c r="AY556" s="100"/>
      <c r="AZ556" s="100"/>
      <c r="BA556" s="100"/>
      <c r="BB556" s="100"/>
      <c r="BC556" s="100"/>
      <c r="BD556" s="100"/>
      <c r="BE556" s="100"/>
      <c r="BF556" s="100"/>
      <c r="BG556" s="100"/>
      <c r="BH556" s="100"/>
      <c r="BI556" s="100"/>
      <c r="BJ556" s="100"/>
      <c r="BK556" s="100"/>
      <c r="BL556" s="100"/>
      <c r="BM556" s="100"/>
      <c r="BN556" s="100"/>
      <c r="BO556" s="100"/>
      <c r="BP556" s="100"/>
      <c r="BQ556" s="100"/>
    </row>
    <row r="557" spans="1:69">
      <c r="A557" s="25"/>
      <c r="C557" s="89"/>
      <c r="D557" s="84"/>
      <c r="E557" s="76"/>
      <c r="F557" s="91"/>
      <c r="G557" s="80"/>
      <c r="H557" s="81"/>
      <c r="I557" s="14"/>
      <c r="J557" s="92"/>
      <c r="K557" s="14"/>
      <c r="L557" s="78"/>
      <c r="M557" s="81"/>
      <c r="N557" s="14"/>
      <c r="O557" s="78"/>
      <c r="P557" s="78"/>
      <c r="Q557" s="93"/>
      <c r="R557" s="80"/>
      <c r="S557" s="80"/>
      <c r="T557" s="69"/>
      <c r="U557" s="78"/>
      <c r="V557" s="69"/>
      <c r="W557" s="80"/>
      <c r="X557" s="80"/>
      <c r="Y557" s="94"/>
      <c r="Z557" s="80"/>
      <c r="AA557" s="80"/>
      <c r="AB557" s="80"/>
      <c r="AC557" s="80"/>
      <c r="AD557" s="69"/>
      <c r="AE557" s="69"/>
      <c r="AF557" s="69"/>
      <c r="AG557" s="95"/>
      <c r="AH557" s="93"/>
      <c r="AI557" s="81"/>
      <c r="AJ557" s="80"/>
      <c r="AK557" s="80"/>
      <c r="AL557" s="78"/>
      <c r="AM557" s="80"/>
      <c r="AN557" s="80"/>
      <c r="AO557" s="80"/>
      <c r="AP557" s="80"/>
      <c r="AQ557" s="80"/>
      <c r="AR557" s="80"/>
      <c r="AS557" s="78"/>
      <c r="AT557" s="96"/>
      <c r="AU557" s="97"/>
      <c r="AV557" s="98"/>
      <c r="AW557" s="99"/>
      <c r="AX557" s="100"/>
      <c r="AY557" s="100"/>
      <c r="AZ557" s="100"/>
      <c r="BA557" s="100"/>
      <c r="BB557" s="100"/>
      <c r="BC557" s="100"/>
      <c r="BD557" s="100"/>
      <c r="BE557" s="100"/>
      <c r="BF557" s="100"/>
      <c r="BG557" s="100"/>
      <c r="BH557" s="100"/>
      <c r="BI557" s="100"/>
      <c r="BJ557" s="100"/>
      <c r="BK557" s="100"/>
      <c r="BL557" s="100"/>
      <c r="BM557" s="100"/>
      <c r="BN557" s="100"/>
      <c r="BO557" s="100"/>
      <c r="BP557" s="100"/>
      <c r="BQ557" s="100"/>
    </row>
    <row r="558" spans="1:69">
      <c r="A558" s="25"/>
      <c r="C558" s="89"/>
      <c r="D558" s="84"/>
      <c r="E558" s="76"/>
      <c r="F558" s="91"/>
      <c r="G558" s="80"/>
      <c r="H558" s="81"/>
      <c r="I558" s="14"/>
      <c r="J558" s="92"/>
      <c r="K558" s="14"/>
      <c r="L558" s="78"/>
      <c r="M558" s="81"/>
      <c r="N558" s="14"/>
      <c r="O558" s="78"/>
      <c r="P558" s="78"/>
      <c r="Q558" s="93"/>
      <c r="R558" s="80"/>
      <c r="S558" s="80"/>
      <c r="T558" s="69"/>
      <c r="U558" s="78"/>
      <c r="V558" s="69"/>
      <c r="W558" s="80"/>
      <c r="X558" s="80"/>
      <c r="Y558" s="94"/>
      <c r="Z558" s="80"/>
      <c r="AA558" s="80"/>
      <c r="AB558" s="80"/>
      <c r="AC558" s="80"/>
      <c r="AD558" s="69"/>
      <c r="AE558" s="69"/>
      <c r="AF558" s="69"/>
      <c r="AG558" s="95"/>
      <c r="AH558" s="93"/>
      <c r="AI558" s="81"/>
      <c r="AJ558" s="80"/>
      <c r="AK558" s="80"/>
      <c r="AL558" s="78"/>
      <c r="AM558" s="80"/>
      <c r="AN558" s="80"/>
      <c r="AO558" s="80"/>
      <c r="AP558" s="80"/>
      <c r="AQ558" s="80"/>
      <c r="AR558" s="80"/>
      <c r="AS558" s="78"/>
      <c r="AT558" s="96"/>
      <c r="AU558" s="97"/>
      <c r="AV558" s="98"/>
      <c r="AW558" s="99"/>
      <c r="AX558" s="100"/>
      <c r="AY558" s="100"/>
      <c r="AZ558" s="100"/>
      <c r="BA558" s="100"/>
      <c r="BB558" s="100"/>
      <c r="BC558" s="100"/>
      <c r="BD558" s="100"/>
      <c r="BE558" s="100"/>
      <c r="BF558" s="100"/>
      <c r="BG558" s="100"/>
      <c r="BH558" s="100"/>
      <c r="BI558" s="100"/>
      <c r="BJ558" s="100"/>
      <c r="BK558" s="100"/>
      <c r="BL558" s="100"/>
      <c r="BM558" s="100"/>
      <c r="BN558" s="100"/>
      <c r="BO558" s="100"/>
      <c r="BP558" s="100"/>
      <c r="BQ558" s="100"/>
    </row>
    <row r="559" spans="1:69">
      <c r="A559" s="25"/>
      <c r="C559" s="89"/>
      <c r="D559" s="84"/>
      <c r="E559" s="76"/>
      <c r="F559" s="91"/>
      <c r="G559" s="80"/>
      <c r="H559" s="81"/>
      <c r="I559" s="14"/>
      <c r="J559" s="92"/>
      <c r="K559" s="14"/>
      <c r="L559" s="78"/>
      <c r="M559" s="81"/>
      <c r="N559" s="14"/>
      <c r="O559" s="78"/>
      <c r="P559" s="78"/>
      <c r="Q559" s="93"/>
      <c r="R559" s="80"/>
      <c r="S559" s="80"/>
      <c r="T559" s="69"/>
      <c r="U559" s="78"/>
      <c r="V559" s="69"/>
      <c r="W559" s="80"/>
      <c r="X559" s="80"/>
      <c r="Y559" s="94"/>
      <c r="Z559" s="80"/>
      <c r="AA559" s="80"/>
      <c r="AB559" s="80"/>
      <c r="AC559" s="80"/>
      <c r="AD559" s="69"/>
      <c r="AE559" s="69"/>
      <c r="AF559" s="69"/>
      <c r="AG559" s="95"/>
      <c r="AH559" s="93"/>
      <c r="AI559" s="81"/>
      <c r="AJ559" s="80"/>
      <c r="AK559" s="80"/>
      <c r="AL559" s="78"/>
      <c r="AM559" s="80"/>
      <c r="AN559" s="80"/>
      <c r="AO559" s="80"/>
      <c r="AP559" s="80"/>
      <c r="AQ559" s="80"/>
      <c r="AR559" s="80"/>
      <c r="AS559" s="78"/>
      <c r="AT559" s="96"/>
      <c r="AU559" s="97"/>
      <c r="AV559" s="98"/>
      <c r="AW559" s="99"/>
      <c r="AX559" s="100"/>
      <c r="AY559" s="100"/>
      <c r="AZ559" s="100"/>
      <c r="BA559" s="100"/>
      <c r="BB559" s="100"/>
      <c r="BC559" s="100"/>
      <c r="BD559" s="100"/>
      <c r="BE559" s="100"/>
      <c r="BF559" s="100"/>
      <c r="BG559" s="100"/>
      <c r="BH559" s="100"/>
      <c r="BI559" s="100"/>
      <c r="BJ559" s="100"/>
      <c r="BK559" s="100"/>
      <c r="BL559" s="100"/>
      <c r="BM559" s="100"/>
      <c r="BN559" s="100"/>
      <c r="BO559" s="100"/>
      <c r="BP559" s="100"/>
      <c r="BQ559" s="100"/>
    </row>
    <row r="560" spans="1:69">
      <c r="A560" s="25"/>
      <c r="C560" s="89"/>
      <c r="D560" s="84"/>
      <c r="E560" s="76"/>
      <c r="F560" s="91"/>
      <c r="G560" s="80"/>
      <c r="H560" s="81"/>
      <c r="I560" s="14"/>
      <c r="J560" s="92"/>
      <c r="K560" s="14"/>
      <c r="L560" s="78"/>
      <c r="M560" s="81"/>
      <c r="N560" s="14"/>
      <c r="O560" s="78"/>
      <c r="P560" s="78"/>
      <c r="Q560" s="93"/>
      <c r="R560" s="80"/>
      <c r="S560" s="80"/>
      <c r="T560" s="69"/>
      <c r="U560" s="78"/>
      <c r="V560" s="69"/>
      <c r="W560" s="80"/>
      <c r="X560" s="80"/>
      <c r="Y560" s="94"/>
      <c r="Z560" s="80"/>
      <c r="AA560" s="80"/>
      <c r="AB560" s="80"/>
      <c r="AC560" s="80"/>
      <c r="AD560" s="69"/>
      <c r="AE560" s="69"/>
      <c r="AF560" s="69"/>
      <c r="AG560" s="95"/>
      <c r="AH560" s="93"/>
      <c r="AI560" s="81"/>
      <c r="AJ560" s="80"/>
      <c r="AK560" s="80"/>
      <c r="AL560" s="78"/>
      <c r="AM560" s="80"/>
      <c r="AN560" s="80"/>
      <c r="AO560" s="80"/>
      <c r="AP560" s="80"/>
      <c r="AQ560" s="80"/>
      <c r="AR560" s="80"/>
      <c r="AS560" s="78"/>
      <c r="AT560" s="96"/>
      <c r="AU560" s="97"/>
      <c r="AV560" s="98"/>
      <c r="AW560" s="99"/>
      <c r="AX560" s="100"/>
      <c r="AY560" s="100"/>
      <c r="AZ560" s="100"/>
      <c r="BA560" s="100"/>
      <c r="BB560" s="100"/>
      <c r="BC560" s="100"/>
      <c r="BD560" s="100"/>
      <c r="BE560" s="100"/>
      <c r="BF560" s="100"/>
      <c r="BG560" s="100"/>
      <c r="BH560" s="100"/>
      <c r="BI560" s="100"/>
      <c r="BJ560" s="100"/>
      <c r="BK560" s="100"/>
      <c r="BL560" s="100"/>
      <c r="BM560" s="100"/>
      <c r="BN560" s="100"/>
      <c r="BO560" s="100"/>
      <c r="BP560" s="100"/>
      <c r="BQ560" s="100"/>
    </row>
    <row r="561" spans="1:69">
      <c r="A561" s="25"/>
      <c r="C561" s="89"/>
      <c r="D561" s="84"/>
      <c r="E561" s="76"/>
      <c r="F561" s="91"/>
      <c r="G561" s="80"/>
      <c r="H561" s="81"/>
      <c r="I561" s="14"/>
      <c r="J561" s="92"/>
      <c r="K561" s="14"/>
      <c r="L561" s="78"/>
      <c r="M561" s="81"/>
      <c r="N561" s="14"/>
      <c r="O561" s="78"/>
      <c r="P561" s="78"/>
      <c r="Q561" s="93"/>
      <c r="R561" s="80"/>
      <c r="S561" s="80"/>
      <c r="T561" s="69"/>
      <c r="U561" s="78"/>
      <c r="V561" s="69"/>
      <c r="W561" s="80"/>
      <c r="X561" s="80"/>
      <c r="Y561" s="94"/>
      <c r="Z561" s="80"/>
      <c r="AA561" s="80"/>
      <c r="AB561" s="80"/>
      <c r="AC561" s="80"/>
      <c r="AD561" s="69"/>
      <c r="AE561" s="69"/>
      <c r="AF561" s="69"/>
      <c r="AG561" s="95"/>
      <c r="AH561" s="93"/>
      <c r="AI561" s="81"/>
      <c r="AJ561" s="80"/>
      <c r="AK561" s="80"/>
      <c r="AL561" s="78"/>
      <c r="AM561" s="80"/>
      <c r="AN561" s="80"/>
      <c r="AO561" s="80"/>
      <c r="AP561" s="80"/>
      <c r="AQ561" s="80"/>
      <c r="AR561" s="80"/>
      <c r="AS561" s="78"/>
      <c r="AT561" s="96"/>
      <c r="AU561" s="97"/>
      <c r="AV561" s="98"/>
      <c r="AW561" s="99"/>
      <c r="AX561" s="100"/>
      <c r="AY561" s="100"/>
      <c r="AZ561" s="100"/>
      <c r="BA561" s="100"/>
      <c r="BB561" s="100"/>
      <c r="BC561" s="100"/>
      <c r="BD561" s="100"/>
      <c r="BE561" s="100"/>
      <c r="BF561" s="100"/>
      <c r="BG561" s="100"/>
      <c r="BH561" s="100"/>
      <c r="BI561" s="100"/>
      <c r="BJ561" s="100"/>
      <c r="BK561" s="100"/>
      <c r="BL561" s="100"/>
      <c r="BM561" s="100"/>
      <c r="BN561" s="100"/>
      <c r="BO561" s="100"/>
      <c r="BP561" s="100"/>
      <c r="BQ561" s="100"/>
    </row>
    <row r="562" spans="1:69">
      <c r="A562" s="25"/>
      <c r="C562" s="89"/>
      <c r="D562" s="84"/>
      <c r="E562" s="76"/>
      <c r="F562" s="91"/>
      <c r="G562" s="80"/>
      <c r="H562" s="81"/>
      <c r="I562" s="14"/>
      <c r="J562" s="92"/>
      <c r="K562" s="14"/>
      <c r="L562" s="78"/>
      <c r="M562" s="81"/>
      <c r="N562" s="14"/>
      <c r="O562" s="78"/>
      <c r="P562" s="78"/>
      <c r="Q562" s="93"/>
      <c r="R562" s="80"/>
      <c r="S562" s="80"/>
      <c r="T562" s="69"/>
      <c r="U562" s="78"/>
      <c r="V562" s="69"/>
      <c r="W562" s="80"/>
      <c r="X562" s="80"/>
      <c r="Y562" s="94"/>
      <c r="Z562" s="80"/>
      <c r="AA562" s="80"/>
      <c r="AB562" s="80"/>
      <c r="AC562" s="80"/>
      <c r="AD562" s="69"/>
      <c r="AE562" s="69"/>
      <c r="AF562" s="69"/>
      <c r="AG562" s="95"/>
      <c r="AH562" s="93"/>
      <c r="AI562" s="81"/>
      <c r="AJ562" s="80"/>
      <c r="AK562" s="80"/>
      <c r="AL562" s="78"/>
      <c r="AM562" s="80"/>
      <c r="AN562" s="80"/>
      <c r="AO562" s="80"/>
      <c r="AP562" s="80"/>
      <c r="AQ562" s="80"/>
      <c r="AR562" s="80"/>
      <c r="AS562" s="78"/>
      <c r="AT562" s="96"/>
      <c r="AU562" s="97"/>
      <c r="AV562" s="98"/>
      <c r="AW562" s="99"/>
      <c r="AX562" s="100"/>
      <c r="AY562" s="100"/>
      <c r="AZ562" s="100"/>
      <c r="BA562" s="100"/>
      <c r="BB562" s="100"/>
      <c r="BC562" s="100"/>
      <c r="BD562" s="100"/>
      <c r="BE562" s="100"/>
      <c r="BF562" s="100"/>
      <c r="BG562" s="100"/>
      <c r="BH562" s="100"/>
      <c r="BI562" s="100"/>
      <c r="BJ562" s="100"/>
      <c r="BK562" s="100"/>
      <c r="BL562" s="100"/>
      <c r="BM562" s="100"/>
      <c r="BN562" s="100"/>
      <c r="BO562" s="100"/>
      <c r="BP562" s="100"/>
      <c r="BQ562" s="100"/>
    </row>
    <row r="563" spans="1:69">
      <c r="A563" s="25"/>
      <c r="C563" s="89"/>
      <c r="D563" s="84"/>
      <c r="E563" s="76"/>
      <c r="F563" s="91"/>
      <c r="G563" s="80"/>
      <c r="H563" s="81"/>
      <c r="I563" s="14"/>
      <c r="J563" s="92"/>
      <c r="K563" s="14"/>
      <c r="L563" s="78"/>
      <c r="M563" s="81"/>
      <c r="N563" s="14"/>
      <c r="O563" s="78"/>
      <c r="P563" s="78"/>
      <c r="Q563" s="93"/>
      <c r="R563" s="80"/>
      <c r="S563" s="80"/>
      <c r="T563" s="69"/>
      <c r="U563" s="78"/>
      <c r="V563" s="69"/>
      <c r="W563" s="80"/>
      <c r="X563" s="80"/>
      <c r="Y563" s="94"/>
      <c r="Z563" s="80"/>
      <c r="AA563" s="80"/>
      <c r="AB563" s="80"/>
      <c r="AC563" s="80"/>
      <c r="AD563" s="69"/>
      <c r="AE563" s="69"/>
      <c r="AF563" s="69"/>
      <c r="AG563" s="95"/>
      <c r="AH563" s="93"/>
      <c r="AI563" s="81"/>
      <c r="AJ563" s="80"/>
      <c r="AK563" s="80"/>
      <c r="AL563" s="78"/>
      <c r="AM563" s="80"/>
      <c r="AN563" s="80"/>
      <c r="AO563" s="80"/>
      <c r="AP563" s="80"/>
      <c r="AQ563" s="80"/>
      <c r="AR563" s="80"/>
      <c r="AS563" s="78"/>
      <c r="AT563" s="96"/>
      <c r="AU563" s="97"/>
      <c r="AV563" s="98"/>
      <c r="AW563" s="99"/>
      <c r="AX563" s="100"/>
      <c r="AY563" s="100"/>
      <c r="AZ563" s="100"/>
      <c r="BA563" s="100"/>
      <c r="BB563" s="100"/>
      <c r="BC563" s="100"/>
      <c r="BD563" s="100"/>
      <c r="BE563" s="100"/>
      <c r="BF563" s="100"/>
      <c r="BG563" s="100"/>
      <c r="BH563" s="100"/>
      <c r="BI563" s="100"/>
      <c r="BJ563" s="100"/>
      <c r="BK563" s="100"/>
      <c r="BL563" s="100"/>
      <c r="BM563" s="100"/>
      <c r="BN563" s="100"/>
      <c r="BO563" s="100"/>
      <c r="BP563" s="100"/>
      <c r="BQ563" s="100"/>
    </row>
    <row r="564" spans="1:69">
      <c r="A564" s="25"/>
      <c r="C564" s="89"/>
      <c r="D564" s="84"/>
      <c r="E564" s="76"/>
      <c r="F564" s="91"/>
      <c r="G564" s="80"/>
      <c r="H564" s="81"/>
      <c r="I564" s="14"/>
      <c r="J564" s="92"/>
      <c r="K564" s="14"/>
      <c r="L564" s="78"/>
      <c r="M564" s="81"/>
      <c r="N564" s="14"/>
      <c r="O564" s="78"/>
      <c r="P564" s="78"/>
      <c r="Q564" s="93"/>
      <c r="R564" s="80"/>
      <c r="S564" s="80"/>
      <c r="T564" s="69"/>
      <c r="U564" s="78"/>
      <c r="V564" s="69"/>
      <c r="W564" s="80"/>
      <c r="X564" s="80"/>
      <c r="Y564" s="94"/>
      <c r="Z564" s="80"/>
      <c r="AA564" s="80"/>
      <c r="AB564" s="80"/>
      <c r="AC564" s="80"/>
      <c r="AD564" s="69"/>
      <c r="AE564" s="69"/>
      <c r="AF564" s="69"/>
      <c r="AG564" s="95"/>
      <c r="AH564" s="93"/>
      <c r="AI564" s="81"/>
      <c r="AJ564" s="80"/>
      <c r="AK564" s="80"/>
      <c r="AL564" s="78"/>
      <c r="AM564" s="80"/>
      <c r="AN564" s="80"/>
      <c r="AO564" s="80"/>
      <c r="AP564" s="80"/>
      <c r="AQ564" s="80"/>
      <c r="AR564" s="80"/>
      <c r="AS564" s="78"/>
      <c r="AT564" s="96"/>
      <c r="AU564" s="97"/>
      <c r="AV564" s="98"/>
      <c r="AW564" s="99"/>
      <c r="AX564" s="100"/>
      <c r="AY564" s="100"/>
      <c r="AZ564" s="100"/>
      <c r="BA564" s="100"/>
      <c r="BB564" s="100"/>
      <c r="BC564" s="100"/>
      <c r="BD564" s="100"/>
      <c r="BE564" s="100"/>
      <c r="BF564" s="100"/>
      <c r="BG564" s="100"/>
      <c r="BH564" s="100"/>
      <c r="BI564" s="100"/>
      <c r="BJ564" s="100"/>
      <c r="BK564" s="100"/>
      <c r="BL564" s="100"/>
      <c r="BM564" s="100"/>
      <c r="BN564" s="100"/>
      <c r="BO564" s="100"/>
      <c r="BP564" s="100"/>
      <c r="BQ564" s="100"/>
    </row>
    <row r="565" spans="1:69">
      <c r="A565" s="25"/>
      <c r="C565" s="89"/>
      <c r="D565" s="84"/>
      <c r="E565" s="76"/>
      <c r="F565" s="91"/>
      <c r="G565" s="80"/>
      <c r="H565" s="81"/>
      <c r="I565" s="14"/>
      <c r="J565" s="92"/>
      <c r="K565" s="14"/>
      <c r="L565" s="78"/>
      <c r="M565" s="81"/>
      <c r="N565" s="14"/>
      <c r="O565" s="78"/>
      <c r="P565" s="78"/>
      <c r="Q565" s="93"/>
      <c r="R565" s="80"/>
      <c r="S565" s="80"/>
      <c r="T565" s="69"/>
      <c r="U565" s="78"/>
      <c r="V565" s="69"/>
      <c r="W565" s="80"/>
      <c r="X565" s="80"/>
      <c r="Y565" s="94"/>
      <c r="Z565" s="80"/>
      <c r="AA565" s="80"/>
      <c r="AB565" s="80"/>
      <c r="AC565" s="80"/>
      <c r="AD565" s="69"/>
      <c r="AE565" s="69"/>
      <c r="AF565" s="69"/>
      <c r="AG565" s="95"/>
      <c r="AH565" s="93"/>
      <c r="AI565" s="81"/>
      <c r="AJ565" s="80"/>
      <c r="AK565" s="80"/>
      <c r="AL565" s="78"/>
      <c r="AM565" s="80"/>
      <c r="AN565" s="80"/>
      <c r="AO565" s="80"/>
      <c r="AP565" s="80"/>
      <c r="AQ565" s="80"/>
      <c r="AR565" s="80"/>
      <c r="AS565" s="78"/>
      <c r="AT565" s="96"/>
      <c r="AU565" s="97"/>
      <c r="AV565" s="98"/>
      <c r="AW565" s="99"/>
      <c r="AX565" s="100"/>
      <c r="AY565" s="100"/>
      <c r="AZ565" s="100"/>
      <c r="BA565" s="100"/>
      <c r="BB565" s="100"/>
      <c r="BC565" s="100"/>
      <c r="BD565" s="100"/>
      <c r="BE565" s="100"/>
      <c r="BF565" s="100"/>
      <c r="BG565" s="100"/>
      <c r="BH565" s="100"/>
      <c r="BI565" s="100"/>
      <c r="BJ565" s="100"/>
      <c r="BK565" s="100"/>
      <c r="BL565" s="100"/>
      <c r="BM565" s="100"/>
      <c r="BN565" s="100"/>
      <c r="BO565" s="100"/>
      <c r="BP565" s="100"/>
      <c r="BQ565" s="100"/>
    </row>
    <row r="566" spans="1:69">
      <c r="A566" s="25"/>
      <c r="C566" s="89"/>
      <c r="D566" s="84"/>
      <c r="E566" s="76"/>
      <c r="F566" s="91"/>
      <c r="G566" s="80"/>
      <c r="H566" s="81"/>
      <c r="I566" s="14"/>
      <c r="J566" s="92"/>
      <c r="K566" s="14"/>
      <c r="L566" s="78"/>
      <c r="M566" s="81"/>
      <c r="N566" s="14"/>
      <c r="O566" s="78"/>
      <c r="P566" s="78"/>
      <c r="Q566" s="93"/>
      <c r="R566" s="80"/>
      <c r="S566" s="80"/>
      <c r="T566" s="69"/>
      <c r="U566" s="78"/>
      <c r="V566" s="69"/>
      <c r="W566" s="80"/>
      <c r="X566" s="80"/>
      <c r="Y566" s="94"/>
      <c r="Z566" s="80"/>
      <c r="AA566" s="80"/>
      <c r="AB566" s="80"/>
      <c r="AC566" s="80"/>
      <c r="AD566" s="69"/>
      <c r="AE566" s="69"/>
      <c r="AF566" s="69"/>
      <c r="AG566" s="95"/>
      <c r="AH566" s="93"/>
      <c r="AI566" s="81"/>
      <c r="AJ566" s="80"/>
      <c r="AK566" s="80"/>
      <c r="AL566" s="78"/>
      <c r="AM566" s="80"/>
      <c r="AN566" s="80"/>
      <c r="AO566" s="80"/>
      <c r="AP566" s="80"/>
      <c r="AQ566" s="80"/>
      <c r="AR566" s="80"/>
      <c r="AS566" s="78"/>
      <c r="AT566" s="96"/>
      <c r="AU566" s="97"/>
      <c r="AV566" s="98"/>
      <c r="AW566" s="99"/>
      <c r="AX566" s="100"/>
      <c r="AY566" s="100"/>
      <c r="AZ566" s="100"/>
      <c r="BA566" s="100"/>
      <c r="BB566" s="100"/>
      <c r="BC566" s="100"/>
      <c r="BD566" s="100"/>
      <c r="BE566" s="100"/>
      <c r="BF566" s="100"/>
      <c r="BG566" s="100"/>
      <c r="BH566" s="100"/>
      <c r="BI566" s="100"/>
      <c r="BJ566" s="100"/>
      <c r="BK566" s="100"/>
      <c r="BL566" s="100"/>
      <c r="BM566" s="100"/>
      <c r="BN566" s="100"/>
      <c r="BO566" s="100"/>
      <c r="BP566" s="100"/>
      <c r="BQ566" s="100"/>
    </row>
    <row r="567" spans="1:69">
      <c r="A567" s="25"/>
      <c r="C567" s="89"/>
      <c r="D567" s="84"/>
      <c r="E567" s="76"/>
      <c r="F567" s="91"/>
      <c r="G567" s="80"/>
      <c r="H567" s="81"/>
      <c r="I567" s="14"/>
      <c r="J567" s="92"/>
      <c r="K567" s="14"/>
      <c r="L567" s="78"/>
      <c r="M567" s="81"/>
      <c r="N567" s="14"/>
      <c r="O567" s="78"/>
      <c r="P567" s="78"/>
      <c r="Q567" s="93"/>
      <c r="R567" s="80"/>
      <c r="S567" s="80"/>
      <c r="T567" s="69"/>
      <c r="U567" s="78"/>
      <c r="V567" s="69"/>
      <c r="W567" s="80"/>
      <c r="X567" s="80"/>
      <c r="Y567" s="94"/>
      <c r="Z567" s="80"/>
      <c r="AA567" s="80"/>
      <c r="AB567" s="80"/>
      <c r="AC567" s="80"/>
      <c r="AD567" s="69"/>
      <c r="AE567" s="69"/>
      <c r="AF567" s="69"/>
      <c r="AG567" s="95"/>
      <c r="AH567" s="93"/>
      <c r="AI567" s="81"/>
      <c r="AJ567" s="80"/>
      <c r="AK567" s="80"/>
      <c r="AL567" s="78"/>
      <c r="AM567" s="80"/>
      <c r="AN567" s="80"/>
      <c r="AO567" s="80"/>
      <c r="AP567" s="80"/>
      <c r="AQ567" s="80"/>
      <c r="AR567" s="80"/>
      <c r="AS567" s="78"/>
      <c r="AT567" s="96"/>
      <c r="AU567" s="97"/>
      <c r="AV567" s="98"/>
      <c r="AW567" s="99"/>
      <c r="AX567" s="100"/>
      <c r="AY567" s="100"/>
      <c r="AZ567" s="100"/>
      <c r="BA567" s="100"/>
      <c r="BB567" s="100"/>
      <c r="BC567" s="100"/>
      <c r="BD567" s="100"/>
      <c r="BE567" s="100"/>
      <c r="BF567" s="100"/>
      <c r="BG567" s="100"/>
      <c r="BH567" s="100"/>
      <c r="BI567" s="100"/>
      <c r="BJ567" s="100"/>
      <c r="BK567" s="100"/>
      <c r="BL567" s="100"/>
      <c r="BM567" s="100"/>
      <c r="BN567" s="100"/>
      <c r="BO567" s="100"/>
      <c r="BP567" s="100"/>
      <c r="BQ567" s="100"/>
    </row>
    <row r="568" spans="1:69">
      <c r="A568" s="25"/>
      <c r="C568" s="89"/>
      <c r="D568" s="84"/>
      <c r="E568" s="76"/>
      <c r="F568" s="91"/>
      <c r="G568" s="80"/>
      <c r="H568" s="81"/>
      <c r="I568" s="14"/>
      <c r="J568" s="92"/>
      <c r="K568" s="14"/>
      <c r="L568" s="78"/>
      <c r="M568" s="81"/>
      <c r="N568" s="14"/>
      <c r="O568" s="78"/>
      <c r="P568" s="78"/>
      <c r="Q568" s="93"/>
      <c r="R568" s="80"/>
      <c r="S568" s="80"/>
      <c r="T568" s="69"/>
      <c r="U568" s="78"/>
      <c r="V568" s="69"/>
      <c r="W568" s="80"/>
      <c r="X568" s="80"/>
      <c r="Y568" s="94"/>
      <c r="Z568" s="80"/>
      <c r="AA568" s="80"/>
      <c r="AB568" s="80"/>
      <c r="AC568" s="80"/>
      <c r="AD568" s="69"/>
      <c r="AE568" s="69"/>
      <c r="AF568" s="69"/>
      <c r="AG568" s="95"/>
      <c r="AH568" s="93"/>
      <c r="AI568" s="81"/>
      <c r="AJ568" s="80"/>
      <c r="AK568" s="80"/>
      <c r="AL568" s="78"/>
      <c r="AM568" s="80"/>
      <c r="AN568" s="80"/>
      <c r="AO568" s="80"/>
      <c r="AP568" s="80"/>
      <c r="AQ568" s="80"/>
      <c r="AR568" s="80"/>
      <c r="AS568" s="78"/>
      <c r="AT568" s="96"/>
      <c r="AU568" s="97"/>
      <c r="AV568" s="98"/>
      <c r="AW568" s="99"/>
      <c r="AX568" s="100"/>
      <c r="AY568" s="100"/>
      <c r="AZ568" s="100"/>
      <c r="BA568" s="100"/>
      <c r="BB568" s="100"/>
      <c r="BC568" s="100"/>
      <c r="BD568" s="100"/>
      <c r="BE568" s="100"/>
      <c r="BF568" s="100"/>
      <c r="BG568" s="100"/>
      <c r="BH568" s="100"/>
      <c r="BI568" s="100"/>
      <c r="BJ568" s="100"/>
      <c r="BK568" s="100"/>
      <c r="BL568" s="100"/>
      <c r="BM568" s="100"/>
      <c r="BN568" s="100"/>
      <c r="BO568" s="100"/>
      <c r="BP568" s="100"/>
      <c r="BQ568" s="100"/>
    </row>
    <row r="569" spans="1:69">
      <c r="A569" s="25"/>
      <c r="C569" s="89"/>
      <c r="D569" s="84"/>
      <c r="E569" s="76"/>
      <c r="F569" s="91"/>
      <c r="G569" s="80"/>
      <c r="H569" s="81"/>
      <c r="I569" s="14"/>
      <c r="J569" s="92"/>
      <c r="K569" s="14"/>
      <c r="L569" s="78"/>
      <c r="M569" s="81"/>
      <c r="N569" s="14"/>
      <c r="O569" s="78"/>
      <c r="P569" s="78"/>
      <c r="Q569" s="93"/>
      <c r="R569" s="80"/>
      <c r="S569" s="80"/>
      <c r="T569" s="69"/>
      <c r="U569" s="78"/>
      <c r="V569" s="69"/>
      <c r="W569" s="80"/>
      <c r="X569" s="80"/>
      <c r="Y569" s="94"/>
      <c r="Z569" s="80"/>
      <c r="AA569" s="80"/>
      <c r="AB569" s="80"/>
      <c r="AC569" s="80"/>
      <c r="AD569" s="69"/>
      <c r="AE569" s="69"/>
      <c r="AF569" s="69"/>
      <c r="AG569" s="95"/>
      <c r="AH569" s="93"/>
      <c r="AI569" s="81"/>
      <c r="AJ569" s="80"/>
      <c r="AK569" s="80"/>
      <c r="AL569" s="78"/>
      <c r="AM569" s="80"/>
      <c r="AN569" s="80"/>
      <c r="AO569" s="80"/>
      <c r="AP569" s="80"/>
      <c r="AQ569" s="80"/>
      <c r="AR569" s="80"/>
      <c r="AS569" s="78"/>
      <c r="AT569" s="96"/>
      <c r="AU569" s="97"/>
      <c r="AV569" s="98"/>
      <c r="AW569" s="99"/>
      <c r="AX569" s="100"/>
      <c r="AY569" s="100"/>
      <c r="AZ569" s="100"/>
      <c r="BA569" s="100"/>
      <c r="BB569" s="100"/>
      <c r="BC569" s="100"/>
      <c r="BD569" s="100"/>
      <c r="BE569" s="100"/>
      <c r="BF569" s="100"/>
      <c r="BG569" s="100"/>
      <c r="BH569" s="100"/>
      <c r="BI569" s="100"/>
      <c r="BJ569" s="100"/>
      <c r="BK569" s="100"/>
      <c r="BL569" s="100"/>
      <c r="BM569" s="100"/>
      <c r="BN569" s="100"/>
      <c r="BO569" s="100"/>
      <c r="BP569" s="100"/>
      <c r="BQ569" s="100"/>
    </row>
    <row r="570" spans="1:69">
      <c r="A570" s="25"/>
      <c r="C570" s="89"/>
      <c r="D570" s="84"/>
      <c r="E570" s="76"/>
      <c r="F570" s="91"/>
      <c r="G570" s="80"/>
      <c r="H570" s="81"/>
      <c r="I570" s="14"/>
      <c r="J570" s="92"/>
      <c r="K570" s="14"/>
      <c r="L570" s="78"/>
      <c r="M570" s="81"/>
      <c r="N570" s="14"/>
      <c r="O570" s="78"/>
      <c r="P570" s="78"/>
      <c r="Q570" s="93"/>
      <c r="R570" s="80"/>
      <c r="S570" s="80"/>
      <c r="T570" s="69"/>
      <c r="U570" s="78"/>
      <c r="V570" s="69"/>
      <c r="W570" s="80"/>
      <c r="X570" s="80"/>
      <c r="Y570" s="94"/>
      <c r="Z570" s="80"/>
      <c r="AA570" s="80"/>
      <c r="AB570" s="80"/>
      <c r="AC570" s="80"/>
      <c r="AD570" s="69"/>
      <c r="AE570" s="69"/>
      <c r="AF570" s="69"/>
      <c r="AG570" s="95"/>
      <c r="AH570" s="93"/>
      <c r="AI570" s="81"/>
      <c r="AJ570" s="80"/>
      <c r="AK570" s="80"/>
      <c r="AL570" s="78"/>
      <c r="AM570" s="80"/>
      <c r="AN570" s="80"/>
      <c r="AO570" s="80"/>
      <c r="AP570" s="80"/>
      <c r="AQ570" s="80"/>
      <c r="AR570" s="80"/>
      <c r="AS570" s="78"/>
      <c r="AT570" s="96"/>
      <c r="AU570" s="97"/>
      <c r="AV570" s="98"/>
      <c r="AW570" s="99"/>
      <c r="AX570" s="100"/>
      <c r="AY570" s="100"/>
      <c r="AZ570" s="100"/>
      <c r="BA570" s="100"/>
      <c r="BB570" s="100"/>
      <c r="BC570" s="100"/>
      <c r="BD570" s="100"/>
      <c r="BE570" s="100"/>
      <c r="BF570" s="100"/>
      <c r="BG570" s="100"/>
      <c r="BH570" s="100"/>
      <c r="BI570" s="100"/>
      <c r="BJ570" s="100"/>
      <c r="BK570" s="100"/>
      <c r="BL570" s="100"/>
      <c r="BM570" s="100"/>
      <c r="BN570" s="100"/>
      <c r="BO570" s="100"/>
      <c r="BP570" s="100"/>
      <c r="BQ570" s="100"/>
    </row>
    <row r="571" spans="1:69">
      <c r="A571" s="25"/>
      <c r="C571" s="89"/>
      <c r="D571" s="84"/>
      <c r="E571" s="76"/>
      <c r="F571" s="91"/>
      <c r="G571" s="80"/>
      <c r="H571" s="81"/>
      <c r="I571" s="14"/>
      <c r="J571" s="92"/>
      <c r="K571" s="14"/>
      <c r="L571" s="78"/>
      <c r="M571" s="81"/>
      <c r="N571" s="14"/>
      <c r="O571" s="78"/>
      <c r="P571" s="78"/>
      <c r="Q571" s="93"/>
      <c r="R571" s="80"/>
      <c r="S571" s="80"/>
      <c r="T571" s="69"/>
      <c r="U571" s="78"/>
      <c r="V571" s="69"/>
      <c r="W571" s="80"/>
      <c r="X571" s="80"/>
      <c r="Y571" s="94"/>
      <c r="Z571" s="80"/>
      <c r="AA571" s="80"/>
      <c r="AB571" s="80"/>
      <c r="AC571" s="80"/>
      <c r="AD571" s="69"/>
      <c r="AE571" s="69"/>
      <c r="AF571" s="69"/>
      <c r="AG571" s="95"/>
      <c r="AH571" s="93"/>
      <c r="AI571" s="81"/>
      <c r="AJ571" s="80"/>
      <c r="AK571" s="80"/>
      <c r="AL571" s="78"/>
      <c r="AM571" s="80"/>
      <c r="AN571" s="80"/>
      <c r="AO571" s="80"/>
      <c r="AP571" s="80"/>
      <c r="AQ571" s="80"/>
      <c r="AR571" s="80"/>
      <c r="AS571" s="78"/>
      <c r="AT571" s="96"/>
      <c r="AU571" s="97"/>
      <c r="AV571" s="98"/>
      <c r="AW571" s="99"/>
      <c r="AX571" s="100"/>
      <c r="AY571" s="100"/>
      <c r="AZ571" s="100"/>
      <c r="BA571" s="100"/>
      <c r="BB571" s="100"/>
      <c r="BC571" s="100"/>
      <c r="BD571" s="100"/>
      <c r="BE571" s="100"/>
      <c r="BF571" s="100"/>
      <c r="BG571" s="100"/>
      <c r="BH571" s="100"/>
      <c r="BI571" s="100"/>
      <c r="BJ571" s="100"/>
      <c r="BK571" s="100"/>
      <c r="BL571" s="100"/>
      <c r="BM571" s="100"/>
      <c r="BN571" s="100"/>
      <c r="BO571" s="100"/>
      <c r="BP571" s="100"/>
      <c r="BQ571" s="100"/>
    </row>
    <row r="572" spans="1:69">
      <c r="A572" s="25"/>
      <c r="C572" s="89"/>
      <c r="D572" s="84"/>
      <c r="E572" s="76"/>
      <c r="F572" s="91"/>
      <c r="G572" s="80"/>
      <c r="H572" s="81"/>
      <c r="I572" s="14"/>
      <c r="J572" s="92"/>
      <c r="K572" s="14"/>
      <c r="L572" s="78"/>
      <c r="M572" s="81"/>
      <c r="N572" s="14"/>
      <c r="O572" s="78"/>
      <c r="P572" s="78"/>
      <c r="Q572" s="93"/>
      <c r="R572" s="80"/>
      <c r="S572" s="80"/>
      <c r="T572" s="69"/>
      <c r="U572" s="78"/>
      <c r="V572" s="69"/>
      <c r="W572" s="80"/>
      <c r="X572" s="80"/>
      <c r="Y572" s="94"/>
      <c r="Z572" s="80"/>
      <c r="AA572" s="80"/>
      <c r="AB572" s="80"/>
      <c r="AC572" s="80"/>
      <c r="AD572" s="69"/>
      <c r="AE572" s="69"/>
      <c r="AF572" s="69"/>
      <c r="AG572" s="95"/>
      <c r="AH572" s="93"/>
      <c r="AI572" s="81"/>
      <c r="AJ572" s="80"/>
      <c r="AK572" s="80"/>
      <c r="AL572" s="78"/>
      <c r="AM572" s="80"/>
      <c r="AN572" s="80"/>
      <c r="AO572" s="80"/>
      <c r="AP572" s="80"/>
      <c r="AQ572" s="80"/>
      <c r="AR572" s="80"/>
      <c r="AS572" s="78"/>
      <c r="AT572" s="96"/>
      <c r="AU572" s="97"/>
      <c r="AV572" s="98"/>
      <c r="AW572" s="99"/>
      <c r="AX572" s="100"/>
      <c r="AY572" s="100"/>
      <c r="AZ572" s="100"/>
      <c r="BA572" s="100"/>
      <c r="BB572" s="100"/>
      <c r="BC572" s="100"/>
      <c r="BD572" s="100"/>
      <c r="BE572" s="100"/>
      <c r="BF572" s="100"/>
      <c r="BG572" s="100"/>
      <c r="BH572" s="100"/>
      <c r="BI572" s="100"/>
      <c r="BJ572" s="100"/>
      <c r="BK572" s="100"/>
      <c r="BL572" s="100"/>
      <c r="BM572" s="100"/>
      <c r="BN572" s="100"/>
      <c r="BO572" s="100"/>
      <c r="BP572" s="100"/>
      <c r="BQ572" s="100"/>
    </row>
    <row r="573" spans="1:69">
      <c r="A573" s="25"/>
      <c r="C573" s="89"/>
      <c r="D573" s="84"/>
      <c r="E573" s="76"/>
      <c r="F573" s="91"/>
      <c r="G573" s="80"/>
      <c r="H573" s="81"/>
      <c r="I573" s="14"/>
      <c r="J573" s="92"/>
      <c r="K573" s="14"/>
      <c r="L573" s="78"/>
      <c r="M573" s="81"/>
      <c r="N573" s="14"/>
      <c r="O573" s="78"/>
      <c r="P573" s="78"/>
      <c r="Q573" s="93"/>
      <c r="R573" s="80"/>
      <c r="S573" s="80"/>
      <c r="T573" s="69"/>
      <c r="U573" s="78"/>
      <c r="V573" s="69"/>
      <c r="W573" s="80"/>
      <c r="X573" s="80"/>
      <c r="Y573" s="94"/>
      <c r="Z573" s="80"/>
      <c r="AA573" s="80"/>
      <c r="AB573" s="80"/>
      <c r="AC573" s="80"/>
      <c r="AD573" s="69"/>
      <c r="AE573" s="69"/>
      <c r="AF573" s="69"/>
      <c r="AG573" s="95"/>
      <c r="AH573" s="93"/>
      <c r="AI573" s="81"/>
      <c r="AJ573" s="80"/>
      <c r="AK573" s="80"/>
      <c r="AL573" s="78"/>
      <c r="AM573" s="80"/>
      <c r="AN573" s="80"/>
      <c r="AO573" s="80"/>
      <c r="AP573" s="80"/>
      <c r="AQ573" s="80"/>
      <c r="AR573" s="80"/>
      <c r="AS573" s="78"/>
      <c r="AT573" s="96"/>
      <c r="AU573" s="97"/>
      <c r="AV573" s="98"/>
      <c r="AW573" s="99"/>
      <c r="AX573" s="100"/>
      <c r="AY573" s="100"/>
      <c r="AZ573" s="100"/>
      <c r="BA573" s="100"/>
      <c r="BB573" s="100"/>
      <c r="BC573" s="100"/>
      <c r="BD573" s="100"/>
      <c r="BE573" s="100"/>
      <c r="BF573" s="100"/>
      <c r="BG573" s="100"/>
      <c r="BH573" s="100"/>
      <c r="BI573" s="100"/>
      <c r="BJ573" s="100"/>
      <c r="BK573" s="100"/>
      <c r="BL573" s="100"/>
      <c r="BM573" s="100"/>
      <c r="BN573" s="100"/>
      <c r="BO573" s="100"/>
      <c r="BP573" s="100"/>
      <c r="BQ573" s="100"/>
    </row>
    <row r="574" spans="1:69">
      <c r="A574" s="25"/>
      <c r="C574" s="89"/>
      <c r="D574" s="84"/>
      <c r="E574" s="76"/>
      <c r="F574" s="91"/>
      <c r="G574" s="80"/>
      <c r="H574" s="81"/>
      <c r="I574" s="14"/>
      <c r="J574" s="92"/>
      <c r="K574" s="14"/>
      <c r="L574" s="78"/>
      <c r="M574" s="81"/>
      <c r="N574" s="14"/>
      <c r="O574" s="78"/>
      <c r="P574" s="78"/>
      <c r="Q574" s="93"/>
      <c r="R574" s="80"/>
      <c r="S574" s="80"/>
      <c r="T574" s="69"/>
      <c r="U574" s="78"/>
      <c r="V574" s="69"/>
      <c r="W574" s="80"/>
      <c r="X574" s="80"/>
      <c r="Y574" s="94"/>
      <c r="Z574" s="80"/>
      <c r="AA574" s="80"/>
      <c r="AB574" s="80"/>
      <c r="AC574" s="80"/>
      <c r="AD574" s="69"/>
      <c r="AE574" s="69"/>
      <c r="AF574" s="69"/>
      <c r="AG574" s="95"/>
      <c r="AH574" s="93"/>
      <c r="AI574" s="81"/>
      <c r="AJ574" s="80"/>
      <c r="AK574" s="80"/>
      <c r="AL574" s="78"/>
      <c r="AM574" s="80"/>
      <c r="AN574" s="80"/>
      <c r="AO574" s="80"/>
      <c r="AP574" s="80"/>
      <c r="AQ574" s="80"/>
      <c r="AR574" s="80"/>
      <c r="AS574" s="78"/>
      <c r="AT574" s="96"/>
      <c r="AU574" s="97"/>
      <c r="AV574" s="98"/>
      <c r="AW574" s="99"/>
      <c r="AX574" s="100"/>
      <c r="AY574" s="100"/>
      <c r="AZ574" s="100"/>
      <c r="BA574" s="100"/>
      <c r="BB574" s="100"/>
      <c r="BC574" s="100"/>
      <c r="BD574" s="100"/>
      <c r="BE574" s="100"/>
      <c r="BF574" s="100"/>
      <c r="BG574" s="100"/>
      <c r="BH574" s="100"/>
      <c r="BI574" s="100"/>
      <c r="BJ574" s="100"/>
      <c r="BK574" s="100"/>
      <c r="BL574" s="100"/>
      <c r="BM574" s="100"/>
      <c r="BN574" s="100"/>
      <c r="BO574" s="100"/>
      <c r="BP574" s="100"/>
      <c r="BQ574" s="100"/>
    </row>
    <row r="575" spans="1:69">
      <c r="A575" s="25"/>
      <c r="C575" s="89"/>
      <c r="D575" s="84"/>
      <c r="E575" s="76"/>
      <c r="F575" s="91"/>
      <c r="G575" s="80"/>
      <c r="H575" s="81"/>
      <c r="I575" s="14"/>
      <c r="J575" s="92"/>
      <c r="K575" s="14"/>
      <c r="L575" s="78"/>
      <c r="M575" s="81"/>
      <c r="N575" s="14"/>
      <c r="O575" s="78"/>
      <c r="P575" s="78"/>
      <c r="Q575" s="93"/>
      <c r="R575" s="80"/>
      <c r="S575" s="80"/>
      <c r="T575" s="69"/>
      <c r="U575" s="78"/>
      <c r="V575" s="69"/>
      <c r="W575" s="80"/>
      <c r="X575" s="80"/>
      <c r="Y575" s="94"/>
      <c r="Z575" s="80"/>
      <c r="AA575" s="80"/>
      <c r="AB575" s="80"/>
      <c r="AC575" s="80"/>
      <c r="AD575" s="69"/>
      <c r="AE575" s="69"/>
      <c r="AF575" s="69"/>
      <c r="AG575" s="95"/>
      <c r="AH575" s="93"/>
      <c r="AI575" s="81"/>
      <c r="AJ575" s="80"/>
      <c r="AK575" s="80"/>
      <c r="AL575" s="78"/>
      <c r="AM575" s="80"/>
      <c r="AN575" s="80"/>
      <c r="AO575" s="80"/>
      <c r="AP575" s="80"/>
      <c r="AQ575" s="80"/>
      <c r="AR575" s="80"/>
      <c r="AS575" s="78"/>
      <c r="AT575" s="96"/>
      <c r="AU575" s="97"/>
      <c r="AV575" s="98"/>
      <c r="AW575" s="99"/>
      <c r="AX575" s="100"/>
      <c r="AY575" s="100"/>
      <c r="AZ575" s="100"/>
      <c r="BA575" s="100"/>
      <c r="BB575" s="100"/>
      <c r="BC575" s="100"/>
      <c r="BD575" s="100"/>
      <c r="BE575" s="100"/>
      <c r="BF575" s="100"/>
      <c r="BG575" s="100"/>
      <c r="BH575" s="100"/>
      <c r="BI575" s="100"/>
      <c r="BJ575" s="100"/>
      <c r="BK575" s="100"/>
      <c r="BL575" s="100"/>
      <c r="BM575" s="100"/>
      <c r="BN575" s="100"/>
      <c r="BO575" s="100"/>
      <c r="BP575" s="100"/>
      <c r="BQ575" s="100"/>
    </row>
    <row r="576" spans="1:69">
      <c r="A576" s="25"/>
      <c r="C576" s="89"/>
      <c r="D576" s="84"/>
      <c r="E576" s="76"/>
      <c r="F576" s="91"/>
      <c r="G576" s="80"/>
      <c r="H576" s="81"/>
      <c r="I576" s="14"/>
      <c r="J576" s="92"/>
      <c r="K576" s="14"/>
      <c r="L576" s="78"/>
      <c r="M576" s="81"/>
      <c r="N576" s="14"/>
      <c r="O576" s="78"/>
      <c r="P576" s="78"/>
      <c r="Q576" s="93"/>
      <c r="R576" s="80"/>
      <c r="S576" s="80"/>
      <c r="T576" s="69"/>
      <c r="U576" s="78"/>
      <c r="V576" s="69"/>
      <c r="W576" s="80"/>
      <c r="X576" s="80"/>
      <c r="Y576" s="94"/>
      <c r="Z576" s="80"/>
      <c r="AA576" s="80"/>
      <c r="AB576" s="80"/>
      <c r="AC576" s="80"/>
      <c r="AD576" s="69"/>
      <c r="AE576" s="69"/>
      <c r="AF576" s="69"/>
      <c r="AG576" s="95"/>
      <c r="AH576" s="93"/>
      <c r="AI576" s="81"/>
      <c r="AJ576" s="80"/>
      <c r="AK576" s="80"/>
      <c r="AL576" s="78"/>
      <c r="AM576" s="80"/>
      <c r="AN576" s="80"/>
      <c r="AO576" s="80"/>
      <c r="AP576" s="80"/>
      <c r="AQ576" s="80"/>
      <c r="AR576" s="80"/>
      <c r="AS576" s="78"/>
      <c r="AT576" s="96"/>
      <c r="AU576" s="97"/>
      <c r="AV576" s="98"/>
      <c r="AW576" s="99"/>
      <c r="AX576" s="100"/>
      <c r="AY576" s="100"/>
      <c r="AZ576" s="100"/>
      <c r="BA576" s="100"/>
      <c r="BB576" s="100"/>
      <c r="BC576" s="100"/>
      <c r="BD576" s="100"/>
      <c r="BE576" s="100"/>
      <c r="BF576" s="100"/>
      <c r="BG576" s="100"/>
      <c r="BH576" s="100"/>
      <c r="BI576" s="100"/>
      <c r="BJ576" s="100"/>
      <c r="BK576" s="100"/>
      <c r="BL576" s="100"/>
      <c r="BM576" s="100"/>
      <c r="BN576" s="100"/>
      <c r="BO576" s="100"/>
      <c r="BP576" s="100"/>
      <c r="BQ576" s="100"/>
    </row>
    <row r="577" spans="1:69">
      <c r="A577" s="25"/>
      <c r="C577" s="89"/>
      <c r="D577" s="84"/>
      <c r="E577" s="76"/>
      <c r="F577" s="91"/>
      <c r="G577" s="80"/>
      <c r="H577" s="81"/>
      <c r="I577" s="14"/>
      <c r="J577" s="92"/>
      <c r="K577" s="14"/>
      <c r="L577" s="78"/>
      <c r="M577" s="81"/>
      <c r="N577" s="14"/>
      <c r="O577" s="78"/>
      <c r="P577" s="78"/>
      <c r="Q577" s="93"/>
      <c r="R577" s="80"/>
      <c r="S577" s="80"/>
      <c r="T577" s="69"/>
      <c r="U577" s="78"/>
      <c r="V577" s="69"/>
      <c r="W577" s="80"/>
      <c r="X577" s="80"/>
      <c r="Y577" s="94"/>
      <c r="Z577" s="80"/>
      <c r="AA577" s="80"/>
      <c r="AB577" s="80"/>
      <c r="AC577" s="80"/>
      <c r="AD577" s="69"/>
      <c r="AE577" s="69"/>
      <c r="AF577" s="69"/>
      <c r="AG577" s="95"/>
      <c r="AH577" s="93"/>
      <c r="AI577" s="81"/>
      <c r="AJ577" s="80"/>
      <c r="AK577" s="80"/>
      <c r="AL577" s="78"/>
      <c r="AM577" s="80"/>
      <c r="AN577" s="80"/>
      <c r="AO577" s="80"/>
      <c r="AP577" s="80"/>
      <c r="AQ577" s="80"/>
      <c r="AR577" s="80"/>
      <c r="AS577" s="78"/>
      <c r="AT577" s="96"/>
      <c r="AU577" s="97"/>
      <c r="AV577" s="98"/>
      <c r="AW577" s="99"/>
      <c r="AX577" s="100"/>
      <c r="AY577" s="100"/>
      <c r="AZ577" s="100"/>
      <c r="BA577" s="100"/>
      <c r="BB577" s="100"/>
      <c r="BC577" s="100"/>
      <c r="BD577" s="100"/>
      <c r="BE577" s="100"/>
      <c r="BF577" s="100"/>
      <c r="BG577" s="100"/>
      <c r="BH577" s="100"/>
      <c r="BI577" s="100"/>
      <c r="BJ577" s="100"/>
      <c r="BK577" s="100"/>
      <c r="BL577" s="100"/>
      <c r="BM577" s="100"/>
      <c r="BN577" s="100"/>
      <c r="BO577" s="100"/>
      <c r="BP577" s="100"/>
      <c r="BQ577" s="100"/>
    </row>
    <row r="578" spans="1:69">
      <c r="A578" s="25"/>
      <c r="C578" s="89"/>
      <c r="D578" s="84"/>
      <c r="E578" s="76"/>
      <c r="F578" s="91"/>
      <c r="G578" s="80"/>
      <c r="H578" s="81"/>
      <c r="I578" s="14"/>
      <c r="J578" s="92"/>
      <c r="K578" s="14"/>
      <c r="L578" s="78"/>
      <c r="M578" s="81"/>
      <c r="N578" s="14"/>
      <c r="O578" s="78"/>
      <c r="P578" s="78"/>
      <c r="Q578" s="93"/>
      <c r="R578" s="80"/>
      <c r="S578" s="80"/>
      <c r="T578" s="69"/>
      <c r="U578" s="78"/>
      <c r="V578" s="69"/>
      <c r="W578" s="80"/>
      <c r="X578" s="80"/>
      <c r="Y578" s="94"/>
      <c r="Z578" s="80"/>
      <c r="AA578" s="80"/>
      <c r="AB578" s="80"/>
      <c r="AC578" s="80"/>
      <c r="AD578" s="69"/>
      <c r="AE578" s="69"/>
      <c r="AF578" s="69"/>
      <c r="AG578" s="95"/>
      <c r="AH578" s="93"/>
      <c r="AI578" s="81"/>
      <c r="AJ578" s="80"/>
      <c r="AK578" s="80"/>
      <c r="AL578" s="78"/>
      <c r="AM578" s="80"/>
      <c r="AN578" s="80"/>
      <c r="AO578" s="80"/>
      <c r="AP578" s="80"/>
      <c r="AQ578" s="80"/>
      <c r="AR578" s="80"/>
      <c r="AS578" s="78"/>
      <c r="AT578" s="96"/>
      <c r="AU578" s="97"/>
      <c r="AV578" s="98"/>
      <c r="AW578" s="99"/>
      <c r="AX578" s="100"/>
      <c r="AY578" s="100"/>
      <c r="AZ578" s="100"/>
      <c r="BA578" s="100"/>
      <c r="BB578" s="100"/>
      <c r="BC578" s="100"/>
      <c r="BD578" s="100"/>
      <c r="BE578" s="100"/>
      <c r="BF578" s="100"/>
      <c r="BG578" s="100"/>
      <c r="BH578" s="100"/>
      <c r="BI578" s="100"/>
      <c r="BJ578" s="100"/>
      <c r="BK578" s="100"/>
      <c r="BL578" s="100"/>
      <c r="BM578" s="100"/>
      <c r="BN578" s="100"/>
      <c r="BO578" s="100"/>
      <c r="BP578" s="100"/>
      <c r="BQ578" s="100"/>
    </row>
    <row r="579" spans="1:69">
      <c r="A579" s="25"/>
      <c r="C579" s="89"/>
      <c r="D579" s="84"/>
      <c r="E579" s="76"/>
      <c r="F579" s="91"/>
      <c r="G579" s="80"/>
      <c r="H579" s="81"/>
      <c r="I579" s="14"/>
      <c r="J579" s="92"/>
      <c r="K579" s="14"/>
      <c r="L579" s="78"/>
      <c r="M579" s="81"/>
      <c r="N579" s="14"/>
      <c r="O579" s="78"/>
      <c r="P579" s="78"/>
      <c r="Q579" s="93"/>
      <c r="R579" s="80"/>
      <c r="S579" s="80"/>
      <c r="T579" s="69"/>
      <c r="U579" s="78"/>
      <c r="V579" s="69"/>
      <c r="W579" s="80"/>
      <c r="X579" s="80"/>
      <c r="Y579" s="94"/>
      <c r="Z579" s="80"/>
      <c r="AA579" s="80"/>
      <c r="AB579" s="80"/>
      <c r="AC579" s="80"/>
      <c r="AD579" s="69"/>
      <c r="AE579" s="69"/>
      <c r="AF579" s="69"/>
      <c r="AG579" s="95"/>
      <c r="AH579" s="93"/>
      <c r="AI579" s="81"/>
      <c r="AJ579" s="80"/>
      <c r="AK579" s="80"/>
      <c r="AL579" s="78"/>
      <c r="AM579" s="80"/>
      <c r="AN579" s="80"/>
      <c r="AO579" s="80"/>
      <c r="AP579" s="80"/>
      <c r="AQ579" s="80"/>
      <c r="AR579" s="80"/>
      <c r="AS579" s="78"/>
      <c r="AT579" s="96"/>
      <c r="AU579" s="97"/>
      <c r="AV579" s="98"/>
      <c r="AW579" s="99"/>
      <c r="AX579" s="100"/>
      <c r="AY579" s="100"/>
      <c r="AZ579" s="100"/>
      <c r="BA579" s="100"/>
      <c r="BB579" s="100"/>
      <c r="BC579" s="100"/>
      <c r="BD579" s="100"/>
      <c r="BE579" s="100"/>
      <c r="BF579" s="100"/>
      <c r="BG579" s="100"/>
      <c r="BH579" s="100"/>
      <c r="BI579" s="100"/>
      <c r="BJ579" s="100"/>
      <c r="BK579" s="100"/>
      <c r="BL579" s="100"/>
      <c r="BM579" s="100"/>
      <c r="BN579" s="100"/>
      <c r="BO579" s="100"/>
      <c r="BP579" s="100"/>
      <c r="BQ579" s="100"/>
    </row>
    <row r="580" spans="1:69">
      <c r="A580" s="25"/>
      <c r="C580" s="89"/>
      <c r="D580" s="84"/>
      <c r="E580" s="76"/>
      <c r="F580" s="91"/>
      <c r="G580" s="80"/>
      <c r="H580" s="81"/>
      <c r="I580" s="14"/>
      <c r="J580" s="92"/>
      <c r="K580" s="14"/>
      <c r="L580" s="78"/>
      <c r="M580" s="81"/>
      <c r="N580" s="14"/>
      <c r="O580" s="78"/>
      <c r="P580" s="78"/>
      <c r="Q580" s="93"/>
      <c r="R580" s="80"/>
      <c r="S580" s="80"/>
      <c r="T580" s="69"/>
      <c r="U580" s="78"/>
      <c r="V580" s="69"/>
      <c r="W580" s="80"/>
      <c r="X580" s="80"/>
      <c r="Y580" s="94"/>
      <c r="Z580" s="80"/>
      <c r="AA580" s="80"/>
      <c r="AB580" s="80"/>
      <c r="AC580" s="80"/>
      <c r="AD580" s="69"/>
      <c r="AE580" s="69"/>
      <c r="AF580" s="69"/>
      <c r="AG580" s="95"/>
      <c r="AH580" s="93"/>
      <c r="AI580" s="81"/>
      <c r="AJ580" s="80"/>
      <c r="AK580" s="80"/>
      <c r="AL580" s="78"/>
      <c r="AM580" s="80"/>
      <c r="AN580" s="80"/>
      <c r="AO580" s="80"/>
      <c r="AP580" s="80"/>
      <c r="AQ580" s="80"/>
      <c r="AR580" s="80"/>
      <c r="AS580" s="78"/>
      <c r="AT580" s="96"/>
      <c r="AU580" s="97"/>
      <c r="AV580" s="98"/>
      <c r="AW580" s="99"/>
      <c r="AX580" s="100"/>
      <c r="AY580" s="100"/>
      <c r="AZ580" s="100"/>
      <c r="BA580" s="100"/>
      <c r="BB580" s="100"/>
      <c r="BC580" s="100"/>
      <c r="BD580" s="100"/>
      <c r="BE580" s="100"/>
      <c r="BF580" s="100"/>
      <c r="BG580" s="100"/>
      <c r="BH580" s="100"/>
      <c r="BI580" s="100"/>
      <c r="BJ580" s="100"/>
      <c r="BK580" s="100"/>
      <c r="BL580" s="100"/>
      <c r="BM580" s="100"/>
      <c r="BN580" s="100"/>
      <c r="BO580" s="100"/>
      <c r="BP580" s="100"/>
      <c r="BQ580" s="100"/>
    </row>
    <row r="581" spans="1:69">
      <c r="A581" s="25"/>
      <c r="C581" s="89"/>
      <c r="D581" s="84"/>
      <c r="E581" s="76"/>
      <c r="F581" s="91"/>
      <c r="G581" s="80"/>
      <c r="H581" s="81"/>
      <c r="I581" s="14"/>
      <c r="J581" s="92"/>
      <c r="K581" s="14"/>
      <c r="L581" s="78"/>
      <c r="M581" s="81"/>
      <c r="N581" s="14"/>
      <c r="O581" s="78"/>
      <c r="P581" s="78"/>
      <c r="Q581" s="93"/>
      <c r="R581" s="80"/>
      <c r="S581" s="80"/>
      <c r="T581" s="69"/>
      <c r="U581" s="78"/>
      <c r="V581" s="69"/>
      <c r="W581" s="80"/>
      <c r="X581" s="80"/>
      <c r="Y581" s="94"/>
      <c r="Z581" s="80"/>
      <c r="AA581" s="80"/>
      <c r="AB581" s="80"/>
      <c r="AC581" s="80"/>
      <c r="AD581" s="69"/>
      <c r="AE581" s="69"/>
      <c r="AF581" s="69"/>
      <c r="AG581" s="95"/>
      <c r="AH581" s="93"/>
      <c r="AI581" s="81"/>
      <c r="AJ581" s="80"/>
      <c r="AK581" s="80"/>
      <c r="AL581" s="78"/>
      <c r="AM581" s="80"/>
      <c r="AN581" s="80"/>
      <c r="AO581" s="80"/>
      <c r="AP581" s="80"/>
      <c r="AQ581" s="80"/>
      <c r="AR581" s="80"/>
      <c r="AS581" s="78"/>
      <c r="AT581" s="96"/>
      <c r="AU581" s="97"/>
      <c r="AV581" s="98"/>
      <c r="AW581" s="99"/>
      <c r="AX581" s="100"/>
      <c r="AY581" s="100"/>
      <c r="AZ581" s="100"/>
      <c r="BA581" s="100"/>
      <c r="BB581" s="100"/>
      <c r="BC581" s="100"/>
      <c r="BD581" s="100"/>
      <c r="BE581" s="100"/>
      <c r="BF581" s="100"/>
      <c r="BG581" s="100"/>
      <c r="BH581" s="100"/>
      <c r="BI581" s="100"/>
      <c r="BJ581" s="100"/>
      <c r="BK581" s="100"/>
      <c r="BL581" s="100"/>
      <c r="BM581" s="100"/>
      <c r="BN581" s="100"/>
      <c r="BO581" s="100"/>
      <c r="BP581" s="100"/>
      <c r="BQ581" s="100"/>
    </row>
    <row r="582" spans="1:69">
      <c r="A582" s="25"/>
      <c r="C582" s="89"/>
      <c r="D582" s="84"/>
      <c r="E582" s="76"/>
      <c r="F582" s="91"/>
      <c r="G582" s="80"/>
      <c r="H582" s="81"/>
      <c r="I582" s="14"/>
      <c r="J582" s="92"/>
      <c r="K582" s="14"/>
      <c r="L582" s="78"/>
      <c r="M582" s="81"/>
      <c r="N582" s="14"/>
      <c r="O582" s="78"/>
      <c r="P582" s="78"/>
      <c r="Q582" s="93"/>
      <c r="R582" s="80"/>
      <c r="S582" s="80"/>
      <c r="T582" s="69"/>
      <c r="U582" s="78"/>
      <c r="V582" s="69"/>
      <c r="W582" s="80"/>
      <c r="X582" s="80"/>
      <c r="Y582" s="94"/>
      <c r="Z582" s="80"/>
      <c r="AA582" s="80"/>
      <c r="AB582" s="80"/>
      <c r="AC582" s="80"/>
      <c r="AD582" s="69"/>
      <c r="AE582" s="69"/>
      <c r="AF582" s="69"/>
      <c r="AG582" s="95"/>
      <c r="AH582" s="93"/>
      <c r="AI582" s="81"/>
      <c r="AJ582" s="80"/>
      <c r="AK582" s="80"/>
      <c r="AL582" s="78"/>
      <c r="AM582" s="80"/>
      <c r="AN582" s="80"/>
      <c r="AO582" s="80"/>
      <c r="AP582" s="80"/>
      <c r="AQ582" s="80"/>
      <c r="AR582" s="80"/>
      <c r="AS582" s="78"/>
      <c r="AT582" s="96"/>
      <c r="AU582" s="97"/>
      <c r="AV582" s="98"/>
      <c r="AW582" s="99"/>
      <c r="AX582" s="100"/>
      <c r="AY582" s="100"/>
      <c r="AZ582" s="100"/>
      <c r="BA582" s="100"/>
      <c r="BB582" s="100"/>
      <c r="BC582" s="100"/>
      <c r="BD582" s="100"/>
      <c r="BE582" s="100"/>
      <c r="BF582" s="100"/>
      <c r="BG582" s="100"/>
      <c r="BH582" s="100"/>
      <c r="BI582" s="100"/>
      <c r="BJ582" s="100"/>
      <c r="BK582" s="100"/>
      <c r="BL582" s="100"/>
      <c r="BM582" s="100"/>
      <c r="BN582" s="100"/>
      <c r="BO582" s="100"/>
      <c r="BP582" s="100"/>
      <c r="BQ582" s="100"/>
    </row>
    <row r="583" spans="1:69">
      <c r="A583" s="25"/>
      <c r="C583" s="89"/>
      <c r="D583" s="84"/>
      <c r="E583" s="76"/>
      <c r="F583" s="91"/>
      <c r="G583" s="80"/>
      <c r="H583" s="81"/>
      <c r="I583" s="14"/>
      <c r="J583" s="92"/>
      <c r="K583" s="14"/>
      <c r="L583" s="78"/>
      <c r="M583" s="81"/>
      <c r="N583" s="14"/>
      <c r="O583" s="78"/>
      <c r="P583" s="78"/>
      <c r="Q583" s="93"/>
      <c r="R583" s="80"/>
      <c r="S583" s="80"/>
      <c r="T583" s="69"/>
      <c r="U583" s="78"/>
      <c r="V583" s="69"/>
      <c r="W583" s="80"/>
      <c r="X583" s="80"/>
      <c r="Y583" s="94"/>
      <c r="Z583" s="80"/>
      <c r="AA583" s="80"/>
      <c r="AB583" s="80"/>
      <c r="AC583" s="80"/>
      <c r="AD583" s="69"/>
      <c r="AE583" s="69"/>
      <c r="AF583" s="69"/>
      <c r="AG583" s="95"/>
      <c r="AH583" s="93"/>
      <c r="AI583" s="81"/>
      <c r="AJ583" s="80"/>
      <c r="AK583" s="80"/>
      <c r="AL583" s="78"/>
      <c r="AM583" s="80"/>
      <c r="AN583" s="80"/>
      <c r="AO583" s="80"/>
      <c r="AP583" s="80"/>
      <c r="AQ583" s="80"/>
      <c r="AR583" s="80"/>
      <c r="AS583" s="78"/>
      <c r="AT583" s="96"/>
      <c r="AU583" s="97"/>
      <c r="AV583" s="98"/>
      <c r="AW583" s="99"/>
      <c r="AX583" s="100"/>
      <c r="AY583" s="100"/>
      <c r="AZ583" s="100"/>
      <c r="BA583" s="100"/>
      <c r="BB583" s="100"/>
      <c r="BC583" s="100"/>
      <c r="BD583" s="100"/>
      <c r="BE583" s="100"/>
      <c r="BF583" s="100"/>
      <c r="BG583" s="100"/>
      <c r="BH583" s="100"/>
      <c r="BI583" s="100"/>
      <c r="BJ583" s="100"/>
      <c r="BK583" s="100"/>
      <c r="BL583" s="100"/>
      <c r="BM583" s="100"/>
      <c r="BN583" s="100"/>
      <c r="BO583" s="100"/>
      <c r="BP583" s="100"/>
      <c r="BQ583" s="100"/>
    </row>
    <row r="584" spans="1:69">
      <c r="A584" s="25"/>
      <c r="C584" s="89"/>
      <c r="D584" s="84"/>
      <c r="E584" s="76"/>
      <c r="F584" s="91"/>
      <c r="G584" s="80"/>
      <c r="H584" s="81"/>
      <c r="I584" s="14"/>
      <c r="J584" s="92"/>
      <c r="K584" s="14"/>
      <c r="L584" s="78"/>
      <c r="M584" s="81"/>
      <c r="N584" s="14"/>
      <c r="O584" s="78"/>
      <c r="P584" s="78"/>
      <c r="Q584" s="93"/>
      <c r="R584" s="80"/>
      <c r="S584" s="80"/>
      <c r="T584" s="69"/>
      <c r="U584" s="78"/>
      <c r="V584" s="69"/>
      <c r="W584" s="80"/>
      <c r="X584" s="80"/>
      <c r="Y584" s="94"/>
      <c r="Z584" s="80"/>
      <c r="AA584" s="80"/>
      <c r="AB584" s="80"/>
      <c r="AC584" s="80"/>
      <c r="AD584" s="69"/>
      <c r="AE584" s="69"/>
      <c r="AF584" s="69"/>
      <c r="AG584" s="95"/>
      <c r="AH584" s="93"/>
      <c r="AI584" s="81"/>
      <c r="AJ584" s="80"/>
      <c r="AK584" s="80"/>
      <c r="AL584" s="78"/>
      <c r="AM584" s="80"/>
      <c r="AN584" s="80"/>
      <c r="AO584" s="80"/>
      <c r="AP584" s="80"/>
      <c r="AQ584" s="80"/>
      <c r="AR584" s="80"/>
      <c r="AS584" s="78"/>
      <c r="AT584" s="96"/>
      <c r="AU584" s="97"/>
      <c r="AV584" s="98"/>
      <c r="AW584" s="99"/>
      <c r="AX584" s="100"/>
      <c r="AY584" s="100"/>
      <c r="AZ584" s="100"/>
      <c r="BA584" s="100"/>
      <c r="BB584" s="100"/>
      <c r="BC584" s="100"/>
      <c r="BD584" s="100"/>
      <c r="BE584" s="100"/>
      <c r="BF584" s="100"/>
      <c r="BG584" s="100"/>
      <c r="BH584" s="100"/>
      <c r="BI584" s="100"/>
      <c r="BJ584" s="100"/>
      <c r="BK584" s="100"/>
      <c r="BL584" s="100"/>
      <c r="BM584" s="100"/>
      <c r="BN584" s="100"/>
      <c r="BO584" s="100"/>
      <c r="BP584" s="100"/>
      <c r="BQ584" s="100"/>
    </row>
    <row r="585" spans="1:69">
      <c r="A585" s="25"/>
      <c r="C585" s="89"/>
      <c r="D585" s="84"/>
      <c r="E585" s="76"/>
      <c r="F585" s="91"/>
      <c r="G585" s="80"/>
      <c r="H585" s="81"/>
      <c r="I585" s="14"/>
      <c r="J585" s="92"/>
      <c r="K585" s="14"/>
      <c r="L585" s="78"/>
      <c r="M585" s="81"/>
      <c r="N585" s="14"/>
      <c r="O585" s="78"/>
      <c r="P585" s="78"/>
      <c r="Q585" s="93"/>
      <c r="R585" s="80"/>
      <c r="S585" s="80"/>
      <c r="T585" s="69"/>
      <c r="U585" s="78"/>
      <c r="V585" s="69"/>
      <c r="W585" s="80"/>
      <c r="X585" s="80"/>
      <c r="Y585" s="94"/>
      <c r="Z585" s="80"/>
      <c r="AA585" s="80"/>
      <c r="AB585" s="80"/>
      <c r="AC585" s="80"/>
      <c r="AD585" s="69"/>
      <c r="AE585" s="69"/>
      <c r="AF585" s="69"/>
      <c r="AG585" s="95"/>
      <c r="AH585" s="93"/>
      <c r="AI585" s="81"/>
      <c r="AJ585" s="80"/>
      <c r="AK585" s="80"/>
      <c r="AL585" s="78"/>
      <c r="AM585" s="80"/>
      <c r="AN585" s="80"/>
      <c r="AO585" s="80"/>
      <c r="AP585" s="80"/>
      <c r="AQ585" s="80"/>
      <c r="AR585" s="80"/>
      <c r="AS585" s="78"/>
      <c r="AT585" s="96"/>
      <c r="AU585" s="97"/>
      <c r="AV585" s="98"/>
      <c r="AW585" s="99"/>
      <c r="AX585" s="100"/>
      <c r="AY585" s="100"/>
      <c r="AZ585" s="100"/>
      <c r="BA585" s="100"/>
      <c r="BB585" s="100"/>
      <c r="BC585" s="100"/>
      <c r="BD585" s="100"/>
      <c r="BE585" s="100"/>
      <c r="BF585" s="100"/>
      <c r="BG585" s="100"/>
      <c r="BH585" s="100"/>
      <c r="BI585" s="100"/>
      <c r="BJ585" s="100"/>
      <c r="BK585" s="100"/>
      <c r="BL585" s="100"/>
      <c r="BM585" s="100"/>
      <c r="BN585" s="100"/>
      <c r="BO585" s="100"/>
      <c r="BP585" s="100"/>
      <c r="BQ585" s="100"/>
    </row>
    <row r="586" spans="1:69">
      <c r="A586" s="25"/>
      <c r="C586" s="89"/>
      <c r="D586" s="84"/>
      <c r="E586" s="76"/>
      <c r="F586" s="91"/>
      <c r="G586" s="80"/>
      <c r="H586" s="81"/>
      <c r="I586" s="14"/>
      <c r="J586" s="92"/>
      <c r="K586" s="14"/>
      <c r="L586" s="78"/>
      <c r="M586" s="81"/>
      <c r="N586" s="14"/>
      <c r="O586" s="78"/>
      <c r="P586" s="78"/>
      <c r="Q586" s="93"/>
      <c r="R586" s="80"/>
      <c r="S586" s="80"/>
      <c r="T586" s="69"/>
      <c r="U586" s="78"/>
      <c r="V586" s="69"/>
      <c r="W586" s="80"/>
      <c r="X586" s="80"/>
      <c r="Y586" s="94"/>
      <c r="Z586" s="80"/>
      <c r="AA586" s="80"/>
      <c r="AB586" s="80"/>
      <c r="AC586" s="80"/>
      <c r="AD586" s="69"/>
      <c r="AE586" s="69"/>
      <c r="AF586" s="69"/>
      <c r="AG586" s="95"/>
      <c r="AH586" s="93"/>
      <c r="AI586" s="81"/>
      <c r="AJ586" s="80"/>
      <c r="AK586" s="80"/>
      <c r="AL586" s="78"/>
      <c r="AM586" s="80"/>
      <c r="AN586" s="80"/>
      <c r="AO586" s="80"/>
      <c r="AP586" s="80"/>
      <c r="AQ586" s="80"/>
      <c r="AR586" s="80"/>
      <c r="AS586" s="78"/>
      <c r="AT586" s="96"/>
      <c r="AU586" s="97"/>
      <c r="AV586" s="98"/>
      <c r="AW586" s="99"/>
      <c r="AX586" s="100"/>
      <c r="AY586" s="100"/>
      <c r="AZ586" s="100"/>
      <c r="BA586" s="100"/>
      <c r="BB586" s="100"/>
      <c r="BC586" s="100"/>
      <c r="BD586" s="100"/>
      <c r="BE586" s="100"/>
      <c r="BF586" s="100"/>
      <c r="BG586" s="100"/>
      <c r="BH586" s="100"/>
      <c r="BI586" s="100"/>
      <c r="BJ586" s="100"/>
      <c r="BK586" s="100"/>
      <c r="BL586" s="100"/>
      <c r="BM586" s="100"/>
      <c r="BN586" s="100"/>
      <c r="BO586" s="100"/>
      <c r="BP586" s="100"/>
      <c r="BQ586" s="100"/>
    </row>
    <row r="587" spans="1:69">
      <c r="A587" s="25"/>
      <c r="C587" s="89"/>
      <c r="D587" s="84"/>
      <c r="E587" s="76"/>
      <c r="F587" s="91"/>
      <c r="G587" s="80"/>
      <c r="H587" s="81"/>
      <c r="I587" s="14"/>
      <c r="J587" s="92"/>
      <c r="K587" s="14"/>
      <c r="L587" s="78"/>
      <c r="M587" s="81"/>
      <c r="N587" s="14"/>
      <c r="O587" s="78"/>
      <c r="P587" s="78"/>
      <c r="Q587" s="93"/>
      <c r="R587" s="80"/>
      <c r="S587" s="80"/>
      <c r="T587" s="69"/>
      <c r="U587" s="78"/>
      <c r="V587" s="69"/>
      <c r="W587" s="80"/>
      <c r="X587" s="80"/>
      <c r="Y587" s="94"/>
      <c r="Z587" s="80"/>
      <c r="AA587" s="80"/>
      <c r="AB587" s="80"/>
      <c r="AC587" s="80"/>
      <c r="AD587" s="69"/>
      <c r="AE587" s="69"/>
      <c r="AF587" s="69"/>
      <c r="AG587" s="95"/>
      <c r="AH587" s="93"/>
      <c r="AI587" s="81"/>
      <c r="AJ587" s="80"/>
      <c r="AK587" s="80"/>
      <c r="AL587" s="78"/>
      <c r="AM587" s="80"/>
      <c r="AN587" s="80"/>
      <c r="AO587" s="80"/>
      <c r="AP587" s="80"/>
      <c r="AQ587" s="80"/>
      <c r="AR587" s="80"/>
      <c r="AS587" s="78"/>
      <c r="AT587" s="96"/>
      <c r="AU587" s="97"/>
      <c r="AV587" s="98"/>
      <c r="AW587" s="99"/>
      <c r="AX587" s="100"/>
      <c r="AY587" s="100"/>
      <c r="AZ587" s="100"/>
      <c r="BA587" s="100"/>
      <c r="BB587" s="100"/>
      <c r="BC587" s="100"/>
      <c r="BD587" s="100"/>
      <c r="BE587" s="100"/>
      <c r="BF587" s="100"/>
      <c r="BG587" s="100"/>
      <c r="BH587" s="100"/>
      <c r="BI587" s="100"/>
      <c r="BJ587" s="100"/>
      <c r="BK587" s="100"/>
      <c r="BL587" s="100"/>
      <c r="BM587" s="100"/>
      <c r="BN587" s="100"/>
      <c r="BO587" s="100"/>
      <c r="BP587" s="100"/>
      <c r="BQ587" s="100"/>
    </row>
    <row r="588" spans="1:69">
      <c r="A588" s="25"/>
      <c r="C588" s="89"/>
      <c r="D588" s="84"/>
      <c r="E588" s="76"/>
      <c r="F588" s="91"/>
      <c r="G588" s="80"/>
      <c r="H588" s="81"/>
      <c r="I588" s="14"/>
      <c r="J588" s="92"/>
      <c r="K588" s="14"/>
      <c r="L588" s="78"/>
      <c r="M588" s="81"/>
      <c r="N588" s="14"/>
      <c r="O588" s="78"/>
      <c r="P588" s="78"/>
      <c r="Q588" s="93"/>
      <c r="R588" s="80"/>
      <c r="S588" s="80"/>
      <c r="T588" s="69"/>
      <c r="U588" s="78"/>
      <c r="V588" s="69"/>
      <c r="W588" s="80"/>
      <c r="X588" s="80"/>
      <c r="Y588" s="94"/>
      <c r="Z588" s="80"/>
      <c r="AA588" s="80"/>
      <c r="AB588" s="80"/>
      <c r="AC588" s="80"/>
      <c r="AD588" s="69"/>
      <c r="AE588" s="69"/>
      <c r="AF588" s="69"/>
      <c r="AG588" s="95"/>
      <c r="AH588" s="93"/>
      <c r="AI588" s="81"/>
      <c r="AJ588" s="80"/>
      <c r="AK588" s="80"/>
      <c r="AL588" s="78"/>
      <c r="AM588" s="80"/>
      <c r="AN588" s="80"/>
      <c r="AO588" s="80"/>
      <c r="AP588" s="80"/>
      <c r="AQ588" s="80"/>
      <c r="AR588" s="80"/>
      <c r="AS588" s="78"/>
      <c r="AT588" s="96"/>
      <c r="AU588" s="97"/>
      <c r="AV588" s="98"/>
      <c r="AW588" s="99"/>
      <c r="AX588" s="100"/>
      <c r="AY588" s="100"/>
      <c r="AZ588" s="100"/>
      <c r="BA588" s="100"/>
      <c r="BB588" s="100"/>
      <c r="BC588" s="100"/>
      <c r="BD588" s="100"/>
      <c r="BE588" s="100"/>
      <c r="BF588" s="100"/>
      <c r="BG588" s="100"/>
      <c r="BH588" s="100"/>
      <c r="BI588" s="100"/>
      <c r="BJ588" s="100"/>
      <c r="BK588" s="100"/>
      <c r="BL588" s="100"/>
      <c r="BM588" s="100"/>
      <c r="BN588" s="100"/>
      <c r="BO588" s="100"/>
      <c r="BP588" s="100"/>
      <c r="BQ588" s="100"/>
    </row>
    <row r="589" spans="1:69">
      <c r="A589" s="25"/>
      <c r="C589" s="89"/>
      <c r="D589" s="84"/>
      <c r="E589" s="76"/>
      <c r="F589" s="91"/>
      <c r="G589" s="80"/>
      <c r="H589" s="81"/>
      <c r="I589" s="14"/>
      <c r="J589" s="92"/>
      <c r="K589" s="14"/>
      <c r="L589" s="78"/>
      <c r="M589" s="81"/>
      <c r="N589" s="14"/>
      <c r="O589" s="78"/>
      <c r="P589" s="78"/>
      <c r="Q589" s="93"/>
      <c r="R589" s="80"/>
      <c r="S589" s="80"/>
      <c r="T589" s="69"/>
      <c r="U589" s="78"/>
      <c r="V589" s="69"/>
      <c r="W589" s="80"/>
      <c r="X589" s="80"/>
      <c r="Y589" s="94"/>
      <c r="Z589" s="80"/>
      <c r="AA589" s="80"/>
      <c r="AB589" s="80"/>
      <c r="AC589" s="80"/>
      <c r="AD589" s="69"/>
      <c r="AE589" s="69"/>
      <c r="AF589" s="69"/>
      <c r="AG589" s="95"/>
      <c r="AH589" s="93"/>
      <c r="AI589" s="81"/>
      <c r="AJ589" s="80"/>
      <c r="AK589" s="80"/>
      <c r="AL589" s="78"/>
      <c r="AM589" s="80"/>
      <c r="AN589" s="80"/>
      <c r="AO589" s="80"/>
      <c r="AP589" s="80"/>
      <c r="AQ589" s="80"/>
      <c r="AR589" s="80"/>
      <c r="AS589" s="78"/>
      <c r="AT589" s="96"/>
      <c r="AU589" s="97"/>
      <c r="AV589" s="98"/>
      <c r="AW589" s="99"/>
      <c r="AX589" s="100"/>
      <c r="AY589" s="100"/>
      <c r="AZ589" s="100"/>
      <c r="BA589" s="100"/>
      <c r="BB589" s="100"/>
      <c r="BC589" s="100"/>
      <c r="BD589" s="100"/>
      <c r="BE589" s="100"/>
      <c r="BF589" s="100"/>
      <c r="BG589" s="100"/>
      <c r="BH589" s="100"/>
      <c r="BI589" s="100"/>
      <c r="BJ589" s="100"/>
      <c r="BK589" s="100"/>
      <c r="BL589" s="100"/>
      <c r="BM589" s="100"/>
      <c r="BN589" s="100"/>
      <c r="BO589" s="100"/>
      <c r="BP589" s="100"/>
      <c r="BQ589" s="100"/>
    </row>
    <row r="590" spans="1:69">
      <c r="A590" s="25"/>
      <c r="C590" s="89"/>
      <c r="D590" s="84"/>
      <c r="E590" s="76"/>
      <c r="F590" s="91"/>
      <c r="G590" s="80"/>
      <c r="H590" s="81"/>
      <c r="I590" s="14"/>
      <c r="J590" s="92"/>
      <c r="K590" s="14"/>
      <c r="L590" s="78"/>
      <c r="M590" s="81"/>
      <c r="N590" s="14"/>
      <c r="O590" s="78"/>
      <c r="P590" s="78"/>
      <c r="Q590" s="93"/>
      <c r="R590" s="80"/>
      <c r="S590" s="80"/>
      <c r="T590" s="69"/>
      <c r="U590" s="78"/>
      <c r="V590" s="69"/>
      <c r="W590" s="80"/>
      <c r="X590" s="80"/>
      <c r="Y590" s="94"/>
      <c r="Z590" s="80"/>
      <c r="AA590" s="80"/>
      <c r="AB590" s="80"/>
      <c r="AC590" s="80"/>
      <c r="AD590" s="69"/>
      <c r="AE590" s="69"/>
      <c r="AF590" s="69"/>
      <c r="AG590" s="95"/>
      <c r="AH590" s="93"/>
      <c r="AI590" s="81"/>
      <c r="AJ590" s="80"/>
      <c r="AK590" s="80"/>
      <c r="AL590" s="78"/>
      <c r="AM590" s="80"/>
      <c r="AN590" s="80"/>
      <c r="AO590" s="80"/>
      <c r="AP590" s="80"/>
      <c r="AQ590" s="80"/>
      <c r="AR590" s="80"/>
      <c r="AS590" s="78"/>
      <c r="AT590" s="96"/>
      <c r="AU590" s="97"/>
      <c r="AV590" s="98"/>
      <c r="AW590" s="99"/>
      <c r="AX590" s="100"/>
      <c r="AY590" s="100"/>
      <c r="AZ590" s="100"/>
      <c r="BA590" s="100"/>
      <c r="BB590" s="100"/>
      <c r="BC590" s="100"/>
      <c r="BD590" s="100"/>
      <c r="BE590" s="100"/>
      <c r="BF590" s="100"/>
      <c r="BG590" s="100"/>
      <c r="BH590" s="100"/>
      <c r="BI590" s="100"/>
      <c r="BJ590" s="100"/>
      <c r="BK590" s="100"/>
      <c r="BL590" s="100"/>
      <c r="BM590" s="100"/>
      <c r="BN590" s="100"/>
      <c r="BO590" s="100"/>
      <c r="BP590" s="100"/>
      <c r="BQ590" s="100"/>
    </row>
    <row r="591" spans="1:69">
      <c r="A591" s="25"/>
      <c r="C591" s="89"/>
      <c r="D591" s="84"/>
      <c r="E591" s="76"/>
      <c r="F591" s="91"/>
      <c r="G591" s="80"/>
      <c r="H591" s="81"/>
      <c r="I591" s="14"/>
      <c r="J591" s="92"/>
      <c r="K591" s="14"/>
      <c r="L591" s="78"/>
      <c r="M591" s="81"/>
      <c r="N591" s="14"/>
      <c r="O591" s="78"/>
      <c r="P591" s="78"/>
      <c r="Q591" s="93"/>
      <c r="R591" s="80"/>
      <c r="S591" s="80"/>
      <c r="T591" s="69"/>
      <c r="U591" s="78"/>
      <c r="V591" s="69"/>
      <c r="W591" s="80"/>
      <c r="X591" s="80"/>
      <c r="Y591" s="94"/>
      <c r="Z591" s="80"/>
      <c r="AA591" s="80"/>
      <c r="AB591" s="80"/>
      <c r="AC591" s="80"/>
      <c r="AD591" s="69"/>
      <c r="AE591" s="69"/>
      <c r="AF591" s="69"/>
      <c r="AG591" s="95"/>
      <c r="AH591" s="93"/>
      <c r="AI591" s="81"/>
      <c r="AJ591" s="80"/>
      <c r="AK591" s="80"/>
      <c r="AL591" s="78"/>
      <c r="AM591" s="80"/>
      <c r="AN591" s="80"/>
      <c r="AO591" s="80"/>
      <c r="AP591" s="80"/>
      <c r="AQ591" s="80"/>
      <c r="AR591" s="80"/>
      <c r="AS591" s="78"/>
      <c r="AT591" s="96"/>
      <c r="AU591" s="97"/>
      <c r="AV591" s="98"/>
      <c r="AW591" s="99"/>
      <c r="AX591" s="100"/>
      <c r="AY591" s="100"/>
      <c r="AZ591" s="100"/>
      <c r="BA591" s="100"/>
      <c r="BB591" s="100"/>
      <c r="BC591" s="100"/>
      <c r="BD591" s="100"/>
      <c r="BE591" s="100"/>
      <c r="BF591" s="100"/>
      <c r="BG591" s="100"/>
      <c r="BH591" s="100"/>
      <c r="BI591" s="100"/>
      <c r="BJ591" s="100"/>
      <c r="BK591" s="100"/>
      <c r="BL591" s="100"/>
      <c r="BM591" s="100"/>
      <c r="BN591" s="100"/>
      <c r="BO591" s="100"/>
      <c r="BP591" s="100"/>
      <c r="BQ591" s="100"/>
    </row>
    <row r="592" spans="1:69">
      <c r="A592" s="25"/>
      <c r="C592" s="89"/>
      <c r="D592" s="84"/>
      <c r="E592" s="76"/>
      <c r="F592" s="91"/>
      <c r="G592" s="80"/>
      <c r="H592" s="81"/>
      <c r="I592" s="14"/>
      <c r="J592" s="92"/>
      <c r="K592" s="14"/>
      <c r="L592" s="78"/>
      <c r="M592" s="81"/>
      <c r="N592" s="14"/>
      <c r="O592" s="78"/>
      <c r="P592" s="78"/>
      <c r="Q592" s="93"/>
      <c r="R592" s="80"/>
      <c r="S592" s="80"/>
      <c r="T592" s="69"/>
      <c r="U592" s="78"/>
      <c r="V592" s="69"/>
      <c r="W592" s="80"/>
      <c r="X592" s="80"/>
      <c r="Y592" s="94"/>
      <c r="Z592" s="80"/>
      <c r="AA592" s="80"/>
      <c r="AB592" s="80"/>
      <c r="AC592" s="80"/>
      <c r="AD592" s="69"/>
      <c r="AE592" s="69"/>
      <c r="AF592" s="69"/>
      <c r="AG592" s="95"/>
      <c r="AH592" s="93"/>
      <c r="AI592" s="81"/>
      <c r="AJ592" s="80"/>
      <c r="AK592" s="80"/>
      <c r="AL592" s="78"/>
      <c r="AM592" s="80"/>
      <c r="AN592" s="80"/>
      <c r="AO592" s="80"/>
      <c r="AP592" s="80"/>
      <c r="AQ592" s="80"/>
      <c r="AR592" s="80"/>
      <c r="AS592" s="78"/>
      <c r="AT592" s="96"/>
      <c r="AU592" s="97"/>
      <c r="AV592" s="98"/>
      <c r="AW592" s="99"/>
      <c r="AX592" s="100"/>
      <c r="AY592" s="100"/>
      <c r="AZ592" s="100"/>
      <c r="BA592" s="100"/>
      <c r="BB592" s="100"/>
      <c r="BC592" s="100"/>
      <c r="BD592" s="100"/>
      <c r="BE592" s="100"/>
      <c r="BF592" s="100"/>
      <c r="BG592" s="100"/>
      <c r="BH592" s="100"/>
      <c r="BI592" s="100"/>
      <c r="BJ592" s="100"/>
      <c r="BK592" s="100"/>
      <c r="BL592" s="100"/>
      <c r="BM592" s="100"/>
      <c r="BN592" s="100"/>
      <c r="BO592" s="100"/>
      <c r="BP592" s="100"/>
      <c r="BQ592" s="100"/>
    </row>
    <row r="593" spans="1:69">
      <c r="A593" s="25"/>
      <c r="C593" s="89"/>
      <c r="D593" s="84"/>
      <c r="E593" s="76"/>
      <c r="F593" s="91"/>
      <c r="G593" s="80"/>
      <c r="H593" s="81"/>
      <c r="I593" s="14"/>
      <c r="J593" s="92"/>
      <c r="K593" s="14"/>
      <c r="L593" s="78"/>
      <c r="M593" s="81"/>
      <c r="N593" s="14"/>
      <c r="O593" s="78"/>
      <c r="P593" s="78"/>
      <c r="Q593" s="93"/>
      <c r="R593" s="80"/>
      <c r="S593" s="80"/>
      <c r="T593" s="69"/>
      <c r="U593" s="78"/>
      <c r="V593" s="69"/>
      <c r="W593" s="80"/>
      <c r="X593" s="80"/>
      <c r="Y593" s="94"/>
      <c r="Z593" s="80"/>
      <c r="AA593" s="80"/>
      <c r="AB593" s="80"/>
      <c r="AC593" s="80"/>
      <c r="AD593" s="69"/>
      <c r="AE593" s="69"/>
      <c r="AF593" s="69"/>
      <c r="AG593" s="95"/>
      <c r="AH593" s="93"/>
      <c r="AI593" s="81"/>
      <c r="AJ593" s="80"/>
      <c r="AK593" s="80"/>
      <c r="AL593" s="78"/>
      <c r="AM593" s="80"/>
      <c r="AN593" s="80"/>
      <c r="AO593" s="80"/>
      <c r="AP593" s="80"/>
      <c r="AQ593" s="80"/>
      <c r="AR593" s="80"/>
      <c r="AS593" s="78"/>
      <c r="AT593" s="96"/>
      <c r="AU593" s="97"/>
      <c r="AV593" s="98"/>
      <c r="AW593" s="99"/>
      <c r="AX593" s="100"/>
      <c r="AY593" s="100"/>
      <c r="AZ593" s="100"/>
      <c r="BA593" s="100"/>
      <c r="BB593" s="100"/>
      <c r="BC593" s="100"/>
      <c r="BD593" s="100"/>
      <c r="BE593" s="100"/>
      <c r="BF593" s="100"/>
      <c r="BG593" s="100"/>
      <c r="BH593" s="100"/>
      <c r="BI593" s="100"/>
      <c r="BJ593" s="100"/>
      <c r="BK593" s="100"/>
      <c r="BL593" s="100"/>
      <c r="BM593" s="100"/>
      <c r="BN593" s="100"/>
      <c r="BO593" s="100"/>
      <c r="BP593" s="100"/>
      <c r="BQ593" s="100"/>
    </row>
    <row r="594" spans="1:69">
      <c r="A594" s="25"/>
      <c r="C594" s="89"/>
      <c r="D594" s="84"/>
      <c r="E594" s="76"/>
      <c r="F594" s="91"/>
      <c r="G594" s="80"/>
      <c r="H594" s="81"/>
      <c r="I594" s="14"/>
      <c r="J594" s="92"/>
      <c r="K594" s="14"/>
      <c r="L594" s="78"/>
      <c r="M594" s="81"/>
      <c r="N594" s="14"/>
      <c r="O594" s="78"/>
      <c r="P594" s="78"/>
      <c r="Q594" s="93"/>
      <c r="R594" s="80"/>
      <c r="S594" s="80"/>
      <c r="T594" s="69"/>
      <c r="U594" s="78"/>
      <c r="V594" s="69"/>
      <c r="W594" s="80"/>
      <c r="X594" s="80"/>
      <c r="Y594" s="94"/>
      <c r="Z594" s="80"/>
      <c r="AA594" s="80"/>
      <c r="AB594" s="80"/>
      <c r="AC594" s="80"/>
      <c r="AD594" s="69"/>
      <c r="AE594" s="69"/>
      <c r="AF594" s="69"/>
      <c r="AG594" s="95"/>
      <c r="AH594" s="93"/>
      <c r="AI594" s="81"/>
      <c r="AJ594" s="80"/>
      <c r="AK594" s="80"/>
      <c r="AL594" s="78"/>
      <c r="AM594" s="80"/>
      <c r="AN594" s="80"/>
      <c r="AO594" s="80"/>
      <c r="AP594" s="80"/>
      <c r="AQ594" s="80"/>
      <c r="AR594" s="80"/>
      <c r="AS594" s="78"/>
      <c r="AT594" s="96"/>
      <c r="AU594" s="97"/>
      <c r="AV594" s="98"/>
      <c r="AW594" s="99"/>
      <c r="AX594" s="100"/>
      <c r="AY594" s="100"/>
      <c r="AZ594" s="100"/>
      <c r="BA594" s="100"/>
      <c r="BB594" s="100"/>
      <c r="BC594" s="100"/>
      <c r="BD594" s="100"/>
      <c r="BE594" s="100"/>
      <c r="BF594" s="100"/>
      <c r="BG594" s="100"/>
      <c r="BH594" s="100"/>
      <c r="BI594" s="100"/>
      <c r="BJ594" s="100"/>
      <c r="BK594" s="100"/>
      <c r="BL594" s="100"/>
      <c r="BM594" s="100"/>
      <c r="BN594" s="100"/>
      <c r="BO594" s="100"/>
      <c r="BP594" s="100"/>
      <c r="BQ594" s="100"/>
    </row>
    <row r="595" spans="1:69">
      <c r="A595" s="25"/>
      <c r="C595" s="89"/>
      <c r="D595" s="84"/>
      <c r="E595" s="76"/>
      <c r="F595" s="91"/>
      <c r="G595" s="80"/>
      <c r="H595" s="81"/>
      <c r="I595" s="14"/>
      <c r="J595" s="92"/>
      <c r="K595" s="14"/>
      <c r="L595" s="78"/>
      <c r="M595" s="81"/>
      <c r="N595" s="14"/>
      <c r="O595" s="78"/>
      <c r="P595" s="78"/>
      <c r="Q595" s="93"/>
      <c r="R595" s="80"/>
      <c r="S595" s="80"/>
      <c r="T595" s="69"/>
      <c r="U595" s="78"/>
      <c r="V595" s="69"/>
      <c r="W595" s="80"/>
      <c r="X595" s="80"/>
      <c r="Y595" s="94"/>
      <c r="Z595" s="80"/>
      <c r="AA595" s="80"/>
      <c r="AB595" s="80"/>
      <c r="AC595" s="80"/>
      <c r="AD595" s="69"/>
      <c r="AE595" s="69"/>
      <c r="AF595" s="69"/>
      <c r="AG595" s="95"/>
      <c r="AH595" s="93"/>
      <c r="AI595" s="81"/>
      <c r="AJ595" s="80"/>
      <c r="AK595" s="80"/>
      <c r="AL595" s="78"/>
      <c r="AM595" s="80"/>
      <c r="AN595" s="80"/>
      <c r="AO595" s="80"/>
      <c r="AP595" s="80"/>
      <c r="AQ595" s="80"/>
      <c r="AR595" s="80"/>
      <c r="AS595" s="78"/>
      <c r="AT595" s="96"/>
      <c r="AU595" s="97"/>
      <c r="AV595" s="98"/>
      <c r="AW595" s="99"/>
      <c r="AX595" s="100"/>
      <c r="AY595" s="100"/>
      <c r="AZ595" s="100"/>
      <c r="BA595" s="100"/>
      <c r="BB595" s="100"/>
      <c r="BC595" s="100"/>
      <c r="BD595" s="100"/>
      <c r="BE595" s="100"/>
      <c r="BF595" s="100"/>
      <c r="BG595" s="100"/>
      <c r="BH595" s="100"/>
      <c r="BI595" s="100"/>
      <c r="BJ595" s="100"/>
      <c r="BK595" s="100"/>
      <c r="BL595" s="100"/>
      <c r="BM595" s="100"/>
      <c r="BN595" s="100"/>
      <c r="BO595" s="100"/>
      <c r="BP595" s="100"/>
      <c r="BQ595" s="100"/>
    </row>
    <row r="596" spans="1:69">
      <c r="A596" s="25"/>
      <c r="C596" s="89"/>
      <c r="D596" s="84"/>
      <c r="E596" s="76"/>
      <c r="F596" s="91"/>
      <c r="G596" s="80"/>
      <c r="H596" s="81"/>
      <c r="I596" s="14"/>
      <c r="J596" s="92"/>
      <c r="K596" s="14"/>
      <c r="L596" s="78"/>
      <c r="M596" s="81"/>
      <c r="N596" s="14"/>
      <c r="O596" s="78"/>
      <c r="P596" s="78"/>
      <c r="Q596" s="93"/>
      <c r="R596" s="80"/>
      <c r="S596" s="80"/>
      <c r="T596" s="69"/>
      <c r="U596" s="78"/>
      <c r="V596" s="69"/>
      <c r="W596" s="80"/>
      <c r="X596" s="80"/>
      <c r="Y596" s="94"/>
      <c r="Z596" s="80"/>
      <c r="AA596" s="80"/>
      <c r="AB596" s="80"/>
      <c r="AC596" s="80"/>
      <c r="AD596" s="69"/>
      <c r="AE596" s="69"/>
      <c r="AF596" s="69"/>
      <c r="AG596" s="95"/>
      <c r="AH596" s="93"/>
      <c r="AI596" s="81"/>
      <c r="AJ596" s="80"/>
      <c r="AK596" s="80"/>
      <c r="AL596" s="78"/>
      <c r="AM596" s="80"/>
      <c r="AN596" s="80"/>
      <c r="AO596" s="80"/>
      <c r="AP596" s="80"/>
      <c r="AQ596" s="80"/>
      <c r="AR596" s="80"/>
      <c r="AS596" s="78"/>
      <c r="AT596" s="96"/>
      <c r="AU596" s="97"/>
      <c r="AV596" s="98"/>
      <c r="AW596" s="99"/>
      <c r="AX596" s="100"/>
      <c r="AY596" s="100"/>
      <c r="AZ596" s="100"/>
      <c r="BA596" s="100"/>
      <c r="BB596" s="100"/>
      <c r="BC596" s="100"/>
      <c r="BD596" s="100"/>
      <c r="BE596" s="100"/>
      <c r="BF596" s="100"/>
      <c r="BG596" s="100"/>
      <c r="BH596" s="100"/>
      <c r="BI596" s="100"/>
      <c r="BJ596" s="100"/>
      <c r="BK596" s="100"/>
      <c r="BL596" s="100"/>
      <c r="BM596" s="100"/>
      <c r="BN596" s="100"/>
      <c r="BO596" s="100"/>
      <c r="BP596" s="100"/>
      <c r="BQ596" s="100"/>
    </row>
    <row r="597" spans="1:69">
      <c r="A597" s="25"/>
      <c r="C597" s="89"/>
      <c r="D597" s="84"/>
      <c r="E597" s="76"/>
      <c r="F597" s="91"/>
      <c r="G597" s="80"/>
      <c r="H597" s="81"/>
      <c r="I597" s="14"/>
      <c r="J597" s="92"/>
      <c r="K597" s="14"/>
      <c r="L597" s="78"/>
      <c r="M597" s="81"/>
      <c r="N597" s="14"/>
      <c r="O597" s="78"/>
      <c r="P597" s="78"/>
      <c r="Q597" s="93"/>
      <c r="R597" s="80"/>
      <c r="S597" s="80"/>
      <c r="T597" s="69"/>
      <c r="U597" s="78"/>
      <c r="V597" s="69"/>
      <c r="W597" s="80"/>
      <c r="X597" s="80"/>
      <c r="Y597" s="94"/>
      <c r="Z597" s="80"/>
      <c r="AA597" s="80"/>
      <c r="AB597" s="80"/>
      <c r="AC597" s="80"/>
      <c r="AD597" s="69"/>
      <c r="AE597" s="69"/>
      <c r="AF597" s="69"/>
      <c r="AG597" s="95"/>
      <c r="AH597" s="93"/>
      <c r="AI597" s="81"/>
      <c r="AJ597" s="80"/>
      <c r="AK597" s="80"/>
      <c r="AL597" s="78"/>
      <c r="AM597" s="80"/>
      <c r="AN597" s="80"/>
      <c r="AO597" s="80"/>
      <c r="AP597" s="80"/>
      <c r="AQ597" s="80"/>
      <c r="AR597" s="80"/>
      <c r="AS597" s="78"/>
      <c r="AT597" s="96"/>
      <c r="AU597" s="97"/>
      <c r="AV597" s="98"/>
      <c r="AW597" s="99"/>
      <c r="AX597" s="100"/>
      <c r="AY597" s="100"/>
      <c r="AZ597" s="100"/>
      <c r="BA597" s="100"/>
      <c r="BB597" s="100"/>
      <c r="BC597" s="100"/>
      <c r="BD597" s="100"/>
      <c r="BE597" s="100"/>
      <c r="BF597" s="100"/>
      <c r="BG597" s="100"/>
      <c r="BH597" s="100"/>
      <c r="BI597" s="100"/>
      <c r="BJ597" s="100"/>
      <c r="BK597" s="100"/>
      <c r="BL597" s="100"/>
      <c r="BM597" s="100"/>
      <c r="BN597" s="100"/>
      <c r="BO597" s="100"/>
      <c r="BP597" s="100"/>
      <c r="BQ597" s="100"/>
    </row>
    <row r="598" spans="1:69">
      <c r="A598" s="25"/>
      <c r="C598" s="89"/>
      <c r="D598" s="84"/>
      <c r="E598" s="76"/>
      <c r="F598" s="91"/>
      <c r="G598" s="80"/>
      <c r="H598" s="81"/>
      <c r="I598" s="14"/>
      <c r="J598" s="92"/>
      <c r="K598" s="14"/>
      <c r="L598" s="78"/>
      <c r="M598" s="81"/>
      <c r="N598" s="14"/>
      <c r="O598" s="78"/>
      <c r="P598" s="78"/>
      <c r="Q598" s="93"/>
      <c r="R598" s="80"/>
      <c r="S598" s="80"/>
      <c r="T598" s="69"/>
      <c r="U598" s="78"/>
      <c r="V598" s="69"/>
      <c r="W598" s="80"/>
      <c r="X598" s="80"/>
      <c r="Y598" s="94"/>
      <c r="Z598" s="80"/>
      <c r="AA598" s="80"/>
      <c r="AB598" s="80"/>
      <c r="AC598" s="80"/>
      <c r="AD598" s="69"/>
      <c r="AE598" s="69"/>
      <c r="AF598" s="69"/>
      <c r="AG598" s="95"/>
      <c r="AH598" s="93"/>
      <c r="AI598" s="81"/>
      <c r="AJ598" s="80"/>
      <c r="AK598" s="80"/>
      <c r="AL598" s="78"/>
      <c r="AM598" s="80"/>
      <c r="AN598" s="80"/>
      <c r="AO598" s="80"/>
      <c r="AP598" s="80"/>
      <c r="AQ598" s="80"/>
      <c r="AR598" s="80"/>
      <c r="AS598" s="78"/>
      <c r="AT598" s="96"/>
      <c r="AU598" s="97"/>
      <c r="AV598" s="98"/>
      <c r="AW598" s="99"/>
      <c r="AX598" s="100"/>
      <c r="AY598" s="100"/>
      <c r="AZ598" s="100"/>
      <c r="BA598" s="100"/>
      <c r="BB598" s="100"/>
      <c r="BC598" s="100"/>
      <c r="BD598" s="100"/>
      <c r="BE598" s="100"/>
      <c r="BF598" s="100"/>
      <c r="BG598" s="100"/>
      <c r="BH598" s="100"/>
      <c r="BI598" s="100"/>
      <c r="BJ598" s="100"/>
      <c r="BK598" s="100"/>
      <c r="BL598" s="100"/>
      <c r="BM598" s="100"/>
      <c r="BN598" s="100"/>
      <c r="BO598" s="100"/>
      <c r="BP598" s="100"/>
      <c r="BQ598" s="100"/>
    </row>
    <row r="599" spans="1:69">
      <c r="A599" s="25"/>
      <c r="C599" s="89"/>
      <c r="D599" s="84"/>
      <c r="E599" s="76"/>
      <c r="F599" s="91"/>
      <c r="G599" s="80"/>
      <c r="H599" s="81"/>
      <c r="I599" s="14"/>
      <c r="J599" s="92"/>
      <c r="K599" s="14"/>
      <c r="L599" s="78"/>
      <c r="M599" s="81"/>
      <c r="N599" s="14"/>
      <c r="O599" s="78"/>
      <c r="P599" s="78"/>
      <c r="Q599" s="93"/>
      <c r="R599" s="80"/>
      <c r="S599" s="80"/>
      <c r="T599" s="69"/>
      <c r="U599" s="78"/>
      <c r="V599" s="69"/>
      <c r="W599" s="80"/>
      <c r="X599" s="80"/>
      <c r="Y599" s="94"/>
      <c r="Z599" s="80"/>
      <c r="AA599" s="80"/>
      <c r="AB599" s="80"/>
      <c r="AC599" s="80"/>
      <c r="AD599" s="69"/>
      <c r="AE599" s="69"/>
      <c r="AF599" s="69"/>
      <c r="AG599" s="95"/>
      <c r="AH599" s="93"/>
      <c r="AI599" s="81"/>
      <c r="AJ599" s="80"/>
      <c r="AK599" s="80"/>
      <c r="AL599" s="78"/>
      <c r="AM599" s="80"/>
      <c r="AN599" s="80"/>
      <c r="AO599" s="80"/>
      <c r="AP599" s="80"/>
      <c r="AQ599" s="80"/>
      <c r="AR599" s="80"/>
      <c r="AS599" s="78"/>
      <c r="AT599" s="96"/>
      <c r="AU599" s="97"/>
      <c r="AV599" s="98"/>
      <c r="AW599" s="99"/>
      <c r="AX599" s="100"/>
      <c r="AY599" s="100"/>
      <c r="AZ599" s="100"/>
      <c r="BA599" s="100"/>
      <c r="BB599" s="100"/>
      <c r="BC599" s="100"/>
      <c r="BD599" s="100"/>
      <c r="BE599" s="100"/>
      <c r="BF599" s="100"/>
      <c r="BG599" s="100"/>
      <c r="BH599" s="100"/>
      <c r="BI599" s="100"/>
      <c r="BJ599" s="100"/>
      <c r="BK599" s="100"/>
      <c r="BL599" s="100"/>
      <c r="BM599" s="100"/>
      <c r="BN599" s="100"/>
      <c r="BO599" s="100"/>
      <c r="BP599" s="100"/>
      <c r="BQ599" s="100"/>
    </row>
    <row r="600" spans="1:69">
      <c r="A600" s="25"/>
      <c r="C600" s="89"/>
      <c r="D600" s="84"/>
      <c r="E600" s="76"/>
      <c r="F600" s="91"/>
      <c r="G600" s="80"/>
      <c r="H600" s="81"/>
      <c r="I600" s="14"/>
      <c r="J600" s="92"/>
      <c r="K600" s="14"/>
      <c r="L600" s="78"/>
      <c r="M600" s="81"/>
      <c r="N600" s="14"/>
      <c r="O600" s="78"/>
      <c r="P600" s="78"/>
      <c r="Q600" s="93"/>
      <c r="R600" s="80"/>
      <c r="S600" s="80"/>
      <c r="T600" s="69"/>
      <c r="U600" s="78"/>
      <c r="V600" s="69"/>
      <c r="W600" s="80"/>
      <c r="X600" s="80"/>
      <c r="Y600" s="94"/>
      <c r="Z600" s="80"/>
      <c r="AA600" s="80"/>
      <c r="AB600" s="80"/>
      <c r="AC600" s="80"/>
      <c r="AD600" s="69"/>
      <c r="AE600" s="69"/>
      <c r="AF600" s="69"/>
      <c r="AG600" s="95"/>
      <c r="AH600" s="93"/>
      <c r="AI600" s="81"/>
      <c r="AJ600" s="80"/>
      <c r="AK600" s="80"/>
      <c r="AL600" s="78"/>
      <c r="AM600" s="80"/>
      <c r="AN600" s="80"/>
      <c r="AO600" s="80"/>
      <c r="AP600" s="80"/>
      <c r="AQ600" s="80"/>
      <c r="AR600" s="80"/>
      <c r="AS600" s="78"/>
      <c r="AT600" s="96"/>
      <c r="AU600" s="97"/>
      <c r="AV600" s="98"/>
      <c r="AW600" s="99"/>
      <c r="AX600" s="100"/>
      <c r="AY600" s="100"/>
      <c r="AZ600" s="100"/>
      <c r="BA600" s="100"/>
      <c r="BB600" s="100"/>
      <c r="BC600" s="100"/>
      <c r="BD600" s="100"/>
      <c r="BE600" s="100"/>
      <c r="BF600" s="100"/>
      <c r="BG600" s="100"/>
      <c r="BH600" s="100"/>
      <c r="BI600" s="100"/>
      <c r="BJ600" s="100"/>
      <c r="BK600" s="100"/>
      <c r="BL600" s="100"/>
      <c r="BM600" s="100"/>
      <c r="BN600" s="100"/>
      <c r="BO600" s="100"/>
      <c r="BP600" s="100"/>
      <c r="BQ600" s="100"/>
    </row>
    <row r="601" spans="1:69">
      <c r="A601" s="25"/>
      <c r="C601" s="89"/>
      <c r="D601" s="84"/>
      <c r="E601" s="76"/>
      <c r="F601" s="91"/>
      <c r="G601" s="80"/>
      <c r="H601" s="81"/>
      <c r="I601" s="14"/>
      <c r="J601" s="92"/>
      <c r="K601" s="14"/>
      <c r="L601" s="78"/>
      <c r="M601" s="81"/>
      <c r="N601" s="14"/>
      <c r="O601" s="78"/>
      <c r="P601" s="78"/>
      <c r="Q601" s="93"/>
      <c r="R601" s="80"/>
      <c r="S601" s="80"/>
      <c r="T601" s="69"/>
      <c r="U601" s="78"/>
      <c r="V601" s="69"/>
      <c r="W601" s="80"/>
      <c r="X601" s="80"/>
      <c r="Y601" s="94"/>
      <c r="Z601" s="80"/>
      <c r="AA601" s="80"/>
      <c r="AB601" s="80"/>
      <c r="AC601" s="80"/>
      <c r="AD601" s="69"/>
      <c r="AE601" s="69"/>
      <c r="AF601" s="69"/>
      <c r="AG601" s="95"/>
      <c r="AH601" s="93"/>
      <c r="AI601" s="81"/>
      <c r="AJ601" s="80"/>
      <c r="AK601" s="80"/>
      <c r="AL601" s="78"/>
      <c r="AM601" s="80"/>
      <c r="AN601" s="80"/>
      <c r="AO601" s="80"/>
      <c r="AP601" s="80"/>
      <c r="AQ601" s="80"/>
      <c r="AR601" s="80"/>
      <c r="AS601" s="78"/>
      <c r="AT601" s="96"/>
      <c r="AU601" s="97"/>
      <c r="AV601" s="98"/>
      <c r="AW601" s="99"/>
      <c r="AX601" s="100"/>
      <c r="AY601" s="100"/>
      <c r="AZ601" s="100"/>
      <c r="BA601" s="100"/>
      <c r="BB601" s="100"/>
      <c r="BC601" s="100"/>
      <c r="BD601" s="100"/>
      <c r="BE601" s="100"/>
      <c r="BF601" s="100"/>
      <c r="BG601" s="100"/>
      <c r="BH601" s="100"/>
      <c r="BI601" s="100"/>
      <c r="BJ601" s="100"/>
      <c r="BK601" s="100"/>
      <c r="BL601" s="100"/>
      <c r="BM601" s="100"/>
      <c r="BN601" s="100"/>
      <c r="BO601" s="100"/>
      <c r="BP601" s="100"/>
      <c r="BQ601" s="100"/>
    </row>
    <row r="602" spans="1:69">
      <c r="A602" s="25"/>
      <c r="C602" s="89"/>
      <c r="D602" s="84"/>
      <c r="E602" s="76"/>
      <c r="F602" s="91"/>
      <c r="G602" s="80"/>
      <c r="H602" s="81"/>
      <c r="I602" s="14"/>
      <c r="J602" s="92"/>
      <c r="K602" s="14"/>
      <c r="L602" s="78"/>
      <c r="M602" s="81"/>
      <c r="N602" s="14"/>
      <c r="O602" s="78"/>
      <c r="P602" s="78"/>
      <c r="Q602" s="93"/>
      <c r="R602" s="80"/>
      <c r="S602" s="80"/>
      <c r="T602" s="69"/>
      <c r="U602" s="78"/>
      <c r="V602" s="69"/>
      <c r="W602" s="80"/>
      <c r="X602" s="80"/>
      <c r="Y602" s="94"/>
      <c r="Z602" s="80"/>
      <c r="AA602" s="80"/>
      <c r="AB602" s="80"/>
      <c r="AC602" s="80"/>
      <c r="AD602" s="69"/>
      <c r="AE602" s="69"/>
      <c r="AF602" s="69"/>
      <c r="AG602" s="95"/>
      <c r="AH602" s="93"/>
      <c r="AI602" s="81"/>
      <c r="AJ602" s="80"/>
      <c r="AK602" s="80"/>
      <c r="AL602" s="78"/>
      <c r="AM602" s="80"/>
      <c r="AN602" s="80"/>
      <c r="AO602" s="80"/>
      <c r="AP602" s="80"/>
      <c r="AQ602" s="80"/>
      <c r="AR602" s="80"/>
      <c r="AS602" s="78"/>
      <c r="AT602" s="96"/>
      <c r="AU602" s="97"/>
      <c r="AV602" s="98"/>
      <c r="AW602" s="99"/>
      <c r="AX602" s="100"/>
      <c r="AY602" s="100"/>
      <c r="AZ602" s="100"/>
      <c r="BA602" s="100"/>
      <c r="BB602" s="100"/>
      <c r="BC602" s="100"/>
      <c r="BD602" s="100"/>
      <c r="BE602" s="100"/>
      <c r="BF602" s="100"/>
      <c r="BG602" s="100"/>
      <c r="BH602" s="100"/>
      <c r="BI602" s="100"/>
      <c r="BJ602" s="100"/>
      <c r="BK602" s="100"/>
      <c r="BL602" s="100"/>
      <c r="BM602" s="100"/>
      <c r="BN602" s="100"/>
      <c r="BO602" s="100"/>
      <c r="BP602" s="100"/>
      <c r="BQ602" s="100"/>
    </row>
    <row r="603" spans="1:69">
      <c r="A603" s="25"/>
      <c r="C603" s="89"/>
      <c r="D603" s="84"/>
      <c r="E603" s="76"/>
      <c r="F603" s="91"/>
      <c r="G603" s="80"/>
      <c r="H603" s="81"/>
      <c r="I603" s="14"/>
      <c r="J603" s="92"/>
      <c r="K603" s="14"/>
      <c r="L603" s="78"/>
      <c r="M603" s="81"/>
      <c r="N603" s="14"/>
      <c r="O603" s="78"/>
      <c r="P603" s="78"/>
      <c r="Q603" s="93"/>
      <c r="R603" s="80"/>
      <c r="S603" s="80"/>
      <c r="T603" s="69"/>
      <c r="U603" s="78"/>
      <c r="V603" s="69"/>
      <c r="W603" s="80"/>
      <c r="X603" s="80"/>
      <c r="Y603" s="94"/>
      <c r="Z603" s="80"/>
      <c r="AA603" s="80"/>
      <c r="AB603" s="80"/>
      <c r="AC603" s="80"/>
      <c r="AD603" s="69"/>
      <c r="AE603" s="69"/>
      <c r="AF603" s="69"/>
      <c r="AG603" s="95"/>
      <c r="AH603" s="93"/>
      <c r="AI603" s="81"/>
      <c r="AJ603" s="80"/>
      <c r="AK603" s="80"/>
      <c r="AL603" s="78"/>
      <c r="AM603" s="80"/>
      <c r="AN603" s="80"/>
      <c r="AO603" s="80"/>
      <c r="AP603" s="80"/>
      <c r="AQ603" s="80"/>
      <c r="AR603" s="80"/>
      <c r="AS603" s="78"/>
      <c r="AT603" s="96"/>
      <c r="AU603" s="97"/>
      <c r="AV603" s="98"/>
      <c r="AW603" s="99"/>
      <c r="AX603" s="100"/>
      <c r="AY603" s="100"/>
      <c r="AZ603" s="100"/>
      <c r="BA603" s="100"/>
      <c r="BB603" s="100"/>
      <c r="BC603" s="100"/>
      <c r="BD603" s="100"/>
      <c r="BE603" s="100"/>
      <c r="BF603" s="100"/>
      <c r="BG603" s="100"/>
      <c r="BH603" s="100"/>
      <c r="BI603" s="100"/>
      <c r="BJ603" s="100"/>
      <c r="BK603" s="100"/>
      <c r="BL603" s="100"/>
      <c r="BM603" s="100"/>
      <c r="BN603" s="100"/>
      <c r="BO603" s="100"/>
      <c r="BP603" s="100"/>
      <c r="BQ603" s="100"/>
    </row>
    <row r="604" spans="1:69">
      <c r="A604" s="25"/>
      <c r="C604" s="89"/>
      <c r="D604" s="84"/>
      <c r="E604" s="76"/>
      <c r="F604" s="91"/>
      <c r="G604" s="80"/>
      <c r="H604" s="81"/>
      <c r="I604" s="14"/>
      <c r="J604" s="92"/>
      <c r="K604" s="14"/>
      <c r="L604" s="78"/>
      <c r="M604" s="81"/>
      <c r="N604" s="14"/>
      <c r="O604" s="78"/>
      <c r="P604" s="78"/>
      <c r="Q604" s="93"/>
      <c r="R604" s="80"/>
      <c r="S604" s="80"/>
      <c r="T604" s="69"/>
      <c r="U604" s="78"/>
      <c r="V604" s="69"/>
      <c r="W604" s="80"/>
      <c r="X604" s="80"/>
      <c r="Y604" s="94"/>
      <c r="Z604" s="80"/>
      <c r="AA604" s="80"/>
      <c r="AB604" s="80"/>
      <c r="AC604" s="80"/>
      <c r="AD604" s="69"/>
      <c r="AE604" s="69"/>
      <c r="AF604" s="69"/>
      <c r="AG604" s="95"/>
      <c r="AH604" s="93"/>
      <c r="AI604" s="81"/>
      <c r="AJ604" s="80"/>
      <c r="AK604" s="80"/>
      <c r="AL604" s="78"/>
      <c r="AM604" s="80"/>
      <c r="AN604" s="80"/>
      <c r="AO604" s="80"/>
      <c r="AP604" s="80"/>
      <c r="AQ604" s="80"/>
      <c r="AR604" s="80"/>
      <c r="AS604" s="78"/>
      <c r="AT604" s="96"/>
      <c r="AU604" s="97"/>
      <c r="AV604" s="98"/>
      <c r="AW604" s="99"/>
      <c r="AX604" s="100"/>
      <c r="AY604" s="100"/>
      <c r="AZ604" s="100"/>
      <c r="BA604" s="100"/>
      <c r="BB604" s="100"/>
      <c r="BC604" s="100"/>
      <c r="BD604" s="100"/>
      <c r="BE604" s="100"/>
      <c r="BF604" s="100"/>
      <c r="BG604" s="100"/>
      <c r="BH604" s="100"/>
      <c r="BI604" s="100"/>
      <c r="BJ604" s="100"/>
      <c r="BK604" s="100"/>
      <c r="BL604" s="100"/>
      <c r="BM604" s="100"/>
      <c r="BN604" s="100"/>
      <c r="BO604" s="100"/>
      <c r="BP604" s="100"/>
      <c r="BQ604" s="100"/>
    </row>
    <row r="605" spans="1:69">
      <c r="A605" s="25"/>
      <c r="C605" s="89"/>
      <c r="D605" s="84"/>
      <c r="E605" s="76"/>
      <c r="F605" s="91"/>
      <c r="G605" s="80"/>
      <c r="H605" s="81"/>
      <c r="I605" s="14"/>
      <c r="J605" s="92"/>
      <c r="K605" s="14"/>
      <c r="L605" s="78"/>
      <c r="M605" s="81"/>
      <c r="N605" s="14"/>
      <c r="O605" s="78"/>
      <c r="P605" s="78"/>
      <c r="Q605" s="93"/>
      <c r="R605" s="80"/>
      <c r="S605" s="80"/>
      <c r="T605" s="69"/>
      <c r="U605" s="78"/>
      <c r="V605" s="69"/>
      <c r="W605" s="80"/>
      <c r="X605" s="80"/>
      <c r="Y605" s="94"/>
      <c r="Z605" s="80"/>
      <c r="AA605" s="80"/>
      <c r="AB605" s="80"/>
      <c r="AC605" s="80"/>
      <c r="AD605" s="69"/>
      <c r="AE605" s="69"/>
      <c r="AF605" s="69"/>
      <c r="AG605" s="95"/>
      <c r="AH605" s="93"/>
      <c r="AI605" s="81"/>
      <c r="AJ605" s="80"/>
      <c r="AK605" s="80"/>
      <c r="AL605" s="78"/>
      <c r="AM605" s="80"/>
      <c r="AN605" s="80"/>
      <c r="AO605" s="80"/>
      <c r="AP605" s="80"/>
      <c r="AQ605" s="80"/>
      <c r="AR605" s="80"/>
      <c r="AS605" s="78"/>
      <c r="AT605" s="96"/>
      <c r="AU605" s="97"/>
      <c r="AV605" s="98"/>
      <c r="AW605" s="99"/>
      <c r="AX605" s="100"/>
      <c r="AY605" s="100"/>
      <c r="AZ605" s="100"/>
      <c r="BA605" s="100"/>
      <c r="BB605" s="100"/>
      <c r="BC605" s="100"/>
      <c r="BD605" s="100"/>
      <c r="BE605" s="100"/>
      <c r="BF605" s="100"/>
      <c r="BG605" s="100"/>
      <c r="BH605" s="100"/>
      <c r="BI605" s="100"/>
      <c r="BJ605" s="100"/>
      <c r="BK605" s="100"/>
      <c r="BL605" s="100"/>
      <c r="BM605" s="100"/>
      <c r="BN605" s="100"/>
      <c r="BO605" s="100"/>
      <c r="BP605" s="100"/>
      <c r="BQ605" s="100"/>
    </row>
    <row r="606" spans="1:69">
      <c r="A606" s="25"/>
      <c r="C606" s="89"/>
      <c r="D606" s="84"/>
      <c r="E606" s="76"/>
      <c r="F606" s="91"/>
      <c r="G606" s="80"/>
      <c r="H606" s="81"/>
      <c r="I606" s="14"/>
      <c r="J606" s="92"/>
      <c r="K606" s="14"/>
      <c r="L606" s="78"/>
      <c r="M606" s="81"/>
      <c r="N606" s="14"/>
      <c r="O606" s="78"/>
      <c r="P606" s="78"/>
      <c r="Q606" s="93"/>
      <c r="R606" s="80"/>
      <c r="S606" s="80"/>
      <c r="T606" s="69"/>
      <c r="U606" s="78"/>
      <c r="V606" s="69"/>
      <c r="W606" s="80"/>
      <c r="X606" s="80"/>
      <c r="Y606" s="94"/>
      <c r="Z606" s="80"/>
      <c r="AA606" s="80"/>
      <c r="AB606" s="80"/>
      <c r="AC606" s="80"/>
      <c r="AD606" s="69"/>
      <c r="AE606" s="69"/>
      <c r="AF606" s="69"/>
      <c r="AG606" s="95"/>
      <c r="AH606" s="93"/>
      <c r="AI606" s="81"/>
      <c r="AJ606" s="80"/>
      <c r="AK606" s="80"/>
      <c r="AL606" s="78"/>
      <c r="AM606" s="80"/>
      <c r="AN606" s="80"/>
      <c r="AO606" s="80"/>
      <c r="AP606" s="80"/>
      <c r="AQ606" s="80"/>
      <c r="AR606" s="80"/>
      <c r="AS606" s="78"/>
      <c r="AT606" s="96"/>
      <c r="AU606" s="97"/>
      <c r="AV606" s="98"/>
      <c r="AW606" s="99"/>
      <c r="AX606" s="100"/>
      <c r="AY606" s="100"/>
      <c r="AZ606" s="100"/>
      <c r="BA606" s="100"/>
      <c r="BB606" s="100"/>
      <c r="BC606" s="100"/>
      <c r="BD606" s="100"/>
      <c r="BE606" s="100"/>
      <c r="BF606" s="100"/>
      <c r="BG606" s="100"/>
      <c r="BH606" s="100"/>
      <c r="BI606" s="100"/>
      <c r="BJ606" s="100"/>
      <c r="BK606" s="100"/>
      <c r="BL606" s="100"/>
      <c r="BM606" s="100"/>
      <c r="BN606" s="100"/>
      <c r="BO606" s="100"/>
      <c r="BP606" s="100"/>
      <c r="BQ606" s="100"/>
    </row>
    <row r="607" spans="1:69">
      <c r="A607" s="25"/>
      <c r="C607" s="89"/>
      <c r="D607" s="84"/>
      <c r="E607" s="76"/>
      <c r="F607" s="91"/>
      <c r="G607" s="80"/>
      <c r="H607" s="81"/>
      <c r="I607" s="14"/>
      <c r="J607" s="92"/>
      <c r="K607" s="14"/>
      <c r="L607" s="78"/>
      <c r="M607" s="81"/>
      <c r="N607" s="14"/>
      <c r="O607" s="78"/>
      <c r="P607" s="78"/>
      <c r="Q607" s="93"/>
      <c r="R607" s="80"/>
      <c r="S607" s="80"/>
      <c r="T607" s="69"/>
      <c r="U607" s="78"/>
      <c r="V607" s="69"/>
      <c r="W607" s="80"/>
      <c r="X607" s="80"/>
      <c r="Y607" s="94"/>
      <c r="Z607" s="80"/>
      <c r="AA607" s="80"/>
      <c r="AB607" s="80"/>
      <c r="AC607" s="80"/>
      <c r="AD607" s="69"/>
      <c r="AE607" s="69"/>
      <c r="AF607" s="69"/>
      <c r="AG607" s="95"/>
      <c r="AH607" s="93"/>
      <c r="AI607" s="81"/>
      <c r="AJ607" s="80"/>
      <c r="AK607" s="80"/>
      <c r="AL607" s="78"/>
      <c r="AM607" s="80"/>
      <c r="AN607" s="80"/>
      <c r="AO607" s="80"/>
      <c r="AP607" s="80"/>
      <c r="AQ607" s="80"/>
      <c r="AR607" s="80"/>
      <c r="AS607" s="78"/>
      <c r="AT607" s="96"/>
      <c r="AU607" s="97"/>
      <c r="AV607" s="98"/>
      <c r="AW607" s="99"/>
      <c r="AX607" s="100"/>
      <c r="AY607" s="100"/>
      <c r="AZ607" s="100"/>
      <c r="BA607" s="100"/>
      <c r="BB607" s="100"/>
      <c r="BC607" s="100"/>
      <c r="BD607" s="100"/>
      <c r="BE607" s="100"/>
      <c r="BF607" s="100"/>
      <c r="BG607" s="100"/>
      <c r="BH607" s="100"/>
      <c r="BI607" s="100"/>
      <c r="BJ607" s="100"/>
      <c r="BK607" s="100"/>
      <c r="BL607" s="100"/>
      <c r="BM607" s="100"/>
      <c r="BN607" s="100"/>
      <c r="BO607" s="100"/>
      <c r="BP607" s="100"/>
      <c r="BQ607" s="100"/>
    </row>
    <row r="608" spans="1:69">
      <c r="A608" s="25"/>
      <c r="C608" s="89"/>
      <c r="D608" s="84"/>
      <c r="E608" s="76"/>
      <c r="F608" s="91"/>
      <c r="G608" s="80"/>
      <c r="H608" s="81"/>
      <c r="I608" s="14"/>
      <c r="J608" s="92"/>
      <c r="K608" s="14"/>
      <c r="L608" s="78"/>
      <c r="M608" s="81"/>
      <c r="N608" s="14"/>
      <c r="O608" s="78"/>
      <c r="P608" s="78"/>
      <c r="Q608" s="93"/>
      <c r="R608" s="80"/>
      <c r="S608" s="80"/>
      <c r="T608" s="69"/>
      <c r="U608" s="78"/>
      <c r="V608" s="69"/>
      <c r="W608" s="80"/>
      <c r="X608" s="80"/>
      <c r="Y608" s="94"/>
      <c r="Z608" s="80"/>
      <c r="AA608" s="80"/>
      <c r="AB608" s="80"/>
      <c r="AC608" s="80"/>
      <c r="AD608" s="69"/>
      <c r="AE608" s="69"/>
      <c r="AF608" s="69"/>
      <c r="AG608" s="95"/>
      <c r="AH608" s="93"/>
      <c r="AI608" s="81"/>
      <c r="AJ608" s="80"/>
      <c r="AK608" s="80"/>
      <c r="AL608" s="78"/>
      <c r="AM608" s="80"/>
      <c r="AN608" s="80"/>
      <c r="AO608" s="80"/>
      <c r="AP608" s="80"/>
      <c r="AQ608" s="80"/>
      <c r="AR608" s="80"/>
      <c r="AS608" s="78"/>
      <c r="AT608" s="96"/>
      <c r="AU608" s="97"/>
      <c r="AV608" s="98"/>
      <c r="AW608" s="99"/>
      <c r="AX608" s="100"/>
      <c r="AY608" s="100"/>
      <c r="AZ608" s="100"/>
      <c r="BA608" s="100"/>
      <c r="BB608" s="100"/>
      <c r="BC608" s="100"/>
      <c r="BD608" s="100"/>
      <c r="BE608" s="100"/>
      <c r="BF608" s="100"/>
      <c r="BG608" s="100"/>
      <c r="BH608" s="100"/>
      <c r="BI608" s="100"/>
      <c r="BJ608" s="100"/>
      <c r="BK608" s="100"/>
      <c r="BL608" s="100"/>
      <c r="BM608" s="100"/>
      <c r="BN608" s="100"/>
      <c r="BO608" s="100"/>
      <c r="BP608" s="100"/>
      <c r="BQ608" s="100"/>
    </row>
    <row r="609" spans="1:69">
      <c r="A609" s="25"/>
      <c r="C609" s="89"/>
      <c r="D609" s="84"/>
      <c r="E609" s="76"/>
      <c r="F609" s="91"/>
      <c r="G609" s="80"/>
      <c r="H609" s="81"/>
      <c r="I609" s="14"/>
      <c r="J609" s="92"/>
      <c r="K609" s="14"/>
      <c r="L609" s="78"/>
      <c r="M609" s="81"/>
      <c r="N609" s="14"/>
      <c r="O609" s="78"/>
      <c r="P609" s="78"/>
      <c r="Q609" s="93"/>
      <c r="R609" s="80"/>
      <c r="S609" s="80"/>
      <c r="T609" s="69"/>
      <c r="U609" s="78"/>
      <c r="V609" s="69"/>
      <c r="W609" s="80"/>
      <c r="X609" s="80"/>
      <c r="Y609" s="94"/>
      <c r="Z609" s="80"/>
      <c r="AA609" s="80"/>
      <c r="AB609" s="80"/>
      <c r="AC609" s="80"/>
      <c r="AD609" s="69"/>
      <c r="AE609" s="69"/>
      <c r="AF609" s="69"/>
      <c r="AG609" s="95"/>
      <c r="AH609" s="93"/>
      <c r="AI609" s="81"/>
      <c r="AJ609" s="80"/>
      <c r="AK609" s="80"/>
      <c r="AL609" s="78"/>
      <c r="AM609" s="80"/>
      <c r="AN609" s="80"/>
      <c r="AO609" s="80"/>
      <c r="AP609" s="80"/>
      <c r="AQ609" s="80"/>
      <c r="AR609" s="80"/>
      <c r="AS609" s="78"/>
      <c r="AT609" s="96"/>
      <c r="AU609" s="97"/>
      <c r="AV609" s="98"/>
      <c r="AW609" s="99"/>
      <c r="AX609" s="100"/>
      <c r="AY609" s="100"/>
      <c r="AZ609" s="100"/>
      <c r="BA609" s="100"/>
      <c r="BB609" s="100"/>
      <c r="BC609" s="100"/>
      <c r="BD609" s="100"/>
      <c r="BE609" s="100"/>
      <c r="BF609" s="100"/>
      <c r="BG609" s="100"/>
      <c r="BH609" s="100"/>
      <c r="BI609" s="100"/>
      <c r="BJ609" s="100"/>
      <c r="BK609" s="100"/>
      <c r="BL609" s="100"/>
      <c r="BM609" s="100"/>
      <c r="BN609" s="100"/>
      <c r="BO609" s="100"/>
      <c r="BP609" s="100"/>
      <c r="BQ609" s="100"/>
    </row>
    <row r="610" spans="1:69">
      <c r="A610" s="25"/>
      <c r="C610" s="89"/>
      <c r="D610" s="84"/>
      <c r="E610" s="76"/>
      <c r="F610" s="91"/>
      <c r="G610" s="80"/>
      <c r="H610" s="81"/>
      <c r="I610" s="14"/>
      <c r="J610" s="92"/>
      <c r="K610" s="14"/>
      <c r="L610" s="78"/>
      <c r="M610" s="81"/>
      <c r="N610" s="14"/>
      <c r="O610" s="78"/>
      <c r="P610" s="78"/>
      <c r="Q610" s="93"/>
      <c r="R610" s="80"/>
      <c r="S610" s="80"/>
      <c r="T610" s="69"/>
      <c r="U610" s="78"/>
      <c r="V610" s="69"/>
      <c r="W610" s="80"/>
      <c r="X610" s="80"/>
      <c r="Y610" s="94"/>
      <c r="Z610" s="80"/>
      <c r="AA610" s="80"/>
      <c r="AB610" s="80"/>
      <c r="AC610" s="80"/>
      <c r="AD610" s="69"/>
      <c r="AE610" s="69"/>
      <c r="AF610" s="69"/>
      <c r="AG610" s="95"/>
      <c r="AH610" s="93"/>
      <c r="AI610" s="81"/>
      <c r="AJ610" s="80"/>
      <c r="AK610" s="80"/>
      <c r="AL610" s="78"/>
      <c r="AM610" s="80"/>
      <c r="AN610" s="80"/>
      <c r="AO610" s="80"/>
      <c r="AP610" s="80"/>
      <c r="AQ610" s="80"/>
      <c r="AR610" s="80"/>
      <c r="AS610" s="78"/>
      <c r="AT610" s="96"/>
      <c r="AU610" s="97"/>
      <c r="AV610" s="98"/>
      <c r="AW610" s="99"/>
      <c r="AX610" s="100"/>
      <c r="AY610" s="100"/>
      <c r="AZ610" s="100"/>
      <c r="BA610" s="100"/>
      <c r="BB610" s="100"/>
      <c r="BC610" s="100"/>
      <c r="BD610" s="100"/>
      <c r="BE610" s="100"/>
      <c r="BF610" s="100"/>
      <c r="BG610" s="100"/>
      <c r="BH610" s="100"/>
      <c r="BI610" s="100"/>
      <c r="BJ610" s="100"/>
      <c r="BK610" s="100"/>
      <c r="BL610" s="100"/>
      <c r="BM610" s="100"/>
      <c r="BN610" s="100"/>
      <c r="BO610" s="100"/>
      <c r="BP610" s="100"/>
      <c r="BQ610" s="100"/>
    </row>
    <row r="611" spans="1:69">
      <c r="A611" s="25"/>
      <c r="C611" s="89"/>
      <c r="D611" s="84"/>
      <c r="E611" s="76"/>
      <c r="F611" s="91"/>
      <c r="G611" s="80"/>
      <c r="H611" s="81"/>
      <c r="I611" s="14"/>
      <c r="J611" s="92"/>
      <c r="K611" s="14"/>
      <c r="L611" s="78"/>
      <c r="M611" s="81"/>
      <c r="N611" s="14"/>
      <c r="O611" s="78"/>
      <c r="P611" s="78"/>
      <c r="Q611" s="93"/>
      <c r="R611" s="80"/>
      <c r="S611" s="80"/>
      <c r="T611" s="69"/>
      <c r="U611" s="78"/>
      <c r="V611" s="69"/>
      <c r="W611" s="80"/>
      <c r="X611" s="80"/>
      <c r="Y611" s="94"/>
      <c r="Z611" s="80"/>
      <c r="AA611" s="80"/>
      <c r="AB611" s="80"/>
      <c r="AC611" s="80"/>
      <c r="AD611" s="69"/>
      <c r="AE611" s="69"/>
      <c r="AF611" s="69"/>
      <c r="AG611" s="95"/>
      <c r="AH611" s="93"/>
      <c r="AI611" s="81"/>
      <c r="AJ611" s="80"/>
      <c r="AK611" s="80"/>
      <c r="AL611" s="78"/>
      <c r="AM611" s="80"/>
      <c r="AN611" s="80"/>
      <c r="AO611" s="80"/>
      <c r="AP611" s="80"/>
      <c r="AQ611" s="80"/>
      <c r="AR611" s="80"/>
      <c r="AS611" s="78"/>
      <c r="AT611" s="96"/>
      <c r="AU611" s="97"/>
      <c r="AV611" s="98"/>
      <c r="AW611" s="99"/>
      <c r="AX611" s="100"/>
      <c r="AY611" s="100"/>
      <c r="AZ611" s="100"/>
      <c r="BA611" s="100"/>
      <c r="BB611" s="100"/>
      <c r="BC611" s="100"/>
      <c r="BD611" s="100"/>
      <c r="BE611" s="100"/>
      <c r="BF611" s="100"/>
      <c r="BG611" s="100"/>
      <c r="BH611" s="100"/>
      <c r="BI611" s="100"/>
      <c r="BJ611" s="100"/>
      <c r="BK611" s="100"/>
      <c r="BL611" s="100"/>
      <c r="BM611" s="100"/>
      <c r="BN611" s="100"/>
      <c r="BO611" s="100"/>
      <c r="BP611" s="100"/>
      <c r="BQ611" s="100"/>
    </row>
    <row r="612" spans="1:69">
      <c r="A612" s="25"/>
      <c r="C612" s="89"/>
      <c r="D612" s="84"/>
      <c r="E612" s="76"/>
      <c r="F612" s="91"/>
      <c r="G612" s="80"/>
      <c r="H612" s="81"/>
      <c r="I612" s="14"/>
      <c r="J612" s="92"/>
      <c r="K612" s="14"/>
      <c r="L612" s="78"/>
      <c r="M612" s="81"/>
      <c r="N612" s="14"/>
      <c r="O612" s="78"/>
      <c r="P612" s="78"/>
      <c r="Q612" s="93"/>
      <c r="R612" s="80"/>
      <c r="S612" s="80"/>
      <c r="T612" s="69"/>
      <c r="U612" s="78"/>
      <c r="V612" s="69"/>
      <c r="W612" s="80"/>
      <c r="X612" s="80"/>
      <c r="Y612" s="94"/>
      <c r="Z612" s="80"/>
      <c r="AA612" s="80"/>
      <c r="AB612" s="80"/>
      <c r="AC612" s="80"/>
      <c r="AD612" s="69"/>
      <c r="AE612" s="69"/>
      <c r="AF612" s="69"/>
      <c r="AG612" s="95"/>
      <c r="AH612" s="93"/>
      <c r="AI612" s="81"/>
      <c r="AJ612" s="80"/>
      <c r="AK612" s="80"/>
      <c r="AL612" s="78"/>
      <c r="AM612" s="80"/>
      <c r="AN612" s="80"/>
      <c r="AO612" s="80"/>
      <c r="AP612" s="80"/>
      <c r="AQ612" s="80"/>
      <c r="AR612" s="80"/>
      <c r="AS612" s="78"/>
      <c r="AT612" s="96"/>
      <c r="AU612" s="97"/>
      <c r="AV612" s="98"/>
      <c r="AW612" s="99"/>
      <c r="AX612" s="100"/>
      <c r="AY612" s="100"/>
      <c r="AZ612" s="100"/>
      <c r="BA612" s="100"/>
      <c r="BB612" s="100"/>
      <c r="BC612" s="100"/>
      <c r="BD612" s="100"/>
      <c r="BE612" s="100"/>
      <c r="BF612" s="100"/>
      <c r="BG612" s="100"/>
      <c r="BH612" s="100"/>
      <c r="BI612" s="100"/>
      <c r="BJ612" s="100"/>
      <c r="BK612" s="100"/>
      <c r="BL612" s="100"/>
      <c r="BM612" s="100"/>
      <c r="BN612" s="100"/>
      <c r="BO612" s="100"/>
      <c r="BP612" s="100"/>
      <c r="BQ612" s="100"/>
    </row>
    <row r="613" spans="1:69">
      <c r="A613" s="25"/>
      <c r="C613" s="89"/>
      <c r="D613" s="84"/>
      <c r="E613" s="76"/>
      <c r="F613" s="91"/>
      <c r="G613" s="80"/>
      <c r="H613" s="81"/>
      <c r="I613" s="14"/>
      <c r="J613" s="92"/>
      <c r="K613" s="14"/>
      <c r="L613" s="78"/>
      <c r="M613" s="81"/>
      <c r="N613" s="14"/>
      <c r="O613" s="78"/>
      <c r="P613" s="78"/>
      <c r="Q613" s="93"/>
      <c r="R613" s="80"/>
      <c r="S613" s="80"/>
      <c r="T613" s="69"/>
      <c r="U613" s="78"/>
      <c r="V613" s="69"/>
      <c r="W613" s="80"/>
      <c r="X613" s="80"/>
      <c r="Y613" s="94"/>
      <c r="Z613" s="80"/>
      <c r="AA613" s="80"/>
      <c r="AB613" s="80"/>
      <c r="AC613" s="80"/>
      <c r="AD613" s="69"/>
      <c r="AE613" s="69"/>
      <c r="AF613" s="69"/>
      <c r="AG613" s="95"/>
      <c r="AH613" s="93"/>
      <c r="AI613" s="81"/>
      <c r="AJ613" s="80"/>
      <c r="AK613" s="80"/>
      <c r="AL613" s="78"/>
      <c r="AM613" s="80"/>
      <c r="AN613" s="80"/>
      <c r="AO613" s="80"/>
      <c r="AP613" s="80"/>
      <c r="AQ613" s="80"/>
      <c r="AR613" s="80"/>
      <c r="AS613" s="78"/>
      <c r="AT613" s="96"/>
      <c r="AU613" s="97"/>
      <c r="AV613" s="98"/>
      <c r="AW613" s="99"/>
      <c r="AX613" s="100"/>
      <c r="AY613" s="100"/>
      <c r="AZ613" s="100"/>
      <c r="BA613" s="100"/>
      <c r="BB613" s="100"/>
      <c r="BC613" s="100"/>
      <c r="BD613" s="100"/>
      <c r="BE613" s="100"/>
      <c r="BF613" s="100"/>
      <c r="BG613" s="100"/>
      <c r="BH613" s="100"/>
      <c r="BI613" s="100"/>
      <c r="BJ613" s="100"/>
      <c r="BK613" s="100"/>
      <c r="BL613" s="100"/>
      <c r="BM613" s="100"/>
      <c r="BN613" s="100"/>
      <c r="BO613" s="100"/>
      <c r="BP613" s="100"/>
      <c r="BQ613" s="100"/>
    </row>
    <row r="614" spans="1:69">
      <c r="A614" s="25"/>
      <c r="C614" s="89"/>
      <c r="D614" s="84"/>
      <c r="E614" s="76"/>
      <c r="F614" s="91"/>
      <c r="G614" s="80"/>
      <c r="H614" s="81"/>
      <c r="I614" s="14"/>
      <c r="J614" s="92"/>
      <c r="K614" s="14"/>
      <c r="L614" s="78"/>
      <c r="M614" s="81"/>
      <c r="N614" s="14"/>
      <c r="O614" s="78"/>
      <c r="P614" s="78"/>
      <c r="Q614" s="93"/>
      <c r="R614" s="80"/>
      <c r="S614" s="80"/>
      <c r="T614" s="69"/>
      <c r="U614" s="78"/>
      <c r="V614" s="69"/>
      <c r="W614" s="80"/>
      <c r="X614" s="80"/>
      <c r="Y614" s="94"/>
      <c r="Z614" s="80"/>
      <c r="AA614" s="80"/>
      <c r="AB614" s="80"/>
      <c r="AC614" s="80"/>
      <c r="AD614" s="69"/>
      <c r="AE614" s="69"/>
      <c r="AF614" s="69"/>
      <c r="AG614" s="95"/>
      <c r="AH614" s="93"/>
      <c r="AI614" s="81"/>
      <c r="AJ614" s="80"/>
      <c r="AK614" s="80"/>
      <c r="AL614" s="78"/>
      <c r="AM614" s="80"/>
      <c r="AN614" s="80"/>
      <c r="AO614" s="80"/>
      <c r="AP614" s="80"/>
      <c r="AQ614" s="80"/>
      <c r="AR614" s="80"/>
      <c r="AS614" s="78"/>
      <c r="AT614" s="96"/>
      <c r="AU614" s="97"/>
      <c r="AV614" s="98"/>
      <c r="AW614" s="99"/>
      <c r="AX614" s="100"/>
      <c r="AY614" s="100"/>
      <c r="AZ614" s="100"/>
      <c r="BA614" s="100"/>
      <c r="BB614" s="100"/>
      <c r="BC614" s="100"/>
      <c r="BD614" s="100"/>
      <c r="BE614" s="100"/>
      <c r="BF614" s="100"/>
      <c r="BG614" s="100"/>
      <c r="BH614" s="100"/>
      <c r="BI614" s="100"/>
      <c r="BJ614" s="100"/>
      <c r="BK614" s="100"/>
      <c r="BL614" s="100"/>
      <c r="BM614" s="100"/>
      <c r="BN614" s="100"/>
      <c r="BO614" s="100"/>
      <c r="BP614" s="100"/>
      <c r="BQ614" s="100"/>
    </row>
    <row r="615" spans="1:69">
      <c r="A615" s="25"/>
      <c r="C615" s="89"/>
      <c r="D615" s="84"/>
      <c r="E615" s="76"/>
      <c r="F615" s="91"/>
      <c r="G615" s="80"/>
      <c r="H615" s="81"/>
      <c r="I615" s="14"/>
      <c r="J615" s="92"/>
      <c r="K615" s="14"/>
      <c r="L615" s="78"/>
      <c r="M615" s="81"/>
      <c r="N615" s="14"/>
      <c r="O615" s="78"/>
      <c r="P615" s="78"/>
      <c r="Q615" s="93"/>
      <c r="R615" s="80"/>
      <c r="S615" s="80"/>
      <c r="T615" s="69"/>
      <c r="U615" s="78"/>
      <c r="V615" s="69"/>
      <c r="W615" s="80"/>
      <c r="X615" s="80"/>
      <c r="Y615" s="94"/>
      <c r="Z615" s="80"/>
      <c r="AA615" s="80"/>
      <c r="AB615" s="80"/>
      <c r="AC615" s="80"/>
      <c r="AD615" s="69"/>
      <c r="AE615" s="69"/>
      <c r="AF615" s="69"/>
      <c r="AG615" s="95"/>
      <c r="AH615" s="93"/>
      <c r="AI615" s="81"/>
      <c r="AJ615" s="80"/>
      <c r="AK615" s="80"/>
      <c r="AL615" s="78"/>
      <c r="AM615" s="80"/>
      <c r="AN615" s="80"/>
      <c r="AO615" s="80"/>
      <c r="AP615" s="80"/>
      <c r="AQ615" s="80"/>
      <c r="AR615" s="80"/>
      <c r="AS615" s="78"/>
      <c r="AT615" s="96"/>
      <c r="AU615" s="97"/>
      <c r="AV615" s="98"/>
      <c r="AW615" s="99"/>
      <c r="AX615" s="100"/>
      <c r="AY615" s="100"/>
      <c r="AZ615" s="100"/>
      <c r="BA615" s="100"/>
      <c r="BB615" s="100"/>
      <c r="BC615" s="100"/>
      <c r="BD615" s="100"/>
      <c r="BE615" s="100"/>
      <c r="BF615" s="100"/>
      <c r="BG615" s="100"/>
      <c r="BH615" s="100"/>
      <c r="BI615" s="100"/>
      <c r="BJ615" s="100"/>
      <c r="BK615" s="100"/>
      <c r="BL615" s="100"/>
      <c r="BM615" s="100"/>
      <c r="BN615" s="100"/>
      <c r="BO615" s="100"/>
      <c r="BP615" s="100"/>
      <c r="BQ615" s="100"/>
    </row>
    <row r="616" spans="1:69">
      <c r="A616" s="25"/>
      <c r="C616" s="89"/>
      <c r="D616" s="84"/>
      <c r="E616" s="76"/>
      <c r="F616" s="91"/>
      <c r="G616" s="80"/>
      <c r="H616" s="81"/>
      <c r="I616" s="14"/>
      <c r="J616" s="92"/>
      <c r="K616" s="14"/>
      <c r="L616" s="78"/>
      <c r="M616" s="81"/>
      <c r="N616" s="14"/>
      <c r="O616" s="78"/>
      <c r="P616" s="78"/>
      <c r="Q616" s="93"/>
      <c r="R616" s="80"/>
      <c r="S616" s="80"/>
      <c r="T616" s="69"/>
      <c r="U616" s="78"/>
      <c r="V616" s="69"/>
      <c r="W616" s="80"/>
      <c r="X616" s="80"/>
      <c r="Y616" s="94"/>
      <c r="Z616" s="80"/>
      <c r="AA616" s="80"/>
      <c r="AB616" s="80"/>
      <c r="AC616" s="80"/>
      <c r="AD616" s="69"/>
      <c r="AE616" s="69"/>
      <c r="AF616" s="69"/>
      <c r="AG616" s="95"/>
      <c r="AH616" s="93"/>
      <c r="AI616" s="81"/>
      <c r="AJ616" s="80"/>
      <c r="AK616" s="80"/>
      <c r="AL616" s="78"/>
      <c r="AM616" s="80"/>
      <c r="AN616" s="80"/>
      <c r="AO616" s="80"/>
      <c r="AP616" s="80"/>
      <c r="AQ616" s="80"/>
      <c r="AR616" s="80"/>
      <c r="AS616" s="78"/>
      <c r="AT616" s="96"/>
      <c r="AU616" s="97"/>
      <c r="AV616" s="98"/>
      <c r="AW616" s="99"/>
      <c r="AX616" s="100"/>
      <c r="AY616" s="100"/>
      <c r="AZ616" s="100"/>
      <c r="BA616" s="100"/>
      <c r="BB616" s="100"/>
      <c r="BC616" s="100"/>
      <c r="BD616" s="100"/>
      <c r="BE616" s="100"/>
      <c r="BF616" s="100"/>
      <c r="BG616" s="100"/>
      <c r="BH616" s="100"/>
      <c r="BI616" s="100"/>
      <c r="BJ616" s="100"/>
      <c r="BK616" s="100"/>
      <c r="BL616" s="100"/>
      <c r="BM616" s="100"/>
      <c r="BN616" s="100"/>
      <c r="BO616" s="100"/>
      <c r="BP616" s="100"/>
      <c r="BQ616" s="100"/>
    </row>
    <row r="617" spans="1:69">
      <c r="A617" s="25"/>
      <c r="C617" s="89"/>
      <c r="D617" s="84"/>
      <c r="E617" s="76"/>
      <c r="F617" s="91"/>
      <c r="G617" s="80"/>
      <c r="H617" s="81"/>
      <c r="I617" s="14"/>
      <c r="J617" s="92"/>
      <c r="K617" s="14"/>
      <c r="L617" s="78"/>
      <c r="M617" s="81"/>
      <c r="N617" s="14"/>
      <c r="O617" s="78"/>
      <c r="P617" s="78"/>
      <c r="Q617" s="93"/>
      <c r="R617" s="80"/>
      <c r="S617" s="80"/>
      <c r="T617" s="69"/>
      <c r="U617" s="78"/>
      <c r="V617" s="69"/>
      <c r="W617" s="80"/>
      <c r="X617" s="80"/>
      <c r="Y617" s="94"/>
      <c r="Z617" s="80"/>
      <c r="AA617" s="80"/>
      <c r="AB617" s="80"/>
      <c r="AC617" s="80"/>
      <c r="AD617" s="69"/>
      <c r="AE617" s="69"/>
      <c r="AF617" s="69"/>
      <c r="AG617" s="95"/>
      <c r="AH617" s="93"/>
      <c r="AI617" s="81"/>
      <c r="AJ617" s="80"/>
      <c r="AK617" s="80"/>
      <c r="AL617" s="78"/>
      <c r="AM617" s="80"/>
      <c r="AN617" s="80"/>
      <c r="AO617" s="80"/>
      <c r="AP617" s="80"/>
      <c r="AQ617" s="80"/>
      <c r="AR617" s="80"/>
      <c r="AS617" s="78"/>
      <c r="AT617" s="96"/>
      <c r="AU617" s="97"/>
      <c r="AV617" s="98"/>
      <c r="AW617" s="99"/>
      <c r="AX617" s="100"/>
      <c r="AY617" s="100"/>
      <c r="AZ617" s="100"/>
      <c r="BA617" s="100"/>
      <c r="BB617" s="100"/>
      <c r="BC617" s="100"/>
      <c r="BD617" s="100"/>
      <c r="BE617" s="100"/>
      <c r="BF617" s="100"/>
      <c r="BG617" s="100"/>
      <c r="BH617" s="100"/>
      <c r="BI617" s="100"/>
      <c r="BJ617" s="100"/>
      <c r="BK617" s="100"/>
      <c r="BL617" s="100"/>
      <c r="BM617" s="100"/>
      <c r="BN617" s="100"/>
      <c r="BO617" s="100"/>
      <c r="BP617" s="100"/>
      <c r="BQ617" s="100"/>
    </row>
    <row r="618" spans="1:69">
      <c r="A618" s="25"/>
      <c r="C618" s="89"/>
      <c r="D618" s="84"/>
      <c r="E618" s="76"/>
      <c r="F618" s="91"/>
      <c r="G618" s="80"/>
      <c r="H618" s="81"/>
      <c r="I618" s="14"/>
      <c r="J618" s="92"/>
      <c r="K618" s="14"/>
      <c r="L618" s="78"/>
      <c r="M618" s="81"/>
      <c r="N618" s="14"/>
      <c r="O618" s="78"/>
      <c r="P618" s="78"/>
      <c r="Q618" s="93"/>
      <c r="R618" s="80"/>
      <c r="S618" s="80"/>
      <c r="T618" s="69"/>
      <c r="U618" s="78"/>
      <c r="V618" s="69"/>
      <c r="W618" s="80"/>
      <c r="X618" s="80"/>
      <c r="Y618" s="94"/>
      <c r="Z618" s="80"/>
      <c r="AA618" s="80"/>
      <c r="AB618" s="80"/>
      <c r="AC618" s="80"/>
      <c r="AD618" s="69"/>
      <c r="AE618" s="69"/>
      <c r="AF618" s="69"/>
      <c r="AG618" s="95"/>
      <c r="AH618" s="93"/>
      <c r="AI618" s="81"/>
      <c r="AJ618" s="80"/>
      <c r="AK618" s="80"/>
      <c r="AL618" s="78"/>
      <c r="AM618" s="80"/>
      <c r="AN618" s="80"/>
      <c r="AO618" s="80"/>
      <c r="AP618" s="80"/>
      <c r="AQ618" s="80"/>
      <c r="AR618" s="80"/>
      <c r="AS618" s="78"/>
      <c r="AT618" s="96"/>
      <c r="AU618" s="97"/>
      <c r="AV618" s="98"/>
      <c r="AW618" s="99"/>
      <c r="AX618" s="100"/>
      <c r="AY618" s="100"/>
      <c r="AZ618" s="100"/>
      <c r="BA618" s="100"/>
      <c r="BB618" s="100"/>
      <c r="BC618" s="100"/>
      <c r="BD618" s="100"/>
      <c r="BE618" s="100"/>
      <c r="BF618" s="100"/>
      <c r="BG618" s="100"/>
      <c r="BH618" s="100"/>
      <c r="BI618" s="100"/>
      <c r="BJ618" s="100"/>
      <c r="BK618" s="100"/>
      <c r="BL618" s="100"/>
      <c r="BM618" s="100"/>
      <c r="BN618" s="100"/>
      <c r="BO618" s="100"/>
      <c r="BP618" s="100"/>
      <c r="BQ618" s="100"/>
    </row>
    <row r="619" spans="1:69">
      <c r="A619" s="25"/>
      <c r="C619" s="89"/>
      <c r="D619" s="84"/>
      <c r="E619" s="76"/>
      <c r="F619" s="91"/>
      <c r="G619" s="80"/>
      <c r="H619" s="81"/>
      <c r="I619" s="14"/>
      <c r="J619" s="92"/>
      <c r="K619" s="14"/>
      <c r="L619" s="78"/>
      <c r="M619" s="81"/>
      <c r="N619" s="14"/>
      <c r="O619" s="78"/>
      <c r="P619" s="78"/>
      <c r="Q619" s="93"/>
      <c r="R619" s="80"/>
      <c r="S619" s="80"/>
      <c r="T619" s="69"/>
      <c r="U619" s="78"/>
      <c r="V619" s="69"/>
      <c r="W619" s="80"/>
      <c r="X619" s="80"/>
      <c r="Y619" s="94"/>
      <c r="Z619" s="80"/>
      <c r="AA619" s="80"/>
      <c r="AB619" s="80"/>
      <c r="AC619" s="80"/>
      <c r="AD619" s="69"/>
      <c r="AE619" s="69"/>
      <c r="AF619" s="69"/>
      <c r="AG619" s="95"/>
      <c r="AH619" s="93"/>
      <c r="AI619" s="81"/>
      <c r="AJ619" s="80"/>
      <c r="AK619" s="80"/>
      <c r="AL619" s="78"/>
      <c r="AM619" s="80"/>
      <c r="AN619" s="80"/>
      <c r="AO619" s="80"/>
      <c r="AP619" s="80"/>
      <c r="AQ619" s="80"/>
      <c r="AR619" s="80"/>
      <c r="AS619" s="78"/>
      <c r="AT619" s="96"/>
      <c r="AU619" s="97"/>
      <c r="AV619" s="98"/>
      <c r="AW619" s="99"/>
      <c r="AX619" s="100"/>
      <c r="AY619" s="100"/>
      <c r="AZ619" s="100"/>
      <c r="BA619" s="100"/>
      <c r="BB619" s="100"/>
      <c r="BC619" s="100"/>
      <c r="BD619" s="100"/>
      <c r="BE619" s="100"/>
      <c r="BF619" s="100"/>
      <c r="BG619" s="100"/>
      <c r="BH619" s="100"/>
      <c r="BI619" s="100"/>
      <c r="BJ619" s="100"/>
      <c r="BK619" s="100"/>
      <c r="BL619" s="100"/>
      <c r="BM619" s="100"/>
      <c r="BN619" s="100"/>
      <c r="BO619" s="100"/>
      <c r="BP619" s="100"/>
      <c r="BQ619" s="100"/>
    </row>
    <row r="620" spans="1:69">
      <c r="A620" s="25"/>
      <c r="C620" s="89"/>
      <c r="D620" s="84"/>
      <c r="E620" s="76"/>
      <c r="F620" s="91"/>
      <c r="G620" s="80"/>
      <c r="H620" s="81"/>
      <c r="I620" s="14"/>
      <c r="J620" s="92"/>
      <c r="K620" s="14"/>
      <c r="L620" s="78"/>
      <c r="M620" s="81"/>
      <c r="N620" s="14"/>
      <c r="O620" s="78"/>
      <c r="P620" s="78"/>
      <c r="Q620" s="93"/>
      <c r="R620" s="80"/>
      <c r="S620" s="80"/>
      <c r="T620" s="69"/>
      <c r="U620" s="78"/>
      <c r="V620" s="69"/>
      <c r="W620" s="80"/>
      <c r="X620" s="80"/>
      <c r="Y620" s="94"/>
      <c r="Z620" s="80"/>
      <c r="AA620" s="80"/>
      <c r="AB620" s="80"/>
      <c r="AC620" s="80"/>
      <c r="AD620" s="69"/>
      <c r="AE620" s="69"/>
      <c r="AF620" s="69"/>
      <c r="AG620" s="95"/>
      <c r="AH620" s="93"/>
      <c r="AI620" s="81"/>
      <c r="AJ620" s="80"/>
      <c r="AK620" s="80"/>
      <c r="AL620" s="78"/>
      <c r="AM620" s="80"/>
      <c r="AN620" s="80"/>
      <c r="AO620" s="80"/>
      <c r="AP620" s="80"/>
      <c r="AQ620" s="80"/>
      <c r="AR620" s="80"/>
      <c r="AS620" s="78"/>
      <c r="AT620" s="96"/>
      <c r="AU620" s="97"/>
      <c r="AV620" s="98"/>
      <c r="AW620" s="99"/>
      <c r="AX620" s="100"/>
      <c r="AY620" s="100"/>
      <c r="AZ620" s="100"/>
      <c r="BA620" s="100"/>
      <c r="BB620" s="100"/>
      <c r="BC620" s="100"/>
      <c r="BD620" s="100"/>
      <c r="BE620" s="100"/>
      <c r="BF620" s="100"/>
      <c r="BG620" s="100"/>
      <c r="BH620" s="100"/>
      <c r="BI620" s="100"/>
      <c r="BJ620" s="100"/>
      <c r="BK620" s="100"/>
      <c r="BL620" s="100"/>
      <c r="BM620" s="100"/>
      <c r="BN620" s="100"/>
      <c r="BO620" s="100"/>
      <c r="BP620" s="100"/>
      <c r="BQ620" s="100"/>
    </row>
    <row r="621" spans="1:69">
      <c r="A621" s="25"/>
      <c r="C621" s="89"/>
      <c r="D621" s="84"/>
      <c r="E621" s="76"/>
      <c r="F621" s="91"/>
      <c r="G621" s="80"/>
      <c r="H621" s="81"/>
      <c r="I621" s="14"/>
      <c r="J621" s="92"/>
      <c r="K621" s="14"/>
      <c r="L621" s="78"/>
      <c r="M621" s="81"/>
      <c r="N621" s="14"/>
      <c r="O621" s="78"/>
      <c r="P621" s="78"/>
      <c r="Q621" s="93"/>
      <c r="R621" s="80"/>
      <c r="S621" s="80"/>
      <c r="T621" s="69"/>
      <c r="U621" s="78"/>
      <c r="V621" s="69"/>
      <c r="W621" s="80"/>
      <c r="X621" s="80"/>
      <c r="Y621" s="94"/>
      <c r="Z621" s="80"/>
      <c r="AA621" s="80"/>
      <c r="AB621" s="80"/>
      <c r="AC621" s="80"/>
      <c r="AD621" s="69"/>
      <c r="AE621" s="69"/>
      <c r="AF621" s="69"/>
      <c r="AG621" s="95"/>
      <c r="AH621" s="93"/>
      <c r="AI621" s="81"/>
      <c r="AJ621" s="80"/>
      <c r="AK621" s="80"/>
      <c r="AL621" s="78"/>
      <c r="AM621" s="80"/>
      <c r="AN621" s="80"/>
      <c r="AO621" s="80"/>
      <c r="AP621" s="80"/>
      <c r="AQ621" s="80"/>
      <c r="AR621" s="80"/>
      <c r="AS621" s="78"/>
      <c r="AT621" s="96"/>
      <c r="AU621" s="97"/>
      <c r="AV621" s="98"/>
      <c r="AW621" s="99"/>
      <c r="AX621" s="100"/>
      <c r="AY621" s="100"/>
      <c r="AZ621" s="100"/>
      <c r="BA621" s="100"/>
      <c r="BB621" s="100"/>
      <c r="BC621" s="100"/>
      <c r="BD621" s="100"/>
      <c r="BE621" s="100"/>
      <c r="BF621" s="100"/>
      <c r="BG621" s="100"/>
      <c r="BH621" s="100"/>
      <c r="BI621" s="100"/>
      <c r="BJ621" s="100"/>
      <c r="BK621" s="100"/>
      <c r="BL621" s="100"/>
      <c r="BM621" s="100"/>
      <c r="BN621" s="100"/>
      <c r="BO621" s="100"/>
      <c r="BP621" s="100"/>
      <c r="BQ621" s="100"/>
    </row>
    <row r="622" spans="1:69">
      <c r="A622" s="25"/>
      <c r="C622" s="89"/>
      <c r="D622" s="84"/>
      <c r="E622" s="76"/>
      <c r="F622" s="91"/>
      <c r="G622" s="80"/>
      <c r="H622" s="81"/>
      <c r="I622" s="14"/>
      <c r="J622" s="92"/>
      <c r="K622" s="14"/>
      <c r="L622" s="78"/>
      <c r="M622" s="81"/>
      <c r="N622" s="14"/>
      <c r="O622" s="78"/>
      <c r="P622" s="78"/>
      <c r="Q622" s="93"/>
      <c r="R622" s="80"/>
      <c r="S622" s="80"/>
      <c r="T622" s="69"/>
      <c r="U622" s="78"/>
      <c r="V622" s="69"/>
      <c r="W622" s="80"/>
      <c r="X622" s="80"/>
      <c r="Y622" s="94"/>
      <c r="Z622" s="80"/>
      <c r="AA622" s="80"/>
      <c r="AB622" s="80"/>
      <c r="AC622" s="80"/>
      <c r="AD622" s="69"/>
      <c r="AE622" s="69"/>
      <c r="AF622" s="69"/>
      <c r="AG622" s="95"/>
      <c r="AH622" s="93"/>
      <c r="AI622" s="81"/>
      <c r="AJ622" s="80"/>
      <c r="AK622" s="80"/>
      <c r="AL622" s="78"/>
      <c r="AM622" s="80"/>
      <c r="AN622" s="80"/>
      <c r="AO622" s="80"/>
      <c r="AP622" s="80"/>
      <c r="AQ622" s="80"/>
      <c r="AR622" s="80"/>
      <c r="AS622" s="78"/>
      <c r="AT622" s="96"/>
      <c r="AU622" s="97"/>
      <c r="AV622" s="98"/>
      <c r="AW622" s="99"/>
      <c r="AX622" s="100"/>
      <c r="AY622" s="100"/>
      <c r="AZ622" s="100"/>
      <c r="BA622" s="100"/>
      <c r="BB622" s="100"/>
      <c r="BC622" s="100"/>
      <c r="BD622" s="100"/>
      <c r="BE622" s="100"/>
      <c r="BF622" s="100"/>
      <c r="BG622" s="100"/>
      <c r="BH622" s="100"/>
      <c r="BI622" s="100"/>
      <c r="BJ622" s="100"/>
      <c r="BK622" s="100"/>
      <c r="BL622" s="100"/>
      <c r="BM622" s="100"/>
      <c r="BN622" s="100"/>
      <c r="BO622" s="100"/>
      <c r="BP622" s="100"/>
      <c r="BQ622" s="100"/>
    </row>
    <row r="623" spans="1:69">
      <c r="A623" s="25"/>
      <c r="C623" s="89"/>
      <c r="D623" s="84"/>
      <c r="E623" s="76"/>
      <c r="F623" s="91"/>
      <c r="G623" s="80"/>
      <c r="H623" s="81"/>
      <c r="I623" s="14"/>
      <c r="J623" s="92"/>
      <c r="K623" s="14"/>
      <c r="L623" s="78"/>
      <c r="M623" s="81"/>
      <c r="N623" s="14"/>
      <c r="O623" s="78"/>
      <c r="P623" s="78"/>
      <c r="Q623" s="93"/>
      <c r="R623" s="80"/>
      <c r="S623" s="80"/>
      <c r="T623" s="69"/>
      <c r="U623" s="78"/>
      <c r="V623" s="69"/>
      <c r="W623" s="80"/>
      <c r="X623" s="80"/>
      <c r="Y623" s="94"/>
      <c r="Z623" s="80"/>
      <c r="AA623" s="80"/>
      <c r="AB623" s="80"/>
      <c r="AC623" s="80"/>
      <c r="AD623" s="69"/>
      <c r="AE623" s="69"/>
      <c r="AF623" s="69"/>
      <c r="AG623" s="95"/>
      <c r="AH623" s="93"/>
      <c r="AI623" s="81"/>
      <c r="AJ623" s="80"/>
      <c r="AK623" s="80"/>
      <c r="AL623" s="78"/>
      <c r="AM623" s="80"/>
      <c r="AN623" s="80"/>
      <c r="AO623" s="80"/>
      <c r="AP623" s="80"/>
      <c r="AQ623" s="80"/>
      <c r="AR623" s="80"/>
      <c r="AS623" s="78"/>
      <c r="AT623" s="96"/>
      <c r="AU623" s="97"/>
      <c r="AV623" s="98"/>
      <c r="AW623" s="99"/>
      <c r="AX623" s="100"/>
      <c r="AY623" s="100"/>
      <c r="AZ623" s="100"/>
      <c r="BA623" s="100"/>
      <c r="BB623" s="100"/>
      <c r="BC623" s="100"/>
      <c r="BD623" s="100"/>
      <c r="BE623" s="100"/>
      <c r="BF623" s="100"/>
      <c r="BG623" s="100"/>
      <c r="BH623" s="100"/>
      <c r="BI623" s="100"/>
      <c r="BJ623" s="100"/>
      <c r="BK623" s="100"/>
      <c r="BL623" s="100"/>
      <c r="BM623" s="100"/>
      <c r="BN623" s="100"/>
      <c r="BO623" s="100"/>
      <c r="BP623" s="100"/>
      <c r="BQ623" s="100"/>
    </row>
    <row r="624" spans="1:69">
      <c r="A624" s="25"/>
      <c r="C624" s="89"/>
      <c r="D624" s="84"/>
      <c r="E624" s="76"/>
      <c r="F624" s="91"/>
      <c r="G624" s="80"/>
      <c r="H624" s="81"/>
      <c r="I624" s="14"/>
      <c r="J624" s="92"/>
      <c r="K624" s="14"/>
      <c r="L624" s="78"/>
      <c r="M624" s="81"/>
      <c r="N624" s="14"/>
      <c r="O624" s="78"/>
      <c r="P624" s="78"/>
      <c r="Q624" s="93"/>
      <c r="R624" s="80"/>
      <c r="S624" s="80"/>
      <c r="T624" s="69"/>
      <c r="U624" s="78"/>
      <c r="V624" s="69"/>
      <c r="W624" s="80"/>
      <c r="X624" s="80"/>
      <c r="Y624" s="94"/>
      <c r="Z624" s="80"/>
      <c r="AA624" s="80"/>
      <c r="AB624" s="80"/>
      <c r="AC624" s="80"/>
      <c r="AD624" s="69"/>
      <c r="AE624" s="69"/>
      <c r="AF624" s="69"/>
      <c r="AG624" s="95"/>
      <c r="AH624" s="93"/>
      <c r="AI624" s="81"/>
      <c r="AJ624" s="80"/>
      <c r="AK624" s="80"/>
      <c r="AL624" s="78"/>
      <c r="AM624" s="80"/>
      <c r="AN624" s="80"/>
      <c r="AO624" s="80"/>
      <c r="AP624" s="80"/>
      <c r="AQ624" s="80"/>
      <c r="AR624" s="80"/>
      <c r="AS624" s="78"/>
      <c r="AT624" s="96"/>
      <c r="AU624" s="97"/>
      <c r="AV624" s="98"/>
      <c r="AW624" s="99"/>
      <c r="AX624" s="100"/>
      <c r="AY624" s="100"/>
      <c r="AZ624" s="100"/>
      <c r="BA624" s="100"/>
      <c r="BB624" s="100"/>
      <c r="BC624" s="100"/>
      <c r="BD624" s="100"/>
      <c r="BE624" s="100"/>
      <c r="BF624" s="100"/>
      <c r="BG624" s="100"/>
      <c r="BH624" s="100"/>
      <c r="BI624" s="100"/>
      <c r="BJ624" s="100"/>
      <c r="BK624" s="100"/>
      <c r="BL624" s="100"/>
      <c r="BM624" s="100"/>
      <c r="BN624" s="100"/>
      <c r="BO624" s="100"/>
      <c r="BP624" s="100"/>
      <c r="BQ624" s="100"/>
    </row>
    <row r="625" spans="1:69">
      <c r="A625" s="25"/>
      <c r="C625" s="89"/>
      <c r="D625" s="84"/>
      <c r="E625" s="76"/>
      <c r="F625" s="91"/>
      <c r="G625" s="80"/>
      <c r="H625" s="81"/>
      <c r="I625" s="14"/>
      <c r="J625" s="92"/>
      <c r="K625" s="14"/>
      <c r="L625" s="78"/>
      <c r="M625" s="81"/>
      <c r="N625" s="14"/>
      <c r="O625" s="78"/>
      <c r="P625" s="78"/>
      <c r="Q625" s="93"/>
      <c r="R625" s="80"/>
      <c r="S625" s="80"/>
      <c r="T625" s="69"/>
      <c r="U625" s="78"/>
      <c r="V625" s="69"/>
      <c r="W625" s="80"/>
      <c r="X625" s="80"/>
      <c r="Y625" s="94"/>
      <c r="Z625" s="80"/>
      <c r="AA625" s="80"/>
      <c r="AB625" s="80"/>
      <c r="AC625" s="80"/>
      <c r="AD625" s="69"/>
      <c r="AE625" s="69"/>
      <c r="AF625" s="69"/>
      <c r="AG625" s="95"/>
      <c r="AH625" s="93"/>
      <c r="AI625" s="81"/>
      <c r="AJ625" s="80"/>
      <c r="AK625" s="80"/>
      <c r="AL625" s="78"/>
      <c r="AM625" s="80"/>
      <c r="AN625" s="80"/>
      <c r="AO625" s="80"/>
      <c r="AP625" s="80"/>
      <c r="AQ625" s="80"/>
      <c r="AR625" s="80"/>
      <c r="AS625" s="78"/>
      <c r="AT625" s="96"/>
      <c r="AU625" s="97"/>
      <c r="AV625" s="98"/>
      <c r="AW625" s="99"/>
      <c r="AX625" s="100"/>
      <c r="AY625" s="100"/>
      <c r="AZ625" s="100"/>
      <c r="BA625" s="100"/>
      <c r="BB625" s="100"/>
      <c r="BC625" s="100"/>
      <c r="BD625" s="100"/>
      <c r="BE625" s="100"/>
      <c r="BF625" s="100"/>
      <c r="BG625" s="100"/>
      <c r="BH625" s="100"/>
      <c r="BI625" s="100"/>
      <c r="BJ625" s="100"/>
      <c r="BK625" s="100"/>
      <c r="BL625" s="100"/>
      <c r="BM625" s="100"/>
      <c r="BN625" s="100"/>
      <c r="BO625" s="100"/>
      <c r="BP625" s="100"/>
      <c r="BQ625" s="100"/>
    </row>
    <row r="626" spans="1:69">
      <c r="A626" s="25"/>
      <c r="C626" s="89"/>
      <c r="D626" s="84"/>
      <c r="E626" s="76"/>
      <c r="F626" s="91"/>
      <c r="G626" s="80"/>
      <c r="H626" s="81"/>
      <c r="I626" s="14"/>
      <c r="J626" s="92"/>
      <c r="K626" s="14"/>
      <c r="L626" s="78"/>
      <c r="M626" s="81"/>
      <c r="N626" s="14"/>
      <c r="O626" s="78"/>
      <c r="P626" s="78"/>
      <c r="Q626" s="93"/>
      <c r="R626" s="80"/>
      <c r="S626" s="80"/>
      <c r="T626" s="69"/>
      <c r="U626" s="78"/>
      <c r="V626" s="69"/>
      <c r="W626" s="80"/>
      <c r="X626" s="80"/>
      <c r="Y626" s="94"/>
      <c r="Z626" s="80"/>
      <c r="AA626" s="80"/>
      <c r="AB626" s="80"/>
      <c r="AC626" s="80"/>
      <c r="AD626" s="69"/>
      <c r="AE626" s="69"/>
      <c r="AF626" s="69"/>
      <c r="AG626" s="95"/>
      <c r="AH626" s="93"/>
      <c r="AI626" s="81"/>
      <c r="AJ626" s="80"/>
      <c r="AK626" s="80"/>
      <c r="AL626" s="78"/>
      <c r="AM626" s="80"/>
      <c r="AN626" s="80"/>
      <c r="AO626" s="80"/>
      <c r="AP626" s="80"/>
      <c r="AQ626" s="80"/>
      <c r="AR626" s="80"/>
      <c r="AS626" s="78"/>
      <c r="AT626" s="96"/>
      <c r="AU626" s="97"/>
      <c r="AV626" s="98"/>
      <c r="AW626" s="99"/>
      <c r="AX626" s="100"/>
      <c r="AY626" s="100"/>
      <c r="AZ626" s="100"/>
      <c r="BA626" s="100"/>
      <c r="BB626" s="100"/>
      <c r="BC626" s="100"/>
      <c r="BD626" s="100"/>
      <c r="BE626" s="100"/>
      <c r="BF626" s="100"/>
      <c r="BG626" s="100"/>
      <c r="BH626" s="100"/>
      <c r="BI626" s="100"/>
      <c r="BJ626" s="100"/>
      <c r="BK626" s="100"/>
      <c r="BL626" s="100"/>
      <c r="BM626" s="100"/>
      <c r="BN626" s="100"/>
      <c r="BO626" s="100"/>
      <c r="BP626" s="100"/>
      <c r="BQ626" s="100"/>
    </row>
    <row r="627" spans="1:69">
      <c r="A627" s="25"/>
      <c r="C627" s="89"/>
      <c r="D627" s="84"/>
      <c r="E627" s="76"/>
      <c r="F627" s="91"/>
      <c r="G627" s="80"/>
      <c r="H627" s="81"/>
      <c r="I627" s="14"/>
      <c r="J627" s="92"/>
      <c r="K627" s="14"/>
      <c r="L627" s="78"/>
      <c r="M627" s="81"/>
      <c r="N627" s="14"/>
      <c r="O627" s="78"/>
      <c r="P627" s="78"/>
      <c r="Q627" s="93"/>
      <c r="R627" s="80"/>
      <c r="S627" s="80"/>
      <c r="T627" s="69"/>
      <c r="U627" s="78"/>
      <c r="V627" s="69"/>
      <c r="W627" s="80"/>
      <c r="X627" s="80"/>
      <c r="Y627" s="94"/>
      <c r="Z627" s="80"/>
      <c r="AA627" s="80"/>
      <c r="AB627" s="80"/>
      <c r="AC627" s="80"/>
      <c r="AD627" s="69"/>
      <c r="AE627" s="69"/>
      <c r="AF627" s="69"/>
      <c r="AG627" s="95"/>
      <c r="AH627" s="93"/>
      <c r="AI627" s="81"/>
      <c r="AJ627" s="80"/>
      <c r="AK627" s="80"/>
      <c r="AL627" s="78"/>
      <c r="AM627" s="80"/>
      <c r="AN627" s="80"/>
      <c r="AO627" s="80"/>
      <c r="AP627" s="80"/>
      <c r="AQ627" s="80"/>
      <c r="AR627" s="80"/>
      <c r="AS627" s="78"/>
      <c r="AT627" s="96"/>
      <c r="AU627" s="97"/>
      <c r="AV627" s="98"/>
      <c r="AW627" s="99"/>
      <c r="AX627" s="100"/>
      <c r="AY627" s="100"/>
      <c r="AZ627" s="100"/>
      <c r="BA627" s="100"/>
      <c r="BB627" s="100"/>
      <c r="BC627" s="100"/>
      <c r="BD627" s="100"/>
      <c r="BE627" s="100"/>
      <c r="BF627" s="100"/>
      <c r="BG627" s="100"/>
      <c r="BH627" s="100"/>
      <c r="BI627" s="100"/>
      <c r="BJ627" s="100"/>
      <c r="BK627" s="100"/>
      <c r="BL627" s="100"/>
      <c r="BM627" s="100"/>
      <c r="BN627" s="100"/>
      <c r="BO627" s="100"/>
      <c r="BP627" s="100"/>
      <c r="BQ627" s="100"/>
    </row>
    <row r="628" spans="1:69">
      <c r="A628" s="25"/>
      <c r="C628" s="89"/>
      <c r="D628" s="84"/>
      <c r="E628" s="76"/>
      <c r="F628" s="91"/>
      <c r="G628" s="80"/>
      <c r="H628" s="81"/>
      <c r="I628" s="14"/>
      <c r="J628" s="92"/>
      <c r="K628" s="14"/>
      <c r="L628" s="78"/>
      <c r="M628" s="81"/>
      <c r="N628" s="14"/>
      <c r="O628" s="78"/>
      <c r="P628" s="78"/>
      <c r="Q628" s="93"/>
      <c r="R628" s="80"/>
      <c r="S628" s="80"/>
      <c r="T628" s="69"/>
      <c r="U628" s="78"/>
      <c r="V628" s="69"/>
      <c r="W628" s="80"/>
      <c r="X628" s="80"/>
      <c r="Y628" s="94"/>
      <c r="Z628" s="80"/>
      <c r="AA628" s="80"/>
      <c r="AB628" s="80"/>
      <c r="AC628" s="80"/>
      <c r="AD628" s="69"/>
      <c r="AE628" s="69"/>
      <c r="AF628" s="69"/>
      <c r="AG628" s="95"/>
      <c r="AH628" s="93"/>
      <c r="AI628" s="81"/>
      <c r="AJ628" s="80"/>
      <c r="AK628" s="80"/>
      <c r="AL628" s="78"/>
      <c r="AM628" s="80"/>
      <c r="AN628" s="80"/>
      <c r="AO628" s="80"/>
      <c r="AP628" s="80"/>
      <c r="AQ628" s="80"/>
      <c r="AR628" s="80"/>
      <c r="AS628" s="78"/>
      <c r="AT628" s="96"/>
      <c r="AU628" s="97"/>
      <c r="AV628" s="98"/>
      <c r="AW628" s="99"/>
      <c r="AX628" s="100"/>
      <c r="AY628" s="100"/>
      <c r="AZ628" s="100"/>
      <c r="BA628" s="100"/>
      <c r="BB628" s="100"/>
      <c r="BC628" s="100"/>
      <c r="BD628" s="100"/>
      <c r="BE628" s="100"/>
      <c r="BF628" s="100"/>
      <c r="BG628" s="100"/>
      <c r="BH628" s="100"/>
      <c r="BI628" s="100"/>
      <c r="BJ628" s="100"/>
      <c r="BK628" s="100"/>
      <c r="BL628" s="100"/>
      <c r="BM628" s="100"/>
      <c r="BN628" s="100"/>
      <c r="BO628" s="100"/>
      <c r="BP628" s="100"/>
      <c r="BQ628" s="100"/>
    </row>
    <row r="629" spans="1:69">
      <c r="A629" s="25"/>
      <c r="C629" s="89"/>
      <c r="D629" s="84"/>
      <c r="E629" s="76"/>
      <c r="F629" s="91"/>
      <c r="G629" s="80"/>
      <c r="H629" s="81"/>
      <c r="I629" s="14"/>
      <c r="J629" s="92"/>
      <c r="K629" s="14"/>
      <c r="L629" s="78"/>
      <c r="M629" s="81"/>
      <c r="N629" s="14"/>
      <c r="O629" s="78"/>
      <c r="P629" s="78"/>
      <c r="Q629" s="93"/>
      <c r="R629" s="80"/>
      <c r="S629" s="80"/>
      <c r="T629" s="69"/>
      <c r="U629" s="78"/>
      <c r="V629" s="69"/>
      <c r="W629" s="80"/>
      <c r="X629" s="80"/>
      <c r="Y629" s="94"/>
      <c r="Z629" s="80"/>
      <c r="AA629" s="80"/>
      <c r="AB629" s="80"/>
      <c r="AC629" s="80"/>
      <c r="AD629" s="69"/>
      <c r="AE629" s="69"/>
      <c r="AF629" s="69"/>
      <c r="AG629" s="95"/>
      <c r="AH629" s="93"/>
      <c r="AI629" s="81"/>
      <c r="AJ629" s="80"/>
      <c r="AK629" s="80"/>
      <c r="AL629" s="78"/>
      <c r="AM629" s="80"/>
      <c r="AN629" s="80"/>
      <c r="AO629" s="80"/>
      <c r="AP629" s="80"/>
      <c r="AQ629" s="80"/>
      <c r="AR629" s="80"/>
      <c r="AS629" s="78"/>
      <c r="AT629" s="96"/>
      <c r="AU629" s="97"/>
      <c r="AV629" s="98"/>
      <c r="AW629" s="99"/>
      <c r="AX629" s="100"/>
      <c r="AY629" s="100"/>
      <c r="AZ629" s="100"/>
      <c r="BA629" s="100"/>
      <c r="BB629" s="100"/>
      <c r="BC629" s="100"/>
      <c r="BD629" s="100"/>
      <c r="BE629" s="100"/>
      <c r="BF629" s="100"/>
      <c r="BG629" s="100"/>
      <c r="BH629" s="100"/>
      <c r="BI629" s="100"/>
      <c r="BJ629" s="100"/>
      <c r="BK629" s="100"/>
      <c r="BL629" s="100"/>
      <c r="BM629" s="100"/>
      <c r="BN629" s="100"/>
      <c r="BO629" s="100"/>
      <c r="BP629" s="100"/>
      <c r="BQ629" s="100"/>
    </row>
    <row r="630" spans="1:69">
      <c r="A630" s="25"/>
      <c r="C630" s="89"/>
      <c r="D630" s="84"/>
      <c r="E630" s="76"/>
      <c r="F630" s="91"/>
      <c r="G630" s="80"/>
      <c r="H630" s="81"/>
      <c r="I630" s="14"/>
      <c r="J630" s="92"/>
      <c r="K630" s="14"/>
      <c r="L630" s="78"/>
      <c r="M630" s="81"/>
      <c r="N630" s="14"/>
      <c r="O630" s="78"/>
      <c r="P630" s="78"/>
      <c r="Q630" s="93"/>
      <c r="R630" s="80"/>
      <c r="S630" s="80"/>
      <c r="T630" s="69"/>
      <c r="U630" s="78"/>
      <c r="V630" s="69"/>
      <c r="W630" s="80"/>
      <c r="X630" s="80"/>
      <c r="Y630" s="94"/>
      <c r="Z630" s="80"/>
      <c r="AA630" s="80"/>
      <c r="AB630" s="80"/>
      <c r="AC630" s="80"/>
      <c r="AD630" s="69"/>
      <c r="AE630" s="69"/>
      <c r="AF630" s="69"/>
      <c r="AG630" s="95"/>
      <c r="AH630" s="93"/>
      <c r="AI630" s="81"/>
      <c r="AJ630" s="80"/>
      <c r="AK630" s="80"/>
      <c r="AL630" s="78"/>
      <c r="AM630" s="80"/>
      <c r="AN630" s="80"/>
      <c r="AO630" s="80"/>
      <c r="AP630" s="80"/>
      <c r="AQ630" s="80"/>
      <c r="AR630" s="80"/>
      <c r="AS630" s="78"/>
      <c r="AT630" s="96"/>
      <c r="AU630" s="97"/>
      <c r="AV630" s="98"/>
      <c r="AW630" s="99"/>
      <c r="AX630" s="100"/>
      <c r="AY630" s="100"/>
      <c r="AZ630" s="100"/>
      <c r="BA630" s="100"/>
      <c r="BB630" s="100"/>
      <c r="BC630" s="100"/>
      <c r="BD630" s="100"/>
      <c r="BE630" s="100"/>
      <c r="BF630" s="100"/>
      <c r="BG630" s="100"/>
      <c r="BH630" s="100"/>
      <c r="BI630" s="100"/>
      <c r="BJ630" s="100"/>
      <c r="BK630" s="100"/>
      <c r="BL630" s="100"/>
      <c r="BM630" s="100"/>
      <c r="BN630" s="100"/>
      <c r="BO630" s="100"/>
      <c r="BP630" s="100"/>
      <c r="BQ630" s="100"/>
    </row>
    <row r="631" spans="1:69">
      <c r="A631" s="25"/>
      <c r="C631" s="89"/>
      <c r="D631" s="84"/>
      <c r="E631" s="76"/>
      <c r="F631" s="91"/>
      <c r="G631" s="80"/>
      <c r="H631" s="81"/>
      <c r="I631" s="14"/>
      <c r="J631" s="92"/>
      <c r="K631" s="14"/>
      <c r="L631" s="78"/>
      <c r="M631" s="81"/>
      <c r="N631" s="14"/>
      <c r="O631" s="78"/>
      <c r="P631" s="78"/>
      <c r="Q631" s="93"/>
      <c r="R631" s="80"/>
      <c r="S631" s="80"/>
      <c r="T631" s="69"/>
      <c r="U631" s="78"/>
      <c r="V631" s="69"/>
      <c r="W631" s="80"/>
      <c r="X631" s="80"/>
      <c r="Y631" s="94"/>
      <c r="Z631" s="80"/>
      <c r="AA631" s="80"/>
      <c r="AB631" s="80"/>
      <c r="AC631" s="80"/>
      <c r="AD631" s="69"/>
      <c r="AE631" s="69"/>
      <c r="AF631" s="69"/>
      <c r="AG631" s="95"/>
      <c r="AH631" s="93"/>
      <c r="AI631" s="81"/>
      <c r="AJ631" s="80"/>
      <c r="AK631" s="80"/>
      <c r="AL631" s="78"/>
      <c r="AM631" s="80"/>
      <c r="AN631" s="80"/>
      <c r="AO631" s="80"/>
      <c r="AP631" s="80"/>
      <c r="AQ631" s="80"/>
      <c r="AR631" s="80"/>
      <c r="AS631" s="78"/>
      <c r="AT631" s="96"/>
      <c r="AU631" s="97"/>
      <c r="AV631" s="98"/>
      <c r="AW631" s="99"/>
      <c r="AX631" s="100"/>
      <c r="AY631" s="100"/>
      <c r="AZ631" s="100"/>
      <c r="BA631" s="100"/>
      <c r="BB631" s="100"/>
      <c r="BC631" s="100"/>
      <c r="BD631" s="100"/>
      <c r="BE631" s="100"/>
      <c r="BF631" s="100"/>
      <c r="BG631" s="100"/>
      <c r="BH631" s="100"/>
      <c r="BI631" s="100"/>
      <c r="BJ631" s="100"/>
      <c r="BK631" s="100"/>
      <c r="BL631" s="100"/>
      <c r="BM631" s="100"/>
      <c r="BN631" s="100"/>
      <c r="BO631" s="100"/>
      <c r="BP631" s="100"/>
      <c r="BQ631" s="100"/>
    </row>
    <row r="632" spans="1:69">
      <c r="A632" s="25"/>
      <c r="C632" s="89"/>
      <c r="D632" s="84"/>
      <c r="E632" s="76"/>
      <c r="F632" s="91"/>
      <c r="G632" s="80"/>
      <c r="H632" s="81"/>
      <c r="I632" s="14"/>
      <c r="J632" s="92"/>
      <c r="K632" s="14"/>
      <c r="L632" s="78"/>
      <c r="M632" s="81"/>
      <c r="N632" s="14"/>
      <c r="O632" s="78"/>
      <c r="P632" s="78"/>
      <c r="Q632" s="93"/>
      <c r="R632" s="80"/>
      <c r="S632" s="80"/>
      <c r="T632" s="69"/>
      <c r="U632" s="78"/>
      <c r="V632" s="69"/>
      <c r="W632" s="80"/>
      <c r="X632" s="80"/>
      <c r="Y632" s="94"/>
      <c r="Z632" s="80"/>
      <c r="AA632" s="80"/>
      <c r="AB632" s="80"/>
      <c r="AC632" s="80"/>
      <c r="AD632" s="69"/>
      <c r="AE632" s="69"/>
      <c r="AF632" s="69"/>
      <c r="AG632" s="95"/>
      <c r="AH632" s="93"/>
      <c r="AI632" s="81"/>
      <c r="AJ632" s="80"/>
      <c r="AK632" s="80"/>
      <c r="AL632" s="78"/>
      <c r="AM632" s="80"/>
      <c r="AN632" s="80"/>
      <c r="AO632" s="80"/>
      <c r="AP632" s="80"/>
      <c r="AQ632" s="80"/>
      <c r="AR632" s="80"/>
      <c r="AS632" s="78"/>
      <c r="AT632" s="96"/>
      <c r="AU632" s="97"/>
      <c r="AV632" s="98"/>
      <c r="AW632" s="99"/>
      <c r="AX632" s="100"/>
      <c r="AY632" s="100"/>
      <c r="AZ632" s="100"/>
      <c r="BA632" s="100"/>
      <c r="BB632" s="100"/>
      <c r="BC632" s="100"/>
      <c r="BD632" s="100"/>
      <c r="BE632" s="100"/>
      <c r="BF632" s="100"/>
      <c r="BG632" s="100"/>
      <c r="BH632" s="100"/>
      <c r="BI632" s="100"/>
      <c r="BJ632" s="100"/>
      <c r="BK632" s="100"/>
      <c r="BL632" s="100"/>
      <c r="BM632" s="100"/>
      <c r="BN632" s="100"/>
      <c r="BO632" s="100"/>
      <c r="BP632" s="100"/>
      <c r="BQ632" s="100"/>
    </row>
    <row r="633" spans="1:69">
      <c r="A633" s="25"/>
      <c r="C633" s="89"/>
      <c r="D633" s="84"/>
      <c r="E633" s="76"/>
      <c r="F633" s="91"/>
      <c r="G633" s="80"/>
      <c r="H633" s="81"/>
      <c r="I633" s="14"/>
      <c r="J633" s="92"/>
      <c r="K633" s="14"/>
      <c r="L633" s="78"/>
      <c r="M633" s="81"/>
      <c r="N633" s="14"/>
      <c r="O633" s="78"/>
      <c r="P633" s="78"/>
      <c r="Q633" s="93"/>
      <c r="R633" s="80"/>
      <c r="S633" s="80"/>
      <c r="T633" s="69"/>
      <c r="U633" s="78"/>
      <c r="V633" s="69"/>
      <c r="W633" s="80"/>
      <c r="X633" s="80"/>
      <c r="Y633" s="94"/>
      <c r="Z633" s="80"/>
      <c r="AA633" s="80"/>
      <c r="AB633" s="80"/>
      <c r="AC633" s="80"/>
      <c r="AD633" s="69"/>
      <c r="AE633" s="69"/>
      <c r="AF633" s="69"/>
      <c r="AG633" s="95"/>
      <c r="AH633" s="93"/>
      <c r="AI633" s="81"/>
      <c r="AJ633" s="80"/>
      <c r="AK633" s="80"/>
      <c r="AL633" s="78"/>
      <c r="AM633" s="80"/>
      <c r="AN633" s="80"/>
      <c r="AO633" s="80"/>
      <c r="AP633" s="80"/>
      <c r="AQ633" s="80"/>
      <c r="AR633" s="80"/>
      <c r="AS633" s="78"/>
      <c r="AT633" s="96"/>
      <c r="AU633" s="97"/>
      <c r="AV633" s="98"/>
      <c r="AW633" s="99"/>
      <c r="AX633" s="100"/>
      <c r="AY633" s="100"/>
      <c r="AZ633" s="100"/>
      <c r="BA633" s="100"/>
      <c r="BB633" s="100"/>
      <c r="BC633" s="100"/>
      <c r="BD633" s="100"/>
      <c r="BE633" s="100"/>
      <c r="BF633" s="100"/>
      <c r="BG633" s="100"/>
      <c r="BH633" s="100"/>
      <c r="BI633" s="100"/>
      <c r="BJ633" s="100"/>
      <c r="BK633" s="100"/>
      <c r="BL633" s="100"/>
      <c r="BM633" s="100"/>
      <c r="BN633" s="100"/>
      <c r="BO633" s="100"/>
      <c r="BP633" s="100"/>
      <c r="BQ633" s="100"/>
    </row>
    <row r="634" spans="1:69">
      <c r="A634" s="25"/>
      <c r="C634" s="89"/>
      <c r="D634" s="84"/>
      <c r="E634" s="76"/>
      <c r="F634" s="91"/>
      <c r="G634" s="80"/>
      <c r="H634" s="81"/>
      <c r="I634" s="14"/>
      <c r="J634" s="92"/>
      <c r="K634" s="14"/>
      <c r="L634" s="78"/>
      <c r="M634" s="81"/>
      <c r="N634" s="14"/>
      <c r="O634" s="78"/>
      <c r="P634" s="78"/>
      <c r="Q634" s="93"/>
      <c r="R634" s="80"/>
      <c r="S634" s="80"/>
      <c r="T634" s="69"/>
      <c r="U634" s="78"/>
      <c r="V634" s="69"/>
      <c r="W634" s="80"/>
      <c r="X634" s="80"/>
      <c r="Y634" s="94"/>
      <c r="Z634" s="80"/>
      <c r="AA634" s="80"/>
      <c r="AB634" s="80"/>
      <c r="AC634" s="80"/>
      <c r="AD634" s="69"/>
      <c r="AE634" s="69"/>
      <c r="AF634" s="69"/>
      <c r="AG634" s="95"/>
      <c r="AH634" s="93"/>
      <c r="AI634" s="81"/>
      <c r="AJ634" s="80"/>
      <c r="AK634" s="80"/>
      <c r="AL634" s="78"/>
      <c r="AM634" s="80"/>
      <c r="AN634" s="80"/>
      <c r="AO634" s="80"/>
      <c r="AP634" s="80"/>
      <c r="AQ634" s="80"/>
      <c r="AR634" s="80"/>
      <c r="AS634" s="78"/>
      <c r="AT634" s="96"/>
      <c r="AU634" s="97"/>
      <c r="AV634" s="98"/>
      <c r="AW634" s="99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</row>
    <row r="635" spans="1:69">
      <c r="A635" s="25"/>
      <c r="C635" s="89"/>
      <c r="D635" s="84"/>
      <c r="E635" s="76"/>
      <c r="F635" s="91"/>
      <c r="G635" s="80"/>
      <c r="H635" s="81"/>
      <c r="I635" s="14"/>
      <c r="J635" s="92"/>
      <c r="K635" s="14"/>
      <c r="L635" s="78"/>
      <c r="M635" s="81"/>
      <c r="N635" s="14"/>
      <c r="O635" s="78"/>
      <c r="P635" s="78"/>
      <c r="Q635" s="93"/>
      <c r="R635" s="80"/>
      <c r="S635" s="80"/>
      <c r="T635" s="69"/>
      <c r="U635" s="78"/>
      <c r="V635" s="69"/>
      <c r="W635" s="80"/>
      <c r="X635" s="80"/>
      <c r="Y635" s="94"/>
      <c r="Z635" s="80"/>
      <c r="AA635" s="80"/>
      <c r="AB635" s="80"/>
      <c r="AC635" s="80"/>
      <c r="AD635" s="69"/>
      <c r="AE635" s="69"/>
      <c r="AF635" s="69"/>
      <c r="AG635" s="95"/>
      <c r="AH635" s="93"/>
      <c r="AI635" s="81"/>
      <c r="AJ635" s="80"/>
      <c r="AK635" s="80"/>
      <c r="AL635" s="78"/>
      <c r="AM635" s="80"/>
      <c r="AN635" s="80"/>
      <c r="AO635" s="80"/>
      <c r="AP635" s="80"/>
      <c r="AQ635" s="80"/>
      <c r="AR635" s="80"/>
      <c r="AS635" s="78"/>
      <c r="AT635" s="96"/>
      <c r="AU635" s="97"/>
      <c r="AV635" s="98"/>
      <c r="AW635" s="99"/>
      <c r="AX635" s="100"/>
      <c r="AY635" s="100"/>
      <c r="AZ635" s="100"/>
      <c r="BA635" s="100"/>
      <c r="BB635" s="100"/>
      <c r="BC635" s="100"/>
      <c r="BD635" s="100"/>
      <c r="BE635" s="100"/>
      <c r="BF635" s="100"/>
      <c r="BG635" s="100"/>
      <c r="BH635" s="100"/>
      <c r="BI635" s="100"/>
      <c r="BJ635" s="100"/>
      <c r="BK635" s="100"/>
      <c r="BL635" s="100"/>
      <c r="BM635" s="100"/>
      <c r="BN635" s="100"/>
      <c r="BO635" s="100"/>
      <c r="BP635" s="100"/>
      <c r="BQ635" s="100"/>
    </row>
    <row r="636" spans="1:69">
      <c r="A636" s="25"/>
      <c r="C636" s="89"/>
      <c r="D636" s="84"/>
      <c r="E636" s="76"/>
      <c r="F636" s="91"/>
      <c r="G636" s="80"/>
      <c r="H636" s="81"/>
      <c r="I636" s="14"/>
      <c r="J636" s="92"/>
      <c r="K636" s="14"/>
      <c r="L636" s="78"/>
      <c r="M636" s="81"/>
      <c r="N636" s="14"/>
      <c r="O636" s="78"/>
      <c r="P636" s="78"/>
      <c r="Q636" s="93"/>
      <c r="R636" s="80"/>
      <c r="S636" s="80"/>
      <c r="T636" s="69"/>
      <c r="U636" s="78"/>
      <c r="V636" s="69"/>
      <c r="W636" s="80"/>
      <c r="X636" s="80"/>
      <c r="Y636" s="94"/>
      <c r="Z636" s="80"/>
      <c r="AA636" s="80"/>
      <c r="AB636" s="80"/>
      <c r="AC636" s="80"/>
      <c r="AD636" s="69"/>
      <c r="AE636" s="69"/>
      <c r="AF636" s="69"/>
      <c r="AG636" s="95"/>
      <c r="AH636" s="93"/>
      <c r="AI636" s="81"/>
      <c r="AJ636" s="80"/>
      <c r="AK636" s="80"/>
      <c r="AL636" s="78"/>
      <c r="AM636" s="80"/>
      <c r="AN636" s="80"/>
      <c r="AO636" s="80"/>
      <c r="AP636" s="80"/>
      <c r="AQ636" s="80"/>
      <c r="AR636" s="80"/>
      <c r="AS636" s="78"/>
      <c r="AT636" s="96"/>
      <c r="AU636" s="97"/>
      <c r="AV636" s="98"/>
      <c r="AW636" s="99"/>
      <c r="AX636" s="100"/>
      <c r="AY636" s="100"/>
      <c r="AZ636" s="100"/>
      <c r="BA636" s="100"/>
      <c r="BB636" s="100"/>
      <c r="BC636" s="100"/>
      <c r="BD636" s="100"/>
      <c r="BE636" s="100"/>
      <c r="BF636" s="100"/>
      <c r="BG636" s="100"/>
      <c r="BH636" s="100"/>
      <c r="BI636" s="100"/>
      <c r="BJ636" s="100"/>
      <c r="BK636" s="100"/>
      <c r="BL636" s="100"/>
      <c r="BM636" s="100"/>
      <c r="BN636" s="100"/>
      <c r="BO636" s="100"/>
      <c r="BP636" s="100"/>
      <c r="BQ636" s="100"/>
    </row>
    <row r="637" spans="1:69">
      <c r="A637" s="25"/>
      <c r="C637" s="89"/>
      <c r="D637" s="84"/>
      <c r="E637" s="76"/>
      <c r="F637" s="91"/>
      <c r="G637" s="80"/>
      <c r="H637" s="81"/>
      <c r="I637" s="14"/>
      <c r="J637" s="92"/>
      <c r="K637" s="14"/>
      <c r="L637" s="78"/>
      <c r="M637" s="81"/>
      <c r="N637" s="14"/>
      <c r="O637" s="78"/>
      <c r="P637" s="78"/>
      <c r="Q637" s="93"/>
      <c r="R637" s="80"/>
      <c r="S637" s="80"/>
      <c r="T637" s="69"/>
      <c r="U637" s="78"/>
      <c r="V637" s="69"/>
      <c r="W637" s="80"/>
      <c r="X637" s="80"/>
      <c r="Y637" s="94"/>
      <c r="Z637" s="80"/>
      <c r="AA637" s="80"/>
      <c r="AB637" s="80"/>
      <c r="AC637" s="80"/>
      <c r="AD637" s="69"/>
      <c r="AE637" s="69"/>
      <c r="AF637" s="69"/>
      <c r="AG637" s="95"/>
      <c r="AH637" s="93"/>
      <c r="AI637" s="81"/>
      <c r="AJ637" s="80"/>
      <c r="AK637" s="80"/>
      <c r="AL637" s="78"/>
      <c r="AM637" s="80"/>
      <c r="AN637" s="80"/>
      <c r="AO637" s="80"/>
      <c r="AP637" s="80"/>
      <c r="AQ637" s="80"/>
      <c r="AR637" s="80"/>
      <c r="AS637" s="78"/>
      <c r="AT637" s="96"/>
      <c r="AU637" s="97"/>
      <c r="AV637" s="98"/>
      <c r="AW637" s="99"/>
      <c r="AX637" s="100"/>
      <c r="AY637" s="100"/>
      <c r="AZ637" s="100"/>
      <c r="BA637" s="100"/>
      <c r="BB637" s="100"/>
      <c r="BC637" s="100"/>
      <c r="BD637" s="100"/>
      <c r="BE637" s="100"/>
      <c r="BF637" s="100"/>
      <c r="BG637" s="100"/>
      <c r="BH637" s="100"/>
      <c r="BI637" s="100"/>
      <c r="BJ637" s="100"/>
      <c r="BK637" s="100"/>
      <c r="BL637" s="100"/>
      <c r="BM637" s="100"/>
      <c r="BN637" s="100"/>
      <c r="BO637" s="100"/>
      <c r="BP637" s="100"/>
      <c r="BQ637" s="100"/>
    </row>
    <row r="638" spans="1:69">
      <c r="A638" s="25"/>
      <c r="C638" s="89"/>
      <c r="D638" s="84"/>
      <c r="E638" s="76"/>
      <c r="F638" s="91"/>
      <c r="G638" s="80"/>
      <c r="H638" s="81"/>
      <c r="I638" s="14"/>
      <c r="J638" s="92"/>
      <c r="K638" s="14"/>
      <c r="L638" s="78"/>
      <c r="M638" s="81"/>
      <c r="N638" s="14"/>
      <c r="O638" s="78"/>
      <c r="P638" s="78"/>
      <c r="Q638" s="93"/>
      <c r="R638" s="80"/>
      <c r="S638" s="80"/>
      <c r="T638" s="69"/>
      <c r="U638" s="78"/>
      <c r="V638" s="69"/>
      <c r="W638" s="80"/>
      <c r="X638" s="80"/>
      <c r="Y638" s="94"/>
      <c r="Z638" s="80"/>
      <c r="AA638" s="80"/>
      <c r="AB638" s="80"/>
      <c r="AC638" s="80"/>
      <c r="AD638" s="69"/>
      <c r="AE638" s="69"/>
      <c r="AF638" s="69"/>
      <c r="AG638" s="95"/>
      <c r="AH638" s="93"/>
      <c r="AI638" s="81"/>
      <c r="AJ638" s="80"/>
      <c r="AK638" s="80"/>
      <c r="AL638" s="78"/>
      <c r="AM638" s="80"/>
      <c r="AN638" s="80"/>
      <c r="AO638" s="80"/>
      <c r="AP638" s="80"/>
      <c r="AQ638" s="80"/>
      <c r="AR638" s="80"/>
      <c r="AS638" s="78"/>
      <c r="AT638" s="96"/>
      <c r="AU638" s="97"/>
      <c r="AV638" s="98"/>
      <c r="AW638" s="99"/>
      <c r="AX638" s="100"/>
      <c r="AY638" s="100"/>
      <c r="AZ638" s="100"/>
      <c r="BA638" s="100"/>
      <c r="BB638" s="100"/>
      <c r="BC638" s="100"/>
      <c r="BD638" s="100"/>
      <c r="BE638" s="100"/>
      <c r="BF638" s="100"/>
      <c r="BG638" s="100"/>
      <c r="BH638" s="100"/>
      <c r="BI638" s="100"/>
      <c r="BJ638" s="100"/>
      <c r="BK638" s="100"/>
      <c r="BL638" s="100"/>
      <c r="BM638" s="100"/>
      <c r="BN638" s="100"/>
      <c r="BO638" s="100"/>
      <c r="BP638" s="100"/>
      <c r="BQ638" s="100"/>
    </row>
    <row r="639" spans="1:69">
      <c r="A639" s="25"/>
      <c r="C639" s="89"/>
      <c r="D639" s="84"/>
      <c r="E639" s="76"/>
      <c r="F639" s="91"/>
      <c r="G639" s="80"/>
      <c r="H639" s="81"/>
      <c r="I639" s="14"/>
      <c r="J639" s="92"/>
      <c r="K639" s="14"/>
      <c r="L639" s="78"/>
      <c r="M639" s="81"/>
      <c r="N639" s="14"/>
      <c r="O639" s="78"/>
      <c r="P639" s="78"/>
      <c r="Q639" s="93"/>
      <c r="R639" s="80"/>
      <c r="S639" s="80"/>
      <c r="T639" s="69"/>
      <c r="U639" s="78"/>
      <c r="V639" s="69"/>
      <c r="W639" s="80"/>
      <c r="X639" s="80"/>
      <c r="Y639" s="94"/>
      <c r="Z639" s="80"/>
      <c r="AA639" s="80"/>
      <c r="AB639" s="80"/>
      <c r="AC639" s="80"/>
      <c r="AD639" s="69"/>
      <c r="AE639" s="69"/>
      <c r="AF639" s="69"/>
      <c r="AG639" s="95"/>
      <c r="AH639" s="93"/>
      <c r="AI639" s="81"/>
      <c r="AJ639" s="80"/>
      <c r="AK639" s="80"/>
      <c r="AL639" s="78"/>
      <c r="AM639" s="80"/>
      <c r="AN639" s="80"/>
      <c r="AO639" s="80"/>
      <c r="AP639" s="80"/>
      <c r="AQ639" s="80"/>
      <c r="AR639" s="80"/>
      <c r="AS639" s="78"/>
      <c r="AT639" s="96"/>
      <c r="AU639" s="97"/>
      <c r="AV639" s="98"/>
      <c r="AW639" s="99"/>
      <c r="AX639" s="100"/>
      <c r="AY639" s="100"/>
      <c r="AZ639" s="100"/>
      <c r="BA639" s="100"/>
      <c r="BB639" s="100"/>
      <c r="BC639" s="100"/>
      <c r="BD639" s="100"/>
      <c r="BE639" s="100"/>
      <c r="BF639" s="100"/>
      <c r="BG639" s="100"/>
      <c r="BH639" s="100"/>
      <c r="BI639" s="100"/>
      <c r="BJ639" s="100"/>
      <c r="BK639" s="100"/>
      <c r="BL639" s="100"/>
      <c r="BM639" s="100"/>
      <c r="BN639" s="100"/>
      <c r="BO639" s="100"/>
      <c r="BP639" s="100"/>
      <c r="BQ639" s="100"/>
    </row>
    <row r="640" spans="1:69">
      <c r="A640" s="25"/>
      <c r="C640" s="89"/>
      <c r="D640" s="84"/>
      <c r="E640" s="76"/>
      <c r="F640" s="91"/>
      <c r="G640" s="80"/>
      <c r="H640" s="81"/>
      <c r="I640" s="14"/>
      <c r="J640" s="92"/>
      <c r="K640" s="14"/>
      <c r="L640" s="78"/>
      <c r="M640" s="81"/>
      <c r="N640" s="14"/>
      <c r="O640" s="78"/>
      <c r="P640" s="78"/>
      <c r="Q640" s="93"/>
      <c r="R640" s="80"/>
      <c r="S640" s="80"/>
      <c r="T640" s="69"/>
      <c r="U640" s="78"/>
      <c r="V640" s="69"/>
      <c r="W640" s="80"/>
      <c r="X640" s="80"/>
      <c r="Y640" s="94"/>
      <c r="Z640" s="80"/>
      <c r="AA640" s="80"/>
      <c r="AB640" s="80"/>
      <c r="AC640" s="80"/>
      <c r="AD640" s="69"/>
      <c r="AE640" s="69"/>
      <c r="AF640" s="69"/>
      <c r="AG640" s="95"/>
      <c r="AH640" s="93"/>
      <c r="AI640" s="81"/>
      <c r="AJ640" s="80"/>
      <c r="AK640" s="80"/>
      <c r="AL640" s="78"/>
      <c r="AM640" s="80"/>
      <c r="AN640" s="80"/>
      <c r="AO640" s="80"/>
      <c r="AP640" s="80"/>
      <c r="AQ640" s="80"/>
      <c r="AR640" s="80"/>
      <c r="AS640" s="78"/>
      <c r="AT640" s="96"/>
      <c r="AU640" s="97"/>
      <c r="AV640" s="98"/>
      <c r="AW640" s="99"/>
      <c r="AX640" s="100"/>
      <c r="AY640" s="100"/>
      <c r="AZ640" s="100"/>
      <c r="BA640" s="100"/>
      <c r="BB640" s="100"/>
      <c r="BC640" s="100"/>
      <c r="BD640" s="100"/>
      <c r="BE640" s="100"/>
      <c r="BF640" s="100"/>
      <c r="BG640" s="100"/>
      <c r="BH640" s="100"/>
      <c r="BI640" s="100"/>
      <c r="BJ640" s="100"/>
      <c r="BK640" s="100"/>
      <c r="BL640" s="100"/>
      <c r="BM640" s="100"/>
      <c r="BN640" s="100"/>
      <c r="BO640" s="100"/>
      <c r="BP640" s="100"/>
      <c r="BQ640" s="100"/>
    </row>
    <row r="641" spans="1:69">
      <c r="A641" s="25"/>
      <c r="C641" s="89"/>
      <c r="D641" s="84"/>
      <c r="E641" s="76"/>
      <c r="F641" s="91"/>
      <c r="G641" s="80"/>
      <c r="H641" s="81"/>
      <c r="I641" s="14"/>
      <c r="J641" s="92"/>
      <c r="K641" s="14"/>
      <c r="L641" s="78"/>
      <c r="M641" s="81"/>
      <c r="N641" s="14"/>
      <c r="O641" s="78"/>
      <c r="P641" s="78"/>
      <c r="Q641" s="93"/>
      <c r="R641" s="80"/>
      <c r="S641" s="80"/>
      <c r="T641" s="69"/>
      <c r="U641" s="78"/>
      <c r="V641" s="69"/>
      <c r="W641" s="80"/>
      <c r="X641" s="80"/>
      <c r="Y641" s="94"/>
      <c r="Z641" s="80"/>
      <c r="AA641" s="80"/>
      <c r="AB641" s="80"/>
      <c r="AC641" s="80"/>
      <c r="AD641" s="69"/>
      <c r="AE641" s="69"/>
      <c r="AF641" s="69"/>
      <c r="AG641" s="95"/>
      <c r="AH641" s="93"/>
      <c r="AI641" s="81"/>
      <c r="AJ641" s="80"/>
      <c r="AK641" s="80"/>
      <c r="AL641" s="78"/>
      <c r="AM641" s="80"/>
      <c r="AN641" s="80"/>
      <c r="AO641" s="80"/>
      <c r="AP641" s="80"/>
      <c r="AQ641" s="80"/>
      <c r="AR641" s="80"/>
      <c r="AS641" s="78"/>
      <c r="AT641" s="96"/>
      <c r="AU641" s="97"/>
      <c r="AV641" s="98"/>
      <c r="AW641" s="99"/>
      <c r="AX641" s="100"/>
      <c r="AY641" s="100"/>
      <c r="AZ641" s="100"/>
      <c r="BA641" s="100"/>
      <c r="BB641" s="100"/>
      <c r="BC641" s="100"/>
      <c r="BD641" s="100"/>
      <c r="BE641" s="100"/>
      <c r="BF641" s="100"/>
      <c r="BG641" s="100"/>
      <c r="BH641" s="100"/>
      <c r="BI641" s="100"/>
      <c r="BJ641" s="100"/>
      <c r="BK641" s="100"/>
      <c r="BL641" s="100"/>
      <c r="BM641" s="100"/>
      <c r="BN641" s="100"/>
      <c r="BO641" s="100"/>
      <c r="BP641" s="100"/>
      <c r="BQ641" s="100"/>
    </row>
    <row r="642" spans="1:69">
      <c r="A642" s="25"/>
      <c r="C642" s="89"/>
      <c r="D642" s="84"/>
      <c r="E642" s="76"/>
      <c r="F642" s="91"/>
      <c r="G642" s="80"/>
      <c r="H642" s="81"/>
      <c r="I642" s="14"/>
      <c r="J642" s="92"/>
      <c r="K642" s="14"/>
      <c r="L642" s="78"/>
      <c r="M642" s="81"/>
      <c r="N642" s="14"/>
      <c r="O642" s="78"/>
      <c r="P642" s="78"/>
      <c r="Q642" s="93"/>
      <c r="R642" s="80"/>
      <c r="S642" s="80"/>
      <c r="T642" s="69"/>
      <c r="U642" s="78"/>
      <c r="V642" s="69"/>
      <c r="W642" s="80"/>
      <c r="X642" s="80"/>
      <c r="Y642" s="94"/>
      <c r="Z642" s="80"/>
      <c r="AA642" s="80"/>
      <c r="AB642" s="80"/>
      <c r="AC642" s="80"/>
      <c r="AD642" s="69"/>
      <c r="AE642" s="69"/>
      <c r="AF642" s="69"/>
      <c r="AG642" s="95"/>
      <c r="AH642" s="93"/>
      <c r="AI642" s="81"/>
      <c r="AJ642" s="80"/>
      <c r="AK642" s="80"/>
      <c r="AL642" s="78"/>
      <c r="AM642" s="80"/>
      <c r="AN642" s="80"/>
      <c r="AO642" s="80"/>
      <c r="AP642" s="80"/>
      <c r="AQ642" s="80"/>
      <c r="AR642" s="80"/>
      <c r="AS642" s="78"/>
      <c r="AT642" s="96"/>
      <c r="AU642" s="97"/>
      <c r="AV642" s="98"/>
      <c r="AW642" s="99"/>
      <c r="AX642" s="100"/>
      <c r="AY642" s="100"/>
      <c r="AZ642" s="100"/>
      <c r="BA642" s="100"/>
      <c r="BB642" s="100"/>
      <c r="BC642" s="100"/>
      <c r="BD642" s="100"/>
      <c r="BE642" s="100"/>
      <c r="BF642" s="100"/>
      <c r="BG642" s="100"/>
      <c r="BH642" s="100"/>
      <c r="BI642" s="100"/>
      <c r="BJ642" s="100"/>
      <c r="BK642" s="100"/>
      <c r="BL642" s="100"/>
      <c r="BM642" s="100"/>
      <c r="BN642" s="100"/>
      <c r="BO642" s="100"/>
      <c r="BP642" s="100"/>
      <c r="BQ642" s="100"/>
    </row>
    <row r="643" spans="1:69">
      <c r="A643" s="25"/>
      <c r="C643" s="89"/>
      <c r="D643" s="84"/>
      <c r="E643" s="76"/>
      <c r="F643" s="91"/>
      <c r="G643" s="80"/>
      <c r="H643" s="81"/>
      <c r="I643" s="14"/>
      <c r="J643" s="92"/>
      <c r="K643" s="14"/>
      <c r="L643" s="78"/>
      <c r="M643" s="81"/>
      <c r="N643" s="14"/>
      <c r="O643" s="78"/>
      <c r="P643" s="78"/>
      <c r="Q643" s="93"/>
      <c r="R643" s="80"/>
      <c r="S643" s="80"/>
      <c r="T643" s="69"/>
      <c r="U643" s="78"/>
      <c r="V643" s="69"/>
      <c r="W643" s="80"/>
      <c r="X643" s="80"/>
      <c r="Y643" s="94"/>
      <c r="Z643" s="80"/>
      <c r="AA643" s="80"/>
      <c r="AB643" s="80"/>
      <c r="AC643" s="80"/>
      <c r="AD643" s="69"/>
      <c r="AE643" s="69"/>
      <c r="AF643" s="69"/>
      <c r="AG643" s="95"/>
      <c r="AH643" s="93"/>
      <c r="AI643" s="81"/>
      <c r="AJ643" s="80"/>
      <c r="AK643" s="80"/>
      <c r="AL643" s="78"/>
      <c r="AM643" s="80"/>
      <c r="AN643" s="80"/>
      <c r="AO643" s="80"/>
      <c r="AP643" s="80"/>
      <c r="AQ643" s="80"/>
      <c r="AR643" s="80"/>
      <c r="AS643" s="78"/>
      <c r="AT643" s="96"/>
      <c r="AU643" s="97"/>
      <c r="AV643" s="98"/>
      <c r="AW643" s="99"/>
      <c r="AX643" s="100"/>
      <c r="AY643" s="100"/>
      <c r="AZ643" s="100"/>
      <c r="BA643" s="100"/>
      <c r="BB643" s="100"/>
      <c r="BC643" s="100"/>
      <c r="BD643" s="100"/>
      <c r="BE643" s="100"/>
      <c r="BF643" s="100"/>
      <c r="BG643" s="100"/>
      <c r="BH643" s="100"/>
      <c r="BI643" s="100"/>
      <c r="BJ643" s="100"/>
      <c r="BK643" s="100"/>
      <c r="BL643" s="100"/>
      <c r="BM643" s="100"/>
      <c r="BN643" s="100"/>
      <c r="BO643" s="100"/>
      <c r="BP643" s="100"/>
      <c r="BQ643" s="100"/>
    </row>
    <row r="644" spans="1:69">
      <c r="A644" s="25"/>
      <c r="C644" s="89"/>
      <c r="D644" s="84"/>
      <c r="E644" s="76"/>
      <c r="F644" s="91"/>
      <c r="G644" s="80"/>
      <c r="H644" s="81"/>
      <c r="I644" s="14"/>
      <c r="J644" s="92"/>
      <c r="K644" s="14"/>
      <c r="L644" s="78"/>
      <c r="M644" s="81"/>
      <c r="N644" s="14"/>
      <c r="O644" s="78"/>
      <c r="P644" s="78"/>
      <c r="Q644" s="93"/>
      <c r="R644" s="80"/>
      <c r="S644" s="80"/>
      <c r="T644" s="69"/>
      <c r="U644" s="78"/>
      <c r="V644" s="69"/>
      <c r="W644" s="80"/>
      <c r="X644" s="80"/>
      <c r="Y644" s="94"/>
      <c r="Z644" s="80"/>
      <c r="AA644" s="80"/>
      <c r="AB644" s="80"/>
      <c r="AC644" s="80"/>
      <c r="AD644" s="69"/>
      <c r="AE644" s="69"/>
      <c r="AF644" s="69"/>
      <c r="AG644" s="95"/>
      <c r="AH644" s="93"/>
      <c r="AI644" s="81"/>
      <c r="AJ644" s="80"/>
      <c r="AK644" s="80"/>
      <c r="AL644" s="78"/>
      <c r="AM644" s="80"/>
      <c r="AN644" s="80"/>
      <c r="AO644" s="80"/>
      <c r="AP644" s="80"/>
      <c r="AQ644" s="80"/>
      <c r="AR644" s="80"/>
      <c r="AS644" s="78"/>
      <c r="AT644" s="96"/>
      <c r="AU644" s="97"/>
      <c r="AV644" s="98"/>
      <c r="AW644" s="99"/>
      <c r="AX644" s="100"/>
      <c r="AY644" s="100"/>
      <c r="AZ644" s="100"/>
      <c r="BA644" s="100"/>
      <c r="BB644" s="100"/>
      <c r="BC644" s="100"/>
      <c r="BD644" s="100"/>
      <c r="BE644" s="100"/>
      <c r="BF644" s="100"/>
      <c r="BG644" s="100"/>
      <c r="BH644" s="100"/>
      <c r="BI644" s="100"/>
      <c r="BJ644" s="100"/>
      <c r="BK644" s="100"/>
      <c r="BL644" s="100"/>
      <c r="BM644" s="100"/>
      <c r="BN644" s="100"/>
      <c r="BO644" s="100"/>
      <c r="BP644" s="100"/>
      <c r="BQ644" s="100"/>
    </row>
    <row r="645" spans="1:69">
      <c r="A645" s="25"/>
      <c r="C645" s="89"/>
      <c r="D645" s="84"/>
      <c r="E645" s="76"/>
      <c r="F645" s="91"/>
      <c r="G645" s="80"/>
      <c r="H645" s="81"/>
      <c r="I645" s="14"/>
      <c r="J645" s="92"/>
      <c r="K645" s="14"/>
      <c r="L645" s="78"/>
      <c r="M645" s="81"/>
      <c r="N645" s="14"/>
      <c r="O645" s="78"/>
      <c r="P645" s="78"/>
      <c r="Q645" s="93"/>
      <c r="R645" s="80"/>
      <c r="S645" s="80"/>
      <c r="T645" s="69"/>
      <c r="U645" s="78"/>
      <c r="V645" s="69"/>
      <c r="W645" s="80"/>
      <c r="X645" s="80"/>
      <c r="Y645" s="94"/>
      <c r="Z645" s="80"/>
      <c r="AA645" s="80"/>
      <c r="AB645" s="80"/>
      <c r="AC645" s="80"/>
      <c r="AD645" s="69"/>
      <c r="AE645" s="69"/>
      <c r="AF645" s="69"/>
      <c r="AG645" s="95"/>
      <c r="AH645" s="93"/>
      <c r="AI645" s="81"/>
      <c r="AJ645" s="80"/>
      <c r="AK645" s="80"/>
      <c r="AL645" s="78"/>
      <c r="AM645" s="80"/>
      <c r="AN645" s="80"/>
      <c r="AO645" s="80"/>
      <c r="AP645" s="80"/>
      <c r="AQ645" s="80"/>
      <c r="AR645" s="80"/>
      <c r="AS645" s="78"/>
      <c r="AT645" s="96"/>
      <c r="AU645" s="97"/>
      <c r="AV645" s="98"/>
      <c r="AW645" s="99"/>
      <c r="AX645" s="100"/>
      <c r="AY645" s="100"/>
      <c r="AZ645" s="100"/>
      <c r="BA645" s="100"/>
      <c r="BB645" s="100"/>
      <c r="BC645" s="100"/>
      <c r="BD645" s="100"/>
      <c r="BE645" s="100"/>
      <c r="BF645" s="100"/>
      <c r="BG645" s="100"/>
      <c r="BH645" s="100"/>
      <c r="BI645" s="100"/>
      <c r="BJ645" s="100"/>
      <c r="BK645" s="100"/>
      <c r="BL645" s="100"/>
      <c r="BM645" s="100"/>
      <c r="BN645" s="100"/>
      <c r="BO645" s="100"/>
      <c r="BP645" s="100"/>
      <c r="BQ645" s="100"/>
    </row>
    <row r="646" spans="1:69">
      <c r="A646" s="25"/>
      <c r="C646" s="89"/>
      <c r="D646" s="84"/>
      <c r="E646" s="76"/>
      <c r="F646" s="91"/>
      <c r="G646" s="80"/>
      <c r="H646" s="81"/>
      <c r="I646" s="14"/>
      <c r="J646" s="92"/>
      <c r="K646" s="14"/>
      <c r="L646" s="78"/>
      <c r="M646" s="81"/>
      <c r="N646" s="14"/>
      <c r="O646" s="78"/>
      <c r="P646" s="78"/>
      <c r="Q646" s="93"/>
      <c r="R646" s="80"/>
      <c r="S646" s="80"/>
      <c r="T646" s="69"/>
      <c r="U646" s="78"/>
      <c r="V646" s="69"/>
      <c r="W646" s="80"/>
      <c r="X646" s="80"/>
      <c r="Y646" s="94"/>
      <c r="Z646" s="80"/>
      <c r="AA646" s="80"/>
      <c r="AB646" s="80"/>
      <c r="AC646" s="80"/>
      <c r="AD646" s="69"/>
      <c r="AE646" s="69"/>
      <c r="AF646" s="69"/>
      <c r="AG646" s="95"/>
      <c r="AH646" s="93"/>
      <c r="AI646" s="81"/>
      <c r="AJ646" s="80"/>
      <c r="AK646" s="80"/>
      <c r="AL646" s="78"/>
      <c r="AM646" s="80"/>
      <c r="AN646" s="80"/>
      <c r="AO646" s="80"/>
      <c r="AP646" s="80"/>
      <c r="AQ646" s="80"/>
      <c r="AR646" s="80"/>
      <c r="AS646" s="78"/>
      <c r="AT646" s="96"/>
      <c r="AU646" s="97"/>
      <c r="AV646" s="98"/>
      <c r="AW646" s="99"/>
      <c r="AX646" s="100"/>
      <c r="AY646" s="100"/>
      <c r="AZ646" s="100"/>
      <c r="BA646" s="100"/>
      <c r="BB646" s="100"/>
      <c r="BC646" s="100"/>
      <c r="BD646" s="100"/>
      <c r="BE646" s="100"/>
      <c r="BF646" s="100"/>
      <c r="BG646" s="100"/>
      <c r="BH646" s="100"/>
      <c r="BI646" s="100"/>
      <c r="BJ646" s="100"/>
      <c r="BK646" s="100"/>
      <c r="BL646" s="100"/>
      <c r="BM646" s="100"/>
      <c r="BN646" s="100"/>
      <c r="BO646" s="100"/>
      <c r="BP646" s="100"/>
      <c r="BQ646" s="100"/>
    </row>
    <row r="647" spans="1:69">
      <c r="A647" s="25"/>
      <c r="C647" s="89"/>
      <c r="D647" s="84"/>
      <c r="E647" s="76"/>
      <c r="F647" s="91"/>
      <c r="G647" s="80"/>
      <c r="H647" s="81"/>
      <c r="I647" s="14"/>
      <c r="J647" s="92"/>
      <c r="K647" s="14"/>
      <c r="L647" s="78"/>
      <c r="M647" s="81"/>
      <c r="N647" s="14"/>
      <c r="O647" s="78"/>
      <c r="P647" s="78"/>
      <c r="Q647" s="93"/>
      <c r="R647" s="80"/>
      <c r="S647" s="80"/>
      <c r="T647" s="69"/>
      <c r="U647" s="78"/>
      <c r="V647" s="69"/>
      <c r="W647" s="80"/>
      <c r="X647" s="80"/>
      <c r="Y647" s="94"/>
      <c r="Z647" s="80"/>
      <c r="AA647" s="80"/>
      <c r="AB647" s="80"/>
      <c r="AC647" s="80"/>
      <c r="AD647" s="69"/>
      <c r="AE647" s="69"/>
      <c r="AF647" s="69"/>
      <c r="AG647" s="95"/>
      <c r="AH647" s="93"/>
      <c r="AI647" s="81"/>
      <c r="AJ647" s="80"/>
      <c r="AK647" s="80"/>
      <c r="AL647" s="78"/>
      <c r="AM647" s="80"/>
      <c r="AN647" s="80"/>
      <c r="AO647" s="80"/>
      <c r="AP647" s="80"/>
      <c r="AQ647" s="80"/>
      <c r="AR647" s="80"/>
      <c r="AS647" s="78"/>
      <c r="AT647" s="96"/>
      <c r="AU647" s="97"/>
      <c r="AV647" s="98"/>
      <c r="AW647" s="99"/>
      <c r="AX647" s="100"/>
      <c r="AY647" s="100"/>
      <c r="AZ647" s="100"/>
      <c r="BA647" s="100"/>
      <c r="BB647" s="100"/>
      <c r="BC647" s="100"/>
      <c r="BD647" s="100"/>
      <c r="BE647" s="100"/>
      <c r="BF647" s="100"/>
      <c r="BG647" s="100"/>
      <c r="BH647" s="100"/>
      <c r="BI647" s="100"/>
      <c r="BJ647" s="100"/>
      <c r="BK647" s="100"/>
      <c r="BL647" s="100"/>
      <c r="BM647" s="100"/>
      <c r="BN647" s="100"/>
      <c r="BO647" s="100"/>
      <c r="BP647" s="100"/>
      <c r="BQ647" s="100"/>
    </row>
    <row r="648" spans="1:69">
      <c r="A648" s="25"/>
      <c r="C648" s="89"/>
      <c r="D648" s="84"/>
      <c r="E648" s="76"/>
      <c r="F648" s="91"/>
      <c r="G648" s="80"/>
      <c r="H648" s="81"/>
      <c r="I648" s="14"/>
      <c r="J648" s="92"/>
      <c r="K648" s="14"/>
      <c r="L648" s="78"/>
      <c r="M648" s="81"/>
      <c r="N648" s="14"/>
      <c r="O648" s="78"/>
      <c r="P648" s="78"/>
      <c r="Q648" s="93"/>
      <c r="R648" s="80"/>
      <c r="S648" s="80"/>
      <c r="T648" s="69"/>
      <c r="U648" s="78"/>
      <c r="V648" s="69"/>
      <c r="W648" s="80"/>
      <c r="X648" s="80"/>
      <c r="Y648" s="94"/>
      <c r="Z648" s="80"/>
      <c r="AA648" s="80"/>
      <c r="AB648" s="80"/>
      <c r="AC648" s="80"/>
      <c r="AD648" s="69"/>
      <c r="AE648" s="69"/>
      <c r="AF648" s="69"/>
      <c r="AG648" s="95"/>
      <c r="AH648" s="93"/>
      <c r="AI648" s="81"/>
      <c r="AJ648" s="80"/>
      <c r="AK648" s="80"/>
      <c r="AL648" s="78"/>
      <c r="AM648" s="80"/>
      <c r="AN648" s="80"/>
      <c r="AO648" s="80"/>
      <c r="AP648" s="80"/>
      <c r="AQ648" s="80"/>
      <c r="AR648" s="80"/>
      <c r="AS648" s="78"/>
      <c r="AT648" s="96"/>
      <c r="AU648" s="97"/>
      <c r="AV648" s="98"/>
      <c r="AW648" s="99"/>
      <c r="AX648" s="100"/>
      <c r="AY648" s="100"/>
      <c r="AZ648" s="100"/>
      <c r="BA648" s="100"/>
      <c r="BB648" s="100"/>
      <c r="BC648" s="100"/>
      <c r="BD648" s="100"/>
      <c r="BE648" s="100"/>
      <c r="BF648" s="100"/>
      <c r="BG648" s="100"/>
      <c r="BH648" s="100"/>
      <c r="BI648" s="100"/>
      <c r="BJ648" s="100"/>
      <c r="BK648" s="100"/>
      <c r="BL648" s="100"/>
      <c r="BM648" s="100"/>
      <c r="BN648" s="100"/>
      <c r="BO648" s="100"/>
      <c r="BP648" s="100"/>
      <c r="BQ648" s="100"/>
    </row>
    <row r="649" spans="1:69">
      <c r="A649" s="25"/>
      <c r="C649" s="89"/>
      <c r="D649" s="84"/>
      <c r="E649" s="76"/>
      <c r="F649" s="91"/>
      <c r="G649" s="80"/>
      <c r="H649" s="81"/>
      <c r="I649" s="14"/>
      <c r="J649" s="92"/>
      <c r="K649" s="14"/>
      <c r="L649" s="78"/>
      <c r="M649" s="81"/>
      <c r="N649" s="14"/>
      <c r="O649" s="78"/>
      <c r="P649" s="78"/>
      <c r="Q649" s="93"/>
      <c r="R649" s="80"/>
      <c r="S649" s="80"/>
      <c r="T649" s="69"/>
      <c r="U649" s="78"/>
      <c r="V649" s="69"/>
      <c r="W649" s="80"/>
      <c r="X649" s="80"/>
      <c r="Y649" s="94"/>
      <c r="Z649" s="80"/>
      <c r="AA649" s="80"/>
      <c r="AB649" s="80"/>
      <c r="AC649" s="80"/>
      <c r="AD649" s="69"/>
      <c r="AE649" s="69"/>
      <c r="AF649" s="69"/>
      <c r="AG649" s="95"/>
      <c r="AH649" s="93"/>
      <c r="AI649" s="81"/>
      <c r="AJ649" s="80"/>
      <c r="AK649" s="80"/>
      <c r="AL649" s="78"/>
      <c r="AM649" s="80"/>
      <c r="AN649" s="80"/>
      <c r="AO649" s="80"/>
      <c r="AP649" s="80"/>
      <c r="AQ649" s="80"/>
      <c r="AR649" s="80"/>
      <c r="AS649" s="78"/>
      <c r="AT649" s="96"/>
      <c r="AU649" s="97"/>
      <c r="AV649" s="98"/>
      <c r="AW649" s="99"/>
      <c r="AX649" s="100"/>
      <c r="AY649" s="100"/>
      <c r="AZ649" s="100"/>
      <c r="BA649" s="100"/>
      <c r="BB649" s="100"/>
      <c r="BC649" s="100"/>
      <c r="BD649" s="100"/>
      <c r="BE649" s="100"/>
      <c r="BF649" s="100"/>
      <c r="BG649" s="100"/>
      <c r="BH649" s="100"/>
      <c r="BI649" s="100"/>
      <c r="BJ649" s="100"/>
      <c r="BK649" s="100"/>
      <c r="BL649" s="100"/>
      <c r="BM649" s="100"/>
      <c r="BN649" s="100"/>
      <c r="BO649" s="100"/>
      <c r="BP649" s="100"/>
      <c r="BQ649" s="100"/>
    </row>
    <row r="650" spans="1:69">
      <c r="A650" s="25"/>
      <c r="C650" s="89"/>
      <c r="D650" s="84"/>
      <c r="E650" s="76"/>
      <c r="F650" s="91"/>
      <c r="G650" s="80"/>
      <c r="H650" s="81"/>
      <c r="I650" s="14"/>
      <c r="J650" s="92"/>
      <c r="K650" s="14"/>
      <c r="L650" s="78"/>
      <c r="M650" s="81"/>
      <c r="N650" s="14"/>
      <c r="O650" s="78"/>
      <c r="P650" s="78"/>
      <c r="Q650" s="93"/>
      <c r="R650" s="80"/>
      <c r="S650" s="80"/>
      <c r="T650" s="69"/>
      <c r="U650" s="78"/>
      <c r="V650" s="69"/>
      <c r="W650" s="80"/>
      <c r="X650" s="80"/>
      <c r="Y650" s="94"/>
      <c r="Z650" s="80"/>
      <c r="AA650" s="80"/>
      <c r="AB650" s="80"/>
      <c r="AC650" s="80"/>
      <c r="AD650" s="69"/>
      <c r="AE650" s="69"/>
      <c r="AF650" s="69"/>
      <c r="AG650" s="95"/>
      <c r="AH650" s="93"/>
      <c r="AI650" s="81"/>
      <c r="AJ650" s="80"/>
      <c r="AK650" s="80"/>
      <c r="AL650" s="78"/>
      <c r="AM650" s="80"/>
      <c r="AN650" s="80"/>
      <c r="AO650" s="80"/>
      <c r="AP650" s="80"/>
      <c r="AQ650" s="80"/>
      <c r="AR650" s="80"/>
      <c r="AS650" s="78"/>
      <c r="AT650" s="96"/>
      <c r="AU650" s="97"/>
      <c r="AV650" s="98"/>
      <c r="AW650" s="99"/>
      <c r="AX650" s="100"/>
      <c r="AY650" s="100"/>
      <c r="AZ650" s="100"/>
      <c r="BA650" s="100"/>
      <c r="BB650" s="100"/>
      <c r="BC650" s="100"/>
      <c r="BD650" s="100"/>
      <c r="BE650" s="100"/>
      <c r="BF650" s="100"/>
      <c r="BG650" s="100"/>
      <c r="BH650" s="100"/>
      <c r="BI650" s="100"/>
      <c r="BJ650" s="100"/>
      <c r="BK650" s="100"/>
      <c r="BL650" s="100"/>
      <c r="BM650" s="100"/>
      <c r="BN650" s="100"/>
      <c r="BO650" s="100"/>
      <c r="BP650" s="100"/>
      <c r="BQ650" s="100"/>
    </row>
    <row r="651" spans="1:69">
      <c r="A651" s="25"/>
      <c r="C651" s="89"/>
      <c r="D651" s="84"/>
      <c r="E651" s="76"/>
      <c r="F651" s="91"/>
      <c r="G651" s="80"/>
      <c r="H651" s="81"/>
      <c r="I651" s="14"/>
      <c r="J651" s="92"/>
      <c r="K651" s="14"/>
      <c r="L651" s="78"/>
      <c r="M651" s="81"/>
      <c r="N651" s="14"/>
      <c r="O651" s="78"/>
      <c r="P651" s="78"/>
      <c r="Q651" s="93"/>
      <c r="R651" s="80"/>
      <c r="S651" s="80"/>
      <c r="T651" s="69"/>
      <c r="U651" s="78"/>
      <c r="V651" s="69"/>
      <c r="W651" s="80"/>
      <c r="X651" s="80"/>
      <c r="Y651" s="94"/>
      <c r="Z651" s="80"/>
      <c r="AA651" s="80"/>
      <c r="AB651" s="80"/>
      <c r="AC651" s="80"/>
      <c r="AD651" s="69"/>
      <c r="AE651" s="69"/>
      <c r="AF651" s="69"/>
      <c r="AG651" s="95"/>
      <c r="AH651" s="93"/>
      <c r="AI651" s="81"/>
      <c r="AJ651" s="80"/>
      <c r="AK651" s="80"/>
      <c r="AL651" s="78"/>
      <c r="AM651" s="80"/>
      <c r="AN651" s="80"/>
      <c r="AO651" s="80"/>
      <c r="AP651" s="80"/>
      <c r="AQ651" s="80"/>
      <c r="AR651" s="80"/>
      <c r="AS651" s="78"/>
      <c r="AT651" s="96"/>
      <c r="AU651" s="97"/>
      <c r="AV651" s="98"/>
      <c r="AW651" s="99"/>
      <c r="AX651" s="100"/>
      <c r="AY651" s="100"/>
      <c r="AZ651" s="100"/>
      <c r="BA651" s="100"/>
      <c r="BB651" s="100"/>
      <c r="BC651" s="100"/>
      <c r="BD651" s="100"/>
      <c r="BE651" s="100"/>
      <c r="BF651" s="100"/>
      <c r="BG651" s="100"/>
      <c r="BH651" s="100"/>
      <c r="BI651" s="100"/>
      <c r="BJ651" s="100"/>
      <c r="BK651" s="100"/>
      <c r="BL651" s="100"/>
      <c r="BM651" s="100"/>
      <c r="BN651" s="100"/>
      <c r="BO651" s="100"/>
      <c r="BP651" s="100"/>
      <c r="BQ651" s="100"/>
    </row>
    <row r="652" spans="1:69">
      <c r="A652" s="25"/>
      <c r="C652" s="89"/>
      <c r="D652" s="84"/>
      <c r="E652" s="76"/>
      <c r="F652" s="91"/>
      <c r="G652" s="80"/>
      <c r="H652" s="81"/>
      <c r="I652" s="14"/>
      <c r="J652" s="92"/>
      <c r="K652" s="14"/>
      <c r="L652" s="78"/>
      <c r="M652" s="81"/>
      <c r="N652" s="14"/>
      <c r="O652" s="78"/>
      <c r="P652" s="78"/>
      <c r="Q652" s="93"/>
      <c r="R652" s="80"/>
      <c r="S652" s="80"/>
      <c r="T652" s="69"/>
      <c r="U652" s="78"/>
      <c r="V652" s="69"/>
      <c r="W652" s="80"/>
      <c r="X652" s="80"/>
      <c r="Y652" s="94"/>
      <c r="Z652" s="80"/>
      <c r="AA652" s="80"/>
      <c r="AB652" s="80"/>
      <c r="AC652" s="80"/>
      <c r="AD652" s="69"/>
      <c r="AE652" s="69"/>
      <c r="AF652" s="69"/>
      <c r="AG652" s="95"/>
      <c r="AH652" s="93"/>
      <c r="AI652" s="81"/>
      <c r="AJ652" s="80"/>
      <c r="AK652" s="80"/>
      <c r="AL652" s="78"/>
      <c r="AM652" s="80"/>
      <c r="AN652" s="80"/>
      <c r="AO652" s="80"/>
      <c r="AP652" s="80"/>
      <c r="AQ652" s="80"/>
      <c r="AR652" s="80"/>
      <c r="AS652" s="78"/>
      <c r="AT652" s="96"/>
      <c r="AU652" s="97"/>
      <c r="AV652" s="98"/>
      <c r="AW652" s="99"/>
      <c r="AX652" s="100"/>
      <c r="AY652" s="100"/>
      <c r="AZ652" s="100"/>
      <c r="BA652" s="100"/>
      <c r="BB652" s="100"/>
      <c r="BC652" s="100"/>
      <c r="BD652" s="100"/>
      <c r="BE652" s="100"/>
      <c r="BF652" s="100"/>
      <c r="BG652" s="100"/>
      <c r="BH652" s="100"/>
      <c r="BI652" s="100"/>
      <c r="BJ652" s="100"/>
      <c r="BK652" s="100"/>
      <c r="BL652" s="100"/>
      <c r="BM652" s="100"/>
      <c r="BN652" s="100"/>
      <c r="BO652" s="100"/>
      <c r="BP652" s="100"/>
      <c r="BQ652" s="100"/>
    </row>
    <row r="653" spans="1:69">
      <c r="A653" s="25"/>
      <c r="C653" s="89"/>
      <c r="D653" s="84"/>
      <c r="E653" s="76"/>
      <c r="F653" s="91"/>
      <c r="G653" s="80"/>
      <c r="H653" s="81"/>
      <c r="I653" s="14"/>
      <c r="J653" s="92"/>
      <c r="K653" s="14"/>
      <c r="L653" s="78"/>
      <c r="M653" s="81"/>
      <c r="N653" s="14"/>
      <c r="O653" s="78"/>
      <c r="P653" s="78"/>
      <c r="Q653" s="93"/>
      <c r="R653" s="80"/>
      <c r="S653" s="80"/>
      <c r="T653" s="69"/>
      <c r="U653" s="78"/>
      <c r="V653" s="69"/>
      <c r="W653" s="80"/>
      <c r="X653" s="80"/>
      <c r="Y653" s="94"/>
      <c r="Z653" s="80"/>
      <c r="AA653" s="80"/>
      <c r="AB653" s="80"/>
      <c r="AC653" s="80"/>
      <c r="AD653" s="69"/>
      <c r="AE653" s="69"/>
      <c r="AF653" s="69"/>
      <c r="AG653" s="95"/>
      <c r="AH653" s="93"/>
      <c r="AI653" s="81"/>
      <c r="AJ653" s="80"/>
      <c r="AK653" s="80"/>
      <c r="AL653" s="78"/>
      <c r="AM653" s="80"/>
      <c r="AN653" s="80"/>
      <c r="AO653" s="80"/>
      <c r="AP653" s="80"/>
      <c r="AQ653" s="80"/>
      <c r="AR653" s="80"/>
      <c r="AS653" s="78"/>
      <c r="AT653" s="96"/>
      <c r="AU653" s="97"/>
      <c r="AV653" s="98"/>
      <c r="AW653" s="99"/>
      <c r="AX653" s="100"/>
      <c r="AY653" s="100"/>
      <c r="AZ653" s="100"/>
      <c r="BA653" s="100"/>
      <c r="BB653" s="100"/>
      <c r="BC653" s="100"/>
      <c r="BD653" s="100"/>
      <c r="BE653" s="100"/>
      <c r="BF653" s="100"/>
      <c r="BG653" s="100"/>
      <c r="BH653" s="100"/>
      <c r="BI653" s="100"/>
      <c r="BJ653" s="100"/>
      <c r="BK653" s="100"/>
      <c r="BL653" s="100"/>
      <c r="BM653" s="100"/>
      <c r="BN653" s="100"/>
      <c r="BO653" s="100"/>
      <c r="BP653" s="100"/>
      <c r="BQ653" s="100"/>
    </row>
    <row r="654" spans="1:69">
      <c r="A654" s="25"/>
      <c r="C654" s="89"/>
      <c r="D654" s="84"/>
      <c r="E654" s="76"/>
      <c r="F654" s="91"/>
      <c r="G654" s="80"/>
      <c r="H654" s="81"/>
      <c r="I654" s="14"/>
      <c r="J654" s="92"/>
      <c r="K654" s="14"/>
      <c r="L654" s="78"/>
      <c r="M654" s="81"/>
      <c r="N654" s="14"/>
      <c r="O654" s="78"/>
      <c r="P654" s="78"/>
      <c r="Q654" s="93"/>
      <c r="R654" s="80"/>
      <c r="S654" s="80"/>
      <c r="T654" s="69"/>
      <c r="U654" s="78"/>
      <c r="V654" s="69"/>
      <c r="W654" s="80"/>
      <c r="X654" s="80"/>
      <c r="Y654" s="94"/>
      <c r="Z654" s="80"/>
      <c r="AA654" s="80"/>
      <c r="AB654" s="80"/>
      <c r="AC654" s="80"/>
      <c r="AD654" s="69"/>
      <c r="AE654" s="69"/>
      <c r="AF654" s="69"/>
      <c r="AG654" s="95"/>
      <c r="AH654" s="93"/>
      <c r="AI654" s="81"/>
      <c r="AJ654" s="80"/>
      <c r="AK654" s="80"/>
      <c r="AL654" s="78"/>
      <c r="AM654" s="80"/>
      <c r="AN654" s="80"/>
      <c r="AO654" s="80"/>
      <c r="AP654" s="80"/>
      <c r="AQ654" s="80"/>
      <c r="AR654" s="80"/>
      <c r="AS654" s="78"/>
      <c r="AT654" s="96"/>
      <c r="AU654" s="97"/>
      <c r="AV654" s="98"/>
      <c r="AW654" s="99"/>
      <c r="AX654" s="100"/>
      <c r="AY654" s="100"/>
      <c r="AZ654" s="100"/>
      <c r="BA654" s="100"/>
      <c r="BB654" s="100"/>
      <c r="BC654" s="100"/>
      <c r="BD654" s="100"/>
      <c r="BE654" s="100"/>
      <c r="BF654" s="100"/>
      <c r="BG654" s="100"/>
      <c r="BH654" s="100"/>
      <c r="BI654" s="100"/>
      <c r="BJ654" s="100"/>
      <c r="BK654" s="100"/>
      <c r="BL654" s="100"/>
      <c r="BM654" s="100"/>
      <c r="BN654" s="100"/>
      <c r="BO654" s="100"/>
      <c r="BP654" s="100"/>
      <c r="BQ654" s="100"/>
    </row>
    <row r="655" spans="1:69">
      <c r="A655" s="25"/>
      <c r="C655" s="89"/>
      <c r="D655" s="84"/>
      <c r="E655" s="76"/>
      <c r="F655" s="91"/>
      <c r="G655" s="80"/>
      <c r="H655" s="81"/>
      <c r="I655" s="14"/>
      <c r="J655" s="92"/>
      <c r="K655" s="14"/>
      <c r="L655" s="78"/>
      <c r="M655" s="81"/>
      <c r="N655" s="14"/>
      <c r="O655" s="78"/>
      <c r="P655" s="78"/>
      <c r="Q655" s="93"/>
      <c r="R655" s="80"/>
      <c r="S655" s="80"/>
      <c r="T655" s="69"/>
      <c r="U655" s="78"/>
      <c r="V655" s="69"/>
      <c r="W655" s="80"/>
      <c r="X655" s="80"/>
      <c r="Y655" s="94"/>
      <c r="Z655" s="80"/>
      <c r="AA655" s="80"/>
      <c r="AB655" s="80"/>
      <c r="AC655" s="80"/>
      <c r="AD655" s="69"/>
      <c r="AE655" s="69"/>
      <c r="AF655" s="69"/>
      <c r="AG655" s="95"/>
      <c r="AH655" s="93"/>
      <c r="AI655" s="81"/>
      <c r="AJ655" s="80"/>
      <c r="AK655" s="80"/>
      <c r="AL655" s="78"/>
      <c r="AM655" s="80"/>
      <c r="AN655" s="80"/>
      <c r="AO655" s="80"/>
      <c r="AP655" s="80"/>
      <c r="AQ655" s="80"/>
      <c r="AR655" s="80"/>
      <c r="AS655" s="78"/>
      <c r="AT655" s="96"/>
      <c r="AU655" s="97"/>
      <c r="AV655" s="98"/>
      <c r="AW655" s="99"/>
      <c r="AX655" s="100"/>
      <c r="AY655" s="100"/>
      <c r="AZ655" s="100"/>
      <c r="BA655" s="100"/>
      <c r="BB655" s="100"/>
      <c r="BC655" s="100"/>
      <c r="BD655" s="100"/>
      <c r="BE655" s="100"/>
      <c r="BF655" s="100"/>
      <c r="BG655" s="100"/>
      <c r="BH655" s="100"/>
      <c r="BI655" s="100"/>
      <c r="BJ655" s="100"/>
      <c r="BK655" s="100"/>
      <c r="BL655" s="100"/>
      <c r="BM655" s="100"/>
      <c r="BN655" s="100"/>
      <c r="BO655" s="100"/>
      <c r="BP655" s="100"/>
      <c r="BQ655" s="100"/>
    </row>
    <row r="656" spans="1:69">
      <c r="A656" s="25"/>
      <c r="C656" s="89"/>
      <c r="D656" s="84"/>
      <c r="E656" s="76"/>
      <c r="F656" s="91"/>
      <c r="G656" s="80"/>
      <c r="H656" s="81"/>
      <c r="I656" s="14"/>
      <c r="J656" s="92"/>
      <c r="K656" s="14"/>
      <c r="L656" s="78"/>
      <c r="M656" s="81"/>
      <c r="N656" s="14"/>
      <c r="O656" s="78"/>
      <c r="P656" s="78"/>
      <c r="Q656" s="93"/>
      <c r="R656" s="80"/>
      <c r="S656" s="80"/>
      <c r="T656" s="69"/>
      <c r="U656" s="78"/>
      <c r="V656" s="69"/>
      <c r="W656" s="80"/>
      <c r="X656" s="80"/>
      <c r="Y656" s="94"/>
      <c r="Z656" s="80"/>
      <c r="AA656" s="80"/>
      <c r="AB656" s="80"/>
      <c r="AC656" s="80"/>
      <c r="AD656" s="69"/>
      <c r="AE656" s="69"/>
      <c r="AF656" s="69"/>
      <c r="AG656" s="95"/>
      <c r="AH656" s="93"/>
      <c r="AI656" s="81"/>
      <c r="AJ656" s="80"/>
      <c r="AK656" s="80"/>
      <c r="AL656" s="78"/>
      <c r="AM656" s="80"/>
      <c r="AN656" s="80"/>
      <c r="AO656" s="80"/>
      <c r="AP656" s="80"/>
      <c r="AQ656" s="80"/>
      <c r="AR656" s="80"/>
      <c r="AS656" s="78"/>
      <c r="AT656" s="96"/>
      <c r="AU656" s="97"/>
      <c r="AV656" s="98"/>
      <c r="AW656" s="99"/>
      <c r="AX656" s="100"/>
      <c r="AY656" s="100"/>
      <c r="AZ656" s="100"/>
      <c r="BA656" s="100"/>
      <c r="BB656" s="100"/>
      <c r="BC656" s="100"/>
      <c r="BD656" s="100"/>
      <c r="BE656" s="100"/>
      <c r="BF656" s="100"/>
      <c r="BG656" s="100"/>
      <c r="BH656" s="100"/>
      <c r="BI656" s="100"/>
      <c r="BJ656" s="100"/>
      <c r="BK656" s="100"/>
      <c r="BL656" s="100"/>
      <c r="BM656" s="100"/>
      <c r="BN656" s="100"/>
      <c r="BO656" s="100"/>
      <c r="BP656" s="100"/>
      <c r="BQ656" s="100"/>
    </row>
    <row r="657" spans="1:69">
      <c r="A657" s="25"/>
      <c r="C657" s="89"/>
      <c r="D657" s="84"/>
      <c r="E657" s="76"/>
      <c r="F657" s="91"/>
      <c r="G657" s="80"/>
      <c r="H657" s="81"/>
      <c r="I657" s="14"/>
      <c r="J657" s="92"/>
      <c r="K657" s="14"/>
      <c r="L657" s="78"/>
      <c r="M657" s="81"/>
      <c r="N657" s="14"/>
      <c r="O657" s="78"/>
      <c r="P657" s="78"/>
      <c r="Q657" s="93"/>
      <c r="R657" s="80"/>
      <c r="S657" s="80"/>
      <c r="T657" s="69"/>
      <c r="U657" s="78"/>
      <c r="V657" s="69"/>
      <c r="W657" s="80"/>
      <c r="X657" s="80"/>
      <c r="Y657" s="94"/>
      <c r="Z657" s="80"/>
      <c r="AA657" s="80"/>
      <c r="AB657" s="80"/>
      <c r="AC657" s="80"/>
      <c r="AD657" s="69"/>
      <c r="AE657" s="69"/>
      <c r="AF657" s="69"/>
      <c r="AG657" s="95"/>
      <c r="AH657" s="93"/>
      <c r="AI657" s="81"/>
      <c r="AJ657" s="80"/>
      <c r="AK657" s="80"/>
      <c r="AL657" s="78"/>
      <c r="AM657" s="80"/>
      <c r="AN657" s="80"/>
      <c r="AO657" s="80"/>
      <c r="AP657" s="80"/>
      <c r="AQ657" s="80"/>
      <c r="AR657" s="80"/>
      <c r="AS657" s="78"/>
      <c r="AT657" s="96"/>
      <c r="AU657" s="97"/>
      <c r="AV657" s="98"/>
      <c r="AW657" s="99"/>
      <c r="AX657" s="100"/>
      <c r="AY657" s="100"/>
      <c r="AZ657" s="100"/>
      <c r="BA657" s="100"/>
      <c r="BB657" s="100"/>
      <c r="BC657" s="100"/>
      <c r="BD657" s="100"/>
      <c r="BE657" s="100"/>
      <c r="BF657" s="100"/>
      <c r="BG657" s="100"/>
      <c r="BH657" s="100"/>
      <c r="BI657" s="100"/>
      <c r="BJ657" s="100"/>
      <c r="BK657" s="100"/>
      <c r="BL657" s="100"/>
      <c r="BM657" s="100"/>
      <c r="BN657" s="100"/>
      <c r="BO657" s="100"/>
      <c r="BP657" s="100"/>
      <c r="BQ657" s="100"/>
    </row>
    <row r="658" spans="1:69">
      <c r="A658" s="25"/>
      <c r="C658" s="89"/>
      <c r="D658" s="84"/>
      <c r="E658" s="76"/>
      <c r="F658" s="91"/>
      <c r="G658" s="80"/>
      <c r="H658" s="81"/>
      <c r="I658" s="14"/>
      <c r="J658" s="92"/>
      <c r="K658" s="14"/>
      <c r="L658" s="78"/>
      <c r="M658" s="81"/>
      <c r="N658" s="14"/>
      <c r="O658" s="78"/>
      <c r="P658" s="78"/>
      <c r="Q658" s="93"/>
      <c r="R658" s="80"/>
      <c r="S658" s="80"/>
      <c r="T658" s="69"/>
      <c r="U658" s="78"/>
      <c r="V658" s="69"/>
      <c r="W658" s="80"/>
      <c r="X658" s="80"/>
      <c r="Y658" s="94"/>
      <c r="Z658" s="80"/>
      <c r="AA658" s="80"/>
      <c r="AB658" s="80"/>
      <c r="AC658" s="80"/>
      <c r="AD658" s="69"/>
      <c r="AE658" s="69"/>
      <c r="AF658" s="69"/>
      <c r="AG658" s="95"/>
      <c r="AH658" s="93"/>
      <c r="AI658" s="81"/>
      <c r="AJ658" s="80"/>
      <c r="AK658" s="80"/>
      <c r="AL658" s="78"/>
      <c r="AM658" s="80"/>
      <c r="AN658" s="80"/>
      <c r="AO658" s="80"/>
      <c r="AP658" s="80"/>
      <c r="AQ658" s="80"/>
      <c r="AR658" s="80"/>
      <c r="AS658" s="78"/>
      <c r="AT658" s="96"/>
      <c r="AU658" s="97"/>
      <c r="AV658" s="98"/>
      <c r="AW658" s="99"/>
      <c r="AX658" s="100"/>
      <c r="AY658" s="100"/>
      <c r="AZ658" s="100"/>
      <c r="BA658" s="100"/>
      <c r="BB658" s="100"/>
      <c r="BC658" s="100"/>
      <c r="BD658" s="100"/>
      <c r="BE658" s="100"/>
      <c r="BF658" s="100"/>
      <c r="BG658" s="100"/>
      <c r="BH658" s="100"/>
      <c r="BI658" s="100"/>
      <c r="BJ658" s="100"/>
      <c r="BK658" s="100"/>
      <c r="BL658" s="100"/>
      <c r="BM658" s="100"/>
      <c r="BN658" s="100"/>
      <c r="BO658" s="100"/>
      <c r="BP658" s="100"/>
      <c r="BQ658" s="100"/>
    </row>
    <row r="659" spans="1:69">
      <c r="A659" s="25"/>
      <c r="C659" s="89"/>
      <c r="D659" s="84"/>
      <c r="E659" s="76"/>
      <c r="F659" s="91"/>
      <c r="G659" s="80"/>
      <c r="H659" s="81"/>
      <c r="I659" s="14"/>
      <c r="J659" s="92"/>
      <c r="K659" s="14"/>
      <c r="L659" s="78"/>
      <c r="M659" s="81"/>
      <c r="N659" s="14"/>
      <c r="O659" s="78"/>
      <c r="P659" s="78"/>
      <c r="Q659" s="93"/>
      <c r="R659" s="80"/>
      <c r="S659" s="80"/>
      <c r="T659" s="69"/>
      <c r="U659" s="78"/>
      <c r="V659" s="69"/>
      <c r="W659" s="80"/>
      <c r="X659" s="80"/>
      <c r="Y659" s="94"/>
      <c r="Z659" s="80"/>
      <c r="AA659" s="80"/>
      <c r="AB659" s="80"/>
      <c r="AC659" s="80"/>
      <c r="AD659" s="69"/>
      <c r="AE659" s="69"/>
      <c r="AF659" s="69"/>
      <c r="AG659" s="95"/>
      <c r="AH659" s="93"/>
      <c r="AI659" s="81"/>
      <c r="AJ659" s="80"/>
      <c r="AK659" s="80"/>
      <c r="AL659" s="78"/>
      <c r="AM659" s="80"/>
      <c r="AN659" s="80"/>
      <c r="AO659" s="80"/>
      <c r="AP659" s="80"/>
      <c r="AQ659" s="80"/>
      <c r="AR659" s="80"/>
      <c r="AS659" s="78"/>
      <c r="AT659" s="96"/>
      <c r="AU659" s="97"/>
      <c r="AV659" s="98"/>
      <c r="AW659" s="99"/>
      <c r="AX659" s="100"/>
      <c r="AY659" s="100"/>
      <c r="AZ659" s="100"/>
      <c r="BA659" s="100"/>
      <c r="BB659" s="100"/>
      <c r="BC659" s="100"/>
      <c r="BD659" s="100"/>
      <c r="BE659" s="100"/>
      <c r="BF659" s="100"/>
      <c r="BG659" s="100"/>
      <c r="BH659" s="100"/>
      <c r="BI659" s="100"/>
      <c r="BJ659" s="100"/>
      <c r="BK659" s="100"/>
      <c r="BL659" s="100"/>
      <c r="BM659" s="100"/>
      <c r="BN659" s="100"/>
      <c r="BO659" s="100"/>
      <c r="BP659" s="100"/>
      <c r="BQ659" s="100"/>
    </row>
    <row r="660" spans="1:69">
      <c r="A660" s="25"/>
      <c r="C660" s="89"/>
      <c r="D660" s="84"/>
      <c r="E660" s="76"/>
      <c r="F660" s="91"/>
      <c r="G660" s="80"/>
      <c r="H660" s="81"/>
      <c r="I660" s="14"/>
      <c r="J660" s="92"/>
      <c r="K660" s="14"/>
      <c r="L660" s="78"/>
      <c r="M660" s="81"/>
      <c r="N660" s="14"/>
      <c r="O660" s="78"/>
      <c r="P660" s="78"/>
      <c r="Q660" s="93"/>
      <c r="R660" s="80"/>
      <c r="S660" s="80"/>
      <c r="T660" s="69"/>
      <c r="U660" s="78"/>
      <c r="V660" s="69"/>
      <c r="W660" s="80"/>
      <c r="X660" s="80"/>
      <c r="Y660" s="94"/>
      <c r="Z660" s="80"/>
      <c r="AA660" s="80"/>
      <c r="AB660" s="80"/>
      <c r="AC660" s="80"/>
      <c r="AD660" s="69"/>
      <c r="AE660" s="69"/>
      <c r="AF660" s="69"/>
      <c r="AG660" s="95"/>
      <c r="AH660" s="93"/>
      <c r="AI660" s="81"/>
      <c r="AJ660" s="80"/>
      <c r="AK660" s="80"/>
      <c r="AL660" s="78"/>
      <c r="AM660" s="80"/>
      <c r="AN660" s="80"/>
      <c r="AO660" s="80"/>
      <c r="AP660" s="80"/>
      <c r="AQ660" s="80"/>
      <c r="AR660" s="80"/>
      <c r="AS660" s="78"/>
      <c r="AT660" s="96"/>
      <c r="AU660" s="97"/>
      <c r="AV660" s="98"/>
      <c r="AW660" s="99"/>
      <c r="AX660" s="100"/>
      <c r="AY660" s="100"/>
      <c r="AZ660" s="100"/>
      <c r="BA660" s="100"/>
      <c r="BB660" s="100"/>
      <c r="BC660" s="100"/>
      <c r="BD660" s="100"/>
      <c r="BE660" s="100"/>
      <c r="BF660" s="100"/>
      <c r="BG660" s="100"/>
      <c r="BH660" s="100"/>
      <c r="BI660" s="100"/>
      <c r="BJ660" s="100"/>
      <c r="BK660" s="100"/>
      <c r="BL660" s="100"/>
      <c r="BM660" s="100"/>
      <c r="BN660" s="100"/>
      <c r="BO660" s="100"/>
      <c r="BP660" s="100"/>
      <c r="BQ660" s="100"/>
    </row>
    <row r="661" spans="1:69">
      <c r="A661" s="25"/>
      <c r="C661" s="89"/>
      <c r="D661" s="84"/>
      <c r="E661" s="76"/>
      <c r="F661" s="91"/>
      <c r="G661" s="80"/>
      <c r="H661" s="81"/>
      <c r="I661" s="14"/>
      <c r="J661" s="92"/>
      <c r="K661" s="14"/>
      <c r="L661" s="78"/>
      <c r="M661" s="81"/>
      <c r="N661" s="14"/>
      <c r="O661" s="78"/>
      <c r="P661" s="78"/>
      <c r="Q661" s="93"/>
      <c r="R661" s="80"/>
      <c r="S661" s="80"/>
      <c r="T661" s="69"/>
      <c r="U661" s="78"/>
      <c r="V661" s="69"/>
      <c r="W661" s="80"/>
      <c r="X661" s="80"/>
      <c r="Y661" s="94"/>
      <c r="Z661" s="80"/>
      <c r="AA661" s="80"/>
      <c r="AB661" s="80"/>
      <c r="AC661" s="80"/>
      <c r="AD661" s="69"/>
      <c r="AE661" s="69"/>
      <c r="AF661" s="69"/>
      <c r="AG661" s="95"/>
      <c r="AH661" s="93"/>
      <c r="AI661" s="81"/>
      <c r="AJ661" s="80"/>
      <c r="AK661" s="80"/>
      <c r="AL661" s="78"/>
      <c r="AM661" s="80"/>
      <c r="AN661" s="80"/>
      <c r="AO661" s="80"/>
      <c r="AP661" s="80"/>
      <c r="AQ661" s="80"/>
      <c r="AR661" s="80"/>
      <c r="AS661" s="78"/>
      <c r="AT661" s="96"/>
      <c r="AU661" s="97"/>
      <c r="AV661" s="98"/>
      <c r="AW661" s="99"/>
      <c r="AX661" s="100"/>
      <c r="AY661" s="100"/>
      <c r="AZ661" s="100"/>
      <c r="BA661" s="100"/>
      <c r="BB661" s="100"/>
      <c r="BC661" s="100"/>
      <c r="BD661" s="100"/>
      <c r="BE661" s="100"/>
      <c r="BF661" s="100"/>
      <c r="BG661" s="100"/>
      <c r="BH661" s="100"/>
      <c r="BI661" s="100"/>
      <c r="BJ661" s="100"/>
      <c r="BK661" s="100"/>
      <c r="BL661" s="100"/>
      <c r="BM661" s="100"/>
      <c r="BN661" s="100"/>
      <c r="BO661" s="100"/>
      <c r="BP661" s="100"/>
      <c r="BQ661" s="100"/>
    </row>
    <row r="662" spans="1:69">
      <c r="A662" s="25"/>
      <c r="C662" s="89"/>
      <c r="D662" s="84"/>
      <c r="E662" s="76"/>
      <c r="F662" s="91"/>
      <c r="G662" s="80"/>
      <c r="H662" s="81"/>
      <c r="I662" s="14"/>
      <c r="J662" s="92"/>
      <c r="K662" s="14"/>
      <c r="L662" s="78"/>
      <c r="M662" s="81"/>
      <c r="N662" s="14"/>
      <c r="O662" s="78"/>
      <c r="P662" s="78"/>
      <c r="Q662" s="93"/>
      <c r="R662" s="80"/>
      <c r="S662" s="80"/>
      <c r="T662" s="69"/>
      <c r="U662" s="78"/>
      <c r="V662" s="69"/>
      <c r="W662" s="80"/>
      <c r="X662" s="80"/>
      <c r="Y662" s="94"/>
      <c r="Z662" s="80"/>
      <c r="AA662" s="80"/>
      <c r="AB662" s="80"/>
      <c r="AC662" s="80"/>
      <c r="AD662" s="69"/>
      <c r="AE662" s="69"/>
      <c r="AF662" s="69"/>
      <c r="AG662" s="95"/>
      <c r="AH662" s="93"/>
      <c r="AI662" s="81"/>
      <c r="AJ662" s="80"/>
      <c r="AK662" s="80"/>
      <c r="AL662" s="78"/>
      <c r="AM662" s="80"/>
      <c r="AN662" s="80"/>
      <c r="AO662" s="80"/>
      <c r="AP662" s="80"/>
      <c r="AQ662" s="80"/>
      <c r="AR662" s="80"/>
      <c r="AS662" s="78"/>
      <c r="AT662" s="96"/>
      <c r="AU662" s="97"/>
      <c r="AV662" s="98"/>
      <c r="AW662" s="99"/>
      <c r="AX662" s="100"/>
      <c r="AY662" s="100"/>
      <c r="AZ662" s="100"/>
      <c r="BA662" s="100"/>
      <c r="BB662" s="100"/>
      <c r="BC662" s="100"/>
      <c r="BD662" s="100"/>
      <c r="BE662" s="100"/>
      <c r="BF662" s="100"/>
      <c r="BG662" s="100"/>
      <c r="BH662" s="100"/>
      <c r="BI662" s="100"/>
      <c r="BJ662" s="100"/>
      <c r="BK662" s="100"/>
      <c r="BL662" s="100"/>
      <c r="BM662" s="100"/>
      <c r="BN662" s="100"/>
      <c r="BO662" s="100"/>
      <c r="BP662" s="100"/>
      <c r="BQ662" s="100"/>
    </row>
    <row r="663" spans="1:69">
      <c r="A663" s="25"/>
      <c r="C663" s="89"/>
      <c r="D663" s="84"/>
      <c r="E663" s="76"/>
      <c r="F663" s="91"/>
      <c r="G663" s="80"/>
      <c r="H663" s="81"/>
      <c r="I663" s="14"/>
      <c r="J663" s="92"/>
      <c r="K663" s="14"/>
      <c r="L663" s="78"/>
      <c r="M663" s="81"/>
      <c r="N663" s="14"/>
      <c r="O663" s="78"/>
      <c r="P663" s="78"/>
      <c r="Q663" s="93"/>
      <c r="R663" s="80"/>
      <c r="S663" s="80"/>
      <c r="T663" s="69"/>
      <c r="U663" s="78"/>
      <c r="V663" s="69"/>
      <c r="W663" s="80"/>
      <c r="X663" s="80"/>
      <c r="Y663" s="94"/>
      <c r="Z663" s="80"/>
      <c r="AA663" s="80"/>
      <c r="AB663" s="80"/>
      <c r="AC663" s="80"/>
      <c r="AD663" s="69"/>
      <c r="AE663" s="69"/>
      <c r="AF663" s="69"/>
      <c r="AG663" s="95"/>
      <c r="AH663" s="93"/>
      <c r="AI663" s="81"/>
      <c r="AJ663" s="80"/>
      <c r="AK663" s="80"/>
      <c r="AL663" s="78"/>
      <c r="AM663" s="80"/>
      <c r="AN663" s="80"/>
      <c r="AO663" s="80"/>
      <c r="AP663" s="80"/>
      <c r="AQ663" s="80"/>
      <c r="AR663" s="80"/>
      <c r="AS663" s="78"/>
      <c r="AT663" s="96"/>
      <c r="AU663" s="97"/>
      <c r="AV663" s="98"/>
      <c r="AW663" s="99"/>
      <c r="AX663" s="100"/>
      <c r="AY663" s="100"/>
      <c r="AZ663" s="100"/>
      <c r="BA663" s="100"/>
      <c r="BB663" s="100"/>
      <c r="BC663" s="100"/>
      <c r="BD663" s="100"/>
      <c r="BE663" s="100"/>
      <c r="BF663" s="100"/>
      <c r="BG663" s="100"/>
      <c r="BH663" s="100"/>
      <c r="BI663" s="100"/>
      <c r="BJ663" s="100"/>
      <c r="BK663" s="100"/>
      <c r="BL663" s="100"/>
      <c r="BM663" s="100"/>
      <c r="BN663" s="100"/>
      <c r="BO663" s="100"/>
      <c r="BP663" s="100"/>
      <c r="BQ663" s="100"/>
    </row>
    <row r="664" spans="1:69">
      <c r="A664" s="25"/>
      <c r="C664" s="89"/>
      <c r="D664" s="84"/>
      <c r="E664" s="76"/>
      <c r="F664" s="91"/>
      <c r="G664" s="80"/>
      <c r="H664" s="81"/>
      <c r="I664" s="14"/>
      <c r="J664" s="92"/>
      <c r="K664" s="14"/>
      <c r="L664" s="78"/>
      <c r="M664" s="81"/>
      <c r="N664" s="14"/>
      <c r="O664" s="78"/>
      <c r="P664" s="78"/>
      <c r="Q664" s="93"/>
      <c r="R664" s="80"/>
      <c r="S664" s="80"/>
      <c r="T664" s="69"/>
      <c r="U664" s="78"/>
      <c r="V664" s="69"/>
      <c r="W664" s="80"/>
      <c r="X664" s="80"/>
      <c r="Y664" s="94"/>
      <c r="Z664" s="80"/>
      <c r="AA664" s="80"/>
      <c r="AB664" s="80"/>
      <c r="AC664" s="80"/>
      <c r="AD664" s="69"/>
      <c r="AE664" s="69"/>
      <c r="AF664" s="69"/>
      <c r="AG664" s="95"/>
      <c r="AH664" s="93"/>
      <c r="AI664" s="81"/>
      <c r="AJ664" s="80"/>
      <c r="AK664" s="80"/>
      <c r="AL664" s="78"/>
      <c r="AM664" s="80"/>
      <c r="AN664" s="80"/>
      <c r="AO664" s="80"/>
      <c r="AP664" s="80"/>
      <c r="AQ664" s="80"/>
      <c r="AR664" s="80"/>
      <c r="AS664" s="78"/>
      <c r="AT664" s="96"/>
      <c r="AU664" s="97"/>
      <c r="AV664" s="98"/>
      <c r="AW664" s="99"/>
      <c r="AX664" s="100"/>
      <c r="AY664" s="100"/>
      <c r="AZ664" s="100"/>
      <c r="BA664" s="100"/>
      <c r="BB664" s="100"/>
      <c r="BC664" s="100"/>
      <c r="BD664" s="100"/>
      <c r="BE664" s="100"/>
      <c r="BF664" s="100"/>
      <c r="BG664" s="100"/>
      <c r="BH664" s="100"/>
      <c r="BI664" s="100"/>
      <c r="BJ664" s="100"/>
      <c r="BK664" s="100"/>
      <c r="BL664" s="100"/>
      <c r="BM664" s="100"/>
      <c r="BN664" s="100"/>
      <c r="BO664" s="100"/>
      <c r="BP664" s="100"/>
      <c r="BQ664" s="100"/>
    </row>
    <row r="665" spans="1:69">
      <c r="A665" s="25"/>
      <c r="C665" s="89"/>
      <c r="D665" s="84"/>
      <c r="E665" s="76"/>
      <c r="F665" s="91"/>
      <c r="G665" s="80"/>
      <c r="H665" s="81"/>
      <c r="I665" s="14"/>
      <c r="J665" s="92"/>
      <c r="K665" s="14"/>
      <c r="L665" s="78"/>
      <c r="M665" s="81"/>
      <c r="N665" s="14"/>
      <c r="O665" s="78"/>
      <c r="P665" s="78"/>
      <c r="Q665" s="93"/>
      <c r="R665" s="80"/>
      <c r="S665" s="80"/>
      <c r="T665" s="69"/>
      <c r="U665" s="78"/>
      <c r="V665" s="69"/>
      <c r="W665" s="80"/>
      <c r="X665" s="80"/>
      <c r="Y665" s="94"/>
      <c r="Z665" s="80"/>
      <c r="AA665" s="80"/>
      <c r="AB665" s="80"/>
      <c r="AC665" s="80"/>
      <c r="AD665" s="69"/>
      <c r="AE665" s="69"/>
      <c r="AF665" s="69"/>
      <c r="AG665" s="95"/>
      <c r="AH665" s="93"/>
      <c r="AI665" s="81"/>
      <c r="AJ665" s="80"/>
      <c r="AK665" s="80"/>
      <c r="AL665" s="78"/>
      <c r="AM665" s="80"/>
      <c r="AN665" s="80"/>
      <c r="AO665" s="80"/>
      <c r="AP665" s="80"/>
      <c r="AQ665" s="80"/>
      <c r="AR665" s="80"/>
      <c r="AS665" s="78"/>
      <c r="AT665" s="96"/>
      <c r="AU665" s="97"/>
      <c r="AV665" s="98"/>
      <c r="AW665" s="99"/>
      <c r="AX665" s="100"/>
      <c r="AY665" s="100"/>
      <c r="AZ665" s="100"/>
      <c r="BA665" s="100"/>
      <c r="BB665" s="100"/>
      <c r="BC665" s="100"/>
      <c r="BD665" s="100"/>
      <c r="BE665" s="100"/>
      <c r="BF665" s="100"/>
      <c r="BG665" s="100"/>
      <c r="BH665" s="100"/>
      <c r="BI665" s="100"/>
      <c r="BJ665" s="100"/>
      <c r="BK665" s="100"/>
      <c r="BL665" s="100"/>
      <c r="BM665" s="100"/>
      <c r="BN665" s="100"/>
      <c r="BO665" s="100"/>
      <c r="BP665" s="100"/>
      <c r="BQ665" s="100"/>
    </row>
    <row r="666" spans="1:69">
      <c r="A666" s="25"/>
      <c r="C666" s="89"/>
      <c r="D666" s="84"/>
      <c r="E666" s="76"/>
      <c r="F666" s="91"/>
      <c r="G666" s="80"/>
      <c r="H666" s="81"/>
      <c r="I666" s="14"/>
      <c r="J666" s="92"/>
      <c r="K666" s="14"/>
      <c r="L666" s="78"/>
      <c r="M666" s="81"/>
      <c r="N666" s="14"/>
      <c r="O666" s="78"/>
      <c r="P666" s="78"/>
      <c r="Q666" s="93"/>
      <c r="R666" s="80"/>
      <c r="S666" s="80"/>
      <c r="T666" s="69"/>
      <c r="U666" s="78"/>
      <c r="V666" s="69"/>
      <c r="W666" s="80"/>
      <c r="X666" s="80"/>
      <c r="Y666" s="94"/>
      <c r="Z666" s="80"/>
      <c r="AA666" s="80"/>
      <c r="AB666" s="80"/>
      <c r="AC666" s="80"/>
      <c r="AD666" s="69"/>
      <c r="AE666" s="69"/>
      <c r="AF666" s="69"/>
      <c r="AG666" s="95"/>
      <c r="AH666" s="93"/>
      <c r="AI666" s="81"/>
      <c r="AJ666" s="80"/>
      <c r="AK666" s="80"/>
      <c r="AL666" s="78"/>
      <c r="AM666" s="80"/>
      <c r="AN666" s="80"/>
      <c r="AO666" s="80"/>
      <c r="AP666" s="80"/>
      <c r="AQ666" s="80"/>
      <c r="AR666" s="80"/>
      <c r="AS666" s="78"/>
      <c r="AT666" s="96"/>
      <c r="AU666" s="97"/>
      <c r="AV666" s="98"/>
      <c r="AW666" s="99"/>
      <c r="AX666" s="100"/>
      <c r="AY666" s="100"/>
      <c r="AZ666" s="100"/>
      <c r="BA666" s="100"/>
      <c r="BB666" s="100"/>
      <c r="BC666" s="100"/>
      <c r="BD666" s="100"/>
      <c r="BE666" s="100"/>
      <c r="BF666" s="100"/>
      <c r="BG666" s="100"/>
      <c r="BH666" s="100"/>
      <c r="BI666" s="100"/>
      <c r="BJ666" s="100"/>
      <c r="BK666" s="100"/>
      <c r="BL666" s="100"/>
      <c r="BM666" s="100"/>
      <c r="BN666" s="100"/>
      <c r="BO666" s="100"/>
      <c r="BP666" s="100"/>
      <c r="BQ666" s="100"/>
    </row>
    <row r="667" spans="1:69">
      <c r="A667" s="25"/>
      <c r="C667" s="89"/>
      <c r="D667" s="84"/>
      <c r="E667" s="76"/>
      <c r="F667" s="91"/>
      <c r="G667" s="80"/>
      <c r="H667" s="81"/>
      <c r="I667" s="14"/>
      <c r="J667" s="92"/>
      <c r="K667" s="14"/>
      <c r="L667" s="78"/>
      <c r="M667" s="81"/>
      <c r="N667" s="14"/>
      <c r="O667" s="78"/>
      <c r="P667" s="78"/>
      <c r="Q667" s="93"/>
      <c r="R667" s="80"/>
      <c r="S667" s="80"/>
      <c r="T667" s="69"/>
      <c r="U667" s="78"/>
      <c r="V667" s="69"/>
      <c r="W667" s="80"/>
      <c r="X667" s="80"/>
      <c r="Y667" s="94"/>
      <c r="Z667" s="80"/>
      <c r="AA667" s="80"/>
      <c r="AB667" s="80"/>
      <c r="AC667" s="80"/>
      <c r="AD667" s="69"/>
      <c r="AE667" s="69"/>
      <c r="AF667" s="69"/>
      <c r="AG667" s="95"/>
      <c r="AH667" s="93"/>
      <c r="AI667" s="81"/>
      <c r="AJ667" s="80"/>
      <c r="AK667" s="80"/>
      <c r="AL667" s="78"/>
      <c r="AM667" s="80"/>
      <c r="AN667" s="80"/>
      <c r="AO667" s="80"/>
      <c r="AP667" s="80"/>
      <c r="AQ667" s="80"/>
      <c r="AR667" s="80"/>
      <c r="AS667" s="78"/>
      <c r="AT667" s="96"/>
      <c r="AU667" s="97"/>
      <c r="AV667" s="98"/>
      <c r="AW667" s="99"/>
      <c r="AX667" s="100"/>
      <c r="AY667" s="100"/>
      <c r="AZ667" s="100"/>
      <c r="BA667" s="100"/>
      <c r="BB667" s="100"/>
      <c r="BC667" s="100"/>
      <c r="BD667" s="100"/>
      <c r="BE667" s="100"/>
      <c r="BF667" s="100"/>
      <c r="BG667" s="100"/>
      <c r="BH667" s="100"/>
      <c r="BI667" s="100"/>
      <c r="BJ667" s="100"/>
      <c r="BK667" s="100"/>
      <c r="BL667" s="100"/>
      <c r="BM667" s="100"/>
      <c r="BN667" s="100"/>
      <c r="BO667" s="100"/>
      <c r="BP667" s="100"/>
      <c r="BQ667" s="100"/>
    </row>
    <row r="668" spans="1:69">
      <c r="A668" s="25"/>
      <c r="C668" s="89"/>
      <c r="D668" s="84"/>
      <c r="E668" s="76"/>
      <c r="F668" s="91"/>
      <c r="G668" s="80"/>
      <c r="H668" s="81"/>
      <c r="I668" s="14"/>
      <c r="J668" s="92"/>
      <c r="K668" s="14"/>
      <c r="L668" s="78"/>
      <c r="M668" s="81"/>
      <c r="N668" s="14"/>
      <c r="O668" s="78"/>
      <c r="P668" s="78"/>
      <c r="Q668" s="93"/>
      <c r="R668" s="80"/>
      <c r="S668" s="80"/>
      <c r="T668" s="69"/>
      <c r="U668" s="78"/>
      <c r="V668" s="69"/>
      <c r="W668" s="80"/>
      <c r="X668" s="80"/>
      <c r="Y668" s="94"/>
      <c r="Z668" s="80"/>
      <c r="AA668" s="80"/>
      <c r="AB668" s="80"/>
      <c r="AC668" s="80"/>
      <c r="AD668" s="69"/>
      <c r="AE668" s="69"/>
      <c r="AF668" s="69"/>
      <c r="AG668" s="95"/>
      <c r="AH668" s="93"/>
      <c r="AI668" s="81"/>
      <c r="AJ668" s="80"/>
      <c r="AK668" s="80"/>
      <c r="AL668" s="78"/>
      <c r="AM668" s="80"/>
      <c r="AN668" s="80"/>
      <c r="AO668" s="80"/>
      <c r="AP668" s="80"/>
      <c r="AQ668" s="80"/>
      <c r="AR668" s="80"/>
      <c r="AS668" s="78"/>
      <c r="AT668" s="96"/>
      <c r="AU668" s="97"/>
      <c r="AV668" s="98"/>
      <c r="AW668" s="99"/>
      <c r="AX668" s="100"/>
      <c r="AY668" s="100"/>
      <c r="AZ668" s="100"/>
      <c r="BA668" s="100"/>
      <c r="BB668" s="100"/>
      <c r="BC668" s="100"/>
      <c r="BD668" s="100"/>
      <c r="BE668" s="100"/>
      <c r="BF668" s="100"/>
      <c r="BG668" s="100"/>
      <c r="BH668" s="100"/>
      <c r="BI668" s="100"/>
      <c r="BJ668" s="100"/>
      <c r="BK668" s="100"/>
      <c r="BL668" s="100"/>
      <c r="BM668" s="100"/>
      <c r="BN668" s="100"/>
      <c r="BO668" s="100"/>
      <c r="BP668" s="100"/>
      <c r="BQ668" s="100"/>
    </row>
    <row r="669" spans="1:69">
      <c r="A669" s="25"/>
      <c r="C669" s="89"/>
      <c r="D669" s="84"/>
      <c r="E669" s="76"/>
      <c r="F669" s="91"/>
      <c r="G669" s="80"/>
      <c r="H669" s="81"/>
      <c r="I669" s="14"/>
      <c r="J669" s="92"/>
      <c r="K669" s="14"/>
      <c r="L669" s="78"/>
      <c r="M669" s="81"/>
      <c r="N669" s="14"/>
      <c r="O669" s="78"/>
      <c r="P669" s="78"/>
      <c r="Q669" s="93"/>
      <c r="R669" s="80"/>
      <c r="S669" s="80"/>
      <c r="T669" s="69"/>
      <c r="U669" s="78"/>
      <c r="V669" s="69"/>
      <c r="W669" s="80"/>
      <c r="X669" s="80"/>
      <c r="Y669" s="94"/>
      <c r="Z669" s="80"/>
      <c r="AA669" s="80"/>
      <c r="AB669" s="80"/>
      <c r="AC669" s="80"/>
      <c r="AD669" s="69"/>
      <c r="AE669" s="69"/>
      <c r="AF669" s="69"/>
      <c r="AG669" s="95"/>
      <c r="AH669" s="93"/>
      <c r="AI669" s="81"/>
      <c r="AJ669" s="80"/>
      <c r="AK669" s="80"/>
      <c r="AL669" s="78"/>
      <c r="AM669" s="80"/>
      <c r="AN669" s="80"/>
      <c r="AO669" s="80"/>
      <c r="AP669" s="80"/>
      <c r="AQ669" s="80"/>
      <c r="AR669" s="80"/>
      <c r="AS669" s="78"/>
      <c r="AT669" s="96"/>
      <c r="AU669" s="97"/>
      <c r="AV669" s="98"/>
      <c r="AW669" s="99"/>
      <c r="AX669" s="100"/>
      <c r="AY669" s="100"/>
      <c r="AZ669" s="100"/>
      <c r="BA669" s="100"/>
      <c r="BB669" s="100"/>
      <c r="BC669" s="100"/>
      <c r="BD669" s="100"/>
      <c r="BE669" s="100"/>
      <c r="BF669" s="100"/>
      <c r="BG669" s="100"/>
      <c r="BH669" s="100"/>
      <c r="BI669" s="100"/>
      <c r="BJ669" s="100"/>
      <c r="BK669" s="100"/>
      <c r="BL669" s="100"/>
      <c r="BM669" s="100"/>
      <c r="BN669" s="100"/>
      <c r="BO669" s="100"/>
      <c r="BP669" s="100"/>
      <c r="BQ669" s="100"/>
    </row>
    <row r="670" spans="1:69">
      <c r="A670" s="25"/>
      <c r="C670" s="89"/>
      <c r="D670" s="84"/>
      <c r="E670" s="76"/>
      <c r="F670" s="91"/>
      <c r="G670" s="80"/>
      <c r="H670" s="81"/>
      <c r="I670" s="14"/>
      <c r="J670" s="92"/>
      <c r="K670" s="14"/>
      <c r="L670" s="78"/>
      <c r="M670" s="81"/>
      <c r="N670" s="14"/>
      <c r="O670" s="78"/>
      <c r="P670" s="78"/>
      <c r="Q670" s="93"/>
      <c r="R670" s="80"/>
      <c r="S670" s="80"/>
      <c r="T670" s="69"/>
      <c r="U670" s="78"/>
      <c r="V670" s="69"/>
      <c r="W670" s="80"/>
      <c r="X670" s="80"/>
      <c r="Y670" s="94"/>
      <c r="Z670" s="80"/>
      <c r="AA670" s="80"/>
      <c r="AB670" s="80"/>
      <c r="AC670" s="80"/>
      <c r="AD670" s="69"/>
      <c r="AE670" s="69"/>
      <c r="AF670" s="69"/>
      <c r="AG670" s="95"/>
      <c r="AH670" s="93"/>
      <c r="AI670" s="81"/>
      <c r="AJ670" s="80"/>
      <c r="AK670" s="80"/>
      <c r="AL670" s="78"/>
      <c r="AM670" s="80"/>
      <c r="AN670" s="80"/>
      <c r="AO670" s="80"/>
      <c r="AP670" s="80"/>
      <c r="AQ670" s="80"/>
      <c r="AR670" s="80"/>
      <c r="AS670" s="78"/>
      <c r="AT670" s="96"/>
      <c r="AU670" s="97"/>
      <c r="AV670" s="98"/>
      <c r="AW670" s="99"/>
      <c r="AX670" s="100"/>
      <c r="AY670" s="100"/>
      <c r="AZ670" s="100"/>
      <c r="BA670" s="100"/>
      <c r="BB670" s="100"/>
      <c r="BC670" s="100"/>
      <c r="BD670" s="100"/>
      <c r="BE670" s="100"/>
      <c r="BF670" s="100"/>
      <c r="BG670" s="100"/>
      <c r="BH670" s="100"/>
      <c r="BI670" s="100"/>
      <c r="BJ670" s="100"/>
      <c r="BK670" s="100"/>
      <c r="BL670" s="100"/>
      <c r="BM670" s="100"/>
      <c r="BN670" s="100"/>
      <c r="BO670" s="100"/>
      <c r="BP670" s="100"/>
      <c r="BQ670" s="100"/>
    </row>
    <row r="671" spans="1:69">
      <c r="A671" s="25"/>
      <c r="C671" s="89"/>
      <c r="D671" s="84"/>
      <c r="E671" s="76"/>
      <c r="F671" s="91"/>
      <c r="G671" s="80"/>
      <c r="H671" s="81"/>
      <c r="I671" s="14"/>
      <c r="J671" s="92"/>
      <c r="K671" s="14"/>
      <c r="L671" s="78"/>
      <c r="M671" s="81"/>
      <c r="N671" s="14"/>
      <c r="O671" s="78"/>
      <c r="P671" s="78"/>
      <c r="Q671" s="93"/>
      <c r="R671" s="80"/>
      <c r="S671" s="80"/>
      <c r="T671" s="69"/>
      <c r="U671" s="78"/>
      <c r="V671" s="69"/>
      <c r="W671" s="80"/>
      <c r="X671" s="80"/>
      <c r="Y671" s="94"/>
      <c r="Z671" s="80"/>
      <c r="AA671" s="80"/>
      <c r="AB671" s="80"/>
      <c r="AC671" s="80"/>
      <c r="AD671" s="69"/>
      <c r="AE671" s="69"/>
      <c r="AF671" s="69"/>
      <c r="AG671" s="95"/>
      <c r="AH671" s="93"/>
      <c r="AI671" s="81"/>
      <c r="AJ671" s="80"/>
      <c r="AK671" s="80"/>
      <c r="AL671" s="78"/>
      <c r="AM671" s="80"/>
      <c r="AN671" s="80"/>
      <c r="AO671" s="80"/>
      <c r="AP671" s="80"/>
      <c r="AQ671" s="80"/>
      <c r="AR671" s="80"/>
      <c r="AS671" s="78"/>
      <c r="AT671" s="96"/>
      <c r="AU671" s="97"/>
      <c r="AV671" s="98"/>
      <c r="AW671" s="99"/>
      <c r="AX671" s="100"/>
      <c r="AY671" s="100"/>
      <c r="AZ671" s="100"/>
      <c r="BA671" s="100"/>
      <c r="BB671" s="100"/>
      <c r="BC671" s="100"/>
      <c r="BD671" s="100"/>
      <c r="BE671" s="100"/>
      <c r="BF671" s="100"/>
      <c r="BG671" s="100"/>
      <c r="BH671" s="100"/>
      <c r="BI671" s="100"/>
      <c r="BJ671" s="100"/>
      <c r="BK671" s="100"/>
      <c r="BL671" s="100"/>
      <c r="BM671" s="100"/>
      <c r="BN671" s="100"/>
      <c r="BO671" s="100"/>
      <c r="BP671" s="100"/>
      <c r="BQ671" s="100"/>
    </row>
    <row r="672" spans="1:69">
      <c r="A672" s="25"/>
      <c r="C672" s="89"/>
      <c r="D672" s="84"/>
      <c r="E672" s="76"/>
      <c r="F672" s="91"/>
      <c r="G672" s="80"/>
      <c r="H672" s="81"/>
      <c r="I672" s="14"/>
      <c r="J672" s="92"/>
      <c r="K672" s="14"/>
      <c r="L672" s="78"/>
      <c r="M672" s="81"/>
      <c r="N672" s="14"/>
      <c r="O672" s="78"/>
      <c r="P672" s="78"/>
      <c r="Q672" s="93"/>
      <c r="R672" s="80"/>
      <c r="S672" s="80"/>
      <c r="T672" s="69"/>
      <c r="U672" s="78"/>
      <c r="V672" s="69"/>
      <c r="W672" s="80"/>
      <c r="X672" s="80"/>
      <c r="Y672" s="94"/>
      <c r="Z672" s="80"/>
      <c r="AA672" s="80"/>
      <c r="AB672" s="80"/>
      <c r="AC672" s="80"/>
      <c r="AD672" s="69"/>
      <c r="AE672" s="69"/>
      <c r="AF672" s="69"/>
      <c r="AG672" s="95"/>
      <c r="AH672" s="93"/>
      <c r="AI672" s="81"/>
      <c r="AJ672" s="80"/>
      <c r="AK672" s="80"/>
      <c r="AL672" s="78"/>
      <c r="AM672" s="80"/>
      <c r="AN672" s="80"/>
      <c r="AO672" s="80"/>
      <c r="AP672" s="80"/>
      <c r="AQ672" s="80"/>
      <c r="AR672" s="80"/>
      <c r="AS672" s="78"/>
      <c r="AT672" s="96"/>
      <c r="AU672" s="97"/>
      <c r="AV672" s="98"/>
      <c r="AW672" s="99"/>
      <c r="AX672" s="100"/>
      <c r="AY672" s="100"/>
      <c r="AZ672" s="100"/>
      <c r="BA672" s="100"/>
      <c r="BB672" s="100"/>
      <c r="BC672" s="100"/>
      <c r="BD672" s="100"/>
      <c r="BE672" s="100"/>
      <c r="BF672" s="100"/>
      <c r="BG672" s="100"/>
      <c r="BH672" s="100"/>
      <c r="BI672" s="100"/>
      <c r="BJ672" s="100"/>
      <c r="BK672" s="100"/>
      <c r="BL672" s="100"/>
      <c r="BM672" s="100"/>
      <c r="BN672" s="100"/>
      <c r="BO672" s="100"/>
      <c r="BP672" s="100"/>
      <c r="BQ672" s="100"/>
    </row>
    <row r="673" spans="1:69">
      <c r="A673" s="25"/>
      <c r="C673" s="89"/>
      <c r="D673" s="84"/>
      <c r="E673" s="76"/>
      <c r="F673" s="91"/>
      <c r="G673" s="80"/>
      <c r="H673" s="81"/>
      <c r="I673" s="14"/>
      <c r="J673" s="92"/>
      <c r="K673" s="14"/>
      <c r="L673" s="78"/>
      <c r="M673" s="81"/>
      <c r="N673" s="14"/>
      <c r="O673" s="78"/>
      <c r="P673" s="78"/>
      <c r="Q673" s="93"/>
      <c r="R673" s="80"/>
      <c r="S673" s="80"/>
      <c r="T673" s="69"/>
      <c r="U673" s="78"/>
      <c r="V673" s="69"/>
      <c r="W673" s="80"/>
      <c r="X673" s="80"/>
      <c r="Y673" s="94"/>
      <c r="Z673" s="80"/>
      <c r="AA673" s="80"/>
      <c r="AB673" s="80"/>
      <c r="AC673" s="80"/>
      <c r="AD673" s="69"/>
      <c r="AE673" s="69"/>
      <c r="AF673" s="69"/>
      <c r="AG673" s="95"/>
      <c r="AH673" s="93"/>
      <c r="AI673" s="81"/>
      <c r="AJ673" s="80"/>
      <c r="AK673" s="80"/>
      <c r="AL673" s="78"/>
      <c r="AM673" s="80"/>
      <c r="AN673" s="80"/>
      <c r="AO673" s="80"/>
      <c r="AP673" s="80"/>
      <c r="AQ673" s="80"/>
      <c r="AR673" s="80"/>
      <c r="AS673" s="78"/>
      <c r="AT673" s="96"/>
      <c r="AU673" s="97"/>
      <c r="AV673" s="98"/>
      <c r="AW673" s="99"/>
      <c r="AX673" s="100"/>
      <c r="AY673" s="100"/>
      <c r="AZ673" s="100"/>
      <c r="BA673" s="100"/>
      <c r="BB673" s="100"/>
      <c r="BC673" s="100"/>
      <c r="BD673" s="100"/>
      <c r="BE673" s="100"/>
      <c r="BF673" s="100"/>
      <c r="BG673" s="100"/>
      <c r="BH673" s="100"/>
      <c r="BI673" s="100"/>
      <c r="BJ673" s="100"/>
      <c r="BK673" s="100"/>
      <c r="BL673" s="100"/>
      <c r="BM673" s="100"/>
      <c r="BN673" s="100"/>
      <c r="BO673" s="100"/>
      <c r="BP673" s="100"/>
      <c r="BQ673" s="100"/>
    </row>
    <row r="674" spans="1:69">
      <c r="A674" s="25"/>
      <c r="C674" s="89"/>
      <c r="D674" s="84"/>
      <c r="E674" s="76"/>
      <c r="F674" s="91"/>
      <c r="G674" s="80"/>
      <c r="H674" s="81"/>
      <c r="I674" s="14"/>
      <c r="J674" s="92"/>
      <c r="K674" s="14"/>
      <c r="L674" s="78"/>
      <c r="M674" s="81"/>
      <c r="N674" s="14"/>
      <c r="O674" s="78"/>
      <c r="P674" s="78"/>
      <c r="Q674" s="93"/>
      <c r="R674" s="80"/>
      <c r="S674" s="80"/>
      <c r="T674" s="69"/>
      <c r="U674" s="78"/>
      <c r="V674" s="69"/>
      <c r="W674" s="80"/>
      <c r="X674" s="80"/>
      <c r="Y674" s="94"/>
      <c r="Z674" s="80"/>
      <c r="AA674" s="80"/>
      <c r="AB674" s="80"/>
      <c r="AC674" s="80"/>
      <c r="AD674" s="69"/>
      <c r="AE674" s="69"/>
      <c r="AF674" s="69"/>
      <c r="AG674" s="95"/>
      <c r="AH674" s="93"/>
      <c r="AI674" s="81"/>
      <c r="AJ674" s="80"/>
      <c r="AK674" s="80"/>
      <c r="AL674" s="78"/>
      <c r="AM674" s="80"/>
      <c r="AN674" s="80"/>
      <c r="AO674" s="80"/>
      <c r="AP674" s="80"/>
      <c r="AQ674" s="80"/>
      <c r="AR674" s="80"/>
      <c r="AS674" s="78"/>
      <c r="AT674" s="96"/>
      <c r="AU674" s="97"/>
      <c r="AV674" s="98"/>
      <c r="AW674" s="99"/>
      <c r="AX674" s="100"/>
      <c r="AY674" s="100"/>
      <c r="AZ674" s="100"/>
      <c r="BA674" s="100"/>
      <c r="BB674" s="100"/>
      <c r="BC674" s="100"/>
      <c r="BD674" s="100"/>
      <c r="BE674" s="100"/>
      <c r="BF674" s="100"/>
      <c r="BG674" s="100"/>
      <c r="BH674" s="100"/>
      <c r="BI674" s="100"/>
      <c r="BJ674" s="100"/>
      <c r="BK674" s="100"/>
      <c r="BL674" s="100"/>
      <c r="BM674" s="100"/>
      <c r="BN674" s="100"/>
      <c r="BO674" s="100"/>
      <c r="BP674" s="100"/>
      <c r="BQ674" s="100"/>
    </row>
    <row r="675" spans="1:69">
      <c r="A675" s="25"/>
      <c r="C675" s="89"/>
      <c r="D675" s="84"/>
      <c r="E675" s="76"/>
      <c r="F675" s="91"/>
      <c r="G675" s="80"/>
      <c r="H675" s="81"/>
      <c r="I675" s="14"/>
      <c r="J675" s="92"/>
      <c r="K675" s="14"/>
      <c r="L675" s="78"/>
      <c r="M675" s="81"/>
      <c r="N675" s="14"/>
      <c r="O675" s="78"/>
      <c r="P675" s="78"/>
      <c r="Q675" s="93"/>
      <c r="R675" s="80"/>
      <c r="S675" s="80"/>
      <c r="T675" s="69"/>
      <c r="U675" s="78"/>
      <c r="V675" s="69"/>
      <c r="W675" s="80"/>
      <c r="X675" s="80"/>
      <c r="Y675" s="94"/>
      <c r="Z675" s="80"/>
      <c r="AA675" s="80"/>
      <c r="AB675" s="80"/>
      <c r="AC675" s="80"/>
      <c r="AD675" s="69"/>
      <c r="AE675" s="69"/>
      <c r="AF675" s="69"/>
      <c r="AG675" s="95"/>
      <c r="AH675" s="93"/>
      <c r="AI675" s="81"/>
      <c r="AJ675" s="80"/>
      <c r="AK675" s="80"/>
      <c r="AL675" s="78"/>
      <c r="AM675" s="80"/>
      <c r="AN675" s="80"/>
      <c r="AO675" s="80"/>
      <c r="AP675" s="80"/>
      <c r="AQ675" s="80"/>
      <c r="AR675" s="80"/>
      <c r="AS675" s="78"/>
      <c r="AT675" s="96"/>
      <c r="AU675" s="97"/>
      <c r="AV675" s="98"/>
      <c r="AW675" s="99"/>
      <c r="AX675" s="100"/>
      <c r="AY675" s="100"/>
      <c r="AZ675" s="100"/>
      <c r="BA675" s="100"/>
      <c r="BB675" s="100"/>
      <c r="BC675" s="100"/>
      <c r="BD675" s="100"/>
      <c r="BE675" s="100"/>
      <c r="BF675" s="100"/>
      <c r="BG675" s="100"/>
      <c r="BH675" s="100"/>
      <c r="BI675" s="100"/>
      <c r="BJ675" s="100"/>
      <c r="BK675" s="100"/>
      <c r="BL675" s="100"/>
      <c r="BM675" s="100"/>
      <c r="BN675" s="100"/>
      <c r="BO675" s="100"/>
      <c r="BP675" s="100"/>
      <c r="BQ675" s="100"/>
    </row>
    <row r="676" spans="1:69">
      <c r="A676" s="25"/>
      <c r="C676" s="89"/>
      <c r="D676" s="84"/>
      <c r="E676" s="76"/>
      <c r="F676" s="91"/>
      <c r="G676" s="80"/>
      <c r="H676" s="81"/>
      <c r="I676" s="14"/>
      <c r="J676" s="92"/>
      <c r="K676" s="14"/>
      <c r="L676" s="78"/>
      <c r="M676" s="81"/>
      <c r="N676" s="14"/>
      <c r="O676" s="78"/>
      <c r="P676" s="78"/>
      <c r="Q676" s="93"/>
      <c r="R676" s="80"/>
      <c r="S676" s="80"/>
      <c r="T676" s="69"/>
      <c r="U676" s="78"/>
      <c r="V676" s="69"/>
      <c r="W676" s="80"/>
      <c r="X676" s="80"/>
      <c r="Y676" s="94"/>
      <c r="Z676" s="80"/>
      <c r="AA676" s="80"/>
      <c r="AB676" s="80"/>
      <c r="AC676" s="80"/>
      <c r="AD676" s="69"/>
      <c r="AE676" s="69"/>
      <c r="AF676" s="69"/>
      <c r="AG676" s="95"/>
      <c r="AH676" s="93"/>
      <c r="AI676" s="81"/>
      <c r="AJ676" s="80"/>
      <c r="AK676" s="80"/>
      <c r="AL676" s="78"/>
      <c r="AM676" s="80"/>
      <c r="AN676" s="80"/>
      <c r="AO676" s="80"/>
      <c r="AP676" s="80"/>
      <c r="AQ676" s="80"/>
      <c r="AR676" s="80"/>
      <c r="AS676" s="78"/>
      <c r="AT676" s="96"/>
      <c r="AU676" s="97"/>
      <c r="AV676" s="98"/>
      <c r="AW676" s="99"/>
      <c r="AX676" s="100"/>
      <c r="AY676" s="100"/>
      <c r="AZ676" s="100"/>
      <c r="BA676" s="100"/>
      <c r="BB676" s="100"/>
      <c r="BC676" s="100"/>
      <c r="BD676" s="100"/>
      <c r="BE676" s="100"/>
      <c r="BF676" s="100"/>
      <c r="BG676" s="100"/>
      <c r="BH676" s="100"/>
      <c r="BI676" s="100"/>
      <c r="BJ676" s="100"/>
      <c r="BK676" s="100"/>
      <c r="BL676" s="100"/>
      <c r="BM676" s="100"/>
      <c r="BN676" s="100"/>
      <c r="BO676" s="100"/>
      <c r="BP676" s="100"/>
      <c r="BQ676" s="100"/>
    </row>
    <row r="677" spans="1:69">
      <c r="A677" s="25"/>
      <c r="C677" s="89"/>
      <c r="D677" s="84"/>
      <c r="E677" s="76"/>
      <c r="F677" s="91"/>
      <c r="G677" s="80"/>
      <c r="H677" s="81"/>
      <c r="I677" s="14"/>
      <c r="J677" s="92"/>
      <c r="K677" s="14"/>
      <c r="L677" s="78"/>
      <c r="M677" s="81"/>
      <c r="N677" s="14"/>
      <c r="O677" s="78"/>
      <c r="P677" s="78"/>
      <c r="Q677" s="93"/>
      <c r="R677" s="80"/>
      <c r="S677" s="80"/>
      <c r="T677" s="69"/>
      <c r="U677" s="78"/>
      <c r="V677" s="69"/>
      <c r="W677" s="80"/>
      <c r="X677" s="80"/>
      <c r="Y677" s="94"/>
      <c r="Z677" s="80"/>
      <c r="AA677" s="80"/>
      <c r="AB677" s="80"/>
      <c r="AC677" s="80"/>
      <c r="AD677" s="69"/>
      <c r="AE677" s="69"/>
      <c r="AF677" s="69"/>
      <c r="AG677" s="95"/>
      <c r="AH677" s="93"/>
      <c r="AI677" s="81"/>
      <c r="AJ677" s="80"/>
      <c r="AK677" s="80"/>
      <c r="AL677" s="78"/>
      <c r="AM677" s="80"/>
      <c r="AN677" s="80"/>
      <c r="AO677" s="80"/>
      <c r="AP677" s="80"/>
      <c r="AQ677" s="80"/>
      <c r="AR677" s="80"/>
      <c r="AS677" s="78"/>
      <c r="AT677" s="96"/>
      <c r="AU677" s="97"/>
      <c r="AV677" s="98"/>
      <c r="AW677" s="99"/>
      <c r="AX677" s="100"/>
      <c r="AY677" s="100"/>
      <c r="AZ677" s="100"/>
      <c r="BA677" s="100"/>
      <c r="BB677" s="100"/>
      <c r="BC677" s="100"/>
      <c r="BD677" s="100"/>
      <c r="BE677" s="100"/>
      <c r="BF677" s="100"/>
      <c r="BG677" s="100"/>
      <c r="BH677" s="100"/>
      <c r="BI677" s="100"/>
      <c r="BJ677" s="100"/>
      <c r="BK677" s="100"/>
      <c r="BL677" s="100"/>
      <c r="BM677" s="100"/>
      <c r="BN677" s="100"/>
      <c r="BO677" s="100"/>
      <c r="BP677" s="100"/>
      <c r="BQ677" s="100"/>
    </row>
    <row r="678" spans="1:69">
      <c r="A678" s="25"/>
      <c r="C678" s="89"/>
      <c r="D678" s="84"/>
      <c r="E678" s="76"/>
      <c r="F678" s="91"/>
      <c r="G678" s="80"/>
      <c r="H678" s="81"/>
      <c r="I678" s="14"/>
      <c r="J678" s="92"/>
      <c r="K678" s="14"/>
      <c r="L678" s="78"/>
      <c r="M678" s="81"/>
      <c r="N678" s="14"/>
      <c r="O678" s="78"/>
      <c r="P678" s="78"/>
      <c r="Q678" s="93"/>
      <c r="R678" s="80"/>
      <c r="S678" s="80"/>
      <c r="T678" s="69"/>
      <c r="U678" s="78"/>
      <c r="V678" s="69"/>
      <c r="W678" s="80"/>
      <c r="X678" s="80"/>
      <c r="Y678" s="94"/>
      <c r="Z678" s="80"/>
      <c r="AA678" s="80"/>
      <c r="AB678" s="80"/>
      <c r="AC678" s="80"/>
      <c r="AD678" s="69"/>
      <c r="AE678" s="69"/>
      <c r="AF678" s="69"/>
      <c r="AG678" s="95"/>
      <c r="AH678" s="93"/>
      <c r="AI678" s="81"/>
      <c r="AJ678" s="80"/>
      <c r="AK678" s="80"/>
      <c r="AL678" s="78"/>
      <c r="AM678" s="80"/>
      <c r="AN678" s="80"/>
      <c r="AO678" s="80"/>
      <c r="AP678" s="80"/>
      <c r="AQ678" s="80"/>
      <c r="AR678" s="80"/>
      <c r="AS678" s="78"/>
      <c r="AT678" s="96"/>
      <c r="AU678" s="97"/>
      <c r="AV678" s="98"/>
      <c r="AW678" s="99"/>
      <c r="AX678" s="100"/>
      <c r="AY678" s="100"/>
      <c r="AZ678" s="100"/>
      <c r="BA678" s="100"/>
      <c r="BB678" s="100"/>
      <c r="BC678" s="100"/>
      <c r="BD678" s="100"/>
      <c r="BE678" s="100"/>
      <c r="BF678" s="100"/>
      <c r="BG678" s="100"/>
      <c r="BH678" s="100"/>
      <c r="BI678" s="100"/>
      <c r="BJ678" s="100"/>
      <c r="BK678" s="100"/>
      <c r="BL678" s="100"/>
      <c r="BM678" s="100"/>
      <c r="BN678" s="100"/>
      <c r="BO678" s="100"/>
      <c r="BP678" s="100"/>
      <c r="BQ678" s="100"/>
    </row>
    <row r="679" spans="1:69">
      <c r="A679" s="25"/>
      <c r="C679" s="89"/>
      <c r="D679" s="84"/>
      <c r="E679" s="76"/>
      <c r="F679" s="91"/>
      <c r="G679" s="80"/>
      <c r="H679" s="81"/>
      <c r="I679" s="14"/>
      <c r="J679" s="92"/>
      <c r="K679" s="14"/>
      <c r="L679" s="78"/>
      <c r="M679" s="81"/>
      <c r="N679" s="14"/>
      <c r="O679" s="78"/>
      <c r="P679" s="78"/>
      <c r="Q679" s="93"/>
      <c r="R679" s="80"/>
      <c r="S679" s="80"/>
      <c r="T679" s="69"/>
      <c r="U679" s="78"/>
      <c r="V679" s="69"/>
      <c r="W679" s="80"/>
      <c r="X679" s="80"/>
      <c r="Y679" s="94"/>
      <c r="Z679" s="80"/>
      <c r="AA679" s="80"/>
      <c r="AB679" s="80"/>
      <c r="AC679" s="80"/>
      <c r="AD679" s="69"/>
      <c r="AE679" s="69"/>
      <c r="AF679" s="69"/>
      <c r="AG679" s="95"/>
      <c r="AH679" s="93"/>
      <c r="AI679" s="81"/>
      <c r="AJ679" s="80"/>
      <c r="AK679" s="80"/>
      <c r="AL679" s="78"/>
      <c r="AM679" s="80"/>
      <c r="AN679" s="80"/>
      <c r="AO679" s="80"/>
      <c r="AP679" s="80"/>
      <c r="AQ679" s="80"/>
      <c r="AR679" s="80"/>
      <c r="AS679" s="78"/>
      <c r="AT679" s="96"/>
      <c r="AU679" s="97"/>
      <c r="AV679" s="98"/>
      <c r="AW679" s="99"/>
      <c r="AX679" s="100"/>
      <c r="AY679" s="100"/>
      <c r="AZ679" s="100"/>
      <c r="BA679" s="100"/>
      <c r="BB679" s="100"/>
      <c r="BC679" s="100"/>
      <c r="BD679" s="100"/>
      <c r="BE679" s="100"/>
      <c r="BF679" s="100"/>
      <c r="BG679" s="100"/>
      <c r="BH679" s="100"/>
      <c r="BI679" s="100"/>
      <c r="BJ679" s="100"/>
      <c r="BK679" s="100"/>
      <c r="BL679" s="100"/>
      <c r="BM679" s="100"/>
      <c r="BN679" s="100"/>
      <c r="BO679" s="100"/>
      <c r="BP679" s="100"/>
      <c r="BQ679" s="100"/>
    </row>
    <row r="680" spans="1:69">
      <c r="A680" s="25"/>
      <c r="C680" s="89"/>
      <c r="D680" s="84"/>
      <c r="E680" s="76"/>
      <c r="F680" s="91"/>
      <c r="G680" s="80"/>
      <c r="H680" s="81"/>
      <c r="I680" s="14"/>
      <c r="J680" s="92"/>
      <c r="K680" s="14"/>
      <c r="L680" s="78"/>
      <c r="M680" s="81"/>
      <c r="N680" s="14"/>
      <c r="O680" s="78"/>
      <c r="P680" s="78"/>
      <c r="Q680" s="93"/>
      <c r="R680" s="80"/>
      <c r="S680" s="80"/>
      <c r="T680" s="69"/>
      <c r="U680" s="78"/>
      <c r="V680" s="69"/>
      <c r="W680" s="80"/>
      <c r="X680" s="80"/>
      <c r="Y680" s="94"/>
      <c r="Z680" s="80"/>
      <c r="AA680" s="80"/>
      <c r="AB680" s="80"/>
      <c r="AC680" s="80"/>
      <c r="AD680" s="69"/>
      <c r="AE680" s="69"/>
      <c r="AF680" s="69"/>
      <c r="AG680" s="95"/>
      <c r="AH680" s="93"/>
      <c r="AI680" s="81"/>
      <c r="AJ680" s="80"/>
      <c r="AK680" s="80"/>
      <c r="AL680" s="78"/>
      <c r="AM680" s="80"/>
      <c r="AN680" s="80"/>
      <c r="AO680" s="80"/>
      <c r="AP680" s="80"/>
      <c r="AQ680" s="80"/>
      <c r="AR680" s="80"/>
      <c r="AS680" s="78"/>
      <c r="AT680" s="96"/>
      <c r="AU680" s="97"/>
      <c r="AV680" s="98"/>
      <c r="AW680" s="99"/>
      <c r="AX680" s="100"/>
      <c r="AY680" s="100"/>
      <c r="AZ680" s="100"/>
      <c r="BA680" s="100"/>
      <c r="BB680" s="100"/>
      <c r="BC680" s="100"/>
      <c r="BD680" s="100"/>
      <c r="BE680" s="100"/>
      <c r="BF680" s="100"/>
      <c r="BG680" s="100"/>
      <c r="BH680" s="100"/>
      <c r="BI680" s="100"/>
      <c r="BJ680" s="100"/>
      <c r="BK680" s="100"/>
      <c r="BL680" s="100"/>
      <c r="BM680" s="100"/>
      <c r="BN680" s="100"/>
      <c r="BO680" s="100"/>
      <c r="BP680" s="100"/>
      <c r="BQ680" s="100"/>
    </row>
    <row r="681" spans="1:69">
      <c r="A681" s="25"/>
      <c r="C681" s="89"/>
      <c r="D681" s="84"/>
      <c r="E681" s="76"/>
      <c r="F681" s="91"/>
      <c r="G681" s="80"/>
      <c r="H681" s="81"/>
      <c r="I681" s="14"/>
      <c r="J681" s="92"/>
      <c r="K681" s="14"/>
      <c r="L681" s="78"/>
      <c r="M681" s="81"/>
      <c r="N681" s="14"/>
      <c r="O681" s="78"/>
      <c r="P681" s="78"/>
      <c r="Q681" s="93"/>
      <c r="R681" s="80"/>
      <c r="S681" s="80"/>
      <c r="T681" s="69"/>
      <c r="U681" s="78"/>
      <c r="V681" s="69"/>
      <c r="W681" s="80"/>
      <c r="X681" s="80"/>
      <c r="Y681" s="94"/>
      <c r="Z681" s="80"/>
      <c r="AA681" s="80"/>
      <c r="AB681" s="80"/>
      <c r="AC681" s="80"/>
      <c r="AD681" s="69"/>
      <c r="AE681" s="69"/>
      <c r="AF681" s="69"/>
      <c r="AG681" s="95"/>
      <c r="AH681" s="93"/>
      <c r="AI681" s="81"/>
      <c r="AJ681" s="80"/>
      <c r="AK681" s="80"/>
      <c r="AL681" s="78"/>
      <c r="AM681" s="80"/>
      <c r="AN681" s="80"/>
      <c r="AO681" s="80"/>
      <c r="AP681" s="80"/>
      <c r="AQ681" s="80"/>
      <c r="AR681" s="80"/>
      <c r="AS681" s="78"/>
      <c r="AT681" s="96"/>
      <c r="AU681" s="97"/>
      <c r="AV681" s="98"/>
      <c r="AW681" s="99"/>
      <c r="AX681" s="100"/>
      <c r="AY681" s="100"/>
      <c r="AZ681" s="100"/>
      <c r="BA681" s="100"/>
      <c r="BB681" s="100"/>
      <c r="BC681" s="100"/>
      <c r="BD681" s="100"/>
      <c r="BE681" s="100"/>
      <c r="BF681" s="100"/>
      <c r="BG681" s="100"/>
      <c r="BH681" s="100"/>
      <c r="BI681" s="100"/>
      <c r="BJ681" s="100"/>
      <c r="BK681" s="100"/>
      <c r="BL681" s="100"/>
      <c r="BM681" s="100"/>
      <c r="BN681" s="100"/>
      <c r="BO681" s="100"/>
      <c r="BP681" s="100"/>
      <c r="BQ681" s="100"/>
    </row>
    <row r="682" spans="1:69">
      <c r="A682" s="25"/>
      <c r="C682" s="89"/>
      <c r="D682" s="84"/>
      <c r="E682" s="76"/>
      <c r="F682" s="91"/>
      <c r="G682" s="80"/>
      <c r="H682" s="81"/>
      <c r="I682" s="14"/>
      <c r="J682" s="92"/>
      <c r="K682" s="14"/>
      <c r="L682" s="78"/>
      <c r="M682" s="81"/>
      <c r="N682" s="14"/>
      <c r="O682" s="78"/>
      <c r="P682" s="78"/>
      <c r="Q682" s="93"/>
      <c r="R682" s="80"/>
      <c r="S682" s="80"/>
      <c r="T682" s="69"/>
      <c r="U682" s="78"/>
      <c r="V682" s="69"/>
      <c r="W682" s="80"/>
      <c r="X682" s="80"/>
      <c r="Y682" s="94"/>
      <c r="Z682" s="80"/>
      <c r="AA682" s="80"/>
      <c r="AB682" s="80"/>
      <c r="AC682" s="80"/>
      <c r="AD682" s="69"/>
      <c r="AE682" s="69"/>
      <c r="AF682" s="69"/>
      <c r="AG682" s="95"/>
      <c r="AH682" s="93"/>
      <c r="AI682" s="81"/>
      <c r="AJ682" s="80"/>
      <c r="AK682" s="80"/>
      <c r="AL682" s="78"/>
      <c r="AM682" s="80"/>
      <c r="AN682" s="80"/>
      <c r="AO682" s="80"/>
      <c r="AP682" s="80"/>
      <c r="AQ682" s="80"/>
      <c r="AR682" s="80"/>
      <c r="AS682" s="78"/>
      <c r="AT682" s="96"/>
      <c r="AU682" s="97"/>
      <c r="AV682" s="98"/>
      <c r="AW682" s="99"/>
      <c r="AX682" s="100"/>
      <c r="AY682" s="100"/>
      <c r="AZ682" s="100"/>
      <c r="BA682" s="100"/>
      <c r="BB682" s="100"/>
      <c r="BC682" s="100"/>
      <c r="BD682" s="100"/>
      <c r="BE682" s="100"/>
      <c r="BF682" s="100"/>
      <c r="BG682" s="100"/>
      <c r="BH682" s="100"/>
      <c r="BI682" s="100"/>
      <c r="BJ682" s="100"/>
      <c r="BK682" s="100"/>
      <c r="BL682" s="100"/>
      <c r="BM682" s="100"/>
      <c r="BN682" s="100"/>
      <c r="BO682" s="100"/>
      <c r="BP682" s="100"/>
      <c r="BQ682" s="100"/>
    </row>
    <row r="683" spans="1:69">
      <c r="A683" s="25"/>
      <c r="C683" s="89"/>
      <c r="D683" s="84"/>
      <c r="E683" s="76"/>
      <c r="F683" s="91"/>
      <c r="G683" s="80"/>
      <c r="H683" s="81"/>
      <c r="I683" s="14"/>
      <c r="J683" s="92"/>
      <c r="K683" s="14"/>
      <c r="L683" s="78"/>
      <c r="M683" s="81"/>
      <c r="N683" s="14"/>
      <c r="O683" s="78"/>
      <c r="P683" s="78"/>
      <c r="Q683" s="93"/>
      <c r="R683" s="80"/>
      <c r="S683" s="80"/>
      <c r="T683" s="69"/>
      <c r="U683" s="78"/>
      <c r="V683" s="69"/>
      <c r="W683" s="80"/>
      <c r="X683" s="80"/>
      <c r="Y683" s="94"/>
      <c r="Z683" s="80"/>
      <c r="AA683" s="80"/>
      <c r="AB683" s="80"/>
      <c r="AC683" s="80"/>
      <c r="AD683" s="69"/>
      <c r="AE683" s="69"/>
      <c r="AF683" s="69"/>
      <c r="AG683" s="95"/>
      <c r="AH683" s="93"/>
      <c r="AI683" s="81"/>
      <c r="AJ683" s="80"/>
      <c r="AK683" s="80"/>
      <c r="AL683" s="78"/>
      <c r="AM683" s="80"/>
      <c r="AN683" s="80"/>
      <c r="AO683" s="80"/>
      <c r="AP683" s="80"/>
      <c r="AQ683" s="80"/>
      <c r="AR683" s="80"/>
      <c r="AS683" s="78"/>
      <c r="AT683" s="96"/>
      <c r="AU683" s="97"/>
      <c r="AV683" s="98"/>
      <c r="AW683" s="99"/>
      <c r="AX683" s="100"/>
      <c r="AY683" s="100"/>
      <c r="AZ683" s="100"/>
      <c r="BA683" s="100"/>
      <c r="BB683" s="100"/>
      <c r="BC683" s="100"/>
      <c r="BD683" s="100"/>
      <c r="BE683" s="100"/>
      <c r="BF683" s="100"/>
      <c r="BG683" s="100"/>
      <c r="BH683" s="100"/>
      <c r="BI683" s="100"/>
      <c r="BJ683" s="100"/>
      <c r="BK683" s="100"/>
      <c r="BL683" s="100"/>
      <c r="BM683" s="100"/>
      <c r="BN683" s="100"/>
      <c r="BO683" s="100"/>
      <c r="BP683" s="100"/>
      <c r="BQ683" s="100"/>
    </row>
    <row r="684" spans="1:69">
      <c r="A684" s="25"/>
      <c r="C684" s="89"/>
      <c r="D684" s="84"/>
      <c r="E684" s="76"/>
      <c r="F684" s="91"/>
      <c r="G684" s="80"/>
      <c r="H684" s="81"/>
      <c r="I684" s="14"/>
      <c r="J684" s="92"/>
      <c r="K684" s="14"/>
      <c r="L684" s="78"/>
      <c r="M684" s="81"/>
      <c r="N684" s="14"/>
      <c r="O684" s="78"/>
      <c r="P684" s="78"/>
      <c r="Q684" s="93"/>
      <c r="R684" s="80"/>
      <c r="S684" s="80"/>
      <c r="T684" s="69"/>
      <c r="U684" s="78"/>
      <c r="V684" s="69"/>
      <c r="W684" s="80"/>
      <c r="X684" s="80"/>
      <c r="Y684" s="94"/>
      <c r="Z684" s="80"/>
      <c r="AA684" s="80"/>
      <c r="AB684" s="80"/>
      <c r="AC684" s="80"/>
      <c r="AD684" s="69"/>
      <c r="AE684" s="69"/>
      <c r="AF684" s="69"/>
      <c r="AG684" s="95"/>
      <c r="AH684" s="93"/>
      <c r="AI684" s="81"/>
      <c r="AJ684" s="80"/>
      <c r="AK684" s="80"/>
      <c r="AL684" s="78"/>
      <c r="AM684" s="80"/>
      <c r="AN684" s="80"/>
      <c r="AO684" s="80"/>
      <c r="AP684" s="80"/>
      <c r="AQ684" s="80"/>
      <c r="AR684" s="80"/>
      <c r="AS684" s="78"/>
      <c r="AT684" s="96"/>
      <c r="AU684" s="97"/>
      <c r="AV684" s="98"/>
      <c r="AW684" s="99"/>
      <c r="AX684" s="100"/>
      <c r="AY684" s="100"/>
      <c r="AZ684" s="100"/>
      <c r="BA684" s="100"/>
      <c r="BB684" s="100"/>
      <c r="BC684" s="100"/>
      <c r="BD684" s="100"/>
      <c r="BE684" s="100"/>
      <c r="BF684" s="100"/>
      <c r="BG684" s="100"/>
      <c r="BH684" s="100"/>
      <c r="BI684" s="100"/>
      <c r="BJ684" s="100"/>
      <c r="BK684" s="100"/>
      <c r="BL684" s="100"/>
      <c r="BM684" s="100"/>
      <c r="BN684" s="100"/>
      <c r="BO684" s="100"/>
      <c r="BP684" s="100"/>
      <c r="BQ684" s="100"/>
    </row>
    <row r="685" spans="1:69">
      <c r="A685" s="25"/>
      <c r="C685" s="89"/>
      <c r="D685" s="84"/>
      <c r="E685" s="76"/>
      <c r="F685" s="91"/>
      <c r="G685" s="80"/>
      <c r="H685" s="81"/>
      <c r="I685" s="14"/>
      <c r="J685" s="92"/>
      <c r="K685" s="14"/>
      <c r="L685" s="78"/>
      <c r="M685" s="81"/>
      <c r="N685" s="14"/>
      <c r="O685" s="78"/>
      <c r="P685" s="78"/>
      <c r="Q685" s="93"/>
      <c r="R685" s="80"/>
      <c r="S685" s="80"/>
      <c r="T685" s="69"/>
      <c r="U685" s="78"/>
      <c r="V685" s="69"/>
      <c r="W685" s="80"/>
      <c r="X685" s="80"/>
      <c r="Y685" s="94"/>
      <c r="Z685" s="80"/>
      <c r="AA685" s="80"/>
      <c r="AB685" s="80"/>
      <c r="AC685" s="80"/>
      <c r="AD685" s="69"/>
      <c r="AE685" s="69"/>
      <c r="AF685" s="69"/>
      <c r="AG685" s="95"/>
      <c r="AH685" s="93"/>
      <c r="AI685" s="81"/>
      <c r="AJ685" s="80"/>
      <c r="AK685" s="80"/>
      <c r="AL685" s="78"/>
      <c r="AM685" s="80"/>
      <c r="AN685" s="80"/>
      <c r="AO685" s="80"/>
      <c r="AP685" s="80"/>
      <c r="AQ685" s="80"/>
      <c r="AR685" s="80"/>
      <c r="AS685" s="78"/>
      <c r="AT685" s="96"/>
      <c r="AU685" s="97"/>
      <c r="AV685" s="98"/>
      <c r="AW685" s="99"/>
      <c r="AX685" s="100"/>
      <c r="AY685" s="100"/>
      <c r="AZ685" s="100"/>
      <c r="BA685" s="100"/>
      <c r="BB685" s="100"/>
      <c r="BC685" s="100"/>
      <c r="BD685" s="100"/>
      <c r="BE685" s="100"/>
      <c r="BF685" s="100"/>
      <c r="BG685" s="100"/>
      <c r="BH685" s="100"/>
      <c r="BI685" s="100"/>
      <c r="BJ685" s="100"/>
      <c r="BK685" s="100"/>
      <c r="BL685" s="100"/>
      <c r="BM685" s="100"/>
      <c r="BN685" s="100"/>
      <c r="BO685" s="100"/>
      <c r="BP685" s="100"/>
      <c r="BQ685" s="100"/>
    </row>
    <row r="686" spans="1:69">
      <c r="A686" s="25"/>
      <c r="C686" s="89"/>
      <c r="D686" s="84"/>
      <c r="E686" s="76"/>
      <c r="F686" s="91"/>
      <c r="G686" s="80"/>
      <c r="H686" s="81"/>
      <c r="I686" s="14"/>
      <c r="J686" s="92"/>
      <c r="K686" s="14"/>
      <c r="L686" s="78"/>
      <c r="M686" s="81"/>
      <c r="N686" s="14"/>
      <c r="O686" s="78"/>
      <c r="P686" s="78"/>
      <c r="Q686" s="93"/>
      <c r="R686" s="80"/>
      <c r="S686" s="80"/>
      <c r="T686" s="69"/>
      <c r="U686" s="78"/>
      <c r="V686" s="69"/>
      <c r="W686" s="80"/>
      <c r="X686" s="80"/>
      <c r="Y686" s="94"/>
      <c r="Z686" s="80"/>
      <c r="AA686" s="80"/>
      <c r="AB686" s="80"/>
      <c r="AC686" s="80"/>
      <c r="AD686" s="69"/>
      <c r="AE686" s="69"/>
      <c r="AF686" s="69"/>
      <c r="AG686" s="95"/>
      <c r="AH686" s="93"/>
      <c r="AI686" s="81"/>
      <c r="AJ686" s="80"/>
      <c r="AK686" s="80"/>
      <c r="AL686" s="78"/>
      <c r="AM686" s="80"/>
      <c r="AN686" s="80"/>
      <c r="AO686" s="80"/>
      <c r="AP686" s="80"/>
      <c r="AQ686" s="80"/>
      <c r="AR686" s="80"/>
      <c r="AS686" s="78"/>
      <c r="AT686" s="96"/>
      <c r="AU686" s="97"/>
      <c r="AV686" s="98"/>
      <c r="AW686" s="99"/>
      <c r="AX686" s="100"/>
      <c r="AY686" s="100"/>
      <c r="AZ686" s="100"/>
      <c r="BA686" s="100"/>
      <c r="BB686" s="100"/>
      <c r="BC686" s="100"/>
      <c r="BD686" s="100"/>
      <c r="BE686" s="100"/>
      <c r="BF686" s="100"/>
      <c r="BG686" s="100"/>
      <c r="BH686" s="100"/>
      <c r="BI686" s="100"/>
      <c r="BJ686" s="100"/>
      <c r="BK686" s="100"/>
      <c r="BL686" s="100"/>
      <c r="BM686" s="100"/>
      <c r="BN686" s="100"/>
      <c r="BO686" s="100"/>
      <c r="BP686" s="100"/>
      <c r="BQ686" s="100"/>
    </row>
    <row r="687" spans="1:69">
      <c r="A687" s="25"/>
      <c r="C687" s="89"/>
      <c r="D687" s="84"/>
      <c r="E687" s="76"/>
      <c r="F687" s="91"/>
      <c r="G687" s="80"/>
      <c r="H687" s="81"/>
      <c r="I687" s="14"/>
      <c r="J687" s="92"/>
      <c r="K687" s="14"/>
      <c r="L687" s="78"/>
      <c r="M687" s="81"/>
      <c r="N687" s="14"/>
      <c r="O687" s="78"/>
      <c r="P687" s="78"/>
      <c r="Q687" s="93"/>
      <c r="R687" s="80"/>
      <c r="S687" s="80"/>
      <c r="T687" s="69"/>
      <c r="U687" s="78"/>
      <c r="V687" s="69"/>
      <c r="W687" s="80"/>
      <c r="X687" s="80"/>
      <c r="Y687" s="94"/>
      <c r="Z687" s="80"/>
      <c r="AA687" s="80"/>
      <c r="AB687" s="80"/>
      <c r="AC687" s="80"/>
      <c r="AD687" s="69"/>
      <c r="AE687" s="69"/>
      <c r="AF687" s="69"/>
      <c r="AG687" s="95"/>
      <c r="AH687" s="93"/>
      <c r="AI687" s="81"/>
      <c r="AJ687" s="80"/>
      <c r="AK687" s="80"/>
      <c r="AL687" s="78"/>
      <c r="AM687" s="80"/>
      <c r="AN687" s="80"/>
      <c r="AO687" s="80"/>
      <c r="AP687" s="80"/>
      <c r="AQ687" s="80"/>
      <c r="AR687" s="80"/>
      <c r="AS687" s="78"/>
      <c r="AT687" s="96"/>
      <c r="AU687" s="97"/>
      <c r="AV687" s="98"/>
      <c r="AW687" s="99"/>
      <c r="AX687" s="100"/>
      <c r="AY687" s="100"/>
      <c r="AZ687" s="100"/>
      <c r="BA687" s="100"/>
      <c r="BB687" s="100"/>
      <c r="BC687" s="100"/>
      <c r="BD687" s="100"/>
      <c r="BE687" s="100"/>
      <c r="BF687" s="100"/>
      <c r="BG687" s="100"/>
      <c r="BH687" s="100"/>
      <c r="BI687" s="100"/>
      <c r="BJ687" s="100"/>
      <c r="BK687" s="100"/>
      <c r="BL687" s="100"/>
      <c r="BM687" s="100"/>
      <c r="BN687" s="100"/>
      <c r="BO687" s="100"/>
      <c r="BP687" s="100"/>
      <c r="BQ687" s="100"/>
    </row>
    <row r="688" spans="1:69">
      <c r="A688" s="25"/>
      <c r="C688" s="89"/>
      <c r="D688" s="84"/>
      <c r="E688" s="76"/>
      <c r="F688" s="91"/>
      <c r="G688" s="80"/>
      <c r="H688" s="81"/>
      <c r="I688" s="14"/>
      <c r="J688" s="92"/>
      <c r="K688" s="14"/>
      <c r="L688" s="78"/>
      <c r="M688" s="81"/>
      <c r="N688" s="14"/>
      <c r="O688" s="78"/>
      <c r="P688" s="78"/>
      <c r="Q688" s="93"/>
      <c r="R688" s="80"/>
      <c r="S688" s="80"/>
      <c r="T688" s="69"/>
      <c r="U688" s="78"/>
      <c r="V688" s="69"/>
      <c r="W688" s="80"/>
      <c r="X688" s="80"/>
      <c r="Y688" s="94"/>
      <c r="Z688" s="80"/>
      <c r="AA688" s="80"/>
      <c r="AB688" s="80"/>
      <c r="AC688" s="80"/>
      <c r="AD688" s="69"/>
      <c r="AE688" s="69"/>
      <c r="AF688" s="69"/>
      <c r="AG688" s="95"/>
      <c r="AH688" s="93"/>
      <c r="AI688" s="81"/>
      <c r="AJ688" s="80"/>
      <c r="AK688" s="80"/>
      <c r="AL688" s="78"/>
      <c r="AM688" s="80"/>
      <c r="AN688" s="80"/>
      <c r="AO688" s="80"/>
      <c r="AP688" s="80"/>
      <c r="AQ688" s="80"/>
      <c r="AR688" s="80"/>
      <c r="AS688" s="78"/>
      <c r="AT688" s="96"/>
      <c r="AU688" s="97"/>
      <c r="AV688" s="98"/>
      <c r="AW688" s="99"/>
      <c r="AX688" s="100"/>
      <c r="AY688" s="100"/>
      <c r="AZ688" s="100"/>
      <c r="BA688" s="100"/>
      <c r="BB688" s="100"/>
      <c r="BC688" s="100"/>
      <c r="BD688" s="100"/>
      <c r="BE688" s="100"/>
      <c r="BF688" s="100"/>
      <c r="BG688" s="100"/>
      <c r="BH688" s="100"/>
      <c r="BI688" s="100"/>
      <c r="BJ688" s="100"/>
      <c r="BK688" s="100"/>
      <c r="BL688" s="100"/>
      <c r="BM688" s="100"/>
      <c r="BN688" s="100"/>
      <c r="BO688" s="100"/>
      <c r="BP688" s="100"/>
      <c r="BQ688" s="100"/>
    </row>
    <row r="689" spans="1:69">
      <c r="A689" s="25"/>
      <c r="C689" s="89"/>
      <c r="D689" s="84"/>
      <c r="E689" s="76"/>
      <c r="F689" s="91"/>
      <c r="G689" s="80"/>
      <c r="H689" s="81"/>
      <c r="I689" s="14"/>
      <c r="J689" s="92"/>
      <c r="K689" s="14"/>
      <c r="L689" s="78"/>
      <c r="M689" s="81"/>
      <c r="N689" s="14"/>
      <c r="O689" s="78"/>
      <c r="P689" s="78"/>
      <c r="Q689" s="93"/>
      <c r="R689" s="80"/>
      <c r="S689" s="80"/>
      <c r="T689" s="69"/>
      <c r="U689" s="78"/>
      <c r="V689" s="69"/>
      <c r="W689" s="80"/>
      <c r="X689" s="80"/>
      <c r="Y689" s="94"/>
      <c r="Z689" s="80"/>
      <c r="AA689" s="80"/>
      <c r="AB689" s="80"/>
      <c r="AC689" s="80"/>
      <c r="AD689" s="69"/>
      <c r="AE689" s="69"/>
      <c r="AF689" s="69"/>
      <c r="AG689" s="95"/>
      <c r="AH689" s="93"/>
      <c r="AI689" s="81"/>
      <c r="AJ689" s="80"/>
      <c r="AK689" s="80"/>
      <c r="AL689" s="78"/>
      <c r="AM689" s="80"/>
      <c r="AN689" s="80"/>
      <c r="AO689" s="80"/>
      <c r="AP689" s="80"/>
      <c r="AQ689" s="80"/>
      <c r="AR689" s="80"/>
      <c r="AS689" s="78"/>
      <c r="AT689" s="96"/>
      <c r="AU689" s="97"/>
      <c r="AV689" s="98"/>
      <c r="AW689" s="99"/>
      <c r="AX689" s="100"/>
      <c r="AY689" s="100"/>
      <c r="AZ689" s="100"/>
      <c r="BA689" s="100"/>
      <c r="BB689" s="100"/>
      <c r="BC689" s="100"/>
      <c r="BD689" s="100"/>
      <c r="BE689" s="100"/>
      <c r="BF689" s="100"/>
      <c r="BG689" s="100"/>
      <c r="BH689" s="100"/>
      <c r="BI689" s="100"/>
      <c r="BJ689" s="100"/>
      <c r="BK689" s="100"/>
      <c r="BL689" s="100"/>
      <c r="BM689" s="100"/>
      <c r="BN689" s="100"/>
      <c r="BO689" s="100"/>
      <c r="BP689" s="100"/>
      <c r="BQ689" s="100"/>
    </row>
    <row r="690" spans="1:69">
      <c r="A690" s="25"/>
      <c r="C690" s="89"/>
      <c r="D690" s="84"/>
      <c r="E690" s="76"/>
      <c r="F690" s="91"/>
      <c r="G690" s="80"/>
      <c r="H690" s="81"/>
      <c r="I690" s="14"/>
      <c r="J690" s="92"/>
      <c r="K690" s="14"/>
      <c r="L690" s="78"/>
      <c r="M690" s="81"/>
      <c r="N690" s="14"/>
      <c r="O690" s="78"/>
      <c r="P690" s="78"/>
      <c r="Q690" s="93"/>
      <c r="R690" s="80"/>
      <c r="S690" s="80"/>
      <c r="T690" s="69"/>
      <c r="U690" s="78"/>
      <c r="V690" s="69"/>
      <c r="W690" s="80"/>
      <c r="X690" s="80"/>
      <c r="Y690" s="94"/>
      <c r="Z690" s="80"/>
      <c r="AA690" s="80"/>
      <c r="AB690" s="80"/>
      <c r="AC690" s="80"/>
      <c r="AD690" s="69"/>
      <c r="AE690" s="69"/>
      <c r="AF690" s="69"/>
      <c r="AG690" s="95"/>
      <c r="AH690" s="93"/>
      <c r="AI690" s="81"/>
      <c r="AJ690" s="80"/>
      <c r="AK690" s="80"/>
      <c r="AL690" s="78"/>
      <c r="AM690" s="80"/>
      <c r="AN690" s="80"/>
      <c r="AO690" s="80"/>
      <c r="AP690" s="80"/>
      <c r="AQ690" s="80"/>
      <c r="AR690" s="80"/>
      <c r="AS690" s="78"/>
      <c r="AT690" s="96"/>
      <c r="AU690" s="97"/>
      <c r="AV690" s="98"/>
      <c r="AW690" s="99"/>
      <c r="AX690" s="100"/>
      <c r="AY690" s="100"/>
      <c r="AZ690" s="100"/>
      <c r="BA690" s="100"/>
      <c r="BB690" s="100"/>
      <c r="BC690" s="100"/>
      <c r="BD690" s="100"/>
      <c r="BE690" s="100"/>
      <c r="BF690" s="100"/>
      <c r="BG690" s="100"/>
      <c r="BH690" s="100"/>
      <c r="BI690" s="100"/>
      <c r="BJ690" s="100"/>
      <c r="BK690" s="100"/>
      <c r="BL690" s="100"/>
      <c r="BM690" s="100"/>
      <c r="BN690" s="100"/>
      <c r="BO690" s="100"/>
      <c r="BP690" s="100"/>
      <c r="BQ690" s="100"/>
    </row>
    <row r="691" spans="1:69">
      <c r="A691" s="25"/>
      <c r="C691" s="89"/>
      <c r="D691" s="84"/>
      <c r="E691" s="76"/>
      <c r="F691" s="91"/>
      <c r="G691" s="80"/>
      <c r="H691" s="81"/>
      <c r="I691" s="14"/>
      <c r="J691" s="92"/>
      <c r="K691" s="14"/>
      <c r="L691" s="78"/>
      <c r="M691" s="81"/>
      <c r="N691" s="14"/>
      <c r="O691" s="78"/>
      <c r="P691" s="78"/>
      <c r="Q691" s="93"/>
      <c r="R691" s="80"/>
      <c r="S691" s="80"/>
      <c r="T691" s="69"/>
      <c r="U691" s="78"/>
      <c r="V691" s="69"/>
      <c r="W691" s="80"/>
      <c r="X691" s="80"/>
      <c r="Y691" s="94"/>
      <c r="Z691" s="80"/>
      <c r="AA691" s="80"/>
      <c r="AB691" s="80"/>
      <c r="AC691" s="80"/>
      <c r="AD691" s="69"/>
      <c r="AE691" s="69"/>
      <c r="AF691" s="69"/>
      <c r="AG691" s="95"/>
      <c r="AH691" s="93"/>
      <c r="AI691" s="81"/>
      <c r="AJ691" s="80"/>
      <c r="AK691" s="80"/>
      <c r="AL691" s="78"/>
      <c r="AM691" s="80"/>
      <c r="AN691" s="80"/>
      <c r="AO691" s="80"/>
      <c r="AP691" s="80"/>
      <c r="AQ691" s="80"/>
      <c r="AR691" s="80"/>
      <c r="AS691" s="78"/>
      <c r="AT691" s="96"/>
      <c r="AU691" s="97"/>
      <c r="AV691" s="98"/>
      <c r="AW691" s="99"/>
      <c r="AX691" s="100"/>
      <c r="AY691" s="100"/>
      <c r="AZ691" s="100"/>
      <c r="BA691" s="100"/>
      <c r="BB691" s="100"/>
      <c r="BC691" s="100"/>
      <c r="BD691" s="100"/>
      <c r="BE691" s="100"/>
      <c r="BF691" s="100"/>
      <c r="BG691" s="100"/>
      <c r="BH691" s="100"/>
      <c r="BI691" s="100"/>
      <c r="BJ691" s="100"/>
      <c r="BK691" s="100"/>
      <c r="BL691" s="100"/>
      <c r="BM691" s="100"/>
      <c r="BN691" s="100"/>
      <c r="BO691" s="100"/>
      <c r="BP691" s="100"/>
      <c r="BQ691" s="100"/>
    </row>
    <row r="692" spans="1:69">
      <c r="A692" s="25"/>
      <c r="C692" s="89"/>
      <c r="D692" s="84"/>
      <c r="E692" s="76"/>
      <c r="F692" s="91"/>
      <c r="G692" s="80"/>
      <c r="H692" s="81"/>
      <c r="I692" s="14"/>
      <c r="J692" s="92"/>
      <c r="K692" s="14"/>
      <c r="L692" s="78"/>
      <c r="M692" s="81"/>
      <c r="N692" s="14"/>
      <c r="O692" s="78"/>
      <c r="P692" s="78"/>
      <c r="Q692" s="93"/>
      <c r="R692" s="80"/>
      <c r="S692" s="80"/>
      <c r="T692" s="69"/>
      <c r="U692" s="78"/>
      <c r="V692" s="69"/>
      <c r="W692" s="80"/>
      <c r="X692" s="80"/>
      <c r="Y692" s="94"/>
      <c r="Z692" s="80"/>
      <c r="AA692" s="80"/>
      <c r="AB692" s="80"/>
      <c r="AC692" s="80"/>
      <c r="AD692" s="69"/>
      <c r="AE692" s="69"/>
      <c r="AF692" s="69"/>
      <c r="AG692" s="95"/>
      <c r="AH692" s="93"/>
      <c r="AI692" s="81"/>
      <c r="AJ692" s="80"/>
      <c r="AK692" s="80"/>
      <c r="AL692" s="78"/>
      <c r="AM692" s="80"/>
      <c r="AN692" s="80"/>
      <c r="AO692" s="80"/>
      <c r="AP692" s="80"/>
      <c r="AQ692" s="80"/>
      <c r="AR692" s="80"/>
      <c r="AS692" s="78"/>
      <c r="AT692" s="96"/>
      <c r="AU692" s="97"/>
      <c r="AV692" s="98"/>
      <c r="AW692" s="99"/>
      <c r="AX692" s="100"/>
      <c r="AY692" s="100"/>
      <c r="AZ692" s="100"/>
      <c r="BA692" s="100"/>
      <c r="BB692" s="100"/>
      <c r="BC692" s="100"/>
      <c r="BD692" s="100"/>
      <c r="BE692" s="100"/>
      <c r="BF692" s="100"/>
      <c r="BG692" s="100"/>
      <c r="BH692" s="100"/>
      <c r="BI692" s="100"/>
      <c r="BJ692" s="100"/>
      <c r="BK692" s="100"/>
      <c r="BL692" s="100"/>
      <c r="BM692" s="100"/>
      <c r="BN692" s="100"/>
      <c r="BO692" s="100"/>
      <c r="BP692" s="100"/>
      <c r="BQ692" s="100"/>
    </row>
    <row r="693" spans="1:69">
      <c r="A693" s="25"/>
      <c r="C693" s="89"/>
      <c r="D693" s="84"/>
      <c r="E693" s="76"/>
      <c r="F693" s="91"/>
      <c r="G693" s="80"/>
      <c r="H693" s="81"/>
      <c r="I693" s="14"/>
      <c r="J693" s="92"/>
      <c r="K693" s="14"/>
      <c r="L693" s="78"/>
      <c r="M693" s="81"/>
      <c r="N693" s="14"/>
      <c r="O693" s="78"/>
      <c r="P693" s="78"/>
      <c r="Q693" s="93"/>
      <c r="R693" s="80"/>
      <c r="S693" s="80"/>
      <c r="T693" s="69"/>
      <c r="U693" s="78"/>
      <c r="V693" s="69"/>
      <c r="W693" s="80"/>
      <c r="X693" s="80"/>
      <c r="Y693" s="94"/>
      <c r="Z693" s="80"/>
      <c r="AA693" s="80"/>
      <c r="AB693" s="80"/>
      <c r="AC693" s="80"/>
      <c r="AD693" s="69"/>
      <c r="AE693" s="69"/>
      <c r="AF693" s="69"/>
      <c r="AG693" s="95"/>
      <c r="AH693" s="93"/>
      <c r="AI693" s="81"/>
      <c r="AJ693" s="80"/>
      <c r="AK693" s="80"/>
      <c r="AL693" s="78"/>
      <c r="AM693" s="80"/>
      <c r="AN693" s="80"/>
      <c r="AO693" s="80"/>
      <c r="AP693" s="80"/>
      <c r="AQ693" s="80"/>
      <c r="AR693" s="80"/>
      <c r="AS693" s="78"/>
      <c r="AT693" s="96"/>
      <c r="AU693" s="97"/>
      <c r="AV693" s="98"/>
      <c r="AW693" s="99"/>
      <c r="AX693" s="100"/>
      <c r="AY693" s="100"/>
      <c r="AZ693" s="100"/>
      <c r="BA693" s="100"/>
      <c r="BB693" s="100"/>
      <c r="BC693" s="100"/>
      <c r="BD693" s="100"/>
      <c r="BE693" s="100"/>
      <c r="BF693" s="100"/>
      <c r="BG693" s="100"/>
      <c r="BH693" s="100"/>
      <c r="BI693" s="100"/>
      <c r="BJ693" s="100"/>
      <c r="BK693" s="100"/>
      <c r="BL693" s="100"/>
      <c r="BM693" s="100"/>
      <c r="BN693" s="100"/>
      <c r="BO693" s="100"/>
      <c r="BP693" s="100"/>
      <c r="BQ693" s="100"/>
    </row>
    <row r="694" spans="1:69">
      <c r="A694" s="25"/>
      <c r="C694" s="89"/>
      <c r="D694" s="84"/>
      <c r="E694" s="76"/>
      <c r="F694" s="91"/>
      <c r="G694" s="80"/>
      <c r="H694" s="81"/>
      <c r="I694" s="14"/>
      <c r="J694" s="92"/>
      <c r="K694" s="14"/>
      <c r="L694" s="78"/>
      <c r="M694" s="81"/>
      <c r="N694" s="14"/>
      <c r="O694" s="78"/>
      <c r="P694" s="78"/>
      <c r="Q694" s="93"/>
      <c r="R694" s="80"/>
      <c r="S694" s="80"/>
      <c r="T694" s="69"/>
      <c r="U694" s="78"/>
      <c r="V694" s="69"/>
      <c r="W694" s="80"/>
      <c r="X694" s="80"/>
      <c r="Y694" s="94"/>
      <c r="Z694" s="80"/>
      <c r="AA694" s="80"/>
      <c r="AB694" s="80"/>
      <c r="AC694" s="80"/>
      <c r="AD694" s="69"/>
      <c r="AE694" s="69"/>
      <c r="AF694" s="69"/>
      <c r="AG694" s="95"/>
      <c r="AH694" s="93"/>
      <c r="AI694" s="81"/>
      <c r="AJ694" s="80"/>
      <c r="AK694" s="80"/>
      <c r="AL694" s="78"/>
      <c r="AM694" s="80"/>
      <c r="AN694" s="80"/>
      <c r="AO694" s="80"/>
      <c r="AP694" s="80"/>
      <c r="AQ694" s="80"/>
      <c r="AR694" s="80"/>
      <c r="AS694" s="78"/>
      <c r="AT694" s="96"/>
      <c r="AU694" s="97"/>
      <c r="AV694" s="98"/>
      <c r="AW694" s="99"/>
      <c r="AX694" s="100"/>
      <c r="AY694" s="100"/>
      <c r="AZ694" s="100"/>
      <c r="BA694" s="100"/>
      <c r="BB694" s="100"/>
      <c r="BC694" s="100"/>
      <c r="BD694" s="100"/>
      <c r="BE694" s="100"/>
      <c r="BF694" s="100"/>
      <c r="BG694" s="100"/>
      <c r="BH694" s="100"/>
      <c r="BI694" s="100"/>
      <c r="BJ694" s="100"/>
      <c r="BK694" s="100"/>
      <c r="BL694" s="100"/>
      <c r="BM694" s="100"/>
      <c r="BN694" s="100"/>
      <c r="BO694" s="100"/>
      <c r="BP694" s="100"/>
      <c r="BQ694" s="100"/>
    </row>
    <row r="695" spans="1:69">
      <c r="A695" s="25"/>
      <c r="C695" s="89"/>
      <c r="D695" s="84"/>
      <c r="E695" s="76"/>
      <c r="F695" s="91"/>
      <c r="G695" s="80"/>
      <c r="H695" s="81"/>
      <c r="I695" s="14"/>
      <c r="J695" s="92"/>
      <c r="K695" s="14"/>
      <c r="L695" s="78"/>
      <c r="M695" s="81"/>
      <c r="N695" s="14"/>
      <c r="O695" s="78"/>
      <c r="P695" s="78"/>
      <c r="Q695" s="93"/>
      <c r="R695" s="80"/>
      <c r="S695" s="80"/>
      <c r="T695" s="69"/>
      <c r="U695" s="78"/>
      <c r="V695" s="69"/>
      <c r="W695" s="80"/>
      <c r="X695" s="80"/>
      <c r="Y695" s="94"/>
      <c r="Z695" s="80"/>
      <c r="AA695" s="80"/>
      <c r="AB695" s="80"/>
      <c r="AC695" s="80"/>
      <c r="AD695" s="69"/>
      <c r="AE695" s="69"/>
      <c r="AF695" s="69"/>
      <c r="AG695" s="95"/>
      <c r="AH695" s="93"/>
      <c r="AI695" s="81"/>
      <c r="AJ695" s="80"/>
      <c r="AK695" s="80"/>
      <c r="AL695" s="78"/>
      <c r="AM695" s="80"/>
      <c r="AN695" s="80"/>
      <c r="AO695" s="80"/>
      <c r="AP695" s="80"/>
      <c r="AQ695" s="80"/>
      <c r="AR695" s="80"/>
      <c r="AS695" s="78"/>
      <c r="AT695" s="96"/>
      <c r="AU695" s="97"/>
      <c r="AV695" s="98"/>
      <c r="AW695" s="99"/>
      <c r="AX695" s="100"/>
      <c r="AY695" s="100"/>
      <c r="AZ695" s="100"/>
      <c r="BA695" s="100"/>
      <c r="BB695" s="100"/>
      <c r="BC695" s="100"/>
      <c r="BD695" s="100"/>
      <c r="BE695" s="100"/>
      <c r="BF695" s="100"/>
      <c r="BG695" s="100"/>
      <c r="BH695" s="100"/>
      <c r="BI695" s="100"/>
      <c r="BJ695" s="100"/>
      <c r="BK695" s="100"/>
      <c r="BL695" s="100"/>
      <c r="BM695" s="100"/>
      <c r="BN695" s="100"/>
      <c r="BO695" s="100"/>
      <c r="BP695" s="100"/>
      <c r="BQ695" s="100"/>
    </row>
    <row r="696" spans="1:69">
      <c r="A696" s="25"/>
      <c r="C696" s="89"/>
      <c r="D696" s="84"/>
      <c r="E696" s="76"/>
      <c r="F696" s="91"/>
      <c r="G696" s="80"/>
      <c r="H696" s="81"/>
      <c r="I696" s="14"/>
      <c r="J696" s="92"/>
      <c r="K696" s="14"/>
      <c r="L696" s="78"/>
      <c r="M696" s="81"/>
      <c r="N696" s="14"/>
      <c r="O696" s="78"/>
      <c r="P696" s="78"/>
      <c r="Q696" s="93"/>
      <c r="R696" s="80"/>
      <c r="S696" s="80"/>
      <c r="T696" s="69"/>
      <c r="U696" s="78"/>
      <c r="V696" s="69"/>
      <c r="W696" s="80"/>
      <c r="X696" s="80"/>
      <c r="Y696" s="94"/>
      <c r="Z696" s="80"/>
      <c r="AA696" s="80"/>
      <c r="AB696" s="80"/>
      <c r="AC696" s="80"/>
      <c r="AD696" s="69"/>
      <c r="AE696" s="69"/>
      <c r="AF696" s="69"/>
      <c r="AG696" s="95"/>
      <c r="AH696" s="93"/>
      <c r="AI696" s="81"/>
      <c r="AJ696" s="80"/>
      <c r="AK696" s="80"/>
      <c r="AL696" s="78"/>
      <c r="AM696" s="80"/>
      <c r="AN696" s="80"/>
      <c r="AO696" s="80"/>
      <c r="AP696" s="80"/>
      <c r="AQ696" s="80"/>
      <c r="AR696" s="80"/>
      <c r="AS696" s="78"/>
      <c r="AT696" s="96"/>
      <c r="AU696" s="97"/>
      <c r="AV696" s="98"/>
      <c r="AW696" s="99"/>
      <c r="AX696" s="100"/>
      <c r="AY696" s="100"/>
      <c r="AZ696" s="100"/>
      <c r="BA696" s="100"/>
      <c r="BB696" s="100"/>
      <c r="BC696" s="100"/>
      <c r="BD696" s="100"/>
      <c r="BE696" s="100"/>
      <c r="BF696" s="100"/>
      <c r="BG696" s="100"/>
      <c r="BH696" s="100"/>
      <c r="BI696" s="100"/>
      <c r="BJ696" s="100"/>
      <c r="BK696" s="100"/>
      <c r="BL696" s="100"/>
      <c r="BM696" s="100"/>
      <c r="BN696" s="100"/>
      <c r="BO696" s="100"/>
      <c r="BP696" s="100"/>
      <c r="BQ696" s="100"/>
    </row>
    <row r="697" spans="1:69">
      <c r="A697" s="25"/>
      <c r="C697" s="89"/>
      <c r="D697" s="84"/>
      <c r="E697" s="76"/>
      <c r="F697" s="91"/>
      <c r="G697" s="80"/>
      <c r="H697" s="81"/>
      <c r="I697" s="14"/>
      <c r="J697" s="92"/>
      <c r="K697" s="14"/>
      <c r="L697" s="78"/>
      <c r="M697" s="81"/>
      <c r="N697" s="14"/>
      <c r="O697" s="78"/>
      <c r="P697" s="78"/>
      <c r="Q697" s="93"/>
      <c r="R697" s="80"/>
      <c r="S697" s="80"/>
      <c r="T697" s="69"/>
      <c r="U697" s="78"/>
      <c r="V697" s="69"/>
      <c r="W697" s="80"/>
      <c r="X697" s="80"/>
      <c r="Y697" s="94"/>
      <c r="Z697" s="80"/>
      <c r="AA697" s="80"/>
      <c r="AB697" s="80"/>
      <c r="AC697" s="80"/>
      <c r="AD697" s="69"/>
      <c r="AE697" s="69"/>
      <c r="AF697" s="69"/>
      <c r="AG697" s="95"/>
      <c r="AH697" s="93"/>
      <c r="AI697" s="81"/>
      <c r="AJ697" s="80"/>
      <c r="AK697" s="80"/>
      <c r="AL697" s="78"/>
      <c r="AM697" s="80"/>
      <c r="AN697" s="80"/>
      <c r="AO697" s="80"/>
      <c r="AP697" s="80"/>
      <c r="AQ697" s="80"/>
      <c r="AR697" s="80"/>
      <c r="AS697" s="78"/>
      <c r="AT697" s="96"/>
      <c r="AU697" s="97"/>
      <c r="AV697" s="98"/>
      <c r="AW697" s="99"/>
      <c r="AX697" s="100"/>
      <c r="AY697" s="100"/>
      <c r="AZ697" s="100"/>
      <c r="BA697" s="100"/>
      <c r="BB697" s="100"/>
      <c r="BC697" s="100"/>
      <c r="BD697" s="100"/>
      <c r="BE697" s="100"/>
      <c r="BF697" s="100"/>
      <c r="BG697" s="100"/>
      <c r="BH697" s="100"/>
      <c r="BI697" s="100"/>
      <c r="BJ697" s="100"/>
      <c r="BK697" s="100"/>
      <c r="BL697" s="100"/>
      <c r="BM697" s="100"/>
      <c r="BN697" s="100"/>
      <c r="BO697" s="100"/>
      <c r="BP697" s="100"/>
      <c r="BQ697" s="100"/>
    </row>
    <row r="698" spans="1:69">
      <c r="A698" s="25"/>
      <c r="C698" s="89"/>
      <c r="D698" s="84"/>
      <c r="E698" s="76"/>
      <c r="F698" s="91"/>
      <c r="G698" s="80"/>
      <c r="H698" s="81"/>
      <c r="I698" s="14"/>
      <c r="J698" s="92"/>
      <c r="K698" s="14"/>
      <c r="L698" s="78"/>
      <c r="M698" s="81"/>
      <c r="N698" s="14"/>
      <c r="O698" s="78"/>
      <c r="P698" s="78"/>
      <c r="Q698" s="93"/>
      <c r="R698" s="80"/>
      <c r="S698" s="80"/>
      <c r="T698" s="69"/>
      <c r="U698" s="78"/>
      <c r="V698" s="69"/>
      <c r="W698" s="80"/>
      <c r="X698" s="80"/>
      <c r="Y698" s="94"/>
      <c r="Z698" s="80"/>
      <c r="AA698" s="80"/>
      <c r="AB698" s="80"/>
      <c r="AC698" s="80"/>
      <c r="AD698" s="69"/>
      <c r="AE698" s="69"/>
      <c r="AF698" s="69"/>
      <c r="AG698" s="95"/>
      <c r="AH698" s="93"/>
      <c r="AI698" s="81"/>
      <c r="AJ698" s="80"/>
      <c r="AK698" s="80"/>
      <c r="AL698" s="78"/>
      <c r="AM698" s="80"/>
      <c r="AN698" s="80"/>
      <c r="AO698" s="80"/>
      <c r="AP698" s="80"/>
      <c r="AQ698" s="80"/>
      <c r="AR698" s="80"/>
      <c r="AS698" s="78"/>
      <c r="AT698" s="96"/>
      <c r="AU698" s="97"/>
      <c r="AV698" s="98"/>
      <c r="AW698" s="99"/>
      <c r="AX698" s="100"/>
      <c r="AY698" s="100"/>
      <c r="AZ698" s="100"/>
      <c r="BA698" s="100"/>
      <c r="BB698" s="100"/>
      <c r="BC698" s="100"/>
      <c r="BD698" s="100"/>
      <c r="BE698" s="100"/>
      <c r="BF698" s="100"/>
      <c r="BG698" s="100"/>
      <c r="BH698" s="100"/>
      <c r="BI698" s="100"/>
      <c r="BJ698" s="100"/>
      <c r="BK698" s="100"/>
      <c r="BL698" s="100"/>
      <c r="BM698" s="100"/>
      <c r="BN698" s="100"/>
      <c r="BO698" s="100"/>
      <c r="BP698" s="100"/>
      <c r="BQ698" s="100"/>
    </row>
    <row r="699" spans="1:69">
      <c r="A699" s="25"/>
      <c r="C699" s="89"/>
      <c r="D699" s="84"/>
      <c r="E699" s="76"/>
      <c r="F699" s="91"/>
      <c r="G699" s="80"/>
      <c r="H699" s="81"/>
      <c r="I699" s="14"/>
      <c r="J699" s="92"/>
      <c r="K699" s="14"/>
      <c r="L699" s="78"/>
      <c r="M699" s="81"/>
      <c r="N699" s="14"/>
      <c r="O699" s="78"/>
      <c r="P699" s="78"/>
      <c r="Q699" s="93"/>
      <c r="R699" s="80"/>
      <c r="S699" s="80"/>
      <c r="T699" s="69"/>
      <c r="U699" s="78"/>
      <c r="V699" s="69"/>
      <c r="W699" s="80"/>
      <c r="X699" s="80"/>
      <c r="Y699" s="94"/>
      <c r="Z699" s="80"/>
      <c r="AA699" s="80"/>
      <c r="AB699" s="80"/>
      <c r="AC699" s="80"/>
      <c r="AD699" s="69"/>
      <c r="AE699" s="69"/>
      <c r="AF699" s="69"/>
      <c r="AG699" s="95"/>
      <c r="AH699" s="93"/>
      <c r="AI699" s="81"/>
      <c r="AJ699" s="80"/>
      <c r="AK699" s="80"/>
      <c r="AL699" s="78"/>
      <c r="AM699" s="80"/>
      <c r="AN699" s="80"/>
      <c r="AO699" s="80"/>
      <c r="AP699" s="80"/>
      <c r="AQ699" s="80"/>
      <c r="AR699" s="80"/>
      <c r="AS699" s="78"/>
      <c r="AT699" s="96"/>
      <c r="AU699" s="97"/>
      <c r="AV699" s="98"/>
      <c r="AW699" s="99"/>
      <c r="AX699" s="100"/>
      <c r="AY699" s="100"/>
      <c r="AZ699" s="100"/>
      <c r="BA699" s="100"/>
      <c r="BB699" s="100"/>
      <c r="BC699" s="100"/>
      <c r="BD699" s="100"/>
      <c r="BE699" s="100"/>
      <c r="BF699" s="100"/>
      <c r="BG699" s="100"/>
      <c r="BH699" s="100"/>
      <c r="BI699" s="100"/>
      <c r="BJ699" s="100"/>
      <c r="BK699" s="100"/>
      <c r="BL699" s="100"/>
      <c r="BM699" s="100"/>
      <c r="BN699" s="100"/>
      <c r="BO699" s="100"/>
      <c r="BP699" s="100"/>
      <c r="BQ699" s="100"/>
    </row>
    <row r="700" spans="1:69">
      <c r="A700" s="25"/>
      <c r="C700" s="89"/>
      <c r="D700" s="84"/>
      <c r="E700" s="76"/>
      <c r="F700" s="91"/>
      <c r="G700" s="80"/>
      <c r="H700" s="81"/>
      <c r="I700" s="14"/>
      <c r="J700" s="92"/>
      <c r="K700" s="14"/>
      <c r="L700" s="78"/>
      <c r="M700" s="81"/>
      <c r="N700" s="14"/>
      <c r="O700" s="78"/>
      <c r="P700" s="78"/>
      <c r="Q700" s="93"/>
      <c r="R700" s="80"/>
      <c r="S700" s="80"/>
      <c r="T700" s="69"/>
      <c r="U700" s="78"/>
      <c r="V700" s="69"/>
      <c r="W700" s="80"/>
      <c r="X700" s="80"/>
      <c r="Y700" s="94"/>
      <c r="Z700" s="80"/>
      <c r="AA700" s="80"/>
      <c r="AB700" s="80"/>
      <c r="AC700" s="80"/>
      <c r="AD700" s="69"/>
      <c r="AE700" s="69"/>
      <c r="AF700" s="69"/>
      <c r="AG700" s="95"/>
      <c r="AH700" s="93"/>
      <c r="AI700" s="81"/>
      <c r="AJ700" s="80"/>
      <c r="AK700" s="80"/>
      <c r="AL700" s="78"/>
      <c r="AM700" s="80"/>
      <c r="AN700" s="80"/>
      <c r="AO700" s="80"/>
      <c r="AP700" s="80"/>
      <c r="AQ700" s="80"/>
      <c r="AR700" s="80"/>
      <c r="AS700" s="78"/>
      <c r="AT700" s="96"/>
      <c r="AU700" s="97"/>
      <c r="AV700" s="98"/>
      <c r="AW700" s="99"/>
      <c r="AX700" s="100"/>
      <c r="AY700" s="100"/>
      <c r="AZ700" s="100"/>
      <c r="BA700" s="100"/>
      <c r="BB700" s="100"/>
      <c r="BC700" s="100"/>
      <c r="BD700" s="100"/>
      <c r="BE700" s="100"/>
      <c r="BF700" s="100"/>
      <c r="BG700" s="100"/>
      <c r="BH700" s="100"/>
      <c r="BI700" s="100"/>
      <c r="BJ700" s="100"/>
      <c r="BK700" s="100"/>
      <c r="BL700" s="100"/>
      <c r="BM700" s="100"/>
      <c r="BN700" s="100"/>
      <c r="BO700" s="100"/>
      <c r="BP700" s="100"/>
      <c r="BQ700" s="100"/>
    </row>
    <row r="701" spans="1:69">
      <c r="A701" s="25"/>
      <c r="C701" s="89"/>
      <c r="D701" s="84"/>
      <c r="E701" s="76"/>
      <c r="F701" s="91"/>
      <c r="G701" s="80"/>
      <c r="H701" s="81"/>
      <c r="I701" s="14"/>
      <c r="J701" s="92"/>
      <c r="K701" s="14"/>
      <c r="L701" s="78"/>
      <c r="M701" s="81"/>
      <c r="N701" s="14"/>
      <c r="O701" s="78"/>
      <c r="P701" s="78"/>
      <c r="Q701" s="93"/>
      <c r="R701" s="80"/>
      <c r="S701" s="80"/>
      <c r="T701" s="69"/>
      <c r="U701" s="78"/>
      <c r="V701" s="69"/>
      <c r="W701" s="80"/>
      <c r="X701" s="80"/>
      <c r="Y701" s="94"/>
      <c r="Z701" s="80"/>
      <c r="AA701" s="80"/>
      <c r="AB701" s="80"/>
      <c r="AC701" s="80"/>
      <c r="AD701" s="69"/>
      <c r="AE701" s="69"/>
      <c r="AF701" s="69"/>
      <c r="AG701" s="95"/>
      <c r="AH701" s="93"/>
      <c r="AI701" s="81"/>
      <c r="AJ701" s="80"/>
      <c r="AK701" s="80"/>
      <c r="AL701" s="78"/>
      <c r="AM701" s="80"/>
      <c r="AN701" s="80"/>
      <c r="AO701" s="80"/>
      <c r="AP701" s="80"/>
      <c r="AQ701" s="80"/>
      <c r="AR701" s="80"/>
      <c r="AS701" s="78"/>
      <c r="AT701" s="96"/>
      <c r="AU701" s="97"/>
      <c r="AV701" s="98"/>
      <c r="AW701" s="99"/>
      <c r="AX701" s="100"/>
      <c r="AY701" s="100"/>
      <c r="AZ701" s="100"/>
      <c r="BA701" s="100"/>
      <c r="BB701" s="100"/>
      <c r="BC701" s="100"/>
      <c r="BD701" s="100"/>
      <c r="BE701" s="100"/>
      <c r="BF701" s="100"/>
      <c r="BG701" s="100"/>
      <c r="BH701" s="100"/>
      <c r="BI701" s="100"/>
      <c r="BJ701" s="100"/>
      <c r="BK701" s="100"/>
      <c r="BL701" s="100"/>
      <c r="BM701" s="100"/>
      <c r="BN701" s="100"/>
      <c r="BO701" s="100"/>
      <c r="BP701" s="100"/>
      <c r="BQ701" s="100"/>
    </row>
    <row r="702" spans="1:69">
      <c r="A702" s="25"/>
      <c r="C702" s="89"/>
      <c r="D702" s="84"/>
      <c r="E702" s="76"/>
      <c r="F702" s="91"/>
      <c r="G702" s="80"/>
      <c r="H702" s="81"/>
      <c r="I702" s="14"/>
      <c r="J702" s="92"/>
      <c r="K702" s="14"/>
      <c r="L702" s="78"/>
      <c r="M702" s="81"/>
      <c r="N702" s="14"/>
      <c r="O702" s="78"/>
      <c r="P702" s="78"/>
      <c r="Q702" s="93"/>
      <c r="R702" s="80"/>
      <c r="S702" s="80"/>
      <c r="T702" s="69"/>
      <c r="U702" s="78"/>
      <c r="V702" s="69"/>
      <c r="W702" s="80"/>
      <c r="X702" s="80"/>
      <c r="Y702" s="94"/>
      <c r="Z702" s="80"/>
      <c r="AA702" s="80"/>
      <c r="AB702" s="80"/>
      <c r="AC702" s="80"/>
      <c r="AD702" s="69"/>
      <c r="AE702" s="69"/>
      <c r="AF702" s="69"/>
      <c r="AG702" s="95"/>
      <c r="AH702" s="93"/>
      <c r="AI702" s="81"/>
      <c r="AJ702" s="80"/>
      <c r="AK702" s="80"/>
      <c r="AL702" s="78"/>
      <c r="AM702" s="80"/>
      <c r="AN702" s="80"/>
      <c r="AO702" s="80"/>
      <c r="AP702" s="80"/>
      <c r="AQ702" s="80"/>
      <c r="AR702" s="80"/>
      <c r="AS702" s="78"/>
      <c r="AT702" s="96"/>
      <c r="AU702" s="97"/>
      <c r="AV702" s="98"/>
      <c r="AW702" s="99"/>
      <c r="AX702" s="100"/>
      <c r="AY702" s="100"/>
      <c r="AZ702" s="100"/>
      <c r="BA702" s="100"/>
      <c r="BB702" s="100"/>
      <c r="BC702" s="100"/>
      <c r="BD702" s="100"/>
      <c r="BE702" s="100"/>
      <c r="BF702" s="100"/>
      <c r="BG702" s="100"/>
      <c r="BH702" s="100"/>
      <c r="BI702" s="100"/>
      <c r="BJ702" s="100"/>
      <c r="BK702" s="100"/>
      <c r="BL702" s="100"/>
      <c r="BM702" s="100"/>
      <c r="BN702" s="100"/>
      <c r="BO702" s="100"/>
      <c r="BP702" s="100"/>
      <c r="BQ702" s="100"/>
    </row>
    <row r="703" spans="1:69">
      <c r="A703" s="25"/>
      <c r="C703" s="89"/>
      <c r="D703" s="84"/>
      <c r="E703" s="76"/>
      <c r="F703" s="91"/>
      <c r="G703" s="80"/>
      <c r="H703" s="81"/>
      <c r="I703" s="14"/>
      <c r="J703" s="92"/>
      <c r="K703" s="14"/>
      <c r="L703" s="78"/>
      <c r="M703" s="81"/>
      <c r="N703" s="14"/>
      <c r="O703" s="78"/>
      <c r="P703" s="78"/>
      <c r="Q703" s="93"/>
      <c r="R703" s="80"/>
      <c r="S703" s="80"/>
      <c r="T703" s="69"/>
      <c r="U703" s="78"/>
      <c r="V703" s="69"/>
      <c r="W703" s="80"/>
      <c r="X703" s="80"/>
      <c r="Y703" s="94"/>
      <c r="Z703" s="80"/>
      <c r="AA703" s="80"/>
      <c r="AB703" s="80"/>
      <c r="AC703" s="80"/>
      <c r="AD703" s="69"/>
      <c r="AE703" s="69"/>
      <c r="AF703" s="69"/>
      <c r="AG703" s="95"/>
      <c r="AH703" s="93"/>
      <c r="AI703" s="81"/>
      <c r="AJ703" s="80"/>
      <c r="AK703" s="80"/>
      <c r="AL703" s="78"/>
      <c r="AM703" s="80"/>
      <c r="AN703" s="80"/>
      <c r="AO703" s="80"/>
      <c r="AP703" s="80"/>
      <c r="AQ703" s="80"/>
      <c r="AR703" s="80"/>
      <c r="AS703" s="78"/>
      <c r="AT703" s="96"/>
      <c r="AU703" s="97"/>
      <c r="AV703" s="98"/>
      <c r="AW703" s="99"/>
      <c r="AX703" s="100"/>
      <c r="AY703" s="100"/>
      <c r="AZ703" s="100"/>
      <c r="BA703" s="100"/>
      <c r="BB703" s="100"/>
      <c r="BC703" s="100"/>
      <c r="BD703" s="100"/>
      <c r="BE703" s="100"/>
      <c r="BF703" s="100"/>
      <c r="BG703" s="100"/>
      <c r="BH703" s="100"/>
      <c r="BI703" s="100"/>
      <c r="BJ703" s="100"/>
      <c r="BK703" s="100"/>
      <c r="BL703" s="100"/>
      <c r="BM703" s="100"/>
      <c r="BN703" s="100"/>
      <c r="BO703" s="100"/>
      <c r="BP703" s="100"/>
      <c r="BQ703" s="100"/>
    </row>
    <row r="704" spans="1:69">
      <c r="A704" s="25"/>
      <c r="C704" s="89"/>
      <c r="D704" s="84"/>
      <c r="E704" s="76"/>
      <c r="F704" s="91"/>
      <c r="G704" s="80"/>
      <c r="H704" s="81"/>
      <c r="I704" s="14"/>
      <c r="J704" s="92"/>
      <c r="K704" s="14"/>
      <c r="L704" s="78"/>
      <c r="M704" s="81"/>
      <c r="N704" s="14"/>
      <c r="O704" s="78"/>
      <c r="P704" s="78"/>
      <c r="Q704" s="93"/>
      <c r="R704" s="80"/>
      <c r="S704" s="80"/>
      <c r="T704" s="69"/>
      <c r="U704" s="78"/>
      <c r="V704" s="69"/>
      <c r="W704" s="80"/>
      <c r="X704" s="80"/>
      <c r="Y704" s="94"/>
      <c r="Z704" s="80"/>
      <c r="AA704" s="80"/>
      <c r="AB704" s="80"/>
      <c r="AC704" s="80"/>
      <c r="AD704" s="69"/>
      <c r="AE704" s="69"/>
      <c r="AF704" s="69"/>
      <c r="AG704" s="95"/>
      <c r="AH704" s="93"/>
      <c r="AI704" s="81"/>
      <c r="AJ704" s="80"/>
      <c r="AK704" s="80"/>
      <c r="AL704" s="78"/>
      <c r="AM704" s="80"/>
      <c r="AN704" s="80"/>
      <c r="AO704" s="80"/>
      <c r="AP704" s="80"/>
      <c r="AQ704" s="80"/>
      <c r="AR704" s="80"/>
      <c r="AS704" s="78"/>
      <c r="AT704" s="96"/>
      <c r="AU704" s="97"/>
      <c r="AV704" s="98"/>
      <c r="AW704" s="99"/>
      <c r="AX704" s="100"/>
      <c r="AY704" s="100"/>
      <c r="AZ704" s="100"/>
      <c r="BA704" s="100"/>
      <c r="BB704" s="100"/>
      <c r="BC704" s="100"/>
      <c r="BD704" s="100"/>
      <c r="BE704" s="100"/>
      <c r="BF704" s="100"/>
      <c r="BG704" s="100"/>
      <c r="BH704" s="100"/>
      <c r="BI704" s="100"/>
      <c r="BJ704" s="100"/>
      <c r="BK704" s="100"/>
      <c r="BL704" s="100"/>
      <c r="BM704" s="100"/>
      <c r="BN704" s="100"/>
      <c r="BO704" s="100"/>
      <c r="BP704" s="100"/>
      <c r="BQ704" s="100"/>
    </row>
    <row r="705" spans="1:69">
      <c r="A705" s="25"/>
      <c r="C705" s="89"/>
      <c r="D705" s="84"/>
      <c r="E705" s="76"/>
      <c r="F705" s="91"/>
      <c r="G705" s="80"/>
      <c r="H705" s="81"/>
      <c r="I705" s="14"/>
      <c r="J705" s="92"/>
      <c r="K705" s="14"/>
      <c r="L705" s="78"/>
      <c r="M705" s="81"/>
      <c r="N705" s="14"/>
      <c r="O705" s="78"/>
      <c r="P705" s="78"/>
      <c r="Q705" s="93"/>
      <c r="R705" s="80"/>
      <c r="S705" s="80"/>
      <c r="T705" s="69"/>
      <c r="U705" s="78"/>
      <c r="V705" s="69"/>
      <c r="W705" s="80"/>
      <c r="X705" s="80"/>
      <c r="Y705" s="94"/>
      <c r="Z705" s="80"/>
      <c r="AA705" s="80"/>
      <c r="AB705" s="80"/>
      <c r="AC705" s="80"/>
      <c r="AD705" s="69"/>
      <c r="AE705" s="69"/>
      <c r="AF705" s="69"/>
      <c r="AG705" s="95"/>
      <c r="AH705" s="93"/>
      <c r="AI705" s="81"/>
      <c r="AJ705" s="80"/>
      <c r="AK705" s="80"/>
      <c r="AL705" s="78"/>
      <c r="AM705" s="80"/>
      <c r="AN705" s="80"/>
      <c r="AO705" s="80"/>
      <c r="AP705" s="80"/>
      <c r="AQ705" s="80"/>
      <c r="AR705" s="80"/>
      <c r="AS705" s="78"/>
      <c r="AT705" s="96"/>
      <c r="AU705" s="97"/>
      <c r="AV705" s="98"/>
      <c r="AW705" s="99"/>
      <c r="AX705" s="100"/>
      <c r="AY705" s="100"/>
      <c r="AZ705" s="100"/>
      <c r="BA705" s="100"/>
      <c r="BB705" s="100"/>
      <c r="BC705" s="100"/>
      <c r="BD705" s="100"/>
      <c r="BE705" s="100"/>
      <c r="BF705" s="100"/>
      <c r="BG705" s="100"/>
      <c r="BH705" s="100"/>
      <c r="BI705" s="100"/>
      <c r="BJ705" s="100"/>
      <c r="BK705" s="100"/>
      <c r="BL705" s="100"/>
      <c r="BM705" s="100"/>
      <c r="BN705" s="100"/>
      <c r="BO705" s="100"/>
      <c r="BP705" s="100"/>
      <c r="BQ705" s="100"/>
    </row>
    <row r="706" spans="1:69">
      <c r="A706" s="25"/>
      <c r="C706" s="89"/>
      <c r="D706" s="84"/>
      <c r="E706" s="76"/>
      <c r="F706" s="91"/>
      <c r="G706" s="80"/>
      <c r="H706" s="81"/>
      <c r="I706" s="14"/>
      <c r="J706" s="92"/>
      <c r="K706" s="14"/>
      <c r="L706" s="78"/>
      <c r="M706" s="81"/>
      <c r="N706" s="14"/>
      <c r="O706" s="78"/>
      <c r="P706" s="78"/>
      <c r="Q706" s="93"/>
      <c r="R706" s="80"/>
      <c r="S706" s="80"/>
      <c r="T706" s="69"/>
      <c r="U706" s="78"/>
      <c r="V706" s="69"/>
      <c r="W706" s="80"/>
      <c r="X706" s="80"/>
      <c r="Y706" s="94"/>
      <c r="Z706" s="80"/>
      <c r="AA706" s="80"/>
      <c r="AB706" s="80"/>
      <c r="AC706" s="80"/>
      <c r="AD706" s="69"/>
      <c r="AE706" s="69"/>
      <c r="AF706" s="69"/>
      <c r="AG706" s="95"/>
      <c r="AH706" s="93"/>
      <c r="AI706" s="81"/>
      <c r="AJ706" s="80"/>
      <c r="AK706" s="80"/>
      <c r="AL706" s="78"/>
      <c r="AM706" s="80"/>
      <c r="AN706" s="80"/>
      <c r="AO706" s="80"/>
      <c r="AP706" s="80"/>
      <c r="AQ706" s="80"/>
      <c r="AR706" s="80"/>
      <c r="AS706" s="78"/>
      <c r="AT706" s="96"/>
      <c r="AU706" s="97"/>
      <c r="AV706" s="98"/>
      <c r="AW706" s="99"/>
      <c r="AX706" s="100"/>
      <c r="AY706" s="100"/>
      <c r="AZ706" s="100"/>
      <c r="BA706" s="100"/>
      <c r="BB706" s="100"/>
      <c r="BC706" s="100"/>
      <c r="BD706" s="100"/>
      <c r="BE706" s="100"/>
      <c r="BF706" s="100"/>
      <c r="BG706" s="100"/>
      <c r="BH706" s="100"/>
      <c r="BI706" s="100"/>
      <c r="BJ706" s="100"/>
      <c r="BK706" s="100"/>
      <c r="BL706" s="100"/>
      <c r="BM706" s="100"/>
      <c r="BN706" s="100"/>
      <c r="BO706" s="100"/>
      <c r="BP706" s="100"/>
      <c r="BQ706" s="100"/>
    </row>
    <row r="707" spans="1:69">
      <c r="A707" s="25"/>
      <c r="C707" s="89"/>
      <c r="D707" s="84"/>
      <c r="E707" s="76"/>
      <c r="F707" s="91"/>
      <c r="G707" s="80"/>
      <c r="H707" s="81"/>
      <c r="I707" s="14"/>
      <c r="J707" s="92"/>
      <c r="K707" s="14"/>
      <c r="L707" s="78"/>
      <c r="M707" s="81"/>
      <c r="N707" s="14"/>
      <c r="O707" s="78"/>
      <c r="P707" s="78"/>
      <c r="Q707" s="93"/>
      <c r="R707" s="80"/>
      <c r="S707" s="80"/>
      <c r="T707" s="69"/>
      <c r="U707" s="78"/>
      <c r="V707" s="69"/>
      <c r="W707" s="80"/>
      <c r="X707" s="80"/>
      <c r="Y707" s="94"/>
      <c r="Z707" s="80"/>
      <c r="AA707" s="80"/>
      <c r="AB707" s="80"/>
      <c r="AC707" s="80"/>
      <c r="AD707" s="69"/>
      <c r="AE707" s="69"/>
      <c r="AF707" s="69"/>
      <c r="AG707" s="95"/>
      <c r="AH707" s="93"/>
      <c r="AI707" s="81"/>
      <c r="AJ707" s="80"/>
      <c r="AK707" s="80"/>
      <c r="AL707" s="78"/>
      <c r="AM707" s="80"/>
      <c r="AN707" s="80"/>
      <c r="AO707" s="80"/>
      <c r="AP707" s="80"/>
      <c r="AQ707" s="80"/>
      <c r="AR707" s="80"/>
      <c r="AS707" s="78"/>
      <c r="AT707" s="96"/>
      <c r="AU707" s="97"/>
      <c r="AV707" s="98"/>
      <c r="AW707" s="99"/>
      <c r="AX707" s="100"/>
      <c r="AY707" s="100"/>
      <c r="AZ707" s="100"/>
      <c r="BA707" s="100"/>
      <c r="BB707" s="100"/>
      <c r="BC707" s="100"/>
      <c r="BD707" s="100"/>
      <c r="BE707" s="100"/>
      <c r="BF707" s="100"/>
      <c r="BG707" s="100"/>
      <c r="BH707" s="100"/>
      <c r="BI707" s="100"/>
      <c r="BJ707" s="100"/>
      <c r="BK707" s="100"/>
      <c r="BL707" s="100"/>
      <c r="BM707" s="100"/>
      <c r="BN707" s="100"/>
      <c r="BO707" s="100"/>
      <c r="BP707" s="100"/>
      <c r="BQ707" s="100"/>
    </row>
    <row r="708" spans="1:69">
      <c r="A708" s="25"/>
      <c r="C708" s="89"/>
      <c r="D708" s="84"/>
      <c r="E708" s="76"/>
      <c r="F708" s="91"/>
      <c r="G708" s="80"/>
      <c r="H708" s="81"/>
      <c r="I708" s="14"/>
      <c r="J708" s="92"/>
      <c r="K708" s="14"/>
      <c r="L708" s="78"/>
      <c r="M708" s="81"/>
      <c r="N708" s="14"/>
      <c r="O708" s="78"/>
      <c r="P708" s="78"/>
      <c r="Q708" s="93"/>
      <c r="R708" s="80"/>
      <c r="S708" s="80"/>
      <c r="T708" s="69"/>
      <c r="U708" s="78"/>
      <c r="V708" s="69"/>
      <c r="W708" s="80"/>
      <c r="X708" s="80"/>
      <c r="Y708" s="94"/>
      <c r="Z708" s="80"/>
      <c r="AA708" s="80"/>
      <c r="AB708" s="80"/>
      <c r="AC708" s="80"/>
      <c r="AD708" s="69"/>
      <c r="AE708" s="69"/>
      <c r="AF708" s="69"/>
      <c r="AG708" s="95"/>
      <c r="AH708" s="93"/>
      <c r="AI708" s="81"/>
      <c r="AJ708" s="80"/>
      <c r="AK708" s="80"/>
      <c r="AL708" s="78"/>
      <c r="AM708" s="80"/>
      <c r="AN708" s="80"/>
      <c r="AO708" s="80"/>
      <c r="AP708" s="80"/>
      <c r="AQ708" s="80"/>
      <c r="AR708" s="80"/>
      <c r="AS708" s="78"/>
      <c r="AT708" s="96"/>
      <c r="AU708" s="97"/>
      <c r="AV708" s="98"/>
      <c r="AW708" s="99"/>
      <c r="AX708" s="100"/>
      <c r="AY708" s="100"/>
      <c r="AZ708" s="100"/>
      <c r="BA708" s="100"/>
      <c r="BB708" s="100"/>
      <c r="BC708" s="100"/>
      <c r="BD708" s="100"/>
      <c r="BE708" s="100"/>
      <c r="BF708" s="100"/>
      <c r="BG708" s="100"/>
      <c r="BH708" s="100"/>
      <c r="BI708" s="100"/>
      <c r="BJ708" s="100"/>
      <c r="BK708" s="100"/>
      <c r="BL708" s="100"/>
      <c r="BM708" s="100"/>
      <c r="BN708" s="100"/>
      <c r="BO708" s="100"/>
      <c r="BP708" s="100"/>
      <c r="BQ708" s="100"/>
    </row>
    <row r="709" spans="1:69">
      <c r="A709" s="25"/>
      <c r="C709" s="89"/>
      <c r="D709" s="84"/>
      <c r="E709" s="76"/>
      <c r="F709" s="91"/>
      <c r="G709" s="80"/>
      <c r="H709" s="81"/>
      <c r="I709" s="14"/>
      <c r="J709" s="92"/>
      <c r="K709" s="14"/>
      <c r="L709" s="78"/>
      <c r="M709" s="81"/>
      <c r="N709" s="14"/>
      <c r="O709" s="78"/>
      <c r="P709" s="78"/>
      <c r="Q709" s="93"/>
      <c r="R709" s="80"/>
      <c r="S709" s="80"/>
      <c r="T709" s="69"/>
      <c r="U709" s="78"/>
      <c r="V709" s="69"/>
      <c r="W709" s="80"/>
      <c r="X709" s="80"/>
      <c r="Y709" s="94"/>
      <c r="Z709" s="80"/>
      <c r="AA709" s="80"/>
      <c r="AB709" s="80"/>
      <c r="AC709" s="80"/>
      <c r="AD709" s="69"/>
      <c r="AE709" s="69"/>
      <c r="AF709" s="69"/>
      <c r="AG709" s="95"/>
      <c r="AH709" s="93"/>
      <c r="AI709" s="81"/>
      <c r="AJ709" s="80"/>
      <c r="AK709" s="80"/>
      <c r="AL709" s="78"/>
      <c r="AM709" s="80"/>
      <c r="AN709" s="80"/>
      <c r="AO709" s="80"/>
      <c r="AP709" s="80"/>
      <c r="AQ709" s="80"/>
      <c r="AR709" s="80"/>
      <c r="AS709" s="78"/>
      <c r="AT709" s="96"/>
      <c r="AU709" s="97"/>
      <c r="AV709" s="98"/>
      <c r="AW709" s="99"/>
      <c r="AX709" s="100"/>
      <c r="AY709" s="100"/>
      <c r="AZ709" s="100"/>
      <c r="BA709" s="100"/>
      <c r="BB709" s="100"/>
      <c r="BC709" s="100"/>
      <c r="BD709" s="100"/>
      <c r="BE709" s="100"/>
      <c r="BF709" s="100"/>
      <c r="BG709" s="100"/>
      <c r="BH709" s="100"/>
      <c r="BI709" s="100"/>
      <c r="BJ709" s="100"/>
      <c r="BK709" s="100"/>
      <c r="BL709" s="100"/>
      <c r="BM709" s="100"/>
      <c r="BN709" s="100"/>
      <c r="BO709" s="100"/>
      <c r="BP709" s="100"/>
      <c r="BQ709" s="100"/>
    </row>
    <row r="710" spans="1:69">
      <c r="A710" s="25"/>
      <c r="C710" s="89"/>
      <c r="D710" s="84"/>
      <c r="E710" s="76"/>
      <c r="F710" s="91"/>
      <c r="G710" s="80"/>
      <c r="H710" s="81"/>
      <c r="I710" s="14"/>
      <c r="J710" s="92"/>
      <c r="K710" s="14"/>
      <c r="L710" s="78"/>
      <c r="M710" s="81"/>
      <c r="N710" s="14"/>
      <c r="O710" s="78"/>
      <c r="P710" s="78"/>
      <c r="Q710" s="93"/>
      <c r="R710" s="80"/>
      <c r="S710" s="80"/>
      <c r="T710" s="69"/>
      <c r="U710" s="78"/>
      <c r="V710" s="69"/>
      <c r="W710" s="80"/>
      <c r="X710" s="80"/>
      <c r="Y710" s="94"/>
      <c r="Z710" s="80"/>
      <c r="AA710" s="80"/>
      <c r="AB710" s="80"/>
      <c r="AC710" s="80"/>
      <c r="AD710" s="69"/>
      <c r="AE710" s="69"/>
      <c r="AF710" s="69"/>
      <c r="AG710" s="95"/>
      <c r="AH710" s="93"/>
      <c r="AI710" s="81"/>
      <c r="AJ710" s="80"/>
      <c r="AK710" s="80"/>
      <c r="AL710" s="78"/>
      <c r="AM710" s="80"/>
      <c r="AN710" s="80"/>
      <c r="AO710" s="80"/>
      <c r="AP710" s="80"/>
      <c r="AQ710" s="80"/>
      <c r="AR710" s="80"/>
      <c r="AS710" s="78"/>
      <c r="AT710" s="96"/>
      <c r="AU710" s="97"/>
      <c r="AV710" s="98"/>
      <c r="AW710" s="99"/>
      <c r="AX710" s="100"/>
      <c r="AY710" s="100"/>
      <c r="AZ710" s="100"/>
      <c r="BA710" s="100"/>
      <c r="BB710" s="100"/>
      <c r="BC710" s="100"/>
      <c r="BD710" s="100"/>
      <c r="BE710" s="100"/>
      <c r="BF710" s="100"/>
      <c r="BG710" s="100"/>
      <c r="BH710" s="100"/>
      <c r="BI710" s="100"/>
      <c r="BJ710" s="100"/>
      <c r="BK710" s="100"/>
      <c r="BL710" s="100"/>
      <c r="BM710" s="100"/>
      <c r="BN710" s="100"/>
      <c r="BO710" s="100"/>
      <c r="BP710" s="100"/>
      <c r="BQ710" s="100"/>
    </row>
    <row r="711" spans="1:69">
      <c r="A711" s="25"/>
      <c r="C711" s="89"/>
      <c r="D711" s="84"/>
      <c r="E711" s="76"/>
      <c r="F711" s="91"/>
      <c r="G711" s="80"/>
      <c r="H711" s="81"/>
      <c r="I711" s="14"/>
      <c r="J711" s="92"/>
      <c r="K711" s="14"/>
      <c r="L711" s="78"/>
      <c r="M711" s="81"/>
      <c r="N711" s="14"/>
      <c r="O711" s="78"/>
      <c r="P711" s="78"/>
      <c r="Q711" s="93"/>
      <c r="R711" s="80"/>
      <c r="S711" s="80"/>
      <c r="T711" s="69"/>
      <c r="U711" s="78"/>
      <c r="V711" s="69"/>
      <c r="W711" s="80"/>
      <c r="X711" s="80"/>
      <c r="Y711" s="94"/>
      <c r="Z711" s="80"/>
      <c r="AA711" s="80"/>
      <c r="AB711" s="80"/>
      <c r="AC711" s="80"/>
      <c r="AD711" s="69"/>
      <c r="AE711" s="69"/>
      <c r="AF711" s="69"/>
      <c r="AG711" s="95"/>
      <c r="AH711" s="93"/>
      <c r="AI711" s="81"/>
      <c r="AJ711" s="80"/>
      <c r="AK711" s="80"/>
      <c r="AL711" s="78"/>
      <c r="AM711" s="80"/>
      <c r="AN711" s="80"/>
      <c r="AO711" s="80"/>
      <c r="AP711" s="80"/>
      <c r="AQ711" s="80"/>
      <c r="AR711" s="80"/>
      <c r="AS711" s="78"/>
      <c r="AT711" s="96"/>
      <c r="AU711" s="97"/>
      <c r="AV711" s="98"/>
      <c r="AW711" s="99"/>
      <c r="AX711" s="100"/>
      <c r="AY711" s="100"/>
      <c r="AZ711" s="100"/>
      <c r="BA711" s="100"/>
      <c r="BB711" s="100"/>
      <c r="BC711" s="100"/>
      <c r="BD711" s="100"/>
      <c r="BE711" s="100"/>
      <c r="BF711" s="100"/>
      <c r="BG711" s="100"/>
      <c r="BH711" s="100"/>
      <c r="BI711" s="100"/>
      <c r="BJ711" s="100"/>
      <c r="BK711" s="100"/>
      <c r="BL711" s="100"/>
      <c r="BM711" s="100"/>
      <c r="BN711" s="100"/>
      <c r="BO711" s="100"/>
      <c r="BP711" s="100"/>
      <c r="BQ711" s="100"/>
    </row>
    <row r="712" spans="1:69">
      <c r="A712" s="25"/>
      <c r="C712" s="89"/>
      <c r="D712" s="84"/>
      <c r="E712" s="76"/>
      <c r="F712" s="91"/>
      <c r="G712" s="80"/>
      <c r="H712" s="81"/>
      <c r="I712" s="14"/>
      <c r="J712" s="92"/>
      <c r="K712" s="14"/>
      <c r="L712" s="78"/>
      <c r="M712" s="81"/>
      <c r="N712" s="14"/>
      <c r="O712" s="78"/>
      <c r="P712" s="78"/>
      <c r="Q712" s="93"/>
      <c r="R712" s="80"/>
      <c r="S712" s="80"/>
      <c r="T712" s="69"/>
      <c r="U712" s="78"/>
      <c r="V712" s="69"/>
      <c r="W712" s="80"/>
      <c r="X712" s="80"/>
      <c r="Y712" s="94"/>
      <c r="Z712" s="80"/>
      <c r="AA712" s="80"/>
      <c r="AB712" s="80"/>
      <c r="AC712" s="80"/>
      <c r="AD712" s="69"/>
      <c r="AE712" s="69"/>
      <c r="AF712" s="69"/>
      <c r="AG712" s="95"/>
      <c r="AH712" s="93"/>
      <c r="AI712" s="81"/>
      <c r="AJ712" s="80"/>
      <c r="AK712" s="80"/>
      <c r="AL712" s="78"/>
      <c r="AM712" s="80"/>
      <c r="AN712" s="80"/>
      <c r="AO712" s="80"/>
      <c r="AP712" s="80"/>
      <c r="AQ712" s="80"/>
      <c r="AR712" s="80"/>
      <c r="AS712" s="78"/>
      <c r="AT712" s="96"/>
      <c r="AU712" s="97"/>
      <c r="AV712" s="98"/>
      <c r="AW712" s="99"/>
      <c r="AX712" s="100"/>
      <c r="AY712" s="100"/>
      <c r="AZ712" s="100"/>
      <c r="BA712" s="100"/>
      <c r="BB712" s="100"/>
      <c r="BC712" s="100"/>
      <c r="BD712" s="100"/>
      <c r="BE712" s="100"/>
      <c r="BF712" s="100"/>
      <c r="BG712" s="100"/>
      <c r="BH712" s="100"/>
      <c r="BI712" s="100"/>
      <c r="BJ712" s="100"/>
      <c r="BK712" s="100"/>
      <c r="BL712" s="100"/>
      <c r="BM712" s="100"/>
      <c r="BN712" s="100"/>
      <c r="BO712" s="100"/>
      <c r="BP712" s="100"/>
      <c r="BQ712" s="100"/>
    </row>
    <row r="713" spans="1:69">
      <c r="A713" s="25"/>
      <c r="C713" s="89"/>
      <c r="D713" s="84"/>
      <c r="E713" s="76"/>
      <c r="F713" s="91"/>
      <c r="G713" s="80"/>
      <c r="H713" s="81"/>
      <c r="I713" s="14"/>
      <c r="J713" s="92"/>
      <c r="K713" s="14"/>
      <c r="L713" s="78"/>
      <c r="M713" s="81"/>
      <c r="N713" s="14"/>
      <c r="O713" s="78"/>
      <c r="P713" s="78"/>
      <c r="Q713" s="93"/>
      <c r="R713" s="80"/>
      <c r="S713" s="80"/>
      <c r="T713" s="69"/>
      <c r="U713" s="78"/>
      <c r="V713" s="69"/>
      <c r="W713" s="80"/>
      <c r="X713" s="80"/>
      <c r="Y713" s="94"/>
      <c r="Z713" s="80"/>
      <c r="AA713" s="80"/>
      <c r="AB713" s="80"/>
      <c r="AC713" s="80"/>
      <c r="AD713" s="69"/>
      <c r="AE713" s="69"/>
      <c r="AF713" s="69"/>
      <c r="AG713" s="95"/>
      <c r="AH713" s="93"/>
      <c r="AI713" s="81"/>
      <c r="AJ713" s="80"/>
      <c r="AK713" s="80"/>
      <c r="AL713" s="78"/>
      <c r="AM713" s="80"/>
      <c r="AN713" s="80"/>
      <c r="AO713" s="80"/>
      <c r="AP713" s="80"/>
      <c r="AQ713" s="80"/>
      <c r="AR713" s="80"/>
      <c r="AS713" s="78"/>
      <c r="AT713" s="96"/>
      <c r="AU713" s="97"/>
      <c r="AV713" s="98"/>
      <c r="AW713" s="99"/>
      <c r="AX713" s="100"/>
      <c r="AY713" s="100"/>
      <c r="AZ713" s="100"/>
      <c r="BA713" s="100"/>
      <c r="BB713" s="100"/>
      <c r="BC713" s="100"/>
      <c r="BD713" s="100"/>
      <c r="BE713" s="100"/>
      <c r="BF713" s="100"/>
      <c r="BG713" s="100"/>
      <c r="BH713" s="100"/>
      <c r="BI713" s="100"/>
      <c r="BJ713" s="100"/>
      <c r="BK713" s="100"/>
      <c r="BL713" s="100"/>
      <c r="BM713" s="100"/>
      <c r="BN713" s="100"/>
      <c r="BO713" s="100"/>
      <c r="BP713" s="100"/>
      <c r="BQ713" s="100"/>
    </row>
    <row r="714" spans="1:69">
      <c r="A714" s="25"/>
      <c r="C714" s="89"/>
      <c r="D714" s="84"/>
      <c r="E714" s="76"/>
      <c r="F714" s="91"/>
      <c r="G714" s="80"/>
      <c r="H714" s="81"/>
      <c r="I714" s="14"/>
      <c r="J714" s="92"/>
      <c r="K714" s="14"/>
      <c r="L714" s="78"/>
      <c r="M714" s="81"/>
      <c r="N714" s="14"/>
      <c r="O714" s="78"/>
      <c r="P714" s="78"/>
      <c r="Q714" s="93"/>
      <c r="R714" s="80"/>
      <c r="S714" s="80"/>
      <c r="T714" s="69"/>
      <c r="U714" s="78"/>
      <c r="V714" s="69"/>
      <c r="W714" s="80"/>
      <c r="X714" s="80"/>
      <c r="Y714" s="94"/>
      <c r="Z714" s="80"/>
      <c r="AA714" s="80"/>
      <c r="AB714" s="80"/>
      <c r="AC714" s="80"/>
      <c r="AD714" s="69"/>
      <c r="AE714" s="69"/>
      <c r="AF714" s="69"/>
      <c r="AG714" s="95"/>
      <c r="AH714" s="93"/>
      <c r="AI714" s="81"/>
      <c r="AJ714" s="80"/>
      <c r="AK714" s="80"/>
      <c r="AL714" s="78"/>
      <c r="AM714" s="80"/>
      <c r="AN714" s="80"/>
      <c r="AO714" s="80"/>
      <c r="AP714" s="80"/>
      <c r="AQ714" s="80"/>
      <c r="AR714" s="80"/>
      <c r="AS714" s="78"/>
      <c r="AT714" s="96"/>
      <c r="AU714" s="97"/>
      <c r="AV714" s="98"/>
      <c r="AW714" s="99"/>
      <c r="AX714" s="100"/>
      <c r="AY714" s="100"/>
      <c r="AZ714" s="100"/>
      <c r="BA714" s="100"/>
      <c r="BB714" s="100"/>
      <c r="BC714" s="100"/>
      <c r="BD714" s="100"/>
      <c r="BE714" s="100"/>
      <c r="BF714" s="100"/>
      <c r="BG714" s="100"/>
      <c r="BH714" s="100"/>
      <c r="BI714" s="100"/>
      <c r="BJ714" s="100"/>
      <c r="BK714" s="100"/>
      <c r="BL714" s="100"/>
      <c r="BM714" s="100"/>
      <c r="BN714" s="100"/>
      <c r="BO714" s="100"/>
      <c r="BP714" s="100"/>
      <c r="BQ714" s="100"/>
    </row>
    <row r="715" spans="1:69">
      <c r="A715" s="25"/>
      <c r="C715" s="89"/>
      <c r="D715" s="84"/>
      <c r="E715" s="76"/>
      <c r="F715" s="91"/>
      <c r="G715" s="80"/>
      <c r="H715" s="81"/>
      <c r="I715" s="14"/>
      <c r="J715" s="92"/>
      <c r="K715" s="14"/>
      <c r="L715" s="78"/>
      <c r="M715" s="81"/>
      <c r="N715" s="14"/>
      <c r="O715" s="78"/>
      <c r="P715" s="78"/>
      <c r="Q715" s="93"/>
      <c r="R715" s="80"/>
      <c r="S715" s="80"/>
      <c r="T715" s="69"/>
      <c r="U715" s="78"/>
      <c r="V715" s="69"/>
      <c r="W715" s="80"/>
      <c r="X715" s="80"/>
      <c r="Y715" s="94"/>
      <c r="Z715" s="80"/>
      <c r="AA715" s="80"/>
      <c r="AB715" s="80"/>
      <c r="AC715" s="80"/>
      <c r="AD715" s="69"/>
      <c r="AE715" s="69"/>
      <c r="AF715" s="69"/>
      <c r="AG715" s="95"/>
      <c r="AH715" s="93"/>
      <c r="AI715" s="81"/>
      <c r="AJ715" s="80"/>
      <c r="AK715" s="80"/>
      <c r="AL715" s="78"/>
      <c r="AM715" s="80"/>
      <c r="AN715" s="80"/>
      <c r="AO715" s="80"/>
      <c r="AP715" s="80"/>
      <c r="AQ715" s="80"/>
      <c r="AR715" s="80"/>
      <c r="AS715" s="78"/>
      <c r="AT715" s="96"/>
      <c r="AU715" s="97"/>
      <c r="AV715" s="98"/>
      <c r="AW715" s="99"/>
      <c r="AX715" s="100"/>
      <c r="AY715" s="100"/>
      <c r="AZ715" s="100"/>
      <c r="BA715" s="100"/>
      <c r="BB715" s="100"/>
      <c r="BC715" s="100"/>
      <c r="BD715" s="100"/>
      <c r="BE715" s="100"/>
      <c r="BF715" s="100"/>
      <c r="BG715" s="100"/>
      <c r="BH715" s="100"/>
      <c r="BI715" s="100"/>
      <c r="BJ715" s="100"/>
      <c r="BK715" s="100"/>
      <c r="BL715" s="100"/>
      <c r="BM715" s="100"/>
      <c r="BN715" s="100"/>
      <c r="BO715" s="100"/>
      <c r="BP715" s="100"/>
      <c r="BQ715" s="100"/>
    </row>
    <row r="716" spans="1:69">
      <c r="A716" s="25"/>
      <c r="C716" s="89"/>
      <c r="D716" s="84"/>
      <c r="E716" s="76"/>
      <c r="F716" s="91"/>
      <c r="G716" s="80"/>
      <c r="H716" s="81"/>
      <c r="I716" s="14"/>
      <c r="J716" s="92"/>
      <c r="K716" s="14"/>
      <c r="L716" s="78"/>
      <c r="M716" s="81"/>
      <c r="N716" s="14"/>
      <c r="O716" s="78"/>
      <c r="P716" s="78"/>
      <c r="Q716" s="93"/>
      <c r="R716" s="80"/>
      <c r="S716" s="80"/>
      <c r="T716" s="69"/>
      <c r="U716" s="78"/>
      <c r="V716" s="69"/>
      <c r="W716" s="80"/>
      <c r="X716" s="80"/>
      <c r="Y716" s="94"/>
      <c r="Z716" s="80"/>
      <c r="AA716" s="80"/>
      <c r="AB716" s="80"/>
      <c r="AC716" s="80"/>
      <c r="AD716" s="69"/>
      <c r="AE716" s="69"/>
      <c r="AF716" s="69"/>
      <c r="AG716" s="95"/>
      <c r="AH716" s="93"/>
      <c r="AI716" s="81"/>
      <c r="AJ716" s="80"/>
      <c r="AK716" s="80"/>
      <c r="AL716" s="78"/>
      <c r="AM716" s="80"/>
      <c r="AN716" s="80"/>
      <c r="AO716" s="80"/>
      <c r="AP716" s="80"/>
      <c r="AQ716" s="80"/>
      <c r="AR716" s="80"/>
      <c r="AS716" s="78"/>
      <c r="AT716" s="96"/>
      <c r="AU716" s="97"/>
      <c r="AV716" s="98"/>
      <c r="AW716" s="99"/>
      <c r="AX716" s="100"/>
      <c r="AY716" s="100"/>
      <c r="AZ716" s="100"/>
      <c r="BA716" s="100"/>
      <c r="BB716" s="100"/>
      <c r="BC716" s="100"/>
      <c r="BD716" s="100"/>
      <c r="BE716" s="100"/>
      <c r="BF716" s="100"/>
      <c r="BG716" s="100"/>
      <c r="BH716" s="100"/>
      <c r="BI716" s="100"/>
      <c r="BJ716" s="100"/>
      <c r="BK716" s="100"/>
      <c r="BL716" s="100"/>
      <c r="BM716" s="100"/>
      <c r="BN716" s="100"/>
      <c r="BO716" s="100"/>
      <c r="BP716" s="100"/>
      <c r="BQ716" s="100"/>
    </row>
    <row r="717" spans="1:69">
      <c r="A717" s="25"/>
      <c r="C717" s="89"/>
      <c r="D717" s="84"/>
      <c r="E717" s="76"/>
      <c r="F717" s="91"/>
      <c r="G717" s="80"/>
      <c r="H717" s="81"/>
      <c r="I717" s="14"/>
      <c r="J717" s="92"/>
      <c r="K717" s="14"/>
      <c r="L717" s="78"/>
      <c r="M717" s="81"/>
      <c r="N717" s="14"/>
      <c r="O717" s="78"/>
      <c r="P717" s="78"/>
      <c r="Q717" s="93"/>
      <c r="R717" s="80"/>
      <c r="S717" s="80"/>
      <c r="T717" s="69"/>
      <c r="U717" s="78"/>
      <c r="V717" s="69"/>
      <c r="W717" s="80"/>
      <c r="X717" s="80"/>
      <c r="Y717" s="94"/>
      <c r="Z717" s="80"/>
      <c r="AA717" s="80"/>
      <c r="AB717" s="80"/>
      <c r="AC717" s="80"/>
      <c r="AD717" s="69"/>
      <c r="AE717" s="69"/>
      <c r="AF717" s="69"/>
      <c r="AG717" s="95"/>
      <c r="AH717" s="93"/>
      <c r="AI717" s="81"/>
      <c r="AJ717" s="80"/>
      <c r="AK717" s="80"/>
      <c r="AL717" s="78"/>
      <c r="AM717" s="80"/>
      <c r="AN717" s="80"/>
      <c r="AO717" s="80"/>
      <c r="AP717" s="80"/>
      <c r="AQ717" s="80"/>
      <c r="AR717" s="80"/>
      <c r="AS717" s="78"/>
      <c r="AT717" s="96"/>
      <c r="AU717" s="97"/>
      <c r="AV717" s="98"/>
      <c r="AW717" s="99"/>
      <c r="AX717" s="100"/>
      <c r="AY717" s="100"/>
      <c r="AZ717" s="100"/>
      <c r="BA717" s="100"/>
      <c r="BB717" s="100"/>
      <c r="BC717" s="100"/>
      <c r="BD717" s="100"/>
      <c r="BE717" s="100"/>
      <c r="BF717" s="100"/>
      <c r="BG717" s="100"/>
      <c r="BH717" s="100"/>
      <c r="BI717" s="100"/>
      <c r="BJ717" s="100"/>
      <c r="BK717" s="100"/>
      <c r="BL717" s="100"/>
      <c r="BM717" s="100"/>
      <c r="BN717" s="100"/>
      <c r="BO717" s="100"/>
      <c r="BP717" s="100"/>
      <c r="BQ717" s="100"/>
    </row>
    <row r="718" spans="1:69">
      <c r="A718" s="25"/>
      <c r="C718" s="89"/>
      <c r="D718" s="84"/>
      <c r="E718" s="76"/>
      <c r="F718" s="91"/>
      <c r="G718" s="80"/>
      <c r="H718" s="81"/>
      <c r="I718" s="14"/>
      <c r="J718" s="92"/>
      <c r="K718" s="14"/>
      <c r="L718" s="78"/>
      <c r="M718" s="81"/>
      <c r="N718" s="14"/>
      <c r="O718" s="78"/>
      <c r="P718" s="78"/>
      <c r="Q718" s="93"/>
      <c r="R718" s="80"/>
      <c r="S718" s="80"/>
      <c r="T718" s="69"/>
      <c r="U718" s="78"/>
      <c r="V718" s="69"/>
      <c r="W718" s="80"/>
      <c r="X718" s="80"/>
      <c r="Y718" s="94"/>
      <c r="Z718" s="80"/>
      <c r="AA718" s="80"/>
      <c r="AB718" s="80"/>
      <c r="AC718" s="80"/>
      <c r="AD718" s="69"/>
      <c r="AE718" s="69"/>
      <c r="AF718" s="69"/>
      <c r="AG718" s="95"/>
      <c r="AH718" s="93"/>
      <c r="AI718" s="81"/>
      <c r="AJ718" s="80"/>
      <c r="AK718" s="80"/>
      <c r="AL718" s="78"/>
      <c r="AM718" s="80"/>
      <c r="AN718" s="80"/>
      <c r="AO718" s="80"/>
      <c r="AP718" s="80"/>
      <c r="AQ718" s="80"/>
      <c r="AR718" s="80"/>
      <c r="AS718" s="78"/>
      <c r="AT718" s="96"/>
      <c r="AU718" s="97"/>
      <c r="AV718" s="98"/>
      <c r="AW718" s="99"/>
      <c r="AX718" s="100"/>
      <c r="AY718" s="100"/>
      <c r="AZ718" s="100"/>
      <c r="BA718" s="100"/>
      <c r="BB718" s="100"/>
      <c r="BC718" s="100"/>
      <c r="BD718" s="100"/>
      <c r="BE718" s="100"/>
      <c r="BF718" s="100"/>
      <c r="BG718" s="100"/>
      <c r="BH718" s="100"/>
      <c r="BI718" s="100"/>
      <c r="BJ718" s="100"/>
      <c r="BK718" s="100"/>
      <c r="BL718" s="100"/>
      <c r="BM718" s="100"/>
      <c r="BN718" s="100"/>
      <c r="BO718" s="100"/>
      <c r="BP718" s="100"/>
      <c r="BQ718" s="100"/>
    </row>
    <row r="719" spans="1:69">
      <c r="A719" s="25"/>
      <c r="C719" s="89"/>
      <c r="D719" s="84"/>
      <c r="E719" s="76"/>
      <c r="F719" s="91"/>
      <c r="G719" s="80"/>
      <c r="H719" s="81"/>
      <c r="I719" s="14"/>
      <c r="J719" s="92"/>
      <c r="K719" s="14"/>
      <c r="L719" s="78"/>
      <c r="M719" s="81"/>
      <c r="N719" s="14"/>
      <c r="O719" s="78"/>
      <c r="P719" s="78"/>
      <c r="Q719" s="93"/>
      <c r="R719" s="80"/>
      <c r="S719" s="80"/>
      <c r="T719" s="69"/>
      <c r="U719" s="78"/>
      <c r="V719" s="69"/>
      <c r="W719" s="80"/>
      <c r="X719" s="80"/>
      <c r="Y719" s="94"/>
      <c r="Z719" s="80"/>
      <c r="AA719" s="80"/>
      <c r="AB719" s="80"/>
      <c r="AC719" s="80"/>
      <c r="AD719" s="69"/>
      <c r="AE719" s="69"/>
      <c r="AF719" s="69"/>
      <c r="AG719" s="95"/>
      <c r="AH719" s="93"/>
      <c r="AI719" s="81"/>
      <c r="AJ719" s="80"/>
      <c r="AK719" s="80"/>
      <c r="AL719" s="78"/>
      <c r="AM719" s="80"/>
      <c r="AN719" s="80"/>
      <c r="AO719" s="80"/>
      <c r="AP719" s="80"/>
      <c r="AQ719" s="80"/>
      <c r="AR719" s="80"/>
      <c r="AS719" s="78"/>
      <c r="AT719" s="96"/>
      <c r="AU719" s="97"/>
      <c r="AV719" s="98"/>
      <c r="AW719" s="99"/>
      <c r="AX719" s="100"/>
      <c r="AY719" s="100"/>
      <c r="AZ719" s="100"/>
      <c r="BA719" s="100"/>
      <c r="BB719" s="100"/>
      <c r="BC719" s="100"/>
      <c r="BD719" s="100"/>
      <c r="BE719" s="100"/>
      <c r="BF719" s="100"/>
      <c r="BG719" s="100"/>
      <c r="BH719" s="100"/>
      <c r="BI719" s="100"/>
      <c r="BJ719" s="100"/>
      <c r="BK719" s="100"/>
      <c r="BL719" s="100"/>
      <c r="BM719" s="100"/>
      <c r="BN719" s="100"/>
      <c r="BO719" s="100"/>
      <c r="BP719" s="100"/>
      <c r="BQ719" s="100"/>
    </row>
    <row r="720" spans="1:69">
      <c r="A720" s="25"/>
      <c r="C720" s="89"/>
      <c r="D720" s="84"/>
      <c r="E720" s="76"/>
      <c r="F720" s="91"/>
      <c r="G720" s="80"/>
      <c r="H720" s="81"/>
      <c r="I720" s="14"/>
      <c r="J720" s="92"/>
      <c r="K720" s="14"/>
      <c r="L720" s="78"/>
      <c r="M720" s="81"/>
      <c r="N720" s="14"/>
      <c r="O720" s="78"/>
      <c r="P720" s="78"/>
      <c r="Q720" s="93"/>
      <c r="R720" s="80"/>
      <c r="S720" s="80"/>
      <c r="T720" s="69"/>
      <c r="U720" s="78"/>
      <c r="V720" s="69"/>
      <c r="W720" s="80"/>
      <c r="X720" s="80"/>
      <c r="Y720" s="94"/>
      <c r="Z720" s="80"/>
      <c r="AA720" s="80"/>
      <c r="AB720" s="80"/>
      <c r="AC720" s="80"/>
      <c r="AD720" s="69"/>
      <c r="AE720" s="69"/>
      <c r="AF720" s="69"/>
      <c r="AG720" s="95"/>
      <c r="AH720" s="93"/>
      <c r="AI720" s="81"/>
      <c r="AJ720" s="80"/>
      <c r="AK720" s="80"/>
      <c r="AL720" s="78"/>
      <c r="AM720" s="80"/>
      <c r="AN720" s="80"/>
      <c r="AO720" s="80"/>
      <c r="AP720" s="80"/>
      <c r="AQ720" s="80"/>
      <c r="AR720" s="80"/>
      <c r="AS720" s="78"/>
      <c r="AT720" s="96"/>
      <c r="AU720" s="97"/>
      <c r="AV720" s="98"/>
      <c r="AW720" s="99"/>
      <c r="AX720" s="100"/>
      <c r="AY720" s="100"/>
      <c r="AZ720" s="100"/>
      <c r="BA720" s="100"/>
      <c r="BB720" s="100"/>
      <c r="BC720" s="100"/>
      <c r="BD720" s="100"/>
      <c r="BE720" s="100"/>
      <c r="BF720" s="100"/>
      <c r="BG720" s="100"/>
      <c r="BH720" s="100"/>
      <c r="BI720" s="100"/>
      <c r="BJ720" s="100"/>
      <c r="BK720" s="100"/>
      <c r="BL720" s="100"/>
      <c r="BM720" s="100"/>
      <c r="BN720" s="100"/>
      <c r="BO720" s="100"/>
      <c r="BP720" s="100"/>
      <c r="BQ720" s="100"/>
    </row>
    <row r="721" spans="1:69">
      <c r="A721" s="25"/>
      <c r="C721" s="89"/>
      <c r="D721" s="84"/>
      <c r="E721" s="76"/>
      <c r="F721" s="91"/>
      <c r="G721" s="80"/>
      <c r="H721" s="81"/>
      <c r="I721" s="14"/>
      <c r="J721" s="92"/>
      <c r="K721" s="14"/>
      <c r="L721" s="78"/>
      <c r="M721" s="81"/>
      <c r="N721" s="14"/>
      <c r="O721" s="78"/>
      <c r="P721" s="78"/>
      <c r="Q721" s="93"/>
      <c r="R721" s="80"/>
      <c r="S721" s="80"/>
      <c r="T721" s="69"/>
      <c r="U721" s="78"/>
      <c r="V721" s="69"/>
      <c r="W721" s="80"/>
      <c r="X721" s="80"/>
      <c r="Y721" s="94"/>
      <c r="Z721" s="80"/>
      <c r="AA721" s="80"/>
      <c r="AB721" s="80"/>
      <c r="AC721" s="80"/>
      <c r="AD721" s="69"/>
      <c r="AE721" s="69"/>
      <c r="AF721" s="69"/>
      <c r="AG721" s="95"/>
      <c r="AH721" s="93"/>
      <c r="AI721" s="81"/>
      <c r="AJ721" s="80"/>
      <c r="AK721" s="80"/>
      <c r="AL721" s="78"/>
      <c r="AM721" s="80"/>
      <c r="AN721" s="80"/>
      <c r="AO721" s="80"/>
      <c r="AP721" s="80"/>
      <c r="AQ721" s="80"/>
      <c r="AR721" s="80"/>
      <c r="AS721" s="78"/>
      <c r="AT721" s="96"/>
      <c r="AU721" s="97"/>
      <c r="AV721" s="98"/>
      <c r="AW721" s="99"/>
      <c r="AX721" s="100"/>
      <c r="AY721" s="100"/>
      <c r="AZ721" s="100"/>
      <c r="BA721" s="100"/>
      <c r="BB721" s="100"/>
      <c r="BC721" s="100"/>
      <c r="BD721" s="100"/>
      <c r="BE721" s="100"/>
      <c r="BF721" s="100"/>
      <c r="BG721" s="100"/>
      <c r="BH721" s="100"/>
      <c r="BI721" s="100"/>
      <c r="BJ721" s="100"/>
      <c r="BK721" s="100"/>
      <c r="BL721" s="100"/>
      <c r="BM721" s="100"/>
      <c r="BN721" s="100"/>
      <c r="BO721" s="100"/>
      <c r="BP721" s="100"/>
      <c r="BQ721" s="100"/>
    </row>
    <row r="722" spans="1:69">
      <c r="A722" s="25"/>
      <c r="C722" s="89"/>
      <c r="D722" s="84"/>
      <c r="E722" s="76"/>
      <c r="F722" s="91"/>
      <c r="G722" s="80"/>
      <c r="H722" s="81"/>
      <c r="I722" s="14"/>
      <c r="J722" s="92"/>
      <c r="K722" s="14"/>
      <c r="L722" s="78"/>
      <c r="M722" s="81"/>
      <c r="N722" s="14"/>
      <c r="O722" s="78"/>
      <c r="P722" s="78"/>
      <c r="Q722" s="93"/>
      <c r="R722" s="80"/>
      <c r="S722" s="80"/>
      <c r="T722" s="69"/>
      <c r="U722" s="78"/>
      <c r="V722" s="69"/>
      <c r="W722" s="80"/>
      <c r="X722" s="80"/>
      <c r="Y722" s="94"/>
      <c r="Z722" s="80"/>
      <c r="AA722" s="80"/>
      <c r="AB722" s="80"/>
      <c r="AC722" s="80"/>
      <c r="AD722" s="69"/>
      <c r="AE722" s="69"/>
      <c r="AF722" s="69"/>
      <c r="AG722" s="95"/>
      <c r="AH722" s="93"/>
      <c r="AI722" s="81"/>
      <c r="AJ722" s="80"/>
      <c r="AK722" s="80"/>
      <c r="AL722" s="78"/>
      <c r="AM722" s="80"/>
      <c r="AN722" s="80"/>
      <c r="AO722" s="80"/>
      <c r="AP722" s="80"/>
      <c r="AQ722" s="80"/>
      <c r="AR722" s="80"/>
      <c r="AS722" s="78"/>
      <c r="AT722" s="96"/>
      <c r="AU722" s="97"/>
      <c r="AV722" s="98"/>
      <c r="AW722" s="99"/>
      <c r="AX722" s="100"/>
      <c r="AY722" s="100"/>
      <c r="AZ722" s="100"/>
      <c r="BA722" s="100"/>
      <c r="BB722" s="100"/>
      <c r="BC722" s="100"/>
      <c r="BD722" s="100"/>
      <c r="BE722" s="100"/>
      <c r="BF722" s="100"/>
      <c r="BG722" s="100"/>
      <c r="BH722" s="100"/>
      <c r="BI722" s="100"/>
      <c r="BJ722" s="100"/>
      <c r="BK722" s="100"/>
      <c r="BL722" s="100"/>
      <c r="BM722" s="100"/>
      <c r="BN722" s="100"/>
      <c r="BO722" s="100"/>
      <c r="BP722" s="100"/>
      <c r="BQ722" s="100"/>
    </row>
    <row r="723" spans="1:69">
      <c r="A723" s="25"/>
      <c r="C723" s="89"/>
      <c r="D723" s="84"/>
      <c r="E723" s="76"/>
      <c r="F723" s="91"/>
      <c r="G723" s="80"/>
      <c r="H723" s="81"/>
      <c r="I723" s="14"/>
      <c r="J723" s="92"/>
      <c r="K723" s="14"/>
      <c r="L723" s="78"/>
      <c r="M723" s="81"/>
      <c r="N723" s="14"/>
      <c r="O723" s="78"/>
      <c r="P723" s="78"/>
      <c r="Q723" s="93"/>
      <c r="R723" s="80"/>
      <c r="S723" s="80"/>
      <c r="T723" s="69"/>
      <c r="U723" s="78"/>
      <c r="V723" s="69"/>
      <c r="W723" s="80"/>
      <c r="X723" s="80"/>
      <c r="Y723" s="94"/>
      <c r="Z723" s="80"/>
      <c r="AA723" s="80"/>
      <c r="AB723" s="80"/>
      <c r="AC723" s="80"/>
      <c r="AD723" s="69"/>
      <c r="AE723" s="69"/>
      <c r="AF723" s="69"/>
      <c r="AG723" s="95"/>
      <c r="AH723" s="93"/>
      <c r="AI723" s="81"/>
      <c r="AJ723" s="80"/>
      <c r="AK723" s="80"/>
      <c r="AL723" s="78"/>
      <c r="AM723" s="80"/>
      <c r="AN723" s="80"/>
      <c r="AO723" s="80"/>
      <c r="AP723" s="80"/>
      <c r="AQ723" s="80"/>
      <c r="AR723" s="80"/>
      <c r="AS723" s="78"/>
      <c r="AT723" s="96"/>
      <c r="AU723" s="97"/>
      <c r="AV723" s="98"/>
      <c r="AW723" s="99"/>
      <c r="AX723" s="100"/>
      <c r="AY723" s="100"/>
      <c r="AZ723" s="100"/>
      <c r="BA723" s="100"/>
      <c r="BB723" s="100"/>
      <c r="BC723" s="100"/>
      <c r="BD723" s="100"/>
      <c r="BE723" s="100"/>
      <c r="BF723" s="100"/>
      <c r="BG723" s="100"/>
      <c r="BH723" s="100"/>
      <c r="BI723" s="100"/>
      <c r="BJ723" s="100"/>
      <c r="BK723" s="100"/>
      <c r="BL723" s="100"/>
      <c r="BM723" s="100"/>
      <c r="BN723" s="100"/>
      <c r="BO723" s="100"/>
      <c r="BP723" s="100"/>
      <c r="BQ723" s="100"/>
    </row>
    <row r="724" spans="1:69">
      <c r="A724" s="25"/>
      <c r="C724" s="89"/>
      <c r="D724" s="84"/>
      <c r="E724" s="76"/>
      <c r="F724" s="91"/>
      <c r="G724" s="80"/>
      <c r="H724" s="81"/>
      <c r="I724" s="14"/>
      <c r="J724" s="92"/>
      <c r="K724" s="14"/>
      <c r="L724" s="78"/>
      <c r="M724" s="81"/>
      <c r="N724" s="14"/>
      <c r="O724" s="78"/>
      <c r="P724" s="78"/>
      <c r="Q724" s="93"/>
      <c r="R724" s="80"/>
      <c r="S724" s="80"/>
      <c r="T724" s="69"/>
      <c r="U724" s="78"/>
      <c r="V724" s="69"/>
      <c r="W724" s="80"/>
      <c r="X724" s="80"/>
      <c r="Y724" s="94"/>
      <c r="Z724" s="80"/>
      <c r="AA724" s="80"/>
      <c r="AB724" s="80"/>
      <c r="AC724" s="80"/>
      <c r="AD724" s="69"/>
      <c r="AE724" s="69"/>
      <c r="AF724" s="69"/>
      <c r="AG724" s="95"/>
      <c r="AH724" s="93"/>
      <c r="AI724" s="81"/>
      <c r="AJ724" s="80"/>
      <c r="AK724" s="80"/>
      <c r="AL724" s="78"/>
      <c r="AM724" s="80"/>
      <c r="AN724" s="80"/>
      <c r="AO724" s="80"/>
      <c r="AP724" s="80"/>
      <c r="AQ724" s="80"/>
      <c r="AR724" s="80"/>
      <c r="AS724" s="78"/>
      <c r="AT724" s="96"/>
      <c r="AU724" s="97"/>
      <c r="AV724" s="98"/>
      <c r="AW724" s="99"/>
      <c r="AX724" s="100"/>
      <c r="AY724" s="100"/>
      <c r="AZ724" s="100"/>
      <c r="BA724" s="100"/>
      <c r="BB724" s="100"/>
      <c r="BC724" s="100"/>
      <c r="BD724" s="100"/>
      <c r="BE724" s="100"/>
      <c r="BF724" s="100"/>
      <c r="BG724" s="100"/>
      <c r="BH724" s="100"/>
      <c r="BI724" s="100"/>
      <c r="BJ724" s="100"/>
      <c r="BK724" s="100"/>
      <c r="BL724" s="100"/>
      <c r="BM724" s="100"/>
      <c r="BN724" s="100"/>
      <c r="BO724" s="100"/>
      <c r="BP724" s="100"/>
      <c r="BQ724" s="100"/>
    </row>
    <row r="725" spans="1:69">
      <c r="A725" s="25"/>
      <c r="C725" s="89"/>
      <c r="D725" s="84"/>
      <c r="E725" s="76"/>
      <c r="F725" s="91"/>
      <c r="G725" s="80"/>
      <c r="H725" s="81"/>
      <c r="I725" s="14"/>
      <c r="J725" s="92"/>
      <c r="K725" s="14"/>
      <c r="L725" s="78"/>
      <c r="M725" s="81"/>
      <c r="N725" s="14"/>
      <c r="O725" s="78"/>
      <c r="P725" s="78"/>
      <c r="Q725" s="93"/>
      <c r="R725" s="80"/>
      <c r="S725" s="80"/>
      <c r="T725" s="69"/>
      <c r="U725" s="78"/>
      <c r="V725" s="69"/>
      <c r="W725" s="80"/>
      <c r="X725" s="80"/>
      <c r="Y725" s="94"/>
      <c r="Z725" s="80"/>
      <c r="AA725" s="80"/>
      <c r="AB725" s="80"/>
      <c r="AC725" s="80"/>
      <c r="AD725" s="69"/>
      <c r="AE725" s="69"/>
      <c r="AF725" s="69"/>
      <c r="AG725" s="95"/>
      <c r="AH725" s="93"/>
      <c r="AI725" s="81"/>
      <c r="AJ725" s="80"/>
      <c r="AK725" s="80"/>
      <c r="AL725" s="78"/>
      <c r="AM725" s="80"/>
      <c r="AN725" s="80"/>
      <c r="AO725" s="80"/>
      <c r="AP725" s="80"/>
      <c r="AQ725" s="80"/>
      <c r="AR725" s="80"/>
      <c r="AS725" s="78"/>
      <c r="AT725" s="96"/>
      <c r="AU725" s="97"/>
      <c r="AV725" s="98"/>
      <c r="AW725" s="99"/>
      <c r="AX725" s="100"/>
      <c r="AY725" s="100"/>
      <c r="AZ725" s="100"/>
      <c r="BA725" s="100"/>
      <c r="BB725" s="100"/>
      <c r="BC725" s="100"/>
      <c r="BD725" s="100"/>
      <c r="BE725" s="100"/>
      <c r="BF725" s="100"/>
      <c r="BG725" s="100"/>
      <c r="BH725" s="100"/>
      <c r="BI725" s="100"/>
      <c r="BJ725" s="100"/>
      <c r="BK725" s="100"/>
      <c r="BL725" s="100"/>
      <c r="BM725" s="100"/>
      <c r="BN725" s="100"/>
      <c r="BO725" s="100"/>
      <c r="BP725" s="100"/>
      <c r="BQ725" s="100"/>
    </row>
    <row r="726" spans="1:69">
      <c r="A726" s="25"/>
      <c r="C726" s="89"/>
      <c r="D726" s="84"/>
      <c r="E726" s="76"/>
      <c r="F726" s="91"/>
      <c r="G726" s="80"/>
      <c r="H726" s="81"/>
      <c r="I726" s="14"/>
      <c r="J726" s="92"/>
      <c r="K726" s="14"/>
      <c r="L726" s="78"/>
      <c r="M726" s="81"/>
      <c r="N726" s="14"/>
      <c r="O726" s="78"/>
      <c r="P726" s="78"/>
      <c r="Q726" s="93"/>
      <c r="R726" s="80"/>
      <c r="S726" s="80"/>
      <c r="T726" s="69"/>
      <c r="U726" s="78"/>
      <c r="V726" s="69"/>
      <c r="W726" s="80"/>
      <c r="X726" s="80"/>
      <c r="Y726" s="94"/>
      <c r="Z726" s="80"/>
      <c r="AA726" s="80"/>
      <c r="AB726" s="80"/>
      <c r="AC726" s="80"/>
      <c r="AD726" s="69"/>
      <c r="AE726" s="69"/>
      <c r="AF726" s="69"/>
      <c r="AG726" s="95"/>
      <c r="AH726" s="93"/>
      <c r="AI726" s="81"/>
      <c r="AJ726" s="80"/>
      <c r="AK726" s="80"/>
      <c r="AL726" s="78"/>
      <c r="AM726" s="80"/>
      <c r="AN726" s="80"/>
      <c r="AO726" s="80"/>
      <c r="AP726" s="80"/>
      <c r="AQ726" s="80"/>
      <c r="AR726" s="80"/>
      <c r="AS726" s="78"/>
      <c r="AT726" s="96"/>
      <c r="AU726" s="97"/>
      <c r="AV726" s="98"/>
      <c r="AW726" s="99"/>
      <c r="AX726" s="100"/>
      <c r="AY726" s="100"/>
      <c r="AZ726" s="100"/>
      <c r="BA726" s="100"/>
      <c r="BB726" s="100"/>
      <c r="BC726" s="100"/>
      <c r="BD726" s="100"/>
      <c r="BE726" s="100"/>
      <c r="BF726" s="100"/>
      <c r="BG726" s="100"/>
      <c r="BH726" s="100"/>
      <c r="BI726" s="100"/>
      <c r="BJ726" s="100"/>
      <c r="BK726" s="100"/>
      <c r="BL726" s="100"/>
      <c r="BM726" s="100"/>
      <c r="BN726" s="100"/>
      <c r="BO726" s="100"/>
      <c r="BP726" s="100"/>
      <c r="BQ726" s="100"/>
    </row>
    <row r="727" spans="1:69">
      <c r="A727" s="25"/>
      <c r="C727" s="89"/>
      <c r="D727" s="84"/>
      <c r="E727" s="76"/>
      <c r="F727" s="91"/>
      <c r="G727" s="80"/>
      <c r="H727" s="81"/>
      <c r="I727" s="14"/>
      <c r="J727" s="92"/>
      <c r="K727" s="14"/>
      <c r="L727" s="78"/>
      <c r="M727" s="81"/>
      <c r="N727" s="14"/>
      <c r="O727" s="78"/>
      <c r="P727" s="78"/>
      <c r="Q727" s="93"/>
      <c r="R727" s="80"/>
      <c r="S727" s="80"/>
      <c r="T727" s="69"/>
      <c r="U727" s="78"/>
      <c r="V727" s="69"/>
      <c r="W727" s="80"/>
      <c r="X727" s="80"/>
      <c r="Y727" s="94"/>
      <c r="Z727" s="80"/>
      <c r="AA727" s="80"/>
      <c r="AB727" s="80"/>
      <c r="AC727" s="80"/>
      <c r="AD727" s="69"/>
      <c r="AE727" s="69"/>
      <c r="AF727" s="69"/>
      <c r="AG727" s="95"/>
      <c r="AH727" s="93"/>
      <c r="AI727" s="81"/>
      <c r="AJ727" s="80"/>
      <c r="AK727" s="80"/>
      <c r="AL727" s="78"/>
      <c r="AM727" s="80"/>
      <c r="AN727" s="80"/>
      <c r="AO727" s="80"/>
      <c r="AP727" s="80"/>
      <c r="AQ727" s="80"/>
      <c r="AR727" s="80"/>
      <c r="AS727" s="78"/>
      <c r="AT727" s="96"/>
      <c r="AU727" s="97"/>
      <c r="AV727" s="98"/>
      <c r="AW727" s="99"/>
      <c r="AX727" s="100"/>
      <c r="AY727" s="100"/>
      <c r="AZ727" s="100"/>
      <c r="BA727" s="100"/>
      <c r="BB727" s="100"/>
      <c r="BC727" s="100"/>
      <c r="BD727" s="100"/>
      <c r="BE727" s="100"/>
      <c r="BF727" s="100"/>
      <c r="BG727" s="100"/>
      <c r="BH727" s="100"/>
      <c r="BI727" s="100"/>
      <c r="BJ727" s="100"/>
      <c r="BK727" s="100"/>
      <c r="BL727" s="100"/>
      <c r="BM727" s="100"/>
      <c r="BN727" s="100"/>
      <c r="BO727" s="100"/>
      <c r="BP727" s="100"/>
      <c r="BQ727" s="100"/>
    </row>
    <row r="728" spans="1:69">
      <c r="A728" s="25"/>
      <c r="C728" s="89"/>
      <c r="D728" s="84"/>
      <c r="E728" s="76"/>
      <c r="F728" s="91"/>
      <c r="G728" s="80"/>
      <c r="H728" s="81"/>
      <c r="I728" s="14"/>
      <c r="J728" s="92"/>
      <c r="K728" s="14"/>
      <c r="L728" s="78"/>
      <c r="M728" s="81"/>
      <c r="N728" s="14"/>
      <c r="O728" s="78"/>
      <c r="P728" s="78"/>
      <c r="Q728" s="93"/>
      <c r="R728" s="80"/>
      <c r="S728" s="80"/>
      <c r="T728" s="69"/>
      <c r="U728" s="78"/>
      <c r="V728" s="69"/>
      <c r="W728" s="80"/>
      <c r="X728" s="80"/>
      <c r="Y728" s="94"/>
      <c r="Z728" s="80"/>
      <c r="AA728" s="80"/>
      <c r="AB728" s="80"/>
      <c r="AC728" s="80"/>
      <c r="AD728" s="69"/>
      <c r="AE728" s="69"/>
      <c r="AF728" s="69"/>
      <c r="AG728" s="95"/>
      <c r="AH728" s="93"/>
      <c r="AI728" s="81"/>
      <c r="AJ728" s="80"/>
      <c r="AK728" s="80"/>
      <c r="AL728" s="78"/>
      <c r="AM728" s="80"/>
      <c r="AN728" s="80"/>
      <c r="AO728" s="80"/>
      <c r="AP728" s="80"/>
      <c r="AQ728" s="80"/>
      <c r="AR728" s="80"/>
      <c r="AS728" s="78"/>
      <c r="AT728" s="96"/>
      <c r="AU728" s="97"/>
      <c r="AV728" s="98"/>
      <c r="AW728" s="99"/>
      <c r="AX728" s="100"/>
      <c r="AY728" s="100"/>
      <c r="AZ728" s="100"/>
      <c r="BA728" s="100"/>
      <c r="BB728" s="100"/>
      <c r="BC728" s="100"/>
      <c r="BD728" s="100"/>
      <c r="BE728" s="100"/>
      <c r="BF728" s="100"/>
      <c r="BG728" s="100"/>
      <c r="BH728" s="100"/>
      <c r="BI728" s="100"/>
      <c r="BJ728" s="100"/>
      <c r="BK728" s="100"/>
      <c r="BL728" s="100"/>
      <c r="BM728" s="100"/>
      <c r="BN728" s="100"/>
      <c r="BO728" s="100"/>
      <c r="BP728" s="100"/>
      <c r="BQ728" s="100"/>
    </row>
    <row r="729" spans="1:69">
      <c r="A729" s="25"/>
      <c r="C729" s="89"/>
      <c r="D729" s="84"/>
      <c r="E729" s="76"/>
      <c r="F729" s="91"/>
      <c r="G729" s="80"/>
      <c r="H729" s="81"/>
      <c r="I729" s="14"/>
      <c r="J729" s="92"/>
      <c r="K729" s="14"/>
      <c r="L729" s="78"/>
      <c r="M729" s="81"/>
      <c r="N729" s="14"/>
      <c r="O729" s="78"/>
      <c r="P729" s="78"/>
      <c r="Q729" s="93"/>
      <c r="R729" s="80"/>
      <c r="S729" s="80"/>
      <c r="T729" s="69"/>
      <c r="U729" s="78"/>
      <c r="V729" s="69"/>
      <c r="W729" s="80"/>
      <c r="X729" s="80"/>
      <c r="Y729" s="94"/>
      <c r="Z729" s="80"/>
      <c r="AA729" s="80"/>
      <c r="AB729" s="80"/>
      <c r="AC729" s="80"/>
      <c r="AD729" s="69"/>
      <c r="AE729" s="69"/>
      <c r="AF729" s="69"/>
      <c r="AG729" s="95"/>
      <c r="AH729" s="93"/>
      <c r="AI729" s="81"/>
      <c r="AJ729" s="80"/>
      <c r="AK729" s="80"/>
      <c r="AL729" s="78"/>
      <c r="AM729" s="80"/>
      <c r="AN729" s="80"/>
      <c r="AO729" s="80"/>
      <c r="AP729" s="80"/>
      <c r="AQ729" s="80"/>
      <c r="AR729" s="80"/>
      <c r="AS729" s="78"/>
      <c r="AT729" s="96"/>
      <c r="AU729" s="97"/>
      <c r="AV729" s="98"/>
      <c r="AW729" s="99"/>
      <c r="AX729" s="100"/>
      <c r="AY729" s="100"/>
      <c r="AZ729" s="100"/>
      <c r="BA729" s="100"/>
      <c r="BB729" s="100"/>
      <c r="BC729" s="100"/>
      <c r="BD729" s="100"/>
      <c r="BE729" s="100"/>
      <c r="BF729" s="100"/>
      <c r="BG729" s="100"/>
      <c r="BH729" s="100"/>
      <c r="BI729" s="100"/>
      <c r="BJ729" s="100"/>
      <c r="BK729" s="100"/>
      <c r="BL729" s="100"/>
      <c r="BM729" s="100"/>
      <c r="BN729" s="100"/>
      <c r="BO729" s="100"/>
      <c r="BP729" s="100"/>
      <c r="BQ729" s="100"/>
    </row>
    <row r="730" spans="1:69">
      <c r="A730" s="25"/>
      <c r="C730" s="89"/>
      <c r="D730" s="84"/>
      <c r="E730" s="76"/>
      <c r="F730" s="91"/>
      <c r="G730" s="80"/>
      <c r="H730" s="81"/>
      <c r="I730" s="14"/>
      <c r="J730" s="92"/>
      <c r="K730" s="14"/>
      <c r="L730" s="78"/>
      <c r="M730" s="81"/>
      <c r="N730" s="14"/>
      <c r="O730" s="78"/>
      <c r="P730" s="78"/>
      <c r="Q730" s="93"/>
      <c r="R730" s="80"/>
      <c r="S730" s="80"/>
      <c r="T730" s="69"/>
      <c r="U730" s="78"/>
      <c r="V730" s="69"/>
      <c r="W730" s="80"/>
      <c r="X730" s="80"/>
      <c r="Y730" s="94"/>
      <c r="Z730" s="80"/>
      <c r="AA730" s="80"/>
      <c r="AB730" s="80"/>
      <c r="AC730" s="80"/>
      <c r="AD730" s="69"/>
      <c r="AE730" s="69"/>
      <c r="AF730" s="69"/>
      <c r="AG730" s="95"/>
      <c r="AH730" s="93"/>
      <c r="AI730" s="81"/>
      <c r="AJ730" s="80"/>
      <c r="AK730" s="80"/>
      <c r="AL730" s="78"/>
      <c r="AM730" s="80"/>
      <c r="AN730" s="80"/>
      <c r="AO730" s="80"/>
      <c r="AP730" s="80"/>
      <c r="AQ730" s="80"/>
      <c r="AR730" s="80"/>
      <c r="AS730" s="78"/>
      <c r="AT730" s="96"/>
      <c r="AU730" s="97"/>
      <c r="AV730" s="98"/>
      <c r="AW730" s="99"/>
      <c r="AX730" s="100"/>
      <c r="AY730" s="100"/>
      <c r="AZ730" s="100"/>
      <c r="BA730" s="100"/>
      <c r="BB730" s="100"/>
      <c r="BC730" s="100"/>
      <c r="BD730" s="100"/>
      <c r="BE730" s="100"/>
      <c r="BF730" s="100"/>
      <c r="BG730" s="100"/>
      <c r="BH730" s="100"/>
      <c r="BI730" s="100"/>
      <c r="BJ730" s="100"/>
      <c r="BK730" s="100"/>
      <c r="BL730" s="100"/>
      <c r="BM730" s="100"/>
      <c r="BN730" s="100"/>
      <c r="BO730" s="100"/>
      <c r="BP730" s="100"/>
      <c r="BQ730" s="100"/>
    </row>
    <row r="731" spans="1:69">
      <c r="A731" s="25"/>
      <c r="C731" s="89"/>
      <c r="D731" s="84"/>
      <c r="E731" s="76"/>
      <c r="F731" s="91"/>
      <c r="G731" s="80"/>
      <c r="H731" s="81"/>
      <c r="I731" s="14"/>
      <c r="J731" s="92"/>
      <c r="K731" s="14"/>
      <c r="L731" s="78"/>
      <c r="M731" s="81"/>
      <c r="N731" s="14"/>
      <c r="O731" s="78"/>
      <c r="P731" s="78"/>
      <c r="Q731" s="93"/>
      <c r="R731" s="80"/>
      <c r="S731" s="80"/>
      <c r="T731" s="69"/>
      <c r="U731" s="78"/>
      <c r="V731" s="69"/>
      <c r="W731" s="80"/>
      <c r="X731" s="80"/>
      <c r="Y731" s="94"/>
      <c r="Z731" s="80"/>
      <c r="AA731" s="80"/>
      <c r="AB731" s="80"/>
      <c r="AC731" s="80"/>
      <c r="AD731" s="69"/>
      <c r="AE731" s="69"/>
      <c r="AF731" s="69"/>
      <c r="AG731" s="95"/>
      <c r="AH731" s="93"/>
      <c r="AI731" s="81"/>
      <c r="AJ731" s="80"/>
      <c r="AK731" s="80"/>
      <c r="AL731" s="78"/>
      <c r="AM731" s="80"/>
      <c r="AN731" s="80"/>
      <c r="AO731" s="80"/>
      <c r="AP731" s="80"/>
      <c r="AQ731" s="80"/>
      <c r="AR731" s="80"/>
      <c r="AS731" s="78"/>
      <c r="AT731" s="96"/>
      <c r="AU731" s="97"/>
      <c r="AV731" s="98"/>
      <c r="AW731" s="99"/>
      <c r="AX731" s="100"/>
      <c r="AY731" s="100"/>
      <c r="AZ731" s="100"/>
      <c r="BA731" s="100"/>
      <c r="BB731" s="100"/>
      <c r="BC731" s="100"/>
      <c r="BD731" s="100"/>
      <c r="BE731" s="100"/>
      <c r="BF731" s="100"/>
      <c r="BG731" s="100"/>
      <c r="BH731" s="100"/>
      <c r="BI731" s="100"/>
      <c r="BJ731" s="100"/>
      <c r="BK731" s="100"/>
      <c r="BL731" s="100"/>
      <c r="BM731" s="100"/>
      <c r="BN731" s="100"/>
      <c r="BO731" s="100"/>
      <c r="BP731" s="100"/>
      <c r="BQ731" s="100"/>
    </row>
    <row r="732" spans="1:69">
      <c r="A732" s="25"/>
      <c r="C732" s="89"/>
      <c r="D732" s="84"/>
      <c r="E732" s="76"/>
      <c r="F732" s="91"/>
      <c r="G732" s="80"/>
      <c r="H732" s="81"/>
      <c r="I732" s="14"/>
      <c r="J732" s="92"/>
      <c r="K732" s="14"/>
      <c r="L732" s="78"/>
      <c r="M732" s="81"/>
      <c r="N732" s="14"/>
      <c r="O732" s="78"/>
      <c r="P732" s="78"/>
      <c r="Q732" s="93"/>
      <c r="R732" s="80"/>
      <c r="S732" s="80"/>
      <c r="T732" s="69"/>
      <c r="U732" s="78"/>
      <c r="V732" s="69"/>
      <c r="W732" s="80"/>
      <c r="X732" s="80"/>
      <c r="Y732" s="94"/>
      <c r="Z732" s="80"/>
      <c r="AA732" s="80"/>
      <c r="AB732" s="80"/>
      <c r="AC732" s="80"/>
      <c r="AD732" s="69"/>
      <c r="AE732" s="69"/>
      <c r="AF732" s="69"/>
      <c r="AG732" s="95"/>
      <c r="AH732" s="93"/>
      <c r="AI732" s="81"/>
      <c r="AJ732" s="80"/>
      <c r="AK732" s="80"/>
      <c r="AL732" s="78"/>
      <c r="AM732" s="80"/>
      <c r="AN732" s="80"/>
      <c r="AO732" s="80"/>
      <c r="AP732" s="80"/>
      <c r="AQ732" s="80"/>
      <c r="AR732" s="80"/>
      <c r="AS732" s="78"/>
      <c r="AT732" s="96"/>
      <c r="AU732" s="97"/>
      <c r="AV732" s="98"/>
      <c r="AW732" s="99"/>
      <c r="AX732" s="100"/>
      <c r="AY732" s="100"/>
      <c r="AZ732" s="100"/>
      <c r="BA732" s="100"/>
      <c r="BB732" s="100"/>
      <c r="BC732" s="100"/>
      <c r="BD732" s="100"/>
      <c r="BE732" s="100"/>
      <c r="BF732" s="100"/>
      <c r="BG732" s="100"/>
      <c r="BH732" s="100"/>
      <c r="BI732" s="100"/>
      <c r="BJ732" s="100"/>
      <c r="BK732" s="100"/>
      <c r="BL732" s="100"/>
      <c r="BM732" s="100"/>
      <c r="BN732" s="100"/>
      <c r="BO732" s="100"/>
      <c r="BP732" s="100"/>
      <c r="BQ732" s="100"/>
    </row>
    <row r="733" spans="1:69">
      <c r="A733" s="25"/>
      <c r="C733" s="89"/>
      <c r="D733" s="84"/>
      <c r="E733" s="76"/>
      <c r="F733" s="91"/>
      <c r="G733" s="80"/>
      <c r="H733" s="81"/>
      <c r="I733" s="14"/>
      <c r="J733" s="92"/>
      <c r="K733" s="14"/>
      <c r="L733" s="78"/>
      <c r="M733" s="81"/>
      <c r="N733" s="14"/>
      <c r="O733" s="78"/>
      <c r="P733" s="78"/>
      <c r="Q733" s="93"/>
      <c r="R733" s="80"/>
      <c r="S733" s="80"/>
      <c r="T733" s="69"/>
      <c r="U733" s="78"/>
      <c r="V733" s="69"/>
      <c r="W733" s="80"/>
      <c r="X733" s="80"/>
      <c r="Y733" s="94"/>
      <c r="Z733" s="80"/>
      <c r="AA733" s="80"/>
      <c r="AB733" s="80"/>
      <c r="AC733" s="80"/>
      <c r="AD733" s="69"/>
      <c r="AE733" s="69"/>
      <c r="AF733" s="69"/>
      <c r="AG733" s="95"/>
      <c r="AH733" s="93"/>
      <c r="AI733" s="81"/>
      <c r="AJ733" s="80"/>
      <c r="AK733" s="80"/>
      <c r="AL733" s="78"/>
      <c r="AM733" s="80"/>
      <c r="AN733" s="80"/>
      <c r="AO733" s="80"/>
      <c r="AP733" s="80"/>
      <c r="AQ733" s="80"/>
      <c r="AR733" s="80"/>
      <c r="AS733" s="78"/>
      <c r="AT733" s="96"/>
      <c r="AU733" s="97"/>
      <c r="AV733" s="98"/>
      <c r="AW733" s="99"/>
      <c r="AX733" s="100"/>
      <c r="AY733" s="100"/>
      <c r="AZ733" s="100"/>
      <c r="BA733" s="100"/>
      <c r="BB733" s="100"/>
      <c r="BC733" s="100"/>
      <c r="BD733" s="100"/>
      <c r="BE733" s="100"/>
      <c r="BF733" s="100"/>
      <c r="BG733" s="100"/>
      <c r="BH733" s="100"/>
      <c r="BI733" s="100"/>
      <c r="BJ733" s="100"/>
      <c r="BK733" s="100"/>
      <c r="BL733" s="100"/>
      <c r="BM733" s="100"/>
      <c r="BN733" s="100"/>
      <c r="BO733" s="100"/>
      <c r="BP733" s="100"/>
      <c r="BQ733" s="100"/>
    </row>
    <row r="734" spans="1:69">
      <c r="A734" s="25"/>
      <c r="C734" s="89"/>
      <c r="D734" s="84"/>
      <c r="E734" s="76"/>
      <c r="F734" s="91"/>
      <c r="G734" s="80"/>
      <c r="H734" s="81"/>
      <c r="I734" s="14"/>
      <c r="J734" s="92"/>
      <c r="K734" s="14"/>
      <c r="L734" s="78"/>
      <c r="M734" s="81"/>
      <c r="N734" s="14"/>
      <c r="O734" s="78"/>
      <c r="P734" s="78"/>
      <c r="Q734" s="93"/>
      <c r="R734" s="80"/>
      <c r="S734" s="80"/>
      <c r="T734" s="69"/>
      <c r="U734" s="78"/>
      <c r="V734" s="69"/>
      <c r="W734" s="80"/>
      <c r="X734" s="80"/>
      <c r="Y734" s="94"/>
      <c r="Z734" s="80"/>
      <c r="AA734" s="80"/>
      <c r="AB734" s="80"/>
      <c r="AC734" s="80"/>
      <c r="AD734" s="69"/>
      <c r="AE734" s="69"/>
      <c r="AF734" s="69"/>
      <c r="AG734" s="95"/>
      <c r="AH734" s="93"/>
      <c r="AI734" s="81"/>
      <c r="AJ734" s="80"/>
      <c r="AK734" s="80"/>
      <c r="AL734" s="78"/>
      <c r="AM734" s="80"/>
      <c r="AN734" s="80"/>
      <c r="AO734" s="80"/>
      <c r="AP734" s="80"/>
      <c r="AQ734" s="80"/>
      <c r="AR734" s="80"/>
      <c r="AS734" s="78"/>
      <c r="AT734" s="96"/>
      <c r="AU734" s="97"/>
      <c r="AV734" s="98"/>
      <c r="AW734" s="99"/>
      <c r="AX734" s="100"/>
      <c r="AY734" s="100"/>
      <c r="AZ734" s="100"/>
      <c r="BA734" s="100"/>
      <c r="BB734" s="100"/>
      <c r="BC734" s="100"/>
      <c r="BD734" s="100"/>
      <c r="BE734" s="100"/>
      <c r="BF734" s="100"/>
      <c r="BG734" s="100"/>
      <c r="BH734" s="100"/>
      <c r="BI734" s="100"/>
      <c r="BJ734" s="100"/>
      <c r="BK734" s="100"/>
      <c r="BL734" s="100"/>
      <c r="BM734" s="100"/>
      <c r="BN734" s="100"/>
      <c r="BO734" s="100"/>
      <c r="BP734" s="100"/>
      <c r="BQ734" s="100"/>
    </row>
    <row r="735" spans="1:69">
      <c r="A735" s="25"/>
      <c r="C735" s="89"/>
      <c r="D735" s="84"/>
      <c r="E735" s="76"/>
      <c r="F735" s="91"/>
      <c r="G735" s="80"/>
      <c r="H735" s="81"/>
      <c r="I735" s="14"/>
      <c r="J735" s="92"/>
      <c r="K735" s="14"/>
      <c r="L735" s="78"/>
      <c r="M735" s="81"/>
      <c r="N735" s="14"/>
      <c r="O735" s="78"/>
      <c r="P735" s="78"/>
      <c r="Q735" s="93"/>
      <c r="R735" s="80"/>
      <c r="S735" s="80"/>
      <c r="T735" s="69"/>
      <c r="U735" s="78"/>
      <c r="V735" s="69"/>
      <c r="W735" s="80"/>
      <c r="X735" s="80"/>
      <c r="Y735" s="94"/>
      <c r="Z735" s="80"/>
      <c r="AA735" s="80"/>
      <c r="AB735" s="80"/>
      <c r="AC735" s="80"/>
      <c r="AD735" s="69"/>
      <c r="AE735" s="69"/>
      <c r="AF735" s="69"/>
      <c r="AG735" s="95"/>
      <c r="AH735" s="93"/>
      <c r="AI735" s="81"/>
      <c r="AJ735" s="80"/>
      <c r="AK735" s="80"/>
      <c r="AL735" s="78"/>
      <c r="AM735" s="80"/>
      <c r="AN735" s="80"/>
      <c r="AO735" s="80"/>
      <c r="AP735" s="80"/>
      <c r="AQ735" s="80"/>
      <c r="AR735" s="80"/>
      <c r="AS735" s="78"/>
      <c r="AT735" s="96"/>
      <c r="AU735" s="97"/>
      <c r="AV735" s="98"/>
      <c r="AW735" s="99"/>
      <c r="AX735" s="100"/>
      <c r="AY735" s="100"/>
      <c r="AZ735" s="100"/>
      <c r="BA735" s="100"/>
      <c r="BB735" s="100"/>
      <c r="BC735" s="100"/>
      <c r="BD735" s="100"/>
      <c r="BE735" s="100"/>
      <c r="BF735" s="100"/>
      <c r="BG735" s="100"/>
      <c r="BH735" s="100"/>
      <c r="BI735" s="100"/>
      <c r="BJ735" s="100"/>
      <c r="BK735" s="100"/>
      <c r="BL735" s="100"/>
      <c r="BM735" s="100"/>
      <c r="BN735" s="100"/>
      <c r="BO735" s="100"/>
      <c r="BP735" s="100"/>
      <c r="BQ735" s="100"/>
    </row>
    <row r="736" spans="1:69">
      <c r="A736" s="25"/>
      <c r="C736" s="89"/>
      <c r="D736" s="84"/>
      <c r="E736" s="76"/>
      <c r="F736" s="91"/>
      <c r="G736" s="80"/>
      <c r="H736" s="81"/>
      <c r="I736" s="14"/>
      <c r="J736" s="92"/>
      <c r="K736" s="14"/>
      <c r="L736" s="78"/>
      <c r="M736" s="81"/>
      <c r="N736" s="14"/>
      <c r="O736" s="78"/>
      <c r="P736" s="78"/>
      <c r="Q736" s="93"/>
      <c r="R736" s="80"/>
      <c r="S736" s="80"/>
      <c r="T736" s="69"/>
      <c r="U736" s="78"/>
      <c r="V736" s="69"/>
      <c r="W736" s="80"/>
      <c r="X736" s="80"/>
      <c r="Y736" s="94"/>
      <c r="Z736" s="80"/>
      <c r="AA736" s="80"/>
      <c r="AB736" s="80"/>
      <c r="AC736" s="80"/>
      <c r="AD736" s="69"/>
      <c r="AE736" s="69"/>
      <c r="AF736" s="69"/>
      <c r="AG736" s="95"/>
      <c r="AH736" s="93"/>
      <c r="AI736" s="81"/>
      <c r="AJ736" s="80"/>
      <c r="AK736" s="80"/>
      <c r="AL736" s="78"/>
      <c r="AM736" s="80"/>
      <c r="AN736" s="80"/>
      <c r="AO736" s="80"/>
      <c r="AP736" s="80"/>
      <c r="AQ736" s="80"/>
      <c r="AR736" s="80"/>
      <c r="AS736" s="78"/>
      <c r="AT736" s="96"/>
      <c r="AU736" s="97"/>
      <c r="AV736" s="98"/>
      <c r="AW736" s="99"/>
      <c r="AX736" s="100"/>
      <c r="AY736" s="100"/>
      <c r="AZ736" s="100"/>
      <c r="BA736" s="100"/>
      <c r="BB736" s="100"/>
      <c r="BC736" s="100"/>
      <c r="BD736" s="100"/>
      <c r="BE736" s="100"/>
      <c r="BF736" s="100"/>
      <c r="BG736" s="100"/>
      <c r="BH736" s="100"/>
      <c r="BI736" s="100"/>
      <c r="BJ736" s="100"/>
      <c r="BK736" s="100"/>
      <c r="BL736" s="100"/>
      <c r="BM736" s="100"/>
      <c r="BN736" s="100"/>
      <c r="BO736" s="100"/>
      <c r="BP736" s="100"/>
      <c r="BQ736" s="100"/>
    </row>
    <row r="737" spans="1:69">
      <c r="A737" s="25"/>
      <c r="C737" s="89"/>
      <c r="D737" s="84"/>
      <c r="E737" s="76"/>
      <c r="F737" s="91"/>
      <c r="G737" s="80"/>
      <c r="H737" s="81"/>
      <c r="I737" s="14"/>
      <c r="J737" s="92"/>
      <c r="K737" s="14"/>
      <c r="L737" s="78"/>
      <c r="M737" s="81"/>
      <c r="N737" s="14"/>
      <c r="O737" s="78"/>
      <c r="P737" s="78"/>
      <c r="Q737" s="93"/>
      <c r="R737" s="80"/>
      <c r="S737" s="80"/>
      <c r="T737" s="69"/>
      <c r="U737" s="78"/>
      <c r="V737" s="69"/>
      <c r="W737" s="80"/>
      <c r="X737" s="80"/>
      <c r="Y737" s="94"/>
      <c r="Z737" s="80"/>
      <c r="AA737" s="80"/>
      <c r="AB737" s="80"/>
      <c r="AC737" s="80"/>
      <c r="AD737" s="69"/>
      <c r="AE737" s="69"/>
      <c r="AF737" s="69"/>
      <c r="AG737" s="95"/>
      <c r="AH737" s="93"/>
      <c r="AI737" s="81"/>
      <c r="AJ737" s="80"/>
      <c r="AK737" s="80"/>
      <c r="AL737" s="78"/>
      <c r="AM737" s="80"/>
      <c r="AN737" s="80"/>
      <c r="AO737" s="80"/>
      <c r="AP737" s="80"/>
      <c r="AQ737" s="80"/>
      <c r="AR737" s="80"/>
      <c r="AS737" s="78"/>
      <c r="AT737" s="96"/>
      <c r="AU737" s="97"/>
      <c r="AV737" s="98"/>
      <c r="AW737" s="99"/>
      <c r="AX737" s="100"/>
      <c r="AY737" s="100"/>
      <c r="AZ737" s="100"/>
      <c r="BA737" s="100"/>
      <c r="BB737" s="100"/>
      <c r="BC737" s="100"/>
      <c r="BD737" s="100"/>
      <c r="BE737" s="100"/>
      <c r="BF737" s="100"/>
      <c r="BG737" s="100"/>
      <c r="BH737" s="100"/>
      <c r="BI737" s="100"/>
      <c r="BJ737" s="100"/>
      <c r="BK737" s="100"/>
      <c r="BL737" s="100"/>
      <c r="BM737" s="100"/>
      <c r="BN737" s="100"/>
      <c r="BO737" s="100"/>
      <c r="BP737" s="100"/>
      <c r="BQ737" s="100"/>
    </row>
    <row r="738" spans="1:69">
      <c r="A738" s="25"/>
      <c r="C738" s="89"/>
      <c r="D738" s="84"/>
      <c r="E738" s="76"/>
      <c r="F738" s="91"/>
      <c r="G738" s="80"/>
      <c r="H738" s="81"/>
      <c r="I738" s="14"/>
      <c r="J738" s="92"/>
      <c r="K738" s="14"/>
      <c r="L738" s="78"/>
      <c r="M738" s="81"/>
      <c r="N738" s="14"/>
      <c r="O738" s="78"/>
      <c r="P738" s="78"/>
      <c r="Q738" s="93"/>
      <c r="R738" s="80"/>
      <c r="S738" s="80"/>
      <c r="T738" s="69"/>
      <c r="U738" s="78"/>
      <c r="V738" s="69"/>
      <c r="W738" s="80"/>
      <c r="X738" s="80"/>
      <c r="Y738" s="94"/>
      <c r="Z738" s="80"/>
      <c r="AA738" s="80"/>
      <c r="AB738" s="80"/>
      <c r="AC738" s="80"/>
      <c r="AD738" s="69"/>
      <c r="AE738" s="69"/>
      <c r="AF738" s="69"/>
      <c r="AG738" s="95"/>
      <c r="AH738" s="93"/>
      <c r="AI738" s="81"/>
      <c r="AJ738" s="80"/>
      <c r="AK738" s="80"/>
      <c r="AL738" s="78"/>
      <c r="AM738" s="80"/>
      <c r="AN738" s="80"/>
      <c r="AO738" s="80"/>
      <c r="AP738" s="80"/>
      <c r="AQ738" s="80"/>
      <c r="AR738" s="80"/>
      <c r="AS738" s="78"/>
      <c r="AT738" s="96"/>
      <c r="AU738" s="97"/>
      <c r="AV738" s="98"/>
      <c r="AW738" s="99"/>
      <c r="AX738" s="100"/>
      <c r="AY738" s="100"/>
      <c r="AZ738" s="100"/>
      <c r="BA738" s="100"/>
      <c r="BB738" s="100"/>
      <c r="BC738" s="100"/>
      <c r="BD738" s="100"/>
      <c r="BE738" s="100"/>
      <c r="BF738" s="100"/>
      <c r="BG738" s="100"/>
      <c r="BH738" s="100"/>
      <c r="BI738" s="100"/>
      <c r="BJ738" s="100"/>
      <c r="BK738" s="100"/>
      <c r="BL738" s="100"/>
      <c r="BM738" s="100"/>
      <c r="BN738" s="100"/>
      <c r="BO738" s="100"/>
      <c r="BP738" s="100"/>
      <c r="BQ738" s="100"/>
    </row>
    <row r="739" spans="1:69">
      <c r="A739" s="25"/>
      <c r="C739" s="89"/>
      <c r="D739" s="84"/>
      <c r="E739" s="76"/>
      <c r="F739" s="91"/>
      <c r="G739" s="80"/>
      <c r="H739" s="81"/>
      <c r="I739" s="14"/>
      <c r="J739" s="92"/>
      <c r="K739" s="14"/>
      <c r="L739" s="78"/>
      <c r="M739" s="81"/>
      <c r="N739" s="14"/>
      <c r="O739" s="78"/>
      <c r="P739" s="78"/>
      <c r="Q739" s="93"/>
      <c r="R739" s="80"/>
      <c r="S739" s="80"/>
      <c r="T739" s="69"/>
      <c r="U739" s="78"/>
      <c r="V739" s="69"/>
      <c r="W739" s="80"/>
      <c r="X739" s="80"/>
      <c r="Y739" s="94"/>
      <c r="Z739" s="80"/>
      <c r="AA739" s="80"/>
      <c r="AB739" s="80"/>
      <c r="AC739" s="80"/>
      <c r="AD739" s="69"/>
      <c r="AE739" s="69"/>
      <c r="AF739" s="69"/>
      <c r="AG739" s="95"/>
      <c r="AH739" s="93"/>
      <c r="AI739" s="81"/>
      <c r="AJ739" s="80"/>
      <c r="AK739" s="80"/>
      <c r="AL739" s="78"/>
      <c r="AM739" s="80"/>
      <c r="AN739" s="80"/>
      <c r="AO739" s="80"/>
      <c r="AP739" s="80"/>
      <c r="AQ739" s="80"/>
      <c r="AR739" s="80"/>
      <c r="AS739" s="78"/>
      <c r="AT739" s="96"/>
      <c r="AU739" s="97"/>
      <c r="AV739" s="98"/>
      <c r="AW739" s="99"/>
      <c r="AX739" s="100"/>
      <c r="AY739" s="100"/>
      <c r="AZ739" s="100"/>
      <c r="BA739" s="100"/>
      <c r="BB739" s="100"/>
      <c r="BC739" s="100"/>
      <c r="BD739" s="100"/>
      <c r="BE739" s="100"/>
      <c r="BF739" s="100"/>
      <c r="BG739" s="100"/>
      <c r="BH739" s="100"/>
      <c r="BI739" s="100"/>
      <c r="BJ739" s="100"/>
      <c r="BK739" s="100"/>
      <c r="BL739" s="100"/>
      <c r="BM739" s="100"/>
      <c r="BN739" s="100"/>
      <c r="BO739" s="100"/>
      <c r="BP739" s="100"/>
      <c r="BQ739" s="100"/>
    </row>
    <row r="740" spans="1:69">
      <c r="A740" s="25"/>
      <c r="C740" s="89"/>
      <c r="D740" s="84"/>
      <c r="E740" s="76"/>
      <c r="F740" s="91"/>
      <c r="G740" s="80"/>
      <c r="H740" s="81"/>
      <c r="I740" s="14"/>
      <c r="J740" s="92"/>
      <c r="K740" s="14"/>
      <c r="L740" s="78"/>
      <c r="M740" s="81"/>
      <c r="N740" s="14"/>
      <c r="O740" s="78"/>
      <c r="P740" s="78"/>
      <c r="Q740" s="93"/>
      <c r="R740" s="80"/>
      <c r="S740" s="80"/>
      <c r="T740" s="69"/>
      <c r="U740" s="78"/>
      <c r="V740" s="69"/>
      <c r="W740" s="80"/>
      <c r="X740" s="80"/>
      <c r="Y740" s="94"/>
      <c r="Z740" s="80"/>
      <c r="AA740" s="80"/>
      <c r="AB740" s="80"/>
      <c r="AC740" s="80"/>
      <c r="AD740" s="69"/>
      <c r="AE740" s="69"/>
      <c r="AF740" s="69"/>
      <c r="AG740" s="95"/>
      <c r="AH740" s="93"/>
      <c r="AI740" s="81"/>
      <c r="AJ740" s="80"/>
      <c r="AK740" s="80"/>
      <c r="AL740" s="78"/>
      <c r="AM740" s="80"/>
      <c r="AN740" s="80"/>
      <c r="AO740" s="80"/>
      <c r="AP740" s="80"/>
      <c r="AQ740" s="80"/>
      <c r="AR740" s="80"/>
      <c r="AS740" s="78"/>
      <c r="AT740" s="96"/>
      <c r="AU740" s="97"/>
      <c r="AV740" s="98"/>
      <c r="AW740" s="99"/>
      <c r="AX740" s="100"/>
      <c r="AY740" s="100"/>
      <c r="AZ740" s="100"/>
      <c r="BA740" s="100"/>
      <c r="BB740" s="100"/>
      <c r="BC740" s="100"/>
      <c r="BD740" s="100"/>
      <c r="BE740" s="100"/>
      <c r="BF740" s="100"/>
      <c r="BG740" s="100"/>
      <c r="BH740" s="100"/>
      <c r="BI740" s="100"/>
      <c r="BJ740" s="100"/>
      <c r="BK740" s="100"/>
      <c r="BL740" s="100"/>
      <c r="BM740" s="100"/>
      <c r="BN740" s="100"/>
      <c r="BO740" s="100"/>
      <c r="BP740" s="100"/>
      <c r="BQ740" s="100"/>
    </row>
    <row r="741" spans="1:69">
      <c r="A741" s="25"/>
      <c r="C741" s="89"/>
      <c r="D741" s="84"/>
      <c r="E741" s="76"/>
      <c r="F741" s="91"/>
      <c r="G741" s="80"/>
      <c r="H741" s="81"/>
      <c r="I741" s="14"/>
      <c r="J741" s="92"/>
      <c r="K741" s="14"/>
      <c r="L741" s="78"/>
      <c r="M741" s="81"/>
      <c r="N741" s="14"/>
      <c r="O741" s="78"/>
      <c r="P741" s="78"/>
      <c r="Q741" s="93"/>
      <c r="R741" s="80"/>
      <c r="S741" s="80"/>
      <c r="T741" s="69"/>
      <c r="U741" s="78"/>
      <c r="V741" s="69"/>
      <c r="W741" s="80"/>
      <c r="X741" s="80"/>
      <c r="Y741" s="94"/>
      <c r="Z741" s="80"/>
      <c r="AA741" s="80"/>
      <c r="AB741" s="80"/>
      <c r="AC741" s="80"/>
      <c r="AD741" s="69"/>
      <c r="AE741" s="69"/>
      <c r="AF741" s="69"/>
      <c r="AG741" s="95"/>
      <c r="AH741" s="93"/>
      <c r="AI741" s="81"/>
      <c r="AJ741" s="80"/>
      <c r="AK741" s="80"/>
      <c r="AL741" s="78"/>
      <c r="AM741" s="80"/>
      <c r="AN741" s="80"/>
      <c r="AO741" s="80"/>
      <c r="AP741" s="80"/>
      <c r="AQ741" s="80"/>
      <c r="AR741" s="80"/>
      <c r="AS741" s="78"/>
      <c r="AT741" s="96"/>
      <c r="AU741" s="97"/>
      <c r="AV741" s="98"/>
      <c r="AW741" s="99"/>
      <c r="AX741" s="100"/>
      <c r="AY741" s="100"/>
      <c r="AZ741" s="100"/>
      <c r="BA741" s="100"/>
      <c r="BB741" s="100"/>
      <c r="BC741" s="100"/>
      <c r="BD741" s="100"/>
      <c r="BE741" s="100"/>
      <c r="BF741" s="100"/>
      <c r="BG741" s="100"/>
      <c r="BH741" s="100"/>
      <c r="BI741" s="100"/>
      <c r="BJ741" s="100"/>
      <c r="BK741" s="100"/>
      <c r="BL741" s="100"/>
      <c r="BM741" s="100"/>
      <c r="BN741" s="100"/>
      <c r="BO741" s="100"/>
      <c r="BP741" s="100"/>
      <c r="BQ741" s="100"/>
    </row>
    <row r="742" spans="1:69">
      <c r="A742" s="25"/>
      <c r="C742" s="89"/>
      <c r="D742" s="84"/>
      <c r="E742" s="76"/>
      <c r="F742" s="91"/>
      <c r="G742" s="80"/>
      <c r="H742" s="81"/>
      <c r="I742" s="14"/>
      <c r="J742" s="92"/>
      <c r="K742" s="14"/>
      <c r="L742" s="78"/>
      <c r="M742" s="81"/>
      <c r="N742" s="14"/>
      <c r="O742" s="78"/>
      <c r="P742" s="78"/>
      <c r="Q742" s="93"/>
      <c r="R742" s="80"/>
      <c r="S742" s="80"/>
      <c r="T742" s="69"/>
      <c r="U742" s="78"/>
      <c r="V742" s="69"/>
      <c r="W742" s="80"/>
      <c r="X742" s="80"/>
      <c r="Y742" s="94"/>
      <c r="Z742" s="80"/>
      <c r="AA742" s="80"/>
      <c r="AB742" s="80"/>
      <c r="AC742" s="80"/>
      <c r="AD742" s="69"/>
      <c r="AE742" s="69"/>
      <c r="AF742" s="69"/>
      <c r="AG742" s="95"/>
      <c r="AH742" s="93"/>
      <c r="AI742" s="81"/>
      <c r="AJ742" s="80"/>
      <c r="AK742" s="80"/>
      <c r="AL742" s="78"/>
      <c r="AM742" s="80"/>
      <c r="AN742" s="80"/>
      <c r="AO742" s="80"/>
      <c r="AP742" s="80"/>
      <c r="AQ742" s="80"/>
      <c r="AR742" s="80"/>
      <c r="AS742" s="78"/>
      <c r="AT742" s="96"/>
      <c r="AU742" s="97"/>
      <c r="AV742" s="98"/>
      <c r="AW742" s="99"/>
      <c r="AX742" s="100"/>
      <c r="AY742" s="100"/>
      <c r="AZ742" s="100"/>
      <c r="BA742" s="100"/>
      <c r="BB742" s="100"/>
      <c r="BC742" s="100"/>
      <c r="BD742" s="100"/>
      <c r="BE742" s="100"/>
      <c r="BF742" s="100"/>
      <c r="BG742" s="100"/>
      <c r="BH742" s="100"/>
      <c r="BI742" s="100"/>
      <c r="BJ742" s="100"/>
      <c r="BK742" s="100"/>
      <c r="BL742" s="100"/>
      <c r="BM742" s="100"/>
      <c r="BN742" s="100"/>
      <c r="BO742" s="100"/>
      <c r="BP742" s="100"/>
      <c r="BQ742" s="100"/>
    </row>
    <row r="743" spans="1:69">
      <c r="A743" s="25"/>
      <c r="C743" s="89"/>
      <c r="D743" s="84"/>
      <c r="E743" s="76"/>
      <c r="F743" s="91"/>
      <c r="G743" s="80"/>
      <c r="H743" s="81"/>
      <c r="I743" s="14"/>
      <c r="J743" s="92"/>
      <c r="K743" s="14"/>
      <c r="L743" s="78"/>
      <c r="M743" s="81"/>
      <c r="N743" s="14"/>
      <c r="O743" s="78"/>
      <c r="P743" s="78"/>
      <c r="Q743" s="93"/>
      <c r="R743" s="80"/>
      <c r="S743" s="80"/>
      <c r="T743" s="69"/>
      <c r="U743" s="78"/>
      <c r="V743" s="69"/>
      <c r="W743" s="80"/>
      <c r="X743" s="80"/>
      <c r="Y743" s="94"/>
      <c r="Z743" s="80"/>
      <c r="AA743" s="80"/>
      <c r="AB743" s="80"/>
      <c r="AC743" s="80"/>
      <c r="AD743" s="69"/>
      <c r="AE743" s="69"/>
      <c r="AF743" s="69"/>
      <c r="AG743" s="95"/>
      <c r="AH743" s="93"/>
      <c r="AI743" s="81"/>
      <c r="AJ743" s="80"/>
      <c r="AK743" s="80"/>
      <c r="AL743" s="78"/>
      <c r="AM743" s="80"/>
      <c r="AN743" s="80"/>
      <c r="AO743" s="80"/>
      <c r="AP743" s="80"/>
      <c r="AQ743" s="80"/>
      <c r="AR743" s="80"/>
      <c r="AS743" s="78"/>
      <c r="AT743" s="96"/>
      <c r="AU743" s="97"/>
      <c r="AV743" s="98"/>
      <c r="AW743" s="99"/>
      <c r="AX743" s="100"/>
      <c r="AY743" s="100"/>
      <c r="AZ743" s="100"/>
      <c r="BA743" s="100"/>
      <c r="BB743" s="100"/>
      <c r="BC743" s="100"/>
      <c r="BD743" s="100"/>
      <c r="BE743" s="100"/>
      <c r="BF743" s="100"/>
      <c r="BG743" s="100"/>
      <c r="BH743" s="100"/>
      <c r="BI743" s="100"/>
      <c r="BJ743" s="100"/>
      <c r="BK743" s="100"/>
      <c r="BL743" s="100"/>
      <c r="BM743" s="100"/>
      <c r="BN743" s="100"/>
      <c r="BO743" s="100"/>
      <c r="BP743" s="100"/>
      <c r="BQ743" s="100"/>
    </row>
    <row r="744" spans="1:69">
      <c r="A744" s="25"/>
      <c r="C744" s="89"/>
      <c r="D744" s="84"/>
      <c r="E744" s="76"/>
      <c r="F744" s="91"/>
      <c r="G744" s="80"/>
      <c r="H744" s="81"/>
      <c r="I744" s="14"/>
      <c r="J744" s="92"/>
      <c r="K744" s="14"/>
      <c r="L744" s="78"/>
      <c r="M744" s="81"/>
      <c r="N744" s="14"/>
      <c r="O744" s="78"/>
      <c r="P744" s="78"/>
      <c r="Q744" s="93"/>
      <c r="R744" s="80"/>
      <c r="S744" s="80"/>
      <c r="T744" s="69"/>
      <c r="U744" s="78"/>
      <c r="V744" s="69"/>
      <c r="W744" s="80"/>
      <c r="X744" s="80"/>
      <c r="Y744" s="94"/>
      <c r="Z744" s="80"/>
      <c r="AA744" s="80"/>
      <c r="AB744" s="80"/>
      <c r="AC744" s="80"/>
      <c r="AD744" s="69"/>
      <c r="AE744" s="69"/>
      <c r="AF744" s="69"/>
      <c r="AG744" s="95"/>
      <c r="AH744" s="93"/>
      <c r="AI744" s="81"/>
      <c r="AJ744" s="80"/>
      <c r="AK744" s="80"/>
      <c r="AL744" s="78"/>
      <c r="AM744" s="80"/>
      <c r="AN744" s="80"/>
      <c r="AO744" s="80"/>
      <c r="AP744" s="80"/>
      <c r="AQ744" s="80"/>
      <c r="AR744" s="80"/>
      <c r="AS744" s="78"/>
      <c r="AT744" s="96"/>
      <c r="AU744" s="97"/>
      <c r="AV744" s="98"/>
      <c r="AW744" s="99"/>
      <c r="AX744" s="100"/>
      <c r="AY744" s="100"/>
      <c r="AZ744" s="100"/>
      <c r="BA744" s="100"/>
      <c r="BB744" s="100"/>
      <c r="BC744" s="100"/>
      <c r="BD744" s="100"/>
      <c r="BE744" s="100"/>
      <c r="BF744" s="100"/>
      <c r="BG744" s="100"/>
      <c r="BH744" s="100"/>
      <c r="BI744" s="100"/>
      <c r="BJ744" s="100"/>
      <c r="BK744" s="100"/>
      <c r="BL744" s="100"/>
      <c r="BM744" s="100"/>
      <c r="BN744" s="100"/>
      <c r="BO744" s="100"/>
      <c r="BP744" s="100"/>
      <c r="BQ744" s="100"/>
    </row>
    <row r="745" spans="1:69">
      <c r="A745" s="25"/>
      <c r="C745" s="89"/>
      <c r="D745" s="84"/>
      <c r="E745" s="76"/>
      <c r="F745" s="91"/>
      <c r="G745" s="80"/>
      <c r="H745" s="81"/>
      <c r="I745" s="14"/>
      <c r="J745" s="92"/>
      <c r="K745" s="14"/>
      <c r="L745" s="78"/>
      <c r="M745" s="81"/>
      <c r="N745" s="14"/>
      <c r="O745" s="78"/>
      <c r="P745" s="78"/>
      <c r="Q745" s="93"/>
      <c r="R745" s="80"/>
      <c r="S745" s="80"/>
      <c r="T745" s="69"/>
      <c r="U745" s="78"/>
      <c r="V745" s="69"/>
      <c r="W745" s="80"/>
      <c r="X745" s="80"/>
      <c r="Y745" s="94"/>
      <c r="Z745" s="80"/>
      <c r="AA745" s="80"/>
      <c r="AB745" s="80"/>
      <c r="AC745" s="80"/>
      <c r="AD745" s="69"/>
      <c r="AE745" s="69"/>
      <c r="AF745" s="69"/>
      <c r="AG745" s="95"/>
      <c r="AH745" s="93"/>
      <c r="AI745" s="81"/>
      <c r="AJ745" s="80"/>
      <c r="AK745" s="80"/>
      <c r="AL745" s="78"/>
      <c r="AM745" s="80"/>
      <c r="AN745" s="80"/>
      <c r="AO745" s="80"/>
      <c r="AP745" s="80"/>
      <c r="AQ745" s="80"/>
      <c r="AR745" s="80"/>
      <c r="AS745" s="78"/>
      <c r="AT745" s="96"/>
      <c r="AU745" s="97"/>
      <c r="AV745" s="98"/>
      <c r="AW745" s="99"/>
      <c r="AX745" s="100"/>
      <c r="AY745" s="100"/>
      <c r="AZ745" s="100"/>
      <c r="BA745" s="100"/>
      <c r="BB745" s="100"/>
      <c r="BC745" s="100"/>
      <c r="BD745" s="100"/>
      <c r="BE745" s="100"/>
      <c r="BF745" s="100"/>
      <c r="BG745" s="100"/>
      <c r="BH745" s="100"/>
      <c r="BI745" s="100"/>
      <c r="BJ745" s="100"/>
      <c r="BK745" s="100"/>
      <c r="BL745" s="100"/>
      <c r="BM745" s="100"/>
      <c r="BN745" s="100"/>
      <c r="BO745" s="100"/>
      <c r="BP745" s="100"/>
      <c r="BQ745" s="100"/>
    </row>
    <row r="746" spans="1:69">
      <c r="A746" s="25"/>
      <c r="C746" s="89"/>
      <c r="D746" s="84"/>
      <c r="E746" s="76"/>
      <c r="F746" s="91"/>
      <c r="G746" s="80"/>
      <c r="H746" s="81"/>
      <c r="I746" s="14"/>
      <c r="J746" s="92"/>
      <c r="K746" s="14"/>
      <c r="L746" s="78"/>
      <c r="M746" s="81"/>
      <c r="N746" s="14"/>
      <c r="O746" s="78"/>
      <c r="P746" s="78"/>
      <c r="Q746" s="93"/>
      <c r="R746" s="80"/>
      <c r="S746" s="80"/>
      <c r="T746" s="69"/>
      <c r="U746" s="78"/>
      <c r="V746" s="69"/>
      <c r="W746" s="80"/>
      <c r="X746" s="80"/>
      <c r="Y746" s="94"/>
      <c r="Z746" s="80"/>
      <c r="AA746" s="80"/>
      <c r="AB746" s="80"/>
      <c r="AC746" s="80"/>
      <c r="AD746" s="69"/>
      <c r="AE746" s="69"/>
      <c r="AF746" s="69"/>
      <c r="AG746" s="95"/>
      <c r="AH746" s="93"/>
      <c r="AI746" s="81"/>
      <c r="AJ746" s="80"/>
      <c r="AK746" s="80"/>
      <c r="AL746" s="78"/>
      <c r="AM746" s="80"/>
      <c r="AN746" s="80"/>
      <c r="AO746" s="80"/>
      <c r="AP746" s="80"/>
      <c r="AQ746" s="80"/>
      <c r="AR746" s="80"/>
      <c r="AS746" s="78"/>
      <c r="AT746" s="96"/>
      <c r="AU746" s="97"/>
      <c r="AV746" s="98"/>
      <c r="AW746" s="99"/>
      <c r="AX746" s="100"/>
      <c r="AY746" s="100"/>
      <c r="AZ746" s="100"/>
      <c r="BA746" s="100"/>
      <c r="BB746" s="100"/>
      <c r="BC746" s="100"/>
      <c r="BD746" s="100"/>
      <c r="BE746" s="100"/>
      <c r="BF746" s="100"/>
      <c r="BG746" s="100"/>
      <c r="BH746" s="100"/>
      <c r="BI746" s="100"/>
      <c r="BJ746" s="100"/>
      <c r="BK746" s="100"/>
      <c r="BL746" s="100"/>
      <c r="BM746" s="100"/>
      <c r="BN746" s="100"/>
      <c r="BO746" s="100"/>
      <c r="BP746" s="100"/>
      <c r="BQ746" s="100"/>
    </row>
    <row r="747" spans="1:69">
      <c r="A747" s="25"/>
      <c r="C747" s="89"/>
      <c r="D747" s="84"/>
      <c r="E747" s="76"/>
      <c r="F747" s="91"/>
      <c r="G747" s="80"/>
      <c r="H747" s="81"/>
      <c r="I747" s="14"/>
      <c r="J747" s="92"/>
      <c r="K747" s="14"/>
      <c r="L747" s="78"/>
      <c r="M747" s="81"/>
      <c r="N747" s="14"/>
      <c r="O747" s="78"/>
      <c r="P747" s="78"/>
      <c r="Q747" s="93"/>
      <c r="R747" s="80"/>
      <c r="S747" s="80"/>
      <c r="T747" s="69"/>
      <c r="U747" s="78"/>
      <c r="V747" s="69"/>
      <c r="W747" s="80"/>
      <c r="X747" s="80"/>
      <c r="Y747" s="94"/>
      <c r="Z747" s="80"/>
      <c r="AA747" s="80"/>
      <c r="AB747" s="80"/>
      <c r="AC747" s="80"/>
      <c r="AD747" s="69"/>
      <c r="AE747" s="69"/>
      <c r="AF747" s="69"/>
      <c r="AG747" s="95"/>
      <c r="AH747" s="93"/>
      <c r="AI747" s="81"/>
      <c r="AJ747" s="80"/>
      <c r="AK747" s="80"/>
      <c r="AL747" s="78"/>
      <c r="AM747" s="80"/>
      <c r="AN747" s="80"/>
      <c r="AO747" s="80"/>
      <c r="AP747" s="80"/>
      <c r="AQ747" s="80"/>
      <c r="AR747" s="80"/>
      <c r="AS747" s="78"/>
      <c r="AT747" s="96"/>
      <c r="AU747" s="97"/>
      <c r="AV747" s="98"/>
      <c r="AW747" s="99"/>
      <c r="AX747" s="100"/>
      <c r="AY747" s="100"/>
      <c r="AZ747" s="100"/>
      <c r="BA747" s="100"/>
      <c r="BB747" s="100"/>
      <c r="BC747" s="100"/>
      <c r="BD747" s="100"/>
      <c r="BE747" s="100"/>
      <c r="BF747" s="100"/>
      <c r="BG747" s="100"/>
      <c r="BH747" s="100"/>
      <c r="BI747" s="100"/>
      <c r="BJ747" s="100"/>
      <c r="BK747" s="100"/>
      <c r="BL747" s="100"/>
      <c r="BM747" s="100"/>
      <c r="BN747" s="100"/>
      <c r="BO747" s="100"/>
      <c r="BP747" s="100"/>
      <c r="BQ747" s="100"/>
    </row>
    <row r="748" spans="1:69">
      <c r="A748" s="25"/>
      <c r="C748" s="89"/>
      <c r="D748" s="84"/>
      <c r="E748" s="76"/>
      <c r="F748" s="91"/>
      <c r="G748" s="80"/>
      <c r="H748" s="81"/>
      <c r="I748" s="14"/>
      <c r="J748" s="92"/>
      <c r="K748" s="14"/>
      <c r="L748" s="78"/>
      <c r="M748" s="81"/>
      <c r="N748" s="14"/>
      <c r="O748" s="78"/>
      <c r="P748" s="78"/>
      <c r="Q748" s="93"/>
      <c r="R748" s="80"/>
      <c r="S748" s="80"/>
      <c r="T748" s="69"/>
      <c r="U748" s="78"/>
      <c r="V748" s="69"/>
      <c r="W748" s="80"/>
      <c r="X748" s="80"/>
      <c r="Y748" s="94"/>
      <c r="Z748" s="80"/>
      <c r="AA748" s="80"/>
      <c r="AB748" s="80"/>
      <c r="AC748" s="80"/>
      <c r="AD748" s="69"/>
      <c r="AE748" s="69"/>
      <c r="AF748" s="69"/>
      <c r="AG748" s="95"/>
      <c r="AH748" s="93"/>
      <c r="AI748" s="81"/>
      <c r="AJ748" s="80"/>
      <c r="AK748" s="80"/>
      <c r="AL748" s="78"/>
      <c r="AM748" s="80"/>
      <c r="AN748" s="80"/>
      <c r="AO748" s="80"/>
      <c r="AP748" s="80"/>
      <c r="AQ748" s="80"/>
      <c r="AR748" s="80"/>
      <c r="AS748" s="78"/>
      <c r="AT748" s="96"/>
      <c r="AU748" s="97"/>
      <c r="AV748" s="98"/>
      <c r="AW748" s="99"/>
      <c r="AX748" s="100"/>
      <c r="AY748" s="100"/>
      <c r="AZ748" s="100"/>
      <c r="BA748" s="100"/>
      <c r="BB748" s="100"/>
      <c r="BC748" s="100"/>
      <c r="BD748" s="100"/>
      <c r="BE748" s="100"/>
      <c r="BF748" s="100"/>
      <c r="BG748" s="100"/>
      <c r="BH748" s="100"/>
      <c r="BI748" s="100"/>
      <c r="BJ748" s="100"/>
      <c r="BK748" s="100"/>
      <c r="BL748" s="100"/>
      <c r="BM748" s="100"/>
      <c r="BN748" s="100"/>
      <c r="BO748" s="100"/>
      <c r="BP748" s="100"/>
      <c r="BQ748" s="100"/>
    </row>
    <row r="749" spans="1:69">
      <c r="A749" s="25"/>
      <c r="C749" s="89"/>
      <c r="D749" s="84"/>
      <c r="E749" s="76"/>
      <c r="F749" s="91"/>
      <c r="G749" s="80"/>
      <c r="H749" s="81"/>
      <c r="I749" s="14"/>
      <c r="J749" s="92"/>
      <c r="K749" s="14"/>
      <c r="L749" s="78"/>
      <c r="M749" s="81"/>
      <c r="N749" s="14"/>
      <c r="O749" s="78"/>
      <c r="P749" s="78"/>
      <c r="Q749" s="93"/>
      <c r="R749" s="80"/>
      <c r="S749" s="80"/>
      <c r="T749" s="69"/>
      <c r="U749" s="78"/>
      <c r="V749" s="69"/>
      <c r="W749" s="80"/>
      <c r="X749" s="80"/>
      <c r="Y749" s="94"/>
      <c r="Z749" s="80"/>
      <c r="AA749" s="80"/>
      <c r="AB749" s="80"/>
      <c r="AC749" s="80"/>
      <c r="AD749" s="69"/>
      <c r="AE749" s="69"/>
      <c r="AF749" s="69"/>
      <c r="AG749" s="95"/>
      <c r="AH749" s="93"/>
      <c r="AI749" s="81"/>
      <c r="AJ749" s="80"/>
      <c r="AK749" s="80"/>
      <c r="AL749" s="78"/>
      <c r="AM749" s="80"/>
      <c r="AN749" s="80"/>
      <c r="AO749" s="80"/>
      <c r="AP749" s="80"/>
      <c r="AQ749" s="80"/>
      <c r="AR749" s="80"/>
      <c r="AS749" s="78"/>
      <c r="AT749" s="96"/>
      <c r="AU749" s="97"/>
      <c r="AV749" s="98"/>
      <c r="AW749" s="99"/>
      <c r="AX749" s="100"/>
      <c r="AY749" s="100"/>
      <c r="AZ749" s="100"/>
      <c r="BA749" s="100"/>
      <c r="BB749" s="100"/>
      <c r="BC749" s="100"/>
      <c r="BD749" s="100"/>
      <c r="BE749" s="100"/>
      <c r="BF749" s="100"/>
      <c r="BG749" s="100"/>
      <c r="BH749" s="100"/>
      <c r="BI749" s="100"/>
      <c r="BJ749" s="100"/>
      <c r="BK749" s="100"/>
      <c r="BL749" s="100"/>
      <c r="BM749" s="100"/>
      <c r="BN749" s="100"/>
      <c r="BO749" s="100"/>
      <c r="BP749" s="100"/>
      <c r="BQ749" s="100"/>
    </row>
    <row r="750" spans="1:69">
      <c r="A750" s="25"/>
      <c r="C750" s="89"/>
      <c r="D750" s="84"/>
      <c r="E750" s="76"/>
      <c r="F750" s="91"/>
      <c r="G750" s="80"/>
      <c r="H750" s="81"/>
      <c r="I750" s="14"/>
      <c r="J750" s="92"/>
      <c r="K750" s="14"/>
      <c r="L750" s="78"/>
      <c r="M750" s="81"/>
      <c r="N750" s="14"/>
      <c r="O750" s="78"/>
      <c r="P750" s="78"/>
      <c r="Q750" s="93"/>
      <c r="R750" s="80"/>
      <c r="S750" s="80"/>
      <c r="T750" s="69"/>
      <c r="U750" s="78"/>
      <c r="V750" s="69"/>
      <c r="W750" s="80"/>
      <c r="X750" s="80"/>
      <c r="Y750" s="94"/>
      <c r="Z750" s="80"/>
      <c r="AA750" s="80"/>
      <c r="AB750" s="80"/>
      <c r="AC750" s="80"/>
      <c r="AD750" s="69"/>
      <c r="AE750" s="69"/>
      <c r="AF750" s="69"/>
      <c r="AG750" s="95"/>
      <c r="AH750" s="93"/>
      <c r="AI750" s="81"/>
      <c r="AJ750" s="80"/>
      <c r="AK750" s="80"/>
      <c r="AL750" s="78"/>
      <c r="AM750" s="80"/>
      <c r="AN750" s="80"/>
      <c r="AO750" s="80"/>
      <c r="AP750" s="80"/>
      <c r="AQ750" s="80"/>
      <c r="AR750" s="80"/>
      <c r="AS750" s="78"/>
      <c r="AT750" s="96"/>
      <c r="AU750" s="97"/>
      <c r="AV750" s="98"/>
      <c r="AW750" s="99"/>
      <c r="AX750" s="100"/>
      <c r="AY750" s="100"/>
      <c r="AZ750" s="100"/>
      <c r="BA750" s="100"/>
      <c r="BB750" s="100"/>
      <c r="BC750" s="100"/>
      <c r="BD750" s="100"/>
      <c r="BE750" s="100"/>
      <c r="BF750" s="100"/>
      <c r="BG750" s="100"/>
      <c r="BH750" s="100"/>
      <c r="BI750" s="100"/>
      <c r="BJ750" s="100"/>
      <c r="BK750" s="100"/>
      <c r="BL750" s="100"/>
      <c r="BM750" s="100"/>
      <c r="BN750" s="100"/>
      <c r="BO750" s="100"/>
      <c r="BP750" s="100"/>
      <c r="BQ750" s="100"/>
    </row>
    <row r="751" spans="1:69">
      <c r="A751" s="25"/>
      <c r="C751" s="89"/>
      <c r="D751" s="84"/>
      <c r="E751" s="76"/>
      <c r="F751" s="91"/>
      <c r="G751" s="80"/>
      <c r="H751" s="81"/>
      <c r="I751" s="14"/>
      <c r="J751" s="92"/>
      <c r="K751" s="14"/>
      <c r="L751" s="78"/>
      <c r="M751" s="81"/>
      <c r="N751" s="14"/>
      <c r="O751" s="78"/>
      <c r="P751" s="78"/>
      <c r="Q751" s="93"/>
      <c r="R751" s="80"/>
      <c r="S751" s="80"/>
      <c r="T751" s="69"/>
      <c r="U751" s="78"/>
      <c r="V751" s="69"/>
      <c r="W751" s="80"/>
      <c r="X751" s="80"/>
      <c r="Y751" s="94"/>
      <c r="Z751" s="80"/>
      <c r="AA751" s="80"/>
      <c r="AB751" s="80"/>
      <c r="AC751" s="80"/>
      <c r="AD751" s="69"/>
      <c r="AE751" s="69"/>
      <c r="AF751" s="69"/>
      <c r="AG751" s="95"/>
      <c r="AH751" s="93"/>
      <c r="AI751" s="81"/>
      <c r="AJ751" s="80"/>
      <c r="AK751" s="80"/>
      <c r="AL751" s="78"/>
      <c r="AM751" s="80"/>
      <c r="AN751" s="80"/>
      <c r="AO751" s="80"/>
      <c r="AP751" s="80"/>
      <c r="AQ751" s="80"/>
      <c r="AR751" s="80"/>
      <c r="AS751" s="78"/>
      <c r="AT751" s="96"/>
      <c r="AU751" s="97"/>
      <c r="AV751" s="98"/>
      <c r="AW751" s="99"/>
      <c r="AX751" s="100"/>
      <c r="AY751" s="100"/>
      <c r="AZ751" s="100"/>
      <c r="BA751" s="100"/>
      <c r="BB751" s="100"/>
      <c r="BC751" s="100"/>
      <c r="BD751" s="100"/>
      <c r="BE751" s="100"/>
      <c r="BF751" s="100"/>
      <c r="BG751" s="100"/>
      <c r="BH751" s="100"/>
      <c r="BI751" s="100"/>
      <c r="BJ751" s="100"/>
      <c r="BK751" s="100"/>
      <c r="BL751" s="100"/>
      <c r="BM751" s="100"/>
      <c r="BN751" s="100"/>
      <c r="BO751" s="100"/>
      <c r="BP751" s="100"/>
      <c r="BQ751" s="100"/>
    </row>
    <row r="752" spans="1:69">
      <c r="A752" s="25"/>
      <c r="C752" s="89"/>
      <c r="D752" s="84"/>
      <c r="E752" s="76"/>
      <c r="F752" s="91"/>
      <c r="G752" s="80"/>
      <c r="H752" s="81"/>
      <c r="I752" s="14"/>
      <c r="J752" s="92"/>
      <c r="K752" s="14"/>
      <c r="L752" s="78"/>
      <c r="M752" s="81"/>
      <c r="N752" s="14"/>
      <c r="O752" s="78"/>
      <c r="P752" s="78"/>
      <c r="Q752" s="93"/>
      <c r="R752" s="80"/>
      <c r="S752" s="80"/>
      <c r="T752" s="69"/>
      <c r="U752" s="78"/>
      <c r="V752" s="69"/>
      <c r="W752" s="80"/>
      <c r="X752" s="80"/>
      <c r="Y752" s="94"/>
      <c r="Z752" s="80"/>
      <c r="AA752" s="80"/>
      <c r="AB752" s="80"/>
      <c r="AC752" s="80"/>
      <c r="AD752" s="69"/>
      <c r="AE752" s="69"/>
      <c r="AF752" s="69"/>
      <c r="AG752" s="95"/>
      <c r="AH752" s="93"/>
      <c r="AI752" s="81"/>
      <c r="AJ752" s="80"/>
      <c r="AK752" s="80"/>
      <c r="AL752" s="78"/>
      <c r="AM752" s="80"/>
      <c r="AN752" s="80"/>
      <c r="AO752" s="80"/>
      <c r="AP752" s="80"/>
      <c r="AQ752" s="80"/>
      <c r="AR752" s="80"/>
      <c r="AS752" s="78"/>
      <c r="AT752" s="96"/>
      <c r="AU752" s="97"/>
      <c r="AV752" s="98"/>
      <c r="AW752" s="99"/>
      <c r="AX752" s="100"/>
      <c r="AY752" s="100"/>
      <c r="AZ752" s="100"/>
      <c r="BA752" s="100"/>
      <c r="BB752" s="100"/>
      <c r="BC752" s="100"/>
      <c r="BD752" s="100"/>
      <c r="BE752" s="100"/>
      <c r="BF752" s="100"/>
      <c r="BG752" s="100"/>
      <c r="BH752" s="100"/>
      <c r="BI752" s="100"/>
      <c r="BJ752" s="100"/>
      <c r="BK752" s="100"/>
      <c r="BL752" s="100"/>
      <c r="BM752" s="100"/>
      <c r="BN752" s="100"/>
      <c r="BO752" s="100"/>
      <c r="BP752" s="100"/>
      <c r="BQ752" s="100"/>
    </row>
    <row r="753" spans="1:69">
      <c r="A753" s="25"/>
      <c r="C753" s="89"/>
      <c r="D753" s="84"/>
      <c r="E753" s="76"/>
      <c r="F753" s="91"/>
      <c r="G753" s="80"/>
      <c r="H753" s="81"/>
      <c r="I753" s="14"/>
      <c r="J753" s="92"/>
      <c r="K753" s="14"/>
      <c r="L753" s="78"/>
      <c r="M753" s="81"/>
      <c r="N753" s="14"/>
      <c r="O753" s="78"/>
      <c r="P753" s="78"/>
      <c r="Q753" s="93"/>
      <c r="R753" s="80"/>
      <c r="S753" s="80"/>
      <c r="T753" s="69"/>
      <c r="U753" s="78"/>
      <c r="V753" s="69"/>
      <c r="W753" s="80"/>
      <c r="X753" s="80"/>
      <c r="Y753" s="94"/>
      <c r="Z753" s="80"/>
      <c r="AA753" s="80"/>
      <c r="AB753" s="80"/>
      <c r="AC753" s="80"/>
      <c r="AD753" s="69"/>
      <c r="AE753" s="69"/>
      <c r="AF753" s="69"/>
      <c r="AG753" s="95"/>
      <c r="AH753" s="93"/>
      <c r="AI753" s="81"/>
      <c r="AJ753" s="80"/>
      <c r="AK753" s="80"/>
      <c r="AL753" s="78"/>
      <c r="AM753" s="80"/>
      <c r="AN753" s="80"/>
      <c r="AO753" s="80"/>
      <c r="AP753" s="80"/>
      <c r="AQ753" s="80"/>
      <c r="AR753" s="80"/>
      <c r="AS753" s="78"/>
      <c r="AT753" s="96"/>
      <c r="AU753" s="97"/>
      <c r="AV753" s="98"/>
      <c r="AW753" s="99"/>
      <c r="AX753" s="100"/>
      <c r="AY753" s="100"/>
      <c r="AZ753" s="100"/>
      <c r="BA753" s="100"/>
      <c r="BB753" s="100"/>
      <c r="BC753" s="100"/>
      <c r="BD753" s="100"/>
      <c r="BE753" s="100"/>
      <c r="BF753" s="100"/>
      <c r="BG753" s="100"/>
      <c r="BH753" s="100"/>
      <c r="BI753" s="100"/>
      <c r="BJ753" s="100"/>
      <c r="BK753" s="100"/>
      <c r="BL753" s="100"/>
      <c r="BM753" s="100"/>
      <c r="BN753" s="100"/>
      <c r="BO753" s="100"/>
      <c r="BP753" s="100"/>
      <c r="BQ753" s="100"/>
    </row>
    <row r="754" spans="1:69">
      <c r="A754" s="25"/>
      <c r="C754" s="89"/>
      <c r="D754" s="84"/>
      <c r="E754" s="76"/>
      <c r="F754" s="91"/>
      <c r="G754" s="80"/>
      <c r="H754" s="81"/>
      <c r="I754" s="14"/>
      <c r="J754" s="92"/>
      <c r="K754" s="14"/>
      <c r="L754" s="78"/>
      <c r="M754" s="81"/>
      <c r="N754" s="14"/>
      <c r="O754" s="78"/>
      <c r="P754" s="78"/>
      <c r="Q754" s="93"/>
      <c r="R754" s="80"/>
      <c r="S754" s="80"/>
      <c r="T754" s="69"/>
      <c r="U754" s="78"/>
      <c r="V754" s="69"/>
      <c r="W754" s="80"/>
      <c r="X754" s="80"/>
      <c r="Y754" s="94"/>
      <c r="Z754" s="80"/>
      <c r="AA754" s="80"/>
      <c r="AB754" s="80"/>
      <c r="AC754" s="80"/>
      <c r="AD754" s="69"/>
      <c r="AE754" s="69"/>
      <c r="AF754" s="69"/>
      <c r="AG754" s="95"/>
      <c r="AH754" s="93"/>
      <c r="AI754" s="81"/>
      <c r="AJ754" s="80"/>
      <c r="AK754" s="80"/>
      <c r="AL754" s="78"/>
      <c r="AM754" s="80"/>
      <c r="AN754" s="80"/>
      <c r="AO754" s="80"/>
      <c r="AP754" s="80"/>
      <c r="AQ754" s="80"/>
      <c r="AR754" s="80"/>
      <c r="AS754" s="78"/>
      <c r="AT754" s="96"/>
      <c r="AU754" s="97"/>
      <c r="AV754" s="98"/>
      <c r="AW754" s="99"/>
      <c r="AX754" s="100"/>
      <c r="AY754" s="100"/>
      <c r="AZ754" s="100"/>
      <c r="BA754" s="100"/>
      <c r="BB754" s="100"/>
      <c r="BC754" s="100"/>
      <c r="BD754" s="100"/>
      <c r="BE754" s="100"/>
      <c r="BF754" s="100"/>
      <c r="BG754" s="100"/>
      <c r="BH754" s="100"/>
      <c r="BI754" s="100"/>
      <c r="BJ754" s="100"/>
      <c r="BK754" s="100"/>
      <c r="BL754" s="100"/>
      <c r="BM754" s="100"/>
      <c r="BN754" s="100"/>
      <c r="BO754" s="100"/>
      <c r="BP754" s="100"/>
      <c r="BQ754" s="100"/>
    </row>
    <row r="755" spans="1:69">
      <c r="A755" s="25"/>
      <c r="C755" s="89"/>
      <c r="D755" s="84"/>
      <c r="E755" s="76"/>
      <c r="F755" s="91"/>
      <c r="G755" s="80"/>
      <c r="H755" s="81"/>
      <c r="I755" s="14"/>
      <c r="J755" s="92"/>
      <c r="K755" s="14"/>
      <c r="L755" s="78"/>
      <c r="M755" s="81"/>
      <c r="N755" s="14"/>
      <c r="O755" s="78"/>
      <c r="P755" s="78"/>
      <c r="Q755" s="93"/>
      <c r="R755" s="80"/>
      <c r="S755" s="80"/>
      <c r="T755" s="69"/>
      <c r="U755" s="78"/>
      <c r="V755" s="69"/>
      <c r="W755" s="80"/>
      <c r="X755" s="80"/>
      <c r="Y755" s="94"/>
      <c r="Z755" s="80"/>
      <c r="AA755" s="80"/>
      <c r="AB755" s="80"/>
      <c r="AC755" s="80"/>
      <c r="AD755" s="69"/>
      <c r="AE755" s="69"/>
      <c r="AF755" s="69"/>
      <c r="AG755" s="95"/>
      <c r="AH755" s="93"/>
      <c r="AI755" s="81"/>
      <c r="AJ755" s="80"/>
      <c r="AK755" s="80"/>
      <c r="AL755" s="78"/>
      <c r="AM755" s="80"/>
      <c r="AN755" s="80"/>
      <c r="AO755" s="80"/>
      <c r="AP755" s="80"/>
      <c r="AQ755" s="80"/>
      <c r="AR755" s="80"/>
      <c r="AS755" s="78"/>
      <c r="AT755" s="96"/>
      <c r="AU755" s="97"/>
      <c r="AV755" s="98"/>
      <c r="AW755" s="99"/>
      <c r="AX755" s="100"/>
      <c r="AY755" s="100"/>
      <c r="AZ755" s="100"/>
      <c r="BA755" s="100"/>
      <c r="BB755" s="100"/>
      <c r="BC755" s="100"/>
      <c r="BD755" s="100"/>
      <c r="BE755" s="100"/>
      <c r="BF755" s="100"/>
      <c r="BG755" s="100"/>
      <c r="BH755" s="100"/>
      <c r="BI755" s="100"/>
      <c r="BJ755" s="100"/>
      <c r="BK755" s="100"/>
      <c r="BL755" s="100"/>
      <c r="BM755" s="100"/>
      <c r="BN755" s="100"/>
      <c r="BO755" s="100"/>
      <c r="BP755" s="100"/>
      <c r="BQ755" s="100"/>
    </row>
    <row r="756" spans="1:69">
      <c r="A756" s="25"/>
      <c r="C756" s="89"/>
      <c r="D756" s="84"/>
      <c r="E756" s="76"/>
      <c r="F756" s="91"/>
      <c r="G756" s="80"/>
      <c r="H756" s="81"/>
      <c r="I756" s="14"/>
      <c r="J756" s="92"/>
      <c r="K756" s="14"/>
      <c r="L756" s="78"/>
      <c r="M756" s="81"/>
      <c r="N756" s="14"/>
      <c r="O756" s="78"/>
      <c r="P756" s="78"/>
      <c r="Q756" s="93"/>
      <c r="R756" s="80"/>
      <c r="S756" s="80"/>
      <c r="T756" s="69"/>
      <c r="U756" s="78"/>
      <c r="V756" s="69"/>
      <c r="W756" s="80"/>
      <c r="X756" s="80"/>
      <c r="Y756" s="94"/>
      <c r="Z756" s="80"/>
      <c r="AA756" s="80"/>
      <c r="AB756" s="80"/>
      <c r="AC756" s="80"/>
      <c r="AD756" s="69"/>
      <c r="AE756" s="69"/>
      <c r="AF756" s="69"/>
      <c r="AG756" s="95"/>
      <c r="AH756" s="93"/>
      <c r="AI756" s="81"/>
      <c r="AJ756" s="80"/>
      <c r="AK756" s="80"/>
      <c r="AL756" s="78"/>
      <c r="AM756" s="80"/>
      <c r="AN756" s="80"/>
      <c r="AO756" s="80"/>
      <c r="AP756" s="80"/>
      <c r="AQ756" s="80"/>
      <c r="AR756" s="80"/>
      <c r="AS756" s="78"/>
      <c r="AT756" s="96"/>
      <c r="AU756" s="97"/>
      <c r="AV756" s="98"/>
      <c r="AW756" s="99"/>
      <c r="AX756" s="100"/>
      <c r="AY756" s="100"/>
      <c r="AZ756" s="100"/>
      <c r="BA756" s="100"/>
      <c r="BB756" s="100"/>
      <c r="BC756" s="100"/>
      <c r="BD756" s="100"/>
      <c r="BE756" s="100"/>
      <c r="BF756" s="100"/>
      <c r="BG756" s="100"/>
      <c r="BH756" s="100"/>
      <c r="BI756" s="100"/>
      <c r="BJ756" s="100"/>
      <c r="BK756" s="100"/>
      <c r="BL756" s="100"/>
      <c r="BM756" s="100"/>
      <c r="BN756" s="100"/>
      <c r="BO756" s="100"/>
      <c r="BP756" s="100"/>
      <c r="BQ756" s="100"/>
    </row>
    <row r="757" spans="1:69">
      <c r="A757" s="25"/>
      <c r="C757" s="89"/>
      <c r="D757" s="84"/>
      <c r="E757" s="76"/>
      <c r="F757" s="91"/>
      <c r="G757" s="80"/>
      <c r="H757" s="81"/>
      <c r="I757" s="14"/>
      <c r="J757" s="92"/>
      <c r="K757" s="14"/>
      <c r="L757" s="78"/>
      <c r="M757" s="81"/>
      <c r="N757" s="14"/>
      <c r="O757" s="78"/>
      <c r="P757" s="78"/>
      <c r="Q757" s="93"/>
      <c r="R757" s="80"/>
      <c r="S757" s="80"/>
      <c r="T757" s="69"/>
      <c r="U757" s="78"/>
      <c r="V757" s="69"/>
      <c r="W757" s="80"/>
      <c r="X757" s="80"/>
      <c r="Y757" s="94"/>
      <c r="Z757" s="80"/>
      <c r="AA757" s="80"/>
      <c r="AB757" s="80"/>
      <c r="AC757" s="80"/>
      <c r="AD757" s="69"/>
      <c r="AE757" s="69"/>
      <c r="AF757" s="69"/>
      <c r="AG757" s="95"/>
      <c r="AH757" s="93"/>
      <c r="AI757" s="81"/>
      <c r="AJ757" s="80"/>
      <c r="AK757" s="80"/>
      <c r="AL757" s="78"/>
      <c r="AM757" s="80"/>
      <c r="AN757" s="80"/>
      <c r="AO757" s="80"/>
      <c r="AP757" s="80"/>
      <c r="AQ757" s="80"/>
      <c r="AR757" s="80"/>
      <c r="AS757" s="78"/>
      <c r="AT757" s="96"/>
      <c r="AU757" s="97"/>
      <c r="AV757" s="98"/>
      <c r="AW757" s="99"/>
      <c r="AX757" s="100"/>
      <c r="AY757" s="100"/>
      <c r="AZ757" s="100"/>
      <c r="BA757" s="100"/>
      <c r="BB757" s="100"/>
      <c r="BC757" s="100"/>
      <c r="BD757" s="100"/>
      <c r="BE757" s="100"/>
      <c r="BF757" s="100"/>
      <c r="BG757" s="100"/>
      <c r="BH757" s="100"/>
      <c r="BI757" s="100"/>
      <c r="BJ757" s="100"/>
      <c r="BK757" s="100"/>
      <c r="BL757" s="100"/>
      <c r="BM757" s="100"/>
      <c r="BN757" s="100"/>
      <c r="BO757" s="100"/>
      <c r="BP757" s="100"/>
      <c r="BQ757" s="100"/>
    </row>
    <row r="758" spans="1:69">
      <c r="A758" s="25"/>
      <c r="C758" s="89"/>
      <c r="D758" s="84"/>
      <c r="E758" s="76"/>
      <c r="F758" s="91"/>
      <c r="G758" s="80"/>
      <c r="H758" s="81"/>
      <c r="I758" s="14"/>
      <c r="J758" s="92"/>
      <c r="K758" s="14"/>
      <c r="L758" s="78"/>
      <c r="M758" s="81"/>
      <c r="N758" s="14"/>
      <c r="O758" s="78"/>
      <c r="P758" s="78"/>
      <c r="Q758" s="93"/>
      <c r="R758" s="80"/>
      <c r="S758" s="80"/>
      <c r="T758" s="69"/>
      <c r="U758" s="78"/>
      <c r="V758" s="69"/>
      <c r="W758" s="80"/>
      <c r="X758" s="80"/>
      <c r="Y758" s="94"/>
      <c r="Z758" s="80"/>
      <c r="AA758" s="80"/>
      <c r="AB758" s="80"/>
      <c r="AC758" s="80"/>
      <c r="AD758" s="69"/>
      <c r="AE758" s="69"/>
      <c r="AF758" s="69"/>
      <c r="AG758" s="95"/>
      <c r="AH758" s="93"/>
      <c r="AI758" s="81"/>
      <c r="AJ758" s="80"/>
      <c r="AK758" s="80"/>
      <c r="AL758" s="78"/>
      <c r="AM758" s="80"/>
      <c r="AN758" s="80"/>
      <c r="AO758" s="80"/>
      <c r="AP758" s="80"/>
      <c r="AQ758" s="80"/>
      <c r="AR758" s="80"/>
      <c r="AS758" s="78"/>
      <c r="AT758" s="96"/>
      <c r="AU758" s="97"/>
      <c r="AV758" s="98"/>
      <c r="AW758" s="99"/>
      <c r="AX758" s="100"/>
      <c r="AY758" s="100"/>
      <c r="AZ758" s="100"/>
      <c r="BA758" s="100"/>
      <c r="BB758" s="100"/>
      <c r="BC758" s="100"/>
      <c r="BD758" s="100"/>
      <c r="BE758" s="100"/>
      <c r="BF758" s="100"/>
      <c r="BG758" s="100"/>
      <c r="BH758" s="100"/>
      <c r="BI758" s="100"/>
      <c r="BJ758" s="100"/>
      <c r="BK758" s="100"/>
      <c r="BL758" s="100"/>
      <c r="BM758" s="100"/>
      <c r="BN758" s="100"/>
      <c r="BO758" s="100"/>
      <c r="BP758" s="100"/>
      <c r="BQ758" s="100"/>
    </row>
    <row r="759" spans="1:69">
      <c r="A759" s="25"/>
      <c r="C759" s="89"/>
      <c r="D759" s="84"/>
      <c r="E759" s="76"/>
      <c r="F759" s="91"/>
      <c r="G759" s="80"/>
      <c r="H759" s="81"/>
      <c r="I759" s="14"/>
      <c r="J759" s="92"/>
      <c r="K759" s="14"/>
      <c r="L759" s="78"/>
      <c r="M759" s="81"/>
      <c r="N759" s="14"/>
      <c r="O759" s="78"/>
      <c r="P759" s="78"/>
      <c r="Q759" s="93"/>
      <c r="R759" s="80"/>
      <c r="S759" s="80"/>
      <c r="T759" s="69"/>
      <c r="U759" s="78"/>
      <c r="V759" s="69"/>
      <c r="W759" s="80"/>
      <c r="X759" s="80"/>
      <c r="Y759" s="94"/>
      <c r="Z759" s="80"/>
      <c r="AA759" s="80"/>
      <c r="AB759" s="80"/>
      <c r="AC759" s="80"/>
      <c r="AD759" s="69"/>
      <c r="AE759" s="69"/>
      <c r="AF759" s="69"/>
      <c r="AG759" s="95"/>
      <c r="AH759" s="93"/>
      <c r="AI759" s="81"/>
      <c r="AJ759" s="80"/>
      <c r="AK759" s="80"/>
      <c r="AL759" s="78"/>
      <c r="AM759" s="80"/>
      <c r="AN759" s="80"/>
      <c r="AO759" s="80"/>
      <c r="AP759" s="80"/>
      <c r="AQ759" s="80"/>
      <c r="AR759" s="80"/>
      <c r="AS759" s="78"/>
      <c r="AT759" s="96"/>
      <c r="AU759" s="97"/>
      <c r="AV759" s="98"/>
      <c r="AW759" s="99"/>
      <c r="AX759" s="100"/>
      <c r="AY759" s="100"/>
      <c r="AZ759" s="100"/>
      <c r="BA759" s="100"/>
      <c r="BB759" s="100"/>
      <c r="BC759" s="100"/>
      <c r="BD759" s="100"/>
      <c r="BE759" s="100"/>
      <c r="BF759" s="100"/>
      <c r="BG759" s="100"/>
      <c r="BH759" s="100"/>
      <c r="BI759" s="100"/>
      <c r="BJ759" s="100"/>
      <c r="BK759" s="100"/>
      <c r="BL759" s="100"/>
      <c r="BM759" s="100"/>
      <c r="BN759" s="100"/>
      <c r="BO759" s="100"/>
      <c r="BP759" s="100"/>
      <c r="BQ759" s="100"/>
    </row>
    <row r="760" spans="1:69">
      <c r="A760" s="25"/>
      <c r="C760" s="89"/>
      <c r="D760" s="84"/>
      <c r="E760" s="76"/>
      <c r="F760" s="91"/>
      <c r="G760" s="80"/>
      <c r="H760" s="81"/>
      <c r="I760" s="14"/>
      <c r="J760" s="92"/>
      <c r="K760" s="14"/>
      <c r="L760" s="78"/>
      <c r="M760" s="81"/>
      <c r="N760" s="14"/>
      <c r="O760" s="78"/>
      <c r="P760" s="78"/>
      <c r="Q760" s="93"/>
      <c r="R760" s="80"/>
      <c r="S760" s="80"/>
      <c r="T760" s="69"/>
      <c r="U760" s="78"/>
      <c r="V760" s="69"/>
      <c r="W760" s="80"/>
      <c r="X760" s="80"/>
      <c r="Y760" s="94"/>
      <c r="Z760" s="80"/>
      <c r="AA760" s="80"/>
      <c r="AB760" s="80"/>
      <c r="AC760" s="80"/>
      <c r="AD760" s="69"/>
      <c r="AE760" s="69"/>
      <c r="AF760" s="69"/>
      <c r="AG760" s="95"/>
      <c r="AH760" s="93"/>
      <c r="AI760" s="81"/>
      <c r="AJ760" s="80"/>
      <c r="AK760" s="80"/>
      <c r="AL760" s="78"/>
      <c r="AM760" s="80"/>
      <c r="AN760" s="80"/>
      <c r="AO760" s="80"/>
      <c r="AP760" s="80"/>
      <c r="AQ760" s="80"/>
      <c r="AR760" s="80"/>
      <c r="AS760" s="78"/>
      <c r="AT760" s="96"/>
      <c r="AU760" s="97"/>
      <c r="AV760" s="98"/>
      <c r="AW760" s="99"/>
      <c r="AX760" s="100"/>
      <c r="AY760" s="100"/>
      <c r="AZ760" s="100"/>
      <c r="BA760" s="100"/>
      <c r="BB760" s="100"/>
      <c r="BC760" s="100"/>
      <c r="BD760" s="100"/>
      <c r="BE760" s="100"/>
      <c r="BF760" s="100"/>
      <c r="BG760" s="100"/>
      <c r="BH760" s="100"/>
      <c r="BI760" s="100"/>
      <c r="BJ760" s="100"/>
      <c r="BK760" s="100"/>
      <c r="BL760" s="100"/>
      <c r="BM760" s="100"/>
      <c r="BN760" s="100"/>
      <c r="BO760" s="100"/>
      <c r="BP760" s="100"/>
      <c r="BQ760" s="100"/>
    </row>
    <row r="761" spans="1:69">
      <c r="A761" s="25"/>
      <c r="C761" s="89"/>
      <c r="D761" s="84"/>
      <c r="E761" s="76"/>
      <c r="F761" s="91"/>
      <c r="G761" s="80"/>
      <c r="H761" s="81"/>
      <c r="I761" s="14"/>
      <c r="J761" s="92"/>
      <c r="K761" s="14"/>
      <c r="L761" s="78"/>
      <c r="M761" s="81"/>
      <c r="N761" s="14"/>
      <c r="O761" s="78"/>
      <c r="P761" s="78"/>
      <c r="Q761" s="93"/>
      <c r="R761" s="80"/>
      <c r="S761" s="80"/>
      <c r="T761" s="69"/>
      <c r="U761" s="78"/>
      <c r="V761" s="69"/>
      <c r="W761" s="80"/>
      <c r="X761" s="80"/>
      <c r="Y761" s="94"/>
      <c r="Z761" s="80"/>
      <c r="AA761" s="80"/>
      <c r="AB761" s="80"/>
      <c r="AC761" s="80"/>
      <c r="AD761" s="69"/>
      <c r="AE761" s="69"/>
      <c r="AF761" s="69"/>
      <c r="AG761" s="95"/>
      <c r="AH761" s="93"/>
      <c r="AI761" s="81"/>
      <c r="AJ761" s="80"/>
      <c r="AK761" s="80"/>
      <c r="AL761" s="78"/>
      <c r="AM761" s="80"/>
      <c r="AN761" s="80"/>
      <c r="AO761" s="80"/>
      <c r="AP761" s="80"/>
      <c r="AQ761" s="80"/>
      <c r="AR761" s="80"/>
      <c r="AS761" s="78"/>
      <c r="AT761" s="96"/>
      <c r="AU761" s="97"/>
      <c r="AV761" s="98"/>
      <c r="AW761" s="99"/>
      <c r="AX761" s="100"/>
      <c r="AY761" s="100"/>
      <c r="AZ761" s="100"/>
      <c r="BA761" s="100"/>
      <c r="BB761" s="100"/>
      <c r="BC761" s="100"/>
      <c r="BD761" s="100"/>
      <c r="BE761" s="100"/>
      <c r="BF761" s="100"/>
      <c r="BG761" s="100"/>
      <c r="BH761" s="100"/>
      <c r="BI761" s="100"/>
      <c r="BJ761" s="100"/>
      <c r="BK761" s="100"/>
      <c r="BL761" s="100"/>
      <c r="BM761" s="100"/>
      <c r="BN761" s="100"/>
      <c r="BO761" s="100"/>
      <c r="BP761" s="100"/>
      <c r="BQ761" s="100"/>
    </row>
    <row r="762" spans="1:69">
      <c r="A762" s="25"/>
      <c r="C762" s="89"/>
      <c r="D762" s="84"/>
      <c r="E762" s="76"/>
      <c r="F762" s="91"/>
      <c r="G762" s="80"/>
      <c r="H762" s="81"/>
      <c r="I762" s="14"/>
      <c r="J762" s="92"/>
      <c r="K762" s="14"/>
      <c r="L762" s="78"/>
      <c r="M762" s="81"/>
      <c r="N762" s="14"/>
      <c r="O762" s="78"/>
      <c r="P762" s="78"/>
      <c r="Q762" s="93"/>
      <c r="R762" s="80"/>
      <c r="S762" s="80"/>
      <c r="T762" s="69"/>
      <c r="U762" s="78"/>
      <c r="V762" s="69"/>
      <c r="W762" s="80"/>
      <c r="X762" s="80"/>
      <c r="Y762" s="94"/>
      <c r="Z762" s="80"/>
      <c r="AA762" s="80"/>
      <c r="AB762" s="80"/>
      <c r="AC762" s="80"/>
      <c r="AD762" s="69"/>
      <c r="AE762" s="69"/>
      <c r="AF762" s="69"/>
      <c r="AG762" s="95"/>
      <c r="AH762" s="93"/>
      <c r="AI762" s="81"/>
      <c r="AJ762" s="80"/>
      <c r="AK762" s="80"/>
      <c r="AL762" s="78"/>
      <c r="AM762" s="80"/>
      <c r="AN762" s="80"/>
      <c r="AO762" s="80"/>
      <c r="AP762" s="80"/>
      <c r="AQ762" s="80"/>
      <c r="AR762" s="80"/>
      <c r="AS762" s="78"/>
      <c r="AT762" s="96"/>
      <c r="AU762" s="97"/>
      <c r="AV762" s="98"/>
      <c r="AW762" s="99"/>
      <c r="AX762" s="100"/>
      <c r="AY762" s="100"/>
      <c r="AZ762" s="100"/>
      <c r="BA762" s="100"/>
      <c r="BB762" s="100"/>
      <c r="BC762" s="100"/>
      <c r="BD762" s="100"/>
      <c r="BE762" s="100"/>
      <c r="BF762" s="100"/>
      <c r="BG762" s="100"/>
      <c r="BH762" s="100"/>
      <c r="BI762" s="100"/>
      <c r="BJ762" s="100"/>
      <c r="BK762" s="100"/>
      <c r="BL762" s="100"/>
      <c r="BM762" s="100"/>
      <c r="BN762" s="100"/>
      <c r="BO762" s="100"/>
      <c r="BP762" s="100"/>
      <c r="BQ762" s="100"/>
    </row>
    <row r="763" spans="1:69">
      <c r="A763" s="25"/>
      <c r="C763" s="89"/>
      <c r="D763" s="84"/>
      <c r="E763" s="76"/>
      <c r="F763" s="91"/>
      <c r="G763" s="80"/>
      <c r="H763" s="81"/>
      <c r="I763" s="14"/>
      <c r="J763" s="92"/>
      <c r="K763" s="14"/>
      <c r="L763" s="78"/>
      <c r="M763" s="81"/>
      <c r="N763" s="14"/>
      <c r="O763" s="78"/>
      <c r="P763" s="78"/>
      <c r="Q763" s="93"/>
      <c r="R763" s="80"/>
      <c r="S763" s="80"/>
      <c r="T763" s="69"/>
      <c r="U763" s="78"/>
      <c r="V763" s="69"/>
      <c r="W763" s="80"/>
      <c r="X763" s="80"/>
      <c r="Y763" s="94"/>
      <c r="Z763" s="80"/>
      <c r="AA763" s="80"/>
      <c r="AB763" s="80"/>
      <c r="AC763" s="80"/>
      <c r="AD763" s="69"/>
      <c r="AE763" s="69"/>
      <c r="AF763" s="69"/>
      <c r="AG763" s="95"/>
      <c r="AH763" s="93"/>
      <c r="AI763" s="81"/>
      <c r="AJ763" s="80"/>
      <c r="AK763" s="80"/>
      <c r="AL763" s="78"/>
      <c r="AM763" s="80"/>
      <c r="AN763" s="80"/>
      <c r="AO763" s="80"/>
      <c r="AP763" s="80"/>
      <c r="AQ763" s="80"/>
      <c r="AR763" s="80"/>
      <c r="AS763" s="78"/>
      <c r="AT763" s="96"/>
      <c r="AU763" s="97"/>
      <c r="AV763" s="98"/>
      <c r="AW763" s="99"/>
      <c r="AX763" s="100"/>
      <c r="AY763" s="100"/>
      <c r="AZ763" s="100"/>
      <c r="BA763" s="100"/>
      <c r="BB763" s="100"/>
      <c r="BC763" s="100"/>
      <c r="BD763" s="100"/>
      <c r="BE763" s="100"/>
      <c r="BF763" s="100"/>
      <c r="BG763" s="100"/>
      <c r="BH763" s="100"/>
      <c r="BI763" s="100"/>
      <c r="BJ763" s="100"/>
      <c r="BK763" s="100"/>
      <c r="BL763" s="100"/>
      <c r="BM763" s="100"/>
      <c r="BN763" s="100"/>
      <c r="BO763" s="100"/>
      <c r="BP763" s="100"/>
      <c r="BQ763" s="100"/>
    </row>
    <row r="764" spans="1:69">
      <c r="A764" s="25"/>
      <c r="C764" s="89"/>
      <c r="D764" s="84"/>
      <c r="E764" s="76"/>
      <c r="F764" s="91"/>
      <c r="G764" s="80"/>
      <c r="H764" s="81"/>
      <c r="I764" s="14"/>
      <c r="J764" s="92"/>
      <c r="K764" s="14"/>
      <c r="L764" s="78"/>
      <c r="M764" s="81"/>
      <c r="N764" s="14"/>
      <c r="O764" s="78"/>
      <c r="P764" s="78"/>
      <c r="Q764" s="93"/>
      <c r="R764" s="80"/>
      <c r="S764" s="80"/>
      <c r="T764" s="69"/>
      <c r="U764" s="78"/>
      <c r="V764" s="69"/>
      <c r="W764" s="80"/>
      <c r="X764" s="80"/>
      <c r="Y764" s="94"/>
      <c r="Z764" s="80"/>
      <c r="AA764" s="80"/>
      <c r="AB764" s="80"/>
      <c r="AC764" s="80"/>
      <c r="AD764" s="69"/>
      <c r="AE764" s="69"/>
      <c r="AF764" s="69"/>
      <c r="AG764" s="95"/>
      <c r="AH764" s="93"/>
      <c r="AI764" s="81"/>
      <c r="AJ764" s="80"/>
      <c r="AK764" s="80"/>
      <c r="AL764" s="78"/>
      <c r="AM764" s="80"/>
      <c r="AN764" s="80"/>
      <c r="AO764" s="80"/>
      <c r="AP764" s="80"/>
      <c r="AQ764" s="80"/>
      <c r="AR764" s="80"/>
      <c r="AS764" s="78"/>
      <c r="AT764" s="96"/>
      <c r="AU764" s="97"/>
      <c r="AV764" s="98"/>
      <c r="AW764" s="99"/>
      <c r="AX764" s="100"/>
      <c r="AY764" s="100"/>
      <c r="AZ764" s="100"/>
      <c r="BA764" s="100"/>
      <c r="BB764" s="100"/>
      <c r="BC764" s="100"/>
      <c r="BD764" s="100"/>
      <c r="BE764" s="100"/>
      <c r="BF764" s="100"/>
      <c r="BG764" s="100"/>
      <c r="BH764" s="100"/>
      <c r="BI764" s="100"/>
      <c r="BJ764" s="100"/>
      <c r="BK764" s="100"/>
      <c r="BL764" s="100"/>
      <c r="BM764" s="100"/>
      <c r="BN764" s="100"/>
      <c r="BO764" s="100"/>
      <c r="BP764" s="100"/>
      <c r="BQ764" s="100"/>
    </row>
    <row r="765" spans="1:69">
      <c r="A765" s="25"/>
      <c r="C765" s="89"/>
      <c r="D765" s="84"/>
      <c r="E765" s="76"/>
      <c r="F765" s="91"/>
      <c r="G765" s="80"/>
      <c r="H765" s="81"/>
      <c r="I765" s="14"/>
      <c r="J765" s="92"/>
      <c r="K765" s="14"/>
      <c r="L765" s="78"/>
      <c r="M765" s="81"/>
      <c r="N765" s="14"/>
      <c r="O765" s="78"/>
      <c r="P765" s="78"/>
      <c r="Q765" s="93"/>
      <c r="R765" s="80"/>
      <c r="S765" s="80"/>
      <c r="T765" s="69"/>
      <c r="U765" s="78"/>
      <c r="V765" s="69"/>
      <c r="W765" s="80"/>
      <c r="X765" s="80"/>
      <c r="Y765" s="94"/>
      <c r="Z765" s="80"/>
      <c r="AA765" s="80"/>
      <c r="AB765" s="80"/>
      <c r="AC765" s="80"/>
      <c r="AD765" s="69"/>
      <c r="AE765" s="69"/>
      <c r="AF765" s="69"/>
      <c r="AG765" s="95"/>
      <c r="AH765" s="93"/>
      <c r="AI765" s="81"/>
      <c r="AJ765" s="80"/>
      <c r="AK765" s="80"/>
      <c r="AL765" s="78"/>
      <c r="AM765" s="80"/>
      <c r="AN765" s="80"/>
      <c r="AO765" s="80"/>
      <c r="AP765" s="80"/>
      <c r="AQ765" s="80"/>
      <c r="AR765" s="80"/>
      <c r="AS765" s="78"/>
      <c r="AT765" s="96"/>
      <c r="AU765" s="97"/>
      <c r="AV765" s="98"/>
      <c r="AW765" s="99"/>
      <c r="AX765" s="100"/>
      <c r="AY765" s="100"/>
      <c r="AZ765" s="100"/>
      <c r="BA765" s="100"/>
      <c r="BB765" s="100"/>
      <c r="BC765" s="100"/>
      <c r="BD765" s="100"/>
      <c r="BE765" s="100"/>
      <c r="BF765" s="100"/>
      <c r="BG765" s="100"/>
      <c r="BH765" s="100"/>
      <c r="BI765" s="100"/>
      <c r="BJ765" s="100"/>
      <c r="BK765" s="100"/>
      <c r="BL765" s="100"/>
      <c r="BM765" s="100"/>
      <c r="BN765" s="100"/>
      <c r="BO765" s="100"/>
      <c r="BP765" s="100"/>
      <c r="BQ765" s="100"/>
    </row>
    <row r="766" spans="1:69">
      <c r="A766" s="25"/>
      <c r="C766" s="89"/>
      <c r="D766" s="84"/>
      <c r="E766" s="76"/>
      <c r="F766" s="91"/>
      <c r="G766" s="80"/>
      <c r="H766" s="81"/>
      <c r="I766" s="14"/>
      <c r="J766" s="92"/>
      <c r="K766" s="14"/>
      <c r="L766" s="78"/>
      <c r="M766" s="81"/>
      <c r="N766" s="14"/>
      <c r="O766" s="78"/>
      <c r="P766" s="78"/>
      <c r="Q766" s="93"/>
      <c r="R766" s="80"/>
      <c r="S766" s="80"/>
      <c r="T766" s="69"/>
      <c r="U766" s="78"/>
      <c r="V766" s="69"/>
      <c r="W766" s="80"/>
      <c r="X766" s="80"/>
      <c r="Y766" s="94"/>
      <c r="Z766" s="80"/>
      <c r="AA766" s="80"/>
      <c r="AB766" s="80"/>
      <c r="AC766" s="80"/>
      <c r="AD766" s="69"/>
      <c r="AE766" s="69"/>
      <c r="AF766" s="69"/>
      <c r="AG766" s="95"/>
      <c r="AH766" s="93"/>
      <c r="AI766" s="81"/>
      <c r="AJ766" s="80"/>
      <c r="AK766" s="80"/>
      <c r="AL766" s="78"/>
      <c r="AM766" s="80"/>
      <c r="AN766" s="80"/>
      <c r="AO766" s="80"/>
      <c r="AP766" s="80"/>
      <c r="AQ766" s="80"/>
      <c r="AR766" s="80"/>
      <c r="AS766" s="78"/>
      <c r="AT766" s="96"/>
      <c r="AU766" s="97"/>
      <c r="AV766" s="98"/>
      <c r="AW766" s="99"/>
      <c r="AX766" s="100"/>
      <c r="AY766" s="100"/>
      <c r="AZ766" s="100"/>
      <c r="BA766" s="100"/>
      <c r="BB766" s="100"/>
      <c r="BC766" s="100"/>
      <c r="BD766" s="100"/>
      <c r="BE766" s="100"/>
      <c r="BF766" s="100"/>
      <c r="BG766" s="100"/>
      <c r="BH766" s="100"/>
      <c r="BI766" s="100"/>
      <c r="BJ766" s="100"/>
      <c r="BK766" s="100"/>
      <c r="BL766" s="100"/>
      <c r="BM766" s="100"/>
      <c r="BN766" s="100"/>
      <c r="BO766" s="100"/>
      <c r="BP766" s="100"/>
      <c r="BQ766" s="100"/>
    </row>
    <row r="767" spans="1:69">
      <c r="A767" s="25"/>
      <c r="C767" s="89"/>
      <c r="D767" s="84"/>
      <c r="E767" s="76"/>
      <c r="F767" s="91"/>
      <c r="G767" s="80"/>
      <c r="H767" s="81"/>
      <c r="I767" s="14"/>
      <c r="J767" s="92"/>
      <c r="K767" s="14"/>
      <c r="L767" s="78"/>
      <c r="M767" s="81"/>
      <c r="N767" s="14"/>
      <c r="O767" s="78"/>
      <c r="P767" s="78"/>
      <c r="Q767" s="93"/>
      <c r="R767" s="80"/>
      <c r="S767" s="80"/>
      <c r="T767" s="69"/>
      <c r="U767" s="78"/>
      <c r="V767" s="69"/>
      <c r="W767" s="80"/>
      <c r="X767" s="80"/>
      <c r="Y767" s="94"/>
      <c r="Z767" s="80"/>
      <c r="AA767" s="80"/>
      <c r="AB767" s="80"/>
      <c r="AC767" s="80"/>
      <c r="AD767" s="69"/>
      <c r="AE767" s="69"/>
      <c r="AF767" s="69"/>
      <c r="AG767" s="95"/>
      <c r="AH767" s="93"/>
      <c r="AI767" s="81"/>
      <c r="AJ767" s="80"/>
      <c r="AK767" s="80"/>
      <c r="AL767" s="78"/>
      <c r="AM767" s="80"/>
      <c r="AN767" s="80"/>
      <c r="AO767" s="80"/>
      <c r="AP767" s="80"/>
      <c r="AQ767" s="80"/>
      <c r="AR767" s="80"/>
      <c r="AS767" s="78"/>
      <c r="AT767" s="96"/>
      <c r="AU767" s="97"/>
      <c r="AV767" s="98"/>
      <c r="AW767" s="99"/>
      <c r="AX767" s="100"/>
      <c r="AY767" s="100"/>
      <c r="AZ767" s="100"/>
      <c r="BA767" s="100"/>
      <c r="BB767" s="100"/>
      <c r="BC767" s="100"/>
      <c r="BD767" s="100"/>
      <c r="BE767" s="100"/>
      <c r="BF767" s="100"/>
      <c r="BG767" s="100"/>
      <c r="BH767" s="100"/>
      <c r="BI767" s="100"/>
      <c r="BJ767" s="100"/>
      <c r="BK767" s="100"/>
      <c r="BL767" s="100"/>
      <c r="BM767" s="100"/>
      <c r="BN767" s="100"/>
      <c r="BO767" s="100"/>
      <c r="BP767" s="100"/>
      <c r="BQ767" s="100"/>
    </row>
    <row r="768" spans="1:69">
      <c r="A768" s="25"/>
      <c r="C768" s="89"/>
      <c r="D768" s="84"/>
      <c r="E768" s="76"/>
      <c r="F768" s="91"/>
      <c r="G768" s="80"/>
      <c r="H768" s="81"/>
      <c r="I768" s="14"/>
      <c r="J768" s="92"/>
      <c r="K768" s="14"/>
      <c r="L768" s="78"/>
      <c r="M768" s="81"/>
      <c r="N768" s="14"/>
      <c r="O768" s="78"/>
      <c r="P768" s="78"/>
      <c r="Q768" s="93"/>
      <c r="R768" s="80"/>
      <c r="S768" s="80"/>
      <c r="T768" s="69"/>
      <c r="U768" s="78"/>
      <c r="V768" s="69"/>
      <c r="W768" s="80"/>
      <c r="X768" s="80"/>
      <c r="Y768" s="94"/>
      <c r="Z768" s="80"/>
      <c r="AA768" s="80"/>
      <c r="AB768" s="80"/>
      <c r="AC768" s="80"/>
      <c r="AD768" s="69"/>
      <c r="AE768" s="69"/>
      <c r="AF768" s="69"/>
      <c r="AG768" s="95"/>
      <c r="AH768" s="93"/>
      <c r="AI768" s="81"/>
      <c r="AJ768" s="80"/>
      <c r="AK768" s="80"/>
      <c r="AL768" s="78"/>
      <c r="AM768" s="80"/>
      <c r="AN768" s="80"/>
      <c r="AO768" s="80"/>
      <c r="AP768" s="80"/>
      <c r="AQ768" s="80"/>
      <c r="AR768" s="80"/>
      <c r="AS768" s="78"/>
      <c r="AT768" s="96"/>
      <c r="AU768" s="97"/>
      <c r="AV768" s="98"/>
      <c r="AW768" s="99"/>
      <c r="AX768" s="100"/>
      <c r="AY768" s="100"/>
      <c r="AZ768" s="100"/>
      <c r="BA768" s="100"/>
      <c r="BB768" s="100"/>
      <c r="BC768" s="100"/>
      <c r="BD768" s="100"/>
      <c r="BE768" s="100"/>
      <c r="BF768" s="100"/>
      <c r="BG768" s="100"/>
      <c r="BH768" s="100"/>
      <c r="BI768" s="100"/>
      <c r="BJ768" s="100"/>
      <c r="BK768" s="100"/>
      <c r="BL768" s="100"/>
      <c r="BM768" s="100"/>
      <c r="BN768" s="100"/>
      <c r="BO768" s="100"/>
      <c r="BP768" s="100"/>
      <c r="BQ768" s="100"/>
    </row>
    <row r="769" spans="1:69">
      <c r="A769" s="25"/>
      <c r="C769" s="89"/>
      <c r="D769" s="84"/>
      <c r="E769" s="76"/>
      <c r="F769" s="91"/>
      <c r="G769" s="80"/>
      <c r="H769" s="81"/>
      <c r="I769" s="14"/>
      <c r="J769" s="92"/>
      <c r="K769" s="14"/>
      <c r="L769" s="78"/>
      <c r="M769" s="81"/>
      <c r="N769" s="14"/>
      <c r="O769" s="78"/>
      <c r="P769" s="78"/>
      <c r="Q769" s="93"/>
      <c r="R769" s="80"/>
      <c r="S769" s="80"/>
      <c r="T769" s="69"/>
      <c r="U769" s="78"/>
      <c r="V769" s="69"/>
      <c r="W769" s="80"/>
      <c r="X769" s="80"/>
      <c r="Y769" s="94"/>
      <c r="Z769" s="80"/>
      <c r="AA769" s="80"/>
      <c r="AB769" s="80"/>
      <c r="AC769" s="80"/>
      <c r="AD769" s="69"/>
      <c r="AE769" s="69"/>
      <c r="AF769" s="69"/>
      <c r="AG769" s="95"/>
      <c r="AH769" s="93"/>
      <c r="AI769" s="81"/>
      <c r="AJ769" s="80"/>
      <c r="AK769" s="80"/>
      <c r="AL769" s="78"/>
      <c r="AM769" s="80"/>
      <c r="AN769" s="80"/>
      <c r="AO769" s="80"/>
      <c r="AP769" s="80"/>
      <c r="AQ769" s="80"/>
      <c r="AR769" s="80"/>
      <c r="AS769" s="78"/>
      <c r="AT769" s="96"/>
      <c r="AU769" s="97"/>
      <c r="AV769" s="98"/>
      <c r="AW769" s="99"/>
      <c r="AX769" s="100"/>
      <c r="AY769" s="100"/>
      <c r="AZ769" s="100"/>
      <c r="BA769" s="100"/>
      <c r="BB769" s="100"/>
      <c r="BC769" s="100"/>
      <c r="BD769" s="100"/>
      <c r="BE769" s="100"/>
      <c r="BF769" s="100"/>
      <c r="BG769" s="100"/>
      <c r="BH769" s="100"/>
      <c r="BI769" s="100"/>
      <c r="BJ769" s="100"/>
      <c r="BK769" s="100"/>
      <c r="BL769" s="100"/>
      <c r="BM769" s="100"/>
      <c r="BN769" s="100"/>
      <c r="BO769" s="100"/>
      <c r="BP769" s="100"/>
      <c r="BQ769" s="100"/>
    </row>
    <row r="770" spans="1:69">
      <c r="A770" s="25"/>
      <c r="C770" s="89"/>
      <c r="D770" s="84"/>
      <c r="E770" s="76"/>
      <c r="F770" s="91"/>
      <c r="G770" s="80"/>
      <c r="H770" s="81"/>
      <c r="I770" s="14"/>
      <c r="J770" s="92"/>
      <c r="K770" s="14"/>
      <c r="L770" s="78"/>
      <c r="M770" s="81"/>
      <c r="N770" s="14"/>
      <c r="O770" s="78"/>
      <c r="P770" s="78"/>
      <c r="Q770" s="93"/>
      <c r="R770" s="80"/>
      <c r="S770" s="80"/>
      <c r="T770" s="69"/>
      <c r="U770" s="78"/>
      <c r="V770" s="69"/>
      <c r="W770" s="80"/>
      <c r="X770" s="80"/>
      <c r="Y770" s="94"/>
      <c r="Z770" s="80"/>
      <c r="AA770" s="80"/>
      <c r="AB770" s="80"/>
      <c r="AC770" s="80"/>
      <c r="AD770" s="69"/>
      <c r="AE770" s="69"/>
      <c r="AF770" s="69"/>
      <c r="AG770" s="95"/>
      <c r="AH770" s="93"/>
      <c r="AI770" s="81"/>
      <c r="AJ770" s="80"/>
      <c r="AK770" s="80"/>
      <c r="AL770" s="78"/>
      <c r="AM770" s="80"/>
      <c r="AN770" s="80"/>
      <c r="AO770" s="80"/>
      <c r="AP770" s="80"/>
      <c r="AQ770" s="80"/>
      <c r="AR770" s="80"/>
      <c r="AS770" s="78"/>
      <c r="AT770" s="96"/>
      <c r="AU770" s="97"/>
      <c r="AV770" s="98"/>
      <c r="AW770" s="99"/>
      <c r="AX770" s="100"/>
      <c r="AY770" s="100"/>
      <c r="AZ770" s="100"/>
      <c r="BA770" s="100"/>
      <c r="BB770" s="100"/>
      <c r="BC770" s="100"/>
      <c r="BD770" s="100"/>
      <c r="BE770" s="100"/>
      <c r="BF770" s="100"/>
      <c r="BG770" s="100"/>
      <c r="BH770" s="100"/>
      <c r="BI770" s="100"/>
      <c r="BJ770" s="100"/>
      <c r="BK770" s="100"/>
      <c r="BL770" s="100"/>
      <c r="BM770" s="100"/>
      <c r="BN770" s="100"/>
      <c r="BO770" s="100"/>
      <c r="BP770" s="100"/>
      <c r="BQ770" s="100"/>
    </row>
    <row r="771" spans="1:69">
      <c r="A771" s="25"/>
      <c r="C771" s="89"/>
      <c r="D771" s="84"/>
      <c r="E771" s="76"/>
      <c r="F771" s="91"/>
      <c r="G771" s="80"/>
      <c r="H771" s="81"/>
      <c r="I771" s="14"/>
      <c r="J771" s="92"/>
      <c r="K771" s="14"/>
      <c r="L771" s="78"/>
      <c r="M771" s="81"/>
      <c r="N771" s="14"/>
      <c r="O771" s="78"/>
      <c r="P771" s="78"/>
      <c r="Q771" s="93"/>
      <c r="R771" s="80"/>
      <c r="S771" s="80"/>
      <c r="T771" s="69"/>
      <c r="U771" s="78"/>
      <c r="V771" s="69"/>
      <c r="W771" s="80"/>
      <c r="X771" s="80"/>
      <c r="Y771" s="94"/>
      <c r="Z771" s="80"/>
      <c r="AA771" s="80"/>
      <c r="AB771" s="80"/>
      <c r="AC771" s="80"/>
      <c r="AD771" s="69"/>
      <c r="AE771" s="69"/>
      <c r="AF771" s="69"/>
      <c r="AG771" s="95"/>
      <c r="AH771" s="93"/>
      <c r="AI771" s="81"/>
      <c r="AJ771" s="80"/>
      <c r="AK771" s="80"/>
      <c r="AL771" s="78"/>
      <c r="AM771" s="80"/>
      <c r="AN771" s="80"/>
      <c r="AO771" s="80"/>
      <c r="AP771" s="80"/>
      <c r="AQ771" s="80"/>
      <c r="AR771" s="80"/>
      <c r="AS771" s="78"/>
      <c r="AT771" s="96"/>
      <c r="AU771" s="97"/>
      <c r="AV771" s="98"/>
      <c r="AW771" s="99"/>
      <c r="AX771" s="100"/>
      <c r="AY771" s="100"/>
      <c r="AZ771" s="100"/>
      <c r="BA771" s="100"/>
      <c r="BB771" s="100"/>
      <c r="BC771" s="100"/>
      <c r="BD771" s="100"/>
      <c r="BE771" s="100"/>
      <c r="BF771" s="100"/>
      <c r="BG771" s="100"/>
      <c r="BH771" s="100"/>
      <c r="BI771" s="100"/>
      <c r="BJ771" s="100"/>
      <c r="BK771" s="100"/>
      <c r="BL771" s="100"/>
      <c r="BM771" s="100"/>
      <c r="BN771" s="100"/>
      <c r="BO771" s="100"/>
      <c r="BP771" s="100"/>
      <c r="BQ771" s="100"/>
    </row>
    <row r="772" spans="1:69">
      <c r="A772" s="25"/>
      <c r="C772" s="89"/>
      <c r="D772" s="84"/>
      <c r="E772" s="76"/>
      <c r="F772" s="91"/>
      <c r="G772" s="80"/>
      <c r="H772" s="81"/>
      <c r="I772" s="14"/>
      <c r="J772" s="92"/>
      <c r="K772" s="14"/>
      <c r="L772" s="78"/>
      <c r="M772" s="81"/>
      <c r="N772" s="14"/>
      <c r="O772" s="78"/>
      <c r="P772" s="78"/>
      <c r="Q772" s="93"/>
      <c r="R772" s="80"/>
      <c r="S772" s="80"/>
      <c r="T772" s="69"/>
      <c r="U772" s="78"/>
      <c r="V772" s="69"/>
      <c r="W772" s="80"/>
      <c r="X772" s="80"/>
      <c r="Y772" s="94"/>
      <c r="Z772" s="80"/>
      <c r="AA772" s="80"/>
      <c r="AB772" s="80"/>
      <c r="AC772" s="80"/>
      <c r="AD772" s="69"/>
      <c r="AE772" s="69"/>
      <c r="AF772" s="69"/>
      <c r="AG772" s="95"/>
      <c r="AH772" s="93"/>
      <c r="AI772" s="81"/>
      <c r="AJ772" s="80"/>
      <c r="AK772" s="80"/>
      <c r="AL772" s="78"/>
      <c r="AM772" s="80"/>
      <c r="AN772" s="80"/>
      <c r="AO772" s="80"/>
      <c r="AP772" s="80"/>
      <c r="AQ772" s="80"/>
      <c r="AR772" s="80"/>
      <c r="AS772" s="78"/>
      <c r="AT772" s="96"/>
      <c r="AU772" s="97"/>
      <c r="AV772" s="98"/>
      <c r="AW772" s="99"/>
      <c r="AX772" s="100"/>
      <c r="AY772" s="100"/>
      <c r="AZ772" s="100"/>
      <c r="BA772" s="100"/>
      <c r="BB772" s="100"/>
      <c r="BC772" s="100"/>
      <c r="BD772" s="100"/>
      <c r="BE772" s="100"/>
      <c r="BF772" s="100"/>
      <c r="BG772" s="100"/>
      <c r="BH772" s="100"/>
      <c r="BI772" s="100"/>
      <c r="BJ772" s="100"/>
      <c r="BK772" s="100"/>
      <c r="BL772" s="100"/>
      <c r="BM772" s="100"/>
      <c r="BN772" s="100"/>
      <c r="BO772" s="100"/>
      <c r="BP772" s="100"/>
      <c r="BQ772" s="100"/>
    </row>
    <row r="773" spans="1:69">
      <c r="A773" s="25"/>
      <c r="C773" s="89"/>
      <c r="D773" s="84"/>
      <c r="E773" s="76"/>
      <c r="F773" s="91"/>
      <c r="G773" s="80"/>
      <c r="H773" s="81"/>
      <c r="I773" s="14"/>
      <c r="J773" s="92"/>
      <c r="K773" s="14"/>
      <c r="L773" s="78"/>
      <c r="M773" s="81"/>
      <c r="N773" s="14"/>
      <c r="O773" s="78"/>
      <c r="P773" s="78"/>
      <c r="Q773" s="93"/>
      <c r="R773" s="80"/>
      <c r="S773" s="80"/>
      <c r="T773" s="69"/>
      <c r="U773" s="78"/>
      <c r="V773" s="69"/>
      <c r="W773" s="80"/>
      <c r="X773" s="80"/>
      <c r="Y773" s="94"/>
      <c r="Z773" s="80"/>
      <c r="AA773" s="80"/>
      <c r="AB773" s="80"/>
      <c r="AC773" s="80"/>
      <c r="AD773" s="69"/>
      <c r="AE773" s="69"/>
      <c r="AF773" s="69"/>
      <c r="AG773" s="95"/>
      <c r="AH773" s="93"/>
      <c r="AI773" s="81"/>
      <c r="AJ773" s="80"/>
      <c r="AK773" s="80"/>
      <c r="AL773" s="78"/>
      <c r="AM773" s="80"/>
      <c r="AN773" s="80"/>
      <c r="AO773" s="80"/>
      <c r="AP773" s="80"/>
      <c r="AQ773" s="80"/>
      <c r="AR773" s="80"/>
      <c r="AS773" s="78"/>
      <c r="AT773" s="96"/>
      <c r="AU773" s="97"/>
      <c r="AV773" s="98"/>
      <c r="AW773" s="99"/>
      <c r="AX773" s="100"/>
      <c r="AY773" s="100"/>
      <c r="AZ773" s="100"/>
      <c r="BA773" s="100"/>
      <c r="BB773" s="100"/>
      <c r="BC773" s="100"/>
      <c r="BD773" s="100"/>
      <c r="BE773" s="100"/>
      <c r="BF773" s="100"/>
      <c r="BG773" s="100"/>
      <c r="BH773" s="100"/>
      <c r="BI773" s="100"/>
      <c r="BJ773" s="100"/>
      <c r="BK773" s="100"/>
      <c r="BL773" s="100"/>
      <c r="BM773" s="100"/>
      <c r="BN773" s="100"/>
      <c r="BO773" s="100"/>
      <c r="BP773" s="100"/>
      <c r="BQ773" s="100"/>
    </row>
    <row r="774" spans="1:69">
      <c r="A774" s="25"/>
      <c r="C774" s="89"/>
      <c r="D774" s="84"/>
      <c r="E774" s="76"/>
      <c r="F774" s="91"/>
      <c r="G774" s="80"/>
      <c r="H774" s="81"/>
      <c r="I774" s="14"/>
      <c r="J774" s="92"/>
      <c r="K774" s="14"/>
      <c r="L774" s="78"/>
      <c r="M774" s="81"/>
      <c r="N774" s="14"/>
      <c r="O774" s="78"/>
      <c r="P774" s="78"/>
      <c r="Q774" s="93"/>
      <c r="R774" s="80"/>
      <c r="S774" s="80"/>
      <c r="T774" s="69"/>
      <c r="U774" s="78"/>
      <c r="V774" s="69"/>
      <c r="W774" s="80"/>
      <c r="X774" s="80"/>
      <c r="Y774" s="94"/>
      <c r="Z774" s="80"/>
      <c r="AA774" s="80"/>
      <c r="AB774" s="80"/>
      <c r="AC774" s="80"/>
      <c r="AD774" s="69"/>
      <c r="AE774" s="69"/>
      <c r="AF774" s="69"/>
      <c r="AG774" s="95"/>
      <c r="AH774" s="93"/>
      <c r="AI774" s="81"/>
      <c r="AJ774" s="80"/>
      <c r="AK774" s="80"/>
      <c r="AL774" s="78"/>
      <c r="AM774" s="80"/>
      <c r="AN774" s="80"/>
      <c r="AO774" s="80"/>
      <c r="AP774" s="80"/>
      <c r="AQ774" s="80"/>
      <c r="AR774" s="80"/>
      <c r="AS774" s="78"/>
      <c r="AT774" s="96"/>
      <c r="AU774" s="97"/>
      <c r="AV774" s="98"/>
      <c r="AW774" s="99"/>
      <c r="AX774" s="100"/>
      <c r="AY774" s="100"/>
      <c r="AZ774" s="100"/>
      <c r="BA774" s="100"/>
      <c r="BB774" s="100"/>
      <c r="BC774" s="100"/>
      <c r="BD774" s="100"/>
      <c r="BE774" s="100"/>
      <c r="BF774" s="100"/>
      <c r="BG774" s="100"/>
      <c r="BH774" s="100"/>
      <c r="BI774" s="100"/>
      <c r="BJ774" s="100"/>
      <c r="BK774" s="100"/>
      <c r="BL774" s="100"/>
      <c r="BM774" s="100"/>
      <c r="BN774" s="100"/>
      <c r="BO774" s="100"/>
      <c r="BP774" s="100"/>
      <c r="BQ774" s="100"/>
    </row>
    <row r="775" spans="1:69">
      <c r="A775" s="25"/>
      <c r="C775" s="89"/>
      <c r="D775" s="84"/>
      <c r="E775" s="76"/>
      <c r="F775" s="91"/>
      <c r="G775" s="80"/>
      <c r="H775" s="81"/>
      <c r="I775" s="14"/>
      <c r="J775" s="92"/>
      <c r="K775" s="14"/>
      <c r="L775" s="78"/>
      <c r="M775" s="81"/>
      <c r="N775" s="14"/>
      <c r="O775" s="78"/>
      <c r="P775" s="78"/>
      <c r="Q775" s="93"/>
      <c r="R775" s="80"/>
      <c r="S775" s="80"/>
      <c r="T775" s="69"/>
      <c r="U775" s="78"/>
      <c r="V775" s="69"/>
      <c r="W775" s="80"/>
      <c r="X775" s="80"/>
      <c r="Y775" s="94"/>
      <c r="Z775" s="80"/>
      <c r="AA775" s="80"/>
      <c r="AB775" s="80"/>
      <c r="AC775" s="80"/>
      <c r="AD775" s="69"/>
      <c r="AE775" s="69"/>
      <c r="AF775" s="69"/>
      <c r="AG775" s="95"/>
      <c r="AH775" s="93"/>
      <c r="AI775" s="81"/>
      <c r="AJ775" s="80"/>
      <c r="AK775" s="80"/>
      <c r="AL775" s="78"/>
      <c r="AM775" s="80"/>
      <c r="AN775" s="80"/>
      <c r="AO775" s="80"/>
      <c r="AP775" s="80"/>
      <c r="AQ775" s="80"/>
      <c r="AR775" s="80"/>
      <c r="AS775" s="78"/>
      <c r="AT775" s="96"/>
      <c r="AU775" s="97"/>
      <c r="AV775" s="98"/>
      <c r="AW775" s="99"/>
      <c r="AX775" s="100"/>
      <c r="AY775" s="100"/>
      <c r="AZ775" s="100"/>
      <c r="BA775" s="100"/>
      <c r="BB775" s="100"/>
      <c r="BC775" s="100"/>
      <c r="BD775" s="100"/>
      <c r="BE775" s="100"/>
      <c r="BF775" s="100"/>
      <c r="BG775" s="100"/>
      <c r="BH775" s="100"/>
      <c r="BI775" s="100"/>
      <c r="BJ775" s="100"/>
      <c r="BK775" s="100"/>
      <c r="BL775" s="100"/>
      <c r="BM775" s="100"/>
      <c r="BN775" s="100"/>
      <c r="BO775" s="100"/>
      <c r="BP775" s="100"/>
      <c r="BQ775" s="100"/>
    </row>
    <row r="776" spans="1:69">
      <c r="A776" s="25"/>
      <c r="C776" s="89"/>
      <c r="D776" s="84"/>
      <c r="E776" s="76"/>
      <c r="F776" s="91"/>
      <c r="G776" s="80"/>
      <c r="H776" s="81"/>
      <c r="I776" s="14"/>
      <c r="J776" s="92"/>
      <c r="K776" s="14"/>
      <c r="L776" s="78"/>
      <c r="M776" s="81"/>
      <c r="N776" s="14"/>
      <c r="O776" s="78"/>
      <c r="P776" s="78"/>
      <c r="Q776" s="93"/>
      <c r="R776" s="80"/>
      <c r="S776" s="80"/>
      <c r="T776" s="69"/>
      <c r="U776" s="78"/>
      <c r="V776" s="69"/>
      <c r="W776" s="80"/>
      <c r="X776" s="80"/>
      <c r="Y776" s="94"/>
      <c r="Z776" s="80"/>
      <c r="AA776" s="80"/>
      <c r="AB776" s="80"/>
      <c r="AC776" s="80"/>
      <c r="AD776" s="69"/>
      <c r="AE776" s="69"/>
      <c r="AF776" s="69"/>
      <c r="AG776" s="95"/>
      <c r="AH776" s="93"/>
      <c r="AI776" s="81"/>
      <c r="AJ776" s="80"/>
      <c r="AK776" s="80"/>
      <c r="AL776" s="78"/>
      <c r="AM776" s="80"/>
      <c r="AN776" s="80"/>
      <c r="AO776" s="80"/>
      <c r="AP776" s="80"/>
      <c r="AQ776" s="80"/>
      <c r="AR776" s="80"/>
      <c r="AS776" s="78"/>
      <c r="AT776" s="96"/>
      <c r="AU776" s="97"/>
      <c r="AV776" s="98"/>
      <c r="AW776" s="99"/>
      <c r="AX776" s="100"/>
      <c r="AY776" s="100"/>
      <c r="AZ776" s="100"/>
      <c r="BA776" s="100"/>
      <c r="BB776" s="100"/>
      <c r="BC776" s="100"/>
      <c r="BD776" s="100"/>
      <c r="BE776" s="100"/>
      <c r="BF776" s="100"/>
      <c r="BG776" s="100"/>
      <c r="BH776" s="100"/>
      <c r="BI776" s="100"/>
      <c r="BJ776" s="100"/>
      <c r="BK776" s="100"/>
      <c r="BL776" s="100"/>
      <c r="BM776" s="100"/>
      <c r="BN776" s="100"/>
      <c r="BO776" s="100"/>
      <c r="BP776" s="100"/>
      <c r="BQ776" s="100"/>
    </row>
    <row r="777" spans="1:69">
      <c r="A777" s="25"/>
      <c r="C777" s="89"/>
      <c r="D777" s="84"/>
      <c r="E777" s="76"/>
      <c r="F777" s="91"/>
      <c r="G777" s="80"/>
      <c r="H777" s="81"/>
      <c r="I777" s="14"/>
      <c r="J777" s="92"/>
      <c r="K777" s="14"/>
      <c r="L777" s="78"/>
      <c r="M777" s="81"/>
      <c r="N777" s="14"/>
      <c r="O777" s="78"/>
      <c r="P777" s="78"/>
      <c r="Q777" s="93"/>
      <c r="R777" s="80"/>
      <c r="S777" s="80"/>
      <c r="T777" s="69"/>
      <c r="U777" s="78"/>
      <c r="V777" s="69"/>
      <c r="W777" s="80"/>
      <c r="X777" s="80"/>
      <c r="Y777" s="94"/>
      <c r="Z777" s="80"/>
      <c r="AA777" s="80"/>
      <c r="AB777" s="80"/>
      <c r="AC777" s="80"/>
      <c r="AD777" s="69"/>
      <c r="AE777" s="69"/>
      <c r="AF777" s="69"/>
      <c r="AG777" s="95"/>
      <c r="AH777" s="93"/>
      <c r="AI777" s="81"/>
      <c r="AJ777" s="80"/>
      <c r="AK777" s="80"/>
      <c r="AL777" s="78"/>
      <c r="AM777" s="80"/>
      <c r="AN777" s="80"/>
      <c r="AO777" s="80"/>
      <c r="AP777" s="80"/>
      <c r="AQ777" s="80"/>
      <c r="AR777" s="80"/>
      <c r="AS777" s="78"/>
      <c r="AT777" s="96"/>
      <c r="AU777" s="97"/>
      <c r="AV777" s="98"/>
      <c r="AW777" s="99"/>
      <c r="AX777" s="100"/>
      <c r="AY777" s="100"/>
      <c r="AZ777" s="100"/>
      <c r="BA777" s="100"/>
      <c r="BB777" s="100"/>
      <c r="BC777" s="100"/>
      <c r="BD777" s="100"/>
      <c r="BE777" s="100"/>
      <c r="BF777" s="100"/>
      <c r="BG777" s="100"/>
      <c r="BH777" s="100"/>
      <c r="BI777" s="100"/>
      <c r="BJ777" s="100"/>
      <c r="BK777" s="100"/>
      <c r="BL777" s="100"/>
      <c r="BM777" s="100"/>
      <c r="BN777" s="100"/>
      <c r="BO777" s="100"/>
      <c r="BP777" s="100"/>
      <c r="BQ777" s="100"/>
    </row>
    <row r="778" spans="1:69">
      <c r="A778" s="25"/>
      <c r="C778" s="89"/>
      <c r="D778" s="84"/>
      <c r="E778" s="76"/>
      <c r="F778" s="91"/>
      <c r="G778" s="80"/>
      <c r="H778" s="81"/>
      <c r="I778" s="14"/>
      <c r="J778" s="92"/>
      <c r="K778" s="14"/>
      <c r="L778" s="78"/>
      <c r="M778" s="81"/>
      <c r="N778" s="14"/>
      <c r="O778" s="78"/>
      <c r="P778" s="78"/>
      <c r="Q778" s="93"/>
      <c r="R778" s="80"/>
      <c r="S778" s="80"/>
      <c r="T778" s="69"/>
      <c r="U778" s="78"/>
      <c r="V778" s="69"/>
      <c r="W778" s="80"/>
      <c r="X778" s="80"/>
      <c r="Y778" s="94"/>
      <c r="Z778" s="80"/>
      <c r="AA778" s="80"/>
      <c r="AB778" s="80"/>
      <c r="AC778" s="80"/>
      <c r="AD778" s="69"/>
      <c r="AE778" s="69"/>
      <c r="AF778" s="69"/>
      <c r="AG778" s="95"/>
      <c r="AH778" s="93"/>
      <c r="AI778" s="81"/>
      <c r="AJ778" s="80"/>
      <c r="AK778" s="80"/>
      <c r="AL778" s="78"/>
      <c r="AM778" s="80"/>
      <c r="AN778" s="80"/>
      <c r="AO778" s="80"/>
      <c r="AP778" s="80"/>
      <c r="AQ778" s="80"/>
      <c r="AR778" s="80"/>
      <c r="AS778" s="78"/>
      <c r="AT778" s="96"/>
      <c r="AU778" s="97"/>
      <c r="AV778" s="98"/>
      <c r="AW778" s="99"/>
      <c r="AX778" s="100"/>
      <c r="AY778" s="100"/>
      <c r="AZ778" s="100"/>
      <c r="BA778" s="100"/>
      <c r="BB778" s="100"/>
      <c r="BC778" s="100"/>
      <c r="BD778" s="100"/>
      <c r="BE778" s="100"/>
      <c r="BF778" s="100"/>
      <c r="BG778" s="100"/>
      <c r="BH778" s="100"/>
      <c r="BI778" s="100"/>
      <c r="BJ778" s="100"/>
      <c r="BK778" s="100"/>
      <c r="BL778" s="100"/>
      <c r="BM778" s="100"/>
      <c r="BN778" s="100"/>
      <c r="BO778" s="100"/>
      <c r="BP778" s="100"/>
      <c r="BQ778" s="100"/>
    </row>
    <row r="779" spans="1:69">
      <c r="A779" s="25"/>
      <c r="C779" s="89"/>
      <c r="D779" s="84"/>
      <c r="E779" s="76"/>
      <c r="F779" s="91"/>
      <c r="G779" s="80"/>
      <c r="H779" s="81"/>
      <c r="I779" s="14"/>
      <c r="J779" s="92"/>
      <c r="K779" s="14"/>
      <c r="L779" s="78"/>
      <c r="M779" s="81"/>
      <c r="N779" s="14"/>
      <c r="O779" s="78"/>
      <c r="P779" s="78"/>
      <c r="Q779" s="93"/>
      <c r="R779" s="80"/>
      <c r="S779" s="80"/>
      <c r="T779" s="69"/>
      <c r="U779" s="78"/>
      <c r="V779" s="69"/>
      <c r="W779" s="80"/>
      <c r="X779" s="80"/>
      <c r="Y779" s="94"/>
      <c r="Z779" s="80"/>
      <c r="AA779" s="80"/>
      <c r="AB779" s="80"/>
      <c r="AC779" s="80"/>
      <c r="AD779" s="69"/>
      <c r="AE779" s="69"/>
      <c r="AF779" s="69"/>
      <c r="AG779" s="95"/>
      <c r="AH779" s="93"/>
      <c r="AI779" s="81"/>
      <c r="AJ779" s="80"/>
      <c r="AK779" s="80"/>
      <c r="AL779" s="78"/>
      <c r="AM779" s="80"/>
      <c r="AN779" s="80"/>
      <c r="AO779" s="80"/>
      <c r="AP779" s="80"/>
      <c r="AQ779" s="80"/>
      <c r="AR779" s="80"/>
      <c r="AS779" s="78"/>
      <c r="AT779" s="96"/>
      <c r="AU779" s="97"/>
      <c r="AV779" s="98"/>
      <c r="AW779" s="99"/>
      <c r="AX779" s="100"/>
      <c r="AY779" s="100"/>
      <c r="AZ779" s="100"/>
      <c r="BA779" s="100"/>
      <c r="BB779" s="100"/>
      <c r="BC779" s="100"/>
      <c r="BD779" s="100"/>
      <c r="BE779" s="100"/>
      <c r="BF779" s="100"/>
      <c r="BG779" s="100"/>
      <c r="BH779" s="100"/>
      <c r="BI779" s="100"/>
      <c r="BJ779" s="100"/>
      <c r="BK779" s="100"/>
      <c r="BL779" s="100"/>
      <c r="BM779" s="100"/>
      <c r="BN779" s="100"/>
      <c r="BO779" s="100"/>
      <c r="BP779" s="100"/>
      <c r="BQ779" s="100"/>
    </row>
    <row r="780" spans="1:69">
      <c r="A780" s="25"/>
      <c r="C780" s="89"/>
      <c r="D780" s="84"/>
      <c r="E780" s="76"/>
      <c r="F780" s="91"/>
      <c r="G780" s="80"/>
      <c r="H780" s="81"/>
      <c r="I780" s="14"/>
      <c r="J780" s="92"/>
      <c r="K780" s="14"/>
      <c r="L780" s="78"/>
      <c r="M780" s="81"/>
      <c r="N780" s="14"/>
      <c r="O780" s="78"/>
      <c r="P780" s="78"/>
      <c r="Q780" s="93"/>
      <c r="R780" s="80"/>
      <c r="S780" s="80"/>
      <c r="T780" s="69"/>
      <c r="U780" s="78"/>
      <c r="V780" s="69"/>
      <c r="W780" s="80"/>
      <c r="X780" s="80"/>
      <c r="Y780" s="94"/>
      <c r="Z780" s="80"/>
      <c r="AA780" s="80"/>
      <c r="AB780" s="80"/>
      <c r="AC780" s="80"/>
      <c r="AD780" s="69"/>
      <c r="AE780" s="69"/>
      <c r="AF780" s="69"/>
      <c r="AG780" s="95"/>
      <c r="AH780" s="93"/>
      <c r="AI780" s="81"/>
      <c r="AJ780" s="80"/>
      <c r="AK780" s="80"/>
      <c r="AL780" s="78"/>
      <c r="AM780" s="80"/>
      <c r="AN780" s="80"/>
      <c r="AO780" s="80"/>
      <c r="AP780" s="80"/>
      <c r="AQ780" s="80"/>
      <c r="AR780" s="80"/>
      <c r="AS780" s="78"/>
      <c r="AT780" s="96"/>
      <c r="AU780" s="97"/>
      <c r="AV780" s="98"/>
      <c r="AW780" s="99"/>
      <c r="AX780" s="100"/>
      <c r="AY780" s="100"/>
      <c r="AZ780" s="100"/>
      <c r="BA780" s="100"/>
      <c r="BB780" s="100"/>
      <c r="BC780" s="100"/>
      <c r="BD780" s="100"/>
      <c r="BE780" s="100"/>
      <c r="BF780" s="100"/>
      <c r="BG780" s="100"/>
      <c r="BH780" s="100"/>
      <c r="BI780" s="100"/>
      <c r="BJ780" s="100"/>
      <c r="BK780" s="100"/>
      <c r="BL780" s="100"/>
      <c r="BM780" s="100"/>
      <c r="BN780" s="100"/>
      <c r="BO780" s="100"/>
      <c r="BP780" s="100"/>
      <c r="BQ780" s="100"/>
    </row>
    <row r="781" spans="1:69">
      <c r="A781" s="25"/>
      <c r="C781" s="89"/>
      <c r="D781" s="84"/>
      <c r="E781" s="76"/>
      <c r="F781" s="91"/>
      <c r="G781" s="80"/>
      <c r="H781" s="81"/>
      <c r="I781" s="14"/>
      <c r="J781" s="92"/>
      <c r="K781" s="14"/>
      <c r="L781" s="78"/>
      <c r="M781" s="81"/>
      <c r="N781" s="14"/>
      <c r="O781" s="78"/>
      <c r="P781" s="78"/>
      <c r="Q781" s="93"/>
      <c r="R781" s="80"/>
      <c r="S781" s="80"/>
      <c r="T781" s="69"/>
      <c r="U781" s="78"/>
      <c r="V781" s="69"/>
      <c r="W781" s="80"/>
      <c r="X781" s="80"/>
      <c r="Y781" s="94"/>
      <c r="Z781" s="80"/>
      <c r="AA781" s="80"/>
      <c r="AB781" s="80"/>
      <c r="AC781" s="80"/>
      <c r="AD781" s="69"/>
      <c r="AE781" s="69"/>
      <c r="AF781" s="69"/>
      <c r="AG781" s="95"/>
      <c r="AH781" s="93"/>
      <c r="AI781" s="81"/>
      <c r="AJ781" s="80"/>
      <c r="AK781" s="80"/>
      <c r="AL781" s="78"/>
      <c r="AM781" s="80"/>
      <c r="AN781" s="80"/>
      <c r="AO781" s="80"/>
      <c r="AP781" s="80"/>
      <c r="AQ781" s="80"/>
      <c r="AR781" s="80"/>
      <c r="AS781" s="78"/>
      <c r="AT781" s="96"/>
      <c r="AU781" s="97"/>
      <c r="AV781" s="98"/>
      <c r="AW781" s="99"/>
      <c r="AX781" s="100"/>
      <c r="AY781" s="100"/>
      <c r="AZ781" s="100"/>
      <c r="BA781" s="100"/>
      <c r="BB781" s="100"/>
      <c r="BC781" s="100"/>
      <c r="BD781" s="100"/>
      <c r="BE781" s="100"/>
      <c r="BF781" s="100"/>
      <c r="BG781" s="100"/>
      <c r="BH781" s="100"/>
      <c r="BI781" s="100"/>
      <c r="BJ781" s="100"/>
      <c r="BK781" s="100"/>
      <c r="BL781" s="100"/>
      <c r="BM781" s="100"/>
      <c r="BN781" s="100"/>
      <c r="BO781" s="100"/>
      <c r="BP781" s="100"/>
      <c r="BQ781" s="100"/>
    </row>
    <row r="782" spans="1:69">
      <c r="A782" s="25"/>
      <c r="C782" s="89"/>
      <c r="D782" s="84"/>
      <c r="E782" s="76"/>
      <c r="F782" s="91"/>
      <c r="G782" s="80"/>
      <c r="H782" s="81"/>
      <c r="I782" s="14"/>
      <c r="J782" s="92"/>
      <c r="K782" s="14"/>
      <c r="L782" s="78"/>
      <c r="M782" s="81"/>
      <c r="N782" s="14"/>
      <c r="O782" s="78"/>
      <c r="P782" s="78"/>
      <c r="Q782" s="93"/>
      <c r="R782" s="80"/>
      <c r="S782" s="80"/>
      <c r="T782" s="69"/>
      <c r="U782" s="78"/>
      <c r="V782" s="69"/>
      <c r="W782" s="80"/>
      <c r="X782" s="80"/>
      <c r="Y782" s="94"/>
      <c r="Z782" s="80"/>
      <c r="AA782" s="80"/>
      <c r="AB782" s="80"/>
      <c r="AC782" s="80"/>
      <c r="AD782" s="69"/>
      <c r="AE782" s="69"/>
      <c r="AF782" s="69"/>
      <c r="AG782" s="95"/>
      <c r="AH782" s="93"/>
      <c r="AI782" s="81"/>
      <c r="AJ782" s="80"/>
      <c r="AK782" s="80"/>
      <c r="AL782" s="78"/>
      <c r="AM782" s="80"/>
      <c r="AN782" s="80"/>
      <c r="AO782" s="80"/>
      <c r="AP782" s="80"/>
      <c r="AQ782" s="80"/>
      <c r="AR782" s="80"/>
      <c r="AS782" s="78"/>
      <c r="AT782" s="96"/>
      <c r="AU782" s="97"/>
      <c r="AV782" s="98"/>
      <c r="AW782" s="99"/>
      <c r="AX782" s="100"/>
      <c r="AY782" s="100"/>
      <c r="AZ782" s="100"/>
      <c r="BA782" s="100"/>
      <c r="BB782" s="100"/>
      <c r="BC782" s="100"/>
      <c r="BD782" s="100"/>
      <c r="BE782" s="100"/>
      <c r="BF782" s="100"/>
      <c r="BG782" s="100"/>
      <c r="BH782" s="100"/>
      <c r="BI782" s="100"/>
      <c r="BJ782" s="100"/>
      <c r="BK782" s="100"/>
      <c r="BL782" s="100"/>
      <c r="BM782" s="100"/>
      <c r="BN782" s="100"/>
      <c r="BO782" s="100"/>
      <c r="BP782" s="100"/>
      <c r="BQ782" s="100"/>
    </row>
    <row r="783" spans="1:69">
      <c r="A783" s="25"/>
      <c r="C783" s="89"/>
      <c r="D783" s="84"/>
      <c r="E783" s="76"/>
      <c r="F783" s="91"/>
      <c r="G783" s="80"/>
      <c r="H783" s="81"/>
      <c r="I783" s="14"/>
      <c r="J783" s="92"/>
      <c r="K783" s="14"/>
      <c r="L783" s="78"/>
      <c r="M783" s="81"/>
      <c r="N783" s="14"/>
      <c r="O783" s="78"/>
      <c r="P783" s="78"/>
      <c r="Q783" s="93"/>
      <c r="R783" s="80"/>
      <c r="S783" s="80"/>
      <c r="T783" s="69"/>
      <c r="U783" s="78"/>
      <c r="V783" s="69"/>
      <c r="W783" s="80"/>
      <c r="X783" s="80"/>
      <c r="Y783" s="94"/>
      <c r="Z783" s="80"/>
      <c r="AA783" s="80"/>
      <c r="AB783" s="80"/>
      <c r="AC783" s="80"/>
      <c r="AD783" s="69"/>
      <c r="AE783" s="69"/>
      <c r="AF783" s="69"/>
      <c r="AG783" s="95"/>
      <c r="AH783" s="93"/>
      <c r="AI783" s="81"/>
      <c r="AJ783" s="80"/>
      <c r="AK783" s="80"/>
      <c r="AL783" s="78"/>
      <c r="AM783" s="80"/>
      <c r="AN783" s="80"/>
      <c r="AO783" s="80"/>
      <c r="AP783" s="80"/>
      <c r="AQ783" s="80"/>
      <c r="AR783" s="80"/>
      <c r="AS783" s="78"/>
      <c r="AT783" s="96"/>
      <c r="AU783" s="97"/>
      <c r="AV783" s="98"/>
      <c r="AW783" s="99"/>
      <c r="AX783" s="100"/>
      <c r="AY783" s="100"/>
      <c r="AZ783" s="100"/>
      <c r="BA783" s="100"/>
      <c r="BB783" s="100"/>
      <c r="BC783" s="100"/>
      <c r="BD783" s="100"/>
      <c r="BE783" s="100"/>
      <c r="BF783" s="100"/>
      <c r="BG783" s="100"/>
      <c r="BH783" s="100"/>
      <c r="BI783" s="100"/>
      <c r="BJ783" s="100"/>
      <c r="BK783" s="100"/>
      <c r="BL783" s="100"/>
      <c r="BM783" s="100"/>
      <c r="BN783" s="100"/>
      <c r="BO783" s="100"/>
      <c r="BP783" s="100"/>
      <c r="BQ783" s="100"/>
    </row>
    <row r="784" spans="1:69">
      <c r="A784" s="25"/>
      <c r="C784" s="89"/>
      <c r="D784" s="84"/>
      <c r="E784" s="76"/>
      <c r="F784" s="91"/>
      <c r="G784" s="80"/>
      <c r="H784" s="81"/>
      <c r="I784" s="14"/>
      <c r="J784" s="92"/>
      <c r="K784" s="14"/>
      <c r="L784" s="78"/>
      <c r="M784" s="81"/>
      <c r="N784" s="14"/>
      <c r="O784" s="78"/>
      <c r="P784" s="78"/>
      <c r="Q784" s="93"/>
      <c r="R784" s="80"/>
      <c r="S784" s="80"/>
      <c r="T784" s="69"/>
      <c r="U784" s="78"/>
      <c r="V784" s="69"/>
      <c r="W784" s="80"/>
      <c r="X784" s="80"/>
      <c r="Y784" s="94"/>
      <c r="Z784" s="80"/>
      <c r="AA784" s="80"/>
      <c r="AB784" s="80"/>
      <c r="AC784" s="80"/>
      <c r="AD784" s="69"/>
      <c r="AE784" s="69"/>
      <c r="AF784" s="69"/>
      <c r="AG784" s="95"/>
      <c r="AH784" s="93"/>
      <c r="AI784" s="81"/>
      <c r="AJ784" s="80"/>
      <c r="AK784" s="80"/>
      <c r="AL784" s="78"/>
      <c r="AM784" s="80"/>
      <c r="AN784" s="80"/>
      <c r="AO784" s="80"/>
      <c r="AP784" s="80"/>
      <c r="AQ784" s="80"/>
      <c r="AR784" s="80"/>
      <c r="AS784" s="78"/>
      <c r="AT784" s="96"/>
      <c r="AU784" s="97"/>
      <c r="AV784" s="98"/>
      <c r="AW784" s="99"/>
      <c r="AX784" s="100"/>
      <c r="AY784" s="100"/>
      <c r="AZ784" s="100"/>
      <c r="BA784" s="100"/>
      <c r="BB784" s="100"/>
      <c r="BC784" s="100"/>
      <c r="BD784" s="100"/>
      <c r="BE784" s="100"/>
      <c r="BF784" s="100"/>
      <c r="BG784" s="100"/>
      <c r="BH784" s="100"/>
      <c r="BI784" s="100"/>
      <c r="BJ784" s="100"/>
      <c r="BK784" s="100"/>
      <c r="BL784" s="100"/>
      <c r="BM784" s="100"/>
      <c r="BN784" s="100"/>
      <c r="BO784" s="100"/>
      <c r="BP784" s="100"/>
      <c r="BQ784" s="100"/>
    </row>
    <row r="785" spans="1:69">
      <c r="A785" s="25"/>
      <c r="C785" s="89"/>
      <c r="D785" s="84"/>
      <c r="E785" s="76"/>
      <c r="F785" s="91"/>
      <c r="G785" s="80"/>
      <c r="H785" s="81"/>
      <c r="I785" s="14"/>
      <c r="J785" s="92"/>
      <c r="K785" s="14"/>
      <c r="L785" s="78"/>
      <c r="M785" s="81"/>
      <c r="N785" s="14"/>
      <c r="O785" s="78"/>
      <c r="P785" s="78"/>
      <c r="Q785" s="93"/>
      <c r="R785" s="80"/>
      <c r="S785" s="80"/>
      <c r="T785" s="69"/>
      <c r="U785" s="78"/>
      <c r="V785" s="69"/>
      <c r="W785" s="80"/>
      <c r="X785" s="80"/>
      <c r="Y785" s="94"/>
      <c r="Z785" s="80"/>
      <c r="AA785" s="80"/>
      <c r="AB785" s="80"/>
      <c r="AC785" s="80"/>
      <c r="AD785" s="69"/>
      <c r="AE785" s="69"/>
      <c r="AF785" s="69"/>
      <c r="AG785" s="95"/>
      <c r="AH785" s="93"/>
      <c r="AI785" s="81"/>
      <c r="AJ785" s="80"/>
      <c r="AK785" s="80"/>
      <c r="AL785" s="78"/>
      <c r="AM785" s="80"/>
      <c r="AN785" s="80"/>
      <c r="AO785" s="80"/>
      <c r="AP785" s="80"/>
      <c r="AQ785" s="80"/>
      <c r="AR785" s="80"/>
      <c r="AS785" s="78"/>
      <c r="AT785" s="96"/>
      <c r="AU785" s="97"/>
      <c r="AV785" s="98"/>
      <c r="AW785" s="99"/>
      <c r="AX785" s="100"/>
      <c r="AY785" s="100"/>
      <c r="AZ785" s="100"/>
      <c r="BA785" s="100"/>
      <c r="BB785" s="100"/>
      <c r="BC785" s="100"/>
      <c r="BD785" s="100"/>
      <c r="BE785" s="100"/>
      <c r="BF785" s="100"/>
      <c r="BG785" s="100"/>
      <c r="BH785" s="100"/>
      <c r="BI785" s="100"/>
      <c r="BJ785" s="100"/>
      <c r="BK785" s="100"/>
      <c r="BL785" s="100"/>
      <c r="BM785" s="100"/>
      <c r="BN785" s="100"/>
      <c r="BO785" s="100"/>
      <c r="BP785" s="100"/>
      <c r="BQ785" s="100"/>
    </row>
    <row r="786" spans="1:69">
      <c r="A786" s="25"/>
      <c r="C786" s="89"/>
      <c r="D786" s="84"/>
      <c r="E786" s="76"/>
      <c r="F786" s="91"/>
      <c r="G786" s="80"/>
      <c r="H786" s="81"/>
      <c r="I786" s="14"/>
      <c r="J786" s="92"/>
      <c r="K786" s="14"/>
      <c r="L786" s="78"/>
      <c r="M786" s="81"/>
      <c r="N786" s="14"/>
      <c r="O786" s="78"/>
      <c r="P786" s="78"/>
      <c r="Q786" s="93"/>
      <c r="R786" s="80"/>
      <c r="S786" s="80"/>
      <c r="T786" s="69"/>
      <c r="U786" s="78"/>
      <c r="V786" s="69"/>
      <c r="W786" s="80"/>
      <c r="X786" s="80"/>
      <c r="Y786" s="94"/>
      <c r="Z786" s="80"/>
      <c r="AA786" s="80"/>
      <c r="AB786" s="80"/>
      <c r="AC786" s="80"/>
      <c r="AD786" s="69"/>
      <c r="AE786" s="69"/>
      <c r="AF786" s="69"/>
      <c r="AG786" s="95"/>
      <c r="AH786" s="93"/>
      <c r="AI786" s="81"/>
      <c r="AJ786" s="80"/>
      <c r="AK786" s="80"/>
      <c r="AL786" s="78"/>
      <c r="AM786" s="80"/>
      <c r="AN786" s="80"/>
      <c r="AO786" s="80"/>
      <c r="AP786" s="80"/>
      <c r="AQ786" s="80"/>
      <c r="AR786" s="80"/>
      <c r="AS786" s="78"/>
      <c r="AT786" s="96"/>
      <c r="AU786" s="97"/>
      <c r="AV786" s="98"/>
      <c r="AW786" s="99"/>
      <c r="AX786" s="100"/>
      <c r="AY786" s="100"/>
      <c r="AZ786" s="100"/>
      <c r="BA786" s="100"/>
      <c r="BB786" s="100"/>
      <c r="BC786" s="100"/>
      <c r="BD786" s="100"/>
      <c r="BE786" s="100"/>
      <c r="BF786" s="100"/>
      <c r="BG786" s="100"/>
      <c r="BH786" s="100"/>
      <c r="BI786" s="100"/>
      <c r="BJ786" s="100"/>
      <c r="BK786" s="100"/>
      <c r="BL786" s="100"/>
      <c r="BM786" s="100"/>
      <c r="BN786" s="100"/>
      <c r="BO786" s="100"/>
      <c r="BP786" s="100"/>
      <c r="BQ786" s="100"/>
    </row>
    <row r="787" spans="1:69">
      <c r="A787" s="25"/>
      <c r="C787" s="89"/>
      <c r="D787" s="84"/>
      <c r="E787" s="76"/>
      <c r="F787" s="91"/>
      <c r="G787" s="80"/>
      <c r="H787" s="81"/>
      <c r="I787" s="14"/>
      <c r="J787" s="92"/>
      <c r="K787" s="14"/>
      <c r="L787" s="78"/>
      <c r="M787" s="81"/>
      <c r="N787" s="14"/>
      <c r="O787" s="78"/>
      <c r="P787" s="78"/>
      <c r="Q787" s="93"/>
      <c r="R787" s="80"/>
      <c r="S787" s="80"/>
      <c r="T787" s="69"/>
      <c r="U787" s="78"/>
      <c r="V787" s="69"/>
      <c r="W787" s="80"/>
      <c r="X787" s="80"/>
      <c r="Y787" s="94"/>
      <c r="Z787" s="80"/>
      <c r="AA787" s="80"/>
      <c r="AB787" s="80"/>
      <c r="AC787" s="80"/>
      <c r="AD787" s="69"/>
      <c r="AE787" s="69"/>
      <c r="AF787" s="69"/>
      <c r="AG787" s="95"/>
      <c r="AH787" s="93"/>
      <c r="AI787" s="81"/>
      <c r="AJ787" s="80"/>
      <c r="AK787" s="80"/>
      <c r="AL787" s="78"/>
      <c r="AM787" s="80"/>
      <c r="AN787" s="80"/>
      <c r="AO787" s="80"/>
      <c r="AP787" s="80"/>
      <c r="AQ787" s="80"/>
      <c r="AR787" s="80"/>
      <c r="AS787" s="78"/>
      <c r="AT787" s="96"/>
      <c r="AU787" s="97"/>
      <c r="AV787" s="98"/>
      <c r="AW787" s="99"/>
      <c r="AX787" s="100"/>
      <c r="AY787" s="100"/>
      <c r="AZ787" s="100"/>
      <c r="BA787" s="100"/>
      <c r="BB787" s="100"/>
      <c r="BC787" s="100"/>
      <c r="BD787" s="100"/>
      <c r="BE787" s="100"/>
      <c r="BF787" s="100"/>
      <c r="BG787" s="100"/>
      <c r="BH787" s="100"/>
      <c r="BI787" s="100"/>
      <c r="BJ787" s="100"/>
      <c r="BK787" s="100"/>
      <c r="BL787" s="100"/>
      <c r="BM787" s="100"/>
      <c r="BN787" s="100"/>
      <c r="BO787" s="100"/>
      <c r="BP787" s="100"/>
      <c r="BQ787" s="100"/>
    </row>
    <row r="788" spans="1:69">
      <c r="A788" s="25"/>
      <c r="C788" s="89"/>
      <c r="D788" s="84"/>
      <c r="E788" s="76"/>
      <c r="F788" s="91"/>
      <c r="G788" s="80"/>
      <c r="H788" s="81"/>
      <c r="I788" s="14"/>
      <c r="J788" s="92"/>
      <c r="K788" s="14"/>
      <c r="L788" s="78"/>
      <c r="M788" s="81"/>
      <c r="N788" s="14"/>
      <c r="O788" s="78"/>
      <c r="P788" s="78"/>
      <c r="Q788" s="93"/>
      <c r="R788" s="80"/>
      <c r="S788" s="80"/>
      <c r="T788" s="69"/>
      <c r="U788" s="78"/>
      <c r="V788" s="69"/>
      <c r="W788" s="80"/>
      <c r="X788" s="80"/>
      <c r="Y788" s="94"/>
      <c r="Z788" s="80"/>
      <c r="AA788" s="80"/>
      <c r="AB788" s="80"/>
      <c r="AC788" s="80"/>
      <c r="AD788" s="69"/>
      <c r="AE788" s="69"/>
      <c r="AF788" s="69"/>
      <c r="AG788" s="95"/>
      <c r="AH788" s="93"/>
      <c r="AI788" s="81"/>
      <c r="AJ788" s="80"/>
      <c r="AK788" s="80"/>
      <c r="AL788" s="78"/>
      <c r="AM788" s="80"/>
      <c r="AN788" s="80"/>
      <c r="AO788" s="80"/>
      <c r="AP788" s="80"/>
      <c r="AQ788" s="80"/>
      <c r="AR788" s="80"/>
      <c r="AS788" s="78"/>
      <c r="AT788" s="96"/>
      <c r="AU788" s="97"/>
      <c r="AV788" s="98"/>
      <c r="AW788" s="99"/>
      <c r="AX788" s="100"/>
      <c r="AY788" s="100"/>
      <c r="AZ788" s="100"/>
      <c r="BA788" s="100"/>
      <c r="BB788" s="100"/>
      <c r="BC788" s="100"/>
      <c r="BD788" s="100"/>
      <c r="BE788" s="100"/>
      <c r="BF788" s="100"/>
      <c r="BG788" s="100"/>
      <c r="BH788" s="100"/>
      <c r="BI788" s="100"/>
      <c r="BJ788" s="100"/>
      <c r="BK788" s="100"/>
      <c r="BL788" s="100"/>
      <c r="BM788" s="100"/>
      <c r="BN788" s="100"/>
      <c r="BO788" s="100"/>
      <c r="BP788" s="100"/>
      <c r="BQ788" s="100"/>
    </row>
    <row r="789" spans="1:69">
      <c r="A789" s="25"/>
      <c r="C789" s="89"/>
      <c r="D789" s="84"/>
      <c r="E789" s="76"/>
      <c r="F789" s="91"/>
      <c r="G789" s="80"/>
      <c r="H789" s="81"/>
      <c r="I789" s="14"/>
      <c r="J789" s="92"/>
      <c r="K789" s="14"/>
      <c r="L789" s="78"/>
      <c r="M789" s="81"/>
      <c r="N789" s="14"/>
      <c r="O789" s="78"/>
      <c r="P789" s="78"/>
      <c r="Q789" s="93"/>
      <c r="R789" s="80"/>
      <c r="S789" s="80"/>
      <c r="T789" s="69"/>
      <c r="U789" s="78"/>
      <c r="V789" s="69"/>
      <c r="W789" s="80"/>
      <c r="X789" s="80"/>
      <c r="Y789" s="94"/>
      <c r="Z789" s="80"/>
      <c r="AA789" s="80"/>
      <c r="AB789" s="80"/>
      <c r="AC789" s="80"/>
      <c r="AD789" s="69"/>
      <c r="AE789" s="69"/>
      <c r="AF789" s="69"/>
      <c r="AG789" s="95"/>
      <c r="AH789" s="93"/>
      <c r="AI789" s="81"/>
      <c r="AJ789" s="80"/>
      <c r="AK789" s="80"/>
      <c r="AL789" s="78"/>
      <c r="AM789" s="80"/>
      <c r="AN789" s="80"/>
      <c r="AO789" s="80"/>
      <c r="AP789" s="80"/>
      <c r="AQ789" s="80"/>
      <c r="AR789" s="80"/>
      <c r="AS789" s="78"/>
      <c r="AT789" s="96"/>
      <c r="AU789" s="97"/>
      <c r="AV789" s="98"/>
      <c r="AW789" s="99"/>
      <c r="AX789" s="100"/>
      <c r="AY789" s="100"/>
      <c r="AZ789" s="100"/>
      <c r="BA789" s="100"/>
      <c r="BB789" s="100"/>
      <c r="BC789" s="100"/>
      <c r="BD789" s="100"/>
      <c r="BE789" s="100"/>
      <c r="BF789" s="100"/>
      <c r="BG789" s="100"/>
      <c r="BH789" s="100"/>
      <c r="BI789" s="100"/>
      <c r="BJ789" s="100"/>
      <c r="BK789" s="100"/>
      <c r="BL789" s="100"/>
      <c r="BM789" s="100"/>
      <c r="BN789" s="100"/>
      <c r="BO789" s="100"/>
      <c r="BP789" s="100"/>
      <c r="BQ789" s="100"/>
    </row>
    <row r="790" spans="1:69">
      <c r="A790" s="25"/>
      <c r="C790" s="89"/>
      <c r="D790" s="84"/>
      <c r="E790" s="76"/>
      <c r="F790" s="91"/>
      <c r="G790" s="80"/>
      <c r="H790" s="81"/>
      <c r="I790" s="14"/>
      <c r="J790" s="92"/>
      <c r="K790" s="14"/>
      <c r="L790" s="78"/>
      <c r="M790" s="81"/>
      <c r="N790" s="14"/>
      <c r="O790" s="78"/>
      <c r="P790" s="78"/>
      <c r="Q790" s="93"/>
      <c r="R790" s="80"/>
      <c r="S790" s="80"/>
      <c r="T790" s="69"/>
      <c r="U790" s="78"/>
      <c r="V790" s="69"/>
      <c r="W790" s="80"/>
      <c r="X790" s="80"/>
      <c r="Y790" s="94"/>
      <c r="Z790" s="80"/>
      <c r="AA790" s="80"/>
      <c r="AB790" s="80"/>
      <c r="AC790" s="80"/>
      <c r="AD790" s="69"/>
      <c r="AE790" s="69"/>
      <c r="AF790" s="69"/>
      <c r="AG790" s="95"/>
      <c r="AH790" s="93"/>
      <c r="AI790" s="81"/>
      <c r="AJ790" s="80"/>
      <c r="AK790" s="80"/>
      <c r="AL790" s="78"/>
      <c r="AM790" s="80"/>
      <c r="AN790" s="80"/>
      <c r="AO790" s="80"/>
      <c r="AP790" s="80"/>
      <c r="AQ790" s="80"/>
      <c r="AR790" s="80"/>
      <c r="AS790" s="78"/>
      <c r="AT790" s="96"/>
      <c r="AU790" s="97"/>
      <c r="AV790" s="98"/>
      <c r="AW790" s="99"/>
      <c r="AX790" s="100"/>
      <c r="AY790" s="100"/>
      <c r="AZ790" s="100"/>
      <c r="BA790" s="100"/>
      <c r="BB790" s="100"/>
      <c r="BC790" s="100"/>
      <c r="BD790" s="100"/>
      <c r="BE790" s="100"/>
      <c r="BF790" s="100"/>
      <c r="BG790" s="100"/>
      <c r="BH790" s="100"/>
      <c r="BI790" s="100"/>
      <c r="BJ790" s="100"/>
      <c r="BK790" s="100"/>
      <c r="BL790" s="100"/>
      <c r="BM790" s="100"/>
      <c r="BN790" s="100"/>
      <c r="BO790" s="100"/>
      <c r="BP790" s="100"/>
      <c r="BQ790" s="100"/>
    </row>
    <row r="791" spans="1:69">
      <c r="A791" s="25"/>
      <c r="C791" s="89"/>
      <c r="D791" s="84"/>
      <c r="E791" s="76"/>
      <c r="F791" s="91"/>
      <c r="G791" s="80"/>
      <c r="H791" s="81"/>
      <c r="I791" s="14"/>
      <c r="J791" s="92"/>
      <c r="K791" s="14"/>
      <c r="L791" s="78"/>
      <c r="M791" s="81"/>
      <c r="N791" s="14"/>
      <c r="O791" s="78"/>
      <c r="P791" s="78"/>
      <c r="Q791" s="93"/>
      <c r="R791" s="80"/>
      <c r="S791" s="80"/>
      <c r="T791" s="69"/>
      <c r="U791" s="78"/>
      <c r="V791" s="69"/>
      <c r="W791" s="80"/>
      <c r="X791" s="80"/>
      <c r="Y791" s="94"/>
      <c r="Z791" s="80"/>
      <c r="AA791" s="80"/>
      <c r="AB791" s="80"/>
      <c r="AC791" s="80"/>
      <c r="AD791" s="69"/>
      <c r="AE791" s="69"/>
      <c r="AF791" s="69"/>
      <c r="AG791" s="95"/>
      <c r="AH791" s="93"/>
      <c r="AI791" s="81"/>
      <c r="AJ791" s="80"/>
      <c r="AK791" s="80"/>
      <c r="AL791" s="78"/>
      <c r="AM791" s="80"/>
      <c r="AN791" s="80"/>
      <c r="AO791" s="80"/>
      <c r="AP791" s="80"/>
      <c r="AQ791" s="80"/>
      <c r="AR791" s="80"/>
      <c r="AS791" s="78"/>
      <c r="AT791" s="96"/>
      <c r="AU791" s="97"/>
      <c r="AV791" s="98"/>
      <c r="AW791" s="99"/>
      <c r="AX791" s="100"/>
      <c r="AY791" s="100"/>
      <c r="AZ791" s="100"/>
      <c r="BA791" s="100"/>
      <c r="BB791" s="100"/>
      <c r="BC791" s="100"/>
      <c r="BD791" s="100"/>
      <c r="BE791" s="100"/>
      <c r="BF791" s="100"/>
      <c r="BG791" s="100"/>
      <c r="BH791" s="100"/>
      <c r="BI791" s="100"/>
      <c r="BJ791" s="100"/>
      <c r="BK791" s="100"/>
      <c r="BL791" s="100"/>
      <c r="BM791" s="100"/>
      <c r="BN791" s="100"/>
      <c r="BO791" s="100"/>
      <c r="BP791" s="100"/>
      <c r="BQ791" s="100"/>
    </row>
    <row r="792" spans="1:69">
      <c r="A792" s="25"/>
      <c r="C792" s="89"/>
      <c r="D792" s="84"/>
      <c r="E792" s="76"/>
      <c r="F792" s="91"/>
      <c r="G792" s="80"/>
      <c r="H792" s="81"/>
      <c r="I792" s="14"/>
      <c r="J792" s="92"/>
      <c r="K792" s="14"/>
      <c r="L792" s="78"/>
      <c r="M792" s="81"/>
      <c r="N792" s="14"/>
      <c r="O792" s="78"/>
      <c r="P792" s="78"/>
      <c r="Q792" s="93"/>
      <c r="R792" s="80"/>
      <c r="S792" s="80"/>
      <c r="T792" s="69"/>
      <c r="U792" s="78"/>
      <c r="V792" s="69"/>
      <c r="W792" s="80"/>
      <c r="X792" s="80"/>
      <c r="Y792" s="94"/>
      <c r="Z792" s="80"/>
      <c r="AA792" s="80"/>
      <c r="AB792" s="80"/>
      <c r="AC792" s="80"/>
      <c r="AD792" s="69"/>
      <c r="AE792" s="69"/>
      <c r="AF792" s="69"/>
      <c r="AG792" s="95"/>
      <c r="AH792" s="93"/>
      <c r="AI792" s="81"/>
      <c r="AJ792" s="80"/>
      <c r="AK792" s="80"/>
      <c r="AL792" s="78"/>
      <c r="AM792" s="80"/>
      <c r="AN792" s="80"/>
      <c r="AO792" s="80"/>
      <c r="AP792" s="80"/>
      <c r="AQ792" s="80"/>
      <c r="AR792" s="80"/>
      <c r="AS792" s="78"/>
      <c r="AT792" s="96"/>
      <c r="AU792" s="97"/>
      <c r="AV792" s="98"/>
      <c r="AW792" s="99"/>
      <c r="AX792" s="100"/>
      <c r="AY792" s="100"/>
      <c r="AZ792" s="100"/>
      <c r="BA792" s="100"/>
      <c r="BB792" s="100"/>
      <c r="BC792" s="100"/>
      <c r="BD792" s="100"/>
      <c r="BE792" s="100"/>
      <c r="BF792" s="100"/>
      <c r="BG792" s="100"/>
      <c r="BH792" s="100"/>
      <c r="BI792" s="100"/>
      <c r="BJ792" s="100"/>
      <c r="BK792" s="100"/>
      <c r="BL792" s="100"/>
      <c r="BM792" s="100"/>
      <c r="BN792" s="100"/>
      <c r="BO792" s="100"/>
      <c r="BP792" s="100"/>
      <c r="BQ792" s="100"/>
    </row>
    <row r="793" spans="1:69">
      <c r="A793" s="25"/>
      <c r="C793" s="89"/>
      <c r="D793" s="84"/>
      <c r="E793" s="76"/>
      <c r="F793" s="91"/>
      <c r="G793" s="80"/>
      <c r="H793" s="81"/>
      <c r="I793" s="14"/>
      <c r="J793" s="92"/>
      <c r="K793" s="14"/>
      <c r="L793" s="78"/>
      <c r="M793" s="81"/>
      <c r="N793" s="14"/>
      <c r="O793" s="78"/>
      <c r="P793" s="78"/>
      <c r="Q793" s="93"/>
      <c r="R793" s="80"/>
      <c r="S793" s="80"/>
      <c r="T793" s="69"/>
      <c r="U793" s="78"/>
      <c r="V793" s="69"/>
      <c r="W793" s="80"/>
      <c r="X793" s="80"/>
      <c r="Y793" s="94"/>
      <c r="Z793" s="80"/>
      <c r="AA793" s="80"/>
      <c r="AB793" s="80"/>
      <c r="AC793" s="80"/>
      <c r="AD793" s="69"/>
      <c r="AE793" s="69"/>
      <c r="AF793" s="69"/>
      <c r="AG793" s="95"/>
      <c r="AH793" s="93"/>
      <c r="AI793" s="81"/>
      <c r="AJ793" s="80"/>
      <c r="AK793" s="80"/>
      <c r="AL793" s="78"/>
      <c r="AM793" s="80"/>
      <c r="AN793" s="80"/>
      <c r="AO793" s="80"/>
      <c r="AP793" s="80"/>
      <c r="AQ793" s="80"/>
      <c r="AR793" s="80"/>
      <c r="AS793" s="78"/>
      <c r="AT793" s="96"/>
      <c r="AU793" s="97"/>
      <c r="AV793" s="98"/>
      <c r="AW793" s="99"/>
      <c r="AX793" s="100"/>
      <c r="AY793" s="100"/>
      <c r="AZ793" s="100"/>
      <c r="BA793" s="100"/>
      <c r="BB793" s="100"/>
      <c r="BC793" s="100"/>
      <c r="BD793" s="100"/>
      <c r="BE793" s="100"/>
      <c r="BF793" s="100"/>
      <c r="BG793" s="100"/>
      <c r="BH793" s="100"/>
      <c r="BI793" s="100"/>
      <c r="BJ793" s="100"/>
      <c r="BK793" s="100"/>
      <c r="BL793" s="100"/>
      <c r="BM793" s="100"/>
      <c r="BN793" s="100"/>
      <c r="BO793" s="100"/>
      <c r="BP793" s="100"/>
      <c r="BQ793" s="100"/>
    </row>
    <row r="794" spans="1:69">
      <c r="A794" s="25"/>
      <c r="C794" s="89"/>
      <c r="D794" s="84"/>
      <c r="E794" s="76"/>
      <c r="F794" s="91"/>
      <c r="G794" s="80"/>
      <c r="H794" s="81"/>
      <c r="I794" s="14"/>
      <c r="J794" s="92"/>
      <c r="K794" s="14"/>
      <c r="L794" s="78"/>
      <c r="M794" s="81"/>
      <c r="N794" s="14"/>
      <c r="O794" s="78"/>
      <c r="P794" s="78"/>
      <c r="Q794" s="93"/>
      <c r="R794" s="80"/>
      <c r="S794" s="80"/>
      <c r="T794" s="69"/>
      <c r="U794" s="78"/>
      <c r="V794" s="69"/>
      <c r="W794" s="80"/>
      <c r="X794" s="80"/>
      <c r="Y794" s="94"/>
      <c r="Z794" s="80"/>
      <c r="AA794" s="80"/>
      <c r="AB794" s="80"/>
      <c r="AC794" s="80"/>
      <c r="AD794" s="69"/>
      <c r="AE794" s="69"/>
      <c r="AF794" s="69"/>
      <c r="AG794" s="95"/>
      <c r="AH794" s="93"/>
      <c r="AI794" s="81"/>
      <c r="AJ794" s="80"/>
      <c r="AK794" s="80"/>
      <c r="AL794" s="78"/>
      <c r="AM794" s="80"/>
      <c r="AN794" s="80"/>
      <c r="AO794" s="80"/>
      <c r="AP794" s="80"/>
      <c r="AQ794" s="80"/>
      <c r="AR794" s="80"/>
      <c r="AS794" s="78"/>
      <c r="AT794" s="96"/>
      <c r="AU794" s="97"/>
      <c r="AV794" s="98"/>
      <c r="AW794" s="99"/>
      <c r="AX794" s="100"/>
      <c r="AY794" s="100"/>
      <c r="AZ794" s="100"/>
      <c r="BA794" s="100"/>
      <c r="BB794" s="100"/>
      <c r="BC794" s="100"/>
      <c r="BD794" s="100"/>
      <c r="BE794" s="100"/>
      <c r="BF794" s="100"/>
      <c r="BG794" s="100"/>
      <c r="BH794" s="100"/>
      <c r="BI794" s="100"/>
      <c r="BJ794" s="100"/>
      <c r="BK794" s="100"/>
      <c r="BL794" s="100"/>
      <c r="BM794" s="100"/>
      <c r="BN794" s="100"/>
      <c r="BO794" s="100"/>
      <c r="BP794" s="100"/>
      <c r="BQ794" s="100"/>
    </row>
    <row r="795" spans="1:69">
      <c r="A795" s="25"/>
      <c r="C795" s="89"/>
      <c r="D795" s="84"/>
      <c r="E795" s="76"/>
      <c r="F795" s="91"/>
      <c r="G795" s="80"/>
      <c r="H795" s="81"/>
      <c r="I795" s="14"/>
      <c r="J795" s="92"/>
      <c r="K795" s="14"/>
      <c r="L795" s="78"/>
      <c r="M795" s="81"/>
      <c r="N795" s="14"/>
      <c r="O795" s="78"/>
      <c r="P795" s="78"/>
      <c r="Q795" s="93"/>
      <c r="R795" s="80"/>
      <c r="S795" s="80"/>
      <c r="T795" s="69"/>
      <c r="U795" s="78"/>
      <c r="V795" s="69"/>
      <c r="W795" s="80"/>
      <c r="X795" s="80"/>
      <c r="Y795" s="94"/>
      <c r="Z795" s="80"/>
      <c r="AA795" s="80"/>
      <c r="AB795" s="80"/>
      <c r="AC795" s="80"/>
      <c r="AD795" s="69"/>
      <c r="AE795" s="69"/>
      <c r="AF795" s="69"/>
      <c r="AG795" s="95"/>
      <c r="AH795" s="93"/>
      <c r="AI795" s="81"/>
      <c r="AJ795" s="80"/>
      <c r="AK795" s="80"/>
      <c r="AL795" s="78"/>
      <c r="AM795" s="80"/>
      <c r="AN795" s="80"/>
      <c r="AO795" s="80"/>
      <c r="AP795" s="80"/>
      <c r="AQ795" s="80"/>
      <c r="AR795" s="80"/>
      <c r="AS795" s="78"/>
      <c r="AT795" s="96"/>
      <c r="AU795" s="97"/>
      <c r="AV795" s="98"/>
      <c r="AW795" s="99"/>
      <c r="AX795" s="100"/>
      <c r="AY795" s="100"/>
      <c r="AZ795" s="100"/>
      <c r="BA795" s="100"/>
      <c r="BB795" s="100"/>
      <c r="BC795" s="100"/>
      <c r="BD795" s="100"/>
      <c r="BE795" s="100"/>
      <c r="BF795" s="100"/>
      <c r="BG795" s="100"/>
      <c r="BH795" s="100"/>
      <c r="BI795" s="100"/>
      <c r="BJ795" s="100"/>
      <c r="BK795" s="100"/>
      <c r="BL795" s="100"/>
      <c r="BM795" s="100"/>
      <c r="BN795" s="100"/>
      <c r="BO795" s="100"/>
      <c r="BP795" s="100"/>
      <c r="BQ795" s="100"/>
    </row>
    <row r="796" spans="1:69">
      <c r="A796" s="25"/>
      <c r="C796" s="89"/>
      <c r="D796" s="84"/>
      <c r="E796" s="76"/>
      <c r="F796" s="91"/>
      <c r="G796" s="80"/>
      <c r="H796" s="81"/>
      <c r="I796" s="14"/>
      <c r="J796" s="92"/>
      <c r="K796" s="14"/>
      <c r="L796" s="78"/>
      <c r="M796" s="81"/>
      <c r="N796" s="14"/>
      <c r="O796" s="78"/>
      <c r="P796" s="78"/>
      <c r="Q796" s="93"/>
      <c r="R796" s="80"/>
      <c r="S796" s="80"/>
      <c r="T796" s="69"/>
      <c r="U796" s="78"/>
      <c r="V796" s="69"/>
      <c r="W796" s="80"/>
      <c r="X796" s="80"/>
      <c r="Y796" s="94"/>
      <c r="Z796" s="80"/>
      <c r="AA796" s="80"/>
      <c r="AB796" s="80"/>
      <c r="AC796" s="80"/>
      <c r="AD796" s="69"/>
      <c r="AE796" s="69"/>
      <c r="AF796" s="69"/>
      <c r="AG796" s="95"/>
      <c r="AH796" s="93"/>
      <c r="AI796" s="81"/>
      <c r="AJ796" s="80"/>
      <c r="AK796" s="80"/>
      <c r="AL796" s="78"/>
      <c r="AM796" s="80"/>
      <c r="AN796" s="80"/>
      <c r="AO796" s="80"/>
      <c r="AP796" s="80"/>
      <c r="AQ796" s="80"/>
      <c r="AR796" s="80"/>
      <c r="AS796" s="78"/>
      <c r="AT796" s="96"/>
      <c r="AU796" s="97"/>
      <c r="AV796" s="98"/>
      <c r="AW796" s="99"/>
      <c r="AX796" s="100"/>
      <c r="AY796" s="100"/>
      <c r="AZ796" s="100"/>
      <c r="BA796" s="100"/>
      <c r="BB796" s="100"/>
      <c r="BC796" s="100"/>
      <c r="BD796" s="100"/>
      <c r="BE796" s="100"/>
      <c r="BF796" s="100"/>
      <c r="BG796" s="100"/>
      <c r="BH796" s="100"/>
      <c r="BI796" s="100"/>
      <c r="BJ796" s="100"/>
      <c r="BK796" s="100"/>
      <c r="BL796" s="100"/>
      <c r="BM796" s="100"/>
      <c r="BN796" s="100"/>
      <c r="BO796" s="100"/>
      <c r="BP796" s="100"/>
      <c r="BQ796" s="100"/>
    </row>
    <row r="797" spans="1:69">
      <c r="A797" s="25"/>
      <c r="C797" s="89"/>
      <c r="D797" s="84"/>
      <c r="E797" s="76"/>
      <c r="F797" s="91"/>
      <c r="G797" s="80"/>
      <c r="H797" s="81"/>
      <c r="I797" s="14"/>
      <c r="J797" s="92"/>
      <c r="K797" s="14"/>
      <c r="L797" s="78"/>
      <c r="M797" s="81"/>
      <c r="N797" s="14"/>
      <c r="O797" s="78"/>
      <c r="P797" s="78"/>
      <c r="Q797" s="93"/>
      <c r="R797" s="80"/>
      <c r="S797" s="80"/>
      <c r="T797" s="69"/>
      <c r="U797" s="78"/>
      <c r="V797" s="69"/>
      <c r="W797" s="80"/>
      <c r="X797" s="80"/>
      <c r="Y797" s="94"/>
      <c r="Z797" s="80"/>
      <c r="AA797" s="80"/>
      <c r="AB797" s="80"/>
      <c r="AC797" s="80"/>
      <c r="AD797" s="69"/>
      <c r="AE797" s="69"/>
      <c r="AF797" s="69"/>
      <c r="AG797" s="95"/>
      <c r="AH797" s="93"/>
      <c r="AI797" s="81"/>
      <c r="AJ797" s="80"/>
      <c r="AK797" s="80"/>
      <c r="AL797" s="78"/>
      <c r="AM797" s="80"/>
      <c r="AN797" s="80"/>
      <c r="AO797" s="80"/>
      <c r="AP797" s="80"/>
      <c r="AQ797" s="80"/>
      <c r="AR797" s="80"/>
      <c r="AS797" s="78"/>
      <c r="AT797" s="96"/>
      <c r="AU797" s="97"/>
      <c r="AV797" s="98"/>
      <c r="AW797" s="99"/>
      <c r="AX797" s="100"/>
      <c r="AY797" s="100"/>
      <c r="AZ797" s="100"/>
      <c r="BA797" s="100"/>
      <c r="BB797" s="100"/>
      <c r="BC797" s="100"/>
      <c r="BD797" s="100"/>
      <c r="BE797" s="100"/>
      <c r="BF797" s="100"/>
      <c r="BG797" s="100"/>
      <c r="BH797" s="100"/>
      <c r="BI797" s="100"/>
      <c r="BJ797" s="100"/>
      <c r="BK797" s="100"/>
      <c r="BL797" s="100"/>
      <c r="BM797" s="100"/>
      <c r="BN797" s="100"/>
      <c r="BO797" s="100"/>
      <c r="BP797" s="100"/>
      <c r="BQ797" s="100"/>
    </row>
    <row r="798" spans="1:69">
      <c r="A798" s="25"/>
      <c r="C798" s="89"/>
      <c r="D798" s="84"/>
      <c r="E798" s="76"/>
      <c r="F798" s="91"/>
      <c r="G798" s="80"/>
      <c r="H798" s="81"/>
      <c r="I798" s="14"/>
      <c r="J798" s="92"/>
      <c r="K798" s="14"/>
      <c r="L798" s="78"/>
      <c r="M798" s="81"/>
      <c r="N798" s="14"/>
      <c r="O798" s="78"/>
      <c r="P798" s="78"/>
      <c r="Q798" s="93"/>
      <c r="R798" s="80"/>
      <c r="S798" s="80"/>
      <c r="T798" s="69"/>
      <c r="U798" s="78"/>
      <c r="V798" s="69"/>
      <c r="W798" s="80"/>
      <c r="X798" s="80"/>
      <c r="Y798" s="94"/>
      <c r="Z798" s="80"/>
      <c r="AA798" s="80"/>
      <c r="AB798" s="80"/>
      <c r="AC798" s="80"/>
      <c r="AD798" s="69"/>
      <c r="AE798" s="69"/>
      <c r="AF798" s="69"/>
      <c r="AG798" s="95"/>
      <c r="AH798" s="93"/>
      <c r="AI798" s="81"/>
      <c r="AJ798" s="80"/>
      <c r="AK798" s="80"/>
      <c r="AL798" s="78"/>
      <c r="AM798" s="80"/>
      <c r="AN798" s="80"/>
      <c r="AO798" s="80"/>
      <c r="AP798" s="80"/>
      <c r="AQ798" s="80"/>
      <c r="AR798" s="80"/>
      <c r="AS798" s="78"/>
      <c r="AT798" s="96"/>
      <c r="AU798" s="97"/>
      <c r="AV798" s="98"/>
      <c r="AW798" s="99"/>
      <c r="AX798" s="100"/>
      <c r="AY798" s="100"/>
      <c r="AZ798" s="100"/>
      <c r="BA798" s="100"/>
      <c r="BB798" s="100"/>
      <c r="BC798" s="100"/>
      <c r="BD798" s="100"/>
      <c r="BE798" s="100"/>
      <c r="BF798" s="100"/>
      <c r="BG798" s="100"/>
      <c r="BH798" s="100"/>
      <c r="BI798" s="100"/>
      <c r="BJ798" s="100"/>
      <c r="BK798" s="100"/>
      <c r="BL798" s="100"/>
      <c r="BM798" s="100"/>
      <c r="BN798" s="100"/>
      <c r="BO798" s="100"/>
      <c r="BP798" s="100"/>
      <c r="BQ798" s="100"/>
    </row>
    <row r="799" spans="1:69">
      <c r="A799" s="25"/>
      <c r="C799" s="89"/>
      <c r="D799" s="84"/>
      <c r="E799" s="76"/>
      <c r="F799" s="91"/>
      <c r="G799" s="80"/>
      <c r="H799" s="81"/>
      <c r="I799" s="14"/>
      <c r="J799" s="92"/>
      <c r="K799" s="14"/>
      <c r="L799" s="78"/>
      <c r="M799" s="81"/>
      <c r="N799" s="14"/>
      <c r="O799" s="78"/>
      <c r="P799" s="78"/>
      <c r="Q799" s="93"/>
      <c r="R799" s="80"/>
      <c r="S799" s="80"/>
      <c r="T799" s="69"/>
      <c r="U799" s="78"/>
      <c r="V799" s="69"/>
      <c r="W799" s="80"/>
      <c r="X799" s="80"/>
      <c r="Y799" s="94"/>
      <c r="Z799" s="80"/>
      <c r="AA799" s="80"/>
      <c r="AB799" s="80"/>
      <c r="AC799" s="80"/>
      <c r="AD799" s="69"/>
      <c r="AE799" s="69"/>
      <c r="AF799" s="69"/>
      <c r="AG799" s="95"/>
      <c r="AH799" s="93"/>
      <c r="AI799" s="81"/>
      <c r="AJ799" s="80"/>
      <c r="AK799" s="80"/>
      <c r="AL799" s="78"/>
      <c r="AM799" s="80"/>
      <c r="AN799" s="80"/>
      <c r="AO799" s="80"/>
      <c r="AP799" s="80"/>
      <c r="AQ799" s="80"/>
      <c r="AR799" s="80"/>
      <c r="AS799" s="78"/>
      <c r="AT799" s="96"/>
      <c r="AU799" s="97"/>
      <c r="AV799" s="98"/>
      <c r="AW799" s="99"/>
      <c r="AX799" s="100"/>
      <c r="AY799" s="100"/>
      <c r="AZ799" s="100"/>
      <c r="BA799" s="100"/>
      <c r="BB799" s="100"/>
      <c r="BC799" s="100"/>
      <c r="BD799" s="100"/>
      <c r="BE799" s="100"/>
      <c r="BF799" s="100"/>
      <c r="BG799" s="100"/>
      <c r="BH799" s="100"/>
      <c r="BI799" s="100"/>
      <c r="BJ799" s="100"/>
      <c r="BK799" s="100"/>
      <c r="BL799" s="100"/>
      <c r="BM799" s="100"/>
      <c r="BN799" s="100"/>
      <c r="BO799" s="100"/>
      <c r="BP799" s="100"/>
      <c r="BQ799" s="100"/>
    </row>
    <row r="800" spans="1:69">
      <c r="A800" s="25"/>
      <c r="C800" s="89"/>
      <c r="D800" s="84"/>
      <c r="E800" s="76"/>
      <c r="F800" s="91"/>
      <c r="G800" s="80"/>
      <c r="H800" s="81"/>
      <c r="I800" s="14"/>
      <c r="J800" s="92"/>
      <c r="K800" s="14"/>
      <c r="L800" s="78"/>
      <c r="M800" s="81"/>
      <c r="N800" s="14"/>
      <c r="O800" s="78"/>
      <c r="P800" s="78"/>
      <c r="Q800" s="93"/>
      <c r="R800" s="80"/>
      <c r="S800" s="80"/>
      <c r="T800" s="69"/>
      <c r="U800" s="78"/>
      <c r="V800" s="69"/>
      <c r="W800" s="80"/>
      <c r="X800" s="80"/>
      <c r="Y800" s="94"/>
      <c r="Z800" s="80"/>
      <c r="AA800" s="80"/>
      <c r="AB800" s="80"/>
      <c r="AC800" s="80"/>
      <c r="AD800" s="69"/>
      <c r="AE800" s="69"/>
      <c r="AF800" s="69"/>
      <c r="AG800" s="95"/>
      <c r="AH800" s="93"/>
      <c r="AI800" s="81"/>
      <c r="AJ800" s="80"/>
      <c r="AK800" s="80"/>
      <c r="AL800" s="78"/>
      <c r="AM800" s="80"/>
      <c r="AN800" s="80"/>
      <c r="AO800" s="80"/>
      <c r="AP800" s="80"/>
      <c r="AQ800" s="80"/>
      <c r="AR800" s="80"/>
      <c r="AS800" s="78"/>
      <c r="AT800" s="96"/>
      <c r="AU800" s="97"/>
      <c r="AV800" s="98"/>
      <c r="AW800" s="99"/>
      <c r="AX800" s="100"/>
      <c r="AY800" s="100"/>
      <c r="AZ800" s="100"/>
      <c r="BA800" s="100"/>
      <c r="BB800" s="100"/>
      <c r="BC800" s="100"/>
      <c r="BD800" s="100"/>
      <c r="BE800" s="100"/>
      <c r="BF800" s="100"/>
      <c r="BG800" s="100"/>
      <c r="BH800" s="100"/>
      <c r="BI800" s="100"/>
      <c r="BJ800" s="100"/>
      <c r="BK800" s="100"/>
      <c r="BL800" s="100"/>
      <c r="BM800" s="100"/>
      <c r="BN800" s="100"/>
      <c r="BO800" s="100"/>
      <c r="BP800" s="100"/>
      <c r="BQ800" s="100"/>
    </row>
    <row r="801" spans="1:69">
      <c r="A801" s="25"/>
      <c r="C801" s="89"/>
      <c r="D801" s="84"/>
      <c r="E801" s="76"/>
      <c r="F801" s="91"/>
      <c r="G801" s="80"/>
      <c r="H801" s="81"/>
      <c r="I801" s="14"/>
      <c r="J801" s="92"/>
      <c r="K801" s="14"/>
      <c r="L801" s="78"/>
      <c r="M801" s="81"/>
      <c r="N801" s="14"/>
      <c r="O801" s="78"/>
      <c r="P801" s="78"/>
      <c r="Q801" s="93"/>
      <c r="R801" s="80"/>
      <c r="S801" s="80"/>
      <c r="T801" s="69"/>
      <c r="U801" s="78"/>
      <c r="V801" s="69"/>
      <c r="W801" s="80"/>
      <c r="X801" s="80"/>
      <c r="Y801" s="94"/>
      <c r="Z801" s="80"/>
      <c r="AA801" s="80"/>
      <c r="AB801" s="80"/>
      <c r="AC801" s="80"/>
      <c r="AD801" s="69"/>
      <c r="AE801" s="69"/>
      <c r="AF801" s="69"/>
      <c r="AG801" s="95"/>
      <c r="AH801" s="93"/>
      <c r="AI801" s="81"/>
      <c r="AJ801" s="80"/>
      <c r="AK801" s="80"/>
      <c r="AL801" s="78"/>
      <c r="AM801" s="80"/>
      <c r="AN801" s="80"/>
      <c r="AO801" s="80"/>
      <c r="AP801" s="80"/>
      <c r="AQ801" s="80"/>
      <c r="AR801" s="80"/>
      <c r="AS801" s="78"/>
      <c r="AT801" s="96"/>
      <c r="AU801" s="97"/>
      <c r="AV801" s="98"/>
      <c r="AW801" s="99"/>
      <c r="AX801" s="100"/>
      <c r="AY801" s="100"/>
      <c r="AZ801" s="100"/>
      <c r="BA801" s="100"/>
      <c r="BB801" s="100"/>
      <c r="BC801" s="100"/>
      <c r="BD801" s="100"/>
      <c r="BE801" s="100"/>
      <c r="BF801" s="100"/>
      <c r="BG801" s="100"/>
      <c r="BH801" s="100"/>
      <c r="BI801" s="100"/>
      <c r="BJ801" s="100"/>
      <c r="BK801" s="100"/>
      <c r="BL801" s="100"/>
      <c r="BM801" s="100"/>
      <c r="BN801" s="100"/>
      <c r="BO801" s="100"/>
      <c r="BP801" s="100"/>
      <c r="BQ801" s="100"/>
    </row>
    <row r="802" spans="1:69">
      <c r="A802" s="25"/>
      <c r="C802" s="89"/>
      <c r="D802" s="84"/>
      <c r="E802" s="76"/>
      <c r="F802" s="91"/>
      <c r="G802" s="80"/>
      <c r="H802" s="81"/>
      <c r="I802" s="14"/>
      <c r="J802" s="92"/>
      <c r="K802" s="14"/>
      <c r="L802" s="78"/>
      <c r="M802" s="81"/>
      <c r="N802" s="14"/>
      <c r="O802" s="78"/>
      <c r="P802" s="78"/>
      <c r="Q802" s="93"/>
      <c r="R802" s="80"/>
      <c r="S802" s="80"/>
      <c r="T802" s="69"/>
      <c r="U802" s="78"/>
      <c r="V802" s="69"/>
      <c r="W802" s="80"/>
      <c r="X802" s="80"/>
      <c r="Y802" s="94"/>
      <c r="Z802" s="80"/>
      <c r="AA802" s="80"/>
      <c r="AB802" s="80"/>
      <c r="AC802" s="80"/>
      <c r="AD802" s="69"/>
      <c r="AE802" s="69"/>
      <c r="AF802" s="69"/>
      <c r="AG802" s="95"/>
      <c r="AH802" s="93"/>
      <c r="AI802" s="81"/>
      <c r="AJ802" s="80"/>
      <c r="AK802" s="80"/>
      <c r="AL802" s="78"/>
      <c r="AM802" s="80"/>
      <c r="AN802" s="80"/>
      <c r="AO802" s="80"/>
      <c r="AP802" s="80"/>
      <c r="AQ802" s="80"/>
      <c r="AR802" s="80"/>
      <c r="AS802" s="78"/>
      <c r="AT802" s="96"/>
      <c r="AU802" s="97"/>
      <c r="AV802" s="98"/>
      <c r="AW802" s="99"/>
      <c r="AX802" s="100"/>
      <c r="AY802" s="100"/>
      <c r="AZ802" s="100"/>
      <c r="BA802" s="100"/>
      <c r="BB802" s="100"/>
      <c r="BC802" s="100"/>
      <c r="BD802" s="100"/>
      <c r="BE802" s="100"/>
      <c r="BF802" s="100"/>
      <c r="BG802" s="100"/>
      <c r="BH802" s="100"/>
      <c r="BI802" s="100"/>
      <c r="BJ802" s="100"/>
      <c r="BK802" s="100"/>
      <c r="BL802" s="100"/>
      <c r="BM802" s="100"/>
      <c r="BN802" s="100"/>
      <c r="BO802" s="100"/>
      <c r="BP802" s="100"/>
      <c r="BQ802" s="100"/>
    </row>
    <row r="803" spans="1:69">
      <c r="A803" s="25"/>
      <c r="C803" s="89"/>
      <c r="D803" s="84"/>
      <c r="E803" s="76"/>
      <c r="F803" s="91"/>
      <c r="G803" s="80"/>
      <c r="H803" s="81"/>
      <c r="I803" s="14"/>
      <c r="J803" s="92"/>
      <c r="K803" s="14"/>
      <c r="L803" s="78"/>
      <c r="M803" s="81"/>
      <c r="N803" s="14"/>
      <c r="O803" s="78"/>
      <c r="P803" s="78"/>
      <c r="Q803" s="93"/>
      <c r="R803" s="80"/>
      <c r="S803" s="80"/>
      <c r="T803" s="69"/>
      <c r="U803" s="78"/>
      <c r="V803" s="69"/>
      <c r="W803" s="80"/>
      <c r="X803" s="80"/>
      <c r="Y803" s="94"/>
      <c r="Z803" s="80"/>
      <c r="AA803" s="80"/>
      <c r="AB803" s="80"/>
      <c r="AC803" s="80"/>
      <c r="AD803" s="69"/>
      <c r="AE803" s="69"/>
      <c r="AF803" s="69"/>
      <c r="AG803" s="95"/>
      <c r="AH803" s="93"/>
      <c r="AI803" s="81"/>
      <c r="AJ803" s="80"/>
      <c r="AK803" s="80"/>
      <c r="AL803" s="78"/>
      <c r="AM803" s="80"/>
      <c r="AN803" s="80"/>
      <c r="AO803" s="80"/>
      <c r="AP803" s="80"/>
      <c r="AQ803" s="80"/>
      <c r="AR803" s="80"/>
      <c r="AS803" s="78"/>
      <c r="AT803" s="96"/>
      <c r="AU803" s="97"/>
      <c r="AV803" s="98"/>
      <c r="AW803" s="99"/>
      <c r="AX803" s="100"/>
      <c r="AY803" s="100"/>
      <c r="AZ803" s="100"/>
      <c r="BA803" s="100"/>
      <c r="BB803" s="100"/>
      <c r="BC803" s="100"/>
      <c r="BD803" s="100"/>
      <c r="BE803" s="100"/>
      <c r="BF803" s="100"/>
      <c r="BG803" s="100"/>
      <c r="BH803" s="100"/>
      <c r="BI803" s="100"/>
      <c r="BJ803" s="100"/>
      <c r="BK803" s="100"/>
      <c r="BL803" s="100"/>
      <c r="BM803" s="100"/>
      <c r="BN803" s="100"/>
      <c r="BO803" s="100"/>
      <c r="BP803" s="100"/>
      <c r="BQ803" s="100"/>
    </row>
    <row r="804" spans="1:69">
      <c r="A804" s="25"/>
      <c r="C804" s="89"/>
      <c r="D804" s="84"/>
      <c r="E804" s="76"/>
      <c r="F804" s="91"/>
      <c r="G804" s="80"/>
      <c r="H804" s="81"/>
      <c r="I804" s="14"/>
      <c r="J804" s="92"/>
      <c r="K804" s="14"/>
      <c r="L804" s="78"/>
      <c r="M804" s="81"/>
      <c r="N804" s="14"/>
      <c r="O804" s="78"/>
      <c r="P804" s="78"/>
      <c r="Q804" s="93"/>
      <c r="R804" s="80"/>
      <c r="S804" s="80"/>
      <c r="T804" s="69"/>
      <c r="U804" s="78"/>
      <c r="V804" s="69"/>
      <c r="W804" s="80"/>
      <c r="X804" s="80"/>
      <c r="Y804" s="94"/>
      <c r="Z804" s="80"/>
      <c r="AA804" s="80"/>
      <c r="AB804" s="80"/>
      <c r="AC804" s="80"/>
      <c r="AD804" s="69"/>
      <c r="AE804" s="69"/>
      <c r="AF804" s="69"/>
      <c r="AG804" s="95"/>
      <c r="AH804" s="93"/>
      <c r="AI804" s="81"/>
      <c r="AJ804" s="80"/>
      <c r="AK804" s="80"/>
      <c r="AL804" s="78"/>
      <c r="AM804" s="80"/>
      <c r="AN804" s="80"/>
      <c r="AO804" s="80"/>
      <c r="AP804" s="80"/>
      <c r="AQ804" s="80"/>
      <c r="AR804" s="80"/>
      <c r="AS804" s="78"/>
      <c r="AT804" s="96"/>
      <c r="AU804" s="97"/>
      <c r="AV804" s="98"/>
      <c r="AW804" s="99"/>
      <c r="AX804" s="100"/>
      <c r="AY804" s="100"/>
      <c r="AZ804" s="100"/>
      <c r="BA804" s="100"/>
      <c r="BB804" s="100"/>
      <c r="BC804" s="100"/>
      <c r="BD804" s="100"/>
      <c r="BE804" s="100"/>
      <c r="BF804" s="100"/>
      <c r="BG804" s="100"/>
      <c r="BH804" s="100"/>
      <c r="BI804" s="100"/>
      <c r="BJ804" s="100"/>
      <c r="BK804" s="100"/>
      <c r="BL804" s="100"/>
      <c r="BM804" s="100"/>
      <c r="BN804" s="100"/>
      <c r="BO804" s="100"/>
      <c r="BP804" s="100"/>
      <c r="BQ804" s="100"/>
    </row>
    <row r="805" spans="1:69">
      <c r="A805" s="25"/>
      <c r="C805" s="89"/>
      <c r="D805" s="84"/>
      <c r="E805" s="76"/>
      <c r="F805" s="91"/>
      <c r="G805" s="80"/>
      <c r="H805" s="81"/>
      <c r="I805" s="14"/>
      <c r="J805" s="92"/>
      <c r="K805" s="14"/>
      <c r="L805" s="78"/>
      <c r="M805" s="81"/>
      <c r="N805" s="14"/>
      <c r="O805" s="78"/>
      <c r="P805" s="78"/>
      <c r="Q805" s="93"/>
      <c r="R805" s="80"/>
      <c r="S805" s="80"/>
      <c r="T805" s="69"/>
      <c r="U805" s="78"/>
      <c r="V805" s="69"/>
      <c r="W805" s="80"/>
      <c r="X805" s="80"/>
      <c r="Y805" s="94"/>
      <c r="Z805" s="80"/>
      <c r="AA805" s="80"/>
      <c r="AB805" s="80"/>
      <c r="AC805" s="80"/>
      <c r="AD805" s="69"/>
      <c r="AE805" s="69"/>
      <c r="AF805" s="69"/>
      <c r="AG805" s="95"/>
      <c r="AH805" s="93"/>
      <c r="AI805" s="81"/>
      <c r="AJ805" s="80"/>
      <c r="AK805" s="80"/>
      <c r="AL805" s="78"/>
      <c r="AM805" s="80"/>
      <c r="AN805" s="80"/>
      <c r="AO805" s="80"/>
      <c r="AP805" s="80"/>
      <c r="AQ805" s="80"/>
      <c r="AR805" s="80"/>
      <c r="AS805" s="78"/>
      <c r="AT805" s="96"/>
      <c r="AU805" s="97"/>
      <c r="AV805" s="98"/>
      <c r="AW805" s="99"/>
      <c r="AX805" s="100"/>
      <c r="AY805" s="100"/>
      <c r="AZ805" s="100"/>
      <c r="BA805" s="100"/>
      <c r="BB805" s="100"/>
      <c r="BC805" s="100"/>
      <c r="BD805" s="100"/>
      <c r="BE805" s="100"/>
      <c r="BF805" s="100"/>
      <c r="BG805" s="100"/>
      <c r="BH805" s="100"/>
      <c r="BI805" s="100"/>
      <c r="BJ805" s="100"/>
      <c r="BK805" s="100"/>
      <c r="BL805" s="100"/>
      <c r="BM805" s="100"/>
      <c r="BN805" s="100"/>
      <c r="BO805" s="100"/>
      <c r="BP805" s="100"/>
      <c r="BQ805" s="100"/>
    </row>
    <row r="806" spans="1:69">
      <c r="A806" s="25"/>
      <c r="C806" s="89"/>
      <c r="D806" s="84"/>
      <c r="E806" s="76"/>
      <c r="F806" s="91"/>
      <c r="G806" s="80"/>
      <c r="H806" s="81"/>
      <c r="I806" s="14"/>
      <c r="J806" s="92"/>
      <c r="K806" s="14"/>
      <c r="L806" s="78"/>
      <c r="M806" s="81"/>
      <c r="N806" s="14"/>
      <c r="O806" s="78"/>
      <c r="P806" s="78"/>
      <c r="Q806" s="93"/>
      <c r="R806" s="80"/>
      <c r="S806" s="80"/>
      <c r="T806" s="69"/>
      <c r="U806" s="78"/>
      <c r="V806" s="69"/>
      <c r="W806" s="80"/>
      <c r="X806" s="80"/>
      <c r="Y806" s="94"/>
      <c r="Z806" s="80"/>
      <c r="AA806" s="80"/>
      <c r="AB806" s="80"/>
      <c r="AC806" s="80"/>
      <c r="AD806" s="69"/>
      <c r="AE806" s="69"/>
      <c r="AF806" s="69"/>
      <c r="AG806" s="95"/>
      <c r="AH806" s="93"/>
      <c r="AI806" s="81"/>
      <c r="AJ806" s="80"/>
      <c r="AK806" s="80"/>
      <c r="AL806" s="78"/>
      <c r="AM806" s="80"/>
      <c r="AN806" s="80"/>
      <c r="AO806" s="80"/>
      <c r="AP806" s="80"/>
      <c r="AQ806" s="80"/>
      <c r="AR806" s="80"/>
      <c r="AS806" s="78"/>
      <c r="AT806" s="96"/>
      <c r="AU806" s="97"/>
      <c r="AV806" s="98"/>
      <c r="AW806" s="99"/>
      <c r="AX806" s="100"/>
      <c r="AY806" s="100"/>
      <c r="AZ806" s="100"/>
      <c r="BA806" s="100"/>
      <c r="BB806" s="100"/>
      <c r="BC806" s="100"/>
      <c r="BD806" s="100"/>
      <c r="BE806" s="100"/>
      <c r="BF806" s="100"/>
      <c r="BG806" s="100"/>
      <c r="BH806" s="100"/>
      <c r="BI806" s="100"/>
      <c r="BJ806" s="100"/>
      <c r="BK806" s="100"/>
      <c r="BL806" s="100"/>
      <c r="BM806" s="100"/>
      <c r="BN806" s="100"/>
      <c r="BO806" s="100"/>
      <c r="BP806" s="100"/>
      <c r="BQ806" s="100"/>
    </row>
    <row r="807" spans="1:69">
      <c r="A807" s="25"/>
      <c r="C807" s="89"/>
      <c r="D807" s="84"/>
      <c r="E807" s="76"/>
      <c r="F807" s="91"/>
      <c r="G807" s="80"/>
      <c r="H807" s="81"/>
      <c r="I807" s="14"/>
      <c r="J807" s="92"/>
      <c r="K807" s="14"/>
      <c r="L807" s="78"/>
      <c r="M807" s="81"/>
      <c r="N807" s="14"/>
      <c r="O807" s="78"/>
      <c r="P807" s="78"/>
      <c r="Q807" s="93"/>
      <c r="R807" s="80"/>
      <c r="S807" s="80"/>
      <c r="T807" s="69"/>
      <c r="U807" s="78"/>
      <c r="V807" s="69"/>
      <c r="W807" s="80"/>
      <c r="X807" s="80"/>
      <c r="Y807" s="94"/>
      <c r="Z807" s="80"/>
      <c r="AA807" s="80"/>
      <c r="AB807" s="80"/>
      <c r="AC807" s="80"/>
      <c r="AD807" s="69"/>
      <c r="AE807" s="69"/>
      <c r="AF807" s="69"/>
      <c r="AG807" s="95"/>
      <c r="AH807" s="93"/>
      <c r="AI807" s="81"/>
      <c r="AJ807" s="80"/>
      <c r="AK807" s="80"/>
      <c r="AL807" s="78"/>
      <c r="AM807" s="80"/>
      <c r="AN807" s="80"/>
      <c r="AO807" s="80"/>
      <c r="AP807" s="80"/>
      <c r="AQ807" s="80"/>
      <c r="AR807" s="80"/>
      <c r="AS807" s="78"/>
      <c r="AT807" s="96"/>
      <c r="AU807" s="97"/>
      <c r="AV807" s="98"/>
      <c r="AW807" s="99"/>
      <c r="AX807" s="100"/>
      <c r="AY807" s="100"/>
      <c r="AZ807" s="100"/>
      <c r="BA807" s="100"/>
      <c r="BB807" s="100"/>
      <c r="BC807" s="100"/>
      <c r="BD807" s="100"/>
      <c r="BE807" s="100"/>
      <c r="BF807" s="100"/>
      <c r="BG807" s="100"/>
      <c r="BH807" s="100"/>
      <c r="BI807" s="100"/>
      <c r="BJ807" s="100"/>
      <c r="BK807" s="100"/>
      <c r="BL807" s="100"/>
      <c r="BM807" s="100"/>
      <c r="BN807" s="100"/>
      <c r="BO807" s="100"/>
      <c r="BP807" s="100"/>
      <c r="BQ807" s="100"/>
    </row>
    <row r="808" spans="1:69">
      <c r="A808" s="25"/>
      <c r="C808" s="89"/>
      <c r="D808" s="84"/>
      <c r="E808" s="76"/>
      <c r="F808" s="91"/>
      <c r="G808" s="80"/>
      <c r="H808" s="81"/>
      <c r="I808" s="14"/>
      <c r="J808" s="92"/>
      <c r="K808" s="14"/>
      <c r="L808" s="78"/>
      <c r="M808" s="81"/>
      <c r="N808" s="14"/>
      <c r="O808" s="78"/>
      <c r="P808" s="78"/>
      <c r="Q808" s="93"/>
      <c r="R808" s="80"/>
      <c r="S808" s="80"/>
      <c r="T808" s="69"/>
      <c r="U808" s="78"/>
      <c r="V808" s="69"/>
      <c r="W808" s="80"/>
      <c r="X808" s="80"/>
      <c r="Y808" s="94"/>
      <c r="Z808" s="80"/>
      <c r="AA808" s="80"/>
      <c r="AB808" s="80"/>
      <c r="AC808" s="80"/>
      <c r="AD808" s="69"/>
      <c r="AE808" s="69"/>
      <c r="AF808" s="69"/>
      <c r="AG808" s="95"/>
      <c r="AH808" s="93"/>
      <c r="AI808" s="81"/>
      <c r="AJ808" s="80"/>
      <c r="AK808" s="80"/>
      <c r="AL808" s="78"/>
      <c r="AM808" s="80"/>
      <c r="AN808" s="80"/>
      <c r="AO808" s="80"/>
      <c r="AP808" s="80"/>
      <c r="AQ808" s="80"/>
      <c r="AR808" s="80"/>
      <c r="AS808" s="78"/>
      <c r="AT808" s="96"/>
      <c r="AU808" s="97"/>
      <c r="AV808" s="98"/>
      <c r="AW808" s="99"/>
      <c r="AX808" s="100"/>
      <c r="AY808" s="100"/>
      <c r="AZ808" s="100"/>
      <c r="BA808" s="100"/>
      <c r="BB808" s="100"/>
      <c r="BC808" s="100"/>
      <c r="BD808" s="100"/>
      <c r="BE808" s="100"/>
      <c r="BF808" s="100"/>
      <c r="BG808" s="100"/>
      <c r="BH808" s="100"/>
      <c r="BI808" s="100"/>
      <c r="BJ808" s="100"/>
      <c r="BK808" s="100"/>
      <c r="BL808" s="100"/>
      <c r="BM808" s="100"/>
      <c r="BN808" s="100"/>
      <c r="BO808" s="100"/>
      <c r="BP808" s="100"/>
      <c r="BQ808" s="100"/>
    </row>
    <row r="809" spans="1:69">
      <c r="A809" s="25"/>
      <c r="C809" s="89"/>
      <c r="D809" s="84"/>
      <c r="E809" s="76"/>
      <c r="F809" s="91"/>
      <c r="G809" s="80"/>
      <c r="H809" s="81"/>
      <c r="I809" s="14"/>
      <c r="J809" s="92"/>
      <c r="K809" s="14"/>
      <c r="L809" s="78"/>
      <c r="M809" s="81"/>
      <c r="N809" s="14"/>
      <c r="O809" s="78"/>
      <c r="P809" s="78"/>
      <c r="Q809" s="93"/>
      <c r="R809" s="80"/>
      <c r="S809" s="80"/>
      <c r="T809" s="69"/>
      <c r="U809" s="78"/>
      <c r="V809" s="69"/>
      <c r="W809" s="80"/>
      <c r="X809" s="80"/>
      <c r="Y809" s="94"/>
      <c r="Z809" s="80"/>
      <c r="AA809" s="80"/>
      <c r="AB809" s="80"/>
      <c r="AC809" s="80"/>
      <c r="AD809" s="69"/>
      <c r="AE809" s="69"/>
      <c r="AF809" s="69"/>
      <c r="AG809" s="95"/>
      <c r="AH809" s="93"/>
      <c r="AI809" s="81"/>
      <c r="AJ809" s="80"/>
      <c r="AK809" s="80"/>
      <c r="AL809" s="78"/>
      <c r="AM809" s="80"/>
      <c r="AN809" s="80"/>
      <c r="AO809" s="80"/>
      <c r="AP809" s="80"/>
      <c r="AQ809" s="80"/>
      <c r="AR809" s="80"/>
      <c r="AS809" s="78"/>
      <c r="AT809" s="96"/>
      <c r="AU809" s="97"/>
      <c r="AV809" s="98"/>
      <c r="AW809" s="99"/>
      <c r="AX809" s="100"/>
      <c r="AY809" s="100"/>
      <c r="AZ809" s="100"/>
      <c r="BA809" s="100"/>
      <c r="BB809" s="100"/>
      <c r="BC809" s="100"/>
      <c r="BD809" s="100"/>
      <c r="BE809" s="100"/>
      <c r="BF809" s="100"/>
      <c r="BG809" s="100"/>
      <c r="BH809" s="100"/>
      <c r="BI809" s="100"/>
      <c r="BJ809" s="100"/>
      <c r="BK809" s="100"/>
      <c r="BL809" s="100"/>
      <c r="BM809" s="100"/>
      <c r="BN809" s="100"/>
      <c r="BO809" s="100"/>
      <c r="BP809" s="100"/>
      <c r="BQ809" s="100"/>
    </row>
    <row r="810" spans="1:69">
      <c r="A810" s="25"/>
      <c r="C810" s="89"/>
      <c r="D810" s="84"/>
      <c r="E810" s="76"/>
      <c r="F810" s="91"/>
      <c r="G810" s="80"/>
      <c r="H810" s="81"/>
      <c r="I810" s="14"/>
      <c r="J810" s="92"/>
      <c r="K810" s="14"/>
      <c r="L810" s="78"/>
      <c r="M810" s="81"/>
      <c r="N810" s="14"/>
      <c r="O810" s="78"/>
      <c r="P810" s="78"/>
      <c r="Q810" s="93"/>
      <c r="R810" s="80"/>
      <c r="S810" s="80"/>
      <c r="T810" s="69"/>
      <c r="U810" s="78"/>
      <c r="V810" s="69"/>
      <c r="W810" s="80"/>
      <c r="X810" s="80"/>
      <c r="Y810" s="94"/>
      <c r="Z810" s="80"/>
      <c r="AA810" s="80"/>
      <c r="AB810" s="80"/>
      <c r="AC810" s="80"/>
      <c r="AD810" s="69"/>
      <c r="AE810" s="69"/>
      <c r="AF810" s="69"/>
      <c r="AG810" s="95"/>
      <c r="AH810" s="93"/>
      <c r="AI810" s="81"/>
      <c r="AJ810" s="80"/>
      <c r="AK810" s="80"/>
      <c r="AL810" s="78"/>
      <c r="AM810" s="80"/>
      <c r="AN810" s="80"/>
      <c r="AO810" s="80"/>
      <c r="AP810" s="80"/>
      <c r="AQ810" s="80"/>
      <c r="AR810" s="80"/>
      <c r="AS810" s="78"/>
      <c r="AT810" s="96"/>
      <c r="AU810" s="97"/>
      <c r="AV810" s="98"/>
      <c r="AW810" s="99"/>
      <c r="AX810" s="100"/>
      <c r="AY810" s="100"/>
      <c r="AZ810" s="100"/>
      <c r="BA810" s="100"/>
      <c r="BB810" s="100"/>
      <c r="BC810" s="100"/>
      <c r="BD810" s="100"/>
      <c r="BE810" s="100"/>
      <c r="BF810" s="100"/>
      <c r="BG810" s="100"/>
      <c r="BH810" s="100"/>
      <c r="BI810" s="100"/>
      <c r="BJ810" s="100"/>
      <c r="BK810" s="100"/>
      <c r="BL810" s="100"/>
      <c r="BM810" s="100"/>
      <c r="BN810" s="100"/>
      <c r="BO810" s="100"/>
      <c r="BP810" s="100"/>
      <c r="BQ810" s="100"/>
    </row>
    <row r="811" spans="1:69">
      <c r="A811" s="25"/>
      <c r="C811" s="89"/>
      <c r="D811" s="84"/>
      <c r="E811" s="76"/>
      <c r="F811" s="91"/>
      <c r="G811" s="80"/>
      <c r="H811" s="81"/>
      <c r="I811" s="14"/>
      <c r="J811" s="92"/>
      <c r="K811" s="14"/>
      <c r="L811" s="78"/>
      <c r="M811" s="81"/>
      <c r="N811" s="14"/>
      <c r="O811" s="78"/>
      <c r="P811" s="78"/>
      <c r="Q811" s="93"/>
      <c r="R811" s="80"/>
      <c r="S811" s="80"/>
      <c r="T811" s="69"/>
      <c r="U811" s="78"/>
      <c r="V811" s="69"/>
      <c r="W811" s="80"/>
      <c r="X811" s="80"/>
      <c r="Y811" s="94"/>
      <c r="Z811" s="80"/>
      <c r="AA811" s="80"/>
      <c r="AB811" s="80"/>
      <c r="AC811" s="80"/>
      <c r="AD811" s="69"/>
      <c r="AE811" s="69"/>
      <c r="AF811" s="69"/>
      <c r="AG811" s="95"/>
      <c r="AH811" s="93"/>
      <c r="AI811" s="81"/>
      <c r="AJ811" s="80"/>
      <c r="AK811" s="80"/>
      <c r="AL811" s="78"/>
      <c r="AM811" s="80"/>
      <c r="AN811" s="80"/>
      <c r="AO811" s="80"/>
      <c r="AP811" s="80"/>
      <c r="AQ811" s="80"/>
      <c r="AR811" s="80"/>
      <c r="AS811" s="78"/>
      <c r="AT811" s="96"/>
      <c r="AU811" s="97"/>
      <c r="AV811" s="98"/>
      <c r="AW811" s="99"/>
      <c r="AX811" s="100"/>
      <c r="AY811" s="100"/>
      <c r="AZ811" s="100"/>
      <c r="BA811" s="100"/>
      <c r="BB811" s="100"/>
      <c r="BC811" s="100"/>
      <c r="BD811" s="100"/>
      <c r="BE811" s="100"/>
      <c r="BF811" s="100"/>
      <c r="BG811" s="100"/>
      <c r="BH811" s="100"/>
      <c r="BI811" s="100"/>
      <c r="BJ811" s="100"/>
      <c r="BK811" s="100"/>
      <c r="BL811" s="100"/>
      <c r="BM811" s="100"/>
      <c r="BN811" s="100"/>
      <c r="BO811" s="100"/>
      <c r="BP811" s="100"/>
      <c r="BQ811" s="100"/>
    </row>
    <row r="812" spans="1:69">
      <c r="A812" s="25"/>
      <c r="C812" s="89"/>
      <c r="D812" s="84"/>
      <c r="E812" s="76"/>
      <c r="F812" s="91"/>
      <c r="G812" s="80"/>
      <c r="H812" s="81"/>
      <c r="I812" s="14"/>
      <c r="J812" s="92"/>
      <c r="K812" s="14"/>
      <c r="L812" s="78"/>
      <c r="M812" s="81"/>
      <c r="N812" s="14"/>
      <c r="O812" s="78"/>
      <c r="P812" s="78"/>
      <c r="Q812" s="93"/>
      <c r="R812" s="80"/>
      <c r="S812" s="80"/>
      <c r="T812" s="69"/>
      <c r="U812" s="78"/>
      <c r="V812" s="69"/>
      <c r="W812" s="80"/>
      <c r="X812" s="80"/>
      <c r="Y812" s="94"/>
      <c r="Z812" s="80"/>
      <c r="AA812" s="80"/>
      <c r="AB812" s="80"/>
      <c r="AC812" s="80"/>
      <c r="AD812" s="69"/>
      <c r="AE812" s="69"/>
      <c r="AF812" s="69"/>
      <c r="AG812" s="95"/>
      <c r="AH812" s="93"/>
      <c r="AI812" s="81"/>
      <c r="AJ812" s="80"/>
      <c r="AK812" s="80"/>
      <c r="AL812" s="78"/>
      <c r="AM812" s="80"/>
      <c r="AN812" s="80"/>
      <c r="AO812" s="80"/>
      <c r="AP812" s="80"/>
      <c r="AQ812" s="80"/>
      <c r="AR812" s="80"/>
      <c r="AS812" s="78"/>
      <c r="AT812" s="96"/>
      <c r="AU812" s="97"/>
      <c r="AV812" s="98"/>
      <c r="AW812" s="99"/>
      <c r="AX812" s="100"/>
      <c r="AY812" s="100"/>
      <c r="AZ812" s="100"/>
      <c r="BA812" s="100"/>
      <c r="BB812" s="100"/>
      <c r="BC812" s="100"/>
      <c r="BD812" s="100"/>
      <c r="BE812" s="100"/>
      <c r="BF812" s="100"/>
      <c r="BG812" s="100"/>
      <c r="BH812" s="100"/>
      <c r="BI812" s="100"/>
      <c r="BJ812" s="100"/>
      <c r="BK812" s="100"/>
      <c r="BL812" s="100"/>
      <c r="BM812" s="100"/>
      <c r="BN812" s="100"/>
      <c r="BO812" s="100"/>
      <c r="BP812" s="100"/>
      <c r="BQ812" s="100"/>
    </row>
    <row r="813" spans="1:69">
      <c r="A813" s="25"/>
      <c r="C813" s="89"/>
      <c r="D813" s="84"/>
      <c r="E813" s="76"/>
      <c r="F813" s="91"/>
      <c r="G813" s="80"/>
      <c r="H813" s="81"/>
      <c r="I813" s="14"/>
      <c r="J813" s="92"/>
      <c r="K813" s="14"/>
      <c r="L813" s="78"/>
      <c r="M813" s="81"/>
      <c r="N813" s="14"/>
      <c r="O813" s="78"/>
      <c r="P813" s="78"/>
      <c r="Q813" s="93"/>
      <c r="R813" s="80"/>
      <c r="S813" s="80"/>
      <c r="T813" s="69"/>
      <c r="U813" s="78"/>
      <c r="V813" s="69"/>
      <c r="W813" s="80"/>
      <c r="X813" s="80"/>
      <c r="Y813" s="94"/>
      <c r="Z813" s="80"/>
      <c r="AA813" s="80"/>
      <c r="AB813" s="80"/>
      <c r="AC813" s="80"/>
      <c r="AD813" s="69"/>
      <c r="AE813" s="69"/>
      <c r="AF813" s="69"/>
      <c r="AG813" s="95"/>
      <c r="AH813" s="93"/>
      <c r="AI813" s="81"/>
      <c r="AJ813" s="80"/>
      <c r="AK813" s="80"/>
      <c r="AL813" s="78"/>
      <c r="AM813" s="80"/>
      <c r="AN813" s="80"/>
      <c r="AO813" s="80"/>
      <c r="AP813" s="80"/>
      <c r="AQ813" s="80"/>
      <c r="AR813" s="80"/>
      <c r="AS813" s="78"/>
      <c r="AT813" s="96"/>
      <c r="AU813" s="97"/>
      <c r="AV813" s="98"/>
      <c r="AW813" s="99"/>
      <c r="AX813" s="100"/>
      <c r="AY813" s="100"/>
      <c r="AZ813" s="100"/>
      <c r="BA813" s="100"/>
      <c r="BB813" s="100"/>
      <c r="BC813" s="100"/>
      <c r="BD813" s="100"/>
      <c r="BE813" s="100"/>
      <c r="BF813" s="100"/>
      <c r="BG813" s="100"/>
      <c r="BH813" s="100"/>
      <c r="BI813" s="100"/>
      <c r="BJ813" s="100"/>
      <c r="BK813" s="100"/>
      <c r="BL813" s="100"/>
      <c r="BM813" s="100"/>
      <c r="BN813" s="100"/>
      <c r="BO813" s="100"/>
      <c r="BP813" s="100"/>
      <c r="BQ813" s="100"/>
    </row>
    <row r="814" spans="1:69">
      <c r="A814" s="25"/>
      <c r="C814" s="89"/>
      <c r="D814" s="84"/>
      <c r="E814" s="76"/>
      <c r="F814" s="91"/>
      <c r="G814" s="80"/>
      <c r="H814" s="81"/>
      <c r="I814" s="14"/>
      <c r="J814" s="92"/>
      <c r="K814" s="14"/>
      <c r="L814" s="78"/>
      <c r="M814" s="81"/>
      <c r="N814" s="14"/>
      <c r="O814" s="78"/>
      <c r="P814" s="78"/>
      <c r="Q814" s="93"/>
      <c r="R814" s="80"/>
      <c r="S814" s="80"/>
      <c r="T814" s="69"/>
      <c r="U814" s="78"/>
      <c r="V814" s="69"/>
      <c r="W814" s="80"/>
      <c r="X814" s="80"/>
      <c r="Y814" s="94"/>
      <c r="Z814" s="80"/>
      <c r="AA814" s="80"/>
      <c r="AB814" s="80"/>
      <c r="AC814" s="80"/>
      <c r="AD814" s="69"/>
      <c r="AE814" s="69"/>
      <c r="AF814" s="69"/>
      <c r="AG814" s="95"/>
      <c r="AH814" s="93"/>
      <c r="AI814" s="81"/>
      <c r="AJ814" s="80"/>
      <c r="AK814" s="80"/>
      <c r="AL814" s="78"/>
      <c r="AM814" s="80"/>
      <c r="AN814" s="80"/>
      <c r="AO814" s="80"/>
      <c r="AP814" s="80"/>
      <c r="AQ814" s="80"/>
      <c r="AR814" s="80"/>
      <c r="AS814" s="78"/>
      <c r="AT814" s="96"/>
      <c r="AU814" s="97"/>
      <c r="AV814" s="98"/>
      <c r="AW814" s="99"/>
      <c r="AX814" s="100"/>
      <c r="AY814" s="100"/>
      <c r="AZ814" s="100"/>
      <c r="BA814" s="100"/>
      <c r="BB814" s="100"/>
      <c r="BC814" s="100"/>
      <c r="BD814" s="100"/>
      <c r="BE814" s="100"/>
      <c r="BF814" s="100"/>
      <c r="BG814" s="100"/>
      <c r="BH814" s="100"/>
      <c r="BI814" s="100"/>
      <c r="BJ814" s="100"/>
      <c r="BK814" s="100"/>
      <c r="BL814" s="100"/>
      <c r="BM814" s="100"/>
      <c r="BN814" s="100"/>
      <c r="BO814" s="100"/>
      <c r="BP814" s="100"/>
      <c r="BQ814" s="100"/>
    </row>
    <row r="815" spans="1:69">
      <c r="A815" s="25"/>
      <c r="C815" s="89"/>
      <c r="D815" s="84"/>
      <c r="E815" s="76"/>
      <c r="F815" s="91"/>
      <c r="G815" s="80"/>
      <c r="H815" s="81"/>
      <c r="I815" s="14"/>
      <c r="J815" s="92"/>
      <c r="K815" s="14"/>
      <c r="L815" s="78"/>
      <c r="M815" s="81"/>
      <c r="N815" s="14"/>
      <c r="O815" s="78"/>
      <c r="P815" s="78"/>
      <c r="Q815" s="93"/>
      <c r="R815" s="80"/>
      <c r="S815" s="80"/>
      <c r="T815" s="69"/>
      <c r="U815" s="78"/>
      <c r="V815" s="69"/>
      <c r="W815" s="80"/>
      <c r="X815" s="80"/>
      <c r="Y815" s="94"/>
      <c r="Z815" s="80"/>
      <c r="AA815" s="80"/>
      <c r="AB815" s="80"/>
      <c r="AC815" s="80"/>
      <c r="AD815" s="69"/>
      <c r="AE815" s="69"/>
      <c r="AF815" s="69"/>
      <c r="AG815" s="95"/>
      <c r="AH815" s="93"/>
      <c r="AI815" s="81"/>
      <c r="AJ815" s="80"/>
      <c r="AK815" s="80"/>
      <c r="AL815" s="78"/>
      <c r="AM815" s="80"/>
      <c r="AN815" s="80"/>
      <c r="AO815" s="80"/>
      <c r="AP815" s="80"/>
      <c r="AQ815" s="80"/>
      <c r="AR815" s="80"/>
      <c r="AS815" s="78"/>
      <c r="AT815" s="96"/>
      <c r="AU815" s="97"/>
      <c r="AV815" s="98"/>
      <c r="AW815" s="99"/>
      <c r="AX815" s="100"/>
      <c r="AY815" s="100"/>
      <c r="AZ815" s="100"/>
      <c r="BA815" s="100"/>
      <c r="BB815" s="100"/>
      <c r="BC815" s="100"/>
      <c r="BD815" s="100"/>
      <c r="BE815" s="100"/>
      <c r="BF815" s="100"/>
      <c r="BG815" s="100"/>
      <c r="BH815" s="100"/>
      <c r="BI815" s="100"/>
      <c r="BJ815" s="100"/>
      <c r="BK815" s="100"/>
      <c r="BL815" s="100"/>
      <c r="BM815" s="100"/>
      <c r="BN815" s="100"/>
      <c r="BO815" s="100"/>
      <c r="BP815" s="100"/>
      <c r="BQ815" s="100"/>
    </row>
    <row r="816" spans="1:69">
      <c r="A816" s="25"/>
      <c r="C816" s="89"/>
      <c r="D816" s="84"/>
      <c r="E816" s="76"/>
      <c r="F816" s="91"/>
      <c r="G816" s="80"/>
      <c r="H816" s="81"/>
      <c r="I816" s="14"/>
      <c r="J816" s="92"/>
      <c r="K816" s="14"/>
      <c r="L816" s="78"/>
      <c r="M816" s="81"/>
      <c r="N816" s="14"/>
      <c r="O816" s="78"/>
      <c r="P816" s="78"/>
      <c r="Q816" s="93"/>
      <c r="R816" s="80"/>
      <c r="S816" s="80"/>
      <c r="T816" s="69"/>
      <c r="U816" s="78"/>
      <c r="V816" s="69"/>
      <c r="W816" s="80"/>
      <c r="X816" s="80"/>
      <c r="Y816" s="94"/>
      <c r="Z816" s="80"/>
      <c r="AA816" s="80"/>
      <c r="AB816" s="80"/>
      <c r="AC816" s="80"/>
      <c r="AD816" s="69"/>
      <c r="AE816" s="69"/>
      <c r="AF816" s="69"/>
      <c r="AG816" s="95"/>
      <c r="AH816" s="93"/>
      <c r="AI816" s="81"/>
      <c r="AJ816" s="80"/>
      <c r="AK816" s="80"/>
      <c r="AL816" s="78"/>
      <c r="AM816" s="80"/>
      <c r="AN816" s="80"/>
      <c r="AO816" s="80"/>
      <c r="AP816" s="80"/>
      <c r="AQ816" s="80"/>
      <c r="AR816" s="80"/>
      <c r="AS816" s="78"/>
      <c r="AT816" s="96"/>
      <c r="AU816" s="97"/>
      <c r="AV816" s="98"/>
      <c r="AW816" s="99"/>
      <c r="AX816" s="100"/>
      <c r="AY816" s="100"/>
      <c r="AZ816" s="100"/>
      <c r="BA816" s="100"/>
      <c r="BB816" s="100"/>
      <c r="BC816" s="100"/>
      <c r="BD816" s="100"/>
      <c r="BE816" s="100"/>
      <c r="BF816" s="100"/>
      <c r="BG816" s="100"/>
      <c r="BH816" s="100"/>
      <c r="BI816" s="100"/>
      <c r="BJ816" s="100"/>
      <c r="BK816" s="100"/>
      <c r="BL816" s="100"/>
      <c r="BM816" s="100"/>
      <c r="BN816" s="100"/>
      <c r="BO816" s="100"/>
      <c r="BP816" s="100"/>
      <c r="BQ816" s="100"/>
    </row>
    <row r="817" spans="1:69">
      <c r="A817" s="25"/>
      <c r="C817" s="89"/>
      <c r="D817" s="84"/>
      <c r="E817" s="76"/>
      <c r="F817" s="91"/>
      <c r="G817" s="80"/>
      <c r="H817" s="81"/>
      <c r="I817" s="14"/>
      <c r="J817" s="92"/>
      <c r="K817" s="14"/>
      <c r="L817" s="78"/>
      <c r="M817" s="81"/>
      <c r="N817" s="14"/>
      <c r="O817" s="78"/>
      <c r="P817" s="78"/>
      <c r="Q817" s="93"/>
      <c r="R817" s="80"/>
      <c r="S817" s="80"/>
      <c r="T817" s="69"/>
      <c r="U817" s="78"/>
      <c r="V817" s="69"/>
      <c r="W817" s="80"/>
      <c r="X817" s="80"/>
      <c r="Y817" s="94"/>
      <c r="Z817" s="80"/>
      <c r="AA817" s="80"/>
      <c r="AB817" s="80"/>
      <c r="AC817" s="80"/>
      <c r="AD817" s="69"/>
      <c r="AE817" s="69"/>
      <c r="AF817" s="69"/>
      <c r="AG817" s="95"/>
      <c r="AH817" s="93"/>
      <c r="AI817" s="81"/>
      <c r="AJ817" s="80"/>
      <c r="AK817" s="80"/>
      <c r="AL817" s="78"/>
      <c r="AM817" s="80"/>
      <c r="AN817" s="80"/>
      <c r="AO817" s="80"/>
      <c r="AP817" s="80"/>
      <c r="AQ817" s="80"/>
      <c r="AR817" s="80"/>
      <c r="AS817" s="78"/>
      <c r="AT817" s="96"/>
      <c r="AU817" s="97"/>
      <c r="AV817" s="98"/>
      <c r="AW817" s="99"/>
      <c r="AX817" s="100"/>
      <c r="AY817" s="100"/>
      <c r="AZ817" s="100"/>
      <c r="BA817" s="100"/>
      <c r="BB817" s="100"/>
      <c r="BC817" s="100"/>
      <c r="BD817" s="100"/>
      <c r="BE817" s="100"/>
      <c r="BF817" s="100"/>
      <c r="BG817" s="100"/>
      <c r="BH817" s="100"/>
      <c r="BI817" s="100"/>
      <c r="BJ817" s="100"/>
      <c r="BK817" s="100"/>
      <c r="BL817" s="100"/>
      <c r="BM817" s="100"/>
      <c r="BN817" s="100"/>
      <c r="BO817" s="100"/>
      <c r="BP817" s="100"/>
      <c r="BQ817" s="100"/>
    </row>
    <row r="818" spans="1:69">
      <c r="A818" s="25"/>
      <c r="C818" s="89"/>
      <c r="D818" s="84"/>
      <c r="E818" s="76"/>
      <c r="F818" s="91"/>
      <c r="G818" s="80"/>
      <c r="H818" s="81"/>
      <c r="I818" s="14"/>
      <c r="J818" s="92"/>
      <c r="K818" s="14"/>
      <c r="L818" s="78"/>
      <c r="M818" s="81"/>
      <c r="N818" s="14"/>
      <c r="O818" s="78"/>
      <c r="P818" s="78"/>
      <c r="Q818" s="93"/>
      <c r="R818" s="80"/>
      <c r="S818" s="80"/>
      <c r="T818" s="69"/>
      <c r="U818" s="78"/>
      <c r="V818" s="69"/>
      <c r="W818" s="80"/>
      <c r="X818" s="80"/>
      <c r="Y818" s="94"/>
      <c r="Z818" s="80"/>
      <c r="AA818" s="80"/>
      <c r="AB818" s="80"/>
      <c r="AC818" s="80"/>
      <c r="AD818" s="69"/>
      <c r="AE818" s="69"/>
      <c r="AF818" s="69"/>
      <c r="AG818" s="95"/>
      <c r="AH818" s="93"/>
      <c r="AI818" s="81"/>
      <c r="AJ818" s="80"/>
      <c r="AK818" s="80"/>
      <c r="AL818" s="78"/>
      <c r="AM818" s="80"/>
      <c r="AN818" s="80"/>
      <c r="AO818" s="80"/>
      <c r="AP818" s="80"/>
      <c r="AQ818" s="80"/>
      <c r="AR818" s="80"/>
      <c r="AS818" s="78"/>
      <c r="AT818" s="96"/>
      <c r="AU818" s="97"/>
      <c r="AV818" s="98"/>
      <c r="AW818" s="99"/>
      <c r="AX818" s="100"/>
      <c r="AY818" s="100"/>
      <c r="AZ818" s="100"/>
      <c r="BA818" s="100"/>
      <c r="BB818" s="100"/>
      <c r="BC818" s="100"/>
      <c r="BD818" s="100"/>
      <c r="BE818" s="100"/>
      <c r="BF818" s="100"/>
      <c r="BG818" s="100"/>
      <c r="BH818" s="100"/>
      <c r="BI818" s="100"/>
      <c r="BJ818" s="100"/>
      <c r="BK818" s="100"/>
      <c r="BL818" s="100"/>
      <c r="BM818" s="100"/>
      <c r="BN818" s="100"/>
      <c r="BO818" s="100"/>
      <c r="BP818" s="100"/>
      <c r="BQ818" s="100"/>
    </row>
    <row r="819" spans="1:69">
      <c r="A819" s="25"/>
      <c r="C819" s="89"/>
      <c r="D819" s="84"/>
      <c r="E819" s="76"/>
      <c r="F819" s="91"/>
      <c r="G819" s="80"/>
      <c r="H819" s="81"/>
      <c r="I819" s="14"/>
      <c r="J819" s="92"/>
      <c r="K819" s="14"/>
      <c r="L819" s="78"/>
      <c r="M819" s="81"/>
      <c r="N819" s="14"/>
      <c r="O819" s="78"/>
      <c r="P819" s="78"/>
      <c r="Q819" s="93"/>
      <c r="R819" s="80"/>
      <c r="S819" s="80"/>
      <c r="T819" s="69"/>
      <c r="U819" s="78"/>
      <c r="V819" s="69"/>
      <c r="W819" s="80"/>
      <c r="X819" s="80"/>
      <c r="Y819" s="94"/>
      <c r="Z819" s="80"/>
      <c r="AA819" s="80"/>
      <c r="AB819" s="80"/>
      <c r="AC819" s="80"/>
      <c r="AD819" s="69"/>
      <c r="AE819" s="69"/>
      <c r="AF819" s="69"/>
      <c r="AG819" s="95"/>
      <c r="AH819" s="93"/>
      <c r="AI819" s="81"/>
      <c r="AJ819" s="80"/>
      <c r="AK819" s="80"/>
      <c r="AL819" s="78"/>
      <c r="AM819" s="80"/>
      <c r="AN819" s="80"/>
      <c r="AO819" s="80"/>
      <c r="AP819" s="80"/>
      <c r="AQ819" s="80"/>
      <c r="AR819" s="80"/>
      <c r="AS819" s="78"/>
      <c r="AT819" s="96"/>
      <c r="AU819" s="97"/>
      <c r="AV819" s="98"/>
      <c r="AW819" s="99"/>
      <c r="AX819" s="100"/>
      <c r="AY819" s="100"/>
      <c r="AZ819" s="100"/>
      <c r="BA819" s="100"/>
      <c r="BB819" s="100"/>
      <c r="BC819" s="100"/>
      <c r="BD819" s="100"/>
      <c r="BE819" s="100"/>
      <c r="BF819" s="100"/>
      <c r="BG819" s="100"/>
      <c r="BH819" s="100"/>
      <c r="BI819" s="100"/>
      <c r="BJ819" s="100"/>
      <c r="BK819" s="100"/>
      <c r="BL819" s="100"/>
      <c r="BM819" s="100"/>
      <c r="BN819" s="100"/>
      <c r="BO819" s="100"/>
      <c r="BP819" s="100"/>
      <c r="BQ819" s="100"/>
    </row>
    <row r="820" spans="1:69">
      <c r="A820" s="25"/>
      <c r="C820" s="89"/>
      <c r="D820" s="84"/>
      <c r="E820" s="76"/>
      <c r="F820" s="91"/>
      <c r="G820" s="80"/>
      <c r="H820" s="81"/>
      <c r="I820" s="14"/>
      <c r="J820" s="92"/>
      <c r="K820" s="14"/>
      <c r="L820" s="78"/>
      <c r="M820" s="81"/>
      <c r="N820" s="14"/>
      <c r="O820" s="78"/>
      <c r="P820" s="78"/>
      <c r="Q820" s="93"/>
      <c r="R820" s="80"/>
      <c r="S820" s="80"/>
      <c r="T820" s="69"/>
      <c r="U820" s="78"/>
      <c r="V820" s="69"/>
      <c r="W820" s="80"/>
      <c r="X820" s="80"/>
      <c r="Y820" s="94"/>
      <c r="Z820" s="80"/>
      <c r="AA820" s="80"/>
      <c r="AB820" s="80"/>
      <c r="AC820" s="80"/>
      <c r="AD820" s="69"/>
      <c r="AE820" s="69"/>
      <c r="AF820" s="69"/>
      <c r="AG820" s="95"/>
      <c r="AH820" s="93"/>
      <c r="AI820" s="81"/>
      <c r="AJ820" s="80"/>
      <c r="AK820" s="80"/>
      <c r="AL820" s="78"/>
      <c r="AM820" s="80"/>
      <c r="AN820" s="80"/>
      <c r="AO820" s="80"/>
      <c r="AP820" s="80"/>
      <c r="AQ820" s="80"/>
      <c r="AR820" s="80"/>
      <c r="AS820" s="78"/>
      <c r="AT820" s="96"/>
      <c r="AU820" s="97"/>
      <c r="AV820" s="98"/>
      <c r="AW820" s="99"/>
      <c r="AX820" s="100"/>
      <c r="AY820" s="100"/>
      <c r="AZ820" s="100"/>
      <c r="BA820" s="100"/>
      <c r="BB820" s="100"/>
      <c r="BC820" s="100"/>
      <c r="BD820" s="100"/>
      <c r="BE820" s="100"/>
      <c r="BF820" s="100"/>
      <c r="BG820" s="100"/>
      <c r="BH820" s="100"/>
      <c r="BI820" s="100"/>
      <c r="BJ820" s="100"/>
      <c r="BK820" s="100"/>
      <c r="BL820" s="100"/>
      <c r="BM820" s="100"/>
      <c r="BN820" s="100"/>
      <c r="BO820" s="100"/>
      <c r="BP820" s="100"/>
      <c r="BQ820" s="100"/>
    </row>
    <row r="821" spans="1:69">
      <c r="A821" s="25"/>
      <c r="C821" s="89"/>
      <c r="D821" s="84"/>
      <c r="E821" s="76"/>
      <c r="F821" s="91"/>
      <c r="G821" s="80"/>
      <c r="H821" s="81"/>
      <c r="I821" s="14"/>
      <c r="J821" s="92"/>
      <c r="K821" s="14"/>
      <c r="L821" s="78"/>
      <c r="M821" s="81"/>
      <c r="N821" s="14"/>
      <c r="O821" s="78"/>
      <c r="P821" s="78"/>
      <c r="Q821" s="93"/>
      <c r="R821" s="80"/>
      <c r="S821" s="80"/>
      <c r="T821" s="69"/>
      <c r="U821" s="78"/>
      <c r="V821" s="69"/>
      <c r="W821" s="80"/>
      <c r="X821" s="80"/>
      <c r="Y821" s="94"/>
      <c r="Z821" s="80"/>
      <c r="AA821" s="80"/>
      <c r="AB821" s="80"/>
      <c r="AC821" s="80"/>
      <c r="AD821" s="69"/>
      <c r="AE821" s="69"/>
      <c r="AF821" s="69"/>
      <c r="AG821" s="95"/>
      <c r="AH821" s="93"/>
      <c r="AI821" s="81"/>
      <c r="AJ821" s="80"/>
      <c r="AK821" s="80"/>
      <c r="AL821" s="78"/>
      <c r="AM821" s="80"/>
      <c r="AN821" s="80"/>
      <c r="AO821" s="80"/>
      <c r="AP821" s="80"/>
      <c r="AQ821" s="80"/>
      <c r="AR821" s="80"/>
      <c r="AS821" s="78"/>
      <c r="AT821" s="96"/>
      <c r="AU821" s="97"/>
      <c r="AV821" s="98"/>
      <c r="AW821" s="99"/>
      <c r="AX821" s="100"/>
      <c r="AY821" s="100"/>
      <c r="AZ821" s="100"/>
      <c r="BA821" s="100"/>
      <c r="BB821" s="100"/>
      <c r="BC821" s="100"/>
      <c r="BD821" s="100"/>
      <c r="BE821" s="100"/>
      <c r="BF821" s="100"/>
      <c r="BG821" s="100"/>
      <c r="BH821" s="100"/>
      <c r="BI821" s="100"/>
      <c r="BJ821" s="100"/>
      <c r="BK821" s="100"/>
      <c r="BL821" s="100"/>
      <c r="BM821" s="100"/>
      <c r="BN821" s="100"/>
      <c r="BO821" s="100"/>
      <c r="BP821" s="100"/>
      <c r="BQ821" s="100"/>
    </row>
    <row r="822" spans="1:69">
      <c r="A822" s="25"/>
      <c r="C822" s="89"/>
      <c r="D822" s="84"/>
      <c r="E822" s="76"/>
      <c r="F822" s="91"/>
      <c r="G822" s="80"/>
      <c r="H822" s="81"/>
      <c r="I822" s="14"/>
      <c r="J822" s="92"/>
      <c r="K822" s="14"/>
      <c r="L822" s="78"/>
      <c r="M822" s="81"/>
      <c r="N822" s="14"/>
      <c r="O822" s="78"/>
      <c r="P822" s="78"/>
      <c r="Q822" s="93"/>
      <c r="R822" s="80"/>
      <c r="S822" s="80"/>
      <c r="T822" s="69"/>
      <c r="U822" s="78"/>
      <c r="V822" s="69"/>
      <c r="W822" s="80"/>
      <c r="X822" s="80"/>
      <c r="Y822" s="94"/>
      <c r="Z822" s="80"/>
      <c r="AA822" s="80"/>
      <c r="AB822" s="80"/>
      <c r="AC822" s="80"/>
      <c r="AD822" s="69"/>
      <c r="AE822" s="69"/>
      <c r="AF822" s="69"/>
      <c r="AG822" s="95"/>
      <c r="AH822" s="93"/>
      <c r="AI822" s="81"/>
      <c r="AJ822" s="80"/>
      <c r="AK822" s="80"/>
      <c r="AL822" s="78"/>
      <c r="AM822" s="80"/>
      <c r="AN822" s="80"/>
      <c r="AO822" s="80"/>
      <c r="AP822" s="80"/>
      <c r="AQ822" s="80"/>
      <c r="AR822" s="80"/>
      <c r="AS822" s="78"/>
      <c r="AT822" s="96"/>
      <c r="AU822" s="97"/>
      <c r="AV822" s="98"/>
      <c r="AW822" s="99"/>
      <c r="AX822" s="100"/>
      <c r="AY822" s="100"/>
      <c r="AZ822" s="100"/>
      <c r="BA822" s="100"/>
      <c r="BB822" s="100"/>
      <c r="BC822" s="100"/>
      <c r="BD822" s="100"/>
      <c r="BE822" s="100"/>
      <c r="BF822" s="100"/>
      <c r="BG822" s="100"/>
      <c r="BH822" s="100"/>
      <c r="BI822" s="100"/>
      <c r="BJ822" s="100"/>
      <c r="BK822" s="100"/>
      <c r="BL822" s="100"/>
      <c r="BM822" s="100"/>
      <c r="BN822" s="100"/>
      <c r="BO822" s="100"/>
      <c r="BP822" s="100"/>
      <c r="BQ822" s="100"/>
    </row>
    <row r="823" spans="1:69">
      <c r="A823" s="25"/>
      <c r="C823" s="89"/>
      <c r="D823" s="84"/>
      <c r="E823" s="76"/>
      <c r="F823" s="91"/>
      <c r="G823" s="80"/>
      <c r="H823" s="81"/>
      <c r="I823" s="14"/>
      <c r="J823" s="92"/>
      <c r="K823" s="14"/>
      <c r="L823" s="78"/>
      <c r="M823" s="81"/>
      <c r="N823" s="14"/>
      <c r="O823" s="78"/>
      <c r="P823" s="78"/>
      <c r="Q823" s="93"/>
      <c r="R823" s="80"/>
      <c r="S823" s="80"/>
      <c r="T823" s="69"/>
      <c r="U823" s="78"/>
      <c r="V823" s="69"/>
      <c r="W823" s="80"/>
      <c r="X823" s="80"/>
      <c r="Y823" s="94"/>
      <c r="Z823" s="80"/>
      <c r="AA823" s="80"/>
      <c r="AB823" s="80"/>
      <c r="AC823" s="80"/>
      <c r="AD823" s="69"/>
      <c r="AE823" s="69"/>
      <c r="AF823" s="69"/>
      <c r="AG823" s="95"/>
      <c r="AH823" s="93"/>
      <c r="AI823" s="81"/>
      <c r="AJ823" s="80"/>
      <c r="AK823" s="80"/>
      <c r="AL823" s="78"/>
      <c r="AM823" s="80"/>
      <c r="AN823" s="80"/>
      <c r="AO823" s="80"/>
      <c r="AP823" s="80"/>
      <c r="AQ823" s="80"/>
      <c r="AR823" s="80"/>
      <c r="AS823" s="78"/>
      <c r="AT823" s="96"/>
      <c r="AU823" s="97"/>
      <c r="AV823" s="98"/>
      <c r="AW823" s="99"/>
      <c r="AX823" s="100"/>
      <c r="AY823" s="100"/>
      <c r="AZ823" s="100"/>
      <c r="BA823" s="100"/>
      <c r="BB823" s="100"/>
      <c r="BC823" s="100"/>
      <c r="BD823" s="100"/>
      <c r="BE823" s="100"/>
      <c r="BF823" s="100"/>
      <c r="BG823" s="100"/>
      <c r="BH823" s="100"/>
      <c r="BI823" s="100"/>
      <c r="BJ823" s="100"/>
      <c r="BK823" s="100"/>
      <c r="BL823" s="100"/>
      <c r="BM823" s="100"/>
      <c r="BN823" s="100"/>
      <c r="BO823" s="100"/>
      <c r="BP823" s="100"/>
      <c r="BQ823" s="100"/>
    </row>
    <row r="824" spans="1:69">
      <c r="A824" s="25"/>
      <c r="C824" s="89"/>
      <c r="D824" s="84"/>
      <c r="E824" s="76"/>
      <c r="F824" s="91"/>
      <c r="G824" s="80"/>
      <c r="H824" s="81"/>
      <c r="I824" s="14"/>
      <c r="J824" s="92"/>
      <c r="K824" s="14"/>
      <c r="L824" s="78"/>
      <c r="M824" s="81"/>
      <c r="N824" s="14"/>
      <c r="O824" s="78"/>
      <c r="P824" s="78"/>
      <c r="Q824" s="93"/>
      <c r="R824" s="80"/>
      <c r="S824" s="80"/>
      <c r="T824" s="69"/>
      <c r="U824" s="78"/>
      <c r="V824" s="69"/>
      <c r="W824" s="80"/>
      <c r="X824" s="80"/>
      <c r="Y824" s="94"/>
      <c r="Z824" s="80"/>
      <c r="AA824" s="80"/>
      <c r="AB824" s="80"/>
      <c r="AC824" s="80"/>
      <c r="AD824" s="69"/>
      <c r="AE824" s="69"/>
      <c r="AF824" s="69"/>
      <c r="AG824" s="95"/>
      <c r="AH824" s="93"/>
      <c r="AI824" s="81"/>
      <c r="AJ824" s="80"/>
      <c r="AK824" s="80"/>
      <c r="AL824" s="78"/>
      <c r="AM824" s="80"/>
      <c r="AN824" s="80"/>
      <c r="AO824" s="80"/>
      <c r="AP824" s="80"/>
      <c r="AQ824" s="80"/>
      <c r="AR824" s="80"/>
      <c r="AS824" s="78"/>
      <c r="AT824" s="96"/>
      <c r="AU824" s="97"/>
      <c r="AV824" s="98"/>
      <c r="AW824" s="99"/>
      <c r="AX824" s="100"/>
      <c r="AY824" s="100"/>
      <c r="AZ824" s="100"/>
      <c r="BA824" s="100"/>
      <c r="BB824" s="100"/>
      <c r="BC824" s="100"/>
      <c r="BD824" s="100"/>
      <c r="BE824" s="100"/>
      <c r="BF824" s="100"/>
      <c r="BG824" s="100"/>
      <c r="BH824" s="100"/>
      <c r="BI824" s="100"/>
      <c r="BJ824" s="100"/>
      <c r="BK824" s="100"/>
      <c r="BL824" s="100"/>
      <c r="BM824" s="100"/>
      <c r="BN824" s="100"/>
      <c r="BO824" s="100"/>
      <c r="BP824" s="100"/>
      <c r="BQ824" s="100"/>
    </row>
    <row r="825" spans="1:69">
      <c r="A825" s="25"/>
      <c r="C825" s="89"/>
      <c r="D825" s="84"/>
      <c r="E825" s="76"/>
      <c r="F825" s="91"/>
      <c r="G825" s="80"/>
      <c r="H825" s="81"/>
      <c r="I825" s="14"/>
      <c r="J825" s="92"/>
      <c r="K825" s="14"/>
      <c r="L825" s="78"/>
      <c r="M825" s="81"/>
      <c r="N825" s="14"/>
      <c r="O825" s="78"/>
      <c r="P825" s="78"/>
      <c r="Q825" s="93"/>
      <c r="R825" s="80"/>
      <c r="S825" s="80"/>
      <c r="T825" s="69"/>
      <c r="U825" s="78"/>
      <c r="V825" s="69"/>
      <c r="W825" s="80"/>
      <c r="X825" s="80"/>
      <c r="Y825" s="94"/>
      <c r="Z825" s="80"/>
      <c r="AA825" s="80"/>
      <c r="AB825" s="80"/>
      <c r="AC825" s="80"/>
      <c r="AD825" s="69"/>
      <c r="AE825" s="69"/>
      <c r="AF825" s="69"/>
      <c r="AG825" s="95"/>
      <c r="AH825" s="93"/>
      <c r="AI825" s="81"/>
      <c r="AJ825" s="80"/>
      <c r="AK825" s="80"/>
      <c r="AL825" s="78"/>
      <c r="AM825" s="80"/>
      <c r="AN825" s="80"/>
      <c r="AO825" s="80"/>
      <c r="AP825" s="80"/>
      <c r="AQ825" s="80"/>
      <c r="AR825" s="80"/>
      <c r="AS825" s="78"/>
      <c r="AT825" s="96"/>
      <c r="AU825" s="97"/>
      <c r="AV825" s="98"/>
      <c r="AW825" s="99"/>
      <c r="AX825" s="100"/>
      <c r="AY825" s="100"/>
      <c r="AZ825" s="100"/>
      <c r="BA825" s="100"/>
      <c r="BB825" s="100"/>
      <c r="BC825" s="100"/>
      <c r="BD825" s="100"/>
      <c r="BE825" s="100"/>
      <c r="BF825" s="100"/>
      <c r="BG825" s="100"/>
      <c r="BH825" s="100"/>
      <c r="BI825" s="100"/>
      <c r="BJ825" s="100"/>
      <c r="BK825" s="100"/>
      <c r="BL825" s="100"/>
      <c r="BM825" s="100"/>
      <c r="BN825" s="100"/>
      <c r="BO825" s="100"/>
      <c r="BP825" s="100"/>
      <c r="BQ825" s="100"/>
    </row>
    <row r="826" spans="1:69">
      <c r="A826" s="25"/>
      <c r="C826" s="89"/>
      <c r="D826" s="84"/>
      <c r="E826" s="76"/>
      <c r="F826" s="91"/>
      <c r="G826" s="80"/>
      <c r="H826" s="81"/>
      <c r="I826" s="14"/>
      <c r="J826" s="92"/>
      <c r="K826" s="14"/>
      <c r="L826" s="78"/>
      <c r="M826" s="81"/>
      <c r="N826" s="14"/>
      <c r="O826" s="78"/>
      <c r="P826" s="78"/>
      <c r="Q826" s="93"/>
      <c r="R826" s="80"/>
      <c r="S826" s="80"/>
      <c r="T826" s="69"/>
      <c r="U826" s="78"/>
      <c r="V826" s="69"/>
      <c r="W826" s="80"/>
      <c r="X826" s="80"/>
      <c r="Y826" s="94"/>
      <c r="Z826" s="80"/>
      <c r="AA826" s="80"/>
      <c r="AB826" s="80"/>
      <c r="AC826" s="80"/>
      <c r="AD826" s="69"/>
      <c r="AE826" s="69"/>
      <c r="AF826" s="69"/>
      <c r="AG826" s="95"/>
      <c r="AH826" s="93"/>
      <c r="AI826" s="81"/>
      <c r="AJ826" s="80"/>
      <c r="AK826" s="80"/>
      <c r="AL826" s="78"/>
      <c r="AM826" s="80"/>
      <c r="AN826" s="80"/>
      <c r="AO826" s="80"/>
      <c r="AP826" s="80"/>
      <c r="AQ826" s="80"/>
      <c r="AR826" s="80"/>
      <c r="AS826" s="78"/>
      <c r="AT826" s="96"/>
      <c r="AU826" s="97"/>
      <c r="AV826" s="98"/>
      <c r="AW826" s="99"/>
      <c r="AX826" s="100"/>
      <c r="AY826" s="100"/>
      <c r="AZ826" s="100"/>
      <c r="BA826" s="100"/>
      <c r="BB826" s="100"/>
      <c r="BC826" s="100"/>
      <c r="BD826" s="100"/>
      <c r="BE826" s="100"/>
      <c r="BF826" s="100"/>
      <c r="BG826" s="100"/>
      <c r="BH826" s="100"/>
      <c r="BI826" s="100"/>
      <c r="BJ826" s="100"/>
      <c r="BK826" s="100"/>
      <c r="BL826" s="100"/>
      <c r="BM826" s="100"/>
      <c r="BN826" s="100"/>
      <c r="BO826" s="100"/>
      <c r="BP826" s="100"/>
      <c r="BQ826" s="100"/>
    </row>
    <row r="827" spans="1:69">
      <c r="A827" s="25"/>
      <c r="C827" s="89"/>
      <c r="D827" s="84"/>
      <c r="E827" s="76"/>
      <c r="F827" s="91"/>
      <c r="G827" s="80"/>
      <c r="H827" s="81"/>
      <c r="I827" s="14"/>
      <c r="J827" s="92"/>
      <c r="K827" s="14"/>
      <c r="L827" s="78"/>
      <c r="M827" s="81"/>
      <c r="N827" s="14"/>
      <c r="O827" s="78"/>
      <c r="P827" s="78"/>
      <c r="Q827" s="93"/>
      <c r="R827" s="80"/>
      <c r="S827" s="80"/>
      <c r="T827" s="69"/>
      <c r="U827" s="78"/>
      <c r="V827" s="69"/>
      <c r="W827" s="80"/>
      <c r="X827" s="80"/>
      <c r="Y827" s="94"/>
      <c r="Z827" s="80"/>
      <c r="AA827" s="80"/>
      <c r="AB827" s="80"/>
      <c r="AC827" s="80"/>
      <c r="AD827" s="69"/>
      <c r="AE827" s="69"/>
      <c r="AF827" s="69"/>
      <c r="AG827" s="95"/>
      <c r="AH827" s="93"/>
      <c r="AI827" s="81"/>
      <c r="AJ827" s="80"/>
      <c r="AK827" s="80"/>
      <c r="AL827" s="78"/>
      <c r="AM827" s="80"/>
      <c r="AN827" s="80"/>
      <c r="AO827" s="80"/>
      <c r="AP827" s="80"/>
      <c r="AQ827" s="80"/>
      <c r="AR827" s="80"/>
      <c r="AS827" s="78"/>
      <c r="AT827" s="96"/>
      <c r="AU827" s="97"/>
      <c r="AV827" s="98"/>
      <c r="AW827" s="99"/>
      <c r="AX827" s="100"/>
      <c r="AY827" s="100"/>
      <c r="AZ827" s="100"/>
      <c r="BA827" s="100"/>
      <c r="BB827" s="100"/>
      <c r="BC827" s="100"/>
      <c r="BD827" s="100"/>
      <c r="BE827" s="100"/>
      <c r="BF827" s="100"/>
      <c r="BG827" s="100"/>
      <c r="BH827" s="100"/>
      <c r="BI827" s="100"/>
      <c r="BJ827" s="100"/>
      <c r="BK827" s="100"/>
      <c r="BL827" s="100"/>
      <c r="BM827" s="100"/>
      <c r="BN827" s="100"/>
      <c r="BO827" s="100"/>
      <c r="BP827" s="100"/>
      <c r="BQ827" s="100"/>
    </row>
    <row r="828" spans="1:69">
      <c r="A828" s="25"/>
      <c r="C828" s="89"/>
      <c r="D828" s="84"/>
      <c r="E828" s="76"/>
      <c r="F828" s="91"/>
      <c r="G828" s="80"/>
      <c r="H828" s="81"/>
      <c r="I828" s="14"/>
      <c r="J828" s="92"/>
      <c r="K828" s="14"/>
      <c r="L828" s="78"/>
      <c r="M828" s="81"/>
      <c r="N828" s="14"/>
      <c r="O828" s="78"/>
      <c r="P828" s="78"/>
      <c r="Q828" s="93"/>
      <c r="R828" s="80"/>
      <c r="S828" s="80"/>
      <c r="T828" s="69"/>
      <c r="U828" s="78"/>
      <c r="V828" s="69"/>
      <c r="W828" s="80"/>
      <c r="X828" s="80"/>
      <c r="Y828" s="94"/>
      <c r="Z828" s="80"/>
      <c r="AA828" s="80"/>
      <c r="AB828" s="80"/>
      <c r="AC828" s="80"/>
      <c r="AD828" s="69"/>
      <c r="AE828" s="69"/>
      <c r="AF828" s="69"/>
      <c r="AG828" s="95"/>
      <c r="AH828" s="93"/>
      <c r="AI828" s="81"/>
      <c r="AJ828" s="80"/>
      <c r="AK828" s="80"/>
      <c r="AL828" s="78"/>
      <c r="AM828" s="80"/>
      <c r="AN828" s="80"/>
      <c r="AO828" s="80"/>
      <c r="AP828" s="80"/>
      <c r="AQ828" s="80"/>
      <c r="AR828" s="80"/>
      <c r="AS828" s="78"/>
      <c r="AT828" s="96"/>
      <c r="AU828" s="97"/>
      <c r="AV828" s="98"/>
      <c r="AW828" s="99"/>
      <c r="AX828" s="100"/>
      <c r="AY828" s="100"/>
      <c r="AZ828" s="100"/>
      <c r="BA828" s="100"/>
      <c r="BB828" s="100"/>
      <c r="BC828" s="100"/>
      <c r="BD828" s="100"/>
      <c r="BE828" s="100"/>
      <c r="BF828" s="100"/>
      <c r="BG828" s="100"/>
      <c r="BH828" s="100"/>
      <c r="BI828" s="100"/>
      <c r="BJ828" s="100"/>
      <c r="BK828" s="100"/>
      <c r="BL828" s="100"/>
      <c r="BM828" s="100"/>
      <c r="BN828" s="100"/>
      <c r="BO828" s="100"/>
      <c r="BP828" s="100"/>
      <c r="BQ828" s="100"/>
    </row>
    <row r="829" spans="1:69">
      <c r="A829" s="25"/>
      <c r="C829" s="89"/>
      <c r="D829" s="84"/>
      <c r="E829" s="76"/>
      <c r="F829" s="91"/>
      <c r="G829" s="80"/>
      <c r="H829" s="81"/>
      <c r="I829" s="14"/>
      <c r="J829" s="92"/>
      <c r="K829" s="14"/>
      <c r="L829" s="78"/>
      <c r="M829" s="81"/>
      <c r="N829" s="14"/>
      <c r="O829" s="78"/>
      <c r="P829" s="78"/>
      <c r="Q829" s="93"/>
      <c r="R829" s="80"/>
      <c r="S829" s="80"/>
      <c r="T829" s="69"/>
      <c r="U829" s="78"/>
      <c r="V829" s="69"/>
      <c r="W829" s="80"/>
      <c r="X829" s="80"/>
      <c r="Y829" s="94"/>
      <c r="Z829" s="80"/>
      <c r="AA829" s="80"/>
      <c r="AB829" s="80"/>
      <c r="AC829" s="80"/>
      <c r="AD829" s="69"/>
      <c r="AE829" s="69"/>
      <c r="AF829" s="69"/>
      <c r="AG829" s="95"/>
      <c r="AH829" s="93"/>
      <c r="AI829" s="81"/>
      <c r="AJ829" s="80"/>
      <c r="AK829" s="80"/>
      <c r="AL829" s="78"/>
      <c r="AM829" s="80"/>
      <c r="AN829" s="80"/>
      <c r="AO829" s="80"/>
      <c r="AP829" s="80"/>
      <c r="AQ829" s="80"/>
      <c r="AR829" s="80"/>
      <c r="AS829" s="78"/>
      <c r="AT829" s="96"/>
      <c r="AU829" s="97"/>
      <c r="AV829" s="98"/>
      <c r="AW829" s="99"/>
      <c r="AX829" s="100"/>
      <c r="AY829" s="100"/>
      <c r="AZ829" s="100"/>
      <c r="BA829" s="100"/>
      <c r="BB829" s="100"/>
      <c r="BC829" s="100"/>
      <c r="BD829" s="100"/>
      <c r="BE829" s="100"/>
      <c r="BF829" s="100"/>
      <c r="BG829" s="100"/>
      <c r="BH829" s="100"/>
      <c r="BI829" s="100"/>
      <c r="BJ829" s="100"/>
      <c r="BK829" s="100"/>
      <c r="BL829" s="100"/>
      <c r="BM829" s="100"/>
      <c r="BN829" s="100"/>
      <c r="BO829" s="100"/>
      <c r="BP829" s="100"/>
      <c r="BQ829" s="100"/>
    </row>
    <row r="830" spans="1:69">
      <c r="A830" s="25"/>
      <c r="C830" s="89"/>
      <c r="D830" s="84"/>
      <c r="E830" s="76"/>
      <c r="F830" s="91"/>
      <c r="G830" s="80"/>
      <c r="H830" s="81"/>
      <c r="I830" s="14"/>
      <c r="J830" s="92"/>
      <c r="K830" s="14"/>
      <c r="L830" s="78"/>
      <c r="M830" s="81"/>
      <c r="N830" s="14"/>
      <c r="O830" s="78"/>
      <c r="P830" s="78"/>
      <c r="Q830" s="93"/>
      <c r="R830" s="80"/>
      <c r="S830" s="80"/>
      <c r="T830" s="69"/>
      <c r="U830" s="78"/>
      <c r="V830" s="69"/>
      <c r="W830" s="80"/>
      <c r="X830" s="80"/>
      <c r="Y830" s="94"/>
      <c r="Z830" s="80"/>
      <c r="AA830" s="80"/>
      <c r="AB830" s="80"/>
      <c r="AC830" s="80"/>
      <c r="AD830" s="69"/>
      <c r="AE830" s="69"/>
      <c r="AF830" s="69"/>
      <c r="AG830" s="95"/>
      <c r="AH830" s="93"/>
      <c r="AI830" s="81"/>
      <c r="AJ830" s="80"/>
      <c r="AK830" s="80"/>
      <c r="AL830" s="78"/>
      <c r="AM830" s="80"/>
      <c r="AN830" s="80"/>
      <c r="AO830" s="80"/>
      <c r="AP830" s="80"/>
      <c r="AQ830" s="80"/>
      <c r="AR830" s="80"/>
      <c r="AS830" s="78"/>
      <c r="AT830" s="96"/>
      <c r="AU830" s="97"/>
      <c r="AV830" s="98"/>
      <c r="AW830" s="99"/>
      <c r="AX830" s="100"/>
      <c r="AY830" s="100"/>
      <c r="AZ830" s="100"/>
      <c r="BA830" s="100"/>
      <c r="BB830" s="100"/>
      <c r="BC830" s="100"/>
      <c r="BD830" s="100"/>
      <c r="BE830" s="100"/>
      <c r="BF830" s="100"/>
      <c r="BG830" s="100"/>
      <c r="BH830" s="100"/>
      <c r="BI830" s="100"/>
      <c r="BJ830" s="100"/>
      <c r="BK830" s="100"/>
      <c r="BL830" s="100"/>
      <c r="BM830" s="100"/>
      <c r="BN830" s="100"/>
      <c r="BO830" s="100"/>
      <c r="BP830" s="100"/>
      <c r="BQ830" s="100"/>
    </row>
    <row r="831" spans="1:69">
      <c r="A831" s="25"/>
      <c r="C831" s="89"/>
      <c r="D831" s="84"/>
      <c r="E831" s="76"/>
      <c r="F831" s="91"/>
      <c r="G831" s="80"/>
      <c r="H831" s="81"/>
      <c r="I831" s="14"/>
      <c r="J831" s="92"/>
      <c r="K831" s="14"/>
      <c r="L831" s="78"/>
      <c r="M831" s="81"/>
      <c r="N831" s="14"/>
      <c r="O831" s="78"/>
      <c r="P831" s="78"/>
      <c r="Q831" s="93"/>
      <c r="R831" s="80"/>
      <c r="S831" s="80"/>
      <c r="T831" s="69"/>
      <c r="U831" s="78"/>
      <c r="V831" s="69"/>
      <c r="W831" s="80"/>
      <c r="X831" s="80"/>
      <c r="Y831" s="94"/>
      <c r="Z831" s="80"/>
      <c r="AA831" s="80"/>
      <c r="AB831" s="80"/>
      <c r="AC831" s="80"/>
      <c r="AD831" s="69"/>
      <c r="AE831" s="69"/>
      <c r="AF831" s="69"/>
      <c r="AG831" s="95"/>
      <c r="AH831" s="93"/>
      <c r="AI831" s="81"/>
      <c r="AJ831" s="80"/>
      <c r="AK831" s="80"/>
      <c r="AL831" s="78"/>
      <c r="AM831" s="80"/>
      <c r="AN831" s="80"/>
      <c r="AO831" s="80"/>
      <c r="AP831" s="80"/>
      <c r="AQ831" s="80"/>
      <c r="AR831" s="80"/>
      <c r="AS831" s="78"/>
      <c r="AT831" s="96"/>
      <c r="AU831" s="97"/>
      <c r="AV831" s="98"/>
      <c r="AW831" s="99"/>
      <c r="AX831" s="100"/>
      <c r="AY831" s="100"/>
      <c r="AZ831" s="100"/>
      <c r="BA831" s="100"/>
      <c r="BB831" s="100"/>
      <c r="BC831" s="100"/>
      <c r="BD831" s="100"/>
      <c r="BE831" s="100"/>
      <c r="BF831" s="100"/>
      <c r="BG831" s="100"/>
      <c r="BH831" s="100"/>
      <c r="BI831" s="100"/>
      <c r="BJ831" s="100"/>
      <c r="BK831" s="100"/>
      <c r="BL831" s="100"/>
      <c r="BM831" s="100"/>
      <c r="BN831" s="100"/>
      <c r="BO831" s="100"/>
      <c r="BP831" s="100"/>
      <c r="BQ831" s="100"/>
    </row>
    <row r="832" spans="1:69">
      <c r="A832" s="25"/>
      <c r="C832" s="89"/>
      <c r="D832" s="84"/>
      <c r="E832" s="76"/>
      <c r="F832" s="91"/>
      <c r="G832" s="80"/>
      <c r="H832" s="81"/>
      <c r="I832" s="14"/>
      <c r="J832" s="92"/>
      <c r="K832" s="14"/>
      <c r="L832" s="78"/>
      <c r="M832" s="81"/>
      <c r="N832" s="14"/>
      <c r="O832" s="78"/>
      <c r="P832" s="78"/>
      <c r="Q832" s="93"/>
      <c r="R832" s="80"/>
      <c r="S832" s="80"/>
      <c r="T832" s="69"/>
      <c r="U832" s="78"/>
      <c r="V832" s="69"/>
      <c r="W832" s="80"/>
      <c r="X832" s="80"/>
      <c r="Y832" s="94"/>
      <c r="Z832" s="80"/>
      <c r="AA832" s="80"/>
      <c r="AB832" s="80"/>
      <c r="AC832" s="80"/>
      <c r="AD832" s="69"/>
      <c r="AE832" s="69"/>
      <c r="AF832" s="69"/>
      <c r="AG832" s="95"/>
      <c r="AH832" s="93"/>
      <c r="AI832" s="81"/>
      <c r="AJ832" s="80"/>
      <c r="AK832" s="80"/>
      <c r="AL832" s="78"/>
      <c r="AM832" s="80"/>
      <c r="AN832" s="80"/>
      <c r="AO832" s="80"/>
      <c r="AP832" s="80"/>
      <c r="AQ832" s="80"/>
      <c r="AR832" s="80"/>
      <c r="AS832" s="78"/>
      <c r="AT832" s="96"/>
      <c r="AU832" s="97"/>
      <c r="AV832" s="98"/>
      <c r="AW832" s="99"/>
      <c r="AX832" s="100"/>
      <c r="AY832" s="100"/>
      <c r="AZ832" s="100"/>
      <c r="BA832" s="100"/>
      <c r="BB832" s="100"/>
      <c r="BC832" s="100"/>
      <c r="BD832" s="100"/>
      <c r="BE832" s="100"/>
      <c r="BF832" s="100"/>
      <c r="BG832" s="100"/>
      <c r="BH832" s="100"/>
      <c r="BI832" s="100"/>
      <c r="BJ832" s="100"/>
      <c r="BK832" s="100"/>
      <c r="BL832" s="100"/>
      <c r="BM832" s="100"/>
      <c r="BN832" s="100"/>
      <c r="BO832" s="100"/>
      <c r="BP832" s="100"/>
      <c r="BQ832" s="100"/>
    </row>
    <row r="833" spans="1:69">
      <c r="A833" s="25"/>
      <c r="C833" s="89"/>
      <c r="D833" s="84"/>
      <c r="E833" s="76"/>
      <c r="F833" s="91"/>
      <c r="G833" s="80"/>
      <c r="H833" s="81"/>
      <c r="I833" s="14"/>
      <c r="J833" s="92"/>
      <c r="K833" s="14"/>
      <c r="L833" s="78"/>
      <c r="M833" s="81"/>
      <c r="N833" s="14"/>
      <c r="O833" s="78"/>
      <c r="P833" s="78"/>
      <c r="Q833" s="93"/>
      <c r="R833" s="80"/>
      <c r="S833" s="80"/>
      <c r="T833" s="69"/>
      <c r="U833" s="78"/>
      <c r="V833" s="69"/>
      <c r="W833" s="80"/>
      <c r="X833" s="80"/>
      <c r="Y833" s="94"/>
      <c r="Z833" s="80"/>
      <c r="AA833" s="80"/>
      <c r="AB833" s="80"/>
      <c r="AC833" s="80"/>
      <c r="AD833" s="69"/>
      <c r="AE833" s="69"/>
      <c r="AF833" s="69"/>
      <c r="AG833" s="95"/>
      <c r="AH833" s="93"/>
      <c r="AI833" s="81"/>
      <c r="AJ833" s="80"/>
      <c r="AK833" s="80"/>
      <c r="AL833" s="78"/>
      <c r="AM833" s="80"/>
      <c r="AN833" s="80"/>
      <c r="AO833" s="80"/>
      <c r="AP833" s="80"/>
      <c r="AQ833" s="80"/>
      <c r="AR833" s="80"/>
      <c r="AS833" s="78"/>
      <c r="AT833" s="96"/>
      <c r="AU833" s="97"/>
      <c r="AV833" s="98"/>
      <c r="AW833" s="99"/>
      <c r="AX833" s="100"/>
      <c r="AY833" s="100"/>
      <c r="AZ833" s="100"/>
      <c r="BA833" s="100"/>
      <c r="BB833" s="100"/>
      <c r="BC833" s="100"/>
      <c r="BD833" s="100"/>
      <c r="BE833" s="100"/>
      <c r="BF833" s="100"/>
      <c r="BG833" s="100"/>
      <c r="BH833" s="100"/>
      <c r="BI833" s="100"/>
      <c r="BJ833" s="100"/>
      <c r="BK833" s="100"/>
      <c r="BL833" s="100"/>
      <c r="BM833" s="100"/>
      <c r="BN833" s="100"/>
      <c r="BO833" s="100"/>
      <c r="BP833" s="100"/>
      <c r="BQ833" s="100"/>
    </row>
    <row r="834" spans="1:69">
      <c r="A834" s="25"/>
      <c r="C834" s="89"/>
      <c r="D834" s="84"/>
      <c r="E834" s="76"/>
      <c r="F834" s="91"/>
      <c r="G834" s="80"/>
      <c r="H834" s="81"/>
      <c r="I834" s="14"/>
      <c r="J834" s="92"/>
      <c r="K834" s="14"/>
      <c r="L834" s="78"/>
      <c r="M834" s="81"/>
      <c r="N834" s="14"/>
      <c r="O834" s="78"/>
      <c r="P834" s="78"/>
      <c r="Q834" s="93"/>
      <c r="R834" s="80"/>
      <c r="S834" s="80"/>
      <c r="T834" s="69"/>
      <c r="U834" s="78"/>
      <c r="V834" s="69"/>
      <c r="W834" s="80"/>
      <c r="X834" s="80"/>
      <c r="Y834" s="94"/>
      <c r="Z834" s="80"/>
      <c r="AA834" s="80"/>
      <c r="AB834" s="80"/>
      <c r="AC834" s="80"/>
      <c r="AD834" s="69"/>
      <c r="AE834" s="69"/>
      <c r="AF834" s="69"/>
      <c r="AG834" s="95"/>
      <c r="AH834" s="93"/>
      <c r="AI834" s="81"/>
      <c r="AJ834" s="80"/>
      <c r="AK834" s="80"/>
      <c r="AL834" s="78"/>
      <c r="AM834" s="80"/>
      <c r="AN834" s="80"/>
      <c r="AO834" s="80"/>
      <c r="AP834" s="80"/>
      <c r="AQ834" s="80"/>
      <c r="AR834" s="80"/>
      <c r="AS834" s="78"/>
      <c r="AT834" s="96"/>
      <c r="AU834" s="97"/>
      <c r="AV834" s="98"/>
      <c r="AW834" s="99"/>
      <c r="AX834" s="100"/>
      <c r="AY834" s="100"/>
      <c r="AZ834" s="100"/>
      <c r="BA834" s="100"/>
      <c r="BB834" s="100"/>
      <c r="BC834" s="100"/>
      <c r="BD834" s="100"/>
      <c r="BE834" s="100"/>
      <c r="BF834" s="100"/>
      <c r="BG834" s="100"/>
      <c r="BH834" s="100"/>
      <c r="BI834" s="100"/>
      <c r="BJ834" s="100"/>
      <c r="BK834" s="100"/>
      <c r="BL834" s="100"/>
      <c r="BM834" s="100"/>
      <c r="BN834" s="100"/>
      <c r="BO834" s="100"/>
      <c r="BP834" s="100"/>
      <c r="BQ834" s="100"/>
    </row>
    <row r="835" spans="1:69">
      <c r="A835" s="25"/>
      <c r="C835" s="89"/>
      <c r="D835" s="84"/>
      <c r="E835" s="76"/>
      <c r="F835" s="91"/>
      <c r="G835" s="80"/>
      <c r="H835" s="81"/>
      <c r="I835" s="14"/>
      <c r="J835" s="92"/>
      <c r="K835" s="14"/>
      <c r="L835" s="78"/>
      <c r="M835" s="81"/>
      <c r="N835" s="14"/>
      <c r="O835" s="78"/>
      <c r="P835" s="78"/>
      <c r="Q835" s="93"/>
      <c r="R835" s="80"/>
      <c r="S835" s="80"/>
      <c r="T835" s="69"/>
      <c r="U835" s="78"/>
      <c r="V835" s="69"/>
      <c r="W835" s="80"/>
      <c r="X835" s="80"/>
      <c r="Y835" s="94"/>
      <c r="Z835" s="80"/>
      <c r="AA835" s="80"/>
      <c r="AB835" s="80"/>
      <c r="AC835" s="80"/>
      <c r="AD835" s="69"/>
      <c r="AE835" s="69"/>
      <c r="AF835" s="69"/>
      <c r="AG835" s="95"/>
      <c r="AH835" s="93"/>
      <c r="AI835" s="81"/>
      <c r="AJ835" s="80"/>
      <c r="AK835" s="80"/>
      <c r="AL835" s="78"/>
      <c r="AM835" s="80"/>
      <c r="AN835" s="80"/>
      <c r="AO835" s="80"/>
      <c r="AP835" s="80"/>
      <c r="AQ835" s="80"/>
      <c r="AR835" s="80"/>
      <c r="AS835" s="78"/>
      <c r="AT835" s="96"/>
      <c r="AU835" s="97"/>
      <c r="AV835" s="98"/>
      <c r="AW835" s="99"/>
      <c r="AX835" s="100"/>
      <c r="AY835" s="100"/>
      <c r="AZ835" s="100"/>
      <c r="BA835" s="100"/>
      <c r="BB835" s="100"/>
      <c r="BC835" s="100"/>
      <c r="BD835" s="100"/>
      <c r="BE835" s="100"/>
      <c r="BF835" s="100"/>
      <c r="BG835" s="100"/>
      <c r="BH835" s="100"/>
      <c r="BI835" s="100"/>
      <c r="BJ835" s="100"/>
      <c r="BK835" s="100"/>
      <c r="BL835" s="100"/>
      <c r="BM835" s="100"/>
      <c r="BN835" s="100"/>
      <c r="BO835" s="100"/>
      <c r="BP835" s="100"/>
      <c r="BQ835" s="100"/>
    </row>
    <row r="836" spans="1:69">
      <c r="A836" s="25"/>
      <c r="C836" s="89"/>
      <c r="D836" s="84"/>
      <c r="E836" s="76"/>
      <c r="F836" s="91"/>
      <c r="G836" s="80"/>
      <c r="H836" s="81"/>
      <c r="I836" s="14"/>
      <c r="J836" s="92"/>
      <c r="K836" s="14"/>
      <c r="L836" s="78"/>
      <c r="M836" s="81"/>
      <c r="N836" s="14"/>
      <c r="O836" s="78"/>
      <c r="P836" s="78"/>
      <c r="Q836" s="93"/>
      <c r="R836" s="80"/>
      <c r="S836" s="80"/>
      <c r="T836" s="69"/>
      <c r="U836" s="78"/>
      <c r="V836" s="69"/>
      <c r="W836" s="80"/>
      <c r="X836" s="80"/>
      <c r="Y836" s="94"/>
      <c r="Z836" s="80"/>
      <c r="AA836" s="80"/>
      <c r="AB836" s="80"/>
      <c r="AC836" s="80"/>
      <c r="AD836" s="69"/>
      <c r="AE836" s="69"/>
      <c r="AF836" s="69"/>
      <c r="AG836" s="95"/>
      <c r="AH836" s="93"/>
      <c r="AI836" s="81"/>
      <c r="AJ836" s="80"/>
      <c r="AK836" s="80"/>
      <c r="AL836" s="78"/>
      <c r="AM836" s="80"/>
      <c r="AN836" s="80"/>
      <c r="AO836" s="80"/>
      <c r="AP836" s="80"/>
      <c r="AQ836" s="80"/>
      <c r="AR836" s="80"/>
      <c r="AS836" s="78"/>
      <c r="AT836" s="96"/>
      <c r="AU836" s="97"/>
      <c r="AV836" s="98"/>
      <c r="AW836" s="99"/>
      <c r="AX836" s="100"/>
      <c r="AY836" s="100"/>
      <c r="AZ836" s="100"/>
      <c r="BA836" s="100"/>
      <c r="BB836" s="100"/>
      <c r="BC836" s="100"/>
      <c r="BD836" s="100"/>
      <c r="BE836" s="100"/>
      <c r="BF836" s="100"/>
      <c r="BG836" s="100"/>
      <c r="BH836" s="100"/>
      <c r="BI836" s="100"/>
      <c r="BJ836" s="100"/>
      <c r="BK836" s="100"/>
      <c r="BL836" s="100"/>
      <c r="BM836" s="100"/>
      <c r="BN836" s="100"/>
      <c r="BO836" s="100"/>
      <c r="BP836" s="100"/>
      <c r="BQ836" s="100"/>
    </row>
    <row r="837" spans="1:69">
      <c r="A837" s="25"/>
      <c r="C837" s="89"/>
      <c r="D837" s="84"/>
      <c r="E837" s="76"/>
      <c r="F837" s="91"/>
      <c r="G837" s="80"/>
      <c r="H837" s="81"/>
      <c r="I837" s="14"/>
      <c r="J837" s="92"/>
      <c r="K837" s="14"/>
      <c r="L837" s="78"/>
      <c r="M837" s="81"/>
      <c r="N837" s="14"/>
      <c r="O837" s="78"/>
      <c r="P837" s="78"/>
      <c r="Q837" s="93"/>
      <c r="R837" s="80"/>
      <c r="S837" s="80"/>
      <c r="T837" s="69"/>
      <c r="U837" s="78"/>
      <c r="V837" s="69"/>
      <c r="W837" s="80"/>
      <c r="X837" s="80"/>
      <c r="Y837" s="94"/>
      <c r="Z837" s="80"/>
      <c r="AA837" s="80"/>
      <c r="AB837" s="80"/>
      <c r="AC837" s="80"/>
      <c r="AD837" s="69"/>
      <c r="AE837" s="69"/>
      <c r="AF837" s="69"/>
      <c r="AG837" s="95"/>
      <c r="AH837" s="93"/>
      <c r="AI837" s="81"/>
      <c r="AJ837" s="80"/>
      <c r="AK837" s="80"/>
      <c r="AL837" s="78"/>
      <c r="AM837" s="80"/>
      <c r="AN837" s="80"/>
      <c r="AO837" s="80"/>
      <c r="AP837" s="80"/>
      <c r="AQ837" s="80"/>
      <c r="AR837" s="80"/>
      <c r="AS837" s="78"/>
      <c r="AT837" s="96"/>
      <c r="AU837" s="97"/>
      <c r="AV837" s="98"/>
      <c r="AW837" s="99"/>
      <c r="AX837" s="100"/>
      <c r="AY837" s="100"/>
      <c r="AZ837" s="100"/>
      <c r="BA837" s="100"/>
      <c r="BB837" s="100"/>
      <c r="BC837" s="100"/>
      <c r="BD837" s="100"/>
      <c r="BE837" s="100"/>
      <c r="BF837" s="100"/>
      <c r="BG837" s="100"/>
      <c r="BH837" s="100"/>
      <c r="BI837" s="100"/>
      <c r="BJ837" s="100"/>
      <c r="BK837" s="100"/>
      <c r="BL837" s="100"/>
      <c r="BM837" s="100"/>
      <c r="BN837" s="100"/>
      <c r="BO837" s="100"/>
      <c r="BP837" s="100"/>
      <c r="BQ837" s="100"/>
    </row>
    <row r="838" spans="1:69">
      <c r="A838" s="25"/>
      <c r="C838" s="89"/>
      <c r="D838" s="84"/>
      <c r="E838" s="76"/>
      <c r="F838" s="91"/>
      <c r="G838" s="80"/>
      <c r="H838" s="81"/>
      <c r="I838" s="14"/>
      <c r="J838" s="92"/>
      <c r="K838" s="14"/>
      <c r="L838" s="78"/>
      <c r="M838" s="81"/>
      <c r="N838" s="14"/>
      <c r="O838" s="78"/>
      <c r="P838" s="78"/>
      <c r="Q838" s="93"/>
      <c r="R838" s="80"/>
      <c r="S838" s="80"/>
      <c r="T838" s="69"/>
      <c r="U838" s="78"/>
      <c r="V838" s="69"/>
      <c r="W838" s="80"/>
      <c r="X838" s="80"/>
      <c r="Y838" s="94"/>
      <c r="Z838" s="80"/>
      <c r="AA838" s="80"/>
      <c r="AB838" s="80"/>
      <c r="AC838" s="80"/>
      <c r="AD838" s="69"/>
      <c r="AE838" s="69"/>
      <c r="AF838" s="69"/>
      <c r="AG838" s="95"/>
      <c r="AH838" s="93"/>
      <c r="AI838" s="81"/>
      <c r="AJ838" s="80"/>
      <c r="AK838" s="80"/>
      <c r="AL838" s="78"/>
      <c r="AM838" s="80"/>
      <c r="AN838" s="80"/>
      <c r="AO838" s="80"/>
      <c r="AP838" s="80"/>
      <c r="AQ838" s="80"/>
      <c r="AR838" s="80"/>
      <c r="AS838" s="78"/>
      <c r="AT838" s="96"/>
      <c r="AU838" s="97"/>
      <c r="AV838" s="98"/>
      <c r="AW838" s="99"/>
      <c r="AX838" s="100"/>
      <c r="AY838" s="100"/>
      <c r="AZ838" s="100"/>
      <c r="BA838" s="100"/>
      <c r="BB838" s="100"/>
      <c r="BC838" s="100"/>
      <c r="BD838" s="100"/>
      <c r="BE838" s="100"/>
      <c r="BF838" s="100"/>
      <c r="BG838" s="100"/>
      <c r="BH838" s="100"/>
      <c r="BI838" s="100"/>
      <c r="BJ838" s="100"/>
      <c r="BK838" s="100"/>
      <c r="BL838" s="100"/>
      <c r="BM838" s="100"/>
      <c r="BN838" s="100"/>
      <c r="BO838" s="100"/>
      <c r="BP838" s="100"/>
      <c r="BQ838" s="100"/>
    </row>
    <row r="839" spans="1:69">
      <c r="A839" s="25"/>
      <c r="C839" s="89"/>
      <c r="D839" s="84"/>
      <c r="E839" s="76"/>
      <c r="F839" s="91"/>
      <c r="G839" s="80"/>
      <c r="H839" s="81"/>
      <c r="I839" s="14"/>
      <c r="J839" s="92"/>
      <c r="K839" s="14"/>
      <c r="L839" s="78"/>
      <c r="M839" s="81"/>
      <c r="N839" s="14"/>
      <c r="O839" s="78"/>
      <c r="P839" s="78"/>
      <c r="Q839" s="93"/>
      <c r="R839" s="80"/>
      <c r="S839" s="80"/>
      <c r="T839" s="69"/>
      <c r="U839" s="78"/>
      <c r="V839" s="69"/>
      <c r="W839" s="80"/>
      <c r="X839" s="80"/>
      <c r="Y839" s="94"/>
      <c r="Z839" s="80"/>
      <c r="AA839" s="80"/>
      <c r="AB839" s="80"/>
      <c r="AC839" s="80"/>
      <c r="AD839" s="69"/>
      <c r="AE839" s="69"/>
      <c r="AF839" s="69"/>
      <c r="AG839" s="95"/>
      <c r="AH839" s="93"/>
      <c r="AI839" s="81"/>
      <c r="AJ839" s="80"/>
      <c r="AK839" s="80"/>
      <c r="AL839" s="78"/>
      <c r="AM839" s="80"/>
      <c r="AN839" s="80"/>
      <c r="AO839" s="80"/>
      <c r="AP839" s="80"/>
      <c r="AQ839" s="80"/>
      <c r="AR839" s="80"/>
      <c r="AS839" s="78"/>
      <c r="AT839" s="96"/>
      <c r="AU839" s="97"/>
      <c r="AV839" s="98"/>
      <c r="AW839" s="99"/>
      <c r="AX839" s="100"/>
      <c r="AY839" s="100"/>
      <c r="AZ839" s="100"/>
      <c r="BA839" s="100"/>
      <c r="BB839" s="100"/>
      <c r="BC839" s="100"/>
      <c r="BD839" s="100"/>
      <c r="BE839" s="100"/>
      <c r="BF839" s="100"/>
      <c r="BG839" s="100"/>
      <c r="BH839" s="100"/>
      <c r="BI839" s="100"/>
      <c r="BJ839" s="100"/>
      <c r="BK839" s="100"/>
      <c r="BL839" s="100"/>
      <c r="BM839" s="100"/>
      <c r="BN839" s="100"/>
      <c r="BO839" s="100"/>
      <c r="BP839" s="100"/>
      <c r="BQ839" s="100"/>
    </row>
    <row r="840" spans="1:69">
      <c r="A840" s="25"/>
      <c r="C840" s="89"/>
      <c r="D840" s="84"/>
      <c r="E840" s="76"/>
      <c r="F840" s="91"/>
      <c r="G840" s="80"/>
      <c r="H840" s="81"/>
      <c r="I840" s="14"/>
      <c r="J840" s="92"/>
      <c r="K840" s="14"/>
      <c r="L840" s="78"/>
      <c r="M840" s="81"/>
      <c r="N840" s="14"/>
      <c r="O840" s="78"/>
      <c r="P840" s="78"/>
      <c r="Q840" s="93"/>
      <c r="R840" s="80"/>
      <c r="S840" s="80"/>
      <c r="T840" s="69"/>
      <c r="U840" s="78"/>
      <c r="V840" s="69"/>
      <c r="W840" s="80"/>
      <c r="X840" s="80"/>
      <c r="Y840" s="94"/>
      <c r="Z840" s="80"/>
      <c r="AA840" s="80"/>
      <c r="AB840" s="80"/>
      <c r="AC840" s="80"/>
      <c r="AD840" s="69"/>
      <c r="AE840" s="69"/>
      <c r="AF840" s="69"/>
      <c r="AG840" s="95"/>
      <c r="AH840" s="93"/>
      <c r="AI840" s="81"/>
      <c r="AJ840" s="80"/>
      <c r="AK840" s="80"/>
      <c r="AL840" s="78"/>
      <c r="AM840" s="80"/>
      <c r="AN840" s="80"/>
      <c r="AO840" s="80"/>
      <c r="AP840" s="80"/>
      <c r="AQ840" s="80"/>
      <c r="AR840" s="80"/>
      <c r="AS840" s="78"/>
      <c r="AT840" s="96"/>
      <c r="AU840" s="97"/>
      <c r="AV840" s="98"/>
      <c r="AW840" s="99"/>
      <c r="AX840" s="100"/>
      <c r="AY840" s="100"/>
      <c r="AZ840" s="100"/>
      <c r="BA840" s="100"/>
      <c r="BB840" s="100"/>
      <c r="BC840" s="100"/>
      <c r="BD840" s="100"/>
      <c r="BE840" s="100"/>
      <c r="BF840" s="100"/>
      <c r="BG840" s="100"/>
      <c r="BH840" s="100"/>
      <c r="BI840" s="100"/>
      <c r="BJ840" s="100"/>
      <c r="BK840" s="100"/>
      <c r="BL840" s="100"/>
      <c r="BM840" s="100"/>
      <c r="BN840" s="100"/>
      <c r="BO840" s="100"/>
      <c r="BP840" s="100"/>
      <c r="BQ840" s="100"/>
    </row>
    <row r="841" spans="1:69">
      <c r="A841" s="25"/>
      <c r="C841" s="89"/>
      <c r="D841" s="84"/>
      <c r="E841" s="76"/>
      <c r="F841" s="91"/>
      <c r="G841" s="80"/>
      <c r="H841" s="81"/>
      <c r="I841" s="14"/>
      <c r="J841" s="92"/>
      <c r="K841" s="14"/>
      <c r="L841" s="78"/>
      <c r="M841" s="81"/>
      <c r="N841" s="14"/>
      <c r="O841" s="78"/>
      <c r="P841" s="78"/>
      <c r="Q841" s="93"/>
      <c r="R841" s="80"/>
      <c r="S841" s="80"/>
      <c r="T841" s="69"/>
      <c r="U841" s="78"/>
      <c r="V841" s="69"/>
      <c r="W841" s="80"/>
      <c r="X841" s="80"/>
      <c r="Y841" s="94"/>
      <c r="Z841" s="80"/>
      <c r="AA841" s="80"/>
      <c r="AB841" s="80"/>
      <c r="AC841" s="80"/>
      <c r="AD841" s="69"/>
      <c r="AE841" s="69"/>
      <c r="AF841" s="69"/>
      <c r="AG841" s="95"/>
      <c r="AH841" s="93"/>
      <c r="AI841" s="81"/>
      <c r="AJ841" s="80"/>
      <c r="AK841" s="80"/>
      <c r="AL841" s="78"/>
      <c r="AM841" s="80"/>
      <c r="AN841" s="80"/>
      <c r="AO841" s="80"/>
      <c r="AP841" s="80"/>
      <c r="AQ841" s="80"/>
      <c r="AR841" s="80"/>
      <c r="AS841" s="78"/>
      <c r="AT841" s="96"/>
      <c r="AU841" s="97"/>
      <c r="AV841" s="98"/>
      <c r="AW841" s="99"/>
      <c r="AX841" s="100"/>
      <c r="AY841" s="100"/>
      <c r="AZ841" s="100"/>
      <c r="BA841" s="100"/>
      <c r="BB841" s="100"/>
      <c r="BC841" s="100"/>
      <c r="BD841" s="100"/>
      <c r="BE841" s="100"/>
      <c r="BF841" s="100"/>
      <c r="BG841" s="100"/>
      <c r="BH841" s="100"/>
      <c r="BI841" s="100"/>
      <c r="BJ841" s="100"/>
      <c r="BK841" s="100"/>
      <c r="BL841" s="100"/>
      <c r="BM841" s="100"/>
      <c r="BN841" s="100"/>
      <c r="BO841" s="100"/>
      <c r="BP841" s="100"/>
      <c r="BQ841" s="100"/>
    </row>
    <row r="842" spans="1:69">
      <c r="A842" s="25"/>
      <c r="C842" s="89"/>
      <c r="D842" s="84"/>
      <c r="E842" s="76"/>
      <c r="F842" s="91"/>
      <c r="G842" s="80"/>
      <c r="H842" s="81"/>
      <c r="I842" s="14"/>
      <c r="J842" s="92"/>
      <c r="K842" s="14"/>
      <c r="L842" s="78"/>
      <c r="M842" s="81"/>
      <c r="N842" s="14"/>
      <c r="O842" s="78"/>
      <c r="P842" s="78"/>
      <c r="Q842" s="93"/>
      <c r="R842" s="80"/>
      <c r="S842" s="80"/>
      <c r="T842" s="69"/>
      <c r="U842" s="78"/>
      <c r="V842" s="69"/>
      <c r="W842" s="80"/>
      <c r="X842" s="80"/>
      <c r="Y842" s="94"/>
      <c r="Z842" s="80"/>
      <c r="AA842" s="80"/>
      <c r="AB842" s="80"/>
      <c r="AC842" s="80"/>
      <c r="AD842" s="69"/>
      <c r="AE842" s="69"/>
      <c r="AF842" s="69"/>
      <c r="AG842" s="95"/>
      <c r="AH842" s="93"/>
      <c r="AI842" s="81"/>
      <c r="AJ842" s="80"/>
      <c r="AK842" s="80"/>
      <c r="AL842" s="78"/>
      <c r="AM842" s="80"/>
      <c r="AN842" s="80"/>
      <c r="AO842" s="80"/>
      <c r="AP842" s="80"/>
      <c r="AQ842" s="80"/>
      <c r="AR842" s="80"/>
      <c r="AS842" s="78"/>
      <c r="AT842" s="96"/>
      <c r="AU842" s="97"/>
      <c r="AV842" s="98"/>
      <c r="AW842" s="99"/>
      <c r="AX842" s="100"/>
      <c r="AY842" s="100"/>
      <c r="AZ842" s="100"/>
      <c r="BA842" s="100"/>
      <c r="BB842" s="100"/>
      <c r="BC842" s="100"/>
      <c r="BD842" s="100"/>
      <c r="BE842" s="100"/>
      <c r="BF842" s="100"/>
      <c r="BG842" s="100"/>
      <c r="BH842" s="100"/>
      <c r="BI842" s="100"/>
      <c r="BJ842" s="100"/>
      <c r="BK842" s="100"/>
      <c r="BL842" s="100"/>
      <c r="BM842" s="100"/>
      <c r="BN842" s="100"/>
      <c r="BO842" s="100"/>
      <c r="BP842" s="100"/>
      <c r="BQ842" s="100"/>
    </row>
    <row r="843" spans="1:69">
      <c r="A843" s="25"/>
      <c r="C843" s="89"/>
      <c r="D843" s="84"/>
      <c r="E843" s="76"/>
      <c r="F843" s="91"/>
      <c r="G843" s="80"/>
      <c r="H843" s="81"/>
      <c r="I843" s="14"/>
      <c r="J843" s="92"/>
      <c r="K843" s="14"/>
      <c r="L843" s="78"/>
      <c r="M843" s="81"/>
      <c r="N843" s="14"/>
      <c r="O843" s="78"/>
      <c r="P843" s="78"/>
      <c r="Q843" s="93"/>
      <c r="R843" s="80"/>
      <c r="S843" s="80"/>
      <c r="T843" s="69"/>
      <c r="U843" s="78"/>
      <c r="V843" s="69"/>
      <c r="W843" s="80"/>
      <c r="X843" s="80"/>
      <c r="Y843" s="94"/>
      <c r="Z843" s="80"/>
      <c r="AA843" s="80"/>
      <c r="AB843" s="80"/>
      <c r="AC843" s="80"/>
      <c r="AD843" s="69"/>
      <c r="AE843" s="69"/>
      <c r="AF843" s="69"/>
      <c r="AG843" s="95"/>
      <c r="AH843" s="93"/>
      <c r="AI843" s="81"/>
      <c r="AJ843" s="80"/>
      <c r="AK843" s="80"/>
      <c r="AL843" s="78"/>
      <c r="AM843" s="80"/>
      <c r="AN843" s="80"/>
      <c r="AO843" s="80"/>
      <c r="AP843" s="80"/>
      <c r="AQ843" s="80"/>
      <c r="AR843" s="80"/>
      <c r="AS843" s="78"/>
      <c r="AT843" s="96"/>
      <c r="AU843" s="97"/>
      <c r="AV843" s="98"/>
      <c r="AW843" s="99"/>
      <c r="AX843" s="100"/>
      <c r="AY843" s="100"/>
      <c r="AZ843" s="100"/>
      <c r="BA843" s="100"/>
      <c r="BB843" s="100"/>
      <c r="BC843" s="100"/>
      <c r="BD843" s="100"/>
      <c r="BE843" s="100"/>
      <c r="BF843" s="100"/>
      <c r="BG843" s="100"/>
      <c r="BH843" s="100"/>
      <c r="BI843" s="100"/>
      <c r="BJ843" s="100"/>
      <c r="BK843" s="100"/>
      <c r="BL843" s="100"/>
      <c r="BM843" s="100"/>
      <c r="BN843" s="100"/>
      <c r="BO843" s="100"/>
      <c r="BP843" s="100"/>
      <c r="BQ843" s="100"/>
    </row>
    <row r="844" spans="1:69">
      <c r="A844" s="25"/>
      <c r="C844" s="89"/>
      <c r="D844" s="84"/>
      <c r="E844" s="76"/>
      <c r="F844" s="91"/>
      <c r="G844" s="80"/>
      <c r="H844" s="81"/>
      <c r="I844" s="14"/>
      <c r="J844" s="92"/>
      <c r="K844" s="14"/>
      <c r="L844" s="78"/>
      <c r="M844" s="81"/>
      <c r="N844" s="14"/>
      <c r="O844" s="78"/>
      <c r="P844" s="78"/>
      <c r="Q844" s="93"/>
      <c r="R844" s="80"/>
      <c r="S844" s="80"/>
      <c r="T844" s="69"/>
      <c r="U844" s="78"/>
      <c r="V844" s="69"/>
      <c r="W844" s="80"/>
      <c r="X844" s="80"/>
      <c r="Y844" s="94"/>
      <c r="Z844" s="80"/>
      <c r="AA844" s="80"/>
      <c r="AB844" s="80"/>
      <c r="AC844" s="80"/>
      <c r="AD844" s="69"/>
      <c r="AE844" s="69"/>
      <c r="AF844" s="69"/>
      <c r="AG844" s="95"/>
      <c r="AH844" s="93"/>
      <c r="AI844" s="81"/>
      <c r="AJ844" s="80"/>
      <c r="AK844" s="80"/>
      <c r="AL844" s="78"/>
      <c r="AM844" s="80"/>
      <c r="AN844" s="80"/>
      <c r="AO844" s="80"/>
      <c r="AP844" s="80"/>
      <c r="AQ844" s="80"/>
      <c r="AR844" s="80"/>
      <c r="AS844" s="78"/>
      <c r="AT844" s="96"/>
      <c r="AU844" s="97"/>
      <c r="AV844" s="98"/>
      <c r="AW844" s="99"/>
      <c r="AX844" s="100"/>
      <c r="AY844" s="100"/>
      <c r="AZ844" s="100"/>
      <c r="BA844" s="100"/>
      <c r="BB844" s="100"/>
      <c r="BC844" s="100"/>
      <c r="BD844" s="100"/>
      <c r="BE844" s="100"/>
      <c r="BF844" s="100"/>
      <c r="BG844" s="100"/>
      <c r="BH844" s="100"/>
      <c r="BI844" s="100"/>
      <c r="BJ844" s="100"/>
      <c r="BK844" s="100"/>
      <c r="BL844" s="100"/>
      <c r="BM844" s="100"/>
      <c r="BN844" s="100"/>
      <c r="BO844" s="100"/>
      <c r="BP844" s="100"/>
      <c r="BQ844" s="100"/>
    </row>
    <row r="845" spans="1:69">
      <c r="A845" s="25"/>
      <c r="C845" s="89"/>
      <c r="D845" s="84"/>
      <c r="E845" s="76"/>
      <c r="F845" s="91"/>
      <c r="G845" s="80"/>
      <c r="H845" s="81"/>
      <c r="I845" s="14"/>
      <c r="J845" s="92"/>
      <c r="K845" s="14"/>
      <c r="L845" s="78"/>
      <c r="M845" s="81"/>
      <c r="N845" s="14"/>
      <c r="O845" s="78"/>
      <c r="P845" s="78"/>
      <c r="Q845" s="93"/>
      <c r="R845" s="80"/>
      <c r="S845" s="80"/>
      <c r="T845" s="69"/>
      <c r="U845" s="78"/>
      <c r="V845" s="69"/>
      <c r="W845" s="80"/>
      <c r="X845" s="80"/>
      <c r="Y845" s="94"/>
      <c r="Z845" s="80"/>
      <c r="AA845" s="80"/>
      <c r="AB845" s="80"/>
      <c r="AC845" s="80"/>
      <c r="AD845" s="69"/>
      <c r="AE845" s="69"/>
      <c r="AF845" s="69"/>
      <c r="AG845" s="95"/>
      <c r="AH845" s="93"/>
      <c r="AI845" s="81"/>
      <c r="AJ845" s="80"/>
      <c r="AK845" s="80"/>
      <c r="AL845" s="78"/>
      <c r="AM845" s="80"/>
      <c r="AN845" s="80"/>
      <c r="AO845" s="80"/>
      <c r="AP845" s="80"/>
      <c r="AQ845" s="80"/>
      <c r="AR845" s="80"/>
      <c r="AS845" s="78"/>
      <c r="AT845" s="96"/>
      <c r="AU845" s="97"/>
      <c r="AV845" s="98"/>
      <c r="AW845" s="99"/>
      <c r="AX845" s="100"/>
      <c r="AY845" s="100"/>
      <c r="AZ845" s="100"/>
      <c r="BA845" s="100"/>
      <c r="BB845" s="100"/>
      <c r="BC845" s="100"/>
      <c r="BD845" s="100"/>
      <c r="BE845" s="100"/>
      <c r="BF845" s="100"/>
      <c r="BG845" s="100"/>
      <c r="BH845" s="100"/>
      <c r="BI845" s="100"/>
      <c r="BJ845" s="100"/>
      <c r="BK845" s="100"/>
      <c r="BL845" s="100"/>
      <c r="BM845" s="100"/>
      <c r="BN845" s="100"/>
      <c r="BO845" s="100"/>
      <c r="BP845" s="100"/>
      <c r="BQ845" s="100"/>
    </row>
    <row r="846" spans="1:69">
      <c r="A846" s="25"/>
      <c r="C846" s="89"/>
      <c r="D846" s="84"/>
      <c r="E846" s="76"/>
      <c r="F846" s="91"/>
      <c r="G846" s="80"/>
      <c r="H846" s="81"/>
      <c r="I846" s="14"/>
      <c r="J846" s="92"/>
      <c r="K846" s="14"/>
      <c r="L846" s="78"/>
      <c r="M846" s="81"/>
      <c r="N846" s="14"/>
      <c r="O846" s="78"/>
      <c r="P846" s="78"/>
      <c r="Q846" s="93"/>
      <c r="R846" s="80"/>
      <c r="S846" s="80"/>
      <c r="T846" s="69"/>
      <c r="U846" s="78"/>
      <c r="V846" s="69"/>
      <c r="W846" s="80"/>
      <c r="X846" s="80"/>
      <c r="Y846" s="94"/>
      <c r="Z846" s="80"/>
      <c r="AA846" s="80"/>
      <c r="AB846" s="80"/>
      <c r="AC846" s="80"/>
      <c r="AD846" s="69"/>
      <c r="AE846" s="69"/>
      <c r="AF846" s="69"/>
      <c r="AG846" s="95"/>
      <c r="AH846" s="93"/>
      <c r="AI846" s="81"/>
      <c r="AJ846" s="80"/>
      <c r="AK846" s="80"/>
      <c r="AL846" s="78"/>
      <c r="AM846" s="80"/>
      <c r="AN846" s="80"/>
      <c r="AO846" s="80"/>
      <c r="AP846" s="80"/>
      <c r="AQ846" s="80"/>
      <c r="AR846" s="80"/>
      <c r="AS846" s="78"/>
      <c r="AT846" s="96"/>
      <c r="AU846" s="97"/>
      <c r="AV846" s="98"/>
      <c r="AW846" s="99"/>
      <c r="AX846" s="100"/>
      <c r="AY846" s="100"/>
      <c r="AZ846" s="100"/>
      <c r="BA846" s="100"/>
      <c r="BB846" s="100"/>
      <c r="BC846" s="100"/>
      <c r="BD846" s="100"/>
      <c r="BE846" s="100"/>
      <c r="BF846" s="100"/>
      <c r="BG846" s="100"/>
      <c r="BH846" s="100"/>
      <c r="BI846" s="100"/>
      <c r="BJ846" s="100"/>
      <c r="BK846" s="100"/>
      <c r="BL846" s="100"/>
      <c r="BM846" s="100"/>
      <c r="BN846" s="100"/>
      <c r="BO846" s="100"/>
      <c r="BP846" s="100"/>
      <c r="BQ846" s="100"/>
    </row>
    <row r="847" spans="1:69">
      <c r="A847" s="25"/>
      <c r="C847" s="89"/>
      <c r="D847" s="84"/>
      <c r="E847" s="76"/>
      <c r="F847" s="91"/>
      <c r="G847" s="80"/>
      <c r="H847" s="81"/>
      <c r="I847" s="14"/>
      <c r="J847" s="92"/>
      <c r="K847" s="14"/>
      <c r="L847" s="78"/>
      <c r="M847" s="81"/>
      <c r="N847" s="14"/>
      <c r="O847" s="78"/>
      <c r="P847" s="78"/>
      <c r="Q847" s="93"/>
      <c r="R847" s="80"/>
      <c r="S847" s="80"/>
      <c r="T847" s="69"/>
      <c r="U847" s="78"/>
      <c r="V847" s="69"/>
      <c r="W847" s="80"/>
      <c r="X847" s="80"/>
      <c r="Y847" s="94"/>
      <c r="Z847" s="80"/>
      <c r="AA847" s="80"/>
      <c r="AB847" s="80"/>
      <c r="AC847" s="80"/>
      <c r="AD847" s="69"/>
      <c r="AE847" s="69"/>
      <c r="AF847" s="69"/>
      <c r="AG847" s="95"/>
      <c r="AH847" s="93"/>
      <c r="AI847" s="81"/>
      <c r="AJ847" s="80"/>
      <c r="AK847" s="80"/>
      <c r="AL847" s="78"/>
      <c r="AM847" s="80"/>
      <c r="AN847" s="80"/>
      <c r="AO847" s="80"/>
      <c r="AP847" s="80"/>
      <c r="AQ847" s="80"/>
      <c r="AR847" s="80"/>
      <c r="AS847" s="78"/>
      <c r="AT847" s="96"/>
      <c r="AU847" s="97"/>
      <c r="AV847" s="98"/>
      <c r="AW847" s="99"/>
      <c r="AX847" s="100"/>
      <c r="AY847" s="100"/>
      <c r="AZ847" s="100"/>
      <c r="BA847" s="100"/>
      <c r="BB847" s="100"/>
      <c r="BC847" s="100"/>
      <c r="BD847" s="100"/>
      <c r="BE847" s="100"/>
      <c r="BF847" s="100"/>
      <c r="BG847" s="100"/>
      <c r="BH847" s="100"/>
      <c r="BI847" s="100"/>
      <c r="BJ847" s="100"/>
      <c r="BK847" s="100"/>
      <c r="BL847" s="100"/>
      <c r="BM847" s="100"/>
      <c r="BN847" s="100"/>
      <c r="BO847" s="100"/>
      <c r="BP847" s="100"/>
      <c r="BQ847" s="100"/>
    </row>
    <row r="848" spans="1:69" ht="16.5" customHeight="1">
      <c r="A848" s="25"/>
      <c r="C848" s="89"/>
      <c r="D848" s="84"/>
      <c r="E848" s="76"/>
      <c r="F848" s="91"/>
      <c r="G848" s="80"/>
      <c r="H848" s="81"/>
      <c r="I848" s="14"/>
      <c r="J848" s="92"/>
      <c r="K848" s="14"/>
      <c r="L848" s="78"/>
      <c r="M848" s="81"/>
      <c r="N848" s="14"/>
      <c r="O848" s="78"/>
      <c r="P848" s="78"/>
      <c r="Q848" s="93"/>
      <c r="R848" s="80"/>
      <c r="S848" s="80"/>
      <c r="T848" s="69"/>
      <c r="U848" s="78"/>
      <c r="V848" s="69"/>
      <c r="W848" s="80"/>
      <c r="X848" s="80"/>
      <c r="Y848" s="94"/>
      <c r="Z848" s="80"/>
      <c r="AA848" s="80"/>
      <c r="AB848" s="80"/>
      <c r="AC848" s="80"/>
      <c r="AD848" s="69"/>
      <c r="AE848" s="69"/>
      <c r="AF848" s="69"/>
      <c r="AG848" s="95"/>
      <c r="AH848" s="93"/>
      <c r="AI848" s="81"/>
      <c r="AJ848" s="80"/>
      <c r="AK848" s="80"/>
      <c r="AL848" s="78"/>
      <c r="AM848" s="80"/>
      <c r="AN848" s="80"/>
      <c r="AO848" s="80"/>
      <c r="AP848" s="80"/>
      <c r="AQ848" s="80"/>
      <c r="AR848" s="80"/>
      <c r="AS848" s="78"/>
      <c r="AT848" s="96"/>
      <c r="AU848" s="97"/>
      <c r="AV848" s="98"/>
      <c r="AW848" s="99"/>
      <c r="AX848" s="100"/>
      <c r="AY848" s="100"/>
      <c r="AZ848" s="100"/>
      <c r="BA848" s="100"/>
      <c r="BB848" s="100"/>
      <c r="BC848" s="100"/>
      <c r="BD848" s="100"/>
      <c r="BE848" s="100"/>
      <c r="BF848" s="100"/>
      <c r="BG848" s="100"/>
      <c r="BH848" s="100"/>
      <c r="BI848" s="100"/>
      <c r="BJ848" s="100"/>
      <c r="BK848" s="100"/>
      <c r="BL848" s="100"/>
      <c r="BM848" s="100"/>
      <c r="BN848" s="100"/>
      <c r="BO848" s="100"/>
      <c r="BP848" s="100"/>
      <c r="BQ848" s="100"/>
    </row>
    <row r="849" spans="1:69">
      <c r="A849" s="25"/>
      <c r="C849" s="89"/>
      <c r="D849" s="84"/>
      <c r="E849" s="76"/>
      <c r="F849" s="91"/>
      <c r="G849" s="80"/>
      <c r="H849" s="81"/>
      <c r="I849" s="14"/>
      <c r="J849" s="92"/>
      <c r="K849" s="14"/>
      <c r="L849" s="78"/>
      <c r="M849" s="81"/>
      <c r="N849" s="14"/>
      <c r="O849" s="78"/>
      <c r="P849" s="78"/>
      <c r="Q849" s="93"/>
      <c r="R849" s="80"/>
      <c r="S849" s="80"/>
      <c r="T849" s="69"/>
      <c r="U849" s="78"/>
      <c r="V849" s="69"/>
      <c r="W849" s="80"/>
      <c r="X849" s="80"/>
      <c r="Y849" s="94"/>
      <c r="Z849" s="80"/>
      <c r="AA849" s="80"/>
      <c r="AB849" s="80"/>
      <c r="AC849" s="80"/>
      <c r="AD849" s="69"/>
      <c r="AE849" s="69"/>
      <c r="AF849" s="69"/>
      <c r="AG849" s="95"/>
      <c r="AH849" s="93"/>
      <c r="AI849" s="81"/>
      <c r="AJ849" s="80"/>
      <c r="AK849" s="80"/>
      <c r="AL849" s="78"/>
      <c r="AM849" s="80"/>
      <c r="AN849" s="80"/>
      <c r="AO849" s="80"/>
      <c r="AP849" s="80"/>
      <c r="AQ849" s="80"/>
      <c r="AR849" s="80"/>
      <c r="AS849" s="78"/>
      <c r="AT849" s="96"/>
      <c r="AU849" s="97"/>
      <c r="AV849" s="98"/>
      <c r="AW849" s="99"/>
      <c r="AX849" s="100"/>
      <c r="AY849" s="100"/>
      <c r="AZ849" s="100"/>
      <c r="BA849" s="100"/>
      <c r="BB849" s="100"/>
      <c r="BC849" s="100"/>
      <c r="BD849" s="100"/>
      <c r="BE849" s="100"/>
      <c r="BF849" s="100"/>
      <c r="BG849" s="100"/>
      <c r="BH849" s="100"/>
      <c r="BI849" s="100"/>
      <c r="BJ849" s="100"/>
      <c r="BK849" s="100"/>
      <c r="BL849" s="100"/>
      <c r="BM849" s="100"/>
      <c r="BN849" s="100"/>
      <c r="BO849" s="100"/>
      <c r="BP849" s="100"/>
      <c r="BQ849" s="100"/>
    </row>
    <row r="850" spans="1:69">
      <c r="A850" s="25"/>
      <c r="C850" s="89"/>
      <c r="D850" s="84"/>
      <c r="E850" s="76"/>
      <c r="F850" s="91"/>
      <c r="G850" s="80"/>
      <c r="H850" s="81"/>
      <c r="I850" s="14"/>
      <c r="J850" s="92"/>
      <c r="K850" s="14"/>
      <c r="L850" s="78"/>
      <c r="M850" s="81"/>
      <c r="N850" s="14"/>
      <c r="O850" s="78"/>
      <c r="P850" s="78"/>
      <c r="Q850" s="93"/>
      <c r="R850" s="80"/>
      <c r="S850" s="80"/>
      <c r="T850" s="69"/>
      <c r="U850" s="78"/>
      <c r="V850" s="69"/>
      <c r="W850" s="80"/>
      <c r="X850" s="80"/>
      <c r="Y850" s="94"/>
      <c r="Z850" s="80"/>
      <c r="AA850" s="80"/>
      <c r="AB850" s="80"/>
      <c r="AC850" s="80"/>
      <c r="AD850" s="69"/>
      <c r="AE850" s="69"/>
      <c r="AF850" s="69"/>
      <c r="AG850" s="95"/>
      <c r="AH850" s="93"/>
      <c r="AI850" s="81"/>
      <c r="AJ850" s="80"/>
      <c r="AK850" s="80"/>
      <c r="AL850" s="78"/>
      <c r="AM850" s="80"/>
      <c r="AN850" s="80"/>
      <c r="AO850" s="80"/>
      <c r="AP850" s="80"/>
      <c r="AQ850" s="80"/>
      <c r="AR850" s="80"/>
      <c r="AS850" s="78"/>
      <c r="AT850" s="96"/>
      <c r="AU850" s="97"/>
      <c r="AV850" s="98"/>
      <c r="AW850" s="99"/>
      <c r="AX850" s="100"/>
      <c r="AY850" s="100"/>
      <c r="AZ850" s="100"/>
      <c r="BA850" s="100"/>
      <c r="BB850" s="100"/>
      <c r="BC850" s="100"/>
      <c r="BD850" s="100"/>
      <c r="BE850" s="100"/>
      <c r="BF850" s="100"/>
      <c r="BG850" s="100"/>
      <c r="BH850" s="100"/>
      <c r="BI850" s="100"/>
      <c r="BJ850" s="100"/>
      <c r="BK850" s="100"/>
      <c r="BL850" s="100"/>
      <c r="BM850" s="100"/>
      <c r="BN850" s="100"/>
      <c r="BO850" s="100"/>
      <c r="BP850" s="100"/>
      <c r="BQ850" s="100"/>
    </row>
    <row r="851" spans="1:69">
      <c r="A851" s="25"/>
      <c r="C851" s="89"/>
      <c r="D851" s="84"/>
      <c r="E851" s="76"/>
      <c r="F851" s="91"/>
      <c r="G851" s="80"/>
      <c r="H851" s="81"/>
      <c r="I851" s="14"/>
      <c r="J851" s="92"/>
      <c r="K851" s="14"/>
      <c r="L851" s="78"/>
      <c r="M851" s="81"/>
      <c r="N851" s="14"/>
      <c r="O851" s="78"/>
      <c r="P851" s="78"/>
      <c r="Q851" s="93"/>
      <c r="R851" s="80"/>
      <c r="S851" s="80"/>
      <c r="T851" s="69"/>
      <c r="U851" s="78"/>
      <c r="V851" s="69"/>
      <c r="W851" s="80"/>
      <c r="X851" s="80"/>
      <c r="Y851" s="94"/>
      <c r="Z851" s="80"/>
      <c r="AA851" s="80"/>
      <c r="AB851" s="80"/>
      <c r="AC851" s="80"/>
      <c r="AD851" s="69"/>
      <c r="AE851" s="69"/>
      <c r="AF851" s="69"/>
      <c r="AG851" s="95"/>
      <c r="AH851" s="93"/>
      <c r="AI851" s="81"/>
      <c r="AJ851" s="80"/>
      <c r="AK851" s="80"/>
      <c r="AL851" s="78"/>
      <c r="AM851" s="80"/>
      <c r="AN851" s="80"/>
      <c r="AO851" s="80"/>
      <c r="AP851" s="80"/>
      <c r="AQ851" s="80"/>
      <c r="AR851" s="80"/>
      <c r="AS851" s="78"/>
      <c r="AT851" s="96"/>
      <c r="AU851" s="97"/>
      <c r="AV851" s="98"/>
      <c r="AW851" s="99"/>
      <c r="AX851" s="100"/>
      <c r="AY851" s="100"/>
      <c r="AZ851" s="100"/>
      <c r="BA851" s="100"/>
      <c r="BB851" s="100"/>
      <c r="BC851" s="100"/>
      <c r="BD851" s="100"/>
      <c r="BE851" s="100"/>
      <c r="BF851" s="100"/>
      <c r="BG851" s="100"/>
      <c r="BH851" s="100"/>
      <c r="BI851" s="100"/>
      <c r="BJ851" s="100"/>
      <c r="BK851" s="100"/>
      <c r="BL851" s="100"/>
      <c r="BM851" s="100"/>
      <c r="BN851" s="100"/>
      <c r="BO851" s="100"/>
      <c r="BP851" s="100"/>
      <c r="BQ851" s="100"/>
    </row>
    <row r="852" spans="1:69">
      <c r="A852" s="25"/>
      <c r="C852" s="89"/>
      <c r="D852" s="84"/>
      <c r="E852" s="76"/>
      <c r="F852" s="91"/>
      <c r="G852" s="80"/>
      <c r="H852" s="81"/>
      <c r="I852" s="14"/>
      <c r="J852" s="92"/>
      <c r="K852" s="14"/>
      <c r="L852" s="78"/>
      <c r="M852" s="81"/>
      <c r="N852" s="14"/>
      <c r="O852" s="78"/>
      <c r="P852" s="78"/>
      <c r="Q852" s="93"/>
      <c r="R852" s="80"/>
      <c r="S852" s="80"/>
      <c r="T852" s="69"/>
      <c r="U852" s="78"/>
      <c r="V852" s="69"/>
      <c r="W852" s="80"/>
      <c r="X852" s="80"/>
      <c r="Y852" s="94"/>
      <c r="Z852" s="80"/>
      <c r="AA852" s="80"/>
      <c r="AB852" s="80"/>
      <c r="AC852" s="80"/>
      <c r="AD852" s="69"/>
      <c r="AE852" s="69"/>
      <c r="AF852" s="69"/>
      <c r="AG852" s="95"/>
      <c r="AH852" s="93"/>
      <c r="AI852" s="81"/>
      <c r="AJ852" s="80"/>
      <c r="AK852" s="80"/>
      <c r="AL852" s="78"/>
      <c r="AM852" s="80"/>
      <c r="AN852" s="80"/>
      <c r="AO852" s="80"/>
      <c r="AP852" s="80"/>
      <c r="AQ852" s="80"/>
      <c r="AR852" s="80"/>
      <c r="AS852" s="78"/>
      <c r="AT852" s="96"/>
      <c r="AU852" s="97"/>
      <c r="AV852" s="98"/>
      <c r="AW852" s="99"/>
      <c r="AX852" s="100"/>
      <c r="AY852" s="100"/>
      <c r="AZ852" s="100"/>
      <c r="BA852" s="100"/>
      <c r="BB852" s="100"/>
      <c r="BC852" s="100"/>
      <c r="BD852" s="100"/>
      <c r="BE852" s="100"/>
      <c r="BF852" s="100"/>
      <c r="BG852" s="100"/>
      <c r="BH852" s="100"/>
      <c r="BI852" s="100"/>
      <c r="BJ852" s="100"/>
      <c r="BK852" s="100"/>
      <c r="BL852" s="100"/>
      <c r="BM852" s="100"/>
      <c r="BN852" s="100"/>
      <c r="BO852" s="100"/>
      <c r="BP852" s="100"/>
      <c r="BQ852" s="100"/>
    </row>
    <row r="853" spans="1:69">
      <c r="A853" s="25"/>
      <c r="C853" s="89"/>
      <c r="D853" s="84"/>
      <c r="E853" s="76"/>
      <c r="F853" s="91"/>
      <c r="G853" s="80"/>
      <c r="H853" s="81"/>
      <c r="I853" s="14"/>
      <c r="J853" s="92"/>
      <c r="K853" s="14"/>
      <c r="L853" s="78"/>
      <c r="M853" s="81"/>
      <c r="N853" s="14"/>
      <c r="O853" s="78"/>
      <c r="P853" s="78"/>
      <c r="Q853" s="93"/>
      <c r="R853" s="80"/>
      <c r="S853" s="80"/>
      <c r="T853" s="69"/>
      <c r="U853" s="78"/>
      <c r="V853" s="69"/>
      <c r="W853" s="80"/>
      <c r="X853" s="80"/>
      <c r="Y853" s="94"/>
      <c r="Z853" s="80"/>
      <c r="AA853" s="80"/>
      <c r="AB853" s="80"/>
      <c r="AC853" s="80"/>
      <c r="AD853" s="69"/>
      <c r="AE853" s="69"/>
      <c r="AF853" s="69"/>
      <c r="AG853" s="95"/>
      <c r="AH853" s="93"/>
      <c r="AI853" s="81"/>
      <c r="AJ853" s="80"/>
      <c r="AK853" s="80"/>
      <c r="AL853" s="78"/>
      <c r="AM853" s="80"/>
      <c r="AN853" s="80"/>
      <c r="AO853" s="80"/>
      <c r="AP853" s="80"/>
      <c r="AQ853" s="80"/>
      <c r="AR853" s="80"/>
      <c r="AS853" s="78"/>
      <c r="AT853" s="96"/>
      <c r="AU853" s="97"/>
      <c r="AV853" s="98"/>
      <c r="AW853" s="99"/>
      <c r="AX853" s="100"/>
      <c r="AY853" s="100"/>
      <c r="AZ853" s="100"/>
      <c r="BA853" s="100"/>
      <c r="BB853" s="100"/>
      <c r="BC853" s="100"/>
      <c r="BD853" s="100"/>
      <c r="BE853" s="100"/>
      <c r="BF853" s="100"/>
      <c r="BG853" s="100"/>
      <c r="BH853" s="100"/>
      <c r="BI853" s="100"/>
      <c r="BJ853" s="100"/>
      <c r="BK853" s="100"/>
      <c r="BL853" s="100"/>
      <c r="BM853" s="100"/>
      <c r="BN853" s="100"/>
      <c r="BO853" s="100"/>
      <c r="BP853" s="100"/>
      <c r="BQ853" s="100"/>
    </row>
    <row r="854" spans="1:69">
      <c r="A854" s="25"/>
      <c r="C854" s="89"/>
      <c r="D854" s="84"/>
      <c r="E854" s="76"/>
      <c r="F854" s="91"/>
      <c r="G854" s="80"/>
      <c r="H854" s="81"/>
      <c r="I854" s="14"/>
      <c r="J854" s="92"/>
      <c r="K854" s="14"/>
      <c r="L854" s="78"/>
      <c r="M854" s="81"/>
      <c r="N854" s="14"/>
      <c r="O854" s="78"/>
      <c r="P854" s="78"/>
      <c r="Q854" s="93"/>
      <c r="R854" s="80"/>
      <c r="S854" s="80"/>
      <c r="T854" s="69"/>
      <c r="U854" s="78"/>
      <c r="V854" s="69"/>
      <c r="W854" s="80"/>
      <c r="X854" s="80"/>
      <c r="Y854" s="94"/>
      <c r="Z854" s="80"/>
      <c r="AA854" s="80"/>
      <c r="AB854" s="80"/>
      <c r="AC854" s="80"/>
      <c r="AD854" s="69"/>
      <c r="AE854" s="69"/>
      <c r="AF854" s="69"/>
      <c r="AG854" s="95"/>
      <c r="AH854" s="93"/>
      <c r="AI854" s="81"/>
      <c r="AJ854" s="80"/>
      <c r="AK854" s="80"/>
      <c r="AL854" s="78"/>
      <c r="AM854" s="80"/>
      <c r="AN854" s="80"/>
      <c r="AO854" s="80"/>
      <c r="AP854" s="80"/>
      <c r="AQ854" s="80"/>
      <c r="AR854" s="80"/>
      <c r="AS854" s="78"/>
      <c r="AT854" s="96"/>
      <c r="AU854" s="97"/>
      <c r="AV854" s="98"/>
      <c r="AW854" s="99"/>
      <c r="AX854" s="100"/>
      <c r="AY854" s="100"/>
      <c r="AZ854" s="100"/>
      <c r="BA854" s="100"/>
      <c r="BB854" s="100"/>
      <c r="BC854" s="100"/>
      <c r="BD854" s="100"/>
      <c r="BE854" s="100"/>
      <c r="BF854" s="100"/>
      <c r="BG854" s="100"/>
      <c r="BH854" s="100"/>
      <c r="BI854" s="100"/>
      <c r="BJ854" s="100"/>
      <c r="BK854" s="100"/>
      <c r="BL854" s="100"/>
      <c r="BM854" s="100"/>
      <c r="BN854" s="100"/>
      <c r="BO854" s="100"/>
      <c r="BP854" s="100"/>
      <c r="BQ854" s="100"/>
    </row>
    <row r="855" spans="1:69">
      <c r="A855" s="25"/>
      <c r="C855" s="89"/>
      <c r="D855" s="84"/>
      <c r="E855" s="76"/>
      <c r="F855" s="91"/>
      <c r="G855" s="80"/>
      <c r="H855" s="81"/>
      <c r="I855" s="14"/>
      <c r="J855" s="92"/>
      <c r="K855" s="14"/>
      <c r="L855" s="78"/>
      <c r="M855" s="81"/>
      <c r="N855" s="14"/>
      <c r="O855" s="78"/>
      <c r="P855" s="78"/>
      <c r="Q855" s="93"/>
      <c r="R855" s="80"/>
      <c r="S855" s="80"/>
      <c r="T855" s="69"/>
      <c r="U855" s="78"/>
      <c r="V855" s="69"/>
      <c r="W855" s="80"/>
      <c r="X855" s="80"/>
      <c r="Y855" s="94"/>
      <c r="Z855" s="80"/>
      <c r="AA855" s="80"/>
      <c r="AB855" s="80"/>
      <c r="AC855" s="80"/>
      <c r="AD855" s="69"/>
      <c r="AE855" s="69"/>
      <c r="AF855" s="69"/>
      <c r="AG855" s="95"/>
      <c r="AH855" s="93"/>
      <c r="AI855" s="81"/>
      <c r="AJ855" s="80"/>
      <c r="AK855" s="80"/>
      <c r="AL855" s="78"/>
      <c r="AM855" s="80"/>
      <c r="AN855" s="80"/>
      <c r="AO855" s="80"/>
      <c r="AP855" s="80"/>
      <c r="AQ855" s="80"/>
      <c r="AR855" s="80"/>
      <c r="AS855" s="78"/>
      <c r="AT855" s="96"/>
      <c r="AU855" s="97"/>
      <c r="AV855" s="98"/>
      <c r="AW855" s="99"/>
      <c r="AX855" s="100"/>
      <c r="AY855" s="100"/>
      <c r="AZ855" s="100"/>
      <c r="BA855" s="100"/>
      <c r="BB855" s="100"/>
      <c r="BC855" s="100"/>
      <c r="BD855" s="100"/>
      <c r="BE855" s="100"/>
      <c r="BF855" s="100"/>
      <c r="BG855" s="100"/>
      <c r="BH855" s="100"/>
      <c r="BI855" s="100"/>
      <c r="BJ855" s="100"/>
      <c r="BK855" s="100"/>
      <c r="BL855" s="100"/>
      <c r="BM855" s="100"/>
      <c r="BN855" s="100"/>
      <c r="BO855" s="100"/>
      <c r="BP855" s="100"/>
      <c r="BQ855" s="100"/>
    </row>
    <row r="856" spans="1:69">
      <c r="A856" s="25"/>
      <c r="C856" s="89"/>
      <c r="D856" s="84"/>
      <c r="E856" s="76"/>
      <c r="F856" s="91"/>
      <c r="G856" s="80"/>
      <c r="H856" s="81"/>
      <c r="I856" s="14"/>
      <c r="J856" s="92"/>
      <c r="K856" s="14"/>
      <c r="L856" s="78"/>
      <c r="M856" s="81"/>
      <c r="N856" s="14"/>
      <c r="O856" s="78"/>
      <c r="P856" s="78"/>
      <c r="Q856" s="93"/>
      <c r="R856" s="80"/>
      <c r="S856" s="80"/>
      <c r="T856" s="69"/>
      <c r="U856" s="78"/>
      <c r="V856" s="69"/>
      <c r="W856" s="80"/>
      <c r="X856" s="80"/>
      <c r="Y856" s="94"/>
      <c r="Z856" s="80"/>
      <c r="AA856" s="80"/>
      <c r="AB856" s="80"/>
      <c r="AC856" s="80"/>
      <c r="AD856" s="69"/>
      <c r="AE856" s="69"/>
      <c r="AF856" s="69"/>
      <c r="AG856" s="95"/>
      <c r="AH856" s="93"/>
      <c r="AI856" s="81"/>
      <c r="AJ856" s="80"/>
      <c r="AK856" s="80"/>
      <c r="AL856" s="78"/>
      <c r="AM856" s="80"/>
      <c r="AN856" s="80"/>
      <c r="AO856" s="80"/>
      <c r="AP856" s="80"/>
      <c r="AQ856" s="80"/>
      <c r="AR856" s="80"/>
      <c r="AS856" s="78"/>
      <c r="AT856" s="96"/>
      <c r="AU856" s="97"/>
      <c r="AV856" s="98"/>
      <c r="AW856" s="99"/>
      <c r="AX856" s="100"/>
      <c r="AY856" s="100"/>
      <c r="AZ856" s="100"/>
      <c r="BA856" s="100"/>
      <c r="BB856" s="100"/>
      <c r="BC856" s="100"/>
      <c r="BD856" s="100"/>
      <c r="BE856" s="100"/>
      <c r="BF856" s="100"/>
      <c r="BG856" s="100"/>
      <c r="BH856" s="100"/>
      <c r="BI856" s="100"/>
      <c r="BJ856" s="100"/>
      <c r="BK856" s="100"/>
      <c r="BL856" s="100"/>
      <c r="BM856" s="100"/>
      <c r="BN856" s="100"/>
      <c r="BO856" s="100"/>
      <c r="BP856" s="100"/>
      <c r="BQ856" s="100"/>
    </row>
    <row r="857" spans="1:69">
      <c r="A857" s="25"/>
      <c r="C857" s="89"/>
      <c r="D857" s="84"/>
      <c r="E857" s="76"/>
      <c r="F857" s="91"/>
      <c r="G857" s="80"/>
      <c r="H857" s="81"/>
      <c r="I857" s="14"/>
      <c r="J857" s="92"/>
      <c r="K857" s="14"/>
      <c r="L857" s="78"/>
      <c r="M857" s="81"/>
      <c r="N857" s="14"/>
      <c r="O857" s="78"/>
      <c r="P857" s="78"/>
      <c r="Q857" s="93"/>
      <c r="R857" s="80"/>
      <c r="S857" s="80"/>
      <c r="T857" s="69"/>
      <c r="U857" s="78"/>
      <c r="V857" s="69"/>
      <c r="W857" s="80"/>
      <c r="X857" s="80"/>
      <c r="Y857" s="94"/>
      <c r="Z857" s="80"/>
      <c r="AA857" s="80"/>
      <c r="AB857" s="80"/>
      <c r="AC857" s="80"/>
      <c r="AD857" s="69"/>
      <c r="AE857" s="69"/>
      <c r="AF857" s="69"/>
      <c r="AG857" s="95"/>
      <c r="AH857" s="93"/>
      <c r="AI857" s="81"/>
      <c r="AJ857" s="80"/>
      <c r="AK857" s="80"/>
      <c r="AL857" s="78"/>
      <c r="AM857" s="80"/>
      <c r="AN857" s="80"/>
      <c r="AO857" s="80"/>
      <c r="AP857" s="80"/>
      <c r="AQ857" s="80"/>
      <c r="AR857" s="80"/>
      <c r="AS857" s="78"/>
      <c r="AT857" s="96"/>
      <c r="AU857" s="97"/>
      <c r="AV857" s="98"/>
      <c r="AW857" s="99"/>
      <c r="AX857" s="100"/>
      <c r="AY857" s="100"/>
      <c r="AZ857" s="100"/>
      <c r="BA857" s="100"/>
      <c r="BB857" s="100"/>
      <c r="BC857" s="100"/>
      <c r="BD857" s="100"/>
      <c r="BE857" s="100"/>
      <c r="BF857" s="100"/>
      <c r="BG857" s="100"/>
      <c r="BH857" s="100"/>
      <c r="BI857" s="100"/>
      <c r="BJ857" s="100"/>
      <c r="BK857" s="100"/>
      <c r="BL857" s="100"/>
      <c r="BM857" s="100"/>
      <c r="BN857" s="100"/>
      <c r="BO857" s="100"/>
      <c r="BP857" s="100"/>
      <c r="BQ857" s="100"/>
    </row>
    <row r="858" spans="1:69">
      <c r="A858" s="25"/>
      <c r="C858" s="89"/>
      <c r="D858" s="84"/>
      <c r="E858" s="76"/>
      <c r="F858" s="91"/>
      <c r="G858" s="80"/>
      <c r="H858" s="81"/>
      <c r="I858" s="14"/>
      <c r="J858" s="92"/>
      <c r="K858" s="14"/>
      <c r="L858" s="78"/>
      <c r="M858" s="81"/>
      <c r="N858" s="14"/>
      <c r="O858" s="78"/>
      <c r="P858" s="78"/>
      <c r="Q858" s="93"/>
      <c r="R858" s="80"/>
      <c r="S858" s="80"/>
      <c r="T858" s="69"/>
      <c r="U858" s="78"/>
      <c r="V858" s="69"/>
      <c r="W858" s="80"/>
      <c r="X858" s="80"/>
      <c r="Y858" s="94"/>
      <c r="Z858" s="80"/>
      <c r="AA858" s="80"/>
      <c r="AB858" s="80"/>
      <c r="AC858" s="80"/>
      <c r="AD858" s="69"/>
      <c r="AE858" s="69"/>
      <c r="AF858" s="69"/>
      <c r="AG858" s="95"/>
      <c r="AH858" s="93"/>
      <c r="AI858" s="81"/>
      <c r="AJ858" s="80"/>
      <c r="AK858" s="80"/>
      <c r="AL858" s="78"/>
      <c r="AM858" s="80"/>
      <c r="AN858" s="80"/>
      <c r="AO858" s="80"/>
      <c r="AP858" s="80"/>
      <c r="AQ858" s="80"/>
      <c r="AR858" s="80"/>
      <c r="AS858" s="78"/>
      <c r="AT858" s="96"/>
      <c r="AU858" s="97"/>
      <c r="AV858" s="98"/>
      <c r="AW858" s="99"/>
      <c r="AX858" s="100"/>
      <c r="AY858" s="100"/>
      <c r="AZ858" s="100"/>
      <c r="BA858" s="100"/>
      <c r="BB858" s="100"/>
      <c r="BC858" s="100"/>
      <c r="BD858" s="100"/>
      <c r="BE858" s="100"/>
      <c r="BF858" s="100"/>
      <c r="BG858" s="100"/>
      <c r="BH858" s="100"/>
      <c r="BI858" s="100"/>
      <c r="BJ858" s="100"/>
      <c r="BK858" s="100"/>
      <c r="BL858" s="100"/>
      <c r="BM858" s="100"/>
      <c r="BN858" s="100"/>
      <c r="BO858" s="100"/>
      <c r="BP858" s="100"/>
      <c r="BQ858" s="100"/>
    </row>
    <row r="859" spans="1:69">
      <c r="A859" s="25"/>
      <c r="C859" s="89"/>
      <c r="D859" s="84"/>
      <c r="E859" s="76"/>
      <c r="F859" s="91"/>
      <c r="G859" s="80"/>
      <c r="H859" s="81"/>
      <c r="I859" s="14"/>
      <c r="J859" s="92"/>
      <c r="K859" s="14"/>
      <c r="L859" s="78"/>
      <c r="M859" s="81"/>
      <c r="N859" s="14"/>
      <c r="O859" s="78"/>
      <c r="P859" s="78"/>
      <c r="Q859" s="93"/>
      <c r="R859" s="80"/>
      <c r="S859" s="80"/>
      <c r="T859" s="69"/>
      <c r="U859" s="78"/>
      <c r="V859" s="69"/>
      <c r="W859" s="80"/>
      <c r="X859" s="80"/>
      <c r="Y859" s="94"/>
      <c r="Z859" s="80"/>
      <c r="AA859" s="80"/>
      <c r="AB859" s="80"/>
      <c r="AC859" s="80"/>
      <c r="AD859" s="69"/>
      <c r="AE859" s="69"/>
      <c r="AF859" s="69"/>
      <c r="AG859" s="95"/>
      <c r="AH859" s="93"/>
      <c r="AI859" s="81"/>
      <c r="AJ859" s="80"/>
      <c r="AK859" s="80"/>
      <c r="AL859" s="78"/>
      <c r="AM859" s="80"/>
      <c r="AN859" s="80"/>
      <c r="AO859" s="80"/>
      <c r="AP859" s="80"/>
      <c r="AQ859" s="80"/>
      <c r="AR859" s="80"/>
      <c r="AS859" s="78"/>
      <c r="AT859" s="96"/>
      <c r="AU859" s="97"/>
      <c r="AV859" s="98"/>
      <c r="AW859" s="99"/>
      <c r="AX859" s="100"/>
      <c r="AY859" s="100"/>
      <c r="AZ859" s="100"/>
      <c r="BA859" s="100"/>
      <c r="BB859" s="100"/>
      <c r="BC859" s="100"/>
      <c r="BD859" s="100"/>
      <c r="BE859" s="100"/>
      <c r="BF859" s="100"/>
      <c r="BG859" s="100"/>
      <c r="BH859" s="100"/>
      <c r="BI859" s="100"/>
      <c r="BJ859" s="100"/>
      <c r="BK859" s="100"/>
      <c r="BL859" s="100"/>
      <c r="BM859" s="100"/>
      <c r="BN859" s="100"/>
      <c r="BO859" s="100"/>
      <c r="BP859" s="100"/>
      <c r="BQ859" s="100"/>
    </row>
    <row r="860" spans="1:69">
      <c r="A860" s="25"/>
      <c r="C860" s="89"/>
      <c r="D860" s="84"/>
      <c r="E860" s="76"/>
      <c r="F860" s="91"/>
      <c r="G860" s="80"/>
      <c r="H860" s="81"/>
      <c r="I860" s="14"/>
      <c r="J860" s="92"/>
      <c r="K860" s="14"/>
      <c r="L860" s="78"/>
      <c r="M860" s="81"/>
      <c r="N860" s="14"/>
      <c r="O860" s="78"/>
      <c r="P860" s="78"/>
      <c r="Q860" s="93"/>
      <c r="R860" s="80"/>
      <c r="S860" s="80"/>
      <c r="T860" s="69"/>
      <c r="U860" s="78"/>
      <c r="V860" s="69"/>
      <c r="W860" s="80"/>
      <c r="X860" s="80"/>
      <c r="Y860" s="94"/>
      <c r="Z860" s="80"/>
      <c r="AA860" s="80"/>
      <c r="AB860" s="80"/>
      <c r="AC860" s="80"/>
      <c r="AD860" s="69"/>
      <c r="AE860" s="69"/>
      <c r="AF860" s="69"/>
      <c r="AG860" s="95"/>
      <c r="AH860" s="93"/>
      <c r="AI860" s="81"/>
      <c r="AJ860" s="80"/>
      <c r="AK860" s="80"/>
      <c r="AL860" s="78"/>
      <c r="AM860" s="80"/>
      <c r="AN860" s="80"/>
      <c r="AO860" s="80"/>
      <c r="AP860" s="80"/>
      <c r="AQ860" s="80"/>
      <c r="AR860" s="80"/>
      <c r="AS860" s="78"/>
      <c r="AT860" s="96"/>
      <c r="AU860" s="97"/>
      <c r="AV860" s="98"/>
      <c r="AW860" s="99"/>
      <c r="AX860" s="100"/>
      <c r="AY860" s="100"/>
      <c r="AZ860" s="100"/>
      <c r="BA860" s="100"/>
      <c r="BB860" s="100"/>
      <c r="BC860" s="100"/>
      <c r="BD860" s="100"/>
      <c r="BE860" s="100"/>
      <c r="BF860" s="100"/>
      <c r="BG860" s="100"/>
      <c r="BH860" s="100"/>
      <c r="BI860" s="100"/>
      <c r="BJ860" s="100"/>
      <c r="BK860" s="100"/>
      <c r="BL860" s="100"/>
      <c r="BM860" s="100"/>
      <c r="BN860" s="100"/>
      <c r="BO860" s="100"/>
      <c r="BP860" s="100"/>
      <c r="BQ860" s="100"/>
    </row>
    <row r="861" spans="1:69">
      <c r="A861" s="25"/>
      <c r="C861" s="89"/>
      <c r="D861" s="84"/>
      <c r="E861" s="76"/>
      <c r="F861" s="91"/>
      <c r="G861" s="80"/>
      <c r="H861" s="81"/>
      <c r="I861" s="14"/>
      <c r="J861" s="92"/>
      <c r="K861" s="14"/>
      <c r="L861" s="78"/>
      <c r="M861" s="81"/>
      <c r="N861" s="14"/>
      <c r="O861" s="78"/>
      <c r="P861" s="78"/>
      <c r="Q861" s="93"/>
      <c r="R861" s="80"/>
      <c r="S861" s="80"/>
      <c r="T861" s="69"/>
      <c r="U861" s="78"/>
      <c r="V861" s="69"/>
      <c r="W861" s="80"/>
      <c r="X861" s="80"/>
      <c r="Y861" s="94"/>
      <c r="Z861" s="80"/>
      <c r="AA861" s="80"/>
      <c r="AB861" s="80"/>
      <c r="AC861" s="80"/>
      <c r="AD861" s="69"/>
      <c r="AE861" s="69"/>
      <c r="AF861" s="69"/>
      <c r="AG861" s="95"/>
      <c r="AH861" s="93"/>
      <c r="AI861" s="81"/>
      <c r="AJ861" s="80"/>
      <c r="AK861" s="80"/>
      <c r="AL861" s="78"/>
      <c r="AM861" s="80"/>
      <c r="AN861" s="80"/>
      <c r="AO861" s="80"/>
      <c r="AP861" s="80"/>
      <c r="AQ861" s="80"/>
      <c r="AR861" s="80"/>
      <c r="AS861" s="78"/>
      <c r="AT861" s="96"/>
      <c r="AU861" s="97"/>
      <c r="AV861" s="98"/>
      <c r="AW861" s="99"/>
      <c r="AX861" s="100"/>
      <c r="AY861" s="100"/>
      <c r="AZ861" s="100"/>
      <c r="BA861" s="100"/>
      <c r="BB861" s="100"/>
      <c r="BC861" s="100"/>
      <c r="BD861" s="100"/>
      <c r="BE861" s="100"/>
      <c r="BF861" s="100"/>
      <c r="BG861" s="100"/>
      <c r="BH861" s="100"/>
      <c r="BI861" s="100"/>
      <c r="BJ861" s="100"/>
      <c r="BK861" s="100"/>
      <c r="BL861" s="100"/>
      <c r="BM861" s="100"/>
      <c r="BN861" s="100"/>
      <c r="BO861" s="100"/>
      <c r="BP861" s="100"/>
      <c r="BQ861" s="100"/>
    </row>
    <row r="862" spans="1:69">
      <c r="A862" s="25"/>
      <c r="C862" s="89"/>
      <c r="D862" s="84"/>
      <c r="E862" s="76"/>
      <c r="F862" s="91"/>
      <c r="G862" s="80"/>
      <c r="H862" s="81"/>
      <c r="I862" s="14"/>
      <c r="J862" s="92"/>
      <c r="K862" s="14"/>
      <c r="L862" s="78"/>
      <c r="M862" s="81"/>
      <c r="N862" s="14"/>
      <c r="O862" s="78"/>
      <c r="P862" s="78"/>
      <c r="Q862" s="93"/>
      <c r="R862" s="80"/>
      <c r="S862" s="80"/>
      <c r="T862" s="69"/>
      <c r="U862" s="78"/>
      <c r="V862" s="69"/>
      <c r="W862" s="80"/>
      <c r="X862" s="80"/>
      <c r="Y862" s="94"/>
      <c r="Z862" s="80"/>
      <c r="AA862" s="80"/>
      <c r="AB862" s="80"/>
      <c r="AC862" s="80"/>
      <c r="AD862" s="69"/>
      <c r="AE862" s="69"/>
      <c r="AF862" s="69"/>
      <c r="AG862" s="95"/>
      <c r="AH862" s="93"/>
      <c r="AI862" s="81"/>
      <c r="AJ862" s="80"/>
      <c r="AK862" s="80"/>
      <c r="AL862" s="78"/>
      <c r="AM862" s="80"/>
      <c r="AN862" s="80"/>
      <c r="AO862" s="80"/>
      <c r="AP862" s="80"/>
      <c r="AQ862" s="80"/>
      <c r="AR862" s="80"/>
      <c r="AS862" s="78"/>
      <c r="AT862" s="96"/>
      <c r="AU862" s="97"/>
      <c r="AV862" s="98"/>
      <c r="AW862" s="99"/>
      <c r="AX862" s="100"/>
      <c r="AY862" s="100"/>
      <c r="AZ862" s="100"/>
      <c r="BA862" s="100"/>
      <c r="BB862" s="100"/>
      <c r="BC862" s="100"/>
      <c r="BD862" s="100"/>
      <c r="BE862" s="100"/>
      <c r="BF862" s="100"/>
      <c r="BG862" s="100"/>
      <c r="BH862" s="100"/>
      <c r="BI862" s="100"/>
      <c r="BJ862" s="100"/>
      <c r="BK862" s="100"/>
      <c r="BL862" s="100"/>
      <c r="BM862" s="100"/>
      <c r="BN862" s="100"/>
      <c r="BO862" s="100"/>
      <c r="BP862" s="100"/>
      <c r="BQ862" s="100"/>
    </row>
    <row r="863" spans="1:69">
      <c r="A863" s="25"/>
      <c r="C863" s="89"/>
      <c r="D863" s="84"/>
      <c r="E863" s="76"/>
      <c r="F863" s="91"/>
      <c r="G863" s="80"/>
      <c r="H863" s="81"/>
      <c r="I863" s="14"/>
      <c r="J863" s="92"/>
      <c r="K863" s="14"/>
      <c r="L863" s="78"/>
      <c r="M863" s="81"/>
      <c r="N863" s="14"/>
      <c r="O863" s="78"/>
      <c r="P863" s="78"/>
      <c r="Q863" s="93"/>
      <c r="R863" s="80"/>
      <c r="S863" s="80"/>
      <c r="T863" s="69"/>
      <c r="U863" s="78"/>
      <c r="V863" s="69"/>
      <c r="W863" s="80"/>
      <c r="X863" s="80"/>
      <c r="Y863" s="94"/>
      <c r="Z863" s="80"/>
      <c r="AA863" s="80"/>
      <c r="AB863" s="80"/>
      <c r="AC863" s="80"/>
      <c r="AD863" s="69"/>
      <c r="AE863" s="69"/>
      <c r="AF863" s="69"/>
      <c r="AG863" s="95"/>
      <c r="AH863" s="93"/>
      <c r="AI863" s="81"/>
      <c r="AJ863" s="80"/>
      <c r="AK863" s="80"/>
      <c r="AL863" s="78"/>
      <c r="AM863" s="80"/>
      <c r="AN863" s="80"/>
      <c r="AO863" s="80"/>
      <c r="AP863" s="80"/>
      <c r="AQ863" s="80"/>
      <c r="AR863" s="80"/>
      <c r="AS863" s="78"/>
      <c r="AT863" s="96"/>
      <c r="AU863" s="97"/>
      <c r="AV863" s="98"/>
      <c r="AW863" s="99"/>
      <c r="AX863" s="100"/>
      <c r="AY863" s="100"/>
      <c r="AZ863" s="100"/>
      <c r="BA863" s="100"/>
      <c r="BB863" s="100"/>
      <c r="BC863" s="100"/>
      <c r="BD863" s="100"/>
      <c r="BE863" s="100"/>
      <c r="BF863" s="100"/>
      <c r="BG863" s="100"/>
      <c r="BH863" s="100"/>
      <c r="BI863" s="100"/>
      <c r="BJ863" s="100"/>
      <c r="BK863" s="100"/>
      <c r="BL863" s="100"/>
      <c r="BM863" s="100"/>
      <c r="BN863" s="100"/>
      <c r="BO863" s="100"/>
      <c r="BP863" s="100"/>
      <c r="BQ863" s="100"/>
    </row>
    <row r="864" spans="1:69">
      <c r="A864" s="25"/>
      <c r="C864" s="89"/>
      <c r="D864" s="84"/>
      <c r="E864" s="76"/>
      <c r="F864" s="91"/>
      <c r="G864" s="80"/>
      <c r="H864" s="81"/>
      <c r="I864" s="14"/>
      <c r="J864" s="92"/>
      <c r="K864" s="14"/>
      <c r="L864" s="78"/>
      <c r="M864" s="81"/>
      <c r="N864" s="14"/>
      <c r="O864" s="78"/>
      <c r="P864" s="78"/>
      <c r="Q864" s="93"/>
      <c r="R864" s="80"/>
      <c r="S864" s="80"/>
      <c r="T864" s="69"/>
      <c r="U864" s="78"/>
      <c r="V864" s="69"/>
      <c r="W864" s="80"/>
      <c r="X864" s="80"/>
      <c r="Y864" s="94"/>
      <c r="Z864" s="80"/>
      <c r="AA864" s="80"/>
      <c r="AB864" s="80"/>
      <c r="AC864" s="80"/>
      <c r="AD864" s="69"/>
      <c r="AE864" s="69"/>
      <c r="AF864" s="69"/>
      <c r="AG864" s="95"/>
      <c r="AH864" s="93"/>
      <c r="AI864" s="81"/>
      <c r="AJ864" s="80"/>
      <c r="AK864" s="80"/>
      <c r="AL864" s="78"/>
      <c r="AM864" s="80"/>
      <c r="AN864" s="80"/>
      <c r="AO864" s="80"/>
      <c r="AP864" s="80"/>
      <c r="AQ864" s="80"/>
      <c r="AR864" s="80"/>
      <c r="AS864" s="78"/>
      <c r="AT864" s="96"/>
      <c r="AU864" s="97"/>
      <c r="AV864" s="98"/>
      <c r="AW864" s="99"/>
      <c r="AX864" s="100"/>
      <c r="AY864" s="100"/>
      <c r="AZ864" s="100"/>
      <c r="BA864" s="100"/>
      <c r="BB864" s="100"/>
      <c r="BC864" s="100"/>
      <c r="BD864" s="100"/>
      <c r="BE864" s="100"/>
      <c r="BF864" s="100"/>
      <c r="BG864" s="100"/>
      <c r="BH864" s="100"/>
      <c r="BI864" s="100"/>
      <c r="BJ864" s="100"/>
      <c r="BK864" s="100"/>
      <c r="BL864" s="100"/>
      <c r="BM864" s="100"/>
      <c r="BN864" s="100"/>
      <c r="BO864" s="100"/>
      <c r="BP864" s="100"/>
      <c r="BQ864" s="100"/>
    </row>
    <row r="865" spans="1:69">
      <c r="A865" s="25"/>
      <c r="C865" s="89"/>
      <c r="D865" s="84"/>
      <c r="E865" s="76"/>
      <c r="F865" s="91"/>
      <c r="G865" s="80"/>
      <c r="H865" s="81"/>
      <c r="I865" s="14"/>
      <c r="J865" s="92"/>
      <c r="K865" s="14"/>
      <c r="L865" s="78"/>
      <c r="M865" s="81"/>
      <c r="N865" s="14"/>
      <c r="O865" s="78"/>
      <c r="P865" s="78"/>
      <c r="Q865" s="93"/>
      <c r="R865" s="80"/>
      <c r="S865" s="80"/>
      <c r="T865" s="69"/>
      <c r="U865" s="78"/>
      <c r="V865" s="69"/>
      <c r="W865" s="80"/>
      <c r="X865" s="80"/>
      <c r="Y865" s="94"/>
      <c r="Z865" s="80"/>
      <c r="AA865" s="80"/>
      <c r="AB865" s="80"/>
      <c r="AC865" s="80"/>
      <c r="AD865" s="69"/>
      <c r="AE865" s="69"/>
      <c r="AF865" s="69"/>
      <c r="AG865" s="95"/>
      <c r="AH865" s="93"/>
      <c r="AI865" s="81"/>
      <c r="AJ865" s="80"/>
      <c r="AK865" s="80"/>
      <c r="AL865" s="78"/>
      <c r="AM865" s="80"/>
      <c r="AN865" s="80"/>
      <c r="AO865" s="80"/>
      <c r="AP865" s="80"/>
      <c r="AQ865" s="80"/>
      <c r="AR865" s="80"/>
      <c r="AS865" s="78"/>
      <c r="AT865" s="96"/>
      <c r="AU865" s="97"/>
      <c r="AV865" s="98"/>
      <c r="AW865" s="99"/>
      <c r="AX865" s="100"/>
      <c r="AY865" s="100"/>
      <c r="AZ865" s="100"/>
      <c r="BA865" s="100"/>
      <c r="BB865" s="100"/>
      <c r="BC865" s="100"/>
      <c r="BD865" s="100"/>
      <c r="BE865" s="100"/>
      <c r="BF865" s="100"/>
      <c r="BG865" s="100"/>
      <c r="BH865" s="100"/>
      <c r="BI865" s="100"/>
      <c r="BJ865" s="100"/>
      <c r="BK865" s="100"/>
      <c r="BL865" s="100"/>
      <c r="BM865" s="100"/>
      <c r="BN865" s="100"/>
      <c r="BO865" s="100"/>
      <c r="BP865" s="100"/>
      <c r="BQ865" s="100"/>
    </row>
    <row r="866" spans="1:69">
      <c r="A866" s="25"/>
      <c r="C866" s="89"/>
      <c r="D866" s="84"/>
      <c r="E866" s="76"/>
      <c r="F866" s="91"/>
      <c r="G866" s="80"/>
      <c r="H866" s="81"/>
      <c r="I866" s="14"/>
      <c r="J866" s="92"/>
      <c r="K866" s="14"/>
      <c r="L866" s="78"/>
      <c r="M866" s="81"/>
      <c r="N866" s="14"/>
      <c r="O866" s="78"/>
      <c r="P866" s="78"/>
      <c r="Q866" s="93"/>
      <c r="R866" s="80"/>
      <c r="S866" s="80"/>
      <c r="T866" s="69"/>
      <c r="U866" s="78"/>
      <c r="V866" s="69"/>
      <c r="W866" s="80"/>
      <c r="X866" s="80"/>
      <c r="Y866" s="94"/>
      <c r="Z866" s="80"/>
      <c r="AA866" s="80"/>
      <c r="AB866" s="80"/>
      <c r="AC866" s="80"/>
      <c r="AD866" s="69"/>
      <c r="AE866" s="69"/>
      <c r="AF866" s="69"/>
      <c r="AG866" s="95"/>
      <c r="AH866" s="93"/>
      <c r="AI866" s="81"/>
      <c r="AJ866" s="80"/>
      <c r="AK866" s="80"/>
      <c r="AL866" s="78"/>
      <c r="AM866" s="80"/>
      <c r="AN866" s="80"/>
      <c r="AO866" s="80"/>
      <c r="AP866" s="80"/>
      <c r="AQ866" s="80"/>
      <c r="AR866" s="80"/>
      <c r="AS866" s="78"/>
      <c r="AT866" s="96"/>
      <c r="AU866" s="97"/>
      <c r="AV866" s="98"/>
      <c r="AW866" s="99"/>
      <c r="AX866" s="100"/>
      <c r="AY866" s="100"/>
      <c r="AZ866" s="100"/>
      <c r="BA866" s="100"/>
      <c r="BB866" s="100"/>
      <c r="BC866" s="100"/>
      <c r="BD866" s="100"/>
      <c r="BE866" s="100"/>
      <c r="BF866" s="100"/>
      <c r="BG866" s="100"/>
      <c r="BH866" s="100"/>
      <c r="BI866" s="100"/>
      <c r="BJ866" s="100"/>
      <c r="BK866" s="100"/>
      <c r="BL866" s="100"/>
      <c r="BM866" s="100"/>
      <c r="BN866" s="100"/>
      <c r="BO866" s="100"/>
      <c r="BP866" s="100"/>
      <c r="BQ866" s="100"/>
    </row>
    <row r="867" spans="1:69">
      <c r="A867" s="25"/>
      <c r="C867" s="89"/>
      <c r="D867" s="84"/>
      <c r="E867" s="76"/>
      <c r="F867" s="91"/>
      <c r="G867" s="80"/>
      <c r="H867" s="81"/>
      <c r="I867" s="14"/>
      <c r="J867" s="92"/>
      <c r="K867" s="14"/>
      <c r="L867" s="78"/>
      <c r="M867" s="81"/>
      <c r="N867" s="14"/>
      <c r="O867" s="78"/>
      <c r="P867" s="78"/>
      <c r="Q867" s="93"/>
      <c r="R867" s="80"/>
      <c r="S867" s="80"/>
      <c r="T867" s="69"/>
      <c r="U867" s="78"/>
      <c r="V867" s="69"/>
      <c r="W867" s="80"/>
      <c r="X867" s="80"/>
      <c r="Y867" s="94"/>
      <c r="Z867" s="80"/>
      <c r="AA867" s="80"/>
      <c r="AB867" s="80"/>
      <c r="AC867" s="80"/>
      <c r="AD867" s="69"/>
      <c r="AE867" s="69"/>
      <c r="AF867" s="69"/>
      <c r="AG867" s="95"/>
      <c r="AH867" s="93"/>
      <c r="AI867" s="81"/>
      <c r="AJ867" s="80"/>
      <c r="AK867" s="80"/>
      <c r="AL867" s="78"/>
      <c r="AM867" s="80"/>
      <c r="AN867" s="80"/>
      <c r="AO867" s="80"/>
      <c r="AP867" s="80"/>
      <c r="AQ867" s="80"/>
      <c r="AR867" s="80"/>
      <c r="AS867" s="78"/>
      <c r="AT867" s="96"/>
      <c r="AU867" s="97"/>
      <c r="AV867" s="98"/>
      <c r="AW867" s="99"/>
      <c r="AX867" s="100"/>
      <c r="AY867" s="100"/>
      <c r="AZ867" s="100"/>
      <c r="BA867" s="100"/>
      <c r="BB867" s="100"/>
      <c r="BC867" s="100"/>
      <c r="BD867" s="100"/>
      <c r="BE867" s="100"/>
      <c r="BF867" s="100"/>
      <c r="BG867" s="100"/>
      <c r="BH867" s="100"/>
      <c r="BI867" s="100"/>
      <c r="BJ867" s="100"/>
      <c r="BK867" s="100"/>
      <c r="BL867" s="100"/>
      <c r="BM867" s="100"/>
      <c r="BN867" s="100"/>
      <c r="BO867" s="100"/>
      <c r="BP867" s="100"/>
      <c r="BQ867" s="100"/>
    </row>
    <row r="868" spans="1:69">
      <c r="A868" s="25"/>
      <c r="C868" s="89"/>
      <c r="D868" s="84"/>
      <c r="E868" s="76"/>
      <c r="F868" s="91"/>
      <c r="G868" s="80"/>
      <c r="H868" s="81"/>
      <c r="I868" s="14"/>
      <c r="J868" s="92"/>
      <c r="K868" s="14"/>
      <c r="L868" s="78"/>
      <c r="M868" s="81"/>
      <c r="N868" s="14"/>
      <c r="O868" s="78"/>
      <c r="P868" s="78"/>
      <c r="Q868" s="93"/>
      <c r="R868" s="80"/>
      <c r="S868" s="80"/>
      <c r="T868" s="69"/>
      <c r="U868" s="78"/>
      <c r="V868" s="69"/>
      <c r="W868" s="80"/>
      <c r="X868" s="80"/>
      <c r="Y868" s="94"/>
      <c r="Z868" s="80"/>
      <c r="AA868" s="80"/>
      <c r="AB868" s="80"/>
      <c r="AC868" s="80"/>
      <c r="AD868" s="69"/>
      <c r="AE868" s="69"/>
      <c r="AF868" s="69"/>
      <c r="AG868" s="95"/>
      <c r="AH868" s="93"/>
      <c r="AI868" s="81"/>
      <c r="AJ868" s="80"/>
      <c r="AK868" s="80"/>
      <c r="AL868" s="78"/>
      <c r="AM868" s="80"/>
      <c r="AN868" s="80"/>
      <c r="AO868" s="80"/>
      <c r="AP868" s="80"/>
      <c r="AQ868" s="80"/>
      <c r="AR868" s="80"/>
      <c r="AS868" s="78"/>
      <c r="AT868" s="96"/>
      <c r="AU868" s="97"/>
      <c r="AV868" s="98"/>
      <c r="AW868" s="99"/>
      <c r="AX868" s="100"/>
      <c r="AY868" s="100"/>
      <c r="AZ868" s="100"/>
      <c r="BA868" s="100"/>
      <c r="BB868" s="100"/>
      <c r="BC868" s="100"/>
      <c r="BD868" s="100"/>
      <c r="BE868" s="100"/>
      <c r="BF868" s="100"/>
      <c r="BG868" s="100"/>
      <c r="BH868" s="100"/>
      <c r="BI868" s="100"/>
      <c r="BJ868" s="100"/>
      <c r="BK868" s="100"/>
      <c r="BL868" s="100"/>
      <c r="BM868" s="100"/>
      <c r="BN868" s="100"/>
      <c r="BO868" s="100"/>
      <c r="BP868" s="100"/>
      <c r="BQ868" s="100"/>
    </row>
    <row r="869" spans="1:69">
      <c r="A869" s="25"/>
      <c r="C869" s="89"/>
      <c r="D869" s="84"/>
      <c r="E869" s="76"/>
      <c r="F869" s="91"/>
      <c r="G869" s="80"/>
      <c r="H869" s="81"/>
      <c r="I869" s="14"/>
      <c r="J869" s="92"/>
      <c r="K869" s="14"/>
      <c r="L869" s="78"/>
      <c r="M869" s="81"/>
      <c r="N869" s="14"/>
      <c r="O869" s="78"/>
      <c r="P869" s="78"/>
      <c r="Q869" s="93"/>
      <c r="R869" s="80"/>
      <c r="S869" s="80"/>
      <c r="T869" s="69"/>
      <c r="U869" s="78"/>
      <c r="V869" s="69"/>
      <c r="W869" s="80"/>
      <c r="X869" s="80"/>
      <c r="Y869" s="94"/>
      <c r="Z869" s="80"/>
      <c r="AA869" s="80"/>
      <c r="AB869" s="80"/>
      <c r="AC869" s="80"/>
      <c r="AD869" s="69"/>
      <c r="AE869" s="69"/>
      <c r="AF869" s="69"/>
      <c r="AG869" s="95"/>
      <c r="AH869" s="93"/>
      <c r="AI869" s="81"/>
      <c r="AJ869" s="80"/>
      <c r="AK869" s="80"/>
      <c r="AL869" s="78"/>
      <c r="AM869" s="80"/>
      <c r="AN869" s="80"/>
      <c r="AO869" s="80"/>
      <c r="AP869" s="80"/>
      <c r="AQ869" s="80"/>
      <c r="AR869" s="80"/>
      <c r="AS869" s="78"/>
      <c r="AT869" s="96"/>
      <c r="AU869" s="97"/>
      <c r="AV869" s="98"/>
      <c r="AW869" s="99"/>
      <c r="AX869" s="100"/>
      <c r="AY869" s="100"/>
      <c r="AZ869" s="100"/>
      <c r="BA869" s="100"/>
      <c r="BB869" s="100"/>
      <c r="BC869" s="100"/>
      <c r="BD869" s="100"/>
      <c r="BE869" s="100"/>
      <c r="BF869" s="100"/>
      <c r="BG869" s="100"/>
      <c r="BH869" s="100"/>
      <c r="BI869" s="100"/>
      <c r="BJ869" s="100"/>
      <c r="BK869" s="100"/>
      <c r="BL869" s="100"/>
      <c r="BM869" s="100"/>
      <c r="BN869" s="100"/>
      <c r="BO869" s="100"/>
      <c r="BP869" s="100"/>
      <c r="BQ869" s="100"/>
    </row>
    <row r="870" spans="1:69">
      <c r="A870" s="25"/>
      <c r="C870" s="89"/>
      <c r="D870" s="84"/>
      <c r="E870" s="76"/>
      <c r="F870" s="91"/>
      <c r="G870" s="80"/>
      <c r="H870" s="81"/>
      <c r="I870" s="14"/>
      <c r="J870" s="92"/>
      <c r="K870" s="14"/>
      <c r="L870" s="78"/>
      <c r="M870" s="81"/>
      <c r="N870" s="14"/>
      <c r="O870" s="78"/>
      <c r="P870" s="78"/>
      <c r="Q870" s="93"/>
      <c r="R870" s="80"/>
      <c r="S870" s="80"/>
      <c r="T870" s="69"/>
      <c r="U870" s="78"/>
      <c r="V870" s="69"/>
      <c r="W870" s="80"/>
      <c r="X870" s="80"/>
      <c r="Y870" s="94"/>
      <c r="Z870" s="80"/>
      <c r="AA870" s="80"/>
      <c r="AB870" s="80"/>
      <c r="AC870" s="80"/>
      <c r="AD870" s="69"/>
      <c r="AE870" s="69"/>
      <c r="AF870" s="69"/>
      <c r="AG870" s="95"/>
      <c r="AH870" s="93"/>
      <c r="AI870" s="81"/>
      <c r="AJ870" s="80"/>
      <c r="AK870" s="80"/>
      <c r="AL870" s="78"/>
      <c r="AM870" s="80"/>
      <c r="AN870" s="80"/>
      <c r="AO870" s="80"/>
      <c r="AP870" s="80"/>
      <c r="AQ870" s="80"/>
      <c r="AR870" s="80"/>
      <c r="AS870" s="78"/>
      <c r="AT870" s="96"/>
      <c r="AU870" s="97"/>
      <c r="AV870" s="98"/>
      <c r="AW870" s="99"/>
      <c r="AX870" s="100"/>
      <c r="AY870" s="100"/>
      <c r="AZ870" s="100"/>
      <c r="BA870" s="100"/>
      <c r="BB870" s="100"/>
      <c r="BC870" s="100"/>
      <c r="BD870" s="100"/>
      <c r="BE870" s="100"/>
      <c r="BF870" s="100"/>
      <c r="BG870" s="100"/>
      <c r="BH870" s="100"/>
      <c r="BI870" s="100"/>
      <c r="BJ870" s="100"/>
      <c r="BK870" s="100"/>
      <c r="BL870" s="100"/>
      <c r="BM870" s="100"/>
      <c r="BN870" s="100"/>
      <c r="BO870" s="100"/>
      <c r="BP870" s="100"/>
      <c r="BQ870" s="100"/>
    </row>
    <row r="871" spans="1:69">
      <c r="A871" s="25"/>
      <c r="C871" s="89"/>
      <c r="D871" s="84"/>
      <c r="E871" s="76"/>
      <c r="F871" s="91"/>
      <c r="G871" s="80"/>
      <c r="H871" s="81"/>
      <c r="I871" s="14"/>
      <c r="J871" s="92"/>
      <c r="K871" s="14"/>
      <c r="L871" s="78"/>
      <c r="M871" s="81"/>
      <c r="N871" s="14"/>
      <c r="O871" s="78"/>
      <c r="P871" s="78"/>
      <c r="Q871" s="93"/>
      <c r="R871" s="80"/>
      <c r="S871" s="80"/>
      <c r="T871" s="69"/>
      <c r="U871" s="78"/>
      <c r="V871" s="69"/>
      <c r="W871" s="80"/>
      <c r="X871" s="80"/>
      <c r="Y871" s="94"/>
      <c r="Z871" s="80"/>
      <c r="AA871" s="80"/>
      <c r="AB871" s="80"/>
      <c r="AC871" s="80"/>
      <c r="AD871" s="69"/>
      <c r="AE871" s="69"/>
      <c r="AF871" s="69"/>
      <c r="AG871" s="95"/>
      <c r="AH871" s="93"/>
      <c r="AI871" s="81"/>
      <c r="AJ871" s="80"/>
      <c r="AK871" s="80"/>
      <c r="AL871" s="78"/>
      <c r="AM871" s="80"/>
      <c r="AN871" s="80"/>
      <c r="AO871" s="80"/>
      <c r="AP871" s="80"/>
      <c r="AQ871" s="80"/>
      <c r="AR871" s="80"/>
      <c r="AS871" s="78"/>
      <c r="AT871" s="96"/>
      <c r="AU871" s="97"/>
      <c r="AV871" s="98"/>
      <c r="AW871" s="99"/>
      <c r="AX871" s="100"/>
      <c r="AY871" s="100"/>
      <c r="AZ871" s="100"/>
      <c r="BA871" s="100"/>
      <c r="BB871" s="100"/>
      <c r="BC871" s="100"/>
      <c r="BD871" s="100"/>
      <c r="BE871" s="100"/>
      <c r="BF871" s="100"/>
      <c r="BG871" s="100"/>
      <c r="BH871" s="100"/>
      <c r="BI871" s="100"/>
      <c r="BJ871" s="100"/>
      <c r="BK871" s="100"/>
      <c r="BL871" s="100"/>
      <c r="BM871" s="100"/>
      <c r="BN871" s="100"/>
      <c r="BO871" s="100"/>
      <c r="BP871" s="100"/>
      <c r="BQ871" s="100"/>
    </row>
    <row r="872" spans="1:69">
      <c r="A872" s="25"/>
      <c r="C872" s="89"/>
      <c r="D872" s="84"/>
      <c r="E872" s="76"/>
      <c r="F872" s="91"/>
      <c r="G872" s="80"/>
      <c r="H872" s="81"/>
      <c r="I872" s="14"/>
      <c r="J872" s="92"/>
      <c r="K872" s="14"/>
      <c r="L872" s="78"/>
      <c r="M872" s="81"/>
      <c r="N872" s="14"/>
      <c r="O872" s="78"/>
      <c r="P872" s="78"/>
      <c r="Q872" s="93"/>
      <c r="R872" s="80"/>
      <c r="S872" s="80"/>
      <c r="T872" s="69"/>
      <c r="U872" s="78"/>
      <c r="V872" s="69"/>
      <c r="W872" s="80"/>
      <c r="X872" s="80"/>
      <c r="Y872" s="94"/>
      <c r="Z872" s="80"/>
      <c r="AA872" s="80"/>
      <c r="AB872" s="80"/>
      <c r="AC872" s="80"/>
      <c r="AD872" s="69"/>
      <c r="AE872" s="69"/>
      <c r="AF872" s="69"/>
      <c r="AG872" s="95"/>
      <c r="AH872" s="93"/>
      <c r="AI872" s="81"/>
      <c r="AJ872" s="80"/>
      <c r="AK872" s="80"/>
      <c r="AL872" s="78"/>
      <c r="AM872" s="80"/>
      <c r="AN872" s="80"/>
      <c r="AO872" s="80"/>
      <c r="AP872" s="80"/>
      <c r="AQ872" s="80"/>
      <c r="AR872" s="80"/>
      <c r="AS872" s="78"/>
      <c r="AT872" s="96"/>
      <c r="AU872" s="97"/>
      <c r="AV872" s="98"/>
      <c r="AW872" s="99"/>
      <c r="AX872" s="100"/>
      <c r="AY872" s="100"/>
      <c r="AZ872" s="100"/>
      <c r="BA872" s="100"/>
      <c r="BB872" s="100"/>
      <c r="BC872" s="100"/>
      <c r="BD872" s="100"/>
      <c r="BE872" s="100"/>
      <c r="BF872" s="100"/>
      <c r="BG872" s="100"/>
      <c r="BH872" s="100"/>
      <c r="BI872" s="100"/>
      <c r="BJ872" s="100"/>
      <c r="BK872" s="100"/>
      <c r="BL872" s="100"/>
      <c r="BM872" s="100"/>
      <c r="BN872" s="100"/>
      <c r="BO872" s="100"/>
      <c r="BP872" s="100"/>
      <c r="BQ872" s="100"/>
    </row>
    <row r="873" spans="1:69">
      <c r="A873" s="25"/>
      <c r="C873" s="89"/>
      <c r="D873" s="84"/>
      <c r="E873" s="76"/>
      <c r="F873" s="91"/>
      <c r="G873" s="80"/>
      <c r="H873" s="81"/>
      <c r="I873" s="14"/>
      <c r="J873" s="92"/>
      <c r="K873" s="14"/>
      <c r="L873" s="78"/>
      <c r="M873" s="81"/>
      <c r="N873" s="14"/>
      <c r="O873" s="78"/>
      <c r="P873" s="78"/>
      <c r="Q873" s="93"/>
      <c r="R873" s="80"/>
      <c r="S873" s="80"/>
      <c r="T873" s="69"/>
      <c r="U873" s="78"/>
      <c r="V873" s="69"/>
      <c r="W873" s="80"/>
      <c r="X873" s="80"/>
      <c r="Y873" s="94"/>
      <c r="Z873" s="80"/>
      <c r="AA873" s="80"/>
      <c r="AB873" s="80"/>
      <c r="AC873" s="80"/>
      <c r="AD873" s="69"/>
      <c r="AE873" s="69"/>
      <c r="AF873" s="69"/>
      <c r="AG873" s="95"/>
      <c r="AH873" s="93"/>
      <c r="AI873" s="81"/>
      <c r="AJ873" s="80"/>
      <c r="AK873" s="80"/>
      <c r="AL873" s="78"/>
      <c r="AM873" s="80"/>
      <c r="AN873" s="80"/>
      <c r="AO873" s="80"/>
      <c r="AP873" s="80"/>
      <c r="AQ873" s="80"/>
      <c r="AR873" s="80"/>
      <c r="AS873" s="78"/>
      <c r="AT873" s="96"/>
      <c r="AU873" s="97"/>
      <c r="AV873" s="98"/>
      <c r="AW873" s="99"/>
      <c r="AX873" s="100"/>
      <c r="AY873" s="100"/>
      <c r="AZ873" s="100"/>
      <c r="BA873" s="100"/>
      <c r="BB873" s="100"/>
      <c r="BC873" s="100"/>
      <c r="BD873" s="100"/>
      <c r="BE873" s="100"/>
      <c r="BF873" s="100"/>
      <c r="BG873" s="100"/>
      <c r="BH873" s="100"/>
      <c r="BI873" s="100"/>
      <c r="BJ873" s="100"/>
      <c r="BK873" s="100"/>
      <c r="BL873" s="100"/>
      <c r="BM873" s="100"/>
      <c r="BN873" s="100"/>
      <c r="BO873" s="100"/>
      <c r="BP873" s="100"/>
      <c r="BQ873" s="100"/>
    </row>
    <row r="874" spans="1:69">
      <c r="A874" s="25"/>
      <c r="C874" s="89"/>
      <c r="D874" s="84"/>
      <c r="E874" s="76"/>
      <c r="F874" s="91"/>
      <c r="G874" s="80"/>
      <c r="H874" s="81"/>
      <c r="I874" s="14"/>
      <c r="J874" s="92"/>
      <c r="K874" s="14"/>
      <c r="L874" s="78"/>
      <c r="M874" s="81"/>
      <c r="N874" s="14"/>
      <c r="O874" s="78"/>
      <c r="P874" s="78"/>
      <c r="Q874" s="93"/>
      <c r="R874" s="80"/>
      <c r="S874" s="80"/>
      <c r="T874" s="69"/>
      <c r="U874" s="78"/>
      <c r="V874" s="69"/>
      <c r="W874" s="80"/>
      <c r="X874" s="80"/>
      <c r="Y874" s="94"/>
      <c r="Z874" s="80"/>
      <c r="AA874" s="80"/>
      <c r="AB874" s="80"/>
      <c r="AC874" s="80"/>
      <c r="AD874" s="69"/>
      <c r="AE874" s="69"/>
      <c r="AF874" s="69"/>
      <c r="AG874" s="95"/>
      <c r="AH874" s="93"/>
      <c r="AI874" s="81"/>
      <c r="AJ874" s="80"/>
      <c r="AK874" s="80"/>
      <c r="AL874" s="78"/>
      <c r="AM874" s="80"/>
      <c r="AN874" s="80"/>
      <c r="AO874" s="80"/>
      <c r="AP874" s="80"/>
      <c r="AQ874" s="80"/>
      <c r="AR874" s="80"/>
      <c r="AS874" s="78"/>
      <c r="AT874" s="96"/>
      <c r="AU874" s="97"/>
      <c r="AV874" s="98"/>
      <c r="AW874" s="99"/>
      <c r="AX874" s="100"/>
      <c r="AY874" s="100"/>
      <c r="AZ874" s="100"/>
      <c r="BA874" s="100"/>
      <c r="BB874" s="100"/>
      <c r="BC874" s="100"/>
      <c r="BD874" s="100"/>
      <c r="BE874" s="100"/>
      <c r="BF874" s="100"/>
      <c r="BG874" s="100"/>
      <c r="BH874" s="100"/>
      <c r="BI874" s="100"/>
      <c r="BJ874" s="100"/>
      <c r="BK874" s="100"/>
      <c r="BL874" s="100"/>
      <c r="BM874" s="100"/>
      <c r="BN874" s="100"/>
      <c r="BO874" s="100"/>
      <c r="BP874" s="100"/>
      <c r="BQ874" s="100"/>
    </row>
    <row r="875" spans="1:69">
      <c r="A875" s="25"/>
      <c r="C875" s="89"/>
      <c r="D875" s="84"/>
      <c r="E875" s="76"/>
      <c r="F875" s="91"/>
      <c r="G875" s="80"/>
      <c r="H875" s="81"/>
      <c r="I875" s="14"/>
      <c r="J875" s="92"/>
      <c r="K875" s="14"/>
      <c r="L875" s="78"/>
      <c r="M875" s="81"/>
      <c r="N875" s="14"/>
      <c r="O875" s="78"/>
      <c r="P875" s="78"/>
      <c r="Q875" s="93"/>
      <c r="R875" s="80"/>
      <c r="S875" s="80"/>
      <c r="T875" s="69"/>
      <c r="U875" s="78"/>
      <c r="V875" s="69"/>
      <c r="W875" s="80"/>
      <c r="X875" s="80"/>
      <c r="Y875" s="94"/>
      <c r="Z875" s="80"/>
      <c r="AA875" s="80"/>
      <c r="AB875" s="80"/>
      <c r="AC875" s="80"/>
      <c r="AD875" s="69"/>
      <c r="AE875" s="69"/>
      <c r="AF875" s="69"/>
      <c r="AG875" s="95"/>
      <c r="AH875" s="93"/>
      <c r="AI875" s="81"/>
      <c r="AJ875" s="80"/>
      <c r="AK875" s="80"/>
      <c r="AL875" s="78"/>
      <c r="AM875" s="80"/>
      <c r="AN875" s="80"/>
      <c r="AO875" s="80"/>
      <c r="AP875" s="80"/>
      <c r="AQ875" s="80"/>
      <c r="AR875" s="80"/>
      <c r="AS875" s="78"/>
      <c r="AT875" s="96"/>
      <c r="AU875" s="97"/>
      <c r="AV875" s="98"/>
      <c r="AW875" s="99"/>
      <c r="AX875" s="100"/>
      <c r="AY875" s="100"/>
      <c r="AZ875" s="100"/>
      <c r="BA875" s="100"/>
      <c r="BB875" s="100"/>
      <c r="BC875" s="100"/>
      <c r="BD875" s="100"/>
      <c r="BE875" s="100"/>
      <c r="BF875" s="100"/>
      <c r="BG875" s="100"/>
      <c r="BH875" s="100"/>
      <c r="BI875" s="100"/>
      <c r="BJ875" s="100"/>
      <c r="BK875" s="100"/>
      <c r="BL875" s="100"/>
      <c r="BM875" s="100"/>
      <c r="BN875" s="100"/>
      <c r="BO875" s="100"/>
      <c r="BP875" s="100"/>
      <c r="BQ875" s="100"/>
    </row>
    <row r="876" spans="1:69">
      <c r="A876" s="25"/>
      <c r="C876" s="89"/>
      <c r="D876" s="84"/>
      <c r="E876" s="76"/>
      <c r="F876" s="91"/>
      <c r="G876" s="80"/>
      <c r="H876" s="81"/>
      <c r="I876" s="14"/>
      <c r="J876" s="92"/>
      <c r="K876" s="14"/>
      <c r="L876" s="78"/>
      <c r="M876" s="81"/>
      <c r="N876" s="14"/>
      <c r="O876" s="78"/>
      <c r="P876" s="78"/>
      <c r="Q876" s="93"/>
      <c r="R876" s="80"/>
      <c r="S876" s="80"/>
      <c r="T876" s="69"/>
      <c r="U876" s="78"/>
      <c r="V876" s="69"/>
      <c r="W876" s="80"/>
      <c r="X876" s="80"/>
      <c r="Y876" s="94"/>
      <c r="Z876" s="80"/>
      <c r="AA876" s="80"/>
      <c r="AB876" s="80"/>
      <c r="AC876" s="80"/>
      <c r="AD876" s="69"/>
      <c r="AE876" s="69"/>
      <c r="AF876" s="69"/>
      <c r="AG876" s="95"/>
      <c r="AH876" s="93"/>
      <c r="AI876" s="81"/>
      <c r="AJ876" s="80"/>
      <c r="AK876" s="80"/>
      <c r="AL876" s="78"/>
      <c r="AM876" s="80"/>
      <c r="AN876" s="80"/>
      <c r="AO876" s="80"/>
      <c r="AP876" s="80"/>
      <c r="AQ876" s="80"/>
      <c r="AR876" s="80"/>
      <c r="AS876" s="78"/>
      <c r="AT876" s="96"/>
      <c r="AU876" s="97"/>
      <c r="AV876" s="98"/>
      <c r="AW876" s="99"/>
      <c r="AX876" s="100"/>
      <c r="AY876" s="100"/>
      <c r="AZ876" s="100"/>
      <c r="BA876" s="100"/>
      <c r="BB876" s="100"/>
      <c r="BC876" s="100"/>
      <c r="BD876" s="100"/>
      <c r="BE876" s="100"/>
      <c r="BF876" s="100"/>
      <c r="BG876" s="100"/>
      <c r="BH876" s="100"/>
      <c r="BI876" s="100"/>
      <c r="BJ876" s="100"/>
      <c r="BK876" s="100"/>
      <c r="BL876" s="100"/>
      <c r="BM876" s="100"/>
      <c r="BN876" s="100"/>
      <c r="BO876" s="100"/>
      <c r="BP876" s="100"/>
      <c r="BQ876" s="100"/>
    </row>
    <row r="877" spans="1:69">
      <c r="A877" s="25"/>
      <c r="C877" s="89"/>
      <c r="D877" s="84"/>
      <c r="E877" s="76"/>
      <c r="F877" s="91"/>
      <c r="G877" s="80"/>
      <c r="H877" s="81"/>
      <c r="I877" s="14"/>
      <c r="J877" s="92"/>
      <c r="K877" s="14"/>
      <c r="L877" s="78"/>
      <c r="M877" s="81"/>
      <c r="N877" s="14"/>
      <c r="O877" s="78"/>
      <c r="P877" s="78"/>
      <c r="Q877" s="93"/>
      <c r="R877" s="80"/>
      <c r="S877" s="80"/>
      <c r="T877" s="69"/>
      <c r="U877" s="78"/>
      <c r="V877" s="69"/>
      <c r="W877" s="80"/>
      <c r="X877" s="80"/>
      <c r="Y877" s="94"/>
      <c r="Z877" s="80"/>
      <c r="AA877" s="80"/>
      <c r="AB877" s="80"/>
      <c r="AC877" s="80"/>
      <c r="AD877" s="69"/>
      <c r="AE877" s="69"/>
      <c r="AF877" s="69"/>
      <c r="AG877" s="95"/>
      <c r="AH877" s="93"/>
      <c r="AI877" s="81"/>
      <c r="AJ877" s="80"/>
      <c r="AK877" s="80"/>
      <c r="AL877" s="78"/>
      <c r="AM877" s="80"/>
      <c r="AN877" s="80"/>
      <c r="AO877" s="80"/>
      <c r="AP877" s="80"/>
      <c r="AQ877" s="80"/>
      <c r="AR877" s="80"/>
      <c r="AS877" s="78"/>
      <c r="AT877" s="96"/>
      <c r="AU877" s="97"/>
      <c r="AV877" s="98"/>
      <c r="AW877" s="99"/>
      <c r="AX877" s="100"/>
      <c r="AY877" s="100"/>
      <c r="AZ877" s="100"/>
      <c r="BA877" s="100"/>
      <c r="BB877" s="100"/>
      <c r="BC877" s="100"/>
      <c r="BD877" s="100"/>
      <c r="BE877" s="100"/>
      <c r="BF877" s="100"/>
      <c r="BG877" s="100"/>
      <c r="BH877" s="100"/>
      <c r="BI877" s="100"/>
      <c r="BJ877" s="100"/>
      <c r="BK877" s="100"/>
      <c r="BL877" s="100"/>
      <c r="BM877" s="100"/>
      <c r="BN877" s="100"/>
      <c r="BO877" s="100"/>
      <c r="BP877" s="100"/>
      <c r="BQ877" s="100"/>
    </row>
    <row r="878" spans="1:69">
      <c r="A878" s="25"/>
      <c r="C878" s="89"/>
      <c r="D878" s="84"/>
      <c r="E878" s="76"/>
      <c r="F878" s="91"/>
      <c r="G878" s="80"/>
      <c r="H878" s="81"/>
      <c r="I878" s="14"/>
      <c r="J878" s="92"/>
      <c r="K878" s="14"/>
      <c r="L878" s="78"/>
      <c r="M878" s="81"/>
      <c r="N878" s="14"/>
      <c r="O878" s="78"/>
      <c r="P878" s="78"/>
      <c r="Q878" s="93"/>
      <c r="R878" s="80"/>
      <c r="S878" s="80"/>
      <c r="T878" s="69"/>
      <c r="U878" s="78"/>
      <c r="V878" s="69"/>
      <c r="W878" s="80"/>
      <c r="X878" s="80"/>
      <c r="Y878" s="94"/>
      <c r="Z878" s="80"/>
      <c r="AA878" s="80"/>
      <c r="AB878" s="80"/>
      <c r="AC878" s="80"/>
      <c r="AD878" s="69"/>
      <c r="AE878" s="69"/>
      <c r="AF878" s="69"/>
      <c r="AG878" s="95"/>
      <c r="AH878" s="93"/>
      <c r="AI878" s="81"/>
      <c r="AJ878" s="80"/>
      <c r="AK878" s="80"/>
      <c r="AL878" s="78"/>
      <c r="AM878" s="80"/>
      <c r="AN878" s="80"/>
      <c r="AO878" s="80"/>
      <c r="AP878" s="80"/>
      <c r="AQ878" s="80"/>
      <c r="AR878" s="80"/>
      <c r="AS878" s="78"/>
      <c r="AT878" s="96"/>
      <c r="AU878" s="97"/>
      <c r="AV878" s="98"/>
      <c r="AW878" s="99"/>
      <c r="AX878" s="100"/>
      <c r="AY878" s="100"/>
      <c r="AZ878" s="100"/>
      <c r="BA878" s="100"/>
      <c r="BB878" s="100"/>
      <c r="BC878" s="100"/>
      <c r="BD878" s="100"/>
      <c r="BE878" s="100"/>
      <c r="BF878" s="100"/>
      <c r="BG878" s="100"/>
      <c r="BH878" s="100"/>
      <c r="BI878" s="100"/>
      <c r="BJ878" s="100"/>
      <c r="BK878" s="100"/>
      <c r="BL878" s="100"/>
      <c r="BM878" s="100"/>
      <c r="BN878" s="100"/>
      <c r="BO878" s="100"/>
      <c r="BP878" s="100"/>
      <c r="BQ878" s="100"/>
    </row>
    <row r="879" spans="1:69">
      <c r="A879" s="25"/>
      <c r="C879" s="89"/>
      <c r="D879" s="84"/>
      <c r="E879" s="76"/>
      <c r="F879" s="91"/>
      <c r="G879" s="80"/>
      <c r="H879" s="81"/>
      <c r="I879" s="14"/>
      <c r="J879" s="92"/>
      <c r="K879" s="14"/>
      <c r="L879" s="78"/>
      <c r="M879" s="81"/>
      <c r="N879" s="14"/>
      <c r="O879" s="78"/>
      <c r="P879" s="78"/>
      <c r="Q879" s="93"/>
      <c r="R879" s="80"/>
      <c r="S879" s="80"/>
      <c r="T879" s="69"/>
      <c r="U879" s="78"/>
      <c r="V879" s="69"/>
      <c r="W879" s="80"/>
      <c r="X879" s="80"/>
      <c r="Y879" s="94"/>
      <c r="Z879" s="80"/>
      <c r="AA879" s="80"/>
      <c r="AB879" s="80"/>
      <c r="AC879" s="80"/>
      <c r="AD879" s="69"/>
      <c r="AE879" s="69"/>
      <c r="AF879" s="69"/>
      <c r="AG879" s="95"/>
      <c r="AH879" s="93"/>
      <c r="AI879" s="81"/>
      <c r="AJ879" s="80"/>
      <c r="AK879" s="80"/>
      <c r="AL879" s="78"/>
      <c r="AM879" s="80"/>
      <c r="AN879" s="80"/>
      <c r="AO879" s="80"/>
      <c r="AP879" s="80"/>
      <c r="AQ879" s="80"/>
      <c r="AR879" s="80"/>
      <c r="AS879" s="78"/>
      <c r="AT879" s="96"/>
      <c r="AU879" s="97"/>
      <c r="AV879" s="98"/>
      <c r="AW879" s="99"/>
      <c r="AX879" s="100"/>
      <c r="AY879" s="100"/>
      <c r="AZ879" s="100"/>
      <c r="BA879" s="100"/>
      <c r="BB879" s="100"/>
      <c r="BC879" s="100"/>
      <c r="BD879" s="100"/>
      <c r="BE879" s="100"/>
      <c r="BF879" s="100"/>
      <c r="BG879" s="100"/>
      <c r="BH879" s="100"/>
      <c r="BI879" s="100"/>
      <c r="BJ879" s="100"/>
      <c r="BK879" s="100"/>
      <c r="BL879" s="100"/>
      <c r="BM879" s="100"/>
      <c r="BN879" s="100"/>
      <c r="BO879" s="100"/>
      <c r="BP879" s="100"/>
      <c r="BQ879" s="100"/>
    </row>
    <row r="880" spans="1:69">
      <c r="A880" s="25"/>
      <c r="C880" s="89"/>
      <c r="D880" s="84"/>
      <c r="E880" s="76"/>
      <c r="F880" s="91"/>
      <c r="G880" s="80"/>
      <c r="H880" s="81"/>
      <c r="I880" s="14"/>
      <c r="J880" s="92"/>
      <c r="K880" s="14"/>
      <c r="L880" s="78"/>
      <c r="M880" s="81"/>
      <c r="N880" s="14"/>
      <c r="O880" s="78"/>
      <c r="P880" s="78"/>
      <c r="Q880" s="93"/>
      <c r="R880" s="80"/>
      <c r="S880" s="80"/>
      <c r="T880" s="69"/>
      <c r="U880" s="78"/>
      <c r="V880" s="69"/>
      <c r="W880" s="80"/>
      <c r="X880" s="80"/>
      <c r="Y880" s="94"/>
      <c r="Z880" s="80"/>
      <c r="AA880" s="80"/>
      <c r="AB880" s="80"/>
      <c r="AC880" s="80"/>
      <c r="AD880" s="69"/>
      <c r="AE880" s="69"/>
      <c r="AF880" s="69"/>
      <c r="AG880" s="95"/>
      <c r="AH880" s="93"/>
      <c r="AI880" s="81"/>
      <c r="AJ880" s="80"/>
      <c r="AK880" s="80"/>
      <c r="AL880" s="78"/>
      <c r="AM880" s="80"/>
      <c r="AN880" s="80"/>
      <c r="AO880" s="80"/>
      <c r="AP880" s="80"/>
      <c r="AQ880" s="80"/>
      <c r="AR880" s="80"/>
      <c r="AS880" s="78"/>
      <c r="AT880" s="96"/>
      <c r="AU880" s="97"/>
      <c r="AV880" s="98"/>
      <c r="AW880" s="99"/>
      <c r="AX880" s="100"/>
      <c r="AY880" s="100"/>
      <c r="AZ880" s="100"/>
      <c r="BA880" s="100"/>
      <c r="BB880" s="100"/>
      <c r="BC880" s="100"/>
      <c r="BD880" s="100"/>
      <c r="BE880" s="100"/>
      <c r="BF880" s="100"/>
      <c r="BG880" s="100"/>
      <c r="BH880" s="100"/>
      <c r="BI880" s="100"/>
      <c r="BJ880" s="100"/>
      <c r="BK880" s="100"/>
      <c r="BL880" s="100"/>
      <c r="BM880" s="100"/>
      <c r="BN880" s="100"/>
      <c r="BO880" s="100"/>
      <c r="BP880" s="100"/>
      <c r="BQ880" s="100"/>
    </row>
    <row r="881" spans="1:69">
      <c r="A881" s="25"/>
      <c r="C881" s="89"/>
      <c r="D881" s="84"/>
      <c r="E881" s="76"/>
      <c r="F881" s="91"/>
      <c r="G881" s="80"/>
      <c r="H881" s="81"/>
      <c r="I881" s="14"/>
      <c r="J881" s="92"/>
      <c r="K881" s="14"/>
      <c r="L881" s="78"/>
      <c r="M881" s="81"/>
      <c r="N881" s="14"/>
      <c r="O881" s="78"/>
      <c r="P881" s="78"/>
      <c r="Q881" s="93"/>
      <c r="R881" s="80"/>
      <c r="S881" s="80"/>
      <c r="T881" s="69"/>
      <c r="U881" s="78"/>
      <c r="V881" s="69"/>
      <c r="W881" s="80"/>
      <c r="X881" s="80"/>
      <c r="Y881" s="94"/>
      <c r="Z881" s="80"/>
      <c r="AA881" s="80"/>
      <c r="AB881" s="80"/>
      <c r="AC881" s="80"/>
      <c r="AD881" s="69"/>
      <c r="AE881" s="69"/>
      <c r="AF881" s="69"/>
      <c r="AG881" s="95"/>
      <c r="AH881" s="93"/>
      <c r="AI881" s="81"/>
      <c r="AJ881" s="80"/>
      <c r="AK881" s="80"/>
      <c r="AL881" s="78"/>
      <c r="AM881" s="80"/>
      <c r="AN881" s="80"/>
      <c r="AO881" s="80"/>
      <c r="AP881" s="80"/>
      <c r="AQ881" s="80"/>
      <c r="AR881" s="80"/>
      <c r="AS881" s="78"/>
      <c r="AT881" s="96"/>
      <c r="AU881" s="97"/>
      <c r="AV881" s="98"/>
      <c r="AW881" s="99"/>
      <c r="AX881" s="100"/>
      <c r="AY881" s="100"/>
      <c r="AZ881" s="100"/>
      <c r="BA881" s="100"/>
      <c r="BB881" s="100"/>
      <c r="BC881" s="100"/>
      <c r="BD881" s="100"/>
      <c r="BE881" s="100"/>
      <c r="BF881" s="100"/>
      <c r="BG881" s="100"/>
      <c r="BH881" s="100"/>
      <c r="BI881" s="100"/>
      <c r="BJ881" s="100"/>
      <c r="BK881" s="100"/>
      <c r="BL881" s="100"/>
      <c r="BM881" s="100"/>
      <c r="BN881" s="100"/>
      <c r="BO881" s="100"/>
      <c r="BP881" s="100"/>
      <c r="BQ881" s="100"/>
    </row>
    <row r="882" spans="1:69">
      <c r="A882" s="25"/>
      <c r="C882" s="89"/>
      <c r="D882" s="84"/>
      <c r="E882" s="76"/>
      <c r="F882" s="91"/>
      <c r="G882" s="80"/>
      <c r="H882" s="81"/>
      <c r="I882" s="14"/>
      <c r="J882" s="92"/>
      <c r="K882" s="14"/>
      <c r="L882" s="78"/>
      <c r="M882" s="81"/>
      <c r="N882" s="14"/>
      <c r="O882" s="78"/>
      <c r="P882" s="78"/>
      <c r="Q882" s="93"/>
      <c r="R882" s="80"/>
      <c r="S882" s="80"/>
      <c r="T882" s="69"/>
      <c r="U882" s="78"/>
      <c r="V882" s="69"/>
      <c r="W882" s="80"/>
      <c r="X882" s="80"/>
      <c r="Y882" s="94"/>
      <c r="Z882" s="80"/>
      <c r="AA882" s="80"/>
      <c r="AB882" s="80"/>
      <c r="AC882" s="80"/>
      <c r="AD882" s="69"/>
      <c r="AE882" s="69"/>
      <c r="AF882" s="69"/>
      <c r="AG882" s="95"/>
      <c r="AH882" s="93"/>
      <c r="AI882" s="81"/>
      <c r="AJ882" s="80"/>
      <c r="AK882" s="80"/>
      <c r="AL882" s="78"/>
      <c r="AM882" s="80"/>
      <c r="AN882" s="80"/>
      <c r="AO882" s="80"/>
      <c r="AP882" s="80"/>
      <c r="AQ882" s="80"/>
      <c r="AR882" s="80"/>
      <c r="AS882" s="78"/>
      <c r="AT882" s="96"/>
      <c r="AU882" s="97"/>
      <c r="AV882" s="98"/>
      <c r="AW882" s="99"/>
      <c r="AX882" s="100"/>
      <c r="AY882" s="100"/>
      <c r="AZ882" s="100"/>
      <c r="BA882" s="100"/>
      <c r="BB882" s="100"/>
      <c r="BC882" s="100"/>
      <c r="BD882" s="100"/>
      <c r="BE882" s="100"/>
      <c r="BF882" s="100"/>
      <c r="BG882" s="100"/>
      <c r="BH882" s="100"/>
      <c r="BI882" s="100"/>
      <c r="BJ882" s="100"/>
      <c r="BK882" s="100"/>
      <c r="BL882" s="100"/>
      <c r="BM882" s="100"/>
      <c r="BN882" s="100"/>
      <c r="BO882" s="100"/>
      <c r="BP882" s="100"/>
      <c r="BQ882" s="100"/>
    </row>
    <row r="883" spans="1:69">
      <c r="A883" s="25"/>
      <c r="C883" s="89"/>
      <c r="D883" s="84"/>
      <c r="E883" s="76"/>
      <c r="F883" s="91"/>
      <c r="G883" s="80"/>
      <c r="H883" s="81"/>
      <c r="I883" s="14"/>
      <c r="J883" s="92"/>
      <c r="K883" s="14"/>
      <c r="L883" s="78"/>
      <c r="M883" s="81"/>
      <c r="N883" s="14"/>
      <c r="O883" s="78"/>
      <c r="P883" s="78"/>
      <c r="Q883" s="93"/>
      <c r="R883" s="80"/>
      <c r="S883" s="80"/>
      <c r="T883" s="69"/>
      <c r="U883" s="78"/>
      <c r="V883" s="69"/>
      <c r="W883" s="80"/>
      <c r="X883" s="80"/>
      <c r="Y883" s="94"/>
      <c r="Z883" s="80"/>
      <c r="AA883" s="80"/>
      <c r="AB883" s="80"/>
      <c r="AC883" s="80"/>
      <c r="AD883" s="69"/>
      <c r="AE883" s="69"/>
      <c r="AF883" s="69"/>
      <c r="AG883" s="95"/>
      <c r="AH883" s="93"/>
      <c r="AI883" s="81"/>
      <c r="AJ883" s="80"/>
      <c r="AK883" s="80"/>
      <c r="AL883" s="78"/>
      <c r="AM883" s="80"/>
      <c r="AN883" s="80"/>
      <c r="AO883" s="80"/>
      <c r="AP883" s="80"/>
      <c r="AQ883" s="80"/>
      <c r="AR883" s="80"/>
      <c r="AS883" s="78"/>
      <c r="AT883" s="96"/>
      <c r="AU883" s="97"/>
      <c r="AV883" s="98"/>
      <c r="AW883" s="99"/>
      <c r="AX883" s="100"/>
      <c r="AY883" s="100"/>
      <c r="AZ883" s="100"/>
      <c r="BA883" s="100"/>
      <c r="BB883" s="100"/>
      <c r="BC883" s="100"/>
      <c r="BD883" s="100"/>
      <c r="BE883" s="100"/>
      <c r="BF883" s="100"/>
      <c r="BG883" s="100"/>
      <c r="BH883" s="100"/>
      <c r="BI883" s="100"/>
      <c r="BJ883" s="100"/>
      <c r="BK883" s="100"/>
      <c r="BL883" s="100"/>
      <c r="BM883" s="100"/>
      <c r="BN883" s="100"/>
      <c r="BO883" s="100"/>
      <c r="BP883" s="100"/>
      <c r="BQ883" s="100"/>
    </row>
    <row r="884" spans="1:69">
      <c r="A884" s="25"/>
      <c r="C884" s="89"/>
      <c r="D884" s="84"/>
      <c r="E884" s="76"/>
      <c r="F884" s="91"/>
      <c r="G884" s="80"/>
      <c r="H884" s="81"/>
      <c r="I884" s="14"/>
      <c r="J884" s="92"/>
      <c r="K884" s="14"/>
      <c r="L884" s="78"/>
      <c r="M884" s="81"/>
      <c r="N884" s="14"/>
      <c r="O884" s="78"/>
      <c r="P884" s="78"/>
      <c r="Q884" s="93"/>
      <c r="R884" s="80"/>
      <c r="S884" s="80"/>
      <c r="T884" s="69"/>
      <c r="U884" s="78"/>
      <c r="V884" s="69"/>
      <c r="W884" s="80"/>
      <c r="X884" s="80"/>
      <c r="Y884" s="94"/>
      <c r="Z884" s="80"/>
      <c r="AA884" s="80"/>
      <c r="AB884" s="80"/>
      <c r="AC884" s="80"/>
      <c r="AD884" s="69"/>
      <c r="AE884" s="69"/>
      <c r="AF884" s="69"/>
      <c r="AG884" s="95"/>
      <c r="AH884" s="93"/>
      <c r="AI884" s="81"/>
      <c r="AJ884" s="80"/>
      <c r="AK884" s="80"/>
      <c r="AL884" s="78"/>
      <c r="AM884" s="80"/>
      <c r="AN884" s="80"/>
      <c r="AO884" s="80"/>
      <c r="AP884" s="80"/>
      <c r="AQ884" s="80"/>
      <c r="AR884" s="80"/>
      <c r="AS884" s="78"/>
      <c r="AT884" s="96"/>
      <c r="AU884" s="97"/>
      <c r="AV884" s="98"/>
      <c r="AW884" s="99"/>
      <c r="AX884" s="100"/>
      <c r="AY884" s="100"/>
      <c r="AZ884" s="100"/>
      <c r="BA884" s="100"/>
      <c r="BB884" s="100"/>
      <c r="BC884" s="100"/>
      <c r="BD884" s="100"/>
      <c r="BE884" s="100"/>
      <c r="BF884" s="100"/>
      <c r="BG884" s="100"/>
      <c r="BH884" s="100"/>
      <c r="BI884" s="100"/>
      <c r="BJ884" s="100"/>
      <c r="BK884" s="100"/>
      <c r="BL884" s="100"/>
      <c r="BM884" s="100"/>
      <c r="BN884" s="100"/>
      <c r="BO884" s="100"/>
      <c r="BP884" s="100"/>
      <c r="BQ884" s="100"/>
    </row>
    <row r="885" spans="1:69">
      <c r="A885" s="25"/>
      <c r="C885" s="89"/>
      <c r="D885" s="84"/>
      <c r="E885" s="76"/>
      <c r="F885" s="91"/>
      <c r="G885" s="80"/>
      <c r="H885" s="81"/>
      <c r="I885" s="14"/>
      <c r="J885" s="92"/>
      <c r="K885" s="14"/>
      <c r="L885" s="78"/>
      <c r="M885" s="81"/>
      <c r="N885" s="14"/>
      <c r="O885" s="78"/>
      <c r="P885" s="78"/>
      <c r="Q885" s="93"/>
      <c r="R885" s="80"/>
      <c r="S885" s="80"/>
      <c r="T885" s="69"/>
      <c r="U885" s="78"/>
      <c r="V885" s="69"/>
      <c r="W885" s="80"/>
      <c r="X885" s="80"/>
      <c r="Y885" s="94"/>
      <c r="Z885" s="80"/>
      <c r="AA885" s="80"/>
      <c r="AB885" s="80"/>
      <c r="AC885" s="80"/>
      <c r="AD885" s="69"/>
      <c r="AE885" s="69"/>
      <c r="AF885" s="69"/>
      <c r="AG885" s="95"/>
      <c r="AH885" s="93"/>
      <c r="AI885" s="81"/>
      <c r="AJ885" s="80"/>
      <c r="AK885" s="80"/>
      <c r="AL885" s="78"/>
      <c r="AM885" s="80"/>
      <c r="AN885" s="80"/>
      <c r="AO885" s="80"/>
      <c r="AP885" s="80"/>
      <c r="AQ885" s="80"/>
      <c r="AR885" s="80"/>
      <c r="AS885" s="78"/>
      <c r="AT885" s="96"/>
      <c r="AU885" s="97"/>
      <c r="AV885" s="98"/>
      <c r="AW885" s="99"/>
      <c r="AX885" s="100"/>
      <c r="AY885" s="100"/>
      <c r="AZ885" s="100"/>
      <c r="BA885" s="100"/>
      <c r="BB885" s="100"/>
      <c r="BC885" s="100"/>
      <c r="BD885" s="100"/>
      <c r="BE885" s="100"/>
      <c r="BF885" s="100"/>
      <c r="BG885" s="100"/>
      <c r="BH885" s="100"/>
      <c r="BI885" s="100"/>
      <c r="BJ885" s="100"/>
      <c r="BK885" s="100"/>
      <c r="BL885" s="100"/>
      <c r="BM885" s="100"/>
      <c r="BN885" s="100"/>
      <c r="BO885" s="100"/>
      <c r="BP885" s="100"/>
      <c r="BQ885" s="100"/>
    </row>
    <row r="886" spans="1:69">
      <c r="A886" s="25"/>
      <c r="C886" s="89"/>
      <c r="D886" s="84"/>
      <c r="E886" s="76"/>
      <c r="F886" s="91"/>
      <c r="G886" s="80"/>
      <c r="H886" s="81"/>
      <c r="I886" s="14"/>
      <c r="J886" s="92"/>
      <c r="K886" s="14"/>
      <c r="L886" s="78"/>
      <c r="M886" s="81"/>
      <c r="N886" s="14"/>
      <c r="O886" s="78"/>
      <c r="P886" s="78"/>
      <c r="Q886" s="93"/>
      <c r="R886" s="80"/>
      <c r="S886" s="80"/>
      <c r="T886" s="69"/>
      <c r="U886" s="78"/>
      <c r="V886" s="69"/>
      <c r="W886" s="80"/>
      <c r="X886" s="80"/>
      <c r="Y886" s="94"/>
      <c r="Z886" s="80"/>
      <c r="AA886" s="80"/>
      <c r="AB886" s="80"/>
      <c r="AC886" s="80"/>
      <c r="AD886" s="69"/>
      <c r="AE886" s="69"/>
      <c r="AF886" s="69"/>
      <c r="AG886" s="95"/>
      <c r="AH886" s="93"/>
      <c r="AI886" s="81"/>
      <c r="AJ886" s="80"/>
      <c r="AK886" s="80"/>
      <c r="AL886" s="78"/>
      <c r="AM886" s="80"/>
      <c r="AN886" s="80"/>
      <c r="AO886" s="80"/>
      <c r="AP886" s="80"/>
      <c r="AQ886" s="80"/>
      <c r="AR886" s="80"/>
      <c r="AS886" s="78"/>
      <c r="AT886" s="96"/>
      <c r="AU886" s="97"/>
      <c r="AV886" s="98"/>
      <c r="AW886" s="99"/>
      <c r="AX886" s="100"/>
      <c r="AY886" s="100"/>
      <c r="AZ886" s="100"/>
      <c r="BA886" s="100"/>
      <c r="BB886" s="100"/>
      <c r="BC886" s="100"/>
      <c r="BD886" s="100"/>
      <c r="BE886" s="100"/>
      <c r="BF886" s="100"/>
      <c r="BG886" s="100"/>
      <c r="BH886" s="100"/>
      <c r="BI886" s="100"/>
      <c r="BJ886" s="100"/>
      <c r="BK886" s="100"/>
      <c r="BL886" s="100"/>
      <c r="BM886" s="100"/>
      <c r="BN886" s="100"/>
      <c r="BO886" s="100"/>
      <c r="BP886" s="100"/>
      <c r="BQ886" s="100"/>
    </row>
    <row r="887" spans="1:69">
      <c r="A887" s="25"/>
      <c r="C887" s="89"/>
      <c r="D887" s="84"/>
      <c r="E887" s="76"/>
      <c r="F887" s="91"/>
      <c r="G887" s="80"/>
      <c r="H887" s="81"/>
      <c r="I887" s="14"/>
      <c r="J887" s="92"/>
      <c r="K887" s="14"/>
      <c r="L887" s="78"/>
      <c r="M887" s="81"/>
      <c r="N887" s="14"/>
      <c r="O887" s="78"/>
      <c r="P887" s="78"/>
      <c r="Q887" s="93"/>
      <c r="R887" s="80"/>
      <c r="S887" s="80"/>
      <c r="T887" s="69"/>
      <c r="U887" s="78"/>
      <c r="V887" s="69"/>
      <c r="W887" s="80"/>
      <c r="X887" s="80"/>
      <c r="Y887" s="94"/>
      <c r="Z887" s="80"/>
      <c r="AA887" s="80"/>
      <c r="AB887" s="80"/>
      <c r="AC887" s="80"/>
      <c r="AD887" s="69"/>
      <c r="AE887" s="69"/>
      <c r="AF887" s="69"/>
      <c r="AG887" s="95"/>
      <c r="AH887" s="93"/>
      <c r="AI887" s="81"/>
      <c r="AJ887" s="80"/>
      <c r="AK887" s="80"/>
      <c r="AL887" s="78"/>
      <c r="AM887" s="80"/>
      <c r="AN887" s="80"/>
      <c r="AO887" s="80"/>
      <c r="AP887" s="80"/>
      <c r="AQ887" s="80"/>
      <c r="AR887" s="80"/>
      <c r="AS887" s="78"/>
      <c r="AT887" s="96"/>
      <c r="AU887" s="97"/>
      <c r="AV887" s="98"/>
      <c r="AW887" s="99"/>
      <c r="AX887" s="100"/>
      <c r="AY887" s="100"/>
      <c r="AZ887" s="100"/>
      <c r="BA887" s="100"/>
      <c r="BB887" s="100"/>
      <c r="BC887" s="100"/>
      <c r="BD887" s="100"/>
      <c r="BE887" s="100"/>
      <c r="BF887" s="100"/>
      <c r="BG887" s="100"/>
      <c r="BH887" s="100"/>
      <c r="BI887" s="100"/>
      <c r="BJ887" s="100"/>
      <c r="BK887" s="100"/>
      <c r="BL887" s="100"/>
      <c r="BM887" s="100"/>
      <c r="BN887" s="100"/>
      <c r="BO887" s="100"/>
      <c r="BP887" s="100"/>
      <c r="BQ887" s="100"/>
    </row>
    <row r="888" spans="1:69">
      <c r="A888" s="25"/>
      <c r="C888" s="89"/>
      <c r="D888" s="84"/>
      <c r="E888" s="76"/>
      <c r="F888" s="91"/>
      <c r="G888" s="80"/>
      <c r="H888" s="81"/>
      <c r="I888" s="14"/>
      <c r="J888" s="92"/>
      <c r="K888" s="14"/>
      <c r="L888" s="78"/>
      <c r="M888" s="81"/>
      <c r="N888" s="14"/>
      <c r="O888" s="78"/>
      <c r="P888" s="78"/>
      <c r="Q888" s="93"/>
      <c r="R888" s="80"/>
      <c r="S888" s="80"/>
      <c r="T888" s="69"/>
      <c r="U888" s="78"/>
      <c r="V888" s="69"/>
      <c r="W888" s="80"/>
      <c r="X888" s="80"/>
      <c r="Y888" s="94"/>
      <c r="Z888" s="80"/>
      <c r="AA888" s="80"/>
      <c r="AB888" s="80"/>
      <c r="AC888" s="80"/>
      <c r="AD888" s="69"/>
      <c r="AE888" s="69"/>
      <c r="AF888" s="69"/>
      <c r="AG888" s="95"/>
      <c r="AH888" s="93"/>
      <c r="AI888" s="81"/>
      <c r="AJ888" s="80"/>
      <c r="AK888" s="80"/>
      <c r="AL888" s="78"/>
      <c r="AM888" s="80"/>
      <c r="AN888" s="80"/>
      <c r="AO888" s="80"/>
      <c r="AP888" s="80"/>
      <c r="AQ888" s="80"/>
      <c r="AR888" s="80"/>
      <c r="AS888" s="78"/>
      <c r="AT888" s="96"/>
      <c r="AU888" s="97"/>
      <c r="AV888" s="98"/>
      <c r="AW888" s="99"/>
      <c r="AX888" s="100"/>
      <c r="AY888" s="100"/>
      <c r="AZ888" s="100"/>
      <c r="BA888" s="100"/>
      <c r="BB888" s="100"/>
      <c r="BC888" s="100"/>
      <c r="BD888" s="100"/>
      <c r="BE888" s="100"/>
      <c r="BF888" s="100"/>
      <c r="BG888" s="100"/>
      <c r="BH888" s="100"/>
      <c r="BI888" s="100"/>
      <c r="BJ888" s="100"/>
      <c r="BK888" s="100"/>
      <c r="BL888" s="100"/>
      <c r="BM888" s="100"/>
      <c r="BN888" s="100"/>
      <c r="BO888" s="100"/>
      <c r="BP888" s="100"/>
      <c r="BQ888" s="100"/>
    </row>
    <row r="889" spans="1:69">
      <c r="A889" s="25"/>
      <c r="C889" s="89"/>
      <c r="D889" s="84"/>
      <c r="E889" s="76"/>
      <c r="F889" s="91"/>
      <c r="G889" s="80"/>
      <c r="H889" s="81"/>
      <c r="I889" s="14"/>
      <c r="J889" s="92"/>
      <c r="K889" s="14"/>
      <c r="L889" s="78"/>
      <c r="M889" s="81"/>
      <c r="N889" s="14"/>
      <c r="O889" s="78"/>
      <c r="P889" s="78"/>
      <c r="Q889" s="93"/>
      <c r="R889" s="80"/>
      <c r="S889" s="80"/>
      <c r="T889" s="69"/>
      <c r="U889" s="78"/>
      <c r="V889" s="69"/>
      <c r="W889" s="80"/>
      <c r="X889" s="80"/>
      <c r="Y889" s="94"/>
      <c r="Z889" s="80"/>
      <c r="AA889" s="80"/>
      <c r="AB889" s="80"/>
      <c r="AC889" s="80"/>
      <c r="AD889" s="69"/>
      <c r="AE889" s="69"/>
      <c r="AF889" s="69"/>
      <c r="AG889" s="95"/>
      <c r="AH889" s="93"/>
      <c r="AI889" s="81"/>
      <c r="AJ889" s="80"/>
      <c r="AK889" s="80"/>
      <c r="AL889" s="78"/>
      <c r="AM889" s="80"/>
      <c r="AN889" s="80"/>
      <c r="AO889" s="80"/>
      <c r="AP889" s="80"/>
      <c r="AQ889" s="80"/>
      <c r="AR889" s="80"/>
      <c r="AS889" s="78"/>
      <c r="AT889" s="96"/>
      <c r="AU889" s="97"/>
      <c r="AV889" s="98"/>
      <c r="AW889" s="99"/>
      <c r="AX889" s="100"/>
      <c r="AY889" s="100"/>
      <c r="AZ889" s="100"/>
      <c r="BA889" s="100"/>
      <c r="BB889" s="100"/>
      <c r="BC889" s="100"/>
      <c r="BD889" s="100"/>
      <c r="BE889" s="100"/>
      <c r="BF889" s="100"/>
      <c r="BG889" s="100"/>
      <c r="BH889" s="100"/>
      <c r="BI889" s="100"/>
      <c r="BJ889" s="100"/>
      <c r="BK889" s="100"/>
      <c r="BL889" s="100"/>
      <c r="BM889" s="100"/>
      <c r="BN889" s="100"/>
      <c r="BO889" s="100"/>
      <c r="BP889" s="100"/>
      <c r="BQ889" s="100"/>
    </row>
    <row r="890" spans="1:69">
      <c r="A890" s="25"/>
      <c r="C890" s="89"/>
      <c r="D890" s="84"/>
      <c r="E890" s="76"/>
      <c r="F890" s="91"/>
      <c r="G890" s="80"/>
      <c r="H890" s="81"/>
      <c r="I890" s="14"/>
      <c r="J890" s="92"/>
      <c r="K890" s="14"/>
      <c r="L890" s="78"/>
      <c r="M890" s="81"/>
      <c r="N890" s="14"/>
      <c r="O890" s="78"/>
      <c r="P890" s="78"/>
      <c r="Q890" s="93"/>
      <c r="R890" s="80"/>
      <c r="S890" s="80"/>
      <c r="T890" s="69"/>
      <c r="U890" s="78"/>
      <c r="V890" s="69"/>
      <c r="W890" s="80"/>
      <c r="X890" s="80"/>
      <c r="Y890" s="94"/>
      <c r="Z890" s="80"/>
      <c r="AA890" s="80"/>
      <c r="AB890" s="80"/>
      <c r="AC890" s="80"/>
      <c r="AD890" s="69"/>
      <c r="AE890" s="69"/>
      <c r="AF890" s="69"/>
      <c r="AG890" s="95"/>
      <c r="AH890" s="93"/>
      <c r="AI890" s="81"/>
      <c r="AJ890" s="80"/>
      <c r="AK890" s="80"/>
      <c r="AL890" s="78"/>
      <c r="AM890" s="80"/>
      <c r="AN890" s="80"/>
      <c r="AO890" s="80"/>
      <c r="AP890" s="80"/>
      <c r="AQ890" s="80"/>
      <c r="AR890" s="80"/>
      <c r="AS890" s="78"/>
      <c r="AT890" s="96"/>
      <c r="AU890" s="97"/>
      <c r="AV890" s="98"/>
      <c r="AW890" s="99"/>
      <c r="AX890" s="100"/>
      <c r="AY890" s="100"/>
      <c r="AZ890" s="100"/>
      <c r="BA890" s="100"/>
      <c r="BB890" s="100"/>
      <c r="BC890" s="100"/>
      <c r="BD890" s="100"/>
      <c r="BE890" s="100"/>
      <c r="BF890" s="100"/>
      <c r="BG890" s="100"/>
      <c r="BH890" s="100"/>
      <c r="BI890" s="100"/>
      <c r="BJ890" s="100"/>
      <c r="BK890" s="100"/>
      <c r="BL890" s="100"/>
      <c r="BM890" s="100"/>
      <c r="BN890" s="100"/>
      <c r="BO890" s="100"/>
      <c r="BP890" s="100"/>
      <c r="BQ890" s="100"/>
    </row>
    <row r="891" spans="1:69">
      <c r="A891" s="25"/>
      <c r="C891" s="89"/>
      <c r="D891" s="84"/>
      <c r="E891" s="76"/>
      <c r="F891" s="91"/>
      <c r="G891" s="80"/>
      <c r="H891" s="81"/>
      <c r="I891" s="14"/>
      <c r="J891" s="92"/>
      <c r="K891" s="14"/>
      <c r="L891" s="78"/>
      <c r="M891" s="81"/>
      <c r="N891" s="14"/>
      <c r="O891" s="78"/>
      <c r="P891" s="78"/>
      <c r="Q891" s="93"/>
      <c r="R891" s="80"/>
      <c r="S891" s="80"/>
      <c r="T891" s="69"/>
      <c r="U891" s="78"/>
      <c r="V891" s="69"/>
      <c r="W891" s="80"/>
      <c r="X891" s="80"/>
      <c r="Y891" s="94"/>
      <c r="Z891" s="80"/>
      <c r="AA891" s="80"/>
      <c r="AB891" s="80"/>
      <c r="AC891" s="80"/>
      <c r="AD891" s="69"/>
      <c r="AE891" s="69"/>
      <c r="AF891" s="69"/>
      <c r="AG891" s="95"/>
      <c r="AH891" s="93"/>
      <c r="AI891" s="81"/>
      <c r="AJ891" s="80"/>
      <c r="AK891" s="80"/>
      <c r="AL891" s="78"/>
      <c r="AM891" s="80"/>
      <c r="AN891" s="80"/>
      <c r="AO891" s="80"/>
      <c r="AP891" s="80"/>
      <c r="AQ891" s="80"/>
      <c r="AR891" s="80"/>
      <c r="AS891" s="78"/>
      <c r="AT891" s="96"/>
      <c r="AU891" s="97"/>
      <c r="AV891" s="98"/>
      <c r="AW891" s="99"/>
      <c r="AX891" s="100"/>
      <c r="AY891" s="100"/>
      <c r="AZ891" s="100"/>
      <c r="BA891" s="100"/>
      <c r="BB891" s="100"/>
      <c r="BC891" s="100"/>
      <c r="BD891" s="100"/>
      <c r="BE891" s="100"/>
      <c r="BF891" s="100"/>
      <c r="BG891" s="100"/>
      <c r="BH891" s="100"/>
      <c r="BI891" s="100"/>
      <c r="BJ891" s="100"/>
      <c r="BK891" s="100"/>
      <c r="BL891" s="100"/>
      <c r="BM891" s="100"/>
      <c r="BN891" s="100"/>
      <c r="BO891" s="100"/>
      <c r="BP891" s="100"/>
      <c r="BQ891" s="100"/>
    </row>
    <row r="892" spans="1:69">
      <c r="A892" s="25"/>
      <c r="C892" s="89"/>
      <c r="D892" s="84"/>
      <c r="E892" s="76"/>
      <c r="F892" s="91"/>
      <c r="G892" s="80"/>
      <c r="H892" s="81"/>
      <c r="I892" s="14"/>
      <c r="J892" s="92"/>
      <c r="K892" s="14"/>
      <c r="L892" s="78"/>
      <c r="M892" s="81"/>
      <c r="N892" s="14"/>
      <c r="O892" s="78"/>
      <c r="P892" s="78"/>
      <c r="Q892" s="93"/>
      <c r="R892" s="80"/>
      <c r="S892" s="80"/>
      <c r="T892" s="69"/>
      <c r="U892" s="78"/>
      <c r="V892" s="69"/>
      <c r="W892" s="80"/>
      <c r="X892" s="80"/>
      <c r="Y892" s="94"/>
      <c r="Z892" s="80"/>
      <c r="AA892" s="80"/>
      <c r="AB892" s="80"/>
      <c r="AC892" s="80"/>
      <c r="AD892" s="69"/>
      <c r="AE892" s="69"/>
      <c r="AF892" s="69"/>
      <c r="AG892" s="95"/>
      <c r="AH892" s="93"/>
      <c r="AI892" s="81"/>
      <c r="AJ892" s="80"/>
      <c r="AK892" s="80"/>
      <c r="AL892" s="78"/>
      <c r="AM892" s="80"/>
      <c r="AN892" s="80"/>
      <c r="AO892" s="80"/>
      <c r="AP892" s="80"/>
      <c r="AQ892" s="80"/>
      <c r="AR892" s="80"/>
      <c r="AS892" s="78"/>
      <c r="AT892" s="96"/>
      <c r="AU892" s="97"/>
      <c r="AV892" s="98"/>
      <c r="AW892" s="99"/>
      <c r="AX892" s="100"/>
      <c r="AY892" s="100"/>
      <c r="AZ892" s="100"/>
      <c r="BA892" s="100"/>
      <c r="BB892" s="100"/>
      <c r="BC892" s="100"/>
      <c r="BD892" s="100"/>
      <c r="BE892" s="100"/>
      <c r="BF892" s="100"/>
      <c r="BG892" s="100"/>
      <c r="BH892" s="100"/>
      <c r="BI892" s="100"/>
      <c r="BJ892" s="100"/>
      <c r="BK892" s="100"/>
      <c r="BL892" s="100"/>
      <c r="BM892" s="100"/>
      <c r="BN892" s="100"/>
      <c r="BO892" s="100"/>
      <c r="BP892" s="100"/>
      <c r="BQ892" s="100"/>
    </row>
    <row r="893" spans="1:69">
      <c r="A893" s="25"/>
      <c r="C893" s="89"/>
      <c r="D893" s="84"/>
      <c r="E893" s="76"/>
      <c r="F893" s="91"/>
      <c r="G893" s="80"/>
      <c r="H893" s="81"/>
      <c r="I893" s="14"/>
      <c r="J893" s="92"/>
      <c r="K893" s="14"/>
      <c r="L893" s="78"/>
      <c r="M893" s="81"/>
      <c r="N893" s="14"/>
      <c r="O893" s="78"/>
      <c r="P893" s="78"/>
      <c r="Q893" s="93"/>
      <c r="R893" s="80"/>
      <c r="S893" s="80"/>
      <c r="T893" s="69"/>
      <c r="U893" s="78"/>
      <c r="V893" s="69"/>
      <c r="W893" s="80"/>
      <c r="X893" s="80"/>
      <c r="Y893" s="94"/>
      <c r="Z893" s="80"/>
      <c r="AA893" s="80"/>
      <c r="AB893" s="80"/>
      <c r="AC893" s="80"/>
      <c r="AD893" s="69"/>
      <c r="AE893" s="69"/>
      <c r="AF893" s="69"/>
      <c r="AG893" s="95"/>
      <c r="AH893" s="93"/>
      <c r="AI893" s="81"/>
      <c r="AJ893" s="80"/>
      <c r="AK893" s="80"/>
      <c r="AL893" s="78"/>
      <c r="AM893" s="80"/>
      <c r="AN893" s="80"/>
      <c r="AO893" s="80"/>
      <c r="AP893" s="80"/>
      <c r="AQ893" s="80"/>
      <c r="AR893" s="80"/>
      <c r="AS893" s="78"/>
      <c r="AT893" s="96"/>
      <c r="AU893" s="97"/>
      <c r="AV893" s="98"/>
      <c r="AW893" s="99"/>
      <c r="AX893" s="100"/>
      <c r="AY893" s="100"/>
      <c r="AZ893" s="100"/>
      <c r="BA893" s="100"/>
      <c r="BB893" s="100"/>
      <c r="BC893" s="100"/>
      <c r="BD893" s="100"/>
      <c r="BE893" s="100"/>
      <c r="BF893" s="100"/>
      <c r="BG893" s="100"/>
      <c r="BH893" s="100"/>
      <c r="BI893" s="100"/>
      <c r="BJ893" s="100"/>
      <c r="BK893" s="100"/>
      <c r="BL893" s="100"/>
      <c r="BM893" s="100"/>
      <c r="BN893" s="100"/>
      <c r="BO893" s="100"/>
      <c r="BP893" s="100"/>
      <c r="BQ893" s="100"/>
    </row>
    <row r="894" spans="1:69">
      <c r="A894" s="25"/>
      <c r="C894" s="89"/>
      <c r="D894" s="84"/>
      <c r="E894" s="76"/>
      <c r="F894" s="91"/>
      <c r="G894" s="80"/>
      <c r="H894" s="81"/>
      <c r="I894" s="14"/>
      <c r="J894" s="92"/>
      <c r="K894" s="14"/>
      <c r="L894" s="78"/>
      <c r="M894" s="81"/>
      <c r="N894" s="14"/>
      <c r="O894" s="78"/>
      <c r="P894" s="78"/>
      <c r="Q894" s="93"/>
      <c r="R894" s="80"/>
      <c r="S894" s="80"/>
      <c r="T894" s="69"/>
      <c r="U894" s="78"/>
      <c r="V894" s="69"/>
      <c r="W894" s="80"/>
      <c r="X894" s="80"/>
      <c r="Y894" s="94"/>
      <c r="Z894" s="80"/>
      <c r="AA894" s="80"/>
      <c r="AB894" s="80"/>
      <c r="AC894" s="80"/>
      <c r="AD894" s="69"/>
      <c r="AE894" s="69"/>
      <c r="AF894" s="69"/>
      <c r="AG894" s="95"/>
      <c r="AH894" s="93"/>
      <c r="AI894" s="81"/>
      <c r="AJ894" s="80"/>
      <c r="AK894" s="80"/>
      <c r="AL894" s="78"/>
      <c r="AM894" s="80"/>
      <c r="AN894" s="80"/>
      <c r="AO894" s="80"/>
      <c r="AP894" s="80"/>
      <c r="AQ894" s="80"/>
      <c r="AR894" s="80"/>
      <c r="AS894" s="78"/>
      <c r="AT894" s="96"/>
      <c r="AU894" s="97"/>
      <c r="AV894" s="98"/>
      <c r="AW894" s="99"/>
      <c r="AX894" s="100"/>
      <c r="AY894" s="100"/>
      <c r="AZ894" s="100"/>
      <c r="BA894" s="100"/>
      <c r="BB894" s="100"/>
      <c r="BC894" s="100"/>
      <c r="BD894" s="100"/>
      <c r="BE894" s="100"/>
      <c r="BF894" s="100"/>
      <c r="BG894" s="100"/>
      <c r="BH894" s="100"/>
      <c r="BI894" s="100"/>
      <c r="BJ894" s="100"/>
      <c r="BK894" s="100"/>
      <c r="BL894" s="100"/>
      <c r="BM894" s="100"/>
      <c r="BN894" s="100"/>
      <c r="BO894" s="100"/>
      <c r="BP894" s="100"/>
      <c r="BQ894" s="100"/>
    </row>
    <row r="895" spans="1:69">
      <c r="A895" s="25"/>
      <c r="C895" s="89"/>
      <c r="D895" s="84"/>
      <c r="E895" s="76"/>
      <c r="F895" s="91"/>
      <c r="G895" s="80"/>
      <c r="H895" s="81"/>
      <c r="I895" s="14"/>
      <c r="J895" s="92"/>
      <c r="K895" s="14"/>
      <c r="L895" s="78"/>
      <c r="M895" s="81"/>
      <c r="N895" s="14"/>
      <c r="O895" s="78"/>
      <c r="P895" s="78"/>
      <c r="Q895" s="93"/>
      <c r="R895" s="80"/>
      <c r="S895" s="80"/>
      <c r="T895" s="69"/>
      <c r="U895" s="78"/>
      <c r="V895" s="69"/>
      <c r="W895" s="80"/>
      <c r="X895" s="80"/>
      <c r="Y895" s="94"/>
      <c r="Z895" s="80"/>
      <c r="AA895" s="80"/>
      <c r="AB895" s="80"/>
      <c r="AC895" s="80"/>
      <c r="AD895" s="69"/>
      <c r="AE895" s="69"/>
      <c r="AF895" s="69"/>
      <c r="AG895" s="95"/>
      <c r="AH895" s="93"/>
      <c r="AI895" s="81"/>
      <c r="AJ895" s="80"/>
      <c r="AK895" s="80"/>
      <c r="AL895" s="78"/>
      <c r="AM895" s="80"/>
      <c r="AN895" s="80"/>
      <c r="AO895" s="80"/>
      <c r="AP895" s="80"/>
      <c r="AQ895" s="80"/>
      <c r="AR895" s="80"/>
      <c r="AS895" s="78"/>
      <c r="AT895" s="96"/>
      <c r="AU895" s="97"/>
      <c r="AV895" s="98"/>
      <c r="AW895" s="99"/>
      <c r="AX895" s="100"/>
      <c r="AY895" s="100"/>
      <c r="AZ895" s="100"/>
      <c r="BA895" s="100"/>
      <c r="BB895" s="100"/>
      <c r="BC895" s="100"/>
      <c r="BD895" s="100"/>
      <c r="BE895" s="100"/>
      <c r="BF895" s="100"/>
      <c r="BG895" s="100"/>
      <c r="BH895" s="100"/>
      <c r="BI895" s="100"/>
      <c r="BJ895" s="100"/>
      <c r="BK895" s="100"/>
      <c r="BL895" s="100"/>
      <c r="BM895" s="100"/>
      <c r="BN895" s="100"/>
      <c r="BO895" s="100"/>
      <c r="BP895" s="100"/>
      <c r="BQ895" s="100"/>
    </row>
    <row r="896" spans="1:69">
      <c r="A896" s="25"/>
      <c r="C896" s="89"/>
      <c r="D896" s="84"/>
      <c r="E896" s="76"/>
      <c r="F896" s="91"/>
      <c r="G896" s="80"/>
      <c r="H896" s="81"/>
      <c r="I896" s="14"/>
      <c r="J896" s="92"/>
      <c r="K896" s="14"/>
      <c r="L896" s="78"/>
      <c r="M896" s="81"/>
      <c r="N896" s="14"/>
      <c r="O896" s="78"/>
      <c r="P896" s="78"/>
      <c r="Q896" s="93"/>
      <c r="R896" s="80"/>
      <c r="S896" s="80"/>
      <c r="T896" s="69"/>
      <c r="U896" s="78"/>
      <c r="V896" s="69"/>
      <c r="W896" s="80"/>
      <c r="X896" s="80"/>
      <c r="Y896" s="94"/>
      <c r="Z896" s="80"/>
      <c r="AA896" s="80"/>
      <c r="AB896" s="80"/>
      <c r="AC896" s="80"/>
      <c r="AD896" s="69"/>
      <c r="AE896" s="69"/>
      <c r="AF896" s="69"/>
      <c r="AG896" s="95"/>
      <c r="AH896" s="93"/>
      <c r="AI896" s="81"/>
      <c r="AJ896" s="80"/>
      <c r="AK896" s="80"/>
      <c r="AL896" s="78"/>
      <c r="AM896" s="80"/>
      <c r="AN896" s="80"/>
      <c r="AO896" s="80"/>
      <c r="AP896" s="80"/>
      <c r="AQ896" s="80"/>
      <c r="AR896" s="80"/>
      <c r="AS896" s="78"/>
      <c r="AT896" s="96"/>
      <c r="AU896" s="97"/>
      <c r="AV896" s="98"/>
      <c r="AW896" s="99"/>
      <c r="AX896" s="100"/>
      <c r="AY896" s="100"/>
      <c r="AZ896" s="100"/>
      <c r="BA896" s="100"/>
      <c r="BB896" s="100"/>
      <c r="BC896" s="100"/>
      <c r="BD896" s="100"/>
      <c r="BE896" s="100"/>
      <c r="BF896" s="100"/>
      <c r="BG896" s="100"/>
      <c r="BH896" s="100"/>
      <c r="BI896" s="100"/>
      <c r="BJ896" s="100"/>
      <c r="BK896" s="100"/>
      <c r="BL896" s="100"/>
      <c r="BM896" s="100"/>
      <c r="BN896" s="100"/>
      <c r="BO896" s="100"/>
      <c r="BP896" s="100"/>
      <c r="BQ896" s="100"/>
    </row>
    <row r="897" spans="1:69">
      <c r="A897" s="25"/>
      <c r="C897" s="89"/>
      <c r="D897" s="84"/>
      <c r="E897" s="76"/>
      <c r="F897" s="91"/>
      <c r="G897" s="80"/>
      <c r="H897" s="81"/>
      <c r="I897" s="14"/>
      <c r="J897" s="92"/>
      <c r="K897" s="14"/>
      <c r="L897" s="78"/>
      <c r="M897" s="81"/>
      <c r="N897" s="14"/>
      <c r="O897" s="78"/>
      <c r="P897" s="78"/>
      <c r="Q897" s="93"/>
      <c r="R897" s="80"/>
      <c r="S897" s="80"/>
      <c r="T897" s="69"/>
      <c r="U897" s="78"/>
      <c r="V897" s="69"/>
      <c r="W897" s="80"/>
      <c r="X897" s="80"/>
      <c r="Y897" s="94"/>
      <c r="Z897" s="80"/>
      <c r="AA897" s="80"/>
      <c r="AB897" s="80"/>
      <c r="AC897" s="80"/>
      <c r="AD897" s="69"/>
      <c r="AE897" s="69"/>
      <c r="AF897" s="69"/>
      <c r="AG897" s="95"/>
      <c r="AH897" s="93"/>
      <c r="AI897" s="81"/>
      <c r="AJ897" s="80"/>
      <c r="AK897" s="80"/>
      <c r="AL897" s="78"/>
      <c r="AM897" s="80"/>
      <c r="AN897" s="80"/>
      <c r="AO897" s="80"/>
      <c r="AP897" s="80"/>
      <c r="AQ897" s="80"/>
      <c r="AR897" s="80"/>
      <c r="AS897" s="78"/>
      <c r="AT897" s="96"/>
      <c r="AU897" s="97"/>
      <c r="AV897" s="98"/>
      <c r="AW897" s="99"/>
      <c r="AX897" s="100"/>
      <c r="AY897" s="100"/>
      <c r="AZ897" s="100"/>
      <c r="BA897" s="100"/>
      <c r="BB897" s="100"/>
      <c r="BC897" s="100"/>
      <c r="BD897" s="100"/>
      <c r="BE897" s="100"/>
      <c r="BF897" s="100"/>
      <c r="BG897" s="100"/>
      <c r="BH897" s="100"/>
      <c r="BI897" s="100"/>
      <c r="BJ897" s="100"/>
      <c r="BK897" s="100"/>
      <c r="BL897" s="100"/>
      <c r="BM897" s="100"/>
      <c r="BN897" s="100"/>
      <c r="BO897" s="100"/>
      <c r="BP897" s="100"/>
      <c r="BQ897" s="100"/>
    </row>
    <row r="898" spans="1:69">
      <c r="A898" s="25"/>
      <c r="C898" s="89"/>
      <c r="D898" s="84"/>
      <c r="E898" s="76"/>
      <c r="F898" s="91"/>
      <c r="G898" s="80"/>
      <c r="H898" s="81"/>
      <c r="I898" s="14"/>
      <c r="J898" s="92"/>
      <c r="K898" s="14"/>
      <c r="L898" s="78"/>
      <c r="M898" s="81"/>
      <c r="N898" s="14"/>
      <c r="O898" s="78"/>
      <c r="P898" s="78"/>
      <c r="Q898" s="93"/>
      <c r="R898" s="80"/>
      <c r="S898" s="80"/>
      <c r="T898" s="69"/>
      <c r="U898" s="78"/>
      <c r="V898" s="69"/>
      <c r="W898" s="80"/>
      <c r="X898" s="80"/>
      <c r="Y898" s="94"/>
      <c r="Z898" s="80"/>
      <c r="AA898" s="80"/>
      <c r="AB898" s="80"/>
      <c r="AC898" s="80"/>
      <c r="AD898" s="69"/>
      <c r="AE898" s="69"/>
      <c r="AF898" s="69"/>
      <c r="AG898" s="95"/>
      <c r="AH898" s="93"/>
      <c r="AI898" s="81"/>
      <c r="AJ898" s="80"/>
      <c r="AK898" s="80"/>
      <c r="AL898" s="78"/>
      <c r="AM898" s="80"/>
      <c r="AN898" s="80"/>
      <c r="AO898" s="80"/>
      <c r="AP898" s="80"/>
      <c r="AQ898" s="80"/>
      <c r="AR898" s="80"/>
      <c r="AS898" s="78"/>
      <c r="AT898" s="96"/>
      <c r="AU898" s="97"/>
      <c r="AV898" s="98"/>
      <c r="AW898" s="99"/>
      <c r="AX898" s="100"/>
      <c r="AY898" s="100"/>
      <c r="AZ898" s="100"/>
      <c r="BA898" s="100"/>
      <c r="BB898" s="100"/>
      <c r="BC898" s="100"/>
      <c r="BD898" s="100"/>
      <c r="BE898" s="100"/>
      <c r="BF898" s="100"/>
      <c r="BG898" s="100"/>
      <c r="BH898" s="100"/>
      <c r="BI898" s="100"/>
      <c r="BJ898" s="100"/>
      <c r="BK898" s="100"/>
      <c r="BL898" s="100"/>
      <c r="BM898" s="100"/>
      <c r="BN898" s="100"/>
      <c r="BO898" s="100"/>
      <c r="BP898" s="100"/>
      <c r="BQ898" s="100"/>
    </row>
    <row r="899" spans="1:69">
      <c r="A899" s="25"/>
      <c r="C899" s="89"/>
      <c r="D899" s="84"/>
      <c r="E899" s="76"/>
      <c r="F899" s="91"/>
      <c r="G899" s="80"/>
      <c r="H899" s="81"/>
      <c r="I899" s="14"/>
      <c r="J899" s="92"/>
      <c r="K899" s="14"/>
      <c r="L899" s="78"/>
      <c r="M899" s="81"/>
      <c r="N899" s="14"/>
      <c r="O899" s="78"/>
      <c r="P899" s="78"/>
      <c r="Q899" s="93"/>
      <c r="R899" s="80"/>
      <c r="S899" s="80"/>
      <c r="T899" s="69"/>
      <c r="U899" s="78"/>
      <c r="V899" s="69"/>
      <c r="W899" s="80"/>
      <c r="X899" s="80"/>
      <c r="Y899" s="94"/>
      <c r="Z899" s="80"/>
      <c r="AA899" s="80"/>
      <c r="AB899" s="80"/>
      <c r="AC899" s="80"/>
      <c r="AD899" s="69"/>
      <c r="AE899" s="69"/>
      <c r="AF899" s="69"/>
      <c r="AG899" s="95"/>
      <c r="AH899" s="93"/>
      <c r="AI899" s="81"/>
      <c r="AJ899" s="80"/>
      <c r="AK899" s="80"/>
      <c r="AL899" s="78"/>
      <c r="AM899" s="80"/>
      <c r="AN899" s="80"/>
      <c r="AO899" s="80"/>
      <c r="AP899" s="80"/>
      <c r="AQ899" s="80"/>
      <c r="AR899" s="80"/>
      <c r="AS899" s="78"/>
      <c r="AT899" s="96"/>
      <c r="AU899" s="97"/>
      <c r="AV899" s="98"/>
      <c r="AW899" s="99"/>
      <c r="AX899" s="100"/>
      <c r="AY899" s="100"/>
      <c r="AZ899" s="100"/>
      <c r="BA899" s="100"/>
      <c r="BB899" s="100"/>
      <c r="BC899" s="100"/>
      <c r="BD899" s="100"/>
      <c r="BE899" s="100"/>
      <c r="BF899" s="100"/>
      <c r="BG899" s="100"/>
      <c r="BH899" s="100"/>
      <c r="BI899" s="100"/>
      <c r="BJ899" s="100"/>
      <c r="BK899" s="100"/>
      <c r="BL899" s="100"/>
      <c r="BM899" s="100"/>
      <c r="BN899" s="100"/>
      <c r="BO899" s="100"/>
      <c r="BP899" s="100"/>
      <c r="BQ899" s="100"/>
    </row>
    <row r="900" spans="1:69">
      <c r="A900" s="25"/>
      <c r="C900" s="89"/>
      <c r="D900" s="84"/>
      <c r="E900" s="76"/>
      <c r="F900" s="91"/>
      <c r="G900" s="80"/>
      <c r="H900" s="81"/>
      <c r="I900" s="14"/>
      <c r="J900" s="92"/>
      <c r="K900" s="14"/>
      <c r="L900" s="78"/>
      <c r="M900" s="81"/>
      <c r="N900" s="14"/>
      <c r="O900" s="78"/>
      <c r="P900" s="78"/>
      <c r="Q900" s="93"/>
      <c r="R900" s="80"/>
      <c r="S900" s="80"/>
      <c r="T900" s="69"/>
      <c r="U900" s="78"/>
      <c r="V900" s="69"/>
      <c r="W900" s="80"/>
      <c r="X900" s="80"/>
      <c r="Y900" s="94"/>
      <c r="Z900" s="80"/>
      <c r="AA900" s="80"/>
      <c r="AB900" s="80"/>
      <c r="AC900" s="80"/>
      <c r="AD900" s="69"/>
      <c r="AE900" s="69"/>
      <c r="AF900" s="69"/>
      <c r="AG900" s="95"/>
      <c r="AH900" s="93"/>
      <c r="AI900" s="81"/>
      <c r="AJ900" s="80"/>
      <c r="AK900" s="80"/>
      <c r="AL900" s="78"/>
      <c r="AM900" s="80"/>
      <c r="AN900" s="80"/>
      <c r="AO900" s="80"/>
      <c r="AP900" s="80"/>
      <c r="AQ900" s="80"/>
      <c r="AR900" s="80"/>
      <c r="AS900" s="78"/>
      <c r="AT900" s="96"/>
      <c r="AU900" s="97"/>
      <c r="AV900" s="98"/>
      <c r="AW900" s="99"/>
      <c r="AX900" s="100"/>
      <c r="AY900" s="100"/>
      <c r="AZ900" s="100"/>
      <c r="BA900" s="100"/>
      <c r="BB900" s="100"/>
      <c r="BC900" s="100"/>
      <c r="BD900" s="100"/>
      <c r="BE900" s="100"/>
      <c r="BF900" s="100"/>
      <c r="BG900" s="100"/>
      <c r="BH900" s="100"/>
      <c r="BI900" s="100"/>
      <c r="BJ900" s="100"/>
      <c r="BK900" s="100"/>
      <c r="BL900" s="100"/>
      <c r="BM900" s="100"/>
      <c r="BN900" s="100"/>
      <c r="BO900" s="100"/>
      <c r="BP900" s="100"/>
      <c r="BQ900" s="100"/>
    </row>
    <row r="901" spans="1:69">
      <c r="A901" s="25"/>
      <c r="C901" s="89"/>
      <c r="D901" s="84"/>
      <c r="E901" s="76"/>
      <c r="F901" s="91"/>
      <c r="G901" s="80"/>
      <c r="H901" s="81"/>
      <c r="I901" s="14"/>
      <c r="J901" s="92"/>
      <c r="K901" s="14"/>
      <c r="L901" s="78"/>
      <c r="M901" s="81"/>
      <c r="N901" s="14"/>
      <c r="O901" s="78"/>
      <c r="P901" s="78"/>
      <c r="Q901" s="93"/>
      <c r="R901" s="80"/>
      <c r="S901" s="80"/>
      <c r="T901" s="69"/>
      <c r="U901" s="78"/>
      <c r="V901" s="69"/>
      <c r="W901" s="80"/>
      <c r="X901" s="80"/>
      <c r="Y901" s="94"/>
      <c r="Z901" s="80"/>
      <c r="AA901" s="80"/>
      <c r="AB901" s="80"/>
      <c r="AC901" s="80"/>
      <c r="AD901" s="69"/>
      <c r="AE901" s="69"/>
      <c r="AF901" s="69"/>
      <c r="AG901" s="95"/>
      <c r="AH901" s="93"/>
      <c r="AI901" s="81"/>
      <c r="AJ901" s="80"/>
      <c r="AK901" s="80"/>
      <c r="AL901" s="78"/>
      <c r="AM901" s="80"/>
      <c r="AN901" s="80"/>
      <c r="AO901" s="80"/>
      <c r="AP901" s="80"/>
      <c r="AQ901" s="80"/>
      <c r="AR901" s="80"/>
      <c r="AS901" s="78"/>
      <c r="AT901" s="96"/>
      <c r="AU901" s="97"/>
      <c r="AV901" s="98"/>
      <c r="AW901" s="99"/>
      <c r="AX901" s="100"/>
      <c r="AY901" s="100"/>
      <c r="AZ901" s="100"/>
      <c r="BA901" s="100"/>
      <c r="BB901" s="100"/>
      <c r="BC901" s="100"/>
      <c r="BD901" s="100"/>
      <c r="BE901" s="100"/>
      <c r="BF901" s="100"/>
      <c r="BG901" s="100"/>
      <c r="BH901" s="100"/>
      <c r="BI901" s="100"/>
      <c r="BJ901" s="100"/>
      <c r="BK901" s="100"/>
      <c r="BL901" s="100"/>
      <c r="BM901" s="100"/>
      <c r="BN901" s="100"/>
      <c r="BO901" s="100"/>
      <c r="BP901" s="100"/>
      <c r="BQ901" s="100"/>
    </row>
    <row r="902" spans="1:69">
      <c r="A902" s="25"/>
      <c r="C902" s="89"/>
      <c r="D902" s="84"/>
      <c r="E902" s="76"/>
      <c r="F902" s="91"/>
      <c r="G902" s="80"/>
      <c r="H902" s="81"/>
      <c r="I902" s="14"/>
      <c r="J902" s="92"/>
      <c r="K902" s="14"/>
      <c r="L902" s="78"/>
      <c r="M902" s="81"/>
      <c r="N902" s="14"/>
      <c r="O902" s="78"/>
      <c r="P902" s="78"/>
      <c r="Q902" s="93"/>
      <c r="R902" s="80"/>
      <c r="S902" s="80"/>
      <c r="T902" s="69"/>
      <c r="U902" s="78"/>
      <c r="V902" s="69"/>
      <c r="W902" s="80"/>
      <c r="X902" s="80"/>
      <c r="Y902" s="94"/>
      <c r="Z902" s="80"/>
      <c r="AA902" s="80"/>
      <c r="AB902" s="80"/>
      <c r="AC902" s="80"/>
      <c r="AD902" s="69"/>
      <c r="AE902" s="69"/>
      <c r="AF902" s="69"/>
      <c r="AG902" s="95"/>
      <c r="AH902" s="93"/>
      <c r="AI902" s="81"/>
      <c r="AJ902" s="80"/>
      <c r="AK902" s="80"/>
      <c r="AL902" s="78"/>
      <c r="AM902" s="80"/>
      <c r="AN902" s="80"/>
      <c r="AO902" s="80"/>
      <c r="AP902" s="80"/>
      <c r="AQ902" s="80"/>
      <c r="AR902" s="80"/>
      <c r="AS902" s="78"/>
      <c r="AT902" s="96"/>
      <c r="AU902" s="97"/>
      <c r="AV902" s="98"/>
      <c r="AW902" s="99"/>
      <c r="AX902" s="100"/>
      <c r="AY902" s="100"/>
      <c r="AZ902" s="100"/>
      <c r="BA902" s="100"/>
      <c r="BB902" s="100"/>
      <c r="BC902" s="100"/>
      <c r="BD902" s="100"/>
      <c r="BE902" s="100"/>
      <c r="BF902" s="100"/>
      <c r="BG902" s="100"/>
      <c r="BH902" s="100"/>
      <c r="BI902" s="100"/>
      <c r="BJ902" s="100"/>
      <c r="BK902" s="100"/>
      <c r="BL902" s="100"/>
      <c r="BM902" s="100"/>
      <c r="BN902" s="100"/>
      <c r="BO902" s="100"/>
      <c r="BP902" s="100"/>
      <c r="BQ902" s="100"/>
    </row>
    <row r="903" spans="1:69">
      <c r="A903" s="25"/>
      <c r="C903" s="89"/>
      <c r="D903" s="84"/>
      <c r="E903" s="76"/>
      <c r="F903" s="91"/>
      <c r="G903" s="80"/>
      <c r="H903" s="81"/>
      <c r="I903" s="14"/>
      <c r="J903" s="92"/>
      <c r="K903" s="14"/>
      <c r="L903" s="78"/>
      <c r="M903" s="81"/>
      <c r="N903" s="14"/>
      <c r="O903" s="78"/>
      <c r="P903" s="78"/>
      <c r="Q903" s="93"/>
      <c r="R903" s="80"/>
      <c r="S903" s="80"/>
      <c r="T903" s="69"/>
      <c r="U903" s="78"/>
      <c r="V903" s="69"/>
      <c r="W903" s="80"/>
      <c r="X903" s="80"/>
      <c r="Y903" s="94"/>
      <c r="Z903" s="80"/>
      <c r="AA903" s="80"/>
      <c r="AB903" s="80"/>
      <c r="AC903" s="80"/>
      <c r="AD903" s="69"/>
      <c r="AE903" s="69"/>
      <c r="AF903" s="69"/>
      <c r="AG903" s="95"/>
      <c r="AH903" s="93"/>
      <c r="AI903" s="81"/>
      <c r="AJ903" s="80"/>
      <c r="AK903" s="80"/>
      <c r="AL903" s="78"/>
      <c r="AM903" s="80"/>
      <c r="AN903" s="80"/>
      <c r="AO903" s="80"/>
      <c r="AP903" s="80"/>
      <c r="AQ903" s="80"/>
      <c r="AR903" s="80"/>
      <c r="AS903" s="78"/>
      <c r="AT903" s="96"/>
      <c r="AU903" s="97"/>
      <c r="AV903" s="98"/>
      <c r="AW903" s="99"/>
      <c r="AX903" s="100"/>
      <c r="AY903" s="100"/>
      <c r="AZ903" s="100"/>
      <c r="BA903" s="100"/>
      <c r="BB903" s="100"/>
      <c r="BC903" s="100"/>
      <c r="BD903" s="100"/>
      <c r="BE903" s="100"/>
      <c r="BF903" s="100"/>
      <c r="BG903" s="100"/>
      <c r="BH903" s="100"/>
      <c r="BI903" s="100"/>
      <c r="BJ903" s="100"/>
      <c r="BK903" s="100"/>
      <c r="BL903" s="100"/>
      <c r="BM903" s="100"/>
      <c r="BN903" s="100"/>
      <c r="BO903" s="100"/>
      <c r="BP903" s="100"/>
      <c r="BQ903" s="100"/>
    </row>
    <row r="904" spans="1:69">
      <c r="A904" s="25"/>
      <c r="C904" s="89"/>
      <c r="D904" s="84"/>
      <c r="E904" s="76"/>
      <c r="F904" s="91"/>
      <c r="G904" s="80"/>
      <c r="H904" s="81"/>
      <c r="I904" s="14"/>
      <c r="J904" s="92"/>
      <c r="K904" s="14"/>
      <c r="L904" s="78"/>
      <c r="M904" s="81"/>
      <c r="N904" s="14"/>
      <c r="O904" s="78"/>
      <c r="P904" s="78"/>
      <c r="Q904" s="93"/>
      <c r="R904" s="80"/>
      <c r="S904" s="80"/>
      <c r="T904" s="69"/>
      <c r="U904" s="78"/>
      <c r="V904" s="69"/>
      <c r="W904" s="80"/>
      <c r="X904" s="80"/>
      <c r="Y904" s="94"/>
      <c r="Z904" s="80"/>
      <c r="AA904" s="80"/>
      <c r="AB904" s="80"/>
      <c r="AC904" s="80"/>
      <c r="AD904" s="69"/>
      <c r="AE904" s="69"/>
      <c r="AF904" s="69"/>
      <c r="AG904" s="95"/>
      <c r="AH904" s="93"/>
      <c r="AI904" s="81"/>
      <c r="AJ904" s="80"/>
      <c r="AK904" s="80"/>
      <c r="AL904" s="78"/>
      <c r="AM904" s="80"/>
      <c r="AN904" s="80"/>
      <c r="AO904" s="80"/>
      <c r="AP904" s="80"/>
      <c r="AQ904" s="80"/>
      <c r="AR904" s="80"/>
      <c r="AS904" s="78"/>
      <c r="AT904" s="96"/>
      <c r="AU904" s="97"/>
      <c r="AV904" s="98"/>
      <c r="AW904" s="99"/>
      <c r="AX904" s="100"/>
      <c r="AY904" s="100"/>
      <c r="AZ904" s="100"/>
      <c r="BA904" s="100"/>
      <c r="BB904" s="100"/>
      <c r="BC904" s="100"/>
      <c r="BD904" s="100"/>
      <c r="BE904" s="100"/>
      <c r="BF904" s="100"/>
      <c r="BG904" s="100"/>
      <c r="BH904" s="100"/>
      <c r="BI904" s="100"/>
      <c r="BJ904" s="100"/>
      <c r="BK904" s="100"/>
      <c r="BL904" s="100"/>
      <c r="BM904" s="100"/>
      <c r="BN904" s="100"/>
      <c r="BO904" s="100"/>
      <c r="BP904" s="100"/>
      <c r="BQ904" s="100"/>
    </row>
    <row r="905" spans="1:69">
      <c r="A905" s="25"/>
      <c r="C905" s="89"/>
      <c r="D905" s="84"/>
      <c r="E905" s="76"/>
      <c r="F905" s="91"/>
      <c r="G905" s="80"/>
      <c r="H905" s="81"/>
      <c r="I905" s="14"/>
      <c r="J905" s="92"/>
      <c r="K905" s="14"/>
      <c r="L905" s="78"/>
      <c r="M905" s="81"/>
      <c r="N905" s="14"/>
      <c r="O905" s="78"/>
      <c r="P905" s="78"/>
      <c r="Q905" s="93"/>
      <c r="R905" s="80"/>
      <c r="S905" s="80"/>
      <c r="T905" s="69"/>
      <c r="U905" s="78"/>
      <c r="V905" s="69"/>
      <c r="W905" s="80"/>
      <c r="X905" s="80"/>
      <c r="Y905" s="94"/>
      <c r="Z905" s="80"/>
      <c r="AA905" s="80"/>
      <c r="AB905" s="80"/>
      <c r="AC905" s="80"/>
      <c r="AD905" s="69"/>
      <c r="AE905" s="69"/>
      <c r="AF905" s="69"/>
      <c r="AG905" s="95"/>
      <c r="AH905" s="93"/>
      <c r="AI905" s="81"/>
      <c r="AJ905" s="80"/>
      <c r="AK905" s="80"/>
      <c r="AL905" s="78"/>
      <c r="AM905" s="80"/>
      <c r="AN905" s="80"/>
      <c r="AO905" s="80"/>
      <c r="AP905" s="80"/>
      <c r="AQ905" s="80"/>
      <c r="AR905" s="80"/>
      <c r="AS905" s="78"/>
      <c r="AT905" s="96"/>
      <c r="AU905" s="97"/>
      <c r="AV905" s="98"/>
      <c r="AW905" s="99"/>
      <c r="AX905" s="100"/>
      <c r="AY905" s="100"/>
      <c r="AZ905" s="100"/>
      <c r="BA905" s="100"/>
      <c r="BB905" s="100"/>
      <c r="BC905" s="100"/>
      <c r="BD905" s="100"/>
      <c r="BE905" s="100"/>
      <c r="BF905" s="100"/>
      <c r="BG905" s="100"/>
      <c r="BH905" s="100"/>
      <c r="BI905" s="100"/>
      <c r="BJ905" s="100"/>
      <c r="BK905" s="100"/>
      <c r="BL905" s="100"/>
      <c r="BM905" s="100"/>
      <c r="BN905" s="100"/>
      <c r="BO905" s="100"/>
      <c r="BP905" s="100"/>
      <c r="BQ905" s="100"/>
    </row>
    <row r="906" spans="1:69">
      <c r="A906" s="25"/>
      <c r="C906" s="89"/>
      <c r="D906" s="84"/>
      <c r="E906" s="76"/>
      <c r="F906" s="91"/>
      <c r="G906" s="80"/>
      <c r="H906" s="81"/>
      <c r="I906" s="14"/>
      <c r="J906" s="92"/>
      <c r="K906" s="14"/>
      <c r="L906" s="78"/>
      <c r="M906" s="81"/>
      <c r="N906" s="14"/>
      <c r="O906" s="78"/>
      <c r="P906" s="78"/>
      <c r="Q906" s="93"/>
      <c r="R906" s="80"/>
      <c r="S906" s="80"/>
      <c r="T906" s="69"/>
      <c r="U906" s="78"/>
      <c r="V906" s="69"/>
      <c r="W906" s="80"/>
      <c r="X906" s="80"/>
      <c r="Y906" s="94"/>
      <c r="Z906" s="80"/>
      <c r="AA906" s="80"/>
      <c r="AB906" s="80"/>
      <c r="AC906" s="80"/>
      <c r="AD906" s="69"/>
      <c r="AE906" s="69"/>
      <c r="AF906" s="69"/>
      <c r="AG906" s="95"/>
      <c r="AH906" s="93"/>
      <c r="AI906" s="81"/>
      <c r="AJ906" s="80"/>
      <c r="AK906" s="80"/>
      <c r="AL906" s="78"/>
      <c r="AM906" s="80"/>
      <c r="AN906" s="80"/>
      <c r="AO906" s="80"/>
      <c r="AP906" s="80"/>
      <c r="AQ906" s="80"/>
      <c r="AR906" s="80"/>
      <c r="AS906" s="78"/>
      <c r="AT906" s="96"/>
      <c r="AU906" s="97"/>
      <c r="AV906" s="98"/>
      <c r="AW906" s="99"/>
      <c r="AX906" s="100"/>
      <c r="AY906" s="100"/>
      <c r="AZ906" s="100"/>
      <c r="BA906" s="100"/>
      <c r="BB906" s="100"/>
      <c r="BC906" s="100"/>
      <c r="BD906" s="100"/>
      <c r="BE906" s="100"/>
      <c r="BF906" s="100"/>
      <c r="BG906" s="100"/>
      <c r="BH906" s="100"/>
      <c r="BI906" s="100"/>
      <c r="BJ906" s="100"/>
      <c r="BK906" s="100"/>
      <c r="BL906" s="100"/>
      <c r="BM906" s="100"/>
      <c r="BN906" s="100"/>
      <c r="BO906" s="100"/>
      <c r="BP906" s="100"/>
      <c r="BQ906" s="100"/>
    </row>
    <row r="907" spans="1:69">
      <c r="A907" s="25"/>
      <c r="C907" s="89"/>
      <c r="D907" s="84"/>
      <c r="E907" s="76"/>
      <c r="F907" s="91"/>
      <c r="G907" s="80"/>
      <c r="H907" s="81"/>
      <c r="I907" s="14"/>
      <c r="J907" s="92"/>
      <c r="K907" s="14"/>
      <c r="L907" s="78"/>
      <c r="M907" s="81"/>
      <c r="N907" s="14"/>
      <c r="O907" s="78"/>
      <c r="P907" s="78"/>
      <c r="Q907" s="93"/>
      <c r="R907" s="80"/>
      <c r="S907" s="80"/>
      <c r="T907" s="69"/>
      <c r="U907" s="78"/>
      <c r="V907" s="69"/>
      <c r="W907" s="80"/>
      <c r="X907" s="80"/>
      <c r="Y907" s="94"/>
      <c r="Z907" s="80"/>
      <c r="AA907" s="80"/>
      <c r="AB907" s="80"/>
      <c r="AC907" s="80"/>
      <c r="AD907" s="69"/>
      <c r="AE907" s="69"/>
      <c r="AF907" s="69"/>
      <c r="AG907" s="95"/>
      <c r="AH907" s="93"/>
      <c r="AI907" s="81"/>
      <c r="AJ907" s="80"/>
      <c r="AK907" s="80"/>
      <c r="AL907" s="78"/>
      <c r="AM907" s="80"/>
      <c r="AN907" s="80"/>
      <c r="AO907" s="80"/>
      <c r="AP907" s="80"/>
      <c r="AQ907" s="80"/>
      <c r="AR907" s="80"/>
      <c r="AS907" s="78"/>
      <c r="AT907" s="96"/>
      <c r="AU907" s="97"/>
      <c r="AV907" s="98"/>
      <c r="AW907" s="99"/>
      <c r="AX907" s="100"/>
      <c r="AY907" s="100"/>
      <c r="AZ907" s="100"/>
      <c r="BA907" s="100"/>
      <c r="BB907" s="100"/>
      <c r="BC907" s="100"/>
      <c r="BD907" s="100"/>
      <c r="BE907" s="100"/>
      <c r="BF907" s="100"/>
      <c r="BG907" s="100"/>
      <c r="BH907" s="100"/>
      <c r="BI907" s="100"/>
      <c r="BJ907" s="100"/>
      <c r="BK907" s="100"/>
      <c r="BL907" s="100"/>
      <c r="BM907" s="100"/>
      <c r="BN907" s="100"/>
      <c r="BO907" s="100"/>
      <c r="BP907" s="100"/>
      <c r="BQ907" s="100"/>
    </row>
    <row r="908" spans="1:69">
      <c r="A908" s="25"/>
      <c r="C908" s="89"/>
      <c r="D908" s="84"/>
      <c r="E908" s="76"/>
      <c r="F908" s="91"/>
      <c r="G908" s="80"/>
      <c r="H908" s="81"/>
      <c r="I908" s="14"/>
      <c r="J908" s="92"/>
      <c r="K908" s="14"/>
      <c r="L908" s="78"/>
      <c r="M908" s="81"/>
      <c r="N908" s="14"/>
      <c r="O908" s="78"/>
      <c r="P908" s="78"/>
      <c r="Q908" s="93"/>
      <c r="R908" s="80"/>
      <c r="S908" s="80"/>
      <c r="T908" s="69"/>
      <c r="U908" s="78"/>
      <c r="V908" s="69"/>
      <c r="W908" s="80"/>
      <c r="X908" s="80"/>
      <c r="Y908" s="94"/>
      <c r="Z908" s="80"/>
      <c r="AA908" s="80"/>
      <c r="AB908" s="80"/>
      <c r="AC908" s="80"/>
      <c r="AD908" s="69"/>
      <c r="AE908" s="69"/>
      <c r="AF908" s="69"/>
      <c r="AG908" s="95"/>
      <c r="AH908" s="93"/>
      <c r="AI908" s="81"/>
      <c r="AJ908" s="80"/>
      <c r="AK908" s="80"/>
      <c r="AL908" s="78"/>
      <c r="AM908" s="80"/>
      <c r="AN908" s="80"/>
      <c r="AO908" s="80"/>
      <c r="AP908" s="80"/>
      <c r="AQ908" s="80"/>
      <c r="AR908" s="80"/>
      <c r="AS908" s="78"/>
      <c r="AT908" s="96"/>
      <c r="AU908" s="97"/>
      <c r="AV908" s="98"/>
      <c r="AW908" s="99"/>
      <c r="AX908" s="100"/>
      <c r="AY908" s="100"/>
      <c r="AZ908" s="100"/>
      <c r="BA908" s="100"/>
      <c r="BB908" s="100"/>
      <c r="BC908" s="100"/>
      <c r="BD908" s="100"/>
      <c r="BE908" s="100"/>
      <c r="BF908" s="100"/>
      <c r="BG908" s="100"/>
      <c r="BH908" s="100"/>
      <c r="BI908" s="100"/>
      <c r="BJ908" s="100"/>
      <c r="BK908" s="100"/>
      <c r="BL908" s="100"/>
      <c r="BM908" s="100"/>
      <c r="BN908" s="100"/>
      <c r="BO908" s="100"/>
      <c r="BP908" s="100"/>
      <c r="BQ908" s="100"/>
    </row>
    <row r="909" spans="1:69">
      <c r="A909" s="25"/>
      <c r="C909" s="89"/>
      <c r="D909" s="84"/>
      <c r="E909" s="76"/>
      <c r="F909" s="91"/>
      <c r="G909" s="80"/>
      <c r="H909" s="81"/>
      <c r="I909" s="14"/>
      <c r="J909" s="92"/>
      <c r="K909" s="14"/>
      <c r="L909" s="78"/>
      <c r="M909" s="81"/>
      <c r="N909" s="14"/>
      <c r="O909" s="78"/>
      <c r="P909" s="78"/>
      <c r="Q909" s="93"/>
      <c r="R909" s="80"/>
      <c r="S909" s="80"/>
      <c r="T909" s="69"/>
      <c r="U909" s="78"/>
      <c r="V909" s="69"/>
      <c r="W909" s="80"/>
      <c r="X909" s="80"/>
      <c r="Y909" s="94"/>
      <c r="Z909" s="80"/>
      <c r="AA909" s="80"/>
      <c r="AB909" s="80"/>
      <c r="AC909" s="80"/>
      <c r="AD909" s="69"/>
      <c r="AE909" s="69"/>
      <c r="AF909" s="69"/>
      <c r="AG909" s="95"/>
      <c r="AH909" s="93"/>
      <c r="AI909" s="81"/>
      <c r="AJ909" s="80"/>
      <c r="AK909" s="80"/>
      <c r="AL909" s="78"/>
      <c r="AM909" s="80"/>
      <c r="AN909" s="80"/>
      <c r="AO909" s="80"/>
      <c r="AP909" s="80"/>
      <c r="AQ909" s="80"/>
      <c r="AR909" s="80"/>
      <c r="AS909" s="78"/>
      <c r="AT909" s="96"/>
      <c r="AU909" s="97"/>
      <c r="AV909" s="98"/>
      <c r="AW909" s="99"/>
      <c r="AX909" s="100"/>
      <c r="AY909" s="100"/>
      <c r="AZ909" s="100"/>
      <c r="BA909" s="100"/>
      <c r="BB909" s="100"/>
      <c r="BC909" s="100"/>
      <c r="BD909" s="100"/>
      <c r="BE909" s="100"/>
      <c r="BF909" s="100"/>
      <c r="BG909" s="100"/>
      <c r="BH909" s="100"/>
      <c r="BI909" s="100"/>
      <c r="BJ909" s="100"/>
      <c r="BK909" s="100"/>
      <c r="BL909" s="100"/>
      <c r="BM909" s="100"/>
      <c r="BN909" s="100"/>
      <c r="BO909" s="100"/>
      <c r="BP909" s="100"/>
      <c r="BQ909" s="100"/>
    </row>
    <row r="910" spans="1:69">
      <c r="A910" s="25"/>
      <c r="C910" s="89"/>
      <c r="D910" s="84"/>
      <c r="E910" s="76"/>
      <c r="F910" s="91"/>
      <c r="G910" s="80"/>
      <c r="H910" s="81"/>
      <c r="I910" s="14"/>
      <c r="J910" s="92"/>
      <c r="K910" s="14"/>
      <c r="L910" s="78"/>
      <c r="M910" s="81"/>
      <c r="N910" s="14"/>
      <c r="O910" s="78"/>
      <c r="P910" s="78"/>
      <c r="Q910" s="93"/>
      <c r="R910" s="80"/>
      <c r="S910" s="80"/>
      <c r="T910" s="69"/>
      <c r="U910" s="78"/>
      <c r="V910" s="69"/>
      <c r="W910" s="80"/>
      <c r="X910" s="80"/>
      <c r="Y910" s="94"/>
      <c r="Z910" s="80"/>
      <c r="AA910" s="80"/>
      <c r="AB910" s="80"/>
      <c r="AC910" s="80"/>
      <c r="AD910" s="69"/>
      <c r="AE910" s="69"/>
      <c r="AF910" s="69"/>
      <c r="AG910" s="95"/>
      <c r="AH910" s="93"/>
      <c r="AI910" s="81"/>
      <c r="AJ910" s="80"/>
      <c r="AK910" s="80"/>
      <c r="AL910" s="78"/>
      <c r="AM910" s="80"/>
      <c r="AN910" s="80"/>
      <c r="AO910" s="80"/>
      <c r="AP910" s="80"/>
      <c r="AQ910" s="80"/>
      <c r="AR910" s="80"/>
      <c r="AS910" s="78"/>
      <c r="AT910" s="96"/>
      <c r="AU910" s="97"/>
      <c r="AV910" s="98"/>
      <c r="AW910" s="99"/>
      <c r="AX910" s="100"/>
      <c r="AY910" s="100"/>
      <c r="AZ910" s="100"/>
      <c r="BA910" s="100"/>
      <c r="BB910" s="100"/>
      <c r="BC910" s="100"/>
      <c r="BD910" s="100"/>
      <c r="BE910" s="100"/>
      <c r="BF910" s="100"/>
      <c r="BG910" s="100"/>
      <c r="BH910" s="100"/>
      <c r="BI910" s="100"/>
      <c r="BJ910" s="100"/>
      <c r="BK910" s="100"/>
      <c r="BL910" s="100"/>
      <c r="BM910" s="100"/>
      <c r="BN910" s="100"/>
      <c r="BO910" s="100"/>
      <c r="BP910" s="100"/>
      <c r="BQ910" s="100"/>
    </row>
    <row r="911" spans="1:69">
      <c r="A911" s="25"/>
      <c r="C911" s="89"/>
      <c r="D911" s="84"/>
      <c r="E911" s="76"/>
      <c r="F911" s="91"/>
      <c r="G911" s="80"/>
      <c r="H911" s="81"/>
      <c r="I911" s="14"/>
      <c r="J911" s="92"/>
      <c r="K911" s="14"/>
      <c r="L911" s="78"/>
      <c r="M911" s="81"/>
      <c r="N911" s="14"/>
      <c r="O911" s="78"/>
      <c r="P911" s="78"/>
      <c r="Q911" s="93"/>
      <c r="R911" s="80"/>
      <c r="S911" s="80"/>
      <c r="T911" s="69"/>
      <c r="U911" s="78"/>
      <c r="V911" s="69"/>
      <c r="W911" s="80"/>
      <c r="X911" s="80"/>
      <c r="Y911" s="94"/>
      <c r="Z911" s="80"/>
      <c r="AA911" s="80"/>
      <c r="AB911" s="80"/>
      <c r="AC911" s="80"/>
      <c r="AD911" s="69"/>
      <c r="AE911" s="69"/>
      <c r="AF911" s="69"/>
      <c r="AG911" s="95"/>
      <c r="AH911" s="93"/>
      <c r="AI911" s="81"/>
      <c r="AJ911" s="80"/>
      <c r="AK911" s="80"/>
      <c r="AL911" s="78"/>
      <c r="AM911" s="80"/>
      <c r="AN911" s="80"/>
      <c r="AO911" s="80"/>
      <c r="AP911" s="80"/>
      <c r="AQ911" s="80"/>
      <c r="AR911" s="80"/>
      <c r="AS911" s="78"/>
      <c r="AT911" s="96"/>
      <c r="AU911" s="97"/>
      <c r="AV911" s="98"/>
      <c r="AW911" s="99"/>
      <c r="AX911" s="100"/>
      <c r="AY911" s="100"/>
      <c r="AZ911" s="100"/>
      <c r="BA911" s="100"/>
      <c r="BB911" s="100"/>
      <c r="BC911" s="100"/>
      <c r="BD911" s="100"/>
      <c r="BE911" s="100"/>
      <c r="BF911" s="100"/>
      <c r="BG911" s="100"/>
      <c r="BH911" s="100"/>
      <c r="BI911" s="100"/>
      <c r="BJ911" s="100"/>
      <c r="BK911" s="100"/>
      <c r="BL911" s="100"/>
      <c r="BM911" s="100"/>
      <c r="BN911" s="100"/>
      <c r="BO911" s="100"/>
      <c r="BP911" s="100"/>
      <c r="BQ911" s="100"/>
    </row>
    <row r="912" spans="1:69">
      <c r="A912" s="25"/>
      <c r="C912" s="89"/>
      <c r="D912" s="84"/>
      <c r="E912" s="76"/>
      <c r="F912" s="91"/>
      <c r="G912" s="80"/>
      <c r="H912" s="81"/>
      <c r="I912" s="14"/>
      <c r="J912" s="92"/>
      <c r="K912" s="14"/>
      <c r="L912" s="78"/>
      <c r="M912" s="81"/>
      <c r="N912" s="14"/>
      <c r="O912" s="78"/>
      <c r="P912" s="78"/>
      <c r="Q912" s="93"/>
      <c r="R912" s="80"/>
      <c r="S912" s="80"/>
      <c r="T912" s="69"/>
      <c r="U912" s="78"/>
      <c r="V912" s="69"/>
      <c r="W912" s="80"/>
      <c r="X912" s="80"/>
      <c r="Y912" s="94"/>
      <c r="Z912" s="80"/>
      <c r="AA912" s="80"/>
      <c r="AB912" s="80"/>
      <c r="AC912" s="80"/>
      <c r="AD912" s="69"/>
      <c r="AE912" s="69"/>
      <c r="AF912" s="69"/>
      <c r="AG912" s="95"/>
      <c r="AH912" s="93"/>
      <c r="AI912" s="81"/>
      <c r="AJ912" s="80"/>
      <c r="AK912" s="80"/>
      <c r="AL912" s="78"/>
      <c r="AM912" s="80"/>
      <c r="AN912" s="80"/>
      <c r="AO912" s="80"/>
      <c r="AP912" s="80"/>
      <c r="AQ912" s="80"/>
      <c r="AR912" s="80"/>
      <c r="AS912" s="78"/>
      <c r="AT912" s="96"/>
      <c r="AU912" s="97"/>
      <c r="AV912" s="98"/>
      <c r="AW912" s="99"/>
      <c r="AX912" s="100"/>
      <c r="AY912" s="100"/>
      <c r="AZ912" s="100"/>
      <c r="BA912" s="100"/>
      <c r="BB912" s="100"/>
      <c r="BC912" s="100"/>
      <c r="BD912" s="100"/>
      <c r="BE912" s="100"/>
      <c r="BF912" s="100"/>
      <c r="BG912" s="100"/>
      <c r="BH912" s="100"/>
      <c r="BI912" s="100"/>
      <c r="BJ912" s="100"/>
      <c r="BK912" s="100"/>
      <c r="BL912" s="100"/>
      <c r="BM912" s="100"/>
      <c r="BN912" s="100"/>
      <c r="BO912" s="100"/>
      <c r="BP912" s="100"/>
      <c r="BQ912" s="100"/>
    </row>
    <row r="913" spans="1:69">
      <c r="A913" s="25"/>
      <c r="C913" s="89"/>
      <c r="D913" s="84"/>
      <c r="E913" s="76"/>
      <c r="F913" s="91"/>
      <c r="G913" s="80"/>
      <c r="H913" s="81"/>
      <c r="I913" s="14"/>
      <c r="J913" s="92"/>
      <c r="K913" s="14"/>
      <c r="L913" s="78"/>
      <c r="M913" s="81"/>
      <c r="N913" s="14"/>
      <c r="O913" s="78"/>
      <c r="P913" s="78"/>
      <c r="Q913" s="93"/>
      <c r="R913" s="80"/>
      <c r="S913" s="80"/>
      <c r="T913" s="69"/>
      <c r="U913" s="78"/>
      <c r="V913" s="69"/>
      <c r="W913" s="80"/>
      <c r="X913" s="80"/>
      <c r="Y913" s="94"/>
      <c r="Z913" s="80"/>
      <c r="AA913" s="80"/>
      <c r="AB913" s="80"/>
      <c r="AC913" s="80"/>
      <c r="AD913" s="69"/>
      <c r="AE913" s="69"/>
      <c r="AF913" s="69"/>
      <c r="AG913" s="95"/>
      <c r="AH913" s="93"/>
      <c r="AI913" s="81"/>
      <c r="AJ913" s="80"/>
      <c r="AK913" s="80"/>
      <c r="AL913" s="78"/>
      <c r="AM913" s="80"/>
      <c r="AN913" s="80"/>
      <c r="AO913" s="80"/>
      <c r="AP913" s="80"/>
      <c r="AQ913" s="80"/>
      <c r="AR913" s="80"/>
      <c r="AS913" s="78"/>
      <c r="AT913" s="96"/>
      <c r="AU913" s="97"/>
      <c r="AV913" s="98"/>
      <c r="AW913" s="99"/>
      <c r="AX913" s="100"/>
      <c r="AY913" s="100"/>
      <c r="AZ913" s="100"/>
      <c r="BA913" s="100"/>
      <c r="BB913" s="100"/>
      <c r="BC913" s="100"/>
      <c r="BD913" s="100"/>
      <c r="BE913" s="100"/>
      <c r="BF913" s="100"/>
      <c r="BG913" s="100"/>
      <c r="BH913" s="100"/>
      <c r="BI913" s="100"/>
      <c r="BJ913" s="100"/>
      <c r="BK913" s="100"/>
      <c r="BL913" s="100"/>
      <c r="BM913" s="100"/>
      <c r="BN913" s="100"/>
      <c r="BO913" s="100"/>
      <c r="BP913" s="100"/>
      <c r="BQ913" s="100"/>
    </row>
    <row r="914" spans="1:69">
      <c r="A914" s="25"/>
      <c r="C914" s="89"/>
      <c r="D914" s="84"/>
      <c r="E914" s="76"/>
      <c r="F914" s="91"/>
      <c r="G914" s="80"/>
      <c r="H914" s="81"/>
      <c r="I914" s="14"/>
      <c r="J914" s="92"/>
      <c r="K914" s="14"/>
      <c r="L914" s="78"/>
      <c r="M914" s="81"/>
      <c r="N914" s="14"/>
      <c r="O914" s="78"/>
      <c r="P914" s="78"/>
      <c r="Q914" s="93"/>
      <c r="R914" s="80"/>
      <c r="S914" s="80"/>
      <c r="T914" s="69"/>
      <c r="U914" s="78"/>
      <c r="V914" s="69"/>
      <c r="W914" s="80"/>
      <c r="X914" s="80"/>
      <c r="Y914" s="94"/>
      <c r="Z914" s="80"/>
      <c r="AA914" s="80"/>
      <c r="AB914" s="80"/>
      <c r="AC914" s="80"/>
      <c r="AD914" s="69"/>
      <c r="AE914" s="69"/>
      <c r="AF914" s="69"/>
      <c r="AG914" s="95"/>
      <c r="AH914" s="93"/>
      <c r="AI914" s="81"/>
      <c r="AJ914" s="80"/>
      <c r="AK914" s="80"/>
      <c r="AL914" s="78"/>
      <c r="AM914" s="80"/>
      <c r="AN914" s="80"/>
      <c r="AO914" s="80"/>
      <c r="AP914" s="80"/>
      <c r="AQ914" s="80"/>
      <c r="AR914" s="80"/>
      <c r="AS914" s="78"/>
      <c r="AT914" s="96"/>
      <c r="AU914" s="97"/>
      <c r="AV914" s="98"/>
      <c r="AW914" s="99"/>
      <c r="AX914" s="100"/>
      <c r="AY914" s="100"/>
      <c r="AZ914" s="100"/>
      <c r="BA914" s="100"/>
      <c r="BB914" s="100"/>
      <c r="BC914" s="100"/>
      <c r="BD914" s="100"/>
      <c r="BE914" s="100"/>
      <c r="BF914" s="100"/>
      <c r="BG914" s="100"/>
      <c r="BH914" s="100"/>
      <c r="BI914" s="100"/>
      <c r="BJ914" s="100"/>
      <c r="BK914" s="100"/>
      <c r="BL914" s="100"/>
      <c r="BM914" s="100"/>
      <c r="BN914" s="100"/>
      <c r="BO914" s="100"/>
      <c r="BP914" s="100"/>
      <c r="BQ914" s="100"/>
    </row>
    <row r="915" spans="1:69">
      <c r="A915" s="25"/>
      <c r="C915" s="89"/>
      <c r="D915" s="84"/>
      <c r="E915" s="76"/>
      <c r="F915" s="91"/>
      <c r="G915" s="80"/>
      <c r="H915" s="81"/>
      <c r="I915" s="14"/>
      <c r="J915" s="92"/>
      <c r="K915" s="14"/>
      <c r="L915" s="78"/>
      <c r="M915" s="81"/>
      <c r="N915" s="14"/>
      <c r="O915" s="78"/>
      <c r="P915" s="78"/>
      <c r="Q915" s="93"/>
      <c r="R915" s="80"/>
      <c r="S915" s="80"/>
      <c r="T915" s="69"/>
      <c r="U915" s="78"/>
      <c r="V915" s="69"/>
      <c r="W915" s="80"/>
      <c r="X915" s="80"/>
      <c r="Y915" s="94"/>
      <c r="Z915" s="80"/>
      <c r="AA915" s="80"/>
      <c r="AB915" s="80"/>
      <c r="AC915" s="80"/>
      <c r="AD915" s="69"/>
      <c r="AE915" s="69"/>
      <c r="AF915" s="69"/>
      <c r="AG915" s="95"/>
      <c r="AH915" s="93"/>
      <c r="AI915" s="81"/>
      <c r="AJ915" s="80"/>
      <c r="AK915" s="80"/>
      <c r="AL915" s="78"/>
      <c r="AM915" s="80"/>
      <c r="AN915" s="80"/>
      <c r="AO915" s="80"/>
      <c r="AP915" s="80"/>
      <c r="AQ915" s="80"/>
      <c r="AR915" s="80"/>
      <c r="AS915" s="78"/>
      <c r="AT915" s="96"/>
      <c r="AU915" s="97"/>
      <c r="AV915" s="98"/>
      <c r="AW915" s="99"/>
      <c r="AX915" s="100"/>
      <c r="AY915" s="100"/>
      <c r="AZ915" s="100"/>
      <c r="BA915" s="100"/>
      <c r="BB915" s="100"/>
      <c r="BC915" s="100"/>
      <c r="BD915" s="100"/>
      <c r="BE915" s="100"/>
      <c r="BF915" s="100"/>
      <c r="BG915" s="100"/>
      <c r="BH915" s="100"/>
      <c r="BI915" s="100"/>
      <c r="BJ915" s="100"/>
      <c r="BK915" s="100"/>
      <c r="BL915" s="100"/>
      <c r="BM915" s="100"/>
      <c r="BN915" s="100"/>
      <c r="BO915" s="100"/>
      <c r="BP915" s="100"/>
      <c r="BQ915" s="100"/>
    </row>
    <row r="916" spans="1:69">
      <c r="A916" s="25"/>
      <c r="C916" s="89"/>
      <c r="D916" s="84"/>
      <c r="E916" s="76"/>
      <c r="F916" s="91"/>
      <c r="G916" s="80"/>
      <c r="H916" s="81"/>
      <c r="I916" s="14"/>
      <c r="J916" s="92"/>
      <c r="K916" s="14"/>
      <c r="L916" s="78"/>
      <c r="M916" s="81"/>
      <c r="N916" s="14"/>
      <c r="O916" s="78"/>
      <c r="P916" s="78"/>
      <c r="Q916" s="93"/>
      <c r="R916" s="80"/>
      <c r="S916" s="80"/>
      <c r="T916" s="69"/>
      <c r="U916" s="78"/>
      <c r="V916" s="69"/>
      <c r="W916" s="80"/>
      <c r="X916" s="80"/>
      <c r="Y916" s="94"/>
      <c r="Z916" s="80"/>
      <c r="AA916" s="80"/>
      <c r="AB916" s="80"/>
      <c r="AC916" s="80"/>
      <c r="AD916" s="69"/>
      <c r="AE916" s="69"/>
      <c r="AF916" s="69"/>
      <c r="AG916" s="95"/>
      <c r="AH916" s="93"/>
      <c r="AI916" s="81"/>
      <c r="AJ916" s="80"/>
      <c r="AK916" s="80"/>
      <c r="AL916" s="78"/>
      <c r="AM916" s="80"/>
      <c r="AN916" s="80"/>
      <c r="AO916" s="80"/>
      <c r="AP916" s="80"/>
      <c r="AQ916" s="80"/>
      <c r="AR916" s="80"/>
      <c r="AS916" s="78"/>
      <c r="AT916" s="96"/>
      <c r="AU916" s="97"/>
      <c r="AV916" s="98"/>
      <c r="AW916" s="99"/>
      <c r="AX916" s="100"/>
      <c r="AY916" s="100"/>
      <c r="AZ916" s="100"/>
      <c r="BA916" s="100"/>
      <c r="BB916" s="100"/>
      <c r="BC916" s="100"/>
      <c r="BD916" s="100"/>
      <c r="BE916" s="100"/>
      <c r="BF916" s="100"/>
      <c r="BG916" s="100"/>
      <c r="BH916" s="100"/>
      <c r="BI916" s="100"/>
      <c r="BJ916" s="100"/>
      <c r="BK916" s="100"/>
      <c r="BL916" s="100"/>
      <c r="BM916" s="100"/>
      <c r="BN916" s="100"/>
      <c r="BO916" s="100"/>
      <c r="BP916" s="100"/>
      <c r="BQ916" s="100"/>
    </row>
    <row r="917" spans="1:69">
      <c r="A917" s="25"/>
      <c r="C917" s="89"/>
      <c r="D917" s="84"/>
      <c r="E917" s="76"/>
      <c r="F917" s="91"/>
      <c r="G917" s="80"/>
      <c r="H917" s="81"/>
      <c r="I917" s="14"/>
      <c r="J917" s="92"/>
      <c r="K917" s="14"/>
      <c r="L917" s="78"/>
      <c r="M917" s="81"/>
      <c r="N917" s="14"/>
      <c r="O917" s="78"/>
      <c r="P917" s="78"/>
      <c r="Q917" s="93"/>
      <c r="R917" s="80"/>
      <c r="S917" s="80"/>
      <c r="T917" s="69"/>
      <c r="U917" s="78"/>
      <c r="V917" s="69"/>
      <c r="W917" s="80"/>
      <c r="X917" s="80"/>
      <c r="Y917" s="94"/>
      <c r="Z917" s="80"/>
      <c r="AA917" s="80"/>
      <c r="AB917" s="80"/>
      <c r="AC917" s="80"/>
      <c r="AD917" s="69"/>
      <c r="AE917" s="69"/>
      <c r="AF917" s="69"/>
      <c r="AG917" s="95"/>
      <c r="AH917" s="93"/>
      <c r="AI917" s="81"/>
      <c r="AJ917" s="80"/>
      <c r="AK917" s="80"/>
      <c r="AL917" s="78"/>
      <c r="AM917" s="80"/>
      <c r="AN917" s="80"/>
      <c r="AO917" s="80"/>
      <c r="AP917" s="80"/>
      <c r="AQ917" s="80"/>
      <c r="AR917" s="80"/>
      <c r="AS917" s="78"/>
      <c r="AT917" s="96"/>
      <c r="AU917" s="97"/>
      <c r="AV917" s="98"/>
      <c r="AW917" s="99"/>
      <c r="AX917" s="100"/>
      <c r="AY917" s="100"/>
      <c r="AZ917" s="100"/>
      <c r="BA917" s="100"/>
      <c r="BB917" s="100"/>
      <c r="BC917" s="100"/>
      <c r="BD917" s="100"/>
      <c r="BE917" s="100"/>
      <c r="BF917" s="100"/>
      <c r="BG917" s="100"/>
      <c r="BH917" s="100"/>
      <c r="BI917" s="100"/>
      <c r="BJ917" s="100"/>
      <c r="BK917" s="100"/>
      <c r="BL917" s="100"/>
      <c r="BM917" s="100"/>
      <c r="BN917" s="100"/>
      <c r="BO917" s="100"/>
      <c r="BP917" s="100"/>
      <c r="BQ917" s="100"/>
    </row>
    <row r="918" spans="1:69">
      <c r="A918" s="25"/>
      <c r="C918" s="89"/>
      <c r="D918" s="84"/>
      <c r="E918" s="76"/>
      <c r="F918" s="91"/>
      <c r="G918" s="80"/>
      <c r="H918" s="81"/>
      <c r="I918" s="14"/>
      <c r="J918" s="92"/>
      <c r="K918" s="14"/>
      <c r="L918" s="78"/>
      <c r="M918" s="81"/>
      <c r="N918" s="14"/>
      <c r="O918" s="78"/>
      <c r="P918" s="78"/>
      <c r="Q918" s="93"/>
      <c r="R918" s="80"/>
      <c r="S918" s="80"/>
      <c r="T918" s="69"/>
      <c r="U918" s="78"/>
      <c r="V918" s="69"/>
      <c r="W918" s="80"/>
      <c r="X918" s="80"/>
      <c r="Y918" s="94"/>
      <c r="Z918" s="80"/>
      <c r="AA918" s="80"/>
      <c r="AB918" s="80"/>
      <c r="AC918" s="80"/>
      <c r="AD918" s="69"/>
      <c r="AE918" s="69"/>
      <c r="AF918" s="69"/>
      <c r="AG918" s="95"/>
      <c r="AH918" s="93"/>
      <c r="AI918" s="81"/>
      <c r="AJ918" s="80"/>
      <c r="AK918" s="80"/>
      <c r="AL918" s="78"/>
      <c r="AM918" s="80"/>
      <c r="AN918" s="80"/>
      <c r="AO918" s="80"/>
      <c r="AP918" s="80"/>
      <c r="AQ918" s="80"/>
      <c r="AR918" s="80"/>
      <c r="AS918" s="78"/>
      <c r="AT918" s="96"/>
      <c r="AU918" s="97"/>
      <c r="AV918" s="98"/>
      <c r="AW918" s="99"/>
      <c r="AX918" s="100"/>
      <c r="AY918" s="100"/>
      <c r="AZ918" s="100"/>
      <c r="BA918" s="100"/>
      <c r="BB918" s="100"/>
      <c r="BC918" s="100"/>
      <c r="BD918" s="100"/>
      <c r="BE918" s="100"/>
      <c r="BF918" s="100"/>
      <c r="BG918" s="100"/>
      <c r="BH918" s="100"/>
      <c r="BI918" s="100"/>
      <c r="BJ918" s="100"/>
      <c r="BK918" s="100"/>
      <c r="BL918" s="100"/>
      <c r="BM918" s="100"/>
      <c r="BN918" s="100"/>
      <c r="BO918" s="100"/>
      <c r="BP918" s="100"/>
      <c r="BQ918" s="100"/>
    </row>
    <row r="919" spans="1:69">
      <c r="A919" s="25"/>
      <c r="C919" s="89"/>
      <c r="D919" s="84"/>
      <c r="E919" s="76"/>
      <c r="F919" s="91"/>
      <c r="G919" s="80"/>
      <c r="H919" s="81"/>
      <c r="I919" s="14"/>
      <c r="J919" s="92"/>
      <c r="K919" s="14"/>
      <c r="L919" s="78"/>
      <c r="M919" s="81"/>
      <c r="N919" s="14"/>
      <c r="O919" s="78"/>
      <c r="P919" s="78"/>
      <c r="Q919" s="93"/>
      <c r="R919" s="80"/>
      <c r="S919" s="80"/>
      <c r="T919" s="69"/>
      <c r="U919" s="78"/>
      <c r="V919" s="69"/>
      <c r="W919" s="80"/>
      <c r="X919" s="80"/>
      <c r="Y919" s="94"/>
      <c r="Z919" s="80"/>
      <c r="AA919" s="80"/>
      <c r="AB919" s="80"/>
      <c r="AC919" s="80"/>
      <c r="AD919" s="69"/>
      <c r="AE919" s="69"/>
      <c r="AF919" s="69"/>
      <c r="AG919" s="95"/>
      <c r="AH919" s="93"/>
      <c r="AI919" s="81"/>
      <c r="AJ919" s="80"/>
      <c r="AK919" s="80"/>
      <c r="AL919" s="78"/>
      <c r="AM919" s="80"/>
      <c r="AN919" s="80"/>
      <c r="AO919" s="80"/>
      <c r="AP919" s="80"/>
      <c r="AQ919" s="80"/>
      <c r="AR919" s="80"/>
      <c r="AS919" s="78"/>
      <c r="AT919" s="96"/>
      <c r="AU919" s="97"/>
      <c r="AV919" s="98"/>
      <c r="AW919" s="99"/>
      <c r="AX919" s="100"/>
      <c r="AY919" s="100"/>
      <c r="AZ919" s="100"/>
      <c r="BA919" s="100"/>
      <c r="BB919" s="100"/>
      <c r="BC919" s="100"/>
      <c r="BD919" s="100"/>
      <c r="BE919" s="100"/>
      <c r="BF919" s="100"/>
      <c r="BG919" s="100"/>
      <c r="BH919" s="100"/>
      <c r="BI919" s="100"/>
      <c r="BJ919" s="100"/>
      <c r="BK919" s="100"/>
      <c r="BL919" s="100"/>
      <c r="BM919" s="100"/>
      <c r="BN919" s="100"/>
      <c r="BO919" s="100"/>
      <c r="BP919" s="100"/>
      <c r="BQ919" s="100"/>
    </row>
    <row r="920" spans="1:69">
      <c r="A920" s="25"/>
      <c r="C920" s="89"/>
      <c r="D920" s="84"/>
      <c r="E920" s="76"/>
      <c r="F920" s="91"/>
      <c r="G920" s="80"/>
      <c r="H920" s="81"/>
      <c r="I920" s="14"/>
      <c r="J920" s="92"/>
      <c r="K920" s="14"/>
      <c r="L920" s="78"/>
      <c r="M920" s="81"/>
      <c r="N920" s="14"/>
      <c r="O920" s="78"/>
      <c r="P920" s="78"/>
      <c r="Q920" s="93"/>
      <c r="R920" s="80"/>
      <c r="S920" s="80"/>
      <c r="T920" s="69"/>
      <c r="U920" s="78"/>
      <c r="V920" s="69"/>
      <c r="W920" s="80"/>
      <c r="X920" s="80"/>
      <c r="Y920" s="94"/>
      <c r="Z920" s="80"/>
      <c r="AA920" s="80"/>
      <c r="AB920" s="80"/>
      <c r="AC920" s="80"/>
      <c r="AD920" s="69"/>
      <c r="AE920" s="69"/>
      <c r="AF920" s="69"/>
      <c r="AG920" s="95"/>
      <c r="AH920" s="93"/>
      <c r="AI920" s="81"/>
      <c r="AJ920" s="80"/>
      <c r="AK920" s="80"/>
      <c r="AL920" s="78"/>
      <c r="AM920" s="80"/>
      <c r="AN920" s="80"/>
      <c r="AO920" s="80"/>
      <c r="AP920" s="80"/>
      <c r="AQ920" s="80"/>
      <c r="AR920" s="80"/>
      <c r="AS920" s="78"/>
      <c r="AT920" s="96"/>
      <c r="AU920" s="97"/>
      <c r="AV920" s="98"/>
      <c r="AW920" s="99"/>
      <c r="AX920" s="100"/>
      <c r="AY920" s="100"/>
      <c r="AZ920" s="100"/>
      <c r="BA920" s="100"/>
      <c r="BB920" s="100"/>
      <c r="BC920" s="100"/>
      <c r="BD920" s="100"/>
      <c r="BE920" s="100"/>
      <c r="BF920" s="100"/>
      <c r="BG920" s="100"/>
      <c r="BH920" s="100"/>
      <c r="BI920" s="100"/>
      <c r="BJ920" s="100"/>
      <c r="BK920" s="100"/>
      <c r="BL920" s="100"/>
      <c r="BM920" s="100"/>
      <c r="BN920" s="100"/>
      <c r="BO920" s="100"/>
      <c r="BP920" s="100"/>
      <c r="BQ920" s="100"/>
    </row>
    <row r="921" spans="1:69">
      <c r="A921" s="25"/>
      <c r="C921" s="89"/>
      <c r="D921" s="84"/>
      <c r="E921" s="76"/>
      <c r="F921" s="91"/>
      <c r="G921" s="80"/>
      <c r="H921" s="81"/>
      <c r="I921" s="14"/>
      <c r="J921" s="92"/>
      <c r="K921" s="14"/>
      <c r="L921" s="78"/>
      <c r="M921" s="81"/>
      <c r="N921" s="14"/>
      <c r="O921" s="78"/>
      <c r="P921" s="78"/>
      <c r="Q921" s="93"/>
      <c r="R921" s="80"/>
      <c r="S921" s="80"/>
      <c r="T921" s="69"/>
      <c r="U921" s="78"/>
      <c r="V921" s="69"/>
      <c r="W921" s="80"/>
      <c r="X921" s="80"/>
      <c r="Y921" s="94"/>
      <c r="Z921" s="80"/>
      <c r="AA921" s="80"/>
      <c r="AB921" s="80"/>
      <c r="AC921" s="80"/>
      <c r="AD921" s="69"/>
      <c r="AE921" s="69"/>
      <c r="AF921" s="69"/>
      <c r="AG921" s="95"/>
      <c r="AH921" s="93"/>
      <c r="AI921" s="81"/>
      <c r="AJ921" s="80"/>
      <c r="AK921" s="80"/>
      <c r="AL921" s="78"/>
      <c r="AM921" s="80"/>
      <c r="AN921" s="80"/>
      <c r="AO921" s="80"/>
      <c r="AP921" s="80"/>
      <c r="AQ921" s="80"/>
      <c r="AR921" s="80"/>
      <c r="AS921" s="78"/>
      <c r="AT921" s="96"/>
      <c r="AU921" s="97"/>
      <c r="AV921" s="98"/>
      <c r="AW921" s="99"/>
      <c r="AX921" s="100"/>
      <c r="AY921" s="100"/>
      <c r="AZ921" s="100"/>
      <c r="BA921" s="100"/>
      <c r="BB921" s="100"/>
      <c r="BC921" s="100"/>
      <c r="BD921" s="100"/>
      <c r="BE921" s="100"/>
      <c r="BF921" s="100"/>
      <c r="BG921" s="100"/>
      <c r="BH921" s="100"/>
      <c r="BI921" s="100"/>
      <c r="BJ921" s="100"/>
      <c r="BK921" s="100"/>
      <c r="BL921" s="100"/>
      <c r="BM921" s="100"/>
      <c r="BN921" s="100"/>
      <c r="BO921" s="100"/>
      <c r="BP921" s="100"/>
      <c r="BQ921" s="100"/>
    </row>
    <row r="922" spans="1:69">
      <c r="A922" s="25"/>
      <c r="C922" s="89"/>
      <c r="D922" s="84"/>
      <c r="E922" s="76"/>
      <c r="F922" s="91"/>
      <c r="G922" s="80"/>
      <c r="H922" s="81"/>
      <c r="I922" s="14"/>
      <c r="J922" s="92"/>
      <c r="K922" s="14"/>
      <c r="L922" s="78"/>
      <c r="M922" s="81"/>
      <c r="N922" s="14"/>
      <c r="O922" s="78"/>
      <c r="P922" s="78"/>
      <c r="Q922" s="93"/>
      <c r="R922" s="80"/>
      <c r="S922" s="80"/>
      <c r="T922" s="69"/>
      <c r="U922" s="78"/>
      <c r="V922" s="69"/>
      <c r="W922" s="80"/>
      <c r="X922" s="80"/>
      <c r="Y922" s="94"/>
      <c r="Z922" s="80"/>
      <c r="AA922" s="80"/>
      <c r="AB922" s="80"/>
      <c r="AC922" s="80"/>
      <c r="AD922" s="69"/>
      <c r="AE922" s="69"/>
      <c r="AF922" s="69"/>
      <c r="AG922" s="95"/>
      <c r="AH922" s="93"/>
      <c r="AI922" s="81"/>
      <c r="AJ922" s="80"/>
      <c r="AK922" s="80"/>
      <c r="AL922" s="78"/>
      <c r="AM922" s="80"/>
      <c r="AN922" s="80"/>
      <c r="AO922" s="80"/>
      <c r="AP922" s="80"/>
      <c r="AQ922" s="80"/>
      <c r="AR922" s="80"/>
      <c r="AS922" s="78"/>
      <c r="AT922" s="96"/>
      <c r="AU922" s="97"/>
      <c r="AV922" s="98"/>
      <c r="AW922" s="99"/>
      <c r="AX922" s="100"/>
      <c r="AY922" s="100"/>
      <c r="AZ922" s="100"/>
      <c r="BA922" s="100"/>
      <c r="BB922" s="100"/>
      <c r="BC922" s="100"/>
      <c r="BD922" s="100"/>
      <c r="BE922" s="100"/>
      <c r="BF922" s="100"/>
      <c r="BG922" s="100"/>
      <c r="BH922" s="100"/>
      <c r="BI922" s="100"/>
      <c r="BJ922" s="100"/>
      <c r="BK922" s="100"/>
      <c r="BL922" s="100"/>
      <c r="BM922" s="100"/>
      <c r="BN922" s="100"/>
      <c r="BO922" s="100"/>
      <c r="BP922" s="100"/>
      <c r="BQ922" s="100"/>
    </row>
    <row r="923" spans="1:69">
      <c r="A923" s="25"/>
      <c r="C923" s="89"/>
      <c r="D923" s="84"/>
      <c r="E923" s="76"/>
      <c r="F923" s="91"/>
      <c r="G923" s="80"/>
      <c r="H923" s="81"/>
      <c r="I923" s="14"/>
      <c r="J923" s="92"/>
      <c r="K923" s="14"/>
      <c r="L923" s="78"/>
      <c r="M923" s="81"/>
      <c r="N923" s="14"/>
      <c r="O923" s="78"/>
      <c r="P923" s="78"/>
      <c r="Q923" s="93"/>
      <c r="R923" s="80"/>
      <c r="S923" s="80"/>
      <c r="T923" s="69"/>
      <c r="U923" s="78"/>
      <c r="V923" s="69"/>
      <c r="W923" s="80"/>
      <c r="X923" s="80"/>
      <c r="Y923" s="94"/>
      <c r="Z923" s="80"/>
      <c r="AA923" s="80"/>
      <c r="AB923" s="80"/>
      <c r="AC923" s="80"/>
      <c r="AD923" s="69"/>
      <c r="AE923" s="69"/>
      <c r="AF923" s="69"/>
      <c r="AG923" s="95"/>
      <c r="AH923" s="93"/>
      <c r="AI923" s="81"/>
      <c r="AJ923" s="80"/>
      <c r="AK923" s="80"/>
      <c r="AL923" s="78"/>
      <c r="AM923" s="80"/>
      <c r="AN923" s="80"/>
      <c r="AO923" s="80"/>
      <c r="AP923" s="80"/>
      <c r="AQ923" s="80"/>
      <c r="AR923" s="80"/>
      <c r="AS923" s="78"/>
      <c r="AT923" s="96"/>
      <c r="AU923" s="97"/>
      <c r="AV923" s="98"/>
      <c r="AW923" s="99"/>
      <c r="AX923" s="100"/>
      <c r="AY923" s="100"/>
      <c r="AZ923" s="100"/>
      <c r="BA923" s="100"/>
      <c r="BB923" s="100"/>
      <c r="BC923" s="100"/>
      <c r="BD923" s="100"/>
      <c r="BE923" s="100"/>
      <c r="BF923" s="100"/>
      <c r="BG923" s="100"/>
      <c r="BH923" s="100"/>
      <c r="BI923" s="100"/>
      <c r="BJ923" s="100"/>
      <c r="BK923" s="100"/>
      <c r="BL923" s="100"/>
      <c r="BM923" s="100"/>
      <c r="BN923" s="100"/>
      <c r="BO923" s="100"/>
      <c r="BP923" s="100"/>
      <c r="BQ923" s="100"/>
    </row>
    <row r="924" spans="1:69">
      <c r="A924" s="25"/>
      <c r="C924" s="89"/>
      <c r="D924" s="84"/>
      <c r="E924" s="76"/>
      <c r="F924" s="91"/>
      <c r="G924" s="80"/>
      <c r="H924" s="81"/>
      <c r="I924" s="14"/>
      <c r="J924" s="92"/>
      <c r="K924" s="14"/>
      <c r="L924" s="78"/>
      <c r="M924" s="81"/>
      <c r="N924" s="14"/>
      <c r="O924" s="78"/>
      <c r="P924" s="78"/>
      <c r="Q924" s="93"/>
      <c r="R924" s="80"/>
      <c r="S924" s="80"/>
      <c r="T924" s="69"/>
      <c r="U924" s="78"/>
      <c r="V924" s="69"/>
      <c r="W924" s="80"/>
      <c r="X924" s="80"/>
      <c r="Y924" s="94"/>
      <c r="Z924" s="80"/>
      <c r="AA924" s="80"/>
      <c r="AB924" s="80"/>
      <c r="AC924" s="80"/>
      <c r="AD924" s="69"/>
      <c r="AE924" s="69"/>
      <c r="AF924" s="69"/>
      <c r="AG924" s="95"/>
      <c r="AH924" s="93"/>
      <c r="AI924" s="81"/>
      <c r="AJ924" s="80"/>
      <c r="AK924" s="80"/>
      <c r="AL924" s="78"/>
      <c r="AM924" s="80"/>
      <c r="AN924" s="80"/>
      <c r="AO924" s="80"/>
      <c r="AP924" s="80"/>
      <c r="AQ924" s="80"/>
      <c r="AR924" s="80"/>
      <c r="AS924" s="78"/>
      <c r="AT924" s="96"/>
      <c r="AU924" s="97"/>
      <c r="AV924" s="98"/>
      <c r="AW924" s="99"/>
      <c r="AX924" s="100"/>
      <c r="AY924" s="100"/>
      <c r="AZ924" s="100"/>
      <c r="BA924" s="100"/>
      <c r="BB924" s="100"/>
      <c r="BC924" s="100"/>
      <c r="BD924" s="100"/>
      <c r="BE924" s="100"/>
      <c r="BF924" s="100"/>
      <c r="BG924" s="100"/>
      <c r="BH924" s="100"/>
      <c r="BI924" s="100"/>
      <c r="BJ924" s="100"/>
      <c r="BK924" s="100"/>
      <c r="BL924" s="100"/>
      <c r="BM924" s="100"/>
      <c r="BN924" s="100"/>
      <c r="BO924" s="100"/>
      <c r="BP924" s="100"/>
      <c r="BQ924" s="100"/>
    </row>
    <row r="925" spans="1:69">
      <c r="A925" s="25"/>
      <c r="C925" s="89"/>
      <c r="D925" s="84"/>
      <c r="E925" s="76"/>
      <c r="F925" s="91"/>
      <c r="G925" s="80"/>
      <c r="H925" s="81"/>
      <c r="I925" s="14"/>
      <c r="J925" s="92"/>
      <c r="K925" s="14"/>
      <c r="L925" s="78"/>
      <c r="M925" s="81"/>
      <c r="N925" s="14"/>
      <c r="O925" s="78"/>
      <c r="P925" s="78"/>
      <c r="Q925" s="93"/>
      <c r="R925" s="80"/>
      <c r="S925" s="80"/>
      <c r="T925" s="69"/>
      <c r="U925" s="78"/>
      <c r="V925" s="69"/>
      <c r="W925" s="80"/>
      <c r="X925" s="80"/>
      <c r="Y925" s="94"/>
      <c r="Z925" s="80"/>
      <c r="AA925" s="80"/>
      <c r="AB925" s="80"/>
      <c r="AC925" s="80"/>
      <c r="AD925" s="69"/>
      <c r="AE925" s="69"/>
      <c r="AF925" s="69"/>
      <c r="AG925" s="95"/>
      <c r="AH925" s="93"/>
      <c r="AI925" s="81"/>
      <c r="AJ925" s="80"/>
      <c r="AK925" s="80"/>
      <c r="AL925" s="78"/>
      <c r="AM925" s="80"/>
      <c r="AN925" s="80"/>
      <c r="AO925" s="80"/>
      <c r="AP925" s="80"/>
      <c r="AQ925" s="80"/>
      <c r="AR925" s="80"/>
      <c r="AS925" s="78"/>
      <c r="AT925" s="96"/>
      <c r="AU925" s="97"/>
      <c r="AV925" s="98"/>
      <c r="AW925" s="99"/>
      <c r="AX925" s="100"/>
      <c r="AY925" s="100"/>
      <c r="AZ925" s="100"/>
      <c r="BA925" s="100"/>
      <c r="BB925" s="100"/>
      <c r="BC925" s="100"/>
      <c r="BD925" s="100"/>
      <c r="BE925" s="100"/>
      <c r="BF925" s="100"/>
      <c r="BG925" s="100"/>
      <c r="BH925" s="100"/>
      <c r="BI925" s="100"/>
      <c r="BJ925" s="100"/>
      <c r="BK925" s="100"/>
      <c r="BL925" s="100"/>
      <c r="BM925" s="100"/>
      <c r="BN925" s="100"/>
      <c r="BO925" s="100"/>
      <c r="BP925" s="100"/>
      <c r="BQ925" s="100"/>
    </row>
    <row r="926" spans="1:69">
      <c r="A926" s="25"/>
      <c r="C926" s="89"/>
      <c r="D926" s="84"/>
      <c r="E926" s="76"/>
      <c r="F926" s="91"/>
      <c r="G926" s="80"/>
      <c r="H926" s="81"/>
      <c r="I926" s="14"/>
      <c r="J926" s="92"/>
      <c r="K926" s="14"/>
      <c r="L926" s="78"/>
      <c r="M926" s="81"/>
      <c r="N926" s="14"/>
      <c r="O926" s="78"/>
      <c r="P926" s="78"/>
      <c r="Q926" s="93"/>
      <c r="R926" s="80"/>
      <c r="S926" s="80"/>
      <c r="T926" s="69"/>
      <c r="U926" s="78"/>
      <c r="V926" s="69"/>
      <c r="W926" s="80"/>
      <c r="X926" s="80"/>
      <c r="Y926" s="94"/>
      <c r="Z926" s="80"/>
      <c r="AA926" s="80"/>
      <c r="AB926" s="80"/>
      <c r="AC926" s="80"/>
      <c r="AD926" s="69"/>
      <c r="AE926" s="69"/>
      <c r="AF926" s="69"/>
      <c r="AG926" s="95"/>
      <c r="AH926" s="93"/>
      <c r="AI926" s="81"/>
      <c r="AJ926" s="80"/>
      <c r="AK926" s="80"/>
      <c r="AL926" s="78"/>
      <c r="AM926" s="80"/>
      <c r="AN926" s="80"/>
      <c r="AO926" s="80"/>
      <c r="AP926" s="80"/>
      <c r="AQ926" s="80"/>
      <c r="AR926" s="80"/>
      <c r="AS926" s="78"/>
      <c r="AT926" s="96"/>
      <c r="AU926" s="97"/>
      <c r="AV926" s="98"/>
      <c r="AW926" s="99"/>
      <c r="AX926" s="100"/>
      <c r="AY926" s="100"/>
      <c r="AZ926" s="100"/>
      <c r="BA926" s="100"/>
      <c r="BB926" s="100"/>
      <c r="BC926" s="100"/>
      <c r="BD926" s="100"/>
      <c r="BE926" s="100"/>
      <c r="BF926" s="100"/>
      <c r="BG926" s="100"/>
      <c r="BH926" s="100"/>
      <c r="BI926" s="100"/>
      <c r="BJ926" s="100"/>
      <c r="BK926" s="100"/>
      <c r="BL926" s="100"/>
      <c r="BM926" s="100"/>
      <c r="BN926" s="100"/>
      <c r="BO926" s="100"/>
      <c r="BP926" s="100"/>
      <c r="BQ926" s="100"/>
    </row>
    <row r="927" spans="1:69">
      <c r="A927" s="25"/>
      <c r="C927" s="89"/>
      <c r="D927" s="84"/>
      <c r="E927" s="76"/>
      <c r="F927" s="91"/>
      <c r="G927" s="80"/>
      <c r="H927" s="81"/>
      <c r="I927" s="14"/>
      <c r="J927" s="92"/>
      <c r="K927" s="14"/>
      <c r="L927" s="78"/>
      <c r="M927" s="81"/>
      <c r="N927" s="14"/>
      <c r="O927" s="78"/>
      <c r="P927" s="78"/>
      <c r="Q927" s="93"/>
      <c r="R927" s="80"/>
      <c r="S927" s="80"/>
      <c r="T927" s="69"/>
      <c r="U927" s="78"/>
      <c r="V927" s="69"/>
      <c r="W927" s="80"/>
      <c r="X927" s="80"/>
      <c r="Y927" s="94"/>
      <c r="Z927" s="80"/>
      <c r="AA927" s="80"/>
      <c r="AB927" s="80"/>
      <c r="AC927" s="80"/>
      <c r="AD927" s="69"/>
      <c r="AE927" s="69"/>
      <c r="AF927" s="69"/>
      <c r="AG927" s="95"/>
      <c r="AH927" s="93"/>
      <c r="AI927" s="81"/>
      <c r="AJ927" s="80"/>
      <c r="AK927" s="80"/>
      <c r="AL927" s="78"/>
      <c r="AM927" s="80"/>
      <c r="AN927" s="80"/>
      <c r="AO927" s="80"/>
      <c r="AP927" s="80"/>
      <c r="AQ927" s="80"/>
      <c r="AR927" s="80"/>
      <c r="AS927" s="78"/>
      <c r="AT927" s="96"/>
      <c r="AU927" s="97"/>
      <c r="AV927" s="98"/>
      <c r="AW927" s="99"/>
      <c r="AX927" s="100"/>
      <c r="AY927" s="100"/>
      <c r="AZ927" s="100"/>
      <c r="BA927" s="100"/>
      <c r="BB927" s="100"/>
      <c r="BC927" s="100"/>
      <c r="BD927" s="100"/>
      <c r="BE927" s="100"/>
      <c r="BF927" s="100"/>
      <c r="BG927" s="100"/>
      <c r="BH927" s="100"/>
      <c r="BI927" s="100"/>
      <c r="BJ927" s="100"/>
      <c r="BK927" s="100"/>
      <c r="BL927" s="100"/>
      <c r="BM927" s="100"/>
      <c r="BN927" s="100"/>
      <c r="BO927" s="100"/>
      <c r="BP927" s="100"/>
      <c r="BQ927" s="100"/>
    </row>
    <row r="928" spans="1:69">
      <c r="A928" s="25"/>
      <c r="C928" s="89"/>
      <c r="D928" s="84"/>
      <c r="E928" s="76"/>
      <c r="F928" s="91"/>
      <c r="G928" s="80"/>
      <c r="H928" s="81"/>
      <c r="I928" s="14"/>
      <c r="J928" s="92"/>
      <c r="K928" s="14"/>
      <c r="L928" s="78"/>
      <c r="M928" s="81"/>
      <c r="N928" s="14"/>
      <c r="O928" s="78"/>
      <c r="P928" s="78"/>
      <c r="Q928" s="93"/>
      <c r="R928" s="80"/>
      <c r="S928" s="80"/>
      <c r="T928" s="69"/>
      <c r="U928" s="78"/>
      <c r="V928" s="69"/>
      <c r="W928" s="80"/>
      <c r="X928" s="80"/>
      <c r="Y928" s="94"/>
      <c r="Z928" s="80"/>
      <c r="AA928" s="80"/>
      <c r="AB928" s="80"/>
      <c r="AC928" s="80"/>
      <c r="AD928" s="69"/>
      <c r="AE928" s="69"/>
      <c r="AF928" s="69"/>
      <c r="AG928" s="95"/>
      <c r="AH928" s="93"/>
      <c r="AI928" s="81"/>
      <c r="AJ928" s="80"/>
      <c r="AK928" s="80"/>
      <c r="AL928" s="78"/>
      <c r="AM928" s="80"/>
      <c r="AN928" s="80"/>
      <c r="AO928" s="80"/>
      <c r="AP928" s="80"/>
      <c r="AQ928" s="80"/>
      <c r="AR928" s="80"/>
      <c r="AS928" s="78"/>
      <c r="AT928" s="96"/>
      <c r="AU928" s="97"/>
      <c r="AV928" s="98"/>
      <c r="AW928" s="99"/>
      <c r="AX928" s="100"/>
      <c r="AY928" s="100"/>
      <c r="AZ928" s="100"/>
      <c r="BA928" s="100"/>
      <c r="BB928" s="100"/>
      <c r="BC928" s="100"/>
      <c r="BD928" s="100"/>
      <c r="BE928" s="100"/>
      <c r="BF928" s="100"/>
      <c r="BG928" s="100"/>
      <c r="BH928" s="100"/>
      <c r="BI928" s="100"/>
      <c r="BJ928" s="100"/>
      <c r="BK928" s="100"/>
      <c r="BL928" s="100"/>
      <c r="BM928" s="100"/>
      <c r="BN928" s="100"/>
      <c r="BO928" s="100"/>
      <c r="BP928" s="100"/>
      <c r="BQ928" s="100"/>
    </row>
    <row r="929" spans="1:69">
      <c r="A929" s="25"/>
      <c r="C929" s="89"/>
      <c r="D929" s="84"/>
      <c r="E929" s="76"/>
      <c r="F929" s="91"/>
      <c r="G929" s="80"/>
      <c r="H929" s="81"/>
      <c r="I929" s="14"/>
      <c r="J929" s="92"/>
      <c r="K929" s="14"/>
      <c r="L929" s="78"/>
      <c r="M929" s="81"/>
      <c r="N929" s="14"/>
      <c r="O929" s="78"/>
      <c r="P929" s="78"/>
      <c r="Q929" s="93"/>
      <c r="R929" s="80"/>
      <c r="S929" s="80"/>
      <c r="T929" s="69"/>
      <c r="U929" s="78"/>
      <c r="V929" s="69"/>
      <c r="W929" s="80"/>
      <c r="X929" s="80"/>
      <c r="Y929" s="94"/>
      <c r="Z929" s="80"/>
      <c r="AA929" s="80"/>
      <c r="AB929" s="80"/>
      <c r="AC929" s="80"/>
      <c r="AD929" s="69"/>
      <c r="AE929" s="69"/>
      <c r="AF929" s="69"/>
      <c r="AG929" s="95"/>
      <c r="AH929" s="93"/>
      <c r="AI929" s="81"/>
      <c r="AJ929" s="80"/>
      <c r="AK929" s="80"/>
      <c r="AL929" s="78"/>
      <c r="AM929" s="80"/>
      <c r="AN929" s="80"/>
      <c r="AO929" s="80"/>
      <c r="AP929" s="80"/>
      <c r="AQ929" s="80"/>
      <c r="AR929" s="80"/>
      <c r="AS929" s="78"/>
      <c r="AT929" s="96"/>
      <c r="AU929" s="97"/>
      <c r="AV929" s="98"/>
      <c r="AW929" s="99"/>
      <c r="AX929" s="100"/>
      <c r="AY929" s="100"/>
      <c r="AZ929" s="100"/>
      <c r="BA929" s="100"/>
      <c r="BB929" s="100"/>
      <c r="BC929" s="100"/>
      <c r="BD929" s="100"/>
      <c r="BE929" s="100"/>
      <c r="BF929" s="100"/>
      <c r="BG929" s="100"/>
      <c r="BH929" s="100"/>
      <c r="BI929" s="100"/>
      <c r="BJ929" s="100"/>
      <c r="BK929" s="100"/>
      <c r="BL929" s="100"/>
      <c r="BM929" s="100"/>
      <c r="BN929" s="100"/>
      <c r="BO929" s="100"/>
      <c r="BP929" s="100"/>
      <c r="BQ929" s="100"/>
    </row>
    <row r="930" spans="1:69">
      <c r="A930" s="25"/>
      <c r="C930" s="89"/>
      <c r="D930" s="84"/>
      <c r="E930" s="76"/>
      <c r="F930" s="91"/>
      <c r="G930" s="80"/>
      <c r="H930" s="81"/>
      <c r="I930" s="14"/>
      <c r="J930" s="92"/>
      <c r="K930" s="14"/>
      <c r="L930" s="78"/>
      <c r="M930" s="81"/>
      <c r="N930" s="14"/>
      <c r="O930" s="78"/>
      <c r="P930" s="78"/>
      <c r="Q930" s="93"/>
      <c r="R930" s="80"/>
      <c r="S930" s="80"/>
      <c r="T930" s="69"/>
      <c r="U930" s="78"/>
      <c r="V930" s="69"/>
      <c r="W930" s="80"/>
      <c r="X930" s="80"/>
      <c r="Y930" s="94"/>
      <c r="Z930" s="80"/>
      <c r="AA930" s="80"/>
      <c r="AB930" s="80"/>
      <c r="AC930" s="80"/>
      <c r="AD930" s="69"/>
      <c r="AE930" s="69"/>
      <c r="AF930" s="69"/>
      <c r="AG930" s="95"/>
      <c r="AH930" s="93"/>
      <c r="AI930" s="81"/>
      <c r="AJ930" s="80"/>
      <c r="AK930" s="80"/>
      <c r="AL930" s="78"/>
      <c r="AM930" s="80"/>
      <c r="AN930" s="80"/>
      <c r="AO930" s="80"/>
      <c r="AP930" s="80"/>
      <c r="AQ930" s="80"/>
      <c r="AR930" s="80"/>
      <c r="AS930" s="78"/>
      <c r="AT930" s="96"/>
      <c r="AU930" s="97"/>
      <c r="AV930" s="98"/>
      <c r="AW930" s="99"/>
      <c r="AX930" s="100"/>
      <c r="AY930" s="100"/>
      <c r="AZ930" s="100"/>
      <c r="BA930" s="100"/>
      <c r="BB930" s="100"/>
      <c r="BC930" s="100"/>
      <c r="BD930" s="100"/>
      <c r="BE930" s="100"/>
      <c r="BF930" s="100"/>
      <c r="BG930" s="100"/>
      <c r="BH930" s="100"/>
      <c r="BI930" s="100"/>
      <c r="BJ930" s="100"/>
      <c r="BK930" s="100"/>
      <c r="BL930" s="100"/>
      <c r="BM930" s="100"/>
      <c r="BN930" s="100"/>
      <c r="BO930" s="100"/>
      <c r="BP930" s="100"/>
      <c r="BQ930" s="100"/>
    </row>
    <row r="931" spans="1:69">
      <c r="A931" s="25"/>
      <c r="C931" s="89"/>
      <c r="D931" s="84"/>
      <c r="E931" s="76"/>
      <c r="F931" s="91"/>
      <c r="G931" s="80"/>
      <c r="H931" s="81"/>
      <c r="I931" s="14"/>
      <c r="J931" s="92"/>
      <c r="K931" s="14"/>
      <c r="L931" s="78"/>
      <c r="M931" s="81"/>
      <c r="N931" s="14"/>
      <c r="O931" s="78"/>
      <c r="P931" s="78"/>
      <c r="Q931" s="93"/>
      <c r="R931" s="80"/>
      <c r="S931" s="80"/>
      <c r="T931" s="69"/>
      <c r="U931" s="78"/>
      <c r="V931" s="69"/>
      <c r="W931" s="80"/>
      <c r="X931" s="80"/>
      <c r="Y931" s="94"/>
      <c r="Z931" s="80"/>
      <c r="AA931" s="80"/>
      <c r="AB931" s="80"/>
      <c r="AC931" s="80"/>
      <c r="AD931" s="69"/>
      <c r="AE931" s="69"/>
      <c r="AF931" s="69"/>
      <c r="AG931" s="95"/>
      <c r="AH931" s="93"/>
      <c r="AI931" s="81"/>
      <c r="AJ931" s="80"/>
      <c r="AK931" s="80"/>
      <c r="AL931" s="78"/>
      <c r="AM931" s="80"/>
      <c r="AN931" s="80"/>
      <c r="AO931" s="80"/>
      <c r="AP931" s="80"/>
      <c r="AQ931" s="80"/>
      <c r="AR931" s="80"/>
      <c r="AS931" s="78"/>
      <c r="AT931" s="96"/>
      <c r="AU931" s="97"/>
      <c r="AV931" s="98"/>
      <c r="AW931" s="99"/>
      <c r="AX931" s="100"/>
      <c r="AY931" s="100"/>
      <c r="AZ931" s="100"/>
      <c r="BA931" s="100"/>
      <c r="BB931" s="100"/>
      <c r="BC931" s="100"/>
      <c r="BD931" s="100"/>
      <c r="BE931" s="100"/>
      <c r="BF931" s="100"/>
      <c r="BG931" s="100"/>
      <c r="BH931" s="100"/>
      <c r="BI931" s="100"/>
      <c r="BJ931" s="100"/>
      <c r="BK931" s="100"/>
      <c r="BL931" s="100"/>
      <c r="BM931" s="100"/>
      <c r="BN931" s="100"/>
      <c r="BO931" s="100"/>
      <c r="BP931" s="100"/>
      <c r="BQ931" s="100"/>
    </row>
    <row r="932" spans="1:69">
      <c r="A932" s="25"/>
      <c r="C932" s="89"/>
      <c r="D932" s="84"/>
      <c r="E932" s="76"/>
      <c r="F932" s="91"/>
      <c r="G932" s="80"/>
      <c r="H932" s="81"/>
      <c r="I932" s="14"/>
      <c r="J932" s="92"/>
      <c r="K932" s="14"/>
      <c r="L932" s="78"/>
      <c r="M932" s="81"/>
      <c r="N932" s="14"/>
      <c r="O932" s="78"/>
      <c r="P932" s="78"/>
      <c r="Q932" s="93"/>
      <c r="R932" s="80"/>
      <c r="S932" s="80"/>
      <c r="T932" s="69"/>
      <c r="U932" s="78"/>
      <c r="V932" s="69"/>
      <c r="W932" s="80"/>
      <c r="X932" s="80"/>
      <c r="Y932" s="94"/>
      <c r="Z932" s="80"/>
      <c r="AA932" s="80"/>
      <c r="AB932" s="80"/>
      <c r="AC932" s="80"/>
      <c r="AD932" s="69"/>
      <c r="AE932" s="69"/>
      <c r="AF932" s="69"/>
      <c r="AG932" s="95"/>
      <c r="AH932" s="93"/>
      <c r="AI932" s="81"/>
      <c r="AJ932" s="80"/>
      <c r="AK932" s="80"/>
      <c r="AL932" s="78"/>
      <c r="AM932" s="80"/>
      <c r="AN932" s="80"/>
      <c r="AO932" s="80"/>
      <c r="AP932" s="80"/>
      <c r="AQ932" s="80"/>
      <c r="AR932" s="80"/>
      <c r="AS932" s="78"/>
      <c r="AT932" s="96"/>
      <c r="AU932" s="97"/>
      <c r="AV932" s="98"/>
      <c r="AW932" s="99"/>
      <c r="AX932" s="100"/>
      <c r="AY932" s="100"/>
      <c r="AZ932" s="100"/>
      <c r="BA932" s="100"/>
      <c r="BB932" s="100"/>
      <c r="BC932" s="100"/>
      <c r="BD932" s="100"/>
      <c r="BE932" s="100"/>
      <c r="BF932" s="100"/>
      <c r="BG932" s="100"/>
      <c r="BH932" s="100"/>
      <c r="BI932" s="100"/>
      <c r="BJ932" s="100"/>
      <c r="BK932" s="100"/>
      <c r="BL932" s="100"/>
      <c r="BM932" s="100"/>
      <c r="BN932" s="100"/>
      <c r="BO932" s="100"/>
      <c r="BP932" s="100"/>
      <c r="BQ932" s="100"/>
    </row>
    <row r="933" spans="1:69">
      <c r="A933" s="25"/>
      <c r="C933" s="89"/>
      <c r="D933" s="84"/>
      <c r="E933" s="76"/>
      <c r="F933" s="91"/>
      <c r="G933" s="80"/>
      <c r="H933" s="81"/>
      <c r="I933" s="14"/>
      <c r="J933" s="92"/>
      <c r="K933" s="14"/>
      <c r="L933" s="78"/>
      <c r="M933" s="81"/>
      <c r="N933" s="14"/>
      <c r="O933" s="78"/>
      <c r="P933" s="78"/>
      <c r="Q933" s="93"/>
      <c r="R933" s="80"/>
      <c r="S933" s="80"/>
      <c r="T933" s="69"/>
      <c r="U933" s="78"/>
      <c r="V933" s="69"/>
      <c r="W933" s="80"/>
      <c r="X933" s="80"/>
      <c r="Y933" s="94"/>
      <c r="Z933" s="80"/>
      <c r="AA933" s="80"/>
      <c r="AB933" s="80"/>
      <c r="AC933" s="80"/>
      <c r="AD933" s="69"/>
      <c r="AE933" s="69"/>
      <c r="AF933" s="69"/>
      <c r="AG933" s="95"/>
      <c r="AH933" s="93"/>
      <c r="AI933" s="81"/>
      <c r="AJ933" s="80"/>
      <c r="AK933" s="80"/>
      <c r="AL933" s="78"/>
      <c r="AM933" s="80"/>
      <c r="AN933" s="80"/>
      <c r="AO933" s="80"/>
      <c r="AP933" s="80"/>
      <c r="AQ933" s="80"/>
      <c r="AR933" s="80"/>
      <c r="AS933" s="78"/>
      <c r="AT933" s="96"/>
      <c r="AU933" s="97"/>
      <c r="AV933" s="98"/>
      <c r="AW933" s="99"/>
      <c r="AX933" s="100"/>
      <c r="AY933" s="100"/>
      <c r="AZ933" s="100"/>
      <c r="BA933" s="100"/>
      <c r="BB933" s="100"/>
      <c r="BC933" s="100"/>
      <c r="BD933" s="100"/>
      <c r="BE933" s="100"/>
      <c r="BF933" s="100"/>
      <c r="BG933" s="100"/>
      <c r="BH933" s="100"/>
      <c r="BI933" s="100"/>
      <c r="BJ933" s="100"/>
      <c r="BK933" s="100"/>
      <c r="BL933" s="100"/>
      <c r="BM933" s="100"/>
      <c r="BN933" s="100"/>
      <c r="BO933" s="100"/>
      <c r="BP933" s="100"/>
      <c r="BQ933" s="100"/>
    </row>
    <row r="934" spans="1:69">
      <c r="A934" s="25"/>
      <c r="C934" s="89"/>
      <c r="D934" s="84"/>
      <c r="E934" s="76"/>
      <c r="F934" s="91"/>
      <c r="G934" s="80"/>
      <c r="H934" s="81"/>
      <c r="I934" s="14"/>
      <c r="J934" s="92"/>
      <c r="K934" s="14"/>
      <c r="L934" s="78"/>
      <c r="M934" s="81"/>
      <c r="N934" s="14"/>
      <c r="O934" s="78"/>
      <c r="P934" s="78"/>
      <c r="Q934" s="93"/>
      <c r="R934" s="80"/>
      <c r="S934" s="80"/>
      <c r="T934" s="69"/>
      <c r="U934" s="78"/>
      <c r="V934" s="69"/>
      <c r="W934" s="80"/>
      <c r="X934" s="80"/>
      <c r="Y934" s="94"/>
      <c r="Z934" s="80"/>
      <c r="AA934" s="80"/>
      <c r="AB934" s="80"/>
      <c r="AC934" s="80"/>
      <c r="AD934" s="69"/>
      <c r="AE934" s="69"/>
      <c r="AF934" s="69"/>
      <c r="AG934" s="95"/>
      <c r="AH934" s="93"/>
      <c r="AI934" s="81"/>
      <c r="AJ934" s="80"/>
      <c r="AK934" s="80"/>
      <c r="AL934" s="78"/>
      <c r="AM934" s="80"/>
      <c r="AN934" s="80"/>
      <c r="AO934" s="80"/>
      <c r="AP934" s="80"/>
      <c r="AQ934" s="80"/>
      <c r="AR934" s="80"/>
      <c r="AS934" s="78"/>
      <c r="AT934" s="96"/>
      <c r="AU934" s="97"/>
      <c r="AV934" s="98"/>
      <c r="AW934" s="99"/>
      <c r="AX934" s="100"/>
      <c r="AY934" s="100"/>
      <c r="AZ934" s="100"/>
      <c r="BA934" s="100"/>
      <c r="BB934" s="100"/>
      <c r="BC934" s="100"/>
      <c r="BD934" s="100"/>
      <c r="BE934" s="100"/>
      <c r="BF934" s="100"/>
      <c r="BG934" s="100"/>
      <c r="BH934" s="100"/>
      <c r="BI934" s="100"/>
      <c r="BJ934" s="100"/>
      <c r="BK934" s="100"/>
      <c r="BL934" s="100"/>
      <c r="BM934" s="100"/>
      <c r="BN934" s="100"/>
      <c r="BO934" s="100"/>
      <c r="BP934" s="100"/>
      <c r="BQ934" s="100"/>
    </row>
    <row r="935" spans="1:69">
      <c r="A935" s="25"/>
      <c r="C935" s="89"/>
      <c r="D935" s="84"/>
      <c r="E935" s="76"/>
      <c r="F935" s="91"/>
      <c r="G935" s="80"/>
      <c r="H935" s="81"/>
      <c r="I935" s="14"/>
      <c r="J935" s="92"/>
      <c r="K935" s="14"/>
      <c r="L935" s="78"/>
      <c r="M935" s="81"/>
      <c r="N935" s="14"/>
      <c r="O935" s="78"/>
      <c r="P935" s="78"/>
      <c r="Q935" s="93"/>
      <c r="R935" s="80"/>
      <c r="S935" s="80"/>
      <c r="T935" s="69"/>
      <c r="U935" s="78"/>
      <c r="V935" s="69"/>
      <c r="W935" s="80"/>
      <c r="X935" s="80"/>
      <c r="Y935" s="94"/>
      <c r="Z935" s="80"/>
      <c r="AA935" s="80"/>
      <c r="AB935" s="80"/>
      <c r="AC935" s="80"/>
      <c r="AD935" s="69"/>
      <c r="AE935" s="69"/>
      <c r="AF935" s="69"/>
      <c r="AG935" s="95"/>
      <c r="AH935" s="93"/>
      <c r="AI935" s="81"/>
      <c r="AJ935" s="80"/>
      <c r="AK935" s="80"/>
      <c r="AL935" s="78"/>
      <c r="AM935" s="80"/>
      <c r="AN935" s="80"/>
      <c r="AO935" s="80"/>
      <c r="AP935" s="80"/>
      <c r="AQ935" s="80"/>
      <c r="AR935" s="80"/>
      <c r="AS935" s="78"/>
      <c r="AT935" s="96"/>
      <c r="AU935" s="97"/>
      <c r="AV935" s="98"/>
      <c r="AW935" s="99"/>
      <c r="AX935" s="100"/>
      <c r="AY935" s="100"/>
      <c r="AZ935" s="100"/>
      <c r="BA935" s="100"/>
      <c r="BB935" s="100"/>
      <c r="BC935" s="100"/>
      <c r="BD935" s="100"/>
      <c r="BE935" s="100"/>
      <c r="BF935" s="100"/>
      <c r="BG935" s="100"/>
      <c r="BH935" s="100"/>
      <c r="BI935" s="100"/>
      <c r="BJ935" s="100"/>
      <c r="BK935" s="100"/>
      <c r="BL935" s="100"/>
      <c r="BM935" s="100"/>
      <c r="BN935" s="100"/>
      <c r="BO935" s="100"/>
      <c r="BP935" s="100"/>
      <c r="BQ935" s="100"/>
    </row>
    <row r="936" spans="1:69">
      <c r="A936" s="25"/>
      <c r="C936" s="89"/>
      <c r="D936" s="84"/>
      <c r="E936" s="76"/>
      <c r="F936" s="91"/>
      <c r="G936" s="80"/>
      <c r="H936" s="81"/>
      <c r="I936" s="14"/>
      <c r="J936" s="92"/>
      <c r="K936" s="14"/>
      <c r="L936" s="78"/>
      <c r="M936" s="81"/>
      <c r="N936" s="14"/>
      <c r="O936" s="78"/>
      <c r="P936" s="78"/>
      <c r="Q936" s="93"/>
      <c r="R936" s="80"/>
      <c r="S936" s="80"/>
      <c r="T936" s="69"/>
      <c r="U936" s="78"/>
      <c r="V936" s="69"/>
      <c r="W936" s="80"/>
      <c r="X936" s="80"/>
      <c r="Y936" s="94"/>
      <c r="Z936" s="80"/>
      <c r="AA936" s="80"/>
      <c r="AB936" s="80"/>
      <c r="AC936" s="80"/>
      <c r="AD936" s="69"/>
      <c r="AE936" s="69"/>
      <c r="AF936" s="69"/>
      <c r="AG936" s="95"/>
      <c r="AH936" s="93"/>
      <c r="AI936" s="81"/>
      <c r="AJ936" s="80"/>
      <c r="AK936" s="80"/>
      <c r="AL936" s="78"/>
      <c r="AM936" s="80"/>
      <c r="AN936" s="80"/>
      <c r="AO936" s="80"/>
      <c r="AP936" s="80"/>
      <c r="AQ936" s="80"/>
      <c r="AR936" s="80"/>
      <c r="AS936" s="78"/>
      <c r="AT936" s="96"/>
      <c r="AU936" s="97"/>
      <c r="AV936" s="98"/>
      <c r="AW936" s="99"/>
      <c r="AX936" s="100"/>
      <c r="AY936" s="100"/>
      <c r="AZ936" s="100"/>
      <c r="BA936" s="100"/>
      <c r="BB936" s="100"/>
      <c r="BC936" s="100"/>
      <c r="BD936" s="100"/>
      <c r="BE936" s="100"/>
      <c r="BF936" s="100"/>
      <c r="BG936" s="100"/>
      <c r="BH936" s="100"/>
      <c r="BI936" s="100"/>
      <c r="BJ936" s="100"/>
      <c r="BK936" s="100"/>
      <c r="BL936" s="100"/>
      <c r="BM936" s="100"/>
      <c r="BN936" s="100"/>
      <c r="BO936" s="100"/>
      <c r="BP936" s="100"/>
      <c r="BQ936" s="100"/>
    </row>
    <row r="937" spans="1:69">
      <c r="A937" s="25"/>
      <c r="C937" s="89"/>
      <c r="D937" s="84"/>
      <c r="E937" s="76"/>
      <c r="F937" s="91"/>
      <c r="G937" s="80"/>
      <c r="H937" s="81"/>
      <c r="I937" s="14"/>
      <c r="J937" s="92"/>
      <c r="K937" s="14"/>
      <c r="L937" s="78"/>
      <c r="M937" s="81"/>
      <c r="N937" s="14"/>
      <c r="O937" s="78"/>
      <c r="P937" s="78"/>
      <c r="Q937" s="93"/>
      <c r="R937" s="80"/>
      <c r="S937" s="80"/>
      <c r="T937" s="69"/>
      <c r="U937" s="78"/>
      <c r="V937" s="69"/>
      <c r="W937" s="80"/>
      <c r="X937" s="80"/>
      <c r="Y937" s="94"/>
      <c r="Z937" s="80"/>
      <c r="AA937" s="80"/>
      <c r="AB937" s="80"/>
      <c r="AC937" s="80"/>
      <c r="AD937" s="69"/>
      <c r="AE937" s="69"/>
      <c r="AF937" s="69"/>
      <c r="AG937" s="95"/>
      <c r="AH937" s="93"/>
      <c r="AI937" s="81"/>
      <c r="AJ937" s="80"/>
      <c r="AK937" s="80"/>
      <c r="AL937" s="78"/>
      <c r="AM937" s="80"/>
      <c r="AN937" s="80"/>
      <c r="AO937" s="80"/>
      <c r="AP937" s="80"/>
      <c r="AQ937" s="80"/>
      <c r="AR937" s="80"/>
      <c r="AS937" s="78"/>
      <c r="AT937" s="96"/>
      <c r="AU937" s="97"/>
      <c r="AV937" s="98"/>
      <c r="AW937" s="99"/>
      <c r="AX937" s="100"/>
      <c r="AY937" s="100"/>
      <c r="AZ937" s="100"/>
      <c r="BA937" s="100"/>
      <c r="BB937" s="100"/>
      <c r="BC937" s="100"/>
      <c r="BD937" s="100"/>
      <c r="BE937" s="100"/>
      <c r="BF937" s="100"/>
      <c r="BG937" s="100"/>
      <c r="BH937" s="100"/>
      <c r="BI937" s="100"/>
      <c r="BJ937" s="100"/>
      <c r="BK937" s="100"/>
      <c r="BL937" s="100"/>
      <c r="BM937" s="100"/>
      <c r="BN937" s="100"/>
      <c r="BO937" s="100"/>
      <c r="BP937" s="100"/>
      <c r="BQ937" s="100"/>
    </row>
    <row r="938" spans="1:69">
      <c r="A938" s="25"/>
      <c r="C938" s="89"/>
      <c r="D938" s="84"/>
      <c r="E938" s="76"/>
      <c r="F938" s="91"/>
      <c r="G938" s="80"/>
      <c r="H938" s="81"/>
      <c r="I938" s="14"/>
      <c r="J938" s="92"/>
      <c r="K938" s="14"/>
      <c r="L938" s="78"/>
      <c r="M938" s="81"/>
      <c r="N938" s="14"/>
      <c r="O938" s="78"/>
      <c r="P938" s="78"/>
      <c r="Q938" s="93"/>
      <c r="R938" s="80"/>
      <c r="S938" s="80"/>
      <c r="T938" s="69"/>
      <c r="U938" s="78"/>
      <c r="V938" s="69"/>
      <c r="W938" s="80"/>
      <c r="X938" s="80"/>
      <c r="Y938" s="94"/>
      <c r="Z938" s="80"/>
      <c r="AA938" s="80"/>
      <c r="AB938" s="80"/>
      <c r="AC938" s="80"/>
      <c r="AD938" s="69"/>
      <c r="AE938" s="69"/>
      <c r="AF938" s="69"/>
      <c r="AG938" s="95"/>
      <c r="AH938" s="93"/>
      <c r="AI938" s="81"/>
      <c r="AJ938" s="80"/>
      <c r="AK938" s="80"/>
      <c r="AL938" s="78"/>
      <c r="AM938" s="80"/>
      <c r="AN938" s="80"/>
      <c r="AO938" s="80"/>
      <c r="AP938" s="80"/>
      <c r="AQ938" s="80"/>
      <c r="AR938" s="80"/>
      <c r="AS938" s="78"/>
      <c r="AT938" s="96"/>
      <c r="AU938" s="97"/>
      <c r="AV938" s="98"/>
      <c r="AW938" s="99"/>
      <c r="AX938" s="100"/>
      <c r="AY938" s="100"/>
      <c r="AZ938" s="100"/>
      <c r="BA938" s="100"/>
      <c r="BB938" s="100"/>
      <c r="BC938" s="100"/>
      <c r="BD938" s="100"/>
      <c r="BE938" s="100"/>
      <c r="BF938" s="100"/>
      <c r="BG938" s="100"/>
      <c r="BH938" s="100"/>
      <c r="BI938" s="100"/>
      <c r="BJ938" s="100"/>
      <c r="BK938" s="100"/>
      <c r="BL938" s="100"/>
      <c r="BM938" s="100"/>
      <c r="BN938" s="100"/>
      <c r="BO938" s="100"/>
      <c r="BP938" s="100"/>
      <c r="BQ938" s="100"/>
    </row>
    <row r="939" spans="1:69">
      <c r="A939" s="25"/>
      <c r="C939" s="89"/>
      <c r="D939" s="84"/>
      <c r="E939" s="76"/>
      <c r="F939" s="91"/>
      <c r="G939" s="80"/>
      <c r="H939" s="81"/>
      <c r="I939" s="14"/>
      <c r="J939" s="92"/>
      <c r="K939" s="14"/>
      <c r="L939" s="78"/>
      <c r="M939" s="81"/>
      <c r="N939" s="14"/>
      <c r="O939" s="78"/>
      <c r="P939" s="78"/>
      <c r="Q939" s="93"/>
      <c r="R939" s="80"/>
      <c r="S939" s="80"/>
      <c r="T939" s="69"/>
      <c r="U939" s="78"/>
      <c r="V939" s="69"/>
      <c r="W939" s="80"/>
      <c r="X939" s="80"/>
      <c r="Y939" s="94"/>
      <c r="Z939" s="80"/>
      <c r="AA939" s="80"/>
      <c r="AB939" s="80"/>
      <c r="AC939" s="80"/>
      <c r="AD939" s="69"/>
      <c r="AE939" s="69"/>
      <c r="AF939" s="69"/>
      <c r="AG939" s="95"/>
      <c r="AH939" s="93"/>
      <c r="AI939" s="81"/>
      <c r="AJ939" s="80"/>
      <c r="AK939" s="80"/>
      <c r="AL939" s="78"/>
      <c r="AM939" s="80"/>
      <c r="AN939" s="80"/>
      <c r="AO939" s="80"/>
      <c r="AP939" s="80"/>
      <c r="AQ939" s="80"/>
      <c r="AR939" s="80"/>
      <c r="AS939" s="78"/>
      <c r="AT939" s="96"/>
      <c r="AU939" s="97"/>
      <c r="AV939" s="98"/>
      <c r="AW939" s="99"/>
      <c r="AX939" s="100"/>
      <c r="AY939" s="100"/>
      <c r="AZ939" s="100"/>
      <c r="BA939" s="100"/>
      <c r="BB939" s="100"/>
      <c r="BC939" s="100"/>
      <c r="BD939" s="100"/>
      <c r="BE939" s="100"/>
      <c r="BF939" s="100"/>
      <c r="BG939" s="100"/>
      <c r="BH939" s="100"/>
      <c r="BI939" s="100"/>
      <c r="BJ939" s="100"/>
      <c r="BK939" s="100"/>
      <c r="BL939" s="100"/>
      <c r="BM939" s="100"/>
      <c r="BN939" s="100"/>
      <c r="BO939" s="100"/>
      <c r="BP939" s="100"/>
      <c r="BQ939" s="100"/>
    </row>
    <row r="940" spans="1:69">
      <c r="A940" s="25"/>
      <c r="C940" s="89"/>
      <c r="D940" s="84"/>
      <c r="E940" s="76"/>
      <c r="F940" s="91"/>
      <c r="G940" s="80"/>
      <c r="H940" s="81"/>
      <c r="I940" s="14"/>
      <c r="J940" s="92"/>
      <c r="K940" s="14"/>
      <c r="L940" s="78"/>
      <c r="M940" s="81"/>
      <c r="N940" s="14"/>
      <c r="O940" s="78"/>
      <c r="P940" s="78"/>
      <c r="Q940" s="93"/>
      <c r="R940" s="80"/>
      <c r="S940" s="80"/>
      <c r="T940" s="69"/>
      <c r="U940" s="78"/>
      <c r="V940" s="69"/>
      <c r="W940" s="80"/>
      <c r="X940" s="80"/>
      <c r="Y940" s="94"/>
      <c r="Z940" s="80"/>
      <c r="AA940" s="80"/>
      <c r="AB940" s="80"/>
      <c r="AC940" s="80"/>
      <c r="AD940" s="69"/>
      <c r="AE940" s="69"/>
      <c r="AF940" s="69"/>
      <c r="AG940" s="95"/>
      <c r="AH940" s="93"/>
      <c r="AI940" s="81"/>
      <c r="AJ940" s="80"/>
      <c r="AK940" s="80"/>
      <c r="AL940" s="78"/>
      <c r="AM940" s="80"/>
      <c r="AN940" s="80"/>
      <c r="AO940" s="80"/>
      <c r="AP940" s="80"/>
      <c r="AQ940" s="80"/>
      <c r="AR940" s="80"/>
      <c r="AS940" s="78"/>
      <c r="AT940" s="96"/>
      <c r="AU940" s="97"/>
      <c r="AV940" s="98"/>
      <c r="AW940" s="99"/>
      <c r="AX940" s="100"/>
      <c r="AY940" s="100"/>
      <c r="AZ940" s="100"/>
      <c r="BA940" s="100"/>
      <c r="BB940" s="100"/>
      <c r="BC940" s="100"/>
      <c r="BD940" s="100"/>
      <c r="BE940" s="100"/>
      <c r="BF940" s="100"/>
      <c r="BG940" s="100"/>
      <c r="BH940" s="100"/>
      <c r="BI940" s="100"/>
      <c r="BJ940" s="100"/>
      <c r="BK940" s="100"/>
      <c r="BL940" s="100"/>
      <c r="BM940" s="100"/>
      <c r="BN940" s="100"/>
      <c r="BO940" s="100"/>
      <c r="BP940" s="100"/>
      <c r="BQ940" s="100"/>
    </row>
    <row r="941" spans="1:69">
      <c r="A941" s="25"/>
      <c r="C941" s="89"/>
      <c r="D941" s="84"/>
      <c r="E941" s="76"/>
      <c r="F941" s="91"/>
      <c r="G941" s="80"/>
      <c r="H941" s="81"/>
      <c r="I941" s="14"/>
      <c r="J941" s="92"/>
      <c r="K941" s="14"/>
      <c r="L941" s="78"/>
      <c r="M941" s="81"/>
      <c r="N941" s="14"/>
      <c r="O941" s="78"/>
      <c r="P941" s="78"/>
      <c r="Q941" s="93"/>
      <c r="R941" s="80"/>
      <c r="S941" s="80"/>
      <c r="T941" s="69"/>
      <c r="U941" s="78"/>
      <c r="V941" s="69"/>
      <c r="W941" s="80"/>
      <c r="X941" s="80"/>
      <c r="Y941" s="94"/>
      <c r="Z941" s="80"/>
      <c r="AA941" s="80"/>
      <c r="AB941" s="80"/>
      <c r="AC941" s="80"/>
      <c r="AD941" s="69"/>
      <c r="AE941" s="69"/>
      <c r="AF941" s="69"/>
      <c r="AG941" s="95"/>
      <c r="AH941" s="93"/>
      <c r="AI941" s="81"/>
      <c r="AJ941" s="80"/>
      <c r="AK941" s="80"/>
      <c r="AL941" s="78"/>
      <c r="AM941" s="80"/>
      <c r="AN941" s="80"/>
      <c r="AO941" s="80"/>
      <c r="AP941" s="80"/>
      <c r="AQ941" s="80"/>
      <c r="AR941" s="80"/>
      <c r="AS941" s="78"/>
      <c r="AT941" s="96"/>
      <c r="AU941" s="97"/>
      <c r="AV941" s="98"/>
      <c r="AW941" s="99"/>
      <c r="AX941" s="100"/>
      <c r="AY941" s="100"/>
      <c r="AZ941" s="100"/>
      <c r="BA941" s="100"/>
      <c r="BB941" s="100"/>
      <c r="BC941" s="100"/>
      <c r="BD941" s="100"/>
      <c r="BE941" s="100"/>
      <c r="BF941" s="100"/>
      <c r="BG941" s="100"/>
      <c r="BH941" s="100"/>
      <c r="BI941" s="100"/>
      <c r="BJ941" s="100"/>
      <c r="BK941" s="100"/>
      <c r="BL941" s="100"/>
      <c r="BM941" s="100"/>
      <c r="BN941" s="100"/>
      <c r="BO941" s="100"/>
      <c r="BP941" s="100"/>
      <c r="BQ941" s="100"/>
    </row>
    <row r="942" spans="1:69">
      <c r="A942" s="25"/>
      <c r="C942" s="89"/>
      <c r="D942" s="84"/>
      <c r="E942" s="76"/>
      <c r="F942" s="91"/>
      <c r="G942" s="80"/>
      <c r="H942" s="81"/>
      <c r="I942" s="14"/>
      <c r="J942" s="92"/>
      <c r="K942" s="14"/>
      <c r="L942" s="78"/>
      <c r="M942" s="81"/>
      <c r="N942" s="14"/>
      <c r="O942" s="78"/>
      <c r="P942" s="78"/>
      <c r="Q942" s="93"/>
      <c r="R942" s="80"/>
      <c r="S942" s="80"/>
      <c r="T942" s="69"/>
      <c r="U942" s="78"/>
      <c r="V942" s="69"/>
      <c r="W942" s="80"/>
      <c r="X942" s="80"/>
      <c r="Y942" s="94"/>
      <c r="Z942" s="80"/>
      <c r="AA942" s="80"/>
      <c r="AB942" s="80"/>
      <c r="AC942" s="80"/>
      <c r="AD942" s="69"/>
      <c r="AE942" s="69"/>
      <c r="AF942" s="69"/>
      <c r="AG942" s="95"/>
      <c r="AH942" s="93"/>
      <c r="AI942" s="81"/>
      <c r="AJ942" s="80"/>
      <c r="AK942" s="80"/>
      <c r="AL942" s="78"/>
      <c r="AM942" s="80"/>
      <c r="AN942" s="80"/>
      <c r="AO942" s="80"/>
      <c r="AP942" s="80"/>
      <c r="AQ942" s="80"/>
      <c r="AR942" s="80"/>
      <c r="AS942" s="78"/>
      <c r="AT942" s="96"/>
      <c r="AU942" s="97"/>
      <c r="AV942" s="98"/>
      <c r="AW942" s="99"/>
      <c r="AX942" s="100"/>
      <c r="AY942" s="100"/>
      <c r="AZ942" s="100"/>
      <c r="BA942" s="100"/>
      <c r="BB942" s="100"/>
      <c r="BC942" s="100"/>
      <c r="BD942" s="100"/>
      <c r="BE942" s="100"/>
      <c r="BF942" s="100"/>
      <c r="BG942" s="100"/>
      <c r="BH942" s="100"/>
      <c r="BI942" s="100"/>
      <c r="BJ942" s="100"/>
      <c r="BK942" s="100"/>
      <c r="BL942" s="100"/>
      <c r="BM942" s="100"/>
      <c r="BN942" s="100"/>
      <c r="BO942" s="100"/>
      <c r="BP942" s="100"/>
      <c r="BQ942" s="100"/>
    </row>
    <row r="943" spans="1:69">
      <c r="A943" s="25"/>
      <c r="C943" s="89"/>
      <c r="D943" s="84"/>
      <c r="E943" s="76"/>
      <c r="F943" s="91"/>
      <c r="G943" s="80"/>
      <c r="H943" s="81"/>
      <c r="I943" s="14"/>
      <c r="J943" s="92"/>
      <c r="K943" s="14"/>
      <c r="L943" s="78"/>
      <c r="M943" s="81"/>
      <c r="N943" s="14"/>
      <c r="O943" s="78"/>
      <c r="P943" s="78"/>
      <c r="Q943" s="93"/>
      <c r="R943" s="80"/>
      <c r="S943" s="80"/>
      <c r="T943" s="69"/>
      <c r="U943" s="78"/>
      <c r="V943" s="69"/>
      <c r="W943" s="80"/>
      <c r="X943" s="80"/>
      <c r="Y943" s="94"/>
      <c r="Z943" s="80"/>
      <c r="AA943" s="80"/>
      <c r="AB943" s="80"/>
      <c r="AC943" s="80"/>
      <c r="AD943" s="69"/>
      <c r="AE943" s="69"/>
      <c r="AF943" s="69"/>
      <c r="AG943" s="95"/>
      <c r="AH943" s="93"/>
      <c r="AI943" s="81"/>
      <c r="AJ943" s="80"/>
      <c r="AK943" s="80"/>
      <c r="AL943" s="78"/>
      <c r="AM943" s="80"/>
      <c r="AN943" s="80"/>
      <c r="AO943" s="80"/>
      <c r="AP943" s="80"/>
      <c r="AQ943" s="80"/>
      <c r="AR943" s="80"/>
      <c r="AS943" s="78"/>
      <c r="AT943" s="96"/>
      <c r="AU943" s="97"/>
      <c r="AV943" s="98"/>
      <c r="AW943" s="99"/>
      <c r="AX943" s="100"/>
      <c r="AY943" s="100"/>
      <c r="AZ943" s="100"/>
      <c r="BA943" s="100"/>
      <c r="BB943" s="100"/>
      <c r="BC943" s="100"/>
      <c r="BD943" s="100"/>
      <c r="BE943" s="100"/>
      <c r="BF943" s="100"/>
      <c r="BG943" s="100"/>
      <c r="BH943" s="100"/>
      <c r="BI943" s="100"/>
      <c r="BJ943" s="100"/>
      <c r="BK943" s="100"/>
      <c r="BL943" s="100"/>
      <c r="BM943" s="100"/>
      <c r="BN943" s="100"/>
      <c r="BO943" s="100"/>
      <c r="BP943" s="100"/>
      <c r="BQ943" s="100"/>
    </row>
    <row r="944" spans="1:69">
      <c r="A944" s="25"/>
      <c r="C944" s="89"/>
      <c r="D944" s="84"/>
      <c r="E944" s="76"/>
      <c r="F944" s="91"/>
      <c r="G944" s="80"/>
      <c r="H944" s="81"/>
      <c r="I944" s="14"/>
      <c r="J944" s="92"/>
      <c r="K944" s="14"/>
      <c r="L944" s="78"/>
      <c r="M944" s="81"/>
      <c r="N944" s="14"/>
      <c r="O944" s="78"/>
      <c r="P944" s="78"/>
      <c r="Q944" s="93"/>
      <c r="R944" s="80"/>
      <c r="S944" s="80"/>
      <c r="T944" s="69"/>
      <c r="U944" s="78"/>
      <c r="V944" s="69"/>
      <c r="W944" s="80"/>
      <c r="X944" s="80"/>
      <c r="Y944" s="94"/>
      <c r="Z944" s="80"/>
      <c r="AA944" s="80"/>
      <c r="AB944" s="80"/>
      <c r="AC944" s="80"/>
      <c r="AD944" s="69"/>
      <c r="AE944" s="69"/>
      <c r="AF944" s="69"/>
      <c r="AG944" s="95"/>
      <c r="AH944" s="93"/>
      <c r="AI944" s="81"/>
      <c r="AJ944" s="80"/>
      <c r="AK944" s="80"/>
      <c r="AL944" s="78"/>
      <c r="AM944" s="80"/>
      <c r="AN944" s="80"/>
      <c r="AO944" s="80"/>
      <c r="AP944" s="80"/>
      <c r="AQ944" s="80"/>
      <c r="AR944" s="80"/>
      <c r="AS944" s="78"/>
      <c r="AT944" s="96"/>
      <c r="AU944" s="97"/>
      <c r="AV944" s="98"/>
      <c r="AW944" s="99"/>
      <c r="AX944" s="100"/>
      <c r="AY944" s="100"/>
      <c r="AZ944" s="100"/>
      <c r="BA944" s="100"/>
      <c r="BB944" s="100"/>
      <c r="BC944" s="100"/>
      <c r="BD944" s="100"/>
      <c r="BE944" s="100"/>
      <c r="BF944" s="100"/>
      <c r="BG944" s="100"/>
      <c r="BH944" s="100"/>
      <c r="BI944" s="100"/>
      <c r="BJ944" s="100"/>
      <c r="BK944" s="100"/>
      <c r="BL944" s="100"/>
      <c r="BM944" s="100"/>
      <c r="BN944" s="100"/>
      <c r="BO944" s="100"/>
      <c r="BP944" s="100"/>
      <c r="BQ944" s="100"/>
    </row>
    <row r="945" spans="1:69">
      <c r="A945" s="25"/>
      <c r="C945" s="89"/>
      <c r="D945" s="84"/>
      <c r="E945" s="76"/>
      <c r="F945" s="91"/>
      <c r="G945" s="80"/>
      <c r="H945" s="81"/>
      <c r="I945" s="14"/>
      <c r="J945" s="92"/>
      <c r="K945" s="14"/>
      <c r="L945" s="78"/>
      <c r="M945" s="81"/>
      <c r="N945" s="14"/>
      <c r="O945" s="78"/>
      <c r="P945" s="78"/>
      <c r="Q945" s="93"/>
      <c r="R945" s="80"/>
      <c r="S945" s="80"/>
      <c r="T945" s="69"/>
      <c r="U945" s="78"/>
      <c r="V945" s="69"/>
      <c r="W945" s="80"/>
      <c r="X945" s="80"/>
      <c r="Y945" s="94"/>
      <c r="Z945" s="80"/>
      <c r="AA945" s="80"/>
      <c r="AB945" s="80"/>
      <c r="AC945" s="80"/>
      <c r="AD945" s="69"/>
      <c r="AE945" s="69"/>
      <c r="AF945" s="69"/>
      <c r="AG945" s="95"/>
      <c r="AH945" s="93"/>
      <c r="AI945" s="81"/>
      <c r="AJ945" s="80"/>
      <c r="AK945" s="80"/>
      <c r="AL945" s="78"/>
      <c r="AM945" s="80"/>
      <c r="AN945" s="80"/>
      <c r="AO945" s="80"/>
      <c r="AP945" s="80"/>
      <c r="AQ945" s="80"/>
      <c r="AR945" s="80"/>
      <c r="AS945" s="78"/>
      <c r="AT945" s="96"/>
      <c r="AU945" s="97"/>
      <c r="AV945" s="98"/>
      <c r="AW945" s="99"/>
      <c r="AX945" s="100"/>
      <c r="AY945" s="100"/>
      <c r="AZ945" s="100"/>
      <c r="BA945" s="100"/>
      <c r="BB945" s="100"/>
      <c r="BC945" s="100"/>
      <c r="BD945" s="100"/>
      <c r="BE945" s="100"/>
      <c r="BF945" s="100"/>
      <c r="BG945" s="100"/>
      <c r="BH945" s="100"/>
      <c r="BI945" s="100"/>
      <c r="BJ945" s="100"/>
      <c r="BK945" s="100"/>
      <c r="BL945" s="100"/>
      <c r="BM945" s="100"/>
      <c r="BN945" s="100"/>
      <c r="BO945" s="100"/>
      <c r="BP945" s="100"/>
      <c r="BQ945" s="100"/>
    </row>
    <row r="946" spans="1:69">
      <c r="A946" s="25"/>
      <c r="C946" s="89"/>
      <c r="D946" s="84"/>
      <c r="E946" s="76"/>
      <c r="F946" s="91"/>
      <c r="G946" s="80"/>
      <c r="H946" s="81"/>
      <c r="I946" s="14"/>
      <c r="J946" s="92"/>
      <c r="K946" s="14"/>
      <c r="L946" s="78"/>
      <c r="M946" s="81"/>
      <c r="N946" s="14"/>
      <c r="O946" s="78"/>
      <c r="P946" s="78"/>
      <c r="Q946" s="93"/>
      <c r="R946" s="80"/>
      <c r="S946" s="80"/>
      <c r="T946" s="69"/>
      <c r="U946" s="78"/>
      <c r="V946" s="69"/>
      <c r="W946" s="80"/>
      <c r="X946" s="80"/>
      <c r="Y946" s="94"/>
      <c r="Z946" s="80"/>
      <c r="AA946" s="80"/>
      <c r="AB946" s="80"/>
      <c r="AC946" s="80"/>
      <c r="AD946" s="69"/>
      <c r="AE946" s="69"/>
      <c r="AF946" s="69"/>
      <c r="AG946" s="95"/>
      <c r="AH946" s="93"/>
      <c r="AI946" s="81"/>
      <c r="AJ946" s="80"/>
      <c r="AK946" s="80"/>
      <c r="AL946" s="78"/>
      <c r="AM946" s="80"/>
      <c r="AN946" s="80"/>
      <c r="AO946" s="80"/>
      <c r="AP946" s="80"/>
      <c r="AQ946" s="80"/>
      <c r="AR946" s="80"/>
      <c r="AS946" s="78"/>
      <c r="AT946" s="96"/>
      <c r="AU946" s="97"/>
      <c r="AV946" s="98"/>
      <c r="AW946" s="99"/>
      <c r="AX946" s="100"/>
      <c r="AY946" s="100"/>
      <c r="AZ946" s="100"/>
      <c r="BA946" s="100"/>
      <c r="BB946" s="100"/>
      <c r="BC946" s="100"/>
      <c r="BD946" s="100"/>
      <c r="BE946" s="100"/>
      <c r="BF946" s="100"/>
      <c r="BG946" s="100"/>
      <c r="BH946" s="100"/>
      <c r="BI946" s="100"/>
      <c r="BJ946" s="100"/>
      <c r="BK946" s="100"/>
      <c r="BL946" s="100"/>
      <c r="BM946" s="100"/>
      <c r="BN946" s="100"/>
      <c r="BO946" s="100"/>
      <c r="BP946" s="100"/>
      <c r="BQ946" s="100"/>
    </row>
    <row r="947" spans="1:69">
      <c r="A947" s="25"/>
      <c r="C947" s="89"/>
      <c r="D947" s="84"/>
      <c r="E947" s="76"/>
      <c r="F947" s="91"/>
      <c r="G947" s="80"/>
      <c r="H947" s="81"/>
      <c r="I947" s="14"/>
      <c r="J947" s="92"/>
      <c r="K947" s="14"/>
      <c r="L947" s="78"/>
      <c r="M947" s="81"/>
      <c r="N947" s="14"/>
      <c r="O947" s="78"/>
      <c r="P947" s="78"/>
      <c r="Q947" s="93"/>
      <c r="R947" s="80"/>
      <c r="S947" s="80"/>
      <c r="T947" s="69"/>
      <c r="U947" s="78"/>
      <c r="V947" s="69"/>
      <c r="W947" s="80"/>
      <c r="X947" s="80"/>
      <c r="Y947" s="94"/>
      <c r="Z947" s="80"/>
      <c r="AA947" s="80"/>
      <c r="AB947" s="80"/>
      <c r="AC947" s="80"/>
      <c r="AD947" s="69"/>
      <c r="AE947" s="69"/>
      <c r="AF947" s="69"/>
      <c r="AG947" s="95"/>
      <c r="AH947" s="93"/>
      <c r="AI947" s="81"/>
      <c r="AJ947" s="80"/>
      <c r="AK947" s="80"/>
      <c r="AL947" s="78"/>
      <c r="AM947" s="80"/>
      <c r="AN947" s="80"/>
      <c r="AO947" s="80"/>
      <c r="AP947" s="80"/>
      <c r="AQ947" s="80"/>
      <c r="AR947" s="80"/>
      <c r="AS947" s="78"/>
      <c r="AT947" s="96"/>
      <c r="AU947" s="97"/>
      <c r="AV947" s="98"/>
      <c r="AW947" s="99"/>
      <c r="AX947" s="100"/>
      <c r="AY947" s="100"/>
      <c r="AZ947" s="100"/>
      <c r="BA947" s="100"/>
      <c r="BB947" s="100"/>
      <c r="BC947" s="100"/>
      <c r="BD947" s="100"/>
      <c r="BE947" s="100"/>
      <c r="BF947" s="100"/>
      <c r="BG947" s="100"/>
      <c r="BH947" s="100"/>
      <c r="BI947" s="100"/>
      <c r="BJ947" s="100"/>
      <c r="BK947" s="100"/>
      <c r="BL947" s="100"/>
      <c r="BM947" s="100"/>
      <c r="BN947" s="100"/>
      <c r="BO947" s="100"/>
      <c r="BP947" s="100"/>
      <c r="BQ947" s="100"/>
    </row>
    <row r="948" spans="1:69">
      <c r="A948" s="25"/>
      <c r="C948" s="89"/>
      <c r="D948" s="84"/>
      <c r="E948" s="76"/>
      <c r="F948" s="91"/>
      <c r="G948" s="80"/>
      <c r="H948" s="81"/>
      <c r="I948" s="14"/>
      <c r="J948" s="92"/>
      <c r="K948" s="14"/>
      <c r="L948" s="78"/>
      <c r="M948" s="81"/>
      <c r="N948" s="14"/>
      <c r="O948" s="78"/>
      <c r="P948" s="78"/>
      <c r="Q948" s="93"/>
      <c r="R948" s="80"/>
      <c r="S948" s="80"/>
      <c r="T948" s="69"/>
      <c r="U948" s="78"/>
      <c r="V948" s="69"/>
      <c r="W948" s="80"/>
      <c r="X948" s="80"/>
      <c r="Y948" s="94"/>
      <c r="Z948" s="80"/>
      <c r="AA948" s="80"/>
      <c r="AB948" s="80"/>
      <c r="AC948" s="80"/>
      <c r="AD948" s="69"/>
      <c r="AE948" s="69"/>
      <c r="AF948" s="69"/>
      <c r="AG948" s="95"/>
      <c r="AH948" s="93"/>
      <c r="AI948" s="81"/>
      <c r="AJ948" s="80"/>
      <c r="AK948" s="80"/>
      <c r="AL948" s="78"/>
      <c r="AM948" s="80"/>
      <c r="AN948" s="80"/>
      <c r="AO948" s="80"/>
      <c r="AP948" s="80"/>
      <c r="AQ948" s="80"/>
      <c r="AR948" s="80"/>
      <c r="AS948" s="78"/>
      <c r="AT948" s="96"/>
      <c r="AU948" s="97"/>
      <c r="AV948" s="98"/>
      <c r="AW948" s="99"/>
      <c r="AX948" s="100"/>
      <c r="AY948" s="100"/>
      <c r="AZ948" s="100"/>
      <c r="BA948" s="100"/>
      <c r="BB948" s="100"/>
      <c r="BC948" s="100"/>
      <c r="BD948" s="100"/>
      <c r="BE948" s="100"/>
      <c r="BF948" s="100"/>
      <c r="BG948" s="100"/>
      <c r="BH948" s="100"/>
      <c r="BI948" s="100"/>
      <c r="BJ948" s="100"/>
      <c r="BK948" s="100"/>
      <c r="BL948" s="100"/>
      <c r="BM948" s="100"/>
      <c r="BN948" s="100"/>
      <c r="BO948" s="100"/>
      <c r="BP948" s="100"/>
      <c r="BQ948" s="100"/>
    </row>
    <row r="949" spans="1:69">
      <c r="A949" s="25"/>
      <c r="C949" s="89"/>
      <c r="D949" s="84"/>
      <c r="E949" s="76"/>
      <c r="F949" s="91"/>
      <c r="G949" s="80"/>
      <c r="H949" s="81"/>
      <c r="I949" s="14"/>
      <c r="J949" s="92"/>
      <c r="K949" s="14"/>
      <c r="L949" s="78"/>
      <c r="M949" s="81"/>
      <c r="N949" s="14"/>
      <c r="O949" s="78"/>
      <c r="P949" s="78"/>
      <c r="Q949" s="93"/>
      <c r="R949" s="80"/>
      <c r="S949" s="80"/>
      <c r="T949" s="69"/>
      <c r="U949" s="78"/>
      <c r="V949" s="69"/>
      <c r="W949" s="80"/>
      <c r="X949" s="80"/>
      <c r="Y949" s="94"/>
      <c r="Z949" s="80"/>
      <c r="AA949" s="80"/>
      <c r="AB949" s="80"/>
      <c r="AC949" s="80"/>
      <c r="AD949" s="69"/>
      <c r="AE949" s="69"/>
      <c r="AF949" s="69"/>
      <c r="AG949" s="95"/>
      <c r="AH949" s="93"/>
      <c r="AI949" s="81"/>
      <c r="AJ949" s="80"/>
      <c r="AK949" s="80"/>
      <c r="AL949" s="78"/>
      <c r="AM949" s="80"/>
      <c r="AN949" s="80"/>
      <c r="AO949" s="80"/>
      <c r="AP949" s="80"/>
      <c r="AQ949" s="80"/>
      <c r="AR949" s="80"/>
      <c r="AS949" s="78"/>
      <c r="AT949" s="96"/>
      <c r="AU949" s="97"/>
      <c r="AV949" s="98"/>
      <c r="AW949" s="99"/>
      <c r="AX949" s="100"/>
      <c r="AY949" s="100"/>
      <c r="AZ949" s="100"/>
      <c r="BA949" s="100"/>
      <c r="BB949" s="100"/>
      <c r="BC949" s="100"/>
      <c r="BD949" s="100"/>
      <c r="BE949" s="100"/>
      <c r="BF949" s="100"/>
      <c r="BG949" s="100"/>
      <c r="BH949" s="100"/>
      <c r="BI949" s="100"/>
      <c r="BJ949" s="100"/>
      <c r="BK949" s="100"/>
      <c r="BL949" s="100"/>
      <c r="BM949" s="100"/>
      <c r="BN949" s="100"/>
      <c r="BO949" s="100"/>
      <c r="BP949" s="100"/>
      <c r="BQ949" s="100"/>
    </row>
    <row r="950" spans="1:69">
      <c r="A950" s="25"/>
      <c r="C950" s="89"/>
      <c r="D950" s="84"/>
      <c r="E950" s="76"/>
      <c r="F950" s="91"/>
      <c r="G950" s="80"/>
      <c r="H950" s="81"/>
      <c r="I950" s="14"/>
      <c r="J950" s="92"/>
      <c r="K950" s="14"/>
      <c r="L950" s="78"/>
      <c r="M950" s="81"/>
      <c r="N950" s="14"/>
      <c r="O950" s="78"/>
      <c r="P950" s="78"/>
      <c r="Q950" s="93"/>
      <c r="R950" s="80"/>
      <c r="S950" s="80"/>
      <c r="T950" s="69"/>
      <c r="U950" s="78"/>
      <c r="V950" s="69"/>
      <c r="W950" s="80"/>
      <c r="X950" s="80"/>
      <c r="Y950" s="94"/>
      <c r="Z950" s="80"/>
      <c r="AA950" s="80"/>
      <c r="AB950" s="80"/>
      <c r="AC950" s="80"/>
      <c r="AD950" s="69"/>
      <c r="AE950" s="69"/>
      <c r="AF950" s="69"/>
      <c r="AG950" s="95"/>
      <c r="AH950" s="93"/>
      <c r="AI950" s="81"/>
      <c r="AJ950" s="80"/>
      <c r="AK950" s="80"/>
      <c r="AL950" s="78"/>
      <c r="AM950" s="80"/>
      <c r="AN950" s="80"/>
      <c r="AO950" s="80"/>
      <c r="AP950" s="80"/>
      <c r="AQ950" s="80"/>
      <c r="AR950" s="80"/>
      <c r="AS950" s="78"/>
      <c r="AT950" s="96"/>
      <c r="AU950" s="97"/>
      <c r="AV950" s="98"/>
      <c r="AW950" s="99"/>
    </row>
    <row r="951" spans="1:69">
      <c r="A951" s="25"/>
      <c r="C951" s="89"/>
      <c r="D951" s="84"/>
      <c r="E951" s="76"/>
      <c r="F951" s="91"/>
      <c r="G951" s="80"/>
      <c r="H951" s="81"/>
      <c r="I951" s="14"/>
      <c r="J951" s="92"/>
      <c r="K951" s="14"/>
      <c r="L951" s="78"/>
      <c r="M951" s="81"/>
      <c r="N951" s="14"/>
      <c r="O951" s="78"/>
      <c r="P951" s="78"/>
      <c r="Q951" s="93"/>
      <c r="R951" s="80"/>
      <c r="S951" s="80"/>
      <c r="T951" s="69"/>
      <c r="U951" s="78"/>
      <c r="V951" s="69"/>
      <c r="W951" s="80"/>
      <c r="X951" s="80"/>
      <c r="Y951" s="94"/>
      <c r="Z951" s="80"/>
      <c r="AA951" s="80"/>
      <c r="AB951" s="80"/>
      <c r="AC951" s="80"/>
      <c r="AD951" s="69"/>
      <c r="AE951" s="69"/>
      <c r="AF951" s="69"/>
      <c r="AG951" s="95"/>
      <c r="AH951" s="93"/>
      <c r="AI951" s="81"/>
      <c r="AJ951" s="80"/>
      <c r="AK951" s="80"/>
      <c r="AL951" s="78"/>
      <c r="AM951" s="80"/>
      <c r="AN951" s="80"/>
      <c r="AO951" s="80"/>
      <c r="AP951" s="80"/>
      <c r="AQ951" s="80"/>
      <c r="AR951" s="80"/>
      <c r="AS951" s="78"/>
      <c r="AT951" s="96"/>
      <c r="AU951" s="97"/>
      <c r="AV951" s="98"/>
      <c r="AW951" s="99"/>
    </row>
    <row r="952" spans="1:69">
      <c r="A952" s="25"/>
      <c r="C952" s="89"/>
      <c r="D952" s="84"/>
      <c r="E952" s="76"/>
      <c r="F952" s="91"/>
      <c r="G952" s="80"/>
      <c r="H952" s="81"/>
      <c r="I952" s="14"/>
      <c r="J952" s="92"/>
      <c r="K952" s="14"/>
      <c r="L952" s="78"/>
      <c r="M952" s="81"/>
      <c r="N952" s="14"/>
      <c r="O952" s="78"/>
      <c r="P952" s="78"/>
      <c r="Q952" s="93"/>
      <c r="R952" s="80"/>
      <c r="S952" s="80"/>
      <c r="T952" s="69"/>
      <c r="U952" s="78"/>
      <c r="V952" s="69"/>
      <c r="W952" s="80"/>
      <c r="X952" s="80"/>
      <c r="Y952" s="94"/>
      <c r="Z952" s="80"/>
      <c r="AA952" s="80"/>
      <c r="AB952" s="80"/>
      <c r="AC952" s="80"/>
      <c r="AD952" s="69"/>
      <c r="AE952" s="69"/>
      <c r="AF952" s="69"/>
      <c r="AG952" s="95"/>
      <c r="AH952" s="93"/>
      <c r="AI952" s="81"/>
      <c r="AJ952" s="80"/>
      <c r="AK952" s="80"/>
      <c r="AL952" s="78"/>
      <c r="AM952" s="80"/>
      <c r="AN952" s="80"/>
      <c r="AO952" s="80"/>
      <c r="AP952" s="80"/>
      <c r="AQ952" s="80"/>
      <c r="AR952" s="80"/>
      <c r="AS952" s="78"/>
      <c r="AT952" s="96"/>
      <c r="AU952" s="97"/>
      <c r="AV952" s="98"/>
      <c r="AW952" s="99"/>
    </row>
    <row r="953" spans="1:69">
      <c r="A953" s="25"/>
      <c r="C953" s="89"/>
      <c r="D953" s="84"/>
      <c r="E953" s="76"/>
      <c r="F953" s="91"/>
      <c r="G953" s="80"/>
      <c r="H953" s="81"/>
      <c r="I953" s="14"/>
      <c r="J953" s="92"/>
      <c r="K953" s="14"/>
      <c r="L953" s="78"/>
      <c r="M953" s="81"/>
      <c r="N953" s="14"/>
      <c r="O953" s="78"/>
      <c r="P953" s="78"/>
      <c r="Q953" s="93"/>
      <c r="R953" s="80"/>
      <c r="S953" s="80"/>
      <c r="T953" s="69"/>
      <c r="U953" s="78"/>
      <c r="V953" s="69"/>
      <c r="W953" s="80"/>
      <c r="X953" s="80"/>
      <c r="Y953" s="94"/>
      <c r="Z953" s="80"/>
      <c r="AA953" s="80"/>
      <c r="AB953" s="80"/>
      <c r="AC953" s="80"/>
      <c r="AD953" s="69"/>
      <c r="AE953" s="69"/>
      <c r="AF953" s="69"/>
      <c r="AG953" s="95"/>
      <c r="AH953" s="93"/>
      <c r="AI953" s="81"/>
      <c r="AJ953" s="80"/>
      <c r="AK953" s="80"/>
      <c r="AL953" s="78"/>
      <c r="AM953" s="80"/>
      <c r="AN953" s="80"/>
      <c r="AO953" s="80"/>
      <c r="AP953" s="80"/>
      <c r="AQ953" s="80"/>
      <c r="AR953" s="80"/>
      <c r="AS953" s="78"/>
      <c r="AT953" s="96"/>
      <c r="AU953" s="97"/>
      <c r="AV953" s="98"/>
      <c r="AW953" s="99"/>
    </row>
    <row r="954" spans="1:69">
      <c r="A954" s="25"/>
      <c r="C954" s="89"/>
      <c r="D954" s="84"/>
      <c r="E954" s="76"/>
      <c r="F954" s="91"/>
      <c r="G954" s="80"/>
      <c r="H954" s="81"/>
      <c r="I954" s="14"/>
      <c r="J954" s="92"/>
      <c r="K954" s="14"/>
      <c r="L954" s="78"/>
      <c r="M954" s="81"/>
      <c r="N954" s="14"/>
      <c r="O954" s="78"/>
      <c r="P954" s="78"/>
      <c r="Q954" s="93"/>
      <c r="R954" s="80"/>
      <c r="S954" s="80"/>
      <c r="T954" s="69"/>
      <c r="U954" s="78"/>
      <c r="V954" s="69"/>
      <c r="W954" s="80"/>
      <c r="X954" s="80"/>
      <c r="Y954" s="94"/>
      <c r="Z954" s="80"/>
      <c r="AA954" s="80"/>
      <c r="AB954" s="80"/>
      <c r="AC954" s="80"/>
      <c r="AD954" s="69"/>
      <c r="AE954" s="69"/>
      <c r="AF954" s="69"/>
      <c r="AG954" s="95"/>
      <c r="AH954" s="93"/>
      <c r="AI954" s="81"/>
      <c r="AJ954" s="80"/>
      <c r="AK954" s="80"/>
      <c r="AL954" s="78"/>
      <c r="AM954" s="80"/>
      <c r="AN954" s="80"/>
      <c r="AO954" s="80"/>
      <c r="AP954" s="80"/>
      <c r="AQ954" s="80"/>
      <c r="AR954" s="80"/>
      <c r="AS954" s="78"/>
      <c r="AT954" s="96"/>
      <c r="AU954" s="97"/>
      <c r="AV954" s="98"/>
      <c r="AW954" s="99"/>
    </row>
    <row r="955" spans="1:69">
      <c r="A955" s="25"/>
      <c r="C955" s="89"/>
      <c r="D955" s="84"/>
      <c r="E955" s="76"/>
      <c r="F955" s="91"/>
      <c r="G955" s="80"/>
      <c r="H955" s="81"/>
      <c r="I955" s="14"/>
      <c r="J955" s="92"/>
      <c r="K955" s="14"/>
      <c r="L955" s="78"/>
      <c r="M955" s="81"/>
      <c r="N955" s="14"/>
      <c r="O955" s="78"/>
      <c r="P955" s="78"/>
      <c r="Q955" s="93"/>
      <c r="R955" s="80"/>
      <c r="S955" s="80"/>
      <c r="T955" s="69"/>
      <c r="U955" s="78"/>
      <c r="V955" s="69"/>
      <c r="W955" s="80"/>
      <c r="X955" s="80"/>
      <c r="Y955" s="94"/>
      <c r="Z955" s="80"/>
      <c r="AA955" s="80"/>
      <c r="AB955" s="80"/>
      <c r="AC955" s="80"/>
      <c r="AD955" s="69"/>
      <c r="AE955" s="69"/>
      <c r="AF955" s="69"/>
      <c r="AG955" s="95"/>
      <c r="AH955" s="93"/>
      <c r="AI955" s="81"/>
      <c r="AJ955" s="80"/>
      <c r="AK955" s="80"/>
      <c r="AL955" s="78"/>
      <c r="AM955" s="80"/>
      <c r="AN955" s="80"/>
      <c r="AO955" s="80"/>
      <c r="AP955" s="80"/>
      <c r="AQ955" s="80"/>
      <c r="AR955" s="80"/>
      <c r="AS955" s="78"/>
      <c r="AT955" s="96"/>
      <c r="AU955" s="97"/>
      <c r="AV955" s="98"/>
      <c r="AW955" s="99"/>
    </row>
    <row r="956" spans="1:69">
      <c r="A956" s="25"/>
      <c r="C956" s="89"/>
      <c r="D956" s="84"/>
      <c r="E956" s="76"/>
      <c r="F956" s="91"/>
      <c r="G956" s="80"/>
      <c r="H956" s="81"/>
      <c r="I956" s="14"/>
      <c r="J956" s="92"/>
      <c r="K956" s="14"/>
      <c r="L956" s="78"/>
      <c r="M956" s="81"/>
      <c r="N956" s="14"/>
      <c r="O956" s="78"/>
      <c r="P956" s="78"/>
      <c r="Q956" s="93"/>
      <c r="R956" s="80"/>
      <c r="S956" s="80"/>
      <c r="T956" s="69"/>
      <c r="U956" s="78"/>
      <c r="V956" s="69"/>
      <c r="W956" s="80"/>
      <c r="X956" s="80"/>
      <c r="Y956" s="94"/>
      <c r="Z956" s="80"/>
      <c r="AA956" s="80"/>
      <c r="AB956" s="80"/>
      <c r="AC956" s="80"/>
      <c r="AD956" s="69"/>
      <c r="AE956" s="69"/>
      <c r="AF956" s="69"/>
      <c r="AG956" s="95"/>
      <c r="AH956" s="93"/>
      <c r="AI956" s="81"/>
      <c r="AJ956" s="80"/>
      <c r="AK956" s="80"/>
      <c r="AL956" s="78"/>
      <c r="AM956" s="80"/>
      <c r="AN956" s="80"/>
      <c r="AO956" s="80"/>
      <c r="AP956" s="80"/>
      <c r="AQ956" s="80"/>
      <c r="AR956" s="80"/>
      <c r="AS956" s="78"/>
      <c r="AT956" s="96"/>
      <c r="AU956" s="97"/>
      <c r="AV956" s="98"/>
      <c r="AW956" s="99"/>
    </row>
    <row r="957" spans="1:69">
      <c r="A957" s="25"/>
      <c r="C957" s="89"/>
      <c r="D957" s="84"/>
      <c r="E957" s="76"/>
      <c r="F957" s="91"/>
      <c r="G957" s="80"/>
      <c r="H957" s="81"/>
      <c r="I957" s="14"/>
      <c r="J957" s="92"/>
      <c r="K957" s="14"/>
      <c r="L957" s="78"/>
      <c r="M957" s="81"/>
      <c r="N957" s="14"/>
      <c r="O957" s="78"/>
      <c r="P957" s="78"/>
      <c r="Q957" s="93"/>
      <c r="R957" s="80"/>
      <c r="S957" s="80"/>
      <c r="T957" s="69"/>
      <c r="U957" s="78"/>
      <c r="V957" s="69"/>
      <c r="W957" s="80"/>
      <c r="X957" s="80"/>
      <c r="Y957" s="94"/>
      <c r="Z957" s="80"/>
      <c r="AA957" s="80"/>
      <c r="AB957" s="80"/>
      <c r="AC957" s="80"/>
      <c r="AD957" s="69"/>
      <c r="AE957" s="69"/>
      <c r="AF957" s="69"/>
      <c r="AG957" s="95"/>
      <c r="AH957" s="93"/>
      <c r="AI957" s="81"/>
      <c r="AJ957" s="80"/>
      <c r="AK957" s="80"/>
      <c r="AL957" s="78"/>
      <c r="AM957" s="80"/>
      <c r="AN957" s="80"/>
      <c r="AO957" s="80"/>
      <c r="AP957" s="80"/>
      <c r="AQ957" s="80"/>
      <c r="AR957" s="80"/>
      <c r="AS957" s="78"/>
      <c r="AT957" s="96"/>
      <c r="AU957" s="97"/>
      <c r="AV957" s="98"/>
      <c r="AW957" s="99"/>
    </row>
    <row r="958" spans="1:69">
      <c r="A958" s="25"/>
      <c r="C958" s="89"/>
      <c r="D958" s="84"/>
      <c r="E958" s="76"/>
      <c r="F958" s="91"/>
      <c r="G958" s="80"/>
      <c r="H958" s="81"/>
      <c r="I958" s="14"/>
      <c r="J958" s="92"/>
      <c r="K958" s="14"/>
      <c r="L958" s="78"/>
      <c r="M958" s="81"/>
      <c r="N958" s="14"/>
      <c r="O958" s="78"/>
      <c r="P958" s="78"/>
      <c r="Q958" s="93"/>
      <c r="R958" s="80"/>
      <c r="S958" s="80"/>
      <c r="T958" s="69"/>
      <c r="U958" s="78"/>
      <c r="V958" s="69"/>
      <c r="W958" s="80"/>
      <c r="X958" s="80"/>
      <c r="Y958" s="94"/>
      <c r="Z958" s="80"/>
      <c r="AA958" s="80"/>
      <c r="AB958" s="80"/>
      <c r="AC958" s="80"/>
      <c r="AD958" s="69"/>
      <c r="AE958" s="69"/>
      <c r="AF958" s="69"/>
      <c r="AG958" s="95"/>
      <c r="AH958" s="93"/>
      <c r="AI958" s="81"/>
      <c r="AJ958" s="80"/>
      <c r="AK958" s="80"/>
      <c r="AL958" s="78"/>
      <c r="AM958" s="80"/>
      <c r="AN958" s="80"/>
      <c r="AO958" s="80"/>
      <c r="AP958" s="80"/>
      <c r="AQ958" s="80"/>
      <c r="AR958" s="80"/>
      <c r="AS958" s="78"/>
      <c r="AT958" s="96"/>
      <c r="AU958" s="97"/>
      <c r="AV958" s="98"/>
      <c r="AW958" s="99"/>
    </row>
    <row r="959" spans="1:69">
      <c r="A959" s="25"/>
      <c r="C959" s="89"/>
      <c r="D959" s="84"/>
      <c r="E959" s="76"/>
      <c r="F959" s="91"/>
      <c r="G959" s="80"/>
      <c r="H959" s="81"/>
      <c r="I959" s="14"/>
      <c r="J959" s="92"/>
      <c r="K959" s="14"/>
      <c r="L959" s="78"/>
      <c r="M959" s="81"/>
      <c r="N959" s="14"/>
      <c r="O959" s="78"/>
      <c r="P959" s="78"/>
      <c r="Q959" s="93"/>
      <c r="R959" s="80"/>
      <c r="S959" s="80"/>
      <c r="T959" s="69"/>
      <c r="U959" s="78"/>
      <c r="V959" s="69"/>
      <c r="W959" s="80"/>
      <c r="X959" s="80"/>
      <c r="Y959" s="94"/>
      <c r="Z959" s="80"/>
      <c r="AA959" s="80"/>
      <c r="AB959" s="80"/>
      <c r="AC959" s="80"/>
      <c r="AD959" s="69"/>
      <c r="AE959" s="69"/>
      <c r="AF959" s="69"/>
      <c r="AG959" s="95"/>
      <c r="AH959" s="93"/>
      <c r="AI959" s="81"/>
      <c r="AJ959" s="80"/>
      <c r="AK959" s="80"/>
      <c r="AL959" s="78"/>
      <c r="AM959" s="80"/>
      <c r="AN959" s="80"/>
      <c r="AO959" s="80"/>
      <c r="AP959" s="80"/>
      <c r="AQ959" s="80"/>
      <c r="AR959" s="80"/>
      <c r="AS959" s="78"/>
      <c r="AT959" s="96"/>
      <c r="AU959" s="97"/>
      <c r="AV959" s="98"/>
      <c r="AW959" s="99"/>
    </row>
    <row r="960" spans="1:69">
      <c r="A960" s="25"/>
      <c r="C960" s="89"/>
      <c r="D960" s="84"/>
      <c r="E960" s="76"/>
      <c r="F960" s="91"/>
      <c r="G960" s="80"/>
      <c r="H960" s="81"/>
      <c r="I960" s="14"/>
      <c r="J960" s="92"/>
      <c r="K960" s="14"/>
      <c r="L960" s="78"/>
      <c r="M960" s="81"/>
      <c r="N960" s="14"/>
      <c r="O960" s="78"/>
      <c r="P960" s="78"/>
      <c r="Q960" s="93"/>
      <c r="R960" s="80"/>
      <c r="S960" s="80"/>
      <c r="T960" s="69"/>
      <c r="U960" s="78"/>
      <c r="V960" s="69"/>
      <c r="W960" s="80"/>
      <c r="X960" s="80"/>
      <c r="Y960" s="94"/>
      <c r="Z960" s="80"/>
      <c r="AA960" s="80"/>
      <c r="AB960" s="80"/>
      <c r="AC960" s="80"/>
      <c r="AD960" s="69"/>
      <c r="AE960" s="69"/>
      <c r="AF960" s="69"/>
      <c r="AG960" s="95"/>
      <c r="AH960" s="93"/>
      <c r="AI960" s="81"/>
      <c r="AJ960" s="80"/>
      <c r="AK960" s="80"/>
      <c r="AL960" s="78"/>
      <c r="AM960" s="80"/>
      <c r="AN960" s="80"/>
      <c r="AO960" s="80"/>
      <c r="AP960" s="80"/>
      <c r="AQ960" s="80"/>
      <c r="AR960" s="80"/>
      <c r="AS960" s="78"/>
      <c r="AT960" s="96"/>
      <c r="AU960" s="97"/>
      <c r="AV960" s="98"/>
      <c r="AW960" s="99"/>
    </row>
    <row r="961" spans="1:49">
      <c r="A961" s="25"/>
      <c r="C961" s="89"/>
      <c r="D961" s="84"/>
      <c r="E961" s="76"/>
      <c r="F961" s="91"/>
      <c r="G961" s="80"/>
      <c r="H961" s="81"/>
      <c r="I961" s="14"/>
      <c r="J961" s="92"/>
      <c r="K961" s="14"/>
      <c r="L961" s="78"/>
      <c r="M961" s="81"/>
      <c r="N961" s="14"/>
      <c r="O961" s="78"/>
      <c r="P961" s="78"/>
      <c r="Q961" s="93"/>
      <c r="R961" s="80"/>
      <c r="S961" s="80"/>
      <c r="T961" s="69"/>
      <c r="U961" s="78"/>
      <c r="V961" s="69"/>
      <c r="W961" s="80"/>
      <c r="X961" s="80"/>
      <c r="Y961" s="94"/>
      <c r="Z961" s="80"/>
      <c r="AA961" s="80"/>
      <c r="AB961" s="80"/>
      <c r="AC961" s="80"/>
      <c r="AD961" s="69"/>
      <c r="AE961" s="69"/>
      <c r="AF961" s="69"/>
      <c r="AG961" s="95"/>
      <c r="AH961" s="93"/>
      <c r="AI961" s="81"/>
      <c r="AJ961" s="80"/>
      <c r="AK961" s="80"/>
      <c r="AL961" s="78"/>
      <c r="AM961" s="80"/>
      <c r="AN961" s="80"/>
      <c r="AO961" s="80"/>
      <c r="AP961" s="80"/>
      <c r="AQ961" s="80"/>
      <c r="AR961" s="80"/>
      <c r="AS961" s="78"/>
      <c r="AT961" s="96"/>
      <c r="AU961" s="97"/>
      <c r="AV961" s="98"/>
      <c r="AW961" s="99"/>
    </row>
    <row r="962" spans="1:49">
      <c r="A962" s="25"/>
      <c r="C962" s="89"/>
      <c r="D962" s="84"/>
      <c r="E962" s="76"/>
      <c r="F962" s="91"/>
      <c r="G962" s="80"/>
      <c r="H962" s="81"/>
      <c r="I962" s="14"/>
      <c r="J962" s="92"/>
      <c r="K962" s="14"/>
      <c r="L962" s="78"/>
      <c r="M962" s="81"/>
      <c r="N962" s="14"/>
      <c r="O962" s="78"/>
      <c r="P962" s="78"/>
      <c r="Q962" s="93"/>
      <c r="R962" s="80"/>
      <c r="S962" s="80"/>
      <c r="T962" s="69"/>
      <c r="U962" s="78"/>
      <c r="V962" s="69"/>
      <c r="W962" s="80"/>
      <c r="X962" s="80"/>
      <c r="Y962" s="94"/>
      <c r="Z962" s="80"/>
      <c r="AA962" s="80"/>
      <c r="AB962" s="80"/>
      <c r="AC962" s="80"/>
      <c r="AD962" s="69"/>
      <c r="AE962" s="69"/>
      <c r="AF962" s="69"/>
      <c r="AG962" s="95"/>
      <c r="AH962" s="93"/>
      <c r="AI962" s="81"/>
      <c r="AJ962" s="80"/>
      <c r="AK962" s="80"/>
      <c r="AL962" s="78"/>
      <c r="AM962" s="80"/>
      <c r="AN962" s="80"/>
      <c r="AO962" s="80"/>
      <c r="AP962" s="80"/>
      <c r="AQ962" s="80"/>
      <c r="AR962" s="80"/>
      <c r="AS962" s="78"/>
      <c r="AT962" s="96"/>
      <c r="AU962" s="97"/>
      <c r="AV962" s="98"/>
      <c r="AW962" s="99"/>
    </row>
    <row r="963" spans="1:49">
      <c r="A963" s="25"/>
      <c r="C963" s="89"/>
      <c r="D963" s="84"/>
      <c r="E963" s="76"/>
      <c r="F963" s="91"/>
      <c r="G963" s="80"/>
      <c r="H963" s="81"/>
      <c r="I963" s="14"/>
      <c r="J963" s="92"/>
      <c r="K963" s="14"/>
      <c r="L963" s="78"/>
      <c r="M963" s="81"/>
      <c r="N963" s="14"/>
      <c r="O963" s="78"/>
      <c r="P963" s="78"/>
      <c r="Q963" s="93"/>
      <c r="R963" s="80"/>
      <c r="S963" s="80"/>
      <c r="T963" s="69"/>
      <c r="U963" s="78"/>
      <c r="V963" s="69"/>
      <c r="W963" s="80"/>
      <c r="X963" s="80"/>
      <c r="Y963" s="94"/>
      <c r="Z963" s="80"/>
      <c r="AA963" s="80"/>
      <c r="AB963" s="80"/>
      <c r="AC963" s="80"/>
      <c r="AD963" s="69"/>
      <c r="AE963" s="69"/>
      <c r="AF963" s="69"/>
      <c r="AG963" s="95"/>
      <c r="AH963" s="93"/>
      <c r="AI963" s="81"/>
      <c r="AJ963" s="80"/>
      <c r="AK963" s="80"/>
      <c r="AL963" s="78"/>
      <c r="AM963" s="80"/>
      <c r="AN963" s="80"/>
      <c r="AO963" s="80"/>
      <c r="AP963" s="80"/>
      <c r="AQ963" s="80"/>
      <c r="AR963" s="80"/>
      <c r="AS963" s="78"/>
      <c r="AT963" s="96"/>
      <c r="AU963" s="97"/>
      <c r="AV963" s="98"/>
      <c r="AW963" s="99"/>
    </row>
    <row r="964" spans="1:49">
      <c r="A964" s="25"/>
      <c r="C964" s="89"/>
      <c r="D964" s="84"/>
      <c r="E964" s="76"/>
      <c r="F964" s="91"/>
      <c r="G964" s="80"/>
      <c r="H964" s="81"/>
      <c r="I964" s="14"/>
      <c r="J964" s="92"/>
      <c r="K964" s="14"/>
      <c r="L964" s="78"/>
      <c r="M964" s="81"/>
      <c r="N964" s="14"/>
      <c r="O964" s="78"/>
      <c r="P964" s="78"/>
      <c r="Q964" s="93"/>
      <c r="R964" s="80"/>
      <c r="S964" s="80"/>
      <c r="T964" s="69"/>
      <c r="U964" s="78"/>
      <c r="V964" s="69"/>
      <c r="W964" s="80"/>
      <c r="X964" s="80"/>
      <c r="Y964" s="94"/>
      <c r="Z964" s="80"/>
      <c r="AA964" s="80"/>
      <c r="AB964" s="80"/>
      <c r="AC964" s="80"/>
      <c r="AD964" s="69"/>
      <c r="AE964" s="69"/>
      <c r="AF964" s="69"/>
      <c r="AG964" s="95"/>
      <c r="AH964" s="93"/>
      <c r="AI964" s="81"/>
      <c r="AJ964" s="80"/>
      <c r="AK964" s="80"/>
      <c r="AL964" s="78"/>
      <c r="AM964" s="80"/>
      <c r="AN964" s="80"/>
      <c r="AO964" s="80"/>
      <c r="AP964" s="80"/>
      <c r="AQ964" s="80"/>
      <c r="AR964" s="80"/>
      <c r="AS964" s="78"/>
      <c r="AT964" s="96"/>
      <c r="AU964" s="97"/>
      <c r="AV964" s="98"/>
      <c r="AW964" s="99"/>
    </row>
    <row r="965" spans="1:49">
      <c r="A965" s="25"/>
      <c r="C965" s="89"/>
      <c r="D965" s="84"/>
      <c r="E965" s="76"/>
      <c r="F965" s="91"/>
      <c r="G965" s="80"/>
      <c r="H965" s="81"/>
      <c r="I965" s="14"/>
      <c r="J965" s="92"/>
      <c r="K965" s="14"/>
      <c r="L965" s="78"/>
      <c r="M965" s="81"/>
      <c r="N965" s="14"/>
      <c r="O965" s="78"/>
      <c r="P965" s="78"/>
      <c r="Q965" s="93"/>
      <c r="R965" s="80"/>
      <c r="S965" s="80"/>
      <c r="T965" s="69"/>
      <c r="U965" s="78"/>
      <c r="V965" s="69"/>
      <c r="W965" s="80"/>
      <c r="X965" s="80"/>
      <c r="Y965" s="94"/>
      <c r="Z965" s="80"/>
      <c r="AA965" s="80"/>
      <c r="AB965" s="80"/>
      <c r="AC965" s="80"/>
      <c r="AD965" s="69"/>
      <c r="AE965" s="69"/>
      <c r="AF965" s="69"/>
      <c r="AG965" s="95"/>
      <c r="AH965" s="93"/>
      <c r="AI965" s="81"/>
      <c r="AJ965" s="80"/>
      <c r="AK965" s="80"/>
      <c r="AL965" s="78"/>
      <c r="AM965" s="80"/>
      <c r="AN965" s="80"/>
      <c r="AO965" s="80"/>
      <c r="AP965" s="80"/>
      <c r="AQ965" s="80"/>
      <c r="AR965" s="80"/>
      <c r="AS965" s="78"/>
      <c r="AT965" s="96"/>
      <c r="AU965" s="97"/>
      <c r="AV965" s="98"/>
      <c r="AW965" s="99"/>
    </row>
    <row r="966" spans="1:49">
      <c r="A966" s="25"/>
      <c r="C966" s="89"/>
      <c r="D966" s="84"/>
      <c r="E966" s="76"/>
      <c r="F966" s="91"/>
      <c r="G966" s="80"/>
      <c r="H966" s="81"/>
      <c r="I966" s="14"/>
      <c r="J966" s="92"/>
      <c r="K966" s="14"/>
      <c r="L966" s="78"/>
      <c r="M966" s="81"/>
      <c r="N966" s="14"/>
      <c r="O966" s="78"/>
      <c r="P966" s="78"/>
      <c r="Q966" s="93"/>
      <c r="R966" s="80"/>
      <c r="S966" s="80"/>
      <c r="T966" s="69"/>
      <c r="U966" s="78"/>
      <c r="V966" s="69"/>
      <c r="W966" s="80"/>
      <c r="X966" s="80"/>
      <c r="Y966" s="94"/>
      <c r="Z966" s="80"/>
      <c r="AA966" s="80"/>
      <c r="AB966" s="80"/>
      <c r="AC966" s="80"/>
      <c r="AD966" s="69"/>
      <c r="AE966" s="69"/>
      <c r="AF966" s="69"/>
      <c r="AG966" s="95"/>
      <c r="AH966" s="93"/>
      <c r="AI966" s="81"/>
      <c r="AJ966" s="80"/>
      <c r="AK966" s="80"/>
      <c r="AL966" s="78"/>
      <c r="AM966" s="80"/>
      <c r="AN966" s="80"/>
      <c r="AO966" s="80"/>
      <c r="AP966" s="80"/>
      <c r="AQ966" s="80"/>
      <c r="AR966" s="80"/>
      <c r="AS966" s="78"/>
      <c r="AT966" s="96"/>
      <c r="AU966" s="97"/>
      <c r="AV966" s="98"/>
      <c r="AW966" s="99"/>
    </row>
    <row r="967" spans="1:49">
      <c r="A967" s="25"/>
      <c r="C967" s="89"/>
      <c r="D967" s="84"/>
      <c r="E967" s="76"/>
      <c r="F967" s="91"/>
      <c r="G967" s="80"/>
      <c r="H967" s="81"/>
      <c r="I967" s="14"/>
      <c r="J967" s="92"/>
      <c r="K967" s="14"/>
      <c r="L967" s="78"/>
      <c r="M967" s="81"/>
      <c r="N967" s="14"/>
      <c r="O967" s="78"/>
      <c r="P967" s="78"/>
      <c r="Q967" s="93"/>
      <c r="R967" s="80"/>
      <c r="S967" s="80"/>
      <c r="T967" s="69"/>
      <c r="U967" s="78"/>
      <c r="V967" s="69"/>
      <c r="W967" s="80"/>
      <c r="X967" s="80"/>
      <c r="Y967" s="94"/>
      <c r="Z967" s="80"/>
      <c r="AA967" s="80"/>
      <c r="AB967" s="80"/>
      <c r="AC967" s="80"/>
      <c r="AD967" s="69"/>
      <c r="AE967" s="69"/>
      <c r="AF967" s="69"/>
      <c r="AG967" s="95"/>
      <c r="AH967" s="93"/>
      <c r="AI967" s="81"/>
      <c r="AJ967" s="80"/>
      <c r="AK967" s="80"/>
      <c r="AL967" s="78"/>
      <c r="AM967" s="80"/>
      <c r="AN967" s="80"/>
      <c r="AO967" s="80"/>
      <c r="AP967" s="80"/>
      <c r="AQ967" s="80"/>
      <c r="AR967" s="80"/>
      <c r="AS967" s="78"/>
      <c r="AT967" s="96"/>
      <c r="AU967" s="97"/>
      <c r="AV967" s="98"/>
      <c r="AW967" s="99"/>
    </row>
    <row r="968" spans="1:49">
      <c r="A968" s="25"/>
      <c r="C968" s="89"/>
      <c r="D968" s="84"/>
      <c r="E968" s="76"/>
      <c r="F968" s="91"/>
      <c r="G968" s="80"/>
      <c r="H968" s="81"/>
      <c r="I968" s="14"/>
      <c r="J968" s="92"/>
      <c r="K968" s="14"/>
      <c r="L968" s="78"/>
      <c r="M968" s="81"/>
      <c r="N968" s="14"/>
      <c r="O968" s="78"/>
      <c r="P968" s="78"/>
      <c r="Q968" s="93"/>
      <c r="R968" s="80"/>
      <c r="S968" s="80"/>
      <c r="T968" s="69"/>
      <c r="U968" s="78"/>
      <c r="V968" s="69"/>
      <c r="W968" s="80"/>
      <c r="X968" s="80"/>
      <c r="Y968" s="94"/>
      <c r="Z968" s="80"/>
      <c r="AA968" s="80"/>
      <c r="AB968" s="80"/>
      <c r="AC968" s="80"/>
      <c r="AD968" s="69"/>
      <c r="AE968" s="69"/>
      <c r="AF968" s="69"/>
      <c r="AG968" s="95"/>
      <c r="AH968" s="93"/>
      <c r="AI968" s="81"/>
      <c r="AJ968" s="80"/>
      <c r="AK968" s="80"/>
      <c r="AL968" s="78"/>
      <c r="AM968" s="80"/>
      <c r="AN968" s="80"/>
      <c r="AO968" s="80"/>
      <c r="AP968" s="80"/>
      <c r="AQ968" s="80"/>
      <c r="AR968" s="80"/>
      <c r="AS968" s="78"/>
      <c r="AT968" s="96"/>
      <c r="AU968" s="97"/>
      <c r="AV968" s="98"/>
      <c r="AW968" s="99"/>
    </row>
    <row r="969" spans="1:49">
      <c r="A969" s="25"/>
      <c r="C969" s="89"/>
      <c r="D969" s="84"/>
      <c r="E969" s="76"/>
      <c r="F969" s="91"/>
      <c r="G969" s="80"/>
      <c r="H969" s="81"/>
      <c r="I969" s="14"/>
      <c r="J969" s="92"/>
      <c r="K969" s="14"/>
      <c r="L969" s="78"/>
      <c r="M969" s="81"/>
      <c r="N969" s="14"/>
      <c r="O969" s="78"/>
      <c r="P969" s="78"/>
      <c r="Q969" s="93"/>
      <c r="R969" s="80"/>
      <c r="S969" s="80"/>
      <c r="T969" s="69"/>
      <c r="U969" s="78"/>
      <c r="V969" s="69"/>
      <c r="W969" s="80"/>
      <c r="X969" s="80"/>
      <c r="Y969" s="94"/>
      <c r="Z969" s="80"/>
      <c r="AA969" s="80"/>
      <c r="AB969" s="80"/>
      <c r="AC969" s="80"/>
      <c r="AD969" s="69"/>
      <c r="AE969" s="69"/>
      <c r="AF969" s="69"/>
      <c r="AG969" s="95"/>
      <c r="AH969" s="93"/>
      <c r="AI969" s="81"/>
      <c r="AJ969" s="80"/>
      <c r="AK969" s="80"/>
      <c r="AL969" s="78"/>
      <c r="AM969" s="80"/>
      <c r="AN969" s="80"/>
      <c r="AO969" s="80"/>
      <c r="AP969" s="80"/>
      <c r="AQ969" s="80"/>
      <c r="AR969" s="80"/>
      <c r="AS969" s="78"/>
      <c r="AT969" s="96"/>
      <c r="AU969" s="97"/>
      <c r="AV969" s="98"/>
      <c r="AW969" s="99"/>
    </row>
    <row r="970" spans="1:49">
      <c r="A970" s="25"/>
      <c r="C970" s="89"/>
      <c r="D970" s="84"/>
      <c r="E970" s="76"/>
      <c r="F970" s="91"/>
      <c r="G970" s="80"/>
      <c r="H970" s="81"/>
      <c r="I970" s="14"/>
      <c r="J970" s="92"/>
      <c r="K970" s="14"/>
      <c r="L970" s="78"/>
      <c r="M970" s="81"/>
      <c r="N970" s="14"/>
      <c r="O970" s="78"/>
      <c r="P970" s="78"/>
      <c r="Q970" s="93"/>
      <c r="R970" s="80"/>
      <c r="S970" s="80"/>
      <c r="T970" s="69"/>
      <c r="U970" s="78"/>
      <c r="V970" s="69"/>
      <c r="W970" s="80"/>
      <c r="X970" s="80"/>
      <c r="Y970" s="94"/>
      <c r="Z970" s="80"/>
      <c r="AA970" s="80"/>
      <c r="AB970" s="80"/>
      <c r="AC970" s="80"/>
      <c r="AD970" s="69"/>
      <c r="AE970" s="69"/>
      <c r="AF970" s="69"/>
      <c r="AG970" s="95"/>
      <c r="AH970" s="93"/>
      <c r="AI970" s="81"/>
      <c r="AJ970" s="80"/>
      <c r="AK970" s="80"/>
      <c r="AL970" s="78"/>
      <c r="AM970" s="80"/>
      <c r="AN970" s="80"/>
      <c r="AO970" s="80"/>
      <c r="AP970" s="80"/>
      <c r="AQ970" s="80"/>
      <c r="AR970" s="80"/>
      <c r="AS970" s="78"/>
      <c r="AT970" s="96"/>
      <c r="AU970" s="97"/>
      <c r="AV970" s="98"/>
      <c r="AW970" s="99"/>
    </row>
    <row r="971" spans="1:49">
      <c r="A971" s="25"/>
      <c r="C971" s="89"/>
      <c r="D971" s="84"/>
      <c r="E971" s="76"/>
      <c r="F971" s="91"/>
      <c r="G971" s="80"/>
      <c r="H971" s="81"/>
      <c r="I971" s="14"/>
      <c r="J971" s="92"/>
      <c r="K971" s="14"/>
      <c r="L971" s="78"/>
      <c r="M971" s="81"/>
      <c r="N971" s="14"/>
      <c r="O971" s="78"/>
      <c r="P971" s="78"/>
      <c r="Q971" s="93"/>
      <c r="R971" s="80"/>
      <c r="S971" s="80"/>
      <c r="T971" s="69"/>
      <c r="U971" s="78"/>
      <c r="V971" s="69"/>
      <c r="W971" s="80"/>
      <c r="X971" s="80"/>
      <c r="Y971" s="94"/>
      <c r="Z971" s="80"/>
      <c r="AA971" s="80"/>
      <c r="AB971" s="80"/>
      <c r="AC971" s="80"/>
      <c r="AD971" s="69"/>
      <c r="AE971" s="69"/>
      <c r="AF971" s="69"/>
      <c r="AG971" s="95"/>
      <c r="AH971" s="93"/>
      <c r="AI971" s="81"/>
      <c r="AJ971" s="80"/>
      <c r="AK971" s="80"/>
      <c r="AL971" s="78"/>
      <c r="AM971" s="80"/>
      <c r="AN971" s="80"/>
      <c r="AO971" s="80"/>
      <c r="AP971" s="80"/>
      <c r="AQ971" s="80"/>
      <c r="AR971" s="80"/>
      <c r="AS971" s="78"/>
      <c r="AT971" s="96"/>
      <c r="AU971" s="97"/>
      <c r="AV971" s="98"/>
      <c r="AW971" s="99"/>
    </row>
    <row r="972" spans="1:49">
      <c r="A972" s="25"/>
      <c r="C972" s="89"/>
      <c r="D972" s="84"/>
      <c r="E972" s="76"/>
      <c r="F972" s="91"/>
      <c r="G972" s="80"/>
      <c r="H972" s="81"/>
      <c r="I972" s="14"/>
      <c r="J972" s="92"/>
      <c r="K972" s="14"/>
      <c r="L972" s="78"/>
      <c r="M972" s="81"/>
      <c r="N972" s="14"/>
      <c r="O972" s="78"/>
      <c r="P972" s="78"/>
      <c r="Q972" s="93"/>
      <c r="R972" s="80"/>
      <c r="S972" s="80"/>
      <c r="T972" s="69"/>
      <c r="U972" s="78"/>
      <c r="V972" s="69"/>
      <c r="W972" s="80"/>
      <c r="X972" s="80"/>
      <c r="Y972" s="94"/>
      <c r="Z972" s="80"/>
      <c r="AA972" s="80"/>
      <c r="AB972" s="80"/>
      <c r="AC972" s="80"/>
      <c r="AD972" s="69"/>
      <c r="AE972" s="69"/>
      <c r="AF972" s="69"/>
      <c r="AG972" s="95"/>
      <c r="AH972" s="93"/>
      <c r="AI972" s="81"/>
      <c r="AJ972" s="80"/>
      <c r="AK972" s="80"/>
      <c r="AL972" s="78"/>
      <c r="AM972" s="80"/>
      <c r="AN972" s="80"/>
      <c r="AO972" s="80"/>
      <c r="AP972" s="80"/>
      <c r="AQ972" s="80"/>
      <c r="AR972" s="80"/>
      <c r="AS972" s="78"/>
      <c r="AT972" s="96"/>
      <c r="AU972" s="97"/>
      <c r="AV972" s="98"/>
      <c r="AW972" s="99"/>
    </row>
    <row r="973" spans="1:49">
      <c r="A973" s="25"/>
      <c r="C973" s="89"/>
      <c r="D973" s="84"/>
      <c r="E973" s="76"/>
      <c r="F973" s="91"/>
      <c r="G973" s="80"/>
      <c r="H973" s="81"/>
      <c r="I973" s="14"/>
      <c r="J973" s="92"/>
      <c r="K973" s="14"/>
      <c r="L973" s="78"/>
      <c r="M973" s="81"/>
      <c r="N973" s="14"/>
      <c r="O973" s="78"/>
      <c r="P973" s="78"/>
      <c r="Q973" s="93"/>
      <c r="R973" s="80"/>
      <c r="S973" s="80"/>
      <c r="T973" s="69"/>
      <c r="U973" s="78"/>
      <c r="V973" s="69"/>
      <c r="W973" s="80"/>
      <c r="X973" s="80"/>
      <c r="Y973" s="94"/>
      <c r="Z973" s="80"/>
      <c r="AA973" s="80"/>
      <c r="AB973" s="80"/>
      <c r="AC973" s="80"/>
      <c r="AD973" s="69"/>
      <c r="AE973" s="69"/>
      <c r="AF973" s="69"/>
      <c r="AG973" s="95"/>
      <c r="AH973" s="93"/>
      <c r="AI973" s="81"/>
      <c r="AJ973" s="80"/>
      <c r="AK973" s="80"/>
      <c r="AL973" s="78"/>
      <c r="AM973" s="80"/>
      <c r="AN973" s="80"/>
      <c r="AO973" s="80"/>
      <c r="AP973" s="80"/>
      <c r="AQ973" s="80"/>
      <c r="AR973" s="80"/>
      <c r="AS973" s="78"/>
      <c r="AT973" s="96"/>
      <c r="AU973" s="97"/>
      <c r="AV973" s="98"/>
      <c r="AW973" s="99"/>
    </row>
    <row r="974" spans="1:49">
      <c r="A974" s="25"/>
      <c r="C974" s="89"/>
      <c r="D974" s="84"/>
      <c r="E974" s="76"/>
      <c r="F974" s="91"/>
      <c r="G974" s="80"/>
      <c r="H974" s="81"/>
      <c r="I974" s="14"/>
      <c r="J974" s="92"/>
      <c r="K974" s="14"/>
      <c r="L974" s="78"/>
      <c r="M974" s="81"/>
      <c r="N974" s="14"/>
      <c r="O974" s="78"/>
      <c r="P974" s="78"/>
      <c r="Q974" s="93"/>
      <c r="R974" s="80"/>
      <c r="S974" s="80"/>
      <c r="T974" s="69"/>
      <c r="U974" s="78"/>
      <c r="V974" s="69"/>
      <c r="W974" s="80"/>
      <c r="X974" s="80"/>
      <c r="Y974" s="94"/>
      <c r="Z974" s="80"/>
      <c r="AA974" s="80"/>
      <c r="AB974" s="80"/>
      <c r="AC974" s="80"/>
      <c r="AD974" s="69"/>
      <c r="AE974" s="69"/>
      <c r="AF974" s="69"/>
      <c r="AG974" s="95"/>
      <c r="AH974" s="93"/>
      <c r="AI974" s="81"/>
      <c r="AJ974" s="80"/>
      <c r="AK974" s="80"/>
      <c r="AL974" s="78"/>
      <c r="AM974" s="80"/>
      <c r="AN974" s="80"/>
      <c r="AO974" s="80"/>
      <c r="AP974" s="80"/>
      <c r="AQ974" s="80"/>
      <c r="AR974" s="80"/>
      <c r="AS974" s="78"/>
      <c r="AT974" s="96"/>
      <c r="AU974" s="97"/>
      <c r="AV974" s="98"/>
      <c r="AW974" s="99"/>
    </row>
    <row r="975" spans="1:49">
      <c r="A975" s="25"/>
      <c r="C975" s="89"/>
      <c r="D975" s="84"/>
      <c r="E975" s="76"/>
      <c r="F975" s="91"/>
      <c r="G975" s="80"/>
      <c r="H975" s="81"/>
      <c r="I975" s="14"/>
      <c r="J975" s="92"/>
      <c r="K975" s="14"/>
      <c r="L975" s="78"/>
      <c r="M975" s="81"/>
      <c r="N975" s="14"/>
      <c r="O975" s="78"/>
      <c r="P975" s="78"/>
      <c r="Q975" s="93"/>
      <c r="R975" s="80"/>
      <c r="S975" s="80"/>
      <c r="T975" s="69"/>
      <c r="U975" s="78"/>
      <c r="V975" s="69"/>
      <c r="W975" s="80"/>
      <c r="X975" s="80"/>
      <c r="Y975" s="94"/>
      <c r="Z975" s="80"/>
      <c r="AA975" s="80"/>
      <c r="AB975" s="80"/>
      <c r="AC975" s="80"/>
      <c r="AD975" s="69"/>
      <c r="AE975" s="69"/>
      <c r="AF975" s="69"/>
      <c r="AG975" s="95"/>
      <c r="AH975" s="93"/>
      <c r="AI975" s="81"/>
      <c r="AJ975" s="80"/>
      <c r="AK975" s="80"/>
      <c r="AL975" s="78"/>
      <c r="AM975" s="80"/>
      <c r="AN975" s="80"/>
      <c r="AO975" s="80"/>
      <c r="AP975" s="80"/>
      <c r="AQ975" s="80"/>
      <c r="AR975" s="80"/>
      <c r="AS975" s="78"/>
      <c r="AT975" s="96"/>
      <c r="AU975" s="97"/>
      <c r="AV975" s="98"/>
      <c r="AW975" s="99"/>
    </row>
    <row r="976" spans="1:49">
      <c r="A976" s="25"/>
      <c r="C976" s="89"/>
      <c r="D976" s="84"/>
      <c r="E976" s="76"/>
      <c r="F976" s="91"/>
      <c r="G976" s="80"/>
      <c r="H976" s="81"/>
      <c r="I976" s="14"/>
      <c r="J976" s="92"/>
      <c r="K976" s="14"/>
      <c r="L976" s="78"/>
      <c r="M976" s="81"/>
      <c r="N976" s="14"/>
      <c r="O976" s="78"/>
      <c r="P976" s="78"/>
      <c r="Q976" s="93"/>
      <c r="R976" s="80"/>
      <c r="S976" s="80"/>
      <c r="T976" s="69"/>
      <c r="U976" s="78"/>
      <c r="V976" s="69"/>
      <c r="W976" s="80"/>
      <c r="X976" s="80"/>
      <c r="Y976" s="94"/>
      <c r="Z976" s="80"/>
      <c r="AA976" s="80"/>
      <c r="AB976" s="80"/>
      <c r="AC976" s="80"/>
      <c r="AD976" s="69"/>
      <c r="AE976" s="69"/>
      <c r="AF976" s="69"/>
      <c r="AG976" s="95"/>
      <c r="AH976" s="93"/>
      <c r="AI976" s="81"/>
      <c r="AJ976" s="80"/>
      <c r="AK976" s="80"/>
      <c r="AL976" s="78"/>
      <c r="AM976" s="80"/>
      <c r="AN976" s="80"/>
      <c r="AO976" s="80"/>
      <c r="AP976" s="80"/>
      <c r="AQ976" s="80"/>
      <c r="AR976" s="80"/>
      <c r="AS976" s="78"/>
      <c r="AT976" s="96"/>
      <c r="AU976" s="97"/>
      <c r="AV976" s="98"/>
      <c r="AW976" s="99"/>
    </row>
    <row r="977" spans="1:49">
      <c r="A977" s="25"/>
      <c r="C977" s="89"/>
      <c r="D977" s="84"/>
      <c r="E977" s="76"/>
      <c r="F977" s="91"/>
      <c r="G977" s="80"/>
      <c r="H977" s="81"/>
      <c r="I977" s="14"/>
      <c r="J977" s="92"/>
      <c r="K977" s="14"/>
      <c r="L977" s="78"/>
      <c r="M977" s="81"/>
      <c r="N977" s="14"/>
      <c r="O977" s="78"/>
      <c r="P977" s="78"/>
      <c r="Q977" s="93"/>
      <c r="R977" s="80"/>
      <c r="S977" s="80"/>
      <c r="T977" s="69"/>
      <c r="U977" s="78"/>
      <c r="V977" s="69"/>
      <c r="W977" s="80"/>
      <c r="X977" s="80"/>
      <c r="Y977" s="94"/>
      <c r="Z977" s="80"/>
      <c r="AA977" s="80"/>
      <c r="AB977" s="80"/>
      <c r="AC977" s="80"/>
      <c r="AD977" s="69"/>
      <c r="AE977" s="69"/>
      <c r="AF977" s="69"/>
      <c r="AG977" s="95"/>
      <c r="AH977" s="93"/>
      <c r="AI977" s="81"/>
      <c r="AJ977" s="80"/>
      <c r="AK977" s="80"/>
      <c r="AL977" s="78"/>
      <c r="AM977" s="80"/>
      <c r="AN977" s="80"/>
      <c r="AO977" s="80"/>
      <c r="AP977" s="80"/>
      <c r="AQ977" s="80"/>
      <c r="AR977" s="80"/>
      <c r="AS977" s="78"/>
      <c r="AT977" s="96"/>
      <c r="AU977" s="97"/>
      <c r="AV977" s="98"/>
      <c r="AW977" s="99"/>
    </row>
    <row r="978" spans="1:49">
      <c r="A978" s="25"/>
      <c r="C978" s="89"/>
      <c r="D978" s="84"/>
      <c r="E978" s="76"/>
      <c r="F978" s="91"/>
      <c r="G978" s="80"/>
      <c r="H978" s="81"/>
      <c r="I978" s="14"/>
      <c r="J978" s="92"/>
      <c r="K978" s="14"/>
      <c r="L978" s="78"/>
      <c r="M978" s="81"/>
      <c r="N978" s="14"/>
      <c r="O978" s="78"/>
      <c r="P978" s="78"/>
      <c r="Q978" s="93"/>
      <c r="R978" s="80"/>
      <c r="S978" s="80"/>
      <c r="T978" s="69"/>
      <c r="U978" s="78"/>
      <c r="V978" s="69"/>
      <c r="W978" s="80"/>
      <c r="X978" s="80"/>
      <c r="Y978" s="94"/>
      <c r="Z978" s="80"/>
      <c r="AA978" s="80"/>
      <c r="AB978" s="80"/>
      <c r="AC978" s="80"/>
      <c r="AD978" s="69"/>
      <c r="AE978" s="69"/>
      <c r="AF978" s="69"/>
      <c r="AG978" s="95"/>
      <c r="AH978" s="93"/>
      <c r="AI978" s="81"/>
      <c r="AJ978" s="80"/>
      <c r="AK978" s="80"/>
      <c r="AL978" s="78"/>
      <c r="AM978" s="80"/>
      <c r="AN978" s="80"/>
      <c r="AO978" s="80"/>
      <c r="AP978" s="80"/>
      <c r="AQ978" s="80"/>
      <c r="AR978" s="80"/>
      <c r="AS978" s="78"/>
      <c r="AT978" s="96"/>
      <c r="AU978" s="97"/>
      <c r="AV978" s="98"/>
      <c r="AW978" s="99"/>
    </row>
    <row r="979" spans="1:49">
      <c r="A979" s="25"/>
      <c r="C979" s="89"/>
      <c r="D979" s="84"/>
      <c r="E979" s="76"/>
      <c r="F979" s="91"/>
      <c r="G979" s="80"/>
      <c r="H979" s="81"/>
      <c r="I979" s="14"/>
      <c r="J979" s="92"/>
      <c r="K979" s="14"/>
      <c r="L979" s="78"/>
      <c r="M979" s="81"/>
      <c r="N979" s="14"/>
      <c r="O979" s="78"/>
      <c r="P979" s="78"/>
      <c r="Q979" s="93"/>
      <c r="R979" s="80"/>
      <c r="S979" s="80"/>
      <c r="T979" s="69"/>
      <c r="U979" s="78"/>
      <c r="V979" s="69"/>
      <c r="W979" s="80"/>
      <c r="X979" s="80"/>
      <c r="Y979" s="94"/>
      <c r="Z979" s="80"/>
      <c r="AA979" s="80"/>
      <c r="AB979" s="80"/>
      <c r="AC979" s="80"/>
      <c r="AD979" s="69"/>
      <c r="AE979" s="69"/>
      <c r="AF979" s="69"/>
      <c r="AG979" s="95"/>
      <c r="AH979" s="93"/>
      <c r="AI979" s="81"/>
      <c r="AJ979" s="80"/>
      <c r="AK979" s="80"/>
      <c r="AL979" s="78"/>
      <c r="AM979" s="80"/>
      <c r="AN979" s="80"/>
      <c r="AO979" s="80"/>
      <c r="AP979" s="80"/>
      <c r="AQ979" s="80"/>
      <c r="AR979" s="80"/>
      <c r="AS979" s="78"/>
      <c r="AT979" s="96"/>
      <c r="AU979" s="97"/>
      <c r="AV979" s="98"/>
      <c r="AW979" s="99"/>
    </row>
    <row r="980" spans="1:49">
      <c r="A980" s="25"/>
      <c r="C980" s="89"/>
      <c r="D980" s="84"/>
      <c r="E980" s="76"/>
      <c r="F980" s="91"/>
      <c r="G980" s="80"/>
      <c r="H980" s="81"/>
      <c r="I980" s="14"/>
      <c r="J980" s="92"/>
      <c r="K980" s="14"/>
      <c r="L980" s="78"/>
      <c r="M980" s="81"/>
      <c r="N980" s="14"/>
      <c r="O980" s="78"/>
      <c r="P980" s="78"/>
      <c r="Q980" s="93"/>
      <c r="R980" s="80"/>
      <c r="S980" s="80"/>
      <c r="T980" s="69"/>
      <c r="U980" s="78"/>
      <c r="V980" s="69"/>
      <c r="W980" s="80"/>
      <c r="X980" s="80"/>
      <c r="Y980" s="94"/>
      <c r="Z980" s="80"/>
      <c r="AA980" s="80"/>
      <c r="AB980" s="80"/>
      <c r="AC980" s="80"/>
      <c r="AD980" s="69"/>
      <c r="AE980" s="69"/>
      <c r="AF980" s="69"/>
      <c r="AG980" s="95"/>
      <c r="AH980" s="93"/>
      <c r="AI980" s="81"/>
      <c r="AJ980" s="80"/>
      <c r="AK980" s="80"/>
      <c r="AL980" s="78"/>
      <c r="AM980" s="80"/>
      <c r="AN980" s="80"/>
      <c r="AO980" s="80"/>
      <c r="AP980" s="80"/>
      <c r="AQ980" s="80"/>
      <c r="AR980" s="80"/>
      <c r="AS980" s="78"/>
      <c r="AT980" s="96"/>
      <c r="AU980" s="97"/>
      <c r="AV980" s="98"/>
      <c r="AW980" s="99"/>
    </row>
    <row r="981" spans="1:49">
      <c r="A981" s="25"/>
      <c r="C981" s="89"/>
      <c r="D981" s="84"/>
      <c r="E981" s="76"/>
      <c r="F981" s="91"/>
      <c r="G981" s="80"/>
      <c r="H981" s="81"/>
      <c r="I981" s="14"/>
      <c r="J981" s="92"/>
      <c r="K981" s="14"/>
      <c r="L981" s="78"/>
      <c r="M981" s="81"/>
      <c r="N981" s="14"/>
      <c r="O981" s="78"/>
      <c r="P981" s="78"/>
      <c r="Q981" s="93"/>
      <c r="R981" s="80"/>
      <c r="S981" s="80"/>
      <c r="T981" s="69"/>
      <c r="U981" s="78"/>
      <c r="V981" s="69"/>
      <c r="W981" s="80"/>
      <c r="X981" s="80"/>
      <c r="Y981" s="94"/>
      <c r="Z981" s="80"/>
      <c r="AA981" s="80"/>
      <c r="AB981" s="80"/>
      <c r="AC981" s="80"/>
      <c r="AD981" s="69"/>
      <c r="AE981" s="69"/>
      <c r="AF981" s="69"/>
      <c r="AG981" s="95"/>
      <c r="AH981" s="93"/>
      <c r="AI981" s="81"/>
      <c r="AJ981" s="80"/>
      <c r="AK981" s="80"/>
      <c r="AL981" s="78"/>
      <c r="AM981" s="80"/>
      <c r="AN981" s="80"/>
      <c r="AO981" s="80"/>
      <c r="AP981" s="80"/>
      <c r="AQ981" s="80"/>
      <c r="AR981" s="80"/>
      <c r="AS981" s="78"/>
      <c r="AT981" s="96"/>
      <c r="AU981" s="97"/>
      <c r="AV981" s="98"/>
      <c r="AW981" s="99"/>
    </row>
    <row r="982" spans="1:49">
      <c r="A982" s="25"/>
      <c r="C982" s="89"/>
      <c r="D982" s="84"/>
      <c r="E982" s="76"/>
      <c r="F982" s="91"/>
      <c r="G982" s="80"/>
      <c r="H982" s="81"/>
      <c r="I982" s="14"/>
      <c r="J982" s="92"/>
      <c r="K982" s="14"/>
      <c r="L982" s="78"/>
      <c r="M982" s="81"/>
      <c r="N982" s="14"/>
      <c r="O982" s="78"/>
      <c r="P982" s="78"/>
      <c r="Q982" s="93"/>
      <c r="R982" s="80"/>
      <c r="S982" s="80"/>
      <c r="T982" s="69"/>
      <c r="U982" s="78"/>
      <c r="V982" s="69"/>
      <c r="W982" s="80"/>
      <c r="X982" s="80"/>
      <c r="Y982" s="94"/>
      <c r="Z982" s="80"/>
      <c r="AA982" s="80"/>
      <c r="AB982" s="80"/>
      <c r="AC982" s="80"/>
      <c r="AD982" s="69"/>
      <c r="AE982" s="69"/>
      <c r="AF982" s="69"/>
      <c r="AG982" s="95"/>
      <c r="AH982" s="93"/>
      <c r="AI982" s="81"/>
      <c r="AJ982" s="80"/>
      <c r="AK982" s="80"/>
      <c r="AL982" s="78"/>
      <c r="AM982" s="80"/>
      <c r="AN982" s="80"/>
      <c r="AO982" s="80"/>
      <c r="AP982" s="80"/>
      <c r="AQ982" s="80"/>
      <c r="AR982" s="80"/>
      <c r="AS982" s="78"/>
      <c r="AT982" s="96"/>
      <c r="AU982" s="97"/>
      <c r="AV982" s="98"/>
      <c r="AW982" s="99"/>
    </row>
    <row r="983" spans="1:49">
      <c r="A983" s="25"/>
      <c r="C983" s="89"/>
      <c r="D983" s="84"/>
      <c r="E983" s="76"/>
      <c r="F983" s="91"/>
      <c r="G983" s="80"/>
      <c r="H983" s="81"/>
      <c r="I983" s="14"/>
      <c r="J983" s="92"/>
      <c r="K983" s="14"/>
      <c r="L983" s="78"/>
      <c r="M983" s="81"/>
      <c r="N983" s="14"/>
      <c r="O983" s="78"/>
      <c r="P983" s="78"/>
      <c r="Q983" s="93"/>
      <c r="R983" s="80"/>
      <c r="S983" s="80"/>
      <c r="T983" s="69"/>
      <c r="U983" s="78"/>
      <c r="V983" s="69"/>
      <c r="W983" s="80"/>
      <c r="X983" s="80"/>
      <c r="Y983" s="94"/>
      <c r="Z983" s="80"/>
      <c r="AA983" s="80"/>
      <c r="AB983" s="80"/>
      <c r="AC983" s="80"/>
      <c r="AD983" s="69"/>
      <c r="AE983" s="69"/>
      <c r="AF983" s="69"/>
      <c r="AG983" s="95"/>
      <c r="AH983" s="93"/>
      <c r="AI983" s="81"/>
      <c r="AJ983" s="80"/>
      <c r="AK983" s="80"/>
      <c r="AL983" s="78"/>
      <c r="AM983" s="80"/>
      <c r="AN983" s="80"/>
      <c r="AO983" s="80"/>
      <c r="AP983" s="80"/>
      <c r="AQ983" s="80"/>
      <c r="AR983" s="80"/>
      <c r="AS983" s="78"/>
      <c r="AT983" s="96"/>
      <c r="AU983" s="97"/>
      <c r="AV983" s="98"/>
      <c r="AW983" s="99"/>
    </row>
    <row r="984" spans="1:49">
      <c r="A984" s="25"/>
      <c r="C984" s="89"/>
      <c r="D984" s="84"/>
      <c r="E984" s="76"/>
      <c r="F984" s="91"/>
      <c r="G984" s="80"/>
      <c r="H984" s="81"/>
      <c r="I984" s="14"/>
      <c r="J984" s="92"/>
      <c r="K984" s="14"/>
      <c r="L984" s="78"/>
      <c r="M984" s="81"/>
      <c r="N984" s="14"/>
      <c r="O984" s="78"/>
      <c r="P984" s="78"/>
      <c r="Q984" s="93"/>
      <c r="R984" s="80"/>
      <c r="S984" s="80"/>
      <c r="T984" s="69"/>
      <c r="U984" s="78"/>
      <c r="V984" s="69"/>
      <c r="W984" s="80"/>
      <c r="X984" s="80"/>
      <c r="Y984" s="94"/>
      <c r="Z984" s="80"/>
      <c r="AA984" s="80"/>
      <c r="AB984" s="80"/>
      <c r="AC984" s="80"/>
      <c r="AD984" s="69"/>
      <c r="AE984" s="69"/>
      <c r="AF984" s="69"/>
      <c r="AG984" s="95"/>
      <c r="AH984" s="93"/>
      <c r="AI984" s="81"/>
      <c r="AJ984" s="80"/>
      <c r="AK984" s="80"/>
      <c r="AL984" s="78"/>
      <c r="AM984" s="80"/>
      <c r="AN984" s="80"/>
      <c r="AO984" s="80"/>
      <c r="AP984" s="80"/>
      <c r="AQ984" s="80"/>
      <c r="AR984" s="80"/>
      <c r="AS984" s="78"/>
      <c r="AT984" s="96"/>
      <c r="AU984" s="97"/>
      <c r="AV984" s="98"/>
      <c r="AW984" s="99"/>
    </row>
    <row r="985" spans="1:49">
      <c r="A985" s="25"/>
      <c r="C985" s="89"/>
      <c r="D985" s="84"/>
      <c r="E985" s="76"/>
      <c r="F985" s="91"/>
      <c r="G985" s="80"/>
      <c r="H985" s="81"/>
      <c r="I985" s="14"/>
      <c r="J985" s="92"/>
      <c r="K985" s="14"/>
      <c r="L985" s="78"/>
      <c r="M985" s="81"/>
      <c r="N985" s="14"/>
      <c r="O985" s="78"/>
      <c r="P985" s="78"/>
      <c r="Q985" s="93"/>
      <c r="R985" s="80"/>
      <c r="S985" s="80"/>
      <c r="T985" s="69"/>
      <c r="U985" s="78"/>
      <c r="V985" s="69"/>
      <c r="W985" s="80"/>
      <c r="X985" s="80"/>
      <c r="Y985" s="94"/>
      <c r="Z985" s="80"/>
      <c r="AA985" s="80"/>
      <c r="AB985" s="80"/>
      <c r="AC985" s="80"/>
      <c r="AD985" s="69"/>
      <c r="AE985" s="69"/>
      <c r="AF985" s="69"/>
      <c r="AG985" s="95"/>
      <c r="AH985" s="93"/>
      <c r="AI985" s="81"/>
      <c r="AJ985" s="80"/>
      <c r="AK985" s="80"/>
      <c r="AL985" s="78"/>
      <c r="AM985" s="80"/>
      <c r="AN985" s="80"/>
      <c r="AO985" s="80"/>
      <c r="AP985" s="80"/>
      <c r="AQ985" s="80"/>
      <c r="AR985" s="80"/>
      <c r="AS985" s="78"/>
      <c r="AT985" s="96"/>
      <c r="AU985" s="97"/>
      <c r="AV985" s="98"/>
      <c r="AW985" s="99"/>
    </row>
    <row r="986" spans="1:49">
      <c r="A986" s="25"/>
      <c r="C986" s="89"/>
      <c r="D986" s="84"/>
      <c r="E986" s="76"/>
      <c r="F986" s="91"/>
      <c r="G986" s="80"/>
      <c r="H986" s="81"/>
      <c r="I986" s="14"/>
      <c r="J986" s="92"/>
      <c r="K986" s="14"/>
      <c r="L986" s="78"/>
      <c r="M986" s="81"/>
      <c r="N986" s="14"/>
      <c r="O986" s="78"/>
      <c r="P986" s="78"/>
      <c r="Q986" s="93"/>
      <c r="R986" s="80"/>
      <c r="S986" s="80"/>
      <c r="T986" s="69"/>
      <c r="U986" s="78"/>
      <c r="V986" s="69"/>
      <c r="W986" s="80"/>
      <c r="X986" s="80"/>
      <c r="Y986" s="94"/>
      <c r="Z986" s="80"/>
      <c r="AA986" s="80"/>
      <c r="AB986" s="80"/>
      <c r="AC986" s="80"/>
      <c r="AD986" s="69"/>
      <c r="AE986" s="69"/>
      <c r="AF986" s="69"/>
      <c r="AG986" s="95"/>
      <c r="AH986" s="93"/>
      <c r="AI986" s="81"/>
      <c r="AJ986" s="80"/>
      <c r="AK986" s="80"/>
      <c r="AL986" s="78"/>
      <c r="AM986" s="80"/>
      <c r="AN986" s="80"/>
      <c r="AO986" s="80"/>
      <c r="AP986" s="80"/>
      <c r="AQ986" s="80"/>
      <c r="AR986" s="80"/>
      <c r="AS986" s="78"/>
      <c r="AT986" s="96"/>
      <c r="AU986" s="97"/>
      <c r="AV986" s="98"/>
      <c r="AW986" s="99"/>
    </row>
    <row r="987" spans="1:49">
      <c r="A987" s="25"/>
      <c r="C987" s="89"/>
      <c r="D987" s="84"/>
      <c r="E987" s="76"/>
      <c r="F987" s="91"/>
      <c r="G987" s="80"/>
      <c r="H987" s="81"/>
      <c r="I987" s="14"/>
      <c r="J987" s="92"/>
      <c r="K987" s="14"/>
      <c r="L987" s="78"/>
      <c r="M987" s="81"/>
      <c r="N987" s="14"/>
      <c r="O987" s="78"/>
      <c r="P987" s="78"/>
      <c r="Q987" s="93"/>
      <c r="R987" s="80"/>
      <c r="S987" s="80"/>
      <c r="T987" s="69"/>
      <c r="U987" s="78"/>
      <c r="V987" s="69"/>
      <c r="W987" s="80"/>
      <c r="X987" s="80"/>
      <c r="Y987" s="94"/>
      <c r="Z987" s="80"/>
      <c r="AA987" s="80"/>
      <c r="AB987" s="80"/>
      <c r="AC987" s="80"/>
      <c r="AD987" s="69"/>
      <c r="AE987" s="69"/>
      <c r="AF987" s="69"/>
      <c r="AG987" s="95"/>
      <c r="AH987" s="93"/>
      <c r="AI987" s="81"/>
      <c r="AJ987" s="80"/>
      <c r="AK987" s="80"/>
      <c r="AL987" s="78"/>
      <c r="AM987" s="80"/>
      <c r="AN987" s="80"/>
      <c r="AO987" s="80"/>
      <c r="AP987" s="80"/>
      <c r="AQ987" s="80"/>
      <c r="AR987" s="80"/>
      <c r="AS987" s="78"/>
      <c r="AT987" s="96"/>
      <c r="AU987" s="97"/>
      <c r="AV987" s="98"/>
      <c r="AW987" s="99"/>
    </row>
    <row r="988" spans="1:49">
      <c r="A988" s="25"/>
      <c r="C988" s="89"/>
      <c r="D988" s="84"/>
      <c r="E988" s="76"/>
      <c r="F988" s="91"/>
      <c r="G988" s="80"/>
      <c r="H988" s="81"/>
      <c r="I988" s="14"/>
      <c r="J988" s="92"/>
      <c r="K988" s="14"/>
      <c r="L988" s="78"/>
      <c r="M988" s="81"/>
      <c r="N988" s="14"/>
      <c r="O988" s="78"/>
      <c r="P988" s="78"/>
      <c r="Q988" s="93"/>
      <c r="R988" s="80"/>
      <c r="S988" s="80"/>
      <c r="T988" s="69"/>
      <c r="U988" s="78"/>
      <c r="V988" s="69"/>
      <c r="W988" s="80"/>
      <c r="X988" s="80"/>
      <c r="Y988" s="94"/>
      <c r="Z988" s="80"/>
      <c r="AA988" s="80"/>
      <c r="AB988" s="80"/>
      <c r="AC988" s="80"/>
      <c r="AD988" s="69"/>
      <c r="AE988" s="69"/>
      <c r="AF988" s="69"/>
      <c r="AG988" s="95"/>
      <c r="AH988" s="93"/>
      <c r="AI988" s="81"/>
      <c r="AJ988" s="80"/>
      <c r="AK988" s="80"/>
      <c r="AL988" s="78"/>
      <c r="AM988" s="80"/>
      <c r="AN988" s="80"/>
      <c r="AO988" s="80"/>
      <c r="AP988" s="80"/>
      <c r="AQ988" s="80"/>
      <c r="AR988" s="80"/>
      <c r="AS988" s="78"/>
      <c r="AT988" s="96"/>
      <c r="AU988" s="97"/>
      <c r="AV988" s="98"/>
      <c r="AW988" s="99"/>
    </row>
    <row r="989" spans="1:49">
      <c r="A989" s="25"/>
      <c r="C989" s="89"/>
      <c r="D989" s="84"/>
      <c r="E989" s="76"/>
      <c r="F989" s="91"/>
      <c r="G989" s="80"/>
      <c r="H989" s="81"/>
      <c r="I989" s="14"/>
      <c r="J989" s="92"/>
      <c r="K989" s="14"/>
      <c r="L989" s="78"/>
      <c r="M989" s="81"/>
      <c r="N989" s="14"/>
      <c r="O989" s="78"/>
      <c r="P989" s="78"/>
      <c r="Q989" s="93"/>
      <c r="R989" s="80"/>
      <c r="S989" s="80"/>
      <c r="T989" s="69"/>
      <c r="U989" s="78"/>
      <c r="V989" s="69"/>
      <c r="W989" s="80"/>
      <c r="X989" s="80"/>
      <c r="Y989" s="94"/>
      <c r="Z989" s="80"/>
      <c r="AA989" s="80"/>
      <c r="AB989" s="80"/>
      <c r="AC989" s="80"/>
      <c r="AD989" s="69"/>
      <c r="AE989" s="69"/>
      <c r="AF989" s="69"/>
      <c r="AG989" s="95"/>
      <c r="AH989" s="93"/>
      <c r="AI989" s="81"/>
      <c r="AJ989" s="80"/>
      <c r="AK989" s="80"/>
      <c r="AL989" s="78"/>
      <c r="AM989" s="80"/>
      <c r="AN989" s="80"/>
      <c r="AO989" s="80"/>
      <c r="AP989" s="80"/>
      <c r="AQ989" s="80"/>
      <c r="AR989" s="80"/>
      <c r="AS989" s="78"/>
      <c r="AT989" s="96"/>
      <c r="AU989" s="97"/>
      <c r="AV989" s="98"/>
      <c r="AW989" s="99"/>
    </row>
    <row r="990" spans="1:49">
      <c r="A990" s="25"/>
      <c r="C990" s="89"/>
      <c r="D990" s="84"/>
      <c r="E990" s="76"/>
      <c r="F990" s="91"/>
      <c r="G990" s="80"/>
      <c r="H990" s="81"/>
      <c r="I990" s="14"/>
      <c r="J990" s="92"/>
      <c r="K990" s="14"/>
      <c r="L990" s="78"/>
      <c r="M990" s="81"/>
      <c r="N990" s="14"/>
      <c r="O990" s="78"/>
      <c r="P990" s="78"/>
      <c r="Q990" s="93"/>
      <c r="R990" s="80"/>
      <c r="S990" s="80"/>
      <c r="T990" s="69"/>
      <c r="U990" s="78"/>
      <c r="V990" s="69"/>
      <c r="W990" s="80"/>
      <c r="X990" s="80"/>
      <c r="Y990" s="94"/>
      <c r="Z990" s="80"/>
      <c r="AA990" s="80"/>
      <c r="AB990" s="80"/>
      <c r="AC990" s="80"/>
      <c r="AD990" s="69"/>
      <c r="AE990" s="69"/>
      <c r="AF990" s="69"/>
      <c r="AG990" s="95"/>
      <c r="AH990" s="93"/>
      <c r="AI990" s="81"/>
      <c r="AJ990" s="80"/>
      <c r="AK990" s="80"/>
      <c r="AL990" s="78"/>
      <c r="AM990" s="80"/>
      <c r="AN990" s="80"/>
      <c r="AO990" s="80"/>
      <c r="AP990" s="80"/>
      <c r="AQ990" s="80"/>
      <c r="AR990" s="80"/>
      <c r="AS990" s="78"/>
      <c r="AT990" s="96"/>
      <c r="AU990" s="97"/>
      <c r="AV990" s="98"/>
      <c r="AW990" s="99"/>
    </row>
    <row r="991" spans="1:49">
      <c r="A991" s="25"/>
      <c r="C991" s="89"/>
      <c r="D991" s="84"/>
      <c r="E991" s="76"/>
      <c r="F991" s="91"/>
      <c r="G991" s="80"/>
      <c r="H991" s="81"/>
      <c r="I991" s="14"/>
      <c r="J991" s="92"/>
      <c r="K991" s="14"/>
      <c r="L991" s="78"/>
      <c r="M991" s="81"/>
      <c r="N991" s="14"/>
      <c r="O991" s="78"/>
      <c r="P991" s="78"/>
      <c r="Q991" s="93"/>
      <c r="R991" s="80"/>
      <c r="S991" s="80"/>
      <c r="T991" s="69"/>
      <c r="U991" s="78"/>
      <c r="V991" s="69"/>
      <c r="W991" s="80"/>
      <c r="X991" s="80"/>
      <c r="Y991" s="94"/>
      <c r="Z991" s="80"/>
      <c r="AA991" s="80"/>
      <c r="AB991" s="80"/>
      <c r="AC991" s="80"/>
      <c r="AD991" s="69"/>
      <c r="AE991" s="69"/>
      <c r="AF991" s="69"/>
      <c r="AG991" s="95"/>
      <c r="AH991" s="93"/>
      <c r="AI991" s="81"/>
      <c r="AJ991" s="80"/>
      <c r="AK991" s="80"/>
      <c r="AL991" s="78"/>
      <c r="AM991" s="80"/>
      <c r="AN991" s="80"/>
      <c r="AO991" s="80"/>
      <c r="AP991" s="80"/>
      <c r="AQ991" s="80"/>
      <c r="AR991" s="80"/>
      <c r="AS991" s="78"/>
      <c r="AT991" s="96"/>
      <c r="AU991" s="97"/>
      <c r="AV991" s="98"/>
      <c r="AW991" s="99"/>
    </row>
    <row r="992" spans="1:49">
      <c r="A992" s="25"/>
      <c r="C992" s="89"/>
      <c r="D992" s="84"/>
      <c r="E992" s="76"/>
      <c r="F992" s="91"/>
      <c r="G992" s="80"/>
      <c r="H992" s="81"/>
      <c r="I992" s="14"/>
      <c r="J992" s="92"/>
      <c r="K992" s="14"/>
      <c r="L992" s="78"/>
      <c r="M992" s="81"/>
      <c r="N992" s="14"/>
      <c r="O992" s="78"/>
      <c r="P992" s="78"/>
      <c r="Q992" s="93"/>
      <c r="R992" s="80"/>
      <c r="S992" s="80"/>
      <c r="T992" s="69"/>
      <c r="U992" s="78"/>
      <c r="V992" s="69"/>
      <c r="W992" s="80"/>
      <c r="X992" s="80"/>
      <c r="Y992" s="94"/>
      <c r="Z992" s="80"/>
      <c r="AA992" s="80"/>
      <c r="AB992" s="80"/>
      <c r="AC992" s="80"/>
      <c r="AD992" s="69"/>
      <c r="AE992" s="69"/>
      <c r="AF992" s="69"/>
      <c r="AG992" s="95"/>
      <c r="AH992" s="93"/>
      <c r="AI992" s="81"/>
      <c r="AJ992" s="80"/>
      <c r="AK992" s="80"/>
      <c r="AL992" s="78"/>
      <c r="AM992" s="80"/>
      <c r="AN992" s="80"/>
      <c r="AO992" s="80"/>
      <c r="AP992" s="80"/>
      <c r="AQ992" s="80"/>
      <c r="AR992" s="80"/>
      <c r="AS992" s="78"/>
      <c r="AT992" s="96"/>
      <c r="AU992" s="97"/>
      <c r="AV992" s="98"/>
      <c r="AW992" s="99"/>
    </row>
    <row r="993" spans="1:49">
      <c r="A993" s="25"/>
      <c r="C993" s="89"/>
      <c r="D993" s="84"/>
      <c r="E993" s="76"/>
      <c r="F993" s="91"/>
      <c r="G993" s="80"/>
      <c r="H993" s="81"/>
      <c r="I993" s="14"/>
      <c r="J993" s="92"/>
      <c r="K993" s="14"/>
      <c r="L993" s="78"/>
      <c r="M993" s="81"/>
      <c r="N993" s="14"/>
      <c r="O993" s="78"/>
      <c r="P993" s="78"/>
      <c r="Q993" s="93"/>
      <c r="R993" s="80"/>
      <c r="S993" s="80"/>
      <c r="T993" s="69"/>
      <c r="U993" s="78"/>
      <c r="V993" s="69"/>
      <c r="W993" s="80"/>
      <c r="X993" s="80"/>
      <c r="Y993" s="94"/>
      <c r="Z993" s="80"/>
      <c r="AA993" s="80"/>
      <c r="AB993" s="80"/>
      <c r="AC993" s="80"/>
      <c r="AD993" s="69"/>
      <c r="AE993" s="69"/>
      <c r="AF993" s="69"/>
      <c r="AG993" s="95"/>
      <c r="AH993" s="93"/>
      <c r="AI993" s="81"/>
      <c r="AJ993" s="80"/>
      <c r="AK993" s="80"/>
      <c r="AL993" s="78"/>
      <c r="AM993" s="80"/>
      <c r="AN993" s="80"/>
      <c r="AO993" s="80"/>
      <c r="AP993" s="80"/>
      <c r="AQ993" s="80"/>
      <c r="AR993" s="80"/>
      <c r="AS993" s="78"/>
      <c r="AT993" s="96"/>
      <c r="AU993" s="97"/>
      <c r="AV993" s="98"/>
      <c r="AW993" s="99"/>
    </row>
    <row r="994" spans="1:49">
      <c r="A994" s="25"/>
      <c r="C994" s="89"/>
      <c r="D994" s="84"/>
      <c r="E994" s="76"/>
      <c r="F994" s="91"/>
      <c r="G994" s="80"/>
      <c r="H994" s="81"/>
      <c r="I994" s="14"/>
      <c r="J994" s="92"/>
      <c r="K994" s="14"/>
      <c r="L994" s="78"/>
      <c r="M994" s="81"/>
      <c r="N994" s="14"/>
      <c r="O994" s="78"/>
      <c r="P994" s="78"/>
      <c r="Q994" s="93"/>
      <c r="R994" s="80"/>
      <c r="S994" s="80"/>
      <c r="T994" s="69"/>
      <c r="U994" s="78"/>
      <c r="V994" s="69"/>
      <c r="W994" s="80"/>
      <c r="X994" s="80"/>
      <c r="Y994" s="94"/>
      <c r="Z994" s="80"/>
      <c r="AA994" s="80"/>
      <c r="AB994" s="80"/>
      <c r="AC994" s="80"/>
      <c r="AD994" s="69"/>
      <c r="AE994" s="69"/>
      <c r="AF994" s="69"/>
      <c r="AG994" s="95"/>
      <c r="AH994" s="93"/>
      <c r="AI994" s="81"/>
      <c r="AJ994" s="80"/>
      <c r="AK994" s="80"/>
      <c r="AL994" s="78"/>
      <c r="AM994" s="80"/>
      <c r="AN994" s="80"/>
      <c r="AO994" s="80"/>
      <c r="AP994" s="80"/>
      <c r="AQ994" s="80"/>
      <c r="AR994" s="80"/>
      <c r="AS994" s="78"/>
      <c r="AT994" s="96"/>
      <c r="AU994" s="97"/>
      <c r="AV994" s="98"/>
      <c r="AW994" s="99"/>
    </row>
    <row r="995" spans="1:49">
      <c r="A995" s="25"/>
      <c r="C995" s="89"/>
      <c r="D995" s="84"/>
      <c r="E995" s="76"/>
      <c r="F995" s="91"/>
      <c r="G995" s="80"/>
      <c r="H995" s="81"/>
      <c r="I995" s="14"/>
      <c r="J995" s="92"/>
      <c r="K995" s="14"/>
      <c r="L995" s="78"/>
      <c r="M995" s="81"/>
      <c r="N995" s="14"/>
      <c r="O995" s="78"/>
      <c r="P995" s="78"/>
      <c r="Q995" s="93"/>
      <c r="R995" s="80"/>
      <c r="S995" s="80"/>
      <c r="T995" s="69"/>
      <c r="U995" s="78"/>
      <c r="V995" s="69"/>
      <c r="W995" s="80"/>
      <c r="X995" s="80"/>
      <c r="Y995" s="94"/>
      <c r="Z995" s="80"/>
      <c r="AA995" s="80"/>
      <c r="AB995" s="80"/>
      <c r="AC995" s="80"/>
      <c r="AD995" s="69"/>
      <c r="AE995" s="69"/>
      <c r="AF995" s="69"/>
      <c r="AG995" s="95"/>
      <c r="AH995" s="93"/>
      <c r="AI995" s="81"/>
      <c r="AJ995" s="80"/>
      <c r="AK995" s="80"/>
      <c r="AL995" s="78"/>
      <c r="AM995" s="80"/>
      <c r="AN995" s="80"/>
      <c r="AO995" s="80"/>
      <c r="AP995" s="80"/>
      <c r="AQ995" s="80"/>
      <c r="AR995" s="80"/>
      <c r="AS995" s="78"/>
      <c r="AT995" s="96"/>
      <c r="AU995" s="97"/>
      <c r="AV995" s="98"/>
      <c r="AW995" s="99"/>
    </row>
    <row r="996" spans="1:49">
      <c r="A996" s="25"/>
      <c r="C996" s="89"/>
      <c r="D996" s="84"/>
      <c r="E996" s="76"/>
      <c r="F996" s="91"/>
      <c r="G996" s="80"/>
      <c r="H996" s="81"/>
      <c r="I996" s="14"/>
      <c r="J996" s="92"/>
      <c r="K996" s="14"/>
      <c r="L996" s="78"/>
      <c r="M996" s="81"/>
      <c r="N996" s="14"/>
      <c r="O996" s="78"/>
      <c r="P996" s="78"/>
      <c r="Q996" s="93"/>
      <c r="R996" s="80"/>
      <c r="S996" s="80"/>
      <c r="T996" s="69"/>
      <c r="U996" s="78"/>
      <c r="V996" s="69"/>
      <c r="W996" s="80"/>
      <c r="X996" s="80"/>
      <c r="Y996" s="94"/>
      <c r="Z996" s="80"/>
      <c r="AA996" s="80"/>
      <c r="AB996" s="80"/>
      <c r="AC996" s="80"/>
      <c r="AD996" s="69"/>
      <c r="AE996" s="69"/>
      <c r="AF996" s="69"/>
      <c r="AG996" s="95"/>
      <c r="AH996" s="93"/>
      <c r="AI996" s="81"/>
      <c r="AJ996" s="80"/>
      <c r="AK996" s="80"/>
      <c r="AL996" s="78"/>
      <c r="AM996" s="80"/>
      <c r="AN996" s="80"/>
      <c r="AO996" s="80"/>
      <c r="AP996" s="80"/>
      <c r="AQ996" s="80"/>
      <c r="AR996" s="80"/>
      <c r="AS996" s="78"/>
      <c r="AT996" s="96"/>
      <c r="AU996" s="97"/>
      <c r="AV996" s="98"/>
      <c r="AW996" s="99"/>
    </row>
    <row r="997" spans="1:49">
      <c r="A997" s="25"/>
      <c r="C997" s="89"/>
      <c r="D997" s="84"/>
      <c r="E997" s="76"/>
      <c r="F997" s="91"/>
      <c r="G997" s="80"/>
      <c r="H997" s="81"/>
      <c r="I997" s="14"/>
      <c r="J997" s="92"/>
      <c r="K997" s="14"/>
      <c r="L997" s="78"/>
      <c r="M997" s="81"/>
      <c r="N997" s="14"/>
      <c r="O997" s="78"/>
      <c r="P997" s="78"/>
      <c r="Q997" s="93"/>
      <c r="R997" s="80"/>
      <c r="S997" s="80"/>
      <c r="T997" s="69"/>
      <c r="U997" s="78"/>
      <c r="V997" s="69"/>
      <c r="W997" s="80"/>
      <c r="X997" s="80"/>
      <c r="Y997" s="94"/>
      <c r="Z997" s="80"/>
      <c r="AA997" s="80"/>
      <c r="AB997" s="80"/>
      <c r="AC997" s="80"/>
      <c r="AD997" s="69"/>
      <c r="AE997" s="69"/>
      <c r="AF997" s="69"/>
      <c r="AG997" s="95"/>
      <c r="AH997" s="93"/>
      <c r="AI997" s="81"/>
      <c r="AJ997" s="80"/>
      <c r="AK997" s="80"/>
      <c r="AL997" s="78"/>
      <c r="AM997" s="80"/>
      <c r="AN997" s="80"/>
      <c r="AO997" s="80"/>
      <c r="AP997" s="80"/>
      <c r="AQ997" s="80"/>
      <c r="AR997" s="80"/>
      <c r="AS997" s="78"/>
      <c r="AT997" s="96"/>
      <c r="AU997" s="97"/>
      <c r="AV997" s="98"/>
      <c r="AW997" s="99"/>
    </row>
    <row r="998" spans="1:49">
      <c r="A998" s="25"/>
      <c r="C998" s="89"/>
      <c r="D998" s="84"/>
      <c r="E998" s="76"/>
      <c r="F998" s="91"/>
      <c r="G998" s="80"/>
      <c r="H998" s="81"/>
      <c r="I998" s="14"/>
      <c r="J998" s="92"/>
      <c r="K998" s="14"/>
      <c r="L998" s="78"/>
      <c r="M998" s="81"/>
      <c r="N998" s="14"/>
      <c r="O998" s="78"/>
      <c r="P998" s="78"/>
      <c r="Q998" s="93"/>
      <c r="R998" s="80"/>
      <c r="S998" s="80"/>
      <c r="T998" s="69"/>
      <c r="U998" s="78"/>
      <c r="V998" s="69"/>
      <c r="W998" s="80"/>
      <c r="X998" s="80"/>
      <c r="Y998" s="94"/>
      <c r="Z998" s="80"/>
      <c r="AA998" s="80"/>
      <c r="AB998" s="80"/>
      <c r="AC998" s="80"/>
      <c r="AD998" s="69"/>
      <c r="AE998" s="69"/>
      <c r="AF998" s="69"/>
      <c r="AG998" s="95"/>
      <c r="AH998" s="93"/>
      <c r="AI998" s="81"/>
      <c r="AJ998" s="80"/>
      <c r="AK998" s="80"/>
      <c r="AL998" s="78"/>
      <c r="AM998" s="80"/>
      <c r="AN998" s="80"/>
      <c r="AO998" s="80"/>
      <c r="AP998" s="80"/>
      <c r="AQ998" s="80"/>
      <c r="AR998" s="80"/>
      <c r="AS998" s="78"/>
      <c r="AT998" s="96"/>
      <c r="AU998" s="97"/>
      <c r="AV998" s="98"/>
      <c r="AW998" s="99"/>
    </row>
    <row r="999" spans="1:49">
      <c r="A999" s="25"/>
      <c r="C999" s="89"/>
      <c r="D999" s="84"/>
      <c r="E999" s="76"/>
      <c r="F999" s="91"/>
      <c r="G999" s="80"/>
      <c r="H999" s="81"/>
      <c r="I999" s="14"/>
      <c r="J999" s="92"/>
      <c r="K999" s="14"/>
      <c r="L999" s="78"/>
      <c r="M999" s="81"/>
      <c r="N999" s="14"/>
      <c r="O999" s="78"/>
      <c r="P999" s="78"/>
      <c r="Q999" s="93"/>
      <c r="R999" s="80"/>
      <c r="S999" s="80"/>
      <c r="T999" s="69"/>
      <c r="U999" s="78"/>
      <c r="V999" s="69"/>
      <c r="W999" s="80"/>
      <c r="X999" s="80"/>
      <c r="Y999" s="94"/>
      <c r="Z999" s="80"/>
      <c r="AA999" s="80"/>
      <c r="AB999" s="80"/>
      <c r="AC999" s="80"/>
      <c r="AD999" s="69"/>
      <c r="AE999" s="69"/>
      <c r="AF999" s="69"/>
      <c r="AG999" s="95"/>
      <c r="AH999" s="93"/>
      <c r="AI999" s="81"/>
      <c r="AJ999" s="80"/>
      <c r="AK999" s="80"/>
      <c r="AL999" s="78"/>
      <c r="AM999" s="80"/>
      <c r="AN999" s="80"/>
      <c r="AO999" s="80"/>
      <c r="AP999" s="80"/>
      <c r="AQ999" s="80"/>
      <c r="AR999" s="80"/>
      <c r="AS999" s="78"/>
      <c r="AT999" s="96"/>
      <c r="AU999" s="97"/>
      <c r="AV999" s="98"/>
      <c r="AW999" s="99"/>
    </row>
    <row r="1000" spans="1:49">
      <c r="A1000" s="25"/>
      <c r="C1000" s="89"/>
      <c r="D1000" s="84"/>
      <c r="E1000" s="76"/>
      <c r="F1000" s="91"/>
      <c r="G1000" s="80"/>
      <c r="H1000" s="81"/>
      <c r="I1000" s="14"/>
      <c r="J1000" s="92"/>
      <c r="K1000" s="14"/>
      <c r="L1000" s="78"/>
      <c r="M1000" s="81"/>
      <c r="N1000" s="14"/>
      <c r="O1000" s="78"/>
      <c r="P1000" s="78"/>
      <c r="Q1000" s="93"/>
      <c r="R1000" s="80"/>
      <c r="S1000" s="80"/>
      <c r="T1000" s="69"/>
      <c r="U1000" s="78"/>
      <c r="V1000" s="69"/>
      <c r="W1000" s="80"/>
      <c r="X1000" s="80"/>
      <c r="Y1000" s="94"/>
      <c r="Z1000" s="80"/>
      <c r="AA1000" s="80"/>
      <c r="AB1000" s="80"/>
      <c r="AC1000" s="80"/>
      <c r="AD1000" s="69"/>
      <c r="AE1000" s="69"/>
      <c r="AF1000" s="69"/>
      <c r="AG1000" s="95"/>
      <c r="AH1000" s="93"/>
      <c r="AI1000" s="81"/>
      <c r="AJ1000" s="80"/>
      <c r="AK1000" s="80"/>
      <c r="AL1000" s="78"/>
      <c r="AM1000" s="80"/>
      <c r="AN1000" s="80"/>
      <c r="AO1000" s="80"/>
      <c r="AP1000" s="80"/>
      <c r="AQ1000" s="80"/>
      <c r="AR1000" s="80"/>
      <c r="AS1000" s="78"/>
      <c r="AT1000" s="96"/>
      <c r="AU1000" s="97"/>
      <c r="AV1000" s="98"/>
      <c r="AW1000" s="99"/>
    </row>
    <row r="1001" spans="1:49">
      <c r="A1001" s="25"/>
      <c r="C1001" s="89"/>
      <c r="D1001" s="84"/>
      <c r="E1001" s="76"/>
      <c r="F1001" s="91"/>
      <c r="G1001" s="80"/>
      <c r="H1001" s="81"/>
      <c r="I1001" s="14"/>
      <c r="J1001" s="92"/>
      <c r="K1001" s="14"/>
      <c r="L1001" s="78"/>
      <c r="M1001" s="81"/>
      <c r="N1001" s="14"/>
      <c r="O1001" s="78"/>
      <c r="P1001" s="78"/>
      <c r="Q1001" s="93"/>
      <c r="R1001" s="80"/>
      <c r="S1001" s="80"/>
      <c r="T1001" s="69"/>
      <c r="U1001" s="78"/>
      <c r="V1001" s="69"/>
      <c r="W1001" s="80"/>
      <c r="X1001" s="80"/>
      <c r="Y1001" s="94"/>
      <c r="Z1001" s="80"/>
      <c r="AA1001" s="80"/>
      <c r="AB1001" s="80"/>
      <c r="AC1001" s="80"/>
      <c r="AD1001" s="69"/>
      <c r="AE1001" s="69"/>
      <c r="AF1001" s="69"/>
      <c r="AG1001" s="95"/>
      <c r="AH1001" s="93"/>
      <c r="AI1001" s="81"/>
      <c r="AJ1001" s="80"/>
      <c r="AK1001" s="80"/>
      <c r="AL1001" s="78"/>
      <c r="AM1001" s="80"/>
      <c r="AN1001" s="80"/>
      <c r="AO1001" s="80"/>
      <c r="AP1001" s="80"/>
      <c r="AQ1001" s="80"/>
      <c r="AR1001" s="80"/>
      <c r="AS1001" s="78"/>
      <c r="AT1001" s="96"/>
      <c r="AU1001" s="97"/>
      <c r="AV1001" s="98"/>
      <c r="AW1001" s="99"/>
    </row>
    <row r="1002" spans="1:49">
      <c r="A1002" s="25"/>
      <c r="C1002" s="89"/>
      <c r="D1002" s="84"/>
      <c r="E1002" s="76"/>
      <c r="F1002" s="91"/>
      <c r="G1002" s="80"/>
      <c r="H1002" s="81"/>
      <c r="I1002" s="14"/>
      <c r="J1002" s="92"/>
      <c r="K1002" s="14"/>
      <c r="L1002" s="78"/>
      <c r="M1002" s="81"/>
      <c r="N1002" s="14"/>
      <c r="O1002" s="78"/>
      <c r="P1002" s="78"/>
      <c r="Q1002" s="93"/>
      <c r="R1002" s="80"/>
      <c r="S1002" s="80"/>
      <c r="T1002" s="69"/>
      <c r="U1002" s="78"/>
      <c r="V1002" s="69"/>
      <c r="W1002" s="80"/>
      <c r="X1002" s="80"/>
      <c r="Y1002" s="94"/>
      <c r="Z1002" s="80"/>
      <c r="AA1002" s="80"/>
      <c r="AB1002" s="80"/>
      <c r="AC1002" s="80"/>
      <c r="AD1002" s="69"/>
      <c r="AE1002" s="69"/>
      <c r="AF1002" s="69"/>
      <c r="AG1002" s="95"/>
      <c r="AH1002" s="93"/>
      <c r="AI1002" s="81"/>
      <c r="AJ1002" s="80"/>
      <c r="AK1002" s="80"/>
      <c r="AL1002" s="78"/>
      <c r="AM1002" s="80"/>
      <c r="AN1002" s="80"/>
      <c r="AO1002" s="80"/>
      <c r="AP1002" s="80"/>
      <c r="AQ1002" s="80"/>
      <c r="AR1002" s="80"/>
      <c r="AS1002" s="78"/>
      <c r="AT1002" s="96"/>
      <c r="AU1002" s="97"/>
      <c r="AV1002" s="98"/>
      <c r="AW1002" s="99"/>
    </row>
    <row r="1003" spans="1:49">
      <c r="A1003" s="25"/>
      <c r="C1003" s="89"/>
      <c r="D1003" s="84"/>
      <c r="E1003" s="76"/>
      <c r="F1003" s="91"/>
      <c r="G1003" s="80"/>
      <c r="H1003" s="81"/>
      <c r="I1003" s="14"/>
      <c r="J1003" s="92"/>
      <c r="K1003" s="14"/>
      <c r="L1003" s="78"/>
      <c r="M1003" s="81"/>
      <c r="N1003" s="14"/>
      <c r="O1003" s="78"/>
      <c r="P1003" s="78"/>
      <c r="Q1003" s="93"/>
      <c r="R1003" s="80"/>
      <c r="S1003" s="80"/>
      <c r="T1003" s="69"/>
      <c r="U1003" s="78"/>
      <c r="V1003" s="69"/>
      <c r="W1003" s="80"/>
      <c r="X1003" s="80"/>
      <c r="Y1003" s="94"/>
      <c r="Z1003" s="80"/>
      <c r="AA1003" s="80"/>
      <c r="AB1003" s="80"/>
      <c r="AC1003" s="80"/>
      <c r="AD1003" s="69"/>
      <c r="AE1003" s="69"/>
      <c r="AF1003" s="69"/>
      <c r="AG1003" s="95"/>
      <c r="AH1003" s="93"/>
      <c r="AI1003" s="81"/>
      <c r="AJ1003" s="80"/>
      <c r="AK1003" s="80"/>
      <c r="AL1003" s="78"/>
      <c r="AM1003" s="80"/>
      <c r="AN1003" s="80"/>
      <c r="AO1003" s="80"/>
      <c r="AP1003" s="80"/>
      <c r="AQ1003" s="80"/>
      <c r="AR1003" s="80"/>
      <c r="AS1003" s="78"/>
      <c r="AT1003" s="96"/>
      <c r="AU1003" s="97"/>
      <c r="AV1003" s="98"/>
      <c r="AW1003" s="99"/>
    </row>
    <row r="1004" spans="1:49">
      <c r="A1004" s="25"/>
      <c r="C1004" s="89"/>
      <c r="D1004" s="84"/>
      <c r="E1004" s="76"/>
      <c r="F1004" s="91"/>
      <c r="G1004" s="80"/>
      <c r="H1004" s="81"/>
      <c r="I1004" s="14"/>
      <c r="J1004" s="92"/>
      <c r="K1004" s="14"/>
      <c r="L1004" s="78"/>
      <c r="M1004" s="81"/>
      <c r="N1004" s="14"/>
      <c r="O1004" s="78"/>
      <c r="P1004" s="78"/>
      <c r="Q1004" s="93"/>
      <c r="R1004" s="80"/>
      <c r="S1004" s="80"/>
      <c r="T1004" s="69"/>
      <c r="U1004" s="78"/>
      <c r="V1004" s="69"/>
      <c r="W1004" s="80"/>
      <c r="X1004" s="80"/>
      <c r="Y1004" s="94"/>
      <c r="Z1004" s="80"/>
      <c r="AA1004" s="80"/>
      <c r="AB1004" s="80"/>
      <c r="AC1004" s="80"/>
      <c r="AD1004" s="69"/>
      <c r="AE1004" s="69"/>
      <c r="AF1004" s="69"/>
      <c r="AG1004" s="95"/>
      <c r="AH1004" s="93"/>
      <c r="AI1004" s="81"/>
      <c r="AJ1004" s="80"/>
      <c r="AK1004" s="80"/>
      <c r="AL1004" s="78"/>
      <c r="AM1004" s="80"/>
      <c r="AN1004" s="80"/>
      <c r="AO1004" s="80"/>
      <c r="AP1004" s="80"/>
      <c r="AQ1004" s="80"/>
      <c r="AR1004" s="80"/>
      <c r="AS1004" s="78"/>
      <c r="AT1004" s="96"/>
      <c r="AU1004" s="97"/>
      <c r="AV1004" s="98"/>
      <c r="AW1004" s="99"/>
    </row>
    <row r="1005" spans="1:49">
      <c r="A1005" s="25"/>
      <c r="C1005" s="89"/>
      <c r="D1005" s="84"/>
      <c r="E1005" s="76"/>
      <c r="F1005" s="91"/>
      <c r="G1005" s="80"/>
      <c r="H1005" s="81"/>
      <c r="I1005" s="14"/>
      <c r="J1005" s="92"/>
      <c r="K1005" s="14"/>
      <c r="L1005" s="78"/>
      <c r="M1005" s="81"/>
      <c r="N1005" s="14"/>
      <c r="O1005" s="78"/>
      <c r="P1005" s="78"/>
      <c r="Q1005" s="93"/>
      <c r="R1005" s="80"/>
      <c r="S1005" s="80"/>
      <c r="T1005" s="69"/>
      <c r="U1005" s="78"/>
      <c r="V1005" s="69"/>
      <c r="W1005" s="80"/>
      <c r="X1005" s="80"/>
      <c r="Y1005" s="94"/>
      <c r="Z1005" s="80"/>
      <c r="AA1005" s="80"/>
      <c r="AB1005" s="80"/>
      <c r="AC1005" s="80"/>
      <c r="AD1005" s="69"/>
      <c r="AE1005" s="69"/>
      <c r="AF1005" s="69"/>
      <c r="AG1005" s="95"/>
      <c r="AH1005" s="93"/>
      <c r="AI1005" s="81"/>
      <c r="AJ1005" s="80"/>
      <c r="AK1005" s="80"/>
      <c r="AL1005" s="78"/>
      <c r="AM1005" s="80"/>
      <c r="AN1005" s="80"/>
      <c r="AO1005" s="80"/>
      <c r="AP1005" s="80"/>
      <c r="AQ1005" s="80"/>
      <c r="AR1005" s="80"/>
      <c r="AS1005" s="78"/>
      <c r="AT1005" s="96"/>
      <c r="AU1005" s="97"/>
      <c r="AV1005" s="98"/>
      <c r="AW1005" s="99"/>
    </row>
    <row r="1006" spans="1:49">
      <c r="A1006" s="25"/>
      <c r="C1006" s="89"/>
      <c r="D1006" s="84"/>
      <c r="E1006" s="76"/>
      <c r="F1006" s="91"/>
      <c r="G1006" s="80"/>
      <c r="H1006" s="81"/>
      <c r="I1006" s="14"/>
      <c r="J1006" s="92"/>
      <c r="K1006" s="14"/>
      <c r="L1006" s="78"/>
      <c r="M1006" s="81"/>
      <c r="N1006" s="14"/>
      <c r="O1006" s="78"/>
      <c r="P1006" s="78"/>
      <c r="Q1006" s="93"/>
      <c r="R1006" s="80"/>
      <c r="S1006" s="80"/>
      <c r="T1006" s="69"/>
      <c r="U1006" s="78"/>
      <c r="V1006" s="69"/>
      <c r="W1006" s="80"/>
      <c r="X1006" s="80"/>
      <c r="Y1006" s="94"/>
      <c r="Z1006" s="80"/>
      <c r="AA1006" s="80"/>
      <c r="AB1006" s="80"/>
      <c r="AC1006" s="80"/>
      <c r="AD1006" s="69"/>
      <c r="AE1006" s="69"/>
      <c r="AF1006" s="69"/>
      <c r="AG1006" s="95"/>
      <c r="AH1006" s="93"/>
      <c r="AI1006" s="81"/>
      <c r="AJ1006" s="80"/>
      <c r="AK1006" s="80"/>
      <c r="AL1006" s="78"/>
      <c r="AM1006" s="80"/>
      <c r="AN1006" s="80"/>
      <c r="AO1006" s="80"/>
      <c r="AP1006" s="80"/>
      <c r="AQ1006" s="80"/>
      <c r="AR1006" s="80"/>
      <c r="AS1006" s="78"/>
      <c r="AT1006" s="96"/>
      <c r="AU1006" s="97"/>
      <c r="AV1006" s="98"/>
      <c r="AW1006" s="99"/>
    </row>
    <row r="1007" spans="1:49">
      <c r="A1007" s="25"/>
      <c r="C1007" s="89"/>
      <c r="D1007" s="84"/>
      <c r="E1007" s="76"/>
      <c r="F1007" s="91"/>
      <c r="G1007" s="80"/>
      <c r="H1007" s="81"/>
      <c r="I1007" s="14"/>
      <c r="J1007" s="92"/>
      <c r="K1007" s="14"/>
      <c r="L1007" s="78"/>
      <c r="M1007" s="81"/>
      <c r="N1007" s="14"/>
      <c r="O1007" s="78"/>
      <c r="P1007" s="78"/>
      <c r="Q1007" s="93"/>
      <c r="R1007" s="80"/>
      <c r="S1007" s="80"/>
      <c r="T1007" s="69"/>
      <c r="U1007" s="78"/>
      <c r="V1007" s="69"/>
      <c r="W1007" s="80"/>
      <c r="X1007" s="80"/>
      <c r="Y1007" s="94"/>
      <c r="Z1007" s="80"/>
      <c r="AA1007" s="80"/>
      <c r="AB1007" s="80"/>
      <c r="AC1007" s="80"/>
      <c r="AD1007" s="69"/>
      <c r="AE1007" s="69"/>
      <c r="AF1007" s="69"/>
      <c r="AG1007" s="95"/>
      <c r="AH1007" s="93"/>
      <c r="AI1007" s="81"/>
      <c r="AJ1007" s="80"/>
      <c r="AK1007" s="80"/>
      <c r="AL1007" s="78"/>
      <c r="AM1007" s="80"/>
      <c r="AN1007" s="80"/>
      <c r="AO1007" s="80"/>
      <c r="AP1007" s="80"/>
      <c r="AQ1007" s="80"/>
      <c r="AR1007" s="80"/>
      <c r="AS1007" s="78"/>
      <c r="AT1007" s="96"/>
      <c r="AU1007" s="97"/>
      <c r="AV1007" s="98"/>
      <c r="AW1007" s="99"/>
    </row>
    <row r="1008" spans="1:49">
      <c r="A1008" s="25"/>
      <c r="C1008" s="89"/>
      <c r="D1008" s="84"/>
      <c r="E1008" s="76"/>
      <c r="F1008" s="91"/>
      <c r="G1008" s="80"/>
      <c r="H1008" s="81"/>
      <c r="I1008" s="14"/>
      <c r="J1008" s="92"/>
      <c r="K1008" s="14"/>
      <c r="L1008" s="78"/>
      <c r="M1008" s="81"/>
      <c r="N1008" s="14"/>
      <c r="O1008" s="78"/>
      <c r="P1008" s="78"/>
      <c r="Q1008" s="93"/>
      <c r="R1008" s="80"/>
      <c r="S1008" s="80"/>
      <c r="T1008" s="69"/>
      <c r="U1008" s="78"/>
      <c r="V1008" s="69"/>
      <c r="W1008" s="80"/>
      <c r="X1008" s="80"/>
      <c r="Y1008" s="94"/>
      <c r="Z1008" s="80"/>
      <c r="AA1008" s="80"/>
      <c r="AB1008" s="80"/>
      <c r="AC1008" s="80"/>
      <c r="AD1008" s="69"/>
      <c r="AE1008" s="69"/>
      <c r="AF1008" s="69"/>
      <c r="AG1008" s="95"/>
      <c r="AH1008" s="93"/>
      <c r="AI1008" s="81"/>
      <c r="AJ1008" s="80"/>
      <c r="AK1008" s="80"/>
      <c r="AL1008" s="78"/>
      <c r="AM1008" s="80"/>
      <c r="AN1008" s="80"/>
      <c r="AO1008" s="80"/>
      <c r="AP1008" s="80"/>
      <c r="AQ1008" s="80"/>
      <c r="AR1008" s="80"/>
      <c r="AS1008" s="78"/>
      <c r="AT1008" s="96"/>
      <c r="AU1008" s="97"/>
      <c r="AV1008" s="98"/>
      <c r="AW1008" s="99"/>
    </row>
    <row r="1009" spans="1:49">
      <c r="A1009" s="25"/>
      <c r="C1009" s="89"/>
      <c r="D1009" s="84"/>
      <c r="E1009" s="76"/>
      <c r="F1009" s="91"/>
      <c r="G1009" s="80"/>
      <c r="H1009" s="81"/>
      <c r="I1009" s="14"/>
      <c r="J1009" s="92"/>
      <c r="K1009" s="14"/>
      <c r="L1009" s="78"/>
      <c r="M1009" s="81"/>
      <c r="N1009" s="14"/>
      <c r="O1009" s="78"/>
      <c r="P1009" s="78"/>
      <c r="Q1009" s="93"/>
      <c r="R1009" s="80"/>
      <c r="S1009" s="80"/>
      <c r="T1009" s="69"/>
      <c r="U1009" s="78"/>
      <c r="V1009" s="69"/>
      <c r="W1009" s="80"/>
      <c r="X1009" s="80"/>
      <c r="Y1009" s="94"/>
      <c r="Z1009" s="80"/>
      <c r="AA1009" s="80"/>
      <c r="AB1009" s="80"/>
      <c r="AC1009" s="80"/>
      <c r="AD1009" s="69"/>
      <c r="AE1009" s="69"/>
      <c r="AF1009" s="69"/>
      <c r="AG1009" s="95"/>
      <c r="AH1009" s="93"/>
      <c r="AI1009" s="81"/>
      <c r="AJ1009" s="80"/>
      <c r="AK1009" s="80"/>
      <c r="AL1009" s="78"/>
      <c r="AM1009" s="80"/>
      <c r="AN1009" s="80"/>
      <c r="AO1009" s="80"/>
      <c r="AP1009" s="80"/>
      <c r="AQ1009" s="80"/>
      <c r="AR1009" s="80"/>
      <c r="AS1009" s="78"/>
      <c r="AT1009" s="96"/>
      <c r="AU1009" s="97"/>
      <c r="AV1009" s="98"/>
      <c r="AW1009" s="99"/>
    </row>
    <row r="1010" spans="1:49">
      <c r="A1010" s="25"/>
      <c r="C1010" s="89"/>
      <c r="D1010" s="84"/>
      <c r="E1010" s="76"/>
      <c r="F1010" s="91"/>
      <c r="G1010" s="80"/>
      <c r="H1010" s="81"/>
      <c r="I1010" s="14"/>
      <c r="J1010" s="92"/>
      <c r="K1010" s="14"/>
      <c r="L1010" s="78"/>
      <c r="M1010" s="81"/>
      <c r="N1010" s="14"/>
      <c r="O1010" s="78"/>
      <c r="P1010" s="78"/>
      <c r="Q1010" s="93"/>
      <c r="R1010" s="80"/>
      <c r="S1010" s="80"/>
      <c r="T1010" s="69"/>
      <c r="U1010" s="78"/>
      <c r="V1010" s="69"/>
      <c r="W1010" s="80"/>
      <c r="X1010" s="80"/>
      <c r="Y1010" s="94"/>
      <c r="Z1010" s="80"/>
      <c r="AA1010" s="80"/>
      <c r="AB1010" s="80"/>
      <c r="AC1010" s="80"/>
      <c r="AD1010" s="69"/>
      <c r="AE1010" s="69"/>
      <c r="AF1010" s="69"/>
      <c r="AG1010" s="95"/>
      <c r="AH1010" s="93"/>
      <c r="AI1010" s="81"/>
      <c r="AJ1010" s="80"/>
      <c r="AK1010" s="80"/>
      <c r="AL1010" s="78"/>
      <c r="AM1010" s="80"/>
      <c r="AN1010" s="80"/>
      <c r="AO1010" s="80"/>
      <c r="AP1010" s="80"/>
      <c r="AQ1010" s="80"/>
      <c r="AR1010" s="80"/>
      <c r="AS1010" s="78"/>
      <c r="AT1010" s="96"/>
      <c r="AU1010" s="97"/>
      <c r="AV1010" s="98"/>
      <c r="AW1010" s="99"/>
    </row>
    <row r="1011" spans="1:49">
      <c r="A1011" s="25"/>
      <c r="C1011" s="89"/>
      <c r="D1011" s="84"/>
      <c r="E1011" s="76"/>
      <c r="F1011" s="91"/>
      <c r="G1011" s="80"/>
      <c r="H1011" s="81"/>
      <c r="I1011" s="14"/>
      <c r="J1011" s="92"/>
      <c r="K1011" s="14"/>
      <c r="L1011" s="78"/>
      <c r="M1011" s="81"/>
      <c r="N1011" s="14"/>
      <c r="O1011" s="78"/>
      <c r="P1011" s="78"/>
      <c r="Q1011" s="93"/>
      <c r="R1011" s="80"/>
      <c r="S1011" s="80"/>
      <c r="T1011" s="69"/>
      <c r="U1011" s="78"/>
      <c r="V1011" s="69"/>
      <c r="W1011" s="80"/>
      <c r="X1011" s="80"/>
      <c r="Y1011" s="94"/>
      <c r="Z1011" s="80"/>
      <c r="AA1011" s="80"/>
      <c r="AB1011" s="80"/>
      <c r="AC1011" s="80"/>
      <c r="AD1011" s="69"/>
      <c r="AE1011" s="69"/>
      <c r="AF1011" s="69"/>
      <c r="AG1011" s="95"/>
      <c r="AH1011" s="93"/>
      <c r="AI1011" s="81"/>
      <c r="AJ1011" s="80"/>
      <c r="AK1011" s="80"/>
      <c r="AL1011" s="78"/>
      <c r="AM1011" s="80"/>
      <c r="AN1011" s="80"/>
      <c r="AO1011" s="80"/>
      <c r="AP1011" s="80"/>
      <c r="AQ1011" s="80"/>
      <c r="AR1011" s="80"/>
      <c r="AS1011" s="78"/>
      <c r="AT1011" s="96"/>
      <c r="AU1011" s="97"/>
      <c r="AV1011" s="98"/>
      <c r="AW1011" s="99"/>
    </row>
    <row r="1012" spans="1:49">
      <c r="A1012" s="25"/>
      <c r="C1012" s="89"/>
      <c r="D1012" s="84"/>
      <c r="E1012" s="76"/>
      <c r="F1012" s="91"/>
      <c r="G1012" s="80"/>
      <c r="H1012" s="81"/>
      <c r="I1012" s="14"/>
      <c r="J1012" s="92"/>
      <c r="K1012" s="14"/>
      <c r="L1012" s="78"/>
      <c r="M1012" s="81"/>
      <c r="N1012" s="14"/>
      <c r="O1012" s="78"/>
      <c r="P1012" s="78"/>
      <c r="Q1012" s="93"/>
      <c r="R1012" s="80"/>
      <c r="S1012" s="80"/>
      <c r="T1012" s="69"/>
      <c r="U1012" s="78"/>
      <c r="V1012" s="69"/>
      <c r="W1012" s="80"/>
      <c r="X1012" s="80"/>
      <c r="Y1012" s="94"/>
      <c r="Z1012" s="80"/>
      <c r="AA1012" s="80"/>
      <c r="AB1012" s="80"/>
      <c r="AC1012" s="80"/>
      <c r="AD1012" s="69"/>
      <c r="AE1012" s="69"/>
      <c r="AF1012" s="69"/>
      <c r="AG1012" s="95"/>
      <c r="AH1012" s="93"/>
      <c r="AI1012" s="81"/>
      <c r="AJ1012" s="80"/>
      <c r="AK1012" s="80"/>
      <c r="AL1012" s="78"/>
      <c r="AM1012" s="80"/>
      <c r="AN1012" s="80"/>
      <c r="AO1012" s="80"/>
      <c r="AP1012" s="80"/>
      <c r="AQ1012" s="80"/>
      <c r="AR1012" s="80"/>
      <c r="AS1012" s="78"/>
      <c r="AT1012" s="96"/>
      <c r="AU1012" s="97"/>
      <c r="AV1012" s="98"/>
      <c r="AW1012" s="99"/>
    </row>
    <row r="1013" spans="1:49">
      <c r="A1013" s="25"/>
      <c r="C1013" s="89"/>
      <c r="D1013" s="84"/>
      <c r="E1013" s="76"/>
      <c r="F1013" s="91"/>
      <c r="G1013" s="80"/>
      <c r="H1013" s="81"/>
      <c r="I1013" s="14"/>
      <c r="J1013" s="92"/>
      <c r="K1013" s="14"/>
      <c r="L1013" s="78"/>
      <c r="M1013" s="81"/>
      <c r="N1013" s="14"/>
      <c r="O1013" s="78"/>
      <c r="P1013" s="78"/>
      <c r="Q1013" s="93"/>
      <c r="R1013" s="80"/>
      <c r="S1013" s="80"/>
      <c r="T1013" s="69"/>
      <c r="U1013" s="78"/>
      <c r="V1013" s="69"/>
      <c r="W1013" s="80"/>
      <c r="X1013" s="80"/>
      <c r="Y1013" s="94"/>
      <c r="Z1013" s="80"/>
      <c r="AA1013" s="80"/>
      <c r="AB1013" s="80"/>
      <c r="AC1013" s="80"/>
      <c r="AD1013" s="69"/>
      <c r="AE1013" s="69"/>
      <c r="AF1013" s="69"/>
      <c r="AG1013" s="95"/>
      <c r="AH1013" s="93"/>
      <c r="AI1013" s="81"/>
      <c r="AJ1013" s="80"/>
      <c r="AK1013" s="80"/>
      <c r="AL1013" s="78"/>
      <c r="AM1013" s="80"/>
      <c r="AN1013" s="80"/>
      <c r="AO1013" s="80"/>
      <c r="AP1013" s="80"/>
      <c r="AQ1013" s="80"/>
      <c r="AR1013" s="80"/>
      <c r="AS1013" s="78"/>
      <c r="AT1013" s="96"/>
      <c r="AU1013" s="97"/>
      <c r="AV1013" s="98"/>
      <c r="AW1013" s="99"/>
    </row>
    <row r="1014" spans="1:49">
      <c r="A1014" s="25"/>
      <c r="C1014" s="89"/>
      <c r="D1014" s="84"/>
      <c r="E1014" s="76"/>
      <c r="F1014" s="91"/>
      <c r="G1014" s="80"/>
      <c r="H1014" s="81"/>
      <c r="I1014" s="14"/>
      <c r="J1014" s="92"/>
      <c r="K1014" s="14"/>
      <c r="L1014" s="78"/>
      <c r="M1014" s="81"/>
      <c r="N1014" s="14"/>
      <c r="O1014" s="78"/>
      <c r="P1014" s="78"/>
      <c r="Q1014" s="93"/>
      <c r="R1014" s="80"/>
      <c r="S1014" s="80"/>
      <c r="T1014" s="69"/>
      <c r="U1014" s="78"/>
      <c r="V1014" s="69"/>
      <c r="W1014" s="80"/>
      <c r="X1014" s="80"/>
      <c r="Y1014" s="94"/>
      <c r="Z1014" s="80"/>
      <c r="AA1014" s="80"/>
      <c r="AB1014" s="80"/>
      <c r="AC1014" s="80"/>
      <c r="AD1014" s="69"/>
      <c r="AE1014" s="69"/>
      <c r="AF1014" s="69"/>
      <c r="AG1014" s="95"/>
      <c r="AH1014" s="93"/>
      <c r="AI1014" s="81"/>
      <c r="AJ1014" s="80"/>
      <c r="AK1014" s="80"/>
      <c r="AL1014" s="78"/>
      <c r="AM1014" s="80"/>
      <c r="AN1014" s="80"/>
      <c r="AO1014" s="80"/>
      <c r="AP1014" s="80"/>
      <c r="AQ1014" s="80"/>
      <c r="AR1014" s="80"/>
      <c r="AS1014" s="78"/>
      <c r="AT1014" s="96"/>
      <c r="AU1014" s="97"/>
      <c r="AV1014" s="98"/>
      <c r="AW1014" s="99"/>
    </row>
    <row r="1015" spans="1:49">
      <c r="A1015" s="25"/>
      <c r="C1015" s="89"/>
      <c r="D1015" s="84"/>
      <c r="E1015" s="76"/>
      <c r="F1015" s="91"/>
      <c r="G1015" s="80"/>
      <c r="H1015" s="81"/>
      <c r="I1015" s="14"/>
      <c r="J1015" s="92"/>
      <c r="K1015" s="14"/>
      <c r="L1015" s="78"/>
      <c r="M1015" s="81"/>
      <c r="N1015" s="14"/>
      <c r="O1015" s="78"/>
      <c r="P1015" s="78"/>
      <c r="Q1015" s="93"/>
      <c r="R1015" s="80"/>
      <c r="S1015" s="80"/>
      <c r="T1015" s="69"/>
      <c r="U1015" s="78"/>
      <c r="V1015" s="69"/>
      <c r="W1015" s="80"/>
      <c r="X1015" s="80"/>
      <c r="Y1015" s="94"/>
      <c r="Z1015" s="80"/>
      <c r="AA1015" s="80"/>
      <c r="AB1015" s="80"/>
      <c r="AC1015" s="80"/>
      <c r="AD1015" s="69"/>
      <c r="AE1015" s="69"/>
      <c r="AF1015" s="69"/>
      <c r="AG1015" s="95"/>
      <c r="AH1015" s="93"/>
      <c r="AI1015" s="81"/>
      <c r="AJ1015" s="80"/>
      <c r="AK1015" s="80"/>
      <c r="AL1015" s="78"/>
      <c r="AM1015" s="80"/>
      <c r="AN1015" s="80"/>
      <c r="AO1015" s="80"/>
      <c r="AP1015" s="80"/>
      <c r="AQ1015" s="80"/>
      <c r="AR1015" s="80"/>
      <c r="AS1015" s="78"/>
      <c r="AT1015" s="96"/>
      <c r="AU1015" s="97"/>
      <c r="AV1015" s="98"/>
      <c r="AW1015" s="99"/>
    </row>
    <row r="1016" spans="1:49">
      <c r="A1016" s="25"/>
      <c r="C1016" s="89"/>
      <c r="D1016" s="84"/>
      <c r="E1016" s="76"/>
      <c r="F1016" s="91"/>
      <c r="G1016" s="80"/>
      <c r="H1016" s="81"/>
      <c r="I1016" s="14"/>
      <c r="J1016" s="92"/>
      <c r="K1016" s="14"/>
      <c r="L1016" s="78"/>
      <c r="M1016" s="81"/>
      <c r="N1016" s="14"/>
      <c r="O1016" s="78"/>
      <c r="P1016" s="78"/>
      <c r="Q1016" s="93"/>
      <c r="R1016" s="80"/>
      <c r="S1016" s="80"/>
      <c r="T1016" s="69"/>
      <c r="U1016" s="78"/>
      <c r="V1016" s="69"/>
      <c r="W1016" s="80"/>
      <c r="X1016" s="80"/>
      <c r="Y1016" s="94"/>
      <c r="Z1016" s="80"/>
      <c r="AA1016" s="80"/>
      <c r="AB1016" s="80"/>
      <c r="AC1016" s="80"/>
      <c r="AD1016" s="69"/>
      <c r="AE1016" s="69"/>
      <c r="AF1016" s="69"/>
      <c r="AG1016" s="95"/>
      <c r="AH1016" s="93"/>
      <c r="AI1016" s="81"/>
      <c r="AJ1016" s="80"/>
      <c r="AK1016" s="80"/>
      <c r="AL1016" s="78"/>
      <c r="AM1016" s="80"/>
      <c r="AN1016" s="80"/>
      <c r="AO1016" s="80"/>
      <c r="AP1016" s="80"/>
      <c r="AQ1016" s="80"/>
      <c r="AR1016" s="80"/>
      <c r="AS1016" s="78"/>
      <c r="AT1016" s="96"/>
      <c r="AU1016" s="97"/>
      <c r="AV1016" s="98"/>
      <c r="AW1016" s="99"/>
    </row>
    <row r="1017" spans="1:49">
      <c r="A1017" s="25"/>
      <c r="C1017" s="89"/>
      <c r="D1017" s="84"/>
      <c r="E1017" s="76"/>
      <c r="F1017" s="91"/>
      <c r="G1017" s="80"/>
      <c r="H1017" s="81"/>
      <c r="I1017" s="14"/>
      <c r="J1017" s="92"/>
      <c r="K1017" s="14"/>
      <c r="L1017" s="78"/>
      <c r="M1017" s="81"/>
      <c r="N1017" s="14"/>
      <c r="O1017" s="78"/>
      <c r="P1017" s="78"/>
      <c r="Q1017" s="93"/>
      <c r="R1017" s="80"/>
      <c r="S1017" s="80"/>
      <c r="T1017" s="69"/>
      <c r="U1017" s="78"/>
      <c r="V1017" s="69"/>
      <c r="W1017" s="80"/>
      <c r="X1017" s="80"/>
      <c r="Y1017" s="94"/>
      <c r="Z1017" s="80"/>
      <c r="AA1017" s="80"/>
      <c r="AB1017" s="80"/>
      <c r="AC1017" s="80"/>
      <c r="AD1017" s="69"/>
      <c r="AE1017" s="69"/>
      <c r="AF1017" s="69"/>
      <c r="AG1017" s="95"/>
      <c r="AH1017" s="93"/>
      <c r="AI1017" s="81"/>
      <c r="AJ1017" s="80"/>
      <c r="AK1017" s="80"/>
      <c r="AL1017" s="78"/>
      <c r="AM1017" s="80"/>
      <c r="AN1017" s="80"/>
      <c r="AO1017" s="80"/>
      <c r="AP1017" s="80"/>
      <c r="AQ1017" s="80"/>
      <c r="AR1017" s="80"/>
      <c r="AS1017" s="78"/>
      <c r="AT1017" s="96"/>
      <c r="AU1017" s="97"/>
      <c r="AV1017" s="98"/>
      <c r="AW1017" s="99"/>
    </row>
    <row r="1018" spans="1:49">
      <c r="A1018" s="25"/>
      <c r="C1018" s="89"/>
      <c r="D1018" s="84"/>
      <c r="E1018" s="76"/>
      <c r="F1018" s="91"/>
      <c r="G1018" s="80"/>
      <c r="H1018" s="81"/>
      <c r="I1018" s="14"/>
      <c r="J1018" s="92"/>
      <c r="K1018" s="14"/>
      <c r="L1018" s="78"/>
      <c r="M1018" s="81"/>
      <c r="N1018" s="14"/>
      <c r="O1018" s="78"/>
      <c r="P1018" s="78"/>
      <c r="Q1018" s="93"/>
      <c r="R1018" s="80"/>
      <c r="S1018" s="80"/>
      <c r="T1018" s="69"/>
      <c r="U1018" s="78"/>
      <c r="V1018" s="69"/>
      <c r="W1018" s="80"/>
      <c r="X1018" s="80"/>
      <c r="Y1018" s="94"/>
      <c r="Z1018" s="80"/>
      <c r="AA1018" s="80"/>
      <c r="AB1018" s="80"/>
      <c r="AC1018" s="80"/>
      <c r="AD1018" s="69"/>
      <c r="AE1018" s="69"/>
      <c r="AF1018" s="69"/>
      <c r="AG1018" s="95"/>
      <c r="AH1018" s="93"/>
      <c r="AI1018" s="81"/>
      <c r="AJ1018" s="80"/>
      <c r="AK1018" s="80"/>
      <c r="AL1018" s="78"/>
      <c r="AM1018" s="80"/>
      <c r="AN1018" s="80"/>
      <c r="AO1018" s="80"/>
      <c r="AP1018" s="80"/>
      <c r="AQ1018" s="80"/>
      <c r="AR1018" s="80"/>
      <c r="AS1018" s="78"/>
      <c r="AT1018" s="96"/>
      <c r="AU1018" s="97"/>
      <c r="AV1018" s="98"/>
      <c r="AW1018" s="99"/>
    </row>
    <row r="1019" spans="1:49">
      <c r="A1019" s="25"/>
      <c r="C1019" s="89"/>
      <c r="D1019" s="84"/>
      <c r="E1019" s="76"/>
      <c r="F1019" s="91"/>
      <c r="G1019" s="80"/>
      <c r="H1019" s="81"/>
      <c r="I1019" s="14"/>
      <c r="J1019" s="92"/>
      <c r="K1019" s="14"/>
      <c r="L1019" s="78"/>
      <c r="M1019" s="81"/>
      <c r="N1019" s="14"/>
      <c r="O1019" s="78"/>
      <c r="P1019" s="78"/>
      <c r="Q1019" s="93"/>
      <c r="R1019" s="80"/>
      <c r="S1019" s="80"/>
      <c r="T1019" s="69"/>
      <c r="U1019" s="78"/>
      <c r="V1019" s="69"/>
      <c r="W1019" s="80"/>
      <c r="X1019" s="80"/>
      <c r="Y1019" s="94"/>
      <c r="Z1019" s="80"/>
      <c r="AA1019" s="80"/>
      <c r="AB1019" s="80"/>
      <c r="AC1019" s="80"/>
      <c r="AD1019" s="69"/>
      <c r="AE1019" s="69"/>
      <c r="AF1019" s="69"/>
      <c r="AG1019" s="95"/>
      <c r="AH1019" s="93"/>
      <c r="AI1019" s="81"/>
      <c r="AJ1019" s="80"/>
      <c r="AK1019" s="80"/>
      <c r="AL1019" s="78"/>
      <c r="AM1019" s="80"/>
      <c r="AN1019" s="80"/>
      <c r="AO1019" s="80"/>
      <c r="AP1019" s="80"/>
      <c r="AQ1019" s="80"/>
      <c r="AR1019" s="80"/>
      <c r="AS1019" s="78"/>
      <c r="AT1019" s="96"/>
      <c r="AU1019" s="97"/>
      <c r="AV1019" s="98"/>
      <c r="AW1019" s="99"/>
    </row>
    <row r="1020" spans="1:49">
      <c r="A1020" s="25"/>
      <c r="C1020" s="89"/>
      <c r="D1020" s="84"/>
      <c r="E1020" s="76"/>
      <c r="F1020" s="91"/>
      <c r="G1020" s="80"/>
      <c r="H1020" s="81"/>
      <c r="I1020" s="14"/>
      <c r="J1020" s="92"/>
      <c r="K1020" s="14"/>
      <c r="L1020" s="78"/>
      <c r="M1020" s="81"/>
      <c r="N1020" s="14"/>
      <c r="O1020" s="78"/>
      <c r="P1020" s="78"/>
      <c r="Q1020" s="93"/>
      <c r="R1020" s="80"/>
      <c r="S1020" s="80"/>
      <c r="T1020" s="69"/>
      <c r="U1020" s="78"/>
      <c r="V1020" s="69"/>
      <c r="W1020" s="80"/>
      <c r="X1020" s="80"/>
      <c r="Y1020" s="94"/>
      <c r="Z1020" s="80"/>
      <c r="AA1020" s="80"/>
      <c r="AB1020" s="80"/>
      <c r="AC1020" s="80"/>
      <c r="AD1020" s="69"/>
      <c r="AE1020" s="69"/>
      <c r="AF1020" s="69"/>
      <c r="AG1020" s="95"/>
      <c r="AH1020" s="93"/>
      <c r="AI1020" s="81"/>
      <c r="AJ1020" s="80"/>
      <c r="AK1020" s="80"/>
      <c r="AL1020" s="78"/>
      <c r="AM1020" s="80"/>
      <c r="AN1020" s="80"/>
      <c r="AO1020" s="80"/>
      <c r="AP1020" s="80"/>
      <c r="AQ1020" s="80"/>
      <c r="AR1020" s="80"/>
      <c r="AS1020" s="78"/>
      <c r="AT1020" s="96"/>
      <c r="AU1020" s="97"/>
      <c r="AV1020" s="98"/>
      <c r="AW1020" s="99"/>
    </row>
    <row r="1021" spans="1:49">
      <c r="A1021" s="25"/>
      <c r="C1021" s="89"/>
      <c r="D1021" s="84"/>
      <c r="E1021" s="76"/>
      <c r="F1021" s="91"/>
      <c r="G1021" s="80"/>
      <c r="H1021" s="81"/>
      <c r="I1021" s="14"/>
      <c r="J1021" s="92"/>
      <c r="K1021" s="14"/>
      <c r="L1021" s="78"/>
      <c r="M1021" s="81"/>
      <c r="N1021" s="14"/>
      <c r="O1021" s="78"/>
      <c r="P1021" s="78"/>
      <c r="Q1021" s="93"/>
      <c r="R1021" s="80"/>
      <c r="S1021" s="80"/>
      <c r="T1021" s="69"/>
      <c r="U1021" s="78"/>
      <c r="V1021" s="69"/>
      <c r="W1021" s="80"/>
      <c r="X1021" s="80"/>
      <c r="Y1021" s="94"/>
      <c r="Z1021" s="80"/>
      <c r="AA1021" s="80"/>
      <c r="AB1021" s="80"/>
      <c r="AC1021" s="80"/>
      <c r="AD1021" s="69"/>
      <c r="AE1021" s="69"/>
      <c r="AF1021" s="69"/>
      <c r="AG1021" s="95"/>
      <c r="AH1021" s="93"/>
      <c r="AI1021" s="81"/>
      <c r="AJ1021" s="80"/>
      <c r="AK1021" s="80"/>
      <c r="AL1021" s="78"/>
      <c r="AM1021" s="80"/>
      <c r="AN1021" s="80"/>
      <c r="AO1021" s="80"/>
      <c r="AP1021" s="80"/>
      <c r="AQ1021" s="80"/>
      <c r="AR1021" s="80"/>
      <c r="AS1021" s="78"/>
      <c r="AT1021" s="96"/>
      <c r="AU1021" s="97"/>
      <c r="AV1021" s="98"/>
      <c r="AW1021" s="99"/>
    </row>
    <row r="1022" spans="1:49">
      <c r="A1022" s="25"/>
      <c r="C1022" s="89"/>
      <c r="D1022" s="84"/>
      <c r="E1022" s="76"/>
      <c r="F1022" s="91"/>
      <c r="G1022" s="80"/>
      <c r="H1022" s="81"/>
      <c r="I1022" s="14"/>
      <c r="J1022" s="92"/>
      <c r="K1022" s="14"/>
      <c r="L1022" s="78"/>
      <c r="M1022" s="81"/>
      <c r="N1022" s="14"/>
      <c r="O1022" s="78"/>
      <c r="P1022" s="78"/>
      <c r="Q1022" s="93"/>
      <c r="R1022" s="80"/>
      <c r="S1022" s="80"/>
      <c r="T1022" s="69"/>
      <c r="U1022" s="78"/>
      <c r="V1022" s="69"/>
      <c r="W1022" s="80"/>
      <c r="X1022" s="80"/>
      <c r="Y1022" s="94"/>
      <c r="Z1022" s="80"/>
      <c r="AA1022" s="80"/>
      <c r="AB1022" s="80"/>
      <c r="AC1022" s="80"/>
      <c r="AD1022" s="69"/>
      <c r="AE1022" s="69"/>
      <c r="AF1022" s="69"/>
      <c r="AG1022" s="95"/>
      <c r="AH1022" s="93"/>
      <c r="AI1022" s="81"/>
      <c r="AJ1022" s="80"/>
      <c r="AK1022" s="80"/>
      <c r="AL1022" s="78"/>
      <c r="AM1022" s="80"/>
      <c r="AN1022" s="80"/>
      <c r="AO1022" s="80"/>
      <c r="AP1022" s="80"/>
      <c r="AQ1022" s="80"/>
      <c r="AR1022" s="80"/>
      <c r="AS1022" s="78"/>
      <c r="AT1022" s="96"/>
      <c r="AU1022" s="97"/>
      <c r="AV1022" s="98"/>
      <c r="AW1022" s="99"/>
    </row>
    <row r="1023" spans="1:49">
      <c r="A1023" s="25"/>
      <c r="C1023" s="89"/>
      <c r="D1023" s="84"/>
      <c r="E1023" s="76"/>
      <c r="F1023" s="91"/>
      <c r="G1023" s="80"/>
      <c r="H1023" s="81"/>
      <c r="I1023" s="14"/>
      <c r="J1023" s="92"/>
      <c r="K1023" s="14"/>
      <c r="L1023" s="78"/>
      <c r="M1023" s="81"/>
      <c r="N1023" s="14"/>
      <c r="O1023" s="78"/>
      <c r="P1023" s="78"/>
      <c r="Q1023" s="93"/>
      <c r="R1023" s="80"/>
      <c r="S1023" s="80"/>
      <c r="T1023" s="69"/>
      <c r="U1023" s="78"/>
      <c r="V1023" s="69"/>
      <c r="W1023" s="80"/>
      <c r="X1023" s="80"/>
      <c r="Y1023" s="94"/>
      <c r="Z1023" s="80"/>
      <c r="AA1023" s="80"/>
      <c r="AB1023" s="80"/>
      <c r="AC1023" s="80"/>
      <c r="AD1023" s="69"/>
      <c r="AE1023" s="69"/>
      <c r="AF1023" s="69"/>
      <c r="AG1023" s="95"/>
      <c r="AH1023" s="93"/>
      <c r="AI1023" s="81"/>
      <c r="AJ1023" s="80"/>
      <c r="AK1023" s="80"/>
      <c r="AL1023" s="78"/>
      <c r="AM1023" s="80"/>
      <c r="AN1023" s="80"/>
      <c r="AO1023" s="80"/>
      <c r="AP1023" s="80"/>
      <c r="AQ1023" s="80"/>
      <c r="AR1023" s="80"/>
      <c r="AS1023" s="78"/>
      <c r="AT1023" s="96"/>
      <c r="AU1023" s="97"/>
      <c r="AV1023" s="98"/>
      <c r="AW1023" s="99"/>
    </row>
    <row r="1024" spans="1:49">
      <c r="A1024" s="25"/>
      <c r="C1024" s="89"/>
      <c r="D1024" s="84"/>
      <c r="E1024" s="76"/>
      <c r="F1024" s="91"/>
      <c r="G1024" s="80"/>
      <c r="H1024" s="81"/>
      <c r="I1024" s="14"/>
      <c r="J1024" s="92"/>
      <c r="K1024" s="14"/>
      <c r="L1024" s="78"/>
      <c r="M1024" s="81"/>
      <c r="N1024" s="14"/>
      <c r="O1024" s="78"/>
      <c r="P1024" s="78"/>
      <c r="Q1024" s="93"/>
      <c r="R1024" s="80"/>
      <c r="S1024" s="80"/>
      <c r="T1024" s="69"/>
      <c r="U1024" s="78"/>
      <c r="V1024" s="69"/>
      <c r="W1024" s="80"/>
      <c r="X1024" s="80"/>
      <c r="Y1024" s="94"/>
      <c r="Z1024" s="80"/>
      <c r="AA1024" s="80"/>
      <c r="AB1024" s="80"/>
      <c r="AC1024" s="80"/>
      <c r="AD1024" s="69"/>
      <c r="AE1024" s="69"/>
      <c r="AF1024" s="69"/>
      <c r="AG1024" s="95"/>
      <c r="AH1024" s="93"/>
      <c r="AI1024" s="81"/>
      <c r="AJ1024" s="80"/>
      <c r="AK1024" s="80"/>
      <c r="AL1024" s="78"/>
      <c r="AM1024" s="80"/>
      <c r="AN1024" s="80"/>
      <c r="AO1024" s="80"/>
      <c r="AP1024" s="80"/>
      <c r="AQ1024" s="80"/>
      <c r="AR1024" s="80"/>
      <c r="AS1024" s="78"/>
      <c r="AT1024" s="96"/>
      <c r="AU1024" s="97"/>
      <c r="AV1024" s="98"/>
      <c r="AW1024" s="99"/>
    </row>
    <row r="1025" spans="1:49">
      <c r="A1025" s="25"/>
      <c r="C1025" s="89"/>
      <c r="D1025" s="84"/>
      <c r="E1025" s="76"/>
      <c r="F1025" s="91"/>
      <c r="G1025" s="80"/>
      <c r="H1025" s="81"/>
      <c r="I1025" s="14"/>
      <c r="J1025" s="92"/>
      <c r="K1025" s="14"/>
      <c r="L1025" s="78"/>
      <c r="M1025" s="81"/>
      <c r="N1025" s="14"/>
      <c r="O1025" s="78"/>
      <c r="P1025" s="78"/>
      <c r="Q1025" s="93"/>
      <c r="R1025" s="80"/>
      <c r="S1025" s="80"/>
      <c r="T1025" s="69"/>
      <c r="U1025" s="78"/>
      <c r="V1025" s="69"/>
      <c r="W1025" s="80"/>
      <c r="X1025" s="80"/>
      <c r="Y1025" s="94"/>
      <c r="Z1025" s="80"/>
      <c r="AA1025" s="80"/>
      <c r="AB1025" s="80"/>
      <c r="AC1025" s="80"/>
      <c r="AD1025" s="69"/>
      <c r="AE1025" s="69"/>
      <c r="AF1025" s="69"/>
      <c r="AG1025" s="95"/>
      <c r="AH1025" s="93"/>
      <c r="AI1025" s="81"/>
      <c r="AJ1025" s="80"/>
      <c r="AK1025" s="80"/>
      <c r="AL1025" s="78"/>
      <c r="AM1025" s="80"/>
      <c r="AN1025" s="80"/>
      <c r="AO1025" s="80"/>
      <c r="AP1025" s="80"/>
      <c r="AQ1025" s="80"/>
      <c r="AR1025" s="80"/>
      <c r="AS1025" s="78"/>
      <c r="AT1025" s="96"/>
      <c r="AU1025" s="97"/>
      <c r="AV1025" s="98"/>
      <c r="AW1025" s="99"/>
    </row>
    <row r="1026" spans="1:49">
      <c r="A1026" s="25"/>
      <c r="C1026" s="89"/>
      <c r="D1026" s="84"/>
      <c r="E1026" s="76"/>
      <c r="F1026" s="91"/>
      <c r="G1026" s="80"/>
      <c r="H1026" s="81"/>
      <c r="I1026" s="14"/>
      <c r="J1026" s="92"/>
      <c r="K1026" s="14"/>
      <c r="L1026" s="78"/>
      <c r="M1026" s="81"/>
      <c r="N1026" s="14"/>
      <c r="O1026" s="78"/>
      <c r="P1026" s="78"/>
      <c r="Q1026" s="93"/>
      <c r="R1026" s="80"/>
      <c r="S1026" s="80"/>
      <c r="T1026" s="69"/>
      <c r="U1026" s="78"/>
      <c r="V1026" s="69"/>
      <c r="W1026" s="80"/>
      <c r="X1026" s="80"/>
      <c r="Y1026" s="94"/>
      <c r="Z1026" s="80"/>
      <c r="AA1026" s="80"/>
      <c r="AB1026" s="80"/>
      <c r="AC1026" s="80"/>
      <c r="AD1026" s="69"/>
      <c r="AE1026" s="69"/>
      <c r="AF1026" s="69"/>
      <c r="AG1026" s="95"/>
      <c r="AH1026" s="93"/>
      <c r="AI1026" s="81"/>
      <c r="AJ1026" s="80"/>
      <c r="AK1026" s="80"/>
      <c r="AL1026" s="78"/>
      <c r="AM1026" s="80"/>
      <c r="AN1026" s="80"/>
      <c r="AO1026" s="80"/>
      <c r="AP1026" s="80"/>
      <c r="AQ1026" s="80"/>
      <c r="AR1026" s="80"/>
      <c r="AS1026" s="78"/>
      <c r="AT1026" s="96"/>
      <c r="AU1026" s="97"/>
      <c r="AV1026" s="98"/>
      <c r="AW1026" s="99"/>
    </row>
    <row r="1027" spans="1:49">
      <c r="A1027" s="25"/>
      <c r="C1027" s="89"/>
      <c r="D1027" s="84"/>
      <c r="E1027" s="76"/>
      <c r="F1027" s="91"/>
      <c r="G1027" s="80"/>
      <c r="H1027" s="81"/>
      <c r="I1027" s="14"/>
      <c r="J1027" s="92"/>
      <c r="K1027" s="14"/>
      <c r="L1027" s="78"/>
      <c r="M1027" s="81"/>
      <c r="N1027" s="14"/>
      <c r="O1027" s="78"/>
      <c r="P1027" s="78"/>
      <c r="Q1027" s="93"/>
      <c r="R1027" s="80"/>
      <c r="S1027" s="80"/>
      <c r="T1027" s="69"/>
      <c r="U1027" s="78"/>
      <c r="V1027" s="69"/>
      <c r="W1027" s="80"/>
      <c r="X1027" s="80"/>
      <c r="Y1027" s="94"/>
      <c r="Z1027" s="80"/>
      <c r="AA1027" s="80"/>
      <c r="AB1027" s="80"/>
      <c r="AC1027" s="80"/>
      <c r="AD1027" s="69"/>
      <c r="AE1027" s="69"/>
      <c r="AF1027" s="69"/>
      <c r="AG1027" s="95"/>
      <c r="AH1027" s="93"/>
      <c r="AI1027" s="81"/>
      <c r="AJ1027" s="80"/>
      <c r="AK1027" s="80"/>
      <c r="AL1027" s="78"/>
      <c r="AM1027" s="80"/>
      <c r="AN1027" s="80"/>
      <c r="AO1027" s="80"/>
      <c r="AP1027" s="80"/>
      <c r="AQ1027" s="80"/>
      <c r="AR1027" s="80"/>
      <c r="AS1027" s="78"/>
      <c r="AT1027" s="96"/>
      <c r="AU1027" s="97"/>
      <c r="AV1027" s="98"/>
      <c r="AW1027" s="99"/>
    </row>
    <row r="1028" spans="1:49">
      <c r="A1028" s="25"/>
      <c r="C1028" s="89"/>
      <c r="D1028" s="84"/>
      <c r="E1028" s="76"/>
      <c r="F1028" s="91"/>
      <c r="G1028" s="80"/>
      <c r="H1028" s="81"/>
      <c r="I1028" s="14"/>
      <c r="J1028" s="92"/>
      <c r="K1028" s="14"/>
      <c r="L1028" s="78"/>
      <c r="M1028" s="81"/>
      <c r="N1028" s="14"/>
      <c r="O1028" s="78"/>
      <c r="P1028" s="78"/>
      <c r="Q1028" s="93"/>
      <c r="R1028" s="80"/>
      <c r="S1028" s="80"/>
      <c r="T1028" s="69"/>
      <c r="U1028" s="78"/>
      <c r="V1028" s="69"/>
      <c r="W1028" s="80"/>
      <c r="X1028" s="80"/>
      <c r="Y1028" s="94"/>
      <c r="Z1028" s="80"/>
      <c r="AA1028" s="80"/>
      <c r="AB1028" s="80"/>
      <c r="AC1028" s="80"/>
      <c r="AD1028" s="69"/>
      <c r="AE1028" s="69"/>
      <c r="AF1028" s="69"/>
      <c r="AG1028" s="95"/>
      <c r="AH1028" s="93"/>
      <c r="AI1028" s="81"/>
      <c r="AJ1028" s="80"/>
      <c r="AK1028" s="80"/>
      <c r="AL1028" s="78"/>
      <c r="AM1028" s="80"/>
      <c r="AN1028" s="80"/>
      <c r="AO1028" s="80"/>
      <c r="AP1028" s="80"/>
      <c r="AQ1028" s="80"/>
      <c r="AR1028" s="80"/>
      <c r="AS1028" s="78"/>
      <c r="AT1028" s="96"/>
      <c r="AU1028" s="97"/>
      <c r="AV1028" s="98"/>
      <c r="AW1028" s="99"/>
    </row>
    <row r="1029" spans="1:49">
      <c r="A1029" s="25"/>
      <c r="C1029" s="89"/>
      <c r="D1029" s="84"/>
      <c r="E1029" s="76"/>
      <c r="F1029" s="91"/>
      <c r="G1029" s="80"/>
      <c r="H1029" s="81"/>
      <c r="I1029" s="14"/>
      <c r="J1029" s="92"/>
      <c r="K1029" s="14"/>
      <c r="L1029" s="78"/>
      <c r="M1029" s="81"/>
      <c r="N1029" s="14"/>
      <c r="O1029" s="78"/>
      <c r="P1029" s="78"/>
      <c r="Q1029" s="93"/>
      <c r="R1029" s="80"/>
      <c r="S1029" s="80"/>
      <c r="T1029" s="69"/>
      <c r="U1029" s="78"/>
      <c r="V1029" s="69"/>
      <c r="W1029" s="80"/>
      <c r="X1029" s="80"/>
      <c r="Y1029" s="94"/>
      <c r="Z1029" s="80"/>
      <c r="AA1029" s="80"/>
      <c r="AB1029" s="80"/>
      <c r="AC1029" s="80"/>
      <c r="AD1029" s="69"/>
      <c r="AE1029" s="69"/>
      <c r="AF1029" s="69"/>
      <c r="AG1029" s="95"/>
      <c r="AH1029" s="93"/>
      <c r="AI1029" s="81"/>
      <c r="AJ1029" s="80"/>
      <c r="AK1029" s="80"/>
      <c r="AL1029" s="78"/>
      <c r="AM1029" s="80"/>
      <c r="AN1029" s="80"/>
      <c r="AO1029" s="80"/>
      <c r="AP1029" s="80"/>
      <c r="AQ1029" s="80"/>
      <c r="AR1029" s="80"/>
      <c r="AS1029" s="78"/>
      <c r="AT1029" s="96"/>
      <c r="AU1029" s="97"/>
      <c r="AV1029" s="98"/>
      <c r="AW1029" s="99"/>
    </row>
    <row r="1030" spans="1:49">
      <c r="A1030" s="25"/>
      <c r="C1030" s="89"/>
      <c r="D1030" s="84"/>
      <c r="E1030" s="76"/>
      <c r="F1030" s="91"/>
      <c r="G1030" s="80"/>
      <c r="H1030" s="81"/>
      <c r="I1030" s="14"/>
      <c r="J1030" s="92"/>
      <c r="K1030" s="14"/>
      <c r="L1030" s="78"/>
      <c r="M1030" s="81"/>
      <c r="N1030" s="14"/>
      <c r="O1030" s="78"/>
      <c r="P1030" s="78"/>
      <c r="Q1030" s="93"/>
      <c r="R1030" s="80"/>
      <c r="S1030" s="80"/>
      <c r="T1030" s="69"/>
      <c r="U1030" s="78"/>
      <c r="V1030" s="69"/>
      <c r="W1030" s="80"/>
      <c r="X1030" s="80"/>
      <c r="Y1030" s="94"/>
      <c r="Z1030" s="80"/>
      <c r="AA1030" s="80"/>
      <c r="AB1030" s="80"/>
      <c r="AC1030" s="80"/>
      <c r="AD1030" s="69"/>
      <c r="AE1030" s="69"/>
      <c r="AF1030" s="69"/>
      <c r="AG1030" s="95"/>
      <c r="AH1030" s="93"/>
      <c r="AI1030" s="81"/>
      <c r="AJ1030" s="80"/>
      <c r="AK1030" s="80"/>
      <c r="AL1030" s="78"/>
      <c r="AM1030" s="80"/>
      <c r="AN1030" s="80"/>
      <c r="AO1030" s="80"/>
      <c r="AP1030" s="80"/>
      <c r="AQ1030" s="80"/>
      <c r="AR1030" s="80"/>
      <c r="AS1030" s="78"/>
      <c r="AT1030" s="96"/>
      <c r="AU1030" s="97"/>
      <c r="AV1030" s="98"/>
      <c r="AW1030" s="99"/>
    </row>
    <row r="1031" spans="1:49">
      <c r="A1031" s="25"/>
      <c r="C1031" s="89"/>
      <c r="D1031" s="84"/>
      <c r="E1031" s="76"/>
      <c r="F1031" s="91"/>
      <c r="G1031" s="80"/>
      <c r="H1031" s="81"/>
      <c r="I1031" s="14"/>
      <c r="J1031" s="92"/>
      <c r="K1031" s="14"/>
      <c r="L1031" s="78"/>
      <c r="M1031" s="81"/>
      <c r="N1031" s="14"/>
      <c r="O1031" s="78"/>
      <c r="P1031" s="78"/>
      <c r="Q1031" s="93"/>
      <c r="R1031" s="80"/>
      <c r="S1031" s="80"/>
      <c r="T1031" s="69"/>
      <c r="U1031" s="78"/>
      <c r="V1031" s="69"/>
      <c r="W1031" s="80"/>
      <c r="X1031" s="80"/>
      <c r="Y1031" s="94"/>
      <c r="Z1031" s="80"/>
      <c r="AA1031" s="80"/>
      <c r="AB1031" s="80"/>
      <c r="AC1031" s="80"/>
      <c r="AD1031" s="69"/>
      <c r="AE1031" s="69"/>
      <c r="AF1031" s="69"/>
      <c r="AG1031" s="95"/>
      <c r="AH1031" s="93"/>
      <c r="AI1031" s="81"/>
      <c r="AJ1031" s="80"/>
      <c r="AK1031" s="80"/>
      <c r="AL1031" s="78"/>
      <c r="AM1031" s="80"/>
      <c r="AN1031" s="80"/>
      <c r="AO1031" s="80"/>
      <c r="AP1031" s="80"/>
      <c r="AQ1031" s="80"/>
      <c r="AR1031" s="80"/>
      <c r="AS1031" s="78"/>
      <c r="AT1031" s="96"/>
      <c r="AU1031" s="97"/>
      <c r="AV1031" s="98"/>
      <c r="AW1031" s="99"/>
    </row>
    <row r="1032" spans="1:49">
      <c r="A1032" s="25"/>
      <c r="C1032" s="89"/>
      <c r="D1032" s="84"/>
      <c r="E1032" s="76"/>
      <c r="F1032" s="91"/>
      <c r="G1032" s="80"/>
      <c r="H1032" s="81"/>
      <c r="I1032" s="14"/>
      <c r="J1032" s="92"/>
      <c r="K1032" s="14"/>
      <c r="L1032" s="78"/>
      <c r="M1032" s="81"/>
      <c r="N1032" s="14"/>
      <c r="O1032" s="78"/>
      <c r="P1032" s="78"/>
      <c r="Q1032" s="93"/>
      <c r="R1032" s="80"/>
      <c r="S1032" s="80"/>
      <c r="T1032" s="69"/>
      <c r="U1032" s="78"/>
      <c r="V1032" s="69"/>
      <c r="W1032" s="80"/>
      <c r="X1032" s="80"/>
      <c r="Y1032" s="94"/>
      <c r="Z1032" s="80"/>
      <c r="AA1032" s="80"/>
      <c r="AB1032" s="80"/>
      <c r="AC1032" s="80"/>
      <c r="AD1032" s="69"/>
      <c r="AE1032" s="69"/>
      <c r="AF1032" s="69"/>
      <c r="AG1032" s="95"/>
      <c r="AH1032" s="93"/>
      <c r="AI1032" s="81"/>
      <c r="AJ1032" s="80"/>
      <c r="AK1032" s="80"/>
      <c r="AL1032" s="78"/>
      <c r="AM1032" s="80"/>
      <c r="AN1032" s="80"/>
      <c r="AO1032" s="80"/>
      <c r="AP1032" s="80"/>
      <c r="AQ1032" s="80"/>
      <c r="AR1032" s="80"/>
      <c r="AS1032" s="78"/>
      <c r="AT1032" s="96"/>
      <c r="AU1032" s="97"/>
      <c r="AV1032" s="98"/>
      <c r="AW1032" s="99"/>
    </row>
    <row r="1033" spans="1:49">
      <c r="A1033" s="25"/>
      <c r="C1033" s="89"/>
      <c r="D1033" s="84"/>
      <c r="E1033" s="76"/>
      <c r="F1033" s="91"/>
      <c r="G1033" s="80"/>
      <c r="H1033" s="81"/>
      <c r="I1033" s="14"/>
      <c r="J1033" s="92"/>
      <c r="K1033" s="14"/>
      <c r="L1033" s="78"/>
      <c r="M1033" s="81"/>
      <c r="N1033" s="14"/>
      <c r="O1033" s="78"/>
      <c r="P1033" s="78"/>
      <c r="Q1033" s="93"/>
      <c r="R1033" s="80"/>
      <c r="S1033" s="80"/>
      <c r="T1033" s="69"/>
      <c r="U1033" s="78"/>
      <c r="V1033" s="69"/>
      <c r="W1033" s="80"/>
      <c r="X1033" s="80"/>
      <c r="Y1033" s="94"/>
      <c r="Z1033" s="80"/>
      <c r="AA1033" s="80"/>
      <c r="AB1033" s="80"/>
      <c r="AC1033" s="80"/>
      <c r="AD1033" s="69"/>
      <c r="AE1033" s="69"/>
      <c r="AF1033" s="69"/>
      <c r="AG1033" s="95"/>
      <c r="AH1033" s="93"/>
      <c r="AI1033" s="81"/>
      <c r="AJ1033" s="80"/>
      <c r="AK1033" s="80"/>
      <c r="AL1033" s="78"/>
      <c r="AM1033" s="80"/>
      <c r="AN1033" s="80"/>
      <c r="AO1033" s="80"/>
      <c r="AP1033" s="80"/>
      <c r="AQ1033" s="80"/>
      <c r="AR1033" s="80"/>
      <c r="AS1033" s="78"/>
      <c r="AT1033" s="96"/>
      <c r="AU1033" s="97"/>
      <c r="AV1033" s="98"/>
      <c r="AW1033" s="99"/>
    </row>
    <row r="1034" spans="1:49">
      <c r="A1034" s="25"/>
      <c r="C1034" s="89"/>
      <c r="D1034" s="84"/>
      <c r="E1034" s="76"/>
      <c r="F1034" s="91"/>
      <c r="G1034" s="80"/>
      <c r="H1034" s="81"/>
      <c r="I1034" s="14"/>
      <c r="J1034" s="92"/>
      <c r="K1034" s="14"/>
      <c r="L1034" s="78"/>
      <c r="M1034" s="81"/>
      <c r="N1034" s="14"/>
      <c r="O1034" s="78"/>
      <c r="P1034" s="78"/>
      <c r="Q1034" s="93"/>
      <c r="R1034" s="80"/>
      <c r="S1034" s="80"/>
      <c r="T1034" s="69"/>
      <c r="U1034" s="78"/>
      <c r="V1034" s="69"/>
      <c r="W1034" s="80"/>
      <c r="X1034" s="80"/>
      <c r="Y1034" s="94"/>
      <c r="Z1034" s="80"/>
      <c r="AA1034" s="80"/>
      <c r="AB1034" s="80"/>
      <c r="AC1034" s="80"/>
      <c r="AD1034" s="69"/>
      <c r="AE1034" s="69"/>
      <c r="AF1034" s="69"/>
      <c r="AG1034" s="95"/>
      <c r="AH1034" s="93"/>
      <c r="AI1034" s="81"/>
      <c r="AJ1034" s="80"/>
      <c r="AK1034" s="80"/>
      <c r="AL1034" s="78"/>
      <c r="AM1034" s="80"/>
      <c r="AN1034" s="80"/>
      <c r="AO1034" s="80"/>
      <c r="AP1034" s="80"/>
      <c r="AQ1034" s="80"/>
      <c r="AR1034" s="80"/>
      <c r="AS1034" s="78"/>
      <c r="AT1034" s="96"/>
      <c r="AU1034" s="97"/>
      <c r="AV1034" s="98"/>
      <c r="AW1034" s="99"/>
    </row>
    <row r="1035" spans="1:49">
      <c r="A1035" s="25"/>
      <c r="C1035" s="89"/>
      <c r="D1035" s="84"/>
      <c r="E1035" s="76"/>
      <c r="F1035" s="91"/>
      <c r="G1035" s="80"/>
      <c r="H1035" s="81"/>
      <c r="I1035" s="14"/>
      <c r="J1035" s="92"/>
      <c r="K1035" s="14"/>
      <c r="L1035" s="78"/>
      <c r="M1035" s="81"/>
      <c r="N1035" s="14"/>
      <c r="O1035" s="78"/>
      <c r="P1035" s="78"/>
      <c r="Q1035" s="93"/>
      <c r="R1035" s="80"/>
      <c r="S1035" s="80"/>
      <c r="T1035" s="69"/>
      <c r="U1035" s="78"/>
      <c r="V1035" s="69"/>
      <c r="W1035" s="80"/>
      <c r="X1035" s="80"/>
      <c r="Y1035" s="94"/>
      <c r="Z1035" s="80"/>
      <c r="AA1035" s="80"/>
      <c r="AB1035" s="80"/>
      <c r="AC1035" s="80"/>
      <c r="AD1035" s="69"/>
      <c r="AE1035" s="69"/>
      <c r="AF1035" s="69"/>
      <c r="AG1035" s="95"/>
      <c r="AH1035" s="93"/>
      <c r="AI1035" s="81"/>
      <c r="AJ1035" s="80"/>
      <c r="AK1035" s="80"/>
      <c r="AL1035" s="78"/>
      <c r="AM1035" s="80"/>
      <c r="AN1035" s="80"/>
      <c r="AO1035" s="80"/>
      <c r="AP1035" s="80"/>
      <c r="AQ1035" s="80"/>
      <c r="AR1035" s="80"/>
      <c r="AS1035" s="78"/>
      <c r="AT1035" s="96"/>
      <c r="AU1035" s="97"/>
      <c r="AV1035" s="98"/>
      <c r="AW1035" s="99"/>
    </row>
    <row r="1036" spans="1:49">
      <c r="A1036" s="25"/>
      <c r="C1036" s="89"/>
      <c r="D1036" s="84"/>
      <c r="E1036" s="76"/>
      <c r="F1036" s="91"/>
      <c r="G1036" s="80"/>
      <c r="H1036" s="81"/>
      <c r="I1036" s="14"/>
      <c r="J1036" s="92"/>
      <c r="K1036" s="14"/>
      <c r="L1036" s="78"/>
      <c r="M1036" s="81"/>
      <c r="N1036" s="14"/>
      <c r="O1036" s="78"/>
      <c r="P1036" s="78"/>
      <c r="Q1036" s="93"/>
      <c r="R1036" s="80"/>
      <c r="S1036" s="80"/>
      <c r="T1036" s="69"/>
      <c r="U1036" s="78"/>
      <c r="V1036" s="69"/>
      <c r="W1036" s="80"/>
      <c r="X1036" s="80"/>
      <c r="Y1036" s="94"/>
      <c r="Z1036" s="80"/>
      <c r="AA1036" s="80"/>
      <c r="AB1036" s="80"/>
      <c r="AC1036" s="80"/>
      <c r="AD1036" s="69"/>
      <c r="AE1036" s="69"/>
      <c r="AF1036" s="69"/>
      <c r="AG1036" s="95"/>
      <c r="AH1036" s="93"/>
      <c r="AI1036" s="81"/>
      <c r="AJ1036" s="80"/>
      <c r="AK1036" s="80"/>
      <c r="AL1036" s="78"/>
      <c r="AM1036" s="80"/>
      <c r="AN1036" s="80"/>
      <c r="AO1036" s="80"/>
      <c r="AP1036" s="80"/>
      <c r="AQ1036" s="80"/>
      <c r="AR1036" s="80"/>
      <c r="AS1036" s="78"/>
      <c r="AT1036" s="96"/>
      <c r="AU1036" s="97"/>
      <c r="AV1036" s="98"/>
      <c r="AW1036" s="99"/>
    </row>
    <row r="1037" spans="1:49">
      <c r="A1037" s="25"/>
      <c r="C1037" s="89"/>
      <c r="D1037" s="84"/>
      <c r="E1037" s="76"/>
      <c r="F1037" s="91"/>
      <c r="G1037" s="80"/>
      <c r="H1037" s="81"/>
      <c r="I1037" s="14"/>
      <c r="J1037" s="92"/>
      <c r="K1037" s="14"/>
      <c r="L1037" s="78"/>
      <c r="M1037" s="81"/>
      <c r="N1037" s="14"/>
      <c r="O1037" s="78"/>
      <c r="P1037" s="78"/>
      <c r="Q1037" s="93"/>
      <c r="R1037" s="80"/>
      <c r="S1037" s="80"/>
      <c r="T1037" s="69"/>
      <c r="U1037" s="78"/>
      <c r="V1037" s="69"/>
      <c r="W1037" s="80"/>
      <c r="X1037" s="80"/>
      <c r="Y1037" s="94"/>
      <c r="Z1037" s="80"/>
      <c r="AA1037" s="80"/>
      <c r="AB1037" s="80"/>
      <c r="AC1037" s="80"/>
      <c r="AD1037" s="69"/>
      <c r="AE1037" s="69"/>
      <c r="AF1037" s="69"/>
      <c r="AG1037" s="95"/>
      <c r="AH1037" s="93"/>
      <c r="AI1037" s="81"/>
      <c r="AJ1037" s="80"/>
      <c r="AK1037" s="80"/>
      <c r="AL1037" s="78"/>
      <c r="AM1037" s="80"/>
      <c r="AN1037" s="80"/>
      <c r="AO1037" s="80"/>
      <c r="AP1037" s="80"/>
      <c r="AQ1037" s="80"/>
      <c r="AR1037" s="80"/>
      <c r="AS1037" s="78"/>
      <c r="AT1037" s="96"/>
      <c r="AU1037" s="97"/>
      <c r="AV1037" s="98"/>
      <c r="AW1037" s="99"/>
    </row>
    <row r="1038" spans="1:49">
      <c r="A1038" s="25"/>
      <c r="C1038" s="89"/>
      <c r="D1038" s="84"/>
      <c r="E1038" s="76"/>
      <c r="F1038" s="91"/>
      <c r="G1038" s="80"/>
      <c r="H1038" s="81"/>
      <c r="I1038" s="14"/>
      <c r="J1038" s="92"/>
      <c r="K1038" s="14"/>
      <c r="L1038" s="78"/>
      <c r="M1038" s="81"/>
      <c r="N1038" s="14"/>
      <c r="O1038" s="78"/>
      <c r="P1038" s="78"/>
      <c r="Q1038" s="93"/>
      <c r="R1038" s="80"/>
      <c r="S1038" s="80"/>
      <c r="T1038" s="69"/>
      <c r="U1038" s="78"/>
      <c r="V1038" s="69"/>
      <c r="W1038" s="80"/>
      <c r="X1038" s="80"/>
      <c r="Y1038" s="94"/>
      <c r="Z1038" s="80"/>
      <c r="AA1038" s="80"/>
      <c r="AB1038" s="80"/>
      <c r="AC1038" s="80"/>
      <c r="AD1038" s="69"/>
      <c r="AE1038" s="69"/>
      <c r="AF1038" s="69"/>
      <c r="AG1038" s="95"/>
      <c r="AH1038" s="93"/>
      <c r="AI1038" s="81"/>
      <c r="AJ1038" s="80"/>
      <c r="AK1038" s="80"/>
      <c r="AL1038" s="78"/>
      <c r="AM1038" s="80"/>
      <c r="AN1038" s="80"/>
      <c r="AO1038" s="80"/>
      <c r="AP1038" s="80"/>
      <c r="AQ1038" s="80"/>
      <c r="AR1038" s="80"/>
      <c r="AS1038" s="78"/>
      <c r="AT1038" s="96"/>
      <c r="AU1038" s="97"/>
      <c r="AV1038" s="98"/>
      <c r="AW1038" s="99"/>
    </row>
    <row r="1039" spans="1:49">
      <c r="A1039" s="25"/>
      <c r="C1039" s="89"/>
      <c r="D1039" s="84"/>
      <c r="E1039" s="76"/>
      <c r="F1039" s="91"/>
      <c r="G1039" s="80"/>
      <c r="H1039" s="81"/>
      <c r="I1039" s="14"/>
      <c r="J1039" s="92"/>
      <c r="K1039" s="14"/>
      <c r="L1039" s="78"/>
      <c r="M1039" s="81"/>
      <c r="N1039" s="14"/>
      <c r="O1039" s="78"/>
      <c r="P1039" s="78"/>
      <c r="Q1039" s="93"/>
      <c r="R1039" s="80"/>
      <c r="S1039" s="80"/>
      <c r="T1039" s="69"/>
      <c r="U1039" s="78"/>
      <c r="V1039" s="69"/>
      <c r="W1039" s="80"/>
      <c r="X1039" s="80"/>
      <c r="Y1039" s="94"/>
      <c r="Z1039" s="80"/>
      <c r="AA1039" s="80"/>
      <c r="AB1039" s="80"/>
      <c r="AC1039" s="80"/>
      <c r="AD1039" s="69"/>
      <c r="AE1039" s="69"/>
      <c r="AF1039" s="69"/>
      <c r="AG1039" s="95"/>
      <c r="AH1039" s="93"/>
      <c r="AI1039" s="81"/>
      <c r="AJ1039" s="80"/>
      <c r="AK1039" s="80"/>
      <c r="AL1039" s="78"/>
      <c r="AM1039" s="80"/>
      <c r="AN1039" s="80"/>
      <c r="AO1039" s="80"/>
      <c r="AP1039" s="80"/>
      <c r="AQ1039" s="80"/>
      <c r="AR1039" s="80"/>
      <c r="AS1039" s="78"/>
      <c r="AT1039" s="96"/>
      <c r="AU1039" s="97"/>
      <c r="AV1039" s="98"/>
      <c r="AW1039" s="99"/>
    </row>
    <row r="1040" spans="1:49">
      <c r="A1040" s="25"/>
      <c r="C1040" s="89"/>
      <c r="D1040" s="84"/>
      <c r="E1040" s="76"/>
      <c r="F1040" s="91"/>
      <c r="G1040" s="80"/>
      <c r="H1040" s="81"/>
      <c r="I1040" s="14"/>
      <c r="J1040" s="92"/>
      <c r="K1040" s="14"/>
      <c r="L1040" s="78"/>
      <c r="M1040" s="81"/>
      <c r="N1040" s="14"/>
      <c r="O1040" s="78"/>
      <c r="P1040" s="78"/>
      <c r="Q1040" s="93"/>
      <c r="R1040" s="80"/>
      <c r="S1040" s="80"/>
      <c r="T1040" s="69"/>
      <c r="U1040" s="78"/>
      <c r="V1040" s="69"/>
      <c r="W1040" s="80"/>
      <c r="X1040" s="80"/>
      <c r="Y1040" s="94"/>
      <c r="Z1040" s="80"/>
      <c r="AA1040" s="80"/>
      <c r="AB1040" s="80"/>
      <c r="AC1040" s="80"/>
      <c r="AD1040" s="69"/>
      <c r="AE1040" s="69"/>
      <c r="AF1040" s="69"/>
      <c r="AG1040" s="95"/>
      <c r="AH1040" s="93"/>
      <c r="AI1040" s="81"/>
      <c r="AJ1040" s="80"/>
      <c r="AK1040" s="80"/>
      <c r="AL1040" s="78"/>
      <c r="AM1040" s="80"/>
      <c r="AN1040" s="80"/>
      <c r="AO1040" s="80"/>
      <c r="AP1040" s="80"/>
      <c r="AQ1040" s="80"/>
      <c r="AR1040" s="80"/>
      <c r="AS1040" s="78"/>
      <c r="AT1040" s="96"/>
      <c r="AU1040" s="97"/>
      <c r="AV1040" s="98"/>
      <c r="AW1040" s="99"/>
    </row>
    <row r="1041" spans="1:49">
      <c r="A1041" s="25"/>
      <c r="C1041" s="89"/>
      <c r="D1041" s="84"/>
      <c r="E1041" s="76"/>
      <c r="F1041" s="91"/>
      <c r="G1041" s="80"/>
      <c r="H1041" s="81"/>
      <c r="I1041" s="14"/>
      <c r="J1041" s="92"/>
      <c r="K1041" s="14"/>
      <c r="L1041" s="78"/>
      <c r="M1041" s="81"/>
      <c r="N1041" s="14"/>
      <c r="O1041" s="78"/>
      <c r="P1041" s="78"/>
      <c r="Q1041" s="93"/>
      <c r="R1041" s="80"/>
      <c r="S1041" s="80"/>
      <c r="T1041" s="69"/>
      <c r="U1041" s="78"/>
      <c r="V1041" s="69"/>
      <c r="W1041" s="80"/>
      <c r="X1041" s="80"/>
      <c r="Y1041" s="94"/>
      <c r="Z1041" s="80"/>
      <c r="AA1041" s="80"/>
      <c r="AB1041" s="80"/>
      <c r="AC1041" s="80"/>
      <c r="AD1041" s="69"/>
      <c r="AE1041" s="69"/>
      <c r="AF1041" s="69"/>
      <c r="AG1041" s="95"/>
      <c r="AH1041" s="93"/>
      <c r="AI1041" s="81"/>
      <c r="AJ1041" s="80"/>
      <c r="AK1041" s="80"/>
      <c r="AL1041" s="78"/>
      <c r="AM1041" s="80"/>
      <c r="AN1041" s="80"/>
      <c r="AO1041" s="80"/>
      <c r="AP1041" s="80"/>
      <c r="AQ1041" s="80"/>
      <c r="AR1041" s="80"/>
      <c r="AS1041" s="78"/>
      <c r="AT1041" s="96"/>
      <c r="AU1041" s="97"/>
      <c r="AV1041" s="98"/>
      <c r="AW1041" s="99"/>
    </row>
    <row r="1042" spans="1:49">
      <c r="A1042" s="25"/>
      <c r="C1042" s="89"/>
      <c r="D1042" s="84"/>
      <c r="E1042" s="76"/>
      <c r="F1042" s="91"/>
      <c r="G1042" s="80"/>
      <c r="H1042" s="81"/>
      <c r="I1042" s="14"/>
      <c r="J1042" s="92"/>
      <c r="K1042" s="14"/>
      <c r="L1042" s="78"/>
      <c r="M1042" s="81"/>
      <c r="N1042" s="14"/>
      <c r="O1042" s="78"/>
      <c r="P1042" s="78"/>
      <c r="Q1042" s="93"/>
      <c r="R1042" s="80"/>
      <c r="S1042" s="80"/>
      <c r="T1042" s="69"/>
      <c r="U1042" s="78"/>
      <c r="V1042" s="69"/>
      <c r="W1042" s="80"/>
      <c r="X1042" s="80"/>
      <c r="Y1042" s="94"/>
      <c r="Z1042" s="80"/>
      <c r="AA1042" s="80"/>
      <c r="AB1042" s="80"/>
      <c r="AC1042" s="80"/>
      <c r="AD1042" s="69"/>
      <c r="AE1042" s="69"/>
      <c r="AF1042" s="69"/>
      <c r="AG1042" s="95"/>
      <c r="AH1042" s="93"/>
      <c r="AI1042" s="81"/>
      <c r="AJ1042" s="80"/>
      <c r="AK1042" s="80"/>
      <c r="AL1042" s="78"/>
      <c r="AM1042" s="80"/>
      <c r="AN1042" s="80"/>
      <c r="AO1042" s="80"/>
      <c r="AP1042" s="80"/>
      <c r="AQ1042" s="80"/>
      <c r="AR1042" s="80"/>
      <c r="AS1042" s="78"/>
      <c r="AT1042" s="96"/>
      <c r="AU1042" s="97"/>
      <c r="AV1042" s="98"/>
      <c r="AW1042" s="99"/>
    </row>
    <row r="1043" spans="1:49">
      <c r="A1043" s="25"/>
      <c r="C1043" s="89"/>
      <c r="D1043" s="84"/>
      <c r="E1043" s="76"/>
      <c r="F1043" s="91"/>
      <c r="G1043" s="80"/>
      <c r="H1043" s="81"/>
      <c r="I1043" s="14"/>
      <c r="J1043" s="92"/>
      <c r="K1043" s="14"/>
      <c r="L1043" s="78"/>
      <c r="M1043" s="81"/>
      <c r="N1043" s="14"/>
      <c r="O1043" s="78"/>
      <c r="P1043" s="78"/>
      <c r="Q1043" s="93"/>
      <c r="R1043" s="80"/>
      <c r="S1043" s="80"/>
      <c r="T1043" s="69"/>
      <c r="U1043" s="78"/>
      <c r="V1043" s="69"/>
      <c r="W1043" s="80"/>
      <c r="X1043" s="80"/>
      <c r="Y1043" s="94"/>
      <c r="Z1043" s="80"/>
      <c r="AA1043" s="80"/>
      <c r="AB1043" s="80"/>
      <c r="AC1043" s="80"/>
      <c r="AD1043" s="69"/>
      <c r="AE1043" s="69"/>
      <c r="AF1043" s="69"/>
      <c r="AG1043" s="95"/>
      <c r="AH1043" s="93"/>
      <c r="AI1043" s="81"/>
      <c r="AJ1043" s="80"/>
      <c r="AK1043" s="80"/>
      <c r="AL1043" s="78"/>
      <c r="AM1043" s="80"/>
      <c r="AN1043" s="80"/>
      <c r="AO1043" s="80"/>
      <c r="AP1043" s="80"/>
      <c r="AQ1043" s="80"/>
      <c r="AR1043" s="80"/>
      <c r="AS1043" s="78"/>
      <c r="AT1043" s="96"/>
      <c r="AU1043" s="97"/>
      <c r="AV1043" s="98"/>
      <c r="AW1043" s="99"/>
    </row>
    <row r="1044" spans="1:49">
      <c r="A1044" s="25"/>
      <c r="C1044" s="89"/>
      <c r="D1044" s="84"/>
      <c r="E1044" s="76"/>
      <c r="F1044" s="91"/>
      <c r="G1044" s="80"/>
      <c r="H1044" s="81"/>
      <c r="I1044" s="14"/>
      <c r="J1044" s="92"/>
      <c r="K1044" s="14"/>
      <c r="L1044" s="78"/>
      <c r="M1044" s="81"/>
      <c r="N1044" s="14"/>
      <c r="O1044" s="78"/>
      <c r="P1044" s="78"/>
      <c r="Q1044" s="93"/>
      <c r="R1044" s="80"/>
      <c r="S1044" s="80"/>
      <c r="T1044" s="69"/>
      <c r="U1044" s="78"/>
      <c r="V1044" s="69"/>
      <c r="W1044" s="80"/>
      <c r="X1044" s="80"/>
      <c r="Y1044" s="94"/>
      <c r="Z1044" s="80"/>
      <c r="AA1044" s="80"/>
      <c r="AB1044" s="80"/>
      <c r="AC1044" s="80"/>
      <c r="AD1044" s="69"/>
      <c r="AE1044" s="69"/>
      <c r="AF1044" s="69"/>
      <c r="AG1044" s="95"/>
      <c r="AH1044" s="93"/>
      <c r="AI1044" s="81"/>
      <c r="AJ1044" s="80"/>
      <c r="AK1044" s="80"/>
      <c r="AL1044" s="78"/>
      <c r="AM1044" s="80"/>
      <c r="AN1044" s="80"/>
      <c r="AO1044" s="80"/>
      <c r="AP1044" s="80"/>
      <c r="AQ1044" s="80"/>
      <c r="AR1044" s="80"/>
      <c r="AS1044" s="78"/>
      <c r="AT1044" s="96"/>
      <c r="AU1044" s="97"/>
      <c r="AV1044" s="98"/>
      <c r="AW1044" s="99"/>
    </row>
    <row r="1045" spans="1:49">
      <c r="A1045" s="25"/>
      <c r="C1045" s="89"/>
      <c r="D1045" s="84"/>
      <c r="E1045" s="76"/>
      <c r="F1045" s="91"/>
      <c r="G1045" s="80"/>
      <c r="H1045" s="81"/>
      <c r="I1045" s="14"/>
      <c r="J1045" s="92"/>
      <c r="K1045" s="14"/>
      <c r="L1045" s="78"/>
      <c r="M1045" s="81"/>
      <c r="N1045" s="14"/>
      <c r="O1045" s="78"/>
      <c r="P1045" s="78"/>
      <c r="Q1045" s="93"/>
      <c r="R1045" s="80"/>
      <c r="S1045" s="80"/>
      <c r="T1045" s="69"/>
      <c r="U1045" s="78"/>
      <c r="V1045" s="69"/>
      <c r="W1045" s="80"/>
      <c r="X1045" s="80"/>
      <c r="Y1045" s="94"/>
      <c r="Z1045" s="80"/>
      <c r="AA1045" s="80"/>
      <c r="AB1045" s="80"/>
      <c r="AC1045" s="80"/>
      <c r="AD1045" s="69"/>
      <c r="AE1045" s="69"/>
      <c r="AF1045" s="69"/>
      <c r="AG1045" s="95"/>
      <c r="AH1045" s="93"/>
      <c r="AI1045" s="81"/>
      <c r="AJ1045" s="80"/>
      <c r="AK1045" s="80"/>
      <c r="AL1045" s="78"/>
      <c r="AM1045" s="80"/>
      <c r="AN1045" s="80"/>
      <c r="AO1045" s="80"/>
      <c r="AP1045" s="80"/>
      <c r="AQ1045" s="80"/>
      <c r="AR1045" s="80"/>
      <c r="AS1045" s="78"/>
      <c r="AT1045" s="96"/>
      <c r="AU1045" s="97"/>
      <c r="AV1045" s="98"/>
      <c r="AW1045" s="99"/>
    </row>
    <row r="1046" spans="1:49">
      <c r="A1046" s="25"/>
      <c r="C1046" s="89"/>
      <c r="D1046" s="84"/>
      <c r="E1046" s="76"/>
      <c r="F1046" s="91"/>
      <c r="G1046" s="80"/>
      <c r="H1046" s="81"/>
      <c r="I1046" s="14"/>
      <c r="J1046" s="92"/>
      <c r="K1046" s="14"/>
      <c r="L1046" s="78"/>
      <c r="M1046" s="81"/>
      <c r="N1046" s="14"/>
      <c r="O1046" s="78"/>
      <c r="P1046" s="78"/>
      <c r="Q1046" s="93"/>
      <c r="R1046" s="80"/>
      <c r="S1046" s="80"/>
      <c r="T1046" s="69"/>
      <c r="U1046" s="78"/>
      <c r="V1046" s="69"/>
      <c r="W1046" s="80"/>
      <c r="X1046" s="80"/>
      <c r="Y1046" s="94"/>
      <c r="Z1046" s="80"/>
      <c r="AA1046" s="80"/>
      <c r="AB1046" s="80"/>
      <c r="AC1046" s="80"/>
      <c r="AD1046" s="69"/>
      <c r="AE1046" s="69"/>
      <c r="AF1046" s="69"/>
      <c r="AG1046" s="95"/>
      <c r="AH1046" s="93"/>
      <c r="AI1046" s="81"/>
      <c r="AJ1046" s="80"/>
      <c r="AK1046" s="80"/>
      <c r="AL1046" s="78"/>
      <c r="AM1046" s="80"/>
      <c r="AN1046" s="80"/>
      <c r="AO1046" s="80"/>
      <c r="AP1046" s="80"/>
      <c r="AQ1046" s="80"/>
      <c r="AR1046" s="80"/>
      <c r="AS1046" s="78"/>
      <c r="AT1046" s="96"/>
      <c r="AU1046" s="97"/>
      <c r="AV1046" s="98"/>
      <c r="AW1046" s="99"/>
    </row>
    <row r="1047" spans="1:49">
      <c r="A1047" s="25"/>
      <c r="C1047" s="89"/>
      <c r="D1047" s="84"/>
      <c r="E1047" s="76"/>
      <c r="F1047" s="91"/>
      <c r="G1047" s="80"/>
      <c r="H1047" s="81"/>
      <c r="I1047" s="14"/>
      <c r="J1047" s="92"/>
      <c r="K1047" s="14"/>
      <c r="L1047" s="78"/>
      <c r="M1047" s="81"/>
      <c r="N1047" s="14"/>
      <c r="O1047" s="78"/>
      <c r="P1047" s="78"/>
      <c r="Q1047" s="93"/>
      <c r="R1047" s="80"/>
      <c r="S1047" s="80"/>
      <c r="T1047" s="69"/>
      <c r="U1047" s="78"/>
      <c r="V1047" s="69"/>
      <c r="W1047" s="80"/>
      <c r="X1047" s="80"/>
      <c r="Y1047" s="94"/>
      <c r="Z1047" s="80"/>
      <c r="AA1047" s="80"/>
      <c r="AB1047" s="80"/>
      <c r="AC1047" s="80"/>
      <c r="AD1047" s="69"/>
      <c r="AE1047" s="69"/>
      <c r="AF1047" s="69"/>
      <c r="AG1047" s="95"/>
      <c r="AH1047" s="93"/>
      <c r="AI1047" s="81"/>
      <c r="AJ1047" s="80"/>
      <c r="AK1047" s="80"/>
      <c r="AL1047" s="78"/>
      <c r="AM1047" s="80"/>
      <c r="AN1047" s="80"/>
      <c r="AO1047" s="80"/>
      <c r="AP1047" s="80"/>
      <c r="AQ1047" s="80"/>
      <c r="AR1047" s="80"/>
      <c r="AS1047" s="78"/>
      <c r="AT1047" s="96"/>
      <c r="AU1047" s="97"/>
      <c r="AV1047" s="98"/>
      <c r="AW1047" s="99"/>
    </row>
    <row r="1048" spans="1:49">
      <c r="A1048" s="25"/>
      <c r="C1048" s="89"/>
      <c r="D1048" s="84"/>
      <c r="E1048" s="76"/>
      <c r="F1048" s="91"/>
      <c r="G1048" s="80"/>
      <c r="H1048" s="81"/>
      <c r="I1048" s="14"/>
      <c r="J1048" s="92"/>
      <c r="K1048" s="14"/>
      <c r="L1048" s="78"/>
      <c r="M1048" s="81"/>
      <c r="N1048" s="14"/>
      <c r="O1048" s="78"/>
      <c r="P1048" s="78"/>
      <c r="Q1048" s="93"/>
      <c r="R1048" s="80"/>
      <c r="S1048" s="80"/>
      <c r="T1048" s="69"/>
      <c r="U1048" s="78"/>
      <c r="V1048" s="69"/>
      <c r="W1048" s="80"/>
      <c r="X1048" s="80"/>
      <c r="Y1048" s="94"/>
      <c r="Z1048" s="80"/>
      <c r="AA1048" s="80"/>
      <c r="AB1048" s="80"/>
      <c r="AC1048" s="80"/>
      <c r="AD1048" s="69"/>
      <c r="AE1048" s="69"/>
      <c r="AF1048" s="69"/>
      <c r="AG1048" s="95"/>
      <c r="AH1048" s="93"/>
      <c r="AI1048" s="81"/>
      <c r="AJ1048" s="80"/>
      <c r="AK1048" s="80"/>
      <c r="AL1048" s="78"/>
      <c r="AM1048" s="80"/>
      <c r="AN1048" s="80"/>
      <c r="AO1048" s="80"/>
      <c r="AP1048" s="80"/>
      <c r="AQ1048" s="80"/>
      <c r="AR1048" s="80"/>
      <c r="AS1048" s="78"/>
      <c r="AT1048" s="96"/>
      <c r="AU1048" s="97"/>
      <c r="AV1048" s="98"/>
      <c r="AW1048" s="99"/>
    </row>
    <row r="1049" spans="1:49">
      <c r="A1049" s="25"/>
      <c r="C1049" s="89"/>
      <c r="D1049" s="84"/>
      <c r="E1049" s="76"/>
      <c r="F1049" s="91"/>
      <c r="G1049" s="80"/>
      <c r="H1049" s="81"/>
      <c r="I1049" s="14"/>
      <c r="J1049" s="92"/>
      <c r="K1049" s="14"/>
      <c r="L1049" s="78"/>
      <c r="M1049" s="81"/>
      <c r="N1049" s="14"/>
      <c r="O1049" s="78"/>
      <c r="P1049" s="78"/>
      <c r="Q1049" s="93"/>
      <c r="R1049" s="80"/>
      <c r="S1049" s="80"/>
      <c r="T1049" s="69"/>
      <c r="U1049" s="78"/>
      <c r="V1049" s="69"/>
      <c r="W1049" s="80"/>
      <c r="X1049" s="80"/>
      <c r="Y1049" s="94"/>
      <c r="Z1049" s="80"/>
      <c r="AA1049" s="80"/>
      <c r="AB1049" s="80"/>
      <c r="AC1049" s="80"/>
      <c r="AD1049" s="69"/>
      <c r="AE1049" s="69"/>
      <c r="AF1049" s="69"/>
      <c r="AG1049" s="95"/>
      <c r="AH1049" s="93"/>
      <c r="AI1049" s="81"/>
      <c r="AJ1049" s="80"/>
      <c r="AK1049" s="80"/>
      <c r="AL1049" s="78"/>
      <c r="AM1049" s="80"/>
      <c r="AN1049" s="80"/>
      <c r="AO1049" s="80"/>
      <c r="AP1049" s="80"/>
      <c r="AQ1049" s="80"/>
      <c r="AR1049" s="80"/>
      <c r="AS1049" s="78"/>
      <c r="AT1049" s="96"/>
      <c r="AU1049" s="97"/>
      <c r="AV1049" s="98"/>
      <c r="AW1049" s="99"/>
    </row>
    <row r="1050" spans="1:49">
      <c r="A1050" s="25"/>
      <c r="C1050" s="89"/>
      <c r="D1050" s="84"/>
      <c r="E1050" s="76"/>
      <c r="F1050" s="91"/>
      <c r="G1050" s="80"/>
      <c r="H1050" s="81"/>
      <c r="I1050" s="14"/>
      <c r="J1050" s="92"/>
      <c r="K1050" s="14"/>
      <c r="L1050" s="78"/>
      <c r="M1050" s="81"/>
      <c r="N1050" s="14"/>
      <c r="O1050" s="78"/>
      <c r="P1050" s="78"/>
      <c r="Q1050" s="93"/>
      <c r="R1050" s="80"/>
      <c r="S1050" s="80"/>
      <c r="T1050" s="69"/>
      <c r="U1050" s="78"/>
      <c r="V1050" s="69"/>
      <c r="W1050" s="80"/>
      <c r="X1050" s="80"/>
      <c r="Y1050" s="94"/>
      <c r="Z1050" s="80"/>
      <c r="AA1050" s="80"/>
      <c r="AB1050" s="80"/>
      <c r="AC1050" s="80"/>
      <c r="AD1050" s="69"/>
      <c r="AE1050" s="69"/>
      <c r="AF1050" s="69"/>
      <c r="AG1050" s="95"/>
      <c r="AH1050" s="93"/>
      <c r="AI1050" s="81"/>
      <c r="AJ1050" s="80"/>
      <c r="AK1050" s="80"/>
      <c r="AL1050" s="78"/>
      <c r="AM1050" s="80"/>
      <c r="AN1050" s="80"/>
      <c r="AO1050" s="80"/>
      <c r="AP1050" s="80"/>
      <c r="AQ1050" s="80"/>
      <c r="AR1050" s="80"/>
      <c r="AS1050" s="78"/>
      <c r="AT1050" s="96"/>
      <c r="AU1050" s="97"/>
      <c r="AV1050" s="98"/>
      <c r="AW1050" s="99"/>
    </row>
    <row r="1051" spans="1:49">
      <c r="A1051" s="25"/>
      <c r="C1051" s="89"/>
      <c r="D1051" s="84"/>
      <c r="E1051" s="76"/>
      <c r="F1051" s="91"/>
      <c r="G1051" s="80"/>
      <c r="H1051" s="81"/>
      <c r="I1051" s="14"/>
      <c r="J1051" s="92"/>
      <c r="K1051" s="14"/>
      <c r="L1051" s="78"/>
      <c r="M1051" s="81"/>
      <c r="N1051" s="14"/>
      <c r="O1051" s="78"/>
      <c r="P1051" s="78"/>
      <c r="Q1051" s="93"/>
      <c r="R1051" s="80"/>
      <c r="S1051" s="80"/>
      <c r="T1051" s="69"/>
      <c r="U1051" s="78"/>
      <c r="V1051" s="69"/>
      <c r="W1051" s="80"/>
      <c r="X1051" s="80"/>
      <c r="Y1051" s="94"/>
      <c r="Z1051" s="80"/>
      <c r="AA1051" s="80"/>
      <c r="AB1051" s="80"/>
      <c r="AC1051" s="80"/>
      <c r="AD1051" s="69"/>
      <c r="AE1051" s="69"/>
      <c r="AF1051" s="69"/>
      <c r="AG1051" s="95"/>
      <c r="AH1051" s="93"/>
      <c r="AI1051" s="81"/>
      <c r="AJ1051" s="80"/>
      <c r="AK1051" s="80"/>
      <c r="AL1051" s="78"/>
      <c r="AM1051" s="80"/>
      <c r="AN1051" s="80"/>
      <c r="AO1051" s="80"/>
      <c r="AP1051" s="80"/>
      <c r="AQ1051" s="80"/>
      <c r="AR1051" s="80"/>
      <c r="AS1051" s="78"/>
      <c r="AT1051" s="96"/>
      <c r="AU1051" s="97"/>
      <c r="AV1051" s="98"/>
      <c r="AW1051" s="99"/>
    </row>
    <row r="1052" spans="1:49">
      <c r="A1052" s="25"/>
      <c r="C1052" s="89"/>
      <c r="D1052" s="84"/>
      <c r="E1052" s="76"/>
      <c r="F1052" s="91"/>
      <c r="G1052" s="80"/>
      <c r="H1052" s="81"/>
      <c r="I1052" s="14"/>
      <c r="J1052" s="92"/>
      <c r="K1052" s="14"/>
      <c r="L1052" s="78"/>
      <c r="M1052" s="81"/>
      <c r="N1052" s="14"/>
      <c r="O1052" s="78"/>
      <c r="P1052" s="78"/>
      <c r="Q1052" s="93"/>
      <c r="R1052" s="80"/>
      <c r="S1052" s="80"/>
      <c r="T1052" s="69"/>
      <c r="U1052" s="78"/>
      <c r="V1052" s="69"/>
      <c r="W1052" s="80"/>
      <c r="X1052" s="80"/>
      <c r="Y1052" s="94"/>
      <c r="Z1052" s="80"/>
      <c r="AA1052" s="80"/>
      <c r="AB1052" s="80"/>
      <c r="AC1052" s="80"/>
      <c r="AD1052" s="69"/>
      <c r="AE1052" s="69"/>
      <c r="AF1052" s="69"/>
      <c r="AG1052" s="95"/>
      <c r="AH1052" s="93"/>
      <c r="AI1052" s="81"/>
      <c r="AJ1052" s="80"/>
      <c r="AK1052" s="80"/>
      <c r="AL1052" s="78"/>
      <c r="AM1052" s="80"/>
      <c r="AN1052" s="80"/>
      <c r="AO1052" s="80"/>
      <c r="AP1052" s="80"/>
      <c r="AQ1052" s="80"/>
      <c r="AR1052" s="80"/>
      <c r="AS1052" s="78"/>
      <c r="AT1052" s="96"/>
      <c r="AU1052" s="97"/>
      <c r="AV1052" s="98"/>
      <c r="AW1052" s="99"/>
    </row>
    <row r="1053" spans="1:49">
      <c r="A1053" s="25"/>
      <c r="C1053" s="89"/>
      <c r="D1053" s="84"/>
      <c r="E1053" s="76"/>
      <c r="F1053" s="91"/>
      <c r="G1053" s="80"/>
      <c r="H1053" s="81"/>
      <c r="I1053" s="14"/>
      <c r="J1053" s="92"/>
      <c r="K1053" s="14"/>
      <c r="L1053" s="78"/>
      <c r="M1053" s="81"/>
      <c r="N1053" s="14"/>
      <c r="O1053" s="78"/>
      <c r="P1053" s="78"/>
      <c r="Q1053" s="93"/>
      <c r="R1053" s="80"/>
      <c r="S1053" s="80"/>
      <c r="T1053" s="69"/>
      <c r="U1053" s="78"/>
      <c r="V1053" s="69"/>
      <c r="W1053" s="80"/>
      <c r="X1053" s="80"/>
      <c r="Y1053" s="94"/>
      <c r="Z1053" s="80"/>
      <c r="AA1053" s="80"/>
      <c r="AB1053" s="80"/>
      <c r="AC1053" s="80"/>
      <c r="AD1053" s="69"/>
      <c r="AE1053" s="69"/>
      <c r="AF1053" s="69"/>
      <c r="AG1053" s="95"/>
      <c r="AH1053" s="93"/>
      <c r="AI1053" s="81"/>
      <c r="AJ1053" s="80"/>
      <c r="AK1053" s="80"/>
      <c r="AL1053" s="78"/>
      <c r="AM1053" s="80"/>
      <c r="AN1053" s="80"/>
      <c r="AO1053" s="80"/>
      <c r="AP1053" s="80"/>
      <c r="AQ1053" s="80"/>
      <c r="AR1053" s="80"/>
      <c r="AS1053" s="78"/>
      <c r="AT1053" s="96"/>
      <c r="AU1053" s="97"/>
      <c r="AV1053" s="98"/>
      <c r="AW1053" s="99"/>
    </row>
    <row r="1054" spans="1:49">
      <c r="A1054" s="25"/>
      <c r="C1054" s="89"/>
      <c r="D1054" s="84"/>
      <c r="E1054" s="76"/>
      <c r="F1054" s="91"/>
      <c r="G1054" s="80"/>
      <c r="H1054" s="81"/>
      <c r="I1054" s="14"/>
      <c r="J1054" s="92"/>
      <c r="K1054" s="14"/>
      <c r="L1054" s="78"/>
      <c r="M1054" s="81"/>
      <c r="N1054" s="14"/>
      <c r="O1054" s="78"/>
      <c r="P1054" s="78"/>
      <c r="Q1054" s="93"/>
      <c r="R1054" s="80"/>
      <c r="S1054" s="80"/>
      <c r="T1054" s="69"/>
      <c r="U1054" s="78"/>
      <c r="V1054" s="69"/>
      <c r="W1054" s="80"/>
      <c r="X1054" s="80"/>
      <c r="Y1054" s="94"/>
      <c r="Z1054" s="80"/>
      <c r="AA1054" s="80"/>
      <c r="AB1054" s="80"/>
      <c r="AC1054" s="80"/>
      <c r="AD1054" s="69"/>
      <c r="AE1054" s="69"/>
      <c r="AF1054" s="69"/>
      <c r="AG1054" s="95"/>
      <c r="AH1054" s="93"/>
      <c r="AI1054" s="81"/>
      <c r="AJ1054" s="80"/>
      <c r="AK1054" s="80"/>
      <c r="AL1054" s="78"/>
      <c r="AM1054" s="80"/>
      <c r="AN1054" s="80"/>
      <c r="AO1054" s="80"/>
      <c r="AP1054" s="80"/>
      <c r="AQ1054" s="80"/>
      <c r="AR1054" s="80"/>
      <c r="AS1054" s="78"/>
      <c r="AT1054" s="96"/>
      <c r="AU1054" s="97"/>
      <c r="AV1054" s="98"/>
      <c r="AW1054" s="99"/>
    </row>
    <row r="1055" spans="1:49">
      <c r="A1055" s="25"/>
      <c r="C1055" s="89"/>
      <c r="D1055" s="84"/>
      <c r="E1055" s="76"/>
      <c r="F1055" s="91"/>
      <c r="G1055" s="80"/>
      <c r="H1055" s="81"/>
      <c r="I1055" s="14"/>
      <c r="J1055" s="92"/>
      <c r="K1055" s="14"/>
      <c r="L1055" s="78"/>
      <c r="M1055" s="81"/>
      <c r="N1055" s="14"/>
      <c r="O1055" s="78"/>
      <c r="P1055" s="78"/>
      <c r="Q1055" s="93"/>
      <c r="R1055" s="80"/>
      <c r="S1055" s="80"/>
      <c r="T1055" s="69"/>
      <c r="U1055" s="78"/>
      <c r="V1055" s="69"/>
      <c r="W1055" s="80"/>
      <c r="X1055" s="80"/>
      <c r="Y1055" s="94"/>
      <c r="Z1055" s="80"/>
      <c r="AA1055" s="80"/>
      <c r="AB1055" s="80"/>
      <c r="AC1055" s="80"/>
      <c r="AD1055" s="69"/>
      <c r="AE1055" s="69"/>
      <c r="AF1055" s="69"/>
      <c r="AG1055" s="95"/>
      <c r="AH1055" s="93"/>
      <c r="AI1055" s="81"/>
      <c r="AJ1055" s="80"/>
      <c r="AK1055" s="80"/>
      <c r="AL1055" s="78"/>
      <c r="AM1055" s="80"/>
      <c r="AN1055" s="80"/>
      <c r="AO1055" s="80"/>
      <c r="AP1055" s="80"/>
      <c r="AQ1055" s="80"/>
      <c r="AR1055" s="80"/>
      <c r="AS1055" s="78"/>
      <c r="AT1055" s="96"/>
      <c r="AU1055" s="97"/>
      <c r="AV1055" s="98"/>
      <c r="AW1055" s="99"/>
    </row>
    <row r="1056" spans="1:49">
      <c r="A1056" s="25"/>
      <c r="C1056" s="89"/>
      <c r="D1056" s="84"/>
      <c r="E1056" s="76"/>
      <c r="F1056" s="91"/>
      <c r="G1056" s="80"/>
      <c r="H1056" s="81"/>
      <c r="I1056" s="14"/>
      <c r="J1056" s="92"/>
      <c r="K1056" s="14"/>
      <c r="L1056" s="78"/>
      <c r="M1056" s="81"/>
      <c r="N1056" s="14"/>
      <c r="O1056" s="78"/>
      <c r="P1056" s="78"/>
      <c r="Q1056" s="93"/>
      <c r="R1056" s="80"/>
      <c r="S1056" s="80"/>
      <c r="T1056" s="69"/>
      <c r="U1056" s="78"/>
      <c r="V1056" s="69"/>
      <c r="W1056" s="80"/>
      <c r="X1056" s="80"/>
      <c r="Y1056" s="94"/>
      <c r="Z1056" s="80"/>
      <c r="AA1056" s="80"/>
      <c r="AB1056" s="80"/>
      <c r="AC1056" s="80"/>
      <c r="AD1056" s="69"/>
      <c r="AE1056" s="69"/>
      <c r="AF1056" s="69"/>
      <c r="AG1056" s="95"/>
      <c r="AH1056" s="93"/>
      <c r="AI1056" s="81"/>
      <c r="AJ1056" s="80"/>
      <c r="AK1056" s="80"/>
      <c r="AL1056" s="78"/>
      <c r="AM1056" s="80"/>
      <c r="AN1056" s="80"/>
      <c r="AO1056" s="80"/>
      <c r="AP1056" s="80"/>
      <c r="AQ1056" s="80"/>
      <c r="AR1056" s="80"/>
      <c r="AS1056" s="78"/>
      <c r="AT1056" s="96"/>
      <c r="AU1056" s="97"/>
      <c r="AV1056" s="98"/>
      <c r="AW1056" s="99"/>
    </row>
    <row r="1057" spans="1:49">
      <c r="A1057" s="25"/>
      <c r="C1057" s="89"/>
      <c r="D1057" s="84"/>
      <c r="E1057" s="76"/>
      <c r="F1057" s="91"/>
      <c r="G1057" s="80"/>
      <c r="H1057" s="81"/>
      <c r="I1057" s="14"/>
      <c r="J1057" s="92"/>
      <c r="K1057" s="14"/>
      <c r="L1057" s="78"/>
      <c r="M1057" s="81"/>
      <c r="N1057" s="14"/>
      <c r="O1057" s="78"/>
      <c r="P1057" s="78"/>
      <c r="Q1057" s="93"/>
      <c r="R1057" s="80"/>
      <c r="S1057" s="80"/>
      <c r="T1057" s="69"/>
      <c r="U1057" s="78"/>
      <c r="V1057" s="69"/>
      <c r="W1057" s="80"/>
      <c r="X1057" s="80"/>
      <c r="Y1057" s="94"/>
      <c r="Z1057" s="80"/>
      <c r="AA1057" s="80"/>
      <c r="AB1057" s="80"/>
      <c r="AC1057" s="80"/>
      <c r="AD1057" s="69"/>
      <c r="AE1057" s="69"/>
      <c r="AF1057" s="69"/>
      <c r="AG1057" s="95"/>
      <c r="AH1057" s="93"/>
      <c r="AI1057" s="81"/>
      <c r="AJ1057" s="80"/>
      <c r="AK1057" s="80"/>
      <c r="AL1057" s="78"/>
      <c r="AM1057" s="80"/>
      <c r="AN1057" s="80"/>
      <c r="AO1057" s="80"/>
      <c r="AP1057" s="80"/>
      <c r="AQ1057" s="80"/>
      <c r="AR1057" s="80"/>
      <c r="AS1057" s="78"/>
      <c r="AT1057" s="96"/>
      <c r="AU1057" s="97"/>
      <c r="AV1057" s="98"/>
      <c r="AW1057" s="99"/>
    </row>
    <row r="1058" spans="1:49">
      <c r="A1058" s="25"/>
      <c r="C1058" s="89"/>
      <c r="D1058" s="84"/>
      <c r="E1058" s="76"/>
      <c r="F1058" s="91"/>
      <c r="G1058" s="80"/>
      <c r="H1058" s="81"/>
      <c r="I1058" s="14"/>
      <c r="J1058" s="92"/>
      <c r="K1058" s="14"/>
      <c r="L1058" s="78"/>
      <c r="M1058" s="81"/>
      <c r="N1058" s="14"/>
      <c r="O1058" s="78"/>
      <c r="P1058" s="78"/>
      <c r="Q1058" s="93"/>
      <c r="R1058" s="80"/>
      <c r="S1058" s="80"/>
      <c r="T1058" s="69"/>
      <c r="U1058" s="78"/>
      <c r="V1058" s="69"/>
      <c r="W1058" s="80"/>
      <c r="X1058" s="80"/>
      <c r="Y1058" s="94"/>
      <c r="Z1058" s="80"/>
      <c r="AA1058" s="80"/>
      <c r="AB1058" s="80"/>
      <c r="AC1058" s="80"/>
      <c r="AD1058" s="69"/>
      <c r="AE1058" s="69"/>
      <c r="AF1058" s="69"/>
      <c r="AG1058" s="95"/>
      <c r="AH1058" s="93"/>
      <c r="AI1058" s="81"/>
      <c r="AJ1058" s="80"/>
      <c r="AK1058" s="80"/>
      <c r="AL1058" s="78"/>
      <c r="AM1058" s="80"/>
      <c r="AN1058" s="80"/>
      <c r="AO1058" s="80"/>
      <c r="AP1058" s="80"/>
      <c r="AQ1058" s="80"/>
      <c r="AR1058" s="80"/>
      <c r="AS1058" s="78"/>
      <c r="AT1058" s="96"/>
      <c r="AU1058" s="97"/>
      <c r="AV1058" s="98"/>
      <c r="AW1058" s="99"/>
    </row>
    <row r="1059" spans="1:49">
      <c r="A1059" s="25"/>
      <c r="C1059" s="89"/>
      <c r="D1059" s="84"/>
      <c r="E1059" s="76"/>
      <c r="F1059" s="91"/>
      <c r="G1059" s="80"/>
      <c r="H1059" s="81"/>
      <c r="I1059" s="14"/>
      <c r="J1059" s="92"/>
      <c r="K1059" s="14"/>
      <c r="L1059" s="78"/>
      <c r="M1059" s="81"/>
      <c r="N1059" s="14"/>
      <c r="O1059" s="78"/>
      <c r="P1059" s="78"/>
      <c r="Q1059" s="93"/>
      <c r="R1059" s="80"/>
      <c r="S1059" s="80"/>
      <c r="T1059" s="69"/>
      <c r="U1059" s="78"/>
      <c r="V1059" s="69"/>
      <c r="W1059" s="80"/>
      <c r="X1059" s="80"/>
      <c r="Y1059" s="94"/>
      <c r="Z1059" s="80"/>
      <c r="AA1059" s="80"/>
      <c r="AB1059" s="80"/>
      <c r="AC1059" s="80"/>
      <c r="AD1059" s="69"/>
      <c r="AE1059" s="69"/>
      <c r="AF1059" s="69"/>
      <c r="AG1059" s="95"/>
      <c r="AH1059" s="93"/>
      <c r="AI1059" s="81"/>
      <c r="AJ1059" s="80"/>
      <c r="AK1059" s="80"/>
      <c r="AL1059" s="78"/>
      <c r="AM1059" s="80"/>
      <c r="AN1059" s="80"/>
      <c r="AO1059" s="80"/>
      <c r="AP1059" s="80"/>
      <c r="AQ1059" s="80"/>
      <c r="AR1059" s="80"/>
      <c r="AS1059" s="78"/>
      <c r="AT1059" s="96"/>
      <c r="AU1059" s="97"/>
      <c r="AV1059" s="98"/>
      <c r="AW1059" s="99"/>
    </row>
    <row r="1060" spans="1:49">
      <c r="A1060" s="25"/>
      <c r="C1060" s="89"/>
      <c r="D1060" s="84"/>
      <c r="E1060" s="76"/>
      <c r="F1060" s="91"/>
      <c r="G1060" s="80"/>
      <c r="H1060" s="81"/>
      <c r="I1060" s="14"/>
      <c r="J1060" s="92"/>
      <c r="K1060" s="14"/>
      <c r="L1060" s="78"/>
      <c r="M1060" s="81"/>
      <c r="N1060" s="14"/>
      <c r="O1060" s="78"/>
      <c r="P1060" s="78"/>
      <c r="Q1060" s="93"/>
      <c r="R1060" s="80"/>
      <c r="S1060" s="80"/>
      <c r="T1060" s="69"/>
      <c r="U1060" s="78"/>
      <c r="V1060" s="69"/>
      <c r="W1060" s="80"/>
      <c r="X1060" s="80"/>
      <c r="Y1060" s="94"/>
      <c r="Z1060" s="80"/>
      <c r="AA1060" s="80"/>
      <c r="AB1060" s="80"/>
      <c r="AC1060" s="80"/>
      <c r="AD1060" s="69"/>
      <c r="AE1060" s="69"/>
      <c r="AF1060" s="69"/>
      <c r="AG1060" s="95"/>
      <c r="AH1060" s="93"/>
      <c r="AI1060" s="81"/>
      <c r="AJ1060" s="80"/>
      <c r="AK1060" s="80"/>
      <c r="AL1060" s="78"/>
      <c r="AM1060" s="80"/>
      <c r="AN1060" s="80"/>
      <c r="AO1060" s="80"/>
      <c r="AP1060" s="80"/>
      <c r="AQ1060" s="80"/>
      <c r="AR1060" s="80"/>
      <c r="AS1060" s="78"/>
      <c r="AT1060" s="96"/>
      <c r="AU1060" s="97"/>
      <c r="AV1060" s="98"/>
      <c r="AW1060" s="99"/>
    </row>
    <row r="1061" spans="1:49">
      <c r="A1061" s="25"/>
      <c r="C1061" s="89"/>
      <c r="D1061" s="84"/>
      <c r="E1061" s="76"/>
      <c r="F1061" s="91"/>
      <c r="G1061" s="80"/>
      <c r="H1061" s="81"/>
      <c r="I1061" s="14"/>
      <c r="J1061" s="92"/>
      <c r="K1061" s="14"/>
      <c r="L1061" s="78"/>
      <c r="M1061" s="81"/>
      <c r="N1061" s="14"/>
      <c r="O1061" s="78"/>
      <c r="P1061" s="78"/>
      <c r="Q1061" s="93"/>
      <c r="R1061" s="80"/>
      <c r="S1061" s="80"/>
      <c r="T1061" s="69"/>
      <c r="U1061" s="78"/>
      <c r="V1061" s="69"/>
      <c r="W1061" s="80"/>
      <c r="X1061" s="80"/>
      <c r="Y1061" s="94"/>
      <c r="Z1061" s="80"/>
      <c r="AA1061" s="80"/>
      <c r="AB1061" s="80"/>
      <c r="AC1061" s="80"/>
      <c r="AD1061" s="69"/>
      <c r="AE1061" s="69"/>
      <c r="AF1061" s="69"/>
      <c r="AG1061" s="95"/>
      <c r="AH1061" s="93"/>
      <c r="AI1061" s="81"/>
      <c r="AJ1061" s="80"/>
      <c r="AK1061" s="80"/>
      <c r="AL1061" s="78"/>
      <c r="AM1061" s="80"/>
      <c r="AN1061" s="80"/>
      <c r="AO1061" s="80"/>
      <c r="AP1061" s="80"/>
      <c r="AQ1061" s="80"/>
      <c r="AR1061" s="80"/>
      <c r="AS1061" s="78"/>
      <c r="AT1061" s="96"/>
      <c r="AU1061" s="97"/>
      <c r="AV1061" s="98"/>
      <c r="AW1061" s="99"/>
    </row>
    <row r="1062" spans="1:49">
      <c r="A1062" s="25"/>
      <c r="C1062" s="89"/>
      <c r="D1062" s="84"/>
      <c r="E1062" s="76"/>
      <c r="F1062" s="91"/>
      <c r="G1062" s="80"/>
      <c r="H1062" s="81"/>
      <c r="I1062" s="14"/>
      <c r="J1062" s="92"/>
      <c r="K1062" s="14"/>
      <c r="L1062" s="78"/>
      <c r="M1062" s="81"/>
      <c r="N1062" s="14"/>
      <c r="O1062" s="78"/>
      <c r="P1062" s="78"/>
      <c r="Q1062" s="93"/>
      <c r="R1062" s="80"/>
      <c r="S1062" s="80"/>
      <c r="T1062" s="69"/>
      <c r="U1062" s="78"/>
      <c r="V1062" s="69"/>
      <c r="W1062" s="80"/>
      <c r="X1062" s="80"/>
      <c r="Y1062" s="94"/>
      <c r="Z1062" s="80"/>
      <c r="AA1062" s="80"/>
      <c r="AB1062" s="80"/>
      <c r="AC1062" s="80"/>
      <c r="AD1062" s="69"/>
      <c r="AE1062" s="69"/>
      <c r="AF1062" s="69"/>
      <c r="AG1062" s="95"/>
      <c r="AH1062" s="93"/>
      <c r="AI1062" s="81"/>
      <c r="AJ1062" s="80"/>
      <c r="AK1062" s="80"/>
      <c r="AL1062" s="78"/>
      <c r="AM1062" s="80"/>
      <c r="AN1062" s="80"/>
      <c r="AO1062" s="80"/>
      <c r="AP1062" s="80"/>
      <c r="AQ1062" s="80"/>
      <c r="AR1062" s="80"/>
      <c r="AS1062" s="78"/>
      <c r="AT1062" s="96"/>
      <c r="AU1062" s="97"/>
      <c r="AV1062" s="98"/>
      <c r="AW1062" s="99"/>
    </row>
    <row r="1063" spans="1:49">
      <c r="A1063" s="25"/>
      <c r="C1063" s="89"/>
      <c r="D1063" s="84"/>
      <c r="E1063" s="76"/>
      <c r="F1063" s="91"/>
      <c r="G1063" s="80"/>
      <c r="H1063" s="81"/>
      <c r="I1063" s="14"/>
      <c r="J1063" s="92"/>
      <c r="K1063" s="14"/>
      <c r="L1063" s="78"/>
      <c r="M1063" s="81"/>
      <c r="N1063" s="14"/>
      <c r="O1063" s="78"/>
      <c r="P1063" s="78"/>
      <c r="Q1063" s="93"/>
      <c r="R1063" s="80"/>
      <c r="S1063" s="80"/>
      <c r="T1063" s="69"/>
      <c r="U1063" s="78"/>
      <c r="V1063" s="69"/>
      <c r="W1063" s="80"/>
      <c r="X1063" s="80"/>
      <c r="Y1063" s="94"/>
      <c r="Z1063" s="80"/>
      <c r="AA1063" s="80"/>
      <c r="AB1063" s="80"/>
      <c r="AC1063" s="80"/>
      <c r="AD1063" s="69"/>
      <c r="AE1063" s="69"/>
      <c r="AF1063" s="69"/>
      <c r="AG1063" s="95"/>
      <c r="AH1063" s="93"/>
      <c r="AI1063" s="81"/>
      <c r="AJ1063" s="80"/>
      <c r="AK1063" s="80"/>
      <c r="AL1063" s="78"/>
      <c r="AM1063" s="80"/>
      <c r="AN1063" s="80"/>
      <c r="AO1063" s="80"/>
      <c r="AP1063" s="80"/>
      <c r="AQ1063" s="80"/>
      <c r="AR1063" s="80"/>
      <c r="AS1063" s="78"/>
      <c r="AT1063" s="96"/>
      <c r="AU1063" s="97"/>
      <c r="AV1063" s="98"/>
      <c r="AW1063" s="99"/>
    </row>
    <row r="1064" spans="1:49">
      <c r="A1064" s="25"/>
      <c r="C1064" s="89"/>
      <c r="D1064" s="84"/>
      <c r="E1064" s="76"/>
      <c r="F1064" s="91"/>
      <c r="G1064" s="80"/>
      <c r="H1064" s="81"/>
      <c r="I1064" s="14"/>
      <c r="J1064" s="92"/>
      <c r="K1064" s="14"/>
      <c r="L1064" s="78"/>
      <c r="M1064" s="81"/>
      <c r="N1064" s="14"/>
      <c r="O1064" s="78"/>
      <c r="P1064" s="78"/>
      <c r="Q1064" s="93"/>
      <c r="R1064" s="80"/>
      <c r="S1064" s="80"/>
      <c r="T1064" s="69"/>
      <c r="U1064" s="78"/>
      <c r="V1064" s="69"/>
      <c r="W1064" s="80"/>
      <c r="X1064" s="80"/>
      <c r="Y1064" s="94"/>
      <c r="Z1064" s="80"/>
      <c r="AA1064" s="80"/>
      <c r="AB1064" s="80"/>
      <c r="AC1064" s="80"/>
      <c r="AD1064" s="69"/>
      <c r="AE1064" s="69"/>
      <c r="AF1064" s="69"/>
      <c r="AG1064" s="95"/>
      <c r="AH1064" s="93"/>
      <c r="AI1064" s="81"/>
      <c r="AJ1064" s="80"/>
      <c r="AK1064" s="80"/>
      <c r="AL1064" s="78"/>
      <c r="AM1064" s="80"/>
      <c r="AN1064" s="80"/>
      <c r="AO1064" s="80"/>
      <c r="AP1064" s="80"/>
      <c r="AQ1064" s="80"/>
      <c r="AR1064" s="80"/>
      <c r="AS1064" s="78"/>
      <c r="AT1064" s="96"/>
      <c r="AU1064" s="97"/>
      <c r="AV1064" s="98"/>
      <c r="AW1064" s="99"/>
    </row>
    <row r="1065" spans="1:49">
      <c r="A1065" s="25"/>
      <c r="C1065" s="89"/>
      <c r="D1065" s="84"/>
      <c r="E1065" s="76"/>
      <c r="F1065" s="91"/>
      <c r="G1065" s="80"/>
      <c r="H1065" s="81"/>
      <c r="I1065" s="14"/>
      <c r="J1065" s="92"/>
      <c r="K1065" s="14"/>
      <c r="L1065" s="78"/>
      <c r="M1065" s="81"/>
      <c r="N1065" s="14"/>
      <c r="O1065" s="78"/>
      <c r="P1065" s="78"/>
      <c r="Q1065" s="93"/>
      <c r="R1065" s="80"/>
      <c r="S1065" s="80"/>
      <c r="T1065" s="69"/>
      <c r="U1065" s="78"/>
      <c r="V1065" s="69"/>
      <c r="W1065" s="80"/>
      <c r="X1065" s="80"/>
      <c r="Y1065" s="94"/>
      <c r="Z1065" s="80"/>
      <c r="AA1065" s="80"/>
      <c r="AB1065" s="80"/>
      <c r="AC1065" s="80"/>
      <c r="AD1065" s="69"/>
      <c r="AE1065" s="69"/>
      <c r="AF1065" s="69"/>
      <c r="AG1065" s="95"/>
      <c r="AH1065" s="93"/>
      <c r="AI1065" s="81"/>
      <c r="AJ1065" s="80"/>
      <c r="AK1065" s="80"/>
      <c r="AL1065" s="78"/>
      <c r="AM1065" s="80"/>
      <c r="AN1065" s="80"/>
      <c r="AO1065" s="80"/>
      <c r="AP1065" s="80"/>
      <c r="AQ1065" s="80"/>
      <c r="AR1065" s="80"/>
      <c r="AS1065" s="78"/>
      <c r="AT1065" s="96"/>
      <c r="AU1065" s="97"/>
      <c r="AV1065" s="98"/>
      <c r="AW1065" s="99"/>
    </row>
    <row r="1066" spans="1:49">
      <c r="A1066" s="25"/>
      <c r="C1066" s="89"/>
      <c r="D1066" s="84"/>
      <c r="E1066" s="76"/>
      <c r="F1066" s="91"/>
      <c r="G1066" s="80"/>
      <c r="H1066" s="81"/>
      <c r="I1066" s="14"/>
      <c r="J1066" s="92"/>
      <c r="K1066" s="14"/>
      <c r="L1066" s="78"/>
      <c r="M1066" s="81"/>
      <c r="N1066" s="14"/>
      <c r="O1066" s="78"/>
      <c r="P1066" s="78"/>
      <c r="Q1066" s="93"/>
      <c r="R1066" s="80"/>
      <c r="S1066" s="80"/>
      <c r="T1066" s="69"/>
      <c r="U1066" s="78"/>
      <c r="V1066" s="69"/>
      <c r="W1066" s="80"/>
      <c r="X1066" s="80"/>
      <c r="Y1066" s="94"/>
      <c r="Z1066" s="80"/>
      <c r="AA1066" s="80"/>
      <c r="AB1066" s="80"/>
      <c r="AC1066" s="80"/>
      <c r="AD1066" s="69"/>
      <c r="AE1066" s="69"/>
      <c r="AF1066" s="69"/>
      <c r="AG1066" s="95"/>
      <c r="AH1066" s="93"/>
      <c r="AI1066" s="81"/>
      <c r="AJ1066" s="80"/>
      <c r="AK1066" s="80"/>
      <c r="AL1066" s="78"/>
      <c r="AM1066" s="80"/>
      <c r="AN1066" s="80"/>
      <c r="AO1066" s="80"/>
      <c r="AP1066" s="80"/>
      <c r="AQ1066" s="80"/>
      <c r="AR1066" s="80"/>
      <c r="AS1066" s="78"/>
      <c r="AT1066" s="96"/>
      <c r="AU1066" s="97"/>
      <c r="AV1066" s="98"/>
      <c r="AW1066" s="99"/>
    </row>
    <row r="1067" spans="1:49">
      <c r="A1067" s="25"/>
      <c r="C1067" s="89"/>
      <c r="D1067" s="84"/>
      <c r="E1067" s="76"/>
      <c r="F1067" s="91"/>
      <c r="G1067" s="80"/>
      <c r="H1067" s="81"/>
      <c r="I1067" s="14"/>
      <c r="J1067" s="92"/>
      <c r="K1067" s="14"/>
      <c r="L1067" s="78"/>
      <c r="M1067" s="81"/>
      <c r="N1067" s="14"/>
      <c r="O1067" s="78"/>
      <c r="P1067" s="78"/>
      <c r="Q1067" s="93"/>
      <c r="R1067" s="80"/>
      <c r="S1067" s="80"/>
      <c r="T1067" s="69"/>
      <c r="U1067" s="78"/>
      <c r="V1067" s="69"/>
      <c r="W1067" s="80"/>
      <c r="X1067" s="80"/>
      <c r="Y1067" s="94"/>
      <c r="Z1067" s="80"/>
      <c r="AA1067" s="80"/>
      <c r="AB1067" s="80"/>
      <c r="AC1067" s="80"/>
      <c r="AD1067" s="69"/>
      <c r="AE1067" s="69"/>
      <c r="AF1067" s="69"/>
      <c r="AG1067" s="95"/>
      <c r="AH1067" s="93"/>
      <c r="AI1067" s="81"/>
      <c r="AJ1067" s="80"/>
      <c r="AK1067" s="80"/>
      <c r="AL1067" s="78"/>
      <c r="AM1067" s="80"/>
      <c r="AN1067" s="80"/>
      <c r="AO1067" s="80"/>
      <c r="AP1067" s="80"/>
      <c r="AQ1067" s="80"/>
      <c r="AR1067" s="80"/>
      <c r="AS1067" s="78"/>
      <c r="AT1067" s="96"/>
      <c r="AU1067" s="97"/>
      <c r="AV1067" s="98"/>
      <c r="AW1067" s="99"/>
    </row>
    <row r="1068" spans="1:49">
      <c r="A1068" s="25"/>
      <c r="C1068" s="89"/>
      <c r="D1068" s="84"/>
      <c r="E1068" s="76"/>
      <c r="F1068" s="91"/>
      <c r="G1068" s="80"/>
      <c r="H1068" s="81"/>
      <c r="I1068" s="14"/>
      <c r="J1068" s="92"/>
      <c r="K1068" s="14"/>
      <c r="L1068" s="78"/>
      <c r="M1068" s="81"/>
      <c r="N1068" s="14"/>
      <c r="O1068" s="78"/>
      <c r="P1068" s="78"/>
      <c r="Q1068" s="93"/>
      <c r="R1068" s="80"/>
      <c r="S1068" s="80"/>
      <c r="T1068" s="69"/>
      <c r="U1068" s="78"/>
      <c r="V1068" s="69"/>
      <c r="W1068" s="80"/>
      <c r="X1068" s="80"/>
      <c r="Y1068" s="94"/>
      <c r="Z1068" s="80"/>
      <c r="AA1068" s="80"/>
      <c r="AB1068" s="80"/>
      <c r="AC1068" s="80"/>
      <c r="AD1068" s="69"/>
      <c r="AE1068" s="69"/>
      <c r="AF1068" s="69"/>
      <c r="AG1068" s="95"/>
      <c r="AH1068" s="93"/>
      <c r="AI1068" s="81"/>
      <c r="AJ1068" s="80"/>
      <c r="AK1068" s="80"/>
      <c r="AL1068" s="78"/>
      <c r="AM1068" s="80"/>
      <c r="AN1068" s="80"/>
      <c r="AO1068" s="80"/>
      <c r="AP1068" s="80"/>
      <c r="AQ1068" s="80"/>
      <c r="AR1068" s="80"/>
      <c r="AS1068" s="78"/>
      <c r="AT1068" s="96"/>
      <c r="AU1068" s="97"/>
      <c r="AV1068" s="98"/>
      <c r="AW1068" s="99"/>
    </row>
    <row r="1069" spans="1:49">
      <c r="A1069" s="25"/>
      <c r="C1069" s="89"/>
      <c r="D1069" s="84"/>
      <c r="E1069" s="76"/>
      <c r="F1069" s="91"/>
      <c r="G1069" s="80"/>
      <c r="H1069" s="81"/>
      <c r="I1069" s="14"/>
      <c r="J1069" s="92"/>
      <c r="K1069" s="14"/>
      <c r="L1069" s="78"/>
      <c r="M1069" s="81"/>
      <c r="N1069" s="14"/>
      <c r="O1069" s="78"/>
      <c r="P1069" s="78"/>
      <c r="Q1069" s="93"/>
      <c r="R1069" s="80"/>
      <c r="S1069" s="80"/>
      <c r="T1069" s="69"/>
      <c r="U1069" s="78"/>
      <c r="V1069" s="69"/>
      <c r="W1069" s="80"/>
      <c r="X1069" s="80"/>
      <c r="Y1069" s="94"/>
      <c r="Z1069" s="80"/>
      <c r="AA1069" s="80"/>
      <c r="AB1069" s="80"/>
      <c r="AC1069" s="80"/>
      <c r="AD1069" s="69"/>
      <c r="AE1069" s="69"/>
      <c r="AF1069" s="69"/>
      <c r="AG1069" s="95"/>
      <c r="AH1069" s="93"/>
      <c r="AI1069" s="81"/>
      <c r="AJ1069" s="80"/>
      <c r="AK1069" s="80"/>
      <c r="AL1069" s="78"/>
      <c r="AM1069" s="80"/>
      <c r="AN1069" s="80"/>
      <c r="AO1069" s="80"/>
      <c r="AP1069" s="80"/>
      <c r="AQ1069" s="80"/>
      <c r="AR1069" s="80"/>
      <c r="AS1069" s="78"/>
      <c r="AT1069" s="96"/>
      <c r="AU1069" s="97"/>
      <c r="AV1069" s="98"/>
      <c r="AW1069" s="99"/>
    </row>
    <row r="1070" spans="1:49">
      <c r="A1070" s="25"/>
      <c r="C1070" s="89"/>
      <c r="D1070" s="84"/>
      <c r="E1070" s="76"/>
      <c r="F1070" s="91"/>
      <c r="G1070" s="80"/>
      <c r="H1070" s="81"/>
      <c r="I1070" s="14"/>
      <c r="J1070" s="92"/>
      <c r="K1070" s="14"/>
      <c r="L1070" s="78"/>
      <c r="M1070" s="81"/>
      <c r="N1070" s="14"/>
      <c r="O1070" s="78"/>
      <c r="P1070" s="78"/>
      <c r="Q1070" s="93"/>
      <c r="R1070" s="80"/>
      <c r="S1070" s="80"/>
      <c r="T1070" s="69"/>
      <c r="U1070" s="78"/>
      <c r="V1070" s="69"/>
      <c r="W1070" s="80"/>
      <c r="X1070" s="80"/>
      <c r="Y1070" s="94"/>
      <c r="Z1070" s="80"/>
      <c r="AA1070" s="80"/>
      <c r="AB1070" s="80"/>
      <c r="AC1070" s="80"/>
      <c r="AD1070" s="69"/>
      <c r="AE1070" s="69"/>
      <c r="AF1070" s="69"/>
      <c r="AG1070" s="95"/>
      <c r="AH1070" s="93"/>
      <c r="AI1070" s="81"/>
      <c r="AJ1070" s="80"/>
      <c r="AK1070" s="80"/>
      <c r="AL1070" s="78"/>
      <c r="AM1070" s="80"/>
      <c r="AN1070" s="80"/>
      <c r="AO1070" s="80"/>
      <c r="AP1070" s="80"/>
      <c r="AQ1070" s="80"/>
      <c r="AR1070" s="80"/>
      <c r="AS1070" s="78"/>
      <c r="AT1070" s="96"/>
      <c r="AU1070" s="97"/>
      <c r="AV1070" s="98"/>
      <c r="AW1070" s="99"/>
    </row>
    <row r="1071" spans="1:49">
      <c r="A1071" s="25"/>
      <c r="C1071" s="89"/>
      <c r="D1071" s="84"/>
      <c r="E1071" s="76"/>
      <c r="F1071" s="91"/>
      <c r="G1071" s="80"/>
      <c r="H1071" s="81"/>
      <c r="I1071" s="14"/>
      <c r="J1071" s="92"/>
      <c r="K1071" s="14"/>
      <c r="L1071" s="78"/>
      <c r="M1071" s="81"/>
      <c r="N1071" s="14"/>
      <c r="O1071" s="78"/>
      <c r="P1071" s="78"/>
      <c r="Q1071" s="93"/>
      <c r="R1071" s="80"/>
      <c r="S1071" s="80"/>
      <c r="T1071" s="69"/>
      <c r="U1071" s="78"/>
      <c r="V1071" s="69"/>
      <c r="W1071" s="80"/>
      <c r="X1071" s="80"/>
      <c r="Y1071" s="94"/>
      <c r="Z1071" s="80"/>
      <c r="AA1071" s="80"/>
      <c r="AB1071" s="80"/>
      <c r="AC1071" s="80"/>
      <c r="AD1071" s="69"/>
      <c r="AE1071" s="69"/>
      <c r="AF1071" s="69"/>
      <c r="AG1071" s="95"/>
      <c r="AH1071" s="93"/>
      <c r="AI1071" s="81"/>
      <c r="AJ1071" s="80"/>
      <c r="AK1071" s="80"/>
      <c r="AL1071" s="78"/>
      <c r="AM1071" s="80"/>
      <c r="AN1071" s="80"/>
      <c r="AO1071" s="80"/>
      <c r="AP1071" s="80"/>
      <c r="AQ1071" s="80"/>
      <c r="AR1071" s="80"/>
      <c r="AS1071" s="78"/>
      <c r="AT1071" s="96"/>
      <c r="AU1071" s="97"/>
      <c r="AV1071" s="98"/>
      <c r="AW1071" s="99"/>
    </row>
    <row r="1072" spans="1:49">
      <c r="A1072" s="25"/>
      <c r="C1072" s="89"/>
      <c r="D1072" s="84"/>
      <c r="E1072" s="76"/>
      <c r="F1072" s="91"/>
      <c r="G1072" s="80"/>
      <c r="H1072" s="81"/>
      <c r="I1072" s="14"/>
      <c r="J1072" s="92"/>
      <c r="K1072" s="14"/>
      <c r="L1072" s="78"/>
      <c r="M1072" s="81"/>
      <c r="N1072" s="14"/>
      <c r="O1072" s="78"/>
      <c r="P1072" s="78"/>
      <c r="Q1072" s="93"/>
      <c r="R1072" s="80"/>
      <c r="S1072" s="80"/>
      <c r="T1072" s="69"/>
      <c r="U1072" s="78"/>
      <c r="V1072" s="69"/>
      <c r="W1072" s="80"/>
      <c r="X1072" s="80"/>
      <c r="Y1072" s="94"/>
      <c r="Z1072" s="80"/>
      <c r="AA1072" s="80"/>
      <c r="AB1072" s="80"/>
      <c r="AC1072" s="80"/>
      <c r="AD1072" s="69"/>
      <c r="AE1072" s="69"/>
      <c r="AF1072" s="69"/>
      <c r="AG1072" s="95"/>
      <c r="AH1072" s="93"/>
      <c r="AI1072" s="81"/>
      <c r="AJ1072" s="80"/>
      <c r="AK1072" s="80"/>
      <c r="AL1072" s="78"/>
      <c r="AM1072" s="80"/>
      <c r="AN1072" s="80"/>
      <c r="AO1072" s="80"/>
      <c r="AP1072" s="80"/>
      <c r="AQ1072" s="80"/>
      <c r="AR1072" s="80"/>
      <c r="AS1072" s="78"/>
      <c r="AT1072" s="96"/>
      <c r="AU1072" s="97"/>
      <c r="AV1072" s="98"/>
      <c r="AW1072" s="99"/>
    </row>
    <row r="1073" spans="1:49">
      <c r="A1073" s="25"/>
      <c r="C1073" s="89"/>
      <c r="D1073" s="84"/>
      <c r="E1073" s="76"/>
      <c r="F1073" s="91"/>
      <c r="G1073" s="80"/>
      <c r="H1073" s="81"/>
      <c r="I1073" s="14"/>
      <c r="J1073" s="92"/>
      <c r="K1073" s="14"/>
      <c r="L1073" s="78"/>
      <c r="M1073" s="81"/>
      <c r="N1073" s="14"/>
      <c r="O1073" s="78"/>
      <c r="P1073" s="78"/>
      <c r="Q1073" s="93"/>
      <c r="R1073" s="80"/>
      <c r="S1073" s="80"/>
      <c r="T1073" s="69"/>
      <c r="U1073" s="78"/>
      <c r="V1073" s="69"/>
      <c r="W1073" s="80"/>
      <c r="X1073" s="80"/>
      <c r="Y1073" s="94"/>
      <c r="Z1073" s="80"/>
      <c r="AA1073" s="80"/>
      <c r="AB1073" s="80"/>
      <c r="AC1073" s="80"/>
      <c r="AD1073" s="69"/>
      <c r="AE1073" s="69"/>
      <c r="AF1073" s="69"/>
      <c r="AG1073" s="95"/>
      <c r="AH1073" s="93"/>
      <c r="AI1073" s="81"/>
      <c r="AJ1073" s="80"/>
      <c r="AK1073" s="80"/>
      <c r="AL1073" s="78"/>
      <c r="AM1073" s="80"/>
      <c r="AN1073" s="80"/>
      <c r="AO1073" s="80"/>
      <c r="AP1073" s="80"/>
      <c r="AQ1073" s="80"/>
      <c r="AR1073" s="80"/>
      <c r="AS1073" s="78"/>
      <c r="AT1073" s="96"/>
      <c r="AU1073" s="97"/>
      <c r="AV1073" s="98"/>
      <c r="AW1073" s="99"/>
    </row>
    <row r="1074" spans="1:49">
      <c r="A1074" s="25"/>
      <c r="C1074" s="89"/>
      <c r="D1074" s="84"/>
      <c r="E1074" s="76"/>
      <c r="F1074" s="91"/>
      <c r="G1074" s="80"/>
      <c r="H1074" s="81"/>
      <c r="I1074" s="14"/>
      <c r="J1074" s="92"/>
      <c r="K1074" s="14"/>
      <c r="L1074" s="78"/>
      <c r="M1074" s="81"/>
      <c r="N1074" s="14"/>
      <c r="O1074" s="78"/>
      <c r="P1074" s="78"/>
      <c r="Q1074" s="93"/>
      <c r="R1074" s="80"/>
      <c r="S1074" s="80"/>
      <c r="T1074" s="69"/>
      <c r="U1074" s="78"/>
      <c r="V1074" s="69"/>
      <c r="W1074" s="80"/>
      <c r="X1074" s="80"/>
      <c r="Y1074" s="94"/>
      <c r="Z1074" s="80"/>
      <c r="AA1074" s="80"/>
      <c r="AB1074" s="80"/>
      <c r="AC1074" s="80"/>
      <c r="AD1074" s="69"/>
      <c r="AE1074" s="69"/>
      <c r="AF1074" s="69"/>
      <c r="AG1074" s="95"/>
      <c r="AH1074" s="93"/>
      <c r="AI1074" s="81"/>
      <c r="AJ1074" s="80"/>
      <c r="AK1074" s="80"/>
      <c r="AL1074" s="78"/>
      <c r="AM1074" s="80"/>
      <c r="AN1074" s="80"/>
      <c r="AO1074" s="80"/>
      <c r="AP1074" s="80"/>
      <c r="AQ1074" s="80"/>
      <c r="AR1074" s="80"/>
      <c r="AS1074" s="78"/>
      <c r="AT1074" s="96"/>
      <c r="AU1074" s="97"/>
      <c r="AV1074" s="98"/>
      <c r="AW1074" s="99"/>
    </row>
    <row r="1075" spans="1:49">
      <c r="A1075" s="25"/>
      <c r="C1075" s="89"/>
      <c r="D1075" s="84"/>
      <c r="E1075" s="76"/>
      <c r="F1075" s="91"/>
      <c r="G1075" s="80"/>
      <c r="H1075" s="81"/>
      <c r="I1075" s="14"/>
      <c r="J1075" s="92"/>
      <c r="K1075" s="14"/>
      <c r="L1075" s="78"/>
      <c r="M1075" s="81"/>
      <c r="N1075" s="14"/>
      <c r="O1075" s="78"/>
      <c r="P1075" s="78"/>
      <c r="Q1075" s="93"/>
      <c r="R1075" s="80"/>
      <c r="S1075" s="80"/>
      <c r="T1075" s="69"/>
      <c r="U1075" s="78"/>
      <c r="V1075" s="69"/>
      <c r="W1075" s="80"/>
      <c r="X1075" s="80"/>
      <c r="Y1075" s="94"/>
      <c r="Z1075" s="80"/>
      <c r="AA1075" s="80"/>
      <c r="AB1075" s="80"/>
      <c r="AC1075" s="80"/>
      <c r="AD1075" s="69"/>
      <c r="AE1075" s="69"/>
      <c r="AF1075" s="69"/>
      <c r="AG1075" s="95"/>
      <c r="AH1075" s="93"/>
      <c r="AI1075" s="81"/>
      <c r="AJ1075" s="80"/>
      <c r="AK1075" s="80"/>
      <c r="AL1075" s="78"/>
      <c r="AM1075" s="80"/>
      <c r="AN1075" s="80"/>
      <c r="AO1075" s="80"/>
      <c r="AP1075" s="80"/>
      <c r="AQ1075" s="80"/>
      <c r="AR1075" s="80"/>
      <c r="AS1075" s="78"/>
      <c r="AT1075" s="96"/>
      <c r="AU1075" s="97"/>
      <c r="AV1075" s="98"/>
      <c r="AW1075" s="99"/>
    </row>
    <row r="1076" spans="1:49">
      <c r="A1076" s="25"/>
      <c r="C1076" s="89"/>
      <c r="D1076" s="84"/>
      <c r="E1076" s="76"/>
      <c r="F1076" s="91"/>
      <c r="G1076" s="80"/>
      <c r="H1076" s="81"/>
      <c r="I1076" s="14"/>
      <c r="J1076" s="92"/>
      <c r="K1076" s="14"/>
      <c r="L1076" s="78"/>
      <c r="M1076" s="81"/>
      <c r="N1076" s="14"/>
      <c r="O1076" s="78"/>
      <c r="P1076" s="78"/>
      <c r="Q1076" s="93"/>
      <c r="R1076" s="80"/>
      <c r="S1076" s="80"/>
      <c r="T1076" s="69"/>
      <c r="U1076" s="78"/>
      <c r="V1076" s="69"/>
      <c r="W1076" s="80"/>
      <c r="X1076" s="80"/>
      <c r="Y1076" s="94"/>
      <c r="Z1076" s="80"/>
      <c r="AA1076" s="80"/>
      <c r="AB1076" s="80"/>
      <c r="AC1076" s="80"/>
      <c r="AD1076" s="69"/>
      <c r="AE1076" s="69"/>
      <c r="AF1076" s="69"/>
      <c r="AG1076" s="95"/>
      <c r="AH1076" s="93"/>
      <c r="AI1076" s="81"/>
      <c r="AJ1076" s="80"/>
      <c r="AK1076" s="80"/>
      <c r="AL1076" s="78"/>
      <c r="AM1076" s="80"/>
      <c r="AN1076" s="80"/>
      <c r="AO1076" s="80"/>
      <c r="AP1076" s="80"/>
      <c r="AQ1076" s="80"/>
      <c r="AR1076" s="80"/>
      <c r="AS1076" s="78"/>
      <c r="AT1076" s="96"/>
      <c r="AU1076" s="97"/>
      <c r="AV1076" s="98"/>
      <c r="AW1076" s="99"/>
    </row>
    <row r="1077" spans="1:49">
      <c r="A1077" s="25"/>
      <c r="C1077" s="89"/>
      <c r="D1077" s="84"/>
      <c r="E1077" s="76"/>
      <c r="F1077" s="91"/>
      <c r="G1077" s="80"/>
      <c r="H1077" s="81"/>
      <c r="I1077" s="14"/>
      <c r="J1077" s="92"/>
      <c r="K1077" s="14"/>
      <c r="L1077" s="78"/>
      <c r="M1077" s="81"/>
      <c r="N1077" s="14"/>
      <c r="O1077" s="78"/>
      <c r="P1077" s="78"/>
      <c r="Q1077" s="93"/>
      <c r="R1077" s="80"/>
      <c r="S1077" s="80"/>
      <c r="T1077" s="69"/>
      <c r="U1077" s="78"/>
      <c r="V1077" s="69"/>
      <c r="W1077" s="80"/>
      <c r="X1077" s="80"/>
      <c r="Y1077" s="94"/>
      <c r="Z1077" s="80"/>
      <c r="AA1077" s="80"/>
      <c r="AB1077" s="80"/>
      <c r="AC1077" s="80"/>
      <c r="AD1077" s="69"/>
      <c r="AE1077" s="69"/>
      <c r="AF1077" s="69"/>
      <c r="AG1077" s="95"/>
      <c r="AH1077" s="93"/>
      <c r="AI1077" s="81"/>
      <c r="AJ1077" s="80"/>
      <c r="AK1077" s="80"/>
      <c r="AL1077" s="78"/>
      <c r="AM1077" s="80"/>
      <c r="AN1077" s="80"/>
      <c r="AO1077" s="80"/>
      <c r="AP1077" s="80"/>
      <c r="AQ1077" s="80"/>
      <c r="AR1077" s="80"/>
      <c r="AS1077" s="78"/>
      <c r="AT1077" s="96"/>
      <c r="AU1077" s="97"/>
      <c r="AV1077" s="98"/>
      <c r="AW1077" s="99"/>
    </row>
    <row r="1078" spans="1:49">
      <c r="A1078" s="25"/>
      <c r="C1078" s="89"/>
      <c r="D1078" s="84"/>
      <c r="E1078" s="76"/>
      <c r="F1078" s="91"/>
      <c r="G1078" s="80"/>
      <c r="H1078" s="81"/>
      <c r="I1078" s="14"/>
      <c r="J1078" s="92"/>
      <c r="K1078" s="14"/>
      <c r="L1078" s="78"/>
      <c r="M1078" s="81"/>
      <c r="N1078" s="14"/>
      <c r="O1078" s="78"/>
      <c r="P1078" s="78"/>
      <c r="Q1078" s="93"/>
      <c r="R1078" s="80"/>
      <c r="S1078" s="80"/>
      <c r="T1078" s="69"/>
      <c r="U1078" s="78"/>
      <c r="V1078" s="69"/>
      <c r="W1078" s="80"/>
      <c r="X1078" s="80"/>
      <c r="Y1078" s="94"/>
      <c r="Z1078" s="80"/>
      <c r="AA1078" s="80"/>
      <c r="AB1078" s="80"/>
      <c r="AC1078" s="80"/>
      <c r="AD1078" s="69"/>
      <c r="AE1078" s="69"/>
      <c r="AF1078" s="69"/>
      <c r="AG1078" s="95"/>
      <c r="AH1078" s="93"/>
      <c r="AI1078" s="81"/>
      <c r="AJ1078" s="80"/>
      <c r="AK1078" s="80"/>
      <c r="AL1078" s="78"/>
      <c r="AM1078" s="80"/>
      <c r="AN1078" s="80"/>
      <c r="AO1078" s="80"/>
      <c r="AP1078" s="80"/>
      <c r="AQ1078" s="80"/>
      <c r="AR1078" s="80"/>
      <c r="AS1078" s="78"/>
      <c r="AT1078" s="96"/>
      <c r="AU1078" s="97"/>
      <c r="AV1078" s="98"/>
      <c r="AW1078" s="99"/>
    </row>
    <row r="1079" spans="1:49">
      <c r="A1079" s="25"/>
      <c r="C1079" s="89"/>
      <c r="D1079" s="84"/>
      <c r="E1079" s="76"/>
      <c r="F1079" s="91"/>
      <c r="G1079" s="80"/>
      <c r="H1079" s="81"/>
      <c r="I1079" s="14"/>
      <c r="J1079" s="92"/>
      <c r="K1079" s="14"/>
      <c r="L1079" s="78"/>
      <c r="M1079" s="81"/>
      <c r="N1079" s="14"/>
      <c r="O1079" s="78"/>
      <c r="P1079" s="78"/>
      <c r="Q1079" s="93"/>
      <c r="R1079" s="80"/>
      <c r="S1079" s="80"/>
      <c r="T1079" s="69"/>
      <c r="U1079" s="78"/>
      <c r="V1079" s="69"/>
      <c r="W1079" s="80"/>
      <c r="X1079" s="80"/>
      <c r="Y1079" s="94"/>
      <c r="Z1079" s="80"/>
      <c r="AA1079" s="80"/>
      <c r="AB1079" s="80"/>
      <c r="AC1079" s="80"/>
      <c r="AD1079" s="69"/>
      <c r="AE1079" s="69"/>
      <c r="AF1079" s="69"/>
      <c r="AG1079" s="95"/>
      <c r="AH1079" s="93"/>
      <c r="AI1079" s="81"/>
      <c r="AJ1079" s="80"/>
      <c r="AK1079" s="80"/>
      <c r="AL1079" s="78"/>
      <c r="AM1079" s="80"/>
      <c r="AN1079" s="80"/>
      <c r="AO1079" s="80"/>
      <c r="AP1079" s="80"/>
      <c r="AQ1079" s="80"/>
      <c r="AR1079" s="80"/>
      <c r="AS1079" s="78"/>
      <c r="AT1079" s="96"/>
      <c r="AU1079" s="97"/>
      <c r="AV1079" s="98"/>
      <c r="AW1079" s="99"/>
    </row>
    <row r="1080" spans="1:49">
      <c r="A1080" s="25"/>
      <c r="C1080" s="89"/>
      <c r="D1080" s="84"/>
      <c r="E1080" s="76"/>
      <c r="F1080" s="91"/>
      <c r="G1080" s="80"/>
      <c r="H1080" s="81"/>
      <c r="I1080" s="14"/>
      <c r="J1080" s="92"/>
      <c r="K1080" s="14"/>
      <c r="L1080" s="78"/>
      <c r="M1080" s="81"/>
      <c r="N1080" s="14"/>
      <c r="O1080" s="78"/>
      <c r="P1080" s="78"/>
      <c r="Q1080" s="93"/>
      <c r="R1080" s="80"/>
      <c r="S1080" s="80"/>
      <c r="T1080" s="69"/>
      <c r="U1080" s="78"/>
      <c r="V1080" s="69"/>
      <c r="W1080" s="80"/>
      <c r="X1080" s="80"/>
      <c r="Y1080" s="94"/>
      <c r="Z1080" s="80"/>
      <c r="AA1080" s="80"/>
      <c r="AB1080" s="80"/>
      <c r="AC1080" s="80"/>
      <c r="AD1080" s="69"/>
      <c r="AE1080" s="69"/>
      <c r="AF1080" s="69"/>
      <c r="AG1080" s="95"/>
      <c r="AH1080" s="93"/>
      <c r="AI1080" s="81"/>
      <c r="AJ1080" s="80"/>
      <c r="AK1080" s="80"/>
      <c r="AL1080" s="78"/>
      <c r="AM1080" s="80"/>
      <c r="AN1080" s="80"/>
      <c r="AO1080" s="80"/>
      <c r="AP1080" s="80"/>
      <c r="AQ1080" s="80"/>
      <c r="AR1080" s="80"/>
      <c r="AS1080" s="78"/>
      <c r="AT1080" s="96"/>
      <c r="AU1080" s="97"/>
      <c r="AV1080" s="98"/>
      <c r="AW1080" s="99"/>
    </row>
    <row r="1081" spans="1:49">
      <c r="A1081" s="25"/>
      <c r="C1081" s="89"/>
      <c r="D1081" s="84"/>
      <c r="E1081" s="76"/>
      <c r="F1081" s="91"/>
      <c r="G1081" s="80"/>
      <c r="H1081" s="81"/>
      <c r="I1081" s="14"/>
      <c r="J1081" s="92"/>
      <c r="K1081" s="14"/>
      <c r="L1081" s="78"/>
      <c r="M1081" s="81"/>
      <c r="N1081" s="14"/>
      <c r="O1081" s="78"/>
      <c r="P1081" s="78"/>
      <c r="Q1081" s="93"/>
      <c r="R1081" s="80"/>
      <c r="S1081" s="80"/>
      <c r="T1081" s="69"/>
      <c r="U1081" s="78"/>
      <c r="V1081" s="69"/>
      <c r="W1081" s="80"/>
      <c r="X1081" s="80"/>
      <c r="Y1081" s="94"/>
      <c r="Z1081" s="80"/>
      <c r="AA1081" s="80"/>
      <c r="AB1081" s="80"/>
      <c r="AC1081" s="80"/>
      <c r="AD1081" s="69"/>
      <c r="AE1081" s="69"/>
      <c r="AF1081" s="69"/>
      <c r="AG1081" s="95"/>
      <c r="AH1081" s="93"/>
      <c r="AI1081" s="81"/>
      <c r="AJ1081" s="80"/>
      <c r="AK1081" s="80"/>
      <c r="AL1081" s="78"/>
      <c r="AM1081" s="80"/>
      <c r="AN1081" s="80"/>
      <c r="AO1081" s="80"/>
      <c r="AP1081" s="80"/>
      <c r="AQ1081" s="80"/>
      <c r="AR1081" s="80"/>
      <c r="AS1081" s="78"/>
      <c r="AT1081" s="96"/>
      <c r="AU1081" s="97"/>
      <c r="AV1081" s="98"/>
      <c r="AW1081" s="99"/>
    </row>
    <row r="1082" spans="1:49">
      <c r="A1082" s="25"/>
      <c r="C1082" s="89"/>
      <c r="D1082" s="84"/>
      <c r="E1082" s="76"/>
      <c r="F1082" s="91"/>
      <c r="G1082" s="80"/>
      <c r="H1082" s="81"/>
      <c r="I1082" s="14"/>
      <c r="J1082" s="92"/>
      <c r="K1082" s="14"/>
      <c r="L1082" s="78"/>
      <c r="M1082" s="81"/>
      <c r="N1082" s="14"/>
      <c r="O1082" s="78"/>
      <c r="P1082" s="78"/>
      <c r="Q1082" s="93"/>
      <c r="R1082" s="80"/>
      <c r="S1082" s="80"/>
      <c r="T1082" s="69"/>
      <c r="U1082" s="78"/>
      <c r="V1082" s="69"/>
      <c r="W1082" s="80"/>
      <c r="X1082" s="80"/>
      <c r="Y1082" s="94"/>
      <c r="Z1082" s="80"/>
      <c r="AA1082" s="80"/>
      <c r="AB1082" s="80"/>
      <c r="AC1082" s="80"/>
      <c r="AD1082" s="69"/>
      <c r="AE1082" s="69"/>
      <c r="AF1082" s="69"/>
      <c r="AG1082" s="95"/>
      <c r="AH1082" s="93"/>
      <c r="AI1082" s="81"/>
      <c r="AJ1082" s="80"/>
      <c r="AK1082" s="80"/>
      <c r="AL1082" s="78"/>
      <c r="AM1082" s="80"/>
      <c r="AN1082" s="80"/>
      <c r="AO1082" s="80"/>
      <c r="AP1082" s="80"/>
      <c r="AQ1082" s="80"/>
      <c r="AR1082" s="80"/>
      <c r="AS1082" s="78"/>
      <c r="AT1082" s="96"/>
      <c r="AU1082" s="97"/>
      <c r="AV1082" s="98"/>
      <c r="AW1082" s="99"/>
    </row>
    <row r="1083" spans="1:49">
      <c r="A1083" s="25"/>
      <c r="C1083" s="89"/>
      <c r="D1083" s="84"/>
      <c r="E1083" s="76"/>
      <c r="F1083" s="91"/>
      <c r="G1083" s="80"/>
      <c r="H1083" s="81"/>
      <c r="I1083" s="14"/>
      <c r="J1083" s="92"/>
      <c r="K1083" s="14"/>
      <c r="L1083" s="78"/>
      <c r="M1083" s="81"/>
      <c r="N1083" s="14"/>
      <c r="O1083" s="78"/>
      <c r="P1083" s="78"/>
      <c r="Q1083" s="93"/>
      <c r="R1083" s="80"/>
      <c r="S1083" s="80"/>
      <c r="T1083" s="69"/>
      <c r="U1083" s="78"/>
      <c r="V1083" s="69"/>
      <c r="W1083" s="80"/>
      <c r="X1083" s="80"/>
      <c r="Y1083" s="94"/>
      <c r="Z1083" s="80"/>
      <c r="AA1083" s="80"/>
      <c r="AB1083" s="80"/>
      <c r="AC1083" s="80"/>
      <c r="AD1083" s="69"/>
      <c r="AE1083" s="69"/>
      <c r="AF1083" s="69"/>
      <c r="AG1083" s="95"/>
      <c r="AH1083" s="93"/>
      <c r="AI1083" s="81"/>
      <c r="AJ1083" s="80"/>
      <c r="AK1083" s="80"/>
      <c r="AL1083" s="78"/>
      <c r="AM1083" s="80"/>
      <c r="AN1083" s="80"/>
      <c r="AO1083" s="80"/>
      <c r="AP1083" s="80"/>
      <c r="AQ1083" s="80"/>
      <c r="AR1083" s="80"/>
      <c r="AS1083" s="78"/>
      <c r="AT1083" s="96"/>
      <c r="AU1083" s="97"/>
      <c r="AV1083" s="98"/>
      <c r="AW1083" s="99"/>
    </row>
    <row r="1084" spans="1:49">
      <c r="A1084" s="25"/>
      <c r="C1084" s="89"/>
      <c r="D1084" s="84"/>
      <c r="E1084" s="76"/>
      <c r="F1084" s="91"/>
      <c r="G1084" s="80"/>
      <c r="H1084" s="81"/>
      <c r="I1084" s="14"/>
      <c r="J1084" s="92"/>
      <c r="K1084" s="14"/>
      <c r="L1084" s="78"/>
      <c r="M1084" s="81"/>
      <c r="N1084" s="14"/>
      <c r="O1084" s="78"/>
      <c r="P1084" s="78"/>
      <c r="Q1084" s="93"/>
      <c r="R1084" s="80"/>
      <c r="S1084" s="80"/>
      <c r="T1084" s="69"/>
      <c r="U1084" s="78"/>
      <c r="V1084" s="69"/>
      <c r="W1084" s="80"/>
      <c r="X1084" s="80"/>
      <c r="Y1084" s="94"/>
      <c r="Z1084" s="80"/>
      <c r="AA1084" s="80"/>
      <c r="AB1084" s="80"/>
      <c r="AC1084" s="80"/>
      <c r="AD1084" s="69"/>
      <c r="AE1084" s="69"/>
      <c r="AF1084" s="69"/>
      <c r="AG1084" s="95"/>
      <c r="AH1084" s="93"/>
      <c r="AI1084" s="81"/>
      <c r="AJ1084" s="80"/>
      <c r="AK1084" s="80"/>
      <c r="AL1084" s="78"/>
      <c r="AM1084" s="80"/>
      <c r="AN1084" s="80"/>
      <c r="AO1084" s="80"/>
      <c r="AP1084" s="80"/>
      <c r="AQ1084" s="80"/>
      <c r="AR1084" s="80"/>
      <c r="AS1084" s="78"/>
      <c r="AT1084" s="96"/>
      <c r="AU1084" s="97"/>
      <c r="AV1084" s="98"/>
      <c r="AW1084" s="99"/>
    </row>
    <row r="1085" spans="1:49">
      <c r="A1085" s="25"/>
      <c r="C1085" s="89"/>
      <c r="D1085" s="84"/>
      <c r="E1085" s="76"/>
      <c r="F1085" s="91"/>
      <c r="G1085" s="80"/>
      <c r="H1085" s="81"/>
      <c r="I1085" s="14"/>
      <c r="J1085" s="92"/>
      <c r="K1085" s="14"/>
      <c r="L1085" s="78"/>
      <c r="M1085" s="81"/>
      <c r="N1085" s="14"/>
      <c r="O1085" s="78"/>
      <c r="P1085" s="78"/>
      <c r="Q1085" s="93"/>
      <c r="R1085" s="80"/>
      <c r="S1085" s="80"/>
      <c r="T1085" s="69"/>
      <c r="U1085" s="78"/>
      <c r="V1085" s="69"/>
      <c r="W1085" s="80"/>
      <c r="X1085" s="80"/>
      <c r="Y1085" s="94"/>
      <c r="Z1085" s="80"/>
      <c r="AA1085" s="80"/>
      <c r="AB1085" s="80"/>
      <c r="AC1085" s="80"/>
      <c r="AD1085" s="69"/>
      <c r="AE1085" s="69"/>
      <c r="AF1085" s="69"/>
      <c r="AG1085" s="95"/>
      <c r="AH1085" s="93"/>
      <c r="AI1085" s="81"/>
      <c r="AJ1085" s="80"/>
      <c r="AK1085" s="80"/>
      <c r="AL1085" s="78"/>
      <c r="AM1085" s="80"/>
      <c r="AN1085" s="80"/>
      <c r="AO1085" s="80"/>
      <c r="AP1085" s="80"/>
      <c r="AQ1085" s="80"/>
      <c r="AR1085" s="80"/>
      <c r="AS1085" s="78"/>
      <c r="AT1085" s="96"/>
      <c r="AU1085" s="97"/>
      <c r="AV1085" s="98"/>
      <c r="AW1085" s="99"/>
    </row>
    <row r="1086" spans="1:49">
      <c r="A1086" s="25"/>
      <c r="C1086" s="89"/>
      <c r="D1086" s="84"/>
      <c r="E1086" s="76"/>
      <c r="F1086" s="91"/>
      <c r="G1086" s="80"/>
      <c r="H1086" s="81"/>
      <c r="I1086" s="14"/>
      <c r="J1086" s="92"/>
      <c r="K1086" s="14"/>
      <c r="L1086" s="78"/>
      <c r="M1086" s="81"/>
      <c r="N1086" s="14"/>
      <c r="O1086" s="78"/>
      <c r="P1086" s="78"/>
      <c r="Q1086" s="93"/>
      <c r="R1086" s="80"/>
      <c r="S1086" s="80"/>
      <c r="T1086" s="69"/>
      <c r="U1086" s="78"/>
      <c r="V1086" s="69"/>
      <c r="W1086" s="80"/>
      <c r="X1086" s="80"/>
      <c r="Y1086" s="94"/>
      <c r="Z1086" s="80"/>
      <c r="AA1086" s="80"/>
      <c r="AB1086" s="80"/>
      <c r="AC1086" s="80"/>
      <c r="AD1086" s="69"/>
      <c r="AE1086" s="69"/>
      <c r="AF1086" s="69"/>
      <c r="AG1086" s="95"/>
      <c r="AH1086" s="93"/>
      <c r="AI1086" s="81"/>
      <c r="AJ1086" s="80"/>
      <c r="AK1086" s="80"/>
      <c r="AL1086" s="78"/>
      <c r="AM1086" s="80"/>
      <c r="AN1086" s="80"/>
      <c r="AO1086" s="80"/>
      <c r="AP1086" s="80"/>
      <c r="AQ1086" s="80"/>
      <c r="AR1086" s="80"/>
      <c r="AS1086" s="78"/>
      <c r="AT1086" s="96"/>
      <c r="AU1086" s="97"/>
      <c r="AV1086" s="98"/>
      <c r="AW1086" s="99"/>
    </row>
    <row r="1087" spans="1:49">
      <c r="A1087" s="25"/>
      <c r="C1087" s="89"/>
      <c r="D1087" s="84"/>
      <c r="E1087" s="76"/>
      <c r="F1087" s="91"/>
      <c r="G1087" s="80"/>
      <c r="H1087" s="81"/>
      <c r="I1087" s="14"/>
      <c r="J1087" s="92"/>
      <c r="K1087" s="14"/>
      <c r="L1087" s="78"/>
      <c r="M1087" s="81"/>
      <c r="N1087" s="14"/>
      <c r="O1087" s="78"/>
      <c r="P1087" s="78"/>
      <c r="Q1087" s="93"/>
      <c r="R1087" s="80"/>
      <c r="S1087" s="80"/>
      <c r="T1087" s="69"/>
      <c r="U1087" s="78"/>
      <c r="V1087" s="69"/>
      <c r="W1087" s="80"/>
      <c r="X1087" s="80"/>
      <c r="Y1087" s="94"/>
      <c r="Z1087" s="80"/>
      <c r="AA1087" s="80"/>
      <c r="AB1087" s="80"/>
      <c r="AC1087" s="80"/>
      <c r="AD1087" s="69"/>
      <c r="AE1087" s="69"/>
      <c r="AF1087" s="69"/>
      <c r="AG1087" s="95"/>
      <c r="AH1087" s="93"/>
      <c r="AI1087" s="81"/>
      <c r="AJ1087" s="80"/>
      <c r="AK1087" s="80"/>
      <c r="AL1087" s="78"/>
      <c r="AM1087" s="80"/>
      <c r="AN1087" s="80"/>
      <c r="AO1087" s="80"/>
      <c r="AP1087" s="80"/>
      <c r="AQ1087" s="80"/>
      <c r="AR1087" s="80"/>
      <c r="AS1087" s="78"/>
      <c r="AT1087" s="96"/>
      <c r="AU1087" s="97"/>
      <c r="AV1087" s="98"/>
      <c r="AW1087" s="99"/>
    </row>
    <row r="1088" spans="1:49">
      <c r="A1088" s="25"/>
      <c r="C1088" s="89"/>
      <c r="D1088" s="84"/>
      <c r="E1088" s="76"/>
      <c r="F1088" s="91"/>
      <c r="G1088" s="80"/>
      <c r="H1088" s="81"/>
      <c r="I1088" s="14"/>
      <c r="J1088" s="92"/>
      <c r="K1088" s="14"/>
      <c r="L1088" s="78"/>
      <c r="M1088" s="81"/>
      <c r="N1088" s="14"/>
      <c r="O1088" s="78"/>
      <c r="P1088" s="78"/>
      <c r="Q1088" s="93"/>
      <c r="R1088" s="80"/>
      <c r="S1088" s="80"/>
      <c r="T1088" s="69"/>
      <c r="U1088" s="78"/>
      <c r="V1088" s="69"/>
      <c r="W1088" s="80"/>
      <c r="X1088" s="80"/>
      <c r="Y1088" s="94"/>
      <c r="Z1088" s="80"/>
      <c r="AA1088" s="80"/>
      <c r="AB1088" s="80"/>
      <c r="AC1088" s="80"/>
      <c r="AD1088" s="69"/>
      <c r="AE1088" s="69"/>
      <c r="AF1088" s="69"/>
      <c r="AG1088" s="95"/>
      <c r="AH1088" s="93"/>
      <c r="AI1088" s="81"/>
      <c r="AJ1088" s="80"/>
      <c r="AK1088" s="80"/>
      <c r="AL1088" s="78"/>
      <c r="AM1088" s="80"/>
      <c r="AN1088" s="80"/>
      <c r="AO1088" s="80"/>
      <c r="AP1088" s="80"/>
      <c r="AQ1088" s="80"/>
      <c r="AR1088" s="80"/>
      <c r="AS1088" s="78"/>
      <c r="AT1088" s="96"/>
      <c r="AU1088" s="97"/>
      <c r="AV1088" s="98"/>
      <c r="AW1088" s="99"/>
    </row>
    <row r="1089" spans="1:49">
      <c r="A1089" s="25"/>
      <c r="C1089" s="89"/>
      <c r="D1089" s="84"/>
      <c r="E1089" s="76"/>
      <c r="F1089" s="91"/>
      <c r="G1089" s="80"/>
      <c r="H1089" s="81"/>
      <c r="I1089" s="14"/>
      <c r="J1089" s="92"/>
      <c r="K1089" s="14"/>
      <c r="L1089" s="78"/>
      <c r="M1089" s="81"/>
      <c r="N1089" s="14"/>
      <c r="O1089" s="78"/>
      <c r="P1089" s="78"/>
      <c r="Q1089" s="93"/>
      <c r="R1089" s="80"/>
      <c r="S1089" s="80"/>
      <c r="T1089" s="69"/>
      <c r="U1089" s="78"/>
      <c r="V1089" s="69"/>
      <c r="W1089" s="80"/>
      <c r="X1089" s="80"/>
      <c r="Y1089" s="94"/>
      <c r="Z1089" s="80"/>
      <c r="AA1089" s="80"/>
      <c r="AB1089" s="80"/>
      <c r="AC1089" s="80"/>
      <c r="AD1089" s="69"/>
      <c r="AE1089" s="69"/>
      <c r="AF1089" s="69"/>
      <c r="AG1089" s="95"/>
      <c r="AH1089" s="93"/>
      <c r="AI1089" s="81"/>
      <c r="AJ1089" s="80"/>
      <c r="AK1089" s="80"/>
      <c r="AL1089" s="78"/>
      <c r="AM1089" s="80"/>
      <c r="AN1089" s="80"/>
      <c r="AO1089" s="80"/>
      <c r="AP1089" s="80"/>
      <c r="AQ1089" s="80"/>
      <c r="AR1089" s="80"/>
      <c r="AS1089" s="78"/>
      <c r="AT1089" s="96"/>
      <c r="AU1089" s="97"/>
      <c r="AV1089" s="98"/>
      <c r="AW1089" s="99"/>
    </row>
    <row r="1090" spans="1:49">
      <c r="A1090" s="25"/>
      <c r="C1090" s="89"/>
      <c r="D1090" s="84"/>
      <c r="E1090" s="76"/>
      <c r="F1090" s="91"/>
      <c r="G1090" s="80"/>
      <c r="H1090" s="81"/>
      <c r="I1090" s="14"/>
      <c r="J1090" s="92"/>
      <c r="K1090" s="14"/>
      <c r="L1090" s="78"/>
      <c r="M1090" s="81"/>
      <c r="N1090" s="14"/>
      <c r="O1090" s="78"/>
      <c r="P1090" s="78"/>
      <c r="Q1090" s="93"/>
      <c r="R1090" s="80"/>
      <c r="S1090" s="80"/>
      <c r="T1090" s="69"/>
      <c r="U1090" s="78"/>
      <c r="V1090" s="69"/>
      <c r="W1090" s="80"/>
      <c r="X1090" s="80"/>
      <c r="Y1090" s="94"/>
      <c r="Z1090" s="80"/>
      <c r="AA1090" s="80"/>
      <c r="AB1090" s="80"/>
      <c r="AC1090" s="80"/>
      <c r="AD1090" s="69"/>
      <c r="AE1090" s="69"/>
      <c r="AF1090" s="69"/>
      <c r="AG1090" s="95"/>
      <c r="AH1090" s="93"/>
      <c r="AI1090" s="81"/>
      <c r="AJ1090" s="80"/>
      <c r="AK1090" s="80"/>
      <c r="AL1090" s="78"/>
      <c r="AM1090" s="80"/>
      <c r="AN1090" s="80"/>
      <c r="AO1090" s="80"/>
      <c r="AP1090" s="80"/>
      <c r="AQ1090" s="80"/>
      <c r="AR1090" s="80"/>
      <c r="AS1090" s="78"/>
      <c r="AT1090" s="96"/>
      <c r="AU1090" s="97"/>
      <c r="AV1090" s="98"/>
      <c r="AW1090" s="99"/>
    </row>
    <row r="1091" spans="1:49">
      <c r="A1091" s="25"/>
      <c r="C1091" s="89"/>
      <c r="D1091" s="84"/>
      <c r="E1091" s="76"/>
      <c r="F1091" s="91"/>
      <c r="G1091" s="80"/>
      <c r="H1091" s="81"/>
      <c r="I1091" s="14"/>
      <c r="J1091" s="92"/>
      <c r="K1091" s="14"/>
      <c r="L1091" s="78"/>
      <c r="M1091" s="81"/>
      <c r="N1091" s="14"/>
      <c r="O1091" s="78"/>
      <c r="P1091" s="78"/>
      <c r="Q1091" s="93"/>
      <c r="R1091" s="80"/>
      <c r="S1091" s="80"/>
      <c r="T1091" s="69"/>
      <c r="U1091" s="78"/>
      <c r="V1091" s="69"/>
      <c r="W1091" s="80"/>
      <c r="X1091" s="80"/>
      <c r="Y1091" s="94"/>
      <c r="Z1091" s="80"/>
      <c r="AA1091" s="80"/>
      <c r="AB1091" s="80"/>
      <c r="AC1091" s="80"/>
      <c r="AD1091" s="69"/>
      <c r="AE1091" s="69"/>
      <c r="AF1091" s="69"/>
      <c r="AG1091" s="95"/>
      <c r="AH1091" s="93"/>
      <c r="AI1091" s="81"/>
      <c r="AJ1091" s="80"/>
      <c r="AK1091" s="80"/>
      <c r="AL1091" s="78"/>
      <c r="AM1091" s="80"/>
      <c r="AN1091" s="80"/>
      <c r="AO1091" s="80"/>
      <c r="AP1091" s="80"/>
      <c r="AQ1091" s="80"/>
      <c r="AR1091" s="80"/>
      <c r="AS1091" s="78"/>
      <c r="AT1091" s="96"/>
      <c r="AU1091" s="97"/>
      <c r="AV1091" s="98"/>
      <c r="AW1091" s="99"/>
    </row>
    <row r="1092" spans="1:49">
      <c r="A1092" s="25"/>
      <c r="C1092" s="89"/>
      <c r="D1092" s="84"/>
      <c r="E1092" s="76"/>
      <c r="F1092" s="91"/>
      <c r="G1092" s="80"/>
      <c r="H1092" s="81"/>
      <c r="I1092" s="14"/>
      <c r="J1092" s="92"/>
      <c r="K1092" s="14"/>
      <c r="L1092" s="78"/>
      <c r="M1092" s="81"/>
      <c r="N1092" s="14"/>
      <c r="O1092" s="78"/>
      <c r="P1092" s="78"/>
      <c r="Q1092" s="93"/>
      <c r="R1092" s="80"/>
      <c r="S1092" s="80"/>
      <c r="T1092" s="69"/>
      <c r="U1092" s="78"/>
      <c r="V1092" s="69"/>
      <c r="W1092" s="80"/>
      <c r="X1092" s="80"/>
      <c r="Y1092" s="94"/>
      <c r="Z1092" s="80"/>
      <c r="AA1092" s="80"/>
      <c r="AB1092" s="80"/>
      <c r="AC1092" s="80"/>
      <c r="AD1092" s="69"/>
      <c r="AE1092" s="69"/>
      <c r="AF1092" s="69"/>
      <c r="AG1092" s="95"/>
      <c r="AH1092" s="93"/>
      <c r="AI1092" s="81"/>
      <c r="AJ1092" s="80"/>
      <c r="AK1092" s="80"/>
      <c r="AL1092" s="78"/>
      <c r="AM1092" s="80"/>
      <c r="AN1092" s="80"/>
      <c r="AO1092" s="80"/>
      <c r="AP1092" s="80"/>
      <c r="AQ1092" s="80"/>
      <c r="AR1092" s="80"/>
      <c r="AS1092" s="78"/>
      <c r="AT1092" s="96"/>
      <c r="AU1092" s="97"/>
      <c r="AV1092" s="98"/>
      <c r="AW1092" s="99"/>
    </row>
    <row r="1093" spans="1:49">
      <c r="A1093" s="25"/>
      <c r="C1093" s="89"/>
      <c r="D1093" s="84"/>
      <c r="E1093" s="76"/>
      <c r="F1093" s="91"/>
      <c r="G1093" s="80"/>
      <c r="H1093" s="81"/>
      <c r="I1093" s="14"/>
      <c r="J1093" s="92"/>
      <c r="K1093" s="14"/>
      <c r="L1093" s="78"/>
      <c r="M1093" s="81"/>
      <c r="N1093" s="14"/>
      <c r="O1093" s="78"/>
      <c r="P1093" s="78"/>
      <c r="Q1093" s="93"/>
      <c r="R1093" s="80"/>
      <c r="S1093" s="80"/>
      <c r="T1093" s="69"/>
      <c r="U1093" s="78"/>
      <c r="V1093" s="69"/>
      <c r="W1093" s="80"/>
      <c r="X1093" s="80"/>
      <c r="Y1093" s="94"/>
      <c r="Z1093" s="80"/>
      <c r="AA1093" s="80"/>
      <c r="AB1093" s="80"/>
      <c r="AC1093" s="80"/>
      <c r="AD1093" s="69"/>
      <c r="AE1093" s="69"/>
      <c r="AF1093" s="69"/>
      <c r="AG1093" s="95"/>
      <c r="AH1093" s="93"/>
      <c r="AI1093" s="81"/>
      <c r="AJ1093" s="80"/>
      <c r="AK1093" s="80"/>
      <c r="AL1093" s="78"/>
      <c r="AM1093" s="80"/>
      <c r="AN1093" s="80"/>
      <c r="AO1093" s="80"/>
      <c r="AP1093" s="80"/>
      <c r="AQ1093" s="80"/>
      <c r="AR1093" s="80"/>
      <c r="AS1093" s="78"/>
      <c r="AT1093" s="96"/>
      <c r="AU1093" s="97"/>
      <c r="AV1093" s="98"/>
      <c r="AW1093" s="99"/>
    </row>
    <row r="1094" spans="1:49">
      <c r="A1094" s="25"/>
      <c r="C1094" s="89"/>
      <c r="D1094" s="84"/>
      <c r="E1094" s="76"/>
      <c r="F1094" s="91"/>
      <c r="G1094" s="80"/>
      <c r="H1094" s="81"/>
      <c r="I1094" s="14"/>
      <c r="J1094" s="92"/>
      <c r="K1094" s="14"/>
      <c r="L1094" s="78"/>
      <c r="M1094" s="81"/>
      <c r="N1094" s="14"/>
      <c r="O1094" s="78"/>
      <c r="P1094" s="78"/>
      <c r="Q1094" s="93"/>
      <c r="R1094" s="80"/>
      <c r="S1094" s="80"/>
      <c r="T1094" s="69"/>
      <c r="U1094" s="78"/>
      <c r="V1094" s="69"/>
      <c r="W1094" s="80"/>
      <c r="X1094" s="80"/>
      <c r="Y1094" s="94"/>
      <c r="Z1094" s="80"/>
      <c r="AA1094" s="80"/>
      <c r="AB1094" s="80"/>
      <c r="AC1094" s="80"/>
      <c r="AD1094" s="69"/>
      <c r="AE1094" s="69"/>
      <c r="AF1094" s="69"/>
      <c r="AG1094" s="95"/>
      <c r="AH1094" s="93"/>
      <c r="AI1094" s="81"/>
      <c r="AJ1094" s="80"/>
      <c r="AK1094" s="80"/>
      <c r="AL1094" s="78"/>
      <c r="AM1094" s="80"/>
      <c r="AN1094" s="80"/>
      <c r="AO1094" s="80"/>
      <c r="AP1094" s="80"/>
      <c r="AQ1094" s="80"/>
      <c r="AR1094" s="80"/>
      <c r="AS1094" s="78"/>
      <c r="AT1094" s="96"/>
      <c r="AU1094" s="97"/>
      <c r="AV1094" s="98"/>
      <c r="AW1094" s="99"/>
    </row>
    <row r="1095" spans="1:49">
      <c r="A1095" s="25"/>
      <c r="C1095" s="89"/>
      <c r="D1095" s="84"/>
      <c r="E1095" s="76"/>
      <c r="F1095" s="91"/>
      <c r="G1095" s="80"/>
      <c r="H1095" s="81"/>
      <c r="I1095" s="14"/>
      <c r="J1095" s="92"/>
      <c r="K1095" s="14"/>
      <c r="L1095" s="78"/>
      <c r="M1095" s="81"/>
      <c r="N1095" s="14"/>
      <c r="O1095" s="78"/>
      <c r="P1095" s="78"/>
      <c r="Q1095" s="93"/>
      <c r="R1095" s="80"/>
      <c r="S1095" s="80"/>
      <c r="T1095" s="69"/>
      <c r="U1095" s="78"/>
      <c r="V1095" s="69"/>
      <c r="W1095" s="80"/>
      <c r="X1095" s="80"/>
      <c r="Y1095" s="94"/>
      <c r="Z1095" s="80"/>
      <c r="AA1095" s="80"/>
      <c r="AB1095" s="80"/>
      <c r="AC1095" s="80"/>
      <c r="AD1095" s="69"/>
      <c r="AE1095" s="69"/>
      <c r="AF1095" s="69"/>
      <c r="AG1095" s="95"/>
      <c r="AH1095" s="93"/>
      <c r="AI1095" s="81"/>
      <c r="AJ1095" s="80"/>
      <c r="AK1095" s="80"/>
      <c r="AL1095" s="78"/>
      <c r="AM1095" s="80"/>
      <c r="AN1095" s="80"/>
      <c r="AO1095" s="80"/>
      <c r="AP1095" s="80"/>
      <c r="AQ1095" s="80"/>
      <c r="AR1095" s="80"/>
      <c r="AS1095" s="78"/>
      <c r="AT1095" s="96"/>
      <c r="AU1095" s="97"/>
      <c r="AV1095" s="98"/>
      <c r="AW1095" s="99"/>
    </row>
    <row r="1096" spans="1:49">
      <c r="A1096" s="25"/>
      <c r="C1096" s="89"/>
      <c r="D1096" s="84"/>
      <c r="E1096" s="76"/>
      <c r="F1096" s="91"/>
      <c r="G1096" s="80"/>
      <c r="H1096" s="81"/>
      <c r="I1096" s="14"/>
      <c r="J1096" s="92"/>
      <c r="K1096" s="14"/>
      <c r="L1096" s="78"/>
      <c r="M1096" s="81"/>
      <c r="N1096" s="14"/>
      <c r="O1096" s="78"/>
      <c r="P1096" s="78"/>
      <c r="Q1096" s="93"/>
      <c r="R1096" s="80"/>
      <c r="S1096" s="80"/>
      <c r="T1096" s="69"/>
      <c r="U1096" s="78"/>
      <c r="V1096" s="69"/>
      <c r="W1096" s="80"/>
      <c r="X1096" s="80"/>
      <c r="Y1096" s="94"/>
      <c r="Z1096" s="80"/>
      <c r="AA1096" s="80"/>
      <c r="AB1096" s="80"/>
      <c r="AC1096" s="80"/>
      <c r="AD1096" s="69"/>
      <c r="AE1096" s="69"/>
      <c r="AF1096" s="69"/>
      <c r="AG1096" s="95"/>
      <c r="AH1096" s="93"/>
      <c r="AI1096" s="81"/>
      <c r="AJ1096" s="80"/>
      <c r="AK1096" s="80"/>
      <c r="AL1096" s="78"/>
      <c r="AM1096" s="80"/>
      <c r="AN1096" s="80"/>
      <c r="AO1096" s="80"/>
      <c r="AP1096" s="80"/>
      <c r="AQ1096" s="80"/>
      <c r="AR1096" s="80"/>
      <c r="AS1096" s="78"/>
      <c r="AT1096" s="96"/>
      <c r="AU1096" s="97"/>
      <c r="AV1096" s="98"/>
      <c r="AW1096" s="99"/>
    </row>
    <row r="1097" spans="1:49">
      <c r="A1097" s="25"/>
      <c r="C1097" s="89"/>
      <c r="D1097" s="84"/>
      <c r="E1097" s="76"/>
      <c r="F1097" s="91"/>
      <c r="G1097" s="80"/>
      <c r="H1097" s="81"/>
      <c r="I1097" s="14"/>
      <c r="J1097" s="92"/>
      <c r="K1097" s="14"/>
      <c r="L1097" s="78"/>
      <c r="M1097" s="81"/>
      <c r="N1097" s="14"/>
      <c r="O1097" s="78"/>
      <c r="P1097" s="78"/>
      <c r="Q1097" s="93"/>
      <c r="R1097" s="80"/>
      <c r="S1097" s="80"/>
      <c r="T1097" s="69"/>
      <c r="U1097" s="78"/>
      <c r="V1097" s="69"/>
      <c r="W1097" s="80"/>
      <c r="X1097" s="80"/>
      <c r="Y1097" s="94"/>
      <c r="Z1097" s="80"/>
      <c r="AA1097" s="80"/>
      <c r="AB1097" s="80"/>
      <c r="AC1097" s="80"/>
      <c r="AD1097" s="69"/>
      <c r="AE1097" s="69"/>
      <c r="AF1097" s="69"/>
      <c r="AG1097" s="95"/>
      <c r="AH1097" s="93"/>
      <c r="AI1097" s="81"/>
      <c r="AJ1097" s="80"/>
      <c r="AK1097" s="80"/>
      <c r="AL1097" s="78"/>
      <c r="AM1097" s="80"/>
      <c r="AN1097" s="80"/>
      <c r="AO1097" s="80"/>
      <c r="AP1097" s="80"/>
      <c r="AQ1097" s="80"/>
      <c r="AR1097" s="80"/>
      <c r="AS1097" s="78"/>
      <c r="AT1097" s="96"/>
      <c r="AU1097" s="97"/>
      <c r="AV1097" s="98"/>
      <c r="AW1097" s="99"/>
    </row>
    <row r="1098" spans="1:49">
      <c r="A1098" s="25"/>
      <c r="C1098" s="89"/>
      <c r="D1098" s="84"/>
      <c r="E1098" s="76"/>
      <c r="F1098" s="91"/>
      <c r="G1098" s="80"/>
      <c r="H1098" s="81"/>
      <c r="I1098" s="14"/>
      <c r="J1098" s="92"/>
      <c r="K1098" s="14"/>
      <c r="L1098" s="78"/>
      <c r="M1098" s="81"/>
      <c r="N1098" s="14"/>
      <c r="O1098" s="78"/>
      <c r="P1098" s="78"/>
      <c r="Q1098" s="93"/>
      <c r="R1098" s="80"/>
      <c r="S1098" s="80"/>
      <c r="T1098" s="69"/>
      <c r="U1098" s="78"/>
      <c r="V1098" s="69"/>
      <c r="W1098" s="80"/>
      <c r="X1098" s="80"/>
      <c r="Y1098" s="94"/>
      <c r="Z1098" s="80"/>
      <c r="AA1098" s="80"/>
      <c r="AB1098" s="80"/>
      <c r="AC1098" s="80"/>
      <c r="AD1098" s="69"/>
      <c r="AE1098" s="69"/>
      <c r="AF1098" s="69"/>
      <c r="AG1098" s="95"/>
      <c r="AH1098" s="93"/>
      <c r="AI1098" s="81"/>
      <c r="AJ1098" s="80"/>
      <c r="AK1098" s="80"/>
      <c r="AL1098" s="78"/>
      <c r="AM1098" s="80"/>
      <c r="AN1098" s="80"/>
      <c r="AO1098" s="80"/>
      <c r="AP1098" s="80"/>
      <c r="AQ1098" s="80"/>
      <c r="AR1098" s="80"/>
      <c r="AS1098" s="78"/>
      <c r="AT1098" s="96"/>
      <c r="AU1098" s="97"/>
      <c r="AV1098" s="98"/>
      <c r="AW1098" s="99"/>
    </row>
    <row r="1099" spans="1:49">
      <c r="A1099" s="25"/>
      <c r="C1099" s="89"/>
      <c r="D1099" s="84"/>
      <c r="E1099" s="76"/>
      <c r="F1099" s="91"/>
      <c r="G1099" s="80"/>
      <c r="H1099" s="81"/>
      <c r="I1099" s="14"/>
      <c r="J1099" s="92"/>
      <c r="K1099" s="14"/>
      <c r="L1099" s="78"/>
      <c r="M1099" s="81"/>
      <c r="N1099" s="14"/>
      <c r="O1099" s="78"/>
      <c r="P1099" s="78"/>
      <c r="Q1099" s="93"/>
      <c r="R1099" s="80"/>
      <c r="S1099" s="80"/>
      <c r="T1099" s="69"/>
      <c r="U1099" s="78"/>
      <c r="V1099" s="69"/>
      <c r="W1099" s="80"/>
      <c r="X1099" s="80"/>
      <c r="Y1099" s="94"/>
      <c r="Z1099" s="80"/>
      <c r="AA1099" s="80"/>
      <c r="AB1099" s="80"/>
      <c r="AC1099" s="80"/>
      <c r="AD1099" s="69"/>
      <c r="AE1099" s="69"/>
      <c r="AF1099" s="69"/>
      <c r="AG1099" s="95"/>
      <c r="AH1099" s="93"/>
      <c r="AI1099" s="81"/>
      <c r="AJ1099" s="80"/>
      <c r="AK1099" s="80"/>
      <c r="AL1099" s="78"/>
      <c r="AM1099" s="80"/>
      <c r="AN1099" s="80"/>
      <c r="AO1099" s="80"/>
      <c r="AP1099" s="80"/>
      <c r="AQ1099" s="80"/>
      <c r="AR1099" s="80"/>
      <c r="AS1099" s="78"/>
      <c r="AT1099" s="96"/>
      <c r="AU1099" s="97"/>
      <c r="AV1099" s="98"/>
      <c r="AW1099" s="99"/>
    </row>
    <row r="1100" spans="1:49">
      <c r="A1100" s="25"/>
      <c r="C1100" s="89"/>
      <c r="D1100" s="84"/>
      <c r="E1100" s="76"/>
      <c r="F1100" s="91"/>
      <c r="G1100" s="80"/>
      <c r="H1100" s="81"/>
      <c r="I1100" s="14"/>
      <c r="J1100" s="92"/>
      <c r="K1100" s="14"/>
      <c r="L1100" s="78"/>
      <c r="M1100" s="81"/>
      <c r="N1100" s="14"/>
      <c r="O1100" s="78"/>
      <c r="P1100" s="78"/>
      <c r="Q1100" s="93"/>
      <c r="R1100" s="80"/>
      <c r="S1100" s="80"/>
      <c r="T1100" s="69"/>
      <c r="U1100" s="78"/>
      <c r="V1100" s="69"/>
      <c r="W1100" s="80"/>
      <c r="X1100" s="80"/>
      <c r="Y1100" s="94"/>
      <c r="Z1100" s="80"/>
      <c r="AA1100" s="80"/>
      <c r="AB1100" s="80"/>
      <c r="AC1100" s="80"/>
      <c r="AD1100" s="69"/>
      <c r="AE1100" s="69"/>
      <c r="AF1100" s="69"/>
      <c r="AG1100" s="95"/>
      <c r="AH1100" s="93"/>
      <c r="AI1100" s="81"/>
      <c r="AJ1100" s="80"/>
      <c r="AK1100" s="80"/>
      <c r="AL1100" s="78"/>
      <c r="AM1100" s="80"/>
      <c r="AN1100" s="80"/>
      <c r="AO1100" s="80"/>
      <c r="AP1100" s="80"/>
      <c r="AQ1100" s="80"/>
      <c r="AR1100" s="80"/>
      <c r="AS1100" s="78"/>
      <c r="AT1100" s="96"/>
      <c r="AU1100" s="97"/>
      <c r="AV1100" s="98"/>
      <c r="AW1100" s="99"/>
    </row>
    <row r="1101" spans="1:49">
      <c r="A1101" s="25"/>
      <c r="C1101" s="89"/>
      <c r="D1101" s="84"/>
      <c r="E1101" s="76"/>
      <c r="F1101" s="91"/>
      <c r="G1101" s="80"/>
      <c r="H1101" s="81"/>
      <c r="I1101" s="14"/>
      <c r="J1101" s="92"/>
      <c r="K1101" s="14"/>
      <c r="L1101" s="78"/>
      <c r="M1101" s="81"/>
      <c r="N1101" s="14"/>
      <c r="O1101" s="78"/>
      <c r="P1101" s="78"/>
      <c r="Q1101" s="93"/>
      <c r="R1101" s="80"/>
      <c r="S1101" s="80"/>
      <c r="T1101" s="69"/>
      <c r="U1101" s="78"/>
      <c r="V1101" s="69"/>
      <c r="W1101" s="80"/>
      <c r="X1101" s="80"/>
      <c r="Y1101" s="94"/>
      <c r="Z1101" s="80"/>
      <c r="AA1101" s="80"/>
      <c r="AB1101" s="80"/>
      <c r="AC1101" s="80"/>
      <c r="AD1101" s="69"/>
      <c r="AE1101" s="69"/>
      <c r="AF1101" s="69"/>
      <c r="AG1101" s="95"/>
      <c r="AH1101" s="93"/>
      <c r="AI1101" s="81"/>
      <c r="AJ1101" s="80"/>
      <c r="AK1101" s="80"/>
      <c r="AL1101" s="78"/>
      <c r="AM1101" s="80"/>
      <c r="AN1101" s="80"/>
      <c r="AO1101" s="80"/>
      <c r="AP1101" s="80"/>
      <c r="AQ1101" s="80"/>
      <c r="AR1101" s="80"/>
      <c r="AS1101" s="78"/>
      <c r="AT1101" s="96"/>
      <c r="AU1101" s="97"/>
      <c r="AV1101" s="98"/>
      <c r="AW1101" s="99"/>
    </row>
    <row r="1102" spans="1:49">
      <c r="A1102" s="25"/>
      <c r="C1102" s="89"/>
      <c r="D1102" s="84"/>
      <c r="E1102" s="76"/>
      <c r="F1102" s="91"/>
      <c r="G1102" s="80"/>
      <c r="H1102" s="81"/>
      <c r="I1102" s="14"/>
      <c r="J1102" s="92"/>
      <c r="K1102" s="14"/>
      <c r="L1102" s="78"/>
      <c r="M1102" s="81"/>
      <c r="N1102" s="14"/>
      <c r="O1102" s="78"/>
      <c r="P1102" s="78"/>
      <c r="Q1102" s="93"/>
      <c r="R1102" s="80"/>
      <c r="S1102" s="80"/>
      <c r="T1102" s="69"/>
      <c r="U1102" s="78"/>
      <c r="V1102" s="69"/>
      <c r="W1102" s="80"/>
      <c r="X1102" s="80"/>
      <c r="Y1102" s="94"/>
      <c r="Z1102" s="80"/>
      <c r="AA1102" s="80"/>
      <c r="AB1102" s="80"/>
      <c r="AC1102" s="80"/>
      <c r="AD1102" s="69"/>
      <c r="AE1102" s="69"/>
      <c r="AF1102" s="69"/>
      <c r="AG1102" s="95"/>
      <c r="AH1102" s="93"/>
      <c r="AI1102" s="81"/>
      <c r="AJ1102" s="80"/>
      <c r="AK1102" s="80"/>
      <c r="AL1102" s="78"/>
      <c r="AM1102" s="80"/>
      <c r="AN1102" s="80"/>
      <c r="AO1102" s="80"/>
      <c r="AP1102" s="80"/>
      <c r="AQ1102" s="80"/>
      <c r="AR1102" s="80"/>
      <c r="AS1102" s="78"/>
      <c r="AT1102" s="96"/>
      <c r="AU1102" s="97"/>
      <c r="AV1102" s="98"/>
      <c r="AW1102" s="99"/>
    </row>
    <row r="1103" spans="1:49">
      <c r="A1103" s="25"/>
      <c r="C1103" s="89"/>
      <c r="D1103" s="84"/>
      <c r="E1103" s="76"/>
      <c r="F1103" s="91"/>
      <c r="G1103" s="80"/>
      <c r="H1103" s="81"/>
      <c r="I1103" s="14"/>
      <c r="J1103" s="92"/>
      <c r="K1103" s="14"/>
      <c r="L1103" s="78"/>
      <c r="M1103" s="81"/>
      <c r="N1103" s="14"/>
      <c r="O1103" s="78"/>
      <c r="P1103" s="78"/>
      <c r="Q1103" s="93"/>
      <c r="R1103" s="80"/>
      <c r="S1103" s="80"/>
      <c r="T1103" s="69"/>
      <c r="U1103" s="78"/>
      <c r="V1103" s="69"/>
      <c r="W1103" s="80"/>
      <c r="X1103" s="80"/>
      <c r="Y1103" s="94"/>
      <c r="Z1103" s="80"/>
      <c r="AA1103" s="80"/>
      <c r="AB1103" s="80"/>
      <c r="AC1103" s="80"/>
      <c r="AD1103" s="69"/>
      <c r="AE1103" s="69"/>
      <c r="AF1103" s="69"/>
      <c r="AG1103" s="95"/>
      <c r="AH1103" s="93"/>
      <c r="AI1103" s="81"/>
      <c r="AJ1103" s="80"/>
      <c r="AK1103" s="80"/>
      <c r="AL1103" s="78"/>
      <c r="AM1103" s="80"/>
      <c r="AN1103" s="80"/>
      <c r="AO1103" s="80"/>
      <c r="AP1103" s="80"/>
      <c r="AQ1103" s="80"/>
      <c r="AR1103" s="80"/>
      <c r="AS1103" s="78"/>
      <c r="AT1103" s="96"/>
      <c r="AU1103" s="97"/>
      <c r="AV1103" s="98"/>
      <c r="AW1103" s="99"/>
    </row>
    <row r="1104" spans="1:49">
      <c r="A1104" s="25"/>
      <c r="C1104" s="89"/>
      <c r="D1104" s="84"/>
      <c r="E1104" s="76"/>
      <c r="F1104" s="91"/>
      <c r="G1104" s="80"/>
      <c r="H1104" s="81"/>
      <c r="I1104" s="14"/>
      <c r="J1104" s="92"/>
      <c r="K1104" s="14"/>
      <c r="L1104" s="78"/>
      <c r="M1104" s="81"/>
      <c r="N1104" s="14"/>
      <c r="O1104" s="78"/>
      <c r="P1104" s="78"/>
      <c r="Q1104" s="93"/>
      <c r="R1104" s="80"/>
      <c r="S1104" s="80"/>
      <c r="T1104" s="69"/>
      <c r="U1104" s="78"/>
      <c r="V1104" s="69"/>
      <c r="W1104" s="80"/>
      <c r="X1104" s="80"/>
      <c r="Y1104" s="94"/>
      <c r="Z1104" s="80"/>
      <c r="AA1104" s="80"/>
      <c r="AB1104" s="80"/>
      <c r="AC1104" s="80"/>
      <c r="AD1104" s="69"/>
      <c r="AE1104" s="69"/>
      <c r="AF1104" s="69"/>
      <c r="AG1104" s="95"/>
      <c r="AH1104" s="93"/>
      <c r="AI1104" s="81"/>
      <c r="AJ1104" s="80"/>
      <c r="AK1104" s="80"/>
      <c r="AL1104" s="78"/>
      <c r="AM1104" s="80"/>
      <c r="AN1104" s="80"/>
      <c r="AO1104" s="80"/>
      <c r="AP1104" s="80"/>
      <c r="AQ1104" s="80"/>
      <c r="AR1104" s="80"/>
      <c r="AS1104" s="78"/>
      <c r="AT1104" s="96"/>
      <c r="AU1104" s="97"/>
      <c r="AV1104" s="98"/>
      <c r="AW1104" s="99"/>
    </row>
    <row r="1105" spans="1:49">
      <c r="A1105" s="25"/>
      <c r="C1105" s="89"/>
      <c r="D1105" s="84"/>
      <c r="E1105" s="76"/>
      <c r="F1105" s="91"/>
      <c r="G1105" s="80"/>
      <c r="H1105" s="81"/>
      <c r="I1105" s="14"/>
      <c r="J1105" s="92"/>
      <c r="K1105" s="14"/>
      <c r="L1105" s="78"/>
      <c r="M1105" s="81"/>
      <c r="N1105" s="14"/>
      <c r="O1105" s="78"/>
      <c r="P1105" s="78"/>
      <c r="Q1105" s="93"/>
      <c r="R1105" s="80"/>
      <c r="S1105" s="80"/>
      <c r="T1105" s="69"/>
      <c r="U1105" s="78"/>
      <c r="V1105" s="69"/>
      <c r="W1105" s="80"/>
      <c r="X1105" s="80"/>
      <c r="Y1105" s="94"/>
      <c r="Z1105" s="80"/>
      <c r="AA1105" s="80"/>
      <c r="AB1105" s="80"/>
      <c r="AC1105" s="80"/>
      <c r="AD1105" s="69"/>
      <c r="AE1105" s="69"/>
      <c r="AF1105" s="69"/>
      <c r="AG1105" s="95"/>
      <c r="AH1105" s="93"/>
      <c r="AI1105" s="81"/>
      <c r="AJ1105" s="80"/>
      <c r="AK1105" s="80"/>
      <c r="AL1105" s="78"/>
      <c r="AM1105" s="80"/>
      <c r="AN1105" s="80"/>
      <c r="AO1105" s="80"/>
      <c r="AP1105" s="80"/>
      <c r="AQ1105" s="80"/>
      <c r="AR1105" s="80"/>
      <c r="AS1105" s="78"/>
      <c r="AT1105" s="96"/>
      <c r="AU1105" s="97"/>
      <c r="AV1105" s="98"/>
      <c r="AW1105" s="99"/>
    </row>
    <row r="1106" spans="1:49">
      <c r="A1106" s="25"/>
      <c r="C1106" s="89"/>
      <c r="D1106" s="84"/>
      <c r="E1106" s="76"/>
      <c r="F1106" s="91"/>
      <c r="G1106" s="80"/>
      <c r="H1106" s="81"/>
      <c r="I1106" s="14"/>
      <c r="J1106" s="92"/>
      <c r="K1106" s="14"/>
      <c r="L1106" s="78"/>
      <c r="M1106" s="81"/>
      <c r="N1106" s="14"/>
      <c r="O1106" s="78"/>
      <c r="P1106" s="78"/>
      <c r="Q1106" s="93"/>
      <c r="R1106" s="80"/>
      <c r="S1106" s="80"/>
      <c r="T1106" s="69"/>
      <c r="U1106" s="78"/>
      <c r="V1106" s="69"/>
      <c r="W1106" s="80"/>
      <c r="X1106" s="80"/>
      <c r="Y1106" s="94"/>
      <c r="Z1106" s="80"/>
      <c r="AA1106" s="80"/>
      <c r="AB1106" s="80"/>
      <c r="AC1106" s="80"/>
      <c r="AD1106" s="69"/>
      <c r="AE1106" s="69"/>
      <c r="AF1106" s="69"/>
      <c r="AG1106" s="95"/>
      <c r="AH1106" s="93"/>
      <c r="AI1106" s="81"/>
      <c r="AJ1106" s="80"/>
      <c r="AK1106" s="80"/>
      <c r="AL1106" s="78"/>
      <c r="AM1106" s="80"/>
      <c r="AN1106" s="80"/>
      <c r="AO1106" s="80"/>
      <c r="AP1106" s="80"/>
      <c r="AQ1106" s="80"/>
      <c r="AR1106" s="80"/>
      <c r="AS1106" s="78"/>
      <c r="AT1106" s="96"/>
      <c r="AU1106" s="97"/>
      <c r="AV1106" s="98"/>
      <c r="AW1106" s="99"/>
    </row>
    <row r="1107" spans="1:49">
      <c r="A1107" s="25"/>
      <c r="C1107" s="89"/>
      <c r="D1107" s="84"/>
      <c r="E1107" s="76"/>
      <c r="F1107" s="91"/>
      <c r="G1107" s="80"/>
      <c r="H1107" s="81"/>
      <c r="I1107" s="14"/>
      <c r="J1107" s="92"/>
      <c r="K1107" s="14"/>
      <c r="L1107" s="78"/>
      <c r="M1107" s="81"/>
      <c r="N1107" s="14"/>
      <c r="O1107" s="78"/>
      <c r="P1107" s="78"/>
      <c r="Q1107" s="93"/>
      <c r="R1107" s="80"/>
      <c r="S1107" s="80"/>
      <c r="T1107" s="69"/>
      <c r="U1107" s="78"/>
      <c r="V1107" s="69"/>
      <c r="W1107" s="80"/>
      <c r="X1107" s="80"/>
      <c r="Y1107" s="94"/>
      <c r="Z1107" s="80"/>
      <c r="AA1107" s="80"/>
      <c r="AB1107" s="80"/>
      <c r="AC1107" s="80"/>
      <c r="AD1107" s="69"/>
      <c r="AE1107" s="69"/>
      <c r="AF1107" s="69"/>
      <c r="AG1107" s="95"/>
      <c r="AH1107" s="93"/>
      <c r="AI1107" s="81"/>
      <c r="AJ1107" s="80"/>
      <c r="AK1107" s="80"/>
      <c r="AL1107" s="78"/>
      <c r="AM1107" s="80"/>
      <c r="AN1107" s="80"/>
      <c r="AO1107" s="80"/>
      <c r="AP1107" s="80"/>
      <c r="AQ1107" s="80"/>
      <c r="AR1107" s="80"/>
      <c r="AS1107" s="78"/>
      <c r="AT1107" s="96"/>
      <c r="AU1107" s="97"/>
      <c r="AV1107" s="98"/>
      <c r="AW1107" s="99"/>
    </row>
    <row r="1108" spans="1:49">
      <c r="A1108" s="25"/>
      <c r="C1108" s="89"/>
      <c r="D1108" s="84"/>
      <c r="E1108" s="76"/>
      <c r="F1108" s="91"/>
      <c r="G1108" s="80"/>
      <c r="H1108" s="81"/>
      <c r="I1108" s="14"/>
      <c r="J1108" s="92"/>
      <c r="K1108" s="14"/>
      <c r="L1108" s="78"/>
      <c r="M1108" s="81"/>
      <c r="N1108" s="14"/>
      <c r="O1108" s="78"/>
      <c r="P1108" s="78"/>
      <c r="Q1108" s="93"/>
      <c r="R1108" s="80"/>
      <c r="S1108" s="80"/>
      <c r="T1108" s="69"/>
      <c r="U1108" s="78"/>
      <c r="V1108" s="69"/>
      <c r="W1108" s="80"/>
      <c r="X1108" s="80"/>
      <c r="Y1108" s="94"/>
      <c r="Z1108" s="80"/>
      <c r="AA1108" s="80"/>
      <c r="AB1108" s="80"/>
      <c r="AC1108" s="80"/>
      <c r="AD1108" s="69"/>
      <c r="AE1108" s="69"/>
      <c r="AF1108" s="69"/>
      <c r="AG1108" s="95"/>
      <c r="AH1108" s="93"/>
      <c r="AI1108" s="81"/>
      <c r="AJ1108" s="80"/>
      <c r="AK1108" s="80"/>
      <c r="AL1108" s="78"/>
      <c r="AM1108" s="80"/>
      <c r="AN1108" s="80"/>
      <c r="AO1108" s="80"/>
      <c r="AP1108" s="80"/>
      <c r="AQ1108" s="80"/>
      <c r="AR1108" s="80"/>
      <c r="AS1108" s="78"/>
      <c r="AT1108" s="96"/>
      <c r="AU1108" s="97"/>
      <c r="AV1108" s="98"/>
      <c r="AW1108" s="99"/>
    </row>
    <row r="1109" spans="1:49">
      <c r="A1109" s="25"/>
      <c r="C1109" s="89"/>
      <c r="D1109" s="84"/>
      <c r="E1109" s="76"/>
      <c r="F1109" s="91"/>
      <c r="G1109" s="80"/>
      <c r="H1109" s="81"/>
      <c r="I1109" s="14"/>
      <c r="J1109" s="92"/>
      <c r="K1109" s="14"/>
      <c r="L1109" s="78"/>
      <c r="M1109" s="81"/>
      <c r="N1109" s="14"/>
      <c r="O1109" s="78"/>
      <c r="P1109" s="78"/>
      <c r="Q1109" s="93"/>
      <c r="R1109" s="80"/>
      <c r="S1109" s="80"/>
      <c r="T1109" s="69"/>
      <c r="U1109" s="78"/>
      <c r="V1109" s="69"/>
      <c r="W1109" s="80"/>
      <c r="X1109" s="80"/>
      <c r="Y1109" s="94"/>
      <c r="Z1109" s="80"/>
      <c r="AA1109" s="80"/>
      <c r="AB1109" s="80"/>
      <c r="AC1109" s="80"/>
      <c r="AD1109" s="69"/>
      <c r="AE1109" s="69"/>
      <c r="AF1109" s="69"/>
      <c r="AG1109" s="95"/>
      <c r="AH1109" s="93"/>
      <c r="AI1109" s="81"/>
      <c r="AJ1109" s="80"/>
      <c r="AK1109" s="80"/>
      <c r="AL1109" s="78"/>
      <c r="AM1109" s="80"/>
      <c r="AN1109" s="80"/>
      <c r="AO1109" s="80"/>
      <c r="AP1109" s="80"/>
      <c r="AQ1109" s="80"/>
      <c r="AR1109" s="80"/>
      <c r="AS1109" s="78"/>
      <c r="AT1109" s="96"/>
      <c r="AU1109" s="97"/>
      <c r="AV1109" s="98"/>
      <c r="AW1109" s="99"/>
    </row>
    <row r="1110" spans="1:49">
      <c r="A1110" s="25"/>
      <c r="C1110" s="89"/>
      <c r="D1110" s="84"/>
      <c r="E1110" s="76"/>
      <c r="F1110" s="91"/>
      <c r="G1110" s="80"/>
      <c r="H1110" s="81"/>
      <c r="I1110" s="14"/>
      <c r="J1110" s="92"/>
      <c r="K1110" s="14"/>
      <c r="L1110" s="78"/>
      <c r="M1110" s="81"/>
      <c r="N1110" s="14"/>
      <c r="O1110" s="78"/>
      <c r="P1110" s="78"/>
      <c r="Q1110" s="93"/>
      <c r="R1110" s="80"/>
      <c r="S1110" s="80"/>
      <c r="T1110" s="69"/>
      <c r="U1110" s="78"/>
      <c r="V1110" s="69"/>
      <c r="W1110" s="80"/>
      <c r="X1110" s="80"/>
      <c r="Y1110" s="94"/>
      <c r="Z1110" s="80"/>
      <c r="AA1110" s="80"/>
      <c r="AB1110" s="80"/>
      <c r="AC1110" s="80"/>
      <c r="AD1110" s="69"/>
      <c r="AE1110" s="69"/>
      <c r="AF1110" s="69"/>
      <c r="AG1110" s="95"/>
      <c r="AH1110" s="93"/>
      <c r="AI1110" s="81"/>
      <c r="AJ1110" s="80"/>
      <c r="AK1110" s="80"/>
      <c r="AL1110" s="78"/>
      <c r="AM1110" s="80"/>
      <c r="AN1110" s="80"/>
      <c r="AO1110" s="80"/>
      <c r="AP1110" s="80"/>
      <c r="AQ1110" s="80"/>
      <c r="AR1110" s="80"/>
      <c r="AS1110" s="78"/>
      <c r="AT1110" s="96"/>
      <c r="AU1110" s="97"/>
      <c r="AV1110" s="98"/>
      <c r="AW1110" s="99"/>
    </row>
    <row r="1111" spans="1:49">
      <c r="A1111" s="25"/>
      <c r="C1111" s="89"/>
      <c r="D1111" s="84"/>
      <c r="E1111" s="76"/>
      <c r="F1111" s="91"/>
      <c r="G1111" s="80"/>
      <c r="H1111" s="81"/>
      <c r="I1111" s="14"/>
      <c r="J1111" s="92"/>
      <c r="K1111" s="14"/>
      <c r="L1111" s="78"/>
      <c r="M1111" s="81"/>
      <c r="N1111" s="14"/>
      <c r="O1111" s="78"/>
      <c r="P1111" s="78"/>
      <c r="Q1111" s="93"/>
      <c r="R1111" s="80"/>
      <c r="S1111" s="80"/>
      <c r="T1111" s="69"/>
      <c r="U1111" s="78"/>
      <c r="V1111" s="69"/>
      <c r="W1111" s="80"/>
      <c r="X1111" s="80"/>
      <c r="Y1111" s="94"/>
      <c r="Z1111" s="80"/>
      <c r="AA1111" s="80"/>
      <c r="AB1111" s="80"/>
      <c r="AC1111" s="80"/>
      <c r="AD1111" s="69"/>
      <c r="AE1111" s="69"/>
      <c r="AF1111" s="69"/>
      <c r="AG1111" s="95"/>
      <c r="AH1111" s="93"/>
      <c r="AI1111" s="81"/>
      <c r="AJ1111" s="80"/>
      <c r="AK1111" s="80"/>
      <c r="AL1111" s="78"/>
      <c r="AM1111" s="80"/>
      <c r="AN1111" s="80"/>
      <c r="AO1111" s="80"/>
      <c r="AP1111" s="80"/>
      <c r="AQ1111" s="80"/>
      <c r="AR1111" s="80"/>
      <c r="AS1111" s="78"/>
      <c r="AT1111" s="96"/>
      <c r="AU1111" s="97"/>
      <c r="AV1111" s="98"/>
      <c r="AW1111" s="99"/>
    </row>
    <row r="1112" spans="1:49">
      <c r="A1112" s="25"/>
      <c r="C1112" s="89"/>
      <c r="D1112" s="84"/>
      <c r="E1112" s="76"/>
      <c r="F1112" s="91"/>
      <c r="G1112" s="80"/>
      <c r="H1112" s="81"/>
      <c r="I1112" s="14"/>
      <c r="J1112" s="92"/>
      <c r="K1112" s="14"/>
      <c r="L1112" s="78"/>
      <c r="M1112" s="81"/>
      <c r="N1112" s="14"/>
      <c r="O1112" s="78"/>
      <c r="P1112" s="78"/>
      <c r="Q1112" s="93"/>
      <c r="R1112" s="80"/>
      <c r="S1112" s="80"/>
      <c r="T1112" s="69"/>
      <c r="U1112" s="78"/>
      <c r="V1112" s="69"/>
      <c r="W1112" s="80"/>
      <c r="X1112" s="80"/>
      <c r="Y1112" s="94"/>
      <c r="Z1112" s="80"/>
      <c r="AA1112" s="80"/>
      <c r="AB1112" s="80"/>
      <c r="AC1112" s="80"/>
      <c r="AD1112" s="69"/>
      <c r="AE1112" s="69"/>
      <c r="AF1112" s="69"/>
      <c r="AG1112" s="95"/>
      <c r="AH1112" s="93"/>
      <c r="AI1112" s="81"/>
      <c r="AJ1112" s="80"/>
      <c r="AK1112" s="80"/>
      <c r="AL1112" s="78"/>
      <c r="AM1112" s="80"/>
      <c r="AN1112" s="80"/>
      <c r="AO1112" s="80"/>
      <c r="AP1112" s="80"/>
      <c r="AQ1112" s="80"/>
      <c r="AR1112" s="80"/>
      <c r="AS1112" s="78"/>
      <c r="AT1112" s="96"/>
      <c r="AU1112" s="97"/>
      <c r="AV1112" s="98"/>
      <c r="AW1112" s="99"/>
    </row>
    <row r="1113" spans="1:49">
      <c r="A1113" s="25"/>
      <c r="C1113" s="89"/>
      <c r="D1113" s="84"/>
      <c r="E1113" s="76"/>
      <c r="F1113" s="91"/>
      <c r="G1113" s="80"/>
      <c r="H1113" s="81"/>
      <c r="I1113" s="14"/>
      <c r="J1113" s="92"/>
      <c r="K1113" s="14"/>
      <c r="L1113" s="78"/>
      <c r="M1113" s="81"/>
      <c r="N1113" s="14"/>
      <c r="O1113" s="78"/>
      <c r="P1113" s="78"/>
      <c r="Q1113" s="93"/>
      <c r="R1113" s="80"/>
      <c r="S1113" s="80"/>
      <c r="T1113" s="69"/>
      <c r="U1113" s="78"/>
      <c r="V1113" s="69"/>
      <c r="W1113" s="80"/>
      <c r="X1113" s="80"/>
      <c r="Y1113" s="94"/>
      <c r="Z1113" s="80"/>
      <c r="AA1113" s="80"/>
      <c r="AB1113" s="80"/>
      <c r="AC1113" s="80"/>
      <c r="AD1113" s="69"/>
      <c r="AE1113" s="69"/>
      <c r="AF1113" s="69"/>
      <c r="AG1113" s="95"/>
      <c r="AH1113" s="93"/>
      <c r="AI1113" s="81"/>
      <c r="AJ1113" s="80"/>
      <c r="AK1113" s="80"/>
      <c r="AL1113" s="78"/>
      <c r="AM1113" s="80"/>
      <c r="AN1113" s="80"/>
      <c r="AO1113" s="80"/>
      <c r="AP1113" s="80"/>
      <c r="AQ1113" s="80"/>
      <c r="AR1113" s="80"/>
      <c r="AS1113" s="78"/>
      <c r="AT1113" s="96"/>
      <c r="AU1113" s="97"/>
      <c r="AV1113" s="98"/>
      <c r="AW1113" s="99"/>
    </row>
    <row r="1114" spans="1:49">
      <c r="A1114" s="25"/>
      <c r="C1114" s="89"/>
      <c r="D1114" s="84"/>
      <c r="E1114" s="76"/>
      <c r="F1114" s="91"/>
      <c r="G1114" s="80"/>
      <c r="H1114" s="81"/>
      <c r="I1114" s="14"/>
      <c r="J1114" s="92"/>
      <c r="K1114" s="14"/>
      <c r="L1114" s="78"/>
      <c r="M1114" s="81"/>
      <c r="N1114" s="14"/>
      <c r="O1114" s="78"/>
      <c r="P1114" s="78"/>
      <c r="Q1114" s="93"/>
      <c r="R1114" s="80"/>
      <c r="S1114" s="80"/>
      <c r="T1114" s="69"/>
      <c r="U1114" s="78"/>
      <c r="V1114" s="69"/>
      <c r="W1114" s="80"/>
      <c r="X1114" s="80"/>
      <c r="Y1114" s="94"/>
      <c r="Z1114" s="80"/>
      <c r="AA1114" s="80"/>
      <c r="AB1114" s="80"/>
      <c r="AC1114" s="80"/>
      <c r="AD1114" s="69"/>
      <c r="AE1114" s="69"/>
      <c r="AF1114" s="69"/>
      <c r="AG1114" s="95"/>
      <c r="AH1114" s="93"/>
      <c r="AI1114" s="81"/>
      <c r="AJ1114" s="80"/>
      <c r="AK1114" s="80"/>
      <c r="AL1114" s="78"/>
      <c r="AM1114" s="80"/>
      <c r="AN1114" s="80"/>
      <c r="AO1114" s="80"/>
      <c r="AP1114" s="80"/>
      <c r="AQ1114" s="80"/>
      <c r="AR1114" s="80"/>
      <c r="AS1114" s="78"/>
      <c r="AT1114" s="96"/>
      <c r="AU1114" s="97"/>
      <c r="AV1114" s="98"/>
      <c r="AW1114" s="99"/>
    </row>
    <row r="1115" spans="1:49">
      <c r="A1115" s="25"/>
      <c r="C1115" s="89"/>
      <c r="D1115" s="84"/>
      <c r="E1115" s="76"/>
      <c r="F1115" s="91"/>
      <c r="G1115" s="80"/>
      <c r="H1115" s="81"/>
      <c r="I1115" s="14"/>
      <c r="J1115" s="92"/>
      <c r="K1115" s="14"/>
      <c r="L1115" s="78"/>
      <c r="M1115" s="81"/>
      <c r="N1115" s="14"/>
      <c r="O1115" s="78"/>
      <c r="P1115" s="78"/>
      <c r="Q1115" s="93"/>
      <c r="R1115" s="80"/>
      <c r="S1115" s="80"/>
      <c r="T1115" s="69"/>
      <c r="U1115" s="78"/>
      <c r="V1115" s="69"/>
      <c r="W1115" s="80"/>
      <c r="X1115" s="80"/>
      <c r="Y1115" s="94"/>
      <c r="Z1115" s="80"/>
      <c r="AA1115" s="80"/>
      <c r="AB1115" s="80"/>
      <c r="AC1115" s="80"/>
      <c r="AD1115" s="69"/>
      <c r="AE1115" s="69"/>
      <c r="AF1115" s="69"/>
      <c r="AG1115" s="95"/>
      <c r="AH1115" s="93"/>
      <c r="AI1115" s="81"/>
      <c r="AJ1115" s="80"/>
      <c r="AK1115" s="80"/>
      <c r="AL1115" s="78"/>
      <c r="AM1115" s="80"/>
      <c r="AN1115" s="80"/>
      <c r="AO1115" s="80"/>
      <c r="AP1115" s="80"/>
      <c r="AQ1115" s="80"/>
      <c r="AR1115" s="80"/>
      <c r="AS1115" s="78"/>
      <c r="AT1115" s="96"/>
      <c r="AU1115" s="97"/>
      <c r="AV1115" s="98"/>
      <c r="AW1115" s="99"/>
    </row>
    <row r="1116" spans="1:49">
      <c r="A1116" s="25"/>
      <c r="C1116" s="89"/>
      <c r="D1116" s="84"/>
      <c r="E1116" s="76"/>
      <c r="F1116" s="91"/>
      <c r="G1116" s="80"/>
      <c r="H1116" s="81"/>
      <c r="I1116" s="14"/>
      <c r="J1116" s="92"/>
      <c r="K1116" s="14"/>
      <c r="L1116" s="78"/>
      <c r="M1116" s="81"/>
      <c r="N1116" s="14"/>
      <c r="O1116" s="78"/>
      <c r="P1116" s="78"/>
      <c r="Q1116" s="93"/>
      <c r="R1116" s="80"/>
      <c r="S1116" s="80"/>
      <c r="T1116" s="69"/>
      <c r="U1116" s="78"/>
      <c r="V1116" s="69"/>
      <c r="W1116" s="80"/>
      <c r="X1116" s="80"/>
      <c r="Y1116" s="94"/>
      <c r="Z1116" s="80"/>
      <c r="AA1116" s="80"/>
      <c r="AB1116" s="80"/>
      <c r="AC1116" s="80"/>
      <c r="AD1116" s="69"/>
      <c r="AE1116" s="69"/>
      <c r="AF1116" s="69"/>
      <c r="AG1116" s="95"/>
      <c r="AH1116" s="93"/>
      <c r="AI1116" s="81"/>
      <c r="AJ1116" s="80"/>
      <c r="AK1116" s="80"/>
      <c r="AL1116" s="78"/>
      <c r="AM1116" s="80"/>
      <c r="AN1116" s="80"/>
      <c r="AO1116" s="80"/>
      <c r="AP1116" s="80"/>
      <c r="AQ1116" s="80"/>
      <c r="AR1116" s="80"/>
      <c r="AS1116" s="78"/>
      <c r="AT1116" s="96"/>
      <c r="AU1116" s="97"/>
      <c r="AV1116" s="98"/>
      <c r="AW1116" s="99"/>
    </row>
    <row r="1117" spans="1:49">
      <c r="A1117" s="25"/>
      <c r="C1117" s="89"/>
      <c r="D1117" s="84"/>
      <c r="E1117" s="76"/>
      <c r="F1117" s="91"/>
      <c r="G1117" s="80"/>
      <c r="H1117" s="81"/>
      <c r="I1117" s="14"/>
      <c r="J1117" s="92"/>
      <c r="K1117" s="14"/>
      <c r="L1117" s="78"/>
      <c r="M1117" s="81"/>
      <c r="N1117" s="14"/>
      <c r="O1117" s="78"/>
      <c r="P1117" s="78"/>
      <c r="Q1117" s="93"/>
      <c r="R1117" s="80"/>
      <c r="S1117" s="80"/>
      <c r="T1117" s="69"/>
      <c r="U1117" s="78"/>
      <c r="V1117" s="69"/>
      <c r="W1117" s="80"/>
      <c r="X1117" s="80"/>
      <c r="Y1117" s="94"/>
      <c r="Z1117" s="80"/>
      <c r="AA1117" s="80"/>
      <c r="AB1117" s="80"/>
      <c r="AC1117" s="80"/>
      <c r="AD1117" s="69"/>
      <c r="AE1117" s="69"/>
      <c r="AF1117" s="69"/>
      <c r="AG1117" s="95"/>
      <c r="AH1117" s="93"/>
      <c r="AI1117" s="81"/>
      <c r="AJ1117" s="80"/>
      <c r="AK1117" s="80"/>
      <c r="AL1117" s="78"/>
      <c r="AM1117" s="80"/>
      <c r="AN1117" s="80"/>
      <c r="AO1117" s="80"/>
      <c r="AP1117" s="80"/>
      <c r="AQ1117" s="80"/>
      <c r="AR1117" s="80"/>
      <c r="AS1117" s="78"/>
      <c r="AT1117" s="96"/>
      <c r="AU1117" s="97"/>
      <c r="AV1117" s="98"/>
      <c r="AW1117" s="99"/>
    </row>
    <row r="1118" spans="1:49">
      <c r="A1118" s="25"/>
      <c r="C1118" s="89"/>
      <c r="D1118" s="84"/>
      <c r="E1118" s="76"/>
      <c r="F1118" s="91"/>
      <c r="G1118" s="80"/>
      <c r="H1118" s="81"/>
      <c r="I1118" s="14"/>
      <c r="J1118" s="92"/>
      <c r="K1118" s="14"/>
      <c r="L1118" s="78"/>
      <c r="M1118" s="81"/>
      <c r="N1118" s="14"/>
      <c r="O1118" s="78"/>
      <c r="P1118" s="78"/>
      <c r="Q1118" s="93"/>
      <c r="R1118" s="80"/>
      <c r="S1118" s="80"/>
      <c r="T1118" s="69"/>
      <c r="U1118" s="78"/>
      <c r="V1118" s="69"/>
      <c r="W1118" s="80"/>
      <c r="X1118" s="80"/>
      <c r="Y1118" s="94"/>
      <c r="Z1118" s="80"/>
      <c r="AA1118" s="80"/>
      <c r="AB1118" s="80"/>
      <c r="AC1118" s="80"/>
      <c r="AD1118" s="69"/>
      <c r="AE1118" s="69"/>
      <c r="AF1118" s="69"/>
      <c r="AG1118" s="95"/>
      <c r="AH1118" s="93"/>
      <c r="AI1118" s="81"/>
      <c r="AJ1118" s="80"/>
      <c r="AK1118" s="80"/>
      <c r="AL1118" s="78"/>
      <c r="AM1118" s="80"/>
      <c r="AN1118" s="80"/>
      <c r="AO1118" s="80"/>
      <c r="AP1118" s="80"/>
      <c r="AQ1118" s="80"/>
      <c r="AR1118" s="80"/>
      <c r="AS1118" s="78"/>
      <c r="AT1118" s="96"/>
      <c r="AU1118" s="97"/>
      <c r="AV1118" s="98"/>
      <c r="AW1118" s="99"/>
    </row>
    <row r="1119" spans="1:49">
      <c r="A1119" s="25"/>
      <c r="C1119" s="89"/>
      <c r="D1119" s="84"/>
      <c r="E1119" s="76"/>
      <c r="F1119" s="91"/>
      <c r="G1119" s="80"/>
      <c r="H1119" s="81"/>
      <c r="I1119" s="14"/>
      <c r="J1119" s="92"/>
      <c r="K1119" s="14"/>
      <c r="L1119" s="78"/>
      <c r="M1119" s="81"/>
      <c r="N1119" s="14"/>
      <c r="O1119" s="78"/>
      <c r="P1119" s="78"/>
      <c r="Q1119" s="93"/>
      <c r="R1119" s="80"/>
      <c r="S1119" s="80"/>
      <c r="T1119" s="69"/>
      <c r="U1119" s="78"/>
      <c r="V1119" s="69"/>
      <c r="W1119" s="80"/>
      <c r="X1119" s="80"/>
      <c r="Y1119" s="94"/>
      <c r="Z1119" s="80"/>
      <c r="AA1119" s="80"/>
      <c r="AB1119" s="80"/>
      <c r="AC1119" s="80"/>
      <c r="AD1119" s="69"/>
      <c r="AE1119" s="69"/>
      <c r="AF1119" s="69"/>
      <c r="AG1119" s="95"/>
      <c r="AH1119" s="93"/>
      <c r="AI1119" s="81"/>
      <c r="AJ1119" s="80"/>
      <c r="AK1119" s="80"/>
      <c r="AL1119" s="78"/>
      <c r="AM1119" s="80"/>
      <c r="AN1119" s="80"/>
      <c r="AO1119" s="80"/>
      <c r="AP1119" s="80"/>
      <c r="AQ1119" s="80"/>
      <c r="AR1119" s="80"/>
      <c r="AS1119" s="78"/>
      <c r="AT1119" s="96"/>
      <c r="AU1119" s="97"/>
      <c r="AV1119" s="98"/>
      <c r="AW1119" s="99"/>
    </row>
    <row r="1120" spans="1:49">
      <c r="A1120" s="25"/>
      <c r="C1120" s="89"/>
      <c r="D1120" s="84"/>
      <c r="E1120" s="76"/>
      <c r="F1120" s="91"/>
      <c r="G1120" s="80"/>
      <c r="H1120" s="81"/>
      <c r="I1120" s="14"/>
      <c r="J1120" s="92"/>
      <c r="K1120" s="14"/>
      <c r="L1120" s="78"/>
      <c r="M1120" s="81"/>
      <c r="N1120" s="14"/>
      <c r="O1120" s="78"/>
      <c r="P1120" s="78"/>
      <c r="Q1120" s="93"/>
      <c r="R1120" s="80"/>
      <c r="S1120" s="80"/>
      <c r="T1120" s="69"/>
      <c r="U1120" s="78"/>
      <c r="V1120" s="69"/>
      <c r="W1120" s="80"/>
      <c r="X1120" s="80"/>
      <c r="Y1120" s="94"/>
      <c r="Z1120" s="80"/>
      <c r="AA1120" s="80"/>
      <c r="AB1120" s="80"/>
      <c r="AC1120" s="80"/>
      <c r="AD1120" s="69"/>
      <c r="AE1120" s="69"/>
      <c r="AF1120" s="69"/>
      <c r="AG1120" s="95"/>
      <c r="AH1120" s="93"/>
      <c r="AI1120" s="81"/>
      <c r="AJ1120" s="80"/>
      <c r="AK1120" s="80"/>
      <c r="AL1120" s="78"/>
      <c r="AM1120" s="80"/>
      <c r="AN1120" s="80"/>
      <c r="AO1120" s="80"/>
      <c r="AP1120" s="80"/>
      <c r="AQ1120" s="80"/>
      <c r="AR1120" s="80"/>
      <c r="AS1120" s="78"/>
      <c r="AT1120" s="96"/>
      <c r="AU1120" s="97"/>
      <c r="AV1120" s="98"/>
      <c r="AW1120" s="99"/>
    </row>
    <row r="1121" spans="1:49">
      <c r="A1121" s="25"/>
      <c r="C1121" s="89"/>
      <c r="D1121" s="84"/>
      <c r="E1121" s="76"/>
      <c r="F1121" s="91"/>
      <c r="G1121" s="80"/>
      <c r="H1121" s="81"/>
      <c r="I1121" s="14"/>
      <c r="J1121" s="92"/>
      <c r="K1121" s="14"/>
      <c r="L1121" s="78"/>
      <c r="M1121" s="81"/>
      <c r="N1121" s="14"/>
      <c r="O1121" s="78"/>
      <c r="P1121" s="78"/>
      <c r="Q1121" s="93"/>
      <c r="R1121" s="80"/>
      <c r="S1121" s="80"/>
      <c r="T1121" s="69"/>
      <c r="U1121" s="78"/>
      <c r="V1121" s="69"/>
      <c r="W1121" s="80"/>
      <c r="X1121" s="80"/>
      <c r="Y1121" s="94"/>
      <c r="Z1121" s="80"/>
      <c r="AA1121" s="80"/>
      <c r="AB1121" s="80"/>
      <c r="AC1121" s="80"/>
      <c r="AD1121" s="69"/>
      <c r="AE1121" s="69"/>
      <c r="AF1121" s="69"/>
      <c r="AG1121" s="95"/>
      <c r="AH1121" s="93"/>
      <c r="AI1121" s="81"/>
      <c r="AJ1121" s="80"/>
      <c r="AK1121" s="80"/>
      <c r="AL1121" s="78"/>
      <c r="AM1121" s="80"/>
      <c r="AN1121" s="80"/>
      <c r="AO1121" s="80"/>
      <c r="AP1121" s="80"/>
      <c r="AQ1121" s="80"/>
      <c r="AR1121" s="80"/>
      <c r="AS1121" s="78"/>
      <c r="AT1121" s="96"/>
      <c r="AU1121" s="97"/>
      <c r="AV1121" s="98"/>
      <c r="AW1121" s="99"/>
    </row>
    <row r="1122" spans="1:49">
      <c r="A1122" s="25"/>
      <c r="C1122" s="89"/>
      <c r="D1122" s="84"/>
      <c r="E1122" s="76"/>
      <c r="F1122" s="91"/>
      <c r="G1122" s="80"/>
      <c r="H1122" s="81"/>
      <c r="I1122" s="14"/>
      <c r="J1122" s="92"/>
      <c r="K1122" s="14"/>
      <c r="L1122" s="78"/>
      <c r="M1122" s="81"/>
      <c r="N1122" s="14"/>
      <c r="O1122" s="78"/>
      <c r="P1122" s="78"/>
      <c r="Q1122" s="93"/>
      <c r="R1122" s="80"/>
      <c r="S1122" s="80"/>
      <c r="T1122" s="69"/>
      <c r="U1122" s="78"/>
      <c r="V1122" s="69"/>
      <c r="W1122" s="80"/>
      <c r="X1122" s="80"/>
      <c r="Y1122" s="94"/>
      <c r="Z1122" s="80"/>
      <c r="AA1122" s="80"/>
      <c r="AB1122" s="80"/>
      <c r="AC1122" s="80"/>
      <c r="AD1122" s="69"/>
      <c r="AE1122" s="69"/>
      <c r="AF1122" s="69"/>
      <c r="AG1122" s="95"/>
      <c r="AH1122" s="93"/>
      <c r="AI1122" s="81"/>
      <c r="AJ1122" s="80"/>
      <c r="AK1122" s="80"/>
      <c r="AL1122" s="78"/>
      <c r="AM1122" s="80"/>
      <c r="AN1122" s="80"/>
      <c r="AO1122" s="80"/>
      <c r="AP1122" s="80"/>
      <c r="AQ1122" s="80"/>
      <c r="AR1122" s="80"/>
      <c r="AS1122" s="78"/>
      <c r="AT1122" s="96"/>
      <c r="AU1122" s="97"/>
      <c r="AV1122" s="98"/>
      <c r="AW1122" s="99"/>
    </row>
    <row r="1123" spans="1:49">
      <c r="A1123" s="25"/>
      <c r="C1123" s="89"/>
      <c r="D1123" s="84"/>
      <c r="E1123" s="76"/>
      <c r="F1123" s="91"/>
      <c r="G1123" s="80"/>
      <c r="H1123" s="81"/>
      <c r="I1123" s="14"/>
      <c r="J1123" s="92"/>
      <c r="K1123" s="14"/>
      <c r="L1123" s="78"/>
      <c r="M1123" s="81"/>
      <c r="N1123" s="14"/>
      <c r="O1123" s="78"/>
      <c r="P1123" s="78"/>
      <c r="Q1123" s="93"/>
      <c r="R1123" s="80"/>
      <c r="S1123" s="80"/>
      <c r="T1123" s="69"/>
      <c r="U1123" s="78"/>
      <c r="V1123" s="69"/>
      <c r="W1123" s="80"/>
      <c r="X1123" s="80"/>
      <c r="Y1123" s="94"/>
      <c r="Z1123" s="80"/>
      <c r="AA1123" s="80"/>
      <c r="AB1123" s="80"/>
      <c r="AC1123" s="80"/>
      <c r="AD1123" s="69"/>
      <c r="AE1123" s="69"/>
      <c r="AF1123" s="69"/>
      <c r="AG1123" s="95"/>
      <c r="AH1123" s="93"/>
      <c r="AI1123" s="81"/>
      <c r="AJ1123" s="80"/>
      <c r="AK1123" s="80"/>
      <c r="AL1123" s="78"/>
      <c r="AM1123" s="80"/>
      <c r="AN1123" s="80"/>
      <c r="AO1123" s="80"/>
      <c r="AP1123" s="80"/>
      <c r="AQ1123" s="80"/>
      <c r="AR1123" s="80"/>
      <c r="AS1123" s="78"/>
      <c r="AT1123" s="96"/>
      <c r="AU1123" s="97"/>
      <c r="AV1123" s="98"/>
      <c r="AW1123" s="99"/>
    </row>
    <row r="1124" spans="1:49">
      <c r="A1124" s="25"/>
      <c r="C1124" s="89"/>
      <c r="D1124" s="84"/>
      <c r="E1124" s="76"/>
      <c r="F1124" s="91"/>
      <c r="G1124" s="80"/>
      <c r="H1124" s="81"/>
      <c r="I1124" s="14"/>
      <c r="J1124" s="92"/>
      <c r="K1124" s="14"/>
      <c r="L1124" s="78"/>
      <c r="M1124" s="81"/>
      <c r="N1124" s="14"/>
      <c r="O1124" s="78"/>
      <c r="P1124" s="78"/>
      <c r="Q1124" s="93"/>
      <c r="R1124" s="80"/>
      <c r="S1124" s="80"/>
      <c r="T1124" s="69"/>
      <c r="U1124" s="78"/>
      <c r="V1124" s="69"/>
      <c r="W1124" s="80"/>
      <c r="X1124" s="80"/>
      <c r="Y1124" s="94"/>
      <c r="Z1124" s="80"/>
      <c r="AA1124" s="80"/>
      <c r="AB1124" s="80"/>
      <c r="AC1124" s="80"/>
      <c r="AD1124" s="69"/>
      <c r="AE1124" s="69"/>
      <c r="AF1124" s="69"/>
      <c r="AG1124" s="95"/>
      <c r="AH1124" s="93"/>
      <c r="AI1124" s="81"/>
      <c r="AJ1124" s="80"/>
      <c r="AK1124" s="80"/>
      <c r="AL1124" s="78"/>
      <c r="AM1124" s="80"/>
      <c r="AN1124" s="80"/>
      <c r="AO1124" s="80"/>
      <c r="AP1124" s="80"/>
      <c r="AQ1124" s="80"/>
      <c r="AR1124" s="80"/>
      <c r="AS1124" s="78"/>
      <c r="AT1124" s="96"/>
      <c r="AU1124" s="97"/>
      <c r="AV1124" s="98"/>
      <c r="AW1124" s="99"/>
    </row>
    <row r="1125" spans="1:49">
      <c r="A1125" s="25"/>
      <c r="C1125" s="89"/>
      <c r="D1125" s="84"/>
      <c r="E1125" s="76"/>
      <c r="F1125" s="91"/>
      <c r="G1125" s="80"/>
      <c r="H1125" s="81"/>
      <c r="I1125" s="14"/>
      <c r="J1125" s="92"/>
      <c r="K1125" s="14"/>
      <c r="L1125" s="78"/>
      <c r="M1125" s="81"/>
      <c r="N1125" s="14"/>
      <c r="O1125" s="78"/>
      <c r="P1125" s="78"/>
      <c r="Q1125" s="93"/>
      <c r="R1125" s="80"/>
      <c r="S1125" s="80"/>
      <c r="T1125" s="69"/>
      <c r="U1125" s="78"/>
      <c r="V1125" s="69"/>
      <c r="W1125" s="80"/>
      <c r="X1125" s="80"/>
      <c r="Y1125" s="94"/>
      <c r="Z1125" s="80"/>
      <c r="AA1125" s="80"/>
      <c r="AB1125" s="80"/>
      <c r="AC1125" s="80"/>
      <c r="AD1125" s="69"/>
      <c r="AE1125" s="69"/>
      <c r="AF1125" s="69"/>
      <c r="AG1125" s="95"/>
      <c r="AH1125" s="93"/>
      <c r="AI1125" s="81"/>
      <c r="AJ1125" s="80"/>
      <c r="AK1125" s="80"/>
      <c r="AL1125" s="78"/>
      <c r="AM1125" s="80"/>
      <c r="AN1125" s="80"/>
      <c r="AO1125" s="80"/>
      <c r="AP1125" s="80"/>
      <c r="AQ1125" s="80"/>
      <c r="AR1125" s="80"/>
      <c r="AS1125" s="78"/>
      <c r="AT1125" s="96"/>
      <c r="AU1125" s="97"/>
      <c r="AV1125" s="98"/>
      <c r="AW1125" s="99"/>
    </row>
    <row r="1126" spans="1:49">
      <c r="A1126" s="25"/>
      <c r="C1126" s="89"/>
      <c r="D1126" s="84"/>
      <c r="E1126" s="76"/>
      <c r="F1126" s="91"/>
      <c r="G1126" s="80"/>
      <c r="H1126" s="81"/>
      <c r="I1126" s="14"/>
      <c r="J1126" s="92"/>
      <c r="K1126" s="14"/>
      <c r="L1126" s="78"/>
      <c r="M1126" s="81"/>
      <c r="N1126" s="14"/>
      <c r="O1126" s="78"/>
      <c r="P1126" s="78"/>
      <c r="Q1126" s="93"/>
      <c r="R1126" s="80"/>
      <c r="S1126" s="80"/>
      <c r="T1126" s="69"/>
      <c r="U1126" s="78"/>
      <c r="V1126" s="69"/>
      <c r="W1126" s="80"/>
      <c r="X1126" s="80"/>
      <c r="Y1126" s="94"/>
      <c r="Z1126" s="80"/>
      <c r="AA1126" s="80"/>
      <c r="AB1126" s="80"/>
      <c r="AC1126" s="80"/>
      <c r="AD1126" s="69"/>
      <c r="AE1126" s="69"/>
      <c r="AF1126" s="69"/>
      <c r="AG1126" s="95"/>
      <c r="AH1126" s="93"/>
      <c r="AI1126" s="81"/>
      <c r="AJ1126" s="80"/>
      <c r="AK1126" s="80"/>
      <c r="AL1126" s="78"/>
      <c r="AM1126" s="80"/>
      <c r="AN1126" s="80"/>
      <c r="AO1126" s="80"/>
      <c r="AP1126" s="80"/>
      <c r="AQ1126" s="80"/>
      <c r="AR1126" s="80"/>
      <c r="AS1126" s="78"/>
      <c r="AT1126" s="96"/>
      <c r="AU1126" s="97"/>
      <c r="AV1126" s="98"/>
      <c r="AW1126" s="99"/>
    </row>
    <row r="1127" spans="1:49">
      <c r="A1127" s="25"/>
      <c r="C1127" s="89"/>
      <c r="D1127" s="84"/>
      <c r="E1127" s="76"/>
      <c r="F1127" s="91"/>
      <c r="G1127" s="80"/>
      <c r="H1127" s="81"/>
      <c r="I1127" s="14"/>
      <c r="J1127" s="92"/>
      <c r="K1127" s="14"/>
      <c r="L1127" s="78"/>
      <c r="M1127" s="81"/>
      <c r="N1127" s="14"/>
      <c r="O1127" s="78"/>
      <c r="P1127" s="78"/>
      <c r="Q1127" s="93"/>
      <c r="R1127" s="80"/>
      <c r="S1127" s="80"/>
      <c r="T1127" s="69"/>
      <c r="U1127" s="78"/>
      <c r="V1127" s="69"/>
      <c r="W1127" s="80"/>
      <c r="X1127" s="80"/>
      <c r="Y1127" s="94"/>
      <c r="Z1127" s="80"/>
      <c r="AA1127" s="80"/>
      <c r="AB1127" s="80"/>
      <c r="AC1127" s="80"/>
      <c r="AD1127" s="69"/>
      <c r="AE1127" s="69"/>
      <c r="AF1127" s="69"/>
      <c r="AG1127" s="95"/>
      <c r="AH1127" s="93"/>
      <c r="AI1127" s="81"/>
      <c r="AJ1127" s="80"/>
      <c r="AK1127" s="80"/>
      <c r="AL1127" s="78"/>
      <c r="AM1127" s="80"/>
      <c r="AN1127" s="80"/>
      <c r="AO1127" s="80"/>
      <c r="AP1127" s="80"/>
      <c r="AQ1127" s="80"/>
      <c r="AR1127" s="80"/>
      <c r="AS1127" s="78"/>
      <c r="AT1127" s="96"/>
      <c r="AU1127" s="97"/>
      <c r="AV1127" s="98"/>
      <c r="AW1127" s="99"/>
    </row>
    <row r="1128" spans="1:49">
      <c r="A1128" s="25"/>
      <c r="C1128" s="89"/>
      <c r="D1128" s="84"/>
      <c r="E1128" s="76"/>
      <c r="F1128" s="91"/>
      <c r="G1128" s="80"/>
      <c r="H1128" s="81"/>
      <c r="I1128" s="14"/>
      <c r="J1128" s="92"/>
      <c r="K1128" s="14"/>
      <c r="L1128" s="78"/>
      <c r="M1128" s="81"/>
      <c r="N1128" s="14"/>
      <c r="O1128" s="78"/>
      <c r="P1128" s="78"/>
      <c r="Q1128" s="93"/>
      <c r="R1128" s="80"/>
      <c r="S1128" s="80"/>
      <c r="T1128" s="69"/>
      <c r="U1128" s="78"/>
      <c r="V1128" s="69"/>
      <c r="W1128" s="80"/>
      <c r="X1128" s="80"/>
      <c r="Y1128" s="94"/>
      <c r="Z1128" s="80"/>
      <c r="AA1128" s="80"/>
      <c r="AB1128" s="80"/>
      <c r="AC1128" s="80"/>
      <c r="AD1128" s="69"/>
      <c r="AE1128" s="69"/>
      <c r="AF1128" s="69"/>
      <c r="AG1128" s="95"/>
      <c r="AH1128" s="93"/>
      <c r="AI1128" s="81"/>
      <c r="AJ1128" s="80"/>
      <c r="AK1128" s="80"/>
      <c r="AL1128" s="78"/>
      <c r="AM1128" s="80"/>
      <c r="AN1128" s="80"/>
      <c r="AO1128" s="80"/>
      <c r="AP1128" s="80"/>
      <c r="AQ1128" s="80"/>
      <c r="AR1128" s="80"/>
      <c r="AS1128" s="78"/>
      <c r="AT1128" s="96"/>
      <c r="AU1128" s="97"/>
      <c r="AV1128" s="98"/>
      <c r="AW1128" s="99"/>
    </row>
    <row r="1129" spans="1:49">
      <c r="A1129" s="25"/>
      <c r="C1129" s="89"/>
      <c r="D1129" s="84"/>
      <c r="E1129" s="76"/>
      <c r="F1129" s="91"/>
      <c r="G1129" s="80"/>
      <c r="H1129" s="81"/>
      <c r="I1129" s="14"/>
      <c r="J1129" s="92"/>
      <c r="K1129" s="14"/>
      <c r="L1129" s="78"/>
      <c r="M1129" s="81"/>
      <c r="N1129" s="14"/>
      <c r="O1129" s="78"/>
      <c r="P1129" s="78"/>
      <c r="Q1129" s="93"/>
      <c r="R1129" s="80"/>
      <c r="S1129" s="80"/>
      <c r="T1129" s="69"/>
      <c r="U1129" s="78"/>
      <c r="V1129" s="69"/>
      <c r="W1129" s="80"/>
      <c r="X1129" s="80"/>
      <c r="Y1129" s="94"/>
      <c r="Z1129" s="80"/>
      <c r="AA1129" s="80"/>
      <c r="AB1129" s="80"/>
      <c r="AC1129" s="80"/>
      <c r="AD1129" s="69"/>
      <c r="AE1129" s="69"/>
      <c r="AF1129" s="69"/>
      <c r="AG1129" s="95"/>
      <c r="AH1129" s="93"/>
      <c r="AI1129" s="81"/>
      <c r="AJ1129" s="80"/>
      <c r="AK1129" s="80"/>
      <c r="AL1129" s="78"/>
      <c r="AM1129" s="80"/>
      <c r="AN1129" s="80"/>
      <c r="AO1129" s="80"/>
      <c r="AP1129" s="80"/>
      <c r="AQ1129" s="80"/>
      <c r="AR1129" s="80"/>
      <c r="AS1129" s="78"/>
      <c r="AT1129" s="96"/>
      <c r="AU1129" s="97"/>
      <c r="AV1129" s="98"/>
      <c r="AW1129" s="99"/>
    </row>
    <row r="1130" spans="1:49">
      <c r="A1130" s="25"/>
      <c r="C1130" s="89"/>
      <c r="D1130" s="84"/>
      <c r="E1130" s="76"/>
      <c r="F1130" s="91"/>
      <c r="G1130" s="80"/>
      <c r="H1130" s="81"/>
      <c r="I1130" s="14"/>
      <c r="J1130" s="92"/>
      <c r="K1130" s="14"/>
      <c r="L1130" s="78"/>
      <c r="M1130" s="81"/>
      <c r="N1130" s="14"/>
      <c r="O1130" s="78"/>
      <c r="P1130" s="78"/>
      <c r="Q1130" s="93"/>
      <c r="R1130" s="80"/>
      <c r="S1130" s="80"/>
      <c r="T1130" s="69"/>
      <c r="U1130" s="78"/>
      <c r="V1130" s="69"/>
      <c r="W1130" s="80"/>
      <c r="X1130" s="80"/>
      <c r="Y1130" s="94"/>
      <c r="Z1130" s="80"/>
      <c r="AA1130" s="80"/>
      <c r="AB1130" s="80"/>
      <c r="AC1130" s="80"/>
      <c r="AD1130" s="69"/>
      <c r="AE1130" s="69"/>
      <c r="AF1130" s="69"/>
      <c r="AG1130" s="95"/>
      <c r="AH1130" s="93"/>
      <c r="AI1130" s="81"/>
      <c r="AJ1130" s="80"/>
      <c r="AK1130" s="80"/>
      <c r="AL1130" s="78"/>
      <c r="AM1130" s="80"/>
      <c r="AN1130" s="80"/>
      <c r="AO1130" s="80"/>
      <c r="AP1130" s="80"/>
      <c r="AQ1130" s="80"/>
      <c r="AR1130" s="80"/>
      <c r="AS1130" s="78"/>
      <c r="AT1130" s="96"/>
      <c r="AU1130" s="97"/>
      <c r="AV1130" s="98"/>
      <c r="AW1130" s="99"/>
    </row>
    <row r="1131" spans="1:49">
      <c r="A1131" s="25"/>
      <c r="C1131" s="89"/>
      <c r="D1131" s="84"/>
      <c r="E1131" s="76"/>
      <c r="F1131" s="91"/>
      <c r="G1131" s="80"/>
      <c r="H1131" s="81"/>
      <c r="I1131" s="14"/>
      <c r="J1131" s="92"/>
      <c r="K1131" s="14"/>
      <c r="L1131" s="78"/>
      <c r="M1131" s="81"/>
      <c r="N1131" s="14"/>
      <c r="O1131" s="78"/>
      <c r="P1131" s="78"/>
      <c r="Q1131" s="93"/>
      <c r="R1131" s="80"/>
      <c r="S1131" s="80"/>
      <c r="T1131" s="69"/>
      <c r="U1131" s="78"/>
      <c r="V1131" s="69"/>
      <c r="W1131" s="80"/>
      <c r="X1131" s="80"/>
      <c r="Y1131" s="94"/>
      <c r="Z1131" s="80"/>
      <c r="AA1131" s="80"/>
      <c r="AB1131" s="80"/>
      <c r="AC1131" s="80"/>
      <c r="AD1131" s="69"/>
      <c r="AE1131" s="69"/>
      <c r="AF1131" s="69"/>
      <c r="AG1131" s="95"/>
      <c r="AH1131" s="93"/>
      <c r="AI1131" s="81"/>
      <c r="AJ1131" s="80"/>
      <c r="AK1131" s="80"/>
      <c r="AL1131" s="78"/>
      <c r="AM1131" s="80"/>
      <c r="AN1131" s="80"/>
      <c r="AO1131" s="80"/>
      <c r="AP1131" s="80"/>
      <c r="AQ1131" s="80"/>
      <c r="AR1131" s="80"/>
      <c r="AS1131" s="78"/>
      <c r="AT1131" s="96"/>
      <c r="AU1131" s="97"/>
      <c r="AV1131" s="98"/>
      <c r="AW1131" s="99"/>
    </row>
    <row r="1132" spans="1:49">
      <c r="A1132" s="25"/>
      <c r="C1132" s="89"/>
      <c r="D1132" s="84"/>
      <c r="E1132" s="76"/>
      <c r="F1132" s="91"/>
      <c r="G1132" s="80"/>
      <c r="H1132" s="81"/>
      <c r="I1132" s="14"/>
      <c r="J1132" s="92"/>
      <c r="K1132" s="14"/>
      <c r="L1132" s="78"/>
      <c r="M1132" s="81"/>
      <c r="N1132" s="14"/>
      <c r="O1132" s="78"/>
      <c r="P1132" s="78"/>
      <c r="Q1132" s="93"/>
      <c r="R1132" s="80"/>
      <c r="S1132" s="80"/>
      <c r="T1132" s="69"/>
      <c r="U1132" s="78"/>
      <c r="V1132" s="69"/>
      <c r="W1132" s="80"/>
      <c r="X1132" s="80"/>
      <c r="Y1132" s="94"/>
      <c r="Z1132" s="80"/>
      <c r="AA1132" s="80"/>
      <c r="AB1132" s="80"/>
      <c r="AC1132" s="80"/>
      <c r="AD1132" s="69"/>
      <c r="AE1132" s="69"/>
      <c r="AF1132" s="69"/>
      <c r="AG1132" s="95"/>
      <c r="AH1132" s="93"/>
      <c r="AI1132" s="81"/>
      <c r="AJ1132" s="80"/>
      <c r="AK1132" s="80"/>
      <c r="AL1132" s="78"/>
      <c r="AM1132" s="80"/>
      <c r="AN1132" s="80"/>
      <c r="AO1132" s="80"/>
      <c r="AP1132" s="80"/>
      <c r="AQ1132" s="80"/>
      <c r="AR1132" s="80"/>
      <c r="AS1132" s="78"/>
      <c r="AT1132" s="96"/>
      <c r="AU1132" s="97"/>
      <c r="AV1132" s="98"/>
      <c r="AW1132" s="99"/>
    </row>
    <row r="1133" spans="1:49">
      <c r="A1133" s="25"/>
      <c r="C1133" s="89"/>
      <c r="D1133" s="84"/>
      <c r="E1133" s="76"/>
      <c r="F1133" s="91"/>
      <c r="G1133" s="80"/>
      <c r="H1133" s="81"/>
      <c r="I1133" s="14"/>
      <c r="J1133" s="92"/>
      <c r="K1133" s="14"/>
      <c r="L1133" s="78"/>
      <c r="M1133" s="81"/>
      <c r="N1133" s="14"/>
      <c r="O1133" s="78"/>
      <c r="P1133" s="78"/>
      <c r="Q1133" s="93"/>
      <c r="R1133" s="80"/>
      <c r="S1133" s="80"/>
      <c r="T1133" s="69"/>
      <c r="U1133" s="78"/>
      <c r="V1133" s="69"/>
      <c r="W1133" s="80"/>
      <c r="X1133" s="80"/>
      <c r="Y1133" s="94"/>
      <c r="Z1133" s="80"/>
      <c r="AA1133" s="80"/>
      <c r="AB1133" s="80"/>
      <c r="AC1133" s="80"/>
      <c r="AD1133" s="69"/>
      <c r="AE1133" s="69"/>
      <c r="AF1133" s="69"/>
      <c r="AG1133" s="95"/>
      <c r="AH1133" s="93"/>
      <c r="AI1133" s="81"/>
      <c r="AJ1133" s="80"/>
      <c r="AK1133" s="80"/>
      <c r="AL1133" s="78"/>
      <c r="AM1133" s="80"/>
      <c r="AN1133" s="80"/>
      <c r="AO1133" s="80"/>
      <c r="AP1133" s="80"/>
      <c r="AQ1133" s="80"/>
      <c r="AR1133" s="80"/>
      <c r="AS1133" s="78"/>
      <c r="AT1133" s="96"/>
      <c r="AU1133" s="97"/>
      <c r="AV1133" s="98"/>
      <c r="AW1133" s="99"/>
    </row>
    <row r="1134" spans="1:49">
      <c r="A1134" s="25"/>
      <c r="C1134" s="89"/>
      <c r="D1134" s="84"/>
      <c r="E1134" s="76"/>
      <c r="F1134" s="91"/>
      <c r="G1134" s="80"/>
      <c r="H1134" s="81"/>
      <c r="I1134" s="14"/>
      <c r="J1134" s="92"/>
      <c r="K1134" s="14"/>
      <c r="L1134" s="78"/>
      <c r="M1134" s="81"/>
      <c r="N1134" s="14"/>
      <c r="O1134" s="78"/>
      <c r="P1134" s="78"/>
      <c r="Q1134" s="93"/>
      <c r="R1134" s="80"/>
      <c r="S1134" s="80"/>
      <c r="T1134" s="69"/>
      <c r="U1134" s="78"/>
      <c r="V1134" s="69"/>
      <c r="W1134" s="80"/>
      <c r="X1134" s="80"/>
      <c r="Y1134" s="94"/>
      <c r="Z1134" s="80"/>
      <c r="AA1134" s="80"/>
      <c r="AB1134" s="80"/>
      <c r="AC1134" s="80"/>
      <c r="AD1134" s="69"/>
      <c r="AE1134" s="69"/>
      <c r="AF1134" s="69"/>
      <c r="AG1134" s="95"/>
      <c r="AH1134" s="93"/>
      <c r="AI1134" s="81"/>
      <c r="AJ1134" s="80"/>
      <c r="AK1134" s="80"/>
      <c r="AL1134" s="78"/>
      <c r="AM1134" s="80"/>
      <c r="AN1134" s="80"/>
      <c r="AO1134" s="80"/>
      <c r="AP1134" s="80"/>
      <c r="AQ1134" s="80"/>
      <c r="AR1134" s="80"/>
      <c r="AS1134" s="78"/>
      <c r="AT1134" s="96"/>
      <c r="AU1134" s="97"/>
      <c r="AV1134" s="98"/>
      <c r="AW1134" s="99"/>
    </row>
    <row r="1135" spans="1:49">
      <c r="A1135" s="25"/>
      <c r="C1135" s="89"/>
      <c r="D1135" s="84"/>
      <c r="E1135" s="76"/>
      <c r="F1135" s="91"/>
      <c r="G1135" s="80"/>
      <c r="H1135" s="81"/>
      <c r="I1135" s="14"/>
      <c r="J1135" s="92"/>
      <c r="K1135" s="14"/>
      <c r="L1135" s="78"/>
      <c r="M1135" s="81"/>
      <c r="N1135" s="14"/>
      <c r="O1135" s="78"/>
      <c r="P1135" s="78"/>
      <c r="Q1135" s="93"/>
      <c r="R1135" s="80"/>
      <c r="S1135" s="80"/>
      <c r="T1135" s="69"/>
      <c r="U1135" s="78"/>
      <c r="V1135" s="69"/>
      <c r="W1135" s="80"/>
      <c r="X1135" s="80"/>
      <c r="Y1135" s="94"/>
      <c r="Z1135" s="80"/>
      <c r="AA1135" s="80"/>
      <c r="AB1135" s="80"/>
      <c r="AC1135" s="80"/>
      <c r="AD1135" s="69"/>
      <c r="AE1135" s="69"/>
      <c r="AF1135" s="69"/>
      <c r="AG1135" s="95"/>
      <c r="AH1135" s="93"/>
      <c r="AI1135" s="81"/>
      <c r="AJ1135" s="80"/>
      <c r="AK1135" s="80"/>
      <c r="AL1135" s="78"/>
      <c r="AM1135" s="80"/>
      <c r="AN1135" s="80"/>
      <c r="AO1135" s="80"/>
      <c r="AP1135" s="80"/>
      <c r="AQ1135" s="80"/>
      <c r="AR1135" s="80"/>
      <c r="AS1135" s="78"/>
      <c r="AT1135" s="96"/>
      <c r="AU1135" s="97"/>
      <c r="AV1135" s="98"/>
      <c r="AW1135" s="99"/>
    </row>
    <row r="1136" spans="1:49">
      <c r="A1136" s="25"/>
      <c r="C1136" s="89"/>
      <c r="D1136" s="84"/>
      <c r="E1136" s="76"/>
      <c r="F1136" s="91"/>
      <c r="G1136" s="80"/>
      <c r="H1136" s="81"/>
      <c r="I1136" s="14"/>
      <c r="J1136" s="92"/>
      <c r="K1136" s="14"/>
      <c r="L1136" s="78"/>
      <c r="M1136" s="81"/>
      <c r="N1136" s="14"/>
      <c r="O1136" s="78"/>
      <c r="P1136" s="78"/>
      <c r="Q1136" s="93"/>
      <c r="R1136" s="80"/>
      <c r="S1136" s="80"/>
      <c r="T1136" s="69"/>
      <c r="U1136" s="78"/>
      <c r="V1136" s="69"/>
      <c r="W1136" s="80"/>
      <c r="X1136" s="80"/>
      <c r="Y1136" s="94"/>
      <c r="Z1136" s="80"/>
      <c r="AA1136" s="80"/>
      <c r="AB1136" s="80"/>
      <c r="AC1136" s="80"/>
      <c r="AD1136" s="69"/>
      <c r="AE1136" s="69"/>
      <c r="AF1136" s="69"/>
      <c r="AG1136" s="95"/>
      <c r="AH1136" s="93"/>
      <c r="AI1136" s="81"/>
      <c r="AJ1136" s="80"/>
      <c r="AK1136" s="80"/>
      <c r="AL1136" s="78"/>
      <c r="AM1136" s="80"/>
      <c r="AN1136" s="80"/>
      <c r="AO1136" s="80"/>
      <c r="AP1136" s="80"/>
      <c r="AQ1136" s="80"/>
      <c r="AR1136" s="80"/>
      <c r="AS1136" s="78"/>
      <c r="AT1136" s="96"/>
      <c r="AU1136" s="97"/>
      <c r="AV1136" s="98"/>
      <c r="AW1136" s="99"/>
    </row>
    <row r="1137" spans="1:49">
      <c r="A1137" s="25"/>
      <c r="C1137" s="89"/>
      <c r="D1137" s="84"/>
      <c r="E1137" s="76"/>
      <c r="F1137" s="91"/>
      <c r="G1137" s="80"/>
      <c r="H1137" s="81"/>
      <c r="I1137" s="14"/>
      <c r="J1137" s="92"/>
      <c r="K1137" s="14"/>
      <c r="L1137" s="78"/>
      <c r="M1137" s="81"/>
      <c r="N1137" s="14"/>
      <c r="O1137" s="78"/>
      <c r="P1137" s="78"/>
      <c r="Q1137" s="93"/>
      <c r="R1137" s="80"/>
      <c r="S1137" s="80"/>
      <c r="T1137" s="69"/>
      <c r="U1137" s="78"/>
      <c r="V1137" s="69"/>
      <c r="W1137" s="80"/>
      <c r="X1137" s="80"/>
      <c r="Y1137" s="94"/>
      <c r="Z1137" s="80"/>
      <c r="AA1137" s="80"/>
      <c r="AB1137" s="80"/>
      <c r="AC1137" s="80"/>
      <c r="AD1137" s="69"/>
      <c r="AE1137" s="69"/>
      <c r="AF1137" s="69"/>
      <c r="AG1137" s="95"/>
      <c r="AH1137" s="93"/>
      <c r="AI1137" s="81"/>
      <c r="AJ1137" s="80"/>
      <c r="AK1137" s="80"/>
      <c r="AL1137" s="78"/>
      <c r="AM1137" s="80"/>
      <c r="AN1137" s="80"/>
      <c r="AO1137" s="80"/>
      <c r="AP1137" s="80"/>
      <c r="AQ1137" s="80"/>
      <c r="AR1137" s="80"/>
      <c r="AS1137" s="78"/>
      <c r="AT1137" s="96"/>
      <c r="AU1137" s="97"/>
      <c r="AV1137" s="98"/>
      <c r="AW1137" s="99"/>
    </row>
    <row r="1138" spans="1:49">
      <c r="A1138" s="25"/>
      <c r="C1138" s="89"/>
      <c r="D1138" s="84"/>
      <c r="E1138" s="76"/>
      <c r="F1138" s="91"/>
      <c r="G1138" s="80"/>
      <c r="H1138" s="81"/>
      <c r="I1138" s="14"/>
      <c r="J1138" s="92"/>
      <c r="K1138" s="14"/>
      <c r="L1138" s="78"/>
      <c r="M1138" s="81"/>
      <c r="N1138" s="14"/>
      <c r="O1138" s="78"/>
      <c r="P1138" s="78"/>
      <c r="Q1138" s="93"/>
      <c r="R1138" s="80"/>
      <c r="S1138" s="80"/>
      <c r="T1138" s="69"/>
      <c r="U1138" s="78"/>
      <c r="V1138" s="69"/>
      <c r="W1138" s="80"/>
      <c r="X1138" s="80"/>
      <c r="Y1138" s="94"/>
      <c r="Z1138" s="80"/>
      <c r="AA1138" s="80"/>
      <c r="AB1138" s="80"/>
      <c r="AC1138" s="80"/>
      <c r="AD1138" s="69"/>
      <c r="AE1138" s="69"/>
      <c r="AF1138" s="69"/>
      <c r="AG1138" s="95"/>
      <c r="AH1138" s="93"/>
      <c r="AI1138" s="81"/>
      <c r="AJ1138" s="80"/>
      <c r="AK1138" s="80"/>
      <c r="AL1138" s="78"/>
      <c r="AM1138" s="80"/>
      <c r="AN1138" s="80"/>
      <c r="AO1138" s="80"/>
      <c r="AP1138" s="80"/>
      <c r="AQ1138" s="80"/>
      <c r="AR1138" s="80"/>
      <c r="AS1138" s="78"/>
      <c r="AT1138" s="96"/>
      <c r="AU1138" s="97"/>
      <c r="AV1138" s="98"/>
      <c r="AW1138" s="99"/>
    </row>
    <row r="1139" spans="1:49">
      <c r="A1139" s="25"/>
      <c r="C1139" s="89"/>
      <c r="D1139" s="84"/>
      <c r="E1139" s="76"/>
      <c r="F1139" s="91"/>
      <c r="G1139" s="80"/>
      <c r="H1139" s="81"/>
      <c r="I1139" s="14"/>
      <c r="J1139" s="92"/>
      <c r="K1139" s="14"/>
      <c r="L1139" s="78"/>
      <c r="M1139" s="81"/>
      <c r="N1139" s="14"/>
      <c r="O1139" s="78"/>
      <c r="P1139" s="78"/>
      <c r="Q1139" s="93"/>
      <c r="R1139" s="80"/>
      <c r="S1139" s="80"/>
      <c r="T1139" s="69"/>
      <c r="U1139" s="78"/>
      <c r="V1139" s="69"/>
      <c r="W1139" s="80"/>
      <c r="X1139" s="80"/>
      <c r="Y1139" s="94"/>
      <c r="Z1139" s="80"/>
      <c r="AA1139" s="80"/>
      <c r="AB1139" s="80"/>
      <c r="AC1139" s="80"/>
      <c r="AD1139" s="69"/>
      <c r="AE1139" s="69"/>
      <c r="AF1139" s="69"/>
      <c r="AG1139" s="95"/>
      <c r="AH1139" s="93"/>
      <c r="AI1139" s="81"/>
      <c r="AJ1139" s="80"/>
      <c r="AK1139" s="80"/>
      <c r="AL1139" s="78"/>
      <c r="AM1139" s="80"/>
      <c r="AN1139" s="80"/>
      <c r="AO1139" s="80"/>
      <c r="AP1139" s="80"/>
      <c r="AQ1139" s="80"/>
      <c r="AR1139" s="80"/>
      <c r="AS1139" s="78"/>
      <c r="AT1139" s="96"/>
      <c r="AU1139" s="97"/>
      <c r="AV1139" s="98"/>
      <c r="AW1139" s="99"/>
    </row>
    <row r="1140" spans="1:49">
      <c r="A1140" s="25"/>
      <c r="C1140" s="89"/>
      <c r="D1140" s="84"/>
      <c r="E1140" s="76"/>
      <c r="F1140" s="91"/>
      <c r="G1140" s="80"/>
      <c r="H1140" s="81"/>
      <c r="I1140" s="14"/>
      <c r="J1140" s="92"/>
      <c r="K1140" s="14"/>
      <c r="L1140" s="78"/>
      <c r="M1140" s="81"/>
      <c r="N1140" s="14"/>
      <c r="O1140" s="78"/>
      <c r="P1140" s="78"/>
      <c r="Q1140" s="93"/>
      <c r="R1140" s="80"/>
      <c r="S1140" s="80"/>
      <c r="T1140" s="69"/>
      <c r="U1140" s="78"/>
      <c r="V1140" s="69"/>
      <c r="W1140" s="80"/>
      <c r="X1140" s="80"/>
      <c r="Y1140" s="94"/>
      <c r="Z1140" s="80"/>
      <c r="AA1140" s="80"/>
      <c r="AB1140" s="80"/>
      <c r="AC1140" s="80"/>
      <c r="AD1140" s="69"/>
      <c r="AE1140" s="69"/>
      <c r="AF1140" s="69"/>
      <c r="AG1140" s="95"/>
      <c r="AH1140" s="93"/>
      <c r="AI1140" s="81"/>
      <c r="AJ1140" s="80"/>
      <c r="AK1140" s="80"/>
      <c r="AL1140" s="78"/>
      <c r="AM1140" s="80"/>
      <c r="AN1140" s="80"/>
      <c r="AO1140" s="80"/>
      <c r="AP1140" s="80"/>
      <c r="AQ1140" s="80"/>
      <c r="AR1140" s="80"/>
      <c r="AS1140" s="78"/>
      <c r="AT1140" s="96"/>
      <c r="AU1140" s="97"/>
      <c r="AV1140" s="98"/>
      <c r="AW1140" s="99"/>
    </row>
    <row r="1141" spans="1:49">
      <c r="A1141" s="25"/>
      <c r="C1141" s="89"/>
      <c r="D1141" s="84"/>
      <c r="E1141" s="76"/>
      <c r="F1141" s="91"/>
      <c r="G1141" s="80"/>
      <c r="H1141" s="81"/>
      <c r="I1141" s="14"/>
      <c r="J1141" s="92"/>
      <c r="K1141" s="14"/>
      <c r="L1141" s="78"/>
      <c r="M1141" s="81"/>
      <c r="N1141" s="14"/>
      <c r="O1141" s="78"/>
      <c r="P1141" s="78"/>
      <c r="Q1141" s="93"/>
      <c r="R1141" s="80"/>
      <c r="S1141" s="80"/>
      <c r="T1141" s="69"/>
      <c r="U1141" s="78"/>
      <c r="V1141" s="69"/>
      <c r="W1141" s="80"/>
      <c r="X1141" s="80"/>
      <c r="Y1141" s="94"/>
      <c r="Z1141" s="80"/>
      <c r="AA1141" s="80"/>
      <c r="AB1141" s="80"/>
      <c r="AC1141" s="80"/>
      <c r="AD1141" s="69"/>
      <c r="AE1141" s="69"/>
      <c r="AF1141" s="69"/>
      <c r="AG1141" s="95"/>
      <c r="AH1141" s="93"/>
      <c r="AI1141" s="81"/>
      <c r="AJ1141" s="80"/>
      <c r="AK1141" s="80"/>
      <c r="AL1141" s="78"/>
      <c r="AM1141" s="80"/>
      <c r="AN1141" s="80"/>
      <c r="AO1141" s="80"/>
      <c r="AP1141" s="80"/>
      <c r="AQ1141" s="80"/>
      <c r="AR1141" s="80"/>
      <c r="AS1141" s="78"/>
      <c r="AT1141" s="96"/>
      <c r="AU1141" s="97"/>
      <c r="AV1141" s="98"/>
      <c r="AW1141" s="99"/>
    </row>
    <row r="1142" spans="1:49">
      <c r="A1142" s="25"/>
      <c r="C1142" s="89"/>
      <c r="D1142" s="84"/>
      <c r="E1142" s="76"/>
      <c r="F1142" s="91"/>
      <c r="G1142" s="80"/>
      <c r="H1142" s="81"/>
      <c r="I1142" s="14"/>
      <c r="J1142" s="92"/>
      <c r="K1142" s="14"/>
      <c r="L1142" s="78"/>
      <c r="M1142" s="81"/>
      <c r="N1142" s="14"/>
      <c r="O1142" s="78"/>
      <c r="P1142" s="78"/>
      <c r="Q1142" s="93"/>
      <c r="R1142" s="80"/>
      <c r="S1142" s="80"/>
      <c r="T1142" s="69"/>
      <c r="U1142" s="78"/>
      <c r="V1142" s="69"/>
      <c r="W1142" s="80"/>
      <c r="X1142" s="80"/>
      <c r="Y1142" s="94"/>
      <c r="Z1142" s="80"/>
      <c r="AA1142" s="80"/>
      <c r="AB1142" s="80"/>
      <c r="AC1142" s="80"/>
      <c r="AD1142" s="69"/>
      <c r="AE1142" s="69"/>
      <c r="AF1142" s="69"/>
      <c r="AG1142" s="95"/>
      <c r="AH1142" s="93"/>
      <c r="AI1142" s="81"/>
      <c r="AJ1142" s="80"/>
      <c r="AK1142" s="80"/>
      <c r="AL1142" s="78"/>
      <c r="AM1142" s="80"/>
      <c r="AN1142" s="80"/>
      <c r="AO1142" s="80"/>
      <c r="AP1142" s="80"/>
      <c r="AQ1142" s="80"/>
      <c r="AR1142" s="80"/>
      <c r="AS1142" s="78"/>
      <c r="AT1142" s="96"/>
      <c r="AU1142" s="97"/>
      <c r="AV1142" s="98"/>
      <c r="AW1142" s="99"/>
    </row>
    <row r="1143" spans="1:49">
      <c r="A1143" s="25"/>
      <c r="C1143" s="89"/>
      <c r="D1143" s="84"/>
      <c r="E1143" s="76"/>
      <c r="F1143" s="91"/>
      <c r="G1143" s="80"/>
      <c r="H1143" s="81"/>
      <c r="I1143" s="14"/>
      <c r="J1143" s="92"/>
      <c r="K1143" s="14"/>
      <c r="L1143" s="78"/>
      <c r="M1143" s="81"/>
      <c r="N1143" s="14"/>
      <c r="O1143" s="78"/>
      <c r="P1143" s="78"/>
      <c r="Q1143" s="93"/>
      <c r="R1143" s="80"/>
      <c r="S1143" s="80"/>
      <c r="T1143" s="69"/>
      <c r="U1143" s="78"/>
      <c r="V1143" s="69"/>
      <c r="W1143" s="80"/>
      <c r="X1143" s="80"/>
      <c r="Y1143" s="94"/>
      <c r="Z1143" s="80"/>
      <c r="AA1143" s="80"/>
      <c r="AB1143" s="80"/>
      <c r="AC1143" s="80"/>
      <c r="AD1143" s="69"/>
      <c r="AE1143" s="69"/>
      <c r="AF1143" s="69"/>
      <c r="AG1143" s="95"/>
      <c r="AH1143" s="93"/>
      <c r="AI1143" s="81"/>
      <c r="AJ1143" s="80"/>
      <c r="AK1143" s="80"/>
      <c r="AL1143" s="78"/>
      <c r="AM1143" s="80"/>
      <c r="AN1143" s="80"/>
      <c r="AO1143" s="80"/>
      <c r="AP1143" s="80"/>
      <c r="AQ1143" s="80"/>
      <c r="AR1143" s="80"/>
      <c r="AS1143" s="78"/>
      <c r="AT1143" s="96"/>
      <c r="AU1143" s="97"/>
      <c r="AV1143" s="98"/>
      <c r="AW1143" s="99"/>
    </row>
    <row r="1144" spans="1:49">
      <c r="A1144" s="25"/>
      <c r="C1144" s="89"/>
      <c r="D1144" s="84"/>
      <c r="E1144" s="76"/>
      <c r="F1144" s="91"/>
      <c r="G1144" s="80"/>
      <c r="H1144" s="81"/>
      <c r="I1144" s="14"/>
      <c r="J1144" s="92"/>
      <c r="K1144" s="14"/>
      <c r="L1144" s="78"/>
      <c r="M1144" s="81"/>
      <c r="N1144" s="14"/>
      <c r="O1144" s="78"/>
      <c r="P1144" s="78"/>
      <c r="Q1144" s="93"/>
      <c r="R1144" s="80"/>
      <c r="S1144" s="80"/>
      <c r="T1144" s="69"/>
      <c r="U1144" s="78"/>
      <c r="V1144" s="69"/>
      <c r="W1144" s="80"/>
      <c r="X1144" s="80"/>
      <c r="Y1144" s="94"/>
      <c r="Z1144" s="80"/>
      <c r="AA1144" s="80"/>
      <c r="AB1144" s="80"/>
      <c r="AC1144" s="80"/>
      <c r="AD1144" s="69"/>
      <c r="AE1144" s="69"/>
      <c r="AF1144" s="69"/>
      <c r="AG1144" s="95"/>
      <c r="AH1144" s="93"/>
      <c r="AI1144" s="81"/>
      <c r="AJ1144" s="80"/>
      <c r="AK1144" s="80"/>
      <c r="AL1144" s="78"/>
      <c r="AM1144" s="80"/>
      <c r="AN1144" s="80"/>
      <c r="AO1144" s="80"/>
      <c r="AP1144" s="80"/>
      <c r="AQ1144" s="80"/>
      <c r="AR1144" s="80"/>
      <c r="AS1144" s="78"/>
      <c r="AT1144" s="96"/>
      <c r="AU1144" s="97"/>
      <c r="AV1144" s="98"/>
      <c r="AW1144" s="99"/>
    </row>
    <row r="1145" spans="1:49">
      <c r="A1145" s="25"/>
      <c r="C1145" s="89"/>
      <c r="D1145" s="84"/>
      <c r="E1145" s="76"/>
      <c r="F1145" s="91"/>
      <c r="G1145" s="80"/>
      <c r="H1145" s="81"/>
      <c r="I1145" s="14"/>
      <c r="J1145" s="92"/>
      <c r="K1145" s="14"/>
      <c r="L1145" s="78"/>
      <c r="M1145" s="81"/>
      <c r="N1145" s="14"/>
      <c r="O1145" s="78"/>
      <c r="P1145" s="78"/>
      <c r="Q1145" s="93"/>
      <c r="R1145" s="80"/>
      <c r="S1145" s="80"/>
      <c r="T1145" s="69"/>
      <c r="U1145" s="78"/>
      <c r="V1145" s="69"/>
      <c r="W1145" s="80"/>
      <c r="X1145" s="80"/>
      <c r="Y1145" s="94"/>
      <c r="Z1145" s="80"/>
      <c r="AA1145" s="80"/>
      <c r="AB1145" s="80"/>
      <c r="AC1145" s="80"/>
      <c r="AD1145" s="69"/>
      <c r="AE1145" s="69"/>
      <c r="AF1145" s="69"/>
      <c r="AG1145" s="95"/>
      <c r="AH1145" s="93"/>
      <c r="AI1145" s="81"/>
      <c r="AJ1145" s="80"/>
      <c r="AK1145" s="80"/>
      <c r="AL1145" s="78"/>
      <c r="AM1145" s="80"/>
      <c r="AN1145" s="80"/>
      <c r="AO1145" s="80"/>
      <c r="AP1145" s="80"/>
      <c r="AQ1145" s="80"/>
      <c r="AR1145" s="80"/>
      <c r="AS1145" s="78"/>
      <c r="AT1145" s="96"/>
      <c r="AU1145" s="97"/>
      <c r="AV1145" s="98"/>
      <c r="AW1145" s="99"/>
    </row>
    <row r="1146" spans="1:49">
      <c r="A1146" s="25"/>
      <c r="C1146" s="89"/>
      <c r="D1146" s="84"/>
      <c r="E1146" s="76"/>
      <c r="F1146" s="91"/>
      <c r="G1146" s="80"/>
      <c r="H1146" s="81"/>
      <c r="I1146" s="14"/>
      <c r="J1146" s="92"/>
      <c r="K1146" s="14"/>
      <c r="L1146" s="78"/>
      <c r="M1146" s="81"/>
      <c r="N1146" s="14"/>
      <c r="O1146" s="78"/>
      <c r="P1146" s="78"/>
      <c r="Q1146" s="93"/>
      <c r="R1146" s="80"/>
      <c r="S1146" s="80"/>
      <c r="T1146" s="69"/>
      <c r="U1146" s="78"/>
      <c r="V1146" s="69"/>
      <c r="W1146" s="80"/>
      <c r="X1146" s="80"/>
      <c r="Y1146" s="94"/>
      <c r="Z1146" s="80"/>
      <c r="AA1146" s="80"/>
      <c r="AB1146" s="80"/>
      <c r="AC1146" s="80"/>
      <c r="AD1146" s="69"/>
      <c r="AE1146" s="69"/>
      <c r="AF1146" s="69"/>
      <c r="AG1146" s="95"/>
      <c r="AH1146" s="93"/>
      <c r="AI1146" s="81"/>
      <c r="AJ1146" s="80"/>
      <c r="AK1146" s="80"/>
      <c r="AL1146" s="78"/>
      <c r="AM1146" s="80"/>
      <c r="AN1146" s="80"/>
      <c r="AO1146" s="80"/>
      <c r="AP1146" s="80"/>
      <c r="AQ1146" s="80"/>
      <c r="AR1146" s="80"/>
      <c r="AS1146" s="78"/>
      <c r="AT1146" s="96"/>
      <c r="AU1146" s="97"/>
      <c r="AV1146" s="98"/>
      <c r="AW1146" s="99"/>
    </row>
    <row r="1147" spans="1:49">
      <c r="A1147" s="25"/>
      <c r="C1147" s="89"/>
      <c r="D1147" s="84"/>
      <c r="E1147" s="76"/>
      <c r="F1147" s="91"/>
      <c r="G1147" s="80"/>
      <c r="H1147" s="81"/>
      <c r="I1147" s="14"/>
      <c r="J1147" s="92"/>
      <c r="K1147" s="14"/>
      <c r="L1147" s="78"/>
      <c r="M1147" s="81"/>
      <c r="N1147" s="14"/>
      <c r="O1147" s="78"/>
      <c r="P1147" s="78"/>
      <c r="Q1147" s="93"/>
      <c r="R1147" s="80"/>
      <c r="S1147" s="80"/>
      <c r="T1147" s="69"/>
      <c r="U1147" s="78"/>
      <c r="V1147" s="69"/>
      <c r="W1147" s="80"/>
      <c r="X1147" s="80"/>
      <c r="Y1147" s="94"/>
      <c r="Z1147" s="80"/>
      <c r="AA1147" s="80"/>
      <c r="AB1147" s="80"/>
      <c r="AC1147" s="80"/>
      <c r="AD1147" s="69"/>
      <c r="AE1147" s="69"/>
      <c r="AF1147" s="69"/>
      <c r="AG1147" s="95"/>
      <c r="AH1147" s="93"/>
      <c r="AI1147" s="81"/>
      <c r="AJ1147" s="80"/>
      <c r="AK1147" s="80"/>
      <c r="AL1147" s="78"/>
      <c r="AM1147" s="80"/>
      <c r="AN1147" s="80"/>
      <c r="AO1147" s="80"/>
      <c r="AP1147" s="80"/>
      <c r="AQ1147" s="80"/>
      <c r="AR1147" s="80"/>
      <c r="AS1147" s="78"/>
      <c r="AT1147" s="96"/>
      <c r="AU1147" s="97"/>
      <c r="AV1147" s="98"/>
      <c r="AW1147" s="99"/>
    </row>
    <row r="1148" spans="1:49">
      <c r="A1148" s="25"/>
      <c r="C1148" s="89"/>
      <c r="D1148" s="84"/>
      <c r="E1148" s="76"/>
      <c r="F1148" s="91"/>
      <c r="G1148" s="80"/>
      <c r="H1148" s="81"/>
      <c r="I1148" s="14"/>
      <c r="J1148" s="92"/>
      <c r="K1148" s="14"/>
      <c r="L1148" s="78"/>
      <c r="M1148" s="81"/>
      <c r="N1148" s="14"/>
      <c r="O1148" s="78"/>
      <c r="P1148" s="78"/>
      <c r="Q1148" s="93"/>
      <c r="R1148" s="80"/>
      <c r="S1148" s="80"/>
      <c r="T1148" s="69"/>
      <c r="U1148" s="78"/>
      <c r="V1148" s="69"/>
      <c r="W1148" s="80"/>
      <c r="X1148" s="80"/>
      <c r="Y1148" s="94"/>
      <c r="Z1148" s="80"/>
      <c r="AA1148" s="80"/>
      <c r="AB1148" s="80"/>
      <c r="AC1148" s="80"/>
      <c r="AD1148" s="69"/>
      <c r="AE1148" s="69"/>
      <c r="AF1148" s="69"/>
      <c r="AG1148" s="95"/>
      <c r="AH1148" s="93"/>
      <c r="AI1148" s="81"/>
      <c r="AJ1148" s="80"/>
      <c r="AK1148" s="80"/>
      <c r="AL1148" s="78"/>
      <c r="AM1148" s="80"/>
      <c r="AN1148" s="80"/>
      <c r="AO1148" s="80"/>
      <c r="AP1148" s="80"/>
      <c r="AQ1148" s="80"/>
      <c r="AR1148" s="80"/>
      <c r="AS1148" s="78"/>
      <c r="AT1148" s="96"/>
      <c r="AU1148" s="97"/>
      <c r="AV1148" s="98"/>
      <c r="AW1148" s="99"/>
    </row>
    <row r="1149" spans="1:49">
      <c r="A1149" s="25"/>
      <c r="C1149" s="89"/>
      <c r="D1149" s="84"/>
      <c r="E1149" s="76"/>
      <c r="F1149" s="91"/>
      <c r="G1149" s="80"/>
      <c r="H1149" s="81"/>
      <c r="I1149" s="14"/>
      <c r="J1149" s="92"/>
      <c r="K1149" s="14"/>
      <c r="L1149" s="78"/>
      <c r="M1149" s="81"/>
      <c r="N1149" s="14"/>
      <c r="O1149" s="78"/>
      <c r="P1149" s="78"/>
      <c r="Q1149" s="93"/>
      <c r="R1149" s="80"/>
      <c r="S1149" s="80"/>
      <c r="T1149" s="69"/>
      <c r="U1149" s="78"/>
      <c r="V1149" s="69"/>
      <c r="W1149" s="80"/>
      <c r="X1149" s="80"/>
      <c r="Y1149" s="94"/>
      <c r="Z1149" s="80"/>
      <c r="AA1149" s="80"/>
      <c r="AB1149" s="80"/>
      <c r="AC1149" s="80"/>
      <c r="AD1149" s="69"/>
      <c r="AE1149" s="69"/>
      <c r="AF1149" s="69"/>
      <c r="AG1149" s="95"/>
      <c r="AH1149" s="93"/>
      <c r="AI1149" s="81"/>
      <c r="AJ1149" s="80"/>
      <c r="AK1149" s="80"/>
      <c r="AL1149" s="78"/>
      <c r="AM1149" s="80"/>
      <c r="AN1149" s="80"/>
      <c r="AO1149" s="80"/>
      <c r="AP1149" s="80"/>
      <c r="AQ1149" s="80"/>
      <c r="AR1149" s="80"/>
      <c r="AS1149" s="78"/>
      <c r="AT1149" s="96"/>
      <c r="AU1149" s="97"/>
      <c r="AV1149" s="98"/>
      <c r="AW1149" s="99"/>
    </row>
    <row r="1150" spans="1:49">
      <c r="A1150" s="25"/>
      <c r="C1150" s="89"/>
      <c r="D1150" s="84"/>
      <c r="E1150" s="76"/>
      <c r="F1150" s="91"/>
      <c r="G1150" s="80"/>
      <c r="H1150" s="81"/>
      <c r="I1150" s="14"/>
      <c r="J1150" s="92"/>
      <c r="K1150" s="14"/>
      <c r="L1150" s="78"/>
      <c r="M1150" s="81"/>
      <c r="N1150" s="14"/>
      <c r="O1150" s="78"/>
      <c r="P1150" s="78"/>
      <c r="Q1150" s="93"/>
      <c r="R1150" s="80"/>
      <c r="S1150" s="80"/>
      <c r="T1150" s="69"/>
      <c r="U1150" s="78"/>
      <c r="V1150" s="69"/>
      <c r="W1150" s="80"/>
      <c r="X1150" s="80"/>
      <c r="Y1150" s="94"/>
      <c r="Z1150" s="80"/>
      <c r="AA1150" s="80"/>
      <c r="AB1150" s="80"/>
      <c r="AC1150" s="80"/>
      <c r="AD1150" s="69"/>
      <c r="AE1150" s="69"/>
      <c r="AF1150" s="69"/>
      <c r="AG1150" s="95"/>
      <c r="AH1150" s="93"/>
      <c r="AI1150" s="81"/>
      <c r="AJ1150" s="80"/>
      <c r="AK1150" s="80"/>
      <c r="AL1150" s="78"/>
      <c r="AM1150" s="80"/>
      <c r="AN1150" s="80"/>
      <c r="AO1150" s="80"/>
      <c r="AP1150" s="80"/>
      <c r="AQ1150" s="80"/>
      <c r="AR1150" s="80"/>
      <c r="AS1150" s="78"/>
      <c r="AT1150" s="96"/>
      <c r="AU1150" s="97"/>
      <c r="AV1150" s="98"/>
      <c r="AW1150" s="99"/>
    </row>
    <row r="1151" spans="1:49">
      <c r="A1151" s="25"/>
      <c r="C1151" s="89"/>
      <c r="D1151" s="84"/>
      <c r="E1151" s="76"/>
      <c r="F1151" s="91"/>
      <c r="G1151" s="80"/>
      <c r="H1151" s="81"/>
      <c r="I1151" s="14"/>
      <c r="J1151" s="92"/>
      <c r="K1151" s="14"/>
      <c r="L1151" s="78"/>
      <c r="M1151" s="81"/>
      <c r="N1151" s="14"/>
      <c r="O1151" s="78"/>
      <c r="P1151" s="78"/>
      <c r="Q1151" s="93"/>
      <c r="R1151" s="80"/>
      <c r="S1151" s="80"/>
      <c r="T1151" s="69"/>
      <c r="U1151" s="78"/>
      <c r="V1151" s="69"/>
      <c r="W1151" s="80"/>
      <c r="X1151" s="80"/>
      <c r="Y1151" s="94"/>
      <c r="Z1151" s="80"/>
      <c r="AA1151" s="80"/>
      <c r="AB1151" s="80"/>
      <c r="AC1151" s="80"/>
      <c r="AD1151" s="69"/>
      <c r="AE1151" s="69"/>
      <c r="AF1151" s="69"/>
      <c r="AG1151" s="95"/>
      <c r="AH1151" s="93"/>
      <c r="AI1151" s="81"/>
      <c r="AJ1151" s="80"/>
      <c r="AK1151" s="80"/>
      <c r="AL1151" s="78"/>
      <c r="AM1151" s="80"/>
      <c r="AN1151" s="80"/>
      <c r="AO1151" s="80"/>
      <c r="AP1151" s="80"/>
      <c r="AQ1151" s="80"/>
      <c r="AR1151" s="80"/>
      <c r="AS1151" s="78"/>
      <c r="AT1151" s="96"/>
      <c r="AU1151" s="97"/>
      <c r="AV1151" s="98"/>
      <c r="AW1151" s="99"/>
    </row>
    <row r="1152" spans="1:49">
      <c r="A1152" s="25"/>
      <c r="C1152" s="89"/>
      <c r="D1152" s="84"/>
      <c r="E1152" s="76"/>
      <c r="F1152" s="91"/>
      <c r="G1152" s="80"/>
      <c r="H1152" s="81"/>
      <c r="I1152" s="14"/>
      <c r="J1152" s="92"/>
      <c r="K1152" s="14"/>
      <c r="L1152" s="78"/>
      <c r="M1152" s="81"/>
      <c r="N1152" s="14"/>
      <c r="O1152" s="78"/>
      <c r="P1152" s="78"/>
      <c r="Q1152" s="93"/>
      <c r="R1152" s="80"/>
      <c r="S1152" s="80"/>
      <c r="T1152" s="69"/>
      <c r="U1152" s="78"/>
      <c r="V1152" s="69"/>
      <c r="W1152" s="80"/>
      <c r="X1152" s="80"/>
      <c r="Y1152" s="94"/>
      <c r="Z1152" s="80"/>
      <c r="AA1152" s="80"/>
      <c r="AB1152" s="80"/>
      <c r="AC1152" s="80"/>
      <c r="AD1152" s="69"/>
      <c r="AE1152" s="69"/>
      <c r="AF1152" s="69"/>
      <c r="AG1152" s="95"/>
      <c r="AH1152" s="93"/>
      <c r="AI1152" s="81"/>
      <c r="AJ1152" s="80"/>
      <c r="AK1152" s="80"/>
      <c r="AL1152" s="78"/>
      <c r="AM1152" s="80"/>
      <c r="AN1152" s="80"/>
      <c r="AO1152" s="80"/>
      <c r="AP1152" s="80"/>
      <c r="AQ1152" s="80"/>
      <c r="AR1152" s="80"/>
      <c r="AS1152" s="78"/>
      <c r="AT1152" s="96"/>
      <c r="AU1152" s="97"/>
      <c r="AV1152" s="98"/>
      <c r="AW1152" s="99"/>
    </row>
    <row r="1153" spans="1:49">
      <c r="A1153" s="25"/>
      <c r="C1153" s="89"/>
      <c r="D1153" s="84"/>
      <c r="E1153" s="76"/>
      <c r="F1153" s="91"/>
      <c r="G1153" s="80"/>
      <c r="H1153" s="81"/>
      <c r="I1153" s="14"/>
      <c r="J1153" s="92"/>
      <c r="K1153" s="14"/>
      <c r="L1153" s="78"/>
      <c r="M1153" s="81"/>
      <c r="N1153" s="14"/>
      <c r="O1153" s="78"/>
      <c r="P1153" s="78"/>
      <c r="Q1153" s="93"/>
      <c r="R1153" s="80"/>
      <c r="S1153" s="80"/>
      <c r="T1153" s="69"/>
      <c r="U1153" s="78"/>
      <c r="V1153" s="69"/>
      <c r="W1153" s="80"/>
      <c r="X1153" s="80"/>
      <c r="Y1153" s="94"/>
      <c r="Z1153" s="80"/>
      <c r="AA1153" s="80"/>
      <c r="AB1153" s="80"/>
      <c r="AC1153" s="80"/>
      <c r="AD1153" s="69"/>
      <c r="AE1153" s="69"/>
      <c r="AF1153" s="69"/>
      <c r="AG1153" s="95"/>
      <c r="AH1153" s="93"/>
      <c r="AI1153" s="81"/>
      <c r="AJ1153" s="80"/>
      <c r="AK1153" s="80"/>
      <c r="AL1153" s="78"/>
      <c r="AM1153" s="80"/>
      <c r="AN1153" s="80"/>
      <c r="AO1153" s="80"/>
      <c r="AP1153" s="80"/>
      <c r="AQ1153" s="80"/>
      <c r="AR1153" s="80"/>
      <c r="AS1153" s="78"/>
      <c r="AT1153" s="96"/>
      <c r="AU1153" s="97"/>
      <c r="AV1153" s="98"/>
      <c r="AW1153" s="99"/>
    </row>
    <row r="1154" spans="1:49">
      <c r="A1154" s="25"/>
      <c r="C1154" s="89"/>
      <c r="D1154" s="84"/>
      <c r="E1154" s="76"/>
      <c r="F1154" s="91"/>
      <c r="G1154" s="80"/>
      <c r="H1154" s="81"/>
      <c r="I1154" s="14"/>
      <c r="J1154" s="92"/>
      <c r="K1154" s="14"/>
      <c r="L1154" s="78"/>
      <c r="M1154" s="81"/>
      <c r="N1154" s="14"/>
      <c r="O1154" s="78"/>
      <c r="P1154" s="78"/>
      <c r="Q1154" s="93"/>
      <c r="R1154" s="80"/>
      <c r="S1154" s="80"/>
      <c r="T1154" s="69"/>
      <c r="U1154" s="78"/>
      <c r="V1154" s="69"/>
      <c r="W1154" s="80"/>
      <c r="X1154" s="80"/>
      <c r="Y1154" s="94"/>
      <c r="Z1154" s="80"/>
      <c r="AA1154" s="80"/>
      <c r="AB1154" s="80"/>
      <c r="AC1154" s="80"/>
      <c r="AD1154" s="69"/>
      <c r="AE1154" s="69"/>
      <c r="AF1154" s="69"/>
      <c r="AG1154" s="95"/>
      <c r="AH1154" s="93"/>
      <c r="AI1154" s="81"/>
      <c r="AJ1154" s="80"/>
      <c r="AK1154" s="80"/>
      <c r="AL1154" s="78"/>
      <c r="AM1154" s="80"/>
      <c r="AN1154" s="80"/>
      <c r="AO1154" s="80"/>
      <c r="AP1154" s="80"/>
      <c r="AQ1154" s="80"/>
      <c r="AR1154" s="80"/>
      <c r="AS1154" s="78"/>
      <c r="AT1154" s="96"/>
      <c r="AU1154" s="97"/>
      <c r="AV1154" s="98"/>
      <c r="AW1154" s="99"/>
    </row>
    <row r="1155" spans="1:49">
      <c r="A1155" s="25"/>
      <c r="C1155" s="89"/>
      <c r="D1155" s="84"/>
      <c r="E1155" s="76"/>
      <c r="F1155" s="91"/>
      <c r="G1155" s="80"/>
      <c r="H1155" s="81"/>
      <c r="I1155" s="14"/>
      <c r="J1155" s="92"/>
      <c r="K1155" s="14"/>
      <c r="L1155" s="78"/>
      <c r="M1155" s="81"/>
      <c r="N1155" s="14"/>
      <c r="O1155" s="78"/>
      <c r="P1155" s="78"/>
      <c r="Q1155" s="93"/>
      <c r="R1155" s="80"/>
      <c r="S1155" s="80"/>
      <c r="T1155" s="69"/>
      <c r="U1155" s="78"/>
      <c r="V1155" s="69"/>
      <c r="W1155" s="80"/>
      <c r="X1155" s="80"/>
      <c r="Y1155" s="94"/>
      <c r="Z1155" s="80"/>
      <c r="AA1155" s="80"/>
      <c r="AB1155" s="80"/>
      <c r="AC1155" s="80"/>
      <c r="AD1155" s="69"/>
      <c r="AE1155" s="69"/>
      <c r="AF1155" s="69"/>
      <c r="AG1155" s="95"/>
      <c r="AH1155" s="93"/>
      <c r="AI1155" s="81"/>
      <c r="AJ1155" s="80"/>
      <c r="AK1155" s="80"/>
      <c r="AL1155" s="78"/>
      <c r="AM1155" s="80"/>
      <c r="AN1155" s="80"/>
      <c r="AO1155" s="80"/>
      <c r="AP1155" s="80"/>
      <c r="AQ1155" s="80"/>
      <c r="AR1155" s="80"/>
      <c r="AS1155" s="78"/>
      <c r="AT1155" s="96"/>
      <c r="AU1155" s="97"/>
      <c r="AV1155" s="98"/>
      <c r="AW1155" s="99"/>
    </row>
    <row r="1156" spans="1:49">
      <c r="A1156" s="25"/>
      <c r="C1156" s="89"/>
      <c r="D1156" s="84"/>
      <c r="E1156" s="76"/>
      <c r="F1156" s="91"/>
      <c r="G1156" s="80"/>
      <c r="H1156" s="81"/>
      <c r="I1156" s="14"/>
      <c r="J1156" s="92"/>
      <c r="K1156" s="14"/>
      <c r="L1156" s="78"/>
      <c r="M1156" s="81"/>
      <c r="N1156" s="14"/>
      <c r="O1156" s="78"/>
      <c r="P1156" s="78"/>
      <c r="Q1156" s="93"/>
      <c r="R1156" s="80"/>
      <c r="S1156" s="80"/>
      <c r="T1156" s="69"/>
      <c r="U1156" s="78"/>
      <c r="V1156" s="69"/>
      <c r="W1156" s="80"/>
      <c r="X1156" s="80"/>
      <c r="Y1156" s="94"/>
      <c r="Z1156" s="80"/>
      <c r="AA1156" s="80"/>
      <c r="AB1156" s="80"/>
      <c r="AC1156" s="80"/>
      <c r="AD1156" s="69"/>
      <c r="AE1156" s="69"/>
      <c r="AF1156" s="69"/>
      <c r="AG1156" s="95"/>
      <c r="AH1156" s="93"/>
      <c r="AI1156" s="81"/>
      <c r="AJ1156" s="80"/>
      <c r="AK1156" s="80"/>
      <c r="AL1156" s="78"/>
      <c r="AM1156" s="80"/>
      <c r="AN1156" s="80"/>
      <c r="AO1156" s="80"/>
      <c r="AP1156" s="80"/>
      <c r="AQ1156" s="80"/>
      <c r="AR1156" s="80"/>
      <c r="AS1156" s="78"/>
      <c r="AT1156" s="96"/>
      <c r="AU1156" s="97"/>
      <c r="AV1156" s="98"/>
      <c r="AW1156" s="99"/>
    </row>
    <row r="1157" spans="1:49">
      <c r="A1157" s="25"/>
      <c r="C1157" s="89"/>
      <c r="D1157" s="84"/>
      <c r="E1157" s="76"/>
      <c r="F1157" s="91"/>
      <c r="G1157" s="80"/>
      <c r="H1157" s="81"/>
      <c r="I1157" s="14"/>
      <c r="J1157" s="92"/>
      <c r="K1157" s="14"/>
      <c r="L1157" s="78"/>
      <c r="M1157" s="81"/>
      <c r="N1157" s="14"/>
      <c r="O1157" s="78"/>
      <c r="P1157" s="78"/>
      <c r="Q1157" s="93"/>
      <c r="R1157" s="80"/>
      <c r="S1157" s="80"/>
      <c r="T1157" s="69"/>
      <c r="U1157" s="78"/>
      <c r="V1157" s="69"/>
      <c r="W1157" s="80"/>
      <c r="X1157" s="80"/>
      <c r="Y1157" s="94"/>
      <c r="Z1157" s="80"/>
      <c r="AA1157" s="80"/>
      <c r="AB1157" s="80"/>
      <c r="AC1157" s="80"/>
      <c r="AD1157" s="69"/>
      <c r="AE1157" s="69"/>
      <c r="AF1157" s="69"/>
      <c r="AG1157" s="95"/>
      <c r="AH1157" s="93"/>
      <c r="AI1157" s="81"/>
      <c r="AJ1157" s="80"/>
      <c r="AK1157" s="80"/>
      <c r="AL1157" s="78"/>
      <c r="AM1157" s="80"/>
      <c r="AN1157" s="80"/>
      <c r="AO1157" s="80"/>
      <c r="AP1157" s="80"/>
      <c r="AQ1157" s="80"/>
      <c r="AR1157" s="80"/>
      <c r="AS1157" s="78"/>
      <c r="AT1157" s="96"/>
      <c r="AU1157" s="97"/>
      <c r="AV1157" s="98"/>
      <c r="AW1157" s="99"/>
    </row>
    <row r="1158" spans="1:49">
      <c r="A1158" s="25"/>
      <c r="C1158" s="89"/>
      <c r="D1158" s="84"/>
      <c r="E1158" s="76"/>
      <c r="F1158" s="91"/>
      <c r="G1158" s="80"/>
      <c r="H1158" s="81"/>
      <c r="I1158" s="14"/>
      <c r="J1158" s="92"/>
      <c r="K1158" s="14"/>
      <c r="L1158" s="78"/>
      <c r="M1158" s="81"/>
      <c r="N1158" s="14"/>
      <c r="O1158" s="78"/>
      <c r="P1158" s="78"/>
      <c r="Q1158" s="93"/>
      <c r="R1158" s="80"/>
      <c r="S1158" s="80"/>
      <c r="T1158" s="69"/>
      <c r="U1158" s="78"/>
      <c r="V1158" s="69"/>
      <c r="W1158" s="80"/>
      <c r="X1158" s="80"/>
      <c r="Y1158" s="94"/>
      <c r="Z1158" s="80"/>
      <c r="AA1158" s="80"/>
      <c r="AB1158" s="80"/>
      <c r="AC1158" s="80"/>
      <c r="AD1158" s="69"/>
      <c r="AE1158" s="69"/>
      <c r="AF1158" s="69"/>
      <c r="AG1158" s="95"/>
      <c r="AH1158" s="93"/>
      <c r="AI1158" s="81"/>
      <c r="AJ1158" s="80"/>
      <c r="AK1158" s="80"/>
      <c r="AL1158" s="78"/>
      <c r="AM1158" s="80"/>
      <c r="AN1158" s="80"/>
      <c r="AO1158" s="80"/>
      <c r="AP1158" s="80"/>
      <c r="AQ1158" s="80"/>
      <c r="AR1158" s="80"/>
      <c r="AS1158" s="78"/>
      <c r="AT1158" s="96"/>
      <c r="AU1158" s="97"/>
      <c r="AV1158" s="98"/>
      <c r="AW1158" s="99"/>
    </row>
    <row r="1159" spans="1:49">
      <c r="A1159" s="25"/>
      <c r="C1159" s="89"/>
      <c r="D1159" s="84"/>
      <c r="E1159" s="76"/>
      <c r="F1159" s="91"/>
      <c r="G1159" s="80"/>
      <c r="H1159" s="81"/>
      <c r="I1159" s="14"/>
      <c r="J1159" s="92"/>
      <c r="K1159" s="14"/>
      <c r="L1159" s="78"/>
      <c r="M1159" s="81"/>
      <c r="N1159" s="14"/>
      <c r="O1159" s="78"/>
      <c r="P1159" s="78"/>
      <c r="Q1159" s="93"/>
      <c r="R1159" s="80"/>
      <c r="S1159" s="80"/>
      <c r="T1159" s="69"/>
      <c r="U1159" s="78"/>
      <c r="V1159" s="69"/>
      <c r="W1159" s="80"/>
      <c r="X1159" s="80"/>
      <c r="Y1159" s="94"/>
      <c r="Z1159" s="80"/>
      <c r="AA1159" s="80"/>
      <c r="AB1159" s="80"/>
      <c r="AC1159" s="80"/>
      <c r="AD1159" s="69"/>
      <c r="AE1159" s="69"/>
      <c r="AF1159" s="69"/>
      <c r="AG1159" s="95"/>
      <c r="AH1159" s="93"/>
      <c r="AI1159" s="81"/>
      <c r="AJ1159" s="80"/>
      <c r="AK1159" s="80"/>
      <c r="AL1159" s="78"/>
      <c r="AM1159" s="80"/>
      <c r="AN1159" s="80"/>
      <c r="AO1159" s="80"/>
      <c r="AP1159" s="80"/>
      <c r="AQ1159" s="80"/>
      <c r="AR1159" s="80"/>
      <c r="AS1159" s="78"/>
      <c r="AT1159" s="96"/>
      <c r="AU1159" s="97"/>
      <c r="AV1159" s="98"/>
      <c r="AW1159" s="99"/>
    </row>
    <row r="1160" spans="1:49">
      <c r="A1160" s="25"/>
      <c r="C1160" s="89"/>
      <c r="D1160" s="84"/>
      <c r="E1160" s="76"/>
      <c r="F1160" s="91"/>
      <c r="G1160" s="80"/>
      <c r="H1160" s="81"/>
      <c r="I1160" s="14"/>
      <c r="J1160" s="92"/>
      <c r="K1160" s="14"/>
      <c r="L1160" s="78"/>
      <c r="M1160" s="81"/>
      <c r="N1160" s="14"/>
      <c r="O1160" s="78"/>
      <c r="P1160" s="78"/>
      <c r="Q1160" s="93"/>
      <c r="R1160" s="80"/>
      <c r="S1160" s="80"/>
      <c r="T1160" s="69"/>
      <c r="U1160" s="78"/>
      <c r="V1160" s="69"/>
      <c r="W1160" s="80"/>
      <c r="X1160" s="80"/>
      <c r="Y1160" s="94"/>
      <c r="Z1160" s="80"/>
      <c r="AA1160" s="80"/>
      <c r="AB1160" s="80"/>
      <c r="AC1160" s="80"/>
      <c r="AD1160" s="69"/>
      <c r="AE1160" s="69"/>
      <c r="AF1160" s="69"/>
      <c r="AG1160" s="95"/>
      <c r="AH1160" s="93"/>
      <c r="AI1160" s="81"/>
      <c r="AJ1160" s="80"/>
      <c r="AK1160" s="80"/>
      <c r="AL1160" s="78"/>
      <c r="AM1160" s="80"/>
      <c r="AN1160" s="80"/>
      <c r="AO1160" s="80"/>
      <c r="AP1160" s="80"/>
      <c r="AQ1160" s="80"/>
      <c r="AR1160" s="80"/>
      <c r="AS1160" s="78"/>
      <c r="AT1160" s="96"/>
      <c r="AU1160" s="97"/>
      <c r="AV1160" s="98"/>
      <c r="AW1160" s="99"/>
    </row>
    <row r="1161" spans="1:49">
      <c r="A1161" s="25"/>
      <c r="C1161" s="89"/>
      <c r="D1161" s="84"/>
      <c r="E1161" s="76"/>
      <c r="F1161" s="91"/>
      <c r="G1161" s="80"/>
      <c r="H1161" s="81"/>
      <c r="I1161" s="14"/>
      <c r="J1161" s="92"/>
      <c r="K1161" s="14"/>
      <c r="L1161" s="78"/>
      <c r="M1161" s="81"/>
      <c r="N1161" s="14"/>
      <c r="O1161" s="78"/>
      <c r="P1161" s="78"/>
      <c r="Q1161" s="93"/>
      <c r="R1161" s="80"/>
      <c r="S1161" s="80"/>
      <c r="T1161" s="69"/>
      <c r="U1161" s="78"/>
      <c r="V1161" s="69"/>
      <c r="W1161" s="80"/>
      <c r="X1161" s="80"/>
      <c r="Y1161" s="94"/>
      <c r="Z1161" s="80"/>
      <c r="AA1161" s="80"/>
      <c r="AB1161" s="80"/>
      <c r="AC1161" s="80"/>
      <c r="AD1161" s="69"/>
      <c r="AE1161" s="69"/>
      <c r="AF1161" s="69"/>
      <c r="AG1161" s="95"/>
      <c r="AH1161" s="93"/>
      <c r="AI1161" s="81"/>
      <c r="AJ1161" s="80"/>
      <c r="AK1161" s="80"/>
      <c r="AL1161" s="78"/>
      <c r="AM1161" s="80"/>
      <c r="AN1161" s="80"/>
      <c r="AO1161" s="80"/>
      <c r="AP1161" s="80"/>
      <c r="AQ1161" s="80"/>
      <c r="AR1161" s="80"/>
      <c r="AS1161" s="78"/>
      <c r="AT1161" s="96"/>
      <c r="AU1161" s="97"/>
      <c r="AV1161" s="98"/>
      <c r="AW1161" s="99"/>
    </row>
    <row r="1162" spans="1:49">
      <c r="A1162" s="25"/>
      <c r="C1162" s="89"/>
      <c r="D1162" s="84"/>
      <c r="E1162" s="76"/>
      <c r="F1162" s="91"/>
      <c r="G1162" s="80"/>
      <c r="H1162" s="81"/>
      <c r="I1162" s="14"/>
      <c r="J1162" s="92"/>
      <c r="K1162" s="14"/>
      <c r="L1162" s="78"/>
      <c r="M1162" s="81"/>
      <c r="N1162" s="14"/>
      <c r="O1162" s="78"/>
      <c r="P1162" s="78"/>
      <c r="Q1162" s="93"/>
      <c r="R1162" s="80"/>
      <c r="S1162" s="80"/>
      <c r="T1162" s="69"/>
      <c r="U1162" s="78"/>
      <c r="V1162" s="69"/>
      <c r="W1162" s="80"/>
      <c r="X1162" s="80"/>
      <c r="Y1162" s="94"/>
      <c r="Z1162" s="80"/>
      <c r="AA1162" s="80"/>
      <c r="AB1162" s="80"/>
      <c r="AC1162" s="80"/>
      <c r="AD1162" s="69"/>
      <c r="AE1162" s="69"/>
      <c r="AF1162" s="69"/>
      <c r="AG1162" s="95"/>
      <c r="AH1162" s="93"/>
      <c r="AI1162" s="81"/>
      <c r="AJ1162" s="80"/>
      <c r="AK1162" s="80"/>
      <c r="AL1162" s="78"/>
      <c r="AM1162" s="80"/>
      <c r="AN1162" s="80"/>
      <c r="AO1162" s="80"/>
      <c r="AP1162" s="80"/>
      <c r="AQ1162" s="80"/>
      <c r="AR1162" s="80"/>
      <c r="AS1162" s="78"/>
      <c r="AT1162" s="96"/>
      <c r="AU1162" s="97"/>
      <c r="AV1162" s="98"/>
      <c r="AW1162" s="99"/>
    </row>
    <row r="1163" spans="1:49">
      <c r="A1163" s="25"/>
      <c r="C1163" s="89"/>
      <c r="D1163" s="84"/>
      <c r="E1163" s="76"/>
      <c r="F1163" s="91"/>
      <c r="G1163" s="80"/>
      <c r="H1163" s="81"/>
      <c r="I1163" s="14"/>
      <c r="J1163" s="92"/>
      <c r="K1163" s="14"/>
      <c r="L1163" s="78"/>
      <c r="M1163" s="81"/>
      <c r="N1163" s="14"/>
      <c r="O1163" s="78"/>
      <c r="P1163" s="78"/>
      <c r="Q1163" s="93"/>
      <c r="R1163" s="80"/>
      <c r="S1163" s="80"/>
      <c r="T1163" s="69"/>
      <c r="U1163" s="78"/>
      <c r="V1163" s="69"/>
      <c r="W1163" s="80"/>
      <c r="X1163" s="80"/>
      <c r="Y1163" s="94"/>
      <c r="Z1163" s="80"/>
      <c r="AA1163" s="80"/>
      <c r="AB1163" s="80"/>
      <c r="AC1163" s="80"/>
      <c r="AD1163" s="69"/>
      <c r="AE1163" s="69"/>
      <c r="AF1163" s="69"/>
      <c r="AG1163" s="95"/>
      <c r="AH1163" s="93"/>
      <c r="AI1163" s="81"/>
      <c r="AJ1163" s="80"/>
      <c r="AK1163" s="80"/>
      <c r="AL1163" s="78"/>
      <c r="AM1163" s="80"/>
      <c r="AN1163" s="80"/>
      <c r="AO1163" s="80"/>
      <c r="AP1163" s="80"/>
      <c r="AQ1163" s="80"/>
      <c r="AR1163" s="80"/>
      <c r="AS1163" s="78"/>
      <c r="AT1163" s="96"/>
      <c r="AU1163" s="97"/>
      <c r="AV1163" s="98"/>
      <c r="AW1163" s="99"/>
    </row>
    <row r="1164" spans="1:49">
      <c r="A1164" s="25"/>
      <c r="C1164" s="89"/>
      <c r="D1164" s="84"/>
      <c r="E1164" s="76"/>
      <c r="F1164" s="91"/>
      <c r="G1164" s="80"/>
      <c r="H1164" s="81"/>
      <c r="I1164" s="14"/>
      <c r="J1164" s="92"/>
      <c r="K1164" s="14"/>
      <c r="L1164" s="78"/>
      <c r="M1164" s="81"/>
      <c r="N1164" s="14"/>
      <c r="O1164" s="78"/>
      <c r="P1164" s="78"/>
      <c r="Q1164" s="93"/>
      <c r="R1164" s="80"/>
      <c r="S1164" s="80"/>
      <c r="T1164" s="69"/>
      <c r="U1164" s="78"/>
      <c r="V1164" s="69"/>
      <c r="W1164" s="80"/>
      <c r="X1164" s="80"/>
      <c r="Y1164" s="94"/>
      <c r="Z1164" s="80"/>
      <c r="AA1164" s="80"/>
      <c r="AB1164" s="80"/>
      <c r="AC1164" s="80"/>
      <c r="AD1164" s="69"/>
      <c r="AE1164" s="69"/>
      <c r="AF1164" s="69"/>
      <c r="AG1164" s="95"/>
      <c r="AH1164" s="93"/>
      <c r="AI1164" s="81"/>
      <c r="AJ1164" s="80"/>
      <c r="AK1164" s="80"/>
      <c r="AL1164" s="78"/>
      <c r="AM1164" s="80"/>
      <c r="AN1164" s="80"/>
      <c r="AO1164" s="80"/>
      <c r="AP1164" s="80"/>
      <c r="AQ1164" s="80"/>
      <c r="AR1164" s="80"/>
      <c r="AS1164" s="78"/>
      <c r="AT1164" s="96"/>
      <c r="AU1164" s="97"/>
      <c r="AV1164" s="98"/>
      <c r="AW1164" s="99"/>
    </row>
    <row r="1165" spans="1:49">
      <c r="A1165" s="25"/>
      <c r="C1165" s="89"/>
      <c r="D1165" s="84"/>
      <c r="E1165" s="76"/>
      <c r="F1165" s="91"/>
      <c r="G1165" s="80"/>
      <c r="H1165" s="81"/>
      <c r="I1165" s="14"/>
      <c r="J1165" s="92"/>
      <c r="K1165" s="14"/>
      <c r="L1165" s="78"/>
      <c r="M1165" s="81"/>
      <c r="N1165" s="14"/>
      <c r="O1165" s="78"/>
      <c r="P1165" s="78"/>
      <c r="Q1165" s="93"/>
      <c r="R1165" s="80"/>
      <c r="S1165" s="80"/>
      <c r="T1165" s="69"/>
      <c r="U1165" s="78"/>
      <c r="V1165" s="69"/>
      <c r="W1165" s="80"/>
      <c r="X1165" s="80"/>
      <c r="Y1165" s="94"/>
      <c r="Z1165" s="80"/>
      <c r="AA1165" s="80"/>
      <c r="AB1165" s="80"/>
      <c r="AC1165" s="80"/>
      <c r="AD1165" s="69"/>
      <c r="AE1165" s="69"/>
      <c r="AF1165" s="69"/>
      <c r="AG1165" s="95"/>
      <c r="AH1165" s="93"/>
      <c r="AI1165" s="81"/>
      <c r="AJ1165" s="80"/>
      <c r="AK1165" s="80"/>
      <c r="AL1165" s="78"/>
      <c r="AM1165" s="80"/>
      <c r="AN1165" s="80"/>
      <c r="AO1165" s="80"/>
      <c r="AP1165" s="80"/>
      <c r="AQ1165" s="80"/>
      <c r="AR1165" s="80"/>
      <c r="AS1165" s="78"/>
      <c r="AT1165" s="96"/>
      <c r="AU1165" s="97"/>
      <c r="AV1165" s="98"/>
      <c r="AW1165" s="99"/>
    </row>
    <row r="1166" spans="1:49">
      <c r="A1166" s="25"/>
      <c r="C1166" s="89"/>
      <c r="D1166" s="84"/>
      <c r="E1166" s="76"/>
      <c r="F1166" s="91"/>
      <c r="G1166" s="80"/>
      <c r="H1166" s="81"/>
      <c r="I1166" s="14"/>
      <c r="J1166" s="92"/>
      <c r="K1166" s="14"/>
      <c r="L1166" s="78"/>
      <c r="M1166" s="81"/>
      <c r="N1166" s="14"/>
      <c r="O1166" s="78"/>
      <c r="P1166" s="78"/>
      <c r="Q1166" s="93"/>
      <c r="R1166" s="80"/>
      <c r="S1166" s="80"/>
      <c r="T1166" s="69"/>
      <c r="U1166" s="78"/>
      <c r="V1166" s="69"/>
      <c r="W1166" s="80"/>
      <c r="X1166" s="80"/>
      <c r="Y1166" s="94"/>
      <c r="Z1166" s="80"/>
      <c r="AA1166" s="80"/>
      <c r="AB1166" s="80"/>
      <c r="AC1166" s="80"/>
      <c r="AD1166" s="69"/>
      <c r="AE1166" s="69"/>
      <c r="AF1166" s="69"/>
      <c r="AG1166" s="95"/>
      <c r="AH1166" s="93"/>
      <c r="AI1166" s="81"/>
      <c r="AJ1166" s="80"/>
      <c r="AK1166" s="80"/>
      <c r="AL1166" s="78"/>
      <c r="AM1166" s="80"/>
      <c r="AN1166" s="80"/>
      <c r="AO1166" s="80"/>
      <c r="AP1166" s="80"/>
      <c r="AQ1166" s="80"/>
      <c r="AR1166" s="80"/>
      <c r="AS1166" s="78"/>
      <c r="AT1166" s="96"/>
      <c r="AU1166" s="97"/>
      <c r="AV1166" s="98"/>
      <c r="AW1166" s="99"/>
    </row>
    <row r="1167" spans="1:49">
      <c r="A1167" s="25"/>
      <c r="C1167" s="89"/>
      <c r="D1167" s="84"/>
      <c r="E1167" s="76"/>
      <c r="F1167" s="91"/>
      <c r="G1167" s="80"/>
      <c r="H1167" s="81"/>
      <c r="I1167" s="14"/>
      <c r="J1167" s="92"/>
      <c r="K1167" s="14"/>
      <c r="L1167" s="78"/>
      <c r="M1167" s="81"/>
      <c r="N1167" s="14"/>
      <c r="O1167" s="78"/>
      <c r="P1167" s="78"/>
      <c r="Q1167" s="93"/>
      <c r="R1167" s="80"/>
      <c r="S1167" s="80"/>
      <c r="T1167" s="69"/>
      <c r="U1167" s="78"/>
      <c r="V1167" s="69"/>
      <c r="W1167" s="80"/>
      <c r="X1167" s="80"/>
      <c r="Y1167" s="94"/>
      <c r="Z1167" s="80"/>
      <c r="AA1167" s="80"/>
      <c r="AB1167" s="80"/>
      <c r="AC1167" s="80"/>
      <c r="AD1167" s="69"/>
      <c r="AE1167" s="69"/>
      <c r="AF1167" s="69"/>
      <c r="AG1167" s="95"/>
      <c r="AH1167" s="93"/>
      <c r="AI1167" s="81"/>
      <c r="AJ1167" s="80"/>
      <c r="AK1167" s="80"/>
      <c r="AL1167" s="78"/>
      <c r="AM1167" s="80"/>
      <c r="AN1167" s="80"/>
      <c r="AO1167" s="80"/>
      <c r="AP1167" s="80"/>
      <c r="AQ1167" s="80"/>
      <c r="AR1167" s="80"/>
      <c r="AS1167" s="78"/>
      <c r="AT1167" s="96"/>
      <c r="AU1167" s="97"/>
      <c r="AV1167" s="98"/>
      <c r="AW1167" s="99"/>
    </row>
    <row r="1168" spans="1:49">
      <c r="A1168" s="25"/>
      <c r="C1168" s="89"/>
      <c r="D1168" s="84"/>
      <c r="E1168" s="76"/>
      <c r="F1168" s="91"/>
      <c r="G1168" s="80"/>
      <c r="H1168" s="81"/>
      <c r="I1168" s="14"/>
      <c r="J1168" s="92"/>
      <c r="K1168" s="14"/>
      <c r="L1168" s="78"/>
      <c r="M1168" s="81"/>
      <c r="N1168" s="14"/>
      <c r="O1168" s="78"/>
      <c r="P1168" s="78"/>
      <c r="Q1168" s="93"/>
      <c r="R1168" s="80"/>
      <c r="S1168" s="80"/>
      <c r="T1168" s="69"/>
      <c r="U1168" s="78"/>
      <c r="V1168" s="69"/>
      <c r="W1168" s="80"/>
      <c r="X1168" s="80"/>
      <c r="Y1168" s="94"/>
      <c r="Z1168" s="80"/>
      <c r="AA1168" s="80"/>
      <c r="AB1168" s="80"/>
      <c r="AC1168" s="80"/>
      <c r="AD1168" s="69"/>
      <c r="AE1168" s="69"/>
      <c r="AF1168" s="69"/>
      <c r="AG1168" s="95"/>
      <c r="AH1168" s="93"/>
      <c r="AI1168" s="81"/>
      <c r="AJ1168" s="80"/>
      <c r="AK1168" s="80"/>
      <c r="AL1168" s="78"/>
      <c r="AM1168" s="80"/>
      <c r="AN1168" s="80"/>
      <c r="AO1168" s="80"/>
      <c r="AP1168" s="80"/>
      <c r="AQ1168" s="80"/>
      <c r="AR1168" s="80"/>
      <c r="AS1168" s="78"/>
      <c r="AT1168" s="96"/>
      <c r="AU1168" s="97"/>
      <c r="AV1168" s="98"/>
      <c r="AW1168" s="99"/>
    </row>
    <row r="1169" spans="1:49">
      <c r="A1169" s="25"/>
      <c r="C1169" s="89"/>
      <c r="D1169" s="84"/>
      <c r="E1169" s="76"/>
      <c r="F1169" s="91"/>
      <c r="G1169" s="80"/>
      <c r="H1169" s="81"/>
      <c r="I1169" s="14"/>
      <c r="J1169" s="92"/>
      <c r="K1169" s="14"/>
      <c r="L1169" s="78"/>
      <c r="M1169" s="81"/>
      <c r="N1169" s="14"/>
      <c r="O1169" s="78"/>
      <c r="P1169" s="78"/>
      <c r="Q1169" s="93"/>
      <c r="R1169" s="80"/>
      <c r="S1169" s="80"/>
      <c r="T1169" s="69"/>
      <c r="U1169" s="78"/>
      <c r="V1169" s="69"/>
      <c r="W1169" s="80"/>
      <c r="X1169" s="80"/>
      <c r="Y1169" s="94"/>
      <c r="Z1169" s="80"/>
      <c r="AA1169" s="80"/>
      <c r="AB1169" s="80"/>
      <c r="AC1169" s="80"/>
      <c r="AD1169" s="69"/>
      <c r="AE1169" s="69"/>
      <c r="AF1169" s="69"/>
      <c r="AG1169" s="95"/>
      <c r="AH1169" s="93"/>
      <c r="AI1169" s="81"/>
      <c r="AJ1169" s="80"/>
      <c r="AK1169" s="80"/>
      <c r="AL1169" s="78"/>
      <c r="AM1169" s="80"/>
      <c r="AN1169" s="80"/>
      <c r="AO1169" s="80"/>
      <c r="AP1169" s="80"/>
      <c r="AQ1169" s="80"/>
      <c r="AR1169" s="80"/>
      <c r="AS1169" s="78"/>
      <c r="AT1169" s="96"/>
      <c r="AU1169" s="97"/>
      <c r="AV1169" s="98"/>
      <c r="AW1169" s="99"/>
    </row>
    <row r="1170" spans="1:49">
      <c r="A1170" s="25"/>
      <c r="C1170" s="89"/>
      <c r="D1170" s="84"/>
      <c r="E1170" s="76"/>
      <c r="F1170" s="91"/>
      <c r="G1170" s="80"/>
      <c r="H1170" s="81"/>
      <c r="I1170" s="14"/>
      <c r="J1170" s="92"/>
      <c r="K1170" s="14"/>
      <c r="L1170" s="78"/>
      <c r="M1170" s="81"/>
      <c r="N1170" s="14"/>
      <c r="O1170" s="78"/>
      <c r="P1170" s="78"/>
      <c r="Q1170" s="93"/>
      <c r="R1170" s="80"/>
      <c r="S1170" s="80"/>
      <c r="T1170" s="69"/>
      <c r="U1170" s="78"/>
      <c r="V1170" s="69"/>
      <c r="W1170" s="80"/>
      <c r="X1170" s="80"/>
      <c r="Y1170" s="94"/>
      <c r="Z1170" s="80"/>
      <c r="AA1170" s="80"/>
      <c r="AB1170" s="80"/>
      <c r="AC1170" s="80"/>
      <c r="AD1170" s="69"/>
      <c r="AE1170" s="69"/>
      <c r="AF1170" s="69"/>
      <c r="AG1170" s="95"/>
      <c r="AH1170" s="93"/>
      <c r="AI1170" s="81"/>
      <c r="AJ1170" s="80"/>
      <c r="AK1170" s="80"/>
      <c r="AL1170" s="78"/>
      <c r="AM1170" s="80"/>
      <c r="AN1170" s="80"/>
      <c r="AO1170" s="80"/>
      <c r="AP1170" s="80"/>
      <c r="AQ1170" s="80"/>
      <c r="AR1170" s="80"/>
      <c r="AS1170" s="78"/>
      <c r="AT1170" s="96"/>
      <c r="AU1170" s="97"/>
      <c r="AV1170" s="98"/>
      <c r="AW1170" s="99"/>
    </row>
    <row r="1171" spans="1:49">
      <c r="A1171" s="25"/>
      <c r="C1171" s="89"/>
      <c r="D1171" s="84"/>
      <c r="E1171" s="76"/>
      <c r="F1171" s="91"/>
      <c r="G1171" s="80"/>
      <c r="H1171" s="81"/>
      <c r="I1171" s="14"/>
      <c r="J1171" s="92"/>
      <c r="K1171" s="14"/>
      <c r="L1171" s="78"/>
      <c r="M1171" s="81"/>
      <c r="N1171" s="14"/>
      <c r="O1171" s="78"/>
      <c r="P1171" s="78"/>
      <c r="Q1171" s="93"/>
      <c r="R1171" s="80"/>
      <c r="S1171" s="80"/>
      <c r="T1171" s="69"/>
      <c r="U1171" s="78"/>
      <c r="V1171" s="69"/>
      <c r="W1171" s="80"/>
      <c r="X1171" s="80"/>
      <c r="Y1171" s="94"/>
      <c r="Z1171" s="80"/>
      <c r="AA1171" s="80"/>
      <c r="AB1171" s="80"/>
      <c r="AC1171" s="80"/>
      <c r="AD1171" s="69"/>
      <c r="AE1171" s="69"/>
      <c r="AF1171" s="69"/>
      <c r="AG1171" s="95"/>
      <c r="AH1171" s="93"/>
      <c r="AI1171" s="81"/>
      <c r="AJ1171" s="80"/>
      <c r="AK1171" s="80"/>
      <c r="AL1171" s="78"/>
      <c r="AM1171" s="80"/>
      <c r="AN1171" s="80"/>
      <c r="AO1171" s="80"/>
      <c r="AP1171" s="80"/>
      <c r="AQ1171" s="80"/>
      <c r="AR1171" s="80"/>
      <c r="AS1171" s="78"/>
      <c r="AT1171" s="96"/>
      <c r="AU1171" s="97"/>
      <c r="AV1171" s="98"/>
      <c r="AW1171" s="99"/>
    </row>
    <row r="1172" spans="1:49">
      <c r="A1172" s="25"/>
      <c r="C1172" s="89"/>
      <c r="D1172" s="84"/>
      <c r="E1172" s="76"/>
      <c r="F1172" s="91"/>
      <c r="G1172" s="80"/>
      <c r="H1172" s="81"/>
      <c r="I1172" s="14"/>
      <c r="J1172" s="92"/>
      <c r="K1172" s="14"/>
      <c r="L1172" s="78"/>
      <c r="M1172" s="81"/>
      <c r="N1172" s="14"/>
      <c r="O1172" s="78"/>
      <c r="P1172" s="78"/>
      <c r="Q1172" s="93"/>
      <c r="R1172" s="80"/>
      <c r="S1172" s="80"/>
      <c r="T1172" s="69"/>
      <c r="U1172" s="78"/>
      <c r="V1172" s="69"/>
      <c r="W1172" s="80"/>
      <c r="X1172" s="80"/>
      <c r="Y1172" s="94"/>
      <c r="Z1172" s="80"/>
      <c r="AA1172" s="80"/>
      <c r="AB1172" s="80"/>
      <c r="AC1172" s="80"/>
      <c r="AD1172" s="69"/>
      <c r="AE1172" s="69"/>
      <c r="AF1172" s="69"/>
      <c r="AG1172" s="95"/>
      <c r="AH1172" s="93"/>
      <c r="AI1172" s="81"/>
      <c r="AJ1172" s="80"/>
      <c r="AK1172" s="80"/>
      <c r="AL1172" s="78"/>
      <c r="AM1172" s="80"/>
      <c r="AN1172" s="80"/>
      <c r="AO1172" s="80"/>
      <c r="AP1172" s="80"/>
      <c r="AQ1172" s="80"/>
      <c r="AR1172" s="80"/>
      <c r="AS1172" s="78"/>
      <c r="AT1172" s="96"/>
      <c r="AU1172" s="97"/>
      <c r="AV1172" s="98"/>
      <c r="AW1172" s="99"/>
    </row>
    <row r="1173" spans="1:49">
      <c r="A1173" s="25"/>
      <c r="C1173" s="89"/>
      <c r="D1173" s="84"/>
      <c r="E1173" s="76"/>
      <c r="F1173" s="91"/>
      <c r="G1173" s="80"/>
      <c r="H1173" s="81"/>
      <c r="I1173" s="14"/>
      <c r="J1173" s="92"/>
      <c r="K1173" s="14"/>
      <c r="L1173" s="78"/>
      <c r="M1173" s="81"/>
      <c r="N1173" s="14"/>
      <c r="O1173" s="78"/>
      <c r="P1173" s="78"/>
      <c r="Q1173" s="93"/>
      <c r="R1173" s="80"/>
      <c r="S1173" s="80"/>
      <c r="T1173" s="69"/>
      <c r="U1173" s="78"/>
      <c r="V1173" s="69"/>
      <c r="W1173" s="80"/>
      <c r="X1173" s="80"/>
      <c r="Y1173" s="94"/>
      <c r="Z1173" s="80"/>
      <c r="AA1173" s="80"/>
      <c r="AB1173" s="80"/>
      <c r="AC1173" s="80"/>
      <c r="AD1173" s="69"/>
      <c r="AE1173" s="69"/>
      <c r="AF1173" s="69"/>
      <c r="AG1173" s="95"/>
      <c r="AH1173" s="93"/>
      <c r="AI1173" s="81"/>
      <c r="AJ1173" s="80"/>
      <c r="AK1173" s="80"/>
      <c r="AL1173" s="78"/>
      <c r="AM1173" s="80"/>
      <c r="AN1173" s="80"/>
      <c r="AO1173" s="80"/>
      <c r="AP1173" s="80"/>
      <c r="AQ1173" s="80"/>
      <c r="AR1173" s="80"/>
      <c r="AS1173" s="78"/>
      <c r="AT1173" s="96"/>
      <c r="AU1173" s="97"/>
      <c r="AV1173" s="98"/>
      <c r="AW1173" s="99"/>
    </row>
    <row r="1174" spans="1:49">
      <c r="A1174" s="25"/>
      <c r="C1174" s="89"/>
      <c r="D1174" s="84"/>
      <c r="E1174" s="76"/>
      <c r="F1174" s="91"/>
      <c r="G1174" s="80"/>
      <c r="H1174" s="81"/>
      <c r="I1174" s="14"/>
      <c r="J1174" s="92"/>
      <c r="K1174" s="14"/>
      <c r="L1174" s="78"/>
      <c r="M1174" s="81"/>
      <c r="N1174" s="14"/>
      <c r="O1174" s="78"/>
      <c r="P1174" s="78"/>
      <c r="Q1174" s="93"/>
      <c r="R1174" s="80"/>
      <c r="S1174" s="80"/>
      <c r="T1174" s="69"/>
      <c r="U1174" s="78"/>
      <c r="V1174" s="69"/>
      <c r="W1174" s="80"/>
      <c r="X1174" s="80"/>
      <c r="Y1174" s="94"/>
      <c r="Z1174" s="80"/>
      <c r="AA1174" s="80"/>
      <c r="AB1174" s="80"/>
      <c r="AC1174" s="80"/>
      <c r="AD1174" s="69"/>
      <c r="AE1174" s="69"/>
      <c r="AF1174" s="69"/>
      <c r="AG1174" s="95"/>
      <c r="AH1174" s="93"/>
      <c r="AI1174" s="81"/>
      <c r="AJ1174" s="80"/>
      <c r="AK1174" s="80"/>
      <c r="AL1174" s="78"/>
      <c r="AM1174" s="80"/>
      <c r="AN1174" s="80"/>
      <c r="AO1174" s="80"/>
      <c r="AP1174" s="80"/>
      <c r="AQ1174" s="80"/>
      <c r="AR1174" s="80"/>
      <c r="AS1174" s="78"/>
      <c r="AT1174" s="96"/>
      <c r="AU1174" s="97"/>
      <c r="AV1174" s="98"/>
      <c r="AW1174" s="99"/>
    </row>
    <row r="1175" spans="1:49">
      <c r="A1175" s="25"/>
      <c r="C1175" s="89"/>
      <c r="D1175" s="84"/>
      <c r="E1175" s="76"/>
      <c r="F1175" s="91"/>
      <c r="G1175" s="80"/>
      <c r="H1175" s="81"/>
      <c r="I1175" s="14"/>
      <c r="J1175" s="92"/>
      <c r="K1175" s="14"/>
      <c r="L1175" s="78"/>
      <c r="M1175" s="81"/>
      <c r="N1175" s="14"/>
      <c r="O1175" s="78"/>
      <c r="P1175" s="78"/>
      <c r="Q1175" s="93"/>
      <c r="R1175" s="80"/>
      <c r="S1175" s="80"/>
      <c r="T1175" s="69"/>
      <c r="U1175" s="78"/>
      <c r="V1175" s="69"/>
      <c r="W1175" s="80"/>
      <c r="X1175" s="80"/>
      <c r="Y1175" s="94"/>
      <c r="Z1175" s="80"/>
      <c r="AA1175" s="80"/>
      <c r="AB1175" s="80"/>
      <c r="AC1175" s="80"/>
      <c r="AD1175" s="69"/>
      <c r="AE1175" s="69"/>
      <c r="AF1175" s="69"/>
      <c r="AG1175" s="95"/>
      <c r="AH1175" s="93"/>
      <c r="AI1175" s="81"/>
      <c r="AJ1175" s="80"/>
      <c r="AK1175" s="80"/>
      <c r="AL1175" s="78"/>
      <c r="AM1175" s="80"/>
      <c r="AN1175" s="80"/>
      <c r="AO1175" s="80"/>
      <c r="AP1175" s="80"/>
      <c r="AQ1175" s="80"/>
      <c r="AR1175" s="80"/>
      <c r="AS1175" s="78"/>
      <c r="AT1175" s="96"/>
      <c r="AU1175" s="97"/>
      <c r="AV1175" s="98"/>
      <c r="AW1175" s="99"/>
    </row>
    <row r="1176" spans="1:49">
      <c r="A1176" s="25"/>
      <c r="C1176" s="89"/>
      <c r="D1176" s="84"/>
      <c r="E1176" s="76"/>
      <c r="F1176" s="91"/>
      <c r="G1176" s="80"/>
      <c r="H1176" s="81"/>
      <c r="I1176" s="14"/>
      <c r="J1176" s="92"/>
      <c r="K1176" s="14"/>
      <c r="L1176" s="78"/>
      <c r="M1176" s="81"/>
      <c r="N1176" s="14"/>
      <c r="O1176" s="78"/>
      <c r="P1176" s="78"/>
      <c r="Q1176" s="93"/>
      <c r="R1176" s="80"/>
      <c r="S1176" s="80"/>
      <c r="T1176" s="69"/>
      <c r="U1176" s="78"/>
      <c r="V1176" s="69"/>
      <c r="W1176" s="80"/>
      <c r="X1176" s="80"/>
      <c r="Y1176" s="94"/>
      <c r="Z1176" s="80"/>
      <c r="AA1176" s="80"/>
      <c r="AB1176" s="80"/>
      <c r="AC1176" s="80"/>
      <c r="AD1176" s="69"/>
      <c r="AE1176" s="69"/>
      <c r="AF1176" s="69"/>
      <c r="AG1176" s="95"/>
      <c r="AH1176" s="93"/>
      <c r="AI1176" s="81"/>
      <c r="AJ1176" s="80"/>
      <c r="AK1176" s="80"/>
      <c r="AL1176" s="78"/>
      <c r="AM1176" s="80"/>
      <c r="AN1176" s="80"/>
      <c r="AO1176" s="80"/>
      <c r="AP1176" s="80"/>
      <c r="AQ1176" s="80"/>
      <c r="AR1176" s="80"/>
      <c r="AS1176" s="78"/>
      <c r="AT1176" s="96"/>
      <c r="AU1176" s="97"/>
      <c r="AV1176" s="98"/>
      <c r="AW1176" s="99"/>
    </row>
    <row r="1177" spans="1:49">
      <c r="A1177" s="25"/>
      <c r="C1177" s="89"/>
      <c r="D1177" s="84"/>
      <c r="E1177" s="76"/>
      <c r="F1177" s="91"/>
      <c r="G1177" s="80"/>
      <c r="H1177" s="81"/>
      <c r="I1177" s="14"/>
      <c r="J1177" s="92"/>
      <c r="K1177" s="14"/>
      <c r="L1177" s="78"/>
      <c r="M1177" s="81"/>
      <c r="N1177" s="14"/>
      <c r="O1177" s="78"/>
      <c r="P1177" s="78"/>
      <c r="Q1177" s="93"/>
      <c r="R1177" s="80"/>
      <c r="S1177" s="80"/>
      <c r="T1177" s="69"/>
      <c r="U1177" s="78"/>
      <c r="V1177" s="69"/>
      <c r="W1177" s="80"/>
      <c r="X1177" s="80"/>
      <c r="Y1177" s="94"/>
      <c r="Z1177" s="80"/>
      <c r="AA1177" s="80"/>
      <c r="AB1177" s="80"/>
      <c r="AC1177" s="80"/>
      <c r="AD1177" s="69"/>
      <c r="AE1177" s="69"/>
      <c r="AF1177" s="69"/>
      <c r="AG1177" s="95"/>
      <c r="AH1177" s="93"/>
      <c r="AI1177" s="81"/>
      <c r="AJ1177" s="80"/>
      <c r="AK1177" s="80"/>
      <c r="AL1177" s="78"/>
      <c r="AM1177" s="80"/>
      <c r="AN1177" s="80"/>
      <c r="AO1177" s="80"/>
      <c r="AP1177" s="80"/>
      <c r="AQ1177" s="80"/>
      <c r="AR1177" s="80"/>
      <c r="AS1177" s="78"/>
      <c r="AT1177" s="96"/>
      <c r="AU1177" s="97"/>
      <c r="AV1177" s="98"/>
      <c r="AW1177" s="99"/>
    </row>
    <row r="1178" spans="1:49">
      <c r="A1178" s="25"/>
      <c r="C1178" s="89"/>
      <c r="D1178" s="84"/>
      <c r="E1178" s="76"/>
      <c r="F1178" s="91"/>
      <c r="G1178" s="80"/>
      <c r="H1178" s="81"/>
      <c r="I1178" s="14"/>
      <c r="J1178" s="92"/>
      <c r="K1178" s="14"/>
      <c r="L1178" s="78"/>
      <c r="M1178" s="81"/>
      <c r="N1178" s="14"/>
      <c r="O1178" s="78"/>
      <c r="P1178" s="78"/>
      <c r="Q1178" s="93"/>
      <c r="R1178" s="80"/>
      <c r="S1178" s="80"/>
      <c r="T1178" s="69"/>
      <c r="U1178" s="78"/>
      <c r="V1178" s="69"/>
      <c r="W1178" s="80"/>
      <c r="X1178" s="80"/>
      <c r="Y1178" s="94"/>
      <c r="Z1178" s="80"/>
      <c r="AA1178" s="80"/>
      <c r="AB1178" s="80"/>
      <c r="AC1178" s="80"/>
      <c r="AD1178" s="69"/>
      <c r="AE1178" s="69"/>
      <c r="AF1178" s="69"/>
      <c r="AG1178" s="95"/>
      <c r="AH1178" s="93"/>
      <c r="AI1178" s="81"/>
      <c r="AJ1178" s="80"/>
      <c r="AK1178" s="80"/>
      <c r="AL1178" s="78"/>
      <c r="AM1178" s="80"/>
      <c r="AN1178" s="80"/>
      <c r="AO1178" s="80"/>
      <c r="AP1178" s="80"/>
      <c r="AQ1178" s="80"/>
      <c r="AR1178" s="80"/>
      <c r="AS1178" s="78"/>
      <c r="AT1178" s="96"/>
      <c r="AU1178" s="97"/>
      <c r="AV1178" s="98"/>
      <c r="AW1178" s="99"/>
    </row>
    <row r="1179" spans="1:49">
      <c r="A1179" s="25"/>
      <c r="C1179" s="89"/>
      <c r="D1179" s="84"/>
      <c r="E1179" s="76"/>
      <c r="F1179" s="91"/>
      <c r="G1179" s="80"/>
      <c r="H1179" s="81"/>
      <c r="I1179" s="14"/>
      <c r="J1179" s="92"/>
      <c r="K1179" s="14"/>
      <c r="L1179" s="78"/>
      <c r="M1179" s="81"/>
      <c r="N1179" s="14"/>
      <c r="O1179" s="78"/>
      <c r="P1179" s="78"/>
      <c r="Q1179" s="93"/>
      <c r="R1179" s="80"/>
      <c r="S1179" s="80"/>
      <c r="T1179" s="69"/>
      <c r="U1179" s="78"/>
      <c r="V1179" s="69"/>
      <c r="W1179" s="80"/>
      <c r="X1179" s="80"/>
      <c r="Y1179" s="94"/>
      <c r="Z1179" s="80"/>
      <c r="AA1179" s="80"/>
      <c r="AB1179" s="80"/>
      <c r="AC1179" s="80"/>
      <c r="AD1179" s="69"/>
      <c r="AE1179" s="69"/>
      <c r="AF1179" s="69"/>
      <c r="AG1179" s="95"/>
      <c r="AH1179" s="93"/>
      <c r="AI1179" s="81"/>
      <c r="AJ1179" s="80"/>
      <c r="AK1179" s="80"/>
      <c r="AL1179" s="78"/>
      <c r="AM1179" s="80"/>
      <c r="AN1179" s="80"/>
      <c r="AO1179" s="80"/>
      <c r="AP1179" s="80"/>
      <c r="AQ1179" s="80"/>
      <c r="AR1179" s="80"/>
      <c r="AS1179" s="78"/>
      <c r="AT1179" s="96"/>
      <c r="AU1179" s="97"/>
      <c r="AV1179" s="98"/>
      <c r="AW1179" s="99"/>
    </row>
    <row r="1180" spans="1:49">
      <c r="A1180" s="25"/>
      <c r="C1180" s="89"/>
      <c r="D1180" s="84"/>
      <c r="E1180" s="76"/>
      <c r="F1180" s="91"/>
      <c r="G1180" s="80"/>
      <c r="H1180" s="81"/>
      <c r="I1180" s="14"/>
      <c r="J1180" s="92"/>
      <c r="K1180" s="14"/>
      <c r="L1180" s="78"/>
      <c r="M1180" s="81"/>
      <c r="N1180" s="14"/>
      <c r="O1180" s="78"/>
      <c r="P1180" s="78"/>
      <c r="Q1180" s="93"/>
      <c r="R1180" s="80"/>
      <c r="S1180" s="80"/>
      <c r="T1180" s="69"/>
      <c r="U1180" s="78"/>
      <c r="V1180" s="69"/>
      <c r="W1180" s="80"/>
      <c r="X1180" s="80"/>
      <c r="Y1180" s="94"/>
      <c r="Z1180" s="80"/>
      <c r="AA1180" s="80"/>
      <c r="AB1180" s="80"/>
      <c r="AC1180" s="80"/>
      <c r="AD1180" s="69"/>
      <c r="AE1180" s="69"/>
      <c r="AF1180" s="69"/>
      <c r="AG1180" s="95"/>
      <c r="AH1180" s="93"/>
      <c r="AI1180" s="81"/>
      <c r="AJ1180" s="80"/>
      <c r="AK1180" s="80"/>
      <c r="AL1180" s="78"/>
      <c r="AM1180" s="80"/>
      <c r="AN1180" s="80"/>
      <c r="AO1180" s="80"/>
      <c r="AP1180" s="80"/>
      <c r="AQ1180" s="80"/>
      <c r="AR1180" s="80"/>
      <c r="AS1180" s="78"/>
      <c r="AT1180" s="96"/>
      <c r="AU1180" s="97"/>
      <c r="AV1180" s="98"/>
      <c r="AW1180" s="99"/>
    </row>
    <row r="1181" spans="1:49">
      <c r="A1181" s="25"/>
      <c r="C1181" s="89"/>
      <c r="D1181" s="84"/>
      <c r="E1181" s="76"/>
      <c r="F1181" s="91"/>
      <c r="G1181" s="80"/>
      <c r="H1181" s="81"/>
      <c r="I1181" s="14"/>
      <c r="J1181" s="92"/>
      <c r="K1181" s="14"/>
      <c r="L1181" s="78"/>
      <c r="M1181" s="81"/>
      <c r="N1181" s="14"/>
      <c r="O1181" s="78"/>
      <c r="P1181" s="78"/>
      <c r="Q1181" s="93"/>
      <c r="R1181" s="80"/>
      <c r="S1181" s="80"/>
      <c r="T1181" s="69"/>
      <c r="U1181" s="78"/>
      <c r="V1181" s="69"/>
      <c r="W1181" s="80"/>
      <c r="X1181" s="80"/>
      <c r="Y1181" s="94"/>
      <c r="Z1181" s="80"/>
      <c r="AA1181" s="80"/>
      <c r="AB1181" s="80"/>
      <c r="AC1181" s="80"/>
      <c r="AD1181" s="69"/>
      <c r="AE1181" s="69"/>
      <c r="AF1181" s="69"/>
      <c r="AG1181" s="95"/>
      <c r="AH1181" s="93"/>
      <c r="AI1181" s="81"/>
      <c r="AJ1181" s="80"/>
      <c r="AK1181" s="80"/>
      <c r="AL1181" s="78"/>
      <c r="AM1181" s="80"/>
      <c r="AN1181" s="80"/>
      <c r="AO1181" s="80"/>
      <c r="AP1181" s="80"/>
      <c r="AQ1181" s="80"/>
      <c r="AR1181" s="80"/>
      <c r="AS1181" s="78"/>
      <c r="AT1181" s="96"/>
      <c r="AU1181" s="97"/>
      <c r="AV1181" s="98"/>
      <c r="AW1181" s="99"/>
    </row>
    <row r="1182" spans="1:49">
      <c r="A1182" s="25"/>
      <c r="C1182" s="89"/>
      <c r="D1182" s="84"/>
      <c r="E1182" s="76"/>
      <c r="F1182" s="91"/>
      <c r="G1182" s="80"/>
      <c r="H1182" s="81"/>
      <c r="I1182" s="14"/>
      <c r="J1182" s="92"/>
      <c r="K1182" s="14"/>
      <c r="L1182" s="78"/>
      <c r="M1182" s="81"/>
      <c r="N1182" s="14"/>
      <c r="O1182" s="78"/>
      <c r="P1182" s="78"/>
      <c r="Q1182" s="93"/>
      <c r="R1182" s="80"/>
      <c r="S1182" s="80"/>
      <c r="T1182" s="69"/>
      <c r="U1182" s="78"/>
      <c r="V1182" s="69"/>
      <c r="W1182" s="80"/>
      <c r="X1182" s="80"/>
      <c r="Y1182" s="94"/>
      <c r="Z1182" s="80"/>
      <c r="AA1182" s="80"/>
      <c r="AB1182" s="80"/>
      <c r="AC1182" s="80"/>
      <c r="AD1182" s="69"/>
      <c r="AE1182" s="69"/>
      <c r="AF1182" s="69"/>
      <c r="AG1182" s="95"/>
      <c r="AH1182" s="93"/>
      <c r="AI1182" s="81"/>
      <c r="AJ1182" s="80"/>
      <c r="AK1182" s="80"/>
      <c r="AL1182" s="78"/>
      <c r="AM1182" s="80"/>
      <c r="AN1182" s="80"/>
      <c r="AO1182" s="80"/>
      <c r="AP1182" s="80"/>
      <c r="AQ1182" s="80"/>
      <c r="AR1182" s="80"/>
      <c r="AS1182" s="78"/>
      <c r="AT1182" s="96"/>
      <c r="AU1182" s="97"/>
      <c r="AV1182" s="98"/>
      <c r="AW1182" s="99"/>
    </row>
    <row r="1183" spans="1:49">
      <c r="A1183" s="25"/>
      <c r="C1183" s="89"/>
      <c r="D1183" s="84"/>
      <c r="E1183" s="76"/>
      <c r="F1183" s="91"/>
      <c r="G1183" s="80"/>
      <c r="H1183" s="81"/>
      <c r="I1183" s="14"/>
      <c r="J1183" s="92"/>
      <c r="K1183" s="14"/>
      <c r="L1183" s="78"/>
      <c r="M1183" s="81"/>
      <c r="N1183" s="14"/>
      <c r="O1183" s="78"/>
      <c r="P1183" s="78"/>
      <c r="Q1183" s="93"/>
      <c r="R1183" s="80"/>
      <c r="S1183" s="80"/>
      <c r="T1183" s="69"/>
      <c r="U1183" s="78"/>
      <c r="V1183" s="69"/>
      <c r="W1183" s="80"/>
      <c r="X1183" s="80"/>
      <c r="Y1183" s="94"/>
      <c r="Z1183" s="80"/>
      <c r="AA1183" s="80"/>
      <c r="AB1183" s="80"/>
      <c r="AC1183" s="80"/>
      <c r="AD1183" s="69"/>
      <c r="AE1183" s="69"/>
      <c r="AF1183" s="69"/>
      <c r="AG1183" s="95"/>
      <c r="AH1183" s="93"/>
      <c r="AI1183" s="81"/>
      <c r="AJ1183" s="80"/>
      <c r="AK1183" s="80"/>
      <c r="AL1183" s="78"/>
      <c r="AM1183" s="80"/>
      <c r="AN1183" s="80"/>
      <c r="AO1183" s="80"/>
      <c r="AP1183" s="80"/>
      <c r="AQ1183" s="80"/>
      <c r="AR1183" s="80"/>
      <c r="AS1183" s="78"/>
      <c r="AT1183" s="96"/>
      <c r="AU1183" s="97"/>
      <c r="AV1183" s="98"/>
      <c r="AW1183" s="99"/>
    </row>
    <row r="1184" spans="1:49">
      <c r="A1184" s="25"/>
      <c r="C1184" s="89"/>
      <c r="D1184" s="84"/>
      <c r="E1184" s="76"/>
      <c r="F1184" s="91"/>
      <c r="G1184" s="80"/>
      <c r="H1184" s="81"/>
      <c r="I1184" s="14"/>
      <c r="J1184" s="92"/>
      <c r="K1184" s="14"/>
      <c r="L1184" s="78"/>
      <c r="M1184" s="81"/>
      <c r="N1184" s="14"/>
      <c r="O1184" s="78"/>
      <c r="P1184" s="78"/>
      <c r="Q1184" s="93"/>
      <c r="R1184" s="80"/>
      <c r="S1184" s="80"/>
      <c r="T1184" s="69"/>
      <c r="U1184" s="78"/>
      <c r="V1184" s="69"/>
      <c r="W1184" s="80"/>
      <c r="X1184" s="80"/>
      <c r="Y1184" s="94"/>
      <c r="Z1184" s="80"/>
      <c r="AA1184" s="80"/>
      <c r="AB1184" s="80"/>
      <c r="AC1184" s="80"/>
      <c r="AD1184" s="69"/>
      <c r="AE1184" s="69"/>
      <c r="AF1184" s="69"/>
      <c r="AG1184" s="95"/>
      <c r="AH1184" s="93"/>
      <c r="AI1184" s="81"/>
      <c r="AJ1184" s="80"/>
      <c r="AK1184" s="80"/>
      <c r="AL1184" s="78"/>
      <c r="AM1184" s="80"/>
      <c r="AN1184" s="80"/>
      <c r="AO1184" s="80"/>
      <c r="AP1184" s="80"/>
      <c r="AQ1184" s="80"/>
      <c r="AR1184" s="80"/>
      <c r="AS1184" s="78"/>
      <c r="AT1184" s="96"/>
      <c r="AU1184" s="97"/>
      <c r="AV1184" s="98"/>
      <c r="AW1184" s="99"/>
    </row>
    <row r="1185" spans="1:49">
      <c r="A1185" s="25"/>
      <c r="C1185" s="89"/>
      <c r="D1185" s="84"/>
      <c r="E1185" s="76"/>
      <c r="F1185" s="91"/>
      <c r="G1185" s="80"/>
      <c r="H1185" s="81"/>
      <c r="I1185" s="14"/>
      <c r="J1185" s="92"/>
      <c r="K1185" s="14"/>
      <c r="L1185" s="78"/>
      <c r="M1185" s="81"/>
      <c r="N1185" s="14"/>
      <c r="O1185" s="78"/>
      <c r="P1185" s="78"/>
      <c r="Q1185" s="93"/>
      <c r="R1185" s="80"/>
      <c r="S1185" s="80"/>
      <c r="T1185" s="69"/>
      <c r="U1185" s="78"/>
      <c r="V1185" s="69"/>
      <c r="W1185" s="80"/>
      <c r="X1185" s="80"/>
      <c r="Y1185" s="94"/>
      <c r="Z1185" s="80"/>
      <c r="AA1185" s="80"/>
      <c r="AB1185" s="80"/>
      <c r="AC1185" s="80"/>
      <c r="AD1185" s="69"/>
      <c r="AE1185" s="69"/>
      <c r="AF1185" s="69"/>
      <c r="AG1185" s="95"/>
      <c r="AH1185" s="93"/>
      <c r="AI1185" s="81"/>
      <c r="AJ1185" s="80"/>
      <c r="AK1185" s="80"/>
      <c r="AL1185" s="78"/>
      <c r="AM1185" s="80"/>
      <c r="AN1185" s="80"/>
      <c r="AO1185" s="80"/>
      <c r="AP1185" s="80"/>
      <c r="AQ1185" s="80"/>
      <c r="AR1185" s="80"/>
      <c r="AS1185" s="78"/>
      <c r="AT1185" s="96"/>
      <c r="AU1185" s="97"/>
      <c r="AV1185" s="98"/>
      <c r="AW1185" s="99"/>
    </row>
    <row r="1186" spans="1:49">
      <c r="A1186" s="25"/>
      <c r="C1186" s="89"/>
      <c r="D1186" s="84"/>
      <c r="E1186" s="76"/>
      <c r="F1186" s="91"/>
      <c r="G1186" s="80"/>
      <c r="H1186" s="81"/>
      <c r="I1186" s="14"/>
      <c r="J1186" s="92"/>
      <c r="K1186" s="14"/>
      <c r="L1186" s="78"/>
      <c r="M1186" s="81"/>
      <c r="N1186" s="14"/>
      <c r="O1186" s="78"/>
      <c r="P1186" s="78"/>
      <c r="Q1186" s="93"/>
      <c r="R1186" s="80"/>
      <c r="S1186" s="80"/>
      <c r="T1186" s="69"/>
      <c r="U1186" s="78"/>
      <c r="V1186" s="69"/>
      <c r="W1186" s="80"/>
      <c r="X1186" s="80"/>
      <c r="Y1186" s="94"/>
      <c r="Z1186" s="80"/>
      <c r="AA1186" s="80"/>
      <c r="AB1186" s="80"/>
      <c r="AC1186" s="80"/>
      <c r="AD1186" s="69"/>
      <c r="AE1186" s="69"/>
      <c r="AF1186" s="69"/>
      <c r="AG1186" s="95"/>
      <c r="AH1186" s="93"/>
      <c r="AI1186" s="81"/>
      <c r="AJ1186" s="80"/>
      <c r="AK1186" s="80"/>
      <c r="AL1186" s="78"/>
      <c r="AM1186" s="80"/>
      <c r="AN1186" s="80"/>
      <c r="AO1186" s="80"/>
      <c r="AP1186" s="80"/>
      <c r="AQ1186" s="80"/>
      <c r="AR1186" s="80"/>
      <c r="AS1186" s="78"/>
      <c r="AT1186" s="96"/>
      <c r="AU1186" s="97"/>
      <c r="AV1186" s="98"/>
      <c r="AW1186" s="99"/>
    </row>
    <row r="1187" spans="1:49">
      <c r="A1187" s="25"/>
      <c r="C1187" s="89"/>
      <c r="D1187" s="84"/>
      <c r="E1187" s="76"/>
      <c r="F1187" s="91"/>
      <c r="G1187" s="80"/>
      <c r="H1187" s="81"/>
      <c r="I1187" s="14"/>
      <c r="J1187" s="92"/>
      <c r="K1187" s="14"/>
      <c r="L1187" s="78"/>
      <c r="M1187" s="81"/>
      <c r="N1187" s="14"/>
      <c r="O1187" s="78"/>
      <c r="P1187" s="78"/>
      <c r="Q1187" s="93"/>
      <c r="R1187" s="80"/>
      <c r="S1187" s="80"/>
      <c r="T1187" s="69"/>
      <c r="U1187" s="78"/>
      <c r="V1187" s="69"/>
      <c r="W1187" s="80"/>
      <c r="X1187" s="80"/>
      <c r="Y1187" s="94"/>
      <c r="Z1187" s="80"/>
      <c r="AA1187" s="80"/>
      <c r="AB1187" s="80"/>
      <c r="AC1187" s="80"/>
      <c r="AD1187" s="69"/>
      <c r="AE1187" s="69"/>
      <c r="AF1187" s="69"/>
      <c r="AG1187" s="95"/>
      <c r="AH1187" s="93"/>
      <c r="AI1187" s="81"/>
      <c r="AJ1187" s="80"/>
      <c r="AK1187" s="80"/>
      <c r="AL1187" s="78"/>
      <c r="AM1187" s="80"/>
      <c r="AN1187" s="80"/>
      <c r="AO1187" s="80"/>
      <c r="AP1187" s="80"/>
      <c r="AQ1187" s="80"/>
      <c r="AR1187" s="80"/>
      <c r="AS1187" s="78"/>
      <c r="AT1187" s="96"/>
      <c r="AU1187" s="97"/>
      <c r="AV1187" s="98"/>
      <c r="AW1187" s="99"/>
    </row>
    <row r="1188" spans="1:49">
      <c r="A1188" s="25"/>
      <c r="C1188" s="89"/>
      <c r="D1188" s="84"/>
      <c r="E1188" s="76"/>
      <c r="F1188" s="91"/>
      <c r="G1188" s="80"/>
      <c r="H1188" s="81"/>
      <c r="I1188" s="14"/>
      <c r="J1188" s="92"/>
      <c r="K1188" s="14"/>
      <c r="L1188" s="78"/>
      <c r="M1188" s="81"/>
      <c r="N1188" s="14"/>
      <c r="O1188" s="78"/>
      <c r="P1188" s="78"/>
      <c r="Q1188" s="93"/>
      <c r="R1188" s="80"/>
      <c r="S1188" s="80"/>
      <c r="T1188" s="69"/>
      <c r="U1188" s="78"/>
      <c r="V1188" s="69"/>
      <c r="W1188" s="80"/>
      <c r="X1188" s="80"/>
      <c r="Y1188" s="94"/>
      <c r="Z1188" s="80"/>
      <c r="AA1188" s="80"/>
      <c r="AB1188" s="80"/>
      <c r="AC1188" s="80"/>
      <c r="AD1188" s="69"/>
      <c r="AE1188" s="69"/>
      <c r="AF1188" s="69"/>
      <c r="AG1188" s="95"/>
      <c r="AH1188" s="93"/>
      <c r="AI1188" s="81"/>
      <c r="AJ1188" s="80"/>
      <c r="AK1188" s="80"/>
      <c r="AL1188" s="78"/>
      <c r="AM1188" s="80"/>
      <c r="AN1188" s="80"/>
      <c r="AO1188" s="80"/>
      <c r="AP1188" s="80"/>
      <c r="AQ1188" s="80"/>
      <c r="AR1188" s="80"/>
      <c r="AS1188" s="78"/>
      <c r="AT1188" s="96"/>
      <c r="AU1188" s="97"/>
      <c r="AV1188" s="98"/>
      <c r="AW1188" s="99"/>
    </row>
    <row r="1189" spans="1:49">
      <c r="A1189" s="25"/>
      <c r="C1189" s="89"/>
      <c r="D1189" s="84"/>
      <c r="E1189" s="76"/>
      <c r="F1189" s="91"/>
      <c r="G1189" s="80"/>
      <c r="H1189" s="81"/>
      <c r="I1189" s="14"/>
      <c r="J1189" s="92"/>
      <c r="K1189" s="14"/>
      <c r="L1189" s="78"/>
      <c r="M1189" s="81"/>
      <c r="N1189" s="14"/>
      <c r="O1189" s="78"/>
      <c r="P1189" s="78"/>
      <c r="Q1189" s="93"/>
      <c r="R1189" s="80"/>
      <c r="S1189" s="80"/>
      <c r="T1189" s="69"/>
      <c r="U1189" s="78"/>
      <c r="V1189" s="69"/>
      <c r="W1189" s="80"/>
      <c r="X1189" s="80"/>
      <c r="Y1189" s="94"/>
      <c r="Z1189" s="80"/>
      <c r="AA1189" s="80"/>
      <c r="AB1189" s="80"/>
      <c r="AC1189" s="80"/>
      <c r="AD1189" s="69"/>
      <c r="AE1189" s="69"/>
      <c r="AF1189" s="69"/>
      <c r="AG1189" s="95"/>
      <c r="AH1189" s="93"/>
      <c r="AI1189" s="81"/>
      <c r="AJ1189" s="80"/>
      <c r="AK1189" s="80"/>
      <c r="AL1189" s="78"/>
      <c r="AM1189" s="80"/>
      <c r="AN1189" s="80"/>
      <c r="AO1189" s="80"/>
      <c r="AP1189" s="80"/>
      <c r="AQ1189" s="80"/>
      <c r="AR1189" s="80"/>
      <c r="AS1189" s="78"/>
      <c r="AT1189" s="96"/>
      <c r="AU1189" s="97"/>
      <c r="AV1189" s="98"/>
      <c r="AW1189" s="99"/>
    </row>
    <row r="1190" spans="1:49">
      <c r="A1190" s="25"/>
      <c r="C1190" s="89"/>
      <c r="D1190" s="84"/>
      <c r="E1190" s="76"/>
      <c r="F1190" s="91"/>
      <c r="G1190" s="80"/>
      <c r="H1190" s="81"/>
      <c r="I1190" s="14"/>
      <c r="J1190" s="92"/>
      <c r="K1190" s="14"/>
      <c r="L1190" s="78"/>
      <c r="M1190" s="81"/>
      <c r="N1190" s="14"/>
      <c r="O1190" s="78"/>
      <c r="P1190" s="78"/>
      <c r="Q1190" s="93"/>
      <c r="R1190" s="80"/>
      <c r="S1190" s="80"/>
      <c r="T1190" s="69"/>
      <c r="U1190" s="78"/>
      <c r="V1190" s="69"/>
      <c r="W1190" s="80"/>
      <c r="X1190" s="80"/>
      <c r="Y1190" s="94"/>
      <c r="Z1190" s="80"/>
      <c r="AA1190" s="80"/>
      <c r="AB1190" s="80"/>
      <c r="AC1190" s="80"/>
      <c r="AD1190" s="69"/>
      <c r="AE1190" s="69"/>
      <c r="AF1190" s="69"/>
      <c r="AG1190" s="95"/>
      <c r="AH1190" s="93"/>
      <c r="AI1190" s="81"/>
      <c r="AJ1190" s="80"/>
      <c r="AK1190" s="80"/>
      <c r="AL1190" s="78"/>
      <c r="AM1190" s="80"/>
      <c r="AN1190" s="80"/>
      <c r="AO1190" s="80"/>
      <c r="AP1190" s="80"/>
      <c r="AQ1190" s="80"/>
      <c r="AR1190" s="80"/>
      <c r="AS1190" s="78"/>
      <c r="AT1190" s="96"/>
      <c r="AU1190" s="97"/>
      <c r="AV1190" s="98"/>
      <c r="AW1190" s="99"/>
    </row>
    <row r="1191" spans="1:49">
      <c r="A1191" s="25"/>
      <c r="C1191" s="89"/>
      <c r="D1191" s="84"/>
      <c r="E1191" s="76"/>
      <c r="F1191" s="91"/>
      <c r="G1191" s="80"/>
      <c r="H1191" s="81"/>
      <c r="I1191" s="14"/>
      <c r="J1191" s="92"/>
      <c r="K1191" s="14"/>
      <c r="L1191" s="78"/>
      <c r="M1191" s="81"/>
      <c r="N1191" s="14"/>
      <c r="O1191" s="78"/>
      <c r="P1191" s="78"/>
      <c r="Q1191" s="93"/>
      <c r="R1191" s="80"/>
      <c r="S1191" s="80"/>
      <c r="T1191" s="69"/>
      <c r="U1191" s="78"/>
      <c r="V1191" s="69"/>
      <c r="W1191" s="80"/>
      <c r="X1191" s="80"/>
      <c r="Y1191" s="94"/>
      <c r="Z1191" s="80"/>
      <c r="AA1191" s="80"/>
      <c r="AB1191" s="80"/>
      <c r="AC1191" s="80"/>
      <c r="AD1191" s="69"/>
      <c r="AE1191" s="69"/>
      <c r="AF1191" s="69"/>
      <c r="AG1191" s="95"/>
      <c r="AH1191" s="93"/>
      <c r="AI1191" s="81"/>
      <c r="AJ1191" s="80"/>
      <c r="AK1191" s="80"/>
      <c r="AL1191" s="78"/>
      <c r="AM1191" s="80"/>
      <c r="AN1191" s="80"/>
      <c r="AO1191" s="80"/>
      <c r="AP1191" s="80"/>
      <c r="AQ1191" s="80"/>
      <c r="AR1191" s="80"/>
      <c r="AS1191" s="78"/>
      <c r="AT1191" s="96"/>
      <c r="AU1191" s="97"/>
      <c r="AV1191" s="98"/>
      <c r="AW1191" s="99"/>
    </row>
    <row r="1192" spans="1:49">
      <c r="A1192" s="25"/>
      <c r="C1192" s="89"/>
      <c r="D1192" s="84"/>
      <c r="E1192" s="76"/>
      <c r="F1192" s="91"/>
      <c r="G1192" s="80"/>
      <c r="H1192" s="81"/>
      <c r="I1192" s="14"/>
      <c r="J1192" s="92"/>
      <c r="K1192" s="14"/>
      <c r="L1192" s="78"/>
      <c r="M1192" s="81"/>
      <c r="N1192" s="14"/>
      <c r="O1192" s="78"/>
      <c r="P1192" s="78"/>
      <c r="Q1192" s="93"/>
      <c r="R1192" s="80"/>
      <c r="S1192" s="80"/>
      <c r="T1192" s="69"/>
      <c r="U1192" s="78"/>
      <c r="V1192" s="69"/>
      <c r="W1192" s="80"/>
      <c r="X1192" s="80"/>
      <c r="Y1192" s="94"/>
      <c r="Z1192" s="80"/>
      <c r="AA1192" s="80"/>
      <c r="AB1192" s="80"/>
      <c r="AC1192" s="80"/>
      <c r="AD1192" s="69"/>
      <c r="AE1192" s="69"/>
      <c r="AF1192" s="69"/>
      <c r="AG1192" s="95"/>
      <c r="AH1192" s="93"/>
      <c r="AI1192" s="81"/>
      <c r="AJ1192" s="80"/>
      <c r="AK1192" s="80"/>
      <c r="AL1192" s="78"/>
      <c r="AM1192" s="80"/>
      <c r="AN1192" s="80"/>
      <c r="AO1192" s="80"/>
      <c r="AP1192" s="80"/>
      <c r="AQ1192" s="80"/>
      <c r="AR1192" s="80"/>
      <c r="AS1192" s="78"/>
      <c r="AT1192" s="96"/>
      <c r="AU1192" s="97"/>
      <c r="AV1192" s="98"/>
      <c r="AW1192" s="99"/>
    </row>
    <row r="1193" spans="1:49">
      <c r="A1193" s="25"/>
      <c r="C1193" s="89"/>
      <c r="D1193" s="84"/>
      <c r="E1193" s="76"/>
      <c r="F1193" s="91"/>
      <c r="G1193" s="80"/>
      <c r="H1193" s="81"/>
      <c r="I1193" s="14"/>
      <c r="J1193" s="92"/>
      <c r="K1193" s="14"/>
      <c r="L1193" s="78"/>
      <c r="M1193" s="81"/>
      <c r="N1193" s="14"/>
      <c r="O1193" s="78"/>
      <c r="P1193" s="78"/>
      <c r="Q1193" s="93"/>
      <c r="R1193" s="80"/>
      <c r="S1193" s="80"/>
      <c r="T1193" s="69"/>
      <c r="U1193" s="78"/>
      <c r="V1193" s="69"/>
      <c r="W1193" s="80"/>
      <c r="X1193" s="80"/>
      <c r="Y1193" s="94"/>
      <c r="Z1193" s="80"/>
      <c r="AA1193" s="80"/>
      <c r="AB1193" s="80"/>
      <c r="AC1193" s="80"/>
      <c r="AD1193" s="69"/>
      <c r="AE1193" s="69"/>
      <c r="AF1193" s="69"/>
      <c r="AG1193" s="95"/>
      <c r="AH1193" s="93"/>
      <c r="AI1193" s="81"/>
      <c r="AJ1193" s="80"/>
      <c r="AK1193" s="80"/>
      <c r="AL1193" s="78"/>
      <c r="AM1193" s="80"/>
      <c r="AN1193" s="80"/>
      <c r="AO1193" s="80"/>
      <c r="AP1193" s="80"/>
      <c r="AQ1193" s="80"/>
      <c r="AR1193" s="80"/>
      <c r="AS1193" s="78"/>
      <c r="AT1193" s="96"/>
      <c r="AU1193" s="97"/>
      <c r="AV1193" s="98"/>
      <c r="AW1193" s="99"/>
    </row>
    <row r="1194" spans="1:49">
      <c r="A1194" s="25"/>
      <c r="C1194" s="89"/>
      <c r="D1194" s="84"/>
      <c r="E1194" s="76"/>
      <c r="F1194" s="91"/>
      <c r="G1194" s="80"/>
      <c r="H1194" s="81"/>
      <c r="I1194" s="14"/>
      <c r="J1194" s="92"/>
      <c r="K1194" s="14"/>
      <c r="L1194" s="78"/>
      <c r="M1194" s="81"/>
      <c r="N1194" s="14"/>
      <c r="O1194" s="78"/>
      <c r="P1194" s="78"/>
      <c r="Q1194" s="93"/>
      <c r="R1194" s="80"/>
      <c r="S1194" s="80"/>
      <c r="T1194" s="69"/>
      <c r="U1194" s="78"/>
      <c r="V1194" s="69"/>
      <c r="W1194" s="80"/>
      <c r="X1194" s="80"/>
      <c r="Y1194" s="94"/>
      <c r="Z1194" s="80"/>
      <c r="AA1194" s="80"/>
      <c r="AB1194" s="80"/>
      <c r="AC1194" s="80"/>
      <c r="AD1194" s="69"/>
      <c r="AE1194" s="69"/>
      <c r="AF1194" s="69"/>
      <c r="AG1194" s="95"/>
      <c r="AH1194" s="93"/>
      <c r="AI1194" s="81"/>
      <c r="AJ1194" s="80"/>
      <c r="AK1194" s="80"/>
      <c r="AL1194" s="78"/>
      <c r="AM1194" s="80"/>
      <c r="AN1194" s="80"/>
      <c r="AO1194" s="80"/>
      <c r="AP1194" s="80"/>
      <c r="AQ1194" s="80"/>
      <c r="AR1194" s="80"/>
      <c r="AS1194" s="78"/>
      <c r="AT1194" s="96"/>
      <c r="AU1194" s="97"/>
      <c r="AV1194" s="98"/>
      <c r="AW1194" s="99"/>
    </row>
    <row r="1195" spans="1:49">
      <c r="A1195" s="25"/>
      <c r="C1195" s="89"/>
      <c r="D1195" s="84"/>
      <c r="E1195" s="76"/>
      <c r="F1195" s="91"/>
      <c r="G1195" s="80"/>
      <c r="H1195" s="81"/>
      <c r="I1195" s="14"/>
      <c r="J1195" s="92"/>
      <c r="K1195" s="14"/>
      <c r="L1195" s="78"/>
      <c r="M1195" s="81"/>
      <c r="N1195" s="14"/>
      <c r="O1195" s="78"/>
      <c r="P1195" s="78"/>
      <c r="Q1195" s="93"/>
      <c r="R1195" s="80"/>
      <c r="S1195" s="80"/>
      <c r="T1195" s="69"/>
      <c r="U1195" s="78"/>
      <c r="V1195" s="69"/>
      <c r="W1195" s="80"/>
      <c r="X1195" s="80"/>
      <c r="Y1195" s="94"/>
      <c r="Z1195" s="80"/>
      <c r="AA1195" s="80"/>
      <c r="AB1195" s="80"/>
      <c r="AC1195" s="80"/>
      <c r="AD1195" s="69"/>
      <c r="AE1195" s="69"/>
      <c r="AF1195" s="69"/>
      <c r="AG1195" s="95"/>
      <c r="AH1195" s="93"/>
      <c r="AI1195" s="81"/>
      <c r="AJ1195" s="80"/>
      <c r="AK1195" s="80"/>
      <c r="AL1195" s="78"/>
      <c r="AM1195" s="80"/>
      <c r="AN1195" s="80"/>
      <c r="AO1195" s="80"/>
      <c r="AP1195" s="80"/>
      <c r="AQ1195" s="80"/>
      <c r="AR1195" s="80"/>
      <c r="AS1195" s="78"/>
      <c r="AT1195" s="96"/>
      <c r="AU1195" s="97"/>
      <c r="AV1195" s="98"/>
      <c r="AW1195" s="99"/>
    </row>
    <row r="1196" spans="1:49">
      <c r="A1196" s="25"/>
      <c r="C1196" s="89"/>
      <c r="D1196" s="84"/>
      <c r="E1196" s="76"/>
      <c r="F1196" s="91"/>
      <c r="G1196" s="80"/>
      <c r="H1196" s="81"/>
      <c r="I1196" s="14"/>
      <c r="J1196" s="92"/>
      <c r="K1196" s="14"/>
      <c r="L1196" s="78"/>
      <c r="M1196" s="81"/>
      <c r="N1196" s="14"/>
      <c r="O1196" s="78"/>
      <c r="P1196" s="78"/>
      <c r="Q1196" s="93"/>
      <c r="R1196" s="80"/>
      <c r="S1196" s="80"/>
      <c r="T1196" s="69"/>
      <c r="U1196" s="78"/>
      <c r="V1196" s="69"/>
      <c r="W1196" s="80"/>
      <c r="X1196" s="80"/>
      <c r="Y1196" s="94"/>
      <c r="Z1196" s="80"/>
      <c r="AA1196" s="80"/>
      <c r="AB1196" s="80"/>
      <c r="AC1196" s="80"/>
      <c r="AD1196" s="69"/>
      <c r="AE1196" s="69"/>
      <c r="AF1196" s="69"/>
      <c r="AG1196" s="95"/>
      <c r="AH1196" s="93"/>
      <c r="AI1196" s="81"/>
      <c r="AJ1196" s="80"/>
      <c r="AK1196" s="80"/>
      <c r="AL1196" s="78"/>
      <c r="AM1196" s="80"/>
      <c r="AN1196" s="80"/>
      <c r="AO1196" s="80"/>
      <c r="AP1196" s="80"/>
      <c r="AQ1196" s="80"/>
      <c r="AR1196" s="80"/>
      <c r="AS1196" s="78"/>
      <c r="AT1196" s="96"/>
      <c r="AU1196" s="97"/>
      <c r="AV1196" s="98"/>
      <c r="AW1196" s="99"/>
    </row>
    <row r="1197" spans="1:49">
      <c r="A1197" s="25"/>
      <c r="C1197" s="89"/>
      <c r="D1197" s="84"/>
      <c r="E1197" s="76"/>
      <c r="F1197" s="91"/>
      <c r="G1197" s="80"/>
      <c r="H1197" s="81"/>
      <c r="I1197" s="14"/>
      <c r="J1197" s="92"/>
      <c r="K1197" s="14"/>
      <c r="L1197" s="78"/>
      <c r="M1197" s="81"/>
      <c r="N1197" s="14"/>
      <c r="O1197" s="78"/>
      <c r="P1197" s="78"/>
      <c r="Q1197" s="93"/>
      <c r="R1197" s="80"/>
      <c r="S1197" s="80"/>
      <c r="T1197" s="69"/>
      <c r="U1197" s="78"/>
      <c r="V1197" s="69"/>
      <c r="W1197" s="80"/>
      <c r="X1197" s="80"/>
      <c r="Y1197" s="94"/>
      <c r="Z1197" s="80"/>
      <c r="AA1197" s="80"/>
      <c r="AB1197" s="80"/>
      <c r="AC1197" s="80"/>
      <c r="AD1197" s="69"/>
      <c r="AE1197" s="69"/>
      <c r="AF1197" s="69"/>
      <c r="AG1197" s="95"/>
      <c r="AH1197" s="93"/>
      <c r="AI1197" s="81"/>
      <c r="AJ1197" s="80"/>
      <c r="AK1197" s="80"/>
      <c r="AL1197" s="78"/>
      <c r="AM1197" s="80"/>
      <c r="AN1197" s="80"/>
      <c r="AO1197" s="80"/>
      <c r="AP1197" s="80"/>
      <c r="AQ1197" s="80"/>
      <c r="AR1197" s="80"/>
      <c r="AS1197" s="78"/>
      <c r="AT1197" s="96"/>
      <c r="AU1197" s="97"/>
      <c r="AV1197" s="98"/>
      <c r="AW1197" s="99"/>
    </row>
    <row r="1198" spans="1:49">
      <c r="A1198" s="25"/>
      <c r="C1198" s="89"/>
      <c r="D1198" s="84"/>
      <c r="E1198" s="76"/>
      <c r="F1198" s="91"/>
      <c r="G1198" s="80"/>
      <c r="H1198" s="81"/>
      <c r="I1198" s="14"/>
      <c r="J1198" s="92"/>
      <c r="K1198" s="14"/>
      <c r="L1198" s="78"/>
      <c r="M1198" s="81"/>
      <c r="N1198" s="14"/>
      <c r="O1198" s="78"/>
      <c r="P1198" s="78"/>
      <c r="Q1198" s="93"/>
      <c r="R1198" s="80"/>
      <c r="S1198" s="80"/>
      <c r="T1198" s="69"/>
      <c r="U1198" s="78"/>
      <c r="V1198" s="69"/>
      <c r="W1198" s="80"/>
      <c r="X1198" s="80"/>
      <c r="Y1198" s="94"/>
      <c r="Z1198" s="80"/>
      <c r="AA1198" s="80"/>
      <c r="AB1198" s="80"/>
      <c r="AC1198" s="80"/>
      <c r="AD1198" s="69"/>
      <c r="AE1198" s="69"/>
      <c r="AF1198" s="69"/>
      <c r="AG1198" s="95"/>
      <c r="AH1198" s="93"/>
      <c r="AI1198" s="81"/>
      <c r="AJ1198" s="80"/>
      <c r="AK1198" s="80"/>
      <c r="AL1198" s="78"/>
      <c r="AM1198" s="80"/>
      <c r="AN1198" s="80"/>
      <c r="AO1198" s="80"/>
      <c r="AP1198" s="80"/>
      <c r="AQ1198" s="80"/>
      <c r="AR1198" s="80"/>
      <c r="AS1198" s="78"/>
      <c r="AT1198" s="96"/>
      <c r="AU1198" s="97"/>
      <c r="AV1198" s="98"/>
      <c r="AW1198" s="99"/>
    </row>
    <row r="1199" spans="1:49">
      <c r="A1199" s="25"/>
      <c r="C1199" s="89"/>
      <c r="D1199" s="84"/>
      <c r="E1199" s="76"/>
      <c r="F1199" s="91"/>
      <c r="G1199" s="80"/>
      <c r="H1199" s="81"/>
      <c r="I1199" s="14"/>
      <c r="J1199" s="92"/>
      <c r="K1199" s="14"/>
      <c r="L1199" s="78"/>
      <c r="M1199" s="81"/>
      <c r="N1199" s="14"/>
      <c r="O1199" s="78"/>
      <c r="P1199" s="78"/>
      <c r="Q1199" s="93"/>
      <c r="R1199" s="80"/>
      <c r="S1199" s="80"/>
      <c r="T1199" s="69"/>
      <c r="U1199" s="78"/>
      <c r="V1199" s="69"/>
      <c r="W1199" s="80"/>
      <c r="X1199" s="80"/>
      <c r="Y1199" s="94"/>
      <c r="Z1199" s="80"/>
      <c r="AA1199" s="80"/>
      <c r="AB1199" s="80"/>
      <c r="AC1199" s="80"/>
      <c r="AD1199" s="69"/>
      <c r="AE1199" s="69"/>
      <c r="AF1199" s="69"/>
      <c r="AG1199" s="95"/>
      <c r="AH1199" s="93"/>
      <c r="AI1199" s="81"/>
      <c r="AJ1199" s="80"/>
      <c r="AK1199" s="80"/>
      <c r="AL1199" s="78"/>
      <c r="AM1199" s="80"/>
      <c r="AN1199" s="80"/>
      <c r="AO1199" s="80"/>
      <c r="AP1199" s="80"/>
      <c r="AQ1199" s="80"/>
      <c r="AR1199" s="80"/>
      <c r="AS1199" s="78"/>
      <c r="AT1199" s="96"/>
      <c r="AU1199" s="97"/>
      <c r="AV1199" s="98"/>
      <c r="AW1199" s="99"/>
    </row>
    <row r="1200" spans="1:49">
      <c r="A1200" s="25"/>
      <c r="C1200" s="89"/>
      <c r="D1200" s="84"/>
      <c r="E1200" s="76"/>
      <c r="F1200" s="91"/>
      <c r="G1200" s="80"/>
      <c r="H1200" s="81"/>
      <c r="I1200" s="14"/>
      <c r="J1200" s="92"/>
      <c r="K1200" s="14"/>
      <c r="L1200" s="78"/>
      <c r="M1200" s="81"/>
      <c r="N1200" s="14"/>
      <c r="O1200" s="78"/>
      <c r="P1200" s="78"/>
      <c r="Q1200" s="93"/>
      <c r="R1200" s="80"/>
      <c r="S1200" s="80"/>
      <c r="T1200" s="69"/>
      <c r="U1200" s="78"/>
      <c r="V1200" s="69"/>
      <c r="W1200" s="80"/>
      <c r="X1200" s="80"/>
      <c r="Y1200" s="94"/>
      <c r="Z1200" s="80"/>
      <c r="AA1200" s="80"/>
      <c r="AB1200" s="80"/>
      <c r="AC1200" s="80"/>
      <c r="AD1200" s="69"/>
      <c r="AE1200" s="69"/>
      <c r="AF1200" s="69"/>
      <c r="AG1200" s="95"/>
      <c r="AH1200" s="93"/>
      <c r="AI1200" s="81"/>
      <c r="AJ1200" s="80"/>
      <c r="AK1200" s="80"/>
      <c r="AL1200" s="78"/>
      <c r="AM1200" s="80"/>
      <c r="AN1200" s="80"/>
      <c r="AO1200" s="80"/>
      <c r="AP1200" s="80"/>
      <c r="AQ1200" s="80"/>
      <c r="AR1200" s="80"/>
      <c r="AS1200" s="78"/>
      <c r="AT1200" s="96"/>
      <c r="AU1200" s="97"/>
      <c r="AV1200" s="98"/>
      <c r="AW1200" s="99"/>
    </row>
    <row r="1201" spans="1:49">
      <c r="A1201" s="25"/>
      <c r="C1201" s="89"/>
      <c r="D1201" s="84"/>
      <c r="E1201" s="76"/>
      <c r="F1201" s="91"/>
      <c r="G1201" s="80"/>
      <c r="H1201" s="81"/>
      <c r="I1201" s="14"/>
      <c r="J1201" s="92"/>
      <c r="K1201" s="14"/>
      <c r="L1201" s="78"/>
      <c r="M1201" s="81"/>
      <c r="N1201" s="14"/>
      <c r="O1201" s="78"/>
      <c r="P1201" s="78"/>
      <c r="Q1201" s="93"/>
      <c r="R1201" s="80"/>
      <c r="S1201" s="80"/>
      <c r="T1201" s="69"/>
      <c r="U1201" s="78"/>
      <c r="V1201" s="69"/>
      <c r="W1201" s="80"/>
      <c r="X1201" s="80"/>
      <c r="Y1201" s="94"/>
      <c r="Z1201" s="80"/>
      <c r="AA1201" s="80"/>
      <c r="AB1201" s="80"/>
      <c r="AC1201" s="80"/>
      <c r="AD1201" s="69"/>
      <c r="AE1201" s="69"/>
      <c r="AF1201" s="69"/>
      <c r="AG1201" s="95"/>
      <c r="AH1201" s="93"/>
      <c r="AI1201" s="81"/>
      <c r="AJ1201" s="80"/>
      <c r="AK1201" s="80"/>
      <c r="AL1201" s="78"/>
      <c r="AM1201" s="80"/>
      <c r="AN1201" s="80"/>
      <c r="AO1201" s="80"/>
      <c r="AP1201" s="80"/>
      <c r="AQ1201" s="80"/>
      <c r="AR1201" s="80"/>
      <c r="AS1201" s="78"/>
      <c r="AT1201" s="96"/>
      <c r="AU1201" s="97"/>
      <c r="AV1201" s="98"/>
      <c r="AW1201" s="99"/>
    </row>
    <row r="1202" spans="1:49">
      <c r="A1202" s="25"/>
      <c r="C1202" s="89"/>
      <c r="D1202" s="84"/>
      <c r="E1202" s="76"/>
      <c r="F1202" s="91"/>
      <c r="G1202" s="80"/>
      <c r="H1202" s="81"/>
      <c r="I1202" s="14"/>
      <c r="J1202" s="92"/>
      <c r="K1202" s="14"/>
      <c r="L1202" s="78"/>
      <c r="M1202" s="81"/>
      <c r="N1202" s="14"/>
      <c r="O1202" s="78"/>
      <c r="P1202" s="78"/>
      <c r="Q1202" s="93"/>
      <c r="R1202" s="80"/>
      <c r="S1202" s="80"/>
      <c r="T1202" s="69"/>
      <c r="U1202" s="78"/>
      <c r="V1202" s="69"/>
      <c r="W1202" s="80"/>
      <c r="X1202" s="80"/>
      <c r="Y1202" s="94"/>
      <c r="Z1202" s="80"/>
      <c r="AA1202" s="80"/>
      <c r="AB1202" s="80"/>
      <c r="AC1202" s="80"/>
      <c r="AD1202" s="69"/>
      <c r="AE1202" s="69"/>
      <c r="AF1202" s="69"/>
      <c r="AG1202" s="95"/>
      <c r="AH1202" s="93"/>
      <c r="AI1202" s="81"/>
      <c r="AJ1202" s="80"/>
      <c r="AK1202" s="80"/>
      <c r="AL1202" s="78"/>
      <c r="AM1202" s="80"/>
      <c r="AN1202" s="80"/>
      <c r="AO1202" s="80"/>
      <c r="AP1202" s="80"/>
      <c r="AQ1202" s="80"/>
      <c r="AR1202" s="80"/>
      <c r="AS1202" s="78"/>
      <c r="AT1202" s="96"/>
      <c r="AU1202" s="97"/>
      <c r="AV1202" s="98"/>
      <c r="AW1202" s="99"/>
    </row>
    <row r="1203" spans="1:49">
      <c r="A1203" s="25"/>
      <c r="C1203" s="89"/>
      <c r="D1203" s="84"/>
      <c r="E1203" s="76"/>
      <c r="F1203" s="91"/>
      <c r="G1203" s="80"/>
      <c r="H1203" s="81"/>
      <c r="I1203" s="14"/>
      <c r="J1203" s="92"/>
      <c r="K1203" s="14"/>
      <c r="L1203" s="78"/>
      <c r="M1203" s="81"/>
      <c r="N1203" s="14"/>
      <c r="O1203" s="78"/>
      <c r="P1203" s="78"/>
      <c r="Q1203" s="93"/>
      <c r="R1203" s="80"/>
      <c r="S1203" s="80"/>
      <c r="T1203" s="69"/>
      <c r="U1203" s="78"/>
      <c r="V1203" s="69"/>
      <c r="W1203" s="80"/>
      <c r="X1203" s="80"/>
      <c r="Y1203" s="94"/>
      <c r="Z1203" s="80"/>
      <c r="AA1203" s="80"/>
      <c r="AB1203" s="80"/>
      <c r="AC1203" s="80"/>
      <c r="AD1203" s="69"/>
      <c r="AE1203" s="69"/>
      <c r="AF1203" s="69"/>
      <c r="AG1203" s="95"/>
      <c r="AH1203" s="93"/>
      <c r="AI1203" s="81"/>
      <c r="AJ1203" s="80"/>
      <c r="AK1203" s="80"/>
      <c r="AL1203" s="78"/>
      <c r="AM1203" s="80"/>
      <c r="AN1203" s="80"/>
      <c r="AO1203" s="80"/>
      <c r="AP1203" s="80"/>
      <c r="AQ1203" s="80"/>
      <c r="AR1203" s="80"/>
      <c r="AS1203" s="78"/>
      <c r="AT1203" s="96"/>
      <c r="AU1203" s="97"/>
      <c r="AV1203" s="98"/>
      <c r="AW1203" s="99"/>
    </row>
    <row r="1204" spans="1:49">
      <c r="A1204" s="25"/>
      <c r="C1204" s="89"/>
      <c r="D1204" s="84"/>
      <c r="E1204" s="76"/>
      <c r="F1204" s="91"/>
      <c r="G1204" s="80"/>
      <c r="H1204" s="81"/>
      <c r="I1204" s="14"/>
      <c r="J1204" s="92"/>
      <c r="K1204" s="14"/>
      <c r="L1204" s="78"/>
      <c r="M1204" s="81"/>
      <c r="N1204" s="14"/>
      <c r="O1204" s="78"/>
      <c r="P1204" s="78"/>
      <c r="Q1204" s="93"/>
      <c r="R1204" s="80"/>
      <c r="S1204" s="80"/>
      <c r="T1204" s="69"/>
      <c r="U1204" s="78"/>
      <c r="V1204" s="69"/>
      <c r="W1204" s="80"/>
      <c r="X1204" s="80"/>
      <c r="Y1204" s="94"/>
      <c r="Z1204" s="80"/>
      <c r="AA1204" s="80"/>
      <c r="AB1204" s="80"/>
      <c r="AC1204" s="80"/>
      <c r="AD1204" s="69"/>
      <c r="AE1204" s="69"/>
      <c r="AF1204" s="69"/>
      <c r="AG1204" s="95"/>
      <c r="AH1204" s="93"/>
      <c r="AI1204" s="81"/>
      <c r="AJ1204" s="80"/>
      <c r="AK1204" s="80"/>
      <c r="AL1204" s="78"/>
      <c r="AM1204" s="80"/>
      <c r="AN1204" s="80"/>
      <c r="AO1204" s="80"/>
      <c r="AP1204" s="80"/>
      <c r="AQ1204" s="80"/>
      <c r="AR1204" s="80"/>
      <c r="AS1204" s="78"/>
      <c r="AT1204" s="96"/>
      <c r="AU1204" s="97"/>
      <c r="AV1204" s="98"/>
      <c r="AW1204" s="99"/>
    </row>
    <row r="1205" spans="1:49">
      <c r="A1205" s="25"/>
      <c r="C1205" s="89"/>
      <c r="D1205" s="84"/>
      <c r="E1205" s="76"/>
      <c r="F1205" s="91"/>
      <c r="G1205" s="80"/>
      <c r="H1205" s="81"/>
      <c r="I1205" s="14"/>
      <c r="J1205" s="92"/>
      <c r="K1205" s="14"/>
      <c r="L1205" s="78"/>
      <c r="M1205" s="81"/>
      <c r="N1205" s="14"/>
      <c r="O1205" s="78"/>
      <c r="P1205" s="78"/>
      <c r="Q1205" s="93"/>
      <c r="R1205" s="80"/>
      <c r="S1205" s="80"/>
      <c r="T1205" s="69"/>
      <c r="U1205" s="78"/>
      <c r="V1205" s="69"/>
      <c r="W1205" s="80"/>
      <c r="X1205" s="80"/>
      <c r="Y1205" s="94"/>
      <c r="Z1205" s="80"/>
      <c r="AA1205" s="80"/>
      <c r="AB1205" s="80"/>
      <c r="AC1205" s="80"/>
      <c r="AD1205" s="69"/>
      <c r="AE1205" s="69"/>
      <c r="AF1205" s="69"/>
      <c r="AG1205" s="95"/>
      <c r="AH1205" s="93"/>
      <c r="AI1205" s="81"/>
      <c r="AJ1205" s="80"/>
      <c r="AK1205" s="80"/>
      <c r="AL1205" s="78"/>
      <c r="AM1205" s="80"/>
      <c r="AN1205" s="80"/>
      <c r="AO1205" s="80"/>
      <c r="AP1205" s="80"/>
      <c r="AQ1205" s="80"/>
      <c r="AR1205" s="80"/>
      <c r="AS1205" s="78"/>
      <c r="AT1205" s="96"/>
      <c r="AU1205" s="97"/>
      <c r="AV1205" s="98"/>
      <c r="AW1205" s="99"/>
    </row>
    <row r="1206" spans="1:49">
      <c r="A1206" s="25"/>
      <c r="C1206" s="89"/>
      <c r="D1206" s="84"/>
      <c r="E1206" s="76"/>
      <c r="F1206" s="91"/>
      <c r="G1206" s="80"/>
      <c r="H1206" s="81"/>
      <c r="I1206" s="14"/>
      <c r="J1206" s="92"/>
      <c r="K1206" s="14"/>
      <c r="L1206" s="78"/>
      <c r="M1206" s="81"/>
      <c r="N1206" s="14"/>
      <c r="O1206" s="78"/>
      <c r="P1206" s="78"/>
      <c r="Q1206" s="93"/>
      <c r="R1206" s="80"/>
      <c r="S1206" s="80"/>
      <c r="T1206" s="69"/>
      <c r="U1206" s="78"/>
      <c r="V1206" s="69"/>
      <c r="W1206" s="80"/>
      <c r="X1206" s="80"/>
      <c r="Y1206" s="94"/>
      <c r="Z1206" s="80"/>
      <c r="AA1206" s="80"/>
      <c r="AB1206" s="80"/>
      <c r="AC1206" s="80"/>
      <c r="AD1206" s="69"/>
      <c r="AE1206" s="69"/>
      <c r="AF1206" s="69"/>
      <c r="AG1206" s="95"/>
      <c r="AH1206" s="93"/>
      <c r="AI1206" s="81"/>
      <c r="AJ1206" s="80"/>
      <c r="AK1206" s="80"/>
      <c r="AL1206" s="78"/>
      <c r="AM1206" s="80"/>
      <c r="AN1206" s="80"/>
      <c r="AO1206" s="80"/>
      <c r="AP1206" s="80"/>
      <c r="AQ1206" s="80"/>
      <c r="AR1206" s="80"/>
      <c r="AS1206" s="78"/>
      <c r="AT1206" s="96"/>
      <c r="AU1206" s="97"/>
      <c r="AV1206" s="98"/>
      <c r="AW1206" s="99"/>
    </row>
    <row r="1207" spans="1:49">
      <c r="A1207" s="25"/>
      <c r="C1207" s="89"/>
      <c r="D1207" s="84"/>
      <c r="E1207" s="76"/>
      <c r="F1207" s="91"/>
      <c r="G1207" s="80"/>
      <c r="H1207" s="81"/>
      <c r="I1207" s="14"/>
      <c r="J1207" s="92"/>
      <c r="K1207" s="14"/>
      <c r="L1207" s="78"/>
      <c r="M1207" s="81"/>
      <c r="N1207" s="14"/>
      <c r="O1207" s="78"/>
      <c r="P1207" s="78"/>
      <c r="Q1207" s="93"/>
      <c r="R1207" s="80"/>
      <c r="S1207" s="80"/>
      <c r="T1207" s="69"/>
      <c r="U1207" s="78"/>
      <c r="V1207" s="69"/>
      <c r="W1207" s="80"/>
      <c r="X1207" s="80"/>
      <c r="Y1207" s="94"/>
      <c r="Z1207" s="80"/>
      <c r="AA1207" s="80"/>
      <c r="AB1207" s="80"/>
      <c r="AC1207" s="80"/>
      <c r="AD1207" s="69"/>
      <c r="AE1207" s="69"/>
      <c r="AF1207" s="69"/>
      <c r="AG1207" s="95"/>
      <c r="AH1207" s="93"/>
      <c r="AI1207" s="81"/>
      <c r="AJ1207" s="80"/>
      <c r="AK1207" s="80"/>
      <c r="AL1207" s="78"/>
      <c r="AM1207" s="80"/>
      <c r="AN1207" s="80"/>
      <c r="AO1207" s="80"/>
      <c r="AP1207" s="80"/>
      <c r="AQ1207" s="80"/>
      <c r="AR1207" s="80"/>
      <c r="AS1207" s="78"/>
      <c r="AT1207" s="96"/>
      <c r="AU1207" s="97"/>
      <c r="AV1207" s="98"/>
      <c r="AW1207" s="99"/>
    </row>
    <row r="1208" spans="1:49">
      <c r="A1208" s="25"/>
      <c r="C1208" s="89"/>
      <c r="D1208" s="84"/>
      <c r="E1208" s="76"/>
      <c r="F1208" s="91"/>
      <c r="G1208" s="80"/>
      <c r="H1208" s="81"/>
      <c r="I1208" s="14"/>
      <c r="J1208" s="92"/>
      <c r="K1208" s="14"/>
      <c r="L1208" s="78"/>
      <c r="M1208" s="81"/>
      <c r="N1208" s="14"/>
      <c r="O1208" s="78"/>
      <c r="P1208" s="78"/>
      <c r="Q1208" s="93"/>
      <c r="R1208" s="80"/>
      <c r="S1208" s="80"/>
      <c r="T1208" s="69"/>
      <c r="U1208" s="78"/>
      <c r="V1208" s="69"/>
      <c r="W1208" s="80"/>
      <c r="X1208" s="80"/>
      <c r="Y1208" s="94"/>
      <c r="Z1208" s="80"/>
      <c r="AA1208" s="80"/>
      <c r="AB1208" s="80"/>
      <c r="AC1208" s="80"/>
      <c r="AD1208" s="69"/>
      <c r="AE1208" s="69"/>
      <c r="AF1208" s="69"/>
      <c r="AG1208" s="95"/>
      <c r="AH1208" s="93"/>
      <c r="AI1208" s="81"/>
      <c r="AJ1208" s="80"/>
      <c r="AK1208" s="80"/>
      <c r="AL1208" s="78"/>
      <c r="AM1208" s="80"/>
      <c r="AN1208" s="80"/>
      <c r="AO1208" s="80"/>
      <c r="AP1208" s="80"/>
      <c r="AQ1208" s="80"/>
      <c r="AR1208" s="80"/>
      <c r="AS1208" s="78"/>
      <c r="AT1208" s="96"/>
      <c r="AU1208" s="97"/>
      <c r="AV1208" s="98"/>
      <c r="AW1208" s="99"/>
    </row>
    <row r="1209" spans="1:49">
      <c r="A1209" s="25"/>
      <c r="C1209" s="89"/>
      <c r="D1209" s="84"/>
      <c r="E1209" s="76"/>
      <c r="F1209" s="91"/>
      <c r="G1209" s="80"/>
      <c r="H1209" s="81"/>
      <c r="I1209" s="14"/>
      <c r="J1209" s="92"/>
      <c r="K1209" s="14"/>
      <c r="L1209" s="78"/>
      <c r="M1209" s="81"/>
      <c r="N1209" s="14"/>
      <c r="O1209" s="78"/>
      <c r="P1209" s="78"/>
      <c r="Q1209" s="93"/>
      <c r="R1209" s="80"/>
      <c r="S1209" s="80"/>
      <c r="T1209" s="69"/>
      <c r="U1209" s="78"/>
      <c r="V1209" s="69"/>
      <c r="W1209" s="80"/>
      <c r="X1209" s="80"/>
      <c r="Y1209" s="94"/>
      <c r="Z1209" s="80"/>
      <c r="AA1209" s="80"/>
      <c r="AB1209" s="80"/>
      <c r="AC1209" s="80"/>
      <c r="AD1209" s="69"/>
      <c r="AE1209" s="69"/>
      <c r="AF1209" s="69"/>
      <c r="AG1209" s="95"/>
      <c r="AH1209" s="93"/>
      <c r="AI1209" s="81"/>
      <c r="AJ1209" s="80"/>
      <c r="AK1209" s="80"/>
      <c r="AL1209" s="78"/>
      <c r="AM1209" s="80"/>
      <c r="AN1209" s="80"/>
      <c r="AO1209" s="80"/>
      <c r="AP1209" s="80"/>
      <c r="AQ1209" s="80"/>
      <c r="AR1209" s="80"/>
      <c r="AS1209" s="78"/>
      <c r="AT1209" s="96"/>
      <c r="AU1209" s="97"/>
      <c r="AV1209" s="98"/>
      <c r="AW1209" s="99"/>
    </row>
    <row r="1210" spans="1:49">
      <c r="A1210" s="25"/>
      <c r="C1210" s="89"/>
      <c r="D1210" s="84"/>
      <c r="E1210" s="76"/>
      <c r="F1210" s="91"/>
      <c r="G1210" s="80"/>
      <c r="H1210" s="81"/>
      <c r="I1210" s="14"/>
      <c r="J1210" s="92"/>
      <c r="K1210" s="14"/>
      <c r="L1210" s="78"/>
      <c r="M1210" s="81"/>
      <c r="N1210" s="14"/>
      <c r="O1210" s="78"/>
      <c r="P1210" s="78"/>
      <c r="Q1210" s="93"/>
      <c r="R1210" s="80"/>
      <c r="S1210" s="80"/>
      <c r="T1210" s="69"/>
      <c r="U1210" s="78"/>
      <c r="V1210" s="69"/>
      <c r="W1210" s="80"/>
      <c r="X1210" s="80"/>
      <c r="Y1210" s="94"/>
      <c r="Z1210" s="80"/>
      <c r="AA1210" s="80"/>
      <c r="AB1210" s="80"/>
      <c r="AC1210" s="80"/>
      <c r="AD1210" s="69"/>
      <c r="AE1210" s="69"/>
      <c r="AF1210" s="69"/>
      <c r="AG1210" s="95"/>
      <c r="AH1210" s="93"/>
      <c r="AI1210" s="81"/>
      <c r="AJ1210" s="80"/>
      <c r="AK1210" s="80"/>
      <c r="AL1210" s="78"/>
      <c r="AM1210" s="80"/>
      <c r="AN1210" s="80"/>
      <c r="AO1210" s="80"/>
      <c r="AP1210" s="80"/>
      <c r="AQ1210" s="80"/>
      <c r="AR1210" s="80"/>
      <c r="AS1210" s="78"/>
      <c r="AT1210" s="96"/>
      <c r="AU1210" s="97"/>
      <c r="AV1210" s="98"/>
      <c r="AW1210" s="99"/>
    </row>
    <row r="1211" spans="1:49">
      <c r="A1211" s="25"/>
      <c r="C1211" s="89"/>
      <c r="D1211" s="84"/>
      <c r="E1211" s="76"/>
      <c r="F1211" s="91"/>
      <c r="G1211" s="80"/>
      <c r="H1211" s="81"/>
      <c r="I1211" s="14"/>
      <c r="J1211" s="92"/>
      <c r="K1211" s="14"/>
      <c r="L1211" s="78"/>
      <c r="M1211" s="81"/>
      <c r="N1211" s="14"/>
      <c r="O1211" s="78"/>
      <c r="P1211" s="78"/>
      <c r="Q1211" s="93"/>
      <c r="R1211" s="80"/>
      <c r="S1211" s="80"/>
      <c r="T1211" s="69"/>
      <c r="U1211" s="78"/>
      <c r="V1211" s="69"/>
      <c r="W1211" s="80"/>
      <c r="X1211" s="80"/>
      <c r="Y1211" s="94"/>
      <c r="Z1211" s="80"/>
      <c r="AA1211" s="80"/>
      <c r="AB1211" s="80"/>
      <c r="AC1211" s="80"/>
      <c r="AD1211" s="69"/>
      <c r="AE1211" s="69"/>
      <c r="AF1211" s="69"/>
      <c r="AG1211" s="95"/>
      <c r="AH1211" s="93"/>
      <c r="AI1211" s="81"/>
      <c r="AJ1211" s="80"/>
      <c r="AK1211" s="80"/>
      <c r="AL1211" s="78"/>
      <c r="AM1211" s="80"/>
      <c r="AN1211" s="80"/>
      <c r="AO1211" s="80"/>
      <c r="AP1211" s="80"/>
      <c r="AQ1211" s="80"/>
      <c r="AR1211" s="80"/>
      <c r="AS1211" s="78"/>
      <c r="AT1211" s="96"/>
      <c r="AU1211" s="97"/>
      <c r="AV1211" s="98"/>
      <c r="AW1211" s="99"/>
    </row>
    <row r="1212" spans="1:49">
      <c r="A1212" s="25"/>
      <c r="C1212" s="89"/>
      <c r="D1212" s="84"/>
      <c r="E1212" s="76"/>
      <c r="F1212" s="91"/>
      <c r="G1212" s="80"/>
      <c r="H1212" s="81"/>
      <c r="I1212" s="14"/>
      <c r="J1212" s="92"/>
      <c r="K1212" s="14"/>
      <c r="L1212" s="78"/>
      <c r="M1212" s="81"/>
      <c r="N1212" s="14"/>
      <c r="O1212" s="78"/>
      <c r="P1212" s="78"/>
      <c r="Q1212" s="93"/>
      <c r="R1212" s="80"/>
      <c r="S1212" s="80"/>
      <c r="T1212" s="69"/>
      <c r="U1212" s="78"/>
      <c r="V1212" s="69"/>
      <c r="W1212" s="80"/>
      <c r="X1212" s="80"/>
      <c r="Y1212" s="94"/>
      <c r="Z1212" s="80"/>
      <c r="AA1212" s="80"/>
      <c r="AB1212" s="80"/>
      <c r="AC1212" s="80"/>
      <c r="AD1212" s="69"/>
      <c r="AE1212" s="69"/>
      <c r="AF1212" s="69"/>
      <c r="AG1212" s="95"/>
      <c r="AH1212" s="93"/>
      <c r="AI1212" s="81"/>
      <c r="AJ1212" s="80"/>
      <c r="AK1212" s="80"/>
      <c r="AL1212" s="78"/>
      <c r="AM1212" s="80"/>
      <c r="AN1212" s="80"/>
      <c r="AO1212" s="80"/>
      <c r="AP1212" s="80"/>
      <c r="AQ1212" s="80"/>
      <c r="AR1212" s="80"/>
      <c r="AS1212" s="78"/>
      <c r="AT1212" s="96"/>
      <c r="AU1212" s="97"/>
      <c r="AV1212" s="98"/>
      <c r="AW1212" s="99"/>
    </row>
    <row r="1213" spans="1:49">
      <c r="A1213" s="25"/>
      <c r="C1213" s="89"/>
      <c r="D1213" s="84"/>
      <c r="E1213" s="76"/>
      <c r="F1213" s="91"/>
      <c r="G1213" s="80"/>
      <c r="H1213" s="81"/>
      <c r="I1213" s="14"/>
      <c r="J1213" s="92"/>
      <c r="K1213" s="14"/>
      <c r="L1213" s="78"/>
      <c r="M1213" s="81"/>
      <c r="N1213" s="14"/>
      <c r="O1213" s="78"/>
      <c r="P1213" s="78"/>
      <c r="Q1213" s="93"/>
      <c r="R1213" s="80"/>
      <c r="S1213" s="80"/>
      <c r="T1213" s="69"/>
      <c r="U1213" s="78"/>
      <c r="V1213" s="69"/>
      <c r="W1213" s="80"/>
      <c r="X1213" s="80"/>
      <c r="Y1213" s="94"/>
      <c r="Z1213" s="80"/>
      <c r="AA1213" s="80"/>
      <c r="AB1213" s="80"/>
      <c r="AC1213" s="80"/>
      <c r="AD1213" s="69"/>
      <c r="AE1213" s="69"/>
      <c r="AF1213" s="69"/>
      <c r="AG1213" s="95"/>
      <c r="AH1213" s="93"/>
      <c r="AI1213" s="81"/>
      <c r="AJ1213" s="80"/>
      <c r="AK1213" s="80"/>
      <c r="AL1213" s="78"/>
      <c r="AM1213" s="80"/>
      <c r="AN1213" s="80"/>
      <c r="AO1213" s="80"/>
      <c r="AP1213" s="80"/>
      <c r="AQ1213" s="80"/>
      <c r="AR1213" s="80"/>
      <c r="AS1213" s="78"/>
      <c r="AT1213" s="96"/>
      <c r="AU1213" s="97"/>
      <c r="AV1213" s="98"/>
      <c r="AW1213" s="99"/>
    </row>
    <row r="1214" spans="1:49">
      <c r="A1214" s="25"/>
      <c r="C1214" s="89"/>
      <c r="D1214" s="84"/>
      <c r="E1214" s="76"/>
      <c r="F1214" s="91"/>
      <c r="G1214" s="80"/>
      <c r="H1214" s="81"/>
      <c r="I1214" s="14"/>
      <c r="J1214" s="92"/>
      <c r="K1214" s="14"/>
      <c r="L1214" s="78"/>
      <c r="M1214" s="81"/>
      <c r="N1214" s="14"/>
      <c r="O1214" s="78"/>
      <c r="P1214" s="78"/>
      <c r="Q1214" s="93"/>
      <c r="R1214" s="80"/>
      <c r="S1214" s="80"/>
      <c r="T1214" s="69"/>
      <c r="U1214" s="78"/>
      <c r="V1214" s="69"/>
      <c r="W1214" s="80"/>
      <c r="X1214" s="80"/>
      <c r="Y1214" s="94"/>
      <c r="Z1214" s="80"/>
      <c r="AA1214" s="80"/>
      <c r="AB1214" s="80"/>
      <c r="AC1214" s="80"/>
      <c r="AD1214" s="69"/>
      <c r="AE1214" s="69"/>
      <c r="AF1214" s="69"/>
      <c r="AG1214" s="95"/>
      <c r="AH1214" s="93"/>
      <c r="AI1214" s="81"/>
      <c r="AJ1214" s="80"/>
      <c r="AK1214" s="80"/>
      <c r="AL1214" s="78"/>
      <c r="AM1214" s="80"/>
      <c r="AN1214" s="80"/>
      <c r="AO1214" s="80"/>
      <c r="AP1214" s="80"/>
      <c r="AQ1214" s="80"/>
      <c r="AR1214" s="80"/>
      <c r="AS1214" s="78"/>
      <c r="AT1214" s="96"/>
      <c r="AU1214" s="97"/>
      <c r="AV1214" s="98"/>
      <c r="AW1214" s="99"/>
    </row>
    <row r="1215" spans="1:49">
      <c r="A1215" s="25"/>
      <c r="C1215" s="89"/>
      <c r="D1215" s="84"/>
      <c r="E1215" s="76"/>
      <c r="F1215" s="91"/>
      <c r="G1215" s="80"/>
      <c r="H1215" s="81"/>
      <c r="I1215" s="14"/>
      <c r="J1215" s="92"/>
      <c r="K1215" s="14"/>
      <c r="L1215" s="78"/>
      <c r="M1215" s="81"/>
      <c r="N1215" s="14"/>
      <c r="O1215" s="78"/>
      <c r="P1215" s="78"/>
      <c r="Q1215" s="93"/>
      <c r="R1215" s="80"/>
      <c r="S1215" s="80"/>
      <c r="T1215" s="69"/>
      <c r="U1215" s="78"/>
      <c r="V1215" s="69"/>
      <c r="W1215" s="80"/>
      <c r="X1215" s="80"/>
      <c r="Y1215" s="94"/>
      <c r="Z1215" s="80"/>
      <c r="AA1215" s="80"/>
      <c r="AB1215" s="80"/>
      <c r="AC1215" s="80"/>
      <c r="AD1215" s="69"/>
      <c r="AE1215" s="69"/>
      <c r="AF1215" s="69"/>
      <c r="AG1215" s="95"/>
      <c r="AH1215" s="93"/>
      <c r="AI1215" s="81"/>
      <c r="AJ1215" s="80"/>
      <c r="AK1215" s="80"/>
      <c r="AL1215" s="78"/>
      <c r="AM1215" s="80"/>
      <c r="AN1215" s="80"/>
      <c r="AO1215" s="80"/>
      <c r="AP1215" s="80"/>
      <c r="AQ1215" s="80"/>
      <c r="AR1215" s="80"/>
      <c r="AS1215" s="78"/>
      <c r="AT1215" s="96"/>
      <c r="AU1215" s="97"/>
      <c r="AV1215" s="98"/>
      <c r="AW1215" s="99"/>
    </row>
    <row r="1216" spans="1:49">
      <c r="A1216" s="25"/>
      <c r="C1216" s="89"/>
      <c r="D1216" s="84"/>
      <c r="E1216" s="76"/>
      <c r="F1216" s="91"/>
      <c r="G1216" s="80"/>
      <c r="H1216" s="81"/>
      <c r="I1216" s="14"/>
      <c r="J1216" s="92"/>
      <c r="K1216" s="14"/>
      <c r="L1216" s="78"/>
      <c r="M1216" s="81"/>
      <c r="N1216" s="14"/>
      <c r="O1216" s="78"/>
      <c r="P1216" s="78"/>
      <c r="Q1216" s="93"/>
      <c r="R1216" s="80"/>
      <c r="S1216" s="80"/>
      <c r="T1216" s="69"/>
      <c r="U1216" s="78"/>
      <c r="V1216" s="69"/>
      <c r="W1216" s="80"/>
      <c r="X1216" s="80"/>
      <c r="Y1216" s="94"/>
      <c r="Z1216" s="80"/>
      <c r="AA1216" s="80"/>
      <c r="AB1216" s="80"/>
      <c r="AC1216" s="80"/>
      <c r="AD1216" s="69"/>
      <c r="AE1216" s="69"/>
      <c r="AF1216" s="69"/>
      <c r="AG1216" s="95"/>
      <c r="AH1216" s="93"/>
      <c r="AI1216" s="81"/>
      <c r="AJ1216" s="80"/>
      <c r="AK1216" s="80"/>
      <c r="AL1216" s="78"/>
      <c r="AM1216" s="80"/>
      <c r="AN1216" s="80"/>
      <c r="AO1216" s="80"/>
      <c r="AP1216" s="80"/>
      <c r="AQ1216" s="80"/>
      <c r="AR1216" s="80"/>
      <c r="AS1216" s="78"/>
      <c r="AT1216" s="96"/>
      <c r="AU1216" s="97"/>
      <c r="AV1216" s="98"/>
      <c r="AW1216" s="99"/>
    </row>
    <row r="1217" spans="1:49">
      <c r="A1217" s="25"/>
      <c r="C1217" s="89"/>
      <c r="D1217" s="84"/>
      <c r="E1217" s="76"/>
      <c r="F1217" s="91"/>
      <c r="G1217" s="80"/>
      <c r="H1217" s="81"/>
      <c r="I1217" s="14"/>
      <c r="J1217" s="92"/>
      <c r="K1217" s="14"/>
      <c r="L1217" s="78"/>
      <c r="M1217" s="81"/>
      <c r="N1217" s="14"/>
      <c r="O1217" s="78"/>
      <c r="P1217" s="78"/>
      <c r="Q1217" s="93"/>
      <c r="R1217" s="80"/>
      <c r="S1217" s="80"/>
      <c r="T1217" s="69"/>
      <c r="U1217" s="78"/>
      <c r="V1217" s="69"/>
      <c r="W1217" s="80"/>
      <c r="X1217" s="80"/>
      <c r="Y1217" s="94"/>
      <c r="Z1217" s="80"/>
      <c r="AA1217" s="80"/>
      <c r="AB1217" s="80"/>
      <c r="AC1217" s="80"/>
      <c r="AD1217" s="69"/>
      <c r="AE1217" s="69"/>
      <c r="AF1217" s="69"/>
      <c r="AG1217" s="95"/>
      <c r="AH1217" s="93"/>
      <c r="AI1217" s="81"/>
      <c r="AJ1217" s="80"/>
      <c r="AK1217" s="80"/>
      <c r="AL1217" s="78"/>
      <c r="AM1217" s="80"/>
      <c r="AN1217" s="80"/>
      <c r="AO1217" s="80"/>
      <c r="AP1217" s="80"/>
      <c r="AQ1217" s="80"/>
      <c r="AR1217" s="80"/>
      <c r="AS1217" s="78"/>
      <c r="AT1217" s="96"/>
      <c r="AU1217" s="97"/>
      <c r="AV1217" s="98"/>
      <c r="AW1217" s="99"/>
    </row>
    <row r="1218" spans="1:49">
      <c r="A1218" s="25"/>
      <c r="C1218" s="89"/>
      <c r="D1218" s="84"/>
      <c r="E1218" s="76"/>
      <c r="F1218" s="91"/>
      <c r="G1218" s="80"/>
      <c r="H1218" s="81"/>
      <c r="I1218" s="14"/>
      <c r="J1218" s="92"/>
      <c r="K1218" s="14"/>
      <c r="L1218" s="78"/>
      <c r="M1218" s="81"/>
      <c r="N1218" s="14"/>
      <c r="O1218" s="78"/>
      <c r="P1218" s="78"/>
      <c r="Q1218" s="93"/>
      <c r="R1218" s="80"/>
      <c r="S1218" s="80"/>
      <c r="T1218" s="69"/>
      <c r="U1218" s="78"/>
      <c r="V1218" s="69"/>
      <c r="W1218" s="80"/>
      <c r="X1218" s="80"/>
      <c r="Y1218" s="94"/>
      <c r="Z1218" s="80"/>
      <c r="AA1218" s="80"/>
      <c r="AB1218" s="80"/>
      <c r="AC1218" s="80"/>
      <c r="AD1218" s="69"/>
      <c r="AE1218" s="69"/>
      <c r="AF1218" s="69"/>
      <c r="AG1218" s="95"/>
      <c r="AH1218" s="93"/>
      <c r="AI1218" s="81"/>
      <c r="AJ1218" s="80"/>
      <c r="AK1218" s="80"/>
      <c r="AL1218" s="78"/>
      <c r="AM1218" s="80"/>
      <c r="AN1218" s="80"/>
      <c r="AO1218" s="80"/>
      <c r="AP1218" s="80"/>
      <c r="AQ1218" s="80"/>
      <c r="AR1218" s="80"/>
      <c r="AS1218" s="78"/>
      <c r="AT1218" s="96"/>
      <c r="AU1218" s="97"/>
      <c r="AV1218" s="98"/>
      <c r="AW1218" s="99"/>
    </row>
    <row r="1219" spans="1:49">
      <c r="A1219" s="25"/>
      <c r="C1219" s="89"/>
      <c r="D1219" s="84"/>
      <c r="E1219" s="76"/>
      <c r="F1219" s="91"/>
      <c r="G1219" s="80"/>
      <c r="H1219" s="81"/>
      <c r="I1219" s="14"/>
      <c r="J1219" s="92"/>
      <c r="K1219" s="14"/>
      <c r="L1219" s="78"/>
      <c r="M1219" s="81"/>
      <c r="N1219" s="14"/>
      <c r="O1219" s="78"/>
      <c r="P1219" s="78"/>
      <c r="Q1219" s="93"/>
      <c r="R1219" s="80"/>
      <c r="S1219" s="80"/>
      <c r="T1219" s="69"/>
      <c r="U1219" s="78"/>
      <c r="V1219" s="69"/>
      <c r="W1219" s="80"/>
      <c r="X1219" s="80"/>
      <c r="Y1219" s="94"/>
      <c r="Z1219" s="80"/>
      <c r="AA1219" s="80"/>
      <c r="AB1219" s="80"/>
      <c r="AC1219" s="80"/>
      <c r="AD1219" s="69"/>
      <c r="AE1219" s="69"/>
      <c r="AF1219" s="69"/>
      <c r="AG1219" s="95"/>
      <c r="AH1219" s="93"/>
      <c r="AI1219" s="81"/>
      <c r="AJ1219" s="80"/>
      <c r="AK1219" s="80"/>
      <c r="AL1219" s="78"/>
      <c r="AM1219" s="80"/>
      <c r="AN1219" s="80"/>
      <c r="AO1219" s="80"/>
      <c r="AP1219" s="80"/>
      <c r="AQ1219" s="80"/>
      <c r="AR1219" s="80"/>
      <c r="AS1219" s="78"/>
      <c r="AT1219" s="96"/>
      <c r="AU1219" s="97"/>
      <c r="AV1219" s="98"/>
      <c r="AW1219" s="99"/>
    </row>
    <row r="1220" spans="1:49">
      <c r="A1220" s="25"/>
      <c r="C1220" s="89"/>
      <c r="D1220" s="84"/>
      <c r="E1220" s="76"/>
      <c r="F1220" s="91"/>
      <c r="G1220" s="80"/>
      <c r="H1220" s="81"/>
      <c r="I1220" s="14"/>
      <c r="J1220" s="92"/>
      <c r="K1220" s="14"/>
      <c r="L1220" s="78"/>
      <c r="M1220" s="81"/>
      <c r="N1220" s="14"/>
      <c r="O1220" s="78"/>
      <c r="P1220" s="78"/>
      <c r="Q1220" s="93"/>
      <c r="R1220" s="80"/>
      <c r="S1220" s="80"/>
      <c r="T1220" s="69"/>
      <c r="U1220" s="78"/>
      <c r="V1220" s="69"/>
      <c r="W1220" s="80"/>
      <c r="X1220" s="80"/>
      <c r="Y1220" s="94"/>
      <c r="Z1220" s="80"/>
      <c r="AA1220" s="80"/>
      <c r="AB1220" s="80"/>
      <c r="AC1220" s="80"/>
      <c r="AD1220" s="69"/>
      <c r="AE1220" s="69"/>
      <c r="AF1220" s="69"/>
      <c r="AG1220" s="95"/>
      <c r="AH1220" s="93"/>
      <c r="AI1220" s="81"/>
      <c r="AJ1220" s="80"/>
      <c r="AK1220" s="80"/>
      <c r="AL1220" s="78"/>
      <c r="AM1220" s="80"/>
      <c r="AN1220" s="80"/>
      <c r="AO1220" s="80"/>
      <c r="AP1220" s="80"/>
      <c r="AQ1220" s="80"/>
      <c r="AR1220" s="80"/>
      <c r="AS1220" s="78"/>
      <c r="AT1220" s="96"/>
      <c r="AU1220" s="97"/>
      <c r="AV1220" s="98"/>
      <c r="AW1220" s="99"/>
    </row>
    <row r="1221" spans="1:49">
      <c r="A1221" s="25"/>
      <c r="C1221" s="89"/>
      <c r="D1221" s="84"/>
      <c r="E1221" s="76"/>
      <c r="F1221" s="91"/>
      <c r="G1221" s="80"/>
      <c r="H1221" s="81"/>
      <c r="I1221" s="14"/>
      <c r="J1221" s="92"/>
      <c r="K1221" s="14"/>
      <c r="L1221" s="78"/>
      <c r="M1221" s="81"/>
      <c r="N1221" s="14"/>
      <c r="O1221" s="78"/>
      <c r="P1221" s="78"/>
      <c r="Q1221" s="93"/>
      <c r="R1221" s="80"/>
      <c r="S1221" s="80"/>
      <c r="T1221" s="69"/>
      <c r="U1221" s="78"/>
      <c r="V1221" s="69"/>
      <c r="W1221" s="80"/>
      <c r="X1221" s="80"/>
      <c r="Y1221" s="94"/>
      <c r="Z1221" s="80"/>
      <c r="AA1221" s="80"/>
      <c r="AB1221" s="80"/>
      <c r="AC1221" s="80"/>
      <c r="AD1221" s="69"/>
      <c r="AE1221" s="69"/>
      <c r="AF1221" s="69"/>
      <c r="AG1221" s="95"/>
      <c r="AH1221" s="93"/>
      <c r="AI1221" s="81"/>
      <c r="AJ1221" s="80"/>
      <c r="AK1221" s="80"/>
      <c r="AL1221" s="78"/>
      <c r="AM1221" s="80"/>
      <c r="AN1221" s="80"/>
      <c r="AO1221" s="80"/>
      <c r="AP1221" s="80"/>
      <c r="AQ1221" s="80"/>
      <c r="AR1221" s="80"/>
      <c r="AS1221" s="78"/>
      <c r="AT1221" s="96"/>
      <c r="AU1221" s="97"/>
      <c r="AV1221" s="98"/>
      <c r="AW1221" s="99"/>
    </row>
    <row r="1222" spans="1:49">
      <c r="A1222" s="25"/>
      <c r="C1222" s="89"/>
      <c r="D1222" s="84"/>
      <c r="E1222" s="76"/>
      <c r="F1222" s="91"/>
      <c r="G1222" s="80"/>
      <c r="H1222" s="81"/>
      <c r="I1222" s="14"/>
      <c r="J1222" s="92"/>
      <c r="K1222" s="14"/>
      <c r="L1222" s="78"/>
      <c r="M1222" s="81"/>
      <c r="N1222" s="14"/>
      <c r="O1222" s="78"/>
      <c r="P1222" s="78"/>
      <c r="Q1222" s="93"/>
      <c r="R1222" s="80"/>
      <c r="S1222" s="80"/>
      <c r="T1222" s="69"/>
      <c r="U1222" s="78"/>
      <c r="V1222" s="69"/>
      <c r="W1222" s="80"/>
      <c r="X1222" s="80"/>
      <c r="Y1222" s="94"/>
      <c r="Z1222" s="80"/>
      <c r="AA1222" s="80"/>
      <c r="AB1222" s="80"/>
      <c r="AC1222" s="80"/>
      <c r="AD1222" s="69"/>
      <c r="AE1222" s="69"/>
      <c r="AF1222" s="69"/>
      <c r="AG1222" s="95"/>
      <c r="AH1222" s="93"/>
      <c r="AI1222" s="81"/>
      <c r="AJ1222" s="80"/>
      <c r="AK1222" s="80"/>
      <c r="AL1222" s="78"/>
      <c r="AM1222" s="80"/>
      <c r="AN1222" s="80"/>
      <c r="AO1222" s="80"/>
      <c r="AP1222" s="80"/>
      <c r="AQ1222" s="80"/>
      <c r="AR1222" s="80"/>
      <c r="AS1222" s="78"/>
      <c r="AT1222" s="96"/>
      <c r="AU1222" s="97"/>
      <c r="AV1222" s="98"/>
      <c r="AW1222" s="99"/>
    </row>
    <row r="1223" spans="1:49">
      <c r="A1223" s="25"/>
      <c r="C1223" s="89"/>
      <c r="D1223" s="84"/>
      <c r="E1223" s="76"/>
      <c r="F1223" s="91"/>
      <c r="G1223" s="80"/>
      <c r="H1223" s="81"/>
      <c r="I1223" s="14"/>
      <c r="J1223" s="92"/>
      <c r="K1223" s="14"/>
      <c r="L1223" s="78"/>
      <c r="M1223" s="81"/>
      <c r="N1223" s="14"/>
      <c r="O1223" s="78"/>
      <c r="P1223" s="78"/>
      <c r="Q1223" s="93"/>
      <c r="R1223" s="80"/>
      <c r="S1223" s="80"/>
      <c r="T1223" s="69"/>
      <c r="U1223" s="78"/>
      <c r="V1223" s="69"/>
      <c r="W1223" s="80"/>
      <c r="X1223" s="80"/>
      <c r="Y1223" s="94"/>
      <c r="Z1223" s="80"/>
      <c r="AA1223" s="80"/>
      <c r="AB1223" s="80"/>
      <c r="AC1223" s="80"/>
      <c r="AD1223" s="69"/>
      <c r="AE1223" s="69"/>
      <c r="AF1223" s="69"/>
      <c r="AG1223" s="95"/>
      <c r="AH1223" s="93"/>
      <c r="AI1223" s="81"/>
      <c r="AJ1223" s="80"/>
      <c r="AK1223" s="80"/>
      <c r="AL1223" s="78"/>
      <c r="AM1223" s="80"/>
      <c r="AN1223" s="80"/>
      <c r="AO1223" s="80"/>
      <c r="AP1223" s="80"/>
      <c r="AQ1223" s="80"/>
      <c r="AR1223" s="80"/>
      <c r="AS1223" s="78"/>
      <c r="AT1223" s="96"/>
      <c r="AU1223" s="97"/>
      <c r="AV1223" s="98"/>
      <c r="AW1223" s="99"/>
    </row>
    <row r="1224" spans="1:49">
      <c r="A1224" s="25"/>
      <c r="C1224" s="89"/>
      <c r="D1224" s="84"/>
      <c r="E1224" s="76"/>
      <c r="F1224" s="91"/>
      <c r="G1224" s="80"/>
      <c r="H1224" s="81"/>
      <c r="I1224" s="14"/>
      <c r="J1224" s="92"/>
      <c r="K1224" s="14"/>
      <c r="L1224" s="78"/>
      <c r="M1224" s="81"/>
      <c r="N1224" s="14"/>
      <c r="O1224" s="78"/>
      <c r="P1224" s="78"/>
      <c r="Q1224" s="93"/>
      <c r="R1224" s="80"/>
      <c r="S1224" s="80"/>
      <c r="T1224" s="69"/>
      <c r="U1224" s="78"/>
      <c r="V1224" s="69"/>
      <c r="W1224" s="80"/>
      <c r="X1224" s="80"/>
      <c r="Y1224" s="94"/>
      <c r="Z1224" s="80"/>
      <c r="AA1224" s="80"/>
      <c r="AB1224" s="80"/>
      <c r="AC1224" s="80"/>
      <c r="AD1224" s="69"/>
      <c r="AE1224" s="69"/>
      <c r="AF1224" s="69"/>
      <c r="AG1224" s="95"/>
      <c r="AH1224" s="93"/>
      <c r="AI1224" s="81"/>
      <c r="AJ1224" s="80"/>
      <c r="AK1224" s="80"/>
      <c r="AL1224" s="78"/>
      <c r="AM1224" s="80"/>
      <c r="AN1224" s="80"/>
      <c r="AO1224" s="80"/>
      <c r="AP1224" s="80"/>
      <c r="AQ1224" s="80"/>
      <c r="AR1224" s="80"/>
      <c r="AS1224" s="78"/>
      <c r="AT1224" s="96"/>
      <c r="AU1224" s="97"/>
      <c r="AV1224" s="98"/>
      <c r="AW1224" s="99"/>
    </row>
    <row r="1225" spans="1:49">
      <c r="A1225" s="25"/>
      <c r="C1225" s="89"/>
      <c r="D1225" s="84"/>
      <c r="E1225" s="76"/>
      <c r="F1225" s="91"/>
      <c r="G1225" s="80"/>
      <c r="H1225" s="81"/>
      <c r="I1225" s="14"/>
      <c r="J1225" s="92"/>
      <c r="K1225" s="14"/>
      <c r="L1225" s="78"/>
      <c r="M1225" s="81"/>
      <c r="N1225" s="14"/>
      <c r="O1225" s="78"/>
      <c r="P1225" s="78"/>
      <c r="Q1225" s="93"/>
      <c r="R1225" s="80"/>
      <c r="S1225" s="80"/>
      <c r="T1225" s="69"/>
      <c r="U1225" s="78"/>
      <c r="V1225" s="69"/>
      <c r="W1225" s="80"/>
      <c r="X1225" s="80"/>
      <c r="Y1225" s="94"/>
      <c r="Z1225" s="80"/>
      <c r="AA1225" s="80"/>
      <c r="AB1225" s="80"/>
      <c r="AC1225" s="80"/>
      <c r="AD1225" s="69"/>
      <c r="AE1225" s="69"/>
      <c r="AF1225" s="69"/>
      <c r="AG1225" s="95"/>
      <c r="AH1225" s="93"/>
      <c r="AI1225" s="81"/>
      <c r="AJ1225" s="80"/>
      <c r="AK1225" s="80"/>
      <c r="AL1225" s="78"/>
      <c r="AM1225" s="80"/>
      <c r="AN1225" s="80"/>
      <c r="AO1225" s="80"/>
      <c r="AP1225" s="80"/>
      <c r="AQ1225" s="80"/>
      <c r="AR1225" s="80"/>
      <c r="AS1225" s="78"/>
      <c r="AT1225" s="96"/>
      <c r="AU1225" s="97"/>
      <c r="AV1225" s="98"/>
      <c r="AW1225" s="99"/>
    </row>
    <row r="1226" spans="1:49">
      <c r="A1226" s="25"/>
      <c r="C1226" s="89"/>
      <c r="D1226" s="84"/>
      <c r="E1226" s="76"/>
      <c r="F1226" s="91"/>
      <c r="G1226" s="80"/>
      <c r="H1226" s="81"/>
      <c r="I1226" s="14"/>
      <c r="J1226" s="92"/>
      <c r="K1226" s="14"/>
      <c r="L1226" s="78"/>
      <c r="M1226" s="81"/>
      <c r="N1226" s="14"/>
      <c r="O1226" s="78"/>
      <c r="P1226" s="78"/>
      <c r="Q1226" s="93"/>
      <c r="R1226" s="80"/>
      <c r="S1226" s="80"/>
      <c r="T1226" s="69"/>
      <c r="U1226" s="78"/>
      <c r="V1226" s="69"/>
      <c r="W1226" s="80"/>
      <c r="X1226" s="80"/>
      <c r="Y1226" s="94"/>
      <c r="Z1226" s="80"/>
      <c r="AA1226" s="80"/>
      <c r="AB1226" s="80"/>
      <c r="AC1226" s="80"/>
      <c r="AD1226" s="69"/>
      <c r="AE1226" s="69"/>
      <c r="AF1226" s="69"/>
      <c r="AG1226" s="95"/>
      <c r="AH1226" s="93"/>
      <c r="AI1226" s="81"/>
      <c r="AJ1226" s="80"/>
      <c r="AK1226" s="80"/>
      <c r="AL1226" s="78"/>
      <c r="AM1226" s="80"/>
      <c r="AN1226" s="80"/>
      <c r="AO1226" s="80"/>
      <c r="AP1226" s="80"/>
      <c r="AQ1226" s="80"/>
      <c r="AR1226" s="80"/>
      <c r="AS1226" s="78"/>
      <c r="AT1226" s="96"/>
      <c r="AU1226" s="97"/>
      <c r="AV1226" s="98"/>
      <c r="AW1226" s="99"/>
    </row>
    <row r="1227" spans="1:49">
      <c r="A1227" s="25"/>
      <c r="C1227" s="89"/>
      <c r="D1227" s="84"/>
      <c r="E1227" s="76"/>
      <c r="F1227" s="91"/>
      <c r="G1227" s="80"/>
      <c r="H1227" s="81"/>
      <c r="I1227" s="14"/>
      <c r="J1227" s="92"/>
      <c r="K1227" s="14"/>
      <c r="L1227" s="78"/>
      <c r="M1227" s="81"/>
      <c r="N1227" s="14"/>
      <c r="O1227" s="78"/>
      <c r="P1227" s="78"/>
      <c r="Q1227" s="93"/>
      <c r="R1227" s="80"/>
      <c r="S1227" s="80"/>
      <c r="T1227" s="69"/>
      <c r="U1227" s="78"/>
      <c r="V1227" s="69"/>
      <c r="W1227" s="80"/>
      <c r="X1227" s="80"/>
      <c r="Y1227" s="94"/>
      <c r="Z1227" s="80"/>
      <c r="AA1227" s="80"/>
      <c r="AB1227" s="80"/>
      <c r="AC1227" s="80"/>
      <c r="AD1227" s="69"/>
      <c r="AE1227" s="69"/>
      <c r="AF1227" s="69"/>
      <c r="AG1227" s="95"/>
      <c r="AH1227" s="93"/>
      <c r="AI1227" s="81"/>
      <c r="AJ1227" s="80"/>
      <c r="AK1227" s="80"/>
      <c r="AL1227" s="78"/>
      <c r="AM1227" s="80"/>
      <c r="AN1227" s="80"/>
      <c r="AO1227" s="80"/>
      <c r="AP1227" s="80"/>
      <c r="AQ1227" s="80"/>
      <c r="AR1227" s="80"/>
      <c r="AS1227" s="78"/>
      <c r="AT1227" s="96"/>
      <c r="AU1227" s="97"/>
      <c r="AV1227" s="98"/>
      <c r="AW1227" s="99"/>
    </row>
    <row r="1228" spans="1:49">
      <c r="A1228" s="25"/>
      <c r="C1228" s="89"/>
      <c r="D1228" s="84"/>
      <c r="E1228" s="76"/>
      <c r="F1228" s="91"/>
      <c r="G1228" s="80"/>
      <c r="H1228" s="81"/>
      <c r="I1228" s="14"/>
      <c r="J1228" s="92"/>
      <c r="K1228" s="14"/>
      <c r="L1228" s="78"/>
      <c r="M1228" s="81"/>
      <c r="N1228" s="14"/>
      <c r="O1228" s="78"/>
      <c r="P1228" s="78"/>
      <c r="Q1228" s="93"/>
      <c r="R1228" s="80"/>
      <c r="S1228" s="80"/>
      <c r="T1228" s="69"/>
      <c r="U1228" s="78"/>
      <c r="V1228" s="69"/>
      <c r="W1228" s="80"/>
      <c r="X1228" s="80"/>
      <c r="Y1228" s="94"/>
      <c r="Z1228" s="80"/>
      <c r="AA1228" s="80"/>
      <c r="AB1228" s="80"/>
      <c r="AC1228" s="80"/>
      <c r="AD1228" s="69"/>
      <c r="AE1228" s="69"/>
      <c r="AF1228" s="69"/>
      <c r="AG1228" s="95"/>
      <c r="AH1228" s="93"/>
      <c r="AI1228" s="81"/>
      <c r="AJ1228" s="80"/>
      <c r="AK1228" s="80"/>
      <c r="AL1228" s="78"/>
      <c r="AM1228" s="80"/>
      <c r="AN1228" s="80"/>
      <c r="AO1228" s="80"/>
      <c r="AP1228" s="80"/>
      <c r="AQ1228" s="80"/>
      <c r="AR1228" s="80"/>
      <c r="AS1228" s="78"/>
      <c r="AT1228" s="96"/>
      <c r="AU1228" s="97"/>
      <c r="AV1228" s="98"/>
      <c r="AW1228" s="99"/>
    </row>
    <row r="1229" spans="1:49">
      <c r="A1229" s="25"/>
      <c r="C1229" s="89"/>
      <c r="D1229" s="84"/>
      <c r="E1229" s="76"/>
      <c r="F1229" s="91"/>
      <c r="G1229" s="80"/>
      <c r="H1229" s="81"/>
      <c r="I1229" s="14"/>
      <c r="J1229" s="92"/>
      <c r="K1229" s="14"/>
      <c r="L1229" s="78"/>
      <c r="M1229" s="81"/>
      <c r="N1229" s="14"/>
      <c r="O1229" s="78"/>
      <c r="P1229" s="78"/>
      <c r="Q1229" s="93"/>
      <c r="R1229" s="80"/>
      <c r="S1229" s="80"/>
      <c r="T1229" s="69"/>
      <c r="U1229" s="78"/>
      <c r="V1229" s="69"/>
      <c r="W1229" s="80"/>
      <c r="X1229" s="80"/>
      <c r="Y1229" s="94"/>
      <c r="Z1229" s="80"/>
      <c r="AA1229" s="80"/>
      <c r="AB1229" s="80"/>
      <c r="AC1229" s="80"/>
      <c r="AD1229" s="69"/>
      <c r="AE1229" s="69"/>
      <c r="AF1229" s="69"/>
      <c r="AG1229" s="95"/>
      <c r="AH1229" s="93"/>
      <c r="AI1229" s="81"/>
      <c r="AJ1229" s="80"/>
      <c r="AK1229" s="80"/>
      <c r="AL1229" s="78"/>
      <c r="AM1229" s="80"/>
      <c r="AN1229" s="80"/>
      <c r="AO1229" s="80"/>
      <c r="AP1229" s="80"/>
      <c r="AQ1229" s="80"/>
      <c r="AR1229" s="80"/>
      <c r="AS1229" s="78"/>
      <c r="AT1229" s="96"/>
      <c r="AU1229" s="97"/>
      <c r="AV1229" s="98"/>
      <c r="AW1229" s="99"/>
    </row>
    <row r="1230" spans="1:49">
      <c r="A1230" s="25"/>
      <c r="C1230" s="89"/>
      <c r="D1230" s="84"/>
      <c r="E1230" s="76"/>
      <c r="F1230" s="91"/>
      <c r="G1230" s="80"/>
      <c r="H1230" s="81"/>
      <c r="I1230" s="14"/>
      <c r="J1230" s="92"/>
      <c r="K1230" s="14"/>
      <c r="L1230" s="78"/>
      <c r="M1230" s="81"/>
      <c r="N1230" s="14"/>
      <c r="O1230" s="78"/>
      <c r="P1230" s="78"/>
      <c r="Q1230" s="93"/>
      <c r="R1230" s="80"/>
      <c r="S1230" s="80"/>
      <c r="T1230" s="69"/>
      <c r="U1230" s="78"/>
      <c r="V1230" s="69"/>
      <c r="W1230" s="80"/>
      <c r="X1230" s="80"/>
      <c r="Y1230" s="94"/>
      <c r="Z1230" s="80"/>
      <c r="AA1230" s="80"/>
      <c r="AB1230" s="80"/>
      <c r="AC1230" s="80"/>
      <c r="AD1230" s="69"/>
      <c r="AE1230" s="69"/>
      <c r="AF1230" s="69"/>
      <c r="AG1230" s="95"/>
      <c r="AH1230" s="93"/>
      <c r="AI1230" s="81"/>
      <c r="AJ1230" s="80"/>
      <c r="AK1230" s="80"/>
      <c r="AL1230" s="78"/>
      <c r="AM1230" s="80"/>
      <c r="AN1230" s="80"/>
      <c r="AO1230" s="80"/>
      <c r="AP1230" s="80"/>
      <c r="AQ1230" s="80"/>
      <c r="AR1230" s="80"/>
      <c r="AS1230" s="78"/>
      <c r="AT1230" s="96"/>
      <c r="AU1230" s="97"/>
      <c r="AV1230" s="98"/>
      <c r="AW1230" s="99"/>
    </row>
    <row r="1231" spans="1:49">
      <c r="A1231" s="25"/>
      <c r="C1231" s="89"/>
      <c r="D1231" s="84"/>
      <c r="E1231" s="76"/>
      <c r="F1231" s="91"/>
      <c r="G1231" s="80"/>
      <c r="H1231" s="81"/>
      <c r="I1231" s="14"/>
      <c r="J1231" s="92"/>
      <c r="K1231" s="14"/>
      <c r="L1231" s="78"/>
      <c r="M1231" s="81"/>
      <c r="N1231" s="14"/>
      <c r="O1231" s="78"/>
      <c r="P1231" s="78"/>
      <c r="Q1231" s="93"/>
      <c r="R1231" s="80"/>
      <c r="S1231" s="80"/>
      <c r="T1231" s="69"/>
      <c r="U1231" s="78"/>
      <c r="V1231" s="69"/>
      <c r="W1231" s="80"/>
      <c r="X1231" s="80"/>
      <c r="Y1231" s="94"/>
      <c r="Z1231" s="80"/>
      <c r="AA1231" s="80"/>
      <c r="AB1231" s="80"/>
      <c r="AC1231" s="80"/>
      <c r="AD1231" s="69"/>
      <c r="AE1231" s="69"/>
      <c r="AF1231" s="69"/>
      <c r="AG1231" s="95"/>
      <c r="AH1231" s="93"/>
      <c r="AI1231" s="81"/>
      <c r="AJ1231" s="80"/>
      <c r="AK1231" s="80"/>
      <c r="AL1231" s="78"/>
      <c r="AM1231" s="80"/>
      <c r="AN1231" s="80"/>
      <c r="AO1231" s="80"/>
      <c r="AP1231" s="80"/>
      <c r="AQ1231" s="80"/>
      <c r="AR1231" s="80"/>
      <c r="AS1231" s="78"/>
      <c r="AT1231" s="96"/>
      <c r="AU1231" s="97"/>
      <c r="AV1231" s="98"/>
      <c r="AW1231" s="99"/>
    </row>
    <row r="1232" spans="1:49">
      <c r="A1232" s="25"/>
      <c r="C1232" s="89"/>
      <c r="D1232" s="84"/>
      <c r="E1232" s="76"/>
      <c r="F1232" s="91"/>
      <c r="G1232" s="80"/>
      <c r="H1232" s="81"/>
      <c r="I1232" s="14"/>
      <c r="J1232" s="92"/>
      <c r="K1232" s="14"/>
      <c r="L1232" s="78"/>
      <c r="M1232" s="81"/>
      <c r="N1232" s="14"/>
      <c r="O1232" s="78"/>
      <c r="P1232" s="78"/>
      <c r="Q1232" s="93"/>
      <c r="R1232" s="80"/>
      <c r="S1232" s="80"/>
      <c r="T1232" s="69"/>
      <c r="U1232" s="78"/>
      <c r="V1232" s="69"/>
      <c r="W1232" s="80"/>
      <c r="X1232" s="80"/>
      <c r="Y1232" s="94"/>
      <c r="Z1232" s="80"/>
      <c r="AA1232" s="80"/>
      <c r="AB1232" s="80"/>
      <c r="AC1232" s="80"/>
      <c r="AD1232" s="69"/>
      <c r="AE1232" s="69"/>
      <c r="AF1232" s="69"/>
      <c r="AG1232" s="95"/>
      <c r="AH1232" s="93"/>
      <c r="AI1232" s="81"/>
      <c r="AJ1232" s="80"/>
      <c r="AK1232" s="80"/>
      <c r="AL1232" s="78"/>
      <c r="AM1232" s="80"/>
      <c r="AN1232" s="80"/>
      <c r="AO1232" s="80"/>
      <c r="AP1232" s="80"/>
      <c r="AQ1232" s="80"/>
      <c r="AR1232" s="80"/>
      <c r="AS1232" s="78"/>
      <c r="AT1232" s="96"/>
      <c r="AU1232" s="97"/>
      <c r="AV1232" s="98"/>
      <c r="AW1232" s="99"/>
    </row>
    <row r="1233" spans="1:49">
      <c r="A1233" s="25"/>
      <c r="C1233" s="89"/>
      <c r="D1233" s="84"/>
      <c r="E1233" s="76"/>
      <c r="F1233" s="91"/>
      <c r="G1233" s="80"/>
      <c r="H1233" s="81"/>
      <c r="I1233" s="14"/>
      <c r="J1233" s="92"/>
      <c r="K1233" s="14"/>
      <c r="L1233" s="78"/>
      <c r="M1233" s="81"/>
      <c r="N1233" s="14"/>
      <c r="O1233" s="78"/>
      <c r="P1233" s="78"/>
      <c r="Q1233" s="93"/>
      <c r="R1233" s="80"/>
      <c r="S1233" s="80"/>
      <c r="T1233" s="69"/>
      <c r="U1233" s="78"/>
      <c r="V1233" s="69"/>
      <c r="W1233" s="80"/>
      <c r="X1233" s="80"/>
      <c r="Y1233" s="94"/>
      <c r="Z1233" s="80"/>
      <c r="AA1233" s="80"/>
      <c r="AB1233" s="80"/>
      <c r="AC1233" s="80"/>
      <c r="AD1233" s="69"/>
      <c r="AE1233" s="69"/>
      <c r="AF1233" s="69"/>
      <c r="AG1233" s="95"/>
      <c r="AH1233" s="93"/>
      <c r="AI1233" s="81"/>
      <c r="AJ1233" s="80"/>
      <c r="AK1233" s="80"/>
      <c r="AL1233" s="78"/>
      <c r="AM1233" s="80"/>
      <c r="AN1233" s="80"/>
      <c r="AO1233" s="80"/>
      <c r="AP1233" s="80"/>
      <c r="AQ1233" s="80"/>
      <c r="AR1233" s="80"/>
      <c r="AS1233" s="78"/>
      <c r="AT1233" s="96"/>
      <c r="AU1233" s="97"/>
      <c r="AV1233" s="98"/>
      <c r="AW1233" s="99"/>
    </row>
    <row r="1234" spans="1:49">
      <c r="A1234" s="25"/>
      <c r="C1234" s="89"/>
      <c r="D1234" s="84"/>
      <c r="E1234" s="76"/>
      <c r="F1234" s="91"/>
      <c r="G1234" s="80"/>
      <c r="H1234" s="81"/>
      <c r="I1234" s="14"/>
      <c r="J1234" s="92"/>
      <c r="K1234" s="14"/>
      <c r="L1234" s="78"/>
      <c r="M1234" s="81"/>
      <c r="N1234" s="14"/>
      <c r="O1234" s="78"/>
      <c r="P1234" s="78"/>
      <c r="Q1234" s="93"/>
      <c r="R1234" s="80"/>
      <c r="S1234" s="80"/>
      <c r="T1234" s="69"/>
      <c r="U1234" s="78"/>
      <c r="V1234" s="69"/>
      <c r="W1234" s="80"/>
      <c r="X1234" s="80"/>
      <c r="Y1234" s="94"/>
      <c r="Z1234" s="80"/>
      <c r="AA1234" s="80"/>
      <c r="AB1234" s="80"/>
      <c r="AC1234" s="80"/>
      <c r="AD1234" s="69"/>
      <c r="AE1234" s="69"/>
      <c r="AF1234" s="69"/>
      <c r="AG1234" s="95"/>
      <c r="AH1234" s="93"/>
      <c r="AI1234" s="81"/>
      <c r="AJ1234" s="80"/>
      <c r="AK1234" s="80"/>
      <c r="AL1234" s="78"/>
      <c r="AM1234" s="80"/>
      <c r="AN1234" s="80"/>
      <c r="AO1234" s="80"/>
      <c r="AP1234" s="80"/>
      <c r="AQ1234" s="80"/>
      <c r="AR1234" s="80"/>
      <c r="AS1234" s="78"/>
      <c r="AT1234" s="96"/>
      <c r="AU1234" s="97"/>
      <c r="AV1234" s="98"/>
      <c r="AW1234" s="99"/>
    </row>
    <row r="1235" spans="1:49">
      <c r="A1235" s="25"/>
      <c r="C1235" s="89"/>
      <c r="D1235" s="84"/>
      <c r="E1235" s="76"/>
      <c r="F1235" s="91"/>
      <c r="G1235" s="80"/>
      <c r="H1235" s="81"/>
      <c r="I1235" s="14"/>
      <c r="J1235" s="92"/>
      <c r="K1235" s="14"/>
      <c r="L1235" s="78"/>
      <c r="M1235" s="81"/>
      <c r="N1235" s="14"/>
      <c r="O1235" s="78"/>
      <c r="P1235" s="78"/>
      <c r="Q1235" s="93"/>
      <c r="R1235" s="80"/>
      <c r="S1235" s="80"/>
      <c r="T1235" s="69"/>
      <c r="U1235" s="78"/>
      <c r="V1235" s="69"/>
      <c r="W1235" s="80"/>
      <c r="X1235" s="80"/>
      <c r="Y1235" s="94"/>
      <c r="Z1235" s="80"/>
      <c r="AA1235" s="80"/>
      <c r="AB1235" s="80"/>
      <c r="AC1235" s="80"/>
      <c r="AD1235" s="69"/>
      <c r="AE1235" s="69"/>
      <c r="AF1235" s="69"/>
      <c r="AG1235" s="95"/>
      <c r="AH1235" s="93"/>
      <c r="AI1235" s="81"/>
      <c r="AJ1235" s="80"/>
      <c r="AK1235" s="80"/>
      <c r="AL1235" s="78"/>
      <c r="AM1235" s="80"/>
      <c r="AN1235" s="80"/>
      <c r="AO1235" s="80"/>
      <c r="AP1235" s="80"/>
      <c r="AQ1235" s="80"/>
      <c r="AR1235" s="80"/>
      <c r="AS1235" s="78"/>
      <c r="AT1235" s="96"/>
      <c r="AU1235" s="97"/>
      <c r="AV1235" s="98"/>
      <c r="AW1235" s="99"/>
    </row>
    <row r="1236" spans="1:49">
      <c r="A1236" s="25"/>
      <c r="C1236" s="89"/>
      <c r="D1236" s="84"/>
      <c r="E1236" s="76"/>
      <c r="F1236" s="91"/>
      <c r="G1236" s="80"/>
      <c r="H1236" s="81"/>
      <c r="I1236" s="14"/>
      <c r="J1236" s="92"/>
      <c r="K1236" s="14"/>
      <c r="L1236" s="78"/>
      <c r="M1236" s="81"/>
      <c r="N1236" s="14"/>
      <c r="O1236" s="78"/>
      <c r="P1236" s="78"/>
      <c r="Q1236" s="93"/>
      <c r="R1236" s="80"/>
      <c r="S1236" s="80"/>
      <c r="T1236" s="69"/>
      <c r="U1236" s="78"/>
      <c r="V1236" s="69"/>
      <c r="W1236" s="80"/>
      <c r="X1236" s="80"/>
      <c r="Y1236" s="94"/>
      <c r="Z1236" s="80"/>
      <c r="AA1236" s="80"/>
      <c r="AB1236" s="80"/>
      <c r="AC1236" s="80"/>
      <c r="AD1236" s="69"/>
      <c r="AE1236" s="69"/>
      <c r="AF1236" s="69"/>
      <c r="AG1236" s="95"/>
      <c r="AH1236" s="93"/>
      <c r="AI1236" s="81"/>
      <c r="AJ1236" s="80"/>
      <c r="AK1236" s="80"/>
      <c r="AL1236" s="78"/>
      <c r="AM1236" s="80"/>
      <c r="AN1236" s="80"/>
      <c r="AO1236" s="80"/>
      <c r="AP1236" s="80"/>
      <c r="AQ1236" s="80"/>
      <c r="AR1236" s="80"/>
      <c r="AS1236" s="78"/>
      <c r="AT1236" s="96"/>
      <c r="AU1236" s="97"/>
      <c r="AV1236" s="98"/>
      <c r="AW1236" s="99"/>
    </row>
    <row r="1237" spans="1:49">
      <c r="A1237" s="25"/>
      <c r="C1237" s="89"/>
      <c r="D1237" s="84"/>
      <c r="E1237" s="76"/>
      <c r="F1237" s="91"/>
      <c r="G1237" s="80"/>
      <c r="H1237" s="81"/>
      <c r="I1237" s="14"/>
      <c r="J1237" s="92"/>
      <c r="K1237" s="14"/>
      <c r="L1237" s="78"/>
      <c r="M1237" s="81"/>
      <c r="N1237" s="14"/>
      <c r="O1237" s="78"/>
      <c r="P1237" s="78"/>
      <c r="Q1237" s="93"/>
      <c r="R1237" s="80"/>
      <c r="S1237" s="80"/>
      <c r="T1237" s="69"/>
      <c r="U1237" s="78"/>
      <c r="V1237" s="69"/>
      <c r="W1237" s="80"/>
      <c r="X1237" s="80"/>
      <c r="Y1237" s="94"/>
      <c r="Z1237" s="80"/>
      <c r="AA1237" s="80"/>
      <c r="AB1237" s="80"/>
      <c r="AC1237" s="80"/>
      <c r="AD1237" s="69"/>
      <c r="AE1237" s="69"/>
      <c r="AF1237" s="69"/>
      <c r="AG1237" s="95"/>
      <c r="AH1237" s="93"/>
      <c r="AI1237" s="81"/>
      <c r="AJ1237" s="80"/>
      <c r="AK1237" s="80"/>
      <c r="AL1237" s="78"/>
      <c r="AM1237" s="80"/>
      <c r="AN1237" s="80"/>
      <c r="AO1237" s="80"/>
      <c r="AP1237" s="80"/>
      <c r="AQ1237" s="80"/>
      <c r="AR1237" s="80"/>
      <c r="AS1237" s="78"/>
      <c r="AT1237" s="96"/>
      <c r="AU1237" s="97"/>
      <c r="AV1237" s="98"/>
      <c r="AW1237" s="99"/>
    </row>
    <row r="1238" spans="1:49">
      <c r="A1238" s="25"/>
      <c r="C1238" s="89"/>
      <c r="D1238" s="84"/>
      <c r="E1238" s="76"/>
      <c r="F1238" s="91"/>
      <c r="G1238" s="80"/>
      <c r="H1238" s="81"/>
      <c r="I1238" s="14"/>
      <c r="J1238" s="92"/>
      <c r="K1238" s="14"/>
      <c r="L1238" s="78"/>
      <c r="M1238" s="81"/>
      <c r="N1238" s="14"/>
      <c r="O1238" s="78"/>
      <c r="P1238" s="78"/>
      <c r="Q1238" s="93"/>
      <c r="R1238" s="80"/>
      <c r="S1238" s="80"/>
      <c r="T1238" s="69"/>
      <c r="U1238" s="78"/>
      <c r="V1238" s="69"/>
      <c r="W1238" s="80"/>
      <c r="X1238" s="80"/>
      <c r="Y1238" s="94"/>
      <c r="Z1238" s="80"/>
      <c r="AA1238" s="80"/>
      <c r="AB1238" s="80"/>
      <c r="AC1238" s="80"/>
      <c r="AD1238" s="69"/>
      <c r="AE1238" s="69"/>
      <c r="AF1238" s="69"/>
      <c r="AG1238" s="95"/>
      <c r="AH1238" s="93"/>
      <c r="AI1238" s="81"/>
      <c r="AJ1238" s="80"/>
      <c r="AK1238" s="80"/>
      <c r="AL1238" s="78"/>
      <c r="AM1238" s="80"/>
      <c r="AN1238" s="80"/>
      <c r="AO1238" s="80"/>
      <c r="AP1238" s="80"/>
      <c r="AQ1238" s="80"/>
      <c r="AR1238" s="80"/>
      <c r="AS1238" s="78"/>
      <c r="AT1238" s="96"/>
      <c r="AU1238" s="97"/>
      <c r="AV1238" s="98"/>
      <c r="AW1238" s="99"/>
    </row>
    <row r="1239" spans="1:49">
      <c r="A1239" s="25"/>
      <c r="C1239" s="89"/>
      <c r="D1239" s="84"/>
      <c r="E1239" s="76"/>
      <c r="F1239" s="91"/>
      <c r="G1239" s="80"/>
      <c r="H1239" s="81"/>
      <c r="I1239" s="14"/>
      <c r="J1239" s="92"/>
      <c r="K1239" s="14"/>
      <c r="L1239" s="78"/>
      <c r="M1239" s="81"/>
      <c r="N1239" s="14"/>
      <c r="O1239" s="78"/>
      <c r="P1239" s="78"/>
      <c r="Q1239" s="93"/>
      <c r="R1239" s="80"/>
      <c r="S1239" s="80"/>
      <c r="T1239" s="69"/>
      <c r="U1239" s="78"/>
      <c r="V1239" s="69"/>
      <c r="W1239" s="80"/>
      <c r="X1239" s="80"/>
      <c r="Y1239" s="94"/>
      <c r="Z1239" s="80"/>
      <c r="AA1239" s="80"/>
      <c r="AB1239" s="80"/>
      <c r="AC1239" s="80"/>
      <c r="AD1239" s="69"/>
      <c r="AE1239" s="69"/>
      <c r="AF1239" s="69"/>
      <c r="AG1239" s="95"/>
      <c r="AH1239" s="93"/>
      <c r="AI1239" s="81"/>
      <c r="AJ1239" s="80"/>
      <c r="AK1239" s="80"/>
      <c r="AL1239" s="78"/>
      <c r="AM1239" s="80"/>
      <c r="AN1239" s="80"/>
      <c r="AO1239" s="80"/>
      <c r="AP1239" s="80"/>
      <c r="AQ1239" s="80"/>
      <c r="AR1239" s="80"/>
      <c r="AS1239" s="78"/>
      <c r="AT1239" s="96"/>
      <c r="AU1239" s="97"/>
      <c r="AV1239" s="98"/>
      <c r="AW1239" s="99"/>
    </row>
    <row r="1240" spans="1:49">
      <c r="A1240" s="25"/>
      <c r="C1240" s="89"/>
      <c r="D1240" s="84"/>
      <c r="E1240" s="76"/>
      <c r="F1240" s="91"/>
      <c r="G1240" s="80"/>
      <c r="H1240" s="81"/>
      <c r="I1240" s="14"/>
      <c r="J1240" s="92"/>
      <c r="K1240" s="14"/>
      <c r="L1240" s="78"/>
      <c r="M1240" s="81"/>
      <c r="N1240" s="14"/>
      <c r="O1240" s="78"/>
      <c r="P1240" s="78"/>
      <c r="Q1240" s="93"/>
      <c r="R1240" s="80"/>
      <c r="S1240" s="80"/>
      <c r="T1240" s="69"/>
      <c r="U1240" s="78"/>
      <c r="V1240" s="69"/>
      <c r="W1240" s="80"/>
      <c r="X1240" s="80"/>
      <c r="Y1240" s="94"/>
      <c r="Z1240" s="80"/>
      <c r="AA1240" s="80"/>
      <c r="AB1240" s="80"/>
      <c r="AC1240" s="80"/>
      <c r="AD1240" s="69"/>
      <c r="AE1240" s="69"/>
      <c r="AF1240" s="69"/>
      <c r="AG1240" s="95"/>
      <c r="AH1240" s="93"/>
      <c r="AI1240" s="81"/>
      <c r="AJ1240" s="80"/>
      <c r="AK1240" s="80"/>
      <c r="AL1240" s="78"/>
      <c r="AM1240" s="80"/>
      <c r="AN1240" s="80"/>
      <c r="AO1240" s="80"/>
      <c r="AP1240" s="80"/>
      <c r="AQ1240" s="80"/>
      <c r="AR1240" s="80"/>
      <c r="AS1240" s="78"/>
      <c r="AT1240" s="96"/>
      <c r="AU1240" s="97"/>
      <c r="AV1240" s="98"/>
      <c r="AW1240" s="99"/>
    </row>
    <row r="1241" spans="1:49">
      <c r="A1241" s="25"/>
      <c r="C1241" s="89"/>
      <c r="D1241" s="84"/>
      <c r="E1241" s="76"/>
      <c r="F1241" s="91"/>
      <c r="G1241" s="80"/>
      <c r="H1241" s="81"/>
      <c r="I1241" s="14"/>
      <c r="J1241" s="92"/>
      <c r="K1241" s="14"/>
      <c r="L1241" s="78"/>
      <c r="M1241" s="81"/>
      <c r="N1241" s="14"/>
      <c r="O1241" s="78"/>
      <c r="P1241" s="78"/>
      <c r="Q1241" s="93"/>
      <c r="R1241" s="80"/>
      <c r="S1241" s="80"/>
      <c r="T1241" s="69"/>
      <c r="U1241" s="78"/>
      <c r="V1241" s="69"/>
      <c r="W1241" s="80"/>
      <c r="X1241" s="80"/>
      <c r="Y1241" s="94"/>
      <c r="Z1241" s="80"/>
      <c r="AA1241" s="80"/>
      <c r="AB1241" s="80"/>
      <c r="AC1241" s="80"/>
      <c r="AD1241" s="69"/>
      <c r="AE1241" s="69"/>
      <c r="AF1241" s="69"/>
      <c r="AG1241" s="95"/>
      <c r="AH1241" s="93"/>
      <c r="AI1241" s="81"/>
      <c r="AJ1241" s="80"/>
      <c r="AK1241" s="80"/>
      <c r="AL1241" s="78"/>
      <c r="AM1241" s="80"/>
      <c r="AN1241" s="80"/>
      <c r="AO1241" s="80"/>
      <c r="AP1241" s="80"/>
      <c r="AQ1241" s="80"/>
      <c r="AR1241" s="80"/>
      <c r="AS1241" s="78"/>
      <c r="AT1241" s="96"/>
      <c r="AU1241" s="97"/>
      <c r="AV1241" s="98"/>
      <c r="AW1241" s="99"/>
    </row>
    <row r="1242" spans="1:49">
      <c r="A1242" s="25"/>
      <c r="C1242" s="89"/>
      <c r="D1242" s="84"/>
      <c r="E1242" s="76"/>
      <c r="F1242" s="91"/>
      <c r="G1242" s="80"/>
      <c r="H1242" s="81"/>
      <c r="I1242" s="14"/>
      <c r="J1242" s="92"/>
      <c r="K1242" s="14"/>
      <c r="L1242" s="78"/>
      <c r="M1242" s="81"/>
      <c r="N1242" s="14"/>
      <c r="O1242" s="78"/>
      <c r="P1242" s="78"/>
      <c r="Q1242" s="93"/>
      <c r="R1242" s="80"/>
      <c r="S1242" s="80"/>
      <c r="T1242" s="69"/>
      <c r="U1242" s="78"/>
      <c r="V1242" s="69"/>
      <c r="W1242" s="80"/>
      <c r="X1242" s="80"/>
      <c r="Y1242" s="94"/>
      <c r="Z1242" s="80"/>
      <c r="AA1242" s="80"/>
      <c r="AB1242" s="80"/>
      <c r="AC1242" s="80"/>
      <c r="AD1242" s="69"/>
      <c r="AE1242" s="69"/>
      <c r="AF1242" s="69"/>
      <c r="AG1242" s="95"/>
      <c r="AH1242" s="93"/>
      <c r="AI1242" s="81"/>
      <c r="AJ1242" s="80"/>
      <c r="AK1242" s="80"/>
      <c r="AL1242" s="78"/>
      <c r="AM1242" s="80"/>
      <c r="AN1242" s="80"/>
      <c r="AO1242" s="80"/>
      <c r="AP1242" s="80"/>
      <c r="AQ1242" s="80"/>
      <c r="AR1242" s="80"/>
      <c r="AS1242" s="78"/>
      <c r="AT1242" s="96"/>
      <c r="AU1242" s="97"/>
      <c r="AV1242" s="98"/>
      <c r="AW1242" s="99"/>
    </row>
    <row r="1243" spans="1:49">
      <c r="A1243" s="25"/>
      <c r="C1243" s="89"/>
      <c r="D1243" s="84"/>
      <c r="E1243" s="76"/>
      <c r="F1243" s="91"/>
      <c r="G1243" s="80"/>
      <c r="H1243" s="81"/>
      <c r="I1243" s="14"/>
      <c r="J1243" s="92"/>
      <c r="K1243" s="14"/>
      <c r="L1243" s="78"/>
      <c r="M1243" s="81"/>
      <c r="N1243" s="14"/>
      <c r="O1243" s="78"/>
      <c r="P1243" s="78"/>
      <c r="Q1243" s="93"/>
      <c r="R1243" s="80"/>
      <c r="S1243" s="80"/>
      <c r="T1243" s="69"/>
      <c r="U1243" s="78"/>
      <c r="V1243" s="69"/>
      <c r="W1243" s="80"/>
      <c r="X1243" s="80"/>
      <c r="Y1243" s="94"/>
      <c r="Z1243" s="80"/>
      <c r="AA1243" s="80"/>
      <c r="AB1243" s="80"/>
      <c r="AC1243" s="80"/>
      <c r="AD1243" s="69"/>
      <c r="AE1243" s="69"/>
      <c r="AF1243" s="69"/>
      <c r="AG1243" s="95"/>
      <c r="AH1243" s="93"/>
      <c r="AI1243" s="81"/>
      <c r="AJ1243" s="80"/>
      <c r="AK1243" s="80"/>
      <c r="AL1243" s="78"/>
      <c r="AM1243" s="80"/>
      <c r="AN1243" s="80"/>
      <c r="AO1243" s="80"/>
      <c r="AP1243" s="80"/>
      <c r="AQ1243" s="80"/>
      <c r="AR1243" s="80"/>
      <c r="AS1243" s="78"/>
      <c r="AT1243" s="96"/>
      <c r="AU1243" s="97"/>
      <c r="AV1243" s="98"/>
      <c r="AW1243" s="99"/>
    </row>
    <row r="1244" spans="1:49">
      <c r="A1244" s="25"/>
      <c r="C1244" s="89"/>
      <c r="D1244" s="84"/>
      <c r="E1244" s="76"/>
      <c r="F1244" s="91"/>
      <c r="G1244" s="80"/>
      <c r="H1244" s="81"/>
      <c r="I1244" s="14"/>
      <c r="J1244" s="92"/>
      <c r="K1244" s="14"/>
      <c r="L1244" s="78"/>
      <c r="M1244" s="81"/>
      <c r="N1244" s="14"/>
      <c r="O1244" s="78"/>
      <c r="P1244" s="78"/>
      <c r="Q1244" s="93"/>
      <c r="R1244" s="80"/>
      <c r="S1244" s="80"/>
      <c r="T1244" s="69"/>
      <c r="U1244" s="78"/>
      <c r="V1244" s="69"/>
      <c r="W1244" s="80"/>
      <c r="X1244" s="80"/>
      <c r="Y1244" s="94"/>
      <c r="Z1244" s="80"/>
      <c r="AA1244" s="80"/>
      <c r="AB1244" s="80"/>
      <c r="AC1244" s="80"/>
      <c r="AD1244" s="69"/>
      <c r="AE1244" s="69"/>
      <c r="AF1244" s="69"/>
      <c r="AG1244" s="95"/>
      <c r="AH1244" s="93"/>
      <c r="AI1244" s="81"/>
      <c r="AJ1244" s="80"/>
      <c r="AK1244" s="80"/>
      <c r="AL1244" s="78"/>
      <c r="AM1244" s="80"/>
      <c r="AN1244" s="80"/>
      <c r="AO1244" s="80"/>
      <c r="AP1244" s="80"/>
      <c r="AQ1244" s="80"/>
      <c r="AR1244" s="80"/>
      <c r="AS1244" s="78"/>
      <c r="AT1244" s="96"/>
      <c r="AU1244" s="97"/>
      <c r="AV1244" s="98"/>
      <c r="AW1244" s="99"/>
    </row>
    <row r="1245" spans="1:49">
      <c r="A1245" s="25"/>
      <c r="C1245" s="89"/>
      <c r="D1245" s="84"/>
      <c r="E1245" s="76"/>
      <c r="F1245" s="91"/>
      <c r="G1245" s="80"/>
      <c r="H1245" s="81"/>
      <c r="I1245" s="14"/>
      <c r="J1245" s="92"/>
      <c r="K1245" s="14"/>
      <c r="L1245" s="78"/>
      <c r="M1245" s="81"/>
      <c r="N1245" s="14"/>
      <c r="O1245" s="78"/>
      <c r="P1245" s="78"/>
      <c r="Q1245" s="93"/>
      <c r="R1245" s="80"/>
      <c r="S1245" s="80"/>
      <c r="T1245" s="69"/>
      <c r="U1245" s="78"/>
      <c r="V1245" s="69"/>
      <c r="W1245" s="80"/>
      <c r="X1245" s="80"/>
      <c r="Y1245" s="94"/>
      <c r="Z1245" s="80"/>
      <c r="AA1245" s="80"/>
      <c r="AB1245" s="80"/>
      <c r="AC1245" s="80"/>
      <c r="AD1245" s="69"/>
      <c r="AE1245" s="69"/>
      <c r="AF1245" s="69"/>
      <c r="AG1245" s="95"/>
      <c r="AH1245" s="93"/>
      <c r="AI1245" s="81"/>
      <c r="AJ1245" s="80"/>
      <c r="AK1245" s="80"/>
      <c r="AL1245" s="78"/>
      <c r="AM1245" s="80"/>
      <c r="AN1245" s="80"/>
      <c r="AO1245" s="80"/>
      <c r="AP1245" s="80"/>
      <c r="AQ1245" s="80"/>
      <c r="AR1245" s="80"/>
      <c r="AS1245" s="78"/>
      <c r="AT1245" s="96"/>
      <c r="AU1245" s="97"/>
      <c r="AV1245" s="98"/>
      <c r="AW1245" s="99"/>
    </row>
    <row r="1246" spans="1:49">
      <c r="A1246" s="25"/>
      <c r="C1246" s="89"/>
      <c r="D1246" s="84"/>
      <c r="E1246" s="76"/>
      <c r="F1246" s="91"/>
      <c r="G1246" s="80"/>
      <c r="H1246" s="81"/>
      <c r="I1246" s="14"/>
      <c r="J1246" s="92"/>
      <c r="K1246" s="14"/>
      <c r="L1246" s="78"/>
      <c r="M1246" s="81"/>
      <c r="N1246" s="14"/>
      <c r="O1246" s="78"/>
      <c r="P1246" s="78"/>
      <c r="Q1246" s="93"/>
      <c r="R1246" s="80"/>
      <c r="S1246" s="80"/>
      <c r="T1246" s="69"/>
      <c r="U1246" s="78"/>
      <c r="V1246" s="69"/>
      <c r="W1246" s="80"/>
      <c r="X1246" s="80"/>
      <c r="Y1246" s="94"/>
      <c r="Z1246" s="80"/>
      <c r="AA1246" s="80"/>
      <c r="AB1246" s="80"/>
      <c r="AC1246" s="80"/>
      <c r="AD1246" s="69"/>
      <c r="AE1246" s="69"/>
      <c r="AF1246" s="69"/>
      <c r="AG1246" s="95"/>
      <c r="AH1246" s="93"/>
      <c r="AI1246" s="81"/>
      <c r="AJ1246" s="80"/>
      <c r="AK1246" s="80"/>
      <c r="AL1246" s="78"/>
      <c r="AM1246" s="80"/>
      <c r="AN1246" s="80"/>
      <c r="AO1246" s="80"/>
      <c r="AP1246" s="80"/>
      <c r="AQ1246" s="80"/>
      <c r="AR1246" s="80"/>
      <c r="AS1246" s="78"/>
      <c r="AT1246" s="96"/>
      <c r="AU1246" s="97"/>
      <c r="AV1246" s="98"/>
      <c r="AW1246" s="99"/>
    </row>
    <row r="1247" spans="1:49">
      <c r="A1247" s="25"/>
      <c r="C1247" s="89"/>
      <c r="D1247" s="84"/>
      <c r="E1247" s="76"/>
      <c r="F1247" s="91"/>
      <c r="G1247" s="80"/>
      <c r="H1247" s="81"/>
      <c r="I1247" s="14"/>
      <c r="J1247" s="92"/>
      <c r="K1247" s="14"/>
      <c r="L1247" s="78"/>
      <c r="M1247" s="81"/>
      <c r="N1247" s="14"/>
      <c r="O1247" s="78"/>
      <c r="P1247" s="78"/>
      <c r="Q1247" s="93"/>
      <c r="R1247" s="80"/>
      <c r="S1247" s="80"/>
      <c r="T1247" s="69"/>
      <c r="U1247" s="78"/>
      <c r="V1247" s="69"/>
      <c r="W1247" s="80"/>
      <c r="X1247" s="80"/>
      <c r="Y1247" s="94"/>
      <c r="Z1247" s="80"/>
      <c r="AA1247" s="80"/>
      <c r="AB1247" s="80"/>
      <c r="AC1247" s="80"/>
      <c r="AD1247" s="69"/>
      <c r="AE1247" s="69"/>
      <c r="AF1247" s="69"/>
      <c r="AG1247" s="95"/>
      <c r="AH1247" s="93"/>
      <c r="AI1247" s="81"/>
      <c r="AJ1247" s="80"/>
      <c r="AK1247" s="80"/>
      <c r="AL1247" s="78"/>
      <c r="AM1247" s="80"/>
      <c r="AN1247" s="80"/>
      <c r="AO1247" s="80"/>
      <c r="AP1247" s="80"/>
      <c r="AQ1247" s="80"/>
      <c r="AR1247" s="80"/>
      <c r="AS1247" s="78"/>
      <c r="AT1247" s="96"/>
      <c r="AU1247" s="97"/>
      <c r="AV1247" s="98"/>
      <c r="AW1247" s="99"/>
    </row>
    <row r="1248" spans="1:49">
      <c r="A1248" s="25"/>
      <c r="C1248" s="89"/>
      <c r="D1248" s="84"/>
      <c r="E1248" s="76"/>
      <c r="F1248" s="91"/>
      <c r="G1248" s="80"/>
      <c r="H1248" s="81"/>
      <c r="I1248" s="14"/>
      <c r="J1248" s="92"/>
      <c r="K1248" s="14"/>
      <c r="L1248" s="78"/>
      <c r="M1248" s="81"/>
      <c r="N1248" s="14"/>
      <c r="O1248" s="78"/>
      <c r="P1248" s="78"/>
      <c r="Q1248" s="93"/>
      <c r="R1248" s="80"/>
      <c r="S1248" s="80"/>
      <c r="T1248" s="69"/>
      <c r="U1248" s="78"/>
      <c r="V1248" s="69"/>
      <c r="W1248" s="80"/>
      <c r="X1248" s="80"/>
      <c r="Y1248" s="94"/>
      <c r="Z1248" s="80"/>
      <c r="AA1248" s="80"/>
      <c r="AB1248" s="80"/>
      <c r="AC1248" s="80"/>
      <c r="AD1248" s="69"/>
      <c r="AE1248" s="69"/>
      <c r="AF1248" s="69"/>
      <c r="AG1248" s="95"/>
      <c r="AH1248" s="93"/>
      <c r="AI1248" s="81"/>
      <c r="AJ1248" s="80"/>
      <c r="AK1248" s="80"/>
      <c r="AL1248" s="78"/>
      <c r="AM1248" s="80"/>
      <c r="AN1248" s="80"/>
      <c r="AO1248" s="80"/>
      <c r="AP1248" s="80"/>
      <c r="AQ1248" s="80"/>
      <c r="AR1248" s="80"/>
      <c r="AS1248" s="78"/>
      <c r="AT1248" s="96"/>
      <c r="AU1248" s="97"/>
      <c r="AV1248" s="98"/>
      <c r="AW1248" s="99"/>
    </row>
    <row r="1249" spans="1:49">
      <c r="A1249" s="25"/>
      <c r="C1249" s="89"/>
      <c r="D1249" s="84"/>
      <c r="E1249" s="76"/>
      <c r="F1249" s="91"/>
      <c r="G1249" s="80"/>
      <c r="H1249" s="81"/>
      <c r="I1249" s="14"/>
      <c r="J1249" s="92"/>
      <c r="K1249" s="14"/>
      <c r="L1249" s="78"/>
      <c r="M1249" s="81"/>
      <c r="N1249" s="14"/>
      <c r="O1249" s="78"/>
      <c r="P1249" s="78"/>
      <c r="Q1249" s="93"/>
      <c r="R1249" s="80"/>
      <c r="S1249" s="80"/>
      <c r="T1249" s="69"/>
      <c r="U1249" s="78"/>
      <c r="V1249" s="69"/>
      <c r="W1249" s="80"/>
      <c r="X1249" s="80"/>
      <c r="Y1249" s="94"/>
      <c r="Z1249" s="80"/>
      <c r="AA1249" s="80"/>
      <c r="AB1249" s="80"/>
      <c r="AC1249" s="80"/>
      <c r="AD1249" s="69"/>
      <c r="AE1249" s="69"/>
      <c r="AF1249" s="69"/>
      <c r="AG1249" s="95"/>
      <c r="AH1249" s="93"/>
      <c r="AI1249" s="81"/>
      <c r="AJ1249" s="80"/>
      <c r="AK1249" s="80"/>
      <c r="AL1249" s="78"/>
      <c r="AM1249" s="80"/>
      <c r="AN1249" s="80"/>
      <c r="AO1249" s="80"/>
      <c r="AP1249" s="80"/>
      <c r="AQ1249" s="80"/>
      <c r="AR1249" s="80"/>
      <c r="AS1249" s="78"/>
      <c r="AT1249" s="96"/>
      <c r="AU1249" s="97"/>
      <c r="AV1249" s="98"/>
      <c r="AW1249" s="99"/>
    </row>
    <row r="1250" spans="1:49">
      <c r="A1250" s="25"/>
      <c r="C1250" s="89"/>
      <c r="D1250" s="84"/>
      <c r="E1250" s="76"/>
      <c r="F1250" s="91"/>
      <c r="G1250" s="80"/>
      <c r="H1250" s="81"/>
      <c r="I1250" s="14"/>
      <c r="J1250" s="92"/>
      <c r="K1250" s="14"/>
      <c r="L1250" s="78"/>
      <c r="M1250" s="81"/>
      <c r="N1250" s="14"/>
      <c r="O1250" s="78"/>
      <c r="P1250" s="78"/>
      <c r="Q1250" s="93"/>
      <c r="R1250" s="80"/>
      <c r="S1250" s="80"/>
      <c r="T1250" s="69"/>
      <c r="U1250" s="78"/>
      <c r="V1250" s="69"/>
      <c r="W1250" s="80"/>
      <c r="X1250" s="80"/>
      <c r="Y1250" s="94"/>
      <c r="Z1250" s="80"/>
      <c r="AA1250" s="80"/>
      <c r="AB1250" s="80"/>
      <c r="AC1250" s="80"/>
      <c r="AD1250" s="69"/>
      <c r="AE1250" s="69"/>
      <c r="AF1250" s="69"/>
      <c r="AG1250" s="95"/>
      <c r="AH1250" s="93"/>
      <c r="AI1250" s="81"/>
      <c r="AJ1250" s="80"/>
      <c r="AK1250" s="80"/>
      <c r="AL1250" s="78"/>
      <c r="AM1250" s="80"/>
      <c r="AN1250" s="80"/>
      <c r="AO1250" s="80"/>
      <c r="AP1250" s="80"/>
      <c r="AQ1250" s="80"/>
      <c r="AR1250" s="80"/>
      <c r="AS1250" s="78"/>
      <c r="AT1250" s="96"/>
      <c r="AU1250" s="97"/>
      <c r="AV1250" s="98"/>
      <c r="AW1250" s="99"/>
    </row>
    <row r="1251" spans="1:49">
      <c r="A1251" s="25"/>
      <c r="C1251" s="89"/>
      <c r="D1251" s="84"/>
      <c r="E1251" s="76"/>
      <c r="F1251" s="91"/>
      <c r="G1251" s="80"/>
      <c r="H1251" s="81"/>
      <c r="I1251" s="14"/>
      <c r="J1251" s="92"/>
      <c r="K1251" s="14"/>
      <c r="L1251" s="78"/>
      <c r="M1251" s="81"/>
      <c r="N1251" s="14"/>
      <c r="O1251" s="78"/>
      <c r="P1251" s="78"/>
      <c r="Q1251" s="93"/>
      <c r="R1251" s="80"/>
      <c r="S1251" s="80"/>
      <c r="T1251" s="69"/>
      <c r="U1251" s="78"/>
      <c r="V1251" s="69"/>
      <c r="W1251" s="80"/>
      <c r="X1251" s="80"/>
      <c r="Y1251" s="94"/>
      <c r="Z1251" s="80"/>
      <c r="AA1251" s="80"/>
      <c r="AB1251" s="80"/>
      <c r="AC1251" s="80"/>
      <c r="AD1251" s="69"/>
      <c r="AE1251" s="69"/>
      <c r="AF1251" s="69"/>
      <c r="AG1251" s="95"/>
      <c r="AH1251" s="93"/>
      <c r="AI1251" s="81"/>
      <c r="AJ1251" s="80"/>
      <c r="AK1251" s="80"/>
      <c r="AL1251" s="78"/>
      <c r="AM1251" s="80"/>
      <c r="AN1251" s="80"/>
      <c r="AO1251" s="80"/>
      <c r="AP1251" s="80"/>
      <c r="AQ1251" s="80"/>
      <c r="AR1251" s="80"/>
      <c r="AS1251" s="78"/>
      <c r="AT1251" s="96"/>
      <c r="AU1251" s="97"/>
      <c r="AV1251" s="98"/>
      <c r="AW1251" s="99"/>
    </row>
    <row r="1252" spans="1:49">
      <c r="A1252" s="25"/>
      <c r="C1252" s="89"/>
      <c r="D1252" s="84"/>
      <c r="E1252" s="76"/>
      <c r="F1252" s="91"/>
      <c r="G1252" s="80"/>
      <c r="H1252" s="81"/>
      <c r="I1252" s="14"/>
      <c r="J1252" s="92"/>
      <c r="K1252" s="14"/>
      <c r="L1252" s="78"/>
      <c r="M1252" s="81"/>
      <c r="N1252" s="14"/>
      <c r="O1252" s="78"/>
      <c r="P1252" s="78"/>
      <c r="Q1252" s="93"/>
      <c r="R1252" s="80"/>
      <c r="S1252" s="80"/>
      <c r="T1252" s="69"/>
      <c r="U1252" s="78"/>
      <c r="V1252" s="69"/>
      <c r="W1252" s="80"/>
      <c r="X1252" s="80"/>
      <c r="Y1252" s="94"/>
      <c r="Z1252" s="80"/>
      <c r="AA1252" s="80"/>
      <c r="AB1252" s="80"/>
      <c r="AC1252" s="80"/>
      <c r="AD1252" s="69"/>
      <c r="AE1252" s="69"/>
      <c r="AF1252" s="69"/>
      <c r="AG1252" s="95"/>
      <c r="AH1252" s="93"/>
      <c r="AI1252" s="81"/>
      <c r="AJ1252" s="80"/>
      <c r="AK1252" s="80"/>
      <c r="AL1252" s="78"/>
      <c r="AM1252" s="80"/>
      <c r="AN1252" s="80"/>
      <c r="AO1252" s="80"/>
      <c r="AP1252" s="80"/>
      <c r="AQ1252" s="80"/>
      <c r="AR1252" s="80"/>
      <c r="AS1252" s="78"/>
      <c r="AT1252" s="96"/>
      <c r="AU1252" s="97"/>
      <c r="AV1252" s="98"/>
      <c r="AW1252" s="99"/>
    </row>
    <row r="1253" spans="1:49">
      <c r="A1253" s="25"/>
      <c r="C1253" s="89"/>
      <c r="D1253" s="84"/>
      <c r="E1253" s="76"/>
      <c r="F1253" s="91"/>
      <c r="G1253" s="80"/>
      <c r="H1253" s="81"/>
      <c r="I1253" s="14"/>
      <c r="J1253" s="92"/>
      <c r="K1253" s="14"/>
      <c r="L1253" s="78"/>
      <c r="M1253" s="81"/>
      <c r="N1253" s="14"/>
      <c r="O1253" s="78"/>
      <c r="P1253" s="78"/>
      <c r="Q1253" s="93"/>
      <c r="R1253" s="80"/>
      <c r="S1253" s="80"/>
      <c r="T1253" s="69"/>
      <c r="U1253" s="78"/>
      <c r="V1253" s="69"/>
      <c r="W1253" s="80"/>
      <c r="X1253" s="80"/>
      <c r="Y1253" s="94"/>
      <c r="Z1253" s="80"/>
      <c r="AA1253" s="80"/>
      <c r="AB1253" s="80"/>
      <c r="AC1253" s="80"/>
      <c r="AD1253" s="69"/>
      <c r="AE1253" s="69"/>
      <c r="AF1253" s="69"/>
      <c r="AG1253" s="95"/>
      <c r="AH1253" s="93"/>
      <c r="AI1253" s="81"/>
      <c r="AJ1253" s="80"/>
      <c r="AK1253" s="80"/>
      <c r="AL1253" s="78"/>
      <c r="AM1253" s="80"/>
      <c r="AN1253" s="80"/>
      <c r="AO1253" s="80"/>
      <c r="AP1253" s="80"/>
      <c r="AQ1253" s="80"/>
      <c r="AR1253" s="80"/>
      <c r="AS1253" s="78"/>
      <c r="AT1253" s="96"/>
      <c r="AU1253" s="97"/>
      <c r="AV1253" s="98"/>
      <c r="AW1253" s="99"/>
    </row>
    <row r="1254" spans="1:49">
      <c r="A1254" s="25"/>
      <c r="C1254" s="89"/>
      <c r="D1254" s="84"/>
      <c r="E1254" s="76"/>
      <c r="F1254" s="91"/>
      <c r="G1254" s="80"/>
      <c r="H1254" s="81"/>
      <c r="I1254" s="14"/>
      <c r="J1254" s="92"/>
      <c r="K1254" s="14"/>
      <c r="L1254" s="78"/>
      <c r="M1254" s="81"/>
      <c r="N1254" s="14"/>
      <c r="O1254" s="78"/>
      <c r="P1254" s="78"/>
      <c r="Q1254" s="93"/>
      <c r="R1254" s="80"/>
      <c r="S1254" s="80"/>
      <c r="T1254" s="69"/>
      <c r="U1254" s="78"/>
      <c r="V1254" s="69"/>
      <c r="W1254" s="80"/>
      <c r="X1254" s="80"/>
      <c r="Y1254" s="94"/>
      <c r="Z1254" s="80"/>
      <c r="AA1254" s="80"/>
      <c r="AB1254" s="80"/>
      <c r="AC1254" s="80"/>
      <c r="AD1254" s="69"/>
      <c r="AE1254" s="69"/>
      <c r="AF1254" s="69"/>
      <c r="AG1254" s="95"/>
      <c r="AH1254" s="93"/>
      <c r="AI1254" s="81"/>
      <c r="AJ1254" s="80"/>
      <c r="AK1254" s="80"/>
      <c r="AL1254" s="78"/>
      <c r="AM1254" s="80"/>
      <c r="AN1254" s="80"/>
      <c r="AO1254" s="80"/>
      <c r="AP1254" s="80"/>
      <c r="AQ1254" s="80"/>
      <c r="AR1254" s="80"/>
      <c r="AS1254" s="78"/>
      <c r="AT1254" s="96"/>
      <c r="AU1254" s="97"/>
      <c r="AV1254" s="98"/>
      <c r="AW1254" s="99"/>
    </row>
    <row r="1255" spans="1:49">
      <c r="A1255" s="25"/>
      <c r="C1255" s="89"/>
      <c r="D1255" s="84"/>
      <c r="E1255" s="76"/>
      <c r="F1255" s="91"/>
      <c r="G1255" s="80"/>
      <c r="H1255" s="81"/>
      <c r="I1255" s="14"/>
      <c r="J1255" s="92"/>
      <c r="K1255" s="14"/>
      <c r="L1255" s="78"/>
      <c r="M1255" s="81"/>
      <c r="N1255" s="14"/>
      <c r="O1255" s="78"/>
      <c r="P1255" s="78"/>
      <c r="Q1255" s="93"/>
      <c r="R1255" s="80"/>
      <c r="S1255" s="80"/>
      <c r="T1255" s="69"/>
      <c r="U1255" s="78"/>
      <c r="V1255" s="69"/>
      <c r="W1255" s="80"/>
      <c r="X1255" s="80"/>
      <c r="Y1255" s="94"/>
      <c r="Z1255" s="80"/>
      <c r="AA1255" s="80"/>
      <c r="AB1255" s="80"/>
      <c r="AC1255" s="80"/>
      <c r="AD1255" s="69"/>
      <c r="AE1255" s="69"/>
      <c r="AF1255" s="69"/>
      <c r="AG1255" s="95"/>
      <c r="AH1255" s="93"/>
      <c r="AI1255" s="81"/>
      <c r="AJ1255" s="80"/>
      <c r="AK1255" s="80"/>
      <c r="AL1255" s="78"/>
      <c r="AM1255" s="80"/>
      <c r="AN1255" s="80"/>
      <c r="AO1255" s="80"/>
      <c r="AP1255" s="80"/>
      <c r="AQ1255" s="80"/>
      <c r="AR1255" s="80"/>
      <c r="AS1255" s="78"/>
      <c r="AT1255" s="96"/>
      <c r="AU1255" s="97"/>
      <c r="AV1255" s="98"/>
      <c r="AW1255" s="99"/>
    </row>
    <row r="1256" spans="1:49">
      <c r="A1256" s="25"/>
      <c r="C1256" s="89"/>
      <c r="D1256" s="84"/>
      <c r="E1256" s="76"/>
      <c r="F1256" s="91"/>
      <c r="G1256" s="80"/>
      <c r="H1256" s="81"/>
      <c r="I1256" s="14"/>
      <c r="J1256" s="92"/>
      <c r="K1256" s="14"/>
      <c r="L1256" s="78"/>
      <c r="M1256" s="81"/>
      <c r="N1256" s="14"/>
      <c r="O1256" s="78"/>
      <c r="P1256" s="78"/>
      <c r="Q1256" s="93"/>
      <c r="R1256" s="80"/>
      <c r="S1256" s="80"/>
      <c r="T1256" s="69"/>
      <c r="U1256" s="78"/>
      <c r="V1256" s="69"/>
      <c r="W1256" s="80"/>
      <c r="X1256" s="80"/>
      <c r="Y1256" s="94"/>
      <c r="Z1256" s="80"/>
      <c r="AA1256" s="80"/>
      <c r="AB1256" s="80"/>
      <c r="AC1256" s="80"/>
      <c r="AD1256" s="69"/>
      <c r="AE1256" s="69"/>
      <c r="AF1256" s="69"/>
      <c r="AG1256" s="95"/>
      <c r="AH1256" s="93"/>
      <c r="AI1256" s="81"/>
      <c r="AJ1256" s="80"/>
      <c r="AK1256" s="80"/>
      <c r="AL1256" s="78"/>
      <c r="AM1256" s="80"/>
      <c r="AN1256" s="80"/>
      <c r="AO1256" s="80"/>
      <c r="AP1256" s="80"/>
      <c r="AQ1256" s="80"/>
      <c r="AR1256" s="80"/>
      <c r="AS1256" s="78"/>
      <c r="AT1256" s="96"/>
      <c r="AU1256" s="97"/>
      <c r="AV1256" s="98"/>
      <c r="AW1256" s="99"/>
    </row>
    <row r="1257" spans="1:49">
      <c r="A1257" s="25"/>
      <c r="C1257" s="89"/>
      <c r="D1257" s="84"/>
      <c r="E1257" s="76"/>
      <c r="F1257" s="91"/>
      <c r="G1257" s="80"/>
      <c r="H1257" s="81"/>
      <c r="I1257" s="14"/>
      <c r="J1257" s="92"/>
      <c r="K1257" s="14"/>
      <c r="L1257" s="78"/>
      <c r="M1257" s="81"/>
      <c r="N1257" s="14"/>
      <c r="O1257" s="78"/>
      <c r="P1257" s="78"/>
      <c r="Q1257" s="93"/>
      <c r="R1257" s="80"/>
      <c r="S1257" s="80"/>
      <c r="T1257" s="69"/>
      <c r="U1257" s="78"/>
      <c r="V1257" s="69"/>
      <c r="W1257" s="80"/>
      <c r="X1257" s="80"/>
      <c r="Y1257" s="94"/>
      <c r="Z1257" s="80"/>
      <c r="AA1257" s="80"/>
      <c r="AB1257" s="80"/>
      <c r="AC1257" s="80"/>
      <c r="AD1257" s="69"/>
      <c r="AE1257" s="69"/>
      <c r="AF1257" s="69"/>
      <c r="AG1257" s="95"/>
      <c r="AH1257" s="93"/>
      <c r="AI1257" s="81"/>
      <c r="AJ1257" s="80"/>
      <c r="AK1257" s="80"/>
      <c r="AL1257" s="78"/>
      <c r="AM1257" s="80"/>
      <c r="AN1257" s="80"/>
      <c r="AO1257" s="80"/>
      <c r="AP1257" s="80"/>
      <c r="AQ1257" s="80"/>
      <c r="AR1257" s="80"/>
      <c r="AS1257" s="78"/>
      <c r="AT1257" s="96"/>
      <c r="AU1257" s="97"/>
      <c r="AV1257" s="98"/>
      <c r="AW1257" s="99"/>
    </row>
    <row r="1258" spans="1:49">
      <c r="A1258" s="25"/>
      <c r="C1258" s="89"/>
      <c r="D1258" s="84"/>
      <c r="E1258" s="76"/>
      <c r="F1258" s="91"/>
      <c r="G1258" s="80"/>
      <c r="H1258" s="81"/>
      <c r="I1258" s="14"/>
      <c r="J1258" s="92"/>
      <c r="K1258" s="14"/>
      <c r="L1258" s="78"/>
      <c r="M1258" s="81"/>
      <c r="N1258" s="14"/>
      <c r="O1258" s="78"/>
      <c r="P1258" s="78"/>
      <c r="Q1258" s="93"/>
      <c r="R1258" s="80"/>
      <c r="S1258" s="80"/>
      <c r="T1258" s="69"/>
      <c r="U1258" s="78"/>
      <c r="V1258" s="69"/>
      <c r="W1258" s="80"/>
      <c r="X1258" s="80"/>
      <c r="Y1258" s="94"/>
      <c r="Z1258" s="80"/>
      <c r="AA1258" s="80"/>
      <c r="AB1258" s="80"/>
      <c r="AC1258" s="80"/>
      <c r="AD1258" s="69"/>
      <c r="AE1258" s="69"/>
      <c r="AF1258" s="69"/>
      <c r="AG1258" s="95"/>
      <c r="AH1258" s="93"/>
      <c r="AI1258" s="81"/>
      <c r="AJ1258" s="80"/>
      <c r="AK1258" s="80"/>
      <c r="AL1258" s="78"/>
      <c r="AM1258" s="80"/>
      <c r="AN1258" s="80"/>
      <c r="AO1258" s="80"/>
      <c r="AP1258" s="80"/>
      <c r="AQ1258" s="80"/>
      <c r="AR1258" s="80"/>
      <c r="AS1258" s="78"/>
      <c r="AT1258" s="96"/>
      <c r="AU1258" s="97"/>
      <c r="AV1258" s="98"/>
      <c r="AW1258" s="99"/>
    </row>
    <row r="1259" spans="1:49">
      <c r="A1259" s="25"/>
      <c r="C1259" s="89"/>
      <c r="D1259" s="84"/>
      <c r="E1259" s="76"/>
      <c r="F1259" s="91"/>
      <c r="G1259" s="80"/>
      <c r="H1259" s="81"/>
      <c r="I1259" s="14"/>
      <c r="J1259" s="92"/>
      <c r="K1259" s="14"/>
      <c r="L1259" s="78"/>
      <c r="M1259" s="81"/>
      <c r="N1259" s="14"/>
      <c r="O1259" s="78"/>
      <c r="P1259" s="78"/>
      <c r="Q1259" s="93"/>
      <c r="R1259" s="80"/>
      <c r="S1259" s="80"/>
      <c r="T1259" s="69"/>
      <c r="U1259" s="78"/>
      <c r="V1259" s="69"/>
      <c r="W1259" s="80"/>
      <c r="X1259" s="80"/>
      <c r="Y1259" s="94"/>
      <c r="Z1259" s="80"/>
      <c r="AA1259" s="80"/>
      <c r="AB1259" s="80"/>
      <c r="AC1259" s="80"/>
      <c r="AD1259" s="69"/>
      <c r="AE1259" s="69"/>
      <c r="AF1259" s="69"/>
      <c r="AG1259" s="95"/>
      <c r="AH1259" s="93"/>
      <c r="AI1259" s="81"/>
      <c r="AJ1259" s="80"/>
      <c r="AK1259" s="80"/>
      <c r="AL1259" s="78"/>
      <c r="AM1259" s="80"/>
      <c r="AN1259" s="80"/>
      <c r="AO1259" s="80"/>
      <c r="AP1259" s="80"/>
      <c r="AQ1259" s="80"/>
      <c r="AR1259" s="80"/>
      <c r="AS1259" s="78"/>
      <c r="AT1259" s="96"/>
      <c r="AU1259" s="97"/>
      <c r="AV1259" s="98"/>
      <c r="AW1259" s="99"/>
    </row>
    <row r="1260" spans="1:49">
      <c r="A1260" s="25"/>
      <c r="C1260" s="89"/>
      <c r="D1260" s="84"/>
      <c r="E1260" s="76"/>
      <c r="F1260" s="91"/>
      <c r="G1260" s="80"/>
      <c r="H1260" s="81"/>
      <c r="I1260" s="14"/>
      <c r="J1260" s="92"/>
      <c r="K1260" s="14"/>
      <c r="L1260" s="78"/>
      <c r="M1260" s="81"/>
      <c r="N1260" s="14"/>
      <c r="O1260" s="78"/>
      <c r="P1260" s="78"/>
      <c r="Q1260" s="93"/>
      <c r="R1260" s="80"/>
      <c r="S1260" s="80"/>
      <c r="T1260" s="69"/>
      <c r="U1260" s="78"/>
      <c r="V1260" s="69"/>
      <c r="W1260" s="80"/>
      <c r="X1260" s="80"/>
      <c r="Y1260" s="94"/>
      <c r="Z1260" s="80"/>
      <c r="AA1260" s="80"/>
      <c r="AB1260" s="80"/>
      <c r="AC1260" s="80"/>
      <c r="AD1260" s="69"/>
      <c r="AE1260" s="69"/>
      <c r="AF1260" s="69"/>
      <c r="AG1260" s="95"/>
      <c r="AH1260" s="93"/>
      <c r="AI1260" s="81"/>
      <c r="AJ1260" s="80"/>
      <c r="AK1260" s="80"/>
      <c r="AL1260" s="78"/>
      <c r="AM1260" s="80"/>
      <c r="AN1260" s="80"/>
      <c r="AO1260" s="80"/>
      <c r="AP1260" s="80"/>
      <c r="AQ1260" s="80"/>
      <c r="AR1260" s="80"/>
      <c r="AS1260" s="78"/>
      <c r="AT1260" s="96"/>
      <c r="AU1260" s="97"/>
      <c r="AV1260" s="98"/>
      <c r="AW1260" s="99"/>
    </row>
    <row r="1261" spans="1:49">
      <c r="A1261" s="25"/>
      <c r="C1261" s="89"/>
      <c r="D1261" s="84"/>
      <c r="E1261" s="76"/>
      <c r="F1261" s="91"/>
      <c r="G1261" s="80"/>
      <c r="H1261" s="81"/>
      <c r="I1261" s="14"/>
      <c r="J1261" s="92"/>
      <c r="K1261" s="14"/>
      <c r="L1261" s="78"/>
      <c r="M1261" s="81"/>
      <c r="N1261" s="14"/>
      <c r="O1261" s="78"/>
      <c r="P1261" s="78"/>
      <c r="Q1261" s="93"/>
      <c r="R1261" s="80"/>
      <c r="S1261" s="80"/>
      <c r="T1261" s="69"/>
      <c r="U1261" s="78"/>
      <c r="V1261" s="69"/>
      <c r="W1261" s="80"/>
      <c r="X1261" s="80"/>
      <c r="Y1261" s="94"/>
      <c r="Z1261" s="80"/>
      <c r="AA1261" s="80"/>
      <c r="AB1261" s="80"/>
      <c r="AC1261" s="80"/>
      <c r="AD1261" s="69"/>
      <c r="AE1261" s="69"/>
      <c r="AF1261" s="69"/>
      <c r="AG1261" s="95"/>
      <c r="AH1261" s="93"/>
      <c r="AI1261" s="81"/>
      <c r="AJ1261" s="80"/>
      <c r="AK1261" s="80"/>
      <c r="AL1261" s="78"/>
      <c r="AM1261" s="80"/>
      <c r="AN1261" s="80"/>
      <c r="AO1261" s="80"/>
      <c r="AP1261" s="80"/>
      <c r="AQ1261" s="80"/>
      <c r="AR1261" s="80"/>
      <c r="AS1261" s="78"/>
      <c r="AT1261" s="96"/>
      <c r="AU1261" s="97"/>
      <c r="AV1261" s="98"/>
      <c r="AW1261" s="99"/>
    </row>
    <row r="1262" spans="1:49">
      <c r="A1262" s="25"/>
      <c r="C1262" s="89"/>
      <c r="D1262" s="84"/>
      <c r="E1262" s="76"/>
      <c r="F1262" s="91"/>
      <c r="G1262" s="80"/>
      <c r="H1262" s="81"/>
      <c r="I1262" s="14"/>
      <c r="J1262" s="92"/>
      <c r="K1262" s="14"/>
      <c r="L1262" s="78"/>
      <c r="M1262" s="81"/>
      <c r="N1262" s="14"/>
      <c r="O1262" s="78"/>
      <c r="P1262" s="78"/>
      <c r="Q1262" s="93"/>
      <c r="R1262" s="80"/>
      <c r="S1262" s="80"/>
      <c r="T1262" s="69"/>
      <c r="U1262" s="78"/>
      <c r="V1262" s="69"/>
      <c r="W1262" s="80"/>
      <c r="X1262" s="80"/>
      <c r="Y1262" s="94"/>
      <c r="Z1262" s="80"/>
      <c r="AA1262" s="80"/>
      <c r="AB1262" s="80"/>
      <c r="AC1262" s="80"/>
      <c r="AD1262" s="69"/>
      <c r="AE1262" s="69"/>
      <c r="AF1262" s="69"/>
      <c r="AG1262" s="95"/>
      <c r="AH1262" s="93"/>
      <c r="AI1262" s="81"/>
      <c r="AJ1262" s="80"/>
      <c r="AK1262" s="80"/>
      <c r="AL1262" s="78"/>
      <c r="AM1262" s="80"/>
      <c r="AN1262" s="80"/>
      <c r="AO1262" s="80"/>
      <c r="AP1262" s="80"/>
      <c r="AQ1262" s="80"/>
      <c r="AR1262" s="80"/>
      <c r="AS1262" s="78"/>
      <c r="AT1262" s="96"/>
      <c r="AU1262" s="97"/>
      <c r="AV1262" s="98"/>
      <c r="AW1262" s="99"/>
    </row>
    <row r="1263" spans="1:49">
      <c r="A1263" s="25"/>
      <c r="C1263" s="89"/>
      <c r="D1263" s="84"/>
      <c r="E1263" s="76"/>
      <c r="F1263" s="91"/>
      <c r="G1263" s="80"/>
      <c r="H1263" s="81"/>
      <c r="I1263" s="14"/>
      <c r="J1263" s="92"/>
      <c r="K1263" s="14"/>
      <c r="L1263" s="78"/>
      <c r="M1263" s="81"/>
      <c r="N1263" s="14"/>
      <c r="O1263" s="78"/>
      <c r="P1263" s="78"/>
      <c r="Q1263" s="93"/>
      <c r="R1263" s="80"/>
      <c r="S1263" s="80"/>
      <c r="T1263" s="69"/>
      <c r="U1263" s="78"/>
      <c r="V1263" s="69"/>
      <c r="W1263" s="80"/>
      <c r="X1263" s="80"/>
      <c r="Y1263" s="94"/>
      <c r="Z1263" s="80"/>
      <c r="AA1263" s="80"/>
      <c r="AB1263" s="80"/>
      <c r="AC1263" s="80"/>
      <c r="AD1263" s="69"/>
      <c r="AE1263" s="69"/>
      <c r="AF1263" s="69"/>
      <c r="AG1263" s="95"/>
      <c r="AH1263" s="93"/>
      <c r="AI1263" s="81"/>
      <c r="AJ1263" s="80"/>
      <c r="AK1263" s="80"/>
      <c r="AL1263" s="78"/>
      <c r="AM1263" s="80"/>
      <c r="AN1263" s="80"/>
      <c r="AO1263" s="80"/>
      <c r="AP1263" s="80"/>
      <c r="AQ1263" s="80"/>
      <c r="AR1263" s="80"/>
      <c r="AS1263" s="78"/>
      <c r="AT1263" s="96"/>
      <c r="AU1263" s="97"/>
      <c r="AV1263" s="98"/>
      <c r="AW1263" s="99"/>
    </row>
    <row r="1264" spans="1:49">
      <c r="A1264" s="25"/>
      <c r="C1264" s="89"/>
      <c r="D1264" s="84"/>
      <c r="E1264" s="76"/>
      <c r="F1264" s="91"/>
      <c r="G1264" s="80"/>
      <c r="H1264" s="81"/>
      <c r="I1264" s="14"/>
      <c r="J1264" s="92"/>
      <c r="K1264" s="14"/>
      <c r="L1264" s="78"/>
      <c r="M1264" s="81"/>
      <c r="N1264" s="14"/>
      <c r="O1264" s="78"/>
      <c r="P1264" s="78"/>
      <c r="Q1264" s="93"/>
      <c r="R1264" s="80"/>
      <c r="S1264" s="80"/>
      <c r="T1264" s="69"/>
      <c r="U1264" s="78"/>
      <c r="V1264" s="69"/>
      <c r="W1264" s="80"/>
      <c r="X1264" s="80"/>
      <c r="Y1264" s="94"/>
      <c r="Z1264" s="80"/>
      <c r="AA1264" s="80"/>
      <c r="AB1264" s="80"/>
      <c r="AC1264" s="80"/>
      <c r="AD1264" s="69"/>
      <c r="AE1264" s="69"/>
      <c r="AF1264" s="69"/>
      <c r="AG1264" s="95"/>
      <c r="AH1264" s="93"/>
      <c r="AI1264" s="81"/>
      <c r="AJ1264" s="80"/>
      <c r="AK1264" s="80"/>
      <c r="AL1264" s="78"/>
      <c r="AM1264" s="80"/>
      <c r="AN1264" s="80"/>
      <c r="AO1264" s="80"/>
      <c r="AP1264" s="80"/>
      <c r="AQ1264" s="80"/>
      <c r="AR1264" s="80"/>
      <c r="AS1264" s="78"/>
      <c r="AT1264" s="96"/>
      <c r="AU1264" s="97"/>
      <c r="AV1264" s="98"/>
      <c r="AW1264" s="99"/>
    </row>
    <row r="1265" spans="1:49">
      <c r="A1265" s="25"/>
      <c r="C1265" s="89"/>
      <c r="D1265" s="84"/>
      <c r="E1265" s="76"/>
      <c r="F1265" s="91"/>
      <c r="G1265" s="80"/>
      <c r="H1265" s="81"/>
      <c r="I1265" s="14"/>
      <c r="J1265" s="92"/>
      <c r="K1265" s="14"/>
      <c r="L1265" s="78"/>
      <c r="M1265" s="81"/>
      <c r="N1265" s="14"/>
      <c r="O1265" s="78"/>
      <c r="P1265" s="78"/>
      <c r="Q1265" s="93"/>
      <c r="R1265" s="80"/>
      <c r="S1265" s="80"/>
      <c r="T1265" s="69"/>
      <c r="U1265" s="78"/>
      <c r="V1265" s="69"/>
      <c r="W1265" s="80"/>
      <c r="X1265" s="80"/>
      <c r="Y1265" s="94"/>
      <c r="Z1265" s="80"/>
      <c r="AA1265" s="80"/>
      <c r="AB1265" s="80"/>
      <c r="AC1265" s="80"/>
      <c r="AD1265" s="69"/>
      <c r="AE1265" s="69"/>
      <c r="AF1265" s="69"/>
      <c r="AG1265" s="95"/>
      <c r="AH1265" s="93"/>
      <c r="AI1265" s="81"/>
      <c r="AJ1265" s="80"/>
      <c r="AK1265" s="80"/>
      <c r="AL1265" s="78"/>
      <c r="AM1265" s="80"/>
      <c r="AN1265" s="80"/>
      <c r="AO1265" s="80"/>
      <c r="AP1265" s="80"/>
      <c r="AQ1265" s="80"/>
      <c r="AR1265" s="80"/>
      <c r="AS1265" s="78"/>
      <c r="AT1265" s="96"/>
      <c r="AU1265" s="97"/>
      <c r="AV1265" s="98"/>
      <c r="AW1265" s="99"/>
    </row>
    <row r="1266" spans="1:49">
      <c r="A1266" s="25"/>
      <c r="C1266" s="89"/>
      <c r="D1266" s="84"/>
      <c r="E1266" s="76"/>
      <c r="F1266" s="91"/>
      <c r="G1266" s="80"/>
      <c r="H1266" s="81"/>
      <c r="I1266" s="14"/>
      <c r="J1266" s="92"/>
      <c r="K1266" s="14"/>
      <c r="L1266" s="78"/>
      <c r="M1266" s="81"/>
      <c r="N1266" s="14"/>
      <c r="O1266" s="78"/>
      <c r="P1266" s="78"/>
      <c r="Q1266" s="93"/>
      <c r="R1266" s="80"/>
      <c r="S1266" s="80"/>
      <c r="T1266" s="69"/>
      <c r="U1266" s="78"/>
      <c r="V1266" s="69"/>
      <c r="W1266" s="80"/>
      <c r="X1266" s="80"/>
      <c r="Y1266" s="94"/>
      <c r="Z1266" s="80"/>
      <c r="AA1266" s="80"/>
      <c r="AB1266" s="80"/>
      <c r="AC1266" s="80"/>
      <c r="AD1266" s="69"/>
      <c r="AE1266" s="69"/>
      <c r="AF1266" s="69"/>
      <c r="AG1266" s="95"/>
      <c r="AH1266" s="93"/>
      <c r="AI1266" s="81"/>
      <c r="AJ1266" s="80"/>
      <c r="AK1266" s="80"/>
      <c r="AL1266" s="78"/>
      <c r="AM1266" s="80"/>
      <c r="AN1266" s="80"/>
      <c r="AO1266" s="80"/>
      <c r="AP1266" s="80"/>
      <c r="AQ1266" s="80"/>
      <c r="AR1266" s="80"/>
      <c r="AS1266" s="78"/>
      <c r="AT1266" s="96"/>
      <c r="AU1266" s="97"/>
      <c r="AV1266" s="98"/>
      <c r="AW1266" s="99"/>
    </row>
    <row r="1267" spans="1:49">
      <c r="A1267" s="25"/>
      <c r="C1267" s="89"/>
      <c r="D1267" s="84"/>
      <c r="E1267" s="76"/>
      <c r="F1267" s="91"/>
      <c r="G1267" s="80"/>
      <c r="H1267" s="81"/>
      <c r="I1267" s="14"/>
      <c r="J1267" s="92"/>
      <c r="K1267" s="14"/>
      <c r="L1267" s="78"/>
      <c r="M1267" s="81"/>
      <c r="N1267" s="14"/>
      <c r="O1267" s="78"/>
      <c r="P1267" s="78"/>
      <c r="Q1267" s="93"/>
      <c r="R1267" s="80"/>
      <c r="S1267" s="80"/>
      <c r="T1267" s="69"/>
      <c r="U1267" s="78"/>
      <c r="V1267" s="69"/>
      <c r="W1267" s="80"/>
      <c r="X1267" s="80"/>
      <c r="Y1267" s="94"/>
      <c r="Z1267" s="80"/>
      <c r="AA1267" s="80"/>
      <c r="AB1267" s="80"/>
      <c r="AC1267" s="80"/>
      <c r="AD1267" s="69"/>
      <c r="AE1267" s="69"/>
      <c r="AF1267" s="69"/>
      <c r="AG1267" s="95"/>
      <c r="AH1267" s="93"/>
      <c r="AI1267" s="81"/>
      <c r="AJ1267" s="80"/>
      <c r="AK1267" s="80"/>
      <c r="AL1267" s="78"/>
      <c r="AM1267" s="80"/>
      <c r="AN1267" s="80"/>
      <c r="AO1267" s="80"/>
      <c r="AP1267" s="80"/>
      <c r="AQ1267" s="80"/>
      <c r="AR1267" s="80"/>
      <c r="AS1267" s="78"/>
      <c r="AT1267" s="96"/>
      <c r="AU1267" s="97"/>
      <c r="AV1267" s="98"/>
      <c r="AW1267" s="99"/>
    </row>
    <row r="1268" spans="1:49">
      <c r="A1268" s="25"/>
      <c r="C1268" s="89"/>
      <c r="D1268" s="84"/>
      <c r="E1268" s="76"/>
      <c r="F1268" s="91"/>
      <c r="G1268" s="80"/>
      <c r="H1268" s="81"/>
      <c r="I1268" s="14"/>
      <c r="J1268" s="92"/>
      <c r="K1268" s="14"/>
      <c r="L1268" s="78"/>
      <c r="M1268" s="81"/>
      <c r="N1268" s="14"/>
      <c r="O1268" s="78"/>
      <c r="P1268" s="78"/>
      <c r="Q1268" s="93"/>
      <c r="R1268" s="80"/>
      <c r="S1268" s="80"/>
      <c r="T1268" s="69"/>
      <c r="U1268" s="78"/>
      <c r="V1268" s="69"/>
      <c r="W1268" s="80"/>
      <c r="X1268" s="80"/>
      <c r="Y1268" s="94"/>
      <c r="Z1268" s="80"/>
      <c r="AA1268" s="80"/>
      <c r="AB1268" s="80"/>
      <c r="AC1268" s="80"/>
      <c r="AD1268" s="69"/>
      <c r="AE1268" s="69"/>
      <c r="AF1268" s="69"/>
      <c r="AG1268" s="95"/>
      <c r="AH1268" s="93"/>
      <c r="AI1268" s="81"/>
      <c r="AJ1268" s="80"/>
      <c r="AK1268" s="80"/>
      <c r="AL1268" s="78"/>
      <c r="AM1268" s="80"/>
      <c r="AN1268" s="80"/>
      <c r="AO1268" s="80"/>
      <c r="AP1268" s="80"/>
      <c r="AQ1268" s="80"/>
      <c r="AR1268" s="80"/>
      <c r="AS1268" s="78"/>
      <c r="AT1268" s="96"/>
      <c r="AU1268" s="97"/>
      <c r="AV1268" s="98"/>
      <c r="AW1268" s="99"/>
    </row>
    <row r="1269" spans="1:49">
      <c r="A1269" s="25"/>
      <c r="C1269" s="89"/>
      <c r="D1269" s="84"/>
      <c r="E1269" s="76"/>
      <c r="F1269" s="91"/>
      <c r="G1269" s="80"/>
      <c r="H1269" s="81"/>
      <c r="I1269" s="14"/>
      <c r="J1269" s="92"/>
      <c r="K1269" s="14"/>
      <c r="L1269" s="78"/>
      <c r="M1269" s="81"/>
      <c r="N1269" s="14"/>
      <c r="O1269" s="78"/>
      <c r="P1269" s="78"/>
      <c r="Q1269" s="93"/>
      <c r="R1269" s="80"/>
      <c r="S1269" s="80"/>
      <c r="T1269" s="69"/>
      <c r="U1269" s="78"/>
      <c r="V1269" s="69"/>
      <c r="W1269" s="80"/>
      <c r="X1269" s="80"/>
      <c r="Y1269" s="94"/>
      <c r="Z1269" s="80"/>
      <c r="AA1269" s="80"/>
      <c r="AB1269" s="80"/>
      <c r="AC1269" s="80"/>
      <c r="AD1269" s="69"/>
      <c r="AE1269" s="69"/>
      <c r="AF1269" s="69"/>
      <c r="AG1269" s="95"/>
      <c r="AH1269" s="93"/>
      <c r="AI1269" s="81"/>
      <c r="AJ1269" s="80"/>
      <c r="AK1269" s="80"/>
      <c r="AL1269" s="78"/>
      <c r="AM1269" s="80"/>
      <c r="AN1269" s="80"/>
      <c r="AO1269" s="80"/>
      <c r="AP1269" s="80"/>
      <c r="AQ1269" s="80"/>
      <c r="AR1269" s="80"/>
      <c r="AS1269" s="78"/>
      <c r="AT1269" s="96"/>
      <c r="AU1269" s="97"/>
      <c r="AV1269" s="98"/>
      <c r="AW1269" s="99"/>
    </row>
    <row r="1270" spans="1:49">
      <c r="A1270" s="25"/>
      <c r="C1270" s="89"/>
      <c r="D1270" s="84"/>
      <c r="E1270" s="76"/>
      <c r="F1270" s="91"/>
      <c r="G1270" s="80"/>
      <c r="H1270" s="81"/>
      <c r="I1270" s="14"/>
      <c r="J1270" s="92"/>
      <c r="K1270" s="14"/>
      <c r="L1270" s="78"/>
      <c r="M1270" s="81"/>
      <c r="N1270" s="14"/>
      <c r="O1270" s="78"/>
      <c r="P1270" s="78"/>
      <c r="Q1270" s="93"/>
      <c r="R1270" s="80"/>
      <c r="S1270" s="80"/>
      <c r="T1270" s="69"/>
      <c r="U1270" s="78"/>
      <c r="V1270" s="69"/>
      <c r="W1270" s="80"/>
      <c r="X1270" s="80"/>
      <c r="Y1270" s="94"/>
      <c r="Z1270" s="80"/>
      <c r="AA1270" s="80"/>
      <c r="AB1270" s="80"/>
      <c r="AC1270" s="80"/>
      <c r="AD1270" s="69"/>
      <c r="AE1270" s="69"/>
      <c r="AF1270" s="69"/>
      <c r="AG1270" s="95"/>
      <c r="AH1270" s="93"/>
      <c r="AI1270" s="81"/>
      <c r="AJ1270" s="80"/>
      <c r="AK1270" s="80"/>
      <c r="AL1270" s="78"/>
      <c r="AM1270" s="80"/>
      <c r="AN1270" s="80"/>
      <c r="AO1270" s="80"/>
      <c r="AP1270" s="80"/>
      <c r="AQ1270" s="80"/>
      <c r="AR1270" s="80"/>
      <c r="AS1270" s="78"/>
      <c r="AT1270" s="96"/>
      <c r="AU1270" s="97"/>
      <c r="AV1270" s="98"/>
      <c r="AW1270" s="99"/>
    </row>
    <row r="1271" spans="1:49">
      <c r="A1271" s="25"/>
      <c r="C1271" s="89"/>
      <c r="D1271" s="84"/>
      <c r="E1271" s="76"/>
      <c r="F1271" s="91"/>
      <c r="G1271" s="80"/>
      <c r="H1271" s="81"/>
      <c r="I1271" s="14"/>
      <c r="J1271" s="92"/>
      <c r="K1271" s="14"/>
      <c r="L1271" s="78"/>
      <c r="M1271" s="81"/>
      <c r="N1271" s="14"/>
      <c r="O1271" s="78"/>
      <c r="P1271" s="78"/>
      <c r="Q1271" s="93"/>
      <c r="R1271" s="80"/>
      <c r="S1271" s="80"/>
      <c r="T1271" s="69"/>
      <c r="U1271" s="78"/>
      <c r="V1271" s="69"/>
      <c r="W1271" s="80"/>
      <c r="X1271" s="80"/>
      <c r="Y1271" s="94"/>
      <c r="Z1271" s="80"/>
      <c r="AA1271" s="80"/>
      <c r="AB1271" s="80"/>
      <c r="AC1271" s="80"/>
      <c r="AD1271" s="69"/>
      <c r="AE1271" s="69"/>
      <c r="AF1271" s="69"/>
      <c r="AG1271" s="95"/>
      <c r="AH1271" s="93"/>
      <c r="AI1271" s="81"/>
      <c r="AJ1271" s="80"/>
      <c r="AK1271" s="80"/>
      <c r="AL1271" s="78"/>
      <c r="AM1271" s="80"/>
      <c r="AN1271" s="80"/>
      <c r="AO1271" s="80"/>
      <c r="AP1271" s="80"/>
      <c r="AQ1271" s="80"/>
      <c r="AR1271" s="80"/>
      <c r="AS1271" s="78"/>
      <c r="AT1271" s="96"/>
      <c r="AU1271" s="97"/>
      <c r="AV1271" s="98"/>
      <c r="AW1271" s="99"/>
    </row>
    <row r="1272" spans="1:49">
      <c r="A1272" s="25"/>
      <c r="C1272" s="89"/>
      <c r="D1272" s="84"/>
      <c r="E1272" s="76"/>
      <c r="F1272" s="91"/>
      <c r="G1272" s="80"/>
      <c r="H1272" s="81"/>
      <c r="I1272" s="14"/>
      <c r="J1272" s="92"/>
      <c r="K1272" s="14"/>
      <c r="L1272" s="78"/>
      <c r="M1272" s="81"/>
      <c r="N1272" s="14"/>
      <c r="O1272" s="78"/>
      <c r="P1272" s="78"/>
      <c r="Q1272" s="93"/>
      <c r="R1272" s="80"/>
      <c r="S1272" s="80"/>
      <c r="T1272" s="69"/>
      <c r="U1272" s="78"/>
      <c r="V1272" s="69"/>
      <c r="W1272" s="80"/>
      <c r="X1272" s="80"/>
      <c r="Y1272" s="94"/>
      <c r="Z1272" s="80"/>
      <c r="AA1272" s="80"/>
      <c r="AB1272" s="80"/>
      <c r="AC1272" s="80"/>
      <c r="AD1272" s="69"/>
      <c r="AE1272" s="69"/>
      <c r="AF1272" s="69"/>
      <c r="AG1272" s="95"/>
      <c r="AH1272" s="93"/>
      <c r="AI1272" s="81"/>
      <c r="AJ1272" s="80"/>
      <c r="AK1272" s="80"/>
      <c r="AL1272" s="78"/>
      <c r="AM1272" s="80"/>
      <c r="AN1272" s="80"/>
      <c r="AO1272" s="80"/>
      <c r="AP1272" s="80"/>
      <c r="AQ1272" s="80"/>
      <c r="AR1272" s="80"/>
      <c r="AS1272" s="78"/>
      <c r="AT1272" s="96"/>
      <c r="AU1272" s="97"/>
      <c r="AV1272" s="98"/>
      <c r="AW1272" s="99"/>
    </row>
    <row r="1273" spans="1:49">
      <c r="A1273" s="25"/>
      <c r="C1273" s="89"/>
      <c r="D1273" s="84"/>
      <c r="E1273" s="76"/>
      <c r="F1273" s="91"/>
      <c r="G1273" s="80"/>
      <c r="H1273" s="81"/>
      <c r="I1273" s="14"/>
      <c r="J1273" s="92"/>
      <c r="K1273" s="14"/>
      <c r="L1273" s="78"/>
      <c r="M1273" s="81"/>
      <c r="N1273" s="14"/>
      <c r="O1273" s="78"/>
      <c r="P1273" s="78"/>
      <c r="Q1273" s="93"/>
      <c r="R1273" s="80"/>
      <c r="S1273" s="80"/>
      <c r="T1273" s="69"/>
      <c r="U1273" s="78"/>
      <c r="V1273" s="69"/>
      <c r="W1273" s="80"/>
      <c r="X1273" s="80"/>
      <c r="Y1273" s="94"/>
      <c r="Z1273" s="80"/>
      <c r="AA1273" s="80"/>
      <c r="AB1273" s="80"/>
      <c r="AC1273" s="80"/>
      <c r="AD1273" s="69"/>
      <c r="AE1273" s="69"/>
      <c r="AF1273" s="69"/>
      <c r="AG1273" s="95"/>
      <c r="AH1273" s="93"/>
      <c r="AI1273" s="81"/>
      <c r="AJ1273" s="80"/>
      <c r="AK1273" s="80"/>
      <c r="AL1273" s="78"/>
      <c r="AM1273" s="80"/>
      <c r="AN1273" s="80"/>
      <c r="AO1273" s="80"/>
      <c r="AP1273" s="80"/>
      <c r="AQ1273" s="80"/>
      <c r="AR1273" s="80"/>
      <c r="AS1273" s="78"/>
      <c r="AT1273" s="96"/>
      <c r="AU1273" s="97"/>
      <c r="AV1273" s="98"/>
      <c r="AW1273" s="99"/>
    </row>
    <row r="1274" spans="1:49">
      <c r="A1274" s="25"/>
      <c r="C1274" s="89"/>
      <c r="D1274" s="84"/>
      <c r="E1274" s="76"/>
      <c r="F1274" s="91"/>
      <c r="G1274" s="80"/>
      <c r="H1274" s="81"/>
      <c r="I1274" s="14"/>
      <c r="J1274" s="92"/>
      <c r="K1274" s="14"/>
      <c r="L1274" s="78"/>
      <c r="M1274" s="81"/>
      <c r="N1274" s="14"/>
      <c r="O1274" s="78"/>
      <c r="P1274" s="78"/>
      <c r="Q1274" s="93"/>
      <c r="R1274" s="80"/>
      <c r="S1274" s="80"/>
      <c r="T1274" s="69"/>
      <c r="U1274" s="78"/>
      <c r="V1274" s="69"/>
      <c r="W1274" s="80"/>
      <c r="X1274" s="80"/>
      <c r="Y1274" s="94"/>
      <c r="Z1274" s="80"/>
      <c r="AA1274" s="80"/>
      <c r="AB1274" s="80"/>
      <c r="AC1274" s="80"/>
      <c r="AD1274" s="69"/>
      <c r="AE1274" s="69"/>
      <c r="AF1274" s="69"/>
      <c r="AG1274" s="95"/>
      <c r="AH1274" s="93"/>
      <c r="AI1274" s="81"/>
      <c r="AJ1274" s="80"/>
      <c r="AK1274" s="80"/>
      <c r="AL1274" s="78"/>
      <c r="AM1274" s="80"/>
      <c r="AN1274" s="80"/>
      <c r="AO1274" s="80"/>
      <c r="AP1274" s="80"/>
      <c r="AQ1274" s="80"/>
      <c r="AR1274" s="80"/>
      <c r="AS1274" s="78"/>
      <c r="AT1274" s="96"/>
      <c r="AU1274" s="97"/>
      <c r="AV1274" s="98"/>
      <c r="AW1274" s="99"/>
    </row>
    <row r="1275" spans="1:49">
      <c r="A1275" s="25"/>
      <c r="C1275" s="89"/>
      <c r="D1275" s="84"/>
      <c r="E1275" s="76"/>
      <c r="F1275" s="91"/>
      <c r="G1275" s="80"/>
      <c r="H1275" s="81"/>
      <c r="I1275" s="14"/>
      <c r="J1275" s="92"/>
      <c r="K1275" s="14"/>
      <c r="L1275" s="78"/>
      <c r="M1275" s="81"/>
      <c r="N1275" s="14"/>
      <c r="O1275" s="78"/>
      <c r="P1275" s="78"/>
      <c r="Q1275" s="93"/>
      <c r="R1275" s="80"/>
      <c r="S1275" s="80"/>
      <c r="T1275" s="69"/>
      <c r="U1275" s="78"/>
      <c r="V1275" s="69"/>
      <c r="W1275" s="80"/>
      <c r="X1275" s="80"/>
      <c r="Y1275" s="94"/>
      <c r="Z1275" s="80"/>
      <c r="AA1275" s="80"/>
      <c r="AB1275" s="80"/>
      <c r="AC1275" s="80"/>
      <c r="AD1275" s="69"/>
      <c r="AE1275" s="69"/>
      <c r="AF1275" s="69"/>
      <c r="AG1275" s="95"/>
      <c r="AH1275" s="93"/>
      <c r="AI1275" s="81"/>
      <c r="AJ1275" s="80"/>
      <c r="AK1275" s="80"/>
      <c r="AL1275" s="78"/>
      <c r="AM1275" s="80"/>
      <c r="AN1275" s="80"/>
      <c r="AO1275" s="80"/>
      <c r="AP1275" s="80"/>
      <c r="AQ1275" s="80"/>
      <c r="AR1275" s="80"/>
      <c r="AS1275" s="78"/>
      <c r="AT1275" s="96"/>
      <c r="AU1275" s="97"/>
      <c r="AV1275" s="98"/>
      <c r="AW1275" s="99"/>
    </row>
    <row r="1276" spans="1:49">
      <c r="A1276" s="25"/>
      <c r="C1276" s="89"/>
      <c r="D1276" s="84"/>
      <c r="E1276" s="76"/>
      <c r="F1276" s="91"/>
      <c r="G1276" s="80"/>
      <c r="H1276" s="81"/>
      <c r="I1276" s="14"/>
      <c r="J1276" s="92"/>
      <c r="K1276" s="14"/>
      <c r="L1276" s="78"/>
      <c r="M1276" s="81"/>
      <c r="N1276" s="14"/>
      <c r="O1276" s="78"/>
      <c r="P1276" s="78"/>
      <c r="Q1276" s="93"/>
      <c r="R1276" s="80"/>
      <c r="S1276" s="80"/>
      <c r="T1276" s="69"/>
      <c r="U1276" s="78"/>
      <c r="V1276" s="69"/>
      <c r="W1276" s="80"/>
      <c r="X1276" s="80"/>
      <c r="Y1276" s="94"/>
      <c r="Z1276" s="80"/>
      <c r="AA1276" s="80"/>
      <c r="AB1276" s="80"/>
      <c r="AC1276" s="80"/>
      <c r="AD1276" s="69"/>
      <c r="AE1276" s="69"/>
      <c r="AF1276" s="69"/>
      <c r="AG1276" s="95"/>
      <c r="AH1276" s="93"/>
      <c r="AI1276" s="81"/>
      <c r="AJ1276" s="80"/>
      <c r="AK1276" s="80"/>
      <c r="AL1276" s="78"/>
      <c r="AM1276" s="80"/>
      <c r="AN1276" s="80"/>
      <c r="AO1276" s="80"/>
      <c r="AP1276" s="80"/>
      <c r="AQ1276" s="80"/>
      <c r="AR1276" s="80"/>
      <c r="AS1276" s="78"/>
      <c r="AT1276" s="96"/>
      <c r="AU1276" s="97"/>
      <c r="AV1276" s="98"/>
      <c r="AW1276" s="99"/>
    </row>
    <row r="1277" spans="1:49">
      <c r="A1277" s="25"/>
      <c r="C1277" s="89"/>
      <c r="D1277" s="84"/>
      <c r="E1277" s="76"/>
      <c r="F1277" s="91"/>
      <c r="G1277" s="80"/>
      <c r="H1277" s="81"/>
      <c r="I1277" s="14"/>
      <c r="J1277" s="92"/>
      <c r="K1277" s="14"/>
      <c r="L1277" s="78"/>
      <c r="M1277" s="81"/>
      <c r="N1277" s="14"/>
      <c r="O1277" s="78"/>
      <c r="P1277" s="78"/>
      <c r="Q1277" s="93"/>
      <c r="R1277" s="80"/>
      <c r="S1277" s="80"/>
      <c r="T1277" s="69"/>
      <c r="U1277" s="78"/>
      <c r="V1277" s="69"/>
      <c r="W1277" s="80"/>
      <c r="X1277" s="80"/>
      <c r="Y1277" s="94"/>
      <c r="Z1277" s="80"/>
      <c r="AA1277" s="80"/>
      <c r="AB1277" s="80"/>
      <c r="AC1277" s="80"/>
      <c r="AD1277" s="69"/>
      <c r="AE1277" s="69"/>
      <c r="AF1277" s="69"/>
      <c r="AG1277" s="95"/>
      <c r="AH1277" s="93"/>
      <c r="AI1277" s="81"/>
      <c r="AJ1277" s="80"/>
      <c r="AK1277" s="80"/>
      <c r="AL1277" s="78"/>
      <c r="AM1277" s="80"/>
      <c r="AN1277" s="80"/>
      <c r="AO1277" s="80"/>
      <c r="AP1277" s="80"/>
      <c r="AQ1277" s="80"/>
      <c r="AR1277" s="80"/>
      <c r="AS1277" s="78"/>
      <c r="AT1277" s="96"/>
      <c r="AU1277" s="97"/>
      <c r="AV1277" s="98"/>
      <c r="AW1277" s="99"/>
    </row>
    <row r="1278" spans="1:49">
      <c r="A1278" s="25"/>
      <c r="C1278" s="89"/>
      <c r="D1278" s="84"/>
      <c r="E1278" s="76"/>
      <c r="F1278" s="91"/>
      <c r="G1278" s="80"/>
      <c r="H1278" s="81"/>
      <c r="I1278" s="14"/>
      <c r="J1278" s="92"/>
      <c r="K1278" s="14"/>
      <c r="L1278" s="78"/>
      <c r="M1278" s="81"/>
      <c r="N1278" s="14"/>
      <c r="O1278" s="78"/>
      <c r="P1278" s="78"/>
      <c r="Q1278" s="93"/>
      <c r="R1278" s="80"/>
      <c r="S1278" s="80"/>
      <c r="T1278" s="69"/>
      <c r="U1278" s="78"/>
      <c r="V1278" s="69"/>
      <c r="W1278" s="80"/>
      <c r="X1278" s="80"/>
      <c r="Y1278" s="94"/>
      <c r="Z1278" s="80"/>
      <c r="AA1278" s="80"/>
      <c r="AB1278" s="80"/>
      <c r="AC1278" s="80"/>
      <c r="AD1278" s="69"/>
      <c r="AE1278" s="69"/>
      <c r="AF1278" s="69"/>
      <c r="AG1278" s="95"/>
      <c r="AH1278" s="93"/>
      <c r="AI1278" s="81"/>
      <c r="AJ1278" s="80"/>
      <c r="AK1278" s="80"/>
      <c r="AL1278" s="78"/>
      <c r="AM1278" s="80"/>
      <c r="AN1278" s="80"/>
      <c r="AO1278" s="80"/>
      <c r="AP1278" s="80"/>
      <c r="AQ1278" s="80"/>
      <c r="AR1278" s="80"/>
      <c r="AS1278" s="78"/>
      <c r="AT1278" s="96"/>
      <c r="AU1278" s="97"/>
      <c r="AV1278" s="98"/>
      <c r="AW1278" s="99"/>
    </row>
    <row r="1279" spans="1:49">
      <c r="A1279" s="25"/>
      <c r="C1279" s="89"/>
      <c r="D1279" s="84"/>
      <c r="E1279" s="76"/>
      <c r="F1279" s="91"/>
      <c r="G1279" s="80"/>
      <c r="H1279" s="81"/>
      <c r="I1279" s="14"/>
      <c r="J1279" s="92"/>
      <c r="K1279" s="14"/>
      <c r="L1279" s="78"/>
      <c r="M1279" s="81"/>
      <c r="N1279" s="14"/>
      <c r="O1279" s="78"/>
      <c r="P1279" s="78"/>
      <c r="Q1279" s="93"/>
      <c r="R1279" s="80"/>
      <c r="S1279" s="80"/>
      <c r="T1279" s="69"/>
      <c r="U1279" s="78"/>
      <c r="V1279" s="69"/>
      <c r="W1279" s="80"/>
      <c r="X1279" s="80"/>
      <c r="Y1279" s="94"/>
      <c r="Z1279" s="80"/>
      <c r="AA1279" s="80"/>
      <c r="AB1279" s="80"/>
      <c r="AC1279" s="80"/>
      <c r="AD1279" s="69"/>
      <c r="AE1279" s="69"/>
      <c r="AF1279" s="69"/>
      <c r="AG1279" s="95"/>
      <c r="AH1279" s="93"/>
      <c r="AI1279" s="81"/>
      <c r="AJ1279" s="80"/>
      <c r="AK1279" s="80"/>
      <c r="AL1279" s="78"/>
      <c r="AM1279" s="80"/>
      <c r="AN1279" s="80"/>
      <c r="AO1279" s="80"/>
      <c r="AP1279" s="80"/>
      <c r="AQ1279" s="80"/>
      <c r="AR1279" s="80"/>
      <c r="AS1279" s="78"/>
      <c r="AT1279" s="96"/>
      <c r="AU1279" s="97"/>
      <c r="AV1279" s="98"/>
      <c r="AW1279" s="99"/>
    </row>
    <row r="1280" spans="1:49">
      <c r="A1280" s="25"/>
      <c r="C1280" s="89"/>
      <c r="D1280" s="84"/>
      <c r="E1280" s="76"/>
      <c r="F1280" s="91"/>
      <c r="G1280" s="80"/>
      <c r="H1280" s="81"/>
      <c r="I1280" s="14"/>
      <c r="J1280" s="92"/>
      <c r="K1280" s="14"/>
      <c r="L1280" s="78"/>
      <c r="M1280" s="81"/>
      <c r="N1280" s="14"/>
      <c r="O1280" s="78"/>
      <c r="P1280" s="78"/>
      <c r="Q1280" s="93"/>
      <c r="R1280" s="80"/>
      <c r="S1280" s="80"/>
      <c r="T1280" s="69"/>
      <c r="U1280" s="78"/>
      <c r="V1280" s="69"/>
      <c r="W1280" s="80"/>
      <c r="X1280" s="80"/>
      <c r="Y1280" s="94"/>
      <c r="Z1280" s="80"/>
      <c r="AA1280" s="80"/>
      <c r="AB1280" s="80"/>
      <c r="AC1280" s="80"/>
      <c r="AD1280" s="69"/>
      <c r="AE1280" s="69"/>
      <c r="AF1280" s="69"/>
      <c r="AG1280" s="95"/>
      <c r="AH1280" s="93"/>
      <c r="AI1280" s="81"/>
      <c r="AJ1280" s="80"/>
      <c r="AK1280" s="80"/>
      <c r="AL1280" s="78"/>
      <c r="AM1280" s="80"/>
      <c r="AN1280" s="80"/>
      <c r="AO1280" s="80"/>
      <c r="AP1280" s="80"/>
      <c r="AQ1280" s="80"/>
      <c r="AR1280" s="80"/>
      <c r="AS1280" s="78"/>
      <c r="AT1280" s="96"/>
      <c r="AU1280" s="97"/>
      <c r="AV1280" s="98"/>
      <c r="AW1280" s="99"/>
    </row>
    <row r="1281" spans="1:49">
      <c r="A1281" s="25"/>
      <c r="C1281" s="89"/>
      <c r="D1281" s="84"/>
      <c r="E1281" s="76"/>
      <c r="F1281" s="91"/>
      <c r="G1281" s="80"/>
      <c r="H1281" s="81"/>
      <c r="I1281" s="14"/>
      <c r="J1281" s="92"/>
      <c r="K1281" s="14"/>
      <c r="L1281" s="78"/>
      <c r="M1281" s="81"/>
      <c r="N1281" s="14"/>
      <c r="O1281" s="78"/>
      <c r="P1281" s="78"/>
      <c r="Q1281" s="93"/>
      <c r="R1281" s="80"/>
      <c r="S1281" s="80"/>
      <c r="T1281" s="69"/>
      <c r="U1281" s="78"/>
      <c r="V1281" s="69"/>
      <c r="W1281" s="80"/>
      <c r="X1281" s="80"/>
      <c r="Y1281" s="94"/>
      <c r="Z1281" s="80"/>
      <c r="AA1281" s="80"/>
      <c r="AB1281" s="80"/>
      <c r="AC1281" s="80"/>
      <c r="AD1281" s="69"/>
      <c r="AE1281" s="69"/>
      <c r="AF1281" s="69"/>
      <c r="AG1281" s="95"/>
      <c r="AH1281" s="93"/>
      <c r="AI1281" s="81"/>
      <c r="AJ1281" s="80"/>
      <c r="AK1281" s="80"/>
      <c r="AL1281" s="78"/>
      <c r="AM1281" s="80"/>
      <c r="AN1281" s="80"/>
      <c r="AO1281" s="80"/>
      <c r="AP1281" s="80"/>
      <c r="AQ1281" s="80"/>
      <c r="AR1281" s="80"/>
      <c r="AS1281" s="78"/>
      <c r="AT1281" s="96"/>
      <c r="AU1281" s="97"/>
      <c r="AV1281" s="98"/>
      <c r="AW1281" s="99"/>
    </row>
    <row r="1282" spans="1:49">
      <c r="A1282" s="25"/>
      <c r="C1282" s="89"/>
      <c r="D1282" s="84"/>
      <c r="E1282" s="76"/>
      <c r="F1282" s="91"/>
      <c r="G1282" s="80"/>
      <c r="H1282" s="81"/>
      <c r="I1282" s="14"/>
      <c r="J1282" s="92"/>
      <c r="K1282" s="14"/>
      <c r="L1282" s="78"/>
      <c r="M1282" s="81"/>
      <c r="N1282" s="14"/>
      <c r="O1282" s="78"/>
      <c r="P1282" s="78"/>
      <c r="Q1282" s="93"/>
      <c r="R1282" s="80"/>
      <c r="S1282" s="80"/>
      <c r="T1282" s="69"/>
      <c r="U1282" s="78"/>
      <c r="V1282" s="69"/>
      <c r="W1282" s="80"/>
      <c r="X1282" s="80"/>
      <c r="Y1282" s="94"/>
      <c r="Z1282" s="80"/>
      <c r="AA1282" s="80"/>
      <c r="AB1282" s="80"/>
      <c r="AC1282" s="80"/>
      <c r="AD1282" s="69"/>
      <c r="AE1282" s="69"/>
      <c r="AF1282" s="69"/>
      <c r="AG1282" s="95"/>
      <c r="AH1282" s="93"/>
      <c r="AI1282" s="81"/>
      <c r="AJ1282" s="80"/>
      <c r="AK1282" s="80"/>
      <c r="AL1282" s="78"/>
      <c r="AM1282" s="80"/>
      <c r="AN1282" s="80"/>
      <c r="AO1282" s="80"/>
      <c r="AP1282" s="80"/>
      <c r="AQ1282" s="80"/>
      <c r="AR1282" s="80"/>
      <c r="AS1282" s="78"/>
      <c r="AT1282" s="96"/>
      <c r="AU1282" s="97"/>
      <c r="AV1282" s="98"/>
      <c r="AW1282" s="99"/>
    </row>
    <row r="1283" spans="1:49">
      <c r="A1283" s="25"/>
      <c r="C1283" s="89"/>
      <c r="D1283" s="84"/>
      <c r="E1283" s="76"/>
      <c r="F1283" s="91"/>
      <c r="G1283" s="80"/>
      <c r="H1283" s="81"/>
      <c r="I1283" s="14"/>
      <c r="J1283" s="92"/>
      <c r="K1283" s="14"/>
      <c r="L1283" s="78"/>
      <c r="M1283" s="81"/>
      <c r="N1283" s="14"/>
      <c r="O1283" s="78"/>
      <c r="P1283" s="78"/>
      <c r="Q1283" s="93"/>
      <c r="R1283" s="80"/>
      <c r="S1283" s="80"/>
      <c r="T1283" s="69"/>
      <c r="U1283" s="78"/>
      <c r="V1283" s="69"/>
      <c r="W1283" s="80"/>
      <c r="X1283" s="80"/>
      <c r="Y1283" s="94"/>
      <c r="Z1283" s="80"/>
      <c r="AA1283" s="80"/>
      <c r="AB1283" s="80"/>
      <c r="AC1283" s="80"/>
      <c r="AD1283" s="69"/>
      <c r="AE1283" s="69"/>
      <c r="AF1283" s="69"/>
      <c r="AG1283" s="95"/>
      <c r="AH1283" s="93"/>
      <c r="AI1283" s="81"/>
      <c r="AJ1283" s="80"/>
      <c r="AK1283" s="80"/>
      <c r="AL1283" s="78"/>
      <c r="AM1283" s="80"/>
      <c r="AN1283" s="80"/>
      <c r="AO1283" s="80"/>
      <c r="AP1283" s="80"/>
      <c r="AQ1283" s="80"/>
      <c r="AR1283" s="80"/>
      <c r="AS1283" s="78"/>
      <c r="AT1283" s="96"/>
      <c r="AU1283" s="97"/>
      <c r="AV1283" s="98"/>
      <c r="AW1283" s="99"/>
    </row>
    <row r="1284" spans="1:49">
      <c r="A1284" s="25"/>
      <c r="C1284" s="89"/>
      <c r="D1284" s="84"/>
      <c r="E1284" s="76"/>
      <c r="F1284" s="91"/>
      <c r="G1284" s="80"/>
      <c r="H1284" s="81"/>
      <c r="I1284" s="14"/>
      <c r="J1284" s="92"/>
      <c r="K1284" s="14"/>
      <c r="L1284" s="78"/>
      <c r="M1284" s="81"/>
      <c r="N1284" s="14"/>
      <c r="O1284" s="78"/>
      <c r="P1284" s="78"/>
      <c r="Q1284" s="93"/>
      <c r="R1284" s="80"/>
      <c r="S1284" s="80"/>
      <c r="T1284" s="69"/>
      <c r="U1284" s="78"/>
      <c r="V1284" s="69"/>
      <c r="W1284" s="80"/>
      <c r="X1284" s="80"/>
      <c r="Y1284" s="94"/>
      <c r="Z1284" s="80"/>
      <c r="AA1284" s="80"/>
      <c r="AB1284" s="80"/>
      <c r="AC1284" s="80"/>
      <c r="AD1284" s="69"/>
      <c r="AE1284" s="69"/>
      <c r="AF1284" s="69"/>
      <c r="AG1284" s="95"/>
      <c r="AH1284" s="93"/>
      <c r="AI1284" s="81"/>
      <c r="AJ1284" s="80"/>
      <c r="AK1284" s="80"/>
      <c r="AL1284" s="78"/>
      <c r="AM1284" s="80"/>
      <c r="AN1284" s="80"/>
      <c r="AO1284" s="80"/>
      <c r="AP1284" s="80"/>
      <c r="AQ1284" s="80"/>
      <c r="AR1284" s="80"/>
      <c r="AS1284" s="78"/>
      <c r="AT1284" s="96"/>
      <c r="AU1284" s="97"/>
      <c r="AV1284" s="98"/>
      <c r="AW1284" s="99"/>
    </row>
    <row r="1285" spans="1:49">
      <c r="A1285" s="25"/>
      <c r="C1285" s="89"/>
      <c r="D1285" s="84"/>
      <c r="E1285" s="76"/>
      <c r="F1285" s="91"/>
      <c r="G1285" s="80"/>
      <c r="H1285" s="81"/>
      <c r="I1285" s="14"/>
      <c r="J1285" s="92"/>
      <c r="K1285" s="14"/>
      <c r="L1285" s="78"/>
      <c r="M1285" s="81"/>
      <c r="N1285" s="14"/>
      <c r="O1285" s="78"/>
      <c r="P1285" s="78"/>
      <c r="Q1285" s="93"/>
      <c r="R1285" s="80"/>
      <c r="S1285" s="80"/>
      <c r="T1285" s="69"/>
      <c r="U1285" s="78"/>
      <c r="V1285" s="69"/>
      <c r="W1285" s="80"/>
      <c r="X1285" s="80"/>
      <c r="Y1285" s="94"/>
      <c r="Z1285" s="80"/>
      <c r="AA1285" s="80"/>
      <c r="AB1285" s="80"/>
      <c r="AC1285" s="80"/>
      <c r="AD1285" s="69"/>
      <c r="AE1285" s="69"/>
      <c r="AF1285" s="69"/>
      <c r="AG1285" s="95"/>
      <c r="AH1285" s="93"/>
      <c r="AI1285" s="81"/>
      <c r="AJ1285" s="80"/>
      <c r="AK1285" s="80"/>
      <c r="AL1285" s="78"/>
      <c r="AM1285" s="80"/>
      <c r="AN1285" s="80"/>
      <c r="AO1285" s="80"/>
      <c r="AP1285" s="80"/>
      <c r="AQ1285" s="80"/>
      <c r="AR1285" s="80"/>
      <c r="AS1285" s="78"/>
      <c r="AT1285" s="96"/>
      <c r="AU1285" s="97"/>
      <c r="AV1285" s="98"/>
      <c r="AW1285" s="99"/>
    </row>
    <row r="1286" spans="1:49">
      <c r="A1286" s="25"/>
      <c r="C1286" s="89"/>
      <c r="D1286" s="84"/>
      <c r="E1286" s="76"/>
      <c r="F1286" s="91"/>
      <c r="G1286" s="80"/>
      <c r="H1286" s="81"/>
      <c r="I1286" s="14"/>
      <c r="J1286" s="92"/>
      <c r="K1286" s="14"/>
      <c r="L1286" s="78"/>
      <c r="M1286" s="81"/>
      <c r="N1286" s="14"/>
      <c r="O1286" s="78"/>
      <c r="P1286" s="78"/>
      <c r="Q1286" s="93"/>
      <c r="R1286" s="80"/>
      <c r="S1286" s="80"/>
      <c r="T1286" s="69"/>
      <c r="U1286" s="78"/>
      <c r="V1286" s="69"/>
      <c r="W1286" s="80"/>
      <c r="X1286" s="80"/>
      <c r="Y1286" s="94"/>
      <c r="Z1286" s="80"/>
      <c r="AA1286" s="80"/>
      <c r="AB1286" s="80"/>
      <c r="AC1286" s="80"/>
      <c r="AD1286" s="69"/>
      <c r="AE1286" s="69"/>
      <c r="AF1286" s="69"/>
      <c r="AG1286" s="95"/>
      <c r="AH1286" s="93"/>
      <c r="AI1286" s="81"/>
      <c r="AJ1286" s="80"/>
      <c r="AK1286" s="80"/>
      <c r="AL1286" s="78"/>
      <c r="AM1286" s="80"/>
      <c r="AN1286" s="80"/>
      <c r="AO1286" s="80"/>
      <c r="AP1286" s="80"/>
      <c r="AQ1286" s="80"/>
      <c r="AR1286" s="80"/>
      <c r="AS1286" s="78"/>
      <c r="AT1286" s="96"/>
      <c r="AU1286" s="97"/>
      <c r="AV1286" s="98"/>
      <c r="AW1286" s="99"/>
    </row>
    <row r="1287" spans="1:49">
      <c r="A1287" s="25"/>
      <c r="C1287" s="89"/>
      <c r="D1287" s="84"/>
      <c r="E1287" s="76"/>
      <c r="F1287" s="91"/>
      <c r="G1287" s="80"/>
      <c r="H1287" s="81"/>
      <c r="I1287" s="14"/>
      <c r="J1287" s="92"/>
      <c r="K1287" s="14"/>
      <c r="L1287" s="78"/>
      <c r="M1287" s="81"/>
      <c r="N1287" s="14"/>
      <c r="O1287" s="78"/>
      <c r="P1287" s="78"/>
      <c r="Q1287" s="93"/>
      <c r="R1287" s="80"/>
      <c r="S1287" s="80"/>
      <c r="T1287" s="69"/>
      <c r="U1287" s="78"/>
      <c r="V1287" s="69"/>
      <c r="W1287" s="80"/>
      <c r="X1287" s="80"/>
      <c r="Y1287" s="94"/>
      <c r="Z1287" s="80"/>
      <c r="AA1287" s="80"/>
      <c r="AB1287" s="80"/>
      <c r="AC1287" s="80"/>
      <c r="AD1287" s="69"/>
      <c r="AE1287" s="69"/>
      <c r="AF1287" s="69"/>
      <c r="AG1287" s="95"/>
      <c r="AH1287" s="93"/>
      <c r="AI1287" s="81"/>
      <c r="AJ1287" s="80"/>
      <c r="AK1287" s="80"/>
      <c r="AL1287" s="78"/>
      <c r="AM1287" s="80"/>
      <c r="AN1287" s="80"/>
      <c r="AO1287" s="80"/>
      <c r="AP1287" s="80"/>
      <c r="AQ1287" s="80"/>
      <c r="AR1287" s="80"/>
      <c r="AS1287" s="78"/>
      <c r="AT1287" s="96"/>
      <c r="AU1287" s="97"/>
      <c r="AV1287" s="98"/>
      <c r="AW1287" s="99"/>
    </row>
    <row r="1288" spans="1:49">
      <c r="A1288" s="25"/>
      <c r="C1288" s="89"/>
      <c r="D1288" s="84"/>
      <c r="E1288" s="76"/>
      <c r="F1288" s="91"/>
      <c r="G1288" s="80"/>
      <c r="H1288" s="81"/>
      <c r="I1288" s="14"/>
      <c r="J1288" s="92"/>
      <c r="K1288" s="14"/>
      <c r="L1288" s="78"/>
      <c r="M1288" s="81"/>
      <c r="N1288" s="14"/>
      <c r="O1288" s="78"/>
      <c r="P1288" s="78"/>
      <c r="Q1288" s="93"/>
      <c r="R1288" s="80"/>
      <c r="S1288" s="80"/>
      <c r="T1288" s="69"/>
      <c r="U1288" s="78"/>
      <c r="V1288" s="69"/>
      <c r="W1288" s="80"/>
      <c r="X1288" s="80"/>
      <c r="Y1288" s="94"/>
      <c r="Z1288" s="80"/>
      <c r="AA1288" s="80"/>
      <c r="AB1288" s="80"/>
      <c r="AC1288" s="80"/>
      <c r="AD1288" s="69"/>
      <c r="AE1288" s="69"/>
      <c r="AF1288" s="69"/>
      <c r="AG1288" s="95"/>
      <c r="AH1288" s="93"/>
      <c r="AI1288" s="81"/>
      <c r="AJ1288" s="80"/>
      <c r="AK1288" s="80"/>
      <c r="AL1288" s="78"/>
      <c r="AM1288" s="80"/>
      <c r="AN1288" s="80"/>
      <c r="AO1288" s="80"/>
      <c r="AP1288" s="80"/>
      <c r="AQ1288" s="80"/>
      <c r="AR1288" s="80"/>
      <c r="AS1288" s="78"/>
      <c r="AT1288" s="96"/>
      <c r="AU1288" s="97"/>
      <c r="AV1288" s="98"/>
      <c r="AW1288" s="99"/>
    </row>
    <row r="1289" spans="1:49">
      <c r="A1289" s="25"/>
      <c r="C1289" s="89"/>
      <c r="D1289" s="84"/>
      <c r="E1289" s="76"/>
      <c r="F1289" s="91"/>
      <c r="G1289" s="80"/>
      <c r="H1289" s="81"/>
      <c r="I1289" s="14"/>
      <c r="J1289" s="92"/>
      <c r="K1289" s="14"/>
      <c r="L1289" s="78"/>
      <c r="M1289" s="81"/>
      <c r="N1289" s="14"/>
      <c r="O1289" s="78"/>
      <c r="P1289" s="78"/>
      <c r="Q1289" s="93"/>
      <c r="R1289" s="80"/>
      <c r="S1289" s="80"/>
      <c r="T1289" s="69"/>
      <c r="U1289" s="78"/>
      <c r="V1289" s="69"/>
      <c r="W1289" s="80"/>
      <c r="X1289" s="80"/>
      <c r="Y1289" s="94"/>
      <c r="Z1289" s="80"/>
      <c r="AA1289" s="80"/>
      <c r="AB1289" s="80"/>
      <c r="AC1289" s="80"/>
      <c r="AD1289" s="69"/>
      <c r="AE1289" s="69"/>
      <c r="AF1289" s="69"/>
      <c r="AG1289" s="95"/>
      <c r="AH1289" s="93"/>
      <c r="AI1289" s="81"/>
      <c r="AJ1289" s="80"/>
      <c r="AK1289" s="80"/>
      <c r="AL1289" s="78"/>
      <c r="AM1289" s="80"/>
      <c r="AN1289" s="80"/>
      <c r="AO1289" s="80"/>
      <c r="AP1289" s="80"/>
      <c r="AQ1289" s="80"/>
      <c r="AR1289" s="80"/>
      <c r="AS1289" s="78"/>
      <c r="AT1289" s="96"/>
      <c r="AU1289" s="97"/>
      <c r="AV1289" s="98"/>
      <c r="AW1289" s="99"/>
    </row>
    <row r="1290" spans="1:49">
      <c r="A1290" s="25"/>
      <c r="C1290" s="89"/>
      <c r="D1290" s="84"/>
      <c r="E1290" s="76"/>
      <c r="F1290" s="91"/>
      <c r="G1290" s="80"/>
      <c r="H1290" s="81"/>
      <c r="I1290" s="14"/>
      <c r="J1290" s="92"/>
      <c r="K1290" s="14"/>
      <c r="L1290" s="78"/>
      <c r="M1290" s="81"/>
      <c r="N1290" s="14"/>
      <c r="O1290" s="78"/>
      <c r="P1290" s="78"/>
      <c r="Q1290" s="93"/>
      <c r="R1290" s="80"/>
      <c r="S1290" s="80"/>
      <c r="T1290" s="69"/>
      <c r="U1290" s="78"/>
      <c r="V1290" s="69"/>
      <c r="W1290" s="80"/>
      <c r="X1290" s="80"/>
      <c r="Y1290" s="94"/>
      <c r="Z1290" s="80"/>
      <c r="AA1290" s="80"/>
      <c r="AB1290" s="80"/>
      <c r="AC1290" s="80"/>
      <c r="AD1290" s="69"/>
      <c r="AE1290" s="69"/>
      <c r="AF1290" s="69"/>
      <c r="AG1290" s="95"/>
      <c r="AH1290" s="93"/>
      <c r="AI1290" s="81"/>
      <c r="AJ1290" s="80"/>
      <c r="AK1290" s="80"/>
      <c r="AL1290" s="78"/>
      <c r="AM1290" s="80"/>
      <c r="AN1290" s="80"/>
      <c r="AO1290" s="80"/>
      <c r="AP1290" s="80"/>
      <c r="AQ1290" s="80"/>
      <c r="AR1290" s="80"/>
      <c r="AS1290" s="78"/>
      <c r="AT1290" s="96"/>
      <c r="AU1290" s="97"/>
      <c r="AV1290" s="98"/>
      <c r="AW1290" s="99"/>
    </row>
    <row r="1291" spans="1:49">
      <c r="A1291" s="25"/>
      <c r="C1291" s="89"/>
      <c r="D1291" s="84"/>
      <c r="E1291" s="76"/>
      <c r="F1291" s="91"/>
      <c r="G1291" s="80"/>
      <c r="H1291" s="81"/>
      <c r="I1291" s="14"/>
      <c r="J1291" s="92"/>
      <c r="K1291" s="14"/>
      <c r="L1291" s="78"/>
      <c r="M1291" s="81"/>
      <c r="N1291" s="14"/>
      <c r="O1291" s="78"/>
      <c r="P1291" s="78"/>
      <c r="Q1291" s="93"/>
      <c r="R1291" s="80"/>
      <c r="S1291" s="80"/>
      <c r="T1291" s="69"/>
      <c r="U1291" s="78"/>
      <c r="V1291" s="69"/>
      <c r="W1291" s="80"/>
      <c r="X1291" s="80"/>
      <c r="Y1291" s="94"/>
      <c r="Z1291" s="80"/>
      <c r="AA1291" s="80"/>
      <c r="AB1291" s="80"/>
      <c r="AC1291" s="80"/>
      <c r="AD1291" s="69"/>
      <c r="AE1291" s="69"/>
      <c r="AF1291" s="69"/>
      <c r="AG1291" s="95"/>
      <c r="AH1291" s="93"/>
      <c r="AI1291" s="81"/>
      <c r="AJ1291" s="80"/>
      <c r="AK1291" s="80"/>
      <c r="AL1291" s="78"/>
      <c r="AM1291" s="80"/>
      <c r="AN1291" s="80"/>
      <c r="AO1291" s="80"/>
      <c r="AP1291" s="80"/>
      <c r="AQ1291" s="80"/>
      <c r="AR1291" s="80"/>
      <c r="AS1291" s="78"/>
      <c r="AT1291" s="96"/>
      <c r="AU1291" s="97"/>
      <c r="AV1291" s="98"/>
      <c r="AW1291" s="99"/>
    </row>
    <row r="1292" spans="1:49">
      <c r="A1292" s="25"/>
      <c r="C1292" s="89"/>
      <c r="D1292" s="84"/>
      <c r="E1292" s="76"/>
      <c r="F1292" s="91"/>
      <c r="G1292" s="80"/>
      <c r="H1292" s="81"/>
      <c r="I1292" s="14"/>
      <c r="J1292" s="92"/>
      <c r="K1292" s="14"/>
      <c r="L1292" s="78"/>
      <c r="M1292" s="81"/>
      <c r="N1292" s="14"/>
      <c r="O1292" s="78"/>
      <c r="P1292" s="78"/>
      <c r="Q1292" s="93"/>
      <c r="R1292" s="80"/>
      <c r="S1292" s="80"/>
      <c r="T1292" s="69"/>
      <c r="U1292" s="78"/>
      <c r="V1292" s="69"/>
      <c r="W1292" s="80"/>
      <c r="X1292" s="80"/>
      <c r="Y1292" s="94"/>
      <c r="Z1292" s="80"/>
      <c r="AA1292" s="80"/>
      <c r="AB1292" s="80"/>
      <c r="AC1292" s="80"/>
      <c r="AD1292" s="69"/>
      <c r="AE1292" s="69"/>
      <c r="AF1292" s="69"/>
      <c r="AG1292" s="95"/>
      <c r="AH1292" s="93"/>
      <c r="AI1292" s="81"/>
      <c r="AJ1292" s="80"/>
      <c r="AK1292" s="80"/>
      <c r="AL1292" s="78"/>
      <c r="AM1292" s="80"/>
      <c r="AN1292" s="80"/>
      <c r="AO1292" s="80"/>
      <c r="AP1292" s="80"/>
      <c r="AQ1292" s="80"/>
      <c r="AR1292" s="80"/>
      <c r="AS1292" s="78"/>
      <c r="AT1292" s="96"/>
      <c r="AU1292" s="97"/>
      <c r="AV1292" s="98"/>
      <c r="AW1292" s="99"/>
    </row>
    <row r="1293" spans="1:49">
      <c r="A1293" s="25"/>
      <c r="C1293" s="89"/>
      <c r="D1293" s="84"/>
      <c r="E1293" s="76"/>
      <c r="F1293" s="91"/>
      <c r="G1293" s="80"/>
      <c r="H1293" s="81"/>
      <c r="I1293" s="14"/>
      <c r="J1293" s="92"/>
      <c r="K1293" s="14"/>
      <c r="L1293" s="78"/>
      <c r="M1293" s="81"/>
      <c r="N1293" s="14"/>
      <c r="O1293" s="78"/>
      <c r="P1293" s="78"/>
      <c r="Q1293" s="93"/>
      <c r="R1293" s="80"/>
      <c r="S1293" s="80"/>
      <c r="T1293" s="69"/>
      <c r="U1293" s="78"/>
      <c r="V1293" s="69"/>
      <c r="W1293" s="80"/>
      <c r="X1293" s="80"/>
      <c r="Y1293" s="94"/>
      <c r="Z1293" s="80"/>
      <c r="AA1293" s="80"/>
      <c r="AB1293" s="80"/>
      <c r="AC1293" s="80"/>
      <c r="AD1293" s="69"/>
      <c r="AE1293" s="69"/>
      <c r="AF1293" s="69"/>
      <c r="AG1293" s="95"/>
      <c r="AH1293" s="93"/>
      <c r="AI1293" s="81"/>
      <c r="AJ1293" s="80"/>
      <c r="AK1293" s="80"/>
      <c r="AL1293" s="78"/>
      <c r="AM1293" s="80"/>
      <c r="AN1293" s="80"/>
      <c r="AO1293" s="80"/>
      <c r="AP1293" s="80"/>
      <c r="AQ1293" s="80"/>
      <c r="AR1293" s="80"/>
      <c r="AS1293" s="78"/>
      <c r="AT1293" s="96"/>
      <c r="AU1293" s="97"/>
      <c r="AV1293" s="98"/>
      <c r="AW1293" s="99"/>
    </row>
    <row r="1294" spans="1:49">
      <c r="A1294" s="25"/>
      <c r="C1294" s="89"/>
      <c r="D1294" s="84"/>
      <c r="E1294" s="76"/>
      <c r="F1294" s="91"/>
      <c r="G1294" s="80"/>
      <c r="H1294" s="81"/>
      <c r="I1294" s="14"/>
      <c r="J1294" s="92"/>
      <c r="K1294" s="14"/>
      <c r="L1294" s="78"/>
      <c r="M1294" s="81"/>
      <c r="N1294" s="14"/>
      <c r="O1294" s="78"/>
      <c r="P1294" s="78"/>
      <c r="Q1294" s="93"/>
      <c r="R1294" s="80"/>
      <c r="S1294" s="80"/>
      <c r="T1294" s="69"/>
      <c r="U1294" s="78"/>
      <c r="V1294" s="69"/>
      <c r="W1294" s="80"/>
      <c r="X1294" s="80"/>
      <c r="Y1294" s="94"/>
      <c r="Z1294" s="80"/>
      <c r="AA1294" s="80"/>
      <c r="AB1294" s="80"/>
      <c r="AC1294" s="80"/>
      <c r="AD1294" s="69"/>
      <c r="AE1294" s="69"/>
      <c r="AF1294" s="69"/>
      <c r="AG1294" s="95"/>
      <c r="AH1294" s="93"/>
      <c r="AI1294" s="81"/>
      <c r="AJ1294" s="80"/>
      <c r="AK1294" s="80"/>
      <c r="AL1294" s="78"/>
      <c r="AM1294" s="80"/>
      <c r="AN1294" s="80"/>
      <c r="AO1294" s="80"/>
      <c r="AP1294" s="80"/>
      <c r="AQ1294" s="80"/>
      <c r="AR1294" s="80"/>
      <c r="AS1294" s="78"/>
      <c r="AT1294" s="96"/>
      <c r="AU1294" s="97"/>
      <c r="AV1294" s="98"/>
      <c r="AW1294" s="99"/>
    </row>
    <row r="1295" spans="1:49">
      <c r="A1295" s="25"/>
      <c r="C1295" s="89"/>
      <c r="D1295" s="84"/>
      <c r="E1295" s="76"/>
      <c r="F1295" s="91"/>
      <c r="G1295" s="80"/>
      <c r="H1295" s="81"/>
      <c r="I1295" s="14"/>
      <c r="J1295" s="92"/>
      <c r="K1295" s="14"/>
      <c r="L1295" s="78"/>
      <c r="M1295" s="81"/>
      <c r="N1295" s="14"/>
      <c r="O1295" s="78"/>
      <c r="P1295" s="78"/>
      <c r="Q1295" s="93"/>
      <c r="R1295" s="80"/>
      <c r="S1295" s="80"/>
      <c r="T1295" s="69"/>
      <c r="U1295" s="78"/>
      <c r="V1295" s="69"/>
      <c r="W1295" s="80"/>
      <c r="X1295" s="80"/>
      <c r="Y1295" s="94"/>
      <c r="Z1295" s="80"/>
      <c r="AA1295" s="80"/>
      <c r="AB1295" s="80"/>
      <c r="AC1295" s="80"/>
      <c r="AD1295" s="69"/>
      <c r="AE1295" s="69"/>
      <c r="AF1295" s="69"/>
      <c r="AG1295" s="95"/>
      <c r="AH1295" s="93"/>
      <c r="AI1295" s="81"/>
      <c r="AJ1295" s="80"/>
      <c r="AK1295" s="80"/>
      <c r="AL1295" s="78"/>
      <c r="AM1295" s="80"/>
      <c r="AN1295" s="80"/>
      <c r="AO1295" s="80"/>
      <c r="AP1295" s="80"/>
      <c r="AQ1295" s="80"/>
      <c r="AR1295" s="80"/>
      <c r="AS1295" s="78"/>
      <c r="AT1295" s="96"/>
      <c r="AU1295" s="97"/>
      <c r="AV1295" s="98"/>
      <c r="AW1295" s="99"/>
    </row>
    <row r="1296" spans="1:49">
      <c r="A1296" s="25"/>
      <c r="C1296" s="89"/>
      <c r="D1296" s="84"/>
      <c r="E1296" s="76"/>
      <c r="F1296" s="91"/>
      <c r="G1296" s="80"/>
      <c r="H1296" s="81"/>
      <c r="I1296" s="14"/>
      <c r="J1296" s="92"/>
      <c r="K1296" s="14"/>
      <c r="L1296" s="78"/>
      <c r="M1296" s="81"/>
      <c r="N1296" s="14"/>
      <c r="O1296" s="78"/>
      <c r="P1296" s="78"/>
      <c r="Q1296" s="93"/>
      <c r="R1296" s="80"/>
      <c r="S1296" s="80"/>
      <c r="T1296" s="69"/>
      <c r="U1296" s="78"/>
      <c r="V1296" s="69"/>
      <c r="W1296" s="80"/>
      <c r="X1296" s="80"/>
      <c r="Y1296" s="94"/>
      <c r="Z1296" s="80"/>
      <c r="AA1296" s="80"/>
      <c r="AB1296" s="80"/>
      <c r="AC1296" s="80"/>
      <c r="AD1296" s="69"/>
      <c r="AE1296" s="69"/>
      <c r="AF1296" s="69"/>
      <c r="AG1296" s="95"/>
      <c r="AH1296" s="93"/>
      <c r="AI1296" s="81"/>
      <c r="AJ1296" s="80"/>
      <c r="AK1296" s="80"/>
      <c r="AL1296" s="78"/>
      <c r="AM1296" s="80"/>
      <c r="AN1296" s="80"/>
      <c r="AO1296" s="80"/>
      <c r="AP1296" s="80"/>
      <c r="AQ1296" s="80"/>
      <c r="AR1296" s="80"/>
      <c r="AS1296" s="78"/>
      <c r="AT1296" s="96"/>
      <c r="AU1296" s="97"/>
      <c r="AV1296" s="98"/>
      <c r="AW1296" s="99"/>
    </row>
    <row r="1297" spans="1:49">
      <c r="A1297" s="25"/>
      <c r="C1297" s="89"/>
      <c r="D1297" s="84"/>
      <c r="E1297" s="76"/>
      <c r="F1297" s="91"/>
      <c r="G1297" s="80"/>
      <c r="H1297" s="81"/>
      <c r="I1297" s="14"/>
      <c r="J1297" s="92"/>
      <c r="K1297" s="14"/>
      <c r="L1297" s="78"/>
      <c r="M1297" s="81"/>
      <c r="N1297" s="14"/>
      <c r="O1297" s="78"/>
      <c r="P1297" s="78"/>
      <c r="Q1297" s="93"/>
      <c r="R1297" s="80"/>
      <c r="S1297" s="80"/>
      <c r="T1297" s="69"/>
      <c r="U1297" s="78"/>
      <c r="V1297" s="69"/>
      <c r="W1297" s="80"/>
      <c r="X1297" s="80"/>
      <c r="Y1297" s="94"/>
      <c r="Z1297" s="80"/>
      <c r="AA1297" s="80"/>
      <c r="AB1297" s="80"/>
      <c r="AC1297" s="80"/>
      <c r="AD1297" s="69"/>
      <c r="AE1297" s="69"/>
      <c r="AF1297" s="69"/>
      <c r="AG1297" s="95"/>
      <c r="AH1297" s="93"/>
      <c r="AI1297" s="81"/>
      <c r="AJ1297" s="80"/>
      <c r="AK1297" s="80"/>
      <c r="AL1297" s="78"/>
      <c r="AM1297" s="80"/>
      <c r="AN1297" s="80"/>
      <c r="AO1297" s="80"/>
      <c r="AP1297" s="80"/>
      <c r="AQ1297" s="80"/>
      <c r="AR1297" s="80"/>
      <c r="AS1297" s="78"/>
      <c r="AT1297" s="96"/>
      <c r="AU1297" s="97"/>
      <c r="AV1297" s="98"/>
      <c r="AW1297" s="99"/>
    </row>
    <row r="1298" spans="1:49">
      <c r="A1298" s="25"/>
      <c r="C1298" s="89"/>
      <c r="D1298" s="84"/>
      <c r="E1298" s="76"/>
      <c r="F1298" s="91"/>
      <c r="G1298" s="80"/>
      <c r="H1298" s="81"/>
      <c r="I1298" s="14"/>
      <c r="J1298" s="92"/>
      <c r="K1298" s="14"/>
      <c r="L1298" s="78"/>
      <c r="M1298" s="81"/>
      <c r="N1298" s="14"/>
      <c r="O1298" s="78"/>
      <c r="P1298" s="78"/>
      <c r="Q1298" s="93"/>
      <c r="R1298" s="80"/>
      <c r="S1298" s="80"/>
      <c r="T1298" s="69"/>
      <c r="U1298" s="78"/>
      <c r="V1298" s="69"/>
      <c r="W1298" s="80"/>
      <c r="X1298" s="80"/>
      <c r="Y1298" s="94"/>
      <c r="Z1298" s="80"/>
      <c r="AA1298" s="80"/>
      <c r="AB1298" s="80"/>
      <c r="AC1298" s="80"/>
      <c r="AD1298" s="69"/>
      <c r="AE1298" s="69"/>
      <c r="AF1298" s="69"/>
      <c r="AG1298" s="95"/>
      <c r="AH1298" s="93"/>
      <c r="AI1298" s="81"/>
      <c r="AJ1298" s="80"/>
      <c r="AK1298" s="80"/>
      <c r="AL1298" s="78"/>
      <c r="AM1298" s="80"/>
      <c r="AN1298" s="80"/>
      <c r="AO1298" s="80"/>
      <c r="AP1298" s="80"/>
      <c r="AQ1298" s="80"/>
      <c r="AR1298" s="80"/>
      <c r="AS1298" s="78"/>
      <c r="AT1298" s="96"/>
      <c r="AU1298" s="97"/>
      <c r="AV1298" s="98"/>
      <c r="AW1298" s="99"/>
    </row>
    <row r="1299" spans="1:49">
      <c r="A1299" s="25"/>
      <c r="C1299" s="89"/>
      <c r="D1299" s="84"/>
      <c r="E1299" s="76"/>
      <c r="F1299" s="91"/>
      <c r="G1299" s="80"/>
      <c r="H1299" s="81"/>
      <c r="I1299" s="14"/>
      <c r="J1299" s="92"/>
      <c r="K1299" s="14"/>
      <c r="L1299" s="78"/>
      <c r="M1299" s="81"/>
      <c r="N1299" s="14"/>
      <c r="O1299" s="78"/>
      <c r="P1299" s="78"/>
      <c r="Q1299" s="93"/>
      <c r="R1299" s="80"/>
      <c r="S1299" s="80"/>
      <c r="T1299" s="69"/>
      <c r="U1299" s="78"/>
      <c r="V1299" s="69"/>
      <c r="W1299" s="80"/>
      <c r="X1299" s="80"/>
      <c r="Y1299" s="94"/>
      <c r="Z1299" s="80"/>
      <c r="AA1299" s="80"/>
      <c r="AB1299" s="80"/>
      <c r="AC1299" s="80"/>
      <c r="AD1299" s="69"/>
      <c r="AE1299" s="69"/>
      <c r="AF1299" s="69"/>
      <c r="AG1299" s="95"/>
      <c r="AH1299" s="93"/>
      <c r="AI1299" s="81"/>
      <c r="AJ1299" s="80"/>
      <c r="AK1299" s="80"/>
      <c r="AL1299" s="78"/>
      <c r="AM1299" s="80"/>
      <c r="AN1299" s="80"/>
      <c r="AO1299" s="80"/>
      <c r="AP1299" s="80"/>
      <c r="AQ1299" s="80"/>
      <c r="AR1299" s="80"/>
      <c r="AS1299" s="78"/>
      <c r="AT1299" s="96"/>
      <c r="AU1299" s="97"/>
      <c r="AV1299" s="98"/>
      <c r="AW1299" s="99"/>
    </row>
    <row r="1300" spans="1:49">
      <c r="A1300" s="25"/>
      <c r="C1300" s="89"/>
      <c r="D1300" s="84"/>
      <c r="E1300" s="76"/>
      <c r="F1300" s="91"/>
      <c r="G1300" s="80"/>
      <c r="H1300" s="81"/>
      <c r="I1300" s="14"/>
      <c r="J1300" s="92"/>
      <c r="K1300" s="14"/>
      <c r="L1300" s="78"/>
      <c r="M1300" s="81"/>
      <c r="N1300" s="14"/>
      <c r="O1300" s="78"/>
      <c r="P1300" s="78"/>
      <c r="Q1300" s="93"/>
      <c r="R1300" s="80"/>
      <c r="S1300" s="80"/>
      <c r="T1300" s="69"/>
      <c r="U1300" s="78"/>
      <c r="V1300" s="69"/>
      <c r="W1300" s="80"/>
      <c r="X1300" s="80"/>
      <c r="Y1300" s="94"/>
      <c r="Z1300" s="80"/>
      <c r="AA1300" s="80"/>
      <c r="AB1300" s="80"/>
      <c r="AC1300" s="80"/>
      <c r="AD1300" s="69"/>
      <c r="AE1300" s="69"/>
      <c r="AF1300" s="69"/>
      <c r="AG1300" s="95"/>
      <c r="AH1300" s="93"/>
      <c r="AI1300" s="81"/>
      <c r="AJ1300" s="80"/>
      <c r="AK1300" s="80"/>
      <c r="AL1300" s="78"/>
      <c r="AM1300" s="80"/>
      <c r="AN1300" s="80"/>
      <c r="AO1300" s="80"/>
      <c r="AP1300" s="80"/>
      <c r="AQ1300" s="80"/>
      <c r="AR1300" s="80"/>
      <c r="AS1300" s="78"/>
      <c r="AT1300" s="96"/>
      <c r="AU1300" s="97"/>
      <c r="AV1300" s="98"/>
      <c r="AW1300" s="99"/>
    </row>
    <row r="1301" spans="1:49">
      <c r="A1301" s="25"/>
      <c r="C1301" s="89"/>
      <c r="D1301" s="84"/>
      <c r="E1301" s="76"/>
      <c r="F1301" s="91"/>
      <c r="G1301" s="80"/>
      <c r="H1301" s="81"/>
      <c r="I1301" s="14"/>
      <c r="J1301" s="92"/>
      <c r="K1301" s="14"/>
      <c r="L1301" s="78"/>
      <c r="M1301" s="81"/>
      <c r="N1301" s="14"/>
      <c r="O1301" s="78"/>
      <c r="P1301" s="78"/>
      <c r="Q1301" s="93"/>
      <c r="R1301" s="80"/>
      <c r="S1301" s="80"/>
      <c r="T1301" s="69"/>
      <c r="U1301" s="78"/>
      <c r="V1301" s="69"/>
      <c r="W1301" s="80"/>
      <c r="X1301" s="80"/>
      <c r="Y1301" s="94"/>
      <c r="Z1301" s="80"/>
      <c r="AA1301" s="80"/>
      <c r="AB1301" s="80"/>
      <c r="AC1301" s="80"/>
      <c r="AD1301" s="69"/>
      <c r="AE1301" s="69"/>
      <c r="AF1301" s="69"/>
      <c r="AG1301" s="95"/>
      <c r="AH1301" s="93"/>
      <c r="AI1301" s="81"/>
      <c r="AJ1301" s="80"/>
      <c r="AK1301" s="80"/>
      <c r="AL1301" s="78"/>
      <c r="AM1301" s="80"/>
      <c r="AN1301" s="80"/>
      <c r="AO1301" s="80"/>
      <c r="AP1301" s="80"/>
      <c r="AQ1301" s="80"/>
      <c r="AR1301" s="80"/>
      <c r="AS1301" s="78"/>
      <c r="AT1301" s="96"/>
      <c r="AU1301" s="97"/>
      <c r="AV1301" s="98"/>
      <c r="AW1301" s="99"/>
    </row>
    <row r="1302" spans="1:49">
      <c r="A1302" s="25"/>
      <c r="C1302" s="89"/>
      <c r="D1302" s="84"/>
      <c r="E1302" s="76"/>
      <c r="F1302" s="91"/>
      <c r="G1302" s="80"/>
      <c r="H1302" s="81"/>
      <c r="I1302" s="14"/>
      <c r="J1302" s="92"/>
      <c r="K1302" s="14"/>
      <c r="L1302" s="78"/>
      <c r="M1302" s="81"/>
      <c r="N1302" s="14"/>
      <c r="O1302" s="78"/>
      <c r="P1302" s="78"/>
      <c r="Q1302" s="93"/>
      <c r="R1302" s="80"/>
      <c r="S1302" s="80"/>
      <c r="T1302" s="69"/>
      <c r="U1302" s="78"/>
      <c r="V1302" s="69"/>
      <c r="W1302" s="80"/>
      <c r="X1302" s="80"/>
      <c r="Y1302" s="94"/>
      <c r="Z1302" s="80"/>
      <c r="AA1302" s="80"/>
      <c r="AB1302" s="80"/>
      <c r="AC1302" s="80"/>
      <c r="AD1302" s="69"/>
      <c r="AE1302" s="69"/>
      <c r="AF1302" s="69"/>
      <c r="AG1302" s="95"/>
      <c r="AH1302" s="93"/>
      <c r="AI1302" s="81"/>
      <c r="AJ1302" s="80"/>
      <c r="AK1302" s="80"/>
      <c r="AL1302" s="78"/>
      <c r="AM1302" s="80"/>
      <c r="AN1302" s="80"/>
      <c r="AO1302" s="80"/>
      <c r="AP1302" s="80"/>
      <c r="AQ1302" s="80"/>
      <c r="AR1302" s="80"/>
      <c r="AS1302" s="78"/>
      <c r="AT1302" s="96"/>
      <c r="AU1302" s="97"/>
      <c r="AV1302" s="98"/>
      <c r="AW1302" s="99"/>
    </row>
    <row r="1303" spans="1:49">
      <c r="A1303" s="25"/>
      <c r="C1303" s="89"/>
      <c r="D1303" s="84"/>
      <c r="E1303" s="76"/>
      <c r="F1303" s="91"/>
      <c r="G1303" s="80"/>
      <c r="H1303" s="81"/>
      <c r="I1303" s="14"/>
      <c r="J1303" s="92"/>
      <c r="K1303" s="14"/>
      <c r="L1303" s="78"/>
      <c r="M1303" s="81"/>
      <c r="N1303" s="14"/>
      <c r="O1303" s="78"/>
      <c r="P1303" s="78"/>
      <c r="Q1303" s="93"/>
      <c r="R1303" s="80"/>
      <c r="S1303" s="80"/>
      <c r="T1303" s="69"/>
      <c r="U1303" s="78"/>
      <c r="V1303" s="69"/>
      <c r="W1303" s="80"/>
      <c r="X1303" s="80"/>
      <c r="Y1303" s="94"/>
      <c r="Z1303" s="80"/>
      <c r="AA1303" s="80"/>
      <c r="AB1303" s="80"/>
      <c r="AC1303" s="80"/>
      <c r="AD1303" s="69"/>
      <c r="AE1303" s="69"/>
      <c r="AF1303" s="69"/>
      <c r="AG1303" s="95"/>
      <c r="AH1303" s="93"/>
      <c r="AI1303" s="81"/>
      <c r="AJ1303" s="80"/>
      <c r="AK1303" s="80"/>
      <c r="AL1303" s="78"/>
      <c r="AM1303" s="80"/>
      <c r="AN1303" s="80"/>
      <c r="AO1303" s="80"/>
      <c r="AP1303" s="80"/>
      <c r="AQ1303" s="80"/>
      <c r="AR1303" s="80"/>
      <c r="AS1303" s="78"/>
      <c r="AT1303" s="96"/>
      <c r="AU1303" s="97"/>
      <c r="AV1303" s="98"/>
      <c r="AW1303" s="99"/>
    </row>
    <row r="1304" spans="1:49">
      <c r="A1304" s="25"/>
      <c r="C1304" s="89"/>
      <c r="D1304" s="84"/>
      <c r="E1304" s="76"/>
      <c r="F1304" s="91"/>
      <c r="G1304" s="80"/>
      <c r="H1304" s="81"/>
      <c r="I1304" s="14"/>
      <c r="J1304" s="92"/>
      <c r="K1304" s="14"/>
      <c r="L1304" s="78"/>
      <c r="M1304" s="81"/>
      <c r="N1304" s="14"/>
      <c r="O1304" s="78"/>
      <c r="P1304" s="78"/>
      <c r="Q1304" s="93"/>
      <c r="R1304" s="80"/>
      <c r="S1304" s="80"/>
      <c r="T1304" s="69"/>
      <c r="U1304" s="78"/>
      <c r="V1304" s="69"/>
      <c r="W1304" s="80"/>
      <c r="X1304" s="80"/>
      <c r="Y1304" s="94"/>
      <c r="Z1304" s="80"/>
      <c r="AA1304" s="80"/>
      <c r="AB1304" s="80"/>
      <c r="AC1304" s="80"/>
      <c r="AD1304" s="69"/>
      <c r="AE1304" s="69"/>
      <c r="AF1304" s="69"/>
      <c r="AG1304" s="95"/>
      <c r="AH1304" s="93"/>
      <c r="AI1304" s="81"/>
      <c r="AJ1304" s="80"/>
      <c r="AK1304" s="80"/>
      <c r="AL1304" s="78"/>
      <c r="AM1304" s="80"/>
      <c r="AN1304" s="80"/>
      <c r="AO1304" s="80"/>
      <c r="AP1304" s="80"/>
      <c r="AQ1304" s="80"/>
      <c r="AR1304" s="80"/>
      <c r="AS1304" s="78"/>
      <c r="AT1304" s="96"/>
      <c r="AU1304" s="97"/>
      <c r="AV1304" s="98"/>
      <c r="AW1304" s="99"/>
    </row>
    <row r="1305" spans="1:49">
      <c r="A1305" s="25"/>
      <c r="C1305" s="89"/>
      <c r="D1305" s="84"/>
      <c r="E1305" s="76"/>
      <c r="F1305" s="91"/>
      <c r="G1305" s="80"/>
      <c r="H1305" s="81"/>
      <c r="I1305" s="14"/>
      <c r="J1305" s="92"/>
      <c r="K1305" s="14"/>
      <c r="L1305" s="78"/>
      <c r="M1305" s="81"/>
      <c r="N1305" s="14"/>
      <c r="O1305" s="78"/>
      <c r="P1305" s="78"/>
      <c r="Q1305" s="93"/>
      <c r="R1305" s="80"/>
      <c r="S1305" s="80"/>
      <c r="T1305" s="69"/>
      <c r="U1305" s="78"/>
      <c r="V1305" s="69"/>
      <c r="W1305" s="80"/>
      <c r="X1305" s="80"/>
      <c r="Y1305" s="94"/>
      <c r="Z1305" s="80"/>
      <c r="AA1305" s="80"/>
      <c r="AB1305" s="80"/>
      <c r="AC1305" s="80"/>
      <c r="AD1305" s="69"/>
      <c r="AE1305" s="69"/>
      <c r="AF1305" s="69"/>
      <c r="AG1305" s="95"/>
      <c r="AH1305" s="93"/>
      <c r="AI1305" s="81"/>
      <c r="AJ1305" s="80"/>
      <c r="AK1305" s="80"/>
      <c r="AL1305" s="78"/>
      <c r="AM1305" s="80"/>
      <c r="AN1305" s="80"/>
      <c r="AO1305" s="80"/>
      <c r="AP1305" s="80"/>
      <c r="AQ1305" s="80"/>
      <c r="AR1305" s="80"/>
      <c r="AS1305" s="78"/>
      <c r="AT1305" s="96"/>
      <c r="AU1305" s="97"/>
      <c r="AV1305" s="98"/>
      <c r="AW1305" s="99"/>
    </row>
    <row r="1306" spans="1:49">
      <c r="A1306" s="25"/>
      <c r="C1306" s="89"/>
      <c r="D1306" s="84"/>
      <c r="E1306" s="76"/>
      <c r="F1306" s="91"/>
      <c r="G1306" s="80"/>
      <c r="H1306" s="81"/>
      <c r="I1306" s="14"/>
      <c r="J1306" s="92"/>
      <c r="K1306" s="14"/>
      <c r="L1306" s="78"/>
      <c r="M1306" s="81"/>
      <c r="N1306" s="14"/>
      <c r="O1306" s="78"/>
      <c r="P1306" s="78"/>
      <c r="Q1306" s="93"/>
      <c r="R1306" s="80"/>
      <c r="S1306" s="80"/>
      <c r="T1306" s="69"/>
      <c r="U1306" s="78"/>
      <c r="V1306" s="69"/>
      <c r="W1306" s="80"/>
      <c r="X1306" s="80"/>
      <c r="Y1306" s="94"/>
      <c r="Z1306" s="80"/>
      <c r="AA1306" s="80"/>
      <c r="AB1306" s="80"/>
      <c r="AC1306" s="80"/>
      <c r="AD1306" s="69"/>
      <c r="AE1306" s="69"/>
      <c r="AF1306" s="69"/>
      <c r="AG1306" s="95"/>
      <c r="AH1306" s="93"/>
      <c r="AI1306" s="81"/>
      <c r="AJ1306" s="80"/>
      <c r="AK1306" s="80"/>
      <c r="AL1306" s="78"/>
      <c r="AM1306" s="80"/>
      <c r="AN1306" s="80"/>
      <c r="AO1306" s="80"/>
      <c r="AP1306" s="80"/>
      <c r="AQ1306" s="80"/>
      <c r="AR1306" s="80"/>
      <c r="AS1306" s="78"/>
      <c r="AT1306" s="96"/>
      <c r="AU1306" s="97"/>
      <c r="AV1306" s="98"/>
      <c r="AW1306" s="99"/>
    </row>
    <row r="1307" spans="1:49">
      <c r="A1307" s="25"/>
      <c r="C1307" s="89"/>
      <c r="D1307" s="84"/>
      <c r="E1307" s="76"/>
      <c r="F1307" s="91"/>
      <c r="G1307" s="80"/>
      <c r="H1307" s="81"/>
      <c r="I1307" s="14"/>
      <c r="J1307" s="92"/>
      <c r="K1307" s="14"/>
      <c r="L1307" s="78"/>
      <c r="M1307" s="81"/>
      <c r="N1307" s="14"/>
      <c r="O1307" s="78"/>
      <c r="P1307" s="78"/>
      <c r="Q1307" s="93"/>
      <c r="R1307" s="80"/>
      <c r="S1307" s="80"/>
      <c r="T1307" s="69"/>
      <c r="U1307" s="78"/>
      <c r="V1307" s="69"/>
      <c r="W1307" s="80"/>
      <c r="X1307" s="80"/>
      <c r="Y1307" s="94"/>
      <c r="Z1307" s="80"/>
      <c r="AA1307" s="80"/>
      <c r="AB1307" s="80"/>
      <c r="AC1307" s="80"/>
      <c r="AD1307" s="69"/>
      <c r="AE1307" s="69"/>
      <c r="AF1307" s="69"/>
      <c r="AG1307" s="95"/>
      <c r="AH1307" s="93"/>
      <c r="AI1307" s="81"/>
      <c r="AJ1307" s="80"/>
      <c r="AK1307" s="80"/>
      <c r="AL1307" s="78"/>
      <c r="AM1307" s="80"/>
      <c r="AN1307" s="80"/>
      <c r="AO1307" s="80"/>
      <c r="AP1307" s="80"/>
      <c r="AQ1307" s="80"/>
      <c r="AR1307" s="80"/>
      <c r="AS1307" s="78"/>
      <c r="AT1307" s="96"/>
      <c r="AU1307" s="97"/>
      <c r="AV1307" s="98"/>
      <c r="AW1307" s="99"/>
    </row>
    <row r="1308" spans="1:49">
      <c r="A1308" s="25"/>
      <c r="C1308" s="89"/>
      <c r="D1308" s="84"/>
      <c r="E1308" s="76"/>
      <c r="F1308" s="91"/>
      <c r="G1308" s="80"/>
      <c r="H1308" s="81"/>
      <c r="I1308" s="14"/>
      <c r="J1308" s="92"/>
      <c r="K1308" s="14"/>
      <c r="L1308" s="78"/>
      <c r="M1308" s="81"/>
      <c r="N1308" s="14"/>
      <c r="O1308" s="78"/>
      <c r="P1308" s="78"/>
      <c r="Q1308" s="93"/>
      <c r="R1308" s="80"/>
      <c r="S1308" s="80"/>
      <c r="T1308" s="69"/>
      <c r="U1308" s="78"/>
      <c r="V1308" s="69"/>
      <c r="W1308" s="80"/>
      <c r="X1308" s="80"/>
      <c r="Y1308" s="94"/>
      <c r="Z1308" s="80"/>
      <c r="AA1308" s="80"/>
      <c r="AB1308" s="80"/>
      <c r="AC1308" s="80"/>
      <c r="AD1308" s="69"/>
      <c r="AE1308" s="69"/>
      <c r="AF1308" s="69"/>
      <c r="AG1308" s="95"/>
      <c r="AH1308" s="93"/>
      <c r="AI1308" s="81"/>
      <c r="AJ1308" s="80"/>
      <c r="AK1308" s="80"/>
      <c r="AL1308" s="78"/>
      <c r="AM1308" s="80"/>
      <c r="AN1308" s="80"/>
      <c r="AO1308" s="80"/>
      <c r="AP1308" s="80"/>
      <c r="AQ1308" s="80"/>
      <c r="AR1308" s="80"/>
      <c r="AS1308" s="78"/>
      <c r="AT1308" s="96"/>
      <c r="AU1308" s="97"/>
      <c r="AV1308" s="98"/>
      <c r="AW1308" s="99"/>
    </row>
    <row r="1309" spans="1:49">
      <c r="A1309" s="25"/>
      <c r="C1309" s="89"/>
      <c r="D1309" s="84"/>
      <c r="E1309" s="76"/>
      <c r="F1309" s="91"/>
      <c r="G1309" s="80"/>
      <c r="H1309" s="81"/>
      <c r="I1309" s="14"/>
      <c r="J1309" s="92"/>
      <c r="K1309" s="14"/>
      <c r="L1309" s="78"/>
      <c r="M1309" s="81"/>
      <c r="N1309" s="14"/>
      <c r="O1309" s="78"/>
      <c r="P1309" s="78"/>
      <c r="Q1309" s="93"/>
      <c r="R1309" s="80"/>
      <c r="S1309" s="80"/>
      <c r="T1309" s="69"/>
      <c r="U1309" s="78"/>
      <c r="V1309" s="69"/>
      <c r="W1309" s="80"/>
      <c r="X1309" s="80"/>
      <c r="Y1309" s="94"/>
      <c r="Z1309" s="80"/>
      <c r="AA1309" s="80"/>
      <c r="AB1309" s="80"/>
      <c r="AC1309" s="80"/>
      <c r="AD1309" s="69"/>
      <c r="AE1309" s="69"/>
      <c r="AF1309" s="69"/>
      <c r="AG1309" s="95"/>
      <c r="AH1309" s="93"/>
      <c r="AI1309" s="81"/>
      <c r="AJ1309" s="80"/>
      <c r="AK1309" s="80"/>
      <c r="AL1309" s="78"/>
      <c r="AM1309" s="80"/>
      <c r="AN1309" s="80"/>
      <c r="AO1309" s="80"/>
      <c r="AP1309" s="80"/>
      <c r="AQ1309" s="80"/>
      <c r="AR1309" s="80"/>
      <c r="AS1309" s="78"/>
      <c r="AT1309" s="96"/>
      <c r="AU1309" s="97"/>
      <c r="AV1309" s="98"/>
      <c r="AW1309" s="99"/>
    </row>
    <row r="1310" spans="1:49">
      <c r="A1310" s="25"/>
      <c r="C1310" s="89"/>
      <c r="D1310" s="84"/>
      <c r="E1310" s="76"/>
      <c r="F1310" s="91"/>
      <c r="G1310" s="80"/>
      <c r="H1310" s="81"/>
      <c r="I1310" s="14"/>
      <c r="J1310" s="92"/>
      <c r="K1310" s="14"/>
      <c r="L1310" s="78"/>
      <c r="M1310" s="81"/>
      <c r="N1310" s="14"/>
      <c r="O1310" s="78"/>
      <c r="P1310" s="78"/>
      <c r="Q1310" s="93"/>
      <c r="R1310" s="80"/>
      <c r="S1310" s="80"/>
      <c r="T1310" s="69"/>
      <c r="U1310" s="78"/>
      <c r="V1310" s="69"/>
      <c r="W1310" s="80"/>
      <c r="X1310" s="80"/>
      <c r="Y1310" s="94"/>
      <c r="Z1310" s="80"/>
      <c r="AA1310" s="80"/>
      <c r="AB1310" s="80"/>
      <c r="AC1310" s="80"/>
      <c r="AD1310" s="69"/>
      <c r="AE1310" s="69"/>
      <c r="AF1310" s="69"/>
      <c r="AG1310" s="95"/>
      <c r="AH1310" s="93"/>
      <c r="AI1310" s="81"/>
      <c r="AJ1310" s="80"/>
      <c r="AK1310" s="80"/>
      <c r="AL1310" s="78"/>
      <c r="AM1310" s="80"/>
      <c r="AN1310" s="80"/>
      <c r="AO1310" s="80"/>
      <c r="AP1310" s="80"/>
      <c r="AQ1310" s="80"/>
      <c r="AR1310" s="80"/>
      <c r="AS1310" s="78"/>
      <c r="AT1310" s="96"/>
      <c r="AU1310" s="97"/>
      <c r="AV1310" s="98"/>
      <c r="AW1310" s="99"/>
    </row>
    <row r="1311" spans="1:49">
      <c r="A1311" s="25"/>
      <c r="C1311" s="89"/>
      <c r="D1311" s="84"/>
      <c r="E1311" s="76"/>
      <c r="F1311" s="91"/>
      <c r="G1311" s="80"/>
      <c r="H1311" s="81"/>
      <c r="I1311" s="14"/>
      <c r="J1311" s="92"/>
      <c r="K1311" s="14"/>
      <c r="L1311" s="78"/>
      <c r="M1311" s="81"/>
      <c r="N1311" s="14"/>
      <c r="O1311" s="78"/>
      <c r="P1311" s="78"/>
      <c r="Q1311" s="93"/>
      <c r="R1311" s="80"/>
      <c r="S1311" s="80"/>
      <c r="T1311" s="69"/>
      <c r="U1311" s="78"/>
      <c r="V1311" s="69"/>
      <c r="W1311" s="80"/>
      <c r="X1311" s="80"/>
      <c r="Y1311" s="94"/>
      <c r="Z1311" s="80"/>
      <c r="AA1311" s="80"/>
      <c r="AB1311" s="80"/>
      <c r="AC1311" s="80"/>
      <c r="AD1311" s="69"/>
      <c r="AE1311" s="69"/>
      <c r="AF1311" s="69"/>
      <c r="AG1311" s="95"/>
      <c r="AH1311" s="93"/>
      <c r="AI1311" s="81"/>
      <c r="AJ1311" s="80"/>
      <c r="AK1311" s="80"/>
      <c r="AL1311" s="78"/>
      <c r="AM1311" s="80"/>
      <c r="AN1311" s="80"/>
      <c r="AO1311" s="80"/>
      <c r="AP1311" s="80"/>
      <c r="AQ1311" s="80"/>
      <c r="AR1311" s="80"/>
      <c r="AS1311" s="78"/>
      <c r="AT1311" s="96"/>
      <c r="AU1311" s="97"/>
      <c r="AV1311" s="98"/>
      <c r="AW1311" s="99"/>
    </row>
    <row r="1312" spans="1:49">
      <c r="A1312" s="25"/>
      <c r="C1312" s="89"/>
      <c r="D1312" s="84"/>
      <c r="E1312" s="76"/>
      <c r="F1312" s="91"/>
      <c r="G1312" s="80"/>
      <c r="H1312" s="81"/>
      <c r="I1312" s="14"/>
      <c r="J1312" s="92"/>
      <c r="K1312" s="14"/>
      <c r="L1312" s="78"/>
      <c r="M1312" s="81"/>
      <c r="N1312" s="14"/>
      <c r="O1312" s="78"/>
      <c r="P1312" s="78"/>
      <c r="Q1312" s="93"/>
      <c r="R1312" s="80"/>
      <c r="S1312" s="80"/>
      <c r="T1312" s="69"/>
      <c r="U1312" s="78"/>
      <c r="V1312" s="69"/>
      <c r="W1312" s="80"/>
      <c r="X1312" s="80"/>
      <c r="Y1312" s="94"/>
      <c r="Z1312" s="80"/>
      <c r="AA1312" s="80"/>
      <c r="AB1312" s="80"/>
      <c r="AC1312" s="80"/>
      <c r="AD1312" s="69"/>
      <c r="AE1312" s="69"/>
      <c r="AF1312" s="69"/>
      <c r="AG1312" s="95"/>
      <c r="AH1312" s="93"/>
      <c r="AI1312" s="81"/>
      <c r="AJ1312" s="80"/>
      <c r="AK1312" s="80"/>
      <c r="AL1312" s="78"/>
      <c r="AM1312" s="80"/>
      <c r="AN1312" s="80"/>
      <c r="AO1312" s="80"/>
      <c r="AP1312" s="80"/>
      <c r="AQ1312" s="80"/>
      <c r="AR1312" s="80"/>
      <c r="AS1312" s="78"/>
      <c r="AT1312" s="96"/>
      <c r="AU1312" s="97"/>
      <c r="AV1312" s="98"/>
      <c r="AW1312" s="99"/>
    </row>
    <row r="1313" spans="1:49">
      <c r="A1313" s="25"/>
      <c r="C1313" s="89"/>
      <c r="D1313" s="84"/>
      <c r="E1313" s="76"/>
      <c r="F1313" s="91"/>
      <c r="G1313" s="80"/>
      <c r="H1313" s="81"/>
      <c r="I1313" s="14"/>
      <c r="J1313" s="92"/>
      <c r="K1313" s="14"/>
      <c r="L1313" s="78"/>
      <c r="M1313" s="81"/>
      <c r="N1313" s="14"/>
      <c r="O1313" s="78"/>
      <c r="P1313" s="78"/>
      <c r="Q1313" s="93"/>
      <c r="R1313" s="80"/>
      <c r="S1313" s="80"/>
      <c r="T1313" s="69"/>
      <c r="U1313" s="78"/>
      <c r="V1313" s="69"/>
      <c r="W1313" s="80"/>
      <c r="X1313" s="80"/>
      <c r="Y1313" s="94"/>
      <c r="Z1313" s="80"/>
      <c r="AA1313" s="80"/>
      <c r="AB1313" s="80"/>
      <c r="AC1313" s="80"/>
      <c r="AD1313" s="69"/>
      <c r="AE1313" s="69"/>
      <c r="AF1313" s="69"/>
      <c r="AG1313" s="95"/>
      <c r="AH1313" s="93"/>
      <c r="AI1313" s="81"/>
      <c r="AJ1313" s="80"/>
      <c r="AK1313" s="80"/>
      <c r="AL1313" s="78"/>
      <c r="AM1313" s="80"/>
      <c r="AN1313" s="80"/>
      <c r="AO1313" s="80"/>
      <c r="AP1313" s="80"/>
      <c r="AQ1313" s="80"/>
      <c r="AR1313" s="80"/>
      <c r="AS1313" s="78"/>
      <c r="AT1313" s="96"/>
      <c r="AU1313" s="97"/>
      <c r="AV1313" s="98"/>
      <c r="AW1313" s="99"/>
    </row>
    <row r="1314" spans="1:49">
      <c r="A1314" s="25"/>
      <c r="C1314" s="89"/>
      <c r="D1314" s="84"/>
      <c r="E1314" s="76"/>
      <c r="F1314" s="91"/>
      <c r="G1314" s="80"/>
      <c r="H1314" s="81"/>
      <c r="I1314" s="14"/>
      <c r="J1314" s="92"/>
      <c r="K1314" s="14"/>
      <c r="L1314" s="78"/>
      <c r="M1314" s="81"/>
      <c r="N1314" s="14"/>
      <c r="O1314" s="78"/>
      <c r="P1314" s="78"/>
      <c r="Q1314" s="93"/>
      <c r="R1314" s="80"/>
      <c r="S1314" s="80"/>
      <c r="T1314" s="69"/>
      <c r="U1314" s="78"/>
      <c r="V1314" s="69"/>
      <c r="W1314" s="80"/>
      <c r="X1314" s="80"/>
      <c r="Y1314" s="94"/>
      <c r="Z1314" s="80"/>
      <c r="AA1314" s="80"/>
      <c r="AB1314" s="80"/>
      <c r="AC1314" s="80"/>
      <c r="AD1314" s="69"/>
      <c r="AE1314" s="69"/>
      <c r="AF1314" s="69"/>
      <c r="AG1314" s="95"/>
      <c r="AH1314" s="93"/>
      <c r="AI1314" s="81"/>
      <c r="AJ1314" s="80"/>
      <c r="AK1314" s="80"/>
      <c r="AL1314" s="78"/>
      <c r="AM1314" s="80"/>
      <c r="AN1314" s="80"/>
      <c r="AO1314" s="80"/>
      <c r="AP1314" s="80"/>
      <c r="AQ1314" s="80"/>
      <c r="AR1314" s="80"/>
      <c r="AS1314" s="78"/>
      <c r="AT1314" s="96"/>
      <c r="AU1314" s="97"/>
      <c r="AV1314" s="98"/>
      <c r="AW1314" s="99"/>
    </row>
    <row r="1315" spans="1:49">
      <c r="A1315" s="25"/>
      <c r="C1315" s="89"/>
      <c r="D1315" s="84"/>
      <c r="E1315" s="76"/>
      <c r="F1315" s="91"/>
      <c r="G1315" s="80"/>
      <c r="H1315" s="81"/>
      <c r="I1315" s="14"/>
      <c r="J1315" s="92"/>
      <c r="K1315" s="14"/>
      <c r="L1315" s="78"/>
      <c r="M1315" s="81"/>
      <c r="N1315" s="14"/>
      <c r="O1315" s="78"/>
      <c r="P1315" s="78"/>
      <c r="Q1315" s="93"/>
      <c r="R1315" s="80"/>
      <c r="S1315" s="80"/>
      <c r="T1315" s="69"/>
      <c r="U1315" s="78"/>
      <c r="V1315" s="69"/>
      <c r="W1315" s="80"/>
      <c r="X1315" s="80"/>
      <c r="Y1315" s="94"/>
      <c r="Z1315" s="80"/>
      <c r="AA1315" s="80"/>
      <c r="AB1315" s="80"/>
      <c r="AC1315" s="80"/>
      <c r="AD1315" s="69"/>
      <c r="AE1315" s="69"/>
      <c r="AF1315" s="69"/>
      <c r="AG1315" s="95"/>
      <c r="AH1315" s="93"/>
      <c r="AI1315" s="81"/>
      <c r="AJ1315" s="80"/>
      <c r="AK1315" s="80"/>
      <c r="AL1315" s="78"/>
      <c r="AM1315" s="80"/>
      <c r="AN1315" s="80"/>
      <c r="AO1315" s="80"/>
      <c r="AP1315" s="80"/>
      <c r="AQ1315" s="80"/>
      <c r="AR1315" s="80"/>
      <c r="AS1315" s="78"/>
      <c r="AT1315" s="96"/>
      <c r="AU1315" s="97"/>
      <c r="AV1315" s="98"/>
      <c r="AW1315" s="99"/>
    </row>
    <row r="1316" spans="1:49">
      <c r="A1316" s="25"/>
      <c r="C1316" s="89"/>
      <c r="D1316" s="84"/>
      <c r="E1316" s="76"/>
      <c r="F1316" s="91"/>
      <c r="G1316" s="80"/>
      <c r="H1316" s="81"/>
      <c r="I1316" s="14"/>
      <c r="J1316" s="92"/>
      <c r="K1316" s="14"/>
      <c r="L1316" s="78"/>
      <c r="M1316" s="81"/>
      <c r="N1316" s="14"/>
      <c r="O1316" s="78"/>
      <c r="P1316" s="78"/>
      <c r="Q1316" s="93"/>
      <c r="R1316" s="80"/>
      <c r="S1316" s="80"/>
      <c r="T1316" s="69"/>
      <c r="U1316" s="78"/>
      <c r="V1316" s="69"/>
      <c r="W1316" s="80"/>
      <c r="X1316" s="80"/>
      <c r="Y1316" s="94"/>
      <c r="Z1316" s="80"/>
      <c r="AA1316" s="80"/>
      <c r="AB1316" s="80"/>
      <c r="AC1316" s="80"/>
      <c r="AD1316" s="69"/>
      <c r="AE1316" s="69"/>
      <c r="AF1316" s="69"/>
      <c r="AG1316" s="95"/>
      <c r="AH1316" s="93"/>
      <c r="AI1316" s="81"/>
      <c r="AJ1316" s="80"/>
      <c r="AK1316" s="80"/>
      <c r="AL1316" s="78"/>
      <c r="AM1316" s="80"/>
      <c r="AN1316" s="80"/>
      <c r="AO1316" s="80"/>
      <c r="AP1316" s="80"/>
      <c r="AQ1316" s="80"/>
      <c r="AR1316" s="80"/>
      <c r="AS1316" s="78"/>
      <c r="AT1316" s="96"/>
      <c r="AU1316" s="97"/>
      <c r="AV1316" s="98"/>
      <c r="AW1316" s="99"/>
    </row>
    <row r="1317" spans="1:49">
      <c r="A1317" s="25"/>
      <c r="C1317" s="89"/>
      <c r="D1317" s="84"/>
      <c r="E1317" s="76"/>
      <c r="F1317" s="91"/>
      <c r="G1317" s="80"/>
      <c r="H1317" s="81"/>
      <c r="I1317" s="14"/>
      <c r="J1317" s="92"/>
      <c r="K1317" s="14"/>
      <c r="L1317" s="78"/>
      <c r="M1317" s="81"/>
      <c r="N1317" s="14"/>
      <c r="O1317" s="78"/>
      <c r="P1317" s="78"/>
      <c r="Q1317" s="93"/>
      <c r="R1317" s="80"/>
      <c r="S1317" s="80"/>
      <c r="T1317" s="69"/>
      <c r="U1317" s="78"/>
      <c r="V1317" s="69"/>
      <c r="W1317" s="80"/>
      <c r="X1317" s="80"/>
      <c r="Y1317" s="94"/>
      <c r="Z1317" s="80"/>
      <c r="AA1317" s="80"/>
      <c r="AB1317" s="80"/>
      <c r="AC1317" s="80"/>
      <c r="AD1317" s="69"/>
      <c r="AE1317" s="69"/>
      <c r="AF1317" s="69"/>
      <c r="AG1317" s="95"/>
      <c r="AH1317" s="93"/>
      <c r="AI1317" s="81"/>
      <c r="AJ1317" s="80"/>
      <c r="AK1317" s="80"/>
      <c r="AL1317" s="78"/>
      <c r="AM1317" s="80"/>
      <c r="AN1317" s="80"/>
      <c r="AO1317" s="80"/>
      <c r="AP1317" s="80"/>
      <c r="AQ1317" s="80"/>
      <c r="AR1317" s="80"/>
      <c r="AS1317" s="78"/>
      <c r="AT1317" s="96"/>
      <c r="AU1317" s="97"/>
      <c r="AV1317" s="98"/>
      <c r="AW1317" s="99"/>
    </row>
    <row r="1318" spans="1:49">
      <c r="A1318" s="25"/>
      <c r="C1318" s="89"/>
      <c r="D1318" s="84"/>
      <c r="E1318" s="76"/>
      <c r="F1318" s="91"/>
      <c r="G1318" s="80"/>
      <c r="H1318" s="81"/>
      <c r="I1318" s="14"/>
      <c r="J1318" s="92"/>
      <c r="K1318" s="14"/>
      <c r="L1318" s="78"/>
      <c r="M1318" s="81"/>
      <c r="N1318" s="14"/>
      <c r="O1318" s="78"/>
      <c r="P1318" s="78"/>
      <c r="Q1318" s="93"/>
      <c r="R1318" s="80"/>
      <c r="S1318" s="80"/>
      <c r="T1318" s="69"/>
      <c r="U1318" s="78"/>
      <c r="V1318" s="69"/>
      <c r="W1318" s="80"/>
      <c r="X1318" s="80"/>
      <c r="Y1318" s="94"/>
      <c r="Z1318" s="80"/>
      <c r="AA1318" s="80"/>
      <c r="AB1318" s="80"/>
      <c r="AC1318" s="80"/>
      <c r="AD1318" s="69"/>
      <c r="AE1318" s="69"/>
      <c r="AF1318" s="69"/>
      <c r="AG1318" s="95"/>
      <c r="AH1318" s="93"/>
      <c r="AI1318" s="81"/>
      <c r="AJ1318" s="80"/>
      <c r="AK1318" s="80"/>
      <c r="AL1318" s="78"/>
      <c r="AM1318" s="80"/>
      <c r="AN1318" s="80"/>
      <c r="AO1318" s="80"/>
      <c r="AP1318" s="80"/>
      <c r="AQ1318" s="80"/>
      <c r="AR1318" s="80"/>
      <c r="AS1318" s="78"/>
      <c r="AT1318" s="96"/>
      <c r="AU1318" s="97"/>
      <c r="AV1318" s="98"/>
      <c r="AW1318" s="99"/>
    </row>
    <row r="1319" spans="1:49">
      <c r="A1319" s="25"/>
      <c r="C1319" s="89"/>
      <c r="D1319" s="84"/>
      <c r="E1319" s="76"/>
      <c r="F1319" s="91"/>
      <c r="G1319" s="80"/>
      <c r="H1319" s="81"/>
      <c r="I1319" s="14"/>
      <c r="J1319" s="92"/>
      <c r="K1319" s="14"/>
      <c r="L1319" s="78"/>
      <c r="M1319" s="81"/>
      <c r="N1319" s="14"/>
      <c r="O1319" s="78"/>
      <c r="P1319" s="78"/>
      <c r="Q1319" s="93"/>
      <c r="R1319" s="80"/>
      <c r="S1319" s="80"/>
      <c r="T1319" s="69"/>
      <c r="U1319" s="78"/>
      <c r="V1319" s="69"/>
      <c r="W1319" s="80"/>
      <c r="X1319" s="80"/>
      <c r="Y1319" s="94"/>
      <c r="Z1319" s="80"/>
      <c r="AA1319" s="80"/>
      <c r="AB1319" s="80"/>
      <c r="AC1319" s="80"/>
      <c r="AD1319" s="69"/>
      <c r="AE1319" s="69"/>
      <c r="AF1319" s="69"/>
      <c r="AG1319" s="95"/>
      <c r="AH1319" s="93"/>
      <c r="AI1319" s="81"/>
      <c r="AJ1319" s="80"/>
      <c r="AK1319" s="80"/>
      <c r="AL1319" s="78"/>
      <c r="AM1319" s="80"/>
      <c r="AN1319" s="80"/>
      <c r="AO1319" s="80"/>
      <c r="AP1319" s="80"/>
      <c r="AQ1319" s="80"/>
      <c r="AR1319" s="80"/>
      <c r="AS1319" s="78"/>
      <c r="AT1319" s="96"/>
      <c r="AU1319" s="97"/>
      <c r="AV1319" s="98"/>
      <c r="AW1319" s="99"/>
    </row>
    <row r="1320" spans="1:49">
      <c r="A1320" s="25"/>
      <c r="C1320" s="89"/>
      <c r="D1320" s="84"/>
      <c r="E1320" s="76"/>
      <c r="F1320" s="91"/>
      <c r="G1320" s="80"/>
      <c r="H1320" s="81"/>
      <c r="I1320" s="14"/>
      <c r="J1320" s="92"/>
      <c r="K1320" s="14"/>
      <c r="L1320" s="78"/>
      <c r="M1320" s="81"/>
      <c r="N1320" s="14"/>
      <c r="O1320" s="78"/>
      <c r="P1320" s="78"/>
      <c r="Q1320" s="93"/>
      <c r="R1320" s="80"/>
      <c r="S1320" s="80"/>
      <c r="T1320" s="69"/>
      <c r="U1320" s="78"/>
      <c r="V1320" s="69"/>
      <c r="W1320" s="80"/>
      <c r="X1320" s="80"/>
      <c r="Y1320" s="94"/>
      <c r="Z1320" s="80"/>
      <c r="AA1320" s="80"/>
      <c r="AB1320" s="80"/>
      <c r="AC1320" s="80"/>
      <c r="AD1320" s="69"/>
      <c r="AE1320" s="69"/>
      <c r="AF1320" s="69"/>
      <c r="AG1320" s="95"/>
      <c r="AH1320" s="93"/>
      <c r="AI1320" s="81"/>
      <c r="AJ1320" s="80"/>
      <c r="AK1320" s="80"/>
      <c r="AL1320" s="78"/>
      <c r="AM1320" s="80"/>
      <c r="AN1320" s="80"/>
      <c r="AO1320" s="80"/>
      <c r="AP1320" s="80"/>
      <c r="AQ1320" s="80"/>
      <c r="AR1320" s="80"/>
      <c r="AS1320" s="78"/>
      <c r="AT1320" s="96"/>
      <c r="AU1320" s="97"/>
      <c r="AV1320" s="98"/>
      <c r="AW1320" s="99"/>
    </row>
    <row r="1321" spans="1:49">
      <c r="A1321" s="25"/>
      <c r="C1321" s="89"/>
      <c r="D1321" s="84"/>
      <c r="E1321" s="76"/>
      <c r="F1321" s="91"/>
      <c r="G1321" s="80"/>
      <c r="H1321" s="81"/>
      <c r="I1321" s="14"/>
      <c r="J1321" s="92"/>
      <c r="K1321" s="14"/>
      <c r="L1321" s="78"/>
      <c r="M1321" s="81"/>
      <c r="N1321" s="14"/>
      <c r="O1321" s="78"/>
      <c r="P1321" s="78"/>
      <c r="Q1321" s="93"/>
      <c r="R1321" s="80"/>
      <c r="S1321" s="80"/>
      <c r="T1321" s="69"/>
      <c r="U1321" s="78"/>
      <c r="V1321" s="69"/>
      <c r="W1321" s="80"/>
      <c r="X1321" s="80"/>
      <c r="Y1321" s="94"/>
      <c r="Z1321" s="80"/>
      <c r="AA1321" s="80"/>
      <c r="AB1321" s="80"/>
      <c r="AC1321" s="80"/>
      <c r="AD1321" s="69"/>
      <c r="AE1321" s="69"/>
      <c r="AF1321" s="69"/>
      <c r="AG1321" s="95"/>
      <c r="AH1321" s="93"/>
      <c r="AI1321" s="81"/>
      <c r="AJ1321" s="80"/>
      <c r="AK1321" s="80"/>
      <c r="AL1321" s="78"/>
      <c r="AM1321" s="80"/>
      <c r="AN1321" s="80"/>
      <c r="AO1321" s="80"/>
      <c r="AP1321" s="80"/>
      <c r="AQ1321" s="80"/>
      <c r="AR1321" s="80"/>
      <c r="AS1321" s="78"/>
      <c r="AT1321" s="96"/>
      <c r="AU1321" s="97"/>
      <c r="AV1321" s="98"/>
      <c r="AW1321" s="99"/>
    </row>
    <row r="1322" spans="1:49">
      <c r="A1322" s="25"/>
      <c r="C1322" s="89"/>
      <c r="D1322" s="84"/>
      <c r="E1322" s="76"/>
      <c r="F1322" s="91"/>
      <c r="G1322" s="80"/>
      <c r="H1322" s="81"/>
      <c r="I1322" s="14"/>
      <c r="J1322" s="92"/>
      <c r="K1322" s="14"/>
      <c r="L1322" s="78"/>
      <c r="M1322" s="81"/>
      <c r="N1322" s="14"/>
      <c r="O1322" s="78"/>
      <c r="P1322" s="78"/>
      <c r="Q1322" s="93"/>
      <c r="R1322" s="80"/>
      <c r="S1322" s="80"/>
      <c r="T1322" s="69"/>
      <c r="U1322" s="78"/>
      <c r="V1322" s="69"/>
      <c r="W1322" s="80"/>
      <c r="X1322" s="80"/>
      <c r="Y1322" s="94"/>
      <c r="Z1322" s="80"/>
      <c r="AA1322" s="80"/>
      <c r="AB1322" s="80"/>
      <c r="AC1322" s="80"/>
      <c r="AD1322" s="69"/>
      <c r="AE1322" s="69"/>
      <c r="AF1322" s="69"/>
      <c r="AG1322" s="95"/>
      <c r="AH1322" s="93"/>
      <c r="AI1322" s="81"/>
      <c r="AJ1322" s="80"/>
      <c r="AK1322" s="80"/>
      <c r="AL1322" s="78"/>
      <c r="AM1322" s="80"/>
      <c r="AN1322" s="80"/>
      <c r="AO1322" s="80"/>
      <c r="AP1322" s="80"/>
      <c r="AQ1322" s="80"/>
      <c r="AR1322" s="80"/>
      <c r="AS1322" s="78"/>
      <c r="AT1322" s="96"/>
      <c r="AU1322" s="97"/>
      <c r="AV1322" s="98"/>
      <c r="AW1322" s="99"/>
    </row>
    <row r="1323" spans="1:49">
      <c r="A1323" s="25"/>
      <c r="C1323" s="89"/>
      <c r="D1323" s="84"/>
      <c r="E1323" s="76"/>
      <c r="F1323" s="91"/>
      <c r="G1323" s="80"/>
      <c r="H1323" s="81"/>
      <c r="I1323" s="14"/>
      <c r="J1323" s="92"/>
      <c r="K1323" s="14"/>
      <c r="L1323" s="78"/>
      <c r="M1323" s="81"/>
      <c r="N1323" s="14"/>
      <c r="O1323" s="78"/>
      <c r="P1323" s="78"/>
      <c r="Q1323" s="93"/>
      <c r="R1323" s="80"/>
      <c r="S1323" s="80"/>
      <c r="T1323" s="69"/>
      <c r="U1323" s="78"/>
      <c r="V1323" s="69"/>
      <c r="W1323" s="80"/>
      <c r="X1323" s="80"/>
      <c r="Y1323" s="94"/>
      <c r="Z1323" s="80"/>
      <c r="AA1323" s="80"/>
      <c r="AB1323" s="80"/>
      <c r="AC1323" s="80"/>
      <c r="AD1323" s="69"/>
      <c r="AE1323" s="69"/>
      <c r="AF1323" s="69"/>
      <c r="AG1323" s="95"/>
      <c r="AH1323" s="93"/>
      <c r="AI1323" s="81"/>
      <c r="AJ1323" s="80"/>
      <c r="AK1323" s="80"/>
      <c r="AL1323" s="78"/>
      <c r="AM1323" s="80"/>
      <c r="AN1323" s="80"/>
      <c r="AO1323" s="80"/>
      <c r="AP1323" s="80"/>
      <c r="AQ1323" s="80"/>
      <c r="AR1323" s="80"/>
      <c r="AS1323" s="78"/>
      <c r="AT1323" s="96"/>
      <c r="AU1323" s="97"/>
      <c r="AV1323" s="98"/>
      <c r="AW1323" s="99"/>
    </row>
    <row r="1324" spans="1:49">
      <c r="A1324" s="25"/>
      <c r="C1324" s="89"/>
      <c r="D1324" s="84"/>
      <c r="E1324" s="76"/>
      <c r="F1324" s="91"/>
      <c r="G1324" s="80"/>
      <c r="H1324" s="81"/>
      <c r="I1324" s="14"/>
      <c r="J1324" s="92"/>
      <c r="K1324" s="14"/>
      <c r="L1324" s="78"/>
      <c r="M1324" s="81"/>
      <c r="N1324" s="14"/>
      <c r="O1324" s="78"/>
      <c r="P1324" s="78"/>
      <c r="Q1324" s="93"/>
      <c r="R1324" s="80"/>
      <c r="S1324" s="80"/>
      <c r="T1324" s="69"/>
      <c r="U1324" s="78"/>
      <c r="V1324" s="69"/>
      <c r="W1324" s="80"/>
      <c r="X1324" s="80"/>
      <c r="Y1324" s="94"/>
      <c r="Z1324" s="80"/>
      <c r="AA1324" s="80"/>
      <c r="AB1324" s="80"/>
      <c r="AC1324" s="80"/>
      <c r="AD1324" s="69"/>
      <c r="AE1324" s="69"/>
      <c r="AF1324" s="69"/>
      <c r="AG1324" s="95"/>
      <c r="AH1324" s="93"/>
      <c r="AI1324" s="81"/>
      <c r="AJ1324" s="80"/>
      <c r="AK1324" s="80"/>
      <c r="AL1324" s="78"/>
      <c r="AM1324" s="80"/>
      <c r="AN1324" s="80"/>
      <c r="AO1324" s="80"/>
      <c r="AP1324" s="80"/>
      <c r="AQ1324" s="80"/>
      <c r="AR1324" s="80"/>
      <c r="AS1324" s="78"/>
      <c r="AT1324" s="96"/>
      <c r="AU1324" s="97"/>
      <c r="AV1324" s="98"/>
      <c r="AW1324" s="99"/>
    </row>
    <row r="1325" spans="1:49">
      <c r="A1325" s="25"/>
      <c r="C1325" s="89"/>
      <c r="D1325" s="84"/>
      <c r="E1325" s="76"/>
      <c r="F1325" s="91"/>
      <c r="G1325" s="80"/>
      <c r="H1325" s="81"/>
      <c r="I1325" s="14"/>
      <c r="J1325" s="92"/>
      <c r="K1325" s="14"/>
      <c r="L1325" s="78"/>
      <c r="M1325" s="81"/>
      <c r="N1325" s="14"/>
      <c r="O1325" s="78"/>
      <c r="P1325" s="78"/>
      <c r="Q1325" s="93"/>
      <c r="R1325" s="80"/>
      <c r="S1325" s="80"/>
      <c r="T1325" s="69"/>
      <c r="U1325" s="78"/>
      <c r="V1325" s="69"/>
      <c r="W1325" s="80"/>
      <c r="X1325" s="80"/>
      <c r="Y1325" s="94"/>
      <c r="Z1325" s="80"/>
      <c r="AA1325" s="80"/>
      <c r="AB1325" s="80"/>
      <c r="AC1325" s="80"/>
      <c r="AD1325" s="69"/>
      <c r="AE1325" s="69"/>
      <c r="AF1325" s="69"/>
      <c r="AG1325" s="95"/>
      <c r="AH1325" s="93"/>
      <c r="AI1325" s="81"/>
      <c r="AJ1325" s="80"/>
      <c r="AK1325" s="80"/>
      <c r="AL1325" s="78"/>
      <c r="AM1325" s="80"/>
      <c r="AN1325" s="80"/>
      <c r="AO1325" s="80"/>
      <c r="AP1325" s="80"/>
      <c r="AQ1325" s="80"/>
      <c r="AR1325" s="80"/>
      <c r="AS1325" s="78"/>
      <c r="AT1325" s="96"/>
      <c r="AU1325" s="97"/>
      <c r="AV1325" s="98"/>
      <c r="AW1325" s="99"/>
    </row>
    <row r="1326" spans="1:49">
      <c r="A1326" s="25"/>
      <c r="C1326" s="89"/>
      <c r="D1326" s="84"/>
      <c r="E1326" s="76"/>
      <c r="F1326" s="91"/>
      <c r="G1326" s="80"/>
      <c r="H1326" s="81"/>
      <c r="I1326" s="14"/>
      <c r="J1326" s="92"/>
      <c r="K1326" s="14"/>
      <c r="L1326" s="78"/>
      <c r="M1326" s="81"/>
      <c r="N1326" s="14"/>
      <c r="O1326" s="78"/>
      <c r="P1326" s="78"/>
      <c r="Q1326" s="93"/>
      <c r="R1326" s="80"/>
      <c r="S1326" s="80"/>
      <c r="T1326" s="69"/>
      <c r="U1326" s="78"/>
      <c r="V1326" s="69"/>
      <c r="W1326" s="80"/>
      <c r="X1326" s="80"/>
      <c r="Y1326" s="94"/>
      <c r="Z1326" s="80"/>
      <c r="AA1326" s="80"/>
      <c r="AB1326" s="80"/>
      <c r="AC1326" s="80"/>
      <c r="AD1326" s="69"/>
      <c r="AE1326" s="69"/>
      <c r="AF1326" s="69"/>
      <c r="AG1326" s="95"/>
      <c r="AH1326" s="93"/>
      <c r="AI1326" s="81"/>
      <c r="AJ1326" s="80"/>
      <c r="AK1326" s="80"/>
      <c r="AL1326" s="78"/>
      <c r="AM1326" s="80"/>
      <c r="AN1326" s="80"/>
      <c r="AO1326" s="80"/>
      <c r="AP1326" s="80"/>
      <c r="AQ1326" s="80"/>
      <c r="AR1326" s="80"/>
      <c r="AS1326" s="78"/>
      <c r="AT1326" s="96"/>
      <c r="AU1326" s="97"/>
      <c r="AV1326" s="98"/>
      <c r="AW1326" s="99"/>
    </row>
    <row r="1327" spans="1:49">
      <c r="A1327" s="25"/>
      <c r="C1327" s="89"/>
      <c r="D1327" s="84"/>
      <c r="E1327" s="76"/>
      <c r="F1327" s="91"/>
      <c r="G1327" s="80"/>
      <c r="H1327" s="81"/>
      <c r="I1327" s="14"/>
      <c r="J1327" s="92"/>
      <c r="K1327" s="14"/>
      <c r="L1327" s="78"/>
      <c r="M1327" s="81"/>
      <c r="N1327" s="14"/>
      <c r="O1327" s="78"/>
      <c r="P1327" s="78"/>
      <c r="Q1327" s="93"/>
      <c r="R1327" s="80"/>
      <c r="S1327" s="80"/>
      <c r="T1327" s="69"/>
      <c r="U1327" s="78"/>
      <c r="V1327" s="69"/>
      <c r="W1327" s="80"/>
      <c r="X1327" s="80"/>
      <c r="Y1327" s="94"/>
      <c r="Z1327" s="80"/>
      <c r="AA1327" s="80"/>
      <c r="AB1327" s="80"/>
      <c r="AC1327" s="80"/>
      <c r="AD1327" s="69"/>
      <c r="AE1327" s="69"/>
      <c r="AF1327" s="69"/>
      <c r="AG1327" s="95"/>
      <c r="AH1327" s="93"/>
      <c r="AI1327" s="81"/>
      <c r="AJ1327" s="80"/>
      <c r="AK1327" s="80"/>
      <c r="AL1327" s="78"/>
      <c r="AM1327" s="80"/>
      <c r="AN1327" s="80"/>
      <c r="AO1327" s="80"/>
      <c r="AP1327" s="80"/>
      <c r="AQ1327" s="80"/>
      <c r="AR1327" s="80"/>
      <c r="AS1327" s="78"/>
      <c r="AT1327" s="96"/>
      <c r="AU1327" s="97"/>
      <c r="AV1327" s="98"/>
      <c r="AW1327" s="99"/>
    </row>
    <row r="1328" spans="1:49">
      <c r="A1328" s="25"/>
      <c r="C1328" s="89"/>
      <c r="D1328" s="84"/>
      <c r="E1328" s="76"/>
      <c r="F1328" s="91"/>
      <c r="G1328" s="80"/>
      <c r="H1328" s="81"/>
      <c r="I1328" s="14"/>
      <c r="J1328" s="92"/>
      <c r="K1328" s="14"/>
      <c r="L1328" s="78"/>
      <c r="M1328" s="81"/>
      <c r="N1328" s="14"/>
      <c r="O1328" s="78"/>
      <c r="P1328" s="78"/>
      <c r="Q1328" s="93"/>
      <c r="R1328" s="80"/>
      <c r="S1328" s="80"/>
      <c r="T1328" s="69"/>
      <c r="U1328" s="78"/>
      <c r="V1328" s="69"/>
      <c r="W1328" s="80"/>
      <c r="X1328" s="80"/>
      <c r="Y1328" s="94"/>
      <c r="Z1328" s="80"/>
      <c r="AA1328" s="80"/>
      <c r="AB1328" s="80"/>
      <c r="AC1328" s="80"/>
      <c r="AD1328" s="69"/>
      <c r="AE1328" s="69"/>
      <c r="AF1328" s="69"/>
      <c r="AG1328" s="95"/>
      <c r="AH1328" s="93"/>
      <c r="AI1328" s="81"/>
      <c r="AJ1328" s="80"/>
      <c r="AK1328" s="80"/>
      <c r="AL1328" s="78"/>
      <c r="AM1328" s="80"/>
      <c r="AN1328" s="80"/>
      <c r="AO1328" s="80"/>
      <c r="AP1328" s="80"/>
      <c r="AQ1328" s="80"/>
      <c r="AR1328" s="80"/>
      <c r="AS1328" s="78"/>
      <c r="AT1328" s="96"/>
      <c r="AU1328" s="97"/>
      <c r="AV1328" s="98"/>
      <c r="AW1328" s="99"/>
    </row>
    <row r="1329" spans="1:49">
      <c r="A1329" s="25"/>
      <c r="C1329" s="89"/>
      <c r="D1329" s="84"/>
      <c r="E1329" s="76"/>
      <c r="F1329" s="91"/>
      <c r="G1329" s="80"/>
      <c r="H1329" s="81"/>
      <c r="I1329" s="14"/>
      <c r="J1329" s="92"/>
      <c r="K1329" s="14"/>
      <c r="L1329" s="78"/>
      <c r="M1329" s="81"/>
      <c r="N1329" s="14"/>
      <c r="O1329" s="78"/>
      <c r="P1329" s="78"/>
      <c r="Q1329" s="93"/>
      <c r="R1329" s="80"/>
      <c r="S1329" s="80"/>
      <c r="T1329" s="69"/>
      <c r="U1329" s="78"/>
      <c r="V1329" s="69"/>
      <c r="W1329" s="80"/>
      <c r="X1329" s="80"/>
      <c r="Y1329" s="94"/>
      <c r="Z1329" s="80"/>
      <c r="AA1329" s="80"/>
      <c r="AB1329" s="80"/>
      <c r="AC1329" s="80"/>
      <c r="AD1329" s="69"/>
      <c r="AE1329" s="69"/>
      <c r="AF1329" s="69"/>
      <c r="AG1329" s="95"/>
      <c r="AH1329" s="93"/>
      <c r="AI1329" s="81"/>
      <c r="AJ1329" s="80"/>
      <c r="AK1329" s="80"/>
      <c r="AL1329" s="78"/>
      <c r="AM1329" s="80"/>
      <c r="AN1329" s="80"/>
      <c r="AO1329" s="80"/>
      <c r="AP1329" s="80"/>
      <c r="AQ1329" s="80"/>
      <c r="AR1329" s="80"/>
      <c r="AS1329" s="78"/>
      <c r="AT1329" s="96"/>
      <c r="AU1329" s="97"/>
      <c r="AV1329" s="98"/>
      <c r="AW1329" s="99"/>
    </row>
    <row r="1330" spans="1:49">
      <c r="A1330" s="25"/>
      <c r="C1330" s="89"/>
      <c r="D1330" s="84"/>
      <c r="E1330" s="76"/>
      <c r="F1330" s="91"/>
      <c r="G1330" s="80"/>
      <c r="H1330" s="81"/>
      <c r="I1330" s="14"/>
      <c r="J1330" s="92"/>
      <c r="K1330" s="14"/>
      <c r="L1330" s="78"/>
      <c r="M1330" s="81"/>
      <c r="N1330" s="14"/>
      <c r="O1330" s="78"/>
      <c r="P1330" s="78"/>
      <c r="Q1330" s="93"/>
      <c r="R1330" s="80"/>
      <c r="S1330" s="80"/>
      <c r="T1330" s="69"/>
      <c r="U1330" s="78"/>
      <c r="V1330" s="69"/>
      <c r="W1330" s="80"/>
      <c r="X1330" s="80"/>
      <c r="Y1330" s="94"/>
      <c r="Z1330" s="80"/>
      <c r="AA1330" s="80"/>
      <c r="AB1330" s="80"/>
      <c r="AC1330" s="80"/>
      <c r="AD1330" s="69"/>
      <c r="AE1330" s="69"/>
      <c r="AF1330" s="69"/>
      <c r="AG1330" s="95"/>
      <c r="AH1330" s="93"/>
      <c r="AI1330" s="81"/>
      <c r="AJ1330" s="80"/>
      <c r="AK1330" s="80"/>
      <c r="AL1330" s="78"/>
      <c r="AM1330" s="80"/>
      <c r="AN1330" s="80"/>
      <c r="AO1330" s="80"/>
      <c r="AP1330" s="80"/>
      <c r="AQ1330" s="80"/>
      <c r="AR1330" s="80"/>
      <c r="AS1330" s="78"/>
      <c r="AT1330" s="96"/>
      <c r="AU1330" s="97"/>
      <c r="AV1330" s="98"/>
      <c r="AW1330" s="99"/>
    </row>
    <row r="1331" spans="1:49">
      <c r="A1331" s="25"/>
      <c r="C1331" s="89"/>
      <c r="D1331" s="84"/>
      <c r="E1331" s="76"/>
      <c r="F1331" s="91"/>
      <c r="G1331" s="80"/>
      <c r="H1331" s="81"/>
      <c r="I1331" s="14"/>
      <c r="J1331" s="92"/>
      <c r="K1331" s="14"/>
      <c r="L1331" s="78"/>
      <c r="M1331" s="81"/>
      <c r="N1331" s="14"/>
      <c r="O1331" s="78"/>
      <c r="P1331" s="78"/>
      <c r="Q1331" s="93"/>
      <c r="R1331" s="80"/>
      <c r="S1331" s="80"/>
      <c r="T1331" s="69"/>
      <c r="U1331" s="78"/>
      <c r="V1331" s="69"/>
      <c r="W1331" s="80"/>
      <c r="X1331" s="80"/>
      <c r="Y1331" s="94"/>
      <c r="Z1331" s="80"/>
      <c r="AA1331" s="80"/>
      <c r="AB1331" s="80"/>
      <c r="AC1331" s="80"/>
      <c r="AD1331" s="69"/>
      <c r="AE1331" s="69"/>
      <c r="AF1331" s="69"/>
      <c r="AG1331" s="95"/>
      <c r="AH1331" s="93"/>
      <c r="AI1331" s="81"/>
      <c r="AJ1331" s="80"/>
      <c r="AK1331" s="80"/>
      <c r="AL1331" s="78"/>
      <c r="AM1331" s="80"/>
      <c r="AN1331" s="80"/>
      <c r="AO1331" s="80"/>
      <c r="AP1331" s="80"/>
      <c r="AQ1331" s="80"/>
      <c r="AR1331" s="80"/>
      <c r="AS1331" s="78"/>
      <c r="AT1331" s="96"/>
      <c r="AU1331" s="97"/>
      <c r="AV1331" s="98"/>
      <c r="AW1331" s="99"/>
    </row>
    <row r="1332" spans="1:49">
      <c r="A1332" s="25"/>
      <c r="C1332" s="89"/>
      <c r="D1332" s="84"/>
      <c r="E1332" s="76"/>
      <c r="F1332" s="91"/>
      <c r="G1332" s="80"/>
      <c r="H1332" s="81"/>
      <c r="I1332" s="14"/>
      <c r="J1332" s="92"/>
      <c r="K1332" s="14"/>
      <c r="L1332" s="78"/>
      <c r="M1332" s="81"/>
      <c r="N1332" s="14"/>
      <c r="O1332" s="78"/>
      <c r="P1332" s="78"/>
      <c r="Q1332" s="93"/>
      <c r="R1332" s="80"/>
      <c r="S1332" s="80"/>
      <c r="T1332" s="69"/>
      <c r="U1332" s="78"/>
      <c r="V1332" s="69"/>
      <c r="W1332" s="80"/>
      <c r="X1332" s="80"/>
      <c r="Y1332" s="94"/>
      <c r="Z1332" s="80"/>
      <c r="AA1332" s="80"/>
      <c r="AB1332" s="80"/>
      <c r="AC1332" s="80"/>
      <c r="AD1332" s="69"/>
      <c r="AE1332" s="69"/>
      <c r="AF1332" s="69"/>
      <c r="AG1332" s="95"/>
      <c r="AH1332" s="93"/>
      <c r="AI1332" s="81"/>
      <c r="AJ1332" s="80"/>
      <c r="AK1332" s="80"/>
      <c r="AL1332" s="78"/>
      <c r="AM1332" s="80"/>
      <c r="AN1332" s="80"/>
      <c r="AO1332" s="80"/>
      <c r="AP1332" s="80"/>
      <c r="AQ1332" s="80"/>
      <c r="AR1332" s="80"/>
      <c r="AS1332" s="78"/>
      <c r="AT1332" s="96"/>
      <c r="AU1332" s="97"/>
      <c r="AV1332" s="98"/>
      <c r="AW1332" s="99"/>
    </row>
    <row r="1333" spans="1:49">
      <c r="A1333" s="25"/>
      <c r="C1333" s="89"/>
      <c r="D1333" s="84"/>
      <c r="E1333" s="76"/>
      <c r="F1333" s="91"/>
      <c r="G1333" s="80"/>
      <c r="H1333" s="81"/>
      <c r="I1333" s="14"/>
      <c r="J1333" s="92"/>
      <c r="K1333" s="14"/>
      <c r="L1333" s="78"/>
      <c r="M1333" s="81"/>
      <c r="N1333" s="14"/>
      <c r="O1333" s="78"/>
      <c r="P1333" s="78"/>
      <c r="Q1333" s="93"/>
      <c r="R1333" s="80"/>
      <c r="S1333" s="80"/>
      <c r="T1333" s="69"/>
      <c r="U1333" s="78"/>
      <c r="V1333" s="69"/>
      <c r="W1333" s="80"/>
      <c r="X1333" s="80"/>
      <c r="Y1333" s="94"/>
      <c r="Z1333" s="80"/>
      <c r="AA1333" s="80"/>
      <c r="AB1333" s="80"/>
      <c r="AC1333" s="80"/>
      <c r="AD1333" s="69"/>
      <c r="AE1333" s="69"/>
      <c r="AF1333" s="69"/>
      <c r="AG1333" s="95"/>
      <c r="AH1333" s="93"/>
      <c r="AI1333" s="81"/>
      <c r="AJ1333" s="80"/>
      <c r="AK1333" s="80"/>
      <c r="AL1333" s="78"/>
      <c r="AM1333" s="80"/>
      <c r="AN1333" s="80"/>
      <c r="AO1333" s="80"/>
      <c r="AP1333" s="80"/>
      <c r="AQ1333" s="80"/>
      <c r="AR1333" s="80"/>
      <c r="AS1333" s="78"/>
      <c r="AT1333" s="96"/>
      <c r="AU1333" s="97"/>
      <c r="AV1333" s="98"/>
      <c r="AW1333" s="99"/>
    </row>
    <row r="1334" spans="1:49">
      <c r="A1334" s="25"/>
      <c r="C1334" s="89"/>
      <c r="D1334" s="84"/>
      <c r="E1334" s="76"/>
      <c r="F1334" s="91"/>
      <c r="G1334" s="80"/>
      <c r="H1334" s="81"/>
      <c r="I1334" s="14"/>
      <c r="J1334" s="92"/>
      <c r="K1334" s="14"/>
      <c r="L1334" s="78"/>
      <c r="M1334" s="81"/>
      <c r="N1334" s="14"/>
      <c r="O1334" s="78"/>
      <c r="P1334" s="78"/>
      <c r="Q1334" s="93"/>
      <c r="R1334" s="80"/>
      <c r="S1334" s="80"/>
      <c r="T1334" s="69"/>
      <c r="U1334" s="78"/>
      <c r="V1334" s="69"/>
      <c r="W1334" s="80"/>
      <c r="X1334" s="80"/>
      <c r="Y1334" s="94"/>
      <c r="Z1334" s="80"/>
      <c r="AA1334" s="80"/>
      <c r="AB1334" s="80"/>
      <c r="AC1334" s="80"/>
      <c r="AD1334" s="69"/>
      <c r="AE1334" s="69"/>
      <c r="AF1334" s="69"/>
      <c r="AG1334" s="95"/>
      <c r="AH1334" s="93"/>
      <c r="AI1334" s="81"/>
      <c r="AJ1334" s="80"/>
      <c r="AK1334" s="80"/>
      <c r="AL1334" s="78"/>
      <c r="AM1334" s="80"/>
      <c r="AN1334" s="80"/>
      <c r="AO1334" s="80"/>
      <c r="AP1334" s="80"/>
      <c r="AQ1334" s="80"/>
      <c r="AR1334" s="80"/>
      <c r="AS1334" s="78"/>
      <c r="AT1334" s="96"/>
      <c r="AU1334" s="97"/>
      <c r="AV1334" s="98"/>
      <c r="AW1334" s="99"/>
    </row>
    <row r="1335" spans="1:49">
      <c r="A1335" s="25"/>
      <c r="C1335" s="89"/>
      <c r="D1335" s="84"/>
      <c r="E1335" s="76"/>
      <c r="F1335" s="91"/>
      <c r="G1335" s="80"/>
      <c r="H1335" s="81"/>
      <c r="I1335" s="14"/>
      <c r="J1335" s="92"/>
      <c r="K1335" s="14"/>
      <c r="L1335" s="78"/>
      <c r="M1335" s="81"/>
      <c r="N1335" s="14"/>
      <c r="O1335" s="78"/>
      <c r="P1335" s="78"/>
      <c r="Q1335" s="93"/>
      <c r="R1335" s="80"/>
      <c r="S1335" s="80"/>
      <c r="T1335" s="69"/>
      <c r="U1335" s="78"/>
      <c r="V1335" s="69"/>
      <c r="W1335" s="80"/>
      <c r="X1335" s="80"/>
      <c r="Y1335" s="94"/>
      <c r="Z1335" s="80"/>
      <c r="AA1335" s="80"/>
      <c r="AB1335" s="80"/>
      <c r="AC1335" s="80"/>
      <c r="AD1335" s="69"/>
      <c r="AE1335" s="69"/>
      <c r="AF1335" s="69"/>
      <c r="AG1335" s="95"/>
      <c r="AH1335" s="93"/>
      <c r="AI1335" s="81"/>
      <c r="AJ1335" s="80"/>
      <c r="AK1335" s="80"/>
      <c r="AL1335" s="78"/>
      <c r="AM1335" s="80"/>
      <c r="AN1335" s="80"/>
      <c r="AO1335" s="80"/>
      <c r="AP1335" s="80"/>
      <c r="AQ1335" s="80"/>
      <c r="AR1335" s="80"/>
      <c r="AS1335" s="78"/>
      <c r="AT1335" s="96"/>
      <c r="AU1335" s="97"/>
      <c r="AV1335" s="98"/>
      <c r="AW1335" s="99"/>
    </row>
    <row r="1336" spans="1:49">
      <c r="A1336" s="25"/>
      <c r="C1336" s="89"/>
      <c r="D1336" s="84"/>
      <c r="E1336" s="76"/>
      <c r="F1336" s="91"/>
      <c r="G1336" s="80"/>
      <c r="H1336" s="81"/>
      <c r="I1336" s="14"/>
      <c r="J1336" s="92"/>
      <c r="K1336" s="14"/>
      <c r="L1336" s="78"/>
      <c r="M1336" s="81"/>
      <c r="N1336" s="14"/>
      <c r="O1336" s="78"/>
      <c r="P1336" s="78"/>
      <c r="Q1336" s="93"/>
      <c r="R1336" s="80"/>
      <c r="S1336" s="80"/>
      <c r="T1336" s="69"/>
      <c r="U1336" s="78"/>
      <c r="V1336" s="69"/>
      <c r="W1336" s="80"/>
      <c r="X1336" s="80"/>
      <c r="Y1336" s="94"/>
      <c r="Z1336" s="80"/>
      <c r="AA1336" s="80"/>
      <c r="AB1336" s="80"/>
      <c r="AC1336" s="80"/>
      <c r="AD1336" s="69"/>
      <c r="AE1336" s="69"/>
      <c r="AF1336" s="69"/>
      <c r="AG1336" s="95"/>
      <c r="AH1336" s="93"/>
      <c r="AI1336" s="81"/>
      <c r="AJ1336" s="80"/>
      <c r="AK1336" s="80"/>
      <c r="AL1336" s="78"/>
      <c r="AM1336" s="80"/>
      <c r="AN1336" s="80"/>
      <c r="AO1336" s="80"/>
      <c r="AP1336" s="80"/>
      <c r="AQ1336" s="80"/>
      <c r="AR1336" s="80"/>
      <c r="AS1336" s="78"/>
      <c r="AT1336" s="96"/>
      <c r="AU1336" s="97"/>
      <c r="AV1336" s="98"/>
      <c r="AW1336" s="99"/>
    </row>
    <row r="1337" spans="1:49">
      <c r="A1337" s="25"/>
      <c r="C1337" s="89"/>
      <c r="D1337" s="84"/>
      <c r="E1337" s="76"/>
      <c r="F1337" s="91"/>
      <c r="G1337" s="80"/>
      <c r="H1337" s="81"/>
      <c r="I1337" s="14"/>
      <c r="J1337" s="92"/>
      <c r="K1337" s="14"/>
      <c r="L1337" s="78"/>
      <c r="M1337" s="81"/>
      <c r="N1337" s="14"/>
      <c r="O1337" s="78"/>
      <c r="P1337" s="78"/>
      <c r="Q1337" s="93"/>
      <c r="R1337" s="80"/>
      <c r="S1337" s="80"/>
      <c r="T1337" s="69"/>
      <c r="U1337" s="78"/>
      <c r="V1337" s="69"/>
      <c r="W1337" s="80"/>
      <c r="X1337" s="80"/>
      <c r="Y1337" s="94"/>
      <c r="Z1337" s="80"/>
      <c r="AA1337" s="80"/>
      <c r="AB1337" s="80"/>
      <c r="AC1337" s="80"/>
      <c r="AD1337" s="69"/>
      <c r="AE1337" s="69"/>
      <c r="AF1337" s="69"/>
      <c r="AG1337" s="95"/>
      <c r="AH1337" s="93"/>
      <c r="AI1337" s="81"/>
      <c r="AJ1337" s="80"/>
      <c r="AK1337" s="80"/>
      <c r="AL1337" s="78"/>
      <c r="AM1337" s="80"/>
      <c r="AN1337" s="80"/>
      <c r="AO1337" s="80"/>
      <c r="AP1337" s="80"/>
      <c r="AQ1337" s="80"/>
      <c r="AR1337" s="80"/>
      <c r="AS1337" s="78"/>
      <c r="AT1337" s="96"/>
      <c r="AU1337" s="97"/>
      <c r="AV1337" s="98"/>
      <c r="AW1337" s="99"/>
    </row>
    <row r="1338" spans="1:49">
      <c r="A1338" s="25"/>
      <c r="C1338" s="89"/>
      <c r="D1338" s="84"/>
      <c r="E1338" s="76"/>
      <c r="F1338" s="91"/>
      <c r="G1338" s="80"/>
      <c r="H1338" s="81"/>
      <c r="I1338" s="14"/>
      <c r="J1338" s="92"/>
      <c r="K1338" s="14"/>
      <c r="L1338" s="78"/>
      <c r="M1338" s="81"/>
      <c r="N1338" s="14"/>
      <c r="O1338" s="78"/>
      <c r="P1338" s="78"/>
      <c r="Q1338" s="93"/>
      <c r="R1338" s="80"/>
      <c r="S1338" s="80"/>
      <c r="T1338" s="69"/>
      <c r="U1338" s="78"/>
      <c r="V1338" s="69"/>
      <c r="W1338" s="80"/>
      <c r="X1338" s="80"/>
      <c r="Y1338" s="94"/>
      <c r="Z1338" s="80"/>
      <c r="AA1338" s="80"/>
      <c r="AB1338" s="80"/>
      <c r="AC1338" s="80"/>
      <c r="AD1338" s="69"/>
      <c r="AE1338" s="69"/>
      <c r="AF1338" s="69"/>
      <c r="AG1338" s="95"/>
      <c r="AH1338" s="93"/>
      <c r="AI1338" s="81"/>
      <c r="AJ1338" s="80"/>
      <c r="AK1338" s="80"/>
      <c r="AL1338" s="78"/>
      <c r="AM1338" s="80"/>
      <c r="AN1338" s="80"/>
      <c r="AO1338" s="80"/>
      <c r="AP1338" s="80"/>
      <c r="AQ1338" s="80"/>
      <c r="AR1338" s="80"/>
      <c r="AS1338" s="78"/>
      <c r="AT1338" s="96"/>
      <c r="AU1338" s="97"/>
      <c r="AV1338" s="98"/>
      <c r="AW1338" s="99"/>
    </row>
    <row r="1339" spans="1:49">
      <c r="A1339" s="25"/>
      <c r="C1339" s="89"/>
      <c r="D1339" s="84"/>
      <c r="E1339" s="76"/>
      <c r="F1339" s="91"/>
      <c r="G1339" s="80"/>
      <c r="H1339" s="81"/>
      <c r="I1339" s="14"/>
      <c r="J1339" s="92"/>
      <c r="K1339" s="14"/>
      <c r="L1339" s="78"/>
      <c r="M1339" s="81"/>
      <c r="N1339" s="14"/>
      <c r="O1339" s="78"/>
      <c r="P1339" s="78"/>
      <c r="Q1339" s="93"/>
      <c r="R1339" s="80"/>
      <c r="S1339" s="80"/>
      <c r="T1339" s="69"/>
      <c r="U1339" s="78"/>
      <c r="V1339" s="69"/>
      <c r="W1339" s="80"/>
      <c r="X1339" s="80"/>
      <c r="Y1339" s="94"/>
      <c r="Z1339" s="80"/>
      <c r="AA1339" s="80"/>
      <c r="AB1339" s="80"/>
      <c r="AC1339" s="80"/>
      <c r="AD1339" s="69"/>
      <c r="AE1339" s="69"/>
      <c r="AF1339" s="69"/>
      <c r="AG1339" s="95"/>
      <c r="AH1339" s="93"/>
      <c r="AI1339" s="81"/>
      <c r="AJ1339" s="80"/>
      <c r="AK1339" s="80"/>
      <c r="AL1339" s="78"/>
      <c r="AM1339" s="80"/>
      <c r="AN1339" s="80"/>
      <c r="AO1339" s="80"/>
      <c r="AP1339" s="80"/>
      <c r="AQ1339" s="80"/>
      <c r="AR1339" s="80"/>
      <c r="AS1339" s="78"/>
      <c r="AT1339" s="96"/>
      <c r="AU1339" s="97"/>
      <c r="AV1339" s="98"/>
      <c r="AW1339" s="99"/>
    </row>
    <row r="1340" spans="1:49">
      <c r="A1340" s="25"/>
      <c r="C1340" s="89"/>
      <c r="D1340" s="84"/>
      <c r="E1340" s="76"/>
      <c r="F1340" s="91"/>
      <c r="G1340" s="80"/>
      <c r="H1340" s="81"/>
      <c r="I1340" s="14"/>
      <c r="J1340" s="92"/>
      <c r="K1340" s="14"/>
      <c r="L1340" s="78"/>
      <c r="M1340" s="81"/>
      <c r="N1340" s="14"/>
      <c r="O1340" s="78"/>
      <c r="P1340" s="78"/>
      <c r="Q1340" s="93"/>
      <c r="R1340" s="80"/>
      <c r="S1340" s="80"/>
      <c r="T1340" s="69"/>
      <c r="U1340" s="78"/>
      <c r="V1340" s="69"/>
      <c r="W1340" s="80"/>
      <c r="X1340" s="80"/>
      <c r="Y1340" s="94"/>
      <c r="Z1340" s="80"/>
      <c r="AA1340" s="80"/>
      <c r="AB1340" s="80"/>
      <c r="AC1340" s="80"/>
      <c r="AD1340" s="69"/>
      <c r="AE1340" s="69"/>
      <c r="AF1340" s="69"/>
      <c r="AG1340" s="95"/>
      <c r="AH1340" s="93"/>
      <c r="AI1340" s="81"/>
      <c r="AJ1340" s="80"/>
      <c r="AK1340" s="80"/>
      <c r="AL1340" s="78"/>
      <c r="AM1340" s="80"/>
      <c r="AN1340" s="80"/>
      <c r="AO1340" s="80"/>
      <c r="AP1340" s="80"/>
      <c r="AQ1340" s="80"/>
      <c r="AR1340" s="80"/>
      <c r="AS1340" s="78"/>
      <c r="AT1340" s="96"/>
      <c r="AU1340" s="97"/>
      <c r="AV1340" s="98"/>
      <c r="AW1340" s="99"/>
    </row>
    <row r="1341" spans="1:49">
      <c r="A1341" s="25"/>
      <c r="C1341" s="89"/>
      <c r="D1341" s="84"/>
      <c r="E1341" s="76"/>
      <c r="F1341" s="91"/>
      <c r="G1341" s="80"/>
      <c r="H1341" s="81"/>
      <c r="I1341" s="14"/>
      <c r="J1341" s="92"/>
      <c r="K1341" s="14"/>
      <c r="L1341" s="78"/>
      <c r="M1341" s="81"/>
      <c r="N1341" s="14"/>
      <c r="O1341" s="78"/>
      <c r="P1341" s="78"/>
      <c r="Q1341" s="93"/>
      <c r="R1341" s="80"/>
      <c r="S1341" s="80"/>
      <c r="T1341" s="69"/>
      <c r="U1341" s="78"/>
      <c r="V1341" s="69"/>
      <c r="W1341" s="80"/>
      <c r="X1341" s="80"/>
      <c r="Y1341" s="94"/>
      <c r="Z1341" s="80"/>
      <c r="AA1341" s="80"/>
      <c r="AB1341" s="80"/>
      <c r="AC1341" s="80"/>
      <c r="AD1341" s="69"/>
      <c r="AE1341" s="69"/>
      <c r="AF1341" s="69"/>
      <c r="AG1341" s="95"/>
      <c r="AH1341" s="93"/>
      <c r="AI1341" s="81"/>
      <c r="AJ1341" s="80"/>
      <c r="AK1341" s="80"/>
      <c r="AL1341" s="78"/>
      <c r="AM1341" s="80"/>
      <c r="AN1341" s="80"/>
      <c r="AO1341" s="80"/>
      <c r="AP1341" s="80"/>
      <c r="AQ1341" s="80"/>
      <c r="AR1341" s="80"/>
      <c r="AS1341" s="78"/>
      <c r="AT1341" s="96"/>
      <c r="AU1341" s="97"/>
      <c r="AV1341" s="98"/>
      <c r="AW1341" s="99"/>
    </row>
    <row r="1342" spans="1:49">
      <c r="A1342" s="25"/>
      <c r="C1342" s="89"/>
      <c r="D1342" s="84"/>
      <c r="E1342" s="76"/>
      <c r="F1342" s="91"/>
      <c r="G1342" s="80"/>
      <c r="H1342" s="81"/>
      <c r="I1342" s="14"/>
      <c r="J1342" s="92"/>
      <c r="K1342" s="14"/>
      <c r="L1342" s="78"/>
      <c r="M1342" s="81"/>
      <c r="N1342" s="14"/>
      <c r="O1342" s="78"/>
      <c r="P1342" s="78"/>
      <c r="Q1342" s="93"/>
      <c r="R1342" s="80"/>
      <c r="S1342" s="80"/>
      <c r="T1342" s="69"/>
      <c r="U1342" s="78"/>
      <c r="V1342" s="69"/>
      <c r="W1342" s="80"/>
      <c r="X1342" s="80"/>
      <c r="Y1342" s="94"/>
      <c r="Z1342" s="80"/>
      <c r="AA1342" s="80"/>
      <c r="AB1342" s="80"/>
      <c r="AC1342" s="80"/>
      <c r="AD1342" s="69"/>
      <c r="AE1342" s="69"/>
      <c r="AF1342" s="69"/>
      <c r="AG1342" s="95"/>
      <c r="AH1342" s="93"/>
      <c r="AI1342" s="81"/>
      <c r="AJ1342" s="80"/>
      <c r="AK1342" s="80"/>
      <c r="AL1342" s="78"/>
      <c r="AM1342" s="80"/>
      <c r="AN1342" s="80"/>
      <c r="AO1342" s="80"/>
      <c r="AP1342" s="80"/>
      <c r="AQ1342" s="80"/>
      <c r="AR1342" s="80"/>
      <c r="AS1342" s="78"/>
      <c r="AT1342" s="96"/>
      <c r="AU1342" s="97"/>
      <c r="AV1342" s="98"/>
      <c r="AW1342" s="99"/>
    </row>
    <row r="1343" spans="1:49">
      <c r="A1343" s="25"/>
      <c r="C1343" s="89"/>
      <c r="D1343" s="84"/>
      <c r="E1343" s="76"/>
      <c r="F1343" s="91"/>
      <c r="G1343" s="80"/>
      <c r="H1343" s="81"/>
      <c r="I1343" s="14"/>
      <c r="J1343" s="92"/>
      <c r="K1343" s="14"/>
      <c r="L1343" s="78"/>
      <c r="M1343" s="81"/>
      <c r="N1343" s="14"/>
      <c r="O1343" s="78"/>
      <c r="P1343" s="78"/>
      <c r="Q1343" s="93"/>
      <c r="R1343" s="80"/>
      <c r="S1343" s="80"/>
      <c r="T1343" s="69"/>
      <c r="U1343" s="78"/>
      <c r="V1343" s="69"/>
      <c r="W1343" s="80"/>
      <c r="X1343" s="80"/>
      <c r="Y1343" s="94"/>
      <c r="Z1343" s="80"/>
      <c r="AA1343" s="80"/>
      <c r="AB1343" s="80"/>
      <c r="AC1343" s="80"/>
      <c r="AD1343" s="69"/>
      <c r="AE1343" s="69"/>
      <c r="AF1343" s="69"/>
      <c r="AG1343" s="95"/>
      <c r="AH1343" s="93"/>
      <c r="AI1343" s="81"/>
      <c r="AJ1343" s="80"/>
      <c r="AK1343" s="80"/>
      <c r="AL1343" s="78"/>
      <c r="AM1343" s="80"/>
      <c r="AN1343" s="80"/>
      <c r="AO1343" s="80"/>
      <c r="AP1343" s="80"/>
      <c r="AQ1343" s="80"/>
      <c r="AR1343" s="80"/>
      <c r="AS1343" s="78"/>
      <c r="AT1343" s="96"/>
      <c r="AU1343" s="97"/>
      <c r="AV1343" s="98"/>
      <c r="AW1343" s="99"/>
    </row>
    <row r="1344" spans="1:49">
      <c r="A1344" s="25"/>
      <c r="C1344" s="89"/>
      <c r="D1344" s="84"/>
      <c r="E1344" s="76"/>
      <c r="F1344" s="91"/>
      <c r="G1344" s="80"/>
      <c r="H1344" s="81"/>
      <c r="I1344" s="14"/>
      <c r="J1344" s="92"/>
      <c r="K1344" s="14"/>
      <c r="L1344" s="78"/>
      <c r="M1344" s="81"/>
      <c r="N1344" s="14"/>
      <c r="O1344" s="78"/>
      <c r="P1344" s="78"/>
      <c r="Q1344" s="93"/>
      <c r="R1344" s="80"/>
      <c r="S1344" s="80"/>
      <c r="T1344" s="69"/>
      <c r="U1344" s="78"/>
      <c r="V1344" s="69"/>
      <c r="W1344" s="80"/>
      <c r="X1344" s="80"/>
      <c r="Y1344" s="94"/>
      <c r="Z1344" s="80"/>
      <c r="AA1344" s="80"/>
      <c r="AB1344" s="80"/>
      <c r="AC1344" s="80"/>
      <c r="AD1344" s="69"/>
      <c r="AE1344" s="69"/>
      <c r="AF1344" s="69"/>
      <c r="AG1344" s="95"/>
      <c r="AH1344" s="93"/>
      <c r="AI1344" s="81"/>
      <c r="AJ1344" s="80"/>
      <c r="AK1344" s="80"/>
      <c r="AL1344" s="78"/>
      <c r="AM1344" s="80"/>
      <c r="AN1344" s="80"/>
      <c r="AO1344" s="80"/>
      <c r="AP1344" s="80"/>
      <c r="AQ1344" s="80"/>
      <c r="AR1344" s="80"/>
      <c r="AS1344" s="78"/>
      <c r="AT1344" s="96"/>
      <c r="AU1344" s="97"/>
      <c r="AV1344" s="98"/>
      <c r="AW1344" s="99"/>
    </row>
    <row r="1345" spans="1:49">
      <c r="A1345" s="25"/>
      <c r="C1345" s="89"/>
      <c r="D1345" s="84"/>
      <c r="E1345" s="76"/>
      <c r="F1345" s="91"/>
      <c r="G1345" s="80"/>
      <c r="H1345" s="81"/>
      <c r="I1345" s="14"/>
      <c r="J1345" s="92"/>
      <c r="K1345" s="14"/>
      <c r="L1345" s="78"/>
      <c r="M1345" s="81"/>
      <c r="N1345" s="14"/>
      <c r="O1345" s="78"/>
      <c r="P1345" s="78"/>
      <c r="Q1345" s="93"/>
      <c r="R1345" s="80"/>
      <c r="S1345" s="80"/>
      <c r="T1345" s="69"/>
      <c r="U1345" s="78"/>
      <c r="V1345" s="69"/>
      <c r="W1345" s="80"/>
      <c r="X1345" s="80"/>
      <c r="Y1345" s="94"/>
      <c r="Z1345" s="80"/>
      <c r="AA1345" s="80"/>
      <c r="AB1345" s="80"/>
      <c r="AC1345" s="80"/>
      <c r="AD1345" s="69"/>
      <c r="AE1345" s="69"/>
      <c r="AF1345" s="69"/>
      <c r="AG1345" s="95"/>
      <c r="AH1345" s="93"/>
      <c r="AI1345" s="81"/>
      <c r="AJ1345" s="80"/>
      <c r="AK1345" s="80"/>
      <c r="AL1345" s="78"/>
      <c r="AM1345" s="80"/>
      <c r="AN1345" s="80"/>
      <c r="AO1345" s="80"/>
      <c r="AP1345" s="80"/>
      <c r="AQ1345" s="80"/>
      <c r="AR1345" s="80"/>
      <c r="AS1345" s="78"/>
      <c r="AT1345" s="96"/>
      <c r="AU1345" s="97"/>
      <c r="AV1345" s="98"/>
      <c r="AW1345" s="99"/>
    </row>
    <row r="1346" spans="1:49">
      <c r="A1346" s="25"/>
      <c r="C1346" s="89"/>
      <c r="D1346" s="84"/>
      <c r="E1346" s="76"/>
      <c r="F1346" s="91"/>
      <c r="G1346" s="80"/>
      <c r="H1346" s="81"/>
      <c r="I1346" s="14"/>
      <c r="J1346" s="92"/>
      <c r="K1346" s="14"/>
      <c r="L1346" s="78"/>
      <c r="M1346" s="81"/>
      <c r="N1346" s="14"/>
      <c r="O1346" s="78"/>
      <c r="P1346" s="78"/>
      <c r="Q1346" s="93"/>
      <c r="R1346" s="80"/>
      <c r="S1346" s="80"/>
      <c r="T1346" s="69"/>
      <c r="U1346" s="78"/>
      <c r="V1346" s="69"/>
      <c r="W1346" s="80"/>
      <c r="X1346" s="80"/>
      <c r="Y1346" s="94"/>
      <c r="Z1346" s="80"/>
      <c r="AA1346" s="80"/>
      <c r="AB1346" s="80"/>
      <c r="AC1346" s="80"/>
      <c r="AD1346" s="69"/>
      <c r="AE1346" s="69"/>
      <c r="AF1346" s="69"/>
      <c r="AG1346" s="95"/>
      <c r="AH1346" s="93"/>
      <c r="AI1346" s="81"/>
      <c r="AJ1346" s="80"/>
      <c r="AK1346" s="80"/>
      <c r="AL1346" s="78"/>
      <c r="AM1346" s="80"/>
      <c r="AN1346" s="80"/>
      <c r="AO1346" s="80"/>
      <c r="AP1346" s="80"/>
      <c r="AQ1346" s="80"/>
      <c r="AR1346" s="80"/>
      <c r="AS1346" s="78"/>
      <c r="AT1346" s="96"/>
      <c r="AU1346" s="97"/>
      <c r="AV1346" s="98"/>
      <c r="AW1346" s="99"/>
    </row>
    <row r="1347" spans="1:49">
      <c r="A1347" s="25"/>
      <c r="C1347" s="89"/>
      <c r="D1347" s="84"/>
      <c r="E1347" s="76"/>
      <c r="F1347" s="91"/>
      <c r="G1347" s="80"/>
      <c r="H1347" s="81"/>
      <c r="I1347" s="14"/>
      <c r="J1347" s="92"/>
      <c r="K1347" s="14"/>
      <c r="L1347" s="78"/>
      <c r="M1347" s="81"/>
      <c r="N1347" s="14"/>
      <c r="O1347" s="78"/>
      <c r="P1347" s="78"/>
      <c r="Q1347" s="93"/>
      <c r="R1347" s="80"/>
      <c r="S1347" s="80"/>
      <c r="T1347" s="69"/>
      <c r="U1347" s="78"/>
      <c r="V1347" s="69"/>
      <c r="W1347" s="80"/>
      <c r="X1347" s="80"/>
      <c r="Y1347" s="94"/>
      <c r="Z1347" s="80"/>
      <c r="AA1347" s="80"/>
      <c r="AB1347" s="80"/>
      <c r="AC1347" s="80"/>
      <c r="AD1347" s="69"/>
      <c r="AE1347" s="69"/>
      <c r="AF1347" s="69"/>
      <c r="AG1347" s="95"/>
      <c r="AH1347" s="93"/>
      <c r="AI1347" s="81"/>
      <c r="AJ1347" s="80"/>
      <c r="AK1347" s="80"/>
      <c r="AL1347" s="78"/>
      <c r="AM1347" s="80"/>
      <c r="AN1347" s="80"/>
      <c r="AO1347" s="80"/>
      <c r="AP1347" s="80"/>
      <c r="AQ1347" s="80"/>
      <c r="AR1347" s="80"/>
      <c r="AS1347" s="78"/>
      <c r="AT1347" s="96"/>
      <c r="AU1347" s="97"/>
      <c r="AV1347" s="98"/>
      <c r="AW1347" s="99"/>
    </row>
    <row r="1348" spans="1:49">
      <c r="A1348" s="25"/>
      <c r="C1348" s="89"/>
      <c r="D1348" s="84"/>
      <c r="E1348" s="76"/>
      <c r="F1348" s="91"/>
      <c r="G1348" s="80"/>
      <c r="H1348" s="81"/>
      <c r="I1348" s="14"/>
      <c r="J1348" s="92"/>
      <c r="K1348" s="14"/>
      <c r="L1348" s="78"/>
      <c r="M1348" s="81"/>
      <c r="N1348" s="14"/>
      <c r="O1348" s="78"/>
      <c r="P1348" s="78"/>
      <c r="Q1348" s="93"/>
      <c r="R1348" s="80"/>
      <c r="S1348" s="80"/>
      <c r="T1348" s="69"/>
      <c r="U1348" s="78"/>
      <c r="V1348" s="69"/>
      <c r="W1348" s="80"/>
      <c r="X1348" s="80"/>
      <c r="Y1348" s="94"/>
      <c r="Z1348" s="80"/>
      <c r="AA1348" s="80"/>
      <c r="AB1348" s="80"/>
      <c r="AC1348" s="80"/>
      <c r="AD1348" s="69"/>
      <c r="AE1348" s="69"/>
      <c r="AF1348" s="69"/>
      <c r="AG1348" s="95"/>
      <c r="AH1348" s="93"/>
      <c r="AI1348" s="81"/>
      <c r="AJ1348" s="80"/>
      <c r="AK1348" s="80"/>
      <c r="AL1348" s="78"/>
      <c r="AM1348" s="80"/>
      <c r="AN1348" s="80"/>
      <c r="AO1348" s="80"/>
      <c r="AP1348" s="80"/>
      <c r="AQ1348" s="80"/>
      <c r="AR1348" s="80"/>
      <c r="AS1348" s="78"/>
      <c r="AT1348" s="96"/>
      <c r="AU1348" s="97"/>
      <c r="AV1348" s="98"/>
      <c r="AW1348" s="99"/>
    </row>
    <row r="1349" spans="1:49">
      <c r="A1349" s="25"/>
      <c r="C1349" s="89"/>
      <c r="D1349" s="84"/>
      <c r="E1349" s="76"/>
      <c r="F1349" s="91"/>
      <c r="G1349" s="80"/>
      <c r="H1349" s="81"/>
      <c r="I1349" s="14"/>
      <c r="J1349" s="92"/>
      <c r="K1349" s="14"/>
      <c r="L1349" s="78"/>
      <c r="M1349" s="81"/>
      <c r="N1349" s="14"/>
      <c r="O1349" s="78"/>
      <c r="P1349" s="78"/>
      <c r="Q1349" s="93"/>
      <c r="R1349" s="80"/>
      <c r="S1349" s="80"/>
      <c r="T1349" s="69"/>
      <c r="U1349" s="78"/>
      <c r="V1349" s="69"/>
      <c r="W1349" s="80"/>
      <c r="X1349" s="80"/>
      <c r="Y1349" s="94"/>
      <c r="Z1349" s="80"/>
      <c r="AA1349" s="80"/>
      <c r="AB1349" s="80"/>
      <c r="AC1349" s="80"/>
      <c r="AD1349" s="69"/>
      <c r="AE1349" s="69"/>
      <c r="AF1349" s="69"/>
      <c r="AG1349" s="95"/>
      <c r="AH1349" s="93"/>
      <c r="AI1349" s="81"/>
      <c r="AJ1349" s="80"/>
      <c r="AK1349" s="80"/>
      <c r="AL1349" s="78"/>
      <c r="AM1349" s="80"/>
      <c r="AN1349" s="80"/>
      <c r="AO1349" s="80"/>
      <c r="AP1349" s="80"/>
      <c r="AQ1349" s="80"/>
      <c r="AR1349" s="80"/>
      <c r="AS1349" s="78"/>
      <c r="AT1349" s="96"/>
      <c r="AU1349" s="97"/>
      <c r="AV1349" s="98"/>
      <c r="AW1349" s="99"/>
    </row>
    <row r="1350" spans="1:49">
      <c r="A1350" s="25"/>
      <c r="C1350" s="89"/>
      <c r="D1350" s="84"/>
      <c r="E1350" s="76"/>
      <c r="F1350" s="91"/>
      <c r="G1350" s="80"/>
      <c r="H1350" s="81"/>
      <c r="I1350" s="14"/>
      <c r="J1350" s="92"/>
      <c r="K1350" s="14"/>
      <c r="L1350" s="78"/>
      <c r="M1350" s="81"/>
      <c r="N1350" s="14"/>
      <c r="O1350" s="78"/>
      <c r="P1350" s="78"/>
      <c r="Q1350" s="93"/>
      <c r="R1350" s="80"/>
      <c r="S1350" s="80"/>
      <c r="T1350" s="69"/>
      <c r="U1350" s="78"/>
      <c r="V1350" s="69"/>
      <c r="W1350" s="80"/>
      <c r="X1350" s="80"/>
      <c r="Y1350" s="94"/>
      <c r="Z1350" s="80"/>
      <c r="AA1350" s="80"/>
      <c r="AB1350" s="80"/>
      <c r="AC1350" s="80"/>
      <c r="AD1350" s="69"/>
      <c r="AE1350" s="69"/>
      <c r="AF1350" s="69"/>
      <c r="AG1350" s="95"/>
      <c r="AH1350" s="93"/>
      <c r="AI1350" s="81"/>
      <c r="AJ1350" s="80"/>
      <c r="AK1350" s="80"/>
      <c r="AL1350" s="78"/>
      <c r="AM1350" s="80"/>
      <c r="AN1350" s="80"/>
      <c r="AO1350" s="80"/>
      <c r="AP1350" s="80"/>
      <c r="AQ1350" s="80"/>
      <c r="AR1350" s="80"/>
      <c r="AS1350" s="78"/>
      <c r="AT1350" s="96"/>
      <c r="AU1350" s="97"/>
      <c r="AV1350" s="98"/>
      <c r="AW1350" s="99"/>
    </row>
    <row r="1351" spans="1:49">
      <c r="A1351" s="25"/>
      <c r="C1351" s="89"/>
      <c r="D1351" s="84"/>
      <c r="E1351" s="76"/>
      <c r="F1351" s="91"/>
      <c r="G1351" s="80"/>
      <c r="H1351" s="81"/>
      <c r="I1351" s="14"/>
      <c r="J1351" s="92"/>
      <c r="K1351" s="14"/>
      <c r="L1351" s="78"/>
      <c r="M1351" s="81"/>
      <c r="N1351" s="14"/>
      <c r="O1351" s="78"/>
      <c r="P1351" s="78"/>
      <c r="Q1351" s="93"/>
      <c r="R1351" s="80"/>
      <c r="S1351" s="80"/>
      <c r="T1351" s="69"/>
      <c r="U1351" s="78"/>
      <c r="V1351" s="69"/>
      <c r="W1351" s="80"/>
      <c r="X1351" s="80"/>
      <c r="Y1351" s="94"/>
      <c r="Z1351" s="80"/>
      <c r="AA1351" s="80"/>
      <c r="AB1351" s="80"/>
      <c r="AC1351" s="80"/>
      <c r="AD1351" s="69"/>
      <c r="AE1351" s="69"/>
      <c r="AF1351" s="69"/>
      <c r="AG1351" s="95"/>
      <c r="AH1351" s="93"/>
      <c r="AI1351" s="81"/>
      <c r="AJ1351" s="80"/>
      <c r="AK1351" s="80"/>
      <c r="AL1351" s="78"/>
      <c r="AM1351" s="80"/>
      <c r="AN1351" s="80"/>
      <c r="AO1351" s="80"/>
      <c r="AP1351" s="80"/>
      <c r="AQ1351" s="80"/>
      <c r="AR1351" s="80"/>
      <c r="AS1351" s="78"/>
      <c r="AT1351" s="96"/>
      <c r="AU1351" s="97"/>
      <c r="AV1351" s="98"/>
      <c r="AW1351" s="99"/>
    </row>
    <row r="1352" spans="1:49">
      <c r="A1352" s="25"/>
      <c r="C1352" s="89"/>
      <c r="D1352" s="84"/>
      <c r="E1352" s="76"/>
      <c r="F1352" s="91"/>
      <c r="G1352" s="80"/>
      <c r="H1352" s="81"/>
      <c r="I1352" s="14"/>
      <c r="J1352" s="92"/>
      <c r="K1352" s="14"/>
      <c r="L1352" s="78"/>
      <c r="M1352" s="81"/>
      <c r="N1352" s="14"/>
      <c r="O1352" s="78"/>
      <c r="P1352" s="78"/>
      <c r="Q1352" s="93"/>
      <c r="R1352" s="80"/>
      <c r="S1352" s="80"/>
      <c r="T1352" s="69"/>
      <c r="U1352" s="78"/>
      <c r="V1352" s="69"/>
      <c r="W1352" s="80"/>
      <c r="X1352" s="80"/>
      <c r="Y1352" s="94"/>
      <c r="Z1352" s="80"/>
      <c r="AA1352" s="80"/>
      <c r="AB1352" s="80"/>
      <c r="AC1352" s="80"/>
      <c r="AD1352" s="69"/>
      <c r="AE1352" s="69"/>
      <c r="AF1352" s="69"/>
      <c r="AG1352" s="95"/>
      <c r="AH1352" s="93"/>
      <c r="AI1352" s="81"/>
      <c r="AJ1352" s="80"/>
      <c r="AK1352" s="80"/>
      <c r="AL1352" s="78"/>
      <c r="AM1352" s="80"/>
      <c r="AN1352" s="80"/>
      <c r="AO1352" s="80"/>
      <c r="AP1352" s="80"/>
      <c r="AQ1352" s="80"/>
      <c r="AR1352" s="80"/>
      <c r="AS1352" s="78"/>
      <c r="AT1352" s="96"/>
      <c r="AU1352" s="97"/>
      <c r="AV1352" s="98"/>
      <c r="AW1352" s="99"/>
    </row>
    <row r="1353" spans="1:49">
      <c r="A1353" s="25"/>
      <c r="C1353" s="89"/>
      <c r="D1353" s="84"/>
      <c r="E1353" s="76"/>
      <c r="F1353" s="91"/>
      <c r="G1353" s="80"/>
      <c r="H1353" s="81"/>
      <c r="I1353" s="14"/>
      <c r="J1353" s="92"/>
      <c r="K1353" s="14"/>
      <c r="L1353" s="78"/>
      <c r="M1353" s="81"/>
      <c r="N1353" s="14"/>
      <c r="O1353" s="78"/>
      <c r="P1353" s="78"/>
      <c r="Q1353" s="93"/>
      <c r="R1353" s="80"/>
      <c r="S1353" s="80"/>
      <c r="T1353" s="69"/>
      <c r="U1353" s="78"/>
      <c r="V1353" s="69"/>
      <c r="W1353" s="80"/>
      <c r="X1353" s="80"/>
      <c r="Y1353" s="94"/>
      <c r="Z1353" s="80"/>
      <c r="AA1353" s="80"/>
      <c r="AB1353" s="80"/>
      <c r="AC1353" s="80"/>
      <c r="AD1353" s="69"/>
      <c r="AE1353" s="69"/>
      <c r="AF1353" s="69"/>
      <c r="AG1353" s="95"/>
      <c r="AH1353" s="93"/>
      <c r="AI1353" s="81"/>
      <c r="AJ1353" s="80"/>
      <c r="AK1353" s="80"/>
      <c r="AL1353" s="78"/>
      <c r="AM1353" s="80"/>
      <c r="AN1353" s="80"/>
      <c r="AO1353" s="80"/>
      <c r="AP1353" s="80"/>
      <c r="AQ1353" s="80"/>
      <c r="AR1353" s="80"/>
      <c r="AS1353" s="78"/>
      <c r="AT1353" s="96"/>
      <c r="AU1353" s="97"/>
      <c r="AV1353" s="98"/>
      <c r="AW1353" s="99"/>
    </row>
    <row r="1354" spans="1:49">
      <c r="A1354" s="25"/>
      <c r="C1354" s="89"/>
      <c r="D1354" s="84"/>
      <c r="E1354" s="76"/>
      <c r="F1354" s="91"/>
      <c r="G1354" s="80"/>
      <c r="H1354" s="81"/>
      <c r="I1354" s="14"/>
      <c r="J1354" s="92"/>
      <c r="K1354" s="14"/>
      <c r="L1354" s="78"/>
      <c r="M1354" s="81"/>
      <c r="N1354" s="14"/>
      <c r="O1354" s="78"/>
      <c r="P1354" s="78"/>
      <c r="Q1354" s="93"/>
      <c r="R1354" s="80"/>
      <c r="S1354" s="80"/>
      <c r="T1354" s="69"/>
      <c r="U1354" s="78"/>
      <c r="V1354" s="69"/>
      <c r="W1354" s="80"/>
      <c r="X1354" s="80"/>
      <c r="Y1354" s="94"/>
      <c r="Z1354" s="80"/>
      <c r="AA1354" s="80"/>
      <c r="AB1354" s="80"/>
      <c r="AC1354" s="80"/>
      <c r="AD1354" s="69"/>
      <c r="AE1354" s="69"/>
      <c r="AF1354" s="69"/>
      <c r="AG1354" s="95"/>
      <c r="AH1354" s="93"/>
      <c r="AI1354" s="81"/>
      <c r="AJ1354" s="80"/>
      <c r="AK1354" s="80"/>
      <c r="AL1354" s="78"/>
      <c r="AM1354" s="80"/>
      <c r="AN1354" s="80"/>
      <c r="AO1354" s="80"/>
      <c r="AP1354" s="80"/>
      <c r="AQ1354" s="80"/>
      <c r="AR1354" s="80"/>
      <c r="AS1354" s="78"/>
      <c r="AT1354" s="96"/>
      <c r="AU1354" s="97"/>
      <c r="AV1354" s="98"/>
      <c r="AW1354" s="99"/>
    </row>
    <row r="1355" spans="1:49">
      <c r="A1355" s="25"/>
      <c r="C1355" s="89"/>
      <c r="D1355" s="84"/>
      <c r="E1355" s="76"/>
      <c r="F1355" s="91"/>
      <c r="G1355" s="80"/>
      <c r="H1355" s="81"/>
      <c r="I1355" s="14"/>
      <c r="J1355" s="92"/>
      <c r="K1355" s="14"/>
      <c r="L1355" s="78"/>
      <c r="M1355" s="81"/>
      <c r="N1355" s="14"/>
      <c r="O1355" s="78"/>
      <c r="P1355" s="78"/>
      <c r="Q1355" s="93"/>
      <c r="R1355" s="80"/>
      <c r="S1355" s="80"/>
      <c r="T1355" s="69"/>
      <c r="U1355" s="78"/>
      <c r="V1355" s="69"/>
      <c r="W1355" s="80"/>
      <c r="X1355" s="80"/>
      <c r="Y1355" s="94"/>
      <c r="Z1355" s="80"/>
      <c r="AA1355" s="80"/>
      <c r="AB1355" s="80"/>
      <c r="AC1355" s="80"/>
      <c r="AD1355" s="69"/>
      <c r="AE1355" s="69"/>
      <c r="AF1355" s="69"/>
      <c r="AG1355" s="95"/>
      <c r="AH1355" s="93"/>
      <c r="AI1355" s="81"/>
      <c r="AJ1355" s="80"/>
      <c r="AK1355" s="80"/>
      <c r="AL1355" s="78"/>
      <c r="AM1355" s="80"/>
      <c r="AN1355" s="80"/>
      <c r="AO1355" s="80"/>
      <c r="AP1355" s="80"/>
      <c r="AQ1355" s="80"/>
      <c r="AR1355" s="80"/>
      <c r="AS1355" s="78"/>
      <c r="AT1355" s="96"/>
      <c r="AU1355" s="97"/>
      <c r="AV1355" s="98"/>
      <c r="AW1355" s="99"/>
    </row>
    <row r="1356" spans="1:49">
      <c r="A1356" s="25"/>
      <c r="C1356" s="89"/>
      <c r="D1356" s="84"/>
      <c r="E1356" s="76"/>
      <c r="F1356" s="91"/>
      <c r="G1356" s="80"/>
      <c r="H1356" s="81"/>
      <c r="I1356" s="14"/>
      <c r="J1356" s="92"/>
      <c r="K1356" s="14"/>
      <c r="L1356" s="78"/>
      <c r="M1356" s="81"/>
      <c r="N1356" s="14"/>
      <c r="O1356" s="78"/>
      <c r="P1356" s="78"/>
      <c r="Q1356" s="93"/>
      <c r="R1356" s="80"/>
      <c r="S1356" s="80"/>
      <c r="T1356" s="69"/>
      <c r="U1356" s="78"/>
      <c r="V1356" s="69"/>
      <c r="W1356" s="80"/>
      <c r="X1356" s="80"/>
      <c r="Y1356" s="94"/>
      <c r="Z1356" s="80"/>
      <c r="AA1356" s="80"/>
      <c r="AB1356" s="80"/>
      <c r="AC1356" s="80"/>
      <c r="AD1356" s="69"/>
      <c r="AE1356" s="69"/>
      <c r="AF1356" s="69"/>
      <c r="AG1356" s="95"/>
      <c r="AH1356" s="93"/>
      <c r="AI1356" s="81"/>
      <c r="AJ1356" s="80"/>
      <c r="AK1356" s="80"/>
      <c r="AL1356" s="78"/>
      <c r="AM1356" s="80"/>
      <c r="AN1356" s="80"/>
      <c r="AO1356" s="80"/>
      <c r="AP1356" s="80"/>
      <c r="AQ1356" s="80"/>
      <c r="AR1356" s="80"/>
      <c r="AS1356" s="78"/>
      <c r="AT1356" s="96"/>
      <c r="AU1356" s="97"/>
      <c r="AV1356" s="98"/>
      <c r="AW1356" s="99"/>
    </row>
    <row r="1357" spans="1:49">
      <c r="A1357" s="25"/>
      <c r="C1357" s="89"/>
      <c r="D1357" s="84"/>
      <c r="E1357" s="76"/>
      <c r="F1357" s="91"/>
      <c r="G1357" s="80"/>
      <c r="H1357" s="81"/>
      <c r="I1357" s="14"/>
      <c r="J1357" s="92"/>
      <c r="K1357" s="14"/>
      <c r="L1357" s="78"/>
      <c r="M1357" s="81"/>
      <c r="N1357" s="14"/>
      <c r="O1357" s="78"/>
      <c r="P1357" s="78"/>
      <c r="Q1357" s="93"/>
      <c r="R1357" s="80"/>
      <c r="S1357" s="80"/>
      <c r="T1357" s="69"/>
      <c r="U1357" s="78"/>
      <c r="V1357" s="69"/>
      <c r="W1357" s="80"/>
      <c r="X1357" s="80"/>
      <c r="Y1357" s="94"/>
      <c r="Z1357" s="80"/>
      <c r="AA1357" s="80"/>
      <c r="AB1357" s="80"/>
      <c r="AC1357" s="80"/>
      <c r="AD1357" s="69"/>
      <c r="AE1357" s="69"/>
      <c r="AF1357" s="69"/>
      <c r="AG1357" s="95"/>
      <c r="AH1357" s="93"/>
      <c r="AI1357" s="81"/>
      <c r="AJ1357" s="80"/>
      <c r="AK1357" s="80"/>
      <c r="AL1357" s="78"/>
      <c r="AM1357" s="80"/>
      <c r="AN1357" s="80"/>
      <c r="AO1357" s="80"/>
      <c r="AP1357" s="80"/>
      <c r="AQ1357" s="80"/>
      <c r="AR1357" s="80"/>
      <c r="AS1357" s="78"/>
      <c r="AT1357" s="96"/>
      <c r="AU1357" s="97"/>
      <c r="AV1357" s="98"/>
      <c r="AW1357" s="99"/>
    </row>
    <row r="1358" spans="1:49">
      <c r="A1358" s="25"/>
      <c r="C1358" s="89"/>
      <c r="D1358" s="84"/>
      <c r="E1358" s="76"/>
      <c r="F1358" s="91"/>
      <c r="G1358" s="80"/>
      <c r="H1358" s="81"/>
      <c r="I1358" s="14"/>
      <c r="J1358" s="92"/>
      <c r="K1358" s="14"/>
      <c r="L1358" s="78"/>
      <c r="M1358" s="81"/>
      <c r="N1358" s="14"/>
      <c r="O1358" s="78"/>
      <c r="P1358" s="78"/>
      <c r="Q1358" s="93"/>
      <c r="R1358" s="80"/>
      <c r="S1358" s="80"/>
      <c r="T1358" s="69"/>
      <c r="U1358" s="78"/>
      <c r="V1358" s="69"/>
      <c r="W1358" s="80"/>
      <c r="X1358" s="80"/>
      <c r="Y1358" s="94"/>
      <c r="Z1358" s="80"/>
      <c r="AA1358" s="80"/>
      <c r="AB1358" s="80"/>
      <c r="AC1358" s="80"/>
      <c r="AD1358" s="69"/>
      <c r="AE1358" s="69"/>
      <c r="AF1358" s="69"/>
      <c r="AG1358" s="95"/>
      <c r="AH1358" s="93"/>
      <c r="AI1358" s="81"/>
      <c r="AJ1358" s="80"/>
      <c r="AK1358" s="80"/>
      <c r="AL1358" s="78"/>
      <c r="AM1358" s="80"/>
      <c r="AN1358" s="80"/>
      <c r="AO1358" s="80"/>
      <c r="AP1358" s="80"/>
      <c r="AQ1358" s="80"/>
      <c r="AR1358" s="80"/>
      <c r="AS1358" s="78"/>
      <c r="AT1358" s="96"/>
      <c r="AU1358" s="97"/>
      <c r="AV1358" s="98"/>
      <c r="AW1358" s="99"/>
    </row>
    <row r="1359" spans="1:49">
      <c r="A1359" s="25"/>
      <c r="C1359" s="89"/>
      <c r="D1359" s="84"/>
      <c r="E1359" s="76"/>
      <c r="F1359" s="91"/>
      <c r="G1359" s="80"/>
      <c r="H1359" s="81"/>
      <c r="I1359" s="14"/>
      <c r="J1359" s="92"/>
      <c r="K1359" s="14"/>
      <c r="L1359" s="78"/>
      <c r="M1359" s="81"/>
      <c r="N1359" s="14"/>
      <c r="O1359" s="78"/>
      <c r="P1359" s="78"/>
      <c r="Q1359" s="93"/>
      <c r="R1359" s="80"/>
      <c r="S1359" s="80"/>
      <c r="T1359" s="69"/>
      <c r="U1359" s="78"/>
      <c r="V1359" s="69"/>
      <c r="W1359" s="80"/>
      <c r="X1359" s="80"/>
      <c r="Y1359" s="94"/>
      <c r="Z1359" s="80"/>
      <c r="AA1359" s="80"/>
      <c r="AB1359" s="80"/>
      <c r="AC1359" s="80"/>
      <c r="AD1359" s="69"/>
      <c r="AE1359" s="69"/>
      <c r="AF1359" s="69"/>
      <c r="AG1359" s="95"/>
      <c r="AH1359" s="93"/>
      <c r="AI1359" s="81"/>
      <c r="AJ1359" s="80"/>
      <c r="AK1359" s="80"/>
      <c r="AL1359" s="78"/>
      <c r="AM1359" s="80"/>
      <c r="AN1359" s="80"/>
      <c r="AO1359" s="80"/>
      <c r="AP1359" s="80"/>
      <c r="AQ1359" s="80"/>
      <c r="AR1359" s="80"/>
      <c r="AS1359" s="78"/>
      <c r="AT1359" s="96"/>
      <c r="AU1359" s="97"/>
      <c r="AV1359" s="98"/>
      <c r="AW1359" s="99"/>
    </row>
    <row r="1360" spans="1:49">
      <c r="A1360" s="25"/>
      <c r="C1360" s="89"/>
      <c r="D1360" s="84"/>
      <c r="E1360" s="76"/>
      <c r="F1360" s="91"/>
      <c r="G1360" s="80"/>
      <c r="H1360" s="81"/>
      <c r="I1360" s="14"/>
      <c r="J1360" s="92"/>
      <c r="K1360" s="14"/>
      <c r="L1360" s="78"/>
      <c r="M1360" s="81"/>
      <c r="N1360" s="14"/>
      <c r="O1360" s="78"/>
      <c r="P1360" s="78"/>
      <c r="Q1360" s="93"/>
      <c r="R1360" s="80"/>
      <c r="S1360" s="80"/>
      <c r="T1360" s="69"/>
      <c r="U1360" s="78"/>
      <c r="V1360" s="69"/>
      <c r="W1360" s="80"/>
      <c r="X1360" s="80"/>
      <c r="Y1360" s="94"/>
      <c r="Z1360" s="80"/>
      <c r="AA1360" s="80"/>
      <c r="AB1360" s="80"/>
      <c r="AC1360" s="80"/>
      <c r="AD1360" s="69"/>
      <c r="AE1360" s="69"/>
      <c r="AF1360" s="69"/>
      <c r="AG1360" s="95"/>
      <c r="AH1360" s="93"/>
      <c r="AI1360" s="81"/>
      <c r="AJ1360" s="80"/>
      <c r="AK1360" s="80"/>
      <c r="AL1360" s="78"/>
      <c r="AM1360" s="80"/>
      <c r="AN1360" s="80"/>
      <c r="AO1360" s="80"/>
      <c r="AP1360" s="80"/>
      <c r="AQ1360" s="80"/>
      <c r="AR1360" s="80"/>
      <c r="AS1360" s="78"/>
      <c r="AT1360" s="96"/>
      <c r="AU1360" s="97"/>
      <c r="AV1360" s="98"/>
      <c r="AW1360" s="99"/>
    </row>
    <row r="1361" spans="1:49">
      <c r="A1361" s="25"/>
      <c r="C1361" s="89"/>
      <c r="D1361" s="84"/>
      <c r="E1361" s="76"/>
      <c r="F1361" s="91"/>
      <c r="G1361" s="80"/>
      <c r="H1361" s="81"/>
      <c r="I1361" s="14"/>
      <c r="J1361" s="92"/>
      <c r="K1361" s="14"/>
      <c r="L1361" s="78"/>
      <c r="M1361" s="81"/>
      <c r="N1361" s="14"/>
      <c r="O1361" s="78"/>
      <c r="P1361" s="78"/>
      <c r="Q1361" s="93"/>
      <c r="R1361" s="80"/>
      <c r="S1361" s="80"/>
      <c r="T1361" s="69"/>
      <c r="U1361" s="78"/>
      <c r="V1361" s="69"/>
      <c r="W1361" s="80"/>
      <c r="X1361" s="80"/>
      <c r="Y1361" s="94"/>
      <c r="Z1361" s="80"/>
      <c r="AA1361" s="80"/>
      <c r="AB1361" s="80"/>
      <c r="AC1361" s="80"/>
      <c r="AD1361" s="69"/>
      <c r="AE1361" s="69"/>
      <c r="AF1361" s="69"/>
      <c r="AG1361" s="95"/>
      <c r="AH1361" s="93"/>
      <c r="AI1361" s="81"/>
      <c r="AJ1361" s="80"/>
      <c r="AK1361" s="80"/>
      <c r="AL1361" s="78"/>
      <c r="AM1361" s="80"/>
      <c r="AN1361" s="80"/>
      <c r="AO1361" s="80"/>
      <c r="AP1361" s="80"/>
      <c r="AQ1361" s="80"/>
      <c r="AR1361" s="80"/>
      <c r="AS1361" s="78"/>
      <c r="AT1361" s="96"/>
      <c r="AU1361" s="97"/>
      <c r="AV1361" s="98"/>
      <c r="AW1361" s="99"/>
    </row>
    <row r="1362" spans="1:49">
      <c r="A1362" s="25"/>
      <c r="C1362" s="89"/>
      <c r="D1362" s="84"/>
      <c r="E1362" s="76"/>
      <c r="F1362" s="91"/>
      <c r="G1362" s="80"/>
      <c r="H1362" s="81"/>
      <c r="I1362" s="14"/>
      <c r="J1362" s="92"/>
      <c r="K1362" s="14"/>
      <c r="L1362" s="78"/>
      <c r="M1362" s="81"/>
      <c r="N1362" s="14"/>
      <c r="O1362" s="78"/>
      <c r="P1362" s="78"/>
      <c r="Q1362" s="93"/>
      <c r="R1362" s="80"/>
      <c r="S1362" s="80"/>
      <c r="T1362" s="69"/>
      <c r="U1362" s="78"/>
      <c r="V1362" s="69"/>
      <c r="W1362" s="80"/>
      <c r="X1362" s="80"/>
      <c r="Y1362" s="94"/>
      <c r="Z1362" s="80"/>
      <c r="AA1362" s="80"/>
      <c r="AB1362" s="80"/>
      <c r="AC1362" s="80"/>
      <c r="AD1362" s="69"/>
      <c r="AE1362" s="69"/>
      <c r="AF1362" s="69"/>
      <c r="AG1362" s="95"/>
      <c r="AH1362" s="93"/>
      <c r="AI1362" s="81"/>
      <c r="AJ1362" s="80"/>
      <c r="AK1362" s="80"/>
      <c r="AL1362" s="78"/>
      <c r="AM1362" s="80"/>
      <c r="AN1362" s="80"/>
      <c r="AO1362" s="80"/>
      <c r="AP1362" s="80"/>
      <c r="AQ1362" s="80"/>
      <c r="AR1362" s="80"/>
      <c r="AS1362" s="78"/>
      <c r="AT1362" s="96"/>
      <c r="AU1362" s="97"/>
      <c r="AV1362" s="98"/>
      <c r="AW1362" s="99"/>
    </row>
    <row r="1363" spans="1:49">
      <c r="A1363" s="25"/>
      <c r="C1363" s="89"/>
      <c r="D1363" s="84"/>
      <c r="E1363" s="76"/>
      <c r="F1363" s="91"/>
      <c r="G1363" s="80"/>
      <c r="H1363" s="81"/>
      <c r="I1363" s="14"/>
      <c r="J1363" s="92"/>
      <c r="K1363" s="14"/>
      <c r="L1363" s="78"/>
      <c r="M1363" s="81"/>
      <c r="N1363" s="14"/>
      <c r="O1363" s="78"/>
      <c r="P1363" s="78"/>
      <c r="Q1363" s="93"/>
      <c r="R1363" s="80"/>
      <c r="S1363" s="80"/>
      <c r="T1363" s="69"/>
      <c r="U1363" s="78"/>
      <c r="V1363" s="69"/>
      <c r="W1363" s="80"/>
      <c r="X1363" s="80"/>
      <c r="Y1363" s="94"/>
      <c r="Z1363" s="80"/>
      <c r="AA1363" s="80"/>
      <c r="AB1363" s="80"/>
      <c r="AC1363" s="80"/>
      <c r="AD1363" s="69"/>
      <c r="AE1363" s="69"/>
      <c r="AF1363" s="69"/>
      <c r="AG1363" s="95"/>
      <c r="AH1363" s="93"/>
      <c r="AI1363" s="81"/>
      <c r="AJ1363" s="80"/>
      <c r="AK1363" s="80"/>
      <c r="AL1363" s="78"/>
      <c r="AM1363" s="80"/>
      <c r="AN1363" s="80"/>
      <c r="AO1363" s="80"/>
      <c r="AP1363" s="80"/>
      <c r="AQ1363" s="80"/>
      <c r="AR1363" s="80"/>
      <c r="AS1363" s="78"/>
      <c r="AT1363" s="96"/>
      <c r="AU1363" s="97"/>
      <c r="AV1363" s="98"/>
      <c r="AW1363" s="99"/>
    </row>
    <row r="1364" spans="1:49">
      <c r="A1364" s="25"/>
      <c r="C1364" s="89"/>
      <c r="D1364" s="84"/>
      <c r="E1364" s="76"/>
      <c r="F1364" s="91"/>
      <c r="G1364" s="80"/>
      <c r="H1364" s="81"/>
      <c r="I1364" s="14"/>
      <c r="J1364" s="92"/>
      <c r="K1364" s="14"/>
      <c r="L1364" s="78"/>
      <c r="M1364" s="81"/>
      <c r="N1364" s="14"/>
      <c r="O1364" s="78"/>
      <c r="P1364" s="78"/>
      <c r="Q1364" s="93"/>
      <c r="R1364" s="80"/>
      <c r="S1364" s="80"/>
      <c r="T1364" s="69"/>
      <c r="U1364" s="78"/>
      <c r="V1364" s="69"/>
      <c r="W1364" s="80"/>
      <c r="X1364" s="80"/>
      <c r="Y1364" s="94"/>
      <c r="Z1364" s="80"/>
      <c r="AA1364" s="80"/>
      <c r="AB1364" s="80"/>
      <c r="AC1364" s="80"/>
      <c r="AD1364" s="69"/>
      <c r="AE1364" s="69"/>
      <c r="AF1364" s="69"/>
      <c r="AG1364" s="95"/>
      <c r="AH1364" s="93"/>
      <c r="AI1364" s="81"/>
      <c r="AJ1364" s="80"/>
      <c r="AK1364" s="80"/>
      <c r="AL1364" s="78"/>
      <c r="AM1364" s="80"/>
      <c r="AN1364" s="80"/>
      <c r="AO1364" s="80"/>
      <c r="AP1364" s="80"/>
      <c r="AQ1364" s="80"/>
      <c r="AR1364" s="80"/>
      <c r="AS1364" s="78"/>
      <c r="AT1364" s="96"/>
      <c r="AU1364" s="97"/>
      <c r="AV1364" s="98"/>
      <c r="AW1364" s="99"/>
    </row>
    <row r="1365" spans="1:49">
      <c r="A1365" s="25"/>
      <c r="C1365" s="89"/>
      <c r="D1365" s="84"/>
      <c r="E1365" s="76"/>
      <c r="F1365" s="91"/>
      <c r="G1365" s="80"/>
      <c r="H1365" s="81"/>
      <c r="I1365" s="14"/>
      <c r="J1365" s="92"/>
      <c r="K1365" s="14"/>
      <c r="L1365" s="78"/>
      <c r="M1365" s="81"/>
      <c r="N1365" s="14"/>
      <c r="O1365" s="78"/>
      <c r="P1365" s="78"/>
      <c r="Q1365" s="93"/>
      <c r="R1365" s="80"/>
      <c r="S1365" s="80"/>
      <c r="T1365" s="69"/>
      <c r="U1365" s="78"/>
      <c r="V1365" s="69"/>
      <c r="W1365" s="80"/>
      <c r="X1365" s="80"/>
      <c r="Y1365" s="94"/>
      <c r="Z1365" s="80"/>
      <c r="AA1365" s="80"/>
      <c r="AB1365" s="80"/>
      <c r="AC1365" s="80"/>
      <c r="AD1365" s="69"/>
      <c r="AE1365" s="69"/>
      <c r="AF1365" s="69"/>
      <c r="AG1365" s="95"/>
      <c r="AH1365" s="93"/>
      <c r="AI1365" s="81"/>
      <c r="AJ1365" s="80"/>
      <c r="AK1365" s="80"/>
      <c r="AL1365" s="78"/>
      <c r="AM1365" s="80"/>
      <c r="AN1365" s="80"/>
      <c r="AO1365" s="80"/>
      <c r="AP1365" s="80"/>
      <c r="AQ1365" s="80"/>
      <c r="AR1365" s="80"/>
      <c r="AS1365" s="78"/>
      <c r="AT1365" s="96"/>
      <c r="AU1365" s="97"/>
      <c r="AV1365" s="98"/>
      <c r="AW1365" s="99"/>
    </row>
    <row r="1366" spans="1:49">
      <c r="A1366" s="25"/>
      <c r="C1366" s="89"/>
      <c r="D1366" s="84"/>
      <c r="E1366" s="76"/>
      <c r="F1366" s="91"/>
      <c r="G1366" s="80"/>
      <c r="H1366" s="81"/>
      <c r="I1366" s="14"/>
      <c r="J1366" s="92"/>
      <c r="K1366" s="14"/>
      <c r="L1366" s="78"/>
      <c r="M1366" s="81"/>
      <c r="N1366" s="14"/>
      <c r="O1366" s="78"/>
      <c r="P1366" s="78"/>
      <c r="Q1366" s="93"/>
      <c r="R1366" s="80"/>
      <c r="S1366" s="80"/>
      <c r="T1366" s="69"/>
      <c r="U1366" s="78"/>
      <c r="V1366" s="69"/>
      <c r="W1366" s="80"/>
      <c r="X1366" s="80"/>
      <c r="Y1366" s="94"/>
      <c r="Z1366" s="80"/>
      <c r="AA1366" s="80"/>
      <c r="AB1366" s="80"/>
      <c r="AC1366" s="80"/>
      <c r="AD1366" s="69"/>
      <c r="AE1366" s="69"/>
      <c r="AF1366" s="69"/>
      <c r="AG1366" s="95"/>
      <c r="AH1366" s="93"/>
      <c r="AI1366" s="81"/>
      <c r="AJ1366" s="80"/>
      <c r="AK1366" s="80"/>
      <c r="AL1366" s="78"/>
      <c r="AM1366" s="80"/>
      <c r="AN1366" s="80"/>
      <c r="AO1366" s="80"/>
      <c r="AP1366" s="80"/>
      <c r="AQ1366" s="80"/>
      <c r="AR1366" s="80"/>
      <c r="AS1366" s="78"/>
      <c r="AT1366" s="96"/>
      <c r="AU1366" s="97"/>
      <c r="AV1366" s="98"/>
      <c r="AW1366" s="99"/>
    </row>
    <row r="1367" spans="1:49">
      <c r="A1367" s="25"/>
      <c r="C1367" s="89"/>
      <c r="D1367" s="84"/>
      <c r="E1367" s="76"/>
      <c r="F1367" s="91"/>
      <c r="G1367" s="80"/>
      <c r="H1367" s="81"/>
      <c r="I1367" s="14"/>
      <c r="J1367" s="92"/>
      <c r="K1367" s="14"/>
      <c r="L1367" s="78"/>
      <c r="M1367" s="81"/>
      <c r="N1367" s="14"/>
      <c r="O1367" s="78"/>
      <c r="P1367" s="78"/>
      <c r="Q1367" s="93"/>
      <c r="R1367" s="80"/>
      <c r="S1367" s="80"/>
      <c r="T1367" s="69"/>
      <c r="U1367" s="78"/>
      <c r="V1367" s="69"/>
      <c r="W1367" s="80"/>
      <c r="X1367" s="80"/>
      <c r="Y1367" s="94"/>
      <c r="Z1367" s="80"/>
      <c r="AA1367" s="80"/>
      <c r="AB1367" s="80"/>
      <c r="AC1367" s="80"/>
      <c r="AD1367" s="69"/>
      <c r="AE1367" s="69"/>
      <c r="AF1367" s="69"/>
      <c r="AG1367" s="95"/>
      <c r="AH1367" s="93"/>
      <c r="AI1367" s="81"/>
      <c r="AJ1367" s="80"/>
      <c r="AK1367" s="80"/>
      <c r="AL1367" s="78"/>
      <c r="AM1367" s="80"/>
      <c r="AN1367" s="80"/>
      <c r="AO1367" s="80"/>
      <c r="AP1367" s="80"/>
      <c r="AQ1367" s="80"/>
      <c r="AR1367" s="80"/>
      <c r="AS1367" s="78"/>
      <c r="AT1367" s="96"/>
      <c r="AU1367" s="97"/>
      <c r="AV1367" s="98"/>
      <c r="AW1367" s="99"/>
    </row>
    <row r="1368" spans="1:49">
      <c r="A1368" s="25"/>
      <c r="C1368" s="89"/>
      <c r="D1368" s="84"/>
      <c r="E1368" s="76"/>
      <c r="F1368" s="91"/>
      <c r="G1368" s="80"/>
      <c r="H1368" s="81"/>
      <c r="I1368" s="14"/>
      <c r="J1368" s="92"/>
      <c r="K1368" s="14"/>
      <c r="L1368" s="78"/>
      <c r="M1368" s="81"/>
      <c r="N1368" s="14"/>
      <c r="O1368" s="78"/>
      <c r="P1368" s="78"/>
      <c r="Q1368" s="93"/>
      <c r="R1368" s="80"/>
      <c r="S1368" s="80"/>
      <c r="T1368" s="69"/>
      <c r="U1368" s="78"/>
      <c r="V1368" s="69"/>
      <c r="W1368" s="80"/>
      <c r="X1368" s="80"/>
      <c r="Y1368" s="94"/>
      <c r="Z1368" s="80"/>
      <c r="AA1368" s="80"/>
      <c r="AB1368" s="80"/>
      <c r="AC1368" s="80"/>
      <c r="AD1368" s="69"/>
      <c r="AE1368" s="69"/>
      <c r="AF1368" s="69"/>
      <c r="AG1368" s="95"/>
      <c r="AH1368" s="93"/>
      <c r="AI1368" s="81"/>
      <c r="AJ1368" s="80"/>
      <c r="AK1368" s="80"/>
      <c r="AL1368" s="78"/>
      <c r="AM1368" s="80"/>
      <c r="AN1368" s="80"/>
      <c r="AO1368" s="80"/>
      <c r="AP1368" s="80"/>
      <c r="AQ1368" s="80"/>
      <c r="AR1368" s="80"/>
      <c r="AS1368" s="78"/>
      <c r="AT1368" s="96"/>
      <c r="AU1368" s="97"/>
      <c r="AV1368" s="98"/>
      <c r="AW1368" s="99"/>
    </row>
    <row r="1369" spans="1:49">
      <c r="A1369" s="25"/>
      <c r="C1369" s="89"/>
      <c r="D1369" s="84"/>
      <c r="E1369" s="76"/>
      <c r="F1369" s="91"/>
      <c r="G1369" s="80"/>
      <c r="H1369" s="81"/>
      <c r="I1369" s="14"/>
      <c r="J1369" s="92"/>
      <c r="K1369" s="14"/>
      <c r="L1369" s="78"/>
      <c r="M1369" s="81"/>
      <c r="N1369" s="14"/>
      <c r="O1369" s="78"/>
      <c r="P1369" s="78"/>
      <c r="Q1369" s="93"/>
      <c r="R1369" s="80"/>
      <c r="S1369" s="80"/>
      <c r="T1369" s="69"/>
      <c r="U1369" s="78"/>
      <c r="V1369" s="69"/>
      <c r="W1369" s="80"/>
      <c r="X1369" s="80"/>
      <c r="Y1369" s="94"/>
      <c r="Z1369" s="80"/>
      <c r="AA1369" s="80"/>
      <c r="AB1369" s="80"/>
      <c r="AC1369" s="80"/>
      <c r="AD1369" s="69"/>
      <c r="AE1369" s="69"/>
      <c r="AF1369" s="69"/>
      <c r="AG1369" s="95"/>
      <c r="AH1369" s="93"/>
      <c r="AI1369" s="81"/>
      <c r="AJ1369" s="80"/>
      <c r="AK1369" s="80"/>
      <c r="AL1369" s="78"/>
      <c r="AM1369" s="80"/>
      <c r="AN1369" s="80"/>
      <c r="AO1369" s="80"/>
      <c r="AP1369" s="80"/>
      <c r="AQ1369" s="80"/>
      <c r="AR1369" s="80"/>
      <c r="AS1369" s="78"/>
      <c r="AT1369" s="96"/>
      <c r="AU1369" s="97"/>
      <c r="AV1369" s="98"/>
      <c r="AW1369" s="99"/>
    </row>
    <row r="1370" spans="1:49">
      <c r="A1370" s="25"/>
      <c r="C1370" s="89"/>
      <c r="D1370" s="84"/>
      <c r="E1370" s="76"/>
      <c r="F1370" s="91"/>
      <c r="G1370" s="80"/>
      <c r="H1370" s="81"/>
      <c r="I1370" s="14"/>
      <c r="J1370" s="92"/>
      <c r="K1370" s="14"/>
      <c r="L1370" s="78"/>
      <c r="M1370" s="81"/>
      <c r="N1370" s="14"/>
      <c r="O1370" s="78"/>
      <c r="P1370" s="78"/>
      <c r="Q1370" s="93"/>
      <c r="R1370" s="80"/>
      <c r="S1370" s="80"/>
      <c r="T1370" s="69"/>
      <c r="U1370" s="78"/>
      <c r="V1370" s="69"/>
      <c r="W1370" s="80"/>
      <c r="X1370" s="80"/>
      <c r="Y1370" s="94"/>
      <c r="Z1370" s="80"/>
      <c r="AA1370" s="80"/>
      <c r="AB1370" s="80"/>
      <c r="AC1370" s="80"/>
      <c r="AD1370" s="69"/>
      <c r="AE1370" s="69"/>
      <c r="AF1370" s="69"/>
      <c r="AG1370" s="95"/>
      <c r="AH1370" s="93"/>
      <c r="AI1370" s="81"/>
      <c r="AJ1370" s="80"/>
      <c r="AK1370" s="80"/>
      <c r="AL1370" s="78"/>
      <c r="AM1370" s="80"/>
      <c r="AN1370" s="80"/>
      <c r="AO1370" s="80"/>
      <c r="AP1370" s="80"/>
      <c r="AQ1370" s="80"/>
      <c r="AR1370" s="80"/>
      <c r="AS1370" s="78"/>
      <c r="AT1370" s="96"/>
      <c r="AU1370" s="97"/>
      <c r="AV1370" s="98"/>
      <c r="AW1370" s="99"/>
    </row>
    <row r="1371" spans="1:49">
      <c r="A1371" s="25"/>
      <c r="C1371" s="89"/>
      <c r="D1371" s="84"/>
      <c r="E1371" s="76"/>
      <c r="F1371" s="91"/>
      <c r="G1371" s="80"/>
      <c r="H1371" s="81"/>
      <c r="I1371" s="14"/>
      <c r="J1371" s="92"/>
      <c r="K1371" s="14"/>
      <c r="L1371" s="78"/>
      <c r="M1371" s="81"/>
      <c r="N1371" s="14"/>
      <c r="O1371" s="78"/>
      <c r="P1371" s="78"/>
      <c r="Q1371" s="93"/>
      <c r="R1371" s="80"/>
      <c r="S1371" s="80"/>
      <c r="T1371" s="69"/>
      <c r="U1371" s="78"/>
      <c r="V1371" s="69"/>
      <c r="W1371" s="80"/>
      <c r="X1371" s="80"/>
      <c r="Y1371" s="94"/>
      <c r="Z1371" s="80"/>
      <c r="AA1371" s="80"/>
      <c r="AB1371" s="80"/>
      <c r="AC1371" s="80"/>
      <c r="AD1371" s="69"/>
      <c r="AE1371" s="69"/>
      <c r="AF1371" s="69"/>
      <c r="AG1371" s="95"/>
      <c r="AH1371" s="93"/>
      <c r="AI1371" s="81"/>
      <c r="AJ1371" s="80"/>
      <c r="AK1371" s="80"/>
      <c r="AL1371" s="78"/>
      <c r="AM1371" s="80"/>
      <c r="AN1371" s="80"/>
      <c r="AO1371" s="80"/>
      <c r="AP1371" s="80"/>
      <c r="AQ1371" s="80"/>
      <c r="AR1371" s="80"/>
      <c r="AS1371" s="78"/>
      <c r="AT1371" s="96"/>
      <c r="AU1371" s="97"/>
      <c r="AV1371" s="98"/>
      <c r="AW1371" s="99"/>
    </row>
    <row r="1372" spans="1:49">
      <c r="A1372" s="25"/>
      <c r="C1372" s="89"/>
      <c r="D1372" s="84"/>
      <c r="E1372" s="76"/>
      <c r="F1372" s="91"/>
      <c r="G1372" s="80"/>
      <c r="H1372" s="81"/>
      <c r="I1372" s="14"/>
      <c r="J1372" s="92"/>
      <c r="K1372" s="14"/>
      <c r="L1372" s="78"/>
      <c r="M1372" s="81"/>
      <c r="N1372" s="14"/>
      <c r="O1372" s="78"/>
      <c r="P1372" s="78"/>
      <c r="Q1372" s="93"/>
      <c r="R1372" s="80"/>
      <c r="S1372" s="80"/>
      <c r="T1372" s="69"/>
      <c r="U1372" s="78"/>
      <c r="V1372" s="69"/>
      <c r="W1372" s="80"/>
      <c r="X1372" s="80"/>
      <c r="Y1372" s="94"/>
      <c r="Z1372" s="80"/>
      <c r="AA1372" s="80"/>
      <c r="AB1372" s="80"/>
      <c r="AC1372" s="80"/>
      <c r="AD1372" s="69"/>
      <c r="AE1372" s="69"/>
      <c r="AF1372" s="69"/>
      <c r="AG1372" s="95"/>
      <c r="AH1372" s="93"/>
      <c r="AI1372" s="81"/>
      <c r="AJ1372" s="80"/>
      <c r="AK1372" s="80"/>
      <c r="AL1372" s="78"/>
      <c r="AM1372" s="80"/>
      <c r="AN1372" s="80"/>
      <c r="AO1372" s="80"/>
      <c r="AP1372" s="80"/>
      <c r="AQ1372" s="80"/>
      <c r="AR1372" s="80"/>
      <c r="AS1372" s="78"/>
      <c r="AT1372" s="96"/>
      <c r="AU1372" s="97"/>
      <c r="AV1372" s="98"/>
      <c r="AW1372" s="99"/>
    </row>
    <row r="1373" spans="1:49">
      <c r="A1373" s="25"/>
      <c r="C1373" s="89"/>
      <c r="D1373" s="84"/>
      <c r="E1373" s="76"/>
      <c r="F1373" s="91"/>
      <c r="G1373" s="80"/>
      <c r="H1373" s="81"/>
      <c r="I1373" s="14"/>
      <c r="J1373" s="92"/>
      <c r="K1373" s="14"/>
      <c r="L1373" s="78"/>
      <c r="M1373" s="81"/>
      <c r="N1373" s="14"/>
      <c r="O1373" s="78"/>
      <c r="P1373" s="78"/>
      <c r="Q1373" s="93"/>
      <c r="R1373" s="80"/>
      <c r="S1373" s="80"/>
      <c r="T1373" s="69"/>
      <c r="U1373" s="78"/>
      <c r="V1373" s="69"/>
      <c r="W1373" s="80"/>
      <c r="X1373" s="80"/>
      <c r="Y1373" s="94"/>
      <c r="Z1373" s="80"/>
      <c r="AA1373" s="80"/>
      <c r="AB1373" s="80"/>
      <c r="AC1373" s="80"/>
      <c r="AD1373" s="69"/>
      <c r="AE1373" s="69"/>
      <c r="AF1373" s="69"/>
      <c r="AG1373" s="95"/>
      <c r="AH1373" s="93"/>
      <c r="AI1373" s="81"/>
      <c r="AJ1373" s="80"/>
      <c r="AK1373" s="80"/>
      <c r="AL1373" s="78"/>
      <c r="AM1373" s="80"/>
      <c r="AN1373" s="80"/>
      <c r="AO1373" s="80"/>
      <c r="AP1373" s="80"/>
      <c r="AQ1373" s="80"/>
      <c r="AR1373" s="80"/>
      <c r="AS1373" s="78"/>
      <c r="AT1373" s="96"/>
      <c r="AU1373" s="97"/>
      <c r="AV1373" s="98"/>
      <c r="AW1373" s="99"/>
    </row>
    <row r="1374" spans="1:49">
      <c r="A1374" s="25"/>
      <c r="C1374" s="89"/>
      <c r="D1374" s="84"/>
      <c r="E1374" s="76"/>
      <c r="F1374" s="91"/>
      <c r="G1374" s="80"/>
      <c r="H1374" s="81"/>
      <c r="I1374" s="14"/>
      <c r="J1374" s="92"/>
      <c r="K1374" s="14"/>
      <c r="L1374" s="78"/>
      <c r="M1374" s="81"/>
      <c r="N1374" s="14"/>
      <c r="O1374" s="78"/>
      <c r="P1374" s="78"/>
      <c r="Q1374" s="93"/>
      <c r="R1374" s="80"/>
      <c r="S1374" s="80"/>
      <c r="T1374" s="69"/>
      <c r="U1374" s="78"/>
      <c r="V1374" s="69"/>
      <c r="W1374" s="80"/>
      <c r="X1374" s="80"/>
      <c r="Y1374" s="94"/>
      <c r="Z1374" s="80"/>
      <c r="AA1374" s="80"/>
      <c r="AB1374" s="80"/>
      <c r="AC1374" s="80"/>
      <c r="AD1374" s="69"/>
      <c r="AE1374" s="69"/>
      <c r="AF1374" s="69"/>
      <c r="AG1374" s="95"/>
      <c r="AH1374" s="93"/>
      <c r="AI1374" s="81"/>
      <c r="AJ1374" s="80"/>
      <c r="AK1374" s="80"/>
      <c r="AL1374" s="78"/>
      <c r="AM1374" s="80"/>
      <c r="AN1374" s="80"/>
      <c r="AO1374" s="80"/>
      <c r="AP1374" s="80"/>
      <c r="AQ1374" s="80"/>
      <c r="AR1374" s="80"/>
      <c r="AS1374" s="78"/>
      <c r="AT1374" s="96"/>
      <c r="AU1374" s="97"/>
      <c r="AV1374" s="98"/>
      <c r="AW1374" s="99"/>
    </row>
    <row r="1375" spans="1:49">
      <c r="A1375" s="25"/>
      <c r="C1375" s="89"/>
      <c r="D1375" s="84"/>
      <c r="E1375" s="76"/>
      <c r="F1375" s="91"/>
      <c r="G1375" s="80"/>
      <c r="H1375" s="81"/>
      <c r="I1375" s="14"/>
      <c r="J1375" s="92"/>
      <c r="K1375" s="14"/>
      <c r="L1375" s="78"/>
      <c r="M1375" s="81"/>
      <c r="N1375" s="14"/>
      <c r="O1375" s="78"/>
      <c r="P1375" s="78"/>
      <c r="Q1375" s="93"/>
      <c r="R1375" s="80"/>
      <c r="S1375" s="80"/>
      <c r="T1375" s="69"/>
      <c r="U1375" s="78"/>
      <c r="V1375" s="69"/>
      <c r="W1375" s="80"/>
      <c r="X1375" s="80"/>
      <c r="Y1375" s="94"/>
      <c r="Z1375" s="80"/>
      <c r="AA1375" s="80"/>
      <c r="AB1375" s="80"/>
      <c r="AC1375" s="80"/>
      <c r="AD1375" s="69"/>
      <c r="AE1375" s="69"/>
      <c r="AF1375" s="69"/>
      <c r="AG1375" s="95"/>
      <c r="AH1375" s="93"/>
      <c r="AI1375" s="81"/>
      <c r="AJ1375" s="80"/>
      <c r="AK1375" s="80"/>
      <c r="AL1375" s="78"/>
      <c r="AM1375" s="80"/>
      <c r="AN1375" s="80"/>
      <c r="AO1375" s="80"/>
      <c r="AP1375" s="80"/>
      <c r="AQ1375" s="80"/>
      <c r="AR1375" s="80"/>
      <c r="AS1375" s="78"/>
      <c r="AT1375" s="96"/>
      <c r="AU1375" s="97"/>
      <c r="AV1375" s="98"/>
      <c r="AW1375" s="99"/>
    </row>
    <row r="1376" spans="1:49">
      <c r="A1376" s="25"/>
      <c r="C1376" s="89"/>
      <c r="D1376" s="84"/>
      <c r="E1376" s="76"/>
      <c r="F1376" s="91"/>
      <c r="G1376" s="80"/>
      <c r="H1376" s="81"/>
      <c r="I1376" s="14"/>
      <c r="J1376" s="92"/>
      <c r="K1376" s="14"/>
      <c r="L1376" s="78"/>
      <c r="M1376" s="81"/>
      <c r="N1376" s="14"/>
      <c r="O1376" s="78"/>
      <c r="P1376" s="78"/>
      <c r="Q1376" s="93"/>
      <c r="R1376" s="80"/>
      <c r="S1376" s="80"/>
      <c r="T1376" s="69"/>
      <c r="U1376" s="78"/>
      <c r="V1376" s="69"/>
      <c r="W1376" s="80"/>
      <c r="X1376" s="80"/>
      <c r="Y1376" s="94"/>
      <c r="Z1376" s="80"/>
      <c r="AA1376" s="80"/>
      <c r="AB1376" s="80"/>
      <c r="AC1376" s="80"/>
      <c r="AD1376" s="69"/>
      <c r="AE1376" s="69"/>
      <c r="AF1376" s="69"/>
      <c r="AG1376" s="95"/>
      <c r="AH1376" s="93"/>
      <c r="AI1376" s="81"/>
      <c r="AJ1376" s="80"/>
      <c r="AK1376" s="80"/>
      <c r="AL1376" s="78"/>
      <c r="AM1376" s="80"/>
      <c r="AN1376" s="80"/>
      <c r="AO1376" s="80"/>
      <c r="AP1376" s="80"/>
      <c r="AQ1376" s="80"/>
      <c r="AR1376" s="80"/>
      <c r="AS1376" s="78"/>
      <c r="AT1376" s="96"/>
      <c r="AU1376" s="97"/>
      <c r="AV1376" s="98"/>
      <c r="AW1376" s="99"/>
    </row>
    <row r="1377" spans="1:49">
      <c r="A1377" s="25"/>
      <c r="C1377" s="89"/>
      <c r="D1377" s="84"/>
      <c r="E1377" s="76"/>
      <c r="F1377" s="91"/>
      <c r="G1377" s="80"/>
      <c r="H1377" s="81"/>
      <c r="I1377" s="14"/>
      <c r="J1377" s="92"/>
      <c r="K1377" s="14"/>
      <c r="L1377" s="78"/>
      <c r="M1377" s="81"/>
      <c r="N1377" s="14"/>
      <c r="O1377" s="78"/>
      <c r="P1377" s="78"/>
      <c r="Q1377" s="93"/>
      <c r="R1377" s="80"/>
      <c r="S1377" s="80"/>
      <c r="T1377" s="69"/>
      <c r="U1377" s="78"/>
      <c r="V1377" s="69"/>
      <c r="W1377" s="80"/>
      <c r="X1377" s="80"/>
      <c r="Y1377" s="94"/>
      <c r="Z1377" s="80"/>
      <c r="AA1377" s="80"/>
      <c r="AB1377" s="80"/>
      <c r="AC1377" s="80"/>
      <c r="AD1377" s="69"/>
      <c r="AE1377" s="69"/>
      <c r="AF1377" s="69"/>
      <c r="AG1377" s="95"/>
      <c r="AH1377" s="93"/>
      <c r="AI1377" s="81"/>
      <c r="AJ1377" s="80"/>
      <c r="AK1377" s="80"/>
      <c r="AL1377" s="78"/>
      <c r="AM1377" s="80"/>
      <c r="AN1377" s="80"/>
      <c r="AO1377" s="80"/>
      <c r="AP1377" s="80"/>
      <c r="AQ1377" s="80"/>
      <c r="AR1377" s="80"/>
      <c r="AS1377" s="78"/>
      <c r="AT1377" s="96"/>
      <c r="AU1377" s="97"/>
      <c r="AV1377" s="98"/>
      <c r="AW1377" s="99"/>
    </row>
    <row r="1378" spans="1:49">
      <c r="A1378" s="25"/>
      <c r="C1378" s="89"/>
      <c r="D1378" s="84"/>
      <c r="E1378" s="76"/>
      <c r="F1378" s="91"/>
      <c r="G1378" s="80"/>
      <c r="H1378" s="81"/>
      <c r="I1378" s="14"/>
      <c r="J1378" s="92"/>
      <c r="K1378" s="14"/>
      <c r="L1378" s="78"/>
      <c r="M1378" s="81"/>
      <c r="N1378" s="14"/>
      <c r="O1378" s="78"/>
      <c r="P1378" s="78"/>
      <c r="Q1378" s="93"/>
      <c r="R1378" s="80"/>
      <c r="S1378" s="80"/>
      <c r="T1378" s="69"/>
      <c r="U1378" s="78"/>
      <c r="V1378" s="69"/>
      <c r="W1378" s="80"/>
      <c r="X1378" s="80"/>
      <c r="Y1378" s="94"/>
      <c r="Z1378" s="80"/>
      <c r="AA1378" s="80"/>
      <c r="AB1378" s="80"/>
      <c r="AC1378" s="80"/>
      <c r="AD1378" s="69"/>
      <c r="AE1378" s="69"/>
      <c r="AF1378" s="69"/>
      <c r="AG1378" s="95"/>
      <c r="AH1378" s="93"/>
      <c r="AI1378" s="81"/>
      <c r="AJ1378" s="80"/>
      <c r="AK1378" s="80"/>
      <c r="AL1378" s="78"/>
      <c r="AM1378" s="80"/>
      <c r="AN1378" s="80"/>
      <c r="AO1378" s="80"/>
      <c r="AP1378" s="80"/>
      <c r="AQ1378" s="80"/>
      <c r="AR1378" s="80"/>
      <c r="AS1378" s="78"/>
      <c r="AT1378" s="96"/>
      <c r="AU1378" s="97"/>
      <c r="AV1378" s="98"/>
      <c r="AW1378" s="99"/>
    </row>
    <row r="1379" spans="1:49">
      <c r="A1379" s="25"/>
      <c r="C1379" s="89"/>
      <c r="D1379" s="84"/>
      <c r="E1379" s="76"/>
      <c r="F1379" s="91"/>
      <c r="G1379" s="80"/>
      <c r="H1379" s="81"/>
      <c r="I1379" s="14"/>
      <c r="J1379" s="92"/>
      <c r="K1379" s="14"/>
      <c r="L1379" s="78"/>
      <c r="M1379" s="81"/>
      <c r="N1379" s="14"/>
      <c r="O1379" s="78"/>
      <c r="P1379" s="78"/>
      <c r="Q1379" s="93"/>
      <c r="R1379" s="80"/>
      <c r="S1379" s="80"/>
      <c r="T1379" s="69"/>
      <c r="U1379" s="78"/>
      <c r="V1379" s="69"/>
      <c r="W1379" s="80"/>
      <c r="X1379" s="80"/>
      <c r="Y1379" s="94"/>
      <c r="Z1379" s="80"/>
      <c r="AA1379" s="80"/>
      <c r="AB1379" s="80"/>
      <c r="AC1379" s="80"/>
      <c r="AD1379" s="69"/>
      <c r="AE1379" s="69"/>
      <c r="AF1379" s="69"/>
      <c r="AG1379" s="95"/>
      <c r="AH1379" s="93"/>
      <c r="AI1379" s="81"/>
      <c r="AJ1379" s="80"/>
      <c r="AK1379" s="80"/>
      <c r="AL1379" s="78"/>
      <c r="AM1379" s="80"/>
      <c r="AN1379" s="80"/>
      <c r="AO1379" s="80"/>
      <c r="AP1379" s="80"/>
      <c r="AQ1379" s="80"/>
      <c r="AR1379" s="80"/>
      <c r="AS1379" s="78"/>
      <c r="AT1379" s="96"/>
      <c r="AU1379" s="97"/>
      <c r="AV1379" s="98"/>
      <c r="AW1379" s="99"/>
    </row>
    <row r="1380" spans="1:49">
      <c r="A1380" s="25"/>
      <c r="C1380" s="89"/>
      <c r="D1380" s="84"/>
      <c r="E1380" s="76"/>
      <c r="F1380" s="91"/>
      <c r="G1380" s="80"/>
      <c r="H1380" s="81"/>
      <c r="I1380" s="14"/>
      <c r="J1380" s="92"/>
      <c r="K1380" s="14"/>
      <c r="L1380" s="78"/>
      <c r="M1380" s="81"/>
      <c r="N1380" s="14"/>
      <c r="O1380" s="78"/>
      <c r="P1380" s="78"/>
      <c r="Q1380" s="93"/>
      <c r="R1380" s="80"/>
      <c r="S1380" s="80"/>
      <c r="T1380" s="69"/>
      <c r="U1380" s="78"/>
      <c r="V1380" s="69"/>
      <c r="W1380" s="80"/>
      <c r="X1380" s="80"/>
      <c r="Y1380" s="94"/>
      <c r="Z1380" s="80"/>
      <c r="AA1380" s="80"/>
      <c r="AB1380" s="80"/>
      <c r="AC1380" s="80"/>
      <c r="AD1380" s="69"/>
      <c r="AE1380" s="69"/>
      <c r="AF1380" s="69"/>
      <c r="AG1380" s="95"/>
      <c r="AH1380" s="93"/>
      <c r="AI1380" s="81"/>
      <c r="AJ1380" s="80"/>
      <c r="AK1380" s="80"/>
      <c r="AL1380" s="78"/>
      <c r="AM1380" s="80"/>
      <c r="AN1380" s="80"/>
      <c r="AO1380" s="80"/>
      <c r="AP1380" s="80"/>
      <c r="AQ1380" s="80"/>
      <c r="AR1380" s="80"/>
      <c r="AS1380" s="78"/>
      <c r="AT1380" s="96"/>
      <c r="AU1380" s="97"/>
      <c r="AV1380" s="98"/>
      <c r="AW1380" s="99"/>
    </row>
    <row r="1381" spans="1:49">
      <c r="A1381" s="25"/>
      <c r="C1381" s="89"/>
      <c r="D1381" s="84"/>
      <c r="E1381" s="76"/>
      <c r="F1381" s="91"/>
      <c r="G1381" s="80"/>
      <c r="H1381" s="81"/>
      <c r="I1381" s="14"/>
      <c r="J1381" s="92"/>
      <c r="K1381" s="14"/>
      <c r="L1381" s="78"/>
      <c r="M1381" s="81"/>
      <c r="N1381" s="14"/>
      <c r="O1381" s="78"/>
      <c r="P1381" s="78"/>
      <c r="Q1381" s="93"/>
      <c r="R1381" s="80"/>
      <c r="S1381" s="80"/>
      <c r="T1381" s="69"/>
      <c r="U1381" s="78"/>
      <c r="V1381" s="69"/>
      <c r="W1381" s="80"/>
      <c r="X1381" s="80"/>
      <c r="Y1381" s="94"/>
      <c r="Z1381" s="80"/>
      <c r="AA1381" s="80"/>
      <c r="AB1381" s="80"/>
      <c r="AC1381" s="80"/>
      <c r="AD1381" s="69"/>
      <c r="AE1381" s="69"/>
      <c r="AF1381" s="69"/>
      <c r="AG1381" s="95"/>
      <c r="AH1381" s="93"/>
      <c r="AI1381" s="81"/>
      <c r="AJ1381" s="80"/>
      <c r="AK1381" s="80"/>
      <c r="AL1381" s="78"/>
      <c r="AM1381" s="80"/>
      <c r="AN1381" s="80"/>
      <c r="AO1381" s="80"/>
      <c r="AP1381" s="80"/>
      <c r="AQ1381" s="80"/>
      <c r="AR1381" s="80"/>
      <c r="AS1381" s="78"/>
      <c r="AT1381" s="96"/>
      <c r="AU1381" s="97"/>
      <c r="AV1381" s="98"/>
      <c r="AW1381" s="99"/>
    </row>
    <row r="1382" spans="1:49">
      <c r="A1382" s="25"/>
      <c r="C1382" s="89"/>
      <c r="D1382" s="84"/>
      <c r="E1382" s="76"/>
      <c r="F1382" s="91"/>
      <c r="G1382" s="80"/>
      <c r="H1382" s="81"/>
      <c r="I1382" s="14"/>
      <c r="J1382" s="92"/>
      <c r="K1382" s="14"/>
      <c r="L1382" s="78"/>
      <c r="M1382" s="81"/>
      <c r="N1382" s="14"/>
      <c r="O1382" s="78"/>
      <c r="P1382" s="78"/>
      <c r="Q1382" s="93"/>
      <c r="R1382" s="80"/>
      <c r="S1382" s="80"/>
      <c r="T1382" s="69"/>
      <c r="U1382" s="78"/>
      <c r="V1382" s="69"/>
      <c r="W1382" s="80"/>
      <c r="X1382" s="80"/>
      <c r="Y1382" s="94"/>
      <c r="Z1382" s="80"/>
      <c r="AA1382" s="80"/>
      <c r="AB1382" s="80"/>
      <c r="AC1382" s="80"/>
      <c r="AD1382" s="69"/>
      <c r="AE1382" s="69"/>
      <c r="AF1382" s="69"/>
      <c r="AG1382" s="95"/>
      <c r="AH1382" s="93"/>
      <c r="AI1382" s="81"/>
      <c r="AJ1382" s="80"/>
      <c r="AK1382" s="80"/>
      <c r="AL1382" s="78"/>
      <c r="AM1382" s="80"/>
      <c r="AN1382" s="80"/>
      <c r="AO1382" s="80"/>
      <c r="AP1382" s="80"/>
      <c r="AQ1382" s="80"/>
      <c r="AR1382" s="80"/>
      <c r="AS1382" s="78"/>
      <c r="AT1382" s="96"/>
      <c r="AU1382" s="97"/>
      <c r="AV1382" s="98"/>
      <c r="AW1382" s="99"/>
    </row>
    <row r="1383" spans="1:49">
      <c r="A1383" s="25"/>
      <c r="C1383" s="89"/>
      <c r="D1383" s="84"/>
      <c r="E1383" s="76"/>
      <c r="F1383" s="91"/>
      <c r="G1383" s="80"/>
      <c r="H1383" s="81"/>
      <c r="I1383" s="14"/>
      <c r="J1383" s="92"/>
      <c r="K1383" s="14"/>
      <c r="L1383" s="78"/>
      <c r="M1383" s="81"/>
      <c r="N1383" s="14"/>
      <c r="O1383" s="78"/>
      <c r="P1383" s="78"/>
      <c r="Q1383" s="93"/>
      <c r="R1383" s="80"/>
      <c r="S1383" s="80"/>
      <c r="T1383" s="69"/>
      <c r="U1383" s="78"/>
      <c r="V1383" s="69"/>
      <c r="W1383" s="80"/>
      <c r="X1383" s="80"/>
      <c r="Y1383" s="94"/>
      <c r="Z1383" s="80"/>
      <c r="AA1383" s="80"/>
      <c r="AB1383" s="80"/>
      <c r="AC1383" s="80"/>
      <c r="AD1383" s="69"/>
      <c r="AE1383" s="69"/>
      <c r="AF1383" s="69"/>
      <c r="AG1383" s="95"/>
      <c r="AH1383" s="93"/>
      <c r="AI1383" s="81"/>
      <c r="AJ1383" s="80"/>
      <c r="AK1383" s="80"/>
      <c r="AL1383" s="78"/>
      <c r="AM1383" s="80"/>
      <c r="AN1383" s="80"/>
      <c r="AO1383" s="80"/>
      <c r="AP1383" s="80"/>
      <c r="AQ1383" s="80"/>
      <c r="AR1383" s="80"/>
      <c r="AS1383" s="78"/>
      <c r="AT1383" s="96"/>
      <c r="AU1383" s="97"/>
      <c r="AV1383" s="98"/>
      <c r="AW1383" s="99"/>
    </row>
    <row r="1384" spans="1:49">
      <c r="A1384" s="25"/>
      <c r="C1384" s="89"/>
      <c r="D1384" s="84"/>
      <c r="E1384" s="76"/>
      <c r="F1384" s="91"/>
      <c r="G1384" s="80"/>
      <c r="H1384" s="81"/>
      <c r="I1384" s="14"/>
      <c r="J1384" s="92"/>
      <c r="K1384" s="14"/>
      <c r="L1384" s="78"/>
      <c r="M1384" s="81"/>
      <c r="N1384" s="14"/>
      <c r="O1384" s="78"/>
      <c r="P1384" s="78"/>
      <c r="Q1384" s="93"/>
      <c r="R1384" s="80"/>
      <c r="S1384" s="80"/>
      <c r="T1384" s="69"/>
      <c r="U1384" s="78"/>
      <c r="V1384" s="69"/>
      <c r="W1384" s="80"/>
      <c r="X1384" s="80"/>
      <c r="Y1384" s="94"/>
      <c r="Z1384" s="80"/>
      <c r="AA1384" s="80"/>
      <c r="AB1384" s="80"/>
      <c r="AC1384" s="80"/>
      <c r="AD1384" s="69"/>
      <c r="AE1384" s="69"/>
      <c r="AF1384" s="69"/>
      <c r="AG1384" s="95"/>
      <c r="AH1384" s="93"/>
      <c r="AI1384" s="81"/>
      <c r="AJ1384" s="80"/>
      <c r="AK1384" s="80"/>
      <c r="AL1384" s="78"/>
      <c r="AM1384" s="80"/>
      <c r="AN1384" s="80"/>
      <c r="AO1384" s="80"/>
      <c r="AP1384" s="80"/>
      <c r="AQ1384" s="80"/>
      <c r="AR1384" s="80"/>
      <c r="AS1384" s="78"/>
      <c r="AT1384" s="96"/>
      <c r="AU1384" s="97"/>
      <c r="AV1384" s="98"/>
      <c r="AW1384" s="99"/>
    </row>
    <row r="1385" spans="1:49">
      <c r="A1385" s="25"/>
      <c r="C1385" s="89"/>
      <c r="D1385" s="84"/>
      <c r="E1385" s="76"/>
      <c r="F1385" s="91"/>
      <c r="G1385" s="80"/>
      <c r="H1385" s="81"/>
      <c r="I1385" s="14"/>
      <c r="J1385" s="92"/>
      <c r="K1385" s="14"/>
      <c r="L1385" s="78"/>
      <c r="M1385" s="81"/>
      <c r="N1385" s="14"/>
      <c r="O1385" s="78"/>
      <c r="P1385" s="78"/>
      <c r="Q1385" s="93"/>
      <c r="R1385" s="80"/>
      <c r="S1385" s="80"/>
      <c r="T1385" s="69"/>
      <c r="U1385" s="78"/>
      <c r="V1385" s="69"/>
      <c r="W1385" s="80"/>
      <c r="X1385" s="80"/>
      <c r="Y1385" s="94"/>
      <c r="Z1385" s="80"/>
      <c r="AA1385" s="80"/>
      <c r="AB1385" s="80"/>
      <c r="AC1385" s="80"/>
      <c r="AD1385" s="69"/>
      <c r="AE1385" s="69"/>
      <c r="AF1385" s="69"/>
      <c r="AG1385" s="95"/>
      <c r="AH1385" s="93"/>
      <c r="AI1385" s="81"/>
      <c r="AJ1385" s="80"/>
      <c r="AK1385" s="80"/>
      <c r="AL1385" s="78"/>
      <c r="AM1385" s="80"/>
      <c r="AN1385" s="80"/>
      <c r="AO1385" s="80"/>
      <c r="AP1385" s="80"/>
      <c r="AQ1385" s="80"/>
      <c r="AR1385" s="80"/>
      <c r="AS1385" s="78"/>
      <c r="AT1385" s="96"/>
      <c r="AU1385" s="97"/>
      <c r="AV1385" s="98"/>
      <c r="AW1385" s="99"/>
    </row>
    <row r="1386" spans="1:49">
      <c r="A1386" s="25"/>
      <c r="C1386" s="89"/>
      <c r="D1386" s="84"/>
      <c r="E1386" s="76"/>
      <c r="F1386" s="91"/>
      <c r="G1386" s="80"/>
      <c r="H1386" s="81"/>
      <c r="I1386" s="14"/>
      <c r="J1386" s="92"/>
      <c r="K1386" s="14"/>
      <c r="L1386" s="78"/>
      <c r="M1386" s="81"/>
      <c r="N1386" s="14"/>
      <c r="O1386" s="78"/>
      <c r="P1386" s="78"/>
      <c r="Q1386" s="93"/>
      <c r="R1386" s="80"/>
      <c r="S1386" s="80"/>
      <c r="T1386" s="69"/>
      <c r="U1386" s="78"/>
      <c r="V1386" s="69"/>
      <c r="W1386" s="80"/>
      <c r="X1386" s="80"/>
      <c r="Y1386" s="94"/>
      <c r="Z1386" s="80"/>
      <c r="AA1386" s="80"/>
      <c r="AB1386" s="80"/>
      <c r="AC1386" s="80"/>
      <c r="AD1386" s="69"/>
      <c r="AE1386" s="69"/>
      <c r="AF1386" s="69"/>
      <c r="AG1386" s="95"/>
      <c r="AH1386" s="93"/>
      <c r="AI1386" s="81"/>
      <c r="AJ1386" s="80"/>
      <c r="AK1386" s="80"/>
      <c r="AL1386" s="78"/>
      <c r="AM1386" s="80"/>
      <c r="AN1386" s="80"/>
      <c r="AO1386" s="80"/>
      <c r="AP1386" s="80"/>
      <c r="AQ1386" s="80"/>
      <c r="AR1386" s="80"/>
      <c r="AS1386" s="78"/>
      <c r="AT1386" s="96"/>
      <c r="AU1386" s="97"/>
      <c r="AV1386" s="98"/>
      <c r="AW1386" s="99"/>
    </row>
    <row r="1387" spans="1:49">
      <c r="A1387" s="25"/>
      <c r="C1387" s="89"/>
      <c r="D1387" s="84"/>
      <c r="E1387" s="76"/>
      <c r="F1387" s="91"/>
      <c r="G1387" s="80"/>
      <c r="H1387" s="81"/>
      <c r="I1387" s="14"/>
      <c r="J1387" s="92"/>
      <c r="K1387" s="14"/>
      <c r="L1387" s="78"/>
      <c r="M1387" s="81"/>
      <c r="N1387" s="14"/>
      <c r="O1387" s="78"/>
      <c r="P1387" s="78"/>
      <c r="Q1387" s="93"/>
      <c r="R1387" s="80"/>
      <c r="S1387" s="80"/>
      <c r="T1387" s="69"/>
      <c r="U1387" s="78"/>
      <c r="V1387" s="69"/>
      <c r="W1387" s="80"/>
      <c r="X1387" s="80"/>
      <c r="Y1387" s="94"/>
      <c r="Z1387" s="80"/>
      <c r="AA1387" s="80"/>
      <c r="AB1387" s="80"/>
      <c r="AC1387" s="80"/>
      <c r="AD1387" s="69"/>
      <c r="AE1387" s="69"/>
      <c r="AF1387" s="69"/>
      <c r="AG1387" s="95"/>
      <c r="AH1387" s="93"/>
      <c r="AI1387" s="81"/>
      <c r="AJ1387" s="80"/>
      <c r="AK1387" s="80"/>
      <c r="AL1387" s="78"/>
      <c r="AM1387" s="80"/>
      <c r="AN1387" s="80"/>
      <c r="AO1387" s="80"/>
      <c r="AP1387" s="80"/>
      <c r="AQ1387" s="80"/>
      <c r="AR1387" s="80"/>
      <c r="AS1387" s="78"/>
      <c r="AT1387" s="96"/>
      <c r="AU1387" s="97"/>
      <c r="AV1387" s="98"/>
      <c r="AW1387" s="99"/>
    </row>
    <row r="1388" spans="1:49">
      <c r="A1388" s="25"/>
      <c r="C1388" s="89"/>
      <c r="D1388" s="84"/>
      <c r="E1388" s="76"/>
      <c r="F1388" s="91"/>
      <c r="G1388" s="80"/>
      <c r="H1388" s="81"/>
      <c r="I1388" s="14"/>
      <c r="J1388" s="92"/>
      <c r="K1388" s="14"/>
      <c r="L1388" s="78"/>
      <c r="M1388" s="81"/>
      <c r="N1388" s="14"/>
      <c r="O1388" s="78"/>
      <c r="P1388" s="78"/>
      <c r="Q1388" s="93"/>
      <c r="R1388" s="80"/>
      <c r="S1388" s="80"/>
      <c r="T1388" s="69"/>
      <c r="U1388" s="78"/>
      <c r="V1388" s="69"/>
      <c r="W1388" s="80"/>
      <c r="X1388" s="80"/>
      <c r="Y1388" s="94"/>
      <c r="Z1388" s="80"/>
      <c r="AA1388" s="80"/>
      <c r="AB1388" s="80"/>
      <c r="AC1388" s="80"/>
      <c r="AD1388" s="69"/>
      <c r="AE1388" s="69"/>
      <c r="AF1388" s="69"/>
      <c r="AG1388" s="95"/>
      <c r="AH1388" s="93"/>
      <c r="AI1388" s="81"/>
      <c r="AJ1388" s="80"/>
      <c r="AK1388" s="80"/>
      <c r="AL1388" s="78"/>
      <c r="AM1388" s="80"/>
      <c r="AN1388" s="80"/>
      <c r="AO1388" s="80"/>
      <c r="AP1388" s="80"/>
      <c r="AQ1388" s="80"/>
      <c r="AR1388" s="80"/>
      <c r="AS1388" s="78"/>
      <c r="AT1388" s="96"/>
      <c r="AU1388" s="97"/>
      <c r="AV1388" s="98"/>
      <c r="AW1388" s="99"/>
    </row>
    <row r="1389" spans="1:49">
      <c r="A1389" s="25"/>
      <c r="C1389" s="89"/>
      <c r="D1389" s="84"/>
      <c r="E1389" s="76"/>
      <c r="F1389" s="91"/>
      <c r="G1389" s="80"/>
      <c r="H1389" s="81"/>
      <c r="I1389" s="14"/>
      <c r="J1389" s="92"/>
      <c r="K1389" s="14"/>
      <c r="L1389" s="78"/>
      <c r="M1389" s="81"/>
      <c r="N1389" s="14"/>
      <c r="O1389" s="78"/>
      <c r="P1389" s="78"/>
      <c r="Q1389" s="93"/>
      <c r="R1389" s="80"/>
      <c r="S1389" s="80"/>
      <c r="T1389" s="69"/>
      <c r="U1389" s="78"/>
      <c r="V1389" s="69"/>
      <c r="W1389" s="80"/>
      <c r="X1389" s="80"/>
      <c r="Y1389" s="94"/>
      <c r="Z1389" s="80"/>
      <c r="AA1389" s="80"/>
      <c r="AB1389" s="80"/>
      <c r="AC1389" s="80"/>
      <c r="AD1389" s="69"/>
      <c r="AE1389" s="69"/>
      <c r="AF1389" s="69"/>
      <c r="AG1389" s="95"/>
      <c r="AH1389" s="93"/>
      <c r="AI1389" s="81"/>
      <c r="AJ1389" s="80"/>
      <c r="AK1389" s="80"/>
      <c r="AL1389" s="78"/>
      <c r="AM1389" s="80"/>
      <c r="AN1389" s="80"/>
      <c r="AO1389" s="80"/>
      <c r="AP1389" s="80"/>
      <c r="AQ1389" s="80"/>
      <c r="AR1389" s="80"/>
      <c r="AS1389" s="78"/>
      <c r="AT1389" s="96"/>
      <c r="AU1389" s="97"/>
      <c r="AV1389" s="98"/>
      <c r="AW1389" s="99"/>
    </row>
    <row r="1390" spans="1:49">
      <c r="A1390" s="25"/>
      <c r="C1390" s="89"/>
      <c r="D1390" s="84"/>
      <c r="E1390" s="76"/>
      <c r="F1390" s="91"/>
      <c r="G1390" s="80"/>
      <c r="H1390" s="81"/>
      <c r="I1390" s="14"/>
      <c r="J1390" s="92"/>
      <c r="K1390" s="14"/>
      <c r="L1390" s="78"/>
      <c r="M1390" s="81"/>
      <c r="N1390" s="14"/>
      <c r="O1390" s="78"/>
      <c r="P1390" s="78"/>
      <c r="Q1390" s="93"/>
      <c r="R1390" s="80"/>
      <c r="S1390" s="80"/>
      <c r="T1390" s="69"/>
      <c r="U1390" s="78"/>
      <c r="V1390" s="69"/>
      <c r="W1390" s="80"/>
      <c r="X1390" s="80"/>
      <c r="Y1390" s="94"/>
      <c r="Z1390" s="80"/>
      <c r="AA1390" s="80"/>
      <c r="AB1390" s="80"/>
      <c r="AC1390" s="80"/>
      <c r="AD1390" s="69"/>
      <c r="AE1390" s="69"/>
      <c r="AF1390" s="69"/>
      <c r="AG1390" s="95"/>
      <c r="AH1390" s="93"/>
      <c r="AI1390" s="81"/>
      <c r="AJ1390" s="80"/>
      <c r="AK1390" s="80"/>
      <c r="AL1390" s="78"/>
      <c r="AM1390" s="80"/>
      <c r="AN1390" s="80"/>
      <c r="AO1390" s="80"/>
      <c r="AP1390" s="80"/>
      <c r="AQ1390" s="80"/>
      <c r="AR1390" s="80"/>
      <c r="AS1390" s="78"/>
      <c r="AT1390" s="96"/>
      <c r="AU1390" s="97"/>
      <c r="AV1390" s="98"/>
      <c r="AW1390" s="99"/>
    </row>
    <row r="1391" spans="1:49">
      <c r="A1391" s="25"/>
      <c r="C1391" s="89"/>
      <c r="D1391" s="84"/>
      <c r="E1391" s="76"/>
      <c r="F1391" s="91"/>
      <c r="G1391" s="80"/>
      <c r="H1391" s="81"/>
      <c r="I1391" s="14"/>
      <c r="J1391" s="92"/>
      <c r="K1391" s="14"/>
      <c r="L1391" s="78"/>
      <c r="M1391" s="81"/>
      <c r="N1391" s="14"/>
      <c r="O1391" s="78"/>
      <c r="P1391" s="78"/>
      <c r="Q1391" s="93"/>
      <c r="R1391" s="80"/>
      <c r="S1391" s="80"/>
      <c r="T1391" s="69"/>
      <c r="U1391" s="78"/>
      <c r="V1391" s="69"/>
      <c r="W1391" s="80"/>
      <c r="X1391" s="80"/>
      <c r="Y1391" s="94"/>
      <c r="Z1391" s="80"/>
      <c r="AA1391" s="80"/>
      <c r="AB1391" s="80"/>
      <c r="AC1391" s="80"/>
      <c r="AD1391" s="69"/>
      <c r="AE1391" s="69"/>
      <c r="AF1391" s="69"/>
      <c r="AG1391" s="95"/>
      <c r="AH1391" s="93"/>
      <c r="AI1391" s="81"/>
      <c r="AJ1391" s="80"/>
      <c r="AK1391" s="80"/>
      <c r="AL1391" s="78"/>
      <c r="AM1391" s="80"/>
      <c r="AN1391" s="80"/>
      <c r="AO1391" s="80"/>
      <c r="AP1391" s="80"/>
      <c r="AQ1391" s="80"/>
      <c r="AR1391" s="80"/>
      <c r="AS1391" s="78"/>
      <c r="AT1391" s="96"/>
      <c r="AU1391" s="97"/>
      <c r="AV1391" s="98"/>
      <c r="AW1391" s="99"/>
    </row>
    <row r="1392" spans="1:49">
      <c r="A1392" s="25"/>
      <c r="C1392" s="89"/>
      <c r="D1392" s="84"/>
      <c r="E1392" s="76"/>
      <c r="F1392" s="91"/>
      <c r="G1392" s="80"/>
      <c r="H1392" s="81"/>
      <c r="I1392" s="14"/>
      <c r="J1392" s="92"/>
      <c r="K1392" s="14"/>
      <c r="L1392" s="78"/>
      <c r="M1392" s="81"/>
      <c r="N1392" s="14"/>
      <c r="O1392" s="78"/>
      <c r="P1392" s="78"/>
      <c r="Q1392" s="93"/>
      <c r="R1392" s="80"/>
      <c r="S1392" s="80"/>
      <c r="T1392" s="69"/>
      <c r="U1392" s="78"/>
      <c r="V1392" s="69"/>
      <c r="W1392" s="80"/>
      <c r="X1392" s="80"/>
      <c r="Y1392" s="94"/>
      <c r="Z1392" s="80"/>
      <c r="AA1392" s="80"/>
      <c r="AB1392" s="80"/>
      <c r="AC1392" s="80"/>
      <c r="AD1392" s="69"/>
      <c r="AE1392" s="69"/>
      <c r="AF1392" s="69"/>
      <c r="AG1392" s="95"/>
      <c r="AH1392" s="93"/>
      <c r="AI1392" s="81"/>
      <c r="AJ1392" s="80"/>
      <c r="AK1392" s="80"/>
      <c r="AL1392" s="78"/>
      <c r="AM1392" s="80"/>
      <c r="AN1392" s="80"/>
      <c r="AO1392" s="80"/>
      <c r="AP1392" s="80"/>
      <c r="AQ1392" s="80"/>
      <c r="AR1392" s="80"/>
      <c r="AS1392" s="78"/>
      <c r="AT1392" s="96"/>
      <c r="AU1392" s="97"/>
      <c r="AV1392" s="98"/>
      <c r="AW1392" s="99"/>
    </row>
    <row r="1393" spans="1:49">
      <c r="A1393" s="25"/>
      <c r="C1393" s="89"/>
      <c r="D1393" s="84"/>
      <c r="E1393" s="76"/>
      <c r="F1393" s="91"/>
      <c r="G1393" s="80"/>
      <c r="H1393" s="81"/>
      <c r="I1393" s="14"/>
      <c r="J1393" s="92"/>
      <c r="K1393" s="14"/>
      <c r="L1393" s="78"/>
      <c r="M1393" s="81"/>
      <c r="N1393" s="14"/>
      <c r="O1393" s="78"/>
      <c r="P1393" s="78"/>
      <c r="Q1393" s="93"/>
      <c r="R1393" s="80"/>
      <c r="S1393" s="80"/>
      <c r="T1393" s="69"/>
      <c r="U1393" s="78"/>
      <c r="V1393" s="69"/>
      <c r="W1393" s="80"/>
      <c r="X1393" s="80"/>
      <c r="Y1393" s="94"/>
      <c r="Z1393" s="80"/>
      <c r="AA1393" s="80"/>
      <c r="AB1393" s="80"/>
      <c r="AC1393" s="80"/>
      <c r="AD1393" s="69"/>
      <c r="AE1393" s="69"/>
      <c r="AF1393" s="69"/>
      <c r="AG1393" s="95"/>
      <c r="AH1393" s="93"/>
      <c r="AI1393" s="81"/>
      <c r="AJ1393" s="80"/>
      <c r="AK1393" s="80"/>
      <c r="AL1393" s="78"/>
      <c r="AM1393" s="80"/>
      <c r="AN1393" s="80"/>
      <c r="AO1393" s="80"/>
      <c r="AP1393" s="80"/>
      <c r="AQ1393" s="80"/>
      <c r="AR1393" s="80"/>
      <c r="AS1393" s="78"/>
      <c r="AT1393" s="96"/>
      <c r="AU1393" s="97"/>
      <c r="AV1393" s="98"/>
      <c r="AW1393" s="99"/>
    </row>
    <row r="1394" spans="1:49">
      <c r="A1394" s="25"/>
      <c r="C1394" s="89"/>
      <c r="D1394" s="84"/>
      <c r="E1394" s="76"/>
      <c r="F1394" s="91"/>
      <c r="G1394" s="80"/>
      <c r="H1394" s="81"/>
      <c r="I1394" s="14"/>
      <c r="J1394" s="92"/>
      <c r="K1394" s="14"/>
      <c r="L1394" s="78"/>
      <c r="M1394" s="81"/>
      <c r="N1394" s="14"/>
      <c r="O1394" s="78"/>
      <c r="P1394" s="78"/>
      <c r="Q1394" s="93"/>
      <c r="R1394" s="80"/>
      <c r="S1394" s="80"/>
      <c r="T1394" s="69"/>
      <c r="U1394" s="78"/>
      <c r="V1394" s="69"/>
      <c r="W1394" s="80"/>
      <c r="X1394" s="80"/>
      <c r="Y1394" s="94"/>
      <c r="Z1394" s="80"/>
      <c r="AA1394" s="80"/>
      <c r="AB1394" s="80"/>
      <c r="AC1394" s="80"/>
      <c r="AD1394" s="69"/>
      <c r="AE1394" s="69"/>
      <c r="AF1394" s="69"/>
      <c r="AG1394" s="95"/>
      <c r="AH1394" s="93"/>
      <c r="AI1394" s="81"/>
      <c r="AJ1394" s="80"/>
      <c r="AK1394" s="80"/>
      <c r="AL1394" s="78"/>
      <c r="AM1394" s="80"/>
      <c r="AN1394" s="80"/>
      <c r="AO1394" s="80"/>
      <c r="AP1394" s="80"/>
      <c r="AQ1394" s="80"/>
      <c r="AR1394" s="80"/>
      <c r="AS1394" s="78"/>
      <c r="AT1394" s="96"/>
      <c r="AU1394" s="97"/>
      <c r="AV1394" s="98"/>
      <c r="AW1394" s="99"/>
    </row>
    <row r="1395" spans="1:49">
      <c r="A1395" s="25"/>
      <c r="C1395" s="89"/>
      <c r="D1395" s="84"/>
      <c r="E1395" s="76"/>
      <c r="F1395" s="91"/>
      <c r="G1395" s="80"/>
      <c r="H1395" s="81"/>
      <c r="I1395" s="14"/>
      <c r="J1395" s="92"/>
      <c r="K1395" s="14"/>
      <c r="L1395" s="78"/>
      <c r="M1395" s="81"/>
      <c r="N1395" s="14"/>
      <c r="O1395" s="78"/>
      <c r="P1395" s="78"/>
      <c r="Q1395" s="93"/>
      <c r="R1395" s="80"/>
      <c r="S1395" s="80"/>
      <c r="T1395" s="69"/>
      <c r="U1395" s="78"/>
      <c r="V1395" s="69"/>
      <c r="W1395" s="80"/>
      <c r="X1395" s="80"/>
      <c r="Y1395" s="94"/>
      <c r="Z1395" s="80"/>
      <c r="AA1395" s="80"/>
      <c r="AB1395" s="80"/>
      <c r="AC1395" s="80"/>
      <c r="AD1395" s="69"/>
      <c r="AE1395" s="69"/>
      <c r="AF1395" s="69"/>
      <c r="AG1395" s="95"/>
      <c r="AH1395" s="93"/>
      <c r="AI1395" s="81"/>
      <c r="AJ1395" s="80"/>
      <c r="AK1395" s="80"/>
      <c r="AL1395" s="78"/>
      <c r="AM1395" s="80"/>
      <c r="AN1395" s="80"/>
      <c r="AO1395" s="80"/>
      <c r="AP1395" s="80"/>
      <c r="AQ1395" s="80"/>
      <c r="AR1395" s="80"/>
      <c r="AS1395" s="78"/>
      <c r="AT1395" s="96"/>
      <c r="AU1395" s="97"/>
      <c r="AV1395" s="98"/>
      <c r="AW1395" s="99"/>
    </row>
    <row r="1396" spans="1:49">
      <c r="A1396" s="25"/>
      <c r="C1396" s="89"/>
      <c r="D1396" s="84"/>
      <c r="E1396" s="76"/>
      <c r="F1396" s="91"/>
      <c r="G1396" s="80"/>
      <c r="H1396" s="81"/>
      <c r="I1396" s="14"/>
      <c r="J1396" s="92"/>
      <c r="K1396" s="14"/>
      <c r="L1396" s="78"/>
      <c r="M1396" s="81"/>
      <c r="N1396" s="14"/>
      <c r="O1396" s="78"/>
      <c r="P1396" s="78"/>
      <c r="Q1396" s="93"/>
      <c r="R1396" s="80"/>
      <c r="S1396" s="80"/>
      <c r="T1396" s="69"/>
      <c r="U1396" s="78"/>
      <c r="V1396" s="69"/>
      <c r="W1396" s="80"/>
      <c r="X1396" s="80"/>
      <c r="Y1396" s="94"/>
      <c r="Z1396" s="80"/>
      <c r="AA1396" s="80"/>
      <c r="AB1396" s="80"/>
      <c r="AC1396" s="80"/>
      <c r="AD1396" s="69"/>
      <c r="AE1396" s="69"/>
      <c r="AF1396" s="69"/>
      <c r="AG1396" s="95"/>
      <c r="AH1396" s="93"/>
      <c r="AI1396" s="81"/>
      <c r="AJ1396" s="80"/>
      <c r="AK1396" s="80"/>
      <c r="AL1396" s="78"/>
      <c r="AM1396" s="80"/>
      <c r="AN1396" s="80"/>
      <c r="AO1396" s="80"/>
      <c r="AP1396" s="80"/>
      <c r="AQ1396" s="80"/>
      <c r="AR1396" s="80"/>
      <c r="AS1396" s="78"/>
      <c r="AT1396" s="96"/>
      <c r="AU1396" s="97"/>
      <c r="AV1396" s="98"/>
      <c r="AW1396" s="99"/>
    </row>
    <row r="1397" spans="1:49">
      <c r="A1397" s="25"/>
      <c r="C1397" s="89"/>
      <c r="D1397" s="84"/>
      <c r="E1397" s="76"/>
      <c r="F1397" s="91"/>
      <c r="G1397" s="80"/>
      <c r="H1397" s="81"/>
      <c r="I1397" s="14"/>
      <c r="J1397" s="92"/>
      <c r="K1397" s="14"/>
      <c r="L1397" s="78"/>
      <c r="M1397" s="81"/>
      <c r="N1397" s="14"/>
      <c r="O1397" s="78"/>
      <c r="P1397" s="78"/>
      <c r="Q1397" s="93"/>
      <c r="R1397" s="80"/>
      <c r="S1397" s="80"/>
      <c r="T1397" s="69"/>
      <c r="U1397" s="78"/>
      <c r="V1397" s="69"/>
      <c r="W1397" s="80"/>
      <c r="X1397" s="80"/>
      <c r="Y1397" s="94"/>
      <c r="Z1397" s="80"/>
      <c r="AA1397" s="80"/>
      <c r="AB1397" s="80"/>
      <c r="AC1397" s="80"/>
      <c r="AD1397" s="69"/>
      <c r="AE1397" s="69"/>
      <c r="AF1397" s="69"/>
      <c r="AG1397" s="95"/>
      <c r="AH1397" s="93"/>
      <c r="AI1397" s="81"/>
      <c r="AJ1397" s="80"/>
      <c r="AK1397" s="80"/>
      <c r="AL1397" s="78"/>
      <c r="AM1397" s="80"/>
      <c r="AN1397" s="80"/>
      <c r="AO1397" s="80"/>
      <c r="AP1397" s="80"/>
      <c r="AQ1397" s="80"/>
      <c r="AR1397" s="80"/>
      <c r="AS1397" s="78"/>
      <c r="AT1397" s="96"/>
      <c r="AU1397" s="97"/>
      <c r="AV1397" s="98"/>
      <c r="AW1397" s="99"/>
    </row>
    <row r="1398" spans="1:49">
      <c r="A1398" s="25"/>
      <c r="C1398" s="89"/>
      <c r="D1398" s="84"/>
      <c r="E1398" s="76"/>
      <c r="F1398" s="91"/>
      <c r="G1398" s="80"/>
      <c r="H1398" s="81"/>
      <c r="I1398" s="14"/>
      <c r="J1398" s="92"/>
      <c r="K1398" s="14"/>
      <c r="L1398" s="78"/>
      <c r="M1398" s="81"/>
      <c r="N1398" s="14"/>
      <c r="O1398" s="78"/>
      <c r="P1398" s="78"/>
      <c r="Q1398" s="93"/>
      <c r="R1398" s="80"/>
      <c r="S1398" s="80"/>
      <c r="T1398" s="69"/>
      <c r="U1398" s="78"/>
      <c r="V1398" s="69"/>
      <c r="W1398" s="80"/>
      <c r="X1398" s="80"/>
      <c r="Y1398" s="94"/>
      <c r="Z1398" s="80"/>
      <c r="AA1398" s="80"/>
      <c r="AB1398" s="80"/>
      <c r="AC1398" s="80"/>
      <c r="AD1398" s="69"/>
      <c r="AE1398" s="69"/>
      <c r="AF1398" s="69"/>
      <c r="AG1398" s="95"/>
      <c r="AH1398" s="93"/>
      <c r="AI1398" s="81"/>
      <c r="AJ1398" s="80"/>
      <c r="AK1398" s="80"/>
      <c r="AL1398" s="78"/>
      <c r="AM1398" s="80"/>
      <c r="AN1398" s="80"/>
      <c r="AO1398" s="80"/>
      <c r="AP1398" s="80"/>
      <c r="AQ1398" s="80"/>
      <c r="AR1398" s="80"/>
      <c r="AS1398" s="78"/>
      <c r="AT1398" s="96"/>
      <c r="AU1398" s="97"/>
      <c r="AV1398" s="98"/>
      <c r="AW1398" s="99"/>
    </row>
    <row r="1399" spans="1:49">
      <c r="A1399" s="25"/>
      <c r="C1399" s="89"/>
      <c r="D1399" s="84"/>
      <c r="E1399" s="76"/>
      <c r="F1399" s="91"/>
      <c r="G1399" s="80"/>
      <c r="H1399" s="81"/>
      <c r="I1399" s="14"/>
      <c r="J1399" s="92"/>
      <c r="K1399" s="14"/>
      <c r="L1399" s="78"/>
      <c r="M1399" s="81"/>
      <c r="N1399" s="14"/>
      <c r="O1399" s="78"/>
      <c r="P1399" s="78"/>
      <c r="Q1399" s="93"/>
      <c r="R1399" s="80"/>
      <c r="S1399" s="80"/>
      <c r="T1399" s="69"/>
      <c r="U1399" s="78"/>
      <c r="V1399" s="69"/>
      <c r="W1399" s="80"/>
      <c r="X1399" s="80"/>
      <c r="Y1399" s="94"/>
      <c r="Z1399" s="80"/>
      <c r="AA1399" s="80"/>
      <c r="AB1399" s="80"/>
      <c r="AC1399" s="80"/>
      <c r="AD1399" s="69"/>
      <c r="AE1399" s="69"/>
      <c r="AF1399" s="69"/>
      <c r="AG1399" s="95"/>
      <c r="AH1399" s="93"/>
      <c r="AI1399" s="81"/>
      <c r="AJ1399" s="80"/>
      <c r="AK1399" s="80"/>
      <c r="AL1399" s="78"/>
      <c r="AM1399" s="80"/>
      <c r="AN1399" s="80"/>
      <c r="AO1399" s="80"/>
      <c r="AP1399" s="80"/>
      <c r="AQ1399" s="80"/>
      <c r="AR1399" s="80"/>
      <c r="AS1399" s="78"/>
      <c r="AT1399" s="96"/>
      <c r="AU1399" s="97"/>
      <c r="AV1399" s="98"/>
      <c r="AW1399" s="99"/>
    </row>
    <row r="1400" spans="1:49">
      <c r="A1400" s="25"/>
      <c r="C1400" s="89"/>
      <c r="D1400" s="84"/>
      <c r="E1400" s="76"/>
      <c r="F1400" s="91"/>
      <c r="G1400" s="80"/>
      <c r="H1400" s="81"/>
      <c r="I1400" s="14"/>
      <c r="J1400" s="92"/>
      <c r="K1400" s="14"/>
      <c r="L1400" s="78"/>
      <c r="M1400" s="81"/>
      <c r="N1400" s="14"/>
      <c r="O1400" s="78"/>
      <c r="P1400" s="78"/>
      <c r="Q1400" s="93"/>
      <c r="R1400" s="80"/>
      <c r="S1400" s="80"/>
      <c r="T1400" s="69"/>
      <c r="U1400" s="78"/>
      <c r="V1400" s="69"/>
      <c r="W1400" s="80"/>
      <c r="X1400" s="80"/>
      <c r="Y1400" s="94"/>
      <c r="Z1400" s="80"/>
      <c r="AA1400" s="80"/>
      <c r="AB1400" s="80"/>
      <c r="AC1400" s="80"/>
      <c r="AD1400" s="69"/>
      <c r="AE1400" s="69"/>
      <c r="AF1400" s="69"/>
      <c r="AG1400" s="95"/>
      <c r="AH1400" s="93"/>
      <c r="AI1400" s="81"/>
      <c r="AJ1400" s="80"/>
      <c r="AK1400" s="80"/>
      <c r="AL1400" s="78"/>
      <c r="AM1400" s="80"/>
      <c r="AN1400" s="80"/>
      <c r="AO1400" s="80"/>
      <c r="AP1400" s="80"/>
      <c r="AQ1400" s="80"/>
      <c r="AR1400" s="80"/>
      <c r="AS1400" s="78"/>
      <c r="AT1400" s="96"/>
      <c r="AU1400" s="97"/>
      <c r="AV1400" s="98"/>
      <c r="AW1400" s="99"/>
    </row>
    <row r="1401" spans="1:49">
      <c r="A1401" s="25"/>
      <c r="C1401" s="89"/>
      <c r="D1401" s="84"/>
      <c r="E1401" s="76"/>
      <c r="F1401" s="91"/>
      <c r="G1401" s="80"/>
      <c r="H1401" s="81"/>
      <c r="I1401" s="14"/>
      <c r="J1401" s="92"/>
      <c r="K1401" s="14"/>
      <c r="L1401" s="78"/>
      <c r="M1401" s="81"/>
      <c r="N1401" s="14"/>
      <c r="O1401" s="78"/>
      <c r="P1401" s="78"/>
      <c r="Q1401" s="93"/>
      <c r="R1401" s="80"/>
      <c r="S1401" s="80"/>
      <c r="T1401" s="69"/>
      <c r="U1401" s="78"/>
      <c r="V1401" s="69"/>
      <c r="W1401" s="80"/>
      <c r="X1401" s="80"/>
      <c r="Y1401" s="94"/>
      <c r="Z1401" s="80"/>
      <c r="AA1401" s="80"/>
      <c r="AB1401" s="80"/>
      <c r="AC1401" s="80"/>
      <c r="AD1401" s="69"/>
      <c r="AE1401" s="69"/>
      <c r="AF1401" s="69"/>
      <c r="AG1401" s="95"/>
      <c r="AH1401" s="93"/>
      <c r="AI1401" s="81"/>
      <c r="AJ1401" s="80"/>
      <c r="AK1401" s="80"/>
      <c r="AL1401" s="78"/>
      <c r="AM1401" s="80"/>
      <c r="AN1401" s="80"/>
      <c r="AO1401" s="80"/>
      <c r="AP1401" s="80"/>
      <c r="AQ1401" s="80"/>
      <c r="AR1401" s="80"/>
      <c r="AS1401" s="78"/>
      <c r="AT1401" s="96"/>
      <c r="AU1401" s="97"/>
      <c r="AV1401" s="98"/>
      <c r="AW1401" s="99"/>
    </row>
    <row r="1402" spans="1:49">
      <c r="A1402" s="25"/>
      <c r="C1402" s="89"/>
      <c r="D1402" s="84"/>
      <c r="E1402" s="76"/>
      <c r="F1402" s="91"/>
      <c r="G1402" s="80"/>
      <c r="H1402" s="81"/>
      <c r="I1402" s="14"/>
      <c r="J1402" s="92"/>
      <c r="K1402" s="14"/>
      <c r="L1402" s="78"/>
      <c r="M1402" s="81"/>
      <c r="N1402" s="14"/>
      <c r="O1402" s="78"/>
      <c r="P1402" s="78"/>
      <c r="Q1402" s="93"/>
      <c r="R1402" s="80"/>
      <c r="S1402" s="80"/>
      <c r="T1402" s="69"/>
      <c r="U1402" s="78"/>
      <c r="V1402" s="69"/>
      <c r="W1402" s="80"/>
      <c r="X1402" s="80"/>
      <c r="Y1402" s="94"/>
      <c r="Z1402" s="80"/>
      <c r="AA1402" s="80"/>
      <c r="AB1402" s="80"/>
      <c r="AC1402" s="80"/>
      <c r="AD1402" s="69"/>
      <c r="AE1402" s="69"/>
      <c r="AF1402" s="69"/>
      <c r="AG1402" s="95"/>
      <c r="AH1402" s="93"/>
      <c r="AI1402" s="81"/>
      <c r="AJ1402" s="80"/>
      <c r="AK1402" s="80"/>
      <c r="AL1402" s="78"/>
      <c r="AM1402" s="80"/>
      <c r="AN1402" s="80"/>
      <c r="AO1402" s="80"/>
      <c r="AP1402" s="80"/>
      <c r="AQ1402" s="80"/>
      <c r="AR1402" s="80"/>
      <c r="AS1402" s="78"/>
      <c r="AT1402" s="96"/>
      <c r="AU1402" s="97"/>
      <c r="AV1402" s="98"/>
      <c r="AW1402" s="99"/>
    </row>
    <row r="1403" spans="1:49">
      <c r="A1403" s="25"/>
      <c r="C1403" s="89"/>
      <c r="D1403" s="84"/>
      <c r="E1403" s="76"/>
      <c r="F1403" s="91"/>
      <c r="G1403" s="80"/>
      <c r="H1403" s="81"/>
      <c r="I1403" s="14"/>
      <c r="J1403" s="92"/>
      <c r="K1403" s="14"/>
      <c r="L1403" s="78"/>
      <c r="M1403" s="81"/>
      <c r="N1403" s="14"/>
      <c r="O1403" s="78"/>
      <c r="P1403" s="78"/>
      <c r="Q1403" s="93"/>
      <c r="R1403" s="80"/>
      <c r="S1403" s="80"/>
      <c r="T1403" s="69"/>
      <c r="U1403" s="78"/>
      <c r="V1403" s="69"/>
      <c r="W1403" s="80"/>
      <c r="X1403" s="80"/>
      <c r="Y1403" s="94"/>
      <c r="Z1403" s="80"/>
      <c r="AA1403" s="80"/>
      <c r="AB1403" s="80"/>
      <c r="AC1403" s="80"/>
      <c r="AD1403" s="69"/>
      <c r="AE1403" s="69"/>
      <c r="AF1403" s="69"/>
      <c r="AG1403" s="95"/>
      <c r="AH1403" s="93"/>
      <c r="AI1403" s="81"/>
      <c r="AJ1403" s="80"/>
      <c r="AK1403" s="80"/>
      <c r="AL1403" s="78"/>
      <c r="AM1403" s="80"/>
      <c r="AN1403" s="80"/>
      <c r="AO1403" s="80"/>
      <c r="AP1403" s="80"/>
      <c r="AQ1403" s="80"/>
      <c r="AR1403" s="80"/>
      <c r="AS1403" s="78"/>
      <c r="AT1403" s="96"/>
      <c r="AU1403" s="97"/>
      <c r="AV1403" s="98"/>
      <c r="AW1403" s="99"/>
    </row>
    <row r="1404" spans="1:49">
      <c r="A1404" s="25"/>
      <c r="C1404" s="89"/>
      <c r="D1404" s="84"/>
      <c r="E1404" s="76"/>
      <c r="F1404" s="91"/>
      <c r="G1404" s="80"/>
      <c r="H1404" s="81"/>
      <c r="I1404" s="14"/>
      <c r="J1404" s="92"/>
      <c r="K1404" s="14"/>
      <c r="L1404" s="78"/>
      <c r="M1404" s="81"/>
      <c r="N1404" s="14"/>
      <c r="O1404" s="78"/>
      <c r="P1404" s="78"/>
      <c r="Q1404" s="93"/>
      <c r="R1404" s="80"/>
      <c r="S1404" s="80"/>
      <c r="T1404" s="69"/>
      <c r="U1404" s="78"/>
      <c r="V1404" s="69"/>
      <c r="W1404" s="80"/>
      <c r="X1404" s="80"/>
      <c r="Y1404" s="94"/>
      <c r="Z1404" s="80"/>
      <c r="AA1404" s="80"/>
      <c r="AB1404" s="80"/>
      <c r="AC1404" s="80"/>
      <c r="AD1404" s="69"/>
      <c r="AE1404" s="69"/>
      <c r="AF1404" s="69"/>
      <c r="AG1404" s="95"/>
      <c r="AH1404" s="93"/>
      <c r="AI1404" s="81"/>
      <c r="AJ1404" s="80"/>
      <c r="AK1404" s="80"/>
      <c r="AL1404" s="78"/>
      <c r="AM1404" s="80"/>
      <c r="AN1404" s="80"/>
      <c r="AO1404" s="80"/>
      <c r="AP1404" s="80"/>
      <c r="AQ1404" s="80"/>
      <c r="AR1404" s="80"/>
      <c r="AS1404" s="78"/>
      <c r="AT1404" s="96"/>
      <c r="AU1404" s="97"/>
      <c r="AV1404" s="98"/>
      <c r="AW1404" s="99"/>
    </row>
    <row r="1405" spans="1:49">
      <c r="A1405" s="25"/>
      <c r="C1405" s="89"/>
      <c r="D1405" s="84"/>
      <c r="E1405" s="76"/>
      <c r="F1405" s="91"/>
      <c r="G1405" s="80"/>
      <c r="H1405" s="81"/>
      <c r="I1405" s="14"/>
      <c r="J1405" s="92"/>
      <c r="K1405" s="14"/>
      <c r="L1405" s="78"/>
      <c r="M1405" s="81"/>
      <c r="N1405" s="14"/>
      <c r="O1405" s="78"/>
      <c r="P1405" s="78"/>
      <c r="Q1405" s="93"/>
      <c r="R1405" s="80"/>
      <c r="S1405" s="80"/>
      <c r="T1405" s="69"/>
      <c r="U1405" s="78"/>
      <c r="V1405" s="69"/>
      <c r="W1405" s="80"/>
      <c r="X1405" s="80"/>
      <c r="Y1405" s="94"/>
      <c r="Z1405" s="80"/>
      <c r="AA1405" s="80"/>
      <c r="AB1405" s="80"/>
      <c r="AC1405" s="80"/>
      <c r="AD1405" s="69"/>
      <c r="AE1405" s="69"/>
      <c r="AF1405" s="69"/>
      <c r="AG1405" s="95"/>
      <c r="AH1405" s="93"/>
      <c r="AI1405" s="81"/>
      <c r="AJ1405" s="80"/>
      <c r="AK1405" s="80"/>
      <c r="AL1405" s="78"/>
      <c r="AM1405" s="80"/>
      <c r="AN1405" s="80"/>
      <c r="AO1405" s="80"/>
      <c r="AP1405" s="80"/>
      <c r="AQ1405" s="80"/>
      <c r="AR1405" s="80"/>
      <c r="AS1405" s="78"/>
      <c r="AT1405" s="96"/>
      <c r="AU1405" s="97"/>
      <c r="AV1405" s="98"/>
      <c r="AW1405" s="99"/>
    </row>
    <row r="1406" spans="1:49">
      <c r="A1406" s="25"/>
      <c r="C1406" s="89"/>
      <c r="D1406" s="84"/>
      <c r="E1406" s="76"/>
      <c r="F1406" s="91"/>
      <c r="G1406" s="80"/>
      <c r="H1406" s="81"/>
      <c r="I1406" s="14"/>
      <c r="J1406" s="92"/>
      <c r="K1406" s="14"/>
      <c r="L1406" s="78"/>
      <c r="M1406" s="81"/>
      <c r="N1406" s="14"/>
      <c r="O1406" s="78"/>
      <c r="P1406" s="78"/>
      <c r="Q1406" s="93"/>
      <c r="R1406" s="80"/>
      <c r="S1406" s="80"/>
      <c r="T1406" s="69"/>
      <c r="U1406" s="78"/>
      <c r="V1406" s="69"/>
      <c r="W1406" s="80"/>
      <c r="X1406" s="80"/>
      <c r="Y1406" s="94"/>
      <c r="Z1406" s="80"/>
      <c r="AA1406" s="80"/>
      <c r="AB1406" s="80"/>
      <c r="AC1406" s="80"/>
      <c r="AD1406" s="69"/>
      <c r="AE1406" s="69"/>
      <c r="AF1406" s="69"/>
      <c r="AG1406" s="95"/>
      <c r="AH1406" s="93"/>
      <c r="AI1406" s="81"/>
      <c r="AJ1406" s="80"/>
      <c r="AK1406" s="80"/>
      <c r="AL1406" s="78"/>
      <c r="AM1406" s="80"/>
      <c r="AN1406" s="80"/>
      <c r="AO1406" s="80"/>
      <c r="AP1406" s="80"/>
      <c r="AQ1406" s="80"/>
      <c r="AR1406" s="80"/>
      <c r="AS1406" s="78"/>
      <c r="AT1406" s="96"/>
      <c r="AU1406" s="97"/>
      <c r="AV1406" s="98"/>
      <c r="AW1406" s="99"/>
    </row>
    <row r="1407" spans="1:49">
      <c r="A1407" s="25"/>
      <c r="C1407" s="89"/>
      <c r="D1407" s="84"/>
      <c r="E1407" s="76"/>
      <c r="F1407" s="91"/>
      <c r="G1407" s="80"/>
      <c r="H1407" s="81"/>
      <c r="I1407" s="14"/>
      <c r="J1407" s="92"/>
      <c r="K1407" s="14"/>
      <c r="L1407" s="78"/>
      <c r="M1407" s="81"/>
      <c r="N1407" s="14"/>
      <c r="O1407" s="78"/>
      <c r="P1407" s="78"/>
      <c r="Q1407" s="93"/>
      <c r="R1407" s="80"/>
      <c r="S1407" s="80"/>
      <c r="T1407" s="69"/>
      <c r="U1407" s="78"/>
      <c r="V1407" s="69"/>
      <c r="W1407" s="80"/>
      <c r="X1407" s="80"/>
      <c r="Y1407" s="94"/>
      <c r="Z1407" s="80"/>
      <c r="AA1407" s="80"/>
      <c r="AB1407" s="80"/>
      <c r="AC1407" s="80"/>
      <c r="AD1407" s="69"/>
      <c r="AE1407" s="69"/>
      <c r="AF1407" s="69"/>
      <c r="AG1407" s="95"/>
      <c r="AH1407" s="93"/>
      <c r="AI1407" s="81"/>
      <c r="AJ1407" s="80"/>
      <c r="AK1407" s="80"/>
      <c r="AL1407" s="78"/>
      <c r="AM1407" s="80"/>
      <c r="AN1407" s="80"/>
      <c r="AO1407" s="80"/>
      <c r="AP1407" s="80"/>
      <c r="AQ1407" s="80"/>
      <c r="AR1407" s="80"/>
      <c r="AS1407" s="78"/>
      <c r="AT1407" s="96"/>
      <c r="AU1407" s="97"/>
      <c r="AV1407" s="98"/>
      <c r="AW1407" s="99"/>
    </row>
    <row r="1408" spans="1:49">
      <c r="A1408" s="25"/>
      <c r="C1408" s="89"/>
      <c r="D1408" s="84"/>
      <c r="E1408" s="76"/>
      <c r="F1408" s="91"/>
      <c r="G1408" s="80"/>
      <c r="H1408" s="81"/>
      <c r="I1408" s="14"/>
      <c r="J1408" s="92"/>
      <c r="K1408" s="14"/>
      <c r="L1408" s="78"/>
      <c r="M1408" s="81"/>
      <c r="N1408" s="14"/>
      <c r="O1408" s="78"/>
      <c r="P1408" s="78"/>
      <c r="Q1408" s="93"/>
      <c r="R1408" s="80"/>
      <c r="S1408" s="80"/>
      <c r="T1408" s="69"/>
      <c r="U1408" s="78"/>
      <c r="V1408" s="69"/>
      <c r="W1408" s="80"/>
      <c r="X1408" s="80"/>
      <c r="Y1408" s="94"/>
      <c r="Z1408" s="80"/>
      <c r="AA1408" s="80"/>
      <c r="AB1408" s="80"/>
      <c r="AC1408" s="80"/>
      <c r="AD1408" s="69"/>
      <c r="AE1408" s="69"/>
      <c r="AF1408" s="69"/>
      <c r="AG1408" s="95"/>
      <c r="AH1408" s="93"/>
      <c r="AI1408" s="81"/>
      <c r="AJ1408" s="80"/>
      <c r="AK1408" s="80"/>
      <c r="AL1408" s="78"/>
      <c r="AM1408" s="80"/>
      <c r="AN1408" s="80"/>
      <c r="AO1408" s="80"/>
      <c r="AP1408" s="80"/>
      <c r="AQ1408" s="80"/>
      <c r="AR1408" s="80"/>
      <c r="AS1408" s="78"/>
      <c r="AT1408" s="96"/>
      <c r="AU1408" s="97"/>
      <c r="AV1408" s="98"/>
      <c r="AW1408" s="99"/>
    </row>
    <row r="1409" spans="1:49">
      <c r="A1409" s="25"/>
      <c r="C1409" s="89"/>
      <c r="D1409" s="84"/>
      <c r="E1409" s="76"/>
      <c r="F1409" s="91"/>
      <c r="G1409" s="80"/>
      <c r="H1409" s="81"/>
      <c r="I1409" s="14"/>
      <c r="J1409" s="92"/>
      <c r="K1409" s="14"/>
      <c r="L1409" s="78"/>
      <c r="M1409" s="81"/>
      <c r="N1409" s="14"/>
      <c r="O1409" s="78"/>
      <c r="P1409" s="78"/>
      <c r="Q1409" s="93"/>
      <c r="R1409" s="80"/>
      <c r="S1409" s="80"/>
      <c r="T1409" s="69"/>
      <c r="U1409" s="78"/>
      <c r="V1409" s="69"/>
      <c r="W1409" s="80"/>
      <c r="X1409" s="80"/>
      <c r="Y1409" s="94"/>
      <c r="Z1409" s="80"/>
      <c r="AA1409" s="80"/>
      <c r="AB1409" s="80"/>
      <c r="AC1409" s="80"/>
      <c r="AD1409" s="69"/>
      <c r="AE1409" s="69"/>
      <c r="AF1409" s="69"/>
      <c r="AG1409" s="95"/>
      <c r="AH1409" s="93"/>
      <c r="AI1409" s="81"/>
      <c r="AJ1409" s="80"/>
      <c r="AK1409" s="80"/>
      <c r="AL1409" s="78"/>
      <c r="AM1409" s="80"/>
      <c r="AN1409" s="80"/>
      <c r="AO1409" s="80"/>
      <c r="AP1409" s="80"/>
      <c r="AQ1409" s="80"/>
      <c r="AR1409" s="80"/>
      <c r="AS1409" s="78"/>
      <c r="AT1409" s="96"/>
      <c r="AU1409" s="97"/>
      <c r="AV1409" s="98"/>
      <c r="AW1409" s="99"/>
    </row>
    <row r="1410" spans="1:49">
      <c r="A1410" s="25"/>
      <c r="C1410" s="89"/>
      <c r="D1410" s="84"/>
      <c r="E1410" s="76"/>
      <c r="F1410" s="91"/>
      <c r="G1410" s="80"/>
      <c r="H1410" s="81"/>
      <c r="I1410" s="14"/>
      <c r="J1410" s="92"/>
      <c r="K1410" s="14"/>
      <c r="L1410" s="78"/>
      <c r="M1410" s="81"/>
      <c r="N1410" s="14"/>
      <c r="O1410" s="78"/>
      <c r="P1410" s="78"/>
      <c r="Q1410" s="93"/>
      <c r="R1410" s="80"/>
      <c r="S1410" s="80"/>
      <c r="T1410" s="69"/>
      <c r="U1410" s="78"/>
      <c r="V1410" s="69"/>
      <c r="W1410" s="80"/>
      <c r="X1410" s="80"/>
      <c r="Y1410" s="94"/>
      <c r="Z1410" s="80"/>
      <c r="AA1410" s="80"/>
      <c r="AB1410" s="80"/>
      <c r="AC1410" s="80"/>
      <c r="AD1410" s="69"/>
      <c r="AE1410" s="69"/>
      <c r="AF1410" s="69"/>
      <c r="AG1410" s="95"/>
      <c r="AH1410" s="93"/>
      <c r="AI1410" s="81"/>
      <c r="AJ1410" s="80"/>
      <c r="AK1410" s="80"/>
      <c r="AL1410" s="78"/>
      <c r="AM1410" s="80"/>
      <c r="AN1410" s="80"/>
      <c r="AO1410" s="80"/>
      <c r="AP1410" s="80"/>
      <c r="AQ1410" s="80"/>
      <c r="AR1410" s="80"/>
      <c r="AS1410" s="78"/>
      <c r="AT1410" s="96"/>
      <c r="AU1410" s="97"/>
      <c r="AV1410" s="98"/>
      <c r="AW1410" s="99"/>
    </row>
    <row r="1411" spans="1:49">
      <c r="A1411" s="25"/>
      <c r="C1411" s="89"/>
      <c r="D1411" s="84"/>
      <c r="E1411" s="76"/>
      <c r="F1411" s="91"/>
      <c r="G1411" s="80"/>
      <c r="H1411" s="81"/>
      <c r="I1411" s="14"/>
      <c r="J1411" s="92"/>
      <c r="K1411" s="14"/>
      <c r="L1411" s="78"/>
      <c r="M1411" s="81"/>
      <c r="N1411" s="14"/>
      <c r="O1411" s="78"/>
      <c r="P1411" s="78"/>
      <c r="Q1411" s="93"/>
      <c r="R1411" s="80"/>
      <c r="S1411" s="80"/>
      <c r="T1411" s="69"/>
      <c r="U1411" s="78"/>
      <c r="V1411" s="69"/>
      <c r="W1411" s="80"/>
      <c r="X1411" s="80"/>
      <c r="Y1411" s="94"/>
      <c r="Z1411" s="80"/>
      <c r="AA1411" s="80"/>
      <c r="AB1411" s="80"/>
      <c r="AC1411" s="80"/>
      <c r="AD1411" s="69"/>
      <c r="AE1411" s="69"/>
      <c r="AF1411" s="69"/>
      <c r="AG1411" s="95"/>
      <c r="AH1411" s="93"/>
      <c r="AI1411" s="81"/>
      <c r="AJ1411" s="80"/>
      <c r="AK1411" s="80"/>
      <c r="AL1411" s="78"/>
      <c r="AM1411" s="80"/>
      <c r="AN1411" s="80"/>
      <c r="AO1411" s="80"/>
      <c r="AP1411" s="80"/>
      <c r="AQ1411" s="80"/>
      <c r="AR1411" s="80"/>
      <c r="AS1411" s="78"/>
      <c r="AT1411" s="96"/>
      <c r="AU1411" s="97"/>
      <c r="AV1411" s="98"/>
      <c r="AW1411" s="99"/>
    </row>
    <row r="1412" spans="1:49">
      <c r="A1412" s="25"/>
      <c r="C1412" s="89"/>
      <c r="D1412" s="84"/>
      <c r="E1412" s="76"/>
      <c r="F1412" s="91"/>
      <c r="G1412" s="80"/>
      <c r="H1412" s="81"/>
      <c r="I1412" s="14"/>
      <c r="J1412" s="92"/>
      <c r="K1412" s="14"/>
      <c r="L1412" s="78"/>
      <c r="M1412" s="81"/>
      <c r="N1412" s="14"/>
      <c r="O1412" s="78"/>
      <c r="P1412" s="78"/>
      <c r="Q1412" s="93"/>
      <c r="R1412" s="80"/>
      <c r="S1412" s="80"/>
      <c r="T1412" s="69"/>
      <c r="U1412" s="78"/>
      <c r="V1412" s="69"/>
      <c r="W1412" s="80"/>
      <c r="X1412" s="80"/>
      <c r="Y1412" s="94"/>
      <c r="Z1412" s="80"/>
      <c r="AA1412" s="80"/>
      <c r="AB1412" s="80"/>
      <c r="AC1412" s="80"/>
      <c r="AD1412" s="69"/>
      <c r="AE1412" s="69"/>
      <c r="AF1412" s="69"/>
      <c r="AG1412" s="95"/>
      <c r="AH1412" s="93"/>
      <c r="AI1412" s="81"/>
      <c r="AJ1412" s="80"/>
      <c r="AK1412" s="80"/>
      <c r="AL1412" s="78"/>
      <c r="AM1412" s="80"/>
      <c r="AN1412" s="80"/>
      <c r="AO1412" s="80"/>
      <c r="AP1412" s="80"/>
      <c r="AQ1412" s="80"/>
      <c r="AR1412" s="80"/>
      <c r="AS1412" s="78"/>
      <c r="AT1412" s="96"/>
      <c r="AU1412" s="97"/>
      <c r="AV1412" s="98"/>
      <c r="AW1412" s="99"/>
    </row>
    <row r="1413" spans="1:49">
      <c r="A1413" s="25"/>
      <c r="C1413" s="89"/>
      <c r="D1413" s="84"/>
      <c r="E1413" s="76"/>
      <c r="F1413" s="91"/>
      <c r="G1413" s="80"/>
      <c r="H1413" s="81"/>
      <c r="I1413" s="14"/>
      <c r="J1413" s="92"/>
      <c r="K1413" s="14"/>
      <c r="L1413" s="78"/>
      <c r="M1413" s="81"/>
      <c r="N1413" s="14"/>
      <c r="O1413" s="78"/>
      <c r="P1413" s="78"/>
      <c r="Q1413" s="93"/>
      <c r="R1413" s="80"/>
      <c r="S1413" s="80"/>
      <c r="T1413" s="69"/>
      <c r="U1413" s="78"/>
      <c r="V1413" s="69"/>
      <c r="W1413" s="80"/>
      <c r="X1413" s="80"/>
      <c r="Y1413" s="94"/>
      <c r="Z1413" s="80"/>
      <c r="AA1413" s="80"/>
      <c r="AB1413" s="80"/>
      <c r="AC1413" s="80"/>
      <c r="AD1413" s="69"/>
      <c r="AE1413" s="69"/>
      <c r="AF1413" s="69"/>
      <c r="AG1413" s="95"/>
      <c r="AH1413" s="93"/>
      <c r="AI1413" s="81"/>
      <c r="AJ1413" s="80"/>
      <c r="AK1413" s="80"/>
      <c r="AL1413" s="78"/>
      <c r="AM1413" s="80"/>
      <c r="AN1413" s="80"/>
      <c r="AO1413" s="80"/>
      <c r="AP1413" s="80"/>
      <c r="AQ1413" s="80"/>
      <c r="AR1413" s="80"/>
      <c r="AS1413" s="78"/>
      <c r="AT1413" s="96"/>
      <c r="AU1413" s="97"/>
      <c r="AV1413" s="98"/>
      <c r="AW1413" s="99"/>
    </row>
    <row r="1414" spans="1:49">
      <c r="A1414" s="25"/>
      <c r="C1414" s="89"/>
      <c r="D1414" s="84"/>
      <c r="E1414" s="76"/>
      <c r="F1414" s="91"/>
      <c r="G1414" s="80"/>
      <c r="H1414" s="81"/>
      <c r="I1414" s="14"/>
      <c r="J1414" s="92"/>
      <c r="K1414" s="14"/>
      <c r="L1414" s="78"/>
      <c r="M1414" s="81"/>
      <c r="N1414" s="14"/>
      <c r="O1414" s="78"/>
      <c r="P1414" s="78"/>
      <c r="Q1414" s="93"/>
      <c r="R1414" s="80"/>
      <c r="S1414" s="80"/>
      <c r="T1414" s="69"/>
      <c r="U1414" s="78"/>
      <c r="V1414" s="69"/>
      <c r="W1414" s="80"/>
      <c r="X1414" s="80"/>
      <c r="Y1414" s="94"/>
      <c r="Z1414" s="80"/>
      <c r="AA1414" s="80"/>
      <c r="AB1414" s="80"/>
      <c r="AC1414" s="80"/>
      <c r="AD1414" s="69"/>
      <c r="AE1414" s="69"/>
      <c r="AF1414" s="69"/>
      <c r="AG1414" s="95"/>
      <c r="AH1414" s="93"/>
      <c r="AI1414" s="81"/>
      <c r="AJ1414" s="80"/>
      <c r="AK1414" s="80"/>
      <c r="AL1414" s="78"/>
      <c r="AM1414" s="80"/>
      <c r="AN1414" s="80"/>
      <c r="AO1414" s="80"/>
      <c r="AP1414" s="80"/>
      <c r="AQ1414" s="80"/>
      <c r="AR1414" s="80"/>
      <c r="AS1414" s="78"/>
      <c r="AT1414" s="96"/>
      <c r="AU1414" s="97"/>
      <c r="AV1414" s="98"/>
      <c r="AW1414" s="99"/>
    </row>
    <row r="1415" spans="1:49">
      <c r="A1415" s="25"/>
      <c r="C1415" s="89"/>
      <c r="D1415" s="84"/>
      <c r="E1415" s="76"/>
      <c r="F1415" s="91"/>
      <c r="G1415" s="80"/>
      <c r="H1415" s="81"/>
      <c r="I1415" s="14"/>
      <c r="J1415" s="92"/>
      <c r="K1415" s="14"/>
      <c r="L1415" s="78"/>
      <c r="M1415" s="81"/>
      <c r="N1415" s="14"/>
      <c r="O1415" s="78"/>
      <c r="P1415" s="78"/>
      <c r="Q1415" s="93"/>
      <c r="R1415" s="80"/>
      <c r="S1415" s="80"/>
      <c r="T1415" s="69"/>
      <c r="U1415" s="78"/>
      <c r="V1415" s="69"/>
      <c r="W1415" s="80"/>
      <c r="X1415" s="80"/>
      <c r="Y1415" s="94"/>
      <c r="Z1415" s="80"/>
      <c r="AA1415" s="80"/>
      <c r="AB1415" s="80"/>
      <c r="AC1415" s="80"/>
      <c r="AD1415" s="69"/>
      <c r="AE1415" s="69"/>
      <c r="AF1415" s="69"/>
      <c r="AG1415" s="95"/>
      <c r="AH1415" s="93"/>
      <c r="AI1415" s="81"/>
      <c r="AJ1415" s="80"/>
      <c r="AK1415" s="80"/>
      <c r="AL1415" s="78"/>
      <c r="AM1415" s="80"/>
      <c r="AN1415" s="80"/>
      <c r="AO1415" s="80"/>
      <c r="AP1415" s="80"/>
      <c r="AQ1415" s="80"/>
      <c r="AR1415" s="80"/>
      <c r="AS1415" s="78"/>
      <c r="AT1415" s="96"/>
      <c r="AU1415" s="97"/>
      <c r="AV1415" s="98"/>
      <c r="AW1415" s="99"/>
    </row>
    <row r="1416" spans="1:49">
      <c r="A1416" s="25"/>
      <c r="C1416" s="89"/>
      <c r="D1416" s="84"/>
      <c r="E1416" s="76"/>
      <c r="F1416" s="91"/>
      <c r="G1416" s="80"/>
      <c r="H1416" s="81"/>
      <c r="I1416" s="14"/>
      <c r="J1416" s="92"/>
      <c r="K1416" s="14"/>
      <c r="L1416" s="78"/>
      <c r="M1416" s="81"/>
      <c r="N1416" s="14"/>
      <c r="O1416" s="78"/>
      <c r="P1416" s="78"/>
      <c r="Q1416" s="93"/>
      <c r="R1416" s="80"/>
      <c r="S1416" s="80"/>
      <c r="T1416" s="69"/>
      <c r="U1416" s="78"/>
      <c r="V1416" s="69"/>
      <c r="W1416" s="80"/>
      <c r="X1416" s="80"/>
      <c r="Y1416" s="94"/>
      <c r="Z1416" s="80"/>
      <c r="AA1416" s="80"/>
      <c r="AB1416" s="80"/>
      <c r="AC1416" s="80"/>
      <c r="AD1416" s="69"/>
      <c r="AE1416" s="69"/>
      <c r="AF1416" s="69"/>
      <c r="AG1416" s="95"/>
      <c r="AH1416" s="93"/>
      <c r="AI1416" s="81"/>
      <c r="AJ1416" s="80"/>
      <c r="AK1416" s="80"/>
      <c r="AL1416" s="78"/>
      <c r="AM1416" s="80"/>
      <c r="AN1416" s="80"/>
      <c r="AO1416" s="80"/>
      <c r="AP1416" s="80"/>
      <c r="AQ1416" s="80"/>
      <c r="AR1416" s="80"/>
      <c r="AS1416" s="78"/>
      <c r="AT1416" s="96"/>
      <c r="AU1416" s="97"/>
      <c r="AV1416" s="98"/>
      <c r="AW1416" s="99"/>
    </row>
    <row r="1417" spans="1:49">
      <c r="A1417" s="25"/>
      <c r="C1417" s="89"/>
      <c r="D1417" s="84"/>
      <c r="E1417" s="76"/>
      <c r="F1417" s="91"/>
      <c r="G1417" s="80"/>
      <c r="H1417" s="81"/>
      <c r="I1417" s="14"/>
      <c r="J1417" s="92"/>
      <c r="K1417" s="14"/>
      <c r="L1417" s="78"/>
      <c r="M1417" s="81"/>
      <c r="N1417" s="14"/>
      <c r="O1417" s="78"/>
      <c r="P1417" s="78"/>
      <c r="Q1417" s="93"/>
      <c r="R1417" s="80"/>
      <c r="S1417" s="80"/>
      <c r="T1417" s="69"/>
      <c r="U1417" s="78"/>
      <c r="V1417" s="69"/>
      <c r="W1417" s="80"/>
      <c r="X1417" s="80"/>
      <c r="Y1417" s="94"/>
      <c r="Z1417" s="80"/>
      <c r="AA1417" s="80"/>
      <c r="AB1417" s="80"/>
      <c r="AC1417" s="80"/>
      <c r="AD1417" s="69"/>
      <c r="AE1417" s="69"/>
      <c r="AF1417" s="69"/>
      <c r="AG1417" s="95"/>
      <c r="AH1417" s="93"/>
      <c r="AI1417" s="81"/>
      <c r="AJ1417" s="80"/>
      <c r="AK1417" s="80"/>
      <c r="AL1417" s="78"/>
      <c r="AM1417" s="80"/>
      <c r="AN1417" s="80"/>
      <c r="AO1417" s="80"/>
      <c r="AP1417" s="80"/>
      <c r="AQ1417" s="80"/>
      <c r="AR1417" s="80"/>
      <c r="AS1417" s="78"/>
      <c r="AT1417" s="96"/>
      <c r="AU1417" s="97"/>
      <c r="AV1417" s="98"/>
      <c r="AW1417" s="99"/>
    </row>
    <row r="1418" spans="1:49">
      <c r="A1418" s="25"/>
      <c r="C1418" s="89"/>
      <c r="D1418" s="84"/>
      <c r="E1418" s="76"/>
      <c r="F1418" s="91"/>
      <c r="G1418" s="80"/>
      <c r="H1418" s="81"/>
      <c r="I1418" s="14"/>
      <c r="J1418" s="92"/>
      <c r="K1418" s="14"/>
      <c r="L1418" s="78"/>
      <c r="M1418" s="81"/>
      <c r="N1418" s="14"/>
      <c r="O1418" s="78"/>
      <c r="P1418" s="78"/>
      <c r="Q1418" s="93"/>
      <c r="R1418" s="80"/>
      <c r="S1418" s="80"/>
      <c r="T1418" s="69"/>
      <c r="U1418" s="78"/>
      <c r="V1418" s="69"/>
      <c r="W1418" s="80"/>
      <c r="X1418" s="80"/>
      <c r="Y1418" s="94"/>
      <c r="Z1418" s="80"/>
      <c r="AA1418" s="80"/>
      <c r="AB1418" s="80"/>
      <c r="AC1418" s="80"/>
      <c r="AD1418" s="69"/>
      <c r="AE1418" s="69"/>
      <c r="AF1418" s="69"/>
      <c r="AG1418" s="95"/>
      <c r="AH1418" s="93"/>
      <c r="AI1418" s="81"/>
      <c r="AJ1418" s="80"/>
      <c r="AK1418" s="80"/>
      <c r="AL1418" s="78"/>
      <c r="AM1418" s="80"/>
      <c r="AN1418" s="80"/>
      <c r="AO1418" s="80"/>
      <c r="AP1418" s="80"/>
      <c r="AQ1418" s="80"/>
      <c r="AR1418" s="80"/>
      <c r="AS1418" s="78"/>
      <c r="AT1418" s="96"/>
      <c r="AU1418" s="97"/>
      <c r="AV1418" s="98"/>
      <c r="AW1418" s="99"/>
    </row>
    <row r="1419" spans="1:49">
      <c r="A1419" s="25"/>
      <c r="C1419" s="89"/>
      <c r="D1419" s="84"/>
      <c r="E1419" s="76"/>
      <c r="F1419" s="91"/>
      <c r="G1419" s="80"/>
      <c r="H1419" s="81"/>
      <c r="I1419" s="14"/>
      <c r="J1419" s="92"/>
      <c r="K1419" s="14"/>
      <c r="L1419" s="78"/>
      <c r="M1419" s="81"/>
      <c r="N1419" s="14"/>
      <c r="O1419" s="78"/>
      <c r="P1419" s="78"/>
      <c r="Q1419" s="93"/>
      <c r="R1419" s="80"/>
      <c r="S1419" s="80"/>
      <c r="T1419" s="69"/>
      <c r="U1419" s="78"/>
      <c r="V1419" s="69"/>
      <c r="W1419" s="80"/>
      <c r="X1419" s="80"/>
      <c r="Y1419" s="94"/>
      <c r="Z1419" s="80"/>
      <c r="AA1419" s="80"/>
      <c r="AB1419" s="80"/>
      <c r="AC1419" s="80"/>
      <c r="AD1419" s="69"/>
      <c r="AE1419" s="69"/>
      <c r="AF1419" s="69"/>
      <c r="AG1419" s="95"/>
      <c r="AH1419" s="93"/>
      <c r="AI1419" s="81"/>
      <c r="AJ1419" s="80"/>
      <c r="AK1419" s="80"/>
      <c r="AL1419" s="78"/>
      <c r="AM1419" s="80"/>
      <c r="AN1419" s="80"/>
      <c r="AO1419" s="80"/>
      <c r="AP1419" s="80"/>
      <c r="AQ1419" s="80"/>
      <c r="AR1419" s="80"/>
      <c r="AS1419" s="78"/>
      <c r="AT1419" s="96"/>
      <c r="AU1419" s="97"/>
      <c r="AV1419" s="98"/>
      <c r="AW1419" s="99"/>
    </row>
    <row r="1420" spans="1:49">
      <c r="A1420" s="25"/>
      <c r="C1420" s="89"/>
      <c r="D1420" s="84"/>
      <c r="E1420" s="76"/>
      <c r="F1420" s="91"/>
      <c r="G1420" s="80"/>
      <c r="H1420" s="81"/>
      <c r="I1420" s="14"/>
      <c r="J1420" s="92"/>
      <c r="K1420" s="14"/>
      <c r="L1420" s="78"/>
      <c r="M1420" s="81"/>
      <c r="N1420" s="14"/>
      <c r="O1420" s="78"/>
      <c r="P1420" s="78"/>
      <c r="Q1420" s="93"/>
      <c r="R1420" s="80"/>
      <c r="S1420" s="80"/>
      <c r="T1420" s="69"/>
      <c r="U1420" s="78"/>
      <c r="V1420" s="69"/>
      <c r="W1420" s="80"/>
      <c r="X1420" s="80"/>
      <c r="Y1420" s="94"/>
      <c r="Z1420" s="80"/>
      <c r="AA1420" s="80"/>
      <c r="AB1420" s="80"/>
      <c r="AC1420" s="80"/>
      <c r="AD1420" s="69"/>
      <c r="AE1420" s="69"/>
      <c r="AF1420" s="69"/>
      <c r="AG1420" s="95"/>
      <c r="AH1420" s="93"/>
      <c r="AI1420" s="81"/>
      <c r="AJ1420" s="80"/>
      <c r="AK1420" s="80"/>
      <c r="AL1420" s="78"/>
      <c r="AM1420" s="80"/>
      <c r="AN1420" s="80"/>
      <c r="AO1420" s="80"/>
      <c r="AP1420" s="80"/>
      <c r="AQ1420" s="80"/>
      <c r="AR1420" s="80"/>
      <c r="AS1420" s="78"/>
      <c r="AT1420" s="96"/>
      <c r="AU1420" s="97"/>
      <c r="AV1420" s="98"/>
      <c r="AW1420" s="99"/>
    </row>
    <row r="1421" spans="1:49">
      <c r="A1421" s="25"/>
      <c r="C1421" s="89"/>
      <c r="D1421" s="84"/>
      <c r="E1421" s="76"/>
      <c r="F1421" s="91"/>
      <c r="G1421" s="80"/>
      <c r="H1421" s="81"/>
      <c r="I1421" s="14"/>
      <c r="J1421" s="92"/>
      <c r="K1421" s="14"/>
      <c r="L1421" s="78"/>
      <c r="M1421" s="81"/>
      <c r="N1421" s="14"/>
      <c r="O1421" s="78"/>
      <c r="P1421" s="78"/>
      <c r="Q1421" s="93"/>
      <c r="R1421" s="80"/>
      <c r="S1421" s="80"/>
      <c r="T1421" s="69"/>
      <c r="U1421" s="78"/>
      <c r="V1421" s="69"/>
      <c r="W1421" s="80"/>
      <c r="X1421" s="80"/>
      <c r="Y1421" s="94"/>
      <c r="Z1421" s="80"/>
      <c r="AA1421" s="80"/>
      <c r="AB1421" s="80"/>
      <c r="AC1421" s="80"/>
      <c r="AD1421" s="69"/>
      <c r="AE1421" s="69"/>
      <c r="AF1421" s="69"/>
      <c r="AG1421" s="95"/>
      <c r="AH1421" s="93"/>
      <c r="AI1421" s="81"/>
      <c r="AJ1421" s="80"/>
      <c r="AK1421" s="80"/>
      <c r="AL1421" s="78"/>
      <c r="AM1421" s="80"/>
      <c r="AN1421" s="80"/>
      <c r="AO1421" s="80"/>
      <c r="AP1421" s="80"/>
      <c r="AQ1421" s="80"/>
      <c r="AR1421" s="80"/>
      <c r="AS1421" s="78"/>
      <c r="AT1421" s="96"/>
      <c r="AU1421" s="97"/>
      <c r="AV1421" s="98"/>
      <c r="AW1421" s="99"/>
    </row>
    <row r="1422" spans="1:49">
      <c r="A1422" s="25"/>
      <c r="C1422" s="89"/>
      <c r="D1422" s="84"/>
      <c r="E1422" s="76"/>
      <c r="F1422" s="91"/>
      <c r="G1422" s="80"/>
      <c r="H1422" s="81"/>
      <c r="I1422" s="14"/>
      <c r="J1422" s="92"/>
      <c r="K1422" s="14"/>
      <c r="L1422" s="78"/>
      <c r="M1422" s="81"/>
      <c r="N1422" s="14"/>
      <c r="O1422" s="78"/>
      <c r="P1422" s="78"/>
      <c r="Q1422" s="93"/>
      <c r="R1422" s="80"/>
      <c r="S1422" s="80"/>
      <c r="T1422" s="69"/>
      <c r="U1422" s="78"/>
      <c r="V1422" s="69"/>
      <c r="W1422" s="80"/>
      <c r="X1422" s="80"/>
      <c r="Y1422" s="94"/>
      <c r="Z1422" s="80"/>
      <c r="AA1422" s="80"/>
      <c r="AB1422" s="80"/>
      <c r="AC1422" s="80"/>
      <c r="AD1422" s="69"/>
      <c r="AE1422" s="69"/>
      <c r="AF1422" s="69"/>
      <c r="AG1422" s="95"/>
      <c r="AH1422" s="93"/>
      <c r="AI1422" s="81"/>
      <c r="AJ1422" s="80"/>
      <c r="AK1422" s="80"/>
      <c r="AL1422" s="78"/>
      <c r="AM1422" s="80"/>
      <c r="AN1422" s="80"/>
      <c r="AO1422" s="80"/>
      <c r="AP1422" s="80"/>
      <c r="AQ1422" s="80"/>
      <c r="AR1422" s="80"/>
      <c r="AS1422" s="78"/>
      <c r="AT1422" s="96"/>
      <c r="AU1422" s="97"/>
      <c r="AV1422" s="98"/>
      <c r="AW1422" s="99"/>
    </row>
    <row r="1423" spans="1:49">
      <c r="A1423" s="25"/>
      <c r="C1423" s="89"/>
      <c r="D1423" s="84"/>
      <c r="E1423" s="76"/>
      <c r="F1423" s="91"/>
      <c r="G1423" s="80"/>
      <c r="H1423" s="81"/>
      <c r="I1423" s="14"/>
      <c r="J1423" s="92"/>
      <c r="K1423" s="14"/>
      <c r="L1423" s="78"/>
      <c r="M1423" s="81"/>
      <c r="N1423" s="14"/>
      <c r="O1423" s="78"/>
      <c r="P1423" s="78"/>
      <c r="Q1423" s="93"/>
      <c r="R1423" s="80"/>
      <c r="S1423" s="80"/>
      <c r="T1423" s="69"/>
      <c r="U1423" s="78"/>
      <c r="V1423" s="69"/>
      <c r="W1423" s="80"/>
      <c r="X1423" s="80"/>
      <c r="Y1423" s="94"/>
      <c r="Z1423" s="80"/>
      <c r="AA1423" s="80"/>
      <c r="AB1423" s="80"/>
      <c r="AC1423" s="80"/>
      <c r="AD1423" s="69"/>
      <c r="AE1423" s="69"/>
      <c r="AF1423" s="69"/>
      <c r="AG1423" s="95"/>
      <c r="AH1423" s="93"/>
      <c r="AI1423" s="81"/>
      <c r="AJ1423" s="80"/>
      <c r="AK1423" s="80"/>
      <c r="AL1423" s="78"/>
      <c r="AM1423" s="80"/>
      <c r="AN1423" s="80"/>
      <c r="AO1423" s="80"/>
      <c r="AP1423" s="80"/>
      <c r="AQ1423" s="80"/>
      <c r="AR1423" s="80"/>
      <c r="AS1423" s="78"/>
      <c r="AT1423" s="96"/>
      <c r="AU1423" s="97"/>
      <c r="AV1423" s="98"/>
      <c r="AW1423" s="99"/>
    </row>
    <row r="1424" spans="1:49">
      <c r="A1424" s="25"/>
      <c r="C1424" s="89"/>
      <c r="D1424" s="84"/>
      <c r="E1424" s="76"/>
      <c r="F1424" s="91"/>
      <c r="G1424" s="80"/>
      <c r="H1424" s="81"/>
      <c r="I1424" s="14"/>
      <c r="J1424" s="92"/>
      <c r="K1424" s="14"/>
      <c r="L1424" s="78"/>
      <c r="M1424" s="81"/>
      <c r="N1424" s="14"/>
      <c r="O1424" s="78"/>
      <c r="P1424" s="78"/>
      <c r="Q1424" s="93"/>
      <c r="R1424" s="80"/>
      <c r="S1424" s="80"/>
      <c r="T1424" s="69"/>
      <c r="U1424" s="78"/>
      <c r="V1424" s="69"/>
      <c r="W1424" s="80"/>
      <c r="X1424" s="80"/>
      <c r="Y1424" s="94"/>
      <c r="Z1424" s="80"/>
      <c r="AA1424" s="80"/>
      <c r="AB1424" s="80"/>
      <c r="AC1424" s="80"/>
      <c r="AD1424" s="69"/>
      <c r="AE1424" s="69"/>
      <c r="AF1424" s="69"/>
      <c r="AG1424" s="95"/>
      <c r="AH1424" s="93"/>
      <c r="AI1424" s="81"/>
      <c r="AJ1424" s="80"/>
      <c r="AK1424" s="80"/>
      <c r="AL1424" s="78"/>
      <c r="AM1424" s="80"/>
      <c r="AN1424" s="80"/>
      <c r="AO1424" s="80"/>
      <c r="AP1424" s="80"/>
      <c r="AQ1424" s="80"/>
      <c r="AR1424" s="80"/>
      <c r="AS1424" s="78"/>
      <c r="AT1424" s="96"/>
      <c r="AU1424" s="97"/>
      <c r="AV1424" s="98"/>
      <c r="AW1424" s="99"/>
    </row>
    <row r="1425" spans="1:49">
      <c r="A1425" s="25"/>
      <c r="C1425" s="89"/>
      <c r="D1425" s="84"/>
      <c r="E1425" s="76"/>
      <c r="F1425" s="91"/>
      <c r="G1425" s="80"/>
      <c r="H1425" s="81"/>
      <c r="I1425" s="14"/>
      <c r="J1425" s="92"/>
      <c r="K1425" s="14"/>
      <c r="L1425" s="78"/>
      <c r="M1425" s="81"/>
      <c r="N1425" s="14"/>
      <c r="O1425" s="78"/>
      <c r="P1425" s="78"/>
      <c r="Q1425" s="93"/>
      <c r="R1425" s="80"/>
      <c r="S1425" s="80"/>
      <c r="T1425" s="69"/>
      <c r="U1425" s="78"/>
      <c r="V1425" s="69"/>
      <c r="W1425" s="80"/>
      <c r="X1425" s="80"/>
      <c r="Y1425" s="94"/>
      <c r="Z1425" s="80"/>
      <c r="AA1425" s="80"/>
      <c r="AB1425" s="80"/>
      <c r="AC1425" s="80"/>
      <c r="AD1425" s="69"/>
      <c r="AE1425" s="69"/>
      <c r="AF1425" s="69"/>
      <c r="AG1425" s="95"/>
      <c r="AH1425" s="93"/>
      <c r="AI1425" s="81"/>
      <c r="AJ1425" s="80"/>
      <c r="AK1425" s="80"/>
      <c r="AL1425" s="78"/>
      <c r="AM1425" s="80"/>
      <c r="AN1425" s="80"/>
      <c r="AO1425" s="80"/>
      <c r="AP1425" s="80"/>
      <c r="AQ1425" s="80"/>
      <c r="AR1425" s="80"/>
      <c r="AS1425" s="78"/>
      <c r="AT1425" s="96"/>
      <c r="AU1425" s="97"/>
      <c r="AV1425" s="98"/>
      <c r="AW1425" s="99"/>
    </row>
    <row r="1426" spans="1:49">
      <c r="A1426" s="25"/>
      <c r="C1426" s="89"/>
      <c r="D1426" s="84"/>
      <c r="E1426" s="76"/>
      <c r="F1426" s="91"/>
      <c r="G1426" s="80"/>
      <c r="H1426" s="81"/>
      <c r="I1426" s="14"/>
      <c r="J1426" s="92"/>
      <c r="K1426" s="14"/>
      <c r="L1426" s="78"/>
      <c r="M1426" s="81"/>
      <c r="N1426" s="14"/>
      <c r="O1426" s="78"/>
      <c r="P1426" s="78"/>
      <c r="Q1426" s="93"/>
      <c r="R1426" s="80"/>
      <c r="S1426" s="80"/>
      <c r="T1426" s="69"/>
      <c r="U1426" s="78"/>
      <c r="V1426" s="69"/>
      <c r="W1426" s="80"/>
      <c r="X1426" s="80"/>
      <c r="Y1426" s="94"/>
      <c r="Z1426" s="80"/>
      <c r="AA1426" s="80"/>
      <c r="AB1426" s="80"/>
      <c r="AC1426" s="80"/>
      <c r="AD1426" s="69"/>
      <c r="AE1426" s="69"/>
      <c r="AF1426" s="69"/>
      <c r="AG1426" s="95"/>
      <c r="AH1426" s="93"/>
      <c r="AI1426" s="81"/>
      <c r="AJ1426" s="80"/>
      <c r="AK1426" s="80"/>
      <c r="AL1426" s="78"/>
      <c r="AM1426" s="80"/>
      <c r="AN1426" s="80"/>
      <c r="AO1426" s="80"/>
      <c r="AP1426" s="80"/>
      <c r="AQ1426" s="80"/>
      <c r="AR1426" s="80"/>
      <c r="AS1426" s="78"/>
      <c r="AT1426" s="96"/>
      <c r="AU1426" s="97"/>
      <c r="AV1426" s="98"/>
      <c r="AW1426" s="99"/>
    </row>
    <row r="1427" spans="1:49">
      <c r="A1427" s="25"/>
      <c r="C1427" s="89"/>
      <c r="D1427" s="84"/>
      <c r="E1427" s="76"/>
      <c r="F1427" s="91"/>
      <c r="G1427" s="80"/>
      <c r="H1427" s="81"/>
      <c r="I1427" s="14"/>
      <c r="J1427" s="92"/>
      <c r="K1427" s="14"/>
      <c r="L1427" s="78"/>
      <c r="M1427" s="81"/>
      <c r="N1427" s="14"/>
      <c r="O1427" s="78"/>
      <c r="P1427" s="78"/>
      <c r="Q1427" s="93"/>
      <c r="R1427" s="80"/>
      <c r="S1427" s="80"/>
      <c r="T1427" s="69"/>
      <c r="U1427" s="78"/>
      <c r="V1427" s="69"/>
      <c r="W1427" s="80"/>
      <c r="X1427" s="80"/>
      <c r="Y1427" s="94"/>
      <c r="Z1427" s="80"/>
      <c r="AA1427" s="80"/>
      <c r="AB1427" s="80"/>
      <c r="AC1427" s="80"/>
      <c r="AD1427" s="69"/>
      <c r="AE1427" s="69"/>
      <c r="AF1427" s="69"/>
      <c r="AG1427" s="95"/>
      <c r="AH1427" s="93"/>
      <c r="AI1427" s="81"/>
      <c r="AJ1427" s="80"/>
      <c r="AK1427" s="80"/>
      <c r="AL1427" s="78"/>
      <c r="AM1427" s="80"/>
      <c r="AN1427" s="80"/>
      <c r="AO1427" s="80"/>
      <c r="AP1427" s="80"/>
      <c r="AQ1427" s="80"/>
      <c r="AR1427" s="80"/>
      <c r="AS1427" s="78"/>
      <c r="AT1427" s="96"/>
      <c r="AU1427" s="97"/>
      <c r="AV1427" s="98"/>
      <c r="AW1427" s="99"/>
    </row>
    <row r="1428" spans="1:49">
      <c r="A1428" s="25"/>
      <c r="C1428" s="89"/>
      <c r="D1428" s="84"/>
      <c r="E1428" s="76"/>
      <c r="F1428" s="91"/>
      <c r="G1428" s="80"/>
      <c r="H1428" s="81"/>
      <c r="I1428" s="14"/>
      <c r="J1428" s="92"/>
      <c r="K1428" s="14"/>
      <c r="L1428" s="78"/>
      <c r="M1428" s="81"/>
      <c r="N1428" s="14"/>
      <c r="O1428" s="78"/>
      <c r="P1428" s="78"/>
      <c r="Q1428" s="93"/>
      <c r="R1428" s="80"/>
      <c r="S1428" s="80"/>
      <c r="T1428" s="69"/>
      <c r="U1428" s="78"/>
      <c r="V1428" s="69"/>
      <c r="W1428" s="80"/>
      <c r="X1428" s="80"/>
      <c r="Y1428" s="94"/>
      <c r="Z1428" s="80"/>
      <c r="AA1428" s="80"/>
      <c r="AB1428" s="80"/>
      <c r="AC1428" s="80"/>
      <c r="AD1428" s="69"/>
      <c r="AE1428" s="69"/>
      <c r="AF1428" s="69"/>
      <c r="AG1428" s="95"/>
      <c r="AH1428" s="93"/>
      <c r="AI1428" s="81"/>
      <c r="AJ1428" s="80"/>
      <c r="AK1428" s="80"/>
      <c r="AL1428" s="78"/>
      <c r="AM1428" s="80"/>
      <c r="AN1428" s="80"/>
      <c r="AO1428" s="80"/>
      <c r="AP1428" s="80"/>
      <c r="AQ1428" s="80"/>
      <c r="AR1428" s="80"/>
      <c r="AS1428" s="78"/>
      <c r="AT1428" s="96"/>
      <c r="AU1428" s="97"/>
      <c r="AV1428" s="98"/>
      <c r="AW1428" s="99"/>
    </row>
    <row r="1429" spans="1:49">
      <c r="A1429" s="25"/>
      <c r="C1429" s="89"/>
      <c r="D1429" s="84"/>
      <c r="E1429" s="76"/>
      <c r="F1429" s="91"/>
      <c r="G1429" s="80"/>
      <c r="H1429" s="81"/>
      <c r="I1429" s="14"/>
      <c r="J1429" s="92"/>
      <c r="K1429" s="14"/>
      <c r="L1429" s="78"/>
      <c r="M1429" s="81"/>
      <c r="N1429" s="14"/>
      <c r="O1429" s="78"/>
      <c r="P1429" s="78"/>
      <c r="Q1429" s="93"/>
      <c r="R1429" s="80"/>
      <c r="S1429" s="80"/>
      <c r="T1429" s="69"/>
      <c r="U1429" s="78"/>
      <c r="V1429" s="69"/>
      <c r="W1429" s="80"/>
      <c r="X1429" s="80"/>
      <c r="Y1429" s="94"/>
      <c r="Z1429" s="80"/>
      <c r="AA1429" s="80"/>
      <c r="AB1429" s="80"/>
      <c r="AC1429" s="80"/>
      <c r="AD1429" s="69"/>
      <c r="AE1429" s="69"/>
      <c r="AF1429" s="69"/>
      <c r="AG1429" s="95"/>
      <c r="AH1429" s="93"/>
      <c r="AI1429" s="81"/>
      <c r="AJ1429" s="80"/>
      <c r="AK1429" s="80"/>
      <c r="AL1429" s="78"/>
      <c r="AM1429" s="80"/>
      <c r="AN1429" s="80"/>
      <c r="AO1429" s="80"/>
      <c r="AP1429" s="80"/>
      <c r="AQ1429" s="80"/>
      <c r="AR1429" s="80"/>
      <c r="AS1429" s="78"/>
      <c r="AT1429" s="96"/>
      <c r="AU1429" s="97"/>
      <c r="AV1429" s="98"/>
      <c r="AW1429" s="99"/>
    </row>
    <row r="1430" spans="1:49">
      <c r="A1430" s="25"/>
      <c r="C1430" s="89"/>
      <c r="D1430" s="84"/>
      <c r="E1430" s="76"/>
      <c r="F1430" s="91"/>
      <c r="G1430" s="80"/>
      <c r="H1430" s="81"/>
      <c r="I1430" s="14"/>
      <c r="J1430" s="92"/>
      <c r="K1430" s="14"/>
      <c r="L1430" s="78"/>
      <c r="M1430" s="81"/>
      <c r="N1430" s="14"/>
      <c r="O1430" s="78"/>
      <c r="P1430" s="78"/>
      <c r="Q1430" s="93"/>
      <c r="R1430" s="80"/>
      <c r="S1430" s="80"/>
      <c r="T1430" s="69"/>
      <c r="U1430" s="78"/>
      <c r="V1430" s="69"/>
      <c r="W1430" s="80"/>
      <c r="X1430" s="80"/>
      <c r="Y1430" s="94"/>
      <c r="Z1430" s="80"/>
      <c r="AA1430" s="80"/>
      <c r="AB1430" s="80"/>
      <c r="AC1430" s="80"/>
      <c r="AD1430" s="69"/>
      <c r="AE1430" s="69"/>
      <c r="AF1430" s="69"/>
      <c r="AG1430" s="95"/>
      <c r="AH1430" s="93"/>
      <c r="AI1430" s="81"/>
      <c r="AJ1430" s="80"/>
      <c r="AK1430" s="80"/>
      <c r="AL1430" s="78"/>
      <c r="AM1430" s="80"/>
      <c r="AN1430" s="80"/>
      <c r="AO1430" s="80"/>
      <c r="AP1430" s="80"/>
      <c r="AQ1430" s="80"/>
      <c r="AR1430" s="80"/>
      <c r="AS1430" s="78"/>
      <c r="AT1430" s="96"/>
      <c r="AU1430" s="97"/>
      <c r="AV1430" s="98"/>
      <c r="AW1430" s="99"/>
    </row>
    <row r="1431" spans="1:49">
      <c r="A1431" s="25"/>
      <c r="C1431" s="89"/>
      <c r="D1431" s="84"/>
      <c r="E1431" s="76"/>
      <c r="F1431" s="91"/>
      <c r="G1431" s="80"/>
      <c r="H1431" s="81"/>
      <c r="I1431" s="14"/>
      <c r="J1431" s="92"/>
      <c r="K1431" s="14"/>
      <c r="L1431" s="78"/>
      <c r="M1431" s="81"/>
      <c r="N1431" s="14"/>
      <c r="O1431" s="78"/>
      <c r="P1431" s="78"/>
      <c r="Q1431" s="93"/>
      <c r="R1431" s="80"/>
      <c r="S1431" s="80"/>
      <c r="T1431" s="69"/>
      <c r="U1431" s="78"/>
      <c r="V1431" s="69"/>
      <c r="W1431" s="80"/>
      <c r="X1431" s="80"/>
      <c r="Y1431" s="94"/>
      <c r="Z1431" s="80"/>
      <c r="AA1431" s="80"/>
      <c r="AB1431" s="80"/>
      <c r="AC1431" s="80"/>
      <c r="AD1431" s="69"/>
      <c r="AE1431" s="69"/>
      <c r="AF1431" s="69"/>
      <c r="AG1431" s="95"/>
      <c r="AH1431" s="93"/>
      <c r="AI1431" s="81"/>
      <c r="AJ1431" s="80"/>
      <c r="AK1431" s="80"/>
      <c r="AL1431" s="78"/>
      <c r="AM1431" s="80"/>
      <c r="AN1431" s="80"/>
      <c r="AO1431" s="80"/>
      <c r="AP1431" s="80"/>
      <c r="AQ1431" s="80"/>
      <c r="AR1431" s="80"/>
      <c r="AS1431" s="78"/>
      <c r="AT1431" s="96"/>
      <c r="AU1431" s="97"/>
      <c r="AV1431" s="98"/>
      <c r="AW1431" s="99"/>
    </row>
    <row r="1432" spans="1:49">
      <c r="A1432" s="25"/>
      <c r="C1432" s="89"/>
      <c r="D1432" s="84"/>
      <c r="E1432" s="76"/>
      <c r="F1432" s="91"/>
      <c r="G1432" s="80"/>
      <c r="H1432" s="81"/>
      <c r="I1432" s="14"/>
      <c r="J1432" s="92"/>
      <c r="K1432" s="14"/>
      <c r="L1432" s="78"/>
      <c r="M1432" s="81"/>
      <c r="N1432" s="14"/>
      <c r="O1432" s="78"/>
      <c r="P1432" s="78"/>
      <c r="Q1432" s="93"/>
      <c r="R1432" s="80"/>
      <c r="S1432" s="80"/>
      <c r="T1432" s="69"/>
      <c r="U1432" s="78"/>
      <c r="V1432" s="69"/>
      <c r="W1432" s="80"/>
      <c r="X1432" s="80"/>
      <c r="Y1432" s="94"/>
      <c r="Z1432" s="80"/>
      <c r="AA1432" s="80"/>
      <c r="AB1432" s="80"/>
      <c r="AC1432" s="80"/>
      <c r="AD1432" s="69"/>
      <c r="AE1432" s="69"/>
      <c r="AF1432" s="69"/>
      <c r="AG1432" s="95"/>
      <c r="AH1432" s="93"/>
      <c r="AI1432" s="81"/>
      <c r="AJ1432" s="80"/>
      <c r="AK1432" s="80"/>
      <c r="AL1432" s="78"/>
      <c r="AM1432" s="80"/>
      <c r="AN1432" s="80"/>
      <c r="AO1432" s="80"/>
      <c r="AP1432" s="80"/>
      <c r="AQ1432" s="80"/>
      <c r="AR1432" s="80"/>
      <c r="AS1432" s="78"/>
      <c r="AT1432" s="96"/>
      <c r="AU1432" s="97"/>
      <c r="AV1432" s="98"/>
      <c r="AW1432" s="99"/>
    </row>
    <row r="1433" spans="1:49">
      <c r="A1433" s="25"/>
      <c r="C1433" s="89"/>
      <c r="D1433" s="84"/>
      <c r="E1433" s="76"/>
      <c r="F1433" s="91"/>
      <c r="G1433" s="80"/>
      <c r="H1433" s="81"/>
      <c r="I1433" s="14"/>
      <c r="J1433" s="92"/>
      <c r="K1433" s="14"/>
      <c r="L1433" s="78"/>
      <c r="M1433" s="81"/>
      <c r="N1433" s="14"/>
      <c r="O1433" s="78"/>
      <c r="P1433" s="78"/>
      <c r="Q1433" s="93"/>
      <c r="R1433" s="80"/>
      <c r="S1433" s="80"/>
      <c r="T1433" s="69"/>
      <c r="U1433" s="78"/>
      <c r="V1433" s="69"/>
      <c r="W1433" s="80"/>
      <c r="X1433" s="80"/>
      <c r="Y1433" s="94"/>
      <c r="Z1433" s="80"/>
      <c r="AA1433" s="80"/>
      <c r="AB1433" s="80"/>
      <c r="AC1433" s="80"/>
      <c r="AD1433" s="69"/>
      <c r="AE1433" s="69"/>
      <c r="AF1433" s="69"/>
      <c r="AG1433" s="95"/>
      <c r="AH1433" s="93"/>
      <c r="AI1433" s="81"/>
      <c r="AJ1433" s="80"/>
      <c r="AK1433" s="80"/>
      <c r="AL1433" s="78"/>
      <c r="AM1433" s="80"/>
      <c r="AN1433" s="80"/>
      <c r="AO1433" s="80"/>
      <c r="AP1433" s="80"/>
      <c r="AQ1433" s="80"/>
      <c r="AR1433" s="80"/>
      <c r="AS1433" s="78"/>
      <c r="AT1433" s="96"/>
      <c r="AU1433" s="97"/>
      <c r="AV1433" s="98"/>
      <c r="AW1433" s="99"/>
    </row>
    <row r="1434" spans="1:49">
      <c r="A1434" s="25"/>
      <c r="C1434" s="89"/>
      <c r="D1434" s="84"/>
      <c r="E1434" s="76"/>
      <c r="F1434" s="91"/>
      <c r="G1434" s="80"/>
      <c r="H1434" s="81"/>
      <c r="I1434" s="14"/>
      <c r="J1434" s="92"/>
      <c r="K1434" s="14"/>
      <c r="L1434" s="78"/>
      <c r="M1434" s="81"/>
      <c r="N1434" s="14"/>
      <c r="O1434" s="78"/>
      <c r="P1434" s="78"/>
      <c r="Q1434" s="93"/>
      <c r="R1434" s="80"/>
      <c r="S1434" s="80"/>
      <c r="T1434" s="69"/>
      <c r="U1434" s="78"/>
      <c r="V1434" s="69"/>
      <c r="W1434" s="80"/>
      <c r="X1434" s="80"/>
      <c r="Y1434" s="94"/>
      <c r="Z1434" s="80"/>
      <c r="AA1434" s="80"/>
      <c r="AB1434" s="80"/>
      <c r="AC1434" s="80"/>
      <c r="AD1434" s="69"/>
      <c r="AE1434" s="69"/>
      <c r="AF1434" s="69"/>
      <c r="AG1434" s="95"/>
      <c r="AH1434" s="93"/>
      <c r="AI1434" s="81"/>
      <c r="AJ1434" s="80"/>
      <c r="AK1434" s="80"/>
      <c r="AL1434" s="78"/>
      <c r="AM1434" s="80"/>
      <c r="AN1434" s="80"/>
      <c r="AO1434" s="80"/>
      <c r="AP1434" s="80"/>
      <c r="AQ1434" s="80"/>
      <c r="AR1434" s="80"/>
      <c r="AS1434" s="78"/>
      <c r="AT1434" s="96"/>
      <c r="AU1434" s="97"/>
      <c r="AV1434" s="98"/>
      <c r="AW1434" s="99"/>
    </row>
    <row r="1435" spans="1:49">
      <c r="A1435" s="25"/>
      <c r="C1435" s="89"/>
      <c r="D1435" s="84"/>
      <c r="E1435" s="76"/>
      <c r="F1435" s="91"/>
      <c r="G1435" s="80"/>
      <c r="H1435" s="81"/>
      <c r="I1435" s="14"/>
      <c r="J1435" s="92"/>
      <c r="K1435" s="14"/>
      <c r="L1435" s="78"/>
      <c r="M1435" s="81"/>
      <c r="N1435" s="14"/>
      <c r="O1435" s="78"/>
      <c r="P1435" s="78"/>
      <c r="Q1435" s="93"/>
      <c r="R1435" s="80"/>
      <c r="S1435" s="80"/>
      <c r="T1435" s="69"/>
      <c r="U1435" s="78"/>
      <c r="V1435" s="69"/>
      <c r="W1435" s="80"/>
      <c r="X1435" s="80"/>
      <c r="Y1435" s="94"/>
      <c r="Z1435" s="80"/>
      <c r="AA1435" s="80"/>
      <c r="AB1435" s="80"/>
      <c r="AC1435" s="80"/>
      <c r="AD1435" s="69"/>
      <c r="AE1435" s="69"/>
      <c r="AF1435" s="69"/>
      <c r="AG1435" s="95"/>
      <c r="AH1435" s="93"/>
      <c r="AI1435" s="81"/>
      <c r="AJ1435" s="80"/>
      <c r="AK1435" s="80"/>
      <c r="AL1435" s="78"/>
      <c r="AM1435" s="80"/>
      <c r="AN1435" s="80"/>
      <c r="AO1435" s="80"/>
      <c r="AP1435" s="80"/>
      <c r="AQ1435" s="80"/>
      <c r="AR1435" s="80"/>
      <c r="AS1435" s="78"/>
      <c r="AT1435" s="96"/>
      <c r="AU1435" s="97"/>
      <c r="AV1435" s="98"/>
      <c r="AW1435" s="99"/>
    </row>
    <row r="1436" spans="1:49">
      <c r="A1436" s="25"/>
      <c r="C1436" s="89"/>
      <c r="D1436" s="84"/>
      <c r="E1436" s="76"/>
      <c r="F1436" s="91"/>
      <c r="G1436" s="80"/>
      <c r="H1436" s="81"/>
      <c r="I1436" s="14"/>
      <c r="J1436" s="92"/>
      <c r="K1436" s="14"/>
      <c r="L1436" s="78"/>
      <c r="M1436" s="81"/>
      <c r="N1436" s="14"/>
      <c r="O1436" s="78"/>
      <c r="P1436" s="78"/>
      <c r="Q1436" s="93"/>
      <c r="R1436" s="80"/>
      <c r="S1436" s="80"/>
      <c r="T1436" s="69"/>
      <c r="U1436" s="78"/>
      <c r="V1436" s="69"/>
      <c r="W1436" s="80"/>
      <c r="X1436" s="80"/>
      <c r="Y1436" s="94"/>
      <c r="Z1436" s="80"/>
      <c r="AA1436" s="80"/>
      <c r="AB1436" s="80"/>
      <c r="AC1436" s="80"/>
      <c r="AD1436" s="69"/>
      <c r="AE1436" s="69"/>
      <c r="AF1436" s="69"/>
      <c r="AG1436" s="95"/>
      <c r="AH1436" s="93"/>
      <c r="AI1436" s="81"/>
      <c r="AJ1436" s="80"/>
      <c r="AK1436" s="80"/>
      <c r="AL1436" s="78"/>
      <c r="AM1436" s="80"/>
      <c r="AN1436" s="80"/>
      <c r="AO1436" s="80"/>
      <c r="AP1436" s="80"/>
      <c r="AQ1436" s="80"/>
      <c r="AR1436" s="80"/>
      <c r="AS1436" s="78"/>
      <c r="AT1436" s="96"/>
      <c r="AU1436" s="97"/>
      <c r="AV1436" s="98"/>
      <c r="AW1436" s="99"/>
    </row>
    <row r="1437" spans="1:49">
      <c r="A1437" s="25"/>
      <c r="C1437" s="89"/>
      <c r="D1437" s="84"/>
      <c r="E1437" s="76"/>
      <c r="F1437" s="91"/>
      <c r="G1437" s="80"/>
      <c r="H1437" s="81"/>
      <c r="I1437" s="14"/>
      <c r="J1437" s="92"/>
      <c r="K1437" s="14"/>
      <c r="L1437" s="78"/>
      <c r="M1437" s="81"/>
      <c r="N1437" s="14"/>
      <c r="O1437" s="78"/>
      <c r="P1437" s="78"/>
      <c r="Q1437" s="93"/>
      <c r="R1437" s="80"/>
      <c r="S1437" s="80"/>
      <c r="T1437" s="69"/>
      <c r="U1437" s="78"/>
      <c r="V1437" s="69"/>
      <c r="W1437" s="80"/>
      <c r="X1437" s="80"/>
      <c r="Y1437" s="94"/>
      <c r="Z1437" s="80"/>
      <c r="AA1437" s="80"/>
      <c r="AB1437" s="80"/>
      <c r="AC1437" s="80"/>
      <c r="AD1437" s="69"/>
      <c r="AE1437" s="69"/>
      <c r="AF1437" s="69"/>
      <c r="AG1437" s="95"/>
      <c r="AH1437" s="93"/>
      <c r="AI1437" s="81"/>
      <c r="AJ1437" s="80"/>
      <c r="AK1437" s="80"/>
      <c r="AL1437" s="78"/>
      <c r="AM1437" s="80"/>
      <c r="AN1437" s="80"/>
      <c r="AO1437" s="80"/>
      <c r="AP1437" s="80"/>
      <c r="AQ1437" s="80"/>
      <c r="AR1437" s="80"/>
      <c r="AS1437" s="78"/>
      <c r="AT1437" s="96"/>
      <c r="AU1437" s="97"/>
      <c r="AV1437" s="98"/>
      <c r="AW1437" s="99"/>
    </row>
    <row r="1438" spans="1:49">
      <c r="A1438" s="25"/>
      <c r="C1438" s="89"/>
      <c r="D1438" s="84"/>
      <c r="E1438" s="76"/>
      <c r="F1438" s="91"/>
      <c r="G1438" s="80"/>
      <c r="H1438" s="81"/>
      <c r="I1438" s="14"/>
      <c r="J1438" s="92"/>
      <c r="K1438" s="14"/>
      <c r="L1438" s="78"/>
      <c r="M1438" s="81"/>
      <c r="N1438" s="14"/>
      <c r="O1438" s="78"/>
      <c r="P1438" s="78"/>
      <c r="Q1438" s="93"/>
      <c r="R1438" s="80"/>
      <c r="S1438" s="80"/>
      <c r="T1438" s="69"/>
      <c r="U1438" s="78"/>
      <c r="V1438" s="69"/>
      <c r="W1438" s="80"/>
      <c r="X1438" s="80"/>
      <c r="Y1438" s="94"/>
      <c r="Z1438" s="80"/>
      <c r="AA1438" s="80"/>
      <c r="AB1438" s="80"/>
      <c r="AC1438" s="80"/>
      <c r="AD1438" s="69"/>
      <c r="AE1438" s="69"/>
      <c r="AF1438" s="69"/>
      <c r="AG1438" s="95"/>
      <c r="AH1438" s="93"/>
      <c r="AI1438" s="81"/>
      <c r="AJ1438" s="80"/>
      <c r="AK1438" s="80"/>
      <c r="AL1438" s="78"/>
      <c r="AM1438" s="80"/>
      <c r="AN1438" s="80"/>
      <c r="AO1438" s="80"/>
      <c r="AP1438" s="80"/>
      <c r="AQ1438" s="80"/>
      <c r="AR1438" s="80"/>
      <c r="AS1438" s="78"/>
      <c r="AT1438" s="96"/>
      <c r="AU1438" s="97"/>
      <c r="AV1438" s="98"/>
      <c r="AW1438" s="99"/>
    </row>
    <row r="1439" spans="1:49">
      <c r="A1439" s="25"/>
      <c r="C1439" s="89"/>
      <c r="D1439" s="84"/>
      <c r="E1439" s="76"/>
      <c r="F1439" s="91"/>
      <c r="G1439" s="80"/>
      <c r="H1439" s="81"/>
      <c r="I1439" s="14"/>
      <c r="J1439" s="92"/>
      <c r="K1439" s="14"/>
      <c r="L1439" s="78"/>
      <c r="M1439" s="81"/>
      <c r="N1439" s="14"/>
      <c r="O1439" s="78"/>
      <c r="P1439" s="78"/>
      <c r="Q1439" s="93"/>
      <c r="R1439" s="80"/>
      <c r="S1439" s="80"/>
      <c r="T1439" s="69"/>
      <c r="U1439" s="78"/>
      <c r="V1439" s="69"/>
      <c r="W1439" s="80"/>
      <c r="X1439" s="80"/>
      <c r="Y1439" s="94"/>
      <c r="Z1439" s="80"/>
      <c r="AA1439" s="80"/>
      <c r="AB1439" s="80"/>
      <c r="AC1439" s="80"/>
      <c r="AD1439" s="69"/>
      <c r="AE1439" s="69"/>
      <c r="AF1439" s="69"/>
      <c r="AG1439" s="95"/>
      <c r="AH1439" s="93"/>
      <c r="AI1439" s="81"/>
      <c r="AJ1439" s="80"/>
      <c r="AK1439" s="80"/>
      <c r="AL1439" s="78"/>
      <c r="AM1439" s="80"/>
      <c r="AN1439" s="80"/>
      <c r="AO1439" s="80"/>
      <c r="AP1439" s="80"/>
      <c r="AQ1439" s="80"/>
      <c r="AR1439" s="80"/>
      <c r="AS1439" s="78"/>
      <c r="AT1439" s="96"/>
      <c r="AU1439" s="97"/>
      <c r="AV1439" s="98"/>
      <c r="AW1439" s="99"/>
    </row>
    <row r="1440" spans="1:49">
      <c r="A1440" s="25"/>
      <c r="C1440" s="89"/>
      <c r="D1440" s="84"/>
      <c r="E1440" s="76"/>
      <c r="F1440" s="91"/>
      <c r="G1440" s="80"/>
      <c r="H1440" s="81"/>
      <c r="I1440" s="14"/>
      <c r="J1440" s="92"/>
      <c r="K1440" s="14"/>
      <c r="L1440" s="78"/>
      <c r="M1440" s="81"/>
      <c r="N1440" s="14"/>
      <c r="O1440" s="78"/>
      <c r="P1440" s="78"/>
      <c r="Q1440" s="93"/>
      <c r="R1440" s="80"/>
      <c r="S1440" s="80"/>
      <c r="T1440" s="69"/>
      <c r="U1440" s="78"/>
      <c r="V1440" s="69"/>
      <c r="W1440" s="80"/>
      <c r="X1440" s="80"/>
      <c r="Y1440" s="94"/>
      <c r="Z1440" s="80"/>
      <c r="AA1440" s="80"/>
      <c r="AB1440" s="80"/>
      <c r="AC1440" s="80"/>
      <c r="AD1440" s="69"/>
      <c r="AE1440" s="69"/>
      <c r="AF1440" s="69"/>
      <c r="AG1440" s="95"/>
      <c r="AH1440" s="93"/>
      <c r="AI1440" s="81"/>
      <c r="AJ1440" s="80"/>
      <c r="AK1440" s="80"/>
      <c r="AL1440" s="78"/>
      <c r="AM1440" s="80"/>
      <c r="AN1440" s="80"/>
      <c r="AO1440" s="80"/>
      <c r="AP1440" s="80"/>
      <c r="AQ1440" s="80"/>
      <c r="AR1440" s="80"/>
      <c r="AS1440" s="78"/>
      <c r="AT1440" s="96"/>
      <c r="AU1440" s="97"/>
      <c r="AV1440" s="98"/>
      <c r="AW1440" s="99"/>
    </row>
    <row r="1441" spans="1:49">
      <c r="A1441" s="25"/>
      <c r="C1441" s="89"/>
      <c r="D1441" s="84"/>
      <c r="E1441" s="76"/>
      <c r="F1441" s="91"/>
      <c r="G1441" s="80"/>
      <c r="H1441" s="81"/>
      <c r="I1441" s="14"/>
      <c r="J1441" s="92"/>
      <c r="K1441" s="14"/>
      <c r="L1441" s="78"/>
      <c r="M1441" s="81"/>
      <c r="N1441" s="14"/>
      <c r="O1441" s="78"/>
      <c r="P1441" s="78"/>
      <c r="Q1441" s="93"/>
      <c r="R1441" s="80"/>
      <c r="S1441" s="80"/>
      <c r="T1441" s="69"/>
      <c r="U1441" s="78"/>
      <c r="V1441" s="69"/>
      <c r="W1441" s="80"/>
      <c r="X1441" s="80"/>
      <c r="Y1441" s="94"/>
      <c r="Z1441" s="80"/>
      <c r="AA1441" s="80"/>
      <c r="AB1441" s="80"/>
      <c r="AC1441" s="80"/>
      <c r="AD1441" s="69"/>
      <c r="AE1441" s="69"/>
      <c r="AF1441" s="69"/>
      <c r="AG1441" s="95"/>
      <c r="AH1441" s="93"/>
      <c r="AI1441" s="81"/>
      <c r="AJ1441" s="80"/>
      <c r="AK1441" s="80"/>
      <c r="AL1441" s="78"/>
      <c r="AM1441" s="80"/>
      <c r="AN1441" s="80"/>
      <c r="AO1441" s="80"/>
      <c r="AP1441" s="80"/>
      <c r="AQ1441" s="80"/>
      <c r="AR1441" s="80"/>
      <c r="AS1441" s="78"/>
      <c r="AT1441" s="96"/>
      <c r="AU1441" s="97"/>
      <c r="AV1441" s="98"/>
      <c r="AW1441" s="99"/>
    </row>
    <row r="1442" spans="1:49">
      <c r="A1442" s="25"/>
      <c r="C1442" s="89"/>
      <c r="D1442" s="84"/>
      <c r="E1442" s="76"/>
      <c r="F1442" s="91"/>
      <c r="G1442" s="80"/>
      <c r="H1442" s="81"/>
      <c r="I1442" s="14"/>
      <c r="J1442" s="92"/>
      <c r="K1442" s="14"/>
      <c r="L1442" s="78"/>
      <c r="M1442" s="81"/>
      <c r="N1442" s="14"/>
      <c r="O1442" s="78"/>
      <c r="P1442" s="78"/>
      <c r="Q1442" s="93"/>
      <c r="R1442" s="80"/>
      <c r="S1442" s="80"/>
      <c r="T1442" s="69"/>
      <c r="U1442" s="78"/>
      <c r="V1442" s="69"/>
      <c r="W1442" s="80"/>
      <c r="X1442" s="80"/>
      <c r="Y1442" s="94"/>
      <c r="Z1442" s="80"/>
      <c r="AA1442" s="80"/>
      <c r="AB1442" s="80"/>
      <c r="AC1442" s="80"/>
      <c r="AD1442" s="69"/>
      <c r="AE1442" s="69"/>
      <c r="AF1442" s="69"/>
      <c r="AG1442" s="95"/>
      <c r="AH1442" s="93"/>
      <c r="AI1442" s="81"/>
      <c r="AJ1442" s="80"/>
      <c r="AK1442" s="80"/>
      <c r="AL1442" s="78"/>
      <c r="AM1442" s="80"/>
      <c r="AN1442" s="80"/>
      <c r="AO1442" s="80"/>
      <c r="AP1442" s="80"/>
      <c r="AQ1442" s="80"/>
      <c r="AR1442" s="80"/>
      <c r="AS1442" s="78"/>
      <c r="AT1442" s="96"/>
      <c r="AU1442" s="97"/>
      <c r="AV1442" s="98"/>
      <c r="AW1442" s="99"/>
    </row>
    <row r="1443" spans="1:49">
      <c r="A1443" s="25"/>
      <c r="C1443" s="89"/>
      <c r="D1443" s="84"/>
      <c r="E1443" s="76"/>
      <c r="F1443" s="91"/>
      <c r="G1443" s="80"/>
      <c r="H1443" s="81"/>
      <c r="I1443" s="14"/>
      <c r="J1443" s="92"/>
      <c r="K1443" s="14"/>
      <c r="L1443" s="78"/>
      <c r="M1443" s="81"/>
      <c r="N1443" s="14"/>
      <c r="O1443" s="78"/>
      <c r="P1443" s="78"/>
      <c r="Q1443" s="93"/>
      <c r="R1443" s="80"/>
      <c r="S1443" s="80"/>
      <c r="T1443" s="69"/>
      <c r="U1443" s="78"/>
      <c r="V1443" s="69"/>
      <c r="W1443" s="80"/>
      <c r="X1443" s="80"/>
      <c r="Y1443" s="94"/>
      <c r="Z1443" s="80"/>
      <c r="AA1443" s="80"/>
      <c r="AB1443" s="80"/>
      <c r="AC1443" s="80"/>
      <c r="AD1443" s="69"/>
      <c r="AE1443" s="69"/>
      <c r="AF1443" s="69"/>
      <c r="AG1443" s="95"/>
      <c r="AH1443" s="93"/>
      <c r="AI1443" s="81"/>
      <c r="AJ1443" s="80"/>
      <c r="AK1443" s="80"/>
      <c r="AL1443" s="78"/>
      <c r="AM1443" s="80"/>
      <c r="AN1443" s="80"/>
      <c r="AO1443" s="80"/>
      <c r="AP1443" s="80"/>
      <c r="AQ1443" s="80"/>
      <c r="AR1443" s="80"/>
      <c r="AS1443" s="78"/>
      <c r="AT1443" s="96"/>
      <c r="AU1443" s="97"/>
      <c r="AV1443" s="98"/>
      <c r="AW1443" s="99"/>
    </row>
    <row r="1444" spans="1:49">
      <c r="A1444" s="25"/>
      <c r="C1444" s="89"/>
      <c r="D1444" s="84"/>
      <c r="E1444" s="76"/>
      <c r="F1444" s="91"/>
      <c r="G1444" s="80"/>
      <c r="H1444" s="81"/>
      <c r="I1444" s="14"/>
      <c r="J1444" s="92"/>
      <c r="K1444" s="14"/>
      <c r="L1444" s="78"/>
      <c r="M1444" s="81"/>
      <c r="N1444" s="14"/>
      <c r="O1444" s="78"/>
      <c r="P1444" s="78"/>
      <c r="Q1444" s="93"/>
      <c r="R1444" s="80"/>
      <c r="S1444" s="80"/>
      <c r="T1444" s="69"/>
      <c r="U1444" s="78"/>
      <c r="V1444" s="69"/>
      <c r="W1444" s="80"/>
      <c r="X1444" s="80"/>
      <c r="Y1444" s="94"/>
      <c r="Z1444" s="80"/>
      <c r="AA1444" s="80"/>
      <c r="AB1444" s="80"/>
      <c r="AC1444" s="80"/>
      <c r="AD1444" s="69"/>
      <c r="AE1444" s="69"/>
      <c r="AF1444" s="69"/>
      <c r="AG1444" s="95"/>
      <c r="AH1444" s="93"/>
      <c r="AI1444" s="81"/>
      <c r="AJ1444" s="80"/>
      <c r="AK1444" s="80"/>
      <c r="AL1444" s="78"/>
      <c r="AM1444" s="80"/>
      <c r="AN1444" s="80"/>
      <c r="AO1444" s="80"/>
      <c r="AP1444" s="80"/>
      <c r="AQ1444" s="80"/>
      <c r="AR1444" s="80"/>
      <c r="AS1444" s="78"/>
      <c r="AT1444" s="96"/>
      <c r="AU1444" s="97"/>
      <c r="AV1444" s="98"/>
      <c r="AW1444" s="99"/>
    </row>
    <row r="1445" spans="1:49">
      <c r="A1445" s="25"/>
      <c r="C1445" s="89"/>
      <c r="D1445" s="84"/>
      <c r="E1445" s="76"/>
      <c r="F1445" s="91"/>
      <c r="G1445" s="80"/>
      <c r="H1445" s="81"/>
      <c r="I1445" s="14"/>
      <c r="J1445" s="92"/>
      <c r="K1445" s="14"/>
      <c r="L1445" s="78"/>
      <c r="M1445" s="81"/>
      <c r="N1445" s="14"/>
      <c r="O1445" s="78"/>
      <c r="P1445" s="78"/>
      <c r="Q1445" s="93"/>
      <c r="R1445" s="80"/>
      <c r="S1445" s="80"/>
      <c r="T1445" s="69"/>
      <c r="U1445" s="78"/>
      <c r="V1445" s="69"/>
      <c r="W1445" s="80"/>
      <c r="X1445" s="80"/>
      <c r="Y1445" s="94"/>
      <c r="Z1445" s="80"/>
      <c r="AA1445" s="80"/>
      <c r="AB1445" s="80"/>
      <c r="AC1445" s="80"/>
      <c r="AD1445" s="69"/>
      <c r="AE1445" s="69"/>
      <c r="AF1445" s="69"/>
      <c r="AG1445" s="95"/>
      <c r="AH1445" s="93"/>
      <c r="AI1445" s="81"/>
      <c r="AJ1445" s="80"/>
      <c r="AK1445" s="80"/>
      <c r="AL1445" s="78"/>
      <c r="AM1445" s="80"/>
      <c r="AN1445" s="80"/>
      <c r="AO1445" s="80"/>
      <c r="AP1445" s="80"/>
      <c r="AQ1445" s="80"/>
      <c r="AR1445" s="80"/>
      <c r="AS1445" s="78"/>
      <c r="AT1445" s="96"/>
      <c r="AU1445" s="97"/>
      <c r="AV1445" s="98"/>
      <c r="AW1445" s="99"/>
    </row>
    <row r="1446" spans="1:49">
      <c r="A1446" s="25"/>
      <c r="C1446" s="89"/>
      <c r="D1446" s="84"/>
      <c r="E1446" s="76"/>
      <c r="F1446" s="91"/>
      <c r="G1446" s="80"/>
      <c r="H1446" s="81"/>
      <c r="I1446" s="14"/>
      <c r="J1446" s="92"/>
      <c r="K1446" s="14"/>
      <c r="L1446" s="78"/>
      <c r="M1446" s="81"/>
      <c r="N1446" s="14"/>
      <c r="O1446" s="78"/>
      <c r="P1446" s="78"/>
      <c r="Q1446" s="93"/>
      <c r="R1446" s="80"/>
      <c r="S1446" s="80"/>
      <c r="T1446" s="69"/>
      <c r="U1446" s="78"/>
      <c r="V1446" s="69"/>
      <c r="W1446" s="80"/>
      <c r="X1446" s="80"/>
      <c r="Y1446" s="94"/>
      <c r="Z1446" s="80"/>
      <c r="AA1446" s="80"/>
      <c r="AB1446" s="80"/>
      <c r="AC1446" s="80"/>
      <c r="AD1446" s="69"/>
      <c r="AE1446" s="69"/>
      <c r="AF1446" s="69"/>
      <c r="AG1446" s="95"/>
      <c r="AH1446" s="93"/>
      <c r="AI1446" s="81"/>
      <c r="AJ1446" s="80"/>
      <c r="AK1446" s="80"/>
      <c r="AL1446" s="78"/>
      <c r="AM1446" s="80"/>
      <c r="AN1446" s="80"/>
      <c r="AO1446" s="80"/>
      <c r="AP1446" s="80"/>
      <c r="AQ1446" s="80"/>
      <c r="AR1446" s="80"/>
      <c r="AS1446" s="78"/>
      <c r="AT1446" s="96"/>
      <c r="AU1446" s="97"/>
      <c r="AV1446" s="98"/>
      <c r="AW1446" s="99"/>
    </row>
    <row r="1447" spans="1:49">
      <c r="A1447" s="25"/>
      <c r="C1447" s="89"/>
      <c r="D1447" s="84"/>
      <c r="E1447" s="76"/>
      <c r="F1447" s="91"/>
      <c r="G1447" s="80"/>
      <c r="H1447" s="81"/>
      <c r="I1447" s="14"/>
      <c r="J1447" s="92"/>
      <c r="K1447" s="14"/>
      <c r="L1447" s="78"/>
      <c r="M1447" s="81"/>
      <c r="N1447" s="14"/>
      <c r="O1447" s="78"/>
      <c r="P1447" s="78"/>
      <c r="Q1447" s="93"/>
      <c r="R1447" s="80"/>
      <c r="S1447" s="80"/>
      <c r="T1447" s="69"/>
      <c r="U1447" s="78"/>
      <c r="V1447" s="69"/>
      <c r="W1447" s="80"/>
      <c r="X1447" s="80"/>
      <c r="Y1447" s="94"/>
      <c r="Z1447" s="80"/>
      <c r="AA1447" s="80"/>
      <c r="AB1447" s="80"/>
      <c r="AC1447" s="80"/>
      <c r="AD1447" s="69"/>
      <c r="AE1447" s="69"/>
      <c r="AF1447" s="69"/>
      <c r="AG1447" s="95"/>
      <c r="AH1447" s="93"/>
      <c r="AI1447" s="81"/>
      <c r="AJ1447" s="80"/>
      <c r="AK1447" s="80"/>
      <c r="AL1447" s="78"/>
      <c r="AM1447" s="80"/>
      <c r="AN1447" s="80"/>
      <c r="AO1447" s="80"/>
      <c r="AP1447" s="80"/>
      <c r="AQ1447" s="80"/>
      <c r="AR1447" s="80"/>
      <c r="AS1447" s="78"/>
      <c r="AT1447" s="96"/>
      <c r="AU1447" s="97"/>
      <c r="AV1447" s="98"/>
      <c r="AW1447" s="99"/>
    </row>
    <row r="1448" spans="1:49">
      <c r="A1448" s="25"/>
      <c r="C1448" s="89"/>
      <c r="D1448" s="84"/>
      <c r="E1448" s="76"/>
      <c r="F1448" s="91"/>
      <c r="G1448" s="80"/>
      <c r="H1448" s="81"/>
      <c r="I1448" s="14"/>
      <c r="J1448" s="92"/>
      <c r="K1448" s="14"/>
      <c r="L1448" s="78"/>
      <c r="M1448" s="81"/>
      <c r="N1448" s="14"/>
      <c r="O1448" s="78"/>
      <c r="P1448" s="78"/>
      <c r="Q1448" s="93"/>
      <c r="R1448" s="80"/>
      <c r="S1448" s="80"/>
      <c r="T1448" s="69"/>
      <c r="U1448" s="78"/>
      <c r="V1448" s="69"/>
      <c r="W1448" s="80"/>
      <c r="X1448" s="80"/>
      <c r="Y1448" s="94"/>
      <c r="Z1448" s="80"/>
      <c r="AA1448" s="80"/>
      <c r="AB1448" s="80"/>
      <c r="AC1448" s="80"/>
      <c r="AD1448" s="69"/>
      <c r="AE1448" s="69"/>
      <c r="AF1448" s="69"/>
      <c r="AG1448" s="95"/>
      <c r="AH1448" s="93"/>
      <c r="AI1448" s="81"/>
      <c r="AJ1448" s="80"/>
      <c r="AK1448" s="80"/>
      <c r="AL1448" s="78"/>
      <c r="AM1448" s="80"/>
      <c r="AN1448" s="80"/>
      <c r="AO1448" s="80"/>
      <c r="AP1448" s="80"/>
      <c r="AQ1448" s="80"/>
      <c r="AR1448" s="80"/>
      <c r="AS1448" s="78"/>
      <c r="AT1448" s="96"/>
      <c r="AU1448" s="97"/>
      <c r="AV1448" s="98"/>
      <c r="AW1448" s="99"/>
    </row>
    <row r="1449" spans="1:49">
      <c r="A1449" s="25"/>
      <c r="C1449" s="89"/>
      <c r="D1449" s="84"/>
      <c r="E1449" s="76"/>
      <c r="F1449" s="91"/>
      <c r="G1449" s="80"/>
      <c r="H1449" s="81"/>
      <c r="I1449" s="14"/>
      <c r="J1449" s="92"/>
      <c r="K1449" s="14"/>
      <c r="L1449" s="78"/>
      <c r="M1449" s="81"/>
      <c r="N1449" s="14"/>
      <c r="O1449" s="78"/>
      <c r="P1449" s="78"/>
      <c r="Q1449" s="93"/>
      <c r="R1449" s="80"/>
      <c r="S1449" s="80"/>
      <c r="T1449" s="69"/>
      <c r="U1449" s="78"/>
      <c r="V1449" s="69"/>
      <c r="W1449" s="80"/>
      <c r="X1449" s="80"/>
      <c r="Y1449" s="94"/>
      <c r="Z1449" s="80"/>
      <c r="AA1449" s="80"/>
      <c r="AB1449" s="80"/>
      <c r="AC1449" s="80"/>
      <c r="AD1449" s="69"/>
      <c r="AE1449" s="69"/>
      <c r="AF1449" s="69"/>
      <c r="AG1449" s="95"/>
      <c r="AH1449" s="93"/>
      <c r="AI1449" s="81"/>
      <c r="AJ1449" s="80"/>
      <c r="AK1449" s="80"/>
      <c r="AL1449" s="78"/>
      <c r="AM1449" s="80"/>
      <c r="AN1449" s="80"/>
      <c r="AO1449" s="80"/>
      <c r="AP1449" s="80"/>
      <c r="AQ1449" s="80"/>
      <c r="AR1449" s="80"/>
      <c r="AS1449" s="78"/>
      <c r="AT1449" s="96"/>
      <c r="AU1449" s="97"/>
      <c r="AV1449" s="98"/>
      <c r="AW1449" s="99"/>
    </row>
    <row r="1450" spans="1:49">
      <c r="A1450" s="25"/>
      <c r="C1450" s="89"/>
      <c r="D1450" s="84"/>
      <c r="E1450" s="76"/>
      <c r="F1450" s="91"/>
      <c r="G1450" s="80"/>
      <c r="H1450" s="81"/>
      <c r="I1450" s="14"/>
      <c r="J1450" s="92"/>
      <c r="K1450" s="14"/>
      <c r="L1450" s="78"/>
      <c r="M1450" s="81"/>
      <c r="N1450" s="14"/>
      <c r="O1450" s="78"/>
      <c r="P1450" s="78"/>
      <c r="Q1450" s="93"/>
      <c r="R1450" s="80"/>
      <c r="S1450" s="80"/>
      <c r="T1450" s="69"/>
      <c r="U1450" s="78"/>
      <c r="V1450" s="69"/>
      <c r="W1450" s="80"/>
      <c r="X1450" s="80"/>
      <c r="Y1450" s="94"/>
      <c r="Z1450" s="80"/>
      <c r="AA1450" s="80"/>
      <c r="AB1450" s="80"/>
      <c r="AC1450" s="80"/>
      <c r="AD1450" s="69"/>
      <c r="AE1450" s="69"/>
      <c r="AF1450" s="69"/>
      <c r="AG1450" s="95"/>
      <c r="AH1450" s="93"/>
      <c r="AI1450" s="81"/>
      <c r="AJ1450" s="80"/>
      <c r="AK1450" s="80"/>
      <c r="AL1450" s="78"/>
      <c r="AM1450" s="80"/>
      <c r="AN1450" s="80"/>
      <c r="AO1450" s="80"/>
      <c r="AP1450" s="80"/>
      <c r="AQ1450" s="80"/>
      <c r="AR1450" s="80"/>
      <c r="AS1450" s="78"/>
      <c r="AT1450" s="96"/>
      <c r="AU1450" s="97"/>
      <c r="AV1450" s="98"/>
      <c r="AW1450" s="99"/>
    </row>
    <row r="1451" spans="1:49">
      <c r="A1451" s="25"/>
      <c r="C1451" s="89"/>
      <c r="D1451" s="84"/>
      <c r="E1451" s="76"/>
      <c r="F1451" s="91"/>
      <c r="G1451" s="80"/>
      <c r="H1451" s="81"/>
      <c r="I1451" s="14"/>
      <c r="J1451" s="92"/>
      <c r="K1451" s="14"/>
      <c r="L1451" s="78"/>
      <c r="M1451" s="81"/>
      <c r="N1451" s="14"/>
      <c r="O1451" s="78"/>
      <c r="P1451" s="78"/>
      <c r="Q1451" s="93"/>
      <c r="R1451" s="80"/>
      <c r="S1451" s="80"/>
      <c r="T1451" s="69"/>
      <c r="U1451" s="78"/>
      <c r="V1451" s="69"/>
      <c r="W1451" s="80"/>
      <c r="X1451" s="80"/>
      <c r="Y1451" s="94"/>
      <c r="Z1451" s="80"/>
      <c r="AA1451" s="80"/>
      <c r="AB1451" s="80"/>
      <c r="AC1451" s="80"/>
      <c r="AD1451" s="69"/>
      <c r="AE1451" s="69"/>
      <c r="AF1451" s="69"/>
      <c r="AG1451" s="95"/>
      <c r="AH1451" s="93"/>
      <c r="AI1451" s="81"/>
      <c r="AJ1451" s="80"/>
      <c r="AK1451" s="80"/>
      <c r="AL1451" s="78"/>
      <c r="AM1451" s="80"/>
      <c r="AN1451" s="80"/>
      <c r="AO1451" s="80"/>
      <c r="AP1451" s="80"/>
      <c r="AQ1451" s="80"/>
      <c r="AR1451" s="80"/>
      <c r="AS1451" s="78"/>
      <c r="AT1451" s="96"/>
      <c r="AU1451" s="97"/>
      <c r="AV1451" s="98"/>
      <c r="AW1451" s="99"/>
    </row>
    <row r="1452" spans="1:49">
      <c r="A1452" s="25"/>
      <c r="C1452" s="89"/>
      <c r="D1452" s="84"/>
      <c r="E1452" s="76"/>
      <c r="F1452" s="91"/>
      <c r="G1452" s="80"/>
      <c r="H1452" s="81"/>
      <c r="I1452" s="14"/>
      <c r="J1452" s="92"/>
      <c r="K1452" s="14"/>
      <c r="L1452" s="78"/>
      <c r="M1452" s="81"/>
      <c r="N1452" s="14"/>
      <c r="O1452" s="78"/>
      <c r="P1452" s="78"/>
      <c r="Q1452" s="93"/>
      <c r="R1452" s="80"/>
      <c r="S1452" s="80"/>
      <c r="T1452" s="69"/>
      <c r="U1452" s="78"/>
      <c r="V1452" s="69"/>
      <c r="W1452" s="80"/>
      <c r="X1452" s="80"/>
      <c r="Y1452" s="94"/>
      <c r="Z1452" s="80"/>
      <c r="AA1452" s="80"/>
      <c r="AB1452" s="80"/>
      <c r="AC1452" s="80"/>
      <c r="AD1452" s="69"/>
      <c r="AE1452" s="69"/>
      <c r="AF1452" s="69"/>
      <c r="AG1452" s="95"/>
      <c r="AH1452" s="93"/>
      <c r="AI1452" s="81"/>
      <c r="AJ1452" s="80"/>
      <c r="AK1452" s="80"/>
      <c r="AL1452" s="78"/>
      <c r="AM1452" s="80"/>
      <c r="AN1452" s="80"/>
      <c r="AO1452" s="80"/>
      <c r="AP1452" s="80"/>
      <c r="AQ1452" s="80"/>
      <c r="AR1452" s="80"/>
      <c r="AS1452" s="78"/>
      <c r="AT1452" s="96"/>
      <c r="AU1452" s="97"/>
      <c r="AV1452" s="98"/>
      <c r="AW1452" s="99"/>
    </row>
    <row r="1453" spans="1:49">
      <c r="A1453" s="25"/>
      <c r="C1453" s="89"/>
      <c r="D1453" s="84"/>
      <c r="E1453" s="76"/>
      <c r="F1453" s="91"/>
      <c r="G1453" s="80"/>
      <c r="H1453" s="81"/>
      <c r="I1453" s="14"/>
      <c r="J1453" s="92"/>
      <c r="K1453" s="14"/>
      <c r="L1453" s="78"/>
      <c r="M1453" s="81"/>
      <c r="N1453" s="14"/>
      <c r="O1453" s="78"/>
      <c r="P1453" s="78"/>
      <c r="Q1453" s="93"/>
      <c r="R1453" s="80"/>
      <c r="S1453" s="80"/>
      <c r="T1453" s="69"/>
      <c r="U1453" s="78"/>
      <c r="V1453" s="69"/>
      <c r="W1453" s="80"/>
      <c r="X1453" s="80"/>
      <c r="Y1453" s="94"/>
      <c r="Z1453" s="80"/>
      <c r="AA1453" s="80"/>
      <c r="AB1453" s="80"/>
      <c r="AC1453" s="80"/>
      <c r="AD1453" s="69"/>
      <c r="AE1453" s="69"/>
      <c r="AF1453" s="69"/>
      <c r="AG1453" s="95"/>
      <c r="AH1453" s="93"/>
      <c r="AI1453" s="81"/>
      <c r="AJ1453" s="80"/>
      <c r="AK1453" s="80"/>
      <c r="AL1453" s="78"/>
      <c r="AM1453" s="80"/>
      <c r="AN1453" s="80"/>
      <c r="AO1453" s="80"/>
      <c r="AP1453" s="80"/>
      <c r="AQ1453" s="80"/>
      <c r="AR1453" s="80"/>
      <c r="AS1453" s="78"/>
      <c r="AT1453" s="96"/>
      <c r="AU1453" s="97"/>
      <c r="AV1453" s="98"/>
      <c r="AW1453" s="99"/>
    </row>
    <row r="1454" spans="1:49">
      <c r="A1454" s="25"/>
      <c r="C1454" s="89"/>
      <c r="D1454" s="84"/>
      <c r="E1454" s="76"/>
      <c r="F1454" s="91"/>
      <c r="G1454" s="80"/>
      <c r="H1454" s="81"/>
      <c r="I1454" s="14"/>
      <c r="J1454" s="92"/>
      <c r="K1454" s="14"/>
      <c r="L1454" s="78"/>
      <c r="M1454" s="81"/>
      <c r="N1454" s="14"/>
      <c r="O1454" s="78"/>
      <c r="P1454" s="78"/>
      <c r="Q1454" s="93"/>
      <c r="R1454" s="80"/>
      <c r="S1454" s="80"/>
      <c r="T1454" s="69"/>
      <c r="U1454" s="78"/>
      <c r="V1454" s="69"/>
      <c r="W1454" s="80"/>
      <c r="X1454" s="80"/>
      <c r="Y1454" s="94"/>
      <c r="Z1454" s="80"/>
      <c r="AA1454" s="80"/>
      <c r="AB1454" s="80"/>
      <c r="AC1454" s="80"/>
      <c r="AD1454" s="69"/>
      <c r="AE1454" s="69"/>
      <c r="AF1454" s="69"/>
      <c r="AG1454" s="95"/>
      <c r="AH1454" s="93"/>
      <c r="AI1454" s="81"/>
      <c r="AJ1454" s="80"/>
      <c r="AK1454" s="80"/>
      <c r="AL1454" s="78"/>
      <c r="AM1454" s="80"/>
      <c r="AN1454" s="80"/>
      <c r="AO1454" s="80"/>
      <c r="AP1454" s="80"/>
      <c r="AQ1454" s="80"/>
      <c r="AR1454" s="80"/>
      <c r="AS1454" s="78"/>
      <c r="AT1454" s="96"/>
      <c r="AU1454" s="97"/>
      <c r="AV1454" s="98"/>
      <c r="AW1454" s="99"/>
    </row>
    <row r="1455" spans="1:49">
      <c r="A1455" s="25"/>
      <c r="C1455" s="89"/>
      <c r="D1455" s="84"/>
      <c r="E1455" s="76"/>
      <c r="F1455" s="91"/>
      <c r="G1455" s="80"/>
      <c r="H1455" s="81"/>
      <c r="I1455" s="14"/>
      <c r="J1455" s="92"/>
      <c r="K1455" s="14"/>
      <c r="L1455" s="78"/>
      <c r="M1455" s="81"/>
      <c r="N1455" s="14"/>
      <c r="O1455" s="78"/>
      <c r="P1455" s="78"/>
      <c r="Q1455" s="93"/>
      <c r="R1455" s="80"/>
      <c r="S1455" s="80"/>
      <c r="T1455" s="69"/>
      <c r="U1455" s="78"/>
      <c r="V1455" s="69"/>
      <c r="W1455" s="80"/>
      <c r="X1455" s="80"/>
      <c r="Y1455" s="94"/>
      <c r="Z1455" s="80"/>
      <c r="AA1455" s="80"/>
      <c r="AB1455" s="80"/>
      <c r="AC1455" s="80"/>
      <c r="AD1455" s="69"/>
      <c r="AE1455" s="69"/>
      <c r="AF1455" s="69"/>
      <c r="AG1455" s="95"/>
      <c r="AH1455" s="93"/>
      <c r="AI1455" s="81"/>
      <c r="AJ1455" s="80"/>
      <c r="AK1455" s="80"/>
      <c r="AL1455" s="78"/>
      <c r="AM1455" s="80"/>
      <c r="AN1455" s="80"/>
      <c r="AO1455" s="80"/>
      <c r="AP1455" s="80"/>
      <c r="AQ1455" s="80"/>
      <c r="AR1455" s="80"/>
      <c r="AS1455" s="78"/>
      <c r="AT1455" s="96"/>
      <c r="AU1455" s="97"/>
      <c r="AV1455" s="98"/>
      <c r="AW1455" s="99"/>
    </row>
    <row r="1456" spans="1:49">
      <c r="A1456" s="25"/>
      <c r="C1456" s="89"/>
      <c r="D1456" s="84"/>
      <c r="E1456" s="76"/>
      <c r="F1456" s="91"/>
      <c r="G1456" s="80"/>
      <c r="H1456" s="81"/>
      <c r="I1456" s="14"/>
      <c r="J1456" s="92"/>
      <c r="K1456" s="14"/>
      <c r="L1456" s="78"/>
      <c r="M1456" s="81"/>
      <c r="N1456" s="14"/>
      <c r="O1456" s="78"/>
      <c r="P1456" s="78"/>
      <c r="Q1456" s="93"/>
      <c r="R1456" s="80"/>
      <c r="S1456" s="80"/>
      <c r="T1456" s="69"/>
      <c r="U1456" s="78"/>
      <c r="V1456" s="69"/>
      <c r="W1456" s="80"/>
      <c r="X1456" s="80"/>
      <c r="Y1456" s="94"/>
      <c r="Z1456" s="80"/>
      <c r="AA1456" s="80"/>
      <c r="AB1456" s="80"/>
      <c r="AC1456" s="80"/>
      <c r="AD1456" s="69"/>
      <c r="AE1456" s="69"/>
      <c r="AF1456" s="69"/>
      <c r="AG1456" s="95"/>
      <c r="AH1456" s="93"/>
      <c r="AI1456" s="81"/>
      <c r="AJ1456" s="80"/>
      <c r="AK1456" s="80"/>
      <c r="AL1456" s="78"/>
      <c r="AM1456" s="80"/>
      <c r="AN1456" s="80"/>
      <c r="AO1456" s="80"/>
      <c r="AP1456" s="80"/>
      <c r="AQ1456" s="80"/>
      <c r="AR1456" s="80"/>
      <c r="AS1456" s="78"/>
      <c r="AT1456" s="96"/>
      <c r="AU1456" s="97"/>
      <c r="AV1456" s="98"/>
      <c r="AW1456" s="99"/>
    </row>
    <row r="1457" spans="1:49">
      <c r="A1457" s="25"/>
      <c r="C1457" s="89"/>
      <c r="D1457" s="84"/>
      <c r="E1457" s="76"/>
      <c r="F1457" s="91"/>
      <c r="G1457" s="80"/>
      <c r="H1457" s="81"/>
      <c r="I1457" s="14"/>
      <c r="J1457" s="92"/>
      <c r="K1457" s="14"/>
      <c r="L1457" s="78"/>
      <c r="M1457" s="81"/>
      <c r="N1457" s="14"/>
      <c r="O1457" s="78"/>
      <c r="P1457" s="78"/>
      <c r="Q1457" s="93"/>
      <c r="R1457" s="80"/>
      <c r="S1457" s="80"/>
      <c r="T1457" s="69"/>
      <c r="U1457" s="78"/>
      <c r="V1457" s="69"/>
      <c r="W1457" s="80"/>
      <c r="X1457" s="80"/>
      <c r="Y1457" s="94"/>
      <c r="Z1457" s="80"/>
      <c r="AA1457" s="80"/>
      <c r="AB1457" s="80"/>
      <c r="AC1457" s="80"/>
      <c r="AD1457" s="69"/>
      <c r="AE1457" s="69"/>
      <c r="AF1457" s="69"/>
      <c r="AG1457" s="95"/>
      <c r="AH1457" s="93"/>
      <c r="AI1457" s="81"/>
      <c r="AJ1457" s="80"/>
      <c r="AK1457" s="80"/>
      <c r="AL1457" s="78"/>
      <c r="AM1457" s="80"/>
      <c r="AN1457" s="80"/>
      <c r="AO1457" s="80"/>
      <c r="AP1457" s="80"/>
      <c r="AQ1457" s="80"/>
      <c r="AR1457" s="80"/>
      <c r="AS1457" s="78"/>
      <c r="AT1457" s="96"/>
      <c r="AU1457" s="97"/>
      <c r="AV1457" s="98"/>
      <c r="AW1457" s="99"/>
    </row>
    <row r="1458" spans="1:49">
      <c r="A1458" s="25"/>
      <c r="C1458" s="89"/>
      <c r="D1458" s="84"/>
      <c r="E1458" s="76"/>
      <c r="F1458" s="91"/>
      <c r="G1458" s="80"/>
      <c r="H1458" s="81"/>
      <c r="I1458" s="14"/>
      <c r="J1458" s="92"/>
      <c r="K1458" s="14"/>
      <c r="L1458" s="78"/>
      <c r="M1458" s="81"/>
      <c r="N1458" s="14"/>
      <c r="O1458" s="78"/>
      <c r="P1458" s="78"/>
      <c r="Q1458" s="93"/>
      <c r="R1458" s="80"/>
      <c r="S1458" s="80"/>
      <c r="T1458" s="69"/>
      <c r="U1458" s="78"/>
      <c r="V1458" s="69"/>
      <c r="W1458" s="80"/>
      <c r="X1458" s="80"/>
      <c r="Y1458" s="94"/>
      <c r="Z1458" s="80"/>
      <c r="AA1458" s="80"/>
      <c r="AB1458" s="80"/>
      <c r="AC1458" s="80"/>
      <c r="AD1458" s="69"/>
      <c r="AE1458" s="69"/>
      <c r="AF1458" s="69"/>
      <c r="AG1458" s="95"/>
      <c r="AH1458" s="93"/>
      <c r="AI1458" s="81"/>
      <c r="AJ1458" s="80"/>
      <c r="AK1458" s="80"/>
      <c r="AL1458" s="78"/>
      <c r="AM1458" s="80"/>
      <c r="AN1458" s="80"/>
      <c r="AO1458" s="80"/>
      <c r="AP1458" s="80"/>
      <c r="AQ1458" s="80"/>
      <c r="AR1458" s="80"/>
      <c r="AS1458" s="78"/>
      <c r="AT1458" s="96"/>
      <c r="AU1458" s="97"/>
      <c r="AV1458" s="98"/>
      <c r="AW1458" s="99"/>
    </row>
    <row r="1459" spans="1:49">
      <c r="A1459" s="25"/>
      <c r="C1459" s="89"/>
      <c r="D1459" s="84"/>
      <c r="E1459" s="76"/>
      <c r="F1459" s="91"/>
      <c r="G1459" s="80"/>
      <c r="H1459" s="81"/>
      <c r="I1459" s="14"/>
      <c r="J1459" s="92"/>
      <c r="K1459" s="14"/>
      <c r="L1459" s="78"/>
      <c r="M1459" s="81"/>
      <c r="N1459" s="14"/>
      <c r="O1459" s="78"/>
      <c r="P1459" s="78"/>
      <c r="Q1459" s="93"/>
      <c r="R1459" s="80"/>
      <c r="S1459" s="80"/>
      <c r="T1459" s="69"/>
      <c r="U1459" s="78"/>
      <c r="V1459" s="69"/>
      <c r="W1459" s="80"/>
      <c r="X1459" s="80"/>
      <c r="Y1459" s="94"/>
      <c r="Z1459" s="80"/>
      <c r="AA1459" s="80"/>
      <c r="AB1459" s="80"/>
      <c r="AC1459" s="80"/>
      <c r="AD1459" s="69"/>
      <c r="AE1459" s="69"/>
      <c r="AF1459" s="69"/>
      <c r="AG1459" s="95"/>
      <c r="AH1459" s="93"/>
      <c r="AI1459" s="81"/>
      <c r="AJ1459" s="80"/>
      <c r="AK1459" s="80"/>
      <c r="AL1459" s="78"/>
      <c r="AM1459" s="80"/>
      <c r="AN1459" s="80"/>
      <c r="AO1459" s="80"/>
      <c r="AP1459" s="80"/>
      <c r="AQ1459" s="80"/>
      <c r="AR1459" s="80"/>
      <c r="AS1459" s="78"/>
      <c r="AT1459" s="96"/>
      <c r="AU1459" s="97"/>
      <c r="AV1459" s="98"/>
      <c r="AW1459" s="99"/>
    </row>
    <row r="1460" spans="1:49">
      <c r="A1460" s="25"/>
      <c r="C1460" s="89"/>
      <c r="D1460" s="84"/>
      <c r="E1460" s="76"/>
      <c r="F1460" s="91"/>
      <c r="G1460" s="80"/>
      <c r="H1460" s="81"/>
      <c r="I1460" s="14"/>
      <c r="J1460" s="92"/>
      <c r="K1460" s="14"/>
      <c r="L1460" s="78"/>
      <c r="M1460" s="81"/>
      <c r="N1460" s="14"/>
      <c r="O1460" s="78"/>
      <c r="P1460" s="78"/>
      <c r="Q1460" s="93"/>
      <c r="R1460" s="80"/>
      <c r="S1460" s="80"/>
      <c r="T1460" s="69"/>
      <c r="U1460" s="78"/>
      <c r="V1460" s="69"/>
      <c r="W1460" s="80"/>
      <c r="X1460" s="80"/>
      <c r="Y1460" s="94"/>
      <c r="Z1460" s="80"/>
      <c r="AA1460" s="80"/>
      <c r="AB1460" s="80"/>
      <c r="AC1460" s="80"/>
      <c r="AD1460" s="69"/>
      <c r="AE1460" s="69"/>
      <c r="AF1460" s="69"/>
      <c r="AG1460" s="95"/>
      <c r="AH1460" s="93"/>
      <c r="AI1460" s="81"/>
      <c r="AJ1460" s="80"/>
      <c r="AK1460" s="80"/>
      <c r="AL1460" s="78"/>
      <c r="AM1460" s="80"/>
      <c r="AN1460" s="80"/>
      <c r="AO1460" s="80"/>
      <c r="AP1460" s="80"/>
      <c r="AQ1460" s="80"/>
      <c r="AR1460" s="80"/>
      <c r="AS1460" s="78"/>
      <c r="AT1460" s="96"/>
      <c r="AU1460" s="97"/>
      <c r="AV1460" s="98"/>
      <c r="AW1460" s="99"/>
    </row>
    <row r="1461" spans="1:49">
      <c r="A1461" s="25"/>
      <c r="C1461" s="89"/>
      <c r="D1461" s="84"/>
      <c r="E1461" s="76"/>
      <c r="F1461" s="91"/>
      <c r="G1461" s="80"/>
      <c r="H1461" s="81"/>
      <c r="I1461" s="14"/>
      <c r="J1461" s="92"/>
      <c r="K1461" s="14"/>
      <c r="L1461" s="78"/>
      <c r="M1461" s="81"/>
      <c r="N1461" s="14"/>
      <c r="O1461" s="78"/>
      <c r="P1461" s="78"/>
      <c r="Q1461" s="93"/>
      <c r="R1461" s="80"/>
      <c r="S1461" s="80"/>
      <c r="T1461" s="69"/>
      <c r="U1461" s="78"/>
      <c r="V1461" s="69"/>
      <c r="W1461" s="80"/>
      <c r="X1461" s="80"/>
      <c r="Y1461" s="94"/>
      <c r="Z1461" s="80"/>
      <c r="AA1461" s="80"/>
      <c r="AB1461" s="80"/>
      <c r="AC1461" s="80"/>
      <c r="AD1461" s="69"/>
      <c r="AE1461" s="69"/>
      <c r="AF1461" s="69"/>
      <c r="AG1461" s="95"/>
      <c r="AH1461" s="93"/>
      <c r="AI1461" s="81"/>
      <c r="AJ1461" s="80"/>
      <c r="AK1461" s="80"/>
      <c r="AL1461" s="78"/>
      <c r="AM1461" s="80"/>
      <c r="AN1461" s="80"/>
      <c r="AO1461" s="80"/>
      <c r="AP1461" s="80"/>
      <c r="AQ1461" s="80"/>
      <c r="AR1461" s="80"/>
      <c r="AS1461" s="78"/>
      <c r="AT1461" s="96"/>
      <c r="AU1461" s="97"/>
      <c r="AV1461" s="98"/>
      <c r="AW1461" s="99"/>
    </row>
    <row r="1462" spans="1:49">
      <c r="A1462" s="25"/>
      <c r="C1462" s="89"/>
      <c r="D1462" s="84"/>
      <c r="E1462" s="76"/>
      <c r="F1462" s="91"/>
      <c r="G1462" s="80"/>
      <c r="H1462" s="81"/>
      <c r="I1462" s="14"/>
      <c r="J1462" s="92"/>
      <c r="K1462" s="14"/>
      <c r="L1462" s="78"/>
      <c r="M1462" s="81"/>
      <c r="N1462" s="14"/>
      <c r="O1462" s="78"/>
      <c r="P1462" s="78"/>
      <c r="Q1462" s="93"/>
      <c r="R1462" s="80"/>
      <c r="S1462" s="80"/>
      <c r="T1462" s="69"/>
      <c r="U1462" s="78"/>
      <c r="V1462" s="69"/>
      <c r="W1462" s="80"/>
      <c r="X1462" s="80"/>
      <c r="Y1462" s="94"/>
      <c r="Z1462" s="80"/>
      <c r="AA1462" s="80"/>
      <c r="AB1462" s="80"/>
      <c r="AC1462" s="80"/>
      <c r="AD1462" s="69"/>
      <c r="AE1462" s="69"/>
      <c r="AF1462" s="69"/>
      <c r="AG1462" s="95"/>
      <c r="AH1462" s="93"/>
      <c r="AI1462" s="81"/>
      <c r="AJ1462" s="80"/>
      <c r="AK1462" s="80"/>
      <c r="AL1462" s="78"/>
      <c r="AM1462" s="80"/>
      <c r="AN1462" s="80"/>
      <c r="AO1462" s="80"/>
      <c r="AP1462" s="80"/>
      <c r="AQ1462" s="80"/>
      <c r="AR1462" s="80"/>
      <c r="AS1462" s="78"/>
      <c r="AT1462" s="96"/>
      <c r="AU1462" s="97"/>
      <c r="AV1462" s="98"/>
      <c r="AW1462" s="99"/>
    </row>
    <row r="1463" spans="1:49">
      <c r="A1463" s="25"/>
      <c r="C1463" s="89"/>
      <c r="D1463" s="84"/>
      <c r="E1463" s="76"/>
      <c r="F1463" s="91"/>
      <c r="G1463" s="80"/>
      <c r="H1463" s="81"/>
      <c r="I1463" s="14"/>
      <c r="J1463" s="92"/>
      <c r="K1463" s="14"/>
      <c r="L1463" s="78"/>
      <c r="M1463" s="81"/>
      <c r="N1463" s="14"/>
      <c r="O1463" s="78"/>
      <c r="P1463" s="78"/>
      <c r="Q1463" s="93"/>
      <c r="R1463" s="80"/>
      <c r="S1463" s="80"/>
      <c r="T1463" s="69"/>
      <c r="U1463" s="78"/>
      <c r="V1463" s="69"/>
      <c r="W1463" s="80"/>
      <c r="X1463" s="80"/>
      <c r="Y1463" s="94"/>
      <c r="Z1463" s="80"/>
      <c r="AA1463" s="80"/>
      <c r="AB1463" s="80"/>
      <c r="AC1463" s="80"/>
      <c r="AD1463" s="69"/>
      <c r="AE1463" s="69"/>
      <c r="AF1463" s="69"/>
      <c r="AG1463" s="95"/>
      <c r="AH1463" s="93"/>
      <c r="AI1463" s="81"/>
      <c r="AJ1463" s="80"/>
      <c r="AK1463" s="80"/>
      <c r="AL1463" s="78"/>
      <c r="AM1463" s="80"/>
      <c r="AN1463" s="80"/>
      <c r="AO1463" s="80"/>
      <c r="AP1463" s="80"/>
      <c r="AQ1463" s="80"/>
      <c r="AR1463" s="80"/>
      <c r="AS1463" s="78"/>
      <c r="AT1463" s="96"/>
      <c r="AU1463" s="97"/>
      <c r="AV1463" s="98"/>
      <c r="AW1463" s="99"/>
    </row>
    <row r="1464" spans="1:49">
      <c r="A1464" s="25"/>
      <c r="C1464" s="89"/>
      <c r="D1464" s="84"/>
      <c r="E1464" s="76"/>
      <c r="F1464" s="91"/>
      <c r="G1464" s="80"/>
      <c r="H1464" s="81"/>
      <c r="I1464" s="14"/>
      <c r="J1464" s="92"/>
      <c r="K1464" s="14"/>
      <c r="L1464" s="78"/>
      <c r="M1464" s="81"/>
      <c r="N1464" s="14"/>
      <c r="O1464" s="78"/>
      <c r="P1464" s="78"/>
      <c r="Q1464" s="93"/>
      <c r="R1464" s="80"/>
      <c r="S1464" s="80"/>
      <c r="T1464" s="69"/>
      <c r="U1464" s="78"/>
      <c r="V1464" s="69"/>
      <c r="W1464" s="80"/>
      <c r="X1464" s="80"/>
      <c r="Y1464" s="94"/>
      <c r="Z1464" s="80"/>
      <c r="AA1464" s="80"/>
      <c r="AB1464" s="80"/>
      <c r="AC1464" s="80"/>
      <c r="AD1464" s="69"/>
      <c r="AE1464" s="69"/>
      <c r="AF1464" s="69"/>
      <c r="AG1464" s="95"/>
      <c r="AH1464" s="93"/>
      <c r="AI1464" s="81"/>
      <c r="AJ1464" s="80"/>
      <c r="AK1464" s="80"/>
      <c r="AL1464" s="78"/>
      <c r="AM1464" s="80"/>
      <c r="AN1464" s="80"/>
      <c r="AO1464" s="80"/>
      <c r="AP1464" s="80"/>
      <c r="AQ1464" s="80"/>
      <c r="AR1464" s="80"/>
      <c r="AS1464" s="78"/>
      <c r="AT1464" s="96"/>
      <c r="AU1464" s="97"/>
      <c r="AV1464" s="98"/>
      <c r="AW1464" s="99"/>
    </row>
    <row r="1465" spans="1:49">
      <c r="A1465" s="25"/>
      <c r="C1465" s="89"/>
      <c r="D1465" s="84"/>
      <c r="E1465" s="76"/>
      <c r="F1465" s="91"/>
      <c r="G1465" s="80"/>
      <c r="H1465" s="81"/>
      <c r="I1465" s="14"/>
      <c r="J1465" s="92"/>
      <c r="K1465" s="14"/>
      <c r="L1465" s="78"/>
      <c r="M1465" s="81"/>
      <c r="N1465" s="14"/>
      <c r="O1465" s="78"/>
      <c r="P1465" s="78"/>
      <c r="Q1465" s="93"/>
      <c r="R1465" s="80"/>
      <c r="S1465" s="80"/>
      <c r="T1465" s="69"/>
      <c r="U1465" s="78"/>
      <c r="V1465" s="69"/>
      <c r="W1465" s="80"/>
      <c r="X1465" s="80"/>
      <c r="Y1465" s="94"/>
      <c r="Z1465" s="80"/>
      <c r="AA1465" s="80"/>
      <c r="AB1465" s="80"/>
      <c r="AC1465" s="80"/>
      <c r="AD1465" s="69"/>
      <c r="AE1465" s="69"/>
      <c r="AF1465" s="69"/>
      <c r="AG1465" s="95"/>
      <c r="AH1465" s="93"/>
      <c r="AI1465" s="81"/>
      <c r="AJ1465" s="80"/>
      <c r="AK1465" s="80"/>
      <c r="AL1465" s="78"/>
      <c r="AM1465" s="80"/>
      <c r="AN1465" s="80"/>
      <c r="AO1465" s="80"/>
      <c r="AP1465" s="80"/>
      <c r="AQ1465" s="80"/>
      <c r="AR1465" s="80"/>
      <c r="AS1465" s="78"/>
      <c r="AT1465" s="96"/>
      <c r="AU1465" s="97"/>
      <c r="AV1465" s="98"/>
      <c r="AW1465" s="99"/>
    </row>
    <row r="1466" spans="1:49">
      <c r="A1466" s="25"/>
      <c r="C1466" s="89"/>
      <c r="D1466" s="84"/>
      <c r="E1466" s="76"/>
      <c r="F1466" s="91"/>
      <c r="G1466" s="80"/>
      <c r="H1466" s="81"/>
      <c r="I1466" s="14"/>
      <c r="J1466" s="92"/>
      <c r="K1466" s="14"/>
      <c r="L1466" s="78"/>
      <c r="M1466" s="81"/>
      <c r="N1466" s="14"/>
      <c r="O1466" s="78"/>
      <c r="P1466" s="78"/>
      <c r="Q1466" s="93"/>
      <c r="R1466" s="80"/>
      <c r="S1466" s="80"/>
      <c r="T1466" s="69"/>
      <c r="U1466" s="78"/>
      <c r="V1466" s="69"/>
      <c r="W1466" s="80"/>
      <c r="X1466" s="80"/>
      <c r="Y1466" s="94"/>
      <c r="Z1466" s="80"/>
      <c r="AA1466" s="80"/>
      <c r="AB1466" s="80"/>
      <c r="AC1466" s="80"/>
      <c r="AD1466" s="69"/>
      <c r="AE1466" s="69"/>
      <c r="AF1466" s="69"/>
      <c r="AG1466" s="95"/>
      <c r="AH1466" s="93"/>
      <c r="AI1466" s="81"/>
      <c r="AJ1466" s="80"/>
      <c r="AK1466" s="80"/>
      <c r="AL1466" s="78"/>
      <c r="AM1466" s="80"/>
      <c r="AN1466" s="80"/>
      <c r="AO1466" s="80"/>
      <c r="AP1466" s="80"/>
      <c r="AQ1466" s="80"/>
      <c r="AR1466" s="80"/>
      <c r="AS1466" s="78"/>
      <c r="AT1466" s="96"/>
      <c r="AU1466" s="97"/>
      <c r="AV1466" s="98"/>
      <c r="AW1466" s="99"/>
    </row>
    <row r="1467" spans="1:49">
      <c r="A1467" s="25"/>
      <c r="C1467" s="89"/>
      <c r="D1467" s="84"/>
      <c r="E1467" s="76"/>
      <c r="F1467" s="91"/>
      <c r="G1467" s="80"/>
      <c r="H1467" s="81"/>
      <c r="I1467" s="14"/>
      <c r="J1467" s="92"/>
      <c r="K1467" s="14"/>
      <c r="L1467" s="78"/>
      <c r="M1467" s="81"/>
      <c r="N1467" s="14"/>
      <c r="O1467" s="78"/>
      <c r="P1467" s="78"/>
      <c r="Q1467" s="93"/>
      <c r="R1467" s="80"/>
      <c r="S1467" s="80"/>
      <c r="T1467" s="69"/>
      <c r="U1467" s="78"/>
      <c r="V1467" s="69"/>
      <c r="W1467" s="80"/>
      <c r="X1467" s="80"/>
      <c r="Y1467" s="94"/>
      <c r="Z1467" s="80"/>
      <c r="AA1467" s="80"/>
      <c r="AB1467" s="80"/>
      <c r="AC1467" s="80"/>
      <c r="AD1467" s="69"/>
      <c r="AE1467" s="69"/>
      <c r="AF1467" s="69"/>
      <c r="AG1467" s="95"/>
      <c r="AH1467" s="93"/>
      <c r="AI1467" s="81"/>
      <c r="AJ1467" s="80"/>
      <c r="AK1467" s="80"/>
      <c r="AL1467" s="78"/>
      <c r="AM1467" s="80"/>
      <c r="AN1467" s="80"/>
      <c r="AO1467" s="80"/>
      <c r="AP1467" s="80"/>
      <c r="AQ1467" s="80"/>
      <c r="AR1467" s="80"/>
      <c r="AS1467" s="78"/>
      <c r="AT1467" s="96"/>
      <c r="AU1467" s="97"/>
      <c r="AV1467" s="98"/>
      <c r="AW1467" s="99"/>
    </row>
    <row r="1468" spans="1:49">
      <c r="A1468" s="25"/>
      <c r="C1468" s="89"/>
      <c r="D1468" s="84"/>
      <c r="E1468" s="76"/>
      <c r="F1468" s="91"/>
      <c r="G1468" s="80"/>
      <c r="H1468" s="81"/>
      <c r="I1468" s="14"/>
      <c r="J1468" s="92"/>
      <c r="K1468" s="14"/>
      <c r="L1468" s="78"/>
      <c r="M1468" s="81"/>
      <c r="N1468" s="14"/>
      <c r="O1468" s="78"/>
      <c r="P1468" s="78"/>
      <c r="Q1468" s="93"/>
      <c r="R1468" s="80"/>
      <c r="S1468" s="80"/>
      <c r="T1468" s="69"/>
      <c r="U1468" s="78"/>
      <c r="V1468" s="69"/>
      <c r="W1468" s="80"/>
      <c r="X1468" s="80"/>
      <c r="Y1468" s="94"/>
      <c r="Z1468" s="80"/>
      <c r="AA1468" s="80"/>
      <c r="AB1468" s="80"/>
      <c r="AC1468" s="80"/>
      <c r="AD1468" s="69"/>
      <c r="AE1468" s="69"/>
      <c r="AF1468" s="69"/>
      <c r="AG1468" s="95"/>
      <c r="AH1468" s="93"/>
      <c r="AI1468" s="81"/>
      <c r="AJ1468" s="80"/>
      <c r="AK1468" s="80"/>
      <c r="AL1468" s="78"/>
      <c r="AM1468" s="80"/>
      <c r="AN1468" s="80"/>
      <c r="AO1468" s="80"/>
      <c r="AP1468" s="80"/>
      <c r="AQ1468" s="80"/>
      <c r="AR1468" s="80"/>
      <c r="AS1468" s="78"/>
      <c r="AT1468" s="96"/>
      <c r="AU1468" s="97"/>
      <c r="AV1468" s="98"/>
      <c r="AW1468" s="99"/>
    </row>
    <row r="1469" spans="1:49">
      <c r="A1469" s="25"/>
      <c r="C1469" s="89"/>
      <c r="D1469" s="84"/>
      <c r="E1469" s="76"/>
      <c r="F1469" s="91"/>
      <c r="G1469" s="80"/>
      <c r="H1469" s="81"/>
      <c r="I1469" s="14"/>
      <c r="J1469" s="92"/>
      <c r="K1469" s="14"/>
      <c r="L1469" s="78"/>
      <c r="M1469" s="81"/>
      <c r="N1469" s="14"/>
      <c r="O1469" s="78"/>
      <c r="P1469" s="78"/>
      <c r="Q1469" s="93"/>
      <c r="R1469" s="80"/>
      <c r="S1469" s="80"/>
      <c r="T1469" s="69"/>
      <c r="U1469" s="78"/>
      <c r="V1469" s="69"/>
      <c r="W1469" s="80"/>
      <c r="X1469" s="80"/>
      <c r="Y1469" s="94"/>
      <c r="Z1469" s="80"/>
      <c r="AA1469" s="80"/>
      <c r="AB1469" s="80"/>
      <c r="AC1469" s="80"/>
      <c r="AD1469" s="69"/>
      <c r="AE1469" s="69"/>
      <c r="AF1469" s="69"/>
      <c r="AG1469" s="95"/>
      <c r="AH1469" s="93"/>
      <c r="AI1469" s="81"/>
      <c r="AJ1469" s="80"/>
      <c r="AK1469" s="80"/>
      <c r="AL1469" s="78"/>
      <c r="AM1469" s="80"/>
      <c r="AN1469" s="80"/>
      <c r="AO1469" s="80"/>
      <c r="AP1469" s="80"/>
      <c r="AQ1469" s="80"/>
      <c r="AR1469" s="80"/>
      <c r="AS1469" s="78"/>
      <c r="AT1469" s="96"/>
      <c r="AU1469" s="97"/>
      <c r="AV1469" s="98"/>
      <c r="AW1469" s="99"/>
    </row>
    <row r="1470" spans="1:49">
      <c r="A1470" s="25"/>
      <c r="C1470" s="89"/>
      <c r="D1470" s="84"/>
      <c r="E1470" s="76"/>
      <c r="F1470" s="91"/>
      <c r="G1470" s="80"/>
      <c r="H1470" s="81"/>
      <c r="I1470" s="14"/>
      <c r="J1470" s="92"/>
      <c r="K1470" s="14"/>
      <c r="L1470" s="78"/>
      <c r="M1470" s="81"/>
      <c r="N1470" s="14"/>
      <c r="O1470" s="78"/>
      <c r="P1470" s="78"/>
      <c r="Q1470" s="93"/>
      <c r="R1470" s="80"/>
      <c r="S1470" s="80"/>
      <c r="T1470" s="69"/>
      <c r="U1470" s="78"/>
      <c r="V1470" s="69"/>
      <c r="W1470" s="80"/>
      <c r="X1470" s="80"/>
      <c r="Y1470" s="94"/>
      <c r="Z1470" s="80"/>
      <c r="AA1470" s="80"/>
      <c r="AB1470" s="80"/>
      <c r="AC1470" s="80"/>
      <c r="AD1470" s="69"/>
      <c r="AE1470" s="69"/>
      <c r="AF1470" s="69"/>
      <c r="AG1470" s="95"/>
      <c r="AH1470" s="93"/>
      <c r="AI1470" s="81"/>
      <c r="AJ1470" s="80"/>
      <c r="AK1470" s="80"/>
      <c r="AL1470" s="78"/>
      <c r="AM1470" s="80"/>
      <c r="AN1470" s="80"/>
      <c r="AO1470" s="80"/>
      <c r="AP1470" s="80"/>
      <c r="AQ1470" s="80"/>
      <c r="AR1470" s="80"/>
      <c r="AS1470" s="78"/>
      <c r="AT1470" s="96"/>
      <c r="AU1470" s="97"/>
      <c r="AV1470" s="98"/>
      <c r="AW1470" s="99"/>
    </row>
    <row r="1471" spans="1:49">
      <c r="A1471" s="25"/>
      <c r="C1471" s="89"/>
      <c r="D1471" s="84"/>
      <c r="E1471" s="76"/>
      <c r="F1471" s="91"/>
      <c r="G1471" s="80"/>
      <c r="H1471" s="81"/>
      <c r="I1471" s="14"/>
      <c r="J1471" s="92"/>
      <c r="K1471" s="14"/>
      <c r="L1471" s="78"/>
      <c r="M1471" s="81"/>
      <c r="N1471" s="14"/>
      <c r="O1471" s="78"/>
      <c r="P1471" s="78"/>
      <c r="Q1471" s="93"/>
      <c r="R1471" s="80"/>
      <c r="S1471" s="80"/>
      <c r="T1471" s="69"/>
      <c r="U1471" s="78"/>
      <c r="V1471" s="69"/>
      <c r="W1471" s="80"/>
      <c r="X1471" s="80"/>
      <c r="Y1471" s="94"/>
      <c r="Z1471" s="80"/>
      <c r="AA1471" s="80"/>
      <c r="AB1471" s="80"/>
      <c r="AC1471" s="80"/>
      <c r="AD1471" s="69"/>
      <c r="AE1471" s="69"/>
      <c r="AF1471" s="69"/>
      <c r="AG1471" s="95"/>
      <c r="AH1471" s="93"/>
      <c r="AI1471" s="81"/>
      <c r="AJ1471" s="80"/>
      <c r="AK1471" s="80"/>
      <c r="AL1471" s="78"/>
      <c r="AM1471" s="80"/>
      <c r="AN1471" s="80"/>
      <c r="AO1471" s="80"/>
      <c r="AP1471" s="80"/>
      <c r="AQ1471" s="80"/>
      <c r="AR1471" s="80"/>
      <c r="AS1471" s="78"/>
      <c r="AT1471" s="96"/>
      <c r="AU1471" s="97"/>
      <c r="AV1471" s="98"/>
      <c r="AW1471" s="99"/>
    </row>
    <row r="1472" spans="1:49">
      <c r="A1472" s="25"/>
      <c r="C1472" s="89"/>
      <c r="D1472" s="84"/>
      <c r="E1472" s="76"/>
      <c r="F1472" s="91"/>
      <c r="G1472" s="80"/>
      <c r="H1472" s="81"/>
      <c r="I1472" s="14"/>
      <c r="J1472" s="92"/>
      <c r="K1472" s="14"/>
      <c r="L1472" s="78"/>
      <c r="M1472" s="81"/>
      <c r="N1472" s="14"/>
      <c r="O1472" s="78"/>
      <c r="P1472" s="78"/>
      <c r="Q1472" s="93"/>
      <c r="R1472" s="80"/>
      <c r="S1472" s="80"/>
      <c r="T1472" s="69"/>
      <c r="U1472" s="78"/>
      <c r="V1472" s="69"/>
      <c r="W1472" s="80"/>
      <c r="X1472" s="80"/>
      <c r="Y1472" s="94"/>
      <c r="Z1472" s="80"/>
      <c r="AA1472" s="80"/>
      <c r="AB1472" s="80"/>
      <c r="AC1472" s="80"/>
      <c r="AD1472" s="69"/>
      <c r="AE1472" s="69"/>
      <c r="AF1472" s="69"/>
      <c r="AG1472" s="95"/>
      <c r="AH1472" s="93"/>
      <c r="AI1472" s="81"/>
      <c r="AJ1472" s="80"/>
      <c r="AK1472" s="80"/>
      <c r="AL1472" s="78"/>
      <c r="AM1472" s="80"/>
      <c r="AN1472" s="80"/>
      <c r="AO1472" s="80"/>
      <c r="AP1472" s="80"/>
      <c r="AQ1472" s="80"/>
      <c r="AR1472" s="80"/>
      <c r="AS1472" s="78"/>
      <c r="AT1472" s="96"/>
      <c r="AU1472" s="97"/>
      <c r="AV1472" s="98"/>
      <c r="AW1472" s="99"/>
    </row>
    <row r="1473" spans="1:49">
      <c r="A1473" s="25"/>
      <c r="C1473" s="89"/>
      <c r="D1473" s="84"/>
      <c r="E1473" s="76"/>
      <c r="F1473" s="91"/>
      <c r="G1473" s="80"/>
      <c r="H1473" s="81"/>
      <c r="I1473" s="14"/>
      <c r="J1473" s="92"/>
      <c r="K1473" s="14"/>
      <c r="L1473" s="78"/>
      <c r="M1473" s="81"/>
      <c r="N1473" s="14"/>
      <c r="O1473" s="78"/>
      <c r="P1473" s="78"/>
      <c r="Q1473" s="93"/>
      <c r="R1473" s="80"/>
      <c r="S1473" s="80"/>
      <c r="T1473" s="69"/>
      <c r="U1473" s="78"/>
      <c r="V1473" s="69"/>
      <c r="W1473" s="80"/>
      <c r="X1473" s="80"/>
      <c r="Y1473" s="94"/>
      <c r="Z1473" s="80"/>
      <c r="AA1473" s="80"/>
      <c r="AB1473" s="80"/>
      <c r="AC1473" s="80"/>
      <c r="AD1473" s="69"/>
      <c r="AE1473" s="69"/>
      <c r="AF1473" s="69"/>
      <c r="AG1473" s="95"/>
      <c r="AH1473" s="93"/>
      <c r="AI1473" s="81"/>
      <c r="AJ1473" s="80"/>
      <c r="AK1473" s="80"/>
      <c r="AL1473" s="78"/>
      <c r="AM1473" s="80"/>
      <c r="AN1473" s="80"/>
      <c r="AO1473" s="80"/>
      <c r="AP1473" s="80"/>
      <c r="AQ1473" s="80"/>
      <c r="AR1473" s="80"/>
      <c r="AS1473" s="78"/>
      <c r="AT1473" s="96"/>
      <c r="AU1473" s="97"/>
      <c r="AV1473" s="98"/>
      <c r="AW1473" s="99"/>
    </row>
    <row r="1474" spans="1:49">
      <c r="A1474" s="25"/>
      <c r="C1474" s="89"/>
      <c r="D1474" s="84"/>
      <c r="E1474" s="76"/>
      <c r="F1474" s="91"/>
      <c r="G1474" s="80"/>
      <c r="H1474" s="81"/>
      <c r="I1474" s="14"/>
      <c r="J1474" s="92"/>
      <c r="K1474" s="14"/>
      <c r="L1474" s="78"/>
      <c r="M1474" s="81"/>
      <c r="N1474" s="14"/>
      <c r="O1474" s="78"/>
      <c r="P1474" s="78"/>
      <c r="Q1474" s="93"/>
      <c r="R1474" s="80"/>
      <c r="S1474" s="80"/>
      <c r="T1474" s="69"/>
      <c r="U1474" s="78"/>
      <c r="V1474" s="69"/>
      <c r="W1474" s="80"/>
      <c r="X1474" s="80"/>
      <c r="Y1474" s="94"/>
      <c r="Z1474" s="80"/>
      <c r="AA1474" s="80"/>
      <c r="AB1474" s="80"/>
      <c r="AC1474" s="80"/>
      <c r="AD1474" s="69"/>
      <c r="AE1474" s="69"/>
      <c r="AF1474" s="69"/>
      <c r="AG1474" s="95"/>
      <c r="AH1474" s="93"/>
      <c r="AI1474" s="81"/>
      <c r="AJ1474" s="80"/>
      <c r="AK1474" s="80"/>
      <c r="AL1474" s="78"/>
      <c r="AM1474" s="80"/>
      <c r="AN1474" s="80"/>
      <c r="AO1474" s="80"/>
      <c r="AP1474" s="80"/>
      <c r="AQ1474" s="80"/>
      <c r="AR1474" s="80"/>
      <c r="AS1474" s="78"/>
      <c r="AT1474" s="96"/>
      <c r="AU1474" s="97"/>
      <c r="AV1474" s="98"/>
      <c r="AW1474" s="99"/>
    </row>
    <row r="1475" spans="1:49">
      <c r="A1475" s="25"/>
      <c r="C1475" s="89"/>
      <c r="D1475" s="84"/>
      <c r="E1475" s="76"/>
      <c r="F1475" s="91"/>
      <c r="G1475" s="80"/>
      <c r="H1475" s="81"/>
      <c r="I1475" s="14"/>
      <c r="J1475" s="92"/>
      <c r="K1475" s="14"/>
      <c r="L1475" s="78"/>
      <c r="M1475" s="81"/>
      <c r="N1475" s="14"/>
      <c r="O1475" s="78"/>
      <c r="P1475" s="78"/>
      <c r="Q1475" s="93"/>
      <c r="R1475" s="80"/>
      <c r="S1475" s="80"/>
      <c r="T1475" s="69"/>
      <c r="U1475" s="78"/>
      <c r="V1475" s="69"/>
      <c r="W1475" s="80"/>
      <c r="X1475" s="80"/>
      <c r="Y1475" s="94"/>
      <c r="Z1475" s="80"/>
      <c r="AA1475" s="80"/>
      <c r="AB1475" s="80"/>
      <c r="AC1475" s="80"/>
      <c r="AD1475" s="69"/>
      <c r="AE1475" s="69"/>
      <c r="AF1475" s="69"/>
      <c r="AG1475" s="95"/>
      <c r="AH1475" s="93"/>
      <c r="AI1475" s="81"/>
      <c r="AJ1475" s="80"/>
      <c r="AK1475" s="80"/>
      <c r="AL1475" s="78"/>
      <c r="AM1475" s="80"/>
      <c r="AN1475" s="80"/>
      <c r="AO1475" s="80"/>
      <c r="AP1475" s="80"/>
      <c r="AQ1475" s="80"/>
      <c r="AR1475" s="80"/>
      <c r="AS1475" s="78"/>
      <c r="AT1475" s="96"/>
      <c r="AU1475" s="97"/>
      <c r="AV1475" s="98"/>
      <c r="AW1475" s="99"/>
    </row>
    <row r="1476" spans="1:49">
      <c r="A1476" s="25"/>
      <c r="C1476" s="89"/>
      <c r="D1476" s="84"/>
      <c r="E1476" s="76"/>
      <c r="F1476" s="91"/>
      <c r="G1476" s="80"/>
      <c r="H1476" s="81"/>
      <c r="I1476" s="14"/>
      <c r="J1476" s="92"/>
      <c r="K1476" s="14"/>
      <c r="L1476" s="78"/>
      <c r="M1476" s="81"/>
      <c r="N1476" s="14"/>
      <c r="O1476" s="78"/>
      <c r="P1476" s="78"/>
      <c r="Q1476" s="93"/>
      <c r="R1476" s="80"/>
      <c r="S1476" s="80"/>
      <c r="T1476" s="69"/>
      <c r="U1476" s="78"/>
      <c r="V1476" s="69"/>
      <c r="W1476" s="80"/>
      <c r="X1476" s="80"/>
      <c r="Y1476" s="94"/>
      <c r="Z1476" s="80"/>
      <c r="AA1476" s="80"/>
      <c r="AB1476" s="80"/>
      <c r="AC1476" s="80"/>
      <c r="AD1476" s="69"/>
      <c r="AE1476" s="69"/>
      <c r="AF1476" s="69"/>
      <c r="AG1476" s="95"/>
      <c r="AH1476" s="93"/>
      <c r="AI1476" s="81"/>
      <c r="AJ1476" s="80"/>
      <c r="AK1476" s="80"/>
      <c r="AL1476" s="78"/>
      <c r="AM1476" s="80"/>
      <c r="AN1476" s="80"/>
      <c r="AO1476" s="80"/>
      <c r="AP1476" s="80"/>
      <c r="AQ1476" s="80"/>
      <c r="AR1476" s="80"/>
      <c r="AS1476" s="78"/>
      <c r="AT1476" s="96"/>
      <c r="AU1476" s="97"/>
      <c r="AV1476" s="98"/>
      <c r="AW1476" s="99"/>
    </row>
    <row r="1477" spans="1:49">
      <c r="A1477" s="25"/>
      <c r="C1477" s="89"/>
      <c r="D1477" s="84"/>
      <c r="E1477" s="76"/>
      <c r="F1477" s="91"/>
      <c r="G1477" s="80"/>
      <c r="H1477" s="81"/>
      <c r="I1477" s="14"/>
      <c r="J1477" s="92"/>
      <c r="K1477" s="14"/>
      <c r="L1477" s="78"/>
      <c r="M1477" s="81"/>
      <c r="N1477" s="14"/>
      <c r="O1477" s="78"/>
      <c r="P1477" s="78"/>
      <c r="Q1477" s="93"/>
      <c r="R1477" s="80"/>
      <c r="S1477" s="80"/>
      <c r="T1477" s="69"/>
      <c r="U1477" s="78"/>
      <c r="V1477" s="69"/>
      <c r="W1477" s="80"/>
      <c r="X1477" s="80"/>
      <c r="Y1477" s="94"/>
      <c r="Z1477" s="80"/>
      <c r="AA1477" s="80"/>
      <c r="AB1477" s="80"/>
      <c r="AC1477" s="80"/>
      <c r="AD1477" s="69"/>
      <c r="AE1477" s="69"/>
      <c r="AF1477" s="69"/>
      <c r="AG1477" s="95"/>
      <c r="AH1477" s="93"/>
      <c r="AI1477" s="81"/>
      <c r="AJ1477" s="80"/>
      <c r="AK1477" s="80"/>
      <c r="AL1477" s="78"/>
      <c r="AM1477" s="80"/>
      <c r="AN1477" s="80"/>
      <c r="AO1477" s="80"/>
      <c r="AP1477" s="80"/>
      <c r="AQ1477" s="80"/>
      <c r="AR1477" s="80"/>
      <c r="AS1477" s="78"/>
      <c r="AT1477" s="96"/>
      <c r="AU1477" s="97"/>
      <c r="AV1477" s="98"/>
      <c r="AW1477" s="99"/>
    </row>
    <row r="1478" spans="1:49">
      <c r="A1478" s="25"/>
      <c r="C1478" s="89"/>
      <c r="D1478" s="84"/>
      <c r="E1478" s="76"/>
      <c r="F1478" s="91"/>
      <c r="G1478" s="80"/>
      <c r="H1478" s="81"/>
      <c r="I1478" s="14"/>
      <c r="J1478" s="92"/>
      <c r="K1478" s="14"/>
      <c r="L1478" s="78"/>
      <c r="M1478" s="81"/>
      <c r="N1478" s="14"/>
      <c r="O1478" s="78"/>
      <c r="P1478" s="78"/>
      <c r="Q1478" s="93"/>
      <c r="R1478" s="80"/>
      <c r="S1478" s="80"/>
      <c r="T1478" s="69"/>
      <c r="U1478" s="78"/>
      <c r="V1478" s="69"/>
      <c r="W1478" s="80"/>
      <c r="X1478" s="80"/>
      <c r="Y1478" s="94"/>
      <c r="Z1478" s="80"/>
      <c r="AA1478" s="80"/>
      <c r="AB1478" s="80"/>
      <c r="AC1478" s="80"/>
      <c r="AD1478" s="69"/>
      <c r="AE1478" s="69"/>
      <c r="AF1478" s="69"/>
      <c r="AG1478" s="95"/>
      <c r="AH1478" s="93"/>
      <c r="AI1478" s="81"/>
      <c r="AJ1478" s="80"/>
      <c r="AK1478" s="80"/>
      <c r="AL1478" s="78"/>
      <c r="AM1478" s="80"/>
      <c r="AN1478" s="80"/>
      <c r="AO1478" s="80"/>
      <c r="AP1478" s="80"/>
      <c r="AQ1478" s="80"/>
      <c r="AR1478" s="80"/>
      <c r="AS1478" s="78"/>
      <c r="AT1478" s="96"/>
      <c r="AU1478" s="97"/>
      <c r="AV1478" s="98"/>
      <c r="AW1478" s="99"/>
    </row>
    <row r="1479" spans="1:49">
      <c r="A1479" s="25"/>
      <c r="C1479" s="89"/>
      <c r="D1479" s="84"/>
      <c r="E1479" s="76"/>
      <c r="F1479" s="91"/>
      <c r="G1479" s="80"/>
      <c r="H1479" s="81"/>
      <c r="I1479" s="14"/>
      <c r="J1479" s="92"/>
      <c r="K1479" s="14"/>
      <c r="L1479" s="78"/>
      <c r="M1479" s="81"/>
      <c r="N1479" s="14"/>
      <c r="O1479" s="78"/>
      <c r="P1479" s="78"/>
      <c r="Q1479" s="93"/>
      <c r="R1479" s="80"/>
      <c r="S1479" s="80"/>
      <c r="T1479" s="69"/>
      <c r="U1479" s="78"/>
      <c r="V1479" s="69"/>
      <c r="W1479" s="80"/>
      <c r="X1479" s="80"/>
      <c r="Y1479" s="94"/>
      <c r="Z1479" s="80"/>
      <c r="AA1479" s="80"/>
      <c r="AB1479" s="80"/>
      <c r="AC1479" s="80"/>
      <c r="AD1479" s="69"/>
      <c r="AE1479" s="69"/>
      <c r="AF1479" s="69"/>
      <c r="AG1479" s="95"/>
      <c r="AH1479" s="93"/>
      <c r="AI1479" s="81"/>
      <c r="AJ1479" s="80"/>
      <c r="AK1479" s="80"/>
      <c r="AL1479" s="78"/>
      <c r="AM1479" s="80"/>
      <c r="AN1479" s="80"/>
      <c r="AO1479" s="80"/>
      <c r="AP1479" s="80"/>
      <c r="AQ1479" s="80"/>
      <c r="AR1479" s="80"/>
      <c r="AS1479" s="78"/>
      <c r="AT1479" s="96"/>
      <c r="AU1479" s="97"/>
      <c r="AV1479" s="98"/>
      <c r="AW1479" s="99"/>
    </row>
    <row r="1480" spans="1:49">
      <c r="A1480" s="25"/>
      <c r="C1480" s="89"/>
      <c r="D1480" s="84"/>
      <c r="E1480" s="76"/>
      <c r="F1480" s="91"/>
      <c r="G1480" s="80"/>
      <c r="H1480" s="81"/>
      <c r="I1480" s="14"/>
      <c r="J1480" s="92"/>
      <c r="K1480" s="14"/>
      <c r="L1480" s="78"/>
      <c r="M1480" s="81"/>
      <c r="N1480" s="14"/>
      <c r="O1480" s="78"/>
      <c r="P1480" s="78"/>
      <c r="Q1480" s="93"/>
      <c r="R1480" s="80"/>
      <c r="S1480" s="80"/>
      <c r="T1480" s="69"/>
      <c r="U1480" s="78"/>
      <c r="V1480" s="69"/>
      <c r="W1480" s="80"/>
      <c r="X1480" s="80"/>
      <c r="Y1480" s="94"/>
      <c r="Z1480" s="80"/>
      <c r="AA1480" s="80"/>
      <c r="AB1480" s="80"/>
      <c r="AC1480" s="80"/>
      <c r="AD1480" s="69"/>
      <c r="AE1480" s="69"/>
      <c r="AF1480" s="69"/>
      <c r="AG1480" s="95"/>
      <c r="AH1480" s="93"/>
      <c r="AI1480" s="81"/>
      <c r="AJ1480" s="80"/>
      <c r="AK1480" s="80"/>
      <c r="AL1480" s="78"/>
      <c r="AM1480" s="80"/>
      <c r="AN1480" s="80"/>
      <c r="AO1480" s="80"/>
      <c r="AP1480" s="80"/>
      <c r="AQ1480" s="80"/>
      <c r="AR1480" s="80"/>
      <c r="AS1480" s="78"/>
      <c r="AT1480" s="96"/>
      <c r="AU1480" s="97"/>
      <c r="AV1480" s="98"/>
      <c r="AW1480" s="99"/>
    </row>
    <row r="1481" spans="1:49">
      <c r="A1481" s="25"/>
      <c r="C1481" s="89"/>
      <c r="D1481" s="84"/>
      <c r="E1481" s="76"/>
      <c r="F1481" s="91"/>
      <c r="G1481" s="80"/>
      <c r="H1481" s="81"/>
      <c r="I1481" s="14"/>
      <c r="J1481" s="92"/>
      <c r="K1481" s="14"/>
      <c r="L1481" s="78"/>
      <c r="M1481" s="81"/>
      <c r="N1481" s="14"/>
      <c r="O1481" s="78"/>
      <c r="P1481" s="78"/>
      <c r="Q1481" s="93"/>
      <c r="R1481" s="80"/>
      <c r="S1481" s="80"/>
      <c r="T1481" s="69"/>
      <c r="U1481" s="78"/>
      <c r="V1481" s="69"/>
      <c r="W1481" s="80"/>
      <c r="X1481" s="80"/>
      <c r="Y1481" s="94"/>
      <c r="Z1481" s="80"/>
      <c r="AA1481" s="80"/>
      <c r="AB1481" s="80"/>
      <c r="AC1481" s="80"/>
      <c r="AD1481" s="69"/>
      <c r="AE1481" s="69"/>
      <c r="AF1481" s="69"/>
      <c r="AG1481" s="95"/>
      <c r="AH1481" s="93"/>
      <c r="AI1481" s="81"/>
      <c r="AJ1481" s="80"/>
      <c r="AK1481" s="80"/>
      <c r="AL1481" s="78"/>
      <c r="AM1481" s="80"/>
      <c r="AN1481" s="80"/>
      <c r="AO1481" s="80"/>
      <c r="AP1481" s="80"/>
      <c r="AQ1481" s="80"/>
      <c r="AR1481" s="80"/>
      <c r="AS1481" s="78"/>
      <c r="AT1481" s="96"/>
      <c r="AU1481" s="97"/>
      <c r="AV1481" s="98"/>
      <c r="AW1481" s="99"/>
    </row>
    <row r="1482" spans="1:49">
      <c r="A1482" s="25"/>
      <c r="C1482" s="89"/>
      <c r="D1482" s="84"/>
      <c r="E1482" s="76"/>
      <c r="F1482" s="91"/>
      <c r="G1482" s="80"/>
      <c r="H1482" s="81"/>
      <c r="I1482" s="14"/>
      <c r="J1482" s="92"/>
      <c r="K1482" s="14"/>
      <c r="L1482" s="78"/>
      <c r="M1482" s="81"/>
      <c r="N1482" s="14"/>
      <c r="O1482" s="78"/>
      <c r="P1482" s="78"/>
      <c r="Q1482" s="93"/>
      <c r="R1482" s="80"/>
      <c r="S1482" s="80"/>
      <c r="T1482" s="69"/>
      <c r="U1482" s="78"/>
      <c r="V1482" s="69"/>
      <c r="W1482" s="80"/>
      <c r="X1482" s="80"/>
      <c r="Y1482" s="94"/>
      <c r="Z1482" s="80"/>
      <c r="AA1482" s="80"/>
      <c r="AB1482" s="80"/>
      <c r="AC1482" s="80"/>
      <c r="AD1482" s="69"/>
      <c r="AE1482" s="69"/>
      <c r="AF1482" s="69"/>
      <c r="AG1482" s="95"/>
      <c r="AH1482" s="93"/>
      <c r="AI1482" s="81"/>
      <c r="AJ1482" s="80"/>
      <c r="AK1482" s="80"/>
      <c r="AL1482" s="78"/>
      <c r="AM1482" s="80"/>
      <c r="AN1482" s="80"/>
      <c r="AO1482" s="80"/>
      <c r="AP1482" s="80"/>
      <c r="AQ1482" s="80"/>
      <c r="AR1482" s="80"/>
      <c r="AS1482" s="78"/>
      <c r="AT1482" s="96"/>
      <c r="AU1482" s="97"/>
      <c r="AV1482" s="98"/>
      <c r="AW1482" s="99"/>
    </row>
    <row r="1483" spans="1:49">
      <c r="A1483" s="25"/>
      <c r="C1483" s="89"/>
      <c r="D1483" s="84"/>
      <c r="E1483" s="76"/>
      <c r="F1483" s="91"/>
      <c r="G1483" s="80"/>
      <c r="H1483" s="81"/>
      <c r="I1483" s="14"/>
      <c r="J1483" s="92"/>
      <c r="K1483" s="14"/>
      <c r="L1483" s="78"/>
      <c r="M1483" s="81"/>
      <c r="N1483" s="14"/>
      <c r="O1483" s="78"/>
      <c r="P1483" s="78"/>
      <c r="Q1483" s="93"/>
      <c r="R1483" s="80"/>
      <c r="S1483" s="80"/>
      <c r="T1483" s="69"/>
      <c r="U1483" s="78"/>
      <c r="V1483" s="69"/>
      <c r="W1483" s="80"/>
      <c r="X1483" s="80"/>
      <c r="Y1483" s="94"/>
      <c r="Z1483" s="80"/>
      <c r="AA1483" s="80"/>
      <c r="AB1483" s="80"/>
      <c r="AC1483" s="80"/>
      <c r="AD1483" s="69"/>
      <c r="AE1483" s="69"/>
      <c r="AF1483" s="69"/>
      <c r="AG1483" s="95"/>
      <c r="AH1483" s="93"/>
      <c r="AI1483" s="81"/>
      <c r="AJ1483" s="80"/>
      <c r="AK1483" s="80"/>
      <c r="AL1483" s="78"/>
      <c r="AM1483" s="80"/>
      <c r="AN1483" s="80"/>
      <c r="AO1483" s="80"/>
      <c r="AP1483" s="80"/>
      <c r="AQ1483" s="80"/>
      <c r="AR1483" s="80"/>
      <c r="AS1483" s="78"/>
      <c r="AT1483" s="96"/>
      <c r="AU1483" s="97"/>
      <c r="AV1483" s="98"/>
      <c r="AW1483" s="99"/>
    </row>
    <row r="1484" spans="1:49">
      <c r="A1484" s="25"/>
      <c r="C1484" s="89"/>
      <c r="D1484" s="84"/>
      <c r="E1484" s="76"/>
      <c r="F1484" s="91"/>
      <c r="G1484" s="80"/>
      <c r="H1484" s="81"/>
      <c r="I1484" s="14"/>
      <c r="J1484" s="92"/>
      <c r="K1484" s="14"/>
      <c r="L1484" s="78"/>
      <c r="M1484" s="81"/>
      <c r="N1484" s="14"/>
      <c r="O1484" s="78"/>
      <c r="P1484" s="78"/>
      <c r="Q1484" s="93"/>
      <c r="R1484" s="80"/>
      <c r="S1484" s="80"/>
      <c r="T1484" s="69"/>
      <c r="U1484" s="78"/>
      <c r="V1484" s="69"/>
      <c r="W1484" s="80"/>
      <c r="X1484" s="80"/>
      <c r="Y1484" s="94"/>
      <c r="Z1484" s="80"/>
      <c r="AA1484" s="80"/>
      <c r="AB1484" s="80"/>
      <c r="AC1484" s="80"/>
      <c r="AD1484" s="69"/>
      <c r="AE1484" s="69"/>
      <c r="AF1484" s="69"/>
      <c r="AG1484" s="95"/>
      <c r="AH1484" s="93"/>
      <c r="AI1484" s="81"/>
      <c r="AJ1484" s="80"/>
      <c r="AK1484" s="80"/>
      <c r="AL1484" s="78"/>
      <c r="AM1484" s="80"/>
      <c r="AN1484" s="80"/>
      <c r="AO1484" s="80"/>
      <c r="AP1484" s="80"/>
      <c r="AQ1484" s="80"/>
      <c r="AR1484" s="80"/>
      <c r="AS1484" s="78"/>
      <c r="AT1484" s="96"/>
      <c r="AU1484" s="97"/>
      <c r="AV1484" s="98"/>
      <c r="AW1484" s="99"/>
    </row>
    <row r="1485" spans="1:49">
      <c r="A1485" s="25"/>
      <c r="C1485" s="89"/>
      <c r="D1485" s="84"/>
      <c r="E1485" s="76"/>
      <c r="F1485" s="91"/>
      <c r="G1485" s="80"/>
      <c r="H1485" s="81"/>
      <c r="I1485" s="14"/>
      <c r="J1485" s="92"/>
      <c r="K1485" s="14"/>
      <c r="L1485" s="78"/>
      <c r="M1485" s="81"/>
      <c r="N1485" s="14"/>
      <c r="O1485" s="78"/>
      <c r="P1485" s="78"/>
      <c r="Q1485" s="93"/>
      <c r="R1485" s="80"/>
      <c r="S1485" s="80"/>
      <c r="T1485" s="69"/>
      <c r="U1485" s="78"/>
      <c r="V1485" s="69"/>
      <c r="W1485" s="80"/>
      <c r="X1485" s="80"/>
      <c r="Y1485" s="94"/>
      <c r="Z1485" s="80"/>
      <c r="AA1485" s="80"/>
      <c r="AB1485" s="80"/>
      <c r="AC1485" s="80"/>
      <c r="AD1485" s="69"/>
      <c r="AE1485" s="69"/>
      <c r="AF1485" s="69"/>
      <c r="AG1485" s="95"/>
      <c r="AH1485" s="93"/>
      <c r="AI1485" s="81"/>
      <c r="AJ1485" s="80"/>
      <c r="AK1485" s="80"/>
      <c r="AL1485" s="78"/>
      <c r="AM1485" s="80"/>
      <c r="AN1485" s="80"/>
      <c r="AO1485" s="80"/>
      <c r="AP1485" s="80"/>
      <c r="AQ1485" s="80"/>
      <c r="AR1485" s="80"/>
      <c r="AS1485" s="78"/>
      <c r="AT1485" s="96"/>
      <c r="AU1485" s="97"/>
      <c r="AV1485" s="98"/>
      <c r="AW1485" s="99"/>
    </row>
    <row r="1486" spans="1:49">
      <c r="A1486" s="25"/>
      <c r="C1486" s="89"/>
      <c r="D1486" s="84"/>
      <c r="E1486" s="76"/>
      <c r="F1486" s="91"/>
      <c r="G1486" s="80"/>
      <c r="H1486" s="81"/>
      <c r="I1486" s="14"/>
      <c r="J1486" s="92"/>
      <c r="K1486" s="14"/>
      <c r="L1486" s="78"/>
      <c r="M1486" s="81"/>
      <c r="N1486" s="14"/>
      <c r="O1486" s="78"/>
      <c r="P1486" s="78"/>
      <c r="Q1486" s="93"/>
      <c r="R1486" s="80"/>
      <c r="S1486" s="80"/>
      <c r="T1486" s="69"/>
      <c r="U1486" s="78"/>
      <c r="V1486" s="69"/>
      <c r="W1486" s="80"/>
      <c r="X1486" s="80"/>
      <c r="Y1486" s="94"/>
      <c r="Z1486" s="80"/>
      <c r="AA1486" s="80"/>
      <c r="AB1486" s="80"/>
      <c r="AC1486" s="80"/>
      <c r="AD1486" s="69"/>
      <c r="AE1486" s="69"/>
      <c r="AF1486" s="69"/>
      <c r="AG1486" s="95"/>
      <c r="AH1486" s="93"/>
      <c r="AI1486" s="81"/>
      <c r="AJ1486" s="80"/>
      <c r="AK1486" s="80"/>
      <c r="AL1486" s="78"/>
      <c r="AM1486" s="80"/>
      <c r="AN1486" s="80"/>
      <c r="AO1486" s="80"/>
      <c r="AP1486" s="80"/>
      <c r="AQ1486" s="80"/>
      <c r="AR1486" s="80"/>
      <c r="AS1486" s="78"/>
      <c r="AT1486" s="96"/>
      <c r="AU1486" s="97"/>
      <c r="AV1486" s="98"/>
      <c r="AW1486" s="99"/>
    </row>
    <row r="1487" spans="1:49">
      <c r="A1487" s="25"/>
      <c r="C1487" s="89"/>
      <c r="D1487" s="84"/>
      <c r="E1487" s="76"/>
      <c r="F1487" s="91"/>
      <c r="G1487" s="80"/>
      <c r="H1487" s="81"/>
      <c r="I1487" s="14"/>
      <c r="J1487" s="92"/>
      <c r="K1487" s="14"/>
      <c r="L1487" s="78"/>
      <c r="M1487" s="81"/>
      <c r="N1487" s="14"/>
      <c r="O1487" s="78"/>
      <c r="P1487" s="78"/>
      <c r="Q1487" s="93"/>
      <c r="R1487" s="80"/>
      <c r="S1487" s="80"/>
      <c r="T1487" s="69"/>
      <c r="U1487" s="78"/>
      <c r="V1487" s="69"/>
      <c r="W1487" s="80"/>
      <c r="X1487" s="80"/>
      <c r="Y1487" s="94"/>
      <c r="Z1487" s="80"/>
      <c r="AA1487" s="80"/>
      <c r="AB1487" s="80"/>
      <c r="AC1487" s="80"/>
      <c r="AD1487" s="69"/>
      <c r="AE1487" s="69"/>
      <c r="AF1487" s="69"/>
      <c r="AG1487" s="95"/>
      <c r="AH1487" s="93"/>
      <c r="AI1487" s="81"/>
      <c r="AJ1487" s="80"/>
      <c r="AK1487" s="80"/>
      <c r="AL1487" s="78"/>
      <c r="AM1487" s="80"/>
      <c r="AN1487" s="80"/>
      <c r="AO1487" s="80"/>
      <c r="AP1487" s="80"/>
      <c r="AQ1487" s="80"/>
      <c r="AR1487" s="80"/>
      <c r="AS1487" s="78"/>
      <c r="AT1487" s="96"/>
      <c r="AU1487" s="97"/>
      <c r="AV1487" s="98"/>
      <c r="AW1487" s="99"/>
    </row>
    <row r="1488" spans="1:49">
      <c r="A1488" s="25"/>
      <c r="C1488" s="89"/>
      <c r="D1488" s="84"/>
      <c r="E1488" s="76"/>
      <c r="F1488" s="91"/>
      <c r="G1488" s="80"/>
      <c r="H1488" s="81"/>
      <c r="I1488" s="14"/>
      <c r="J1488" s="92"/>
      <c r="K1488" s="14"/>
      <c r="L1488" s="78"/>
      <c r="M1488" s="81"/>
      <c r="N1488" s="14"/>
      <c r="O1488" s="78"/>
      <c r="P1488" s="78"/>
      <c r="Q1488" s="93"/>
      <c r="R1488" s="80"/>
      <c r="S1488" s="80"/>
      <c r="T1488" s="69"/>
      <c r="U1488" s="78"/>
      <c r="V1488" s="69"/>
      <c r="W1488" s="80"/>
      <c r="X1488" s="80"/>
      <c r="Y1488" s="94"/>
      <c r="Z1488" s="80"/>
      <c r="AA1488" s="80"/>
      <c r="AB1488" s="80"/>
      <c r="AC1488" s="80"/>
      <c r="AD1488" s="69"/>
      <c r="AE1488" s="69"/>
      <c r="AF1488" s="69"/>
      <c r="AG1488" s="95"/>
      <c r="AH1488" s="93"/>
      <c r="AI1488" s="81"/>
      <c r="AJ1488" s="80"/>
      <c r="AK1488" s="80"/>
      <c r="AL1488" s="78"/>
      <c r="AM1488" s="80"/>
      <c r="AN1488" s="80"/>
      <c r="AO1488" s="80"/>
      <c r="AP1488" s="80"/>
      <c r="AQ1488" s="80"/>
      <c r="AR1488" s="80"/>
      <c r="AS1488" s="78"/>
      <c r="AT1488" s="96"/>
      <c r="AU1488" s="97"/>
      <c r="AV1488" s="98"/>
      <c r="AW1488" s="99"/>
    </row>
    <row r="1489" spans="1:49">
      <c r="A1489" s="25"/>
      <c r="C1489" s="89"/>
      <c r="D1489" s="84"/>
      <c r="E1489" s="76"/>
      <c r="F1489" s="91"/>
      <c r="G1489" s="80"/>
      <c r="H1489" s="81"/>
      <c r="I1489" s="14"/>
      <c r="J1489" s="92"/>
      <c r="K1489" s="14"/>
      <c r="L1489" s="78"/>
      <c r="M1489" s="81"/>
      <c r="N1489" s="14"/>
      <c r="O1489" s="78"/>
      <c r="P1489" s="78"/>
      <c r="Q1489" s="93"/>
      <c r="R1489" s="80"/>
      <c r="S1489" s="80"/>
      <c r="T1489" s="69"/>
      <c r="U1489" s="78"/>
      <c r="V1489" s="69"/>
      <c r="W1489" s="80"/>
      <c r="X1489" s="80"/>
      <c r="Y1489" s="94"/>
      <c r="Z1489" s="80"/>
      <c r="AA1489" s="80"/>
      <c r="AB1489" s="80"/>
      <c r="AC1489" s="80"/>
      <c r="AD1489" s="69"/>
      <c r="AE1489" s="69"/>
      <c r="AF1489" s="69"/>
      <c r="AG1489" s="95"/>
      <c r="AH1489" s="93"/>
      <c r="AI1489" s="81"/>
      <c r="AJ1489" s="80"/>
      <c r="AK1489" s="80"/>
      <c r="AL1489" s="78"/>
      <c r="AM1489" s="80"/>
      <c r="AN1489" s="80"/>
      <c r="AO1489" s="80"/>
      <c r="AP1489" s="80"/>
      <c r="AQ1489" s="80"/>
      <c r="AR1489" s="80"/>
      <c r="AS1489" s="78"/>
      <c r="AT1489" s="96"/>
      <c r="AU1489" s="97"/>
      <c r="AV1489" s="98"/>
      <c r="AW1489" s="99"/>
    </row>
    <row r="1490" spans="1:49">
      <c r="A1490" s="25"/>
      <c r="C1490" s="89"/>
      <c r="D1490" s="84"/>
      <c r="E1490" s="76"/>
      <c r="F1490" s="91"/>
      <c r="G1490" s="80"/>
      <c r="H1490" s="81"/>
      <c r="I1490" s="14"/>
      <c r="J1490" s="92"/>
      <c r="K1490" s="14"/>
      <c r="L1490" s="78"/>
      <c r="M1490" s="81"/>
      <c r="N1490" s="14"/>
      <c r="O1490" s="78"/>
      <c r="P1490" s="78"/>
      <c r="Q1490" s="93"/>
      <c r="R1490" s="80"/>
      <c r="S1490" s="80"/>
      <c r="T1490" s="69"/>
      <c r="U1490" s="78"/>
      <c r="V1490" s="69"/>
      <c r="W1490" s="80"/>
      <c r="X1490" s="80"/>
      <c r="Y1490" s="94"/>
      <c r="Z1490" s="80"/>
      <c r="AA1490" s="80"/>
      <c r="AB1490" s="80"/>
      <c r="AC1490" s="80"/>
      <c r="AD1490" s="69"/>
      <c r="AE1490" s="69"/>
      <c r="AF1490" s="69"/>
      <c r="AG1490" s="95"/>
      <c r="AH1490" s="93"/>
      <c r="AI1490" s="81"/>
      <c r="AJ1490" s="80"/>
      <c r="AK1490" s="80"/>
      <c r="AL1490" s="78"/>
      <c r="AM1490" s="80"/>
      <c r="AN1490" s="80"/>
      <c r="AO1490" s="80"/>
      <c r="AP1490" s="80"/>
      <c r="AQ1490" s="80"/>
      <c r="AR1490" s="80"/>
      <c r="AS1490" s="78"/>
      <c r="AT1490" s="96"/>
      <c r="AU1490" s="97"/>
      <c r="AV1490" s="98"/>
      <c r="AW1490" s="99"/>
    </row>
    <row r="1491" spans="1:49">
      <c r="A1491" s="25"/>
      <c r="C1491" s="89"/>
      <c r="D1491" s="84"/>
      <c r="E1491" s="76"/>
      <c r="F1491" s="91"/>
      <c r="G1491" s="80"/>
      <c r="H1491" s="81"/>
      <c r="I1491" s="14"/>
      <c r="J1491" s="92"/>
      <c r="K1491" s="14"/>
      <c r="L1491" s="78"/>
      <c r="M1491" s="81"/>
      <c r="N1491" s="14"/>
      <c r="O1491" s="78"/>
      <c r="P1491" s="78"/>
      <c r="Q1491" s="93"/>
      <c r="R1491" s="80"/>
      <c r="S1491" s="80"/>
      <c r="T1491" s="69"/>
      <c r="U1491" s="78"/>
      <c r="V1491" s="69"/>
      <c r="W1491" s="80"/>
      <c r="X1491" s="80"/>
      <c r="Y1491" s="94"/>
      <c r="Z1491" s="80"/>
      <c r="AA1491" s="80"/>
      <c r="AB1491" s="80"/>
      <c r="AC1491" s="80"/>
      <c r="AD1491" s="69"/>
      <c r="AE1491" s="69"/>
      <c r="AF1491" s="69"/>
      <c r="AG1491" s="95"/>
      <c r="AH1491" s="93"/>
      <c r="AI1491" s="81"/>
      <c r="AJ1491" s="80"/>
      <c r="AK1491" s="80"/>
      <c r="AL1491" s="78"/>
      <c r="AM1491" s="80"/>
      <c r="AN1491" s="80"/>
      <c r="AO1491" s="80"/>
      <c r="AP1491" s="80"/>
      <c r="AQ1491" s="80"/>
      <c r="AR1491" s="80"/>
      <c r="AS1491" s="78"/>
      <c r="AT1491" s="96"/>
      <c r="AU1491" s="97"/>
      <c r="AV1491" s="98"/>
      <c r="AW1491" s="99"/>
    </row>
    <row r="1492" spans="1:49">
      <c r="A1492" s="25"/>
      <c r="C1492" s="89"/>
      <c r="D1492" s="84"/>
      <c r="E1492" s="76"/>
      <c r="F1492" s="91"/>
      <c r="G1492" s="80"/>
      <c r="H1492" s="81"/>
      <c r="I1492" s="14"/>
      <c r="J1492" s="92"/>
      <c r="K1492" s="14"/>
      <c r="L1492" s="78"/>
      <c r="M1492" s="81"/>
      <c r="N1492" s="14"/>
      <c r="O1492" s="78"/>
      <c r="P1492" s="78"/>
      <c r="Q1492" s="93"/>
      <c r="R1492" s="80"/>
      <c r="S1492" s="80"/>
      <c r="T1492" s="69"/>
      <c r="U1492" s="78"/>
      <c r="V1492" s="69"/>
      <c r="W1492" s="80"/>
      <c r="X1492" s="80"/>
      <c r="Y1492" s="94"/>
      <c r="Z1492" s="80"/>
      <c r="AA1492" s="80"/>
      <c r="AB1492" s="80"/>
      <c r="AC1492" s="80"/>
      <c r="AD1492" s="69"/>
      <c r="AE1492" s="69"/>
      <c r="AF1492" s="69"/>
      <c r="AG1492" s="95"/>
      <c r="AH1492" s="93"/>
      <c r="AI1492" s="81"/>
      <c r="AJ1492" s="80"/>
      <c r="AK1492" s="80"/>
      <c r="AL1492" s="78"/>
      <c r="AM1492" s="80"/>
      <c r="AN1492" s="80"/>
      <c r="AO1492" s="80"/>
      <c r="AP1492" s="80"/>
      <c r="AQ1492" s="80"/>
      <c r="AR1492" s="80"/>
      <c r="AS1492" s="78"/>
      <c r="AT1492" s="96"/>
      <c r="AU1492" s="97"/>
      <c r="AV1492" s="98"/>
      <c r="AW1492" s="99"/>
    </row>
    <row r="1493" spans="1:49">
      <c r="A1493" s="25"/>
      <c r="C1493" s="89"/>
      <c r="D1493" s="84"/>
      <c r="E1493" s="76"/>
      <c r="F1493" s="91"/>
      <c r="G1493" s="80"/>
      <c r="H1493" s="81"/>
      <c r="I1493" s="14"/>
      <c r="J1493" s="92"/>
      <c r="K1493" s="14"/>
      <c r="L1493" s="78"/>
      <c r="M1493" s="81"/>
      <c r="N1493" s="14"/>
      <c r="O1493" s="78"/>
      <c r="P1493" s="78"/>
      <c r="Q1493" s="93"/>
      <c r="R1493" s="80"/>
      <c r="S1493" s="80"/>
      <c r="T1493" s="69"/>
      <c r="U1493" s="78"/>
      <c r="V1493" s="69"/>
      <c r="W1493" s="80"/>
      <c r="X1493" s="80"/>
      <c r="Y1493" s="94"/>
      <c r="Z1493" s="80"/>
      <c r="AA1493" s="80"/>
      <c r="AB1493" s="80"/>
      <c r="AC1493" s="80"/>
      <c r="AD1493" s="69"/>
      <c r="AE1493" s="69"/>
      <c r="AF1493" s="69"/>
      <c r="AG1493" s="95"/>
      <c r="AH1493" s="93"/>
      <c r="AI1493" s="81"/>
      <c r="AJ1493" s="80"/>
      <c r="AK1493" s="80"/>
      <c r="AL1493" s="78"/>
      <c r="AM1493" s="80"/>
      <c r="AN1493" s="80"/>
      <c r="AO1493" s="80"/>
      <c r="AP1493" s="80"/>
      <c r="AQ1493" s="80"/>
      <c r="AR1493" s="80"/>
      <c r="AS1493" s="78"/>
      <c r="AT1493" s="96"/>
      <c r="AU1493" s="97"/>
      <c r="AV1493" s="98"/>
      <c r="AW1493" s="99"/>
    </row>
    <row r="1494" spans="1:49">
      <c r="A1494" s="25"/>
      <c r="C1494" s="89"/>
      <c r="D1494" s="84"/>
      <c r="E1494" s="76"/>
      <c r="F1494" s="91"/>
      <c r="G1494" s="80"/>
      <c r="H1494" s="81"/>
      <c r="I1494" s="14"/>
      <c r="J1494" s="92"/>
      <c r="K1494" s="14"/>
      <c r="L1494" s="78"/>
      <c r="M1494" s="81"/>
      <c r="N1494" s="14"/>
      <c r="O1494" s="78"/>
      <c r="P1494" s="78"/>
      <c r="Q1494" s="93"/>
      <c r="R1494" s="80"/>
      <c r="S1494" s="80"/>
      <c r="T1494" s="69"/>
      <c r="U1494" s="78"/>
      <c r="V1494" s="69"/>
      <c r="W1494" s="80"/>
      <c r="X1494" s="80"/>
      <c r="Y1494" s="94"/>
      <c r="Z1494" s="80"/>
      <c r="AA1494" s="80"/>
      <c r="AB1494" s="80"/>
      <c r="AC1494" s="80"/>
      <c r="AD1494" s="69"/>
      <c r="AE1494" s="69"/>
      <c r="AF1494" s="69"/>
      <c r="AG1494" s="95"/>
      <c r="AH1494" s="93"/>
      <c r="AI1494" s="81"/>
      <c r="AJ1494" s="80"/>
      <c r="AK1494" s="80"/>
      <c r="AL1494" s="78"/>
      <c r="AM1494" s="80"/>
      <c r="AN1494" s="80"/>
      <c r="AO1494" s="80"/>
      <c r="AP1494" s="80"/>
      <c r="AQ1494" s="80"/>
      <c r="AR1494" s="80"/>
      <c r="AS1494" s="78"/>
      <c r="AT1494" s="96"/>
      <c r="AU1494" s="97"/>
      <c r="AV1494" s="98"/>
      <c r="AW1494" s="99"/>
    </row>
    <row r="1495" spans="1:49">
      <c r="A1495" s="25"/>
      <c r="C1495" s="89"/>
      <c r="D1495" s="84"/>
      <c r="E1495" s="76"/>
      <c r="F1495" s="91"/>
      <c r="G1495" s="80"/>
      <c r="H1495" s="81"/>
      <c r="I1495" s="14"/>
      <c r="J1495" s="92"/>
      <c r="K1495" s="14"/>
      <c r="L1495" s="78"/>
      <c r="M1495" s="81"/>
      <c r="N1495" s="14"/>
      <c r="O1495" s="78"/>
      <c r="P1495" s="78"/>
      <c r="Q1495" s="93"/>
      <c r="R1495" s="80"/>
      <c r="S1495" s="80"/>
      <c r="T1495" s="69"/>
      <c r="U1495" s="78"/>
      <c r="V1495" s="69"/>
      <c r="W1495" s="80"/>
      <c r="X1495" s="80"/>
      <c r="Y1495" s="94"/>
      <c r="Z1495" s="80"/>
      <c r="AA1495" s="80"/>
      <c r="AB1495" s="80"/>
      <c r="AC1495" s="80"/>
      <c r="AD1495" s="69"/>
      <c r="AE1495" s="69"/>
      <c r="AF1495" s="69"/>
      <c r="AG1495" s="95"/>
      <c r="AH1495" s="93"/>
      <c r="AI1495" s="81"/>
      <c r="AJ1495" s="80"/>
      <c r="AK1495" s="80"/>
      <c r="AL1495" s="78"/>
      <c r="AM1495" s="80"/>
      <c r="AN1495" s="80"/>
      <c r="AO1495" s="80"/>
      <c r="AP1495" s="80"/>
      <c r="AQ1495" s="80"/>
      <c r="AR1495" s="80"/>
      <c r="AS1495" s="78"/>
      <c r="AT1495" s="96"/>
      <c r="AU1495" s="97"/>
      <c r="AV1495" s="98"/>
      <c r="AW1495" s="99"/>
    </row>
    <row r="1496" spans="1:49">
      <c r="A1496" s="25"/>
      <c r="C1496" s="89"/>
      <c r="D1496" s="84"/>
      <c r="E1496" s="76"/>
      <c r="F1496" s="91"/>
      <c r="G1496" s="80"/>
      <c r="H1496" s="81"/>
      <c r="I1496" s="14"/>
      <c r="J1496" s="92"/>
      <c r="K1496" s="14"/>
      <c r="L1496" s="78"/>
      <c r="M1496" s="81"/>
      <c r="N1496" s="14"/>
      <c r="O1496" s="78"/>
      <c r="P1496" s="78"/>
      <c r="Q1496" s="93"/>
      <c r="R1496" s="80"/>
      <c r="S1496" s="80"/>
      <c r="T1496" s="69"/>
      <c r="U1496" s="78"/>
      <c r="V1496" s="69"/>
      <c r="W1496" s="80"/>
      <c r="X1496" s="80"/>
      <c r="Y1496" s="94"/>
      <c r="Z1496" s="80"/>
      <c r="AA1496" s="80"/>
      <c r="AB1496" s="80"/>
      <c r="AC1496" s="80"/>
      <c r="AD1496" s="69"/>
      <c r="AE1496" s="69"/>
      <c r="AF1496" s="69"/>
      <c r="AG1496" s="95"/>
      <c r="AH1496" s="93"/>
      <c r="AI1496" s="81"/>
      <c r="AJ1496" s="80"/>
      <c r="AK1496" s="80"/>
      <c r="AL1496" s="78"/>
      <c r="AM1496" s="80"/>
      <c r="AN1496" s="80"/>
      <c r="AO1496" s="80"/>
      <c r="AP1496" s="80"/>
      <c r="AQ1496" s="80"/>
      <c r="AR1496" s="80"/>
      <c r="AS1496" s="78"/>
      <c r="AT1496" s="96"/>
      <c r="AU1496" s="97"/>
      <c r="AV1496" s="98"/>
      <c r="AW1496" s="99"/>
    </row>
    <row r="1497" spans="1:49">
      <c r="A1497" s="25"/>
      <c r="C1497" s="89"/>
      <c r="D1497" s="84"/>
      <c r="E1497" s="76"/>
      <c r="F1497" s="91"/>
      <c r="G1497" s="80"/>
      <c r="H1497" s="81"/>
      <c r="I1497" s="14"/>
      <c r="J1497" s="92"/>
      <c r="K1497" s="14"/>
      <c r="L1497" s="78"/>
      <c r="M1497" s="81"/>
      <c r="N1497" s="14"/>
      <c r="O1497" s="78"/>
      <c r="P1497" s="78"/>
      <c r="Q1497" s="93"/>
      <c r="R1497" s="80"/>
      <c r="S1497" s="80"/>
      <c r="T1497" s="69"/>
      <c r="U1497" s="78"/>
      <c r="V1497" s="69"/>
      <c r="W1497" s="80"/>
      <c r="X1497" s="80"/>
      <c r="Y1497" s="94"/>
      <c r="Z1497" s="80"/>
      <c r="AA1497" s="80"/>
      <c r="AB1497" s="80"/>
      <c r="AC1497" s="80"/>
      <c r="AD1497" s="69"/>
      <c r="AE1497" s="69"/>
      <c r="AF1497" s="69"/>
      <c r="AG1497" s="95"/>
      <c r="AH1497" s="93"/>
      <c r="AI1497" s="81"/>
      <c r="AJ1497" s="80"/>
      <c r="AK1497" s="80"/>
      <c r="AL1497" s="78"/>
      <c r="AM1497" s="80"/>
      <c r="AN1497" s="80"/>
      <c r="AO1497" s="80"/>
      <c r="AP1497" s="80"/>
      <c r="AQ1497" s="80"/>
      <c r="AR1497" s="80"/>
      <c r="AS1497" s="78"/>
      <c r="AT1497" s="96"/>
      <c r="AU1497" s="97"/>
      <c r="AV1497" s="98"/>
      <c r="AW1497" s="99"/>
    </row>
    <row r="1498" spans="1:49">
      <c r="A1498" s="25"/>
      <c r="C1498" s="89"/>
      <c r="D1498" s="84"/>
      <c r="E1498" s="76"/>
      <c r="F1498" s="91"/>
      <c r="G1498" s="80"/>
      <c r="H1498" s="81"/>
      <c r="I1498" s="14"/>
      <c r="J1498" s="92"/>
      <c r="K1498" s="14"/>
      <c r="L1498" s="78"/>
      <c r="M1498" s="81"/>
      <c r="N1498" s="14"/>
      <c r="O1498" s="78"/>
      <c r="P1498" s="78"/>
      <c r="Q1498" s="93"/>
      <c r="R1498" s="80"/>
      <c r="S1498" s="80"/>
      <c r="T1498" s="69"/>
      <c r="U1498" s="78"/>
      <c r="V1498" s="69"/>
      <c r="W1498" s="80"/>
      <c r="X1498" s="80"/>
      <c r="Y1498" s="94"/>
      <c r="Z1498" s="80"/>
      <c r="AA1498" s="80"/>
      <c r="AB1498" s="80"/>
      <c r="AC1498" s="80"/>
      <c r="AD1498" s="69"/>
      <c r="AE1498" s="69"/>
      <c r="AF1498" s="69"/>
      <c r="AG1498" s="95"/>
      <c r="AH1498" s="93"/>
      <c r="AI1498" s="81"/>
      <c r="AJ1498" s="80"/>
      <c r="AK1498" s="80"/>
      <c r="AL1498" s="78"/>
      <c r="AM1498" s="80"/>
      <c r="AN1498" s="80"/>
      <c r="AO1498" s="80"/>
      <c r="AP1498" s="80"/>
      <c r="AQ1498" s="80"/>
      <c r="AR1498" s="80"/>
      <c r="AS1498" s="78"/>
      <c r="AT1498" s="96"/>
      <c r="AU1498" s="97"/>
      <c r="AV1498" s="98"/>
      <c r="AW1498" s="99"/>
    </row>
    <row r="1499" spans="1:49">
      <c r="A1499" s="25"/>
      <c r="C1499" s="89"/>
      <c r="D1499" s="84"/>
      <c r="E1499" s="76"/>
      <c r="F1499" s="91"/>
      <c r="G1499" s="80"/>
      <c r="H1499" s="81"/>
      <c r="I1499" s="14"/>
      <c r="J1499" s="92"/>
      <c r="K1499" s="14"/>
      <c r="L1499" s="78"/>
      <c r="M1499" s="81"/>
      <c r="N1499" s="14"/>
      <c r="O1499" s="78"/>
      <c r="P1499" s="78"/>
      <c r="Q1499" s="93"/>
      <c r="R1499" s="80"/>
      <c r="S1499" s="80"/>
      <c r="T1499" s="69"/>
      <c r="U1499" s="78"/>
      <c r="V1499" s="69"/>
      <c r="W1499" s="80"/>
      <c r="X1499" s="80"/>
      <c r="Y1499" s="94"/>
      <c r="Z1499" s="80"/>
      <c r="AA1499" s="80"/>
      <c r="AB1499" s="80"/>
      <c r="AC1499" s="80"/>
      <c r="AD1499" s="69"/>
      <c r="AE1499" s="69"/>
      <c r="AF1499" s="69"/>
      <c r="AG1499" s="95"/>
      <c r="AH1499" s="93"/>
      <c r="AI1499" s="81"/>
      <c r="AJ1499" s="80"/>
      <c r="AK1499" s="80"/>
      <c r="AL1499" s="78"/>
      <c r="AM1499" s="80"/>
      <c r="AN1499" s="80"/>
      <c r="AO1499" s="80"/>
      <c r="AP1499" s="80"/>
      <c r="AQ1499" s="80"/>
      <c r="AR1499" s="80"/>
      <c r="AS1499" s="78"/>
      <c r="AT1499" s="96"/>
      <c r="AU1499" s="97"/>
      <c r="AV1499" s="98"/>
      <c r="AW1499" s="99"/>
    </row>
    <row r="1500" spans="1:49">
      <c r="A1500" s="25"/>
      <c r="C1500" s="89"/>
      <c r="D1500" s="84"/>
      <c r="E1500" s="76"/>
      <c r="F1500" s="91"/>
      <c r="G1500" s="80"/>
      <c r="H1500" s="81"/>
      <c r="I1500" s="14"/>
      <c r="J1500" s="92"/>
      <c r="K1500" s="14"/>
      <c r="L1500" s="78"/>
      <c r="M1500" s="81"/>
      <c r="N1500" s="14"/>
      <c r="O1500" s="78"/>
      <c r="P1500" s="78"/>
      <c r="Q1500" s="93"/>
      <c r="R1500" s="80"/>
      <c r="S1500" s="80"/>
      <c r="T1500" s="69"/>
      <c r="U1500" s="78"/>
      <c r="V1500" s="69"/>
      <c r="W1500" s="80"/>
      <c r="X1500" s="80"/>
      <c r="Y1500" s="94"/>
      <c r="Z1500" s="80"/>
      <c r="AA1500" s="80"/>
      <c r="AB1500" s="80"/>
      <c r="AC1500" s="80"/>
      <c r="AD1500" s="69"/>
      <c r="AE1500" s="69"/>
      <c r="AF1500" s="69"/>
      <c r="AG1500" s="95"/>
      <c r="AH1500" s="93"/>
      <c r="AI1500" s="81"/>
      <c r="AJ1500" s="80"/>
      <c r="AK1500" s="80"/>
      <c r="AL1500" s="78"/>
      <c r="AM1500" s="80"/>
      <c r="AN1500" s="80"/>
      <c r="AO1500" s="80"/>
      <c r="AP1500" s="80"/>
      <c r="AQ1500" s="80"/>
      <c r="AR1500" s="80"/>
      <c r="AS1500" s="78"/>
      <c r="AT1500" s="96"/>
      <c r="AU1500" s="97"/>
      <c r="AV1500" s="98"/>
      <c r="AW1500" s="99"/>
    </row>
    <row r="1501" spans="1:49">
      <c r="A1501" s="25"/>
      <c r="C1501" s="89"/>
      <c r="D1501" s="84"/>
      <c r="E1501" s="76"/>
      <c r="F1501" s="91"/>
      <c r="G1501" s="80"/>
      <c r="H1501" s="81"/>
      <c r="I1501" s="14"/>
      <c r="J1501" s="92"/>
      <c r="K1501" s="14"/>
      <c r="L1501" s="78"/>
      <c r="M1501" s="81"/>
      <c r="N1501" s="14"/>
      <c r="O1501" s="78"/>
      <c r="P1501" s="78"/>
      <c r="Q1501" s="93"/>
      <c r="R1501" s="80"/>
      <c r="S1501" s="80"/>
      <c r="T1501" s="69"/>
      <c r="U1501" s="78"/>
      <c r="V1501" s="69"/>
      <c r="W1501" s="80"/>
      <c r="X1501" s="80"/>
      <c r="Y1501" s="94"/>
      <c r="Z1501" s="80"/>
      <c r="AA1501" s="80"/>
      <c r="AB1501" s="80"/>
      <c r="AC1501" s="80"/>
      <c r="AD1501" s="69"/>
      <c r="AE1501" s="69"/>
      <c r="AF1501" s="69"/>
      <c r="AG1501" s="95"/>
      <c r="AH1501" s="93"/>
      <c r="AI1501" s="81"/>
      <c r="AJ1501" s="80"/>
      <c r="AK1501" s="80"/>
      <c r="AL1501" s="78"/>
      <c r="AM1501" s="80"/>
      <c r="AN1501" s="80"/>
      <c r="AO1501" s="80"/>
      <c r="AP1501" s="80"/>
      <c r="AQ1501" s="80"/>
      <c r="AR1501" s="80"/>
      <c r="AS1501" s="78"/>
      <c r="AT1501" s="96"/>
      <c r="AU1501" s="97"/>
      <c r="AV1501" s="98"/>
      <c r="AW1501" s="99"/>
    </row>
    <row r="1502" spans="1:49">
      <c r="A1502" s="25"/>
      <c r="C1502" s="89"/>
      <c r="D1502" s="84"/>
      <c r="E1502" s="76"/>
      <c r="F1502" s="91"/>
      <c r="G1502" s="80"/>
      <c r="H1502" s="81"/>
      <c r="I1502" s="14"/>
      <c r="J1502" s="92"/>
      <c r="K1502" s="14"/>
      <c r="L1502" s="78"/>
      <c r="M1502" s="81"/>
      <c r="N1502" s="14"/>
      <c r="O1502" s="78"/>
      <c r="P1502" s="78"/>
      <c r="Q1502" s="93"/>
      <c r="R1502" s="80"/>
      <c r="S1502" s="80"/>
      <c r="T1502" s="69"/>
      <c r="U1502" s="78"/>
      <c r="V1502" s="69"/>
      <c r="W1502" s="80"/>
      <c r="X1502" s="80"/>
      <c r="Y1502" s="94"/>
      <c r="Z1502" s="80"/>
      <c r="AA1502" s="80"/>
      <c r="AB1502" s="80"/>
      <c r="AC1502" s="80"/>
      <c r="AD1502" s="69"/>
      <c r="AE1502" s="69"/>
      <c r="AF1502" s="69"/>
      <c r="AG1502" s="95"/>
      <c r="AH1502" s="93"/>
      <c r="AI1502" s="81"/>
      <c r="AJ1502" s="80"/>
      <c r="AK1502" s="80"/>
      <c r="AL1502" s="78"/>
      <c r="AM1502" s="80"/>
      <c r="AN1502" s="80"/>
      <c r="AO1502" s="80"/>
      <c r="AP1502" s="80"/>
      <c r="AQ1502" s="80"/>
      <c r="AR1502" s="80"/>
      <c r="AS1502" s="78"/>
      <c r="AT1502" s="96"/>
      <c r="AU1502" s="97"/>
      <c r="AV1502" s="98"/>
      <c r="AW1502" s="99"/>
    </row>
    <row r="1503" spans="1:49">
      <c r="A1503" s="25"/>
      <c r="C1503" s="89"/>
      <c r="D1503" s="84"/>
      <c r="E1503" s="76"/>
      <c r="F1503" s="91"/>
      <c r="G1503" s="80"/>
      <c r="H1503" s="81"/>
      <c r="I1503" s="14"/>
      <c r="J1503" s="92"/>
      <c r="K1503" s="14"/>
      <c r="L1503" s="78"/>
      <c r="M1503" s="81"/>
      <c r="N1503" s="14"/>
      <c r="O1503" s="78"/>
      <c r="P1503" s="78"/>
      <c r="Q1503" s="93"/>
      <c r="R1503" s="80"/>
      <c r="S1503" s="80"/>
      <c r="T1503" s="69"/>
      <c r="U1503" s="78"/>
      <c r="V1503" s="69"/>
      <c r="W1503" s="80"/>
      <c r="X1503" s="80"/>
      <c r="Y1503" s="94"/>
      <c r="Z1503" s="80"/>
      <c r="AA1503" s="80"/>
      <c r="AB1503" s="80"/>
      <c r="AC1503" s="80"/>
      <c r="AD1503" s="69"/>
      <c r="AE1503" s="69"/>
      <c r="AF1503" s="69"/>
      <c r="AG1503" s="95"/>
      <c r="AH1503" s="93"/>
      <c r="AI1503" s="81"/>
      <c r="AJ1503" s="80"/>
      <c r="AK1503" s="80"/>
      <c r="AL1503" s="78"/>
      <c r="AM1503" s="80"/>
      <c r="AN1503" s="80"/>
      <c r="AO1503" s="80"/>
      <c r="AP1503" s="80"/>
      <c r="AQ1503" s="80"/>
      <c r="AR1503" s="80"/>
      <c r="AS1503" s="78"/>
      <c r="AT1503" s="96"/>
      <c r="AU1503" s="97"/>
      <c r="AV1503" s="98"/>
      <c r="AW1503" s="99"/>
    </row>
    <row r="1504" spans="1:49">
      <c r="A1504" s="25"/>
      <c r="C1504" s="89"/>
      <c r="D1504" s="84"/>
      <c r="E1504" s="76"/>
      <c r="F1504" s="91"/>
      <c r="G1504" s="80"/>
      <c r="H1504" s="81"/>
      <c r="I1504" s="14"/>
      <c r="J1504" s="92"/>
      <c r="K1504" s="14"/>
      <c r="L1504" s="78"/>
      <c r="M1504" s="81"/>
      <c r="N1504" s="14"/>
      <c r="O1504" s="78"/>
      <c r="P1504" s="78"/>
      <c r="Q1504" s="93"/>
      <c r="R1504" s="80"/>
      <c r="S1504" s="80"/>
      <c r="T1504" s="69"/>
      <c r="U1504" s="78"/>
      <c r="V1504" s="69"/>
      <c r="W1504" s="80"/>
      <c r="X1504" s="80"/>
      <c r="Y1504" s="94"/>
      <c r="Z1504" s="80"/>
      <c r="AA1504" s="80"/>
      <c r="AB1504" s="80"/>
      <c r="AC1504" s="80"/>
      <c r="AD1504" s="69"/>
      <c r="AE1504" s="69"/>
      <c r="AF1504" s="69"/>
      <c r="AG1504" s="95"/>
      <c r="AH1504" s="93"/>
      <c r="AI1504" s="81"/>
      <c r="AJ1504" s="80"/>
      <c r="AK1504" s="80"/>
      <c r="AL1504" s="78"/>
      <c r="AM1504" s="80"/>
      <c r="AN1504" s="80"/>
      <c r="AO1504" s="80"/>
      <c r="AP1504" s="80"/>
      <c r="AQ1504" s="80"/>
      <c r="AR1504" s="80"/>
      <c r="AS1504" s="78"/>
      <c r="AT1504" s="96"/>
      <c r="AU1504" s="97"/>
      <c r="AV1504" s="98"/>
      <c r="AW1504" s="99"/>
    </row>
    <row r="1505" spans="1:49">
      <c r="A1505" s="25"/>
      <c r="C1505" s="89"/>
      <c r="D1505" s="84"/>
      <c r="E1505" s="76"/>
      <c r="F1505" s="91"/>
      <c r="G1505" s="80"/>
      <c r="H1505" s="81"/>
      <c r="I1505" s="14"/>
      <c r="J1505" s="92"/>
      <c r="K1505" s="14"/>
      <c r="L1505" s="78"/>
      <c r="M1505" s="81"/>
      <c r="N1505" s="14"/>
      <c r="O1505" s="78"/>
      <c r="P1505" s="78"/>
      <c r="Q1505" s="93"/>
      <c r="R1505" s="80"/>
      <c r="S1505" s="80"/>
      <c r="T1505" s="69"/>
      <c r="U1505" s="78"/>
      <c r="V1505" s="69"/>
      <c r="W1505" s="80"/>
      <c r="X1505" s="80"/>
      <c r="Y1505" s="94"/>
      <c r="Z1505" s="80"/>
      <c r="AA1505" s="80"/>
      <c r="AB1505" s="80"/>
      <c r="AC1505" s="80"/>
      <c r="AD1505" s="69"/>
      <c r="AE1505" s="69"/>
      <c r="AF1505" s="69"/>
      <c r="AG1505" s="95"/>
      <c r="AH1505" s="93"/>
      <c r="AI1505" s="81"/>
      <c r="AJ1505" s="80"/>
      <c r="AK1505" s="80"/>
      <c r="AL1505" s="78"/>
      <c r="AM1505" s="80"/>
      <c r="AN1505" s="80"/>
      <c r="AO1505" s="80"/>
      <c r="AP1505" s="80"/>
      <c r="AQ1505" s="80"/>
      <c r="AR1505" s="80"/>
      <c r="AS1505" s="78"/>
      <c r="AT1505" s="96"/>
      <c r="AU1505" s="97"/>
      <c r="AV1505" s="98"/>
      <c r="AW1505" s="99"/>
    </row>
    <row r="1506" spans="1:49">
      <c r="A1506" s="25"/>
      <c r="C1506" s="89"/>
      <c r="D1506" s="84"/>
      <c r="E1506" s="76"/>
      <c r="F1506" s="91"/>
      <c r="G1506" s="80"/>
      <c r="H1506" s="81"/>
      <c r="I1506" s="14"/>
      <c r="J1506" s="92"/>
      <c r="K1506" s="14"/>
      <c r="L1506" s="78"/>
      <c r="M1506" s="81"/>
      <c r="N1506" s="14"/>
      <c r="O1506" s="78"/>
      <c r="P1506" s="78"/>
      <c r="Q1506" s="93"/>
      <c r="R1506" s="80"/>
      <c r="S1506" s="80"/>
      <c r="T1506" s="69"/>
      <c r="U1506" s="78"/>
      <c r="V1506" s="69"/>
      <c r="W1506" s="80"/>
      <c r="X1506" s="80"/>
      <c r="Y1506" s="94"/>
      <c r="Z1506" s="80"/>
      <c r="AA1506" s="80"/>
      <c r="AB1506" s="80"/>
      <c r="AC1506" s="80"/>
      <c r="AD1506" s="69"/>
      <c r="AE1506" s="69"/>
      <c r="AF1506" s="69"/>
      <c r="AG1506" s="95"/>
      <c r="AH1506" s="93"/>
      <c r="AI1506" s="81"/>
      <c r="AJ1506" s="80"/>
      <c r="AK1506" s="80"/>
      <c r="AL1506" s="78"/>
      <c r="AM1506" s="80"/>
      <c r="AN1506" s="80"/>
      <c r="AO1506" s="80"/>
      <c r="AP1506" s="80"/>
      <c r="AQ1506" s="80"/>
      <c r="AR1506" s="80"/>
      <c r="AS1506" s="78"/>
      <c r="AT1506" s="96"/>
      <c r="AU1506" s="97"/>
      <c r="AV1506" s="98"/>
      <c r="AW1506" s="99"/>
    </row>
    <row r="1507" spans="1:49">
      <c r="A1507" s="25"/>
      <c r="C1507" s="89"/>
      <c r="D1507" s="84"/>
      <c r="E1507" s="76"/>
      <c r="F1507" s="91"/>
      <c r="G1507" s="80"/>
      <c r="H1507" s="81"/>
      <c r="I1507" s="14"/>
      <c r="J1507" s="92"/>
      <c r="K1507" s="14"/>
      <c r="L1507" s="78"/>
      <c r="M1507" s="81"/>
      <c r="N1507" s="14"/>
      <c r="O1507" s="78"/>
      <c r="P1507" s="78"/>
      <c r="Q1507" s="93"/>
      <c r="R1507" s="80"/>
      <c r="S1507" s="80"/>
      <c r="T1507" s="69"/>
      <c r="U1507" s="78"/>
      <c r="V1507" s="69"/>
      <c r="W1507" s="80"/>
      <c r="X1507" s="80"/>
      <c r="Y1507" s="94"/>
      <c r="Z1507" s="80"/>
      <c r="AA1507" s="80"/>
      <c r="AB1507" s="80"/>
      <c r="AC1507" s="80"/>
      <c r="AD1507" s="69"/>
      <c r="AE1507" s="69"/>
      <c r="AF1507" s="69"/>
      <c r="AG1507" s="95"/>
      <c r="AH1507" s="93"/>
      <c r="AI1507" s="81"/>
      <c r="AJ1507" s="80"/>
      <c r="AK1507" s="80"/>
      <c r="AL1507" s="78"/>
      <c r="AM1507" s="80"/>
      <c r="AN1507" s="80"/>
      <c r="AO1507" s="80"/>
      <c r="AP1507" s="80"/>
      <c r="AQ1507" s="80"/>
      <c r="AR1507" s="80"/>
      <c r="AS1507" s="78"/>
      <c r="AT1507" s="96"/>
      <c r="AU1507" s="97"/>
      <c r="AV1507" s="98"/>
      <c r="AW1507" s="99"/>
    </row>
    <row r="1508" spans="1:49">
      <c r="A1508" s="25"/>
      <c r="C1508" s="89"/>
      <c r="D1508" s="84"/>
      <c r="E1508" s="76"/>
      <c r="F1508" s="91"/>
      <c r="G1508" s="80"/>
      <c r="H1508" s="81"/>
      <c r="I1508" s="14"/>
      <c r="J1508" s="92"/>
      <c r="K1508" s="14"/>
      <c r="L1508" s="78"/>
      <c r="M1508" s="81"/>
      <c r="N1508" s="14"/>
      <c r="O1508" s="78"/>
      <c r="P1508" s="78"/>
      <c r="Q1508" s="93"/>
      <c r="R1508" s="80"/>
      <c r="S1508" s="80"/>
      <c r="T1508" s="69"/>
      <c r="U1508" s="78"/>
      <c r="V1508" s="69"/>
      <c r="W1508" s="80"/>
      <c r="X1508" s="80"/>
      <c r="Y1508" s="94"/>
      <c r="Z1508" s="80"/>
      <c r="AA1508" s="80"/>
      <c r="AB1508" s="80"/>
      <c r="AC1508" s="80"/>
      <c r="AD1508" s="69"/>
      <c r="AE1508" s="69"/>
      <c r="AF1508" s="69"/>
      <c r="AG1508" s="95"/>
      <c r="AH1508" s="93"/>
      <c r="AI1508" s="81"/>
      <c r="AJ1508" s="80"/>
      <c r="AK1508" s="80"/>
      <c r="AL1508" s="78"/>
      <c r="AM1508" s="80"/>
      <c r="AN1508" s="80"/>
      <c r="AO1508" s="80"/>
      <c r="AP1508" s="80"/>
      <c r="AQ1508" s="80"/>
      <c r="AR1508" s="80"/>
      <c r="AS1508" s="78"/>
      <c r="AT1508" s="96"/>
      <c r="AU1508" s="97"/>
      <c r="AV1508" s="98"/>
      <c r="AW1508" s="99"/>
    </row>
    <row r="1509" spans="1:49">
      <c r="A1509" s="25"/>
      <c r="C1509" s="89"/>
      <c r="D1509" s="84"/>
      <c r="E1509" s="76"/>
      <c r="F1509" s="91"/>
      <c r="G1509" s="80"/>
      <c r="H1509" s="81"/>
      <c r="I1509" s="14"/>
      <c r="J1509" s="92"/>
      <c r="K1509" s="14"/>
      <c r="L1509" s="78"/>
      <c r="M1509" s="81"/>
      <c r="N1509" s="14"/>
      <c r="O1509" s="78"/>
      <c r="P1509" s="78"/>
      <c r="Q1509" s="93"/>
      <c r="R1509" s="80"/>
      <c r="S1509" s="80"/>
      <c r="T1509" s="69"/>
      <c r="U1509" s="78"/>
      <c r="V1509" s="69"/>
      <c r="W1509" s="80"/>
      <c r="X1509" s="80"/>
      <c r="Y1509" s="94"/>
      <c r="Z1509" s="80"/>
      <c r="AA1509" s="80"/>
      <c r="AB1509" s="80"/>
      <c r="AC1509" s="80"/>
      <c r="AD1509" s="69"/>
      <c r="AE1509" s="69"/>
      <c r="AF1509" s="69"/>
      <c r="AG1509" s="95"/>
      <c r="AH1509" s="93"/>
      <c r="AI1509" s="81"/>
      <c r="AJ1509" s="80"/>
      <c r="AK1509" s="80"/>
      <c r="AL1509" s="78"/>
      <c r="AM1509" s="80"/>
      <c r="AN1509" s="80"/>
      <c r="AO1509" s="80"/>
      <c r="AP1509" s="80"/>
      <c r="AQ1509" s="80"/>
      <c r="AR1509" s="80"/>
      <c r="AS1509" s="78"/>
      <c r="AT1509" s="96"/>
      <c r="AU1509" s="97"/>
      <c r="AV1509" s="98"/>
      <c r="AW1509" s="99"/>
    </row>
    <row r="1510" spans="1:49">
      <c r="A1510" s="25"/>
      <c r="C1510" s="89"/>
      <c r="D1510" s="84"/>
      <c r="E1510" s="76"/>
      <c r="F1510" s="91"/>
      <c r="G1510" s="80"/>
      <c r="H1510" s="81"/>
      <c r="I1510" s="14"/>
      <c r="J1510" s="92"/>
      <c r="K1510" s="14"/>
      <c r="L1510" s="78"/>
      <c r="M1510" s="81"/>
      <c r="N1510" s="14"/>
      <c r="O1510" s="78"/>
      <c r="P1510" s="78"/>
      <c r="Q1510" s="93"/>
      <c r="R1510" s="80"/>
      <c r="S1510" s="80"/>
      <c r="T1510" s="69"/>
      <c r="U1510" s="78"/>
      <c r="V1510" s="69"/>
      <c r="W1510" s="80"/>
      <c r="X1510" s="80"/>
      <c r="Y1510" s="94"/>
      <c r="Z1510" s="80"/>
      <c r="AA1510" s="80"/>
      <c r="AB1510" s="80"/>
      <c r="AC1510" s="80"/>
      <c r="AD1510" s="69"/>
      <c r="AE1510" s="69"/>
      <c r="AF1510" s="69"/>
      <c r="AG1510" s="95"/>
      <c r="AH1510" s="93"/>
      <c r="AI1510" s="81"/>
      <c r="AJ1510" s="80"/>
      <c r="AK1510" s="80"/>
      <c r="AL1510" s="78"/>
      <c r="AM1510" s="80"/>
      <c r="AN1510" s="80"/>
      <c r="AO1510" s="80"/>
      <c r="AP1510" s="80"/>
      <c r="AQ1510" s="80"/>
      <c r="AR1510" s="80"/>
      <c r="AS1510" s="78"/>
      <c r="AT1510" s="96"/>
      <c r="AU1510" s="97"/>
      <c r="AV1510" s="98"/>
      <c r="AW1510" s="99"/>
    </row>
    <row r="1511" spans="1:49">
      <c r="A1511" s="25"/>
      <c r="C1511" s="89"/>
      <c r="D1511" s="84"/>
      <c r="E1511" s="76"/>
      <c r="F1511" s="91"/>
      <c r="G1511" s="80"/>
      <c r="H1511" s="81"/>
      <c r="I1511" s="14"/>
      <c r="J1511" s="92"/>
      <c r="K1511" s="14"/>
      <c r="L1511" s="78"/>
      <c r="M1511" s="81"/>
      <c r="N1511" s="14"/>
      <c r="O1511" s="78"/>
      <c r="P1511" s="78"/>
      <c r="Q1511" s="93"/>
      <c r="R1511" s="80"/>
      <c r="S1511" s="80"/>
      <c r="T1511" s="69"/>
      <c r="U1511" s="78"/>
      <c r="V1511" s="69"/>
      <c r="W1511" s="80"/>
      <c r="X1511" s="80"/>
      <c r="Y1511" s="94"/>
      <c r="Z1511" s="80"/>
      <c r="AA1511" s="80"/>
      <c r="AB1511" s="80"/>
      <c r="AC1511" s="80"/>
      <c r="AD1511" s="69"/>
      <c r="AE1511" s="69"/>
      <c r="AF1511" s="69"/>
      <c r="AG1511" s="95"/>
      <c r="AH1511" s="93"/>
      <c r="AI1511" s="81"/>
      <c r="AJ1511" s="80"/>
      <c r="AK1511" s="80"/>
      <c r="AL1511" s="78"/>
      <c r="AM1511" s="80"/>
      <c r="AN1511" s="80"/>
      <c r="AO1511" s="80"/>
      <c r="AP1511" s="80"/>
      <c r="AQ1511" s="80"/>
      <c r="AR1511" s="80"/>
      <c r="AS1511" s="78"/>
      <c r="AT1511" s="96"/>
      <c r="AU1511" s="97"/>
      <c r="AV1511" s="98"/>
      <c r="AW1511" s="99"/>
    </row>
    <row r="1512" spans="1:49">
      <c r="A1512" s="25"/>
      <c r="C1512" s="89"/>
      <c r="D1512" s="84"/>
      <c r="E1512" s="76"/>
      <c r="F1512" s="91"/>
      <c r="G1512" s="80"/>
      <c r="H1512" s="81"/>
      <c r="I1512" s="14"/>
      <c r="J1512" s="92"/>
      <c r="K1512" s="14"/>
      <c r="L1512" s="78"/>
      <c r="M1512" s="81"/>
      <c r="N1512" s="14"/>
      <c r="O1512" s="78"/>
      <c r="P1512" s="78"/>
      <c r="Q1512" s="93"/>
      <c r="R1512" s="80"/>
      <c r="S1512" s="80"/>
      <c r="T1512" s="69"/>
      <c r="U1512" s="78"/>
      <c r="V1512" s="69"/>
      <c r="W1512" s="80"/>
      <c r="X1512" s="80"/>
      <c r="Y1512" s="94"/>
      <c r="Z1512" s="80"/>
      <c r="AA1512" s="80"/>
      <c r="AB1512" s="80"/>
      <c r="AC1512" s="80"/>
      <c r="AD1512" s="69"/>
      <c r="AE1512" s="69"/>
      <c r="AF1512" s="69"/>
      <c r="AG1512" s="95"/>
      <c r="AH1512" s="93"/>
      <c r="AI1512" s="81"/>
      <c r="AJ1512" s="80"/>
      <c r="AK1512" s="80"/>
      <c r="AL1512" s="78"/>
      <c r="AM1512" s="80"/>
      <c r="AN1512" s="80"/>
      <c r="AO1512" s="80"/>
      <c r="AP1512" s="80"/>
      <c r="AQ1512" s="80"/>
      <c r="AR1512" s="80"/>
      <c r="AS1512" s="78"/>
      <c r="AT1512" s="96"/>
      <c r="AU1512" s="97"/>
      <c r="AV1512" s="98"/>
      <c r="AW1512" s="99"/>
    </row>
    <row r="1513" spans="1:49">
      <c r="A1513" s="25"/>
      <c r="C1513" s="89"/>
      <c r="D1513" s="84"/>
      <c r="E1513" s="76"/>
      <c r="F1513" s="91"/>
      <c r="G1513" s="80"/>
      <c r="H1513" s="81"/>
      <c r="I1513" s="14"/>
      <c r="J1513" s="92"/>
      <c r="K1513" s="14"/>
      <c r="L1513" s="78"/>
      <c r="M1513" s="81"/>
      <c r="N1513" s="14"/>
      <c r="O1513" s="78"/>
      <c r="P1513" s="78"/>
      <c r="Q1513" s="93"/>
      <c r="R1513" s="80"/>
      <c r="S1513" s="80"/>
      <c r="T1513" s="69"/>
      <c r="U1513" s="78"/>
      <c r="V1513" s="69"/>
      <c r="W1513" s="80"/>
      <c r="X1513" s="80"/>
      <c r="Y1513" s="94"/>
      <c r="Z1513" s="80"/>
      <c r="AA1513" s="80"/>
      <c r="AB1513" s="80"/>
      <c r="AC1513" s="80"/>
      <c r="AD1513" s="69"/>
      <c r="AE1513" s="69"/>
      <c r="AF1513" s="69"/>
      <c r="AG1513" s="95"/>
      <c r="AH1513" s="93"/>
      <c r="AI1513" s="81"/>
      <c r="AJ1513" s="80"/>
      <c r="AK1513" s="80"/>
      <c r="AL1513" s="78"/>
      <c r="AM1513" s="80"/>
      <c r="AN1513" s="80"/>
      <c r="AO1513" s="80"/>
      <c r="AP1513" s="80"/>
      <c r="AQ1513" s="80"/>
      <c r="AR1513" s="80"/>
      <c r="AS1513" s="78"/>
      <c r="AT1513" s="96"/>
      <c r="AU1513" s="97"/>
      <c r="AV1513" s="98"/>
      <c r="AW1513" s="99"/>
    </row>
    <row r="1514" spans="1:49">
      <c r="A1514" s="25"/>
      <c r="C1514" s="89"/>
      <c r="D1514" s="84"/>
      <c r="E1514" s="76"/>
      <c r="F1514" s="91"/>
      <c r="G1514" s="80"/>
      <c r="H1514" s="81"/>
      <c r="I1514" s="14"/>
      <c r="J1514" s="92"/>
      <c r="K1514" s="14"/>
      <c r="L1514" s="78"/>
      <c r="M1514" s="81"/>
      <c r="N1514" s="14"/>
      <c r="O1514" s="78"/>
      <c r="P1514" s="78"/>
      <c r="Q1514" s="93"/>
      <c r="R1514" s="80"/>
      <c r="S1514" s="80"/>
      <c r="T1514" s="69"/>
      <c r="U1514" s="78"/>
      <c r="V1514" s="69"/>
      <c r="W1514" s="80"/>
      <c r="X1514" s="80"/>
      <c r="Y1514" s="94"/>
      <c r="Z1514" s="80"/>
      <c r="AA1514" s="80"/>
      <c r="AB1514" s="80"/>
      <c r="AC1514" s="80"/>
      <c r="AD1514" s="69"/>
      <c r="AE1514" s="69"/>
      <c r="AF1514" s="69"/>
      <c r="AG1514" s="95"/>
      <c r="AH1514" s="93"/>
      <c r="AI1514" s="81"/>
      <c r="AJ1514" s="80"/>
      <c r="AK1514" s="80"/>
      <c r="AL1514" s="78"/>
      <c r="AM1514" s="80"/>
      <c r="AN1514" s="80"/>
      <c r="AO1514" s="80"/>
      <c r="AP1514" s="80"/>
      <c r="AQ1514" s="80"/>
      <c r="AR1514" s="80"/>
      <c r="AS1514" s="78"/>
      <c r="AT1514" s="96"/>
      <c r="AU1514" s="97"/>
      <c r="AV1514" s="98"/>
      <c r="AW1514" s="99"/>
    </row>
    <row r="1515" spans="1:49">
      <c r="A1515" s="25"/>
      <c r="C1515" s="89"/>
      <c r="D1515" s="84"/>
      <c r="E1515" s="76"/>
      <c r="F1515" s="91"/>
      <c r="G1515" s="80"/>
      <c r="H1515" s="81"/>
      <c r="I1515" s="14"/>
      <c r="J1515" s="92"/>
      <c r="K1515" s="14"/>
      <c r="L1515" s="78"/>
      <c r="M1515" s="81"/>
      <c r="N1515" s="14"/>
      <c r="O1515" s="78"/>
      <c r="P1515" s="78"/>
      <c r="Q1515" s="93"/>
      <c r="R1515" s="80"/>
      <c r="S1515" s="80"/>
      <c r="T1515" s="69"/>
      <c r="U1515" s="78"/>
      <c r="V1515" s="69"/>
      <c r="W1515" s="80"/>
      <c r="X1515" s="80"/>
      <c r="Y1515" s="94"/>
      <c r="Z1515" s="80"/>
      <c r="AA1515" s="80"/>
      <c r="AB1515" s="80"/>
      <c r="AC1515" s="80"/>
      <c r="AD1515" s="69"/>
      <c r="AE1515" s="69"/>
      <c r="AF1515" s="69"/>
      <c r="AG1515" s="95"/>
      <c r="AH1515" s="93"/>
      <c r="AI1515" s="81"/>
      <c r="AJ1515" s="80"/>
      <c r="AK1515" s="80"/>
      <c r="AL1515" s="78"/>
      <c r="AM1515" s="80"/>
      <c r="AN1515" s="80"/>
      <c r="AO1515" s="80"/>
      <c r="AP1515" s="80"/>
      <c r="AQ1515" s="80"/>
      <c r="AR1515" s="80"/>
      <c r="AS1515" s="78"/>
      <c r="AT1515" s="96"/>
      <c r="AU1515" s="97"/>
      <c r="AV1515" s="98"/>
      <c r="AW1515" s="99"/>
    </row>
    <row r="1516" spans="1:49">
      <c r="A1516" s="25"/>
      <c r="C1516" s="89"/>
      <c r="D1516" s="84"/>
      <c r="E1516" s="76"/>
      <c r="F1516" s="91"/>
      <c r="G1516" s="80"/>
      <c r="H1516" s="81"/>
      <c r="I1516" s="14"/>
      <c r="J1516" s="92"/>
      <c r="K1516" s="14"/>
      <c r="L1516" s="78"/>
      <c r="M1516" s="81"/>
      <c r="N1516" s="14"/>
      <c r="O1516" s="78"/>
      <c r="P1516" s="78"/>
      <c r="Q1516" s="93"/>
      <c r="R1516" s="80"/>
      <c r="S1516" s="80"/>
      <c r="T1516" s="69"/>
      <c r="U1516" s="78"/>
      <c r="V1516" s="69"/>
      <c r="W1516" s="80"/>
      <c r="X1516" s="80"/>
      <c r="Y1516" s="94"/>
      <c r="Z1516" s="80"/>
      <c r="AA1516" s="80"/>
      <c r="AB1516" s="80"/>
      <c r="AC1516" s="80"/>
      <c r="AD1516" s="69"/>
      <c r="AE1516" s="69"/>
      <c r="AF1516" s="69"/>
      <c r="AG1516" s="95"/>
      <c r="AH1516" s="93"/>
      <c r="AI1516" s="81"/>
      <c r="AJ1516" s="80"/>
      <c r="AK1516" s="80"/>
      <c r="AL1516" s="78"/>
      <c r="AM1516" s="80"/>
      <c r="AN1516" s="80"/>
      <c r="AO1516" s="80"/>
      <c r="AP1516" s="80"/>
      <c r="AQ1516" s="80"/>
      <c r="AR1516" s="80"/>
      <c r="AS1516" s="78"/>
      <c r="AT1516" s="96"/>
      <c r="AU1516" s="97"/>
      <c r="AV1516" s="98"/>
      <c r="AW1516" s="99"/>
    </row>
    <row r="1517" spans="1:49">
      <c r="A1517" s="25"/>
      <c r="C1517" s="89"/>
      <c r="D1517" s="84"/>
      <c r="E1517" s="76"/>
      <c r="F1517" s="91"/>
      <c r="G1517" s="80"/>
      <c r="H1517" s="81"/>
      <c r="I1517" s="14"/>
      <c r="J1517" s="92"/>
      <c r="K1517" s="14"/>
      <c r="L1517" s="78"/>
      <c r="M1517" s="81"/>
      <c r="N1517" s="14"/>
      <c r="O1517" s="78"/>
      <c r="P1517" s="78"/>
      <c r="Q1517" s="93"/>
      <c r="R1517" s="80"/>
      <c r="S1517" s="80"/>
      <c r="T1517" s="69"/>
      <c r="U1517" s="78"/>
      <c r="V1517" s="69"/>
      <c r="W1517" s="80"/>
      <c r="X1517" s="80"/>
      <c r="Y1517" s="94"/>
      <c r="Z1517" s="80"/>
      <c r="AA1517" s="80"/>
      <c r="AB1517" s="80"/>
      <c r="AC1517" s="80"/>
      <c r="AD1517" s="69"/>
      <c r="AE1517" s="69"/>
      <c r="AF1517" s="69"/>
      <c r="AG1517" s="95"/>
      <c r="AH1517" s="93"/>
      <c r="AI1517" s="81"/>
      <c r="AJ1517" s="80"/>
      <c r="AK1517" s="80"/>
      <c r="AL1517" s="78"/>
      <c r="AM1517" s="80"/>
      <c r="AN1517" s="80"/>
      <c r="AO1517" s="80"/>
      <c r="AP1517" s="80"/>
      <c r="AQ1517" s="80"/>
      <c r="AR1517" s="80"/>
      <c r="AS1517" s="78"/>
      <c r="AT1517" s="96"/>
      <c r="AU1517" s="97"/>
      <c r="AV1517" s="98"/>
      <c r="AW1517" s="99"/>
    </row>
    <row r="1518" spans="1:49">
      <c r="A1518" s="25"/>
      <c r="C1518" s="89"/>
      <c r="D1518" s="84"/>
      <c r="E1518" s="76"/>
      <c r="F1518" s="91"/>
      <c r="G1518" s="80"/>
      <c r="H1518" s="81"/>
      <c r="I1518" s="14"/>
      <c r="J1518" s="92"/>
      <c r="K1518" s="14"/>
      <c r="L1518" s="78"/>
      <c r="M1518" s="81"/>
      <c r="N1518" s="14"/>
      <c r="O1518" s="78"/>
      <c r="P1518" s="78"/>
      <c r="Q1518" s="93"/>
      <c r="R1518" s="80"/>
      <c r="S1518" s="80"/>
      <c r="T1518" s="69"/>
      <c r="U1518" s="78"/>
      <c r="V1518" s="69"/>
      <c r="W1518" s="80"/>
      <c r="X1518" s="80"/>
      <c r="Y1518" s="94"/>
      <c r="Z1518" s="80"/>
      <c r="AA1518" s="80"/>
      <c r="AB1518" s="80"/>
      <c r="AC1518" s="80"/>
      <c r="AD1518" s="69"/>
      <c r="AE1518" s="69"/>
      <c r="AF1518" s="69"/>
      <c r="AG1518" s="95"/>
      <c r="AH1518" s="93"/>
      <c r="AI1518" s="81"/>
      <c r="AJ1518" s="80"/>
      <c r="AK1518" s="80"/>
      <c r="AL1518" s="78"/>
      <c r="AM1518" s="80"/>
      <c r="AN1518" s="80"/>
      <c r="AO1518" s="80"/>
      <c r="AP1518" s="80"/>
      <c r="AQ1518" s="80"/>
      <c r="AR1518" s="80"/>
      <c r="AS1518" s="78"/>
      <c r="AT1518" s="96"/>
      <c r="AU1518" s="97"/>
      <c r="AV1518" s="98"/>
      <c r="AW1518" s="99"/>
    </row>
    <row r="1519" spans="1:49">
      <c r="A1519" s="25"/>
      <c r="C1519" s="89"/>
      <c r="D1519" s="84"/>
      <c r="E1519" s="76"/>
      <c r="F1519" s="91"/>
      <c r="G1519" s="80"/>
      <c r="H1519" s="81"/>
      <c r="I1519" s="14"/>
      <c r="J1519" s="92"/>
      <c r="K1519" s="14"/>
      <c r="L1519" s="78"/>
      <c r="M1519" s="81"/>
      <c r="N1519" s="14"/>
      <c r="O1519" s="78"/>
      <c r="P1519" s="78"/>
      <c r="Q1519" s="93"/>
      <c r="R1519" s="80"/>
      <c r="S1519" s="80"/>
      <c r="T1519" s="69"/>
      <c r="U1519" s="78"/>
      <c r="V1519" s="69"/>
      <c r="W1519" s="80"/>
      <c r="X1519" s="80"/>
      <c r="Y1519" s="94"/>
      <c r="Z1519" s="80"/>
      <c r="AA1519" s="80"/>
      <c r="AB1519" s="80"/>
      <c r="AC1519" s="80"/>
      <c r="AD1519" s="69"/>
      <c r="AE1519" s="69"/>
      <c r="AF1519" s="69"/>
      <c r="AG1519" s="95"/>
      <c r="AH1519" s="93"/>
      <c r="AI1519" s="81"/>
      <c r="AJ1519" s="80"/>
      <c r="AK1519" s="80"/>
      <c r="AL1519" s="78"/>
      <c r="AM1519" s="80"/>
      <c r="AN1519" s="80"/>
      <c r="AO1519" s="80"/>
      <c r="AP1519" s="80"/>
      <c r="AQ1519" s="80"/>
      <c r="AR1519" s="80"/>
      <c r="AS1519" s="78"/>
      <c r="AT1519" s="96"/>
      <c r="AU1519" s="97"/>
      <c r="AV1519" s="98"/>
      <c r="AW1519" s="99"/>
    </row>
    <row r="1520" spans="1:49">
      <c r="A1520" s="25"/>
      <c r="C1520" s="89"/>
      <c r="D1520" s="84"/>
      <c r="E1520" s="76"/>
      <c r="F1520" s="91"/>
      <c r="G1520" s="80"/>
      <c r="H1520" s="81"/>
      <c r="I1520" s="14"/>
      <c r="J1520" s="92"/>
      <c r="K1520" s="14"/>
      <c r="L1520" s="78"/>
      <c r="M1520" s="81"/>
      <c r="N1520" s="14"/>
      <c r="O1520" s="78"/>
      <c r="P1520" s="78"/>
      <c r="Q1520" s="93"/>
      <c r="R1520" s="80"/>
      <c r="S1520" s="80"/>
      <c r="T1520" s="69"/>
      <c r="U1520" s="78"/>
      <c r="V1520" s="69"/>
      <c r="W1520" s="80"/>
      <c r="X1520" s="80"/>
      <c r="Y1520" s="94"/>
      <c r="Z1520" s="80"/>
      <c r="AA1520" s="80"/>
      <c r="AB1520" s="80"/>
      <c r="AC1520" s="80"/>
      <c r="AD1520" s="69"/>
      <c r="AE1520" s="69"/>
      <c r="AF1520" s="69"/>
      <c r="AG1520" s="95"/>
      <c r="AH1520" s="93"/>
      <c r="AI1520" s="81"/>
      <c r="AJ1520" s="80"/>
      <c r="AK1520" s="80"/>
      <c r="AL1520" s="78"/>
      <c r="AM1520" s="80"/>
      <c r="AN1520" s="80"/>
      <c r="AO1520" s="80"/>
      <c r="AP1520" s="80"/>
      <c r="AQ1520" s="80"/>
      <c r="AR1520" s="80"/>
      <c r="AS1520" s="78"/>
      <c r="AT1520" s="96"/>
      <c r="AU1520" s="97"/>
      <c r="AV1520" s="98"/>
      <c r="AW1520" s="99"/>
    </row>
    <row r="1521" spans="1:49">
      <c r="A1521" s="25"/>
      <c r="C1521" s="89"/>
      <c r="D1521" s="84"/>
      <c r="E1521" s="76"/>
      <c r="F1521" s="91"/>
      <c r="G1521" s="80"/>
      <c r="H1521" s="81"/>
      <c r="I1521" s="14"/>
      <c r="J1521" s="92"/>
      <c r="K1521" s="14"/>
      <c r="L1521" s="78"/>
      <c r="M1521" s="81"/>
      <c r="N1521" s="14"/>
      <c r="O1521" s="78"/>
      <c r="P1521" s="78"/>
      <c r="Q1521" s="93"/>
      <c r="R1521" s="80"/>
      <c r="S1521" s="80"/>
      <c r="T1521" s="69"/>
      <c r="U1521" s="78"/>
      <c r="V1521" s="69"/>
      <c r="W1521" s="80"/>
      <c r="X1521" s="80"/>
      <c r="Y1521" s="94"/>
      <c r="Z1521" s="80"/>
      <c r="AA1521" s="80"/>
      <c r="AB1521" s="80"/>
      <c r="AC1521" s="80"/>
      <c r="AD1521" s="69"/>
      <c r="AE1521" s="69"/>
      <c r="AF1521" s="69"/>
      <c r="AG1521" s="95"/>
      <c r="AH1521" s="93"/>
      <c r="AI1521" s="81"/>
      <c r="AJ1521" s="80"/>
      <c r="AK1521" s="80"/>
      <c r="AL1521" s="78"/>
      <c r="AM1521" s="80"/>
      <c r="AN1521" s="80"/>
      <c r="AO1521" s="80"/>
      <c r="AP1521" s="80"/>
      <c r="AQ1521" s="80"/>
      <c r="AR1521" s="80"/>
      <c r="AS1521" s="78"/>
      <c r="AT1521" s="96"/>
      <c r="AU1521" s="97"/>
      <c r="AV1521" s="98"/>
      <c r="AW1521" s="99"/>
    </row>
    <row r="1522" spans="1:49">
      <c r="A1522" s="25"/>
      <c r="C1522" s="89"/>
      <c r="D1522" s="84"/>
      <c r="E1522" s="76"/>
      <c r="F1522" s="91"/>
      <c r="G1522" s="80"/>
      <c r="H1522" s="81"/>
      <c r="I1522" s="14"/>
      <c r="J1522" s="92"/>
      <c r="K1522" s="14"/>
      <c r="L1522" s="78"/>
      <c r="M1522" s="81"/>
      <c r="N1522" s="14"/>
      <c r="O1522" s="78"/>
      <c r="P1522" s="78"/>
      <c r="Q1522" s="93"/>
      <c r="R1522" s="80"/>
      <c r="S1522" s="80"/>
      <c r="T1522" s="69"/>
      <c r="U1522" s="78"/>
      <c r="V1522" s="69"/>
      <c r="W1522" s="80"/>
      <c r="X1522" s="80"/>
      <c r="Y1522" s="94"/>
      <c r="Z1522" s="80"/>
      <c r="AA1522" s="80"/>
      <c r="AB1522" s="80"/>
      <c r="AC1522" s="80"/>
      <c r="AD1522" s="69"/>
      <c r="AE1522" s="69"/>
      <c r="AF1522" s="69"/>
      <c r="AG1522" s="95"/>
      <c r="AH1522" s="93"/>
      <c r="AI1522" s="81"/>
      <c r="AJ1522" s="80"/>
      <c r="AK1522" s="80"/>
      <c r="AL1522" s="78"/>
      <c r="AM1522" s="80"/>
      <c r="AN1522" s="80"/>
      <c r="AO1522" s="80"/>
      <c r="AP1522" s="80"/>
      <c r="AQ1522" s="80"/>
      <c r="AR1522" s="80"/>
      <c r="AS1522" s="78"/>
      <c r="AT1522" s="96"/>
      <c r="AU1522" s="97"/>
      <c r="AV1522" s="98"/>
      <c r="AW1522" s="99"/>
    </row>
    <row r="1523" spans="1:49">
      <c r="A1523" s="25"/>
      <c r="C1523" s="89"/>
      <c r="D1523" s="84"/>
      <c r="E1523" s="76"/>
      <c r="F1523" s="91"/>
      <c r="G1523" s="80"/>
      <c r="H1523" s="81"/>
      <c r="I1523" s="14"/>
      <c r="J1523" s="92"/>
      <c r="K1523" s="14"/>
      <c r="L1523" s="78"/>
      <c r="M1523" s="81"/>
      <c r="N1523" s="14"/>
      <c r="O1523" s="78"/>
      <c r="P1523" s="78"/>
      <c r="Q1523" s="93"/>
      <c r="R1523" s="80"/>
      <c r="S1523" s="80"/>
      <c r="T1523" s="69"/>
      <c r="U1523" s="78"/>
      <c r="V1523" s="69"/>
      <c r="W1523" s="80"/>
      <c r="X1523" s="80"/>
      <c r="Y1523" s="94"/>
      <c r="Z1523" s="80"/>
      <c r="AA1523" s="80"/>
      <c r="AB1523" s="80"/>
      <c r="AC1523" s="80"/>
      <c r="AD1523" s="69"/>
      <c r="AE1523" s="69"/>
      <c r="AF1523" s="69"/>
      <c r="AG1523" s="95"/>
      <c r="AH1523" s="93"/>
      <c r="AI1523" s="81"/>
      <c r="AJ1523" s="80"/>
      <c r="AK1523" s="80"/>
      <c r="AL1523" s="78"/>
      <c r="AM1523" s="80"/>
      <c r="AN1523" s="80"/>
      <c r="AO1523" s="80"/>
      <c r="AP1523" s="80"/>
      <c r="AQ1523" s="80"/>
      <c r="AR1523" s="80"/>
      <c r="AS1523" s="78"/>
      <c r="AT1523" s="96"/>
      <c r="AU1523" s="97"/>
      <c r="AV1523" s="98"/>
      <c r="AW1523" s="99"/>
    </row>
    <row r="1524" spans="1:49">
      <c r="A1524" s="25"/>
      <c r="C1524" s="89"/>
      <c r="D1524" s="84"/>
      <c r="E1524" s="76"/>
      <c r="F1524" s="91"/>
      <c r="G1524" s="80"/>
      <c r="H1524" s="81"/>
      <c r="I1524" s="14"/>
      <c r="J1524" s="92"/>
      <c r="K1524" s="14"/>
      <c r="L1524" s="78"/>
      <c r="M1524" s="81"/>
      <c r="N1524" s="14"/>
      <c r="O1524" s="78"/>
      <c r="P1524" s="78"/>
      <c r="Q1524" s="93"/>
      <c r="R1524" s="80"/>
      <c r="S1524" s="80"/>
      <c r="T1524" s="69"/>
      <c r="U1524" s="78"/>
      <c r="V1524" s="69"/>
      <c r="W1524" s="80"/>
      <c r="X1524" s="80"/>
      <c r="Y1524" s="94"/>
      <c r="Z1524" s="80"/>
      <c r="AA1524" s="80"/>
      <c r="AB1524" s="80"/>
      <c r="AC1524" s="80"/>
      <c r="AD1524" s="69"/>
      <c r="AE1524" s="69"/>
      <c r="AF1524" s="69"/>
      <c r="AG1524" s="95"/>
      <c r="AH1524" s="93"/>
      <c r="AI1524" s="81"/>
      <c r="AJ1524" s="80"/>
      <c r="AK1524" s="80"/>
      <c r="AL1524" s="78"/>
      <c r="AM1524" s="80"/>
      <c r="AN1524" s="80"/>
      <c r="AO1524" s="80"/>
      <c r="AP1524" s="80"/>
      <c r="AQ1524" s="80"/>
      <c r="AR1524" s="80"/>
      <c r="AS1524" s="78"/>
      <c r="AT1524" s="96"/>
      <c r="AU1524" s="97"/>
      <c r="AV1524" s="98"/>
      <c r="AW1524" s="99"/>
    </row>
    <row r="1525" spans="1:49">
      <c r="A1525" s="25"/>
      <c r="C1525" s="89"/>
      <c r="D1525" s="84"/>
      <c r="E1525" s="76"/>
      <c r="F1525" s="91"/>
      <c r="G1525" s="80"/>
      <c r="H1525" s="81"/>
      <c r="I1525" s="14"/>
      <c r="J1525" s="92"/>
      <c r="K1525" s="14"/>
      <c r="L1525" s="78"/>
      <c r="M1525" s="81"/>
      <c r="N1525" s="14"/>
      <c r="O1525" s="78"/>
      <c r="P1525" s="78"/>
      <c r="Q1525" s="93"/>
      <c r="R1525" s="80"/>
      <c r="S1525" s="80"/>
      <c r="T1525" s="69"/>
      <c r="U1525" s="78"/>
      <c r="V1525" s="69"/>
      <c r="W1525" s="80"/>
      <c r="X1525" s="80"/>
      <c r="Y1525" s="94"/>
      <c r="Z1525" s="80"/>
      <c r="AA1525" s="80"/>
      <c r="AB1525" s="80"/>
      <c r="AC1525" s="80"/>
      <c r="AD1525" s="69"/>
      <c r="AE1525" s="69"/>
      <c r="AF1525" s="69"/>
      <c r="AG1525" s="95"/>
      <c r="AH1525" s="93"/>
      <c r="AI1525" s="81"/>
      <c r="AJ1525" s="80"/>
      <c r="AK1525" s="80"/>
      <c r="AL1525" s="78"/>
      <c r="AM1525" s="80"/>
      <c r="AN1525" s="80"/>
      <c r="AO1525" s="80"/>
      <c r="AP1525" s="80"/>
      <c r="AQ1525" s="80"/>
      <c r="AR1525" s="80"/>
      <c r="AS1525" s="78"/>
      <c r="AT1525" s="96"/>
      <c r="AU1525" s="97"/>
      <c r="AV1525" s="98"/>
      <c r="AW1525" s="99"/>
    </row>
    <row r="1526" spans="1:49">
      <c r="A1526" s="25"/>
      <c r="C1526" s="89"/>
      <c r="D1526" s="84"/>
      <c r="E1526" s="76"/>
      <c r="F1526" s="91"/>
      <c r="G1526" s="80"/>
      <c r="H1526" s="81"/>
      <c r="I1526" s="14"/>
      <c r="J1526" s="92"/>
      <c r="K1526" s="14"/>
      <c r="L1526" s="78"/>
      <c r="M1526" s="81"/>
      <c r="N1526" s="14"/>
      <c r="O1526" s="78"/>
      <c r="P1526" s="78"/>
      <c r="Q1526" s="93"/>
      <c r="R1526" s="80"/>
      <c r="S1526" s="80"/>
      <c r="T1526" s="69"/>
      <c r="U1526" s="78"/>
      <c r="V1526" s="69"/>
      <c r="W1526" s="80"/>
      <c r="X1526" s="80"/>
      <c r="Y1526" s="94"/>
      <c r="Z1526" s="80"/>
      <c r="AA1526" s="80"/>
      <c r="AB1526" s="80"/>
      <c r="AC1526" s="80"/>
      <c r="AD1526" s="69"/>
      <c r="AE1526" s="69"/>
      <c r="AF1526" s="69"/>
      <c r="AG1526" s="95"/>
      <c r="AH1526" s="93"/>
      <c r="AI1526" s="81"/>
      <c r="AJ1526" s="80"/>
      <c r="AK1526" s="80"/>
      <c r="AL1526" s="78"/>
      <c r="AM1526" s="80"/>
      <c r="AN1526" s="80"/>
      <c r="AO1526" s="80"/>
      <c r="AP1526" s="80"/>
      <c r="AQ1526" s="80"/>
      <c r="AR1526" s="80"/>
      <c r="AS1526" s="78"/>
      <c r="AT1526" s="96"/>
      <c r="AU1526" s="97"/>
      <c r="AV1526" s="98"/>
      <c r="AW1526" s="99"/>
    </row>
    <row r="1527" spans="1:49">
      <c r="A1527" s="25"/>
      <c r="C1527" s="89"/>
      <c r="D1527" s="84"/>
      <c r="E1527" s="76"/>
      <c r="F1527" s="91"/>
      <c r="G1527" s="80"/>
      <c r="H1527" s="81"/>
      <c r="I1527" s="14"/>
      <c r="J1527" s="92"/>
      <c r="K1527" s="14"/>
      <c r="L1527" s="78"/>
      <c r="M1527" s="81"/>
      <c r="N1527" s="14"/>
      <c r="O1527" s="78"/>
      <c r="P1527" s="78"/>
      <c r="Q1527" s="93"/>
      <c r="R1527" s="80"/>
      <c r="S1527" s="80"/>
      <c r="T1527" s="69"/>
      <c r="U1527" s="78"/>
      <c r="V1527" s="69"/>
      <c r="W1527" s="80"/>
      <c r="X1527" s="80"/>
      <c r="Y1527" s="94"/>
      <c r="Z1527" s="80"/>
      <c r="AA1527" s="80"/>
      <c r="AB1527" s="80"/>
      <c r="AC1527" s="80"/>
      <c r="AD1527" s="69"/>
      <c r="AE1527" s="69"/>
      <c r="AF1527" s="69"/>
      <c r="AG1527" s="95"/>
      <c r="AH1527" s="93"/>
      <c r="AI1527" s="81"/>
      <c r="AJ1527" s="80"/>
      <c r="AK1527" s="80"/>
      <c r="AL1527" s="78"/>
      <c r="AM1527" s="80"/>
      <c r="AN1527" s="80"/>
      <c r="AO1527" s="80"/>
      <c r="AP1527" s="80"/>
      <c r="AQ1527" s="80"/>
      <c r="AR1527" s="80"/>
      <c r="AS1527" s="78"/>
      <c r="AT1527" s="96"/>
      <c r="AU1527" s="97"/>
      <c r="AV1527" s="98"/>
      <c r="AW1527" s="99"/>
    </row>
    <row r="1528" spans="1:49">
      <c r="A1528" s="25"/>
      <c r="C1528" s="89"/>
      <c r="D1528" s="84"/>
      <c r="E1528" s="76"/>
      <c r="F1528" s="91"/>
      <c r="G1528" s="80"/>
      <c r="H1528" s="81"/>
      <c r="I1528" s="14"/>
      <c r="J1528" s="92"/>
      <c r="K1528" s="14"/>
      <c r="L1528" s="78"/>
      <c r="M1528" s="81"/>
      <c r="N1528" s="14"/>
      <c r="O1528" s="78"/>
      <c r="P1528" s="78"/>
      <c r="Q1528" s="93"/>
      <c r="R1528" s="80"/>
      <c r="S1528" s="80"/>
      <c r="T1528" s="69"/>
      <c r="U1528" s="78"/>
      <c r="V1528" s="69"/>
      <c r="W1528" s="80"/>
      <c r="X1528" s="80"/>
      <c r="Y1528" s="94"/>
      <c r="Z1528" s="80"/>
      <c r="AA1528" s="80"/>
      <c r="AB1528" s="80"/>
      <c r="AC1528" s="80"/>
      <c r="AD1528" s="69"/>
      <c r="AE1528" s="69"/>
      <c r="AF1528" s="69"/>
      <c r="AG1528" s="95"/>
      <c r="AH1528" s="93"/>
      <c r="AI1528" s="81"/>
      <c r="AJ1528" s="80"/>
      <c r="AK1528" s="80"/>
      <c r="AL1528" s="78"/>
      <c r="AM1528" s="80"/>
      <c r="AN1528" s="80"/>
      <c r="AO1528" s="80"/>
      <c r="AP1528" s="80"/>
      <c r="AQ1528" s="80"/>
      <c r="AR1528" s="80"/>
      <c r="AS1528" s="78"/>
      <c r="AT1528" s="96"/>
      <c r="AU1528" s="97"/>
      <c r="AV1528" s="98"/>
      <c r="AW1528" s="99"/>
    </row>
    <row r="1529" spans="1:49">
      <c r="A1529" s="25"/>
      <c r="C1529" s="89"/>
      <c r="D1529" s="84"/>
      <c r="E1529" s="76"/>
      <c r="F1529" s="91"/>
      <c r="G1529" s="80"/>
      <c r="H1529" s="81"/>
      <c r="I1529" s="14"/>
      <c r="J1529" s="92"/>
      <c r="K1529" s="14"/>
      <c r="L1529" s="78"/>
      <c r="M1529" s="81"/>
      <c r="N1529" s="14"/>
      <c r="O1529" s="78"/>
      <c r="P1529" s="78"/>
      <c r="Q1529" s="93"/>
      <c r="R1529" s="80"/>
      <c r="S1529" s="80"/>
      <c r="T1529" s="69"/>
      <c r="U1529" s="78"/>
      <c r="V1529" s="69"/>
      <c r="W1529" s="80"/>
      <c r="X1529" s="80"/>
      <c r="Y1529" s="94"/>
      <c r="Z1529" s="80"/>
      <c r="AA1529" s="80"/>
      <c r="AB1529" s="80"/>
      <c r="AC1529" s="80"/>
      <c r="AD1529" s="69"/>
      <c r="AE1529" s="69"/>
      <c r="AF1529" s="69"/>
      <c r="AG1529" s="95"/>
      <c r="AH1529" s="93"/>
      <c r="AI1529" s="81"/>
      <c r="AJ1529" s="80"/>
      <c r="AK1529" s="80"/>
      <c r="AL1529" s="78"/>
      <c r="AM1529" s="80"/>
      <c r="AN1529" s="80"/>
      <c r="AO1529" s="80"/>
      <c r="AP1529" s="80"/>
      <c r="AQ1529" s="80"/>
      <c r="AR1529" s="80"/>
      <c r="AS1529" s="78"/>
      <c r="AT1529" s="96"/>
      <c r="AU1529" s="97"/>
      <c r="AV1529" s="98"/>
      <c r="AW1529" s="99"/>
    </row>
    <row r="1530" spans="1:49">
      <c r="A1530" s="25"/>
      <c r="C1530" s="89"/>
      <c r="D1530" s="84"/>
      <c r="E1530" s="76"/>
      <c r="F1530" s="91"/>
      <c r="G1530" s="80"/>
      <c r="H1530" s="81"/>
      <c r="I1530" s="14"/>
      <c r="J1530" s="92"/>
      <c r="K1530" s="14"/>
      <c r="L1530" s="78"/>
      <c r="M1530" s="81"/>
      <c r="N1530" s="14"/>
      <c r="O1530" s="78"/>
      <c r="P1530" s="78"/>
      <c r="Q1530" s="93"/>
      <c r="R1530" s="80"/>
      <c r="S1530" s="80"/>
      <c r="T1530" s="69"/>
      <c r="U1530" s="78"/>
      <c r="V1530" s="69"/>
      <c r="W1530" s="80"/>
      <c r="X1530" s="80"/>
      <c r="Y1530" s="94"/>
      <c r="Z1530" s="80"/>
      <c r="AA1530" s="80"/>
      <c r="AB1530" s="80"/>
      <c r="AC1530" s="80"/>
      <c r="AD1530" s="69"/>
      <c r="AE1530" s="69"/>
      <c r="AF1530" s="69"/>
      <c r="AG1530" s="95"/>
      <c r="AH1530" s="93"/>
      <c r="AI1530" s="81"/>
      <c r="AJ1530" s="80"/>
      <c r="AK1530" s="80"/>
      <c r="AL1530" s="78"/>
      <c r="AM1530" s="80"/>
      <c r="AN1530" s="80"/>
      <c r="AO1530" s="80"/>
      <c r="AP1530" s="80"/>
      <c r="AQ1530" s="80"/>
      <c r="AR1530" s="80"/>
      <c r="AS1530" s="78"/>
      <c r="AT1530" s="96"/>
      <c r="AU1530" s="97"/>
      <c r="AV1530" s="98"/>
      <c r="AW1530" s="99"/>
    </row>
    <row r="1531" spans="1:49">
      <c r="A1531" s="25"/>
      <c r="C1531" s="89"/>
      <c r="D1531" s="84"/>
      <c r="E1531" s="76"/>
      <c r="F1531" s="91"/>
      <c r="G1531" s="80"/>
      <c r="H1531" s="81"/>
      <c r="I1531" s="14"/>
      <c r="J1531" s="92"/>
      <c r="K1531" s="14"/>
      <c r="L1531" s="78"/>
      <c r="M1531" s="81"/>
      <c r="N1531" s="14"/>
      <c r="O1531" s="78"/>
      <c r="P1531" s="78"/>
      <c r="Q1531" s="93"/>
      <c r="R1531" s="80"/>
      <c r="S1531" s="80"/>
      <c r="T1531" s="69"/>
      <c r="U1531" s="78"/>
      <c r="V1531" s="69"/>
      <c r="W1531" s="80"/>
      <c r="X1531" s="80"/>
      <c r="Y1531" s="94"/>
      <c r="Z1531" s="80"/>
      <c r="AA1531" s="80"/>
      <c r="AB1531" s="80"/>
      <c r="AC1531" s="80"/>
      <c r="AD1531" s="69"/>
      <c r="AE1531" s="69"/>
      <c r="AF1531" s="69"/>
      <c r="AG1531" s="95"/>
      <c r="AH1531" s="93"/>
      <c r="AI1531" s="81"/>
      <c r="AJ1531" s="80"/>
      <c r="AK1531" s="80"/>
      <c r="AL1531" s="78"/>
      <c r="AM1531" s="80"/>
      <c r="AN1531" s="80"/>
      <c r="AO1531" s="80"/>
      <c r="AP1531" s="80"/>
      <c r="AQ1531" s="80"/>
      <c r="AR1531" s="80"/>
      <c r="AS1531" s="78"/>
      <c r="AT1531" s="96"/>
      <c r="AU1531" s="97"/>
      <c r="AV1531" s="98"/>
      <c r="AW1531" s="99"/>
    </row>
    <row r="1532" spans="1:49">
      <c r="A1532" s="25"/>
      <c r="C1532" s="89"/>
      <c r="D1532" s="84"/>
      <c r="E1532" s="76"/>
      <c r="F1532" s="91"/>
      <c r="G1532" s="80"/>
      <c r="H1532" s="81"/>
      <c r="I1532" s="14"/>
      <c r="J1532" s="92"/>
      <c r="K1532" s="14"/>
      <c r="L1532" s="78"/>
      <c r="M1532" s="81"/>
      <c r="N1532" s="14"/>
      <c r="O1532" s="78"/>
      <c r="P1532" s="78"/>
      <c r="Q1532" s="93"/>
      <c r="R1532" s="80"/>
      <c r="S1532" s="80"/>
      <c r="T1532" s="69"/>
      <c r="U1532" s="78"/>
      <c r="V1532" s="69"/>
      <c r="W1532" s="80"/>
      <c r="X1532" s="80"/>
      <c r="Y1532" s="94"/>
      <c r="Z1532" s="80"/>
      <c r="AA1532" s="80"/>
      <c r="AB1532" s="80"/>
      <c r="AC1532" s="80"/>
      <c r="AD1532" s="69"/>
      <c r="AE1532" s="69"/>
      <c r="AF1532" s="69"/>
      <c r="AG1532" s="95"/>
      <c r="AH1532" s="93"/>
      <c r="AI1532" s="81"/>
      <c r="AJ1532" s="80"/>
      <c r="AK1532" s="80"/>
      <c r="AL1532" s="78"/>
      <c r="AM1532" s="80"/>
      <c r="AN1532" s="80"/>
      <c r="AO1532" s="80"/>
      <c r="AP1532" s="80"/>
      <c r="AQ1532" s="80"/>
      <c r="AR1532" s="80"/>
      <c r="AS1532" s="78"/>
      <c r="AT1532" s="96"/>
      <c r="AU1532" s="97"/>
      <c r="AV1532" s="98"/>
      <c r="AW1532" s="99"/>
    </row>
    <row r="1533" spans="1:49">
      <c r="A1533" s="25"/>
      <c r="C1533" s="89"/>
      <c r="D1533" s="84"/>
      <c r="E1533" s="76"/>
      <c r="F1533" s="91"/>
      <c r="G1533" s="80"/>
      <c r="H1533" s="81"/>
      <c r="I1533" s="14"/>
      <c r="J1533" s="92"/>
      <c r="K1533" s="14"/>
      <c r="L1533" s="78"/>
      <c r="M1533" s="81"/>
      <c r="N1533" s="14"/>
      <c r="O1533" s="78"/>
      <c r="P1533" s="78"/>
      <c r="Q1533" s="93"/>
      <c r="R1533" s="80"/>
      <c r="S1533" s="80"/>
      <c r="T1533" s="69"/>
      <c r="U1533" s="78"/>
      <c r="V1533" s="69"/>
      <c r="W1533" s="80"/>
      <c r="X1533" s="80"/>
      <c r="Y1533" s="94"/>
      <c r="Z1533" s="80"/>
      <c r="AA1533" s="80"/>
      <c r="AB1533" s="80"/>
      <c r="AC1533" s="80"/>
      <c r="AD1533" s="69"/>
      <c r="AE1533" s="69"/>
      <c r="AF1533" s="69"/>
      <c r="AG1533" s="95"/>
      <c r="AH1533" s="93"/>
      <c r="AI1533" s="81"/>
      <c r="AJ1533" s="80"/>
      <c r="AK1533" s="80"/>
      <c r="AL1533" s="78"/>
      <c r="AM1533" s="80"/>
      <c r="AN1533" s="80"/>
      <c r="AO1533" s="80"/>
      <c r="AP1533" s="80"/>
      <c r="AQ1533" s="80"/>
      <c r="AR1533" s="80"/>
      <c r="AS1533" s="78"/>
      <c r="AT1533" s="96"/>
      <c r="AU1533" s="97"/>
      <c r="AV1533" s="98"/>
      <c r="AW1533" s="99"/>
    </row>
    <row r="1534" spans="1:49">
      <c r="A1534" s="25"/>
      <c r="C1534" s="89"/>
      <c r="D1534" s="84"/>
      <c r="E1534" s="76"/>
      <c r="F1534" s="91"/>
      <c r="G1534" s="80"/>
      <c r="H1534" s="81"/>
      <c r="I1534" s="14"/>
      <c r="J1534" s="92"/>
      <c r="K1534" s="14"/>
      <c r="L1534" s="78"/>
      <c r="M1534" s="81"/>
      <c r="N1534" s="14"/>
      <c r="O1534" s="78"/>
      <c r="P1534" s="78"/>
      <c r="Q1534" s="93"/>
      <c r="R1534" s="80"/>
      <c r="S1534" s="80"/>
      <c r="T1534" s="69"/>
      <c r="U1534" s="78"/>
      <c r="V1534" s="69"/>
      <c r="W1534" s="80"/>
      <c r="X1534" s="80"/>
      <c r="Y1534" s="94"/>
      <c r="Z1534" s="80"/>
      <c r="AA1534" s="80"/>
      <c r="AB1534" s="80"/>
      <c r="AC1534" s="80"/>
      <c r="AD1534" s="69"/>
      <c r="AE1534" s="69"/>
      <c r="AF1534" s="69"/>
      <c r="AG1534" s="95"/>
      <c r="AH1534" s="93"/>
      <c r="AI1534" s="81"/>
      <c r="AJ1534" s="80"/>
      <c r="AK1534" s="80"/>
      <c r="AL1534" s="78"/>
      <c r="AM1534" s="80"/>
      <c r="AN1534" s="80"/>
      <c r="AO1534" s="80"/>
      <c r="AP1534" s="80"/>
      <c r="AQ1534" s="80"/>
      <c r="AR1534" s="80"/>
      <c r="AS1534" s="78"/>
      <c r="AT1534" s="96"/>
      <c r="AU1534" s="97"/>
      <c r="AV1534" s="98"/>
      <c r="AW1534" s="99"/>
    </row>
    <row r="1535" spans="1:49">
      <c r="A1535" s="25"/>
      <c r="C1535" s="89"/>
      <c r="D1535" s="84"/>
      <c r="E1535" s="76"/>
      <c r="F1535" s="91"/>
      <c r="G1535" s="80"/>
      <c r="H1535" s="81"/>
      <c r="I1535" s="14"/>
      <c r="J1535" s="92"/>
      <c r="K1535" s="14"/>
      <c r="L1535" s="78"/>
      <c r="M1535" s="81"/>
      <c r="N1535" s="14"/>
      <c r="O1535" s="78"/>
      <c r="P1535" s="78"/>
      <c r="Q1535" s="93"/>
      <c r="R1535" s="80"/>
      <c r="S1535" s="80"/>
      <c r="T1535" s="69"/>
      <c r="U1535" s="78"/>
      <c r="V1535" s="69"/>
      <c r="W1535" s="80"/>
      <c r="X1535" s="80"/>
      <c r="Y1535" s="94"/>
      <c r="Z1535" s="80"/>
      <c r="AA1535" s="80"/>
      <c r="AB1535" s="80"/>
      <c r="AC1535" s="80"/>
      <c r="AD1535" s="69"/>
      <c r="AE1535" s="69"/>
      <c r="AF1535" s="69"/>
      <c r="AG1535" s="95"/>
      <c r="AH1535" s="93"/>
      <c r="AI1535" s="81"/>
      <c r="AJ1535" s="80"/>
      <c r="AK1535" s="80"/>
      <c r="AL1535" s="78"/>
      <c r="AM1535" s="80"/>
      <c r="AN1535" s="80"/>
      <c r="AO1535" s="80"/>
      <c r="AP1535" s="80"/>
      <c r="AQ1535" s="80"/>
      <c r="AR1535" s="80"/>
      <c r="AS1535" s="78"/>
      <c r="AT1535" s="96"/>
      <c r="AU1535" s="97"/>
      <c r="AV1535" s="98"/>
      <c r="AW1535" s="99"/>
    </row>
    <row r="1536" spans="1:49">
      <c r="A1536" s="25"/>
      <c r="C1536" s="89"/>
      <c r="D1536" s="84"/>
      <c r="E1536" s="76"/>
      <c r="F1536" s="91"/>
      <c r="G1536" s="80"/>
      <c r="H1536" s="81"/>
      <c r="I1536" s="14"/>
      <c r="J1536" s="92"/>
      <c r="K1536" s="14"/>
      <c r="L1536" s="78"/>
      <c r="M1536" s="81"/>
      <c r="N1536" s="14"/>
      <c r="O1536" s="78"/>
      <c r="P1536" s="78"/>
      <c r="Q1536" s="93"/>
      <c r="R1536" s="80"/>
      <c r="S1536" s="80"/>
      <c r="T1536" s="69"/>
      <c r="U1536" s="78"/>
      <c r="V1536" s="69"/>
      <c r="W1536" s="80"/>
      <c r="X1536" s="80"/>
      <c r="Y1536" s="94"/>
      <c r="Z1536" s="80"/>
      <c r="AA1536" s="80"/>
      <c r="AB1536" s="80"/>
      <c r="AC1536" s="80"/>
      <c r="AD1536" s="69"/>
      <c r="AE1536" s="69"/>
      <c r="AF1536" s="69"/>
      <c r="AG1536" s="95"/>
      <c r="AH1536" s="93"/>
      <c r="AI1536" s="81"/>
      <c r="AJ1536" s="80"/>
      <c r="AK1536" s="80"/>
      <c r="AL1536" s="78"/>
      <c r="AM1536" s="80"/>
      <c r="AN1536" s="80"/>
      <c r="AO1536" s="80"/>
      <c r="AP1536" s="80"/>
      <c r="AQ1536" s="80"/>
      <c r="AR1536" s="80"/>
      <c r="AS1536" s="78"/>
      <c r="AT1536" s="96"/>
      <c r="AU1536" s="97"/>
      <c r="AV1536" s="98"/>
      <c r="AW1536" s="99"/>
    </row>
    <row r="1537" spans="1:49">
      <c r="A1537" s="25"/>
      <c r="C1537" s="89"/>
      <c r="D1537" s="84"/>
      <c r="E1537" s="76"/>
      <c r="F1537" s="91"/>
      <c r="G1537" s="80"/>
      <c r="H1537" s="81"/>
      <c r="I1537" s="14"/>
      <c r="J1537" s="92"/>
      <c r="K1537" s="14"/>
      <c r="L1537" s="78"/>
      <c r="M1537" s="81"/>
      <c r="N1537" s="14"/>
      <c r="O1537" s="78"/>
      <c r="P1537" s="78"/>
      <c r="Q1537" s="93"/>
      <c r="R1537" s="80"/>
      <c r="S1537" s="80"/>
      <c r="T1537" s="69"/>
      <c r="U1537" s="78"/>
      <c r="V1537" s="69"/>
      <c r="W1537" s="80"/>
      <c r="X1537" s="80"/>
      <c r="Y1537" s="94"/>
      <c r="Z1537" s="80"/>
      <c r="AA1537" s="80"/>
      <c r="AB1537" s="80"/>
      <c r="AC1537" s="80"/>
      <c r="AD1537" s="69"/>
      <c r="AE1537" s="69"/>
      <c r="AF1537" s="69"/>
      <c r="AG1537" s="95"/>
      <c r="AH1537" s="93"/>
      <c r="AI1537" s="81"/>
      <c r="AJ1537" s="80"/>
      <c r="AK1537" s="80"/>
      <c r="AL1537" s="78"/>
      <c r="AM1537" s="80"/>
      <c r="AN1537" s="80"/>
      <c r="AO1537" s="80"/>
      <c r="AP1537" s="80"/>
      <c r="AQ1537" s="80"/>
      <c r="AR1537" s="80"/>
      <c r="AS1537" s="78"/>
      <c r="AT1537" s="96"/>
      <c r="AU1537" s="97"/>
      <c r="AV1537" s="98"/>
      <c r="AW1537" s="99"/>
    </row>
    <row r="1538" spans="1:49">
      <c r="A1538" s="25"/>
      <c r="C1538" s="89"/>
      <c r="D1538" s="84"/>
      <c r="E1538" s="76"/>
      <c r="F1538" s="91"/>
      <c r="G1538" s="80"/>
      <c r="H1538" s="81"/>
      <c r="I1538" s="14"/>
      <c r="J1538" s="92"/>
      <c r="K1538" s="14"/>
      <c r="L1538" s="78"/>
      <c r="M1538" s="81"/>
      <c r="N1538" s="14"/>
      <c r="O1538" s="78"/>
      <c r="P1538" s="78"/>
      <c r="Q1538" s="93"/>
      <c r="R1538" s="80"/>
      <c r="S1538" s="80"/>
      <c r="T1538" s="69"/>
      <c r="U1538" s="78"/>
      <c r="V1538" s="69"/>
      <c r="W1538" s="80"/>
      <c r="X1538" s="80"/>
      <c r="Y1538" s="94"/>
      <c r="Z1538" s="80"/>
      <c r="AA1538" s="80"/>
      <c r="AB1538" s="80"/>
      <c r="AC1538" s="80"/>
      <c r="AD1538" s="69"/>
      <c r="AE1538" s="69"/>
      <c r="AF1538" s="69"/>
      <c r="AG1538" s="95"/>
      <c r="AH1538" s="93"/>
      <c r="AI1538" s="81"/>
      <c r="AJ1538" s="80"/>
      <c r="AK1538" s="80"/>
      <c r="AL1538" s="78"/>
      <c r="AM1538" s="80"/>
      <c r="AN1538" s="80"/>
      <c r="AO1538" s="80"/>
      <c r="AP1538" s="80"/>
      <c r="AQ1538" s="80"/>
      <c r="AR1538" s="80"/>
      <c r="AS1538" s="78"/>
      <c r="AT1538" s="96"/>
      <c r="AU1538" s="97"/>
      <c r="AV1538" s="98"/>
      <c r="AW1538" s="99"/>
    </row>
    <row r="1539" spans="1:49">
      <c r="A1539" s="25"/>
      <c r="C1539" s="89"/>
      <c r="D1539" s="84"/>
      <c r="E1539" s="76"/>
      <c r="F1539" s="91"/>
      <c r="G1539" s="80"/>
      <c r="H1539" s="81"/>
      <c r="I1539" s="14"/>
      <c r="J1539" s="92"/>
      <c r="K1539" s="14"/>
      <c r="L1539" s="78"/>
      <c r="M1539" s="81"/>
      <c r="N1539" s="14"/>
      <c r="O1539" s="78"/>
      <c r="P1539" s="78"/>
      <c r="Q1539" s="93"/>
      <c r="R1539" s="80"/>
      <c r="S1539" s="80"/>
      <c r="T1539" s="69"/>
      <c r="U1539" s="78"/>
      <c r="V1539" s="69"/>
      <c r="W1539" s="80"/>
      <c r="X1539" s="80"/>
      <c r="Y1539" s="94"/>
      <c r="Z1539" s="80"/>
      <c r="AA1539" s="80"/>
      <c r="AB1539" s="80"/>
      <c r="AC1539" s="80"/>
      <c r="AD1539" s="69"/>
      <c r="AE1539" s="69"/>
      <c r="AF1539" s="69"/>
      <c r="AG1539" s="95"/>
      <c r="AH1539" s="93"/>
      <c r="AI1539" s="81"/>
      <c r="AJ1539" s="80"/>
      <c r="AK1539" s="80"/>
      <c r="AL1539" s="78"/>
      <c r="AM1539" s="80"/>
      <c r="AN1539" s="80"/>
      <c r="AO1539" s="80"/>
      <c r="AP1539" s="80"/>
      <c r="AQ1539" s="80"/>
      <c r="AR1539" s="80"/>
      <c r="AS1539" s="78"/>
      <c r="AT1539" s="96"/>
      <c r="AU1539" s="97"/>
      <c r="AV1539" s="98"/>
      <c r="AW1539" s="99"/>
    </row>
    <row r="1540" spans="1:49">
      <c r="A1540" s="25"/>
      <c r="C1540" s="89"/>
      <c r="D1540" s="84"/>
      <c r="E1540" s="76"/>
      <c r="F1540" s="91"/>
      <c r="G1540" s="80"/>
      <c r="H1540" s="81"/>
      <c r="I1540" s="14"/>
      <c r="J1540" s="92"/>
      <c r="K1540" s="14"/>
      <c r="L1540" s="78"/>
      <c r="M1540" s="81"/>
      <c r="N1540" s="14"/>
      <c r="O1540" s="78"/>
      <c r="P1540" s="78"/>
      <c r="Q1540" s="93"/>
      <c r="R1540" s="80"/>
      <c r="S1540" s="80"/>
      <c r="T1540" s="69"/>
      <c r="U1540" s="78"/>
      <c r="V1540" s="69"/>
      <c r="W1540" s="80"/>
      <c r="X1540" s="80"/>
      <c r="Y1540" s="94"/>
      <c r="Z1540" s="80"/>
      <c r="AA1540" s="80"/>
      <c r="AB1540" s="80"/>
      <c r="AC1540" s="80"/>
      <c r="AD1540" s="69"/>
      <c r="AE1540" s="69"/>
      <c r="AF1540" s="69"/>
      <c r="AG1540" s="95"/>
      <c r="AH1540" s="93"/>
      <c r="AI1540" s="81"/>
      <c r="AJ1540" s="80"/>
      <c r="AK1540" s="80"/>
      <c r="AL1540" s="78"/>
      <c r="AM1540" s="80"/>
      <c r="AN1540" s="80"/>
      <c r="AO1540" s="80"/>
      <c r="AP1540" s="80"/>
      <c r="AQ1540" s="80"/>
      <c r="AR1540" s="80"/>
      <c r="AS1540" s="78"/>
      <c r="AT1540" s="96"/>
      <c r="AU1540" s="97"/>
      <c r="AV1540" s="98"/>
      <c r="AW1540" s="99"/>
    </row>
    <row r="1541" spans="1:49">
      <c r="A1541" s="25"/>
      <c r="C1541" s="89"/>
      <c r="D1541" s="84"/>
      <c r="E1541" s="76"/>
      <c r="F1541" s="91"/>
      <c r="G1541" s="80"/>
      <c r="H1541" s="81"/>
      <c r="I1541" s="14"/>
      <c r="J1541" s="92"/>
      <c r="K1541" s="14"/>
      <c r="L1541" s="78"/>
      <c r="M1541" s="81"/>
      <c r="N1541" s="14"/>
      <c r="O1541" s="78"/>
      <c r="P1541" s="78"/>
      <c r="Q1541" s="93"/>
      <c r="R1541" s="80"/>
      <c r="S1541" s="80"/>
      <c r="T1541" s="69"/>
      <c r="U1541" s="78"/>
      <c r="V1541" s="69"/>
      <c r="W1541" s="80"/>
      <c r="X1541" s="80"/>
      <c r="Y1541" s="94"/>
      <c r="Z1541" s="80"/>
      <c r="AA1541" s="80"/>
      <c r="AB1541" s="80"/>
      <c r="AC1541" s="80"/>
      <c r="AD1541" s="69"/>
      <c r="AE1541" s="69"/>
      <c r="AF1541" s="69"/>
      <c r="AG1541" s="95"/>
      <c r="AH1541" s="93"/>
      <c r="AI1541" s="81"/>
      <c r="AJ1541" s="80"/>
      <c r="AK1541" s="80"/>
      <c r="AL1541" s="78"/>
      <c r="AM1541" s="80"/>
      <c r="AN1541" s="80"/>
      <c r="AO1541" s="80"/>
      <c r="AP1541" s="80"/>
      <c r="AQ1541" s="80"/>
      <c r="AR1541" s="80"/>
      <c r="AS1541" s="78"/>
      <c r="AT1541" s="96"/>
      <c r="AU1541" s="97"/>
      <c r="AV1541" s="98"/>
      <c r="AW1541" s="99"/>
    </row>
    <row r="1542" spans="1:49">
      <c r="A1542" s="25"/>
      <c r="C1542" s="89"/>
      <c r="D1542" s="84"/>
      <c r="E1542" s="76"/>
      <c r="F1542" s="91"/>
      <c r="G1542" s="80"/>
      <c r="H1542" s="81"/>
      <c r="I1542" s="14"/>
      <c r="J1542" s="92"/>
      <c r="K1542" s="14"/>
      <c r="L1542" s="78"/>
      <c r="M1542" s="81"/>
      <c r="N1542" s="14"/>
      <c r="O1542" s="78"/>
      <c r="P1542" s="78"/>
      <c r="Q1542" s="93"/>
      <c r="R1542" s="80"/>
      <c r="S1542" s="80"/>
      <c r="T1542" s="69"/>
      <c r="U1542" s="78"/>
      <c r="V1542" s="69"/>
      <c r="W1542" s="80"/>
      <c r="X1542" s="80"/>
      <c r="Y1542" s="94"/>
      <c r="Z1542" s="80"/>
      <c r="AA1542" s="80"/>
      <c r="AB1542" s="80"/>
      <c r="AC1542" s="80"/>
      <c r="AD1542" s="69"/>
      <c r="AE1542" s="69"/>
      <c r="AF1542" s="69"/>
      <c r="AG1542" s="95"/>
      <c r="AH1542" s="93"/>
      <c r="AI1542" s="81"/>
      <c r="AJ1542" s="80"/>
      <c r="AK1542" s="80"/>
      <c r="AL1542" s="78"/>
      <c r="AM1542" s="80"/>
      <c r="AN1542" s="80"/>
      <c r="AO1542" s="80"/>
      <c r="AP1542" s="80"/>
      <c r="AQ1542" s="80"/>
      <c r="AR1542" s="80"/>
      <c r="AS1542" s="78"/>
      <c r="AT1542" s="96"/>
      <c r="AU1542" s="97"/>
      <c r="AV1542" s="98"/>
      <c r="AW1542" s="99"/>
    </row>
    <row r="1543" spans="1:49">
      <c r="A1543" s="25"/>
      <c r="C1543" s="89"/>
      <c r="D1543" s="84"/>
      <c r="E1543" s="76"/>
      <c r="F1543" s="91"/>
      <c r="G1543" s="80"/>
      <c r="H1543" s="81"/>
      <c r="I1543" s="14"/>
      <c r="J1543" s="92"/>
      <c r="K1543" s="14"/>
      <c r="L1543" s="78"/>
      <c r="M1543" s="81"/>
      <c r="N1543" s="14"/>
      <c r="O1543" s="78"/>
      <c r="P1543" s="78"/>
      <c r="Q1543" s="93"/>
      <c r="R1543" s="80"/>
      <c r="S1543" s="80"/>
      <c r="T1543" s="69"/>
      <c r="U1543" s="78"/>
      <c r="V1543" s="69"/>
      <c r="W1543" s="80"/>
      <c r="X1543" s="80"/>
      <c r="Y1543" s="94"/>
      <c r="Z1543" s="80"/>
      <c r="AA1543" s="80"/>
      <c r="AB1543" s="80"/>
      <c r="AC1543" s="80"/>
      <c r="AD1543" s="69"/>
      <c r="AE1543" s="69"/>
      <c r="AF1543" s="69"/>
      <c r="AG1543" s="95"/>
      <c r="AH1543" s="93"/>
      <c r="AI1543" s="81"/>
      <c r="AJ1543" s="80"/>
      <c r="AK1543" s="80"/>
      <c r="AL1543" s="78"/>
      <c r="AM1543" s="80"/>
      <c r="AN1543" s="80"/>
      <c r="AO1543" s="80"/>
      <c r="AP1543" s="80"/>
      <c r="AQ1543" s="80"/>
      <c r="AR1543" s="80"/>
      <c r="AS1543" s="78"/>
      <c r="AT1543" s="96"/>
      <c r="AU1543" s="97"/>
      <c r="AV1543" s="98"/>
      <c r="AW1543" s="99"/>
    </row>
    <row r="1544" spans="1:49">
      <c r="A1544" s="25"/>
      <c r="C1544" s="89"/>
      <c r="D1544" s="84"/>
      <c r="E1544" s="76"/>
      <c r="F1544" s="91"/>
      <c r="G1544" s="80"/>
      <c r="H1544" s="81"/>
      <c r="I1544" s="14"/>
      <c r="J1544" s="92"/>
      <c r="K1544" s="14"/>
      <c r="L1544" s="78"/>
      <c r="M1544" s="81"/>
      <c r="N1544" s="14"/>
      <c r="O1544" s="78"/>
      <c r="P1544" s="78"/>
      <c r="Q1544" s="93"/>
      <c r="R1544" s="80"/>
      <c r="S1544" s="80"/>
      <c r="T1544" s="69"/>
      <c r="U1544" s="78"/>
      <c r="V1544" s="69"/>
      <c r="W1544" s="80"/>
      <c r="X1544" s="80"/>
      <c r="Y1544" s="94"/>
      <c r="Z1544" s="80"/>
      <c r="AA1544" s="80"/>
      <c r="AB1544" s="80"/>
      <c r="AC1544" s="80"/>
      <c r="AD1544" s="69"/>
      <c r="AE1544" s="69"/>
      <c r="AF1544" s="69"/>
      <c r="AG1544" s="95"/>
      <c r="AH1544" s="93"/>
      <c r="AI1544" s="81"/>
      <c r="AJ1544" s="80"/>
      <c r="AK1544" s="80"/>
      <c r="AL1544" s="78"/>
      <c r="AM1544" s="80"/>
      <c r="AN1544" s="80"/>
      <c r="AO1544" s="80"/>
      <c r="AP1544" s="80"/>
      <c r="AQ1544" s="80"/>
      <c r="AR1544" s="80"/>
      <c r="AS1544" s="78"/>
      <c r="AT1544" s="96"/>
      <c r="AU1544" s="97"/>
      <c r="AV1544" s="98"/>
      <c r="AW1544" s="99"/>
    </row>
    <row r="1545" spans="1:49">
      <c r="A1545" s="25"/>
      <c r="C1545" s="89"/>
      <c r="D1545" s="84"/>
      <c r="E1545" s="76"/>
      <c r="F1545" s="91"/>
      <c r="G1545" s="80"/>
      <c r="H1545" s="81"/>
      <c r="I1545" s="14"/>
      <c r="J1545" s="92"/>
      <c r="K1545" s="14"/>
      <c r="L1545" s="78"/>
      <c r="M1545" s="81"/>
      <c r="N1545" s="14"/>
      <c r="O1545" s="78"/>
      <c r="P1545" s="78"/>
      <c r="Q1545" s="93"/>
      <c r="R1545" s="80"/>
      <c r="S1545" s="80"/>
      <c r="T1545" s="69"/>
      <c r="U1545" s="78"/>
      <c r="V1545" s="69"/>
      <c r="W1545" s="80"/>
      <c r="X1545" s="80"/>
      <c r="Y1545" s="94"/>
      <c r="Z1545" s="80"/>
      <c r="AA1545" s="80"/>
      <c r="AB1545" s="80"/>
      <c r="AC1545" s="80"/>
      <c r="AD1545" s="69"/>
      <c r="AE1545" s="69"/>
      <c r="AF1545" s="69"/>
      <c r="AG1545" s="95"/>
      <c r="AH1545" s="93"/>
      <c r="AI1545" s="81"/>
      <c r="AJ1545" s="80"/>
      <c r="AK1545" s="80"/>
      <c r="AL1545" s="78"/>
      <c r="AM1545" s="80"/>
      <c r="AN1545" s="80"/>
      <c r="AO1545" s="80"/>
      <c r="AP1545" s="80"/>
      <c r="AQ1545" s="80"/>
      <c r="AR1545" s="80"/>
      <c r="AS1545" s="78"/>
      <c r="AT1545" s="96"/>
      <c r="AU1545" s="97"/>
      <c r="AV1545" s="98"/>
      <c r="AW1545" s="99"/>
    </row>
    <row r="1546" spans="1:49">
      <c r="A1546" s="25"/>
      <c r="C1546" s="89"/>
      <c r="D1546" s="84"/>
      <c r="E1546" s="76"/>
      <c r="F1546" s="91"/>
      <c r="G1546" s="80"/>
      <c r="H1546" s="81"/>
      <c r="I1546" s="14"/>
      <c r="J1546" s="92"/>
      <c r="K1546" s="14"/>
      <c r="L1546" s="78"/>
      <c r="M1546" s="81"/>
      <c r="N1546" s="14"/>
      <c r="O1546" s="78"/>
      <c r="P1546" s="78"/>
      <c r="Q1546" s="93"/>
      <c r="R1546" s="80"/>
      <c r="S1546" s="80"/>
      <c r="T1546" s="69"/>
      <c r="U1546" s="78"/>
      <c r="V1546" s="69"/>
      <c r="W1546" s="80"/>
      <c r="X1546" s="80"/>
      <c r="Y1546" s="94"/>
      <c r="Z1546" s="80"/>
      <c r="AA1546" s="80"/>
      <c r="AB1546" s="80"/>
      <c r="AC1546" s="80"/>
      <c r="AD1546" s="69"/>
      <c r="AE1546" s="69"/>
      <c r="AF1546" s="69"/>
      <c r="AG1546" s="95"/>
      <c r="AH1546" s="93"/>
      <c r="AI1546" s="81"/>
      <c r="AJ1546" s="80"/>
      <c r="AK1546" s="80"/>
      <c r="AL1546" s="78"/>
      <c r="AM1546" s="80"/>
      <c r="AN1546" s="80"/>
      <c r="AO1546" s="80"/>
      <c r="AP1546" s="80"/>
      <c r="AQ1546" s="80"/>
      <c r="AR1546" s="80"/>
      <c r="AS1546" s="78"/>
      <c r="AT1546" s="96"/>
      <c r="AU1546" s="97"/>
      <c r="AV1546" s="98"/>
      <c r="AW1546" s="99"/>
    </row>
    <row r="1547" spans="1:49">
      <c r="A1547" s="25"/>
      <c r="C1547" s="89"/>
      <c r="D1547" s="84"/>
      <c r="E1547" s="76"/>
      <c r="F1547" s="91"/>
      <c r="G1547" s="80"/>
      <c r="H1547" s="81"/>
      <c r="I1547" s="14"/>
      <c r="J1547" s="92"/>
      <c r="K1547" s="14"/>
      <c r="L1547" s="78"/>
      <c r="M1547" s="81"/>
      <c r="N1547" s="14"/>
      <c r="O1547" s="78"/>
      <c r="P1547" s="78"/>
      <c r="Q1547" s="93"/>
      <c r="R1547" s="80"/>
      <c r="S1547" s="80"/>
      <c r="T1547" s="69"/>
      <c r="U1547" s="78"/>
      <c r="V1547" s="69"/>
      <c r="W1547" s="80"/>
      <c r="X1547" s="80"/>
      <c r="Y1547" s="94"/>
      <c r="Z1547" s="80"/>
      <c r="AA1547" s="80"/>
      <c r="AB1547" s="80"/>
      <c r="AC1547" s="80"/>
      <c r="AD1547" s="69"/>
      <c r="AE1547" s="69"/>
      <c r="AF1547" s="69"/>
      <c r="AG1547" s="95"/>
      <c r="AH1547" s="93"/>
      <c r="AI1547" s="81"/>
      <c r="AJ1547" s="80"/>
      <c r="AK1547" s="80"/>
      <c r="AL1547" s="78"/>
      <c r="AM1547" s="80"/>
      <c r="AN1547" s="80"/>
      <c r="AO1547" s="80"/>
      <c r="AP1547" s="80"/>
      <c r="AQ1547" s="80"/>
      <c r="AR1547" s="80"/>
      <c r="AS1547" s="78"/>
      <c r="AT1547" s="96"/>
      <c r="AU1547" s="97"/>
      <c r="AV1547" s="98"/>
      <c r="AW1547" s="99"/>
    </row>
    <row r="1548" spans="1:49">
      <c r="A1548" s="25"/>
      <c r="C1548" s="89"/>
      <c r="D1548" s="84"/>
      <c r="E1548" s="76"/>
      <c r="F1548" s="91"/>
      <c r="G1548" s="80"/>
      <c r="H1548" s="81"/>
      <c r="I1548" s="14"/>
      <c r="J1548" s="92"/>
      <c r="K1548" s="14"/>
      <c r="L1548" s="78"/>
      <c r="M1548" s="81"/>
      <c r="N1548" s="14"/>
      <c r="O1548" s="78"/>
      <c r="P1548" s="78"/>
      <c r="Q1548" s="93"/>
      <c r="R1548" s="80"/>
      <c r="S1548" s="80"/>
      <c r="T1548" s="69"/>
      <c r="U1548" s="78"/>
      <c r="V1548" s="69"/>
      <c r="W1548" s="80"/>
      <c r="X1548" s="80"/>
      <c r="Y1548" s="94"/>
      <c r="Z1548" s="80"/>
      <c r="AA1548" s="80"/>
      <c r="AB1548" s="80"/>
      <c r="AC1548" s="80"/>
      <c r="AD1548" s="69"/>
      <c r="AE1548" s="69"/>
      <c r="AF1548" s="69"/>
      <c r="AG1548" s="95"/>
      <c r="AH1548" s="93"/>
      <c r="AI1548" s="81"/>
      <c r="AJ1548" s="80"/>
      <c r="AK1548" s="80"/>
      <c r="AL1548" s="78"/>
      <c r="AM1548" s="80"/>
      <c r="AN1548" s="80"/>
      <c r="AO1548" s="80"/>
      <c r="AP1548" s="80"/>
      <c r="AQ1548" s="80"/>
      <c r="AR1548" s="80"/>
      <c r="AS1548" s="78"/>
      <c r="AT1548" s="96"/>
      <c r="AU1548" s="97"/>
      <c r="AV1548" s="98"/>
      <c r="AW1548" s="99"/>
    </row>
    <row r="1549" spans="1:49">
      <c r="A1549" s="25"/>
      <c r="C1549" s="89"/>
      <c r="D1549" s="84"/>
      <c r="E1549" s="76"/>
      <c r="F1549" s="91"/>
      <c r="G1549" s="80"/>
      <c r="H1549" s="81"/>
      <c r="I1549" s="14"/>
      <c r="J1549" s="92"/>
      <c r="K1549" s="14"/>
      <c r="L1549" s="78"/>
      <c r="M1549" s="81"/>
      <c r="N1549" s="14"/>
      <c r="O1549" s="78"/>
      <c r="P1549" s="78"/>
      <c r="Q1549" s="93"/>
      <c r="R1549" s="80"/>
      <c r="S1549" s="80"/>
      <c r="T1549" s="69"/>
      <c r="U1549" s="78"/>
      <c r="V1549" s="69"/>
      <c r="W1549" s="80"/>
      <c r="X1549" s="80"/>
      <c r="Y1549" s="94"/>
      <c r="Z1549" s="80"/>
      <c r="AA1549" s="80"/>
      <c r="AB1549" s="80"/>
      <c r="AC1549" s="80"/>
      <c r="AD1549" s="69"/>
      <c r="AE1549" s="69"/>
      <c r="AF1549" s="69"/>
      <c r="AG1549" s="95"/>
      <c r="AH1549" s="93"/>
      <c r="AI1549" s="81"/>
      <c r="AJ1549" s="80"/>
      <c r="AK1549" s="80"/>
      <c r="AL1549" s="78"/>
      <c r="AM1549" s="80"/>
      <c r="AN1549" s="80"/>
      <c r="AO1549" s="80"/>
      <c r="AP1549" s="80"/>
      <c r="AQ1549" s="80"/>
      <c r="AR1549" s="80"/>
      <c r="AS1549" s="78"/>
      <c r="AT1549" s="96"/>
      <c r="AU1549" s="97"/>
      <c r="AV1549" s="98"/>
      <c r="AW1549" s="99"/>
    </row>
    <row r="1550" spans="1:49">
      <c r="A1550" s="25"/>
      <c r="C1550" s="89"/>
      <c r="D1550" s="84"/>
      <c r="E1550" s="76"/>
      <c r="F1550" s="91"/>
      <c r="G1550" s="80"/>
      <c r="H1550" s="81"/>
      <c r="I1550" s="14"/>
      <c r="J1550" s="92"/>
      <c r="K1550" s="14"/>
      <c r="L1550" s="78"/>
      <c r="M1550" s="81"/>
      <c r="N1550" s="14"/>
      <c r="O1550" s="78"/>
      <c r="P1550" s="78"/>
      <c r="Q1550" s="93"/>
      <c r="R1550" s="80"/>
      <c r="S1550" s="80"/>
      <c r="T1550" s="69"/>
      <c r="U1550" s="78"/>
      <c r="V1550" s="69"/>
      <c r="W1550" s="80"/>
      <c r="X1550" s="80"/>
      <c r="Y1550" s="94"/>
      <c r="Z1550" s="80"/>
      <c r="AA1550" s="80"/>
      <c r="AB1550" s="80"/>
      <c r="AC1550" s="80"/>
      <c r="AD1550" s="69"/>
      <c r="AE1550" s="69"/>
      <c r="AF1550" s="69"/>
      <c r="AG1550" s="95"/>
      <c r="AH1550" s="93"/>
      <c r="AI1550" s="81"/>
      <c r="AJ1550" s="80"/>
      <c r="AK1550" s="80"/>
      <c r="AL1550" s="78"/>
      <c r="AM1550" s="80"/>
      <c r="AN1550" s="80"/>
      <c r="AO1550" s="80"/>
      <c r="AP1550" s="80"/>
      <c r="AQ1550" s="80"/>
      <c r="AR1550" s="80"/>
      <c r="AS1550" s="78"/>
      <c r="AT1550" s="96"/>
      <c r="AU1550" s="97"/>
      <c r="AV1550" s="98"/>
      <c r="AW1550" s="99"/>
    </row>
    <row r="1551" spans="1:49">
      <c r="A1551" s="25"/>
      <c r="C1551" s="89"/>
      <c r="D1551" s="84"/>
      <c r="E1551" s="76"/>
      <c r="F1551" s="91"/>
      <c r="G1551" s="80"/>
      <c r="H1551" s="81"/>
      <c r="I1551" s="14"/>
      <c r="J1551" s="92"/>
      <c r="K1551" s="14"/>
      <c r="L1551" s="78"/>
      <c r="M1551" s="81"/>
      <c r="N1551" s="14"/>
      <c r="O1551" s="78"/>
      <c r="P1551" s="78"/>
      <c r="Q1551" s="93"/>
      <c r="R1551" s="80"/>
      <c r="S1551" s="80"/>
      <c r="T1551" s="69"/>
      <c r="U1551" s="78"/>
      <c r="V1551" s="69"/>
      <c r="W1551" s="80"/>
      <c r="X1551" s="80"/>
      <c r="Y1551" s="94"/>
      <c r="Z1551" s="80"/>
      <c r="AA1551" s="80"/>
      <c r="AB1551" s="80"/>
      <c r="AC1551" s="80"/>
      <c r="AD1551" s="69"/>
      <c r="AE1551" s="69"/>
      <c r="AF1551" s="69"/>
      <c r="AG1551" s="95"/>
      <c r="AH1551" s="93"/>
      <c r="AI1551" s="81"/>
      <c r="AJ1551" s="80"/>
      <c r="AK1551" s="80"/>
      <c r="AL1551" s="78"/>
      <c r="AM1551" s="80"/>
      <c r="AN1551" s="80"/>
      <c r="AO1551" s="80"/>
      <c r="AP1551" s="80"/>
      <c r="AQ1551" s="80"/>
      <c r="AR1551" s="80"/>
      <c r="AS1551" s="78"/>
      <c r="AT1551" s="96"/>
      <c r="AU1551" s="97"/>
      <c r="AV1551" s="98"/>
      <c r="AW1551" s="99"/>
    </row>
    <row r="1552" spans="1:49">
      <c r="A1552" s="25"/>
      <c r="C1552" s="89"/>
      <c r="D1552" s="84"/>
      <c r="E1552" s="76"/>
      <c r="F1552" s="91"/>
      <c r="G1552" s="80"/>
      <c r="H1552" s="81"/>
      <c r="I1552" s="14"/>
      <c r="J1552" s="92"/>
      <c r="K1552" s="14"/>
      <c r="L1552" s="78"/>
      <c r="M1552" s="81"/>
      <c r="N1552" s="14"/>
      <c r="O1552" s="78"/>
      <c r="P1552" s="78"/>
      <c r="Q1552" s="93"/>
      <c r="R1552" s="80"/>
      <c r="S1552" s="80"/>
      <c r="T1552" s="69"/>
      <c r="U1552" s="78"/>
      <c r="V1552" s="69"/>
      <c r="W1552" s="80"/>
      <c r="X1552" s="80"/>
      <c r="Y1552" s="94"/>
      <c r="Z1552" s="80"/>
      <c r="AA1552" s="80"/>
      <c r="AB1552" s="80"/>
      <c r="AC1552" s="80"/>
      <c r="AD1552" s="69"/>
      <c r="AE1552" s="69"/>
      <c r="AF1552" s="69"/>
      <c r="AG1552" s="95"/>
      <c r="AH1552" s="93"/>
      <c r="AI1552" s="81"/>
      <c r="AJ1552" s="80"/>
      <c r="AK1552" s="80"/>
      <c r="AL1552" s="78"/>
      <c r="AM1552" s="80"/>
      <c r="AN1552" s="80"/>
      <c r="AO1552" s="80"/>
      <c r="AP1552" s="80"/>
      <c r="AQ1552" s="80"/>
      <c r="AR1552" s="80"/>
      <c r="AS1552" s="78"/>
      <c r="AT1552" s="96"/>
      <c r="AU1552" s="97"/>
      <c r="AV1552" s="98"/>
      <c r="AW1552" s="99"/>
    </row>
    <row r="1553" spans="1:49">
      <c r="A1553" s="25"/>
      <c r="C1553" s="89"/>
      <c r="D1553" s="84"/>
      <c r="E1553" s="76"/>
      <c r="F1553" s="91"/>
      <c r="G1553" s="80"/>
      <c r="H1553" s="81"/>
      <c r="I1553" s="14"/>
      <c r="J1553" s="92"/>
      <c r="K1553" s="14"/>
      <c r="L1553" s="78"/>
      <c r="M1553" s="81"/>
      <c r="N1553" s="14"/>
      <c r="O1553" s="78"/>
      <c r="P1553" s="78"/>
      <c r="Q1553" s="93"/>
      <c r="R1553" s="80"/>
      <c r="S1553" s="80"/>
      <c r="T1553" s="69"/>
      <c r="U1553" s="78"/>
      <c r="V1553" s="69"/>
      <c r="W1553" s="80"/>
      <c r="X1553" s="80"/>
      <c r="Y1553" s="94"/>
      <c r="Z1553" s="80"/>
      <c r="AA1553" s="80"/>
      <c r="AB1553" s="80"/>
      <c r="AC1553" s="80"/>
      <c r="AD1553" s="69"/>
      <c r="AE1553" s="69"/>
      <c r="AF1553" s="69"/>
      <c r="AG1553" s="95"/>
      <c r="AH1553" s="93"/>
      <c r="AI1553" s="81"/>
      <c r="AJ1553" s="80"/>
      <c r="AK1553" s="80"/>
      <c r="AL1553" s="78"/>
      <c r="AM1553" s="80"/>
      <c r="AN1553" s="80"/>
      <c r="AO1553" s="80"/>
      <c r="AP1553" s="80"/>
      <c r="AQ1553" s="80"/>
      <c r="AR1553" s="80"/>
      <c r="AS1553" s="78"/>
      <c r="AT1553" s="96"/>
      <c r="AU1553" s="97"/>
      <c r="AV1553" s="98"/>
      <c r="AW1553" s="99"/>
    </row>
    <row r="1554" spans="1:49">
      <c r="A1554" s="25"/>
      <c r="C1554" s="89"/>
      <c r="D1554" s="84"/>
      <c r="E1554" s="76"/>
      <c r="F1554" s="91"/>
      <c r="G1554" s="80"/>
      <c r="H1554" s="81"/>
      <c r="I1554" s="14"/>
      <c r="J1554" s="92"/>
      <c r="K1554" s="14"/>
      <c r="L1554" s="78"/>
      <c r="M1554" s="81"/>
      <c r="N1554" s="14"/>
      <c r="O1554" s="78"/>
      <c r="P1554" s="78"/>
      <c r="Q1554" s="93"/>
      <c r="R1554" s="80"/>
      <c r="S1554" s="80"/>
      <c r="T1554" s="69"/>
      <c r="U1554" s="78"/>
      <c r="V1554" s="69"/>
      <c r="W1554" s="80"/>
      <c r="X1554" s="80"/>
      <c r="Y1554" s="94"/>
      <c r="Z1554" s="80"/>
      <c r="AA1554" s="80"/>
      <c r="AB1554" s="80"/>
      <c r="AC1554" s="80"/>
      <c r="AD1554" s="69"/>
      <c r="AE1554" s="69"/>
      <c r="AF1554" s="69"/>
      <c r="AG1554" s="95"/>
      <c r="AH1554" s="93"/>
      <c r="AI1554" s="81"/>
      <c r="AJ1554" s="80"/>
      <c r="AK1554" s="80"/>
      <c r="AL1554" s="78"/>
      <c r="AM1554" s="80"/>
      <c r="AN1554" s="80"/>
      <c r="AO1554" s="80"/>
      <c r="AP1554" s="80"/>
      <c r="AQ1554" s="80"/>
      <c r="AR1554" s="80"/>
      <c r="AS1554" s="78"/>
      <c r="AT1554" s="96"/>
      <c r="AU1554" s="97"/>
      <c r="AV1554" s="98"/>
      <c r="AW1554" s="99"/>
    </row>
    <row r="1555" spans="1:49">
      <c r="A1555" s="25"/>
      <c r="C1555" s="89"/>
      <c r="D1555" s="84"/>
      <c r="E1555" s="76"/>
      <c r="F1555" s="91"/>
      <c r="G1555" s="80"/>
      <c r="H1555" s="81"/>
      <c r="I1555" s="14"/>
      <c r="J1555" s="92"/>
      <c r="K1555" s="14"/>
      <c r="L1555" s="78"/>
      <c r="M1555" s="81"/>
      <c r="N1555" s="14"/>
      <c r="O1555" s="78"/>
      <c r="P1555" s="78"/>
      <c r="Q1555" s="93"/>
      <c r="R1555" s="80"/>
      <c r="S1555" s="80"/>
      <c r="T1555" s="69"/>
      <c r="U1555" s="78"/>
      <c r="V1555" s="69"/>
      <c r="W1555" s="80"/>
      <c r="X1555" s="80"/>
      <c r="Y1555" s="94"/>
      <c r="Z1555" s="80"/>
      <c r="AA1555" s="80"/>
      <c r="AB1555" s="80"/>
      <c r="AC1555" s="80"/>
      <c r="AD1555" s="69"/>
      <c r="AE1555" s="69"/>
      <c r="AF1555" s="69"/>
      <c r="AG1555" s="95"/>
      <c r="AH1555" s="93"/>
      <c r="AI1555" s="81"/>
      <c r="AJ1555" s="80"/>
      <c r="AK1555" s="80"/>
      <c r="AL1555" s="78"/>
      <c r="AM1555" s="80"/>
      <c r="AN1555" s="80"/>
      <c r="AO1555" s="80"/>
      <c r="AP1555" s="80"/>
      <c r="AQ1555" s="80"/>
      <c r="AR1555" s="80"/>
      <c r="AS1555" s="78"/>
      <c r="AT1555" s="96"/>
      <c r="AU1555" s="97"/>
      <c r="AV1555" s="98"/>
      <c r="AW1555" s="99"/>
    </row>
    <row r="1556" spans="1:49">
      <c r="A1556" s="25"/>
      <c r="C1556" s="89"/>
      <c r="D1556" s="84"/>
      <c r="E1556" s="76"/>
      <c r="F1556" s="91"/>
      <c r="G1556" s="80"/>
      <c r="H1556" s="81"/>
      <c r="I1556" s="14"/>
      <c r="J1556" s="92"/>
      <c r="K1556" s="14"/>
      <c r="L1556" s="78"/>
      <c r="M1556" s="81"/>
      <c r="N1556" s="14"/>
      <c r="O1556" s="78"/>
      <c r="P1556" s="78"/>
      <c r="Q1556" s="93"/>
      <c r="R1556" s="80"/>
      <c r="S1556" s="80"/>
      <c r="T1556" s="69"/>
      <c r="U1556" s="78"/>
      <c r="V1556" s="69"/>
      <c r="W1556" s="80"/>
      <c r="X1556" s="80"/>
      <c r="Y1556" s="94"/>
      <c r="Z1556" s="80"/>
      <c r="AA1556" s="80"/>
      <c r="AB1556" s="80"/>
      <c r="AC1556" s="80"/>
      <c r="AD1556" s="69"/>
      <c r="AE1556" s="69"/>
      <c r="AF1556" s="69"/>
      <c r="AG1556" s="95"/>
      <c r="AH1556" s="93"/>
      <c r="AI1556" s="81"/>
      <c r="AJ1556" s="80"/>
      <c r="AK1556" s="80"/>
      <c r="AL1556" s="78"/>
      <c r="AM1556" s="80"/>
      <c r="AN1556" s="80"/>
      <c r="AO1556" s="80"/>
      <c r="AP1556" s="80"/>
      <c r="AQ1556" s="80"/>
      <c r="AR1556" s="80"/>
      <c r="AS1556" s="78"/>
      <c r="AT1556" s="96"/>
      <c r="AU1556" s="97"/>
      <c r="AV1556" s="98"/>
      <c r="AW1556" s="99"/>
    </row>
    <row r="1557" spans="1:49">
      <c r="A1557" s="25"/>
      <c r="C1557" s="89"/>
      <c r="D1557" s="84"/>
      <c r="E1557" s="76"/>
      <c r="F1557" s="91"/>
      <c r="G1557" s="80"/>
      <c r="H1557" s="81"/>
      <c r="I1557" s="14"/>
      <c r="J1557" s="92"/>
      <c r="K1557" s="14"/>
      <c r="L1557" s="78"/>
      <c r="M1557" s="81"/>
      <c r="N1557" s="14"/>
      <c r="O1557" s="78"/>
      <c r="P1557" s="78"/>
      <c r="Q1557" s="93"/>
      <c r="R1557" s="80"/>
      <c r="S1557" s="80"/>
      <c r="T1557" s="69"/>
      <c r="U1557" s="78"/>
      <c r="V1557" s="69"/>
      <c r="W1557" s="80"/>
      <c r="X1557" s="80"/>
      <c r="Y1557" s="94"/>
      <c r="Z1557" s="80"/>
      <c r="AA1557" s="80"/>
      <c r="AB1557" s="80"/>
      <c r="AC1557" s="80"/>
      <c r="AD1557" s="69"/>
      <c r="AE1557" s="69"/>
      <c r="AF1557" s="69"/>
      <c r="AG1557" s="95"/>
      <c r="AH1557" s="93"/>
      <c r="AI1557" s="81"/>
      <c r="AJ1557" s="80"/>
      <c r="AK1557" s="80"/>
      <c r="AL1557" s="78"/>
      <c r="AM1557" s="80"/>
      <c r="AN1557" s="80"/>
      <c r="AO1557" s="80"/>
      <c r="AP1557" s="80"/>
      <c r="AQ1557" s="80"/>
      <c r="AR1557" s="80"/>
      <c r="AS1557" s="78"/>
      <c r="AT1557" s="96"/>
      <c r="AU1557" s="97"/>
      <c r="AV1557" s="98"/>
      <c r="AW1557" s="99"/>
    </row>
    <row r="1558" spans="1:49">
      <c r="A1558" s="25"/>
      <c r="C1558" s="89"/>
      <c r="D1558" s="84"/>
      <c r="E1558" s="76"/>
      <c r="F1558" s="91"/>
      <c r="G1558" s="80"/>
      <c r="H1558" s="81"/>
      <c r="I1558" s="14"/>
      <c r="J1558" s="92"/>
      <c r="K1558" s="14"/>
      <c r="L1558" s="78"/>
      <c r="M1558" s="81"/>
      <c r="N1558" s="14"/>
      <c r="O1558" s="78"/>
      <c r="P1558" s="78"/>
      <c r="Q1558" s="93"/>
      <c r="R1558" s="80"/>
      <c r="S1558" s="80"/>
      <c r="T1558" s="69"/>
      <c r="U1558" s="78"/>
      <c r="V1558" s="69"/>
      <c r="W1558" s="80"/>
      <c r="X1558" s="80"/>
      <c r="Y1558" s="94"/>
      <c r="Z1558" s="80"/>
      <c r="AA1558" s="80"/>
      <c r="AB1558" s="80"/>
      <c r="AC1558" s="80"/>
      <c r="AD1558" s="69"/>
      <c r="AE1558" s="69"/>
      <c r="AF1558" s="69"/>
      <c r="AG1558" s="95"/>
      <c r="AH1558" s="93"/>
      <c r="AI1558" s="81"/>
      <c r="AJ1558" s="80"/>
      <c r="AK1558" s="80"/>
      <c r="AL1558" s="78"/>
      <c r="AM1558" s="80"/>
      <c r="AN1558" s="80"/>
      <c r="AO1558" s="80"/>
      <c r="AP1558" s="80"/>
      <c r="AQ1558" s="80"/>
      <c r="AR1558" s="80"/>
      <c r="AS1558" s="78"/>
      <c r="AT1558" s="96"/>
      <c r="AU1558" s="97"/>
      <c r="AV1558" s="98"/>
      <c r="AW1558" s="99"/>
    </row>
    <row r="1559" spans="1:49">
      <c r="A1559" s="25"/>
      <c r="C1559" s="89"/>
      <c r="D1559" s="84"/>
      <c r="E1559" s="76"/>
      <c r="F1559" s="91"/>
      <c r="G1559" s="80"/>
      <c r="H1559" s="81"/>
      <c r="I1559" s="14"/>
      <c r="J1559" s="92"/>
      <c r="K1559" s="14"/>
      <c r="L1559" s="78"/>
      <c r="M1559" s="81"/>
      <c r="N1559" s="14"/>
      <c r="O1559" s="78"/>
      <c r="P1559" s="78"/>
      <c r="Q1559" s="93"/>
      <c r="R1559" s="80"/>
      <c r="S1559" s="80"/>
      <c r="T1559" s="69"/>
      <c r="U1559" s="78"/>
      <c r="V1559" s="69"/>
      <c r="W1559" s="80"/>
      <c r="X1559" s="80"/>
      <c r="Y1559" s="94"/>
      <c r="Z1559" s="80"/>
      <c r="AA1559" s="80"/>
      <c r="AB1559" s="80"/>
      <c r="AC1559" s="80"/>
      <c r="AD1559" s="69"/>
      <c r="AE1559" s="69"/>
      <c r="AF1559" s="69"/>
      <c r="AG1559" s="95"/>
      <c r="AH1559" s="93"/>
      <c r="AI1559" s="81"/>
      <c r="AJ1559" s="80"/>
      <c r="AK1559" s="80"/>
      <c r="AL1559" s="78"/>
      <c r="AM1559" s="80"/>
      <c r="AN1559" s="80"/>
      <c r="AO1559" s="80"/>
      <c r="AP1559" s="80"/>
      <c r="AQ1559" s="80"/>
      <c r="AR1559" s="80"/>
      <c r="AS1559" s="78"/>
      <c r="AT1559" s="96"/>
      <c r="AU1559" s="97"/>
      <c r="AV1559" s="98"/>
      <c r="AW1559" s="99"/>
    </row>
    <row r="1560" spans="1:49">
      <c r="A1560" s="25"/>
      <c r="C1560" s="89"/>
      <c r="D1560" s="84"/>
      <c r="E1560" s="76"/>
      <c r="F1560" s="91"/>
      <c r="G1560" s="80"/>
      <c r="H1560" s="81"/>
      <c r="I1560" s="14"/>
      <c r="J1560" s="92"/>
      <c r="K1560" s="14"/>
      <c r="L1560" s="78"/>
      <c r="M1560" s="81"/>
      <c r="N1560" s="14"/>
      <c r="O1560" s="78"/>
      <c r="P1560" s="78"/>
      <c r="Q1560" s="93"/>
      <c r="R1560" s="80"/>
      <c r="S1560" s="80"/>
      <c r="T1560" s="69"/>
      <c r="U1560" s="78"/>
      <c r="V1560" s="69"/>
      <c r="W1560" s="80"/>
      <c r="X1560" s="80"/>
      <c r="Y1560" s="94"/>
      <c r="Z1560" s="80"/>
      <c r="AA1560" s="80"/>
      <c r="AB1560" s="80"/>
      <c r="AC1560" s="80"/>
      <c r="AD1560" s="69"/>
      <c r="AE1560" s="69"/>
      <c r="AF1560" s="69"/>
      <c r="AG1560" s="95"/>
      <c r="AH1560" s="93"/>
      <c r="AI1560" s="81"/>
      <c r="AJ1560" s="80"/>
      <c r="AK1560" s="80"/>
      <c r="AL1560" s="78"/>
      <c r="AM1560" s="80"/>
      <c r="AN1560" s="80"/>
      <c r="AO1560" s="80"/>
      <c r="AP1560" s="80"/>
      <c r="AQ1560" s="80"/>
      <c r="AR1560" s="80"/>
      <c r="AS1560" s="78"/>
      <c r="AT1560" s="96"/>
      <c r="AU1560" s="97"/>
      <c r="AV1560" s="98"/>
      <c r="AW1560" s="99"/>
    </row>
    <row r="1561" spans="1:49">
      <c r="A1561" s="25"/>
      <c r="C1561" s="89"/>
      <c r="D1561" s="84"/>
      <c r="E1561" s="76"/>
      <c r="F1561" s="91"/>
      <c r="G1561" s="80"/>
      <c r="H1561" s="81"/>
      <c r="I1561" s="14"/>
      <c r="J1561" s="92"/>
      <c r="K1561" s="14"/>
      <c r="L1561" s="78"/>
      <c r="M1561" s="81"/>
      <c r="N1561" s="14"/>
      <c r="O1561" s="78"/>
      <c r="P1561" s="78"/>
      <c r="Q1561" s="93"/>
      <c r="R1561" s="80"/>
      <c r="S1561" s="80"/>
      <c r="T1561" s="69"/>
      <c r="U1561" s="78"/>
      <c r="V1561" s="69"/>
      <c r="W1561" s="80"/>
      <c r="X1561" s="80"/>
      <c r="Y1561" s="94"/>
      <c r="Z1561" s="80"/>
      <c r="AA1561" s="80"/>
      <c r="AB1561" s="80"/>
      <c r="AC1561" s="80"/>
      <c r="AD1561" s="69"/>
      <c r="AE1561" s="69"/>
      <c r="AF1561" s="69"/>
      <c r="AG1561" s="95"/>
      <c r="AH1561" s="93"/>
      <c r="AI1561" s="81"/>
      <c r="AJ1561" s="80"/>
      <c r="AK1561" s="80"/>
      <c r="AL1561" s="78"/>
      <c r="AM1561" s="80"/>
      <c r="AN1561" s="80"/>
      <c r="AO1561" s="80"/>
      <c r="AP1561" s="80"/>
      <c r="AQ1561" s="80"/>
      <c r="AR1561" s="80"/>
      <c r="AS1561" s="78"/>
      <c r="AT1561" s="96"/>
      <c r="AU1561" s="97"/>
      <c r="AV1561" s="98"/>
      <c r="AW1561" s="99"/>
    </row>
    <row r="1562" spans="1:49">
      <c r="A1562" s="25"/>
      <c r="C1562" s="89"/>
      <c r="D1562" s="84"/>
      <c r="E1562" s="76"/>
      <c r="F1562" s="91"/>
      <c r="G1562" s="80"/>
      <c r="H1562" s="81"/>
      <c r="I1562" s="14"/>
      <c r="J1562" s="92"/>
      <c r="K1562" s="14"/>
      <c r="L1562" s="78"/>
      <c r="M1562" s="81"/>
      <c r="N1562" s="14"/>
      <c r="O1562" s="78"/>
      <c r="P1562" s="78"/>
      <c r="Q1562" s="93"/>
      <c r="R1562" s="80"/>
      <c r="S1562" s="80"/>
      <c r="T1562" s="69"/>
      <c r="U1562" s="78"/>
      <c r="V1562" s="69"/>
      <c r="W1562" s="80"/>
      <c r="X1562" s="80"/>
      <c r="Y1562" s="94"/>
      <c r="Z1562" s="80"/>
      <c r="AA1562" s="80"/>
      <c r="AB1562" s="80"/>
      <c r="AC1562" s="80"/>
      <c r="AD1562" s="69"/>
      <c r="AE1562" s="69"/>
      <c r="AF1562" s="69"/>
      <c r="AG1562" s="95"/>
      <c r="AH1562" s="93"/>
      <c r="AI1562" s="81"/>
      <c r="AJ1562" s="80"/>
      <c r="AK1562" s="80"/>
      <c r="AL1562" s="78"/>
      <c r="AM1562" s="80"/>
      <c r="AN1562" s="80"/>
      <c r="AO1562" s="80"/>
      <c r="AP1562" s="80"/>
      <c r="AQ1562" s="80"/>
      <c r="AR1562" s="80"/>
      <c r="AS1562" s="78"/>
      <c r="AT1562" s="96"/>
      <c r="AU1562" s="97"/>
      <c r="AV1562" s="98"/>
      <c r="AW1562" s="99"/>
    </row>
    <row r="1563" spans="1:49">
      <c r="A1563" s="25"/>
      <c r="C1563" s="89"/>
      <c r="D1563" s="84"/>
      <c r="E1563" s="76"/>
      <c r="F1563" s="91"/>
      <c r="G1563" s="80"/>
      <c r="H1563" s="81"/>
      <c r="I1563" s="14"/>
      <c r="J1563" s="92"/>
      <c r="K1563" s="14"/>
      <c r="L1563" s="78"/>
      <c r="M1563" s="81"/>
      <c r="N1563" s="14"/>
      <c r="O1563" s="78"/>
      <c r="P1563" s="78"/>
      <c r="Q1563" s="93"/>
      <c r="R1563" s="80"/>
      <c r="S1563" s="80"/>
      <c r="T1563" s="69"/>
      <c r="U1563" s="78"/>
      <c r="V1563" s="69"/>
      <c r="W1563" s="80"/>
      <c r="X1563" s="80"/>
      <c r="Y1563" s="94"/>
      <c r="Z1563" s="80"/>
      <c r="AA1563" s="80"/>
      <c r="AB1563" s="80"/>
      <c r="AC1563" s="80"/>
      <c r="AD1563" s="69"/>
      <c r="AE1563" s="69"/>
      <c r="AF1563" s="69"/>
      <c r="AG1563" s="95"/>
      <c r="AH1563" s="93"/>
      <c r="AI1563" s="81"/>
      <c r="AJ1563" s="80"/>
      <c r="AK1563" s="80"/>
      <c r="AL1563" s="78"/>
      <c r="AM1563" s="80"/>
      <c r="AN1563" s="80"/>
      <c r="AO1563" s="80"/>
      <c r="AP1563" s="80"/>
      <c r="AQ1563" s="80"/>
      <c r="AR1563" s="80"/>
      <c r="AS1563" s="78"/>
      <c r="AT1563" s="96"/>
      <c r="AU1563" s="97"/>
      <c r="AV1563" s="98"/>
      <c r="AW1563" s="99"/>
    </row>
    <row r="1564" spans="1:49">
      <c r="A1564" s="25"/>
      <c r="C1564" s="89"/>
      <c r="D1564" s="84"/>
      <c r="E1564" s="76"/>
      <c r="F1564" s="91"/>
      <c r="G1564" s="80"/>
      <c r="H1564" s="81"/>
      <c r="I1564" s="14"/>
      <c r="J1564" s="92"/>
      <c r="K1564" s="14"/>
      <c r="L1564" s="78"/>
      <c r="M1564" s="81"/>
      <c r="N1564" s="14"/>
      <c r="O1564" s="78"/>
      <c r="P1564" s="78"/>
      <c r="Q1564" s="93"/>
      <c r="R1564" s="80"/>
      <c r="S1564" s="80"/>
      <c r="T1564" s="69"/>
      <c r="U1564" s="78"/>
      <c r="V1564" s="69"/>
      <c r="W1564" s="80"/>
      <c r="X1564" s="80"/>
      <c r="Y1564" s="94"/>
      <c r="Z1564" s="80"/>
      <c r="AA1564" s="80"/>
      <c r="AB1564" s="80"/>
      <c r="AC1564" s="80"/>
      <c r="AD1564" s="69"/>
      <c r="AE1564" s="69"/>
      <c r="AF1564" s="69"/>
      <c r="AG1564" s="95"/>
      <c r="AH1564" s="93"/>
      <c r="AI1564" s="81"/>
      <c r="AJ1564" s="80"/>
      <c r="AK1564" s="80"/>
      <c r="AL1564" s="78"/>
      <c r="AM1564" s="80"/>
      <c r="AN1564" s="80"/>
      <c r="AO1564" s="80"/>
      <c r="AP1564" s="80"/>
      <c r="AQ1564" s="80"/>
      <c r="AR1564" s="80"/>
      <c r="AS1564" s="78"/>
      <c r="AT1564" s="96"/>
      <c r="AU1564" s="97"/>
      <c r="AV1564" s="98"/>
      <c r="AW1564" s="99"/>
    </row>
    <row r="1565" spans="1:49">
      <c r="A1565" s="25"/>
      <c r="C1565" s="89"/>
      <c r="D1565" s="84"/>
      <c r="E1565" s="76"/>
      <c r="F1565" s="91"/>
      <c r="G1565" s="80"/>
      <c r="H1565" s="81"/>
      <c r="I1565" s="14"/>
      <c r="J1565" s="92"/>
      <c r="K1565" s="14"/>
      <c r="L1565" s="78"/>
      <c r="M1565" s="81"/>
      <c r="N1565" s="14"/>
      <c r="O1565" s="78"/>
      <c r="P1565" s="78"/>
      <c r="Q1565" s="93"/>
      <c r="R1565" s="80"/>
      <c r="S1565" s="80"/>
      <c r="T1565" s="69"/>
      <c r="U1565" s="78"/>
      <c r="V1565" s="69"/>
      <c r="W1565" s="80"/>
      <c r="X1565" s="80"/>
      <c r="Y1565" s="94"/>
      <c r="Z1565" s="80"/>
      <c r="AA1565" s="80"/>
      <c r="AB1565" s="80"/>
      <c r="AC1565" s="80"/>
      <c r="AD1565" s="69"/>
      <c r="AE1565" s="69"/>
      <c r="AF1565" s="69"/>
      <c r="AG1565" s="95"/>
      <c r="AH1565" s="93"/>
      <c r="AI1565" s="81"/>
      <c r="AJ1565" s="80"/>
      <c r="AK1565" s="80"/>
      <c r="AL1565" s="78"/>
      <c r="AM1565" s="80"/>
      <c r="AN1565" s="80"/>
      <c r="AO1565" s="80"/>
      <c r="AP1565" s="80"/>
      <c r="AQ1565" s="80"/>
      <c r="AR1565" s="80"/>
      <c r="AS1565" s="78"/>
      <c r="AT1565" s="96"/>
      <c r="AU1565" s="97"/>
      <c r="AV1565" s="98"/>
      <c r="AW1565" s="99"/>
    </row>
    <row r="1566" spans="1:49">
      <c r="A1566" s="25"/>
      <c r="C1566" s="89"/>
      <c r="D1566" s="84"/>
      <c r="E1566" s="76"/>
      <c r="F1566" s="91"/>
      <c r="G1566" s="80"/>
      <c r="H1566" s="81"/>
      <c r="I1566" s="14"/>
      <c r="J1566" s="92"/>
      <c r="K1566" s="14"/>
      <c r="L1566" s="78"/>
      <c r="M1566" s="81"/>
      <c r="N1566" s="14"/>
      <c r="O1566" s="78"/>
      <c r="P1566" s="78"/>
      <c r="Q1566" s="93"/>
      <c r="R1566" s="80"/>
      <c r="S1566" s="80"/>
      <c r="T1566" s="69"/>
      <c r="U1566" s="78"/>
      <c r="V1566" s="69"/>
      <c r="W1566" s="80"/>
      <c r="X1566" s="80"/>
      <c r="Y1566" s="94"/>
      <c r="Z1566" s="80"/>
      <c r="AA1566" s="80"/>
      <c r="AB1566" s="80"/>
      <c r="AC1566" s="80"/>
      <c r="AD1566" s="69"/>
      <c r="AE1566" s="69"/>
      <c r="AF1566" s="69"/>
      <c r="AG1566" s="95"/>
      <c r="AH1566" s="93"/>
      <c r="AI1566" s="81"/>
      <c r="AJ1566" s="80"/>
      <c r="AK1566" s="80"/>
      <c r="AL1566" s="78"/>
      <c r="AM1566" s="80"/>
      <c r="AN1566" s="80"/>
      <c r="AO1566" s="80"/>
      <c r="AP1566" s="80"/>
      <c r="AQ1566" s="80"/>
      <c r="AR1566" s="80"/>
      <c r="AS1566" s="78"/>
      <c r="AT1566" s="96"/>
      <c r="AU1566" s="97"/>
      <c r="AV1566" s="98"/>
      <c r="AW1566" s="99"/>
    </row>
    <row r="1567" spans="1:49">
      <c r="A1567" s="25"/>
      <c r="C1567" s="89"/>
      <c r="D1567" s="84"/>
      <c r="E1567" s="76"/>
      <c r="F1567" s="91"/>
      <c r="G1567" s="80"/>
      <c r="H1567" s="81"/>
      <c r="I1567" s="14"/>
      <c r="J1567" s="92"/>
      <c r="K1567" s="14"/>
      <c r="L1567" s="78"/>
      <c r="M1567" s="81"/>
      <c r="N1567" s="14"/>
      <c r="O1567" s="78"/>
      <c r="P1567" s="78"/>
      <c r="Q1567" s="93"/>
      <c r="R1567" s="80"/>
      <c r="S1567" s="80"/>
      <c r="T1567" s="69"/>
      <c r="U1567" s="78"/>
      <c r="V1567" s="69"/>
      <c r="W1567" s="80"/>
      <c r="X1567" s="80"/>
      <c r="Y1567" s="94"/>
      <c r="Z1567" s="80"/>
      <c r="AA1567" s="80"/>
      <c r="AB1567" s="80"/>
      <c r="AC1567" s="80"/>
      <c r="AD1567" s="69"/>
      <c r="AE1567" s="69"/>
      <c r="AF1567" s="69"/>
      <c r="AG1567" s="95"/>
      <c r="AH1567" s="93"/>
      <c r="AI1567" s="81"/>
      <c r="AJ1567" s="80"/>
      <c r="AK1567" s="80"/>
      <c r="AL1567" s="78"/>
      <c r="AM1567" s="80"/>
      <c r="AN1567" s="80"/>
      <c r="AO1567" s="80"/>
      <c r="AP1567" s="80"/>
      <c r="AQ1567" s="80"/>
      <c r="AR1567" s="80"/>
      <c r="AS1567" s="78"/>
      <c r="AT1567" s="96"/>
      <c r="AU1567" s="97"/>
      <c r="AV1567" s="98"/>
      <c r="AW1567" s="99"/>
    </row>
    <row r="1568" spans="1:49">
      <c r="A1568" s="25"/>
      <c r="C1568" s="89"/>
      <c r="D1568" s="84"/>
      <c r="E1568" s="76"/>
      <c r="F1568" s="91"/>
      <c r="G1568" s="80"/>
      <c r="H1568" s="81"/>
      <c r="I1568" s="14"/>
      <c r="J1568" s="92"/>
      <c r="K1568" s="14"/>
      <c r="L1568" s="78"/>
      <c r="M1568" s="81"/>
      <c r="N1568" s="14"/>
      <c r="O1568" s="78"/>
      <c r="P1568" s="78"/>
      <c r="Q1568" s="93"/>
      <c r="R1568" s="80"/>
      <c r="S1568" s="80"/>
      <c r="T1568" s="69"/>
      <c r="U1568" s="78"/>
      <c r="V1568" s="69"/>
      <c r="W1568" s="80"/>
      <c r="X1568" s="80"/>
      <c r="Y1568" s="94"/>
      <c r="Z1568" s="80"/>
      <c r="AA1568" s="80"/>
      <c r="AB1568" s="80"/>
      <c r="AC1568" s="80"/>
      <c r="AD1568" s="69"/>
      <c r="AE1568" s="69"/>
      <c r="AF1568" s="69"/>
      <c r="AG1568" s="95"/>
      <c r="AH1568" s="93"/>
      <c r="AI1568" s="81"/>
      <c r="AJ1568" s="80"/>
      <c r="AK1568" s="80"/>
      <c r="AL1568" s="78"/>
      <c r="AM1568" s="80"/>
      <c r="AN1568" s="80"/>
      <c r="AO1568" s="80"/>
      <c r="AP1568" s="80"/>
      <c r="AQ1568" s="80"/>
      <c r="AR1568" s="80"/>
      <c r="AS1568" s="78"/>
      <c r="AT1568" s="96"/>
      <c r="AU1568" s="97"/>
      <c r="AV1568" s="98"/>
      <c r="AW1568" s="99"/>
    </row>
    <row r="1569" spans="1:49">
      <c r="A1569" s="25"/>
      <c r="C1569" s="89"/>
      <c r="D1569" s="84"/>
      <c r="E1569" s="76"/>
      <c r="F1569" s="91"/>
      <c r="G1569" s="80"/>
      <c r="H1569" s="81"/>
      <c r="I1569" s="14"/>
      <c r="J1569" s="92"/>
      <c r="K1569" s="14"/>
      <c r="L1569" s="78"/>
      <c r="M1569" s="81"/>
      <c r="N1569" s="14"/>
      <c r="O1569" s="78"/>
      <c r="P1569" s="78"/>
      <c r="Q1569" s="93"/>
      <c r="R1569" s="80"/>
      <c r="S1569" s="80"/>
      <c r="T1569" s="69"/>
      <c r="U1569" s="78"/>
      <c r="V1569" s="69"/>
      <c r="W1569" s="80"/>
      <c r="X1569" s="80"/>
      <c r="Y1569" s="94"/>
      <c r="Z1569" s="80"/>
      <c r="AA1569" s="80"/>
      <c r="AB1569" s="80"/>
      <c r="AC1569" s="80"/>
      <c r="AD1569" s="69"/>
      <c r="AE1569" s="69"/>
      <c r="AF1569" s="69"/>
      <c r="AG1569" s="95"/>
      <c r="AH1569" s="93"/>
      <c r="AI1569" s="81"/>
      <c r="AJ1569" s="80"/>
      <c r="AK1569" s="80"/>
      <c r="AL1569" s="78"/>
      <c r="AM1569" s="80"/>
      <c r="AN1569" s="80"/>
      <c r="AO1569" s="80"/>
      <c r="AP1569" s="80"/>
      <c r="AQ1569" s="80"/>
      <c r="AR1569" s="80"/>
      <c r="AS1569" s="78"/>
      <c r="AT1569" s="96"/>
      <c r="AU1569" s="97"/>
      <c r="AV1569" s="98"/>
      <c r="AW1569" s="99"/>
    </row>
    <row r="1570" spans="1:49">
      <c r="A1570" s="25"/>
      <c r="C1570" s="89"/>
      <c r="D1570" s="84"/>
      <c r="E1570" s="76"/>
      <c r="F1570" s="91"/>
      <c r="G1570" s="80"/>
      <c r="H1570" s="81"/>
      <c r="I1570" s="14"/>
      <c r="J1570" s="92"/>
      <c r="K1570" s="14"/>
      <c r="L1570" s="78"/>
      <c r="M1570" s="81"/>
      <c r="N1570" s="14"/>
      <c r="O1570" s="78"/>
      <c r="P1570" s="78"/>
      <c r="Q1570" s="93"/>
      <c r="R1570" s="80"/>
      <c r="S1570" s="80"/>
      <c r="T1570" s="69"/>
      <c r="U1570" s="78"/>
      <c r="V1570" s="69"/>
      <c r="W1570" s="80"/>
      <c r="X1570" s="80"/>
      <c r="Y1570" s="94"/>
      <c r="Z1570" s="80"/>
      <c r="AA1570" s="80"/>
      <c r="AB1570" s="80"/>
      <c r="AC1570" s="80"/>
      <c r="AD1570" s="69"/>
      <c r="AE1570" s="69"/>
      <c r="AF1570" s="69"/>
      <c r="AG1570" s="95"/>
      <c r="AH1570" s="93"/>
      <c r="AI1570" s="81"/>
      <c r="AJ1570" s="80"/>
      <c r="AK1570" s="80"/>
      <c r="AL1570" s="78"/>
      <c r="AM1570" s="80"/>
      <c r="AN1570" s="80"/>
      <c r="AO1570" s="80"/>
      <c r="AP1570" s="80"/>
      <c r="AQ1570" s="80"/>
      <c r="AR1570" s="80"/>
      <c r="AS1570" s="78"/>
      <c r="AT1570" s="96"/>
      <c r="AU1570" s="97"/>
      <c r="AV1570" s="98"/>
      <c r="AW1570" s="99"/>
    </row>
    <row r="1571" spans="1:49">
      <c r="A1571" s="25"/>
      <c r="C1571" s="89"/>
      <c r="D1571" s="84"/>
      <c r="E1571" s="76"/>
      <c r="F1571" s="91"/>
      <c r="G1571" s="80"/>
      <c r="H1571" s="81"/>
      <c r="I1571" s="14"/>
      <c r="J1571" s="92"/>
      <c r="K1571" s="14"/>
      <c r="L1571" s="78"/>
      <c r="M1571" s="81"/>
      <c r="N1571" s="14"/>
      <c r="O1571" s="78"/>
      <c r="P1571" s="78"/>
      <c r="Q1571" s="93"/>
      <c r="R1571" s="80"/>
      <c r="S1571" s="80"/>
      <c r="T1571" s="69"/>
      <c r="U1571" s="78"/>
      <c r="V1571" s="69"/>
      <c r="W1571" s="80"/>
      <c r="X1571" s="80"/>
      <c r="Y1571" s="94"/>
      <c r="Z1571" s="80"/>
      <c r="AA1571" s="80"/>
      <c r="AB1571" s="80"/>
      <c r="AC1571" s="80"/>
      <c r="AD1571" s="69"/>
      <c r="AE1571" s="69"/>
      <c r="AF1571" s="69"/>
      <c r="AG1571" s="95"/>
      <c r="AH1571" s="93"/>
      <c r="AI1571" s="81"/>
      <c r="AJ1571" s="80"/>
      <c r="AK1571" s="80"/>
      <c r="AL1571" s="78"/>
      <c r="AM1571" s="80"/>
      <c r="AN1571" s="80"/>
      <c r="AO1571" s="80"/>
      <c r="AP1571" s="80"/>
      <c r="AQ1571" s="80"/>
      <c r="AR1571" s="80"/>
      <c r="AS1571" s="78"/>
      <c r="AT1571" s="96"/>
      <c r="AU1571" s="97"/>
      <c r="AV1571" s="98"/>
      <c r="AW1571" s="99"/>
    </row>
    <row r="1572" spans="1:49">
      <c r="A1572" s="25"/>
      <c r="C1572" s="89"/>
      <c r="D1572" s="84"/>
      <c r="E1572" s="76"/>
      <c r="F1572" s="91"/>
      <c r="G1572" s="80"/>
      <c r="H1572" s="81"/>
      <c r="I1572" s="14"/>
      <c r="J1572" s="92"/>
      <c r="K1572" s="14"/>
      <c r="L1572" s="78"/>
      <c r="M1572" s="81"/>
      <c r="N1572" s="14"/>
      <c r="O1572" s="78"/>
      <c r="P1572" s="78"/>
      <c r="Q1572" s="93"/>
      <c r="R1572" s="80"/>
      <c r="S1572" s="80"/>
      <c r="T1572" s="69"/>
      <c r="U1572" s="78"/>
      <c r="V1572" s="69"/>
      <c r="W1572" s="80"/>
      <c r="X1572" s="80"/>
      <c r="Y1572" s="94"/>
      <c r="Z1572" s="80"/>
      <c r="AA1572" s="80"/>
      <c r="AB1572" s="80"/>
      <c r="AC1572" s="80"/>
      <c r="AD1572" s="69"/>
      <c r="AE1572" s="69"/>
      <c r="AF1572" s="69"/>
      <c r="AG1572" s="95"/>
      <c r="AH1572" s="93"/>
      <c r="AI1572" s="81"/>
      <c r="AJ1572" s="80"/>
      <c r="AK1572" s="80"/>
      <c r="AL1572" s="78"/>
      <c r="AM1572" s="80"/>
      <c r="AN1572" s="80"/>
      <c r="AO1572" s="80"/>
      <c r="AP1572" s="80"/>
      <c r="AQ1572" s="80"/>
      <c r="AR1572" s="80"/>
      <c r="AS1572" s="78"/>
      <c r="AT1572" s="96"/>
      <c r="AU1572" s="97"/>
      <c r="AV1572" s="98"/>
      <c r="AW1572" s="99"/>
    </row>
    <row r="1573" spans="1:49">
      <c r="A1573" s="25"/>
      <c r="C1573" s="89"/>
      <c r="D1573" s="84"/>
      <c r="E1573" s="76"/>
      <c r="F1573" s="91"/>
      <c r="G1573" s="80"/>
      <c r="H1573" s="81"/>
      <c r="I1573" s="14"/>
      <c r="J1573" s="92"/>
      <c r="K1573" s="14"/>
      <c r="L1573" s="78"/>
      <c r="M1573" s="81"/>
      <c r="N1573" s="14"/>
      <c r="O1573" s="78"/>
      <c r="P1573" s="78"/>
      <c r="Q1573" s="93"/>
      <c r="R1573" s="80"/>
      <c r="S1573" s="80"/>
      <c r="T1573" s="69"/>
      <c r="U1573" s="78"/>
      <c r="V1573" s="69"/>
      <c r="W1573" s="80"/>
      <c r="X1573" s="80"/>
      <c r="Y1573" s="94"/>
      <c r="Z1573" s="80"/>
      <c r="AA1573" s="80"/>
      <c r="AB1573" s="80"/>
      <c r="AC1573" s="80"/>
      <c r="AD1573" s="69"/>
      <c r="AE1573" s="69"/>
      <c r="AF1573" s="69"/>
      <c r="AG1573" s="95"/>
      <c r="AH1573" s="93"/>
      <c r="AI1573" s="81"/>
      <c r="AJ1573" s="80"/>
      <c r="AK1573" s="80"/>
      <c r="AL1573" s="78"/>
      <c r="AM1573" s="80"/>
      <c r="AN1573" s="80"/>
      <c r="AO1573" s="80"/>
      <c r="AP1573" s="80"/>
      <c r="AQ1573" s="80"/>
      <c r="AR1573" s="80"/>
      <c r="AS1573" s="78"/>
      <c r="AT1573" s="96"/>
      <c r="AU1573" s="97"/>
      <c r="AV1573" s="98"/>
      <c r="AW1573" s="99"/>
    </row>
    <row r="1574" spans="1:49">
      <c r="A1574" s="25"/>
      <c r="C1574" s="89"/>
      <c r="D1574" s="84"/>
      <c r="E1574" s="76"/>
      <c r="F1574" s="91"/>
      <c r="G1574" s="80"/>
      <c r="H1574" s="81"/>
      <c r="I1574" s="14"/>
      <c r="J1574" s="92"/>
      <c r="K1574" s="14"/>
      <c r="L1574" s="78"/>
      <c r="M1574" s="81"/>
      <c r="N1574" s="14"/>
      <c r="O1574" s="78"/>
      <c r="P1574" s="78"/>
      <c r="Q1574" s="93"/>
      <c r="R1574" s="80"/>
      <c r="S1574" s="80"/>
      <c r="T1574" s="69"/>
      <c r="U1574" s="78"/>
      <c r="V1574" s="69"/>
      <c r="W1574" s="80"/>
      <c r="X1574" s="80"/>
      <c r="Y1574" s="94"/>
      <c r="Z1574" s="80"/>
      <c r="AA1574" s="80"/>
      <c r="AB1574" s="80"/>
      <c r="AC1574" s="80"/>
      <c r="AD1574" s="69"/>
      <c r="AE1574" s="69"/>
      <c r="AF1574" s="69"/>
      <c r="AG1574" s="95"/>
      <c r="AH1574" s="93"/>
      <c r="AI1574" s="81"/>
      <c r="AJ1574" s="80"/>
      <c r="AK1574" s="80"/>
      <c r="AL1574" s="78"/>
      <c r="AM1574" s="80"/>
      <c r="AN1574" s="80"/>
      <c r="AO1574" s="80"/>
      <c r="AP1574" s="80"/>
      <c r="AQ1574" s="80"/>
      <c r="AR1574" s="80"/>
      <c r="AS1574" s="78"/>
      <c r="AT1574" s="96"/>
      <c r="AU1574" s="97"/>
      <c r="AV1574" s="98"/>
      <c r="AW1574" s="99"/>
    </row>
    <row r="1575" spans="1:49">
      <c r="A1575" s="25"/>
      <c r="C1575" s="89"/>
      <c r="D1575" s="84"/>
      <c r="E1575" s="76"/>
      <c r="F1575" s="91"/>
      <c r="G1575" s="80"/>
      <c r="H1575" s="81"/>
      <c r="I1575" s="14"/>
      <c r="J1575" s="92"/>
      <c r="K1575" s="14"/>
      <c r="L1575" s="78"/>
      <c r="M1575" s="81"/>
      <c r="N1575" s="14"/>
      <c r="O1575" s="78"/>
      <c r="P1575" s="78"/>
      <c r="Q1575" s="93"/>
      <c r="R1575" s="80"/>
      <c r="S1575" s="80"/>
      <c r="T1575" s="69"/>
      <c r="U1575" s="78"/>
      <c r="V1575" s="69"/>
      <c r="W1575" s="80"/>
      <c r="X1575" s="80"/>
      <c r="Y1575" s="94"/>
      <c r="Z1575" s="80"/>
      <c r="AA1575" s="80"/>
      <c r="AB1575" s="80"/>
      <c r="AC1575" s="80"/>
      <c r="AD1575" s="69"/>
      <c r="AE1575" s="69"/>
      <c r="AF1575" s="69"/>
      <c r="AG1575" s="95"/>
      <c r="AH1575" s="93"/>
      <c r="AI1575" s="81"/>
      <c r="AJ1575" s="80"/>
      <c r="AK1575" s="80"/>
      <c r="AL1575" s="78"/>
      <c r="AM1575" s="80"/>
      <c r="AN1575" s="80"/>
      <c r="AO1575" s="80"/>
      <c r="AP1575" s="80"/>
      <c r="AQ1575" s="80"/>
      <c r="AR1575" s="80"/>
      <c r="AS1575" s="78"/>
      <c r="AT1575" s="96"/>
      <c r="AU1575" s="97"/>
      <c r="AV1575" s="98"/>
      <c r="AW1575" s="99"/>
    </row>
    <row r="1576" spans="1:49">
      <c r="A1576" s="25"/>
      <c r="C1576" s="89"/>
      <c r="D1576" s="84"/>
      <c r="E1576" s="76"/>
      <c r="F1576" s="91"/>
      <c r="G1576" s="80"/>
      <c r="H1576" s="81"/>
      <c r="I1576" s="14"/>
      <c r="J1576" s="92"/>
      <c r="K1576" s="14"/>
      <c r="L1576" s="78"/>
      <c r="M1576" s="81"/>
      <c r="N1576" s="14"/>
      <c r="O1576" s="78"/>
      <c r="P1576" s="78"/>
      <c r="Q1576" s="93"/>
      <c r="R1576" s="80"/>
      <c r="S1576" s="80"/>
      <c r="T1576" s="69"/>
      <c r="U1576" s="78"/>
      <c r="V1576" s="69"/>
      <c r="W1576" s="80"/>
      <c r="X1576" s="80"/>
      <c r="Y1576" s="94"/>
      <c r="Z1576" s="80"/>
      <c r="AA1576" s="80"/>
      <c r="AB1576" s="80"/>
      <c r="AC1576" s="80"/>
      <c r="AD1576" s="69"/>
      <c r="AE1576" s="69"/>
      <c r="AF1576" s="69"/>
      <c r="AG1576" s="95"/>
      <c r="AH1576" s="93"/>
      <c r="AI1576" s="81"/>
      <c r="AJ1576" s="80"/>
      <c r="AK1576" s="80"/>
      <c r="AL1576" s="78"/>
      <c r="AM1576" s="80"/>
      <c r="AN1576" s="80"/>
      <c r="AO1576" s="80"/>
      <c r="AP1576" s="80"/>
      <c r="AQ1576" s="80"/>
      <c r="AR1576" s="80"/>
      <c r="AS1576" s="78"/>
      <c r="AT1576" s="96"/>
      <c r="AU1576" s="97"/>
      <c r="AV1576" s="98"/>
      <c r="AW1576" s="99"/>
    </row>
    <row r="1577" spans="1:49">
      <c r="A1577" s="25"/>
      <c r="C1577" s="89"/>
      <c r="D1577" s="84"/>
      <c r="E1577" s="76"/>
      <c r="F1577" s="91"/>
      <c r="G1577" s="80"/>
      <c r="H1577" s="81"/>
      <c r="I1577" s="14"/>
      <c r="J1577" s="92"/>
      <c r="K1577" s="14"/>
      <c r="L1577" s="78"/>
      <c r="M1577" s="81"/>
      <c r="N1577" s="14"/>
      <c r="O1577" s="78"/>
      <c r="P1577" s="78"/>
      <c r="Q1577" s="93"/>
      <c r="R1577" s="80"/>
      <c r="S1577" s="80"/>
      <c r="T1577" s="69"/>
      <c r="U1577" s="78"/>
      <c r="V1577" s="69"/>
      <c r="W1577" s="80"/>
      <c r="X1577" s="80"/>
      <c r="Y1577" s="94"/>
      <c r="Z1577" s="80"/>
      <c r="AA1577" s="80"/>
      <c r="AB1577" s="80"/>
      <c r="AC1577" s="80"/>
      <c r="AD1577" s="69"/>
      <c r="AE1577" s="69"/>
      <c r="AF1577" s="69"/>
      <c r="AG1577" s="95"/>
      <c r="AH1577" s="93"/>
      <c r="AI1577" s="81"/>
      <c r="AJ1577" s="80"/>
      <c r="AK1577" s="80"/>
      <c r="AL1577" s="78"/>
      <c r="AM1577" s="80"/>
      <c r="AN1577" s="80"/>
      <c r="AO1577" s="80"/>
      <c r="AP1577" s="80"/>
      <c r="AQ1577" s="80"/>
      <c r="AR1577" s="80"/>
      <c r="AS1577" s="78"/>
      <c r="AT1577" s="96"/>
      <c r="AU1577" s="97"/>
      <c r="AV1577" s="98"/>
      <c r="AW1577" s="99"/>
    </row>
    <row r="1578" spans="1:49">
      <c r="A1578" s="25"/>
      <c r="C1578" s="89"/>
      <c r="D1578" s="84"/>
      <c r="E1578" s="76"/>
      <c r="F1578" s="91"/>
      <c r="G1578" s="80"/>
      <c r="H1578" s="81"/>
      <c r="I1578" s="14"/>
      <c r="J1578" s="92"/>
      <c r="K1578" s="14"/>
      <c r="L1578" s="78"/>
      <c r="M1578" s="81"/>
      <c r="N1578" s="14"/>
      <c r="O1578" s="78"/>
      <c r="P1578" s="78"/>
      <c r="Q1578" s="93"/>
      <c r="R1578" s="80"/>
      <c r="S1578" s="80"/>
      <c r="T1578" s="69"/>
      <c r="U1578" s="78"/>
      <c r="V1578" s="69"/>
      <c r="W1578" s="80"/>
      <c r="X1578" s="80"/>
      <c r="Y1578" s="94"/>
      <c r="Z1578" s="80"/>
      <c r="AA1578" s="80"/>
      <c r="AB1578" s="80"/>
      <c r="AC1578" s="80"/>
      <c r="AD1578" s="69"/>
      <c r="AE1578" s="69"/>
      <c r="AF1578" s="69"/>
      <c r="AG1578" s="95"/>
      <c r="AH1578" s="93"/>
      <c r="AI1578" s="81"/>
      <c r="AJ1578" s="80"/>
      <c r="AK1578" s="80"/>
      <c r="AL1578" s="78"/>
      <c r="AM1578" s="80"/>
      <c r="AN1578" s="80"/>
      <c r="AO1578" s="80"/>
      <c r="AP1578" s="80"/>
      <c r="AQ1578" s="80"/>
      <c r="AR1578" s="80"/>
      <c r="AS1578" s="78"/>
      <c r="AT1578" s="96"/>
      <c r="AU1578" s="97"/>
      <c r="AV1578" s="98"/>
      <c r="AW1578" s="99"/>
    </row>
    <row r="1579" spans="1:49">
      <c r="A1579" s="25"/>
      <c r="C1579" s="89"/>
      <c r="D1579" s="84"/>
      <c r="E1579" s="76"/>
      <c r="F1579" s="91"/>
      <c r="G1579" s="80"/>
      <c r="H1579" s="81"/>
      <c r="I1579" s="14"/>
      <c r="J1579" s="92"/>
      <c r="K1579" s="14"/>
      <c r="L1579" s="78"/>
      <c r="M1579" s="81"/>
      <c r="N1579" s="14"/>
      <c r="O1579" s="78"/>
      <c r="P1579" s="78"/>
      <c r="Q1579" s="93"/>
      <c r="R1579" s="80"/>
      <c r="S1579" s="80"/>
      <c r="T1579" s="69"/>
      <c r="U1579" s="78"/>
      <c r="V1579" s="69"/>
      <c r="W1579" s="80"/>
      <c r="X1579" s="80"/>
      <c r="Y1579" s="94"/>
      <c r="Z1579" s="80"/>
      <c r="AA1579" s="80"/>
      <c r="AB1579" s="80"/>
      <c r="AC1579" s="80"/>
      <c r="AD1579" s="69"/>
      <c r="AE1579" s="69"/>
      <c r="AF1579" s="69"/>
      <c r="AG1579" s="95"/>
      <c r="AH1579" s="93"/>
      <c r="AI1579" s="81"/>
      <c r="AJ1579" s="80"/>
      <c r="AK1579" s="80"/>
      <c r="AL1579" s="78"/>
      <c r="AM1579" s="80"/>
      <c r="AN1579" s="80"/>
      <c r="AO1579" s="80"/>
      <c r="AP1579" s="80"/>
      <c r="AQ1579" s="80"/>
      <c r="AR1579" s="80"/>
      <c r="AS1579" s="78"/>
      <c r="AT1579" s="96"/>
      <c r="AU1579" s="97"/>
      <c r="AV1579" s="98"/>
      <c r="AW1579" s="99"/>
    </row>
    <row r="1580" spans="1:49">
      <c r="A1580" s="25"/>
      <c r="C1580" s="89"/>
      <c r="D1580" s="84"/>
      <c r="E1580" s="76"/>
      <c r="F1580" s="91"/>
      <c r="G1580" s="80"/>
      <c r="H1580" s="81"/>
      <c r="I1580" s="14"/>
      <c r="J1580" s="92"/>
      <c r="K1580" s="14"/>
      <c r="L1580" s="78"/>
      <c r="M1580" s="81"/>
      <c r="N1580" s="14"/>
      <c r="O1580" s="78"/>
      <c r="P1580" s="78"/>
      <c r="Q1580" s="93"/>
      <c r="R1580" s="80"/>
      <c r="S1580" s="80"/>
      <c r="T1580" s="69"/>
      <c r="U1580" s="78"/>
      <c r="V1580" s="69"/>
      <c r="W1580" s="80"/>
      <c r="X1580" s="80"/>
      <c r="Y1580" s="94"/>
      <c r="Z1580" s="80"/>
      <c r="AA1580" s="80"/>
      <c r="AB1580" s="80"/>
      <c r="AC1580" s="80"/>
      <c r="AD1580" s="69"/>
      <c r="AE1580" s="69"/>
      <c r="AF1580" s="69"/>
      <c r="AG1580" s="95"/>
      <c r="AH1580" s="93"/>
      <c r="AI1580" s="81"/>
      <c r="AJ1580" s="80"/>
      <c r="AK1580" s="80"/>
      <c r="AL1580" s="78"/>
      <c r="AM1580" s="80"/>
      <c r="AN1580" s="80"/>
      <c r="AO1580" s="80"/>
      <c r="AP1580" s="80"/>
      <c r="AQ1580" s="80"/>
      <c r="AR1580" s="80"/>
      <c r="AS1580" s="78"/>
      <c r="AT1580" s="96"/>
      <c r="AU1580" s="97"/>
      <c r="AV1580" s="98"/>
      <c r="AW1580" s="99"/>
    </row>
    <row r="1581" spans="1:49">
      <c r="A1581" s="25"/>
      <c r="C1581" s="89"/>
      <c r="D1581" s="84"/>
      <c r="E1581" s="76"/>
      <c r="F1581" s="91"/>
      <c r="G1581" s="80"/>
      <c r="H1581" s="81"/>
      <c r="I1581" s="14"/>
      <c r="J1581" s="92"/>
      <c r="K1581" s="14"/>
      <c r="L1581" s="78"/>
      <c r="M1581" s="81"/>
      <c r="N1581" s="14"/>
      <c r="O1581" s="78"/>
      <c r="P1581" s="78"/>
      <c r="Q1581" s="93"/>
      <c r="R1581" s="80"/>
      <c r="S1581" s="80"/>
      <c r="T1581" s="69"/>
      <c r="U1581" s="78"/>
      <c r="V1581" s="69"/>
      <c r="W1581" s="80"/>
      <c r="X1581" s="80"/>
      <c r="Y1581" s="94"/>
      <c r="Z1581" s="80"/>
      <c r="AA1581" s="80"/>
      <c r="AB1581" s="80"/>
      <c r="AC1581" s="80"/>
      <c r="AD1581" s="69"/>
      <c r="AE1581" s="69"/>
      <c r="AF1581" s="69"/>
      <c r="AG1581" s="95"/>
      <c r="AH1581" s="93"/>
      <c r="AI1581" s="81"/>
      <c r="AJ1581" s="80"/>
      <c r="AK1581" s="80"/>
      <c r="AL1581" s="78"/>
      <c r="AM1581" s="80"/>
      <c r="AN1581" s="80"/>
      <c r="AO1581" s="80"/>
      <c r="AP1581" s="80"/>
      <c r="AQ1581" s="80"/>
      <c r="AR1581" s="80"/>
      <c r="AS1581" s="78"/>
      <c r="AT1581" s="96"/>
      <c r="AU1581" s="97"/>
      <c r="AV1581" s="98"/>
      <c r="AW1581" s="99"/>
    </row>
    <row r="1582" spans="1:49">
      <c r="A1582" s="25"/>
      <c r="C1582" s="89"/>
      <c r="D1582" s="84"/>
      <c r="E1582" s="76"/>
      <c r="F1582" s="91"/>
      <c r="G1582" s="80"/>
      <c r="H1582" s="81"/>
      <c r="I1582" s="14"/>
      <c r="J1582" s="92"/>
      <c r="K1582" s="14"/>
      <c r="L1582" s="78"/>
      <c r="M1582" s="81"/>
      <c r="N1582" s="14"/>
      <c r="O1582" s="78"/>
      <c r="P1582" s="78"/>
      <c r="Q1582" s="93"/>
      <c r="R1582" s="80"/>
      <c r="S1582" s="80"/>
      <c r="T1582" s="69"/>
      <c r="U1582" s="78"/>
      <c r="V1582" s="69"/>
      <c r="W1582" s="80"/>
      <c r="X1582" s="80"/>
      <c r="Y1582" s="94"/>
      <c r="Z1582" s="80"/>
      <c r="AA1582" s="80"/>
      <c r="AB1582" s="80"/>
      <c r="AC1582" s="80"/>
      <c r="AD1582" s="69"/>
      <c r="AE1582" s="69"/>
      <c r="AF1582" s="69"/>
      <c r="AG1582" s="95"/>
      <c r="AH1582" s="93"/>
      <c r="AI1582" s="81"/>
      <c r="AJ1582" s="80"/>
      <c r="AK1582" s="80"/>
      <c r="AL1582" s="78"/>
      <c r="AM1582" s="80"/>
      <c r="AN1582" s="80"/>
      <c r="AO1582" s="80"/>
      <c r="AP1582" s="80"/>
      <c r="AQ1582" s="80"/>
      <c r="AR1582" s="80"/>
      <c r="AS1582" s="78"/>
      <c r="AT1582" s="96"/>
      <c r="AU1582" s="97"/>
      <c r="AV1582" s="98"/>
      <c r="AW1582" s="99"/>
    </row>
    <row r="1583" spans="1:49">
      <c r="A1583" s="25"/>
      <c r="C1583" s="89"/>
      <c r="D1583" s="84"/>
      <c r="E1583" s="76"/>
      <c r="F1583" s="91"/>
      <c r="G1583" s="80"/>
      <c r="H1583" s="81"/>
      <c r="I1583" s="14"/>
      <c r="J1583" s="92"/>
      <c r="K1583" s="14"/>
      <c r="L1583" s="78"/>
      <c r="M1583" s="81"/>
      <c r="N1583" s="14"/>
      <c r="O1583" s="78"/>
      <c r="P1583" s="78"/>
      <c r="Q1583" s="93"/>
      <c r="R1583" s="80"/>
      <c r="S1583" s="80"/>
      <c r="T1583" s="69"/>
      <c r="U1583" s="78"/>
      <c r="V1583" s="69"/>
      <c r="W1583" s="80"/>
      <c r="X1583" s="80"/>
      <c r="Y1583" s="94"/>
      <c r="Z1583" s="80"/>
      <c r="AA1583" s="80"/>
      <c r="AB1583" s="80"/>
      <c r="AC1583" s="80"/>
      <c r="AD1583" s="69"/>
      <c r="AE1583" s="69"/>
      <c r="AF1583" s="69"/>
      <c r="AG1583" s="95"/>
      <c r="AH1583" s="93"/>
      <c r="AI1583" s="81"/>
      <c r="AJ1583" s="80"/>
      <c r="AK1583" s="80"/>
      <c r="AL1583" s="78"/>
      <c r="AM1583" s="80"/>
      <c r="AN1583" s="80"/>
      <c r="AO1583" s="80"/>
      <c r="AP1583" s="80"/>
      <c r="AQ1583" s="80"/>
      <c r="AR1583" s="80"/>
      <c r="AS1583" s="78"/>
      <c r="AT1583" s="96"/>
      <c r="AU1583" s="97"/>
      <c r="AV1583" s="98"/>
      <c r="AW1583" s="99"/>
    </row>
    <row r="1584" spans="1:49">
      <c r="A1584" s="25"/>
      <c r="C1584" s="89"/>
      <c r="D1584" s="84"/>
      <c r="E1584" s="76"/>
      <c r="F1584" s="91"/>
      <c r="G1584" s="80"/>
      <c r="H1584" s="81"/>
      <c r="I1584" s="14"/>
      <c r="J1584" s="92"/>
      <c r="K1584" s="14"/>
      <c r="L1584" s="78"/>
      <c r="M1584" s="81"/>
      <c r="N1584" s="14"/>
      <c r="O1584" s="78"/>
      <c r="P1584" s="78"/>
      <c r="Q1584" s="93"/>
      <c r="R1584" s="80"/>
      <c r="S1584" s="80"/>
      <c r="T1584" s="69"/>
      <c r="U1584" s="78"/>
      <c r="V1584" s="69"/>
      <c r="W1584" s="80"/>
      <c r="X1584" s="80"/>
      <c r="Y1584" s="94"/>
      <c r="Z1584" s="80"/>
      <c r="AA1584" s="80"/>
      <c r="AB1584" s="80"/>
      <c r="AC1584" s="80"/>
      <c r="AD1584" s="69"/>
      <c r="AE1584" s="69"/>
      <c r="AF1584" s="69"/>
      <c r="AG1584" s="95"/>
      <c r="AH1584" s="93"/>
      <c r="AI1584" s="81"/>
      <c r="AJ1584" s="80"/>
      <c r="AK1584" s="80"/>
      <c r="AL1584" s="78"/>
      <c r="AM1584" s="80"/>
      <c r="AN1584" s="80"/>
      <c r="AO1584" s="80"/>
      <c r="AP1584" s="80"/>
      <c r="AQ1584" s="80"/>
      <c r="AR1584" s="80"/>
      <c r="AS1584" s="78"/>
      <c r="AT1584" s="96"/>
      <c r="AU1584" s="97"/>
      <c r="AV1584" s="98"/>
      <c r="AW1584" s="99"/>
    </row>
    <row r="1585" spans="1:49">
      <c r="A1585" s="25"/>
      <c r="C1585" s="89"/>
      <c r="D1585" s="84"/>
      <c r="E1585" s="76"/>
      <c r="F1585" s="91"/>
      <c r="G1585" s="80"/>
      <c r="H1585" s="81"/>
      <c r="I1585" s="14"/>
      <c r="J1585" s="92"/>
      <c r="K1585" s="14"/>
      <c r="L1585" s="78"/>
      <c r="M1585" s="81"/>
      <c r="N1585" s="14"/>
      <c r="O1585" s="78"/>
      <c r="P1585" s="78"/>
      <c r="Q1585" s="93"/>
      <c r="R1585" s="80"/>
      <c r="S1585" s="80"/>
      <c r="T1585" s="69"/>
      <c r="U1585" s="78"/>
      <c r="V1585" s="69"/>
      <c r="W1585" s="80"/>
      <c r="X1585" s="80"/>
      <c r="Y1585" s="94"/>
      <c r="Z1585" s="80"/>
      <c r="AA1585" s="80"/>
      <c r="AB1585" s="80"/>
      <c r="AC1585" s="80"/>
      <c r="AD1585" s="69"/>
      <c r="AE1585" s="69"/>
      <c r="AF1585" s="69"/>
      <c r="AG1585" s="95"/>
      <c r="AH1585" s="93"/>
      <c r="AI1585" s="81"/>
      <c r="AJ1585" s="80"/>
      <c r="AK1585" s="80"/>
      <c r="AL1585" s="78"/>
      <c r="AM1585" s="80"/>
      <c r="AN1585" s="80"/>
      <c r="AO1585" s="80"/>
      <c r="AP1585" s="80"/>
      <c r="AQ1585" s="80"/>
      <c r="AR1585" s="80"/>
      <c r="AS1585" s="78"/>
      <c r="AT1585" s="96"/>
      <c r="AU1585" s="97"/>
      <c r="AV1585" s="98"/>
      <c r="AW1585" s="99"/>
    </row>
    <row r="1586" spans="1:49">
      <c r="A1586" s="25"/>
      <c r="C1586" s="89"/>
      <c r="D1586" s="84"/>
      <c r="E1586" s="76"/>
      <c r="F1586" s="91"/>
      <c r="G1586" s="80"/>
      <c r="H1586" s="81"/>
      <c r="I1586" s="14"/>
      <c r="J1586" s="92"/>
      <c r="K1586" s="14"/>
      <c r="L1586" s="78"/>
      <c r="M1586" s="81"/>
      <c r="N1586" s="14"/>
      <c r="O1586" s="78"/>
      <c r="P1586" s="78"/>
      <c r="Q1586" s="93"/>
      <c r="R1586" s="80"/>
      <c r="S1586" s="80"/>
      <c r="T1586" s="69"/>
      <c r="U1586" s="78"/>
      <c r="V1586" s="69"/>
      <c r="W1586" s="80"/>
      <c r="X1586" s="80"/>
      <c r="Y1586" s="94"/>
      <c r="Z1586" s="80"/>
      <c r="AA1586" s="80"/>
      <c r="AB1586" s="80"/>
      <c r="AC1586" s="80"/>
      <c r="AD1586" s="69"/>
      <c r="AE1586" s="69"/>
      <c r="AF1586" s="69"/>
      <c r="AG1586" s="95"/>
      <c r="AH1586" s="93"/>
      <c r="AI1586" s="81"/>
      <c r="AJ1586" s="80"/>
      <c r="AK1586" s="80"/>
      <c r="AL1586" s="78"/>
      <c r="AM1586" s="80"/>
      <c r="AN1586" s="80"/>
      <c r="AO1586" s="80"/>
      <c r="AP1586" s="80"/>
      <c r="AQ1586" s="80"/>
      <c r="AR1586" s="80"/>
      <c r="AS1586" s="78"/>
      <c r="AT1586" s="96"/>
      <c r="AU1586" s="97"/>
      <c r="AV1586" s="98"/>
      <c r="AW1586" s="99"/>
    </row>
    <row r="1587" spans="1:49">
      <c r="A1587" s="25"/>
      <c r="C1587" s="89"/>
      <c r="D1587" s="84"/>
      <c r="E1587" s="76"/>
      <c r="F1587" s="91"/>
      <c r="G1587" s="80"/>
      <c r="H1587" s="81"/>
      <c r="I1587" s="14"/>
      <c r="J1587" s="92"/>
      <c r="K1587" s="14"/>
      <c r="L1587" s="78"/>
      <c r="M1587" s="81"/>
      <c r="N1587" s="14"/>
      <c r="O1587" s="78"/>
      <c r="P1587" s="78"/>
      <c r="Q1587" s="93"/>
      <c r="R1587" s="80"/>
      <c r="S1587" s="80"/>
      <c r="T1587" s="69"/>
      <c r="U1587" s="78"/>
      <c r="V1587" s="69"/>
      <c r="W1587" s="80"/>
      <c r="X1587" s="80"/>
      <c r="Y1587" s="94"/>
      <c r="Z1587" s="80"/>
      <c r="AA1587" s="80"/>
      <c r="AB1587" s="80"/>
      <c r="AC1587" s="80"/>
      <c r="AD1587" s="69"/>
      <c r="AE1587" s="69"/>
      <c r="AF1587" s="69"/>
      <c r="AG1587" s="95"/>
      <c r="AH1587" s="93"/>
      <c r="AI1587" s="81"/>
      <c r="AJ1587" s="80"/>
      <c r="AK1587" s="80"/>
      <c r="AL1587" s="78"/>
      <c r="AM1587" s="80"/>
      <c r="AN1587" s="80"/>
      <c r="AO1587" s="80"/>
      <c r="AP1587" s="80"/>
      <c r="AQ1587" s="80"/>
      <c r="AR1587" s="80"/>
      <c r="AS1587" s="78"/>
      <c r="AT1587" s="96"/>
      <c r="AU1587" s="97"/>
      <c r="AV1587" s="98"/>
      <c r="AW1587" s="99"/>
    </row>
    <row r="1588" spans="1:49">
      <c r="A1588" s="25"/>
      <c r="C1588" s="89"/>
      <c r="D1588" s="84"/>
      <c r="E1588" s="76"/>
      <c r="F1588" s="91"/>
      <c r="G1588" s="80"/>
      <c r="H1588" s="81"/>
      <c r="I1588" s="14"/>
      <c r="J1588" s="92"/>
      <c r="K1588" s="14"/>
      <c r="L1588" s="78"/>
      <c r="M1588" s="81"/>
      <c r="N1588" s="14"/>
      <c r="O1588" s="78"/>
      <c r="P1588" s="78"/>
      <c r="Q1588" s="93"/>
      <c r="R1588" s="80"/>
      <c r="S1588" s="80"/>
      <c r="T1588" s="69"/>
      <c r="U1588" s="78"/>
      <c r="V1588" s="69"/>
      <c r="W1588" s="80"/>
      <c r="X1588" s="80"/>
      <c r="Y1588" s="94"/>
      <c r="Z1588" s="80"/>
      <c r="AA1588" s="80"/>
      <c r="AB1588" s="80"/>
      <c r="AC1588" s="80"/>
      <c r="AD1588" s="69"/>
      <c r="AE1588" s="69"/>
      <c r="AF1588" s="69"/>
      <c r="AG1588" s="95"/>
      <c r="AH1588" s="93"/>
      <c r="AI1588" s="81"/>
      <c r="AJ1588" s="80"/>
      <c r="AK1588" s="80"/>
      <c r="AL1588" s="78"/>
      <c r="AM1588" s="80"/>
      <c r="AN1588" s="80"/>
      <c r="AO1588" s="80"/>
      <c r="AP1588" s="80"/>
      <c r="AQ1588" s="80"/>
      <c r="AR1588" s="80"/>
      <c r="AS1588" s="78"/>
      <c r="AT1588" s="96"/>
      <c r="AU1588" s="97"/>
      <c r="AV1588" s="98"/>
      <c r="AW1588" s="99"/>
    </row>
    <row r="1589" spans="1:49">
      <c r="A1589" s="25"/>
      <c r="C1589" s="89"/>
      <c r="D1589" s="84"/>
      <c r="E1589" s="76"/>
      <c r="F1589" s="91"/>
      <c r="G1589" s="80"/>
      <c r="H1589" s="81"/>
      <c r="I1589" s="14"/>
      <c r="J1589" s="92"/>
      <c r="K1589" s="14"/>
      <c r="L1589" s="78"/>
      <c r="M1589" s="81"/>
      <c r="N1589" s="14"/>
      <c r="O1589" s="78"/>
      <c r="P1589" s="78"/>
      <c r="Q1589" s="93"/>
      <c r="R1589" s="80"/>
      <c r="S1589" s="80"/>
      <c r="T1589" s="69"/>
      <c r="U1589" s="78"/>
      <c r="V1589" s="69"/>
      <c r="W1589" s="80"/>
      <c r="X1589" s="80"/>
      <c r="Y1589" s="94"/>
      <c r="Z1589" s="80"/>
      <c r="AA1589" s="80"/>
      <c r="AB1589" s="80"/>
      <c r="AC1589" s="80"/>
      <c r="AD1589" s="69"/>
      <c r="AE1589" s="69"/>
      <c r="AF1589" s="69"/>
      <c r="AG1589" s="95"/>
      <c r="AH1589" s="93"/>
      <c r="AI1589" s="81"/>
      <c r="AJ1589" s="80"/>
      <c r="AK1589" s="80"/>
      <c r="AL1589" s="78"/>
      <c r="AM1589" s="80"/>
      <c r="AN1589" s="80"/>
      <c r="AO1589" s="80"/>
      <c r="AP1589" s="80"/>
      <c r="AQ1589" s="80"/>
      <c r="AR1589" s="80"/>
      <c r="AS1589" s="78"/>
      <c r="AT1589" s="96"/>
      <c r="AU1589" s="97"/>
      <c r="AV1589" s="98"/>
      <c r="AW1589" s="99"/>
    </row>
    <row r="1590" spans="1:49">
      <c r="A1590" s="25"/>
      <c r="C1590" s="89"/>
      <c r="D1590" s="84"/>
      <c r="E1590" s="76"/>
      <c r="F1590" s="91"/>
      <c r="G1590" s="80"/>
      <c r="H1590" s="81"/>
      <c r="I1590" s="14"/>
      <c r="J1590" s="92"/>
      <c r="K1590" s="14"/>
      <c r="L1590" s="78"/>
      <c r="M1590" s="81"/>
      <c r="N1590" s="14"/>
      <c r="O1590" s="78"/>
      <c r="P1590" s="78"/>
      <c r="Q1590" s="93"/>
      <c r="R1590" s="80"/>
      <c r="S1590" s="80"/>
      <c r="T1590" s="69"/>
      <c r="U1590" s="78"/>
      <c r="V1590" s="69"/>
      <c r="W1590" s="80"/>
      <c r="X1590" s="80"/>
      <c r="Y1590" s="94"/>
      <c r="Z1590" s="80"/>
      <c r="AA1590" s="80"/>
      <c r="AB1590" s="80"/>
      <c r="AC1590" s="80"/>
      <c r="AD1590" s="69"/>
      <c r="AE1590" s="69"/>
      <c r="AF1590" s="69"/>
      <c r="AG1590" s="95"/>
      <c r="AH1590" s="93"/>
      <c r="AI1590" s="81"/>
      <c r="AJ1590" s="80"/>
      <c r="AK1590" s="80"/>
      <c r="AL1590" s="78"/>
      <c r="AM1590" s="80"/>
      <c r="AN1590" s="80"/>
      <c r="AO1590" s="80"/>
      <c r="AP1590" s="80"/>
      <c r="AQ1590" s="80"/>
      <c r="AR1590" s="80"/>
      <c r="AS1590" s="78"/>
      <c r="AT1590" s="96"/>
      <c r="AU1590" s="97"/>
      <c r="AV1590" s="98"/>
      <c r="AW1590" s="99"/>
    </row>
    <row r="1591" spans="1:49">
      <c r="A1591" s="25"/>
      <c r="C1591" s="89"/>
      <c r="D1591" s="84"/>
      <c r="E1591" s="76"/>
      <c r="F1591" s="91"/>
      <c r="G1591" s="80"/>
      <c r="H1591" s="81"/>
      <c r="I1591" s="14"/>
      <c r="J1591" s="92"/>
      <c r="K1591" s="14"/>
      <c r="L1591" s="78"/>
      <c r="M1591" s="81"/>
      <c r="N1591" s="14"/>
      <c r="O1591" s="78"/>
      <c r="P1591" s="78"/>
      <c r="Q1591" s="93"/>
      <c r="R1591" s="80"/>
      <c r="S1591" s="80"/>
      <c r="T1591" s="69"/>
      <c r="U1591" s="78"/>
      <c r="V1591" s="69"/>
      <c r="W1591" s="80"/>
      <c r="X1591" s="80"/>
      <c r="Y1591" s="94"/>
      <c r="Z1591" s="80"/>
      <c r="AA1591" s="80"/>
      <c r="AB1591" s="80"/>
      <c r="AC1591" s="80"/>
      <c r="AD1591" s="69"/>
      <c r="AE1591" s="69"/>
      <c r="AF1591" s="69"/>
      <c r="AG1591" s="95"/>
      <c r="AH1591" s="93"/>
      <c r="AI1591" s="81"/>
      <c r="AJ1591" s="80"/>
      <c r="AK1591" s="80"/>
      <c r="AL1591" s="78"/>
      <c r="AM1591" s="80"/>
      <c r="AN1591" s="80"/>
      <c r="AO1591" s="80"/>
      <c r="AP1591" s="80"/>
      <c r="AQ1591" s="80"/>
      <c r="AR1591" s="80"/>
      <c r="AS1591" s="78"/>
      <c r="AT1591" s="96"/>
      <c r="AU1591" s="97"/>
      <c r="AV1591" s="98"/>
      <c r="AW1591" s="99"/>
    </row>
    <row r="1592" spans="1:49">
      <c r="A1592" s="25"/>
      <c r="C1592" s="89"/>
      <c r="D1592" s="84"/>
      <c r="E1592" s="76"/>
      <c r="F1592" s="91"/>
      <c r="G1592" s="80"/>
      <c r="H1592" s="81"/>
      <c r="I1592" s="14"/>
      <c r="J1592" s="92"/>
      <c r="K1592" s="14"/>
      <c r="L1592" s="78"/>
      <c r="M1592" s="81"/>
      <c r="N1592" s="14"/>
      <c r="O1592" s="78"/>
      <c r="P1592" s="78"/>
      <c r="Q1592" s="93"/>
      <c r="R1592" s="80"/>
      <c r="S1592" s="80"/>
      <c r="T1592" s="69"/>
      <c r="U1592" s="78"/>
      <c r="V1592" s="69"/>
      <c r="W1592" s="80"/>
      <c r="X1592" s="80"/>
      <c r="Y1592" s="94"/>
      <c r="Z1592" s="80"/>
      <c r="AA1592" s="80"/>
      <c r="AB1592" s="80"/>
      <c r="AC1592" s="80"/>
      <c r="AD1592" s="69"/>
      <c r="AE1592" s="69"/>
      <c r="AF1592" s="69"/>
      <c r="AG1592" s="95"/>
      <c r="AH1592" s="93"/>
      <c r="AI1592" s="81"/>
      <c r="AJ1592" s="80"/>
      <c r="AK1592" s="80"/>
      <c r="AL1592" s="78"/>
      <c r="AM1592" s="80"/>
      <c r="AN1592" s="80"/>
      <c r="AO1592" s="80"/>
      <c r="AP1592" s="80"/>
      <c r="AQ1592" s="80"/>
      <c r="AR1592" s="80"/>
      <c r="AS1592" s="78"/>
      <c r="AT1592" s="96"/>
      <c r="AU1592" s="97"/>
      <c r="AV1592" s="98"/>
      <c r="AW1592" s="99"/>
    </row>
    <row r="1593" spans="1:49">
      <c r="A1593" s="25"/>
      <c r="C1593" s="89"/>
      <c r="D1593" s="84"/>
      <c r="E1593" s="76"/>
      <c r="F1593" s="91"/>
      <c r="G1593" s="80"/>
      <c r="H1593" s="81"/>
      <c r="I1593" s="14"/>
      <c r="J1593" s="92"/>
      <c r="K1593" s="14"/>
      <c r="L1593" s="78"/>
      <c r="M1593" s="81"/>
      <c r="N1593" s="14"/>
      <c r="O1593" s="78"/>
      <c r="P1593" s="78"/>
      <c r="Q1593" s="93"/>
      <c r="R1593" s="80"/>
      <c r="S1593" s="80"/>
      <c r="T1593" s="69"/>
      <c r="U1593" s="78"/>
      <c r="V1593" s="69"/>
      <c r="W1593" s="80"/>
      <c r="X1593" s="80"/>
      <c r="Y1593" s="94"/>
      <c r="Z1593" s="80"/>
      <c r="AA1593" s="80"/>
      <c r="AB1593" s="80"/>
      <c r="AC1593" s="80"/>
      <c r="AD1593" s="69"/>
      <c r="AE1593" s="69"/>
      <c r="AF1593" s="69"/>
      <c r="AG1593" s="95"/>
      <c r="AH1593" s="93"/>
      <c r="AI1593" s="81"/>
      <c r="AJ1593" s="80"/>
      <c r="AK1593" s="80"/>
      <c r="AL1593" s="78"/>
      <c r="AM1593" s="80"/>
      <c r="AN1593" s="80"/>
      <c r="AO1593" s="80"/>
      <c r="AP1593" s="80"/>
      <c r="AQ1593" s="80"/>
      <c r="AR1593" s="80"/>
      <c r="AS1593" s="78"/>
      <c r="AT1593" s="96"/>
      <c r="AU1593" s="97"/>
      <c r="AV1593" s="98"/>
      <c r="AW1593" s="99"/>
    </row>
    <row r="1594" spans="1:49">
      <c r="A1594" s="25"/>
      <c r="C1594" s="89"/>
      <c r="D1594" s="84"/>
      <c r="E1594" s="76"/>
      <c r="F1594" s="91"/>
      <c r="G1594" s="80"/>
      <c r="H1594" s="81"/>
      <c r="I1594" s="14"/>
      <c r="J1594" s="92"/>
      <c r="K1594" s="14"/>
      <c r="L1594" s="78"/>
      <c r="M1594" s="81"/>
      <c r="N1594" s="14"/>
      <c r="O1594" s="78"/>
      <c r="P1594" s="78"/>
      <c r="Q1594" s="93"/>
      <c r="R1594" s="80"/>
      <c r="S1594" s="80"/>
      <c r="T1594" s="69"/>
      <c r="U1594" s="78"/>
      <c r="V1594" s="69"/>
      <c r="W1594" s="80"/>
      <c r="X1594" s="80"/>
      <c r="Y1594" s="94"/>
      <c r="Z1594" s="80"/>
      <c r="AA1594" s="80"/>
      <c r="AB1594" s="80"/>
      <c r="AC1594" s="80"/>
      <c r="AD1594" s="69"/>
      <c r="AE1594" s="69"/>
      <c r="AF1594" s="69"/>
      <c r="AG1594" s="95"/>
      <c r="AH1594" s="93"/>
      <c r="AI1594" s="81"/>
      <c r="AJ1594" s="80"/>
      <c r="AK1594" s="80"/>
      <c r="AL1594" s="78"/>
      <c r="AM1594" s="80"/>
      <c r="AN1594" s="80"/>
      <c r="AO1594" s="80"/>
      <c r="AP1594" s="80"/>
      <c r="AQ1594" s="80"/>
      <c r="AR1594" s="80"/>
      <c r="AS1594" s="78"/>
      <c r="AT1594" s="96"/>
      <c r="AU1594" s="97"/>
      <c r="AV1594" s="98"/>
      <c r="AW1594" s="99"/>
    </row>
    <row r="1595" spans="1:49">
      <c r="A1595" s="25"/>
      <c r="C1595" s="89"/>
      <c r="D1595" s="84"/>
      <c r="E1595" s="76"/>
      <c r="F1595" s="91"/>
      <c r="G1595" s="80"/>
      <c r="H1595" s="81"/>
      <c r="I1595" s="14"/>
      <c r="J1595" s="92"/>
      <c r="K1595" s="14"/>
      <c r="L1595" s="78"/>
      <c r="M1595" s="81"/>
      <c r="N1595" s="14"/>
      <c r="O1595" s="78"/>
      <c r="P1595" s="78"/>
      <c r="Q1595" s="93"/>
      <c r="R1595" s="80"/>
      <c r="S1595" s="80"/>
      <c r="T1595" s="69"/>
      <c r="U1595" s="78"/>
      <c r="V1595" s="69"/>
      <c r="W1595" s="80"/>
      <c r="X1595" s="80"/>
      <c r="Y1595" s="94"/>
      <c r="Z1595" s="80"/>
      <c r="AA1595" s="80"/>
      <c r="AB1595" s="80"/>
      <c r="AC1595" s="80"/>
      <c r="AD1595" s="69"/>
      <c r="AE1595" s="69"/>
      <c r="AF1595" s="69"/>
      <c r="AG1595" s="95"/>
      <c r="AH1595" s="93"/>
      <c r="AI1595" s="81"/>
      <c r="AJ1595" s="80"/>
      <c r="AK1595" s="80"/>
      <c r="AL1595" s="78"/>
      <c r="AM1595" s="80"/>
      <c r="AN1595" s="80"/>
      <c r="AO1595" s="80"/>
      <c r="AP1595" s="80"/>
      <c r="AQ1595" s="80"/>
      <c r="AR1595" s="80"/>
      <c r="AS1595" s="78"/>
      <c r="AT1595" s="96"/>
      <c r="AU1595" s="97"/>
      <c r="AV1595" s="98"/>
      <c r="AW1595" s="99"/>
    </row>
    <row r="1596" spans="1:49">
      <c r="A1596" s="25"/>
      <c r="C1596" s="89"/>
      <c r="D1596" s="84"/>
      <c r="E1596" s="76"/>
      <c r="F1596" s="91"/>
      <c r="G1596" s="80"/>
      <c r="H1596" s="81"/>
      <c r="I1596" s="14"/>
      <c r="J1596" s="92"/>
      <c r="K1596" s="14"/>
      <c r="L1596" s="78"/>
      <c r="M1596" s="81"/>
      <c r="N1596" s="14"/>
      <c r="O1596" s="78"/>
      <c r="P1596" s="78"/>
      <c r="Q1596" s="93"/>
      <c r="R1596" s="80"/>
      <c r="S1596" s="80"/>
      <c r="T1596" s="69"/>
      <c r="U1596" s="78"/>
      <c r="V1596" s="69"/>
      <c r="W1596" s="80"/>
      <c r="X1596" s="80"/>
      <c r="Y1596" s="94"/>
      <c r="Z1596" s="80"/>
      <c r="AA1596" s="80"/>
      <c r="AB1596" s="80"/>
      <c r="AC1596" s="80"/>
      <c r="AD1596" s="69"/>
      <c r="AE1596" s="69"/>
      <c r="AF1596" s="69"/>
      <c r="AG1596" s="95"/>
      <c r="AH1596" s="93"/>
      <c r="AI1596" s="81"/>
      <c r="AJ1596" s="80"/>
      <c r="AK1596" s="80"/>
      <c r="AL1596" s="78"/>
      <c r="AM1596" s="80"/>
      <c r="AN1596" s="80"/>
      <c r="AO1596" s="80"/>
      <c r="AP1596" s="80"/>
      <c r="AQ1596" s="80"/>
      <c r="AR1596" s="80"/>
      <c r="AS1596" s="78"/>
      <c r="AT1596" s="96"/>
      <c r="AU1596" s="97"/>
      <c r="AV1596" s="98"/>
      <c r="AW1596" s="99"/>
    </row>
    <row r="1597" spans="1:49">
      <c r="A1597" s="25"/>
      <c r="C1597" s="89"/>
      <c r="D1597" s="84"/>
      <c r="E1597" s="76"/>
      <c r="F1597" s="91"/>
      <c r="G1597" s="80"/>
      <c r="H1597" s="81"/>
      <c r="I1597" s="14"/>
      <c r="J1597" s="92"/>
      <c r="K1597" s="14"/>
      <c r="L1597" s="78"/>
      <c r="M1597" s="81"/>
      <c r="N1597" s="14"/>
      <c r="O1597" s="78"/>
      <c r="P1597" s="78"/>
      <c r="Q1597" s="93"/>
      <c r="R1597" s="80"/>
      <c r="S1597" s="80"/>
      <c r="T1597" s="69"/>
      <c r="U1597" s="78"/>
      <c r="V1597" s="69"/>
      <c r="W1597" s="80"/>
      <c r="X1597" s="80"/>
      <c r="Y1597" s="94"/>
      <c r="Z1597" s="80"/>
      <c r="AA1597" s="80"/>
      <c r="AB1597" s="80"/>
      <c r="AC1597" s="80"/>
      <c r="AD1597" s="69"/>
      <c r="AE1597" s="69"/>
      <c r="AF1597" s="69"/>
      <c r="AG1597" s="95"/>
      <c r="AH1597" s="93"/>
      <c r="AI1597" s="81"/>
      <c r="AJ1597" s="80"/>
      <c r="AK1597" s="80"/>
      <c r="AL1597" s="78"/>
      <c r="AM1597" s="80"/>
      <c r="AN1597" s="80"/>
      <c r="AO1597" s="80"/>
      <c r="AP1597" s="80"/>
      <c r="AQ1597" s="80"/>
      <c r="AR1597" s="80"/>
      <c r="AS1597" s="78"/>
      <c r="AT1597" s="96"/>
      <c r="AU1597" s="97"/>
      <c r="AV1597" s="98"/>
      <c r="AW1597" s="99"/>
    </row>
    <row r="1598" spans="1:49">
      <c r="A1598" s="25"/>
      <c r="C1598" s="89"/>
      <c r="D1598" s="84"/>
      <c r="E1598" s="76"/>
      <c r="F1598" s="91"/>
      <c r="G1598" s="80"/>
      <c r="H1598" s="81"/>
      <c r="I1598" s="14"/>
      <c r="J1598" s="92"/>
      <c r="K1598" s="14"/>
      <c r="L1598" s="78"/>
      <c r="M1598" s="81"/>
      <c r="N1598" s="14"/>
      <c r="O1598" s="78"/>
      <c r="P1598" s="78"/>
      <c r="Q1598" s="93"/>
      <c r="R1598" s="80"/>
      <c r="S1598" s="80"/>
      <c r="T1598" s="69"/>
      <c r="U1598" s="78"/>
      <c r="V1598" s="69"/>
      <c r="W1598" s="80"/>
      <c r="X1598" s="80"/>
      <c r="Y1598" s="94"/>
      <c r="Z1598" s="80"/>
      <c r="AA1598" s="80"/>
      <c r="AB1598" s="80"/>
      <c r="AC1598" s="80"/>
      <c r="AD1598" s="69"/>
      <c r="AE1598" s="69"/>
      <c r="AF1598" s="69"/>
      <c r="AG1598" s="95"/>
      <c r="AH1598" s="93"/>
      <c r="AI1598" s="81"/>
      <c r="AJ1598" s="80"/>
      <c r="AK1598" s="80"/>
      <c r="AL1598" s="78"/>
      <c r="AM1598" s="80"/>
      <c r="AN1598" s="80"/>
      <c r="AO1598" s="80"/>
      <c r="AP1598" s="80"/>
      <c r="AQ1598" s="80"/>
      <c r="AR1598" s="80"/>
      <c r="AS1598" s="78"/>
      <c r="AT1598" s="96"/>
      <c r="AU1598" s="97"/>
      <c r="AV1598" s="98"/>
      <c r="AW1598" s="99"/>
    </row>
    <row r="1599" spans="1:49">
      <c r="A1599" s="25"/>
      <c r="C1599" s="89"/>
      <c r="D1599" s="84"/>
      <c r="E1599" s="76"/>
      <c r="F1599" s="91"/>
      <c r="G1599" s="80"/>
      <c r="H1599" s="81"/>
      <c r="I1599" s="14"/>
      <c r="J1599" s="92"/>
      <c r="K1599" s="14"/>
      <c r="L1599" s="78"/>
      <c r="M1599" s="81"/>
      <c r="N1599" s="14"/>
      <c r="O1599" s="78"/>
      <c r="P1599" s="78"/>
      <c r="Q1599" s="93"/>
      <c r="R1599" s="80"/>
      <c r="S1599" s="80"/>
      <c r="T1599" s="69"/>
      <c r="U1599" s="78"/>
      <c r="V1599" s="69"/>
      <c r="W1599" s="80"/>
      <c r="X1599" s="80"/>
      <c r="Y1599" s="94"/>
      <c r="Z1599" s="80"/>
      <c r="AA1599" s="80"/>
      <c r="AB1599" s="80"/>
      <c r="AC1599" s="80"/>
      <c r="AD1599" s="69"/>
      <c r="AE1599" s="69"/>
      <c r="AF1599" s="69"/>
      <c r="AG1599" s="95"/>
      <c r="AH1599" s="93"/>
      <c r="AI1599" s="81"/>
      <c r="AJ1599" s="80"/>
      <c r="AK1599" s="80"/>
      <c r="AL1599" s="78"/>
      <c r="AM1599" s="80"/>
      <c r="AN1599" s="80"/>
      <c r="AO1599" s="80"/>
      <c r="AP1599" s="80"/>
      <c r="AQ1599" s="80"/>
      <c r="AR1599" s="80"/>
      <c r="AS1599" s="78"/>
      <c r="AT1599" s="96"/>
      <c r="AU1599" s="97"/>
      <c r="AV1599" s="98"/>
      <c r="AW1599" s="99"/>
    </row>
    <row r="1600" spans="1:49">
      <c r="A1600" s="25"/>
      <c r="C1600" s="89"/>
      <c r="D1600" s="84"/>
      <c r="E1600" s="76"/>
      <c r="F1600" s="91"/>
      <c r="G1600" s="80"/>
      <c r="H1600" s="81"/>
      <c r="I1600" s="14"/>
      <c r="J1600" s="92"/>
      <c r="K1600" s="14"/>
      <c r="L1600" s="78"/>
      <c r="M1600" s="81"/>
      <c r="N1600" s="14"/>
      <c r="O1600" s="78"/>
      <c r="P1600" s="78"/>
      <c r="Q1600" s="93"/>
      <c r="R1600" s="80"/>
      <c r="S1600" s="80"/>
      <c r="T1600" s="69"/>
      <c r="U1600" s="78"/>
      <c r="V1600" s="69"/>
      <c r="W1600" s="80"/>
      <c r="X1600" s="80"/>
      <c r="Y1600" s="94"/>
      <c r="Z1600" s="80"/>
      <c r="AA1600" s="80"/>
      <c r="AB1600" s="80"/>
      <c r="AC1600" s="80"/>
      <c r="AD1600" s="69"/>
      <c r="AE1600" s="69"/>
      <c r="AF1600" s="69"/>
      <c r="AG1600" s="95"/>
      <c r="AH1600" s="93"/>
      <c r="AI1600" s="81"/>
      <c r="AJ1600" s="80"/>
      <c r="AK1600" s="80"/>
      <c r="AL1600" s="78"/>
      <c r="AM1600" s="80"/>
      <c r="AN1600" s="80"/>
      <c r="AO1600" s="80"/>
      <c r="AP1600" s="80"/>
      <c r="AQ1600" s="80"/>
      <c r="AR1600" s="80"/>
      <c r="AS1600" s="78"/>
      <c r="AT1600" s="96"/>
      <c r="AU1600" s="97"/>
      <c r="AV1600" s="98"/>
      <c r="AW1600" s="99"/>
    </row>
    <row r="1601" spans="1:49">
      <c r="A1601" s="25"/>
      <c r="C1601" s="89"/>
      <c r="D1601" s="84"/>
      <c r="E1601" s="76"/>
      <c r="F1601" s="91"/>
      <c r="G1601" s="80"/>
      <c r="H1601" s="81"/>
      <c r="I1601" s="14"/>
      <c r="J1601" s="92"/>
      <c r="K1601" s="14"/>
      <c r="L1601" s="78"/>
      <c r="M1601" s="81"/>
      <c r="N1601" s="14"/>
      <c r="O1601" s="78"/>
      <c r="P1601" s="78"/>
      <c r="Q1601" s="93"/>
      <c r="R1601" s="80"/>
      <c r="S1601" s="80"/>
      <c r="T1601" s="69"/>
      <c r="U1601" s="78"/>
      <c r="V1601" s="69"/>
      <c r="W1601" s="80"/>
      <c r="X1601" s="80"/>
      <c r="Y1601" s="94"/>
      <c r="Z1601" s="80"/>
      <c r="AA1601" s="80"/>
      <c r="AB1601" s="80"/>
      <c r="AC1601" s="80"/>
      <c r="AD1601" s="69"/>
      <c r="AE1601" s="69"/>
      <c r="AF1601" s="69"/>
      <c r="AG1601" s="95"/>
      <c r="AH1601" s="93"/>
      <c r="AI1601" s="81"/>
      <c r="AJ1601" s="80"/>
      <c r="AK1601" s="80"/>
      <c r="AL1601" s="78"/>
      <c r="AM1601" s="80"/>
      <c r="AN1601" s="80"/>
      <c r="AO1601" s="80"/>
      <c r="AP1601" s="80"/>
      <c r="AQ1601" s="80"/>
      <c r="AR1601" s="80"/>
      <c r="AS1601" s="78"/>
      <c r="AT1601" s="96"/>
      <c r="AU1601" s="97"/>
      <c r="AV1601" s="98"/>
      <c r="AW1601" s="99"/>
    </row>
    <row r="1602" spans="1:49">
      <c r="A1602" s="25"/>
      <c r="C1602" s="89"/>
      <c r="D1602" s="84"/>
      <c r="E1602" s="76"/>
      <c r="F1602" s="91"/>
      <c r="G1602" s="80"/>
      <c r="H1602" s="81"/>
      <c r="I1602" s="14"/>
      <c r="J1602" s="92"/>
      <c r="K1602" s="14"/>
      <c r="L1602" s="78"/>
      <c r="M1602" s="81"/>
      <c r="N1602" s="14"/>
      <c r="O1602" s="78"/>
      <c r="P1602" s="78"/>
      <c r="Q1602" s="93"/>
      <c r="R1602" s="80"/>
      <c r="S1602" s="80"/>
      <c r="T1602" s="69"/>
      <c r="U1602" s="78"/>
      <c r="V1602" s="69"/>
      <c r="W1602" s="80"/>
      <c r="X1602" s="80"/>
      <c r="Y1602" s="94"/>
      <c r="Z1602" s="80"/>
      <c r="AA1602" s="80"/>
      <c r="AB1602" s="80"/>
      <c r="AC1602" s="80"/>
      <c r="AD1602" s="69"/>
      <c r="AE1602" s="69"/>
      <c r="AF1602" s="69"/>
      <c r="AG1602" s="95"/>
      <c r="AH1602" s="93"/>
      <c r="AI1602" s="81"/>
      <c r="AJ1602" s="80"/>
      <c r="AK1602" s="80"/>
      <c r="AL1602" s="78"/>
      <c r="AM1602" s="80"/>
      <c r="AN1602" s="80"/>
      <c r="AO1602" s="80"/>
      <c r="AP1602" s="80"/>
      <c r="AQ1602" s="80"/>
      <c r="AR1602" s="80"/>
      <c r="AS1602" s="78"/>
      <c r="AT1602" s="96"/>
      <c r="AU1602" s="97"/>
      <c r="AV1602" s="98"/>
      <c r="AW1602" s="99"/>
    </row>
    <row r="1603" spans="1:49">
      <c r="A1603" s="25"/>
      <c r="C1603" s="89"/>
      <c r="D1603" s="84"/>
      <c r="E1603" s="76"/>
      <c r="F1603" s="91"/>
      <c r="G1603" s="80"/>
      <c r="H1603" s="81"/>
      <c r="I1603" s="14"/>
      <c r="J1603" s="92"/>
      <c r="K1603" s="14"/>
      <c r="L1603" s="78"/>
      <c r="M1603" s="81"/>
      <c r="N1603" s="14"/>
      <c r="O1603" s="78"/>
      <c r="P1603" s="78"/>
      <c r="Q1603" s="93"/>
      <c r="R1603" s="80"/>
      <c r="S1603" s="80"/>
      <c r="T1603" s="69"/>
      <c r="U1603" s="78"/>
      <c r="V1603" s="69"/>
      <c r="W1603" s="80"/>
      <c r="X1603" s="80"/>
      <c r="Y1603" s="94"/>
      <c r="Z1603" s="80"/>
      <c r="AA1603" s="80"/>
      <c r="AB1603" s="80"/>
      <c r="AC1603" s="80"/>
      <c r="AD1603" s="69"/>
      <c r="AE1603" s="69"/>
      <c r="AF1603" s="69"/>
      <c r="AG1603" s="95"/>
      <c r="AH1603" s="93"/>
      <c r="AI1603" s="81"/>
      <c r="AJ1603" s="80"/>
      <c r="AK1603" s="80"/>
      <c r="AL1603" s="78"/>
      <c r="AM1603" s="80"/>
      <c r="AN1603" s="80"/>
      <c r="AO1603" s="80"/>
      <c r="AP1603" s="80"/>
      <c r="AQ1603" s="80"/>
      <c r="AR1603" s="80"/>
      <c r="AS1603" s="78"/>
      <c r="AT1603" s="96"/>
      <c r="AU1603" s="97"/>
      <c r="AV1603" s="98"/>
      <c r="AW1603" s="99"/>
    </row>
    <row r="1604" spans="1:49">
      <c r="A1604" s="25"/>
      <c r="C1604" s="89"/>
      <c r="D1604" s="84"/>
      <c r="E1604" s="76"/>
      <c r="F1604" s="91"/>
      <c r="G1604" s="80"/>
      <c r="H1604" s="81"/>
      <c r="I1604" s="14"/>
      <c r="J1604" s="92"/>
      <c r="K1604" s="14"/>
      <c r="L1604" s="78"/>
      <c r="M1604" s="81"/>
      <c r="N1604" s="14"/>
      <c r="O1604" s="78"/>
      <c r="P1604" s="78"/>
      <c r="Q1604" s="93"/>
      <c r="R1604" s="80"/>
      <c r="S1604" s="80"/>
      <c r="T1604" s="69"/>
      <c r="U1604" s="78"/>
      <c r="V1604" s="69"/>
      <c r="W1604" s="80"/>
      <c r="X1604" s="80"/>
      <c r="Y1604" s="94"/>
      <c r="Z1604" s="80"/>
      <c r="AA1604" s="80"/>
      <c r="AB1604" s="80"/>
      <c r="AC1604" s="80"/>
      <c r="AD1604" s="69"/>
      <c r="AE1604" s="69"/>
      <c r="AF1604" s="69"/>
      <c r="AG1604" s="95"/>
      <c r="AH1604" s="93"/>
      <c r="AI1604" s="81"/>
      <c r="AJ1604" s="80"/>
      <c r="AK1604" s="80"/>
      <c r="AL1604" s="78"/>
      <c r="AM1604" s="80"/>
      <c r="AN1604" s="80"/>
      <c r="AO1604" s="80"/>
      <c r="AP1604" s="80"/>
      <c r="AQ1604" s="80"/>
      <c r="AR1604" s="80"/>
      <c r="AS1604" s="78"/>
      <c r="AT1604" s="96"/>
      <c r="AU1604" s="97"/>
      <c r="AV1604" s="98"/>
      <c r="AW1604" s="99"/>
    </row>
    <row r="1605" spans="1:49">
      <c r="A1605" s="25"/>
      <c r="C1605" s="89"/>
      <c r="D1605" s="84"/>
      <c r="E1605" s="76"/>
      <c r="F1605" s="91"/>
      <c r="G1605" s="80"/>
      <c r="H1605" s="81"/>
      <c r="I1605" s="14"/>
      <c r="J1605" s="92"/>
      <c r="K1605" s="14"/>
      <c r="L1605" s="78"/>
      <c r="M1605" s="81"/>
      <c r="N1605" s="14"/>
      <c r="O1605" s="78"/>
      <c r="P1605" s="78"/>
      <c r="Q1605" s="93"/>
      <c r="R1605" s="80"/>
      <c r="S1605" s="80"/>
      <c r="T1605" s="69"/>
      <c r="U1605" s="78"/>
      <c r="V1605" s="69"/>
      <c r="W1605" s="80"/>
      <c r="X1605" s="80"/>
      <c r="Y1605" s="94"/>
      <c r="Z1605" s="80"/>
      <c r="AA1605" s="80"/>
      <c r="AB1605" s="80"/>
      <c r="AC1605" s="80"/>
      <c r="AD1605" s="69"/>
      <c r="AE1605" s="69"/>
      <c r="AF1605" s="69"/>
      <c r="AG1605" s="95"/>
      <c r="AH1605" s="93"/>
      <c r="AI1605" s="81"/>
      <c r="AJ1605" s="80"/>
      <c r="AK1605" s="80"/>
      <c r="AL1605" s="78"/>
      <c r="AM1605" s="80"/>
      <c r="AN1605" s="80"/>
      <c r="AO1605" s="80"/>
      <c r="AP1605" s="80"/>
      <c r="AQ1605" s="80"/>
      <c r="AR1605" s="80"/>
      <c r="AS1605" s="78"/>
      <c r="AT1605" s="96"/>
      <c r="AU1605" s="97"/>
      <c r="AV1605" s="98"/>
      <c r="AW1605" s="99"/>
    </row>
    <row r="1606" spans="1:49">
      <c r="A1606" s="25"/>
      <c r="C1606" s="89"/>
      <c r="D1606" s="84"/>
      <c r="E1606" s="76"/>
      <c r="F1606" s="91"/>
      <c r="G1606" s="80"/>
      <c r="H1606" s="81"/>
      <c r="I1606" s="14"/>
      <c r="J1606" s="92"/>
      <c r="K1606" s="14"/>
      <c r="L1606" s="78"/>
      <c r="M1606" s="81"/>
      <c r="N1606" s="14"/>
      <c r="O1606" s="78"/>
      <c r="P1606" s="78"/>
      <c r="Q1606" s="93"/>
      <c r="R1606" s="80"/>
      <c r="S1606" s="80"/>
      <c r="T1606" s="69"/>
      <c r="U1606" s="78"/>
      <c r="V1606" s="69"/>
      <c r="W1606" s="80"/>
      <c r="X1606" s="80"/>
      <c r="Y1606" s="94"/>
      <c r="Z1606" s="80"/>
      <c r="AA1606" s="80"/>
      <c r="AB1606" s="80"/>
      <c r="AC1606" s="80"/>
      <c r="AD1606" s="69"/>
      <c r="AE1606" s="69"/>
      <c r="AF1606" s="69"/>
      <c r="AG1606" s="95"/>
      <c r="AH1606" s="93"/>
      <c r="AI1606" s="81"/>
      <c r="AJ1606" s="80"/>
      <c r="AK1606" s="80"/>
      <c r="AL1606" s="78"/>
      <c r="AM1606" s="80"/>
      <c r="AN1606" s="80"/>
      <c r="AO1606" s="80"/>
      <c r="AP1606" s="80"/>
      <c r="AQ1606" s="80"/>
      <c r="AR1606" s="80"/>
      <c r="AS1606" s="78"/>
      <c r="AT1606" s="96"/>
      <c r="AU1606" s="97"/>
      <c r="AV1606" s="98"/>
      <c r="AW1606" s="99"/>
    </row>
    <row r="1607" spans="1:49">
      <c r="A1607" s="25"/>
      <c r="C1607" s="89"/>
      <c r="D1607" s="84"/>
      <c r="E1607" s="76"/>
      <c r="F1607" s="91"/>
      <c r="G1607" s="80"/>
      <c r="H1607" s="81"/>
      <c r="I1607" s="14"/>
      <c r="J1607" s="92"/>
      <c r="K1607" s="14"/>
      <c r="L1607" s="78"/>
      <c r="M1607" s="81"/>
      <c r="N1607" s="14"/>
      <c r="O1607" s="78"/>
      <c r="P1607" s="78"/>
      <c r="Q1607" s="93"/>
      <c r="R1607" s="80"/>
      <c r="S1607" s="80"/>
      <c r="T1607" s="69"/>
      <c r="U1607" s="78"/>
      <c r="V1607" s="69"/>
      <c r="W1607" s="80"/>
      <c r="X1607" s="80"/>
      <c r="Y1607" s="94"/>
      <c r="Z1607" s="80"/>
      <c r="AA1607" s="80"/>
      <c r="AB1607" s="80"/>
      <c r="AC1607" s="80"/>
      <c r="AD1607" s="69"/>
      <c r="AE1607" s="69"/>
      <c r="AF1607" s="69"/>
      <c r="AG1607" s="95"/>
      <c r="AH1607" s="93"/>
      <c r="AI1607" s="81"/>
      <c r="AJ1607" s="80"/>
      <c r="AK1607" s="80"/>
      <c r="AL1607" s="78"/>
      <c r="AM1607" s="80"/>
      <c r="AN1607" s="80"/>
      <c r="AO1607" s="80"/>
      <c r="AP1607" s="80"/>
      <c r="AQ1607" s="80"/>
      <c r="AR1607" s="80"/>
      <c r="AS1607" s="78"/>
      <c r="AT1607" s="96"/>
      <c r="AU1607" s="97"/>
      <c r="AV1607" s="98"/>
      <c r="AW1607" s="99"/>
    </row>
    <row r="1608" spans="1:49">
      <c r="A1608" s="25"/>
      <c r="C1608" s="89"/>
      <c r="D1608" s="84"/>
      <c r="E1608" s="76"/>
      <c r="F1608" s="91"/>
      <c r="G1608" s="80"/>
      <c r="H1608" s="81"/>
      <c r="I1608" s="14"/>
      <c r="J1608" s="92"/>
      <c r="K1608" s="14"/>
      <c r="L1608" s="78"/>
      <c r="M1608" s="81"/>
      <c r="N1608" s="14"/>
      <c r="O1608" s="78"/>
      <c r="P1608" s="78"/>
      <c r="Q1608" s="93"/>
      <c r="R1608" s="80"/>
      <c r="S1608" s="80"/>
      <c r="T1608" s="69"/>
      <c r="U1608" s="78"/>
      <c r="V1608" s="69"/>
      <c r="W1608" s="80"/>
      <c r="X1608" s="80"/>
      <c r="Y1608" s="94"/>
      <c r="Z1608" s="80"/>
      <c r="AA1608" s="80"/>
      <c r="AB1608" s="80"/>
      <c r="AC1608" s="80"/>
      <c r="AD1608" s="69"/>
      <c r="AE1608" s="69"/>
      <c r="AF1608" s="69"/>
      <c r="AG1608" s="95"/>
      <c r="AH1608" s="93"/>
      <c r="AI1608" s="81"/>
      <c r="AJ1608" s="80"/>
      <c r="AK1608" s="80"/>
      <c r="AL1608" s="78"/>
      <c r="AM1608" s="80"/>
      <c r="AN1608" s="80"/>
      <c r="AO1608" s="80"/>
      <c r="AP1608" s="80"/>
      <c r="AQ1608" s="80"/>
      <c r="AR1608" s="80"/>
      <c r="AS1608" s="78"/>
      <c r="AT1608" s="96"/>
      <c r="AU1608" s="97"/>
      <c r="AV1608" s="98"/>
      <c r="AW1608" s="99"/>
    </row>
    <row r="1609" spans="1:49">
      <c r="A1609" s="25"/>
      <c r="C1609" s="89"/>
      <c r="D1609" s="84"/>
      <c r="E1609" s="76"/>
      <c r="F1609" s="91"/>
      <c r="G1609" s="80"/>
      <c r="H1609" s="81"/>
      <c r="I1609" s="14"/>
      <c r="J1609" s="92"/>
      <c r="K1609" s="14"/>
      <c r="L1609" s="78"/>
      <c r="M1609" s="81"/>
      <c r="N1609" s="14"/>
      <c r="O1609" s="78"/>
      <c r="P1609" s="78"/>
      <c r="Q1609" s="93"/>
      <c r="R1609" s="80"/>
      <c r="S1609" s="80"/>
      <c r="T1609" s="69"/>
      <c r="U1609" s="78"/>
      <c r="V1609" s="69"/>
      <c r="W1609" s="80"/>
      <c r="X1609" s="80"/>
      <c r="Y1609" s="94"/>
      <c r="Z1609" s="80"/>
      <c r="AA1609" s="80"/>
      <c r="AB1609" s="80"/>
      <c r="AC1609" s="80"/>
      <c r="AD1609" s="69"/>
      <c r="AE1609" s="69"/>
      <c r="AF1609" s="69"/>
      <c r="AG1609" s="95"/>
      <c r="AH1609" s="93"/>
      <c r="AI1609" s="81"/>
      <c r="AJ1609" s="80"/>
      <c r="AK1609" s="80"/>
      <c r="AL1609" s="78"/>
      <c r="AM1609" s="80"/>
      <c r="AN1609" s="80"/>
      <c r="AO1609" s="80"/>
      <c r="AP1609" s="80"/>
      <c r="AQ1609" s="80"/>
      <c r="AR1609" s="80"/>
      <c r="AS1609" s="78"/>
      <c r="AT1609" s="96"/>
      <c r="AU1609" s="97"/>
      <c r="AV1609" s="98"/>
      <c r="AW1609" s="99"/>
    </row>
    <row r="1610" spans="1:49">
      <c r="A1610" s="25"/>
      <c r="C1610" s="89"/>
      <c r="D1610" s="84"/>
      <c r="E1610" s="76"/>
      <c r="F1610" s="91"/>
      <c r="G1610" s="80"/>
      <c r="H1610" s="81"/>
      <c r="I1610" s="14"/>
      <c r="J1610" s="92"/>
      <c r="K1610" s="14"/>
      <c r="L1610" s="78"/>
      <c r="M1610" s="81"/>
      <c r="N1610" s="14"/>
      <c r="O1610" s="78"/>
      <c r="P1610" s="78"/>
      <c r="Q1610" s="93"/>
      <c r="R1610" s="80"/>
      <c r="S1610" s="80"/>
      <c r="T1610" s="69"/>
      <c r="U1610" s="78"/>
      <c r="V1610" s="69"/>
      <c r="W1610" s="80"/>
      <c r="X1610" s="80"/>
      <c r="Y1610" s="94"/>
      <c r="Z1610" s="80"/>
      <c r="AA1610" s="80"/>
      <c r="AB1610" s="80"/>
      <c r="AC1610" s="80"/>
      <c r="AD1610" s="69"/>
      <c r="AE1610" s="69"/>
      <c r="AF1610" s="69"/>
      <c r="AG1610" s="95"/>
      <c r="AH1610" s="93"/>
      <c r="AI1610" s="81"/>
      <c r="AJ1610" s="80"/>
      <c r="AK1610" s="80"/>
      <c r="AL1610" s="78"/>
      <c r="AM1610" s="80"/>
      <c r="AN1610" s="80"/>
      <c r="AO1610" s="80"/>
      <c r="AP1610" s="80"/>
      <c r="AQ1610" s="80"/>
      <c r="AR1610" s="80"/>
      <c r="AS1610" s="78"/>
      <c r="AT1610" s="96"/>
      <c r="AU1610" s="97"/>
      <c r="AV1610" s="98"/>
      <c r="AW1610" s="99"/>
    </row>
    <row r="1611" spans="1:49">
      <c r="A1611" s="25"/>
      <c r="C1611" s="89"/>
      <c r="D1611" s="84"/>
      <c r="E1611" s="76"/>
      <c r="F1611" s="91"/>
      <c r="G1611" s="80"/>
      <c r="H1611" s="81"/>
      <c r="I1611" s="14"/>
      <c r="J1611" s="92"/>
      <c r="K1611" s="14"/>
      <c r="L1611" s="78"/>
      <c r="M1611" s="81"/>
      <c r="N1611" s="14"/>
      <c r="O1611" s="78"/>
      <c r="P1611" s="78"/>
      <c r="Q1611" s="93"/>
      <c r="R1611" s="80"/>
      <c r="S1611" s="80"/>
      <c r="T1611" s="69"/>
      <c r="U1611" s="78"/>
      <c r="V1611" s="69"/>
      <c r="W1611" s="80"/>
      <c r="X1611" s="80"/>
      <c r="Y1611" s="94"/>
      <c r="Z1611" s="80"/>
      <c r="AA1611" s="80"/>
      <c r="AB1611" s="80"/>
      <c r="AC1611" s="80"/>
      <c r="AD1611" s="69"/>
      <c r="AE1611" s="69"/>
      <c r="AF1611" s="69"/>
      <c r="AG1611" s="95"/>
      <c r="AH1611" s="93"/>
      <c r="AI1611" s="81"/>
      <c r="AJ1611" s="80"/>
      <c r="AK1611" s="80"/>
      <c r="AL1611" s="78"/>
      <c r="AM1611" s="80"/>
      <c r="AN1611" s="80"/>
      <c r="AO1611" s="80"/>
      <c r="AP1611" s="80"/>
      <c r="AQ1611" s="80"/>
      <c r="AR1611" s="80"/>
      <c r="AS1611" s="78"/>
      <c r="AT1611" s="96"/>
      <c r="AU1611" s="97"/>
      <c r="AV1611" s="98"/>
      <c r="AW1611" s="99"/>
    </row>
    <row r="1612" spans="1:49">
      <c r="A1612" s="25"/>
      <c r="C1612" s="89"/>
      <c r="D1612" s="84"/>
      <c r="E1612" s="76"/>
      <c r="F1612" s="91"/>
      <c r="G1612" s="80"/>
      <c r="H1612" s="81"/>
      <c r="I1612" s="14"/>
      <c r="J1612" s="92"/>
      <c r="K1612" s="14"/>
      <c r="L1612" s="78"/>
      <c r="M1612" s="81"/>
      <c r="N1612" s="14"/>
      <c r="O1612" s="78"/>
      <c r="P1612" s="78"/>
      <c r="Q1612" s="93"/>
      <c r="R1612" s="80"/>
      <c r="S1612" s="80"/>
      <c r="T1612" s="69"/>
      <c r="U1612" s="78"/>
      <c r="V1612" s="69"/>
      <c r="W1612" s="80"/>
      <c r="X1612" s="80"/>
      <c r="Y1612" s="94"/>
      <c r="Z1612" s="80"/>
      <c r="AA1612" s="80"/>
      <c r="AB1612" s="80"/>
      <c r="AC1612" s="80"/>
      <c r="AD1612" s="69"/>
      <c r="AE1612" s="69"/>
      <c r="AF1612" s="69"/>
      <c r="AG1612" s="95"/>
      <c r="AH1612" s="93"/>
      <c r="AI1612" s="81"/>
      <c r="AJ1612" s="80"/>
      <c r="AK1612" s="80"/>
      <c r="AL1612" s="78"/>
      <c r="AM1612" s="80"/>
      <c r="AN1612" s="80"/>
      <c r="AO1612" s="80"/>
      <c r="AP1612" s="80"/>
      <c r="AQ1612" s="80"/>
      <c r="AR1612" s="80"/>
      <c r="AS1612" s="78"/>
      <c r="AT1612" s="96"/>
      <c r="AU1612" s="97"/>
      <c r="AV1612" s="98"/>
      <c r="AW1612" s="99"/>
    </row>
    <row r="1613" spans="1:49">
      <c r="A1613" s="25"/>
      <c r="C1613" s="89"/>
      <c r="D1613" s="84"/>
      <c r="E1613" s="76"/>
      <c r="F1613" s="91"/>
      <c r="G1613" s="80"/>
      <c r="H1613" s="81"/>
      <c r="I1613" s="14"/>
      <c r="J1613" s="92"/>
      <c r="K1613" s="14"/>
      <c r="L1613" s="78"/>
      <c r="M1613" s="81"/>
      <c r="N1613" s="14"/>
      <c r="O1613" s="78"/>
      <c r="P1613" s="78"/>
      <c r="Q1613" s="93"/>
      <c r="R1613" s="80"/>
      <c r="S1613" s="80"/>
      <c r="T1613" s="69"/>
      <c r="U1613" s="78"/>
      <c r="V1613" s="69"/>
      <c r="W1613" s="80"/>
      <c r="X1613" s="80"/>
      <c r="Y1613" s="94"/>
      <c r="Z1613" s="80"/>
      <c r="AA1613" s="80"/>
      <c r="AB1613" s="80"/>
      <c r="AC1613" s="80"/>
      <c r="AD1613" s="69"/>
      <c r="AE1613" s="69"/>
      <c r="AF1613" s="69"/>
      <c r="AG1613" s="95"/>
      <c r="AH1613" s="93"/>
      <c r="AI1613" s="81"/>
      <c r="AJ1613" s="80"/>
      <c r="AK1613" s="80"/>
      <c r="AL1613" s="78"/>
      <c r="AM1613" s="80"/>
      <c r="AN1613" s="80"/>
      <c r="AO1613" s="80"/>
      <c r="AP1613" s="80"/>
      <c r="AQ1613" s="80"/>
      <c r="AR1613" s="80"/>
      <c r="AS1613" s="78"/>
      <c r="AT1613" s="96"/>
      <c r="AU1613" s="97"/>
      <c r="AV1613" s="98"/>
      <c r="AW1613" s="99"/>
    </row>
    <row r="1614" spans="1:49">
      <c r="A1614" s="25"/>
      <c r="C1614" s="89"/>
      <c r="D1614" s="84"/>
      <c r="E1614" s="76"/>
      <c r="F1614" s="91"/>
      <c r="G1614" s="80"/>
      <c r="H1614" s="81"/>
      <c r="I1614" s="14"/>
      <c r="J1614" s="92"/>
      <c r="K1614" s="14"/>
      <c r="L1614" s="78"/>
      <c r="M1614" s="81"/>
      <c r="N1614" s="14"/>
      <c r="O1614" s="78"/>
      <c r="P1614" s="78"/>
      <c r="Q1614" s="93"/>
      <c r="R1614" s="80"/>
      <c r="S1614" s="80"/>
      <c r="T1614" s="69"/>
      <c r="U1614" s="78"/>
      <c r="V1614" s="69"/>
      <c r="W1614" s="80"/>
      <c r="X1614" s="80"/>
      <c r="Y1614" s="94"/>
      <c r="Z1614" s="80"/>
      <c r="AA1614" s="80"/>
      <c r="AB1614" s="80"/>
      <c r="AC1614" s="80"/>
      <c r="AD1614" s="69"/>
      <c r="AE1614" s="69"/>
      <c r="AF1614" s="69"/>
      <c r="AG1614" s="95"/>
      <c r="AH1614" s="93"/>
      <c r="AI1614" s="81"/>
      <c r="AJ1614" s="80"/>
      <c r="AK1614" s="80"/>
      <c r="AL1614" s="78"/>
      <c r="AM1614" s="80"/>
      <c r="AN1614" s="80"/>
      <c r="AO1614" s="80"/>
      <c r="AP1614" s="80"/>
      <c r="AQ1614" s="80"/>
      <c r="AR1614" s="80"/>
      <c r="AS1614" s="78"/>
      <c r="AT1614" s="96"/>
      <c r="AU1614" s="97"/>
      <c r="AV1614" s="98"/>
      <c r="AW1614" s="99"/>
    </row>
    <row r="1615" spans="1:49">
      <c r="A1615" s="25"/>
      <c r="C1615" s="89"/>
      <c r="D1615" s="84"/>
      <c r="E1615" s="76"/>
      <c r="F1615" s="91"/>
      <c r="G1615" s="80"/>
      <c r="H1615" s="81"/>
      <c r="I1615" s="14"/>
      <c r="J1615" s="92"/>
      <c r="K1615" s="14"/>
      <c r="L1615" s="78"/>
      <c r="M1615" s="81"/>
      <c r="N1615" s="14"/>
      <c r="O1615" s="78"/>
      <c r="P1615" s="78"/>
      <c r="Q1615" s="93"/>
      <c r="R1615" s="80"/>
      <c r="S1615" s="80"/>
      <c r="T1615" s="69"/>
      <c r="U1615" s="78"/>
      <c r="V1615" s="69"/>
      <c r="W1615" s="80"/>
      <c r="X1615" s="80"/>
      <c r="Y1615" s="94"/>
      <c r="Z1615" s="80"/>
      <c r="AA1615" s="80"/>
      <c r="AB1615" s="80"/>
      <c r="AC1615" s="80"/>
      <c r="AD1615" s="69"/>
      <c r="AE1615" s="69"/>
      <c r="AF1615" s="69"/>
      <c r="AG1615" s="95"/>
      <c r="AH1615" s="93"/>
      <c r="AI1615" s="81"/>
      <c r="AJ1615" s="80"/>
      <c r="AK1615" s="80"/>
      <c r="AL1615" s="78"/>
      <c r="AM1615" s="80"/>
      <c r="AN1615" s="80"/>
      <c r="AO1615" s="80"/>
      <c r="AP1615" s="80"/>
      <c r="AQ1615" s="80"/>
      <c r="AR1615" s="80"/>
      <c r="AS1615" s="78"/>
      <c r="AT1615" s="96"/>
      <c r="AU1615" s="97"/>
      <c r="AV1615" s="98"/>
      <c r="AW1615" s="99"/>
    </row>
    <row r="1616" spans="1:49">
      <c r="A1616" s="25"/>
      <c r="C1616" s="89"/>
      <c r="D1616" s="84"/>
      <c r="E1616" s="76"/>
      <c r="F1616" s="91"/>
      <c r="G1616" s="80"/>
      <c r="H1616" s="81"/>
      <c r="I1616" s="14"/>
      <c r="J1616" s="92"/>
      <c r="K1616" s="14"/>
      <c r="L1616" s="78"/>
      <c r="M1616" s="81"/>
      <c r="N1616" s="14"/>
      <c r="O1616" s="78"/>
      <c r="P1616" s="78"/>
      <c r="Q1616" s="93"/>
      <c r="R1616" s="80"/>
      <c r="S1616" s="80"/>
      <c r="T1616" s="69"/>
      <c r="U1616" s="78"/>
      <c r="V1616" s="69"/>
      <c r="W1616" s="80"/>
      <c r="X1616" s="80"/>
      <c r="Y1616" s="94"/>
      <c r="Z1616" s="80"/>
      <c r="AA1616" s="80"/>
      <c r="AB1616" s="80"/>
      <c r="AC1616" s="80"/>
      <c r="AD1616" s="69"/>
      <c r="AE1616" s="69"/>
      <c r="AF1616" s="69"/>
      <c r="AG1616" s="95"/>
      <c r="AH1616" s="93"/>
      <c r="AI1616" s="81"/>
      <c r="AJ1616" s="80"/>
      <c r="AK1616" s="80"/>
      <c r="AL1616" s="78"/>
      <c r="AM1616" s="80"/>
      <c r="AN1616" s="80"/>
      <c r="AO1616" s="80"/>
      <c r="AP1616" s="80"/>
      <c r="AQ1616" s="80"/>
      <c r="AR1616" s="80"/>
      <c r="AS1616" s="78"/>
      <c r="AT1616" s="96"/>
      <c r="AU1616" s="97"/>
      <c r="AV1616" s="98"/>
      <c r="AW1616" s="99"/>
    </row>
    <row r="1617" spans="1:49">
      <c r="A1617" s="25"/>
      <c r="C1617" s="89"/>
      <c r="D1617" s="84"/>
      <c r="E1617" s="76"/>
      <c r="F1617" s="91"/>
      <c r="G1617" s="80"/>
      <c r="H1617" s="81"/>
      <c r="I1617" s="14"/>
      <c r="J1617" s="92"/>
      <c r="K1617" s="14"/>
      <c r="L1617" s="78"/>
      <c r="M1617" s="81"/>
      <c r="N1617" s="14"/>
      <c r="O1617" s="78"/>
      <c r="P1617" s="78"/>
      <c r="Q1617" s="93"/>
      <c r="R1617" s="80"/>
      <c r="S1617" s="80"/>
      <c r="T1617" s="69"/>
      <c r="U1617" s="78"/>
      <c r="V1617" s="69"/>
      <c r="W1617" s="80"/>
      <c r="X1617" s="80"/>
      <c r="Y1617" s="94"/>
      <c r="Z1617" s="80"/>
      <c r="AA1617" s="80"/>
      <c r="AB1617" s="80"/>
      <c r="AC1617" s="80"/>
      <c r="AD1617" s="69"/>
      <c r="AE1617" s="69"/>
      <c r="AF1617" s="69"/>
      <c r="AG1617" s="95"/>
      <c r="AH1617" s="93"/>
      <c r="AI1617" s="81"/>
      <c r="AJ1617" s="80"/>
      <c r="AK1617" s="80"/>
      <c r="AL1617" s="78"/>
      <c r="AM1617" s="80"/>
      <c r="AN1617" s="80"/>
      <c r="AO1617" s="80"/>
      <c r="AP1617" s="80"/>
      <c r="AQ1617" s="80"/>
      <c r="AR1617" s="80"/>
      <c r="AS1617" s="78"/>
      <c r="AT1617" s="96"/>
      <c r="AU1617" s="97"/>
      <c r="AV1617" s="98"/>
      <c r="AW1617" s="99"/>
    </row>
    <row r="1618" spans="1:49">
      <c r="A1618" s="25"/>
      <c r="C1618" s="89"/>
      <c r="D1618" s="84"/>
      <c r="E1618" s="76"/>
      <c r="F1618" s="91"/>
      <c r="G1618" s="80"/>
      <c r="H1618" s="81"/>
      <c r="I1618" s="14"/>
      <c r="J1618" s="92"/>
      <c r="K1618" s="14"/>
      <c r="L1618" s="78"/>
      <c r="M1618" s="81"/>
      <c r="N1618" s="14"/>
      <c r="O1618" s="78"/>
      <c r="P1618" s="78"/>
      <c r="Q1618" s="93"/>
      <c r="R1618" s="80"/>
      <c r="S1618" s="80"/>
      <c r="T1618" s="69"/>
      <c r="U1618" s="78"/>
      <c r="V1618" s="69"/>
      <c r="W1618" s="80"/>
      <c r="X1618" s="80"/>
      <c r="Y1618" s="94"/>
      <c r="Z1618" s="80"/>
      <c r="AA1618" s="80"/>
      <c r="AB1618" s="80"/>
      <c r="AC1618" s="80"/>
      <c r="AD1618" s="69"/>
      <c r="AE1618" s="69"/>
      <c r="AF1618" s="69"/>
      <c r="AG1618" s="95"/>
      <c r="AH1618" s="93"/>
      <c r="AI1618" s="81"/>
      <c r="AJ1618" s="80"/>
      <c r="AK1618" s="80"/>
      <c r="AL1618" s="78"/>
      <c r="AM1618" s="80"/>
      <c r="AN1618" s="80"/>
      <c r="AO1618" s="80"/>
      <c r="AP1618" s="80"/>
      <c r="AQ1618" s="80"/>
      <c r="AR1618" s="80"/>
      <c r="AS1618" s="78"/>
      <c r="AT1618" s="96"/>
      <c r="AU1618" s="97"/>
      <c r="AV1618" s="98"/>
      <c r="AW1618" s="99"/>
    </row>
    <row r="1619" spans="1:49">
      <c r="A1619" s="25"/>
      <c r="C1619" s="89"/>
      <c r="D1619" s="84"/>
      <c r="E1619" s="76"/>
      <c r="F1619" s="91"/>
      <c r="G1619" s="80"/>
      <c r="H1619" s="81"/>
      <c r="I1619" s="14"/>
      <c r="J1619" s="92"/>
      <c r="K1619" s="14"/>
      <c r="L1619" s="78"/>
      <c r="M1619" s="81"/>
      <c r="N1619" s="14"/>
      <c r="O1619" s="78"/>
      <c r="P1619" s="78"/>
      <c r="Q1619" s="93"/>
      <c r="R1619" s="80"/>
      <c r="S1619" s="80"/>
      <c r="T1619" s="69"/>
      <c r="U1619" s="78"/>
      <c r="V1619" s="69"/>
      <c r="W1619" s="80"/>
      <c r="X1619" s="80"/>
      <c r="Y1619" s="94"/>
      <c r="Z1619" s="80"/>
      <c r="AA1619" s="80"/>
      <c r="AB1619" s="80"/>
      <c r="AC1619" s="80"/>
      <c r="AD1619" s="69"/>
      <c r="AE1619" s="69"/>
      <c r="AF1619" s="69"/>
      <c r="AG1619" s="95"/>
      <c r="AH1619" s="93"/>
      <c r="AI1619" s="81"/>
      <c r="AJ1619" s="80"/>
      <c r="AK1619" s="80"/>
      <c r="AL1619" s="78"/>
      <c r="AM1619" s="80"/>
      <c r="AN1619" s="80"/>
      <c r="AO1619" s="80"/>
      <c r="AP1619" s="80"/>
      <c r="AQ1619" s="80"/>
      <c r="AR1619" s="80"/>
      <c r="AS1619" s="78"/>
      <c r="AT1619" s="96"/>
      <c r="AU1619" s="97"/>
      <c r="AV1619" s="98"/>
      <c r="AW1619" s="99"/>
    </row>
    <row r="1620" spans="1:49">
      <c r="A1620" s="25"/>
      <c r="C1620" s="89"/>
      <c r="D1620" s="84"/>
      <c r="E1620" s="76"/>
      <c r="F1620" s="91"/>
      <c r="G1620" s="80"/>
      <c r="H1620" s="81"/>
      <c r="I1620" s="14"/>
      <c r="J1620" s="92"/>
      <c r="K1620" s="14"/>
      <c r="L1620" s="78"/>
      <c r="M1620" s="81"/>
      <c r="N1620" s="14"/>
      <c r="O1620" s="78"/>
      <c r="P1620" s="78"/>
      <c r="Q1620" s="93"/>
      <c r="R1620" s="80"/>
      <c r="S1620" s="80"/>
      <c r="T1620" s="69"/>
      <c r="U1620" s="78"/>
      <c r="V1620" s="69"/>
      <c r="W1620" s="80"/>
      <c r="X1620" s="80"/>
      <c r="Y1620" s="94"/>
      <c r="Z1620" s="80"/>
      <c r="AA1620" s="80"/>
      <c r="AB1620" s="80"/>
      <c r="AC1620" s="80"/>
      <c r="AD1620" s="69"/>
      <c r="AE1620" s="69"/>
      <c r="AF1620" s="69"/>
      <c r="AG1620" s="95"/>
      <c r="AH1620" s="93"/>
      <c r="AI1620" s="81"/>
      <c r="AJ1620" s="80"/>
      <c r="AK1620" s="80"/>
      <c r="AL1620" s="78"/>
      <c r="AM1620" s="80"/>
      <c r="AN1620" s="80"/>
      <c r="AO1620" s="80"/>
      <c r="AP1620" s="80"/>
      <c r="AQ1620" s="80"/>
      <c r="AR1620" s="80"/>
      <c r="AS1620" s="78"/>
      <c r="AT1620" s="96"/>
      <c r="AU1620" s="97"/>
      <c r="AV1620" s="98"/>
      <c r="AW1620" s="99"/>
    </row>
    <row r="1621" spans="1:49">
      <c r="A1621" s="25"/>
      <c r="C1621" s="89"/>
      <c r="D1621" s="84"/>
      <c r="E1621" s="76"/>
      <c r="F1621" s="91"/>
      <c r="G1621" s="80"/>
      <c r="H1621" s="81"/>
      <c r="I1621" s="14"/>
      <c r="J1621" s="92"/>
      <c r="K1621" s="14"/>
      <c r="L1621" s="78"/>
      <c r="M1621" s="81"/>
      <c r="N1621" s="14"/>
      <c r="O1621" s="78"/>
      <c r="P1621" s="78"/>
      <c r="Q1621" s="93"/>
      <c r="R1621" s="80"/>
      <c r="S1621" s="80"/>
      <c r="T1621" s="69"/>
      <c r="U1621" s="78"/>
      <c r="V1621" s="69"/>
      <c r="W1621" s="80"/>
      <c r="X1621" s="80"/>
      <c r="Y1621" s="94"/>
      <c r="Z1621" s="80"/>
      <c r="AA1621" s="80"/>
      <c r="AB1621" s="80"/>
      <c r="AC1621" s="80"/>
      <c r="AD1621" s="69"/>
      <c r="AE1621" s="69"/>
      <c r="AF1621" s="69"/>
      <c r="AG1621" s="95"/>
      <c r="AH1621" s="93"/>
      <c r="AI1621" s="81"/>
      <c r="AJ1621" s="80"/>
      <c r="AK1621" s="80"/>
      <c r="AL1621" s="78"/>
      <c r="AM1621" s="80"/>
      <c r="AN1621" s="80"/>
      <c r="AO1621" s="80"/>
      <c r="AP1621" s="80"/>
      <c r="AQ1621" s="80"/>
      <c r="AR1621" s="80"/>
      <c r="AS1621" s="78"/>
      <c r="AT1621" s="96"/>
      <c r="AU1621" s="97"/>
      <c r="AV1621" s="98"/>
      <c r="AW1621" s="99"/>
    </row>
    <row r="1622" spans="1:49">
      <c r="A1622" s="25"/>
      <c r="C1622" s="89"/>
      <c r="D1622" s="84"/>
      <c r="E1622" s="76"/>
      <c r="F1622" s="91"/>
      <c r="G1622" s="80"/>
      <c r="H1622" s="81"/>
      <c r="I1622" s="14"/>
      <c r="J1622" s="92"/>
      <c r="K1622" s="14"/>
      <c r="L1622" s="78"/>
      <c r="M1622" s="81"/>
      <c r="N1622" s="14"/>
      <c r="O1622" s="78"/>
      <c r="P1622" s="78"/>
      <c r="Q1622" s="93"/>
      <c r="R1622" s="80"/>
      <c r="S1622" s="80"/>
      <c r="T1622" s="69"/>
      <c r="U1622" s="78"/>
      <c r="V1622" s="69"/>
      <c r="W1622" s="80"/>
      <c r="X1622" s="80"/>
      <c r="Y1622" s="94"/>
      <c r="Z1622" s="80"/>
      <c r="AA1622" s="80"/>
      <c r="AB1622" s="80"/>
      <c r="AC1622" s="80"/>
      <c r="AD1622" s="69"/>
      <c r="AE1622" s="69"/>
      <c r="AF1622" s="69"/>
      <c r="AG1622" s="95"/>
      <c r="AH1622" s="93"/>
      <c r="AI1622" s="81"/>
      <c r="AJ1622" s="80"/>
      <c r="AK1622" s="80"/>
      <c r="AL1622" s="78"/>
      <c r="AM1622" s="80"/>
      <c r="AN1622" s="80"/>
      <c r="AO1622" s="80"/>
      <c r="AP1622" s="80"/>
      <c r="AQ1622" s="80"/>
      <c r="AR1622" s="80"/>
      <c r="AS1622" s="78"/>
      <c r="AT1622" s="96"/>
      <c r="AU1622" s="97"/>
      <c r="AV1622" s="98"/>
      <c r="AW1622" s="99"/>
    </row>
    <row r="1623" spans="1:49">
      <c r="A1623" s="25"/>
      <c r="C1623" s="89"/>
      <c r="D1623" s="84"/>
      <c r="E1623" s="76"/>
      <c r="F1623" s="91"/>
      <c r="G1623" s="80"/>
      <c r="H1623" s="81"/>
      <c r="I1623" s="14"/>
      <c r="J1623" s="92"/>
      <c r="K1623" s="14"/>
      <c r="L1623" s="78"/>
      <c r="M1623" s="81"/>
      <c r="N1623" s="14"/>
      <c r="O1623" s="78"/>
      <c r="P1623" s="78"/>
      <c r="Q1623" s="93"/>
      <c r="R1623" s="80"/>
      <c r="S1623" s="80"/>
      <c r="T1623" s="69"/>
      <c r="U1623" s="78"/>
      <c r="V1623" s="69"/>
      <c r="W1623" s="80"/>
      <c r="X1623" s="80"/>
      <c r="Y1623" s="94"/>
      <c r="Z1623" s="80"/>
      <c r="AA1623" s="80"/>
      <c r="AB1623" s="80"/>
      <c r="AC1623" s="80"/>
      <c r="AD1623" s="69"/>
      <c r="AE1623" s="69"/>
      <c r="AF1623" s="69"/>
      <c r="AG1623" s="95"/>
      <c r="AH1623" s="93"/>
      <c r="AI1623" s="81"/>
      <c r="AJ1623" s="80"/>
      <c r="AK1623" s="80"/>
      <c r="AL1623" s="78"/>
      <c r="AM1623" s="80"/>
      <c r="AN1623" s="80"/>
      <c r="AO1623" s="80"/>
      <c r="AP1623" s="80"/>
      <c r="AQ1623" s="80"/>
      <c r="AR1623" s="80"/>
      <c r="AS1623" s="78"/>
      <c r="AT1623" s="96"/>
      <c r="AU1623" s="97"/>
      <c r="AV1623" s="98"/>
      <c r="AW1623" s="99"/>
    </row>
    <row r="1624" spans="1:49">
      <c r="A1624" s="25"/>
      <c r="C1624" s="89"/>
      <c r="D1624" s="84"/>
      <c r="E1624" s="76"/>
      <c r="F1624" s="91"/>
      <c r="G1624" s="80"/>
      <c r="H1624" s="81"/>
      <c r="I1624" s="14"/>
      <c r="J1624" s="92"/>
      <c r="K1624" s="14"/>
      <c r="L1624" s="78"/>
      <c r="M1624" s="81"/>
      <c r="N1624" s="14"/>
      <c r="O1624" s="78"/>
      <c r="P1624" s="78"/>
      <c r="Q1624" s="93"/>
      <c r="R1624" s="80"/>
      <c r="S1624" s="80"/>
      <c r="T1624" s="69"/>
      <c r="U1624" s="78"/>
      <c r="V1624" s="69"/>
      <c r="W1624" s="80"/>
      <c r="X1624" s="80"/>
      <c r="Y1624" s="94"/>
      <c r="Z1624" s="80"/>
      <c r="AA1624" s="80"/>
      <c r="AB1624" s="80"/>
      <c r="AC1624" s="80"/>
      <c r="AD1624" s="69"/>
      <c r="AE1624" s="69"/>
      <c r="AF1624" s="69"/>
      <c r="AG1624" s="95"/>
      <c r="AH1624" s="93"/>
      <c r="AI1624" s="81"/>
      <c r="AJ1624" s="80"/>
      <c r="AK1624" s="80"/>
      <c r="AL1624" s="78"/>
      <c r="AM1624" s="80"/>
      <c r="AN1624" s="80"/>
      <c r="AO1624" s="80"/>
      <c r="AP1624" s="80"/>
      <c r="AQ1624" s="80"/>
      <c r="AR1624" s="80"/>
      <c r="AS1624" s="78"/>
      <c r="AT1624" s="96"/>
      <c r="AU1624" s="97"/>
      <c r="AV1624" s="98"/>
      <c r="AW1624" s="99"/>
    </row>
    <row r="1625" spans="1:49">
      <c r="A1625" s="25"/>
      <c r="C1625" s="89"/>
      <c r="D1625" s="84"/>
      <c r="E1625" s="76"/>
      <c r="F1625" s="91"/>
      <c r="G1625" s="80"/>
      <c r="H1625" s="81"/>
      <c r="I1625" s="14"/>
      <c r="J1625" s="92"/>
      <c r="K1625" s="14"/>
      <c r="L1625" s="78"/>
      <c r="M1625" s="81"/>
      <c r="N1625" s="14"/>
      <c r="O1625" s="78"/>
      <c r="P1625" s="78"/>
      <c r="Q1625" s="93"/>
      <c r="R1625" s="80"/>
      <c r="S1625" s="80"/>
      <c r="T1625" s="69"/>
      <c r="U1625" s="78"/>
      <c r="V1625" s="69"/>
      <c r="W1625" s="80"/>
      <c r="X1625" s="80"/>
      <c r="Y1625" s="94"/>
      <c r="Z1625" s="80"/>
      <c r="AA1625" s="80"/>
      <c r="AB1625" s="80"/>
      <c r="AC1625" s="80"/>
      <c r="AD1625" s="69"/>
      <c r="AE1625" s="69"/>
      <c r="AF1625" s="69"/>
      <c r="AG1625" s="95"/>
      <c r="AH1625" s="93"/>
      <c r="AI1625" s="81"/>
      <c r="AJ1625" s="80"/>
      <c r="AK1625" s="80"/>
      <c r="AL1625" s="78"/>
      <c r="AM1625" s="80"/>
      <c r="AN1625" s="80"/>
      <c r="AO1625" s="80"/>
      <c r="AP1625" s="80"/>
      <c r="AQ1625" s="80"/>
      <c r="AR1625" s="80"/>
      <c r="AS1625" s="78"/>
      <c r="AT1625" s="96"/>
      <c r="AU1625" s="97"/>
      <c r="AV1625" s="98"/>
      <c r="AW1625" s="99"/>
    </row>
    <row r="1626" spans="1:49">
      <c r="A1626" s="25"/>
      <c r="C1626" s="89"/>
      <c r="D1626" s="84"/>
      <c r="E1626" s="76"/>
      <c r="F1626" s="91"/>
      <c r="G1626" s="80"/>
      <c r="H1626" s="81"/>
      <c r="I1626" s="14"/>
      <c r="J1626" s="92"/>
      <c r="K1626" s="14"/>
      <c r="L1626" s="78"/>
      <c r="M1626" s="81"/>
      <c r="N1626" s="14"/>
      <c r="O1626" s="78"/>
      <c r="P1626" s="78"/>
      <c r="Q1626" s="93"/>
      <c r="R1626" s="80"/>
      <c r="S1626" s="80"/>
      <c r="T1626" s="69"/>
      <c r="U1626" s="78"/>
      <c r="V1626" s="69"/>
      <c r="W1626" s="80"/>
      <c r="X1626" s="80"/>
      <c r="Y1626" s="94"/>
      <c r="Z1626" s="80"/>
      <c r="AA1626" s="80"/>
      <c r="AB1626" s="80"/>
      <c r="AC1626" s="80"/>
      <c r="AD1626" s="69"/>
      <c r="AE1626" s="69"/>
      <c r="AF1626" s="69"/>
      <c r="AG1626" s="95"/>
      <c r="AH1626" s="93"/>
      <c r="AI1626" s="81"/>
      <c r="AJ1626" s="80"/>
      <c r="AK1626" s="80"/>
      <c r="AL1626" s="78"/>
      <c r="AM1626" s="80"/>
      <c r="AN1626" s="80"/>
      <c r="AO1626" s="80"/>
      <c r="AP1626" s="80"/>
      <c r="AQ1626" s="80"/>
      <c r="AR1626" s="80"/>
      <c r="AS1626" s="78"/>
      <c r="AT1626" s="96"/>
      <c r="AU1626" s="97"/>
      <c r="AV1626" s="98"/>
      <c r="AW1626" s="99"/>
    </row>
    <row r="1627" spans="1:49">
      <c r="A1627" s="25"/>
      <c r="C1627" s="89"/>
      <c r="D1627" s="84"/>
      <c r="E1627" s="76"/>
      <c r="F1627" s="91"/>
      <c r="G1627" s="80"/>
      <c r="H1627" s="81"/>
      <c r="I1627" s="14"/>
      <c r="J1627" s="92"/>
      <c r="K1627" s="14"/>
      <c r="L1627" s="78"/>
      <c r="M1627" s="81"/>
      <c r="N1627" s="14"/>
      <c r="O1627" s="78"/>
      <c r="P1627" s="78"/>
      <c r="Q1627" s="93"/>
      <c r="R1627" s="80"/>
      <c r="S1627" s="80"/>
      <c r="T1627" s="69"/>
      <c r="U1627" s="78"/>
      <c r="V1627" s="69"/>
      <c r="W1627" s="80"/>
      <c r="X1627" s="80"/>
      <c r="Y1627" s="94"/>
      <c r="Z1627" s="80"/>
      <c r="AA1627" s="80"/>
      <c r="AB1627" s="80"/>
      <c r="AC1627" s="80"/>
      <c r="AD1627" s="69"/>
      <c r="AE1627" s="69"/>
      <c r="AF1627" s="69"/>
      <c r="AG1627" s="95"/>
      <c r="AH1627" s="93"/>
      <c r="AI1627" s="81"/>
      <c r="AJ1627" s="80"/>
      <c r="AK1627" s="80"/>
      <c r="AL1627" s="78"/>
      <c r="AM1627" s="80"/>
      <c r="AN1627" s="80"/>
      <c r="AO1627" s="80"/>
      <c r="AP1627" s="80"/>
      <c r="AQ1627" s="80"/>
      <c r="AR1627" s="80"/>
      <c r="AS1627" s="78"/>
      <c r="AT1627" s="96"/>
      <c r="AU1627" s="97"/>
      <c r="AV1627" s="98"/>
      <c r="AW1627" s="99"/>
    </row>
    <row r="1628" spans="1:49">
      <c r="A1628" s="25"/>
      <c r="C1628" s="89"/>
      <c r="D1628" s="84"/>
      <c r="E1628" s="76"/>
      <c r="F1628" s="91"/>
      <c r="G1628" s="80"/>
      <c r="H1628" s="81"/>
      <c r="I1628" s="14"/>
      <c r="J1628" s="92"/>
      <c r="K1628" s="14"/>
      <c r="L1628" s="78"/>
      <c r="M1628" s="81"/>
      <c r="N1628" s="14"/>
      <c r="O1628" s="78"/>
      <c r="P1628" s="78"/>
      <c r="Q1628" s="93"/>
      <c r="R1628" s="80"/>
      <c r="S1628" s="80"/>
      <c r="T1628" s="69"/>
      <c r="U1628" s="78"/>
      <c r="V1628" s="69"/>
      <c r="W1628" s="80"/>
      <c r="X1628" s="80"/>
      <c r="Y1628" s="94"/>
      <c r="Z1628" s="80"/>
      <c r="AA1628" s="80"/>
      <c r="AB1628" s="80"/>
      <c r="AC1628" s="80"/>
      <c r="AD1628" s="69"/>
      <c r="AE1628" s="69"/>
      <c r="AF1628" s="69"/>
      <c r="AG1628" s="95"/>
      <c r="AH1628" s="93"/>
      <c r="AI1628" s="81"/>
      <c r="AJ1628" s="80"/>
      <c r="AK1628" s="80"/>
      <c r="AL1628" s="78"/>
      <c r="AM1628" s="80"/>
      <c r="AN1628" s="80"/>
      <c r="AO1628" s="80"/>
      <c r="AP1628" s="80"/>
      <c r="AQ1628" s="80"/>
      <c r="AR1628" s="80"/>
      <c r="AS1628" s="78"/>
      <c r="AT1628" s="96"/>
      <c r="AU1628" s="97"/>
      <c r="AV1628" s="98"/>
      <c r="AW1628" s="99"/>
    </row>
    <row r="1629" spans="1:49">
      <c r="A1629" s="25"/>
      <c r="C1629" s="89"/>
      <c r="D1629" s="84"/>
      <c r="E1629" s="76"/>
      <c r="F1629" s="91"/>
      <c r="G1629" s="80"/>
      <c r="H1629" s="81"/>
      <c r="I1629" s="14"/>
      <c r="J1629" s="92"/>
      <c r="K1629" s="14"/>
      <c r="L1629" s="78"/>
      <c r="M1629" s="81"/>
      <c r="N1629" s="14"/>
      <c r="O1629" s="78"/>
      <c r="P1629" s="78"/>
      <c r="Q1629" s="93"/>
      <c r="R1629" s="80"/>
      <c r="S1629" s="80"/>
      <c r="T1629" s="69"/>
      <c r="U1629" s="78"/>
      <c r="V1629" s="69"/>
      <c r="W1629" s="80"/>
      <c r="X1629" s="80"/>
      <c r="Y1629" s="94"/>
      <c r="Z1629" s="80"/>
      <c r="AA1629" s="80"/>
      <c r="AB1629" s="80"/>
      <c r="AC1629" s="80"/>
      <c r="AD1629" s="69"/>
      <c r="AE1629" s="69"/>
      <c r="AF1629" s="69"/>
      <c r="AG1629" s="95"/>
      <c r="AH1629" s="93"/>
      <c r="AI1629" s="81"/>
      <c r="AJ1629" s="80"/>
      <c r="AK1629" s="80"/>
      <c r="AL1629" s="78"/>
      <c r="AM1629" s="80"/>
      <c r="AN1629" s="80"/>
      <c r="AO1629" s="80"/>
      <c r="AP1629" s="80"/>
      <c r="AQ1629" s="80"/>
      <c r="AR1629" s="80"/>
      <c r="AS1629" s="78"/>
      <c r="AT1629" s="96"/>
      <c r="AU1629" s="97"/>
      <c r="AV1629" s="98"/>
      <c r="AW1629" s="99"/>
    </row>
    <row r="1630" spans="1:49">
      <c r="A1630" s="25"/>
      <c r="C1630" s="89"/>
      <c r="D1630" s="84"/>
      <c r="E1630" s="76"/>
      <c r="F1630" s="91"/>
      <c r="G1630" s="80"/>
      <c r="H1630" s="81"/>
      <c r="I1630" s="14"/>
      <c r="J1630" s="92"/>
      <c r="K1630" s="14"/>
      <c r="L1630" s="78"/>
      <c r="M1630" s="81"/>
      <c r="N1630" s="14"/>
      <c r="O1630" s="78"/>
      <c r="P1630" s="78"/>
      <c r="Q1630" s="93"/>
      <c r="R1630" s="80"/>
      <c r="S1630" s="80"/>
      <c r="T1630" s="69"/>
      <c r="U1630" s="78"/>
      <c r="V1630" s="69"/>
      <c r="W1630" s="80"/>
      <c r="X1630" s="80"/>
      <c r="Y1630" s="94"/>
      <c r="Z1630" s="80"/>
      <c r="AA1630" s="80"/>
      <c r="AB1630" s="80"/>
      <c r="AC1630" s="80"/>
      <c r="AD1630" s="69"/>
      <c r="AE1630" s="69"/>
      <c r="AF1630" s="69"/>
      <c r="AG1630" s="95"/>
      <c r="AH1630" s="93"/>
      <c r="AI1630" s="81"/>
      <c r="AJ1630" s="80"/>
      <c r="AK1630" s="80"/>
      <c r="AL1630" s="78"/>
      <c r="AM1630" s="80"/>
      <c r="AN1630" s="80"/>
      <c r="AO1630" s="80"/>
      <c r="AP1630" s="80"/>
      <c r="AQ1630" s="80"/>
      <c r="AR1630" s="80"/>
      <c r="AS1630" s="78"/>
      <c r="AT1630" s="96"/>
      <c r="AU1630" s="97"/>
      <c r="AV1630" s="98"/>
      <c r="AW1630" s="99"/>
    </row>
    <row r="1631" spans="1:49">
      <c r="A1631" s="25"/>
      <c r="C1631" s="89"/>
      <c r="D1631" s="84"/>
      <c r="E1631" s="76"/>
      <c r="F1631" s="91"/>
      <c r="G1631" s="80"/>
      <c r="H1631" s="81"/>
      <c r="I1631" s="14"/>
      <c r="J1631" s="92"/>
      <c r="K1631" s="14"/>
      <c r="L1631" s="78"/>
      <c r="M1631" s="81"/>
      <c r="N1631" s="14"/>
      <c r="O1631" s="78"/>
      <c r="P1631" s="78"/>
      <c r="Q1631" s="93"/>
      <c r="R1631" s="80"/>
      <c r="S1631" s="80"/>
      <c r="T1631" s="69"/>
      <c r="U1631" s="78"/>
      <c r="V1631" s="69"/>
      <c r="W1631" s="80"/>
      <c r="X1631" s="80"/>
      <c r="Y1631" s="94"/>
      <c r="Z1631" s="80"/>
      <c r="AA1631" s="80"/>
      <c r="AB1631" s="80"/>
      <c r="AC1631" s="80"/>
      <c r="AD1631" s="69"/>
      <c r="AE1631" s="69"/>
      <c r="AF1631" s="69"/>
      <c r="AG1631" s="95"/>
      <c r="AH1631" s="93"/>
      <c r="AI1631" s="81"/>
      <c r="AJ1631" s="80"/>
      <c r="AK1631" s="80"/>
      <c r="AL1631" s="78"/>
      <c r="AM1631" s="80"/>
      <c r="AN1631" s="80"/>
      <c r="AO1631" s="80"/>
      <c r="AP1631" s="80"/>
      <c r="AQ1631" s="80"/>
      <c r="AR1631" s="80"/>
      <c r="AS1631" s="78"/>
      <c r="AT1631" s="96"/>
      <c r="AU1631" s="97"/>
      <c r="AV1631" s="98"/>
      <c r="AW1631" s="99"/>
    </row>
    <row r="1632" spans="1:49">
      <c r="A1632" s="25"/>
      <c r="C1632" s="89"/>
      <c r="D1632" s="84"/>
      <c r="E1632" s="76"/>
      <c r="F1632" s="91"/>
      <c r="G1632" s="80"/>
      <c r="H1632" s="81"/>
      <c r="I1632" s="14"/>
      <c r="J1632" s="92"/>
      <c r="K1632" s="14"/>
      <c r="L1632" s="78"/>
      <c r="M1632" s="81"/>
      <c r="N1632" s="14"/>
      <c r="O1632" s="78"/>
      <c r="P1632" s="78"/>
      <c r="Q1632" s="93"/>
      <c r="R1632" s="80"/>
      <c r="S1632" s="80"/>
      <c r="T1632" s="69"/>
      <c r="U1632" s="78"/>
      <c r="V1632" s="69"/>
      <c r="W1632" s="80"/>
      <c r="X1632" s="80"/>
      <c r="Y1632" s="94"/>
      <c r="Z1632" s="80"/>
      <c r="AA1632" s="80"/>
      <c r="AB1632" s="80"/>
      <c r="AC1632" s="80"/>
      <c r="AD1632" s="69"/>
      <c r="AE1632" s="69"/>
      <c r="AF1632" s="69"/>
      <c r="AG1632" s="95"/>
      <c r="AH1632" s="93"/>
      <c r="AI1632" s="81"/>
      <c r="AJ1632" s="80"/>
      <c r="AK1632" s="80"/>
      <c r="AL1632" s="78"/>
      <c r="AM1632" s="80"/>
      <c r="AN1632" s="80"/>
      <c r="AO1632" s="80"/>
      <c r="AP1632" s="80"/>
      <c r="AQ1632" s="80"/>
      <c r="AR1632" s="80"/>
      <c r="AS1632" s="78"/>
      <c r="AT1632" s="96"/>
      <c r="AU1632" s="97"/>
      <c r="AV1632" s="98"/>
      <c r="AW1632" s="99"/>
    </row>
    <row r="1633" spans="1:49">
      <c r="A1633" s="25"/>
      <c r="C1633" s="89"/>
      <c r="D1633" s="84"/>
      <c r="E1633" s="76"/>
      <c r="F1633" s="91"/>
      <c r="G1633" s="80"/>
      <c r="H1633" s="81"/>
      <c r="I1633" s="14"/>
      <c r="J1633" s="92"/>
      <c r="K1633" s="14"/>
      <c r="L1633" s="78"/>
      <c r="M1633" s="81"/>
      <c r="N1633" s="14"/>
      <c r="O1633" s="78"/>
      <c r="P1633" s="78"/>
      <c r="Q1633" s="93"/>
      <c r="R1633" s="80"/>
      <c r="S1633" s="80"/>
      <c r="T1633" s="69"/>
      <c r="U1633" s="78"/>
      <c r="V1633" s="69"/>
      <c r="W1633" s="80"/>
      <c r="X1633" s="80"/>
      <c r="Y1633" s="94"/>
      <c r="Z1633" s="80"/>
      <c r="AA1633" s="80"/>
      <c r="AB1633" s="80"/>
      <c r="AC1633" s="80"/>
      <c r="AD1633" s="69"/>
      <c r="AE1633" s="69"/>
      <c r="AF1633" s="69"/>
      <c r="AG1633" s="95"/>
      <c r="AH1633" s="93"/>
      <c r="AI1633" s="81"/>
      <c r="AJ1633" s="80"/>
      <c r="AK1633" s="80"/>
      <c r="AL1633" s="78"/>
      <c r="AM1633" s="80"/>
      <c r="AN1633" s="80"/>
      <c r="AO1633" s="80"/>
      <c r="AP1633" s="80"/>
      <c r="AQ1633" s="80"/>
      <c r="AR1633" s="80"/>
      <c r="AS1633" s="78"/>
      <c r="AT1633" s="96"/>
      <c r="AU1633" s="97"/>
      <c r="AV1633" s="98"/>
      <c r="AW1633" s="99"/>
    </row>
    <row r="1634" spans="1:49">
      <c r="A1634" s="25"/>
      <c r="C1634" s="89"/>
      <c r="D1634" s="84"/>
      <c r="E1634" s="76"/>
      <c r="F1634" s="91"/>
      <c r="G1634" s="80"/>
      <c r="H1634" s="81"/>
      <c r="I1634" s="14"/>
      <c r="J1634" s="92"/>
      <c r="K1634" s="14"/>
      <c r="L1634" s="78"/>
      <c r="M1634" s="81"/>
      <c r="N1634" s="14"/>
      <c r="O1634" s="78"/>
      <c r="P1634" s="78"/>
      <c r="Q1634" s="93"/>
      <c r="R1634" s="80"/>
      <c r="S1634" s="80"/>
      <c r="T1634" s="69"/>
      <c r="U1634" s="78"/>
      <c r="V1634" s="69"/>
      <c r="W1634" s="80"/>
      <c r="X1634" s="80"/>
      <c r="Y1634" s="94"/>
      <c r="Z1634" s="80"/>
      <c r="AA1634" s="80"/>
      <c r="AB1634" s="80"/>
      <c r="AC1634" s="80"/>
      <c r="AD1634" s="69"/>
      <c r="AE1634" s="69"/>
      <c r="AF1634" s="69"/>
      <c r="AG1634" s="95"/>
      <c r="AH1634" s="93"/>
      <c r="AI1634" s="81"/>
      <c r="AJ1634" s="80"/>
      <c r="AK1634" s="80"/>
      <c r="AL1634" s="78"/>
      <c r="AM1634" s="80"/>
      <c r="AN1634" s="80"/>
      <c r="AO1634" s="80"/>
      <c r="AP1634" s="80"/>
      <c r="AQ1634" s="80"/>
      <c r="AR1634" s="80"/>
      <c r="AS1634" s="78"/>
      <c r="AT1634" s="96"/>
      <c r="AU1634" s="97"/>
      <c r="AV1634" s="98"/>
      <c r="AW1634" s="99"/>
    </row>
    <row r="1635" spans="1:49">
      <c r="A1635" s="25"/>
      <c r="C1635" s="89"/>
      <c r="D1635" s="84"/>
      <c r="E1635" s="76"/>
      <c r="F1635" s="91"/>
      <c r="G1635" s="80"/>
      <c r="H1635" s="81"/>
      <c r="I1635" s="14"/>
      <c r="J1635" s="92"/>
      <c r="K1635" s="14"/>
      <c r="L1635" s="78"/>
      <c r="M1635" s="81"/>
      <c r="N1635" s="14"/>
      <c r="O1635" s="78"/>
      <c r="P1635" s="78"/>
      <c r="Q1635" s="93"/>
      <c r="R1635" s="80"/>
      <c r="S1635" s="80"/>
      <c r="T1635" s="69"/>
      <c r="U1635" s="78"/>
      <c r="V1635" s="69"/>
      <c r="W1635" s="80"/>
      <c r="X1635" s="80"/>
      <c r="Y1635" s="94"/>
      <c r="Z1635" s="80"/>
      <c r="AA1635" s="80"/>
      <c r="AB1635" s="80"/>
      <c r="AC1635" s="80"/>
      <c r="AD1635" s="69"/>
      <c r="AE1635" s="69"/>
      <c r="AF1635" s="69"/>
      <c r="AG1635" s="95"/>
      <c r="AH1635" s="93"/>
      <c r="AI1635" s="81"/>
      <c r="AJ1635" s="80"/>
      <c r="AK1635" s="80"/>
      <c r="AL1635" s="78"/>
      <c r="AM1635" s="80"/>
      <c r="AN1635" s="80"/>
      <c r="AO1635" s="80"/>
      <c r="AP1635" s="80"/>
      <c r="AQ1635" s="80"/>
      <c r="AR1635" s="80"/>
      <c r="AS1635" s="78"/>
      <c r="AT1635" s="96"/>
      <c r="AU1635" s="97"/>
      <c r="AV1635" s="98"/>
      <c r="AW1635" s="99"/>
    </row>
    <row r="1636" spans="1:49">
      <c r="A1636" s="25"/>
      <c r="C1636" s="89"/>
      <c r="D1636" s="84"/>
      <c r="E1636" s="76"/>
      <c r="F1636" s="91"/>
      <c r="G1636" s="80"/>
      <c r="H1636" s="81"/>
      <c r="I1636" s="14"/>
      <c r="J1636" s="92"/>
      <c r="K1636" s="14"/>
      <c r="L1636" s="78"/>
      <c r="M1636" s="81"/>
      <c r="N1636" s="14"/>
      <c r="O1636" s="78"/>
      <c r="P1636" s="78"/>
      <c r="Q1636" s="93"/>
      <c r="R1636" s="80"/>
      <c r="S1636" s="80"/>
      <c r="T1636" s="69"/>
      <c r="U1636" s="78"/>
      <c r="V1636" s="69"/>
      <c r="W1636" s="80"/>
      <c r="X1636" s="80"/>
      <c r="Y1636" s="94"/>
      <c r="Z1636" s="80"/>
      <c r="AA1636" s="80"/>
      <c r="AB1636" s="80"/>
      <c r="AC1636" s="80"/>
      <c r="AD1636" s="69"/>
      <c r="AE1636" s="69"/>
      <c r="AF1636" s="69"/>
      <c r="AG1636" s="95"/>
      <c r="AH1636" s="93"/>
      <c r="AI1636" s="81"/>
      <c r="AJ1636" s="80"/>
      <c r="AK1636" s="80"/>
      <c r="AL1636" s="78"/>
      <c r="AM1636" s="80"/>
      <c r="AN1636" s="80"/>
      <c r="AO1636" s="80"/>
      <c r="AP1636" s="80"/>
      <c r="AQ1636" s="80"/>
      <c r="AR1636" s="80"/>
      <c r="AS1636" s="78"/>
      <c r="AT1636" s="96"/>
      <c r="AU1636" s="97"/>
      <c r="AV1636" s="98"/>
      <c r="AW1636" s="99"/>
    </row>
    <row r="1637" spans="1:49">
      <c r="A1637" s="25"/>
      <c r="C1637" s="89"/>
      <c r="D1637" s="84"/>
      <c r="E1637" s="76"/>
      <c r="F1637" s="91"/>
      <c r="G1637" s="80"/>
      <c r="H1637" s="81"/>
      <c r="I1637" s="14"/>
      <c r="J1637" s="92"/>
      <c r="K1637" s="14"/>
      <c r="L1637" s="78"/>
      <c r="M1637" s="81"/>
      <c r="N1637" s="14"/>
      <c r="O1637" s="78"/>
      <c r="P1637" s="78"/>
      <c r="Q1637" s="93"/>
      <c r="R1637" s="80"/>
      <c r="S1637" s="80"/>
      <c r="T1637" s="69"/>
      <c r="U1637" s="78"/>
      <c r="V1637" s="69"/>
      <c r="W1637" s="80"/>
      <c r="X1637" s="80"/>
      <c r="Y1637" s="94"/>
      <c r="Z1637" s="80"/>
      <c r="AA1637" s="80"/>
      <c r="AB1637" s="80"/>
      <c r="AC1637" s="80"/>
      <c r="AD1637" s="69"/>
      <c r="AE1637" s="69"/>
      <c r="AF1637" s="69"/>
      <c r="AG1637" s="95"/>
      <c r="AH1637" s="93"/>
      <c r="AI1637" s="81"/>
      <c r="AJ1637" s="80"/>
      <c r="AK1637" s="80"/>
      <c r="AL1637" s="78"/>
      <c r="AM1637" s="80"/>
      <c r="AN1637" s="80"/>
      <c r="AO1637" s="80"/>
      <c r="AP1637" s="80"/>
      <c r="AQ1637" s="80"/>
      <c r="AR1637" s="80"/>
      <c r="AS1637" s="78"/>
      <c r="AT1637" s="96"/>
      <c r="AU1637" s="97"/>
      <c r="AV1637" s="98"/>
      <c r="AW1637" s="99"/>
    </row>
    <row r="1638" spans="1:49">
      <c r="A1638" s="25"/>
      <c r="C1638" s="89"/>
      <c r="D1638" s="84"/>
      <c r="E1638" s="76"/>
      <c r="F1638" s="91"/>
      <c r="G1638" s="80"/>
      <c r="H1638" s="81"/>
      <c r="I1638" s="14"/>
      <c r="J1638" s="92"/>
      <c r="K1638" s="14"/>
      <c r="L1638" s="78"/>
      <c r="M1638" s="81"/>
      <c r="N1638" s="14"/>
      <c r="O1638" s="78"/>
      <c r="P1638" s="78"/>
      <c r="Q1638" s="93"/>
      <c r="R1638" s="80"/>
      <c r="S1638" s="80"/>
      <c r="T1638" s="69"/>
      <c r="U1638" s="78"/>
      <c r="V1638" s="69"/>
      <c r="W1638" s="80"/>
      <c r="X1638" s="80"/>
      <c r="Y1638" s="94"/>
      <c r="Z1638" s="80"/>
      <c r="AA1638" s="80"/>
      <c r="AB1638" s="80"/>
      <c r="AC1638" s="80"/>
      <c r="AD1638" s="69"/>
      <c r="AE1638" s="69"/>
      <c r="AF1638" s="69"/>
      <c r="AG1638" s="95"/>
      <c r="AH1638" s="93"/>
      <c r="AI1638" s="81"/>
      <c r="AJ1638" s="80"/>
      <c r="AK1638" s="80"/>
      <c r="AL1638" s="78"/>
      <c r="AM1638" s="80"/>
      <c r="AN1638" s="80"/>
      <c r="AO1638" s="80"/>
      <c r="AP1638" s="80"/>
      <c r="AQ1638" s="80"/>
      <c r="AR1638" s="80"/>
      <c r="AS1638" s="78"/>
      <c r="AT1638" s="96"/>
      <c r="AU1638" s="97"/>
      <c r="AV1638" s="98"/>
      <c r="AW1638" s="99"/>
    </row>
    <row r="1639" spans="1:49">
      <c r="A1639" s="25"/>
      <c r="C1639" s="89"/>
      <c r="D1639" s="84"/>
      <c r="E1639" s="76"/>
      <c r="F1639" s="91"/>
      <c r="G1639" s="80"/>
      <c r="H1639" s="81"/>
      <c r="I1639" s="14"/>
      <c r="J1639" s="92"/>
      <c r="K1639" s="14"/>
      <c r="L1639" s="78"/>
      <c r="M1639" s="81"/>
      <c r="N1639" s="14"/>
      <c r="O1639" s="78"/>
      <c r="P1639" s="78"/>
      <c r="Q1639" s="93"/>
      <c r="R1639" s="80"/>
      <c r="S1639" s="80"/>
      <c r="T1639" s="69"/>
      <c r="U1639" s="78"/>
      <c r="V1639" s="69"/>
      <c r="W1639" s="80"/>
      <c r="X1639" s="80"/>
      <c r="Y1639" s="94"/>
      <c r="Z1639" s="80"/>
      <c r="AA1639" s="80"/>
      <c r="AB1639" s="80"/>
      <c r="AC1639" s="80"/>
      <c r="AD1639" s="69"/>
      <c r="AE1639" s="69"/>
      <c r="AF1639" s="69"/>
      <c r="AG1639" s="95"/>
      <c r="AH1639" s="93"/>
      <c r="AI1639" s="81"/>
      <c r="AJ1639" s="80"/>
      <c r="AK1639" s="80"/>
      <c r="AL1639" s="78"/>
      <c r="AM1639" s="80"/>
      <c r="AN1639" s="80"/>
      <c r="AO1639" s="80"/>
      <c r="AP1639" s="80"/>
      <c r="AQ1639" s="80"/>
      <c r="AR1639" s="80"/>
      <c r="AS1639" s="78"/>
      <c r="AT1639" s="96"/>
      <c r="AU1639" s="97"/>
      <c r="AV1639" s="98"/>
      <c r="AW1639" s="99"/>
    </row>
    <row r="1640" spans="1:49">
      <c r="E1640" s="85"/>
      <c r="J1640" s="35"/>
      <c r="M1640" s="35"/>
    </row>
    <row r="1641" spans="1:49">
      <c r="E1641" s="85"/>
      <c r="J1641" s="35"/>
      <c r="M1641" s="35"/>
    </row>
    <row r="1642" spans="1:49">
      <c r="E1642" s="85"/>
      <c r="J1642" s="35"/>
      <c r="M1642" s="35"/>
    </row>
    <row r="1643" spans="1:49">
      <c r="E1643" s="85"/>
      <c r="J1643" s="35"/>
      <c r="M1643" s="35"/>
    </row>
    <row r="1644" spans="1:49">
      <c r="E1644" s="85"/>
      <c r="J1644" s="35"/>
      <c r="M1644" s="35"/>
    </row>
    <row r="1645" spans="1:49">
      <c r="E1645" s="85"/>
      <c r="J1645" s="35"/>
      <c r="M1645" s="35"/>
    </row>
    <row r="1646" spans="1:49">
      <c r="E1646" s="85"/>
      <c r="J1646" s="35"/>
      <c r="M1646" s="35"/>
    </row>
    <row r="1647" spans="1:49">
      <c r="E1647" s="85"/>
      <c r="J1647" s="35"/>
      <c r="M1647" s="35"/>
    </row>
    <row r="1648" spans="1:49">
      <c r="E1648" s="85"/>
      <c r="J1648" s="35"/>
      <c r="M1648" s="35"/>
    </row>
    <row r="1649" spans="5:13">
      <c r="E1649" s="85"/>
      <c r="J1649" s="35"/>
      <c r="M1649" s="35"/>
    </row>
    <row r="1650" spans="5:13">
      <c r="E1650" s="85"/>
      <c r="J1650" s="35"/>
    </row>
    <row r="1651" spans="5:13">
      <c r="E1651" s="85"/>
    </row>
  </sheetData>
  <mergeCells count="26">
    <mergeCell ref="AJ8:AS8"/>
    <mergeCell ref="AT8:AW8"/>
    <mergeCell ref="AT9:AT10"/>
    <mergeCell ref="AU9:AU10"/>
    <mergeCell ref="AV9:AV10"/>
    <mergeCell ref="AW9:AW10"/>
    <mergeCell ref="E8:H8"/>
    <mergeCell ref="I8:J8"/>
    <mergeCell ref="K8:M8"/>
    <mergeCell ref="N8:P8"/>
    <mergeCell ref="Q8:AG8"/>
    <mergeCell ref="AH8:AI8"/>
    <mergeCell ref="D3:F3"/>
    <mergeCell ref="G3:J3"/>
    <mergeCell ref="L3:M3"/>
    <mergeCell ref="O3:P3"/>
    <mergeCell ref="D4:F4"/>
    <mergeCell ref="G4:J4"/>
    <mergeCell ref="D1:F1"/>
    <mergeCell ref="G1:J1"/>
    <mergeCell ref="L1:M1"/>
    <mergeCell ref="O1:P1"/>
    <mergeCell ref="D2:F2"/>
    <mergeCell ref="G2:J2"/>
    <mergeCell ref="L2:M2"/>
    <mergeCell ref="O2:P2"/>
  </mergeCells>
  <conditionalFormatting sqref="AT6:AW1048576">
    <cfRule type="cellIs" dxfId="15" priority="1" operator="equal">
      <formula>1</formula>
    </cfRule>
    <cfRule type="cellIs" dxfId="14" priority="2" operator="between">
      <formula>8</formula>
      <formula>9</formula>
    </cfRule>
    <cfRule type="cellIs" dxfId="13" priority="3" operator="equal">
      <formula>7</formula>
    </cfRule>
    <cfRule type="cellIs" dxfId="12" priority="4" operator="equal">
      <formula>6</formula>
    </cfRule>
    <cfRule type="cellIs" dxfId="11" priority="5" operator="equal">
      <formula>5</formula>
    </cfRule>
    <cfRule type="cellIs" dxfId="10" priority="6" operator="equal">
      <formula>4</formula>
    </cfRule>
    <cfRule type="cellIs" dxfId="9" priority="7" operator="equal">
      <formula>3</formula>
    </cfRule>
    <cfRule type="cellIs" dxfId="8" priority="8" operator="equal">
      <formula>2</formula>
    </cfRule>
  </conditionalFormatting>
  <pageMargins left="0.7" right="0.7" top="0.75" bottom="0.75" header="0.3" footer="0.3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4B09F-4F1A-456D-A83D-63035A5BCB20}">
  <dimension ref="A1:EJ1651"/>
  <sheetViews>
    <sheetView zoomScale="70" zoomScaleNormal="70" zoomScalePageLayoutView="60" workbookViewId="0">
      <pane ySplit="10" topLeftCell="A11" activePane="bottomLeft" state="frozen"/>
      <selection activeCell="H25" sqref="H25"/>
      <selection pane="bottomLeft" activeCell="H25" sqref="H25"/>
    </sheetView>
  </sheetViews>
  <sheetFormatPr defaultColWidth="9.140625" defaultRowHeight="15"/>
  <cols>
    <col min="1" max="1" width="10.5703125" style="1" customWidth="1"/>
    <col min="2" max="2" width="11" style="1" customWidth="1"/>
    <col min="3" max="3" width="10.7109375" style="75" customWidth="1"/>
    <col min="4" max="7" width="10.7109375" style="1" customWidth="1"/>
    <col min="8" max="8" width="12.5703125" style="1" bestFit="1" customWidth="1"/>
    <col min="9" max="9" width="12.5703125" style="1" customWidth="1"/>
    <col min="10" max="13" width="10.7109375" style="1" customWidth="1"/>
    <col min="14" max="14" width="13.85546875" style="1" bestFit="1" customWidth="1"/>
    <col min="15" max="29" width="10.7109375" style="1" customWidth="1"/>
    <col min="30" max="30" width="13.28515625" style="34" bestFit="1" customWidth="1"/>
    <col min="31" max="31" width="21.28515625" style="34" bestFit="1" customWidth="1"/>
    <col min="32" max="32" width="12.42578125" style="34" bestFit="1" customWidth="1"/>
    <col min="33" max="33" width="20.140625" style="35" bestFit="1" customWidth="1"/>
    <col min="34" max="35" width="10.7109375" style="1" customWidth="1"/>
    <col min="36" max="44" width="10.85546875" style="1" customWidth="1"/>
    <col min="45" max="45" width="10.85546875" style="14" customWidth="1"/>
    <col min="46" max="46" width="23.7109375" style="14" customWidth="1"/>
    <col min="47" max="47" width="22.7109375" style="14" bestFit="1" customWidth="1"/>
    <col min="48" max="48" width="23.85546875" style="14" customWidth="1"/>
    <col min="49" max="49" width="22.7109375" style="35" bestFit="1" customWidth="1"/>
    <col min="50" max="70" width="9.140625" style="1" customWidth="1"/>
    <col min="71" max="106" width="9.140625" style="1"/>
    <col min="107" max="108" width="9.140625" style="1" customWidth="1"/>
    <col min="109" max="118" width="9.140625" style="1"/>
    <col min="119" max="119" width="11.28515625" style="1" bestFit="1" customWidth="1"/>
    <col min="120" max="16384" width="9.140625" style="1"/>
  </cols>
  <sheetData>
    <row r="1" spans="1:140" ht="15.75">
      <c r="C1" s="1"/>
      <c r="D1" s="2" t="s">
        <v>0</v>
      </c>
      <c r="E1" s="3"/>
      <c r="F1" s="4"/>
      <c r="G1" s="5" t="s">
        <v>1</v>
      </c>
      <c r="H1" s="5"/>
      <c r="I1" s="5"/>
      <c r="J1" s="5"/>
      <c r="K1" s="6"/>
      <c r="L1" s="2" t="s">
        <v>2</v>
      </c>
      <c r="M1" s="4"/>
      <c r="N1" s="7">
        <f>LOOKUP(2,1/(D13:D908&lt;&gt;""),D13:D908)</f>
        <v>33.201695999999998</v>
      </c>
      <c r="O1" s="8" t="s">
        <v>3</v>
      </c>
      <c r="P1" s="9"/>
      <c r="Q1" s="10">
        <v>0.8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11"/>
      <c r="AF1" s="11"/>
      <c r="AG1" s="11"/>
      <c r="AH1" s="6"/>
      <c r="AI1" s="6"/>
      <c r="AJ1" s="11"/>
      <c r="AK1" s="12"/>
      <c r="AL1" s="6"/>
      <c r="AM1" s="6"/>
      <c r="AN1" s="6"/>
      <c r="AO1" s="6"/>
      <c r="AP1" s="6"/>
      <c r="AQ1" s="6"/>
      <c r="AR1" s="6"/>
      <c r="AS1" s="6"/>
      <c r="AT1" s="13" t="s">
        <v>4</v>
      </c>
      <c r="AU1" s="13" t="s">
        <v>5</v>
      </c>
      <c r="AV1" s="13" t="s">
        <v>4</v>
      </c>
      <c r="AW1" s="13" t="s">
        <v>5</v>
      </c>
      <c r="AY1" s="14"/>
    </row>
    <row r="2" spans="1:140" ht="15.75">
      <c r="C2" s="1"/>
      <c r="D2" s="2" t="s">
        <v>6</v>
      </c>
      <c r="E2" s="3"/>
      <c r="F2" s="4"/>
      <c r="G2" s="5" t="s">
        <v>90</v>
      </c>
      <c r="H2" s="5"/>
      <c r="I2" s="5"/>
      <c r="J2" s="5"/>
      <c r="K2" s="6"/>
      <c r="L2" s="2" t="s">
        <v>8</v>
      </c>
      <c r="M2" s="4"/>
      <c r="N2" s="13">
        <v>0</v>
      </c>
      <c r="O2" s="2" t="s">
        <v>9</v>
      </c>
      <c r="P2" s="4"/>
      <c r="Q2" s="13">
        <v>17</v>
      </c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11"/>
      <c r="AF2" s="11"/>
      <c r="AG2" s="11"/>
      <c r="AH2" s="6"/>
      <c r="AI2" s="6"/>
      <c r="AJ2" s="11"/>
      <c r="AK2" s="12"/>
      <c r="AL2" s="6"/>
      <c r="AM2" s="6"/>
      <c r="AN2" s="6"/>
      <c r="AO2" s="6"/>
      <c r="AP2" s="6"/>
      <c r="AQ2" s="6"/>
      <c r="AR2" s="6"/>
      <c r="AS2" s="6"/>
      <c r="AT2" s="15" t="s">
        <v>10</v>
      </c>
      <c r="AU2" s="13">
        <v>1</v>
      </c>
      <c r="AV2" s="16" t="s">
        <v>11</v>
      </c>
      <c r="AW2" s="13">
        <v>5</v>
      </c>
      <c r="AX2" s="17"/>
      <c r="AY2" s="18"/>
    </row>
    <row r="3" spans="1:140" ht="15" customHeight="1">
      <c r="C3" s="1"/>
      <c r="D3" s="2" t="s">
        <v>12</v>
      </c>
      <c r="E3" s="3"/>
      <c r="F3" s="4"/>
      <c r="G3" s="19">
        <v>44139</v>
      </c>
      <c r="H3" s="20"/>
      <c r="I3" s="20"/>
      <c r="J3" s="20"/>
      <c r="K3" s="6"/>
      <c r="L3" s="2" t="s">
        <v>13</v>
      </c>
      <c r="M3" s="4"/>
      <c r="N3" s="13">
        <v>0</v>
      </c>
      <c r="O3" s="2" t="s">
        <v>14</v>
      </c>
      <c r="P3" s="4"/>
      <c r="Q3" s="13">
        <v>20</v>
      </c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11"/>
      <c r="AF3" s="11"/>
      <c r="AG3" s="11"/>
      <c r="AH3" s="6"/>
      <c r="AI3" s="6"/>
      <c r="AJ3" s="11"/>
      <c r="AK3" s="12"/>
      <c r="AL3" s="6"/>
      <c r="AM3" s="6"/>
      <c r="AN3" s="6"/>
      <c r="AO3" s="6"/>
      <c r="AP3" s="6"/>
      <c r="AQ3" s="6"/>
      <c r="AR3" s="6"/>
      <c r="AS3" s="6"/>
      <c r="AT3" s="21" t="s">
        <v>15</v>
      </c>
      <c r="AU3" s="22">
        <v>2</v>
      </c>
      <c r="AV3" s="23" t="s">
        <v>16</v>
      </c>
      <c r="AW3" s="13">
        <v>6</v>
      </c>
      <c r="AX3" s="24"/>
      <c r="AY3" s="14"/>
    </row>
    <row r="4" spans="1:140" ht="15.75">
      <c r="A4" s="25"/>
      <c r="C4" s="1"/>
      <c r="D4" s="2" t="s">
        <v>17</v>
      </c>
      <c r="E4" s="3"/>
      <c r="F4" s="4"/>
      <c r="G4" s="20" t="s">
        <v>91</v>
      </c>
      <c r="H4" s="5"/>
      <c r="I4" s="5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11"/>
      <c r="AF4" s="11"/>
      <c r="AG4" s="11"/>
      <c r="AH4" s="6"/>
      <c r="AI4" s="6"/>
      <c r="AJ4" s="6"/>
      <c r="AK4" s="12"/>
      <c r="AL4" s="6"/>
      <c r="AM4" s="6"/>
      <c r="AN4" s="6"/>
      <c r="AO4" s="6"/>
      <c r="AP4" s="6"/>
      <c r="AQ4" s="6"/>
      <c r="AR4" s="6"/>
      <c r="AS4" s="6"/>
      <c r="AT4" s="26" t="s">
        <v>19</v>
      </c>
      <c r="AU4" s="13">
        <v>3</v>
      </c>
      <c r="AV4" s="27" t="s">
        <v>20</v>
      </c>
      <c r="AW4" s="13">
        <v>7</v>
      </c>
      <c r="AX4" s="24"/>
      <c r="AY4" s="14"/>
    </row>
    <row r="5" spans="1:140" ht="15.75">
      <c r="A5" s="25"/>
      <c r="B5" s="25"/>
      <c r="C5" s="28"/>
      <c r="D5" s="28"/>
      <c r="E5" s="28"/>
      <c r="F5" s="28"/>
      <c r="G5" s="12"/>
      <c r="H5" s="12"/>
      <c r="I5" s="12"/>
      <c r="J5" s="29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11"/>
      <c r="AF5" s="11"/>
      <c r="AG5" s="11"/>
      <c r="AH5" s="6"/>
      <c r="AI5" s="6"/>
      <c r="AJ5" s="6"/>
      <c r="AK5" s="12"/>
      <c r="AL5" s="6"/>
      <c r="AM5" s="6"/>
      <c r="AN5" s="6"/>
      <c r="AO5" s="6"/>
      <c r="AP5" s="6"/>
      <c r="AQ5" s="6"/>
      <c r="AR5" s="6"/>
      <c r="AS5" s="6"/>
      <c r="AT5" s="30" t="s">
        <v>21</v>
      </c>
      <c r="AU5" s="13">
        <v>4</v>
      </c>
      <c r="AV5" s="31" t="s">
        <v>22</v>
      </c>
      <c r="AW5" s="22" t="s">
        <v>23</v>
      </c>
      <c r="BY5" s="32">
        <v>20</v>
      </c>
      <c r="BZ5" s="32">
        <v>1.31</v>
      </c>
      <c r="CA5" s="32">
        <v>2.0499999999999998</v>
      </c>
      <c r="CB5" s="32">
        <v>2.6</v>
      </c>
      <c r="CC5" s="32">
        <v>2.95</v>
      </c>
      <c r="CD5" s="32">
        <v>3.6</v>
      </c>
    </row>
    <row r="6" spans="1:140">
      <c r="A6" s="25"/>
      <c r="B6" s="25"/>
      <c r="C6" s="33"/>
      <c r="D6" s="33"/>
      <c r="E6" s="33"/>
      <c r="F6" s="33"/>
      <c r="G6" s="25"/>
      <c r="H6" s="14"/>
      <c r="I6" s="14"/>
      <c r="AG6" s="1"/>
      <c r="AJ6" s="25"/>
      <c r="BY6" s="32">
        <v>-200</v>
      </c>
      <c r="BZ6" s="32">
        <v>1.31</v>
      </c>
      <c r="CA6" s="32">
        <v>2.0499999999999998</v>
      </c>
      <c r="CB6" s="32">
        <v>2.6</v>
      </c>
      <c r="CC6" s="32">
        <v>2.95</v>
      </c>
      <c r="CD6" s="32">
        <v>3.6</v>
      </c>
    </row>
    <row r="7" spans="1:140" ht="15.75" thickBot="1">
      <c r="A7" s="25"/>
      <c r="B7" s="25"/>
      <c r="C7" s="1"/>
      <c r="AD7" s="1"/>
      <c r="AG7" s="34"/>
      <c r="AS7" s="1"/>
      <c r="AT7" s="36"/>
      <c r="AW7" s="37"/>
    </row>
    <row r="8" spans="1:140" ht="16.5" thickTop="1" thickBot="1">
      <c r="A8" s="25"/>
      <c r="C8" s="1"/>
      <c r="E8" s="38" t="s">
        <v>24</v>
      </c>
      <c r="F8" s="39"/>
      <c r="G8" s="39"/>
      <c r="H8" s="40"/>
      <c r="I8" s="38" t="s">
        <v>25</v>
      </c>
      <c r="J8" s="40"/>
      <c r="K8" s="38" t="s">
        <v>26</v>
      </c>
      <c r="L8" s="39"/>
      <c r="M8" s="40"/>
      <c r="N8" s="38" t="s">
        <v>27</v>
      </c>
      <c r="O8" s="39"/>
      <c r="P8" s="39"/>
      <c r="Q8" s="41" t="s">
        <v>28</v>
      </c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3"/>
      <c r="AH8" s="44" t="s">
        <v>29</v>
      </c>
      <c r="AI8" s="38"/>
      <c r="AJ8" s="38" t="s">
        <v>30</v>
      </c>
      <c r="AK8" s="39"/>
      <c r="AL8" s="39"/>
      <c r="AM8" s="39"/>
      <c r="AN8" s="39"/>
      <c r="AO8" s="39"/>
      <c r="AP8" s="39"/>
      <c r="AQ8" s="39"/>
      <c r="AR8" s="39"/>
      <c r="AS8" s="40"/>
      <c r="AT8" s="38" t="s">
        <v>31</v>
      </c>
      <c r="AU8" s="39"/>
      <c r="AV8" s="39"/>
      <c r="AW8" s="40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</row>
    <row r="9" spans="1:140" ht="39" customHeight="1" thickTop="1">
      <c r="A9" s="14" t="s">
        <v>32</v>
      </c>
      <c r="C9" s="46" t="s">
        <v>33</v>
      </c>
      <c r="D9" s="14" t="s">
        <v>32</v>
      </c>
      <c r="E9" s="47" t="s">
        <v>34</v>
      </c>
      <c r="F9" s="47" t="s">
        <v>34</v>
      </c>
      <c r="G9" s="48" t="s">
        <v>35</v>
      </c>
      <c r="H9" s="49" t="s">
        <v>36</v>
      </c>
      <c r="I9" s="50" t="s">
        <v>37</v>
      </c>
      <c r="J9" s="50" t="s">
        <v>37</v>
      </c>
      <c r="K9" s="47" t="s">
        <v>38</v>
      </c>
      <c r="L9" s="48" t="s">
        <v>38</v>
      </c>
      <c r="M9" s="49" t="s">
        <v>39</v>
      </c>
      <c r="N9" s="51" t="s">
        <v>40</v>
      </c>
      <c r="O9" s="52" t="s">
        <v>41</v>
      </c>
      <c r="P9" s="52" t="s">
        <v>42</v>
      </c>
      <c r="Q9" s="53" t="s">
        <v>43</v>
      </c>
      <c r="R9" s="48" t="s">
        <v>44</v>
      </c>
      <c r="S9" s="48" t="s">
        <v>45</v>
      </c>
      <c r="T9" s="48" t="s">
        <v>46</v>
      </c>
      <c r="U9" s="51" t="s">
        <v>47</v>
      </c>
      <c r="V9" s="51" t="s">
        <v>48</v>
      </c>
      <c r="W9" s="54" t="s">
        <v>49</v>
      </c>
      <c r="X9" s="55" t="s">
        <v>50</v>
      </c>
      <c r="Y9" s="56" t="s">
        <v>51</v>
      </c>
      <c r="Z9" s="52" t="s">
        <v>52</v>
      </c>
      <c r="AA9" s="55" t="s">
        <v>53</v>
      </c>
      <c r="AB9" s="56" t="s">
        <v>54</v>
      </c>
      <c r="AC9" s="54" t="s">
        <v>55</v>
      </c>
      <c r="AD9" s="54" t="s">
        <v>56</v>
      </c>
      <c r="AE9" s="54" t="s">
        <v>57</v>
      </c>
      <c r="AF9" s="54" t="s">
        <v>58</v>
      </c>
      <c r="AG9" s="57" t="s">
        <v>59</v>
      </c>
      <c r="AH9" s="53" t="s">
        <v>60</v>
      </c>
      <c r="AI9" s="49" t="s">
        <v>61</v>
      </c>
      <c r="AJ9" s="48" t="s">
        <v>35</v>
      </c>
      <c r="AK9" s="48" t="s">
        <v>62</v>
      </c>
      <c r="AL9" s="50" t="s">
        <v>63</v>
      </c>
      <c r="AM9" s="50" t="s">
        <v>64</v>
      </c>
      <c r="AN9" s="48" t="s">
        <v>65</v>
      </c>
      <c r="AO9" s="48" t="s">
        <v>66</v>
      </c>
      <c r="AP9" s="50" t="s">
        <v>67</v>
      </c>
      <c r="AQ9" s="50" t="s">
        <v>68</v>
      </c>
      <c r="AR9" s="50" t="s">
        <v>69</v>
      </c>
      <c r="AS9" s="50" t="s">
        <v>70</v>
      </c>
      <c r="AT9" s="58" t="s">
        <v>71</v>
      </c>
      <c r="AU9" s="59" t="s">
        <v>72</v>
      </c>
      <c r="AV9" s="60" t="s">
        <v>73</v>
      </c>
      <c r="AW9" s="61" t="s">
        <v>72</v>
      </c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</row>
    <row r="10" spans="1:140" ht="18.75" customHeight="1">
      <c r="A10" s="63" t="s">
        <v>74</v>
      </c>
      <c r="C10" s="46" t="s">
        <v>75</v>
      </c>
      <c r="D10" s="14" t="s">
        <v>75</v>
      </c>
      <c r="E10" s="64" t="s">
        <v>76</v>
      </c>
      <c r="F10" s="65" t="s">
        <v>77</v>
      </c>
      <c r="G10" s="66" t="s">
        <v>77</v>
      </c>
      <c r="H10" s="66" t="s">
        <v>77</v>
      </c>
      <c r="I10" s="64" t="s">
        <v>78</v>
      </c>
      <c r="J10" s="66" t="s">
        <v>77</v>
      </c>
      <c r="K10" s="64" t="s">
        <v>78</v>
      </c>
      <c r="L10" s="66" t="s">
        <v>77</v>
      </c>
      <c r="M10" s="67" t="s">
        <v>77</v>
      </c>
      <c r="N10" s="66" t="s">
        <v>79</v>
      </c>
      <c r="O10" s="66" t="s">
        <v>77</v>
      </c>
      <c r="P10" s="66" t="s">
        <v>77</v>
      </c>
      <c r="Q10" s="68" t="s">
        <v>77</v>
      </c>
      <c r="R10" s="66" t="s">
        <v>80</v>
      </c>
      <c r="S10" s="66" t="s">
        <v>80</v>
      </c>
      <c r="T10" s="66" t="s">
        <v>81</v>
      </c>
      <c r="U10" s="66" t="s">
        <v>80</v>
      </c>
      <c r="V10" s="69" t="s">
        <v>79</v>
      </c>
      <c r="W10" s="66" t="s">
        <v>80</v>
      </c>
      <c r="X10" s="69" t="s">
        <v>82</v>
      </c>
      <c r="Y10" s="70" t="s">
        <v>83</v>
      </c>
      <c r="Z10" s="66" t="s">
        <v>80</v>
      </c>
      <c r="AA10" s="69" t="s">
        <v>77</v>
      </c>
      <c r="AB10" s="70" t="s">
        <v>84</v>
      </c>
      <c r="AC10" s="66" t="s">
        <v>80</v>
      </c>
      <c r="AD10" s="66" t="s">
        <v>81</v>
      </c>
      <c r="AE10" s="66" t="s">
        <v>81</v>
      </c>
      <c r="AF10" s="66" t="s">
        <v>81</v>
      </c>
      <c r="AG10" s="66" t="s">
        <v>81</v>
      </c>
      <c r="AH10" s="66" t="s">
        <v>80</v>
      </c>
      <c r="AI10" s="67" t="s">
        <v>80</v>
      </c>
      <c r="AJ10" s="66" t="s">
        <v>85</v>
      </c>
      <c r="AK10" s="66" t="s">
        <v>80</v>
      </c>
      <c r="AL10" s="66" t="s">
        <v>80</v>
      </c>
      <c r="AM10" s="66" t="s">
        <v>80</v>
      </c>
      <c r="AN10" s="66" t="s">
        <v>80</v>
      </c>
      <c r="AO10" s="66" t="s">
        <v>86</v>
      </c>
      <c r="AP10" s="66" t="s">
        <v>80</v>
      </c>
      <c r="AQ10" s="66" t="s">
        <v>80</v>
      </c>
      <c r="AR10" s="66" t="s">
        <v>80</v>
      </c>
      <c r="AS10" s="66" t="s">
        <v>80</v>
      </c>
      <c r="AT10" s="71"/>
      <c r="AU10" s="72"/>
      <c r="AV10" s="73"/>
      <c r="AW10" s="74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</row>
    <row r="11" spans="1:140">
      <c r="D11" s="14">
        <v>3.2808000000000002</v>
      </c>
      <c r="E11" s="77"/>
      <c r="F11" s="14">
        <v>10.44</v>
      </c>
      <c r="G11" s="14"/>
      <c r="H11" s="37"/>
      <c r="I11" s="14"/>
      <c r="J11" s="14">
        <v>1.044E-2</v>
      </c>
      <c r="K11" s="77"/>
      <c r="L11" s="14">
        <v>1.044E-2</v>
      </c>
      <c r="M11" s="37">
        <v>2000</v>
      </c>
      <c r="N11" s="14"/>
      <c r="O11" s="14">
        <v>2000</v>
      </c>
      <c r="P11" s="14">
        <v>2000</v>
      </c>
      <c r="Q11" s="76">
        <v>0.33</v>
      </c>
      <c r="R11" s="14"/>
      <c r="S11" s="14"/>
      <c r="T11" s="14">
        <v>0.22</v>
      </c>
      <c r="U11" s="14"/>
      <c r="V11" s="69"/>
      <c r="W11" s="69"/>
      <c r="X11" s="69"/>
      <c r="Y11" s="78">
        <v>3.28</v>
      </c>
      <c r="Z11" s="69"/>
      <c r="AA11" s="79"/>
      <c r="AB11" s="69">
        <v>86400</v>
      </c>
      <c r="AC11" s="69"/>
      <c r="AD11" s="69">
        <v>2000</v>
      </c>
      <c r="AE11" s="80"/>
      <c r="AF11" s="69">
        <v>2000</v>
      </c>
      <c r="AG11" s="81"/>
      <c r="AH11" s="82"/>
      <c r="AI11" s="83"/>
      <c r="AJ11" s="84">
        <v>0.96</v>
      </c>
      <c r="AK11" s="14"/>
      <c r="AL11" s="14"/>
      <c r="AM11" s="14"/>
      <c r="AN11" s="14"/>
      <c r="AO11" s="14"/>
      <c r="AP11" s="14"/>
      <c r="AQ11" s="14"/>
      <c r="AR11" s="14"/>
      <c r="AT11" s="76"/>
      <c r="AW11" s="37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EJ11" s="32" t="s">
        <v>87</v>
      </c>
    </row>
    <row r="12" spans="1:140">
      <c r="E12" s="85"/>
      <c r="H12" s="35"/>
      <c r="J12" s="35"/>
      <c r="M12" s="35"/>
      <c r="Q12" s="85"/>
      <c r="V12" s="86"/>
      <c r="W12" s="86"/>
      <c r="X12" s="86"/>
      <c r="Y12" s="86"/>
      <c r="Z12" s="86"/>
      <c r="AA12" s="86"/>
      <c r="AB12" s="86"/>
      <c r="AC12" s="86"/>
      <c r="AD12" s="86"/>
      <c r="AE12" s="87"/>
      <c r="AF12" s="87"/>
      <c r="AG12" s="88"/>
      <c r="AH12" s="85"/>
      <c r="AI12" s="35"/>
      <c r="AS12" s="1"/>
      <c r="AT12" s="76"/>
      <c r="AW12" s="37"/>
    </row>
    <row r="13" spans="1:140">
      <c r="A13">
        <v>0</v>
      </c>
      <c r="C13" s="89">
        <f t="shared" ref="C13:C76" si="0">$N$2-D13</f>
        <v>0</v>
      </c>
      <c r="D13" s="84">
        <f t="shared" ref="D13:D76" si="1">A13*$D$11</f>
        <v>0</v>
      </c>
      <c r="E13" s="76">
        <v>2.24E-2</v>
      </c>
      <c r="F13" s="91">
        <f t="shared" ref="F13:F76" si="2">$F$11*E13</f>
        <v>0.23385599999999998</v>
      </c>
      <c r="G13" s="80">
        <f t="shared" ref="G13:G76" si="3">F13+((1-$Q$1)*L13)</f>
        <v>0.23343839999999999</v>
      </c>
      <c r="H13" s="81">
        <f>AVERAGE(G13:G16)</f>
        <v>2.0380446000000001</v>
      </c>
      <c r="I13" s="102">
        <v>0</v>
      </c>
      <c r="J13" s="92">
        <f t="shared" ref="J13:J76" si="4">$J$11*I13</f>
        <v>0</v>
      </c>
      <c r="K13" s="102">
        <v>-0.2</v>
      </c>
      <c r="L13" s="78">
        <f t="shared" ref="L13:L76" si="5">$L$11*K13</f>
        <v>-2.088E-3</v>
      </c>
      <c r="M13" s="81">
        <f t="shared" ref="M13:M76" si="6">IF(D13&gt;$N$3,(62.4/$M$11)*ABS(D13-$N$3),0)</f>
        <v>0</v>
      </c>
      <c r="N13" s="14">
        <f>IF(C13&gt;-11.5,98,IF(C13&gt;-26.5,115,IF(C13&gt;-39.5,117,IF(C13&gt;-49.5,120,119))))</f>
        <v>98</v>
      </c>
      <c r="O13" s="78">
        <f t="shared" ref="O13:O76" si="7">(D13-D12)*(N13/2000)+O12</f>
        <v>0</v>
      </c>
      <c r="P13" s="78">
        <f t="shared" ref="P13:P76" si="8">IF(D13&gt;$N$3,(((N13-62.4)/$P$11)*(D13-D12))+P12,O13)</f>
        <v>0</v>
      </c>
      <c r="Q13" s="93">
        <f t="shared" ref="Q13:Q76" si="9">$Q$11*(G13-O13)</f>
        <v>7.7034671999999998E-2</v>
      </c>
      <c r="R13" s="80" t="e">
        <f t="shared" ref="R13:R76" si="10">Q13/P13</f>
        <v>#DIV/0!</v>
      </c>
      <c r="S13" s="80" t="e">
        <f t="shared" ref="S13:S76" si="11">AD13/J13</f>
        <v>#DIV/0!</v>
      </c>
      <c r="T13" s="69">
        <f t="shared" ref="T13:T76" si="12">$T$11*P13*2000</f>
        <v>0</v>
      </c>
      <c r="U13" s="78" t="e">
        <f t="shared" ref="U13:U76" si="13">MAX(1.4,(0.27*(LOG(AO13))+0.36*(LOG(AN13))+1.236))</f>
        <v>#NUM!</v>
      </c>
      <c r="V13" s="69" t="e">
        <f t="shared" ref="V13:V76" si="14">62.4*U13</f>
        <v>#NUM!</v>
      </c>
      <c r="W13" s="80" t="e">
        <f t="shared" ref="W13:W76" ca="1" si="15">AN13/(10^(1.1268-0.2817*AQ13))</f>
        <v>#DIV/0!</v>
      </c>
      <c r="X13" s="80" t="e">
        <f t="shared" ref="X13:X76" ca="1" si="16">17.6+11*LOG(AM13)</f>
        <v>#DIV/0!</v>
      </c>
      <c r="Y13" s="94" t="e">
        <f t="shared" ref="Y13:Y76" ca="1" si="17">IF(AND(AQ13&gt;1,AQ13&lt;=3.27),$Y$11*10^(0.952-3.04*AQ13),IF(AND(AQ13&gt;3.27,AQ13&lt;4),$Y$11*10^(-4.52-1.37*AQ13),"N/A"))</f>
        <v>#DIV/0!</v>
      </c>
      <c r="Z13" s="80" t="e">
        <f t="shared" ref="Z13:Z76" ca="1" si="18">IF(AND(AQ13&gt;2.2,AM13&lt;14), AM13, IF(AND(AQ13&gt;2.2,AM13&gt;14), 14, IF(AQ13&lt;2.2, 0.0188*(10^(0.55*AQ13+1.68)), "N/A")))</f>
        <v>#DIV/0!</v>
      </c>
      <c r="AA13" s="80" t="e">
        <f t="shared" ref="AA13:AA76" ca="1" si="19">Z13*(G13-O13)</f>
        <v>#DIV/0!</v>
      </c>
      <c r="AB13" s="80" t="e">
        <f t="shared" ref="AB13:AB76" ca="1" si="20">$AB$11*Y13*AA13*2000/62.4</f>
        <v>#DIV/0!</v>
      </c>
      <c r="AC13" s="80" t="e">
        <f t="shared" ref="AC13:AC76" si="21">10.5+7*LOG(AP13)</f>
        <v>#NUM!</v>
      </c>
      <c r="AD13" s="69">
        <f t="shared" ref="AD13:AD76" si="22">$AD$11*(G13-O13)/$Q$2</f>
        <v>27.463341176470589</v>
      </c>
      <c r="AE13" s="69">
        <f>AVERAGE(AD13:AD16)</f>
        <v>239.20256752941177</v>
      </c>
      <c r="AF13" s="69">
        <f t="shared" ref="AF13:AF76" si="23">$AF$11*G13/$Q$3</f>
        <v>23.34384</v>
      </c>
      <c r="AG13" s="95">
        <f>AVERAGE(AF13:AF16)</f>
        <v>203.80445999999998</v>
      </c>
      <c r="AH13" s="93" t="e">
        <f t="shared" ref="AH13:AH76" si="24">(AK13+10)/((J13/P13)+0.67)</f>
        <v>#DIV/0!</v>
      </c>
      <c r="AI13" s="81" t="e">
        <f t="shared" ref="AI13:AI76" si="25">J13/P13</f>
        <v>#DIV/0!</v>
      </c>
      <c r="AJ13" s="80">
        <f t="shared" ref="AJ13:AJ76" si="26">$AJ$11*G13</f>
        <v>0.22410086399999998</v>
      </c>
      <c r="AK13" s="80" t="e">
        <f t="shared" ref="AK13:AK76" si="27">(G13-O13)/P13</f>
        <v>#DIV/0!</v>
      </c>
      <c r="AL13" s="78" t="e">
        <f t="shared" ref="AL13:AL76" ca="1" si="28">MIN(1,((0.381*AQ13)+(0.05*(P13/1.06)-0.15)))</f>
        <v>#DIV/0!</v>
      </c>
      <c r="AM13" s="80" t="e">
        <f t="shared" ref="AM13:AM76" ca="1" si="29">((G13-O13)/1.06)*((1.06/P13)^AL13)</f>
        <v>#DIV/0!</v>
      </c>
      <c r="AN13" s="80">
        <f t="shared" ref="AN13:AN76" si="30">G13/1.06</f>
        <v>0.22022490566037733</v>
      </c>
      <c r="AO13" s="80">
        <f t="shared" ref="AO13:AO76" si="31">100*(J13/G13)</f>
        <v>0</v>
      </c>
      <c r="AP13" s="80">
        <f t="shared" ref="AP13:AP76" si="32">100*(J13/(G13-O13))</f>
        <v>0</v>
      </c>
      <c r="AQ13" s="80" t="e">
        <f t="shared" ref="AQ13:AQ76" ca="1" si="33">SQRT(((3.47-LOG(AM13))^2)+((LOG(AP13)+1.22)^2))</f>
        <v>#DIV/0!</v>
      </c>
      <c r="AR13" s="80" t="e">
        <f t="shared" ref="AR13:AR76" si="34">SQRT(((3.47-LOG(AN13))^2)+((LOG(AO13)+1.22)^2))</f>
        <v>#NUM!</v>
      </c>
      <c r="AS13" s="78">
        <f t="shared" ref="AS13:AS76" si="35">(L13-M13)/(G13-O13)</f>
        <v>-8.9445438282647581E-3</v>
      </c>
      <c r="AT13" s="96" t="e">
        <f t="shared" ref="AT13:AT76" ca="1" si="36">IF(AND((0.005*(AP13-1)-0.0003*((AP13-1)^2)-0.002)&gt;0,AM13&gt;(1/(0.005*(AP13-1)-0.0003*((AP13-1)^2)-0.002)),AP13&gt;=4.5),9,IF(AND((0.005*(AP13-1)-0.0003*((AP13-1)^2)-0.002)&gt;0,AM13&gt;(1/(0.005*(AP13-1)-0.0003*((AP13-1)^2)-0.002)),AP13&lt;4.5),8,IF(AM13&lt;12*EXP(-1.4*AP13),1,IF(AQ13&gt;3.6,2,IF(AQ13&gt;2.95,3,IF(AQ13&gt;2.6,4,IF(AQ13&gt;2.05,5,IF(AQ13&gt;1.31,6,7))))))))</f>
        <v>#DIV/0!</v>
      </c>
      <c r="AU13" s="97" t="e">
        <f t="shared" ref="AU13:AU76" ca="1" si="37">IF(AT13=9,"Very stiff fine-grained",IF(AT13=8,"Very stiff sand to clayey sand",IF(AT13=1,"Sensitive fine-grained", IF(AT13=2,"Organic",IF(AT13=3,"Clay",IF(AT13=4,"Silt mxture",IF(AT13=5,"Sand mixture",IF(AT13=6,"Sand","Gravelly sand to sand"))))))))</f>
        <v>#DIV/0!</v>
      </c>
      <c r="AV13" s="98">
        <f t="shared" ref="AV13:AV76" si="38">IF(AND((0.005*(AO13-1)-0.0003*((AO13-1)^2)-0.002)&gt;0,AN13&gt;(1/(0.005*(AO13-1)-0.0003*((AO13-1)^2)-0.002)),AO13&gt;=4.5),9,IF(AND((0.005*(AO13-1)-0.0003*((AO13-1)^2)-0.002)&gt;0,AN13&gt;(1/(0.005*(AO13-1)-0.0003*((AO13-1)^2)-0.002)),AO13&lt;4.5),8,IF(AN13&lt;12*EXP(-1.4*AO13),1,IF(AR13&gt;3.6,2,IF(AR13&gt;2.95,3,IF(AR13&gt;2.6,4,IF(AR13&gt;2.05,5,IF(AR13&gt;1.31,6,7))))))))</f>
        <v>1</v>
      </c>
      <c r="AW13" s="99" t="str">
        <f t="shared" ref="AW13:AW76" si="39">IF(AV13=9,"Very stiff fine-grained",IF(AV13=8,"Very stiff sand to clayey sand",IF(AV13=1,"Sensitive fine-grained", IF(AV13=2,"Organic",IF(AV13=3,"Clay",IF(AV13=4,"Silt mxture",IF(AV13=5,"Sand mixture",IF(AV13=6,"Sand","Gravelly sand to sand"))))))))</f>
        <v>Sensitive fine-grained</v>
      </c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</row>
    <row r="14" spans="1:140">
      <c r="A14">
        <v>0.02</v>
      </c>
      <c r="C14" s="89">
        <f t="shared" si="0"/>
        <v>-6.5616000000000008E-2</v>
      </c>
      <c r="D14" s="84">
        <f t="shared" si="1"/>
        <v>6.5616000000000008E-2</v>
      </c>
      <c r="E14" s="76">
        <v>0.24940000000000001</v>
      </c>
      <c r="F14" s="91">
        <f t="shared" si="2"/>
        <v>2.6037360000000001</v>
      </c>
      <c r="G14" s="80">
        <f t="shared" si="3"/>
        <v>2.6022744000000002</v>
      </c>
      <c r="H14" s="81">
        <f>AVERAGE(G13:G17)</f>
        <v>2.3672073600000001</v>
      </c>
      <c r="I14" s="102">
        <v>7</v>
      </c>
      <c r="J14" s="92">
        <f t="shared" si="4"/>
        <v>7.3079999999999992E-2</v>
      </c>
      <c r="K14" s="102">
        <v>-0.7</v>
      </c>
      <c r="L14" s="78">
        <f t="shared" si="5"/>
        <v>-7.3079999999999994E-3</v>
      </c>
      <c r="M14" s="81">
        <f t="shared" si="6"/>
        <v>2.0472191999999999E-3</v>
      </c>
      <c r="N14" s="14">
        <f t="shared" ref="N14:N77" si="40">IF(C14&gt;-11.5,98,IF(C14&gt;-26.5,115,IF(C14&gt;-39.5,117,IF(C14&gt;-49.5,120,119))))</f>
        <v>98</v>
      </c>
      <c r="O14" s="78">
        <f t="shared" si="7"/>
        <v>3.2151840000000007E-3</v>
      </c>
      <c r="P14" s="78">
        <f t="shared" si="8"/>
        <v>1.1679648000000001E-3</v>
      </c>
      <c r="Q14" s="93">
        <f t="shared" si="9"/>
        <v>0.85768954128000008</v>
      </c>
      <c r="R14" s="80">
        <f t="shared" si="10"/>
        <v>734.34536835356676</v>
      </c>
      <c r="S14" s="80">
        <f t="shared" si="11"/>
        <v>4184.0677677967751</v>
      </c>
      <c r="T14" s="69">
        <f t="shared" si="12"/>
        <v>0.51390451200000009</v>
      </c>
      <c r="U14" s="78">
        <f t="shared" si="13"/>
        <v>1.4974972719900839</v>
      </c>
      <c r="V14" s="69">
        <f t="shared" si="14"/>
        <v>93.443829772181232</v>
      </c>
      <c r="W14" s="80">
        <f t="shared" ca="1" si="15"/>
        <v>0.696705961643316</v>
      </c>
      <c r="X14" s="80">
        <f t="shared" ca="1" si="16"/>
        <v>42.520625812789845</v>
      </c>
      <c r="Y14" s="94">
        <f t="shared" ca="1" si="17"/>
        <v>1.6250487294907508E-5</v>
      </c>
      <c r="Z14" s="80">
        <f t="shared" ca="1" si="18"/>
        <v>12.19501178629811</v>
      </c>
      <c r="AA14" s="80">
        <f t="shared" ca="1" si="19"/>
        <v>31.695557772406726</v>
      </c>
      <c r="AB14" s="66">
        <f t="shared" ca="1" si="20"/>
        <v>1426.342870759853</v>
      </c>
      <c r="AC14" s="80">
        <f t="shared" si="21"/>
        <v>13.642876549837979</v>
      </c>
      <c r="AD14" s="69">
        <f t="shared" si="22"/>
        <v>305.77167247058827</v>
      </c>
      <c r="AE14" s="69">
        <f>AVERAGE(AD13:AD17)</f>
        <v>277.73846964705882</v>
      </c>
      <c r="AF14" s="69">
        <f t="shared" si="23"/>
        <v>260.22744</v>
      </c>
      <c r="AG14" s="95">
        <f>AVERAGE(AF13:AF17)</f>
        <v>236.72073599999999</v>
      </c>
      <c r="AH14" s="93">
        <f t="shared" si="24"/>
        <v>35.345914054401007</v>
      </c>
      <c r="AI14" s="81">
        <f t="shared" si="25"/>
        <v>62.570378833334686</v>
      </c>
      <c r="AJ14" s="80">
        <f t="shared" si="26"/>
        <v>2.498183424</v>
      </c>
      <c r="AK14" s="80">
        <f t="shared" si="27"/>
        <v>2225.2889950108083</v>
      </c>
      <c r="AL14" s="78">
        <f t="shared" ca="1" si="28"/>
        <v>0.63423925072069398</v>
      </c>
      <c r="AM14" s="80">
        <f t="shared" ca="1" si="29"/>
        <v>184.29410238008049</v>
      </c>
      <c r="AN14" s="80">
        <f t="shared" si="30"/>
        <v>2.4549758490566038</v>
      </c>
      <c r="AO14" s="80">
        <f t="shared" si="31"/>
        <v>2.8083126053117224</v>
      </c>
      <c r="AP14" s="80">
        <f t="shared" si="32"/>
        <v>2.8117866476498157</v>
      </c>
      <c r="AQ14" s="80">
        <f t="shared" ca="1" si="33"/>
        <v>2.0582261365917294</v>
      </c>
      <c r="AR14" s="80">
        <f t="shared" si="34"/>
        <v>3.5028301870400762</v>
      </c>
      <c r="AS14" s="78">
        <f t="shared" si="35"/>
        <v>-3.5994636607002179E-3</v>
      </c>
      <c r="AT14" s="96">
        <f t="shared" ca="1" si="36"/>
        <v>8</v>
      </c>
      <c r="AU14" s="97" t="str">
        <f t="shared" ca="1" si="37"/>
        <v>Very stiff sand to clayey sand</v>
      </c>
      <c r="AV14" s="98">
        <f t="shared" si="38"/>
        <v>3</v>
      </c>
      <c r="AW14" s="99" t="str">
        <f t="shared" si="39"/>
        <v>Clay</v>
      </c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</row>
    <row r="15" spans="1:140">
      <c r="A15">
        <v>0.04</v>
      </c>
      <c r="C15" s="89">
        <f t="shared" si="0"/>
        <v>-0.13123200000000002</v>
      </c>
      <c r="D15" s="84">
        <f t="shared" si="1"/>
        <v>0.13123200000000002</v>
      </c>
      <c r="E15" s="76">
        <v>0.255</v>
      </c>
      <c r="F15" s="91">
        <f t="shared" si="2"/>
        <v>2.6621999999999999</v>
      </c>
      <c r="G15" s="80">
        <f t="shared" si="3"/>
        <v>2.6582328</v>
      </c>
      <c r="H15" s="81">
        <f>AVERAGE(G13:G18)</f>
        <v>2.6199528000000001</v>
      </c>
      <c r="I15" s="102">
        <v>7.2</v>
      </c>
      <c r="J15" s="92">
        <f t="shared" si="4"/>
        <v>7.5167999999999999E-2</v>
      </c>
      <c r="K15" s="102">
        <v>-1.9</v>
      </c>
      <c r="L15" s="78">
        <f t="shared" si="5"/>
        <v>-1.9835999999999999E-2</v>
      </c>
      <c r="M15" s="81">
        <f t="shared" si="6"/>
        <v>4.0944383999999999E-3</v>
      </c>
      <c r="N15" s="14">
        <f t="shared" si="40"/>
        <v>98</v>
      </c>
      <c r="O15" s="78">
        <f t="shared" si="7"/>
        <v>6.4303680000000014E-3</v>
      </c>
      <c r="P15" s="78">
        <f t="shared" si="8"/>
        <v>2.3359296000000002E-3</v>
      </c>
      <c r="Q15" s="93">
        <f t="shared" si="9"/>
        <v>0.87509480255999994</v>
      </c>
      <c r="R15" s="80">
        <f t="shared" si="10"/>
        <v>374.62379112795173</v>
      </c>
      <c r="S15" s="80">
        <f t="shared" si="11"/>
        <v>4150.3932086244458</v>
      </c>
      <c r="T15" s="69">
        <f t="shared" si="12"/>
        <v>1.0278090240000002</v>
      </c>
      <c r="U15" s="78">
        <f t="shared" si="13"/>
        <v>1.5016321683034279</v>
      </c>
      <c r="V15" s="69">
        <f t="shared" si="14"/>
        <v>93.701847302133899</v>
      </c>
      <c r="W15" s="80">
        <f t="shared" ca="1" si="15"/>
        <v>0.74467018432396337</v>
      </c>
      <c r="X15" s="80">
        <f t="shared" ca="1" si="16"/>
        <v>41.295715977105438</v>
      </c>
      <c r="Y15" s="94">
        <f t="shared" ca="1" si="17"/>
        <v>9.966586637144958E-6</v>
      </c>
      <c r="Z15" s="80">
        <f t="shared" ca="1" si="18"/>
        <v>13.322795810825795</v>
      </c>
      <c r="AA15" s="80">
        <f t="shared" ca="1" si="19"/>
        <v>35.329422332187249</v>
      </c>
      <c r="AB15" s="80">
        <f t="shared" ca="1" si="20"/>
        <v>975.08422665423166</v>
      </c>
      <c r="AC15" s="80">
        <f t="shared" si="21"/>
        <v>13.667442813684236</v>
      </c>
      <c r="AD15" s="69">
        <f t="shared" si="22"/>
        <v>311.97675670588234</v>
      </c>
      <c r="AE15" s="69">
        <f>AVERAGE(AD13:AD18)</f>
        <v>307.2840988235294</v>
      </c>
      <c r="AF15" s="69">
        <f t="shared" si="23"/>
        <v>265.82327999999995</v>
      </c>
      <c r="AG15" s="95">
        <f>AVERAGE(AF13:AF18)</f>
        <v>261.99527999999998</v>
      </c>
      <c r="AH15" s="93">
        <f t="shared" si="24"/>
        <v>34.863216462828483</v>
      </c>
      <c r="AI15" s="81">
        <f t="shared" si="25"/>
        <v>32.179051971429274</v>
      </c>
      <c r="AJ15" s="80">
        <f t="shared" si="26"/>
        <v>2.5519034879999998</v>
      </c>
      <c r="AK15" s="80">
        <f t="shared" si="27"/>
        <v>1135.2236094786415</v>
      </c>
      <c r="AL15" s="78">
        <f t="shared" ca="1" si="28"/>
        <v>0.66090417825419978</v>
      </c>
      <c r="AM15" s="80">
        <f t="shared" ca="1" si="29"/>
        <v>142.61197616653411</v>
      </c>
      <c r="AN15" s="80">
        <f t="shared" si="30"/>
        <v>2.5077667924528302</v>
      </c>
      <c r="AO15" s="80">
        <f t="shared" si="31"/>
        <v>2.8277433037467601</v>
      </c>
      <c r="AP15" s="80">
        <f t="shared" si="32"/>
        <v>2.8346003115815832</v>
      </c>
      <c r="AQ15" s="80">
        <f t="shared" ca="1" si="33"/>
        <v>2.128068222823384</v>
      </c>
      <c r="AR15" s="80">
        <f t="shared" si="34"/>
        <v>3.4961391619660263</v>
      </c>
      <c r="AS15" s="78">
        <f t="shared" si="35"/>
        <v>-9.0242161750909815E-3</v>
      </c>
      <c r="AT15" s="96">
        <f t="shared" ca="1" si="36"/>
        <v>5</v>
      </c>
      <c r="AU15" s="97" t="str">
        <f t="shared" ca="1" si="37"/>
        <v>Sand mixture</v>
      </c>
      <c r="AV15" s="98">
        <f t="shared" si="38"/>
        <v>3</v>
      </c>
      <c r="AW15" s="99" t="str">
        <f t="shared" si="39"/>
        <v>Clay</v>
      </c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</row>
    <row r="16" spans="1:140">
      <c r="A16">
        <v>0.06</v>
      </c>
      <c r="C16" s="89">
        <f t="shared" si="0"/>
        <v>-0.196848</v>
      </c>
      <c r="D16" s="84">
        <f t="shared" si="1"/>
        <v>0.196848</v>
      </c>
      <c r="E16" s="76">
        <v>0.255</v>
      </c>
      <c r="F16" s="91">
        <f t="shared" si="2"/>
        <v>2.6621999999999999</v>
      </c>
      <c r="G16" s="80">
        <f t="shared" si="3"/>
        <v>2.6582328</v>
      </c>
      <c r="H16" s="81">
        <f t="shared" ref="H16:H79" si="41">AVERAGE(G13:G19)</f>
        <v>2.822886514285714</v>
      </c>
      <c r="I16" s="102">
        <v>7.2</v>
      </c>
      <c r="J16" s="92">
        <f t="shared" si="4"/>
        <v>7.5167999999999999E-2</v>
      </c>
      <c r="K16" s="102">
        <v>-1.9</v>
      </c>
      <c r="L16" s="78">
        <f t="shared" si="5"/>
        <v>-1.9835999999999999E-2</v>
      </c>
      <c r="M16" s="81">
        <f t="shared" si="6"/>
        <v>6.1416575999999994E-3</v>
      </c>
      <c r="N16" s="14">
        <f t="shared" si="40"/>
        <v>98</v>
      </c>
      <c r="O16" s="78">
        <f t="shared" si="7"/>
        <v>9.6455519999999999E-3</v>
      </c>
      <c r="P16" s="78">
        <f t="shared" si="8"/>
        <v>3.5038943999999997E-3</v>
      </c>
      <c r="Q16" s="93">
        <f t="shared" si="9"/>
        <v>0.87403379184000007</v>
      </c>
      <c r="R16" s="80">
        <f t="shared" si="10"/>
        <v>249.4463850965372</v>
      </c>
      <c r="S16" s="80">
        <f t="shared" si="11"/>
        <v>4145.3610547667349</v>
      </c>
      <c r="T16" s="69">
        <f t="shared" si="12"/>
        <v>1.5417135359999998</v>
      </c>
      <c r="U16" s="78">
        <f t="shared" si="13"/>
        <v>1.5016321683034279</v>
      </c>
      <c r="V16" s="69">
        <f t="shared" si="14"/>
        <v>93.701847302133899</v>
      </c>
      <c r="W16" s="80">
        <f t="shared" ca="1" si="15"/>
        <v>0.76737509960681394</v>
      </c>
      <c r="X16" s="80">
        <f t="shared" ca="1" si="16"/>
        <v>40.492661505917646</v>
      </c>
      <c r="Y16" s="94">
        <f t="shared" ca="1" si="17"/>
        <v>7.207478595963021E-6</v>
      </c>
      <c r="Z16" s="80">
        <f t="shared" ca="1" si="18"/>
        <v>14.127404406864008</v>
      </c>
      <c r="AA16" s="80">
        <f t="shared" ca="1" si="19"/>
        <v>37.417663159359016</v>
      </c>
      <c r="AB16" s="80">
        <f t="shared" ca="1" si="20"/>
        <v>746.82555599640216</v>
      </c>
      <c r="AC16" s="80">
        <f t="shared" si="21"/>
        <v>13.671130979451464</v>
      </c>
      <c r="AD16" s="69">
        <f t="shared" si="22"/>
        <v>311.59849976470593</v>
      </c>
      <c r="AE16" s="69">
        <f t="shared" ref="AE16:AE79" si="42">AVERAGE(AD13:AD19)</f>
        <v>330.96952497478986</v>
      </c>
      <c r="AF16" s="69">
        <f t="shared" si="23"/>
        <v>265.82327999999995</v>
      </c>
      <c r="AG16" s="95">
        <f t="shared" ref="AG16:AG79" si="43">AVERAGE(AF13:AF19)</f>
        <v>282.28865142857143</v>
      </c>
      <c r="AH16" s="93">
        <f t="shared" si="24"/>
        <v>34.620461840325937</v>
      </c>
      <c r="AI16" s="81">
        <f t="shared" si="25"/>
        <v>21.452701314286184</v>
      </c>
      <c r="AJ16" s="80">
        <f t="shared" si="26"/>
        <v>2.5519034879999998</v>
      </c>
      <c r="AK16" s="80">
        <f t="shared" si="27"/>
        <v>755.89813665617328</v>
      </c>
      <c r="AL16" s="78">
        <f t="shared" ca="1" si="28"/>
        <v>0.67860096020357574</v>
      </c>
      <c r="AM16" s="80">
        <f t="shared" ca="1" si="29"/>
        <v>120.54551202442063</v>
      </c>
      <c r="AN16" s="80">
        <f t="shared" si="30"/>
        <v>2.5077667924528302</v>
      </c>
      <c r="AO16" s="80">
        <f t="shared" si="31"/>
        <v>2.8277433037467601</v>
      </c>
      <c r="AP16" s="80">
        <f t="shared" si="32"/>
        <v>2.8380413013300134</v>
      </c>
      <c r="AQ16" s="80">
        <f t="shared" ca="1" si="33"/>
        <v>2.1743718692016794</v>
      </c>
      <c r="AR16" s="80">
        <f t="shared" si="34"/>
        <v>3.4961391619660263</v>
      </c>
      <c r="AS16" s="78">
        <f t="shared" si="35"/>
        <v>-9.8081185052960717E-3</v>
      </c>
      <c r="AT16" s="96">
        <f t="shared" ca="1" si="36"/>
        <v>5</v>
      </c>
      <c r="AU16" s="97" t="str">
        <f t="shared" ca="1" si="37"/>
        <v>Sand mixture</v>
      </c>
      <c r="AV16" s="98">
        <f t="shared" si="38"/>
        <v>3</v>
      </c>
      <c r="AW16" s="99" t="str">
        <f t="shared" si="39"/>
        <v>Clay</v>
      </c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</row>
    <row r="17" spans="1:69">
      <c r="A17">
        <v>0.08</v>
      </c>
      <c r="C17" s="89">
        <f t="shared" si="0"/>
        <v>-0.26246400000000003</v>
      </c>
      <c r="D17" s="84">
        <f t="shared" si="1"/>
        <v>0.26246400000000003</v>
      </c>
      <c r="E17" s="76">
        <v>0.3533</v>
      </c>
      <c r="F17" s="91">
        <f t="shared" si="2"/>
        <v>3.6884519999999998</v>
      </c>
      <c r="G17" s="80">
        <f t="shared" si="3"/>
        <v>3.6838583999999996</v>
      </c>
      <c r="H17" s="81">
        <f t="shared" si="41"/>
        <v>3.3811282285714279</v>
      </c>
      <c r="I17" s="102">
        <v>7.4</v>
      </c>
      <c r="J17" s="92">
        <f t="shared" si="4"/>
        <v>7.7256000000000005E-2</v>
      </c>
      <c r="K17" s="102">
        <v>-2.2000000000000002</v>
      </c>
      <c r="L17" s="78">
        <f t="shared" si="5"/>
        <v>-2.2968000000000002E-2</v>
      </c>
      <c r="M17" s="81">
        <f t="shared" si="6"/>
        <v>8.1888767999999997E-3</v>
      </c>
      <c r="N17" s="14">
        <f t="shared" si="40"/>
        <v>98</v>
      </c>
      <c r="O17" s="78">
        <f t="shared" si="7"/>
        <v>1.2860736000000001E-2</v>
      </c>
      <c r="P17" s="78">
        <f t="shared" si="8"/>
        <v>4.6718592000000005E-3</v>
      </c>
      <c r="Q17" s="93">
        <f t="shared" si="9"/>
        <v>1.21142922912</v>
      </c>
      <c r="R17" s="80">
        <f t="shared" si="10"/>
        <v>259.30345441917422</v>
      </c>
      <c r="S17" s="80">
        <f t="shared" si="11"/>
        <v>5590.2723169416868</v>
      </c>
      <c r="T17" s="69">
        <f t="shared" si="12"/>
        <v>2.0556180480000004</v>
      </c>
      <c r="U17" s="78">
        <f t="shared" si="13"/>
        <v>1.5175988510326053</v>
      </c>
      <c r="V17" s="69">
        <f t="shared" si="14"/>
        <v>94.69816830443456</v>
      </c>
      <c r="W17" s="80">
        <f t="shared" ca="1" si="15"/>
        <v>1.0062469711990867</v>
      </c>
      <c r="X17" s="80">
        <f t="shared" ca="1" si="16"/>
        <v>40.279312096683107</v>
      </c>
      <c r="Y17" s="94">
        <f t="shared" ca="1" si="17"/>
        <v>1.3089496434630035E-5</v>
      </c>
      <c r="Z17" s="80">
        <f t="shared" ca="1" si="18"/>
        <v>12.681732029829476</v>
      </c>
      <c r="AA17" s="80">
        <f t="shared" ca="1" si="19"/>
        <v>46.554608656977983</v>
      </c>
      <c r="AB17" s="80">
        <f t="shared" ca="1" si="20"/>
        <v>1687.503832701535</v>
      </c>
      <c r="AC17" s="80">
        <f t="shared" si="21"/>
        <v>12.762036771762471</v>
      </c>
      <c r="AD17" s="69">
        <f t="shared" si="22"/>
        <v>431.88207811764698</v>
      </c>
      <c r="AE17" s="69">
        <f t="shared" si="42"/>
        <v>396.26676383193274</v>
      </c>
      <c r="AF17" s="69">
        <f t="shared" si="23"/>
        <v>368.38583999999997</v>
      </c>
      <c r="AG17" s="95">
        <f t="shared" si="43"/>
        <v>338.11282285714287</v>
      </c>
      <c r="AH17" s="93">
        <f t="shared" si="24"/>
        <v>46.24822132335342</v>
      </c>
      <c r="AI17" s="81">
        <f t="shared" si="25"/>
        <v>16.536457263095599</v>
      </c>
      <c r="AJ17" s="80">
        <f t="shared" si="26"/>
        <v>3.5365040639999994</v>
      </c>
      <c r="AK17" s="80">
        <f t="shared" si="27"/>
        <v>785.76804369446734</v>
      </c>
      <c r="AL17" s="78">
        <f t="shared" ca="1" si="28"/>
        <v>0.64617836237414328</v>
      </c>
      <c r="AM17" s="80">
        <f t="shared" ca="1" si="29"/>
        <v>115.28044523923849</v>
      </c>
      <c r="AN17" s="80">
        <f t="shared" si="30"/>
        <v>3.4753381132075467</v>
      </c>
      <c r="AO17" s="80">
        <f t="shared" si="31"/>
        <v>2.0971490109391833</v>
      </c>
      <c r="AP17" s="80">
        <f t="shared" si="32"/>
        <v>2.1044960272685156</v>
      </c>
      <c r="AQ17" s="80">
        <f t="shared" ca="1" si="33"/>
        <v>2.0891285870266723</v>
      </c>
      <c r="AR17" s="80">
        <f t="shared" si="34"/>
        <v>3.309936415020009</v>
      </c>
      <c r="AS17" s="78">
        <f t="shared" si="35"/>
        <v>-8.4873049921940797E-3</v>
      </c>
      <c r="AT17" s="96">
        <f t="shared" ca="1" si="36"/>
        <v>5</v>
      </c>
      <c r="AU17" s="97" t="str">
        <f t="shared" ca="1" si="37"/>
        <v>Sand mixture</v>
      </c>
      <c r="AV17" s="98">
        <f t="shared" si="38"/>
        <v>3</v>
      </c>
      <c r="AW17" s="99" t="str">
        <f t="shared" si="39"/>
        <v>Clay</v>
      </c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</row>
    <row r="18" spans="1:69">
      <c r="A18">
        <v>0.1</v>
      </c>
      <c r="C18" s="89">
        <f t="shared" si="0"/>
        <v>-0.32808000000000004</v>
      </c>
      <c r="D18" s="84">
        <f t="shared" si="1"/>
        <v>0.32808000000000004</v>
      </c>
      <c r="E18" s="76">
        <v>0.3725</v>
      </c>
      <c r="F18" s="91">
        <f t="shared" si="2"/>
        <v>3.8888999999999996</v>
      </c>
      <c r="G18" s="80">
        <f t="shared" si="3"/>
        <v>3.8836799999999996</v>
      </c>
      <c r="H18" s="81">
        <f t="shared" si="41"/>
        <v>3.6008454857142853</v>
      </c>
      <c r="I18" s="102">
        <v>7.7</v>
      </c>
      <c r="J18" s="92">
        <f t="shared" si="4"/>
        <v>8.0388000000000001E-2</v>
      </c>
      <c r="K18" s="102">
        <v>-2.5</v>
      </c>
      <c r="L18" s="78">
        <f t="shared" si="5"/>
        <v>-2.6099999999999998E-2</v>
      </c>
      <c r="M18" s="81">
        <f t="shared" si="6"/>
        <v>1.0236096E-2</v>
      </c>
      <c r="N18" s="14">
        <f t="shared" si="40"/>
        <v>98</v>
      </c>
      <c r="O18" s="78">
        <f t="shared" si="7"/>
        <v>1.607592E-2</v>
      </c>
      <c r="P18" s="78">
        <f t="shared" si="8"/>
        <v>5.8398240000000004E-3</v>
      </c>
      <c r="Q18" s="93">
        <f t="shared" si="9"/>
        <v>1.2763093463999999</v>
      </c>
      <c r="R18" s="80">
        <f t="shared" si="10"/>
        <v>218.5527074788555</v>
      </c>
      <c r="S18" s="80">
        <f t="shared" si="11"/>
        <v>5660.2010835682231</v>
      </c>
      <c r="T18" s="69">
        <f t="shared" si="12"/>
        <v>2.5695225600000002</v>
      </c>
      <c r="U18" s="78">
        <f t="shared" si="13"/>
        <v>1.5243234284104712</v>
      </c>
      <c r="V18" s="69">
        <f t="shared" si="14"/>
        <v>95.117781932813401</v>
      </c>
      <c r="W18" s="80">
        <f t="shared" ca="1" si="15"/>
        <v>1.070892016913231</v>
      </c>
      <c r="X18" s="80">
        <f t="shared" ca="1" si="16"/>
        <v>39.978893382016885</v>
      </c>
      <c r="Y18" s="94">
        <f t="shared" ca="1" si="17"/>
        <v>1.182145617307053E-5</v>
      </c>
      <c r="Z18" s="80">
        <f t="shared" ca="1" si="18"/>
        <v>12.917684815882811</v>
      </c>
      <c r="AA18" s="80">
        <f t="shared" ca="1" si="19"/>
        <v>49.960490498062406</v>
      </c>
      <c r="AB18" s="80">
        <f t="shared" ca="1" si="20"/>
        <v>1635.523612083558</v>
      </c>
      <c r="AC18" s="80">
        <f t="shared" si="21"/>
        <v>12.724244498938262</v>
      </c>
      <c r="AD18" s="69">
        <f t="shared" si="22"/>
        <v>455.01224470588232</v>
      </c>
      <c r="AE18" s="69">
        <f t="shared" si="42"/>
        <v>421.73759596638655</v>
      </c>
      <c r="AF18" s="69">
        <f t="shared" si="23"/>
        <v>388.36799999999994</v>
      </c>
      <c r="AG18" s="95">
        <f t="shared" si="43"/>
        <v>360.08454857142857</v>
      </c>
      <c r="AH18" s="93">
        <f t="shared" si="24"/>
        <v>46.571418203642601</v>
      </c>
      <c r="AI18" s="81">
        <f t="shared" si="25"/>
        <v>13.765483343333633</v>
      </c>
      <c r="AJ18" s="80">
        <f t="shared" si="26"/>
        <v>3.7283327999999996</v>
      </c>
      <c r="AK18" s="80">
        <f t="shared" si="27"/>
        <v>662.28093175410754</v>
      </c>
      <c r="AL18" s="78">
        <f t="shared" ca="1" si="28"/>
        <v>0.65177950695654696</v>
      </c>
      <c r="AM18" s="80">
        <f t="shared" ca="1" si="29"/>
        <v>108.25422442478346</v>
      </c>
      <c r="AN18" s="80">
        <f t="shared" si="30"/>
        <v>3.6638490566037731</v>
      </c>
      <c r="AO18" s="80">
        <f t="shared" si="31"/>
        <v>2.06989247311828</v>
      </c>
      <c r="AP18" s="80">
        <f t="shared" si="32"/>
        <v>2.0784961008728691</v>
      </c>
      <c r="AQ18" s="80">
        <f t="shared" ca="1" si="33"/>
        <v>2.1036851537016288</v>
      </c>
      <c r="AR18" s="80">
        <f t="shared" si="34"/>
        <v>3.2869947409622058</v>
      </c>
      <c r="AS18" s="78">
        <f t="shared" si="35"/>
        <v>-9.3949885377098887E-3</v>
      </c>
      <c r="AT18" s="96">
        <f t="shared" ca="1" si="36"/>
        <v>5</v>
      </c>
      <c r="AU18" s="97" t="str">
        <f t="shared" ca="1" si="37"/>
        <v>Sand mixture</v>
      </c>
      <c r="AV18" s="98">
        <f t="shared" si="38"/>
        <v>3</v>
      </c>
      <c r="AW18" s="99" t="str">
        <f t="shared" si="39"/>
        <v>Clay</v>
      </c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</row>
    <row r="19" spans="1:69">
      <c r="A19">
        <v>0.12</v>
      </c>
      <c r="C19" s="89">
        <f t="shared" si="0"/>
        <v>-0.39369599999999999</v>
      </c>
      <c r="D19" s="84">
        <f t="shared" si="1"/>
        <v>0.39369599999999999</v>
      </c>
      <c r="E19" s="76">
        <v>0.38750000000000001</v>
      </c>
      <c r="F19" s="91">
        <f t="shared" si="2"/>
        <v>4.0454999999999997</v>
      </c>
      <c r="G19" s="80">
        <f t="shared" si="3"/>
        <v>4.0404887999999994</v>
      </c>
      <c r="H19" s="81">
        <f t="shared" si="41"/>
        <v>3.8133740571428567</v>
      </c>
      <c r="I19" s="102">
        <v>8.1999999999999993</v>
      </c>
      <c r="J19" s="92">
        <f t="shared" si="4"/>
        <v>8.560799999999999E-2</v>
      </c>
      <c r="K19" s="102">
        <v>-2.4</v>
      </c>
      <c r="L19" s="78">
        <f t="shared" si="5"/>
        <v>-2.5055999999999998E-2</v>
      </c>
      <c r="M19" s="81">
        <f t="shared" si="6"/>
        <v>1.2283315199999999E-2</v>
      </c>
      <c r="N19" s="14">
        <f t="shared" si="40"/>
        <v>98</v>
      </c>
      <c r="O19" s="78">
        <f t="shared" si="7"/>
        <v>1.9291103999999996E-2</v>
      </c>
      <c r="P19" s="78">
        <f t="shared" si="8"/>
        <v>7.0077887999999994E-3</v>
      </c>
      <c r="Q19" s="93">
        <f t="shared" si="9"/>
        <v>1.32699523968</v>
      </c>
      <c r="R19" s="80">
        <f t="shared" si="10"/>
        <v>189.36005030288587</v>
      </c>
      <c r="S19" s="80">
        <f t="shared" si="11"/>
        <v>5526.143373076733</v>
      </c>
      <c r="T19" s="69">
        <f t="shared" si="12"/>
        <v>3.0834270719999997</v>
      </c>
      <c r="U19" s="78">
        <f t="shared" si="13"/>
        <v>1.5332478149419764</v>
      </c>
      <c r="V19" s="69">
        <f t="shared" si="14"/>
        <v>95.674663652379323</v>
      </c>
      <c r="W19" s="80">
        <f t="shared" ca="1" si="15"/>
        <v>1.1286211206123327</v>
      </c>
      <c r="X19" s="80">
        <f t="shared" ca="1" si="16"/>
        <v>39.78055791974414</v>
      </c>
      <c r="Y19" s="94">
        <f t="shared" ca="1" si="17"/>
        <v>1.0282723056320685E-5</v>
      </c>
      <c r="Z19" s="80">
        <f t="shared" ca="1" si="18"/>
        <v>13.247739390245538</v>
      </c>
      <c r="AA19" s="80">
        <f t="shared" ca="1" si="19"/>
        <v>53.271779113263797</v>
      </c>
      <c r="AB19" s="80">
        <f t="shared" ca="1" si="20"/>
        <v>1516.9263267854226</v>
      </c>
      <c r="AC19" s="80">
        <f t="shared" si="21"/>
        <v>12.797112482013524</v>
      </c>
      <c r="AD19" s="69">
        <f t="shared" si="22"/>
        <v>473.0820818823529</v>
      </c>
      <c r="AE19" s="69">
        <f t="shared" si="42"/>
        <v>446.36270036974787</v>
      </c>
      <c r="AF19" s="69">
        <f t="shared" si="23"/>
        <v>404.04887999999994</v>
      </c>
      <c r="AG19" s="95">
        <f t="shared" si="43"/>
        <v>381.33740571428564</v>
      </c>
      <c r="AH19" s="93">
        <f t="shared" si="24"/>
        <v>45.305977484968864</v>
      </c>
      <c r="AI19" s="81">
        <f t="shared" si="25"/>
        <v>12.216121581746298</v>
      </c>
      <c r="AJ19" s="80">
        <f t="shared" si="26"/>
        <v>3.8788692479999991</v>
      </c>
      <c r="AK19" s="80">
        <f t="shared" si="27"/>
        <v>573.81833425116918</v>
      </c>
      <c r="AL19" s="78">
        <f t="shared" ca="1" si="28"/>
        <v>0.65942487628574242</v>
      </c>
      <c r="AM19" s="80">
        <f t="shared" ca="1" si="29"/>
        <v>103.85187844399249</v>
      </c>
      <c r="AN19" s="80">
        <f t="shared" si="30"/>
        <v>3.8117818867924522</v>
      </c>
      <c r="AO19" s="80">
        <f t="shared" si="31"/>
        <v>2.1187535527879695</v>
      </c>
      <c r="AP19" s="80">
        <f t="shared" si="32"/>
        <v>2.1289179610631108</v>
      </c>
      <c r="AQ19" s="80">
        <f t="shared" ca="1" si="33"/>
        <v>2.1236071396595033</v>
      </c>
      <c r="AR19" s="80">
        <f t="shared" si="34"/>
        <v>3.2765753353732334</v>
      </c>
      <c r="AS19" s="78">
        <f t="shared" si="35"/>
        <v>-9.2856203606061158E-3</v>
      </c>
      <c r="AT19" s="96">
        <f t="shared" ca="1" si="36"/>
        <v>5</v>
      </c>
      <c r="AU19" s="97" t="str">
        <f t="shared" ca="1" si="37"/>
        <v>Sand mixture</v>
      </c>
      <c r="AV19" s="98">
        <f t="shared" si="38"/>
        <v>3</v>
      </c>
      <c r="AW19" s="99" t="str">
        <f t="shared" si="39"/>
        <v>Clay</v>
      </c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</row>
    <row r="20" spans="1:69">
      <c r="A20">
        <v>0.14000000000000001</v>
      </c>
      <c r="C20" s="89">
        <f t="shared" si="0"/>
        <v>-0.45931200000000005</v>
      </c>
      <c r="D20" s="84">
        <f t="shared" si="1"/>
        <v>0.45931200000000005</v>
      </c>
      <c r="E20" s="76">
        <v>0.39739999999999998</v>
      </c>
      <c r="F20" s="91">
        <f t="shared" si="2"/>
        <v>4.1488559999999994</v>
      </c>
      <c r="G20" s="80">
        <f t="shared" si="3"/>
        <v>4.1411303999999998</v>
      </c>
      <c r="H20" s="81">
        <f t="shared" si="41"/>
        <v>4.0259026285714281</v>
      </c>
      <c r="I20" s="102">
        <v>8.4</v>
      </c>
      <c r="J20" s="92">
        <f t="shared" si="4"/>
        <v>8.7695999999999996E-2</v>
      </c>
      <c r="K20" s="102">
        <v>-3.7</v>
      </c>
      <c r="L20" s="78">
        <f t="shared" si="5"/>
        <v>-3.8628000000000003E-2</v>
      </c>
      <c r="M20" s="81">
        <f t="shared" si="6"/>
        <v>1.4330534400000001E-2</v>
      </c>
      <c r="N20" s="14">
        <f t="shared" si="40"/>
        <v>98</v>
      </c>
      <c r="O20" s="78">
        <f t="shared" si="7"/>
        <v>2.2506287999999999E-2</v>
      </c>
      <c r="P20" s="78">
        <f t="shared" si="8"/>
        <v>8.1757536000000002E-3</v>
      </c>
      <c r="Q20" s="93">
        <f t="shared" si="9"/>
        <v>1.35914595696</v>
      </c>
      <c r="R20" s="80">
        <f t="shared" si="10"/>
        <v>166.24106149187273</v>
      </c>
      <c r="S20" s="80">
        <f t="shared" si="11"/>
        <v>5525.2692617276807</v>
      </c>
      <c r="T20" s="69">
        <f t="shared" si="12"/>
        <v>3.5973315840000004</v>
      </c>
      <c r="U20" s="78">
        <f t="shared" si="13"/>
        <v>1.5370351319402531</v>
      </c>
      <c r="V20" s="69">
        <f t="shared" si="14"/>
        <v>95.910992233071795</v>
      </c>
      <c r="W20" s="80">
        <f t="shared" ca="1" si="15"/>
        <v>1.1679764224420415</v>
      </c>
      <c r="X20" s="80">
        <f t="shared" ca="1" si="16"/>
        <v>39.542638860780741</v>
      </c>
      <c r="Y20" s="94">
        <f t="shared" ca="1" si="17"/>
        <v>9.2634673033649331E-6</v>
      </c>
      <c r="Z20" s="80">
        <f t="shared" ca="1" si="18"/>
        <v>13.500310386835956</v>
      </c>
      <c r="AA20" s="80">
        <f t="shared" ca="1" si="19"/>
        <v>55.602703878706613</v>
      </c>
      <c r="AB20" s="80">
        <f t="shared" ca="1" si="20"/>
        <v>1426.3582966866863</v>
      </c>
      <c r="AC20" s="80">
        <f t="shared" si="21"/>
        <v>12.797593389249839</v>
      </c>
      <c r="AD20" s="69">
        <f t="shared" si="22"/>
        <v>484.54401317647063</v>
      </c>
      <c r="AE20" s="69">
        <f t="shared" si="42"/>
        <v>470.9878047731093</v>
      </c>
      <c r="AF20" s="69">
        <f t="shared" si="23"/>
        <v>414.11304000000001</v>
      </c>
      <c r="AG20" s="95">
        <f t="shared" si="43"/>
        <v>402.59026285714282</v>
      </c>
      <c r="AH20" s="93">
        <f t="shared" si="24"/>
        <v>45.081167459303778</v>
      </c>
      <c r="AI20" s="81">
        <f t="shared" si="25"/>
        <v>10.726350657143092</v>
      </c>
      <c r="AJ20" s="80">
        <f t="shared" si="26"/>
        <v>3.9754851839999996</v>
      </c>
      <c r="AK20" s="80">
        <f t="shared" si="27"/>
        <v>503.76079239961439</v>
      </c>
      <c r="AL20" s="78">
        <f t="shared" ca="1" si="28"/>
        <v>0.66516170242548589</v>
      </c>
      <c r="AM20" s="80">
        <f t="shared" ca="1" si="29"/>
        <v>98.80646253516349</v>
      </c>
      <c r="AN20" s="80">
        <f t="shared" si="30"/>
        <v>3.9067267924528299</v>
      </c>
      <c r="AO20" s="80">
        <f t="shared" si="31"/>
        <v>2.1176826501285735</v>
      </c>
      <c r="AP20" s="80">
        <f t="shared" si="32"/>
        <v>2.1292547611832169</v>
      </c>
      <c r="AQ20" s="80">
        <f t="shared" ca="1" si="33"/>
        <v>2.13851982590753</v>
      </c>
      <c r="AR20" s="80">
        <f t="shared" si="34"/>
        <v>3.2670546409569341</v>
      </c>
      <c r="AS20" s="78">
        <f t="shared" si="35"/>
        <v>-1.2858307279292694E-2</v>
      </c>
      <c r="AT20" s="96">
        <f t="shared" ca="1" si="36"/>
        <v>5</v>
      </c>
      <c r="AU20" s="97" t="str">
        <f t="shared" ca="1" si="37"/>
        <v>Sand mixture</v>
      </c>
      <c r="AV20" s="98">
        <f t="shared" si="38"/>
        <v>3</v>
      </c>
      <c r="AW20" s="99" t="str">
        <f t="shared" si="39"/>
        <v>Clay</v>
      </c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</row>
    <row r="21" spans="1:69">
      <c r="A21">
        <v>0.16</v>
      </c>
      <c r="C21" s="89">
        <f t="shared" si="0"/>
        <v>-0.52492800000000006</v>
      </c>
      <c r="D21" s="84">
        <f t="shared" si="1"/>
        <v>0.52492800000000006</v>
      </c>
      <c r="E21" s="76">
        <v>0.39739999999999998</v>
      </c>
      <c r="F21" s="91">
        <f t="shared" si="2"/>
        <v>4.1488559999999994</v>
      </c>
      <c r="G21" s="80">
        <f t="shared" si="3"/>
        <v>4.1402951999999997</v>
      </c>
      <c r="H21" s="81">
        <f t="shared" si="41"/>
        <v>4.0919132571428571</v>
      </c>
      <c r="I21" s="102">
        <v>8.6999999999999993</v>
      </c>
      <c r="J21" s="92">
        <f t="shared" si="4"/>
        <v>9.0827999999999992E-2</v>
      </c>
      <c r="K21" s="102">
        <v>-4.0999999999999996</v>
      </c>
      <c r="L21" s="78">
        <f t="shared" si="5"/>
        <v>-4.2803999999999995E-2</v>
      </c>
      <c r="M21" s="81">
        <f t="shared" si="6"/>
        <v>1.6377753599999999E-2</v>
      </c>
      <c r="N21" s="14">
        <f t="shared" si="40"/>
        <v>98</v>
      </c>
      <c r="O21" s="78">
        <f t="shared" si="7"/>
        <v>2.5721471999999999E-2</v>
      </c>
      <c r="P21" s="78">
        <f t="shared" si="8"/>
        <v>9.343718400000001E-3</v>
      </c>
      <c r="Q21" s="93">
        <f t="shared" si="9"/>
        <v>1.3578093302400001</v>
      </c>
      <c r="R21" s="80">
        <f t="shared" si="10"/>
        <v>145.31787797029497</v>
      </c>
      <c r="S21" s="80">
        <f t="shared" si="11"/>
        <v>5329.4963823024264</v>
      </c>
      <c r="T21" s="69">
        <f t="shared" si="12"/>
        <v>4.1112360960000007</v>
      </c>
      <c r="U21" s="78">
        <f t="shared" si="13"/>
        <v>1.5411420389907486</v>
      </c>
      <c r="V21" s="69">
        <f t="shared" si="14"/>
        <v>96.167263233022709</v>
      </c>
      <c r="W21" s="80">
        <f t="shared" ca="1" si="15"/>
        <v>1.1866663788719867</v>
      </c>
      <c r="X21" s="80">
        <f t="shared" ca="1" si="16"/>
        <v>39.328315107206052</v>
      </c>
      <c r="Y21" s="94">
        <f t="shared" ca="1" si="17"/>
        <v>7.7879782009527921E-6</v>
      </c>
      <c r="Z21" s="80">
        <f t="shared" ca="1" si="18"/>
        <v>13.930796431522312</v>
      </c>
      <c r="AA21" s="80">
        <f t="shared" ca="1" si="19"/>
        <v>57.319289007257858</v>
      </c>
      <c r="AB21" s="80">
        <f t="shared" ca="1" si="20"/>
        <v>1236.1884183211494</v>
      </c>
      <c r="AC21" s="80">
        <f t="shared" si="21"/>
        <v>12.907264317798056</v>
      </c>
      <c r="AD21" s="69">
        <f t="shared" si="22"/>
        <v>484.06749741176475</v>
      </c>
      <c r="AE21" s="69">
        <f t="shared" si="42"/>
        <v>478.37550413445376</v>
      </c>
      <c r="AF21" s="69">
        <f t="shared" si="23"/>
        <v>414.02951999999993</v>
      </c>
      <c r="AG21" s="95">
        <f t="shared" si="43"/>
        <v>409.19132571428571</v>
      </c>
      <c r="AH21" s="93">
        <f t="shared" si="24"/>
        <v>43.342104948410203</v>
      </c>
      <c r="AI21" s="81">
        <f t="shared" si="25"/>
        <v>9.7207552830359258</v>
      </c>
      <c r="AJ21" s="80">
        <f t="shared" si="26"/>
        <v>3.9746833919999998</v>
      </c>
      <c r="AK21" s="80">
        <f t="shared" si="27"/>
        <v>440.35720597059083</v>
      </c>
      <c r="AL21" s="78">
        <f t="shared" ca="1" si="28"/>
        <v>0.67466018662437199</v>
      </c>
      <c r="AM21" s="80">
        <f t="shared" ca="1" si="29"/>
        <v>94.471622322664729</v>
      </c>
      <c r="AN21" s="80">
        <f t="shared" si="30"/>
        <v>3.9059388679245277</v>
      </c>
      <c r="AO21" s="80">
        <f t="shared" si="31"/>
        <v>2.1937566190932474</v>
      </c>
      <c r="AP21" s="80">
        <f t="shared" si="32"/>
        <v>2.2074704697088854</v>
      </c>
      <c r="AQ21" s="80">
        <f t="shared" ca="1" si="33"/>
        <v>2.1633056304210232</v>
      </c>
      <c r="AR21" s="80">
        <f t="shared" si="34"/>
        <v>3.2744119762821269</v>
      </c>
      <c r="AS21" s="78">
        <f t="shared" si="35"/>
        <v>-1.4383447110757423E-2</v>
      </c>
      <c r="AT21" s="96">
        <f t="shared" ca="1" si="36"/>
        <v>5</v>
      </c>
      <c r="AU21" s="97" t="str">
        <f t="shared" ca="1" si="37"/>
        <v>Sand mixture</v>
      </c>
      <c r="AV21" s="98">
        <f t="shared" si="38"/>
        <v>3</v>
      </c>
      <c r="AW21" s="99" t="str">
        <f t="shared" si="39"/>
        <v>Clay</v>
      </c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</row>
    <row r="22" spans="1:69">
      <c r="A22">
        <v>0.18</v>
      </c>
      <c r="C22" s="89">
        <f t="shared" si="0"/>
        <v>-0.59054399999999996</v>
      </c>
      <c r="D22" s="84">
        <f t="shared" si="1"/>
        <v>0.59054399999999996</v>
      </c>
      <c r="E22" s="76">
        <v>0.39800000000000002</v>
      </c>
      <c r="F22" s="91">
        <f t="shared" si="2"/>
        <v>4.1551200000000001</v>
      </c>
      <c r="G22" s="80">
        <f t="shared" si="3"/>
        <v>4.1459327999999998</v>
      </c>
      <c r="H22" s="81">
        <f t="shared" si="41"/>
        <v>4.1293779428571433</v>
      </c>
      <c r="I22" s="102">
        <v>8.9</v>
      </c>
      <c r="J22" s="92">
        <f t="shared" si="4"/>
        <v>9.2915999999999999E-2</v>
      </c>
      <c r="K22" s="102">
        <v>-4.4000000000000004</v>
      </c>
      <c r="L22" s="78">
        <f t="shared" si="5"/>
        <v>-4.5936000000000005E-2</v>
      </c>
      <c r="M22" s="81">
        <f t="shared" si="6"/>
        <v>1.8424972799999998E-2</v>
      </c>
      <c r="N22" s="14">
        <f t="shared" si="40"/>
        <v>98</v>
      </c>
      <c r="O22" s="78">
        <f t="shared" si="7"/>
        <v>2.8936655999999995E-2</v>
      </c>
      <c r="P22" s="78">
        <f t="shared" si="8"/>
        <v>1.05116832E-2</v>
      </c>
      <c r="Q22" s="93">
        <f t="shared" si="9"/>
        <v>1.3586087275200001</v>
      </c>
      <c r="R22" s="80">
        <f t="shared" si="10"/>
        <v>129.24749554096152</v>
      </c>
      <c r="S22" s="80">
        <f t="shared" si="11"/>
        <v>5212.7995988786834</v>
      </c>
      <c r="T22" s="69">
        <f t="shared" si="12"/>
        <v>4.6251406079999997</v>
      </c>
      <c r="U22" s="78">
        <f t="shared" si="13"/>
        <v>1.543860328202334</v>
      </c>
      <c r="V22" s="69">
        <f t="shared" si="14"/>
        <v>96.336884479825642</v>
      </c>
      <c r="W22" s="80">
        <f t="shared" ca="1" si="15"/>
        <v>1.2038004029208353</v>
      </c>
      <c r="X22" s="80">
        <f t="shared" ca="1" si="16"/>
        <v>39.120696049713132</v>
      </c>
      <c r="Y22" s="94">
        <f t="shared" ca="1" si="17"/>
        <v>6.7704115427968947E-6</v>
      </c>
      <c r="Z22" s="80">
        <f t="shared" ca="1" si="18"/>
        <v>14.288205686695287</v>
      </c>
      <c r="AA22" s="80">
        <f t="shared" ca="1" si="19"/>
        <v>58.824487716803368</v>
      </c>
      <c r="AB22" s="80">
        <f t="shared" ca="1" si="20"/>
        <v>1102.8904356100422</v>
      </c>
      <c r="AC22" s="80">
        <f t="shared" si="21"/>
        <v>12.974570315531651</v>
      </c>
      <c r="AD22" s="69">
        <f t="shared" si="22"/>
        <v>484.35248752941175</v>
      </c>
      <c r="AE22" s="69">
        <f t="shared" si="42"/>
        <v>482.40485727731084</v>
      </c>
      <c r="AF22" s="69">
        <f t="shared" si="23"/>
        <v>414.59327999999994</v>
      </c>
      <c r="AG22" s="95">
        <f t="shared" si="43"/>
        <v>412.93779428571435</v>
      </c>
      <c r="AH22" s="93">
        <f t="shared" si="24"/>
        <v>42.238520311713351</v>
      </c>
      <c r="AI22" s="81">
        <f t="shared" si="25"/>
        <v>8.8393074859790293</v>
      </c>
      <c r="AJ22" s="80">
        <f t="shared" si="26"/>
        <v>3.9800954879999995</v>
      </c>
      <c r="AK22" s="80">
        <f t="shared" si="27"/>
        <v>391.65907739685304</v>
      </c>
      <c r="AL22" s="78">
        <f t="shared" ca="1" si="28"/>
        <v>0.68233648984846162</v>
      </c>
      <c r="AM22" s="80">
        <f t="shared" ca="1" si="29"/>
        <v>90.453820233717479</v>
      </c>
      <c r="AN22" s="80">
        <f t="shared" si="30"/>
        <v>3.9112573584905657</v>
      </c>
      <c r="AO22" s="80">
        <f t="shared" si="31"/>
        <v>2.2411361804995971</v>
      </c>
      <c r="AP22" s="80">
        <f t="shared" si="32"/>
        <v>2.2568881959098577</v>
      </c>
      <c r="AQ22" s="80">
        <f t="shared" ca="1" si="33"/>
        <v>2.1833088077040794</v>
      </c>
      <c r="AR22" s="80">
        <f t="shared" si="34"/>
        <v>3.278327844346768</v>
      </c>
      <c r="AS22" s="78">
        <f t="shared" si="35"/>
        <v>-1.563299321856251E-2</v>
      </c>
      <c r="AT22" s="96">
        <f t="shared" ca="1" si="36"/>
        <v>5</v>
      </c>
      <c r="AU22" s="97" t="str">
        <f t="shared" ca="1" si="37"/>
        <v>Sand mixture</v>
      </c>
      <c r="AV22" s="98">
        <f t="shared" si="38"/>
        <v>3</v>
      </c>
      <c r="AW22" s="99" t="str">
        <f t="shared" si="39"/>
        <v>Clay</v>
      </c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</row>
    <row r="23" spans="1:69">
      <c r="A23">
        <v>0.2</v>
      </c>
      <c r="C23" s="89">
        <f t="shared" si="0"/>
        <v>-0.65616000000000008</v>
      </c>
      <c r="D23" s="84">
        <f t="shared" si="1"/>
        <v>0.65616000000000008</v>
      </c>
      <c r="E23" s="76">
        <v>0.39800000000000002</v>
      </c>
      <c r="F23" s="91">
        <f t="shared" si="2"/>
        <v>4.1551200000000001</v>
      </c>
      <c r="G23" s="80">
        <f t="shared" si="3"/>
        <v>4.1459327999999998</v>
      </c>
      <c r="H23" s="81">
        <f t="shared" si="41"/>
        <v>4.1444413714285719</v>
      </c>
      <c r="I23" s="102">
        <v>8.9</v>
      </c>
      <c r="J23" s="92">
        <f t="shared" si="4"/>
        <v>9.2915999999999999E-2</v>
      </c>
      <c r="K23" s="102">
        <v>-4.4000000000000004</v>
      </c>
      <c r="L23" s="78">
        <f t="shared" si="5"/>
        <v>-4.5936000000000005E-2</v>
      </c>
      <c r="M23" s="81">
        <f t="shared" si="6"/>
        <v>2.0472192E-2</v>
      </c>
      <c r="N23" s="14">
        <f t="shared" si="40"/>
        <v>98</v>
      </c>
      <c r="O23" s="78">
        <f t="shared" si="7"/>
        <v>3.2151840000000001E-2</v>
      </c>
      <c r="P23" s="78">
        <f t="shared" si="8"/>
        <v>1.1679648000000003E-2</v>
      </c>
      <c r="Q23" s="93">
        <f t="shared" si="9"/>
        <v>1.3575477167999999</v>
      </c>
      <c r="R23" s="80">
        <f t="shared" si="10"/>
        <v>116.2319032902361</v>
      </c>
      <c r="S23" s="80">
        <f t="shared" si="11"/>
        <v>5208.7286429488495</v>
      </c>
      <c r="T23" s="69">
        <f t="shared" si="12"/>
        <v>5.1390451200000014</v>
      </c>
      <c r="U23" s="78">
        <f t="shared" si="13"/>
        <v>1.543860328202334</v>
      </c>
      <c r="V23" s="69">
        <f t="shared" si="14"/>
        <v>96.336884479825642</v>
      </c>
      <c r="W23" s="80">
        <f t="shared" ca="1" si="15"/>
        <v>1.2152276573860925</v>
      </c>
      <c r="X23" s="80">
        <f t="shared" ca="1" si="16"/>
        <v>38.894226578923444</v>
      </c>
      <c r="Y23" s="94">
        <f t="shared" ca="1" si="17"/>
        <v>6.1141389947451995E-6</v>
      </c>
      <c r="Z23" s="80">
        <f t="shared" ca="1" si="18"/>
        <v>14.554216617176575</v>
      </c>
      <c r="AA23" s="80">
        <f t="shared" ca="1" si="19"/>
        <v>59.8728592074566</v>
      </c>
      <c r="AB23" s="80">
        <f t="shared" ca="1" si="20"/>
        <v>1013.7350304199372</v>
      </c>
      <c r="AC23" s="80">
        <f t="shared" si="21"/>
        <v>12.976945390706248</v>
      </c>
      <c r="AD23" s="69">
        <f t="shared" si="22"/>
        <v>483.97423058823529</v>
      </c>
      <c r="AE23" s="69">
        <f t="shared" si="42"/>
        <v>483.79876840336129</v>
      </c>
      <c r="AF23" s="69">
        <f t="shared" si="23"/>
        <v>414.59327999999994</v>
      </c>
      <c r="AG23" s="95">
        <f t="shared" si="43"/>
        <v>414.44413714285713</v>
      </c>
      <c r="AH23" s="93">
        <f t="shared" si="24"/>
        <v>41.994442652979053</v>
      </c>
      <c r="AI23" s="81">
        <f t="shared" si="25"/>
        <v>7.9553767373811244</v>
      </c>
      <c r="AJ23" s="80">
        <f t="shared" si="26"/>
        <v>3.9800954879999995</v>
      </c>
      <c r="AK23" s="80">
        <f t="shared" si="27"/>
        <v>352.21788875829122</v>
      </c>
      <c r="AL23" s="78">
        <f t="shared" ca="1" si="28"/>
        <v>0.68794111834210592</v>
      </c>
      <c r="AM23" s="80">
        <f t="shared" ca="1" si="29"/>
        <v>86.265824974134688</v>
      </c>
      <c r="AN23" s="80">
        <f t="shared" si="30"/>
        <v>3.9112573584905657</v>
      </c>
      <c r="AO23" s="80">
        <f t="shared" si="31"/>
        <v>2.2411361804995971</v>
      </c>
      <c r="AP23" s="80">
        <f t="shared" si="32"/>
        <v>2.2586520989683416</v>
      </c>
      <c r="AQ23" s="80">
        <f t="shared" ca="1" si="33"/>
        <v>2.1978745185030264</v>
      </c>
      <c r="AR23" s="80">
        <f t="shared" si="34"/>
        <v>3.278327844346768</v>
      </c>
      <c r="AS23" s="78">
        <f t="shared" si="35"/>
        <v>-1.6142860459930762E-2</v>
      </c>
      <c r="AT23" s="96">
        <f t="shared" ca="1" si="36"/>
        <v>5</v>
      </c>
      <c r="AU23" s="97" t="str">
        <f t="shared" ca="1" si="37"/>
        <v>Sand mixture</v>
      </c>
      <c r="AV23" s="98">
        <f t="shared" si="38"/>
        <v>3</v>
      </c>
      <c r="AW23" s="99" t="str">
        <f t="shared" si="39"/>
        <v>Clay</v>
      </c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</row>
    <row r="24" spans="1:69">
      <c r="A24">
        <v>0.22</v>
      </c>
      <c r="C24" s="89">
        <f t="shared" si="0"/>
        <v>-0.72177600000000008</v>
      </c>
      <c r="D24" s="84">
        <f t="shared" si="1"/>
        <v>0.72177600000000008</v>
      </c>
      <c r="E24" s="76">
        <v>0.39800000000000002</v>
      </c>
      <c r="F24" s="91">
        <f t="shared" si="2"/>
        <v>4.1551200000000001</v>
      </c>
      <c r="G24" s="80">
        <f t="shared" si="3"/>
        <v>4.1459327999999998</v>
      </c>
      <c r="H24" s="81">
        <f t="shared" si="41"/>
        <v>4.1451274285714286</v>
      </c>
      <c r="I24" s="102">
        <v>8.9</v>
      </c>
      <c r="J24" s="92">
        <f t="shared" si="4"/>
        <v>9.2915999999999999E-2</v>
      </c>
      <c r="K24" s="102">
        <v>-4.4000000000000004</v>
      </c>
      <c r="L24" s="78">
        <f t="shared" si="5"/>
        <v>-4.5936000000000005E-2</v>
      </c>
      <c r="M24" s="81">
        <f t="shared" si="6"/>
        <v>2.2519411200000002E-2</v>
      </c>
      <c r="N24" s="14">
        <f t="shared" si="40"/>
        <v>98</v>
      </c>
      <c r="O24" s="78">
        <f t="shared" si="7"/>
        <v>3.5367024000000004E-2</v>
      </c>
      <c r="P24" s="78">
        <f t="shared" si="8"/>
        <v>1.2847612800000003E-2</v>
      </c>
      <c r="Q24" s="93">
        <f t="shared" si="9"/>
        <v>1.3564867060799999</v>
      </c>
      <c r="R24" s="80">
        <f t="shared" si="10"/>
        <v>105.58278235782444</v>
      </c>
      <c r="S24" s="80">
        <f t="shared" si="11"/>
        <v>5204.6576870190147</v>
      </c>
      <c r="T24" s="69">
        <f t="shared" si="12"/>
        <v>5.6529496320000021</v>
      </c>
      <c r="U24" s="78">
        <f t="shared" si="13"/>
        <v>1.543860328202334</v>
      </c>
      <c r="V24" s="69">
        <f t="shared" si="14"/>
        <v>96.336884479825642</v>
      </c>
      <c r="W24" s="80">
        <f t="shared" ca="1" si="15"/>
        <v>1.2258852842853976</v>
      </c>
      <c r="X24" s="80">
        <f t="shared" ca="1" si="16"/>
        <v>38.686544661997928</v>
      </c>
      <c r="Y24" s="94">
        <f t="shared" ca="1" si="17"/>
        <v>5.564311843830338E-6</v>
      </c>
      <c r="Z24" s="80">
        <f t="shared" ca="1" si="18"/>
        <v>14</v>
      </c>
      <c r="AA24" s="80">
        <f t="shared" ca="1" si="19"/>
        <v>57.547920863999991</v>
      </c>
      <c r="AB24" s="80">
        <f t="shared" ca="1" si="20"/>
        <v>886.74806118839876</v>
      </c>
      <c r="AC24" s="80">
        <f t="shared" si="21"/>
        <v>12.979322322880492</v>
      </c>
      <c r="AD24" s="69">
        <f t="shared" si="22"/>
        <v>483.59597364705877</v>
      </c>
      <c r="AE24" s="69">
        <f t="shared" si="42"/>
        <v>483.50122406722681</v>
      </c>
      <c r="AF24" s="69">
        <f t="shared" si="23"/>
        <v>414.59327999999994</v>
      </c>
      <c r="AG24" s="95">
        <f t="shared" si="43"/>
        <v>414.51274285714283</v>
      </c>
      <c r="AH24" s="93">
        <f t="shared" si="24"/>
        <v>41.754127648264323</v>
      </c>
      <c r="AI24" s="81">
        <f t="shared" si="25"/>
        <v>7.2321606703464765</v>
      </c>
      <c r="AJ24" s="80">
        <f t="shared" si="26"/>
        <v>3.9800954879999995</v>
      </c>
      <c r="AK24" s="80">
        <f t="shared" si="27"/>
        <v>319.94782532674077</v>
      </c>
      <c r="AL24" s="78">
        <f t="shared" ca="1" si="28"/>
        <v>0.6931251535694003</v>
      </c>
      <c r="AM24" s="80">
        <f t="shared" ca="1" si="29"/>
        <v>82.595922031088023</v>
      </c>
      <c r="AN24" s="80">
        <f t="shared" si="30"/>
        <v>3.9112573584905657</v>
      </c>
      <c r="AO24" s="80">
        <f t="shared" si="31"/>
        <v>2.2411361804995971</v>
      </c>
      <c r="AP24" s="80">
        <f t="shared" si="32"/>
        <v>2.2604187613904756</v>
      </c>
      <c r="AQ24" s="80">
        <f t="shared" ca="1" si="33"/>
        <v>2.2113363099677223</v>
      </c>
      <c r="AR24" s="80">
        <f t="shared" si="34"/>
        <v>3.278327844346768</v>
      </c>
      <c r="AS24" s="78">
        <f t="shared" si="35"/>
        <v>-1.6653525312667328E-2</v>
      </c>
      <c r="AT24" s="96">
        <f t="shared" ca="1" si="36"/>
        <v>5</v>
      </c>
      <c r="AU24" s="97" t="str">
        <f t="shared" ca="1" si="37"/>
        <v>Sand mixture</v>
      </c>
      <c r="AV24" s="98">
        <f t="shared" si="38"/>
        <v>3</v>
      </c>
      <c r="AW24" s="99" t="str">
        <f t="shared" si="39"/>
        <v>Clay</v>
      </c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</row>
    <row r="25" spans="1:69">
      <c r="A25">
        <v>0.24</v>
      </c>
      <c r="C25" s="89">
        <f t="shared" si="0"/>
        <v>-0.78739199999999998</v>
      </c>
      <c r="D25" s="84">
        <f t="shared" si="1"/>
        <v>0.78739199999999998</v>
      </c>
      <c r="E25" s="76">
        <v>0.39800000000000002</v>
      </c>
      <c r="F25" s="91">
        <f t="shared" si="2"/>
        <v>4.1551200000000001</v>
      </c>
      <c r="G25" s="80">
        <f t="shared" si="3"/>
        <v>4.1459327999999998</v>
      </c>
      <c r="H25" s="81">
        <f t="shared" si="41"/>
        <v>4.1491841142857142</v>
      </c>
      <c r="I25" s="102">
        <v>8.9</v>
      </c>
      <c r="J25" s="92">
        <f t="shared" si="4"/>
        <v>9.2915999999999999E-2</v>
      </c>
      <c r="K25" s="102">
        <v>-4.4000000000000004</v>
      </c>
      <c r="L25" s="78">
        <f t="shared" si="5"/>
        <v>-4.5936000000000005E-2</v>
      </c>
      <c r="M25" s="81">
        <f t="shared" si="6"/>
        <v>2.4566630399999997E-2</v>
      </c>
      <c r="N25" s="14">
        <f t="shared" si="40"/>
        <v>98</v>
      </c>
      <c r="O25" s="78">
        <f t="shared" si="7"/>
        <v>3.8582208E-2</v>
      </c>
      <c r="P25" s="78">
        <f t="shared" si="8"/>
        <v>1.4015577600000002E-2</v>
      </c>
      <c r="Q25" s="93">
        <f t="shared" si="9"/>
        <v>1.3554256953599999</v>
      </c>
      <c r="R25" s="80">
        <f t="shared" si="10"/>
        <v>96.708514914148068</v>
      </c>
      <c r="S25" s="80">
        <f t="shared" si="11"/>
        <v>5200.5867310891808</v>
      </c>
      <c r="T25" s="69">
        <f t="shared" si="12"/>
        <v>6.1668541440000011</v>
      </c>
      <c r="U25" s="78">
        <f t="shared" si="13"/>
        <v>1.543860328202334</v>
      </c>
      <c r="V25" s="69">
        <f t="shared" si="14"/>
        <v>96.336884479825642</v>
      </c>
      <c r="W25" s="80">
        <f t="shared" ca="1" si="15"/>
        <v>1.2358931700028006</v>
      </c>
      <c r="X25" s="80">
        <f t="shared" ca="1" si="16"/>
        <v>38.494526313312797</v>
      </c>
      <c r="Y25" s="94">
        <f t="shared" ca="1" si="17"/>
        <v>5.0968888074707725E-6</v>
      </c>
      <c r="Z25" s="80">
        <f t="shared" ca="1" si="18"/>
        <v>14</v>
      </c>
      <c r="AA25" s="80">
        <f t="shared" ca="1" si="19"/>
        <v>57.502908287999993</v>
      </c>
      <c r="AB25" s="80">
        <f t="shared" ca="1" si="20"/>
        <v>811.62257441573217</v>
      </c>
      <c r="AC25" s="80">
        <f t="shared" si="21"/>
        <v>12.981701114960515</v>
      </c>
      <c r="AD25" s="69">
        <f t="shared" si="22"/>
        <v>483.21771670588231</v>
      </c>
      <c r="AE25" s="69">
        <f t="shared" si="42"/>
        <v>483.60022426890748</v>
      </c>
      <c r="AF25" s="69">
        <f t="shared" si="23"/>
        <v>414.59327999999994</v>
      </c>
      <c r="AG25" s="95">
        <f t="shared" si="43"/>
        <v>414.9184114285714</v>
      </c>
      <c r="AH25" s="93">
        <f t="shared" si="24"/>
        <v>41.517488956556463</v>
      </c>
      <c r="AI25" s="81">
        <f t="shared" si="25"/>
        <v>6.6294806144842706</v>
      </c>
      <c r="AJ25" s="80">
        <f t="shared" si="26"/>
        <v>3.9800954879999995</v>
      </c>
      <c r="AK25" s="80">
        <f t="shared" si="27"/>
        <v>293.05610580044868</v>
      </c>
      <c r="AL25" s="78">
        <f t="shared" ca="1" si="28"/>
        <v>0.69795606898949103</v>
      </c>
      <c r="AM25" s="80">
        <f t="shared" ca="1" si="29"/>
        <v>79.341862696117744</v>
      </c>
      <c r="AN25" s="80">
        <f t="shared" si="30"/>
        <v>3.9112573584905657</v>
      </c>
      <c r="AO25" s="80">
        <f t="shared" si="31"/>
        <v>2.2411361804995971</v>
      </c>
      <c r="AP25" s="80">
        <f t="shared" si="32"/>
        <v>2.2621881896562486</v>
      </c>
      <c r="AQ25" s="80">
        <f t="shared" ca="1" si="33"/>
        <v>2.223871277791464</v>
      </c>
      <c r="AR25" s="80">
        <f t="shared" si="34"/>
        <v>3.278327844346768</v>
      </c>
      <c r="AS25" s="78">
        <f t="shared" si="35"/>
        <v>-1.716498964985359E-2</v>
      </c>
      <c r="AT25" s="96">
        <f t="shared" ca="1" si="36"/>
        <v>5</v>
      </c>
      <c r="AU25" s="97" t="str">
        <f t="shared" ca="1" si="37"/>
        <v>Sand mixture</v>
      </c>
      <c r="AV25" s="98">
        <f t="shared" si="38"/>
        <v>3</v>
      </c>
      <c r="AW25" s="99" t="str">
        <f t="shared" si="39"/>
        <v>Clay</v>
      </c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</row>
    <row r="26" spans="1:69">
      <c r="A26">
        <v>0.26</v>
      </c>
      <c r="C26" s="89">
        <f t="shared" si="0"/>
        <v>-0.8530080000000001</v>
      </c>
      <c r="D26" s="84">
        <f t="shared" si="1"/>
        <v>0.8530080000000001</v>
      </c>
      <c r="E26" s="76">
        <v>0.39800000000000002</v>
      </c>
      <c r="F26" s="91">
        <f t="shared" si="2"/>
        <v>4.1551200000000001</v>
      </c>
      <c r="G26" s="80">
        <f t="shared" si="3"/>
        <v>4.1459327999999998</v>
      </c>
      <c r="H26" s="81">
        <f t="shared" si="41"/>
        <v>4.1524354285714287</v>
      </c>
      <c r="I26" s="102">
        <v>8.9</v>
      </c>
      <c r="J26" s="92">
        <f t="shared" si="4"/>
        <v>9.2915999999999999E-2</v>
      </c>
      <c r="K26" s="102">
        <v>-4.4000000000000004</v>
      </c>
      <c r="L26" s="78">
        <f t="shared" si="5"/>
        <v>-4.5936000000000005E-2</v>
      </c>
      <c r="M26" s="81">
        <f t="shared" si="6"/>
        <v>2.6613849600000003E-2</v>
      </c>
      <c r="N26" s="14">
        <f t="shared" si="40"/>
        <v>98</v>
      </c>
      <c r="O26" s="78">
        <f t="shared" si="7"/>
        <v>4.1797392000000003E-2</v>
      </c>
      <c r="P26" s="78">
        <f t="shared" si="8"/>
        <v>1.5183542400000005E-2</v>
      </c>
      <c r="Q26" s="93">
        <f t="shared" si="9"/>
        <v>1.3543646846399999</v>
      </c>
      <c r="R26" s="80">
        <f t="shared" si="10"/>
        <v>89.19951938488343</v>
      </c>
      <c r="S26" s="80">
        <f t="shared" si="11"/>
        <v>5196.515775159346</v>
      </c>
      <c r="T26" s="69">
        <f t="shared" si="12"/>
        <v>6.6807586560000018</v>
      </c>
      <c r="U26" s="78">
        <f t="shared" si="13"/>
        <v>1.543860328202334</v>
      </c>
      <c r="V26" s="69">
        <f t="shared" si="14"/>
        <v>96.336884479825642</v>
      </c>
      <c r="W26" s="80">
        <f t="shared" ca="1" si="15"/>
        <v>1.2453442860899124</v>
      </c>
      <c r="X26" s="80">
        <f t="shared" ca="1" si="16"/>
        <v>38.315778719618415</v>
      </c>
      <c r="Y26" s="94">
        <f t="shared" ca="1" si="17"/>
        <v>4.694626801273258E-6</v>
      </c>
      <c r="Z26" s="80">
        <f t="shared" ca="1" si="18"/>
        <v>14</v>
      </c>
      <c r="AA26" s="80">
        <f t="shared" ca="1" si="19"/>
        <v>57.457895711999996</v>
      </c>
      <c r="AB26" s="80">
        <f t="shared" ca="1" si="20"/>
        <v>746.98165981196041</v>
      </c>
      <c r="AC26" s="80">
        <f t="shared" si="21"/>
        <v>12.984081769859282</v>
      </c>
      <c r="AD26" s="69">
        <f t="shared" si="22"/>
        <v>482.83945976470579</v>
      </c>
      <c r="AE26" s="69">
        <f t="shared" si="42"/>
        <v>483.60447489075625</v>
      </c>
      <c r="AF26" s="69">
        <f t="shared" si="23"/>
        <v>414.59327999999994</v>
      </c>
      <c r="AG26" s="95">
        <f t="shared" si="43"/>
        <v>415.24354285714287</v>
      </c>
      <c r="AH26" s="93">
        <f t="shared" si="24"/>
        <v>41.284442858461176</v>
      </c>
      <c r="AI26" s="81">
        <f t="shared" si="25"/>
        <v>6.1195205672162487</v>
      </c>
      <c r="AJ26" s="80">
        <f t="shared" si="26"/>
        <v>3.9800954879999995</v>
      </c>
      <c r="AK26" s="80">
        <f t="shared" si="27"/>
        <v>270.30157389358612</v>
      </c>
      <c r="AL26" s="78">
        <f t="shared" ca="1" si="28"/>
        <v>0.70248591711278219</v>
      </c>
      <c r="AM26" s="80">
        <f t="shared" ca="1" si="29"/>
        <v>76.428020403548956</v>
      </c>
      <c r="AN26" s="80">
        <f t="shared" si="30"/>
        <v>3.9112573584905657</v>
      </c>
      <c r="AO26" s="80">
        <f t="shared" si="31"/>
        <v>2.2411361804995971</v>
      </c>
      <c r="AP26" s="80">
        <f t="shared" si="32"/>
        <v>2.2639603902659542</v>
      </c>
      <c r="AQ26" s="80">
        <f t="shared" ca="1" si="33"/>
        <v>2.2356160427364657</v>
      </c>
      <c r="AR26" s="80">
        <f t="shared" si="34"/>
        <v>3.278327844346768</v>
      </c>
      <c r="AS26" s="78">
        <f t="shared" si="35"/>
        <v>-1.767725535044043E-2</v>
      </c>
      <c r="AT26" s="96">
        <f t="shared" ca="1" si="36"/>
        <v>5</v>
      </c>
      <c r="AU26" s="97" t="str">
        <f t="shared" ca="1" si="37"/>
        <v>Sand mixture</v>
      </c>
      <c r="AV26" s="98">
        <f t="shared" si="38"/>
        <v>3</v>
      </c>
      <c r="AW26" s="99" t="str">
        <f t="shared" si="39"/>
        <v>Clay</v>
      </c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</row>
    <row r="27" spans="1:69">
      <c r="A27">
        <v>0.28000000000000003</v>
      </c>
      <c r="C27" s="89">
        <f t="shared" si="0"/>
        <v>-0.91862400000000011</v>
      </c>
      <c r="D27" s="84">
        <f t="shared" si="1"/>
        <v>0.91862400000000011</v>
      </c>
      <c r="E27" s="76">
        <v>0.39800000000000002</v>
      </c>
      <c r="F27" s="91">
        <f t="shared" si="2"/>
        <v>4.1551200000000001</v>
      </c>
      <c r="G27" s="80">
        <f t="shared" si="3"/>
        <v>4.1459327999999998</v>
      </c>
      <c r="H27" s="81">
        <f t="shared" si="41"/>
        <v>4.1556867428571431</v>
      </c>
      <c r="I27" s="102">
        <v>8.9</v>
      </c>
      <c r="J27" s="92">
        <f t="shared" si="4"/>
        <v>9.2915999999999999E-2</v>
      </c>
      <c r="K27" s="102">
        <v>-4.4000000000000004</v>
      </c>
      <c r="L27" s="78">
        <f t="shared" si="5"/>
        <v>-4.5936000000000005E-2</v>
      </c>
      <c r="M27" s="81">
        <f t="shared" si="6"/>
        <v>2.8661068800000002E-2</v>
      </c>
      <c r="N27" s="14">
        <f t="shared" si="40"/>
        <v>98</v>
      </c>
      <c r="O27" s="78">
        <f t="shared" si="7"/>
        <v>4.5012576000000006E-2</v>
      </c>
      <c r="P27" s="78">
        <f t="shared" si="8"/>
        <v>1.6351507200000004E-2</v>
      </c>
      <c r="Q27" s="93">
        <f t="shared" si="9"/>
        <v>1.3533036739199999</v>
      </c>
      <c r="R27" s="80">
        <f t="shared" si="10"/>
        <v>82.763237502656608</v>
      </c>
      <c r="S27" s="80">
        <f t="shared" si="11"/>
        <v>5192.4448192295122</v>
      </c>
      <c r="T27" s="69">
        <f t="shared" si="12"/>
        <v>7.1946631680000017</v>
      </c>
      <c r="U27" s="78">
        <f t="shared" si="13"/>
        <v>1.543860328202334</v>
      </c>
      <c r="V27" s="69">
        <f t="shared" si="14"/>
        <v>96.336884479825642</v>
      </c>
      <c r="W27" s="80">
        <f t="shared" ca="1" si="15"/>
        <v>1.2543123069577382</v>
      </c>
      <c r="X27" s="80">
        <f t="shared" ca="1" si="16"/>
        <v>38.148427031997414</v>
      </c>
      <c r="Y27" s="94">
        <f t="shared" ca="1" si="17"/>
        <v>4.3448188098047959E-6</v>
      </c>
      <c r="Z27" s="80">
        <f t="shared" ca="1" si="18"/>
        <v>14</v>
      </c>
      <c r="AA27" s="80">
        <f t="shared" ca="1" si="19"/>
        <v>57.412883135999991</v>
      </c>
      <c r="AB27" s="80">
        <f t="shared" ca="1" si="20"/>
        <v>690.78066805223261</v>
      </c>
      <c r="AC27" s="80">
        <f t="shared" si="21"/>
        <v>12.986464290496604</v>
      </c>
      <c r="AD27" s="69">
        <f t="shared" si="22"/>
        <v>482.46120282352933</v>
      </c>
      <c r="AE27" s="69">
        <f t="shared" si="42"/>
        <v>483.60872551260496</v>
      </c>
      <c r="AF27" s="69">
        <f t="shared" si="23"/>
        <v>414.59327999999994</v>
      </c>
      <c r="AG27" s="95">
        <f t="shared" si="43"/>
        <v>415.56867428571428</v>
      </c>
      <c r="AH27" s="93">
        <f t="shared" si="24"/>
        <v>41.054908157450136</v>
      </c>
      <c r="AI27" s="81">
        <f t="shared" si="25"/>
        <v>5.6824119552722321</v>
      </c>
      <c r="AJ27" s="80">
        <f t="shared" si="26"/>
        <v>3.9800954879999995</v>
      </c>
      <c r="AK27" s="80">
        <f t="shared" si="27"/>
        <v>250.79768940198971</v>
      </c>
      <c r="AL27" s="78">
        <f t="shared" ca="1" si="28"/>
        <v>0.70675574757529547</v>
      </c>
      <c r="AM27" s="80">
        <f t="shared" ca="1" si="29"/>
        <v>73.797019349862566</v>
      </c>
      <c r="AN27" s="80">
        <f t="shared" si="30"/>
        <v>3.9112573584905657</v>
      </c>
      <c r="AO27" s="80">
        <f t="shared" si="31"/>
        <v>2.2411361804995971</v>
      </c>
      <c r="AP27" s="80">
        <f t="shared" si="32"/>
        <v>2.2657353697402725</v>
      </c>
      <c r="AQ27" s="80">
        <f t="shared" ca="1" si="33"/>
        <v>2.2466783466295581</v>
      </c>
      <c r="AR27" s="80">
        <f t="shared" si="34"/>
        <v>3.278327844346768</v>
      </c>
      <c r="AS27" s="78">
        <f t="shared" si="35"/>
        <v>-1.819032429927123E-2</v>
      </c>
      <c r="AT27" s="96">
        <f t="shared" ca="1" si="36"/>
        <v>5</v>
      </c>
      <c r="AU27" s="97" t="str">
        <f t="shared" ca="1" si="37"/>
        <v>Sand mixture</v>
      </c>
      <c r="AV27" s="98">
        <f t="shared" si="38"/>
        <v>3</v>
      </c>
      <c r="AW27" s="99" t="str">
        <f t="shared" si="39"/>
        <v>Clay</v>
      </c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</row>
    <row r="28" spans="1:69">
      <c r="A28">
        <v>0.3</v>
      </c>
      <c r="C28" s="89">
        <f t="shared" si="0"/>
        <v>-0.98424</v>
      </c>
      <c r="D28" s="84">
        <f t="shared" si="1"/>
        <v>0.98424</v>
      </c>
      <c r="E28" s="76">
        <v>0.40050000000000002</v>
      </c>
      <c r="F28" s="91">
        <f t="shared" si="2"/>
        <v>4.1812199999999997</v>
      </c>
      <c r="G28" s="80">
        <f t="shared" si="3"/>
        <v>4.1686920000000001</v>
      </c>
      <c r="H28" s="81">
        <f t="shared" si="41"/>
        <v>4.1589380571428567</v>
      </c>
      <c r="I28" s="102">
        <v>12.4</v>
      </c>
      <c r="J28" s="92">
        <f t="shared" si="4"/>
        <v>0.12945599999999999</v>
      </c>
      <c r="K28" s="102">
        <v>-6</v>
      </c>
      <c r="L28" s="78">
        <f t="shared" si="5"/>
        <v>-6.2640000000000001E-2</v>
      </c>
      <c r="M28" s="81">
        <f t="shared" si="6"/>
        <v>3.0708288E-2</v>
      </c>
      <c r="N28" s="14">
        <f t="shared" si="40"/>
        <v>98</v>
      </c>
      <c r="O28" s="78">
        <f t="shared" si="7"/>
        <v>4.8227760000000001E-2</v>
      </c>
      <c r="P28" s="78">
        <f t="shared" si="8"/>
        <v>1.7519472000000001E-2</v>
      </c>
      <c r="Q28" s="93">
        <f t="shared" si="9"/>
        <v>1.3597531992000003</v>
      </c>
      <c r="R28" s="80">
        <f t="shared" si="10"/>
        <v>77.613823019323874</v>
      </c>
      <c r="S28" s="80">
        <f t="shared" si="11"/>
        <v>3744.5966106131</v>
      </c>
      <c r="T28" s="69">
        <f t="shared" si="12"/>
        <v>7.7085676799999998</v>
      </c>
      <c r="U28" s="78">
        <f t="shared" si="13"/>
        <v>1.5829628609358242</v>
      </c>
      <c r="V28" s="69">
        <f t="shared" si="14"/>
        <v>98.776882522395425</v>
      </c>
      <c r="W28" s="80">
        <f t="shared" ca="1" si="15"/>
        <v>1.3270626433149462</v>
      </c>
      <c r="X28" s="80">
        <f t="shared" ca="1" si="16"/>
        <v>38.525332661435471</v>
      </c>
      <c r="Y28" s="94">
        <f t="shared" ca="1" si="17"/>
        <v>2.5083517153184529E-6</v>
      </c>
      <c r="Z28" s="80">
        <f t="shared" ca="1" si="18"/>
        <v>14</v>
      </c>
      <c r="AA28" s="80">
        <f t="shared" ca="1" si="19"/>
        <v>57.686499360000006</v>
      </c>
      <c r="AB28" s="80">
        <f t="shared" ca="1" si="20"/>
        <v>400.70223587180175</v>
      </c>
      <c r="AC28" s="80">
        <f t="shared" si="21"/>
        <v>13.980232240930382</v>
      </c>
      <c r="AD28" s="69">
        <f t="shared" si="22"/>
        <v>484.76049882352942</v>
      </c>
      <c r="AE28" s="69">
        <f t="shared" si="42"/>
        <v>483.61297613445373</v>
      </c>
      <c r="AF28" s="69">
        <f t="shared" si="23"/>
        <v>416.86919999999998</v>
      </c>
      <c r="AG28" s="95">
        <f t="shared" si="43"/>
        <v>415.89380571428575</v>
      </c>
      <c r="AH28" s="93">
        <f t="shared" si="24"/>
        <v>30.423796713767157</v>
      </c>
      <c r="AI28" s="81">
        <f t="shared" si="25"/>
        <v>7.3892637860319068</v>
      </c>
      <c r="AJ28" s="80">
        <f t="shared" si="26"/>
        <v>4.0019443199999998</v>
      </c>
      <c r="AK28" s="80">
        <f t="shared" si="27"/>
        <v>235.19340308886021</v>
      </c>
      <c r="AL28" s="78">
        <f t="shared" ca="1" si="28"/>
        <v>0.73671222630203448</v>
      </c>
      <c r="AM28" s="80">
        <f t="shared" ca="1" si="29"/>
        <v>79.855157248963735</v>
      </c>
      <c r="AN28" s="80">
        <f t="shared" si="30"/>
        <v>3.9327283018867925</v>
      </c>
      <c r="AO28" s="80">
        <f t="shared" si="31"/>
        <v>3.105434510393188</v>
      </c>
      <c r="AP28" s="80">
        <f t="shared" si="32"/>
        <v>3.1417819075648614</v>
      </c>
      <c r="AQ28" s="80">
        <f t="shared" ca="1" si="33"/>
        <v>2.3251596748382029</v>
      </c>
      <c r="AR28" s="80">
        <f t="shared" si="34"/>
        <v>3.346453039392653</v>
      </c>
      <c r="AS28" s="78">
        <f t="shared" si="35"/>
        <v>-2.2654798722388618E-2</v>
      </c>
      <c r="AT28" s="96">
        <f t="shared" ca="1" si="36"/>
        <v>5</v>
      </c>
      <c r="AU28" s="97" t="str">
        <f t="shared" ca="1" si="37"/>
        <v>Sand mixture</v>
      </c>
      <c r="AV28" s="98">
        <f t="shared" si="38"/>
        <v>3</v>
      </c>
      <c r="AW28" s="99" t="str">
        <f t="shared" si="39"/>
        <v>Clay</v>
      </c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</row>
    <row r="29" spans="1:69">
      <c r="A29">
        <v>0.32</v>
      </c>
      <c r="C29" s="89">
        <f t="shared" si="0"/>
        <v>-1.0498560000000001</v>
      </c>
      <c r="D29" s="84">
        <f t="shared" si="1"/>
        <v>1.0498560000000001</v>
      </c>
      <c r="E29" s="76">
        <v>0.40050000000000002</v>
      </c>
      <c r="F29" s="91">
        <f t="shared" si="2"/>
        <v>4.1812199999999997</v>
      </c>
      <c r="G29" s="80">
        <f t="shared" si="3"/>
        <v>4.1686920000000001</v>
      </c>
      <c r="H29" s="81">
        <f t="shared" si="41"/>
        <v>4.162189371428572</v>
      </c>
      <c r="I29" s="102">
        <v>12.4</v>
      </c>
      <c r="J29" s="92">
        <f t="shared" si="4"/>
        <v>0.12945599999999999</v>
      </c>
      <c r="K29" s="102">
        <v>-6</v>
      </c>
      <c r="L29" s="78">
        <f t="shared" si="5"/>
        <v>-6.2640000000000001E-2</v>
      </c>
      <c r="M29" s="81">
        <f t="shared" si="6"/>
        <v>3.2755507199999999E-2</v>
      </c>
      <c r="N29" s="14">
        <f t="shared" si="40"/>
        <v>98</v>
      </c>
      <c r="O29" s="78">
        <f t="shared" si="7"/>
        <v>5.1442944000000004E-2</v>
      </c>
      <c r="P29" s="78">
        <f t="shared" si="8"/>
        <v>1.8687436800000002E-2</v>
      </c>
      <c r="Q29" s="93">
        <f t="shared" si="9"/>
        <v>1.3586921884800003</v>
      </c>
      <c r="R29" s="80">
        <f t="shared" si="10"/>
        <v>72.706182395222882</v>
      </c>
      <c r="S29" s="80">
        <f t="shared" si="11"/>
        <v>3741.6747148247518</v>
      </c>
      <c r="T29" s="69">
        <f t="shared" si="12"/>
        <v>8.2224721920000015</v>
      </c>
      <c r="U29" s="78">
        <f t="shared" si="13"/>
        <v>1.5829628609358242</v>
      </c>
      <c r="V29" s="69">
        <f t="shared" si="14"/>
        <v>98.776882522395425</v>
      </c>
      <c r="W29" s="80">
        <f t="shared" ca="1" si="15"/>
        <v>1.3356111187003317</v>
      </c>
      <c r="X29" s="80">
        <f t="shared" ca="1" si="16"/>
        <v>38.368285182855324</v>
      </c>
      <c r="Y29" s="94">
        <f t="shared" ca="1" si="17"/>
        <v>2.3404258954436819E-6</v>
      </c>
      <c r="Z29" s="80">
        <f t="shared" ca="1" si="18"/>
        <v>14</v>
      </c>
      <c r="AA29" s="80">
        <f t="shared" ca="1" si="19"/>
        <v>57.641486784000008</v>
      </c>
      <c r="AB29" s="80">
        <f t="shared" ca="1" si="20"/>
        <v>373.58481688933392</v>
      </c>
      <c r="AC29" s="80">
        <f t="shared" si="21"/>
        <v>13.982605316280697</v>
      </c>
      <c r="AD29" s="69">
        <f t="shared" si="22"/>
        <v>484.38224188235301</v>
      </c>
      <c r="AE29" s="69">
        <f t="shared" si="42"/>
        <v>483.6172267563025</v>
      </c>
      <c r="AF29" s="69">
        <f t="shared" si="23"/>
        <v>416.86919999999998</v>
      </c>
      <c r="AG29" s="95">
        <f t="shared" si="43"/>
        <v>416.21893714285716</v>
      </c>
      <c r="AH29" s="93">
        <f t="shared" si="24"/>
        <v>30.315727731161211</v>
      </c>
      <c r="AI29" s="81">
        <f t="shared" si="25"/>
        <v>6.9274347994049119</v>
      </c>
      <c r="AJ29" s="80">
        <f t="shared" si="26"/>
        <v>4.0019443199999998</v>
      </c>
      <c r="AK29" s="80">
        <f t="shared" si="27"/>
        <v>220.32176483400869</v>
      </c>
      <c r="AL29" s="78">
        <f t="shared" ca="1" si="28"/>
        <v>0.74053891036173503</v>
      </c>
      <c r="AM29" s="80">
        <f t="shared" ca="1" si="29"/>
        <v>77.272671253854952</v>
      </c>
      <c r="AN29" s="80">
        <f t="shared" si="30"/>
        <v>3.9327283018867925</v>
      </c>
      <c r="AO29" s="80">
        <f t="shared" si="31"/>
        <v>3.105434510393188</v>
      </c>
      <c r="AP29" s="80">
        <f t="shared" si="32"/>
        <v>3.1442353435322512</v>
      </c>
      <c r="AQ29" s="80">
        <f t="shared" ca="1" si="33"/>
        <v>2.3350588648131509</v>
      </c>
      <c r="AR29" s="80">
        <f t="shared" si="34"/>
        <v>3.346453039392653</v>
      </c>
      <c r="AS29" s="78">
        <f t="shared" si="35"/>
        <v>-2.3169719854809773E-2</v>
      </c>
      <c r="AT29" s="96">
        <f t="shared" ca="1" si="36"/>
        <v>5</v>
      </c>
      <c r="AU29" s="97" t="str">
        <f t="shared" ca="1" si="37"/>
        <v>Sand mixture</v>
      </c>
      <c r="AV29" s="98">
        <f t="shared" si="38"/>
        <v>3</v>
      </c>
      <c r="AW29" s="99" t="str">
        <f t="shared" si="39"/>
        <v>Clay</v>
      </c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</row>
    <row r="30" spans="1:69">
      <c r="A30">
        <v>0.34</v>
      </c>
      <c r="C30" s="89">
        <f t="shared" si="0"/>
        <v>-1.1154720000000002</v>
      </c>
      <c r="D30" s="84">
        <f t="shared" si="1"/>
        <v>1.1154720000000002</v>
      </c>
      <c r="E30" s="76">
        <v>0.40050000000000002</v>
      </c>
      <c r="F30" s="91">
        <f t="shared" si="2"/>
        <v>4.1812199999999997</v>
      </c>
      <c r="G30" s="80">
        <f t="shared" si="3"/>
        <v>4.1686920000000001</v>
      </c>
      <c r="H30" s="81">
        <f t="shared" si="41"/>
        <v>4.1654406857142856</v>
      </c>
      <c r="I30" s="102">
        <v>12.4</v>
      </c>
      <c r="J30" s="92">
        <f t="shared" si="4"/>
        <v>0.12945599999999999</v>
      </c>
      <c r="K30" s="102">
        <v>-6</v>
      </c>
      <c r="L30" s="78">
        <f t="shared" si="5"/>
        <v>-6.2640000000000001E-2</v>
      </c>
      <c r="M30" s="81">
        <f t="shared" si="6"/>
        <v>3.4802726400000004E-2</v>
      </c>
      <c r="N30" s="14">
        <f t="shared" si="40"/>
        <v>98</v>
      </c>
      <c r="O30" s="78">
        <f t="shared" si="7"/>
        <v>5.4658128000000007E-2</v>
      </c>
      <c r="P30" s="78">
        <f t="shared" si="8"/>
        <v>1.9855401600000003E-2</v>
      </c>
      <c r="Q30" s="93">
        <f t="shared" si="9"/>
        <v>1.3576311777600001</v>
      </c>
      <c r="R30" s="80">
        <f t="shared" si="10"/>
        <v>68.375911256310218</v>
      </c>
      <c r="S30" s="80">
        <f t="shared" si="11"/>
        <v>3738.7528190364023</v>
      </c>
      <c r="T30" s="69">
        <f t="shared" si="12"/>
        <v>8.7363767040000013</v>
      </c>
      <c r="U30" s="78">
        <f t="shared" si="13"/>
        <v>1.5829628609358242</v>
      </c>
      <c r="V30" s="69">
        <f t="shared" si="14"/>
        <v>98.776882522395425</v>
      </c>
      <c r="W30" s="80">
        <f t="shared" ca="1" si="15"/>
        <v>1.3438115092600986</v>
      </c>
      <c r="X30" s="80">
        <f t="shared" ca="1" si="16"/>
        <v>38.219445058409697</v>
      </c>
      <c r="Y30" s="94">
        <f t="shared" ca="1" si="17"/>
        <v>2.1908225157448303E-6</v>
      </c>
      <c r="Z30" s="80">
        <f t="shared" ca="1" si="18"/>
        <v>14</v>
      </c>
      <c r="AA30" s="80">
        <f t="shared" ca="1" si="19"/>
        <v>57.596474208000004</v>
      </c>
      <c r="AB30" s="80">
        <f t="shared" ca="1" si="20"/>
        <v>349.43165313896156</v>
      </c>
      <c r="AC30" s="80">
        <f t="shared" si="21"/>
        <v>13.984980245503548</v>
      </c>
      <c r="AD30" s="69">
        <f t="shared" si="22"/>
        <v>484.00398494117644</v>
      </c>
      <c r="AE30" s="69">
        <f t="shared" si="42"/>
        <v>483.62147737815127</v>
      </c>
      <c r="AF30" s="69">
        <f t="shared" si="23"/>
        <v>416.86919999999998</v>
      </c>
      <c r="AG30" s="95">
        <f t="shared" si="43"/>
        <v>416.54406857142857</v>
      </c>
      <c r="AH30" s="93">
        <f t="shared" si="24"/>
        <v>30.208843512301055</v>
      </c>
      <c r="AI30" s="81">
        <f t="shared" si="25"/>
        <v>6.5199386347340349</v>
      </c>
      <c r="AJ30" s="80">
        <f t="shared" si="26"/>
        <v>4.0019443199999998</v>
      </c>
      <c r="AK30" s="80">
        <f t="shared" si="27"/>
        <v>207.19973107972794</v>
      </c>
      <c r="AL30" s="78">
        <f t="shared" ca="1" si="28"/>
        <v>0.74418940216213392</v>
      </c>
      <c r="AM30" s="80">
        <f t="shared" ca="1" si="29"/>
        <v>74.902274417624511</v>
      </c>
      <c r="AN30" s="80">
        <f t="shared" si="30"/>
        <v>3.9327283018867925</v>
      </c>
      <c r="AO30" s="80">
        <f t="shared" si="31"/>
        <v>3.105434510393188</v>
      </c>
      <c r="AP30" s="80">
        <f t="shared" si="32"/>
        <v>3.1466926142994089</v>
      </c>
      <c r="AQ30" s="80">
        <f t="shared" ca="1" si="33"/>
        <v>2.3444956079132915</v>
      </c>
      <c r="AR30" s="80">
        <f t="shared" si="34"/>
        <v>3.346453039392653</v>
      </c>
      <c r="AS30" s="78">
        <f t="shared" si="35"/>
        <v>-2.3685445825614729E-2</v>
      </c>
      <c r="AT30" s="96">
        <f t="shared" ca="1" si="36"/>
        <v>5</v>
      </c>
      <c r="AU30" s="97" t="str">
        <f t="shared" ca="1" si="37"/>
        <v>Sand mixture</v>
      </c>
      <c r="AV30" s="98">
        <f t="shared" si="38"/>
        <v>3</v>
      </c>
      <c r="AW30" s="99" t="str">
        <f t="shared" si="39"/>
        <v>Clay</v>
      </c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</row>
    <row r="31" spans="1:69">
      <c r="A31">
        <v>0.36</v>
      </c>
      <c r="C31" s="89">
        <f t="shared" si="0"/>
        <v>-1.1810879999999999</v>
      </c>
      <c r="D31" s="84">
        <f t="shared" si="1"/>
        <v>1.1810879999999999</v>
      </c>
      <c r="E31" s="76">
        <v>0.40050000000000002</v>
      </c>
      <c r="F31" s="91">
        <f t="shared" si="2"/>
        <v>4.1812199999999997</v>
      </c>
      <c r="G31" s="80">
        <f t="shared" si="3"/>
        <v>4.1686920000000001</v>
      </c>
      <c r="H31" s="81">
        <f t="shared" si="41"/>
        <v>4.205410971428571</v>
      </c>
      <c r="I31" s="102">
        <v>12.4</v>
      </c>
      <c r="J31" s="92">
        <f t="shared" si="4"/>
        <v>0.12945599999999999</v>
      </c>
      <c r="K31" s="102">
        <v>-6</v>
      </c>
      <c r="L31" s="78">
        <f t="shared" si="5"/>
        <v>-6.2640000000000001E-2</v>
      </c>
      <c r="M31" s="81">
        <f t="shared" si="6"/>
        <v>3.6849945599999996E-2</v>
      </c>
      <c r="N31" s="14">
        <f t="shared" si="40"/>
        <v>98</v>
      </c>
      <c r="O31" s="78">
        <f t="shared" si="7"/>
        <v>5.7873311999999989E-2</v>
      </c>
      <c r="P31" s="78">
        <f t="shared" si="8"/>
        <v>2.1023366399999997E-2</v>
      </c>
      <c r="Q31" s="93">
        <f t="shared" si="9"/>
        <v>1.3565701670400001</v>
      </c>
      <c r="R31" s="80">
        <f t="shared" si="10"/>
        <v>64.526781355054553</v>
      </c>
      <c r="S31" s="80">
        <f t="shared" si="11"/>
        <v>3735.8309232480542</v>
      </c>
      <c r="T31" s="69">
        <f t="shared" si="12"/>
        <v>9.2502812159999976</v>
      </c>
      <c r="U31" s="78">
        <f t="shared" si="13"/>
        <v>1.5829628609358242</v>
      </c>
      <c r="V31" s="69">
        <f t="shared" si="14"/>
        <v>98.776882522395425</v>
      </c>
      <c r="W31" s="80">
        <f t="shared" ca="1" si="15"/>
        <v>1.3516991473040951</v>
      </c>
      <c r="X31" s="80">
        <f t="shared" ca="1" si="16"/>
        <v>38.077916195093863</v>
      </c>
      <c r="Y31" s="94">
        <f t="shared" ca="1" si="17"/>
        <v>2.0567348527229781E-6</v>
      </c>
      <c r="Z31" s="80">
        <f t="shared" ca="1" si="18"/>
        <v>14</v>
      </c>
      <c r="AA31" s="80">
        <f t="shared" ca="1" si="19"/>
        <v>57.551461631999999</v>
      </c>
      <c r="AB31" s="80">
        <f t="shared" ca="1" si="20"/>
        <v>327.78857620712392</v>
      </c>
      <c r="AC31" s="80">
        <f t="shared" si="21"/>
        <v>13.987357031497726</v>
      </c>
      <c r="AD31" s="69">
        <f t="shared" si="22"/>
        <v>483.62572800000004</v>
      </c>
      <c r="AE31" s="69">
        <f t="shared" si="42"/>
        <v>487.94560699159672</v>
      </c>
      <c r="AF31" s="69">
        <f t="shared" si="23"/>
        <v>416.86919999999998</v>
      </c>
      <c r="AG31" s="95">
        <f t="shared" si="43"/>
        <v>420.54109714285715</v>
      </c>
      <c r="AH31" s="93">
        <f t="shared" si="24"/>
        <v>30.10312468049554</v>
      </c>
      <c r="AI31" s="81">
        <f t="shared" si="25"/>
        <v>6.1577198216932567</v>
      </c>
      <c r="AJ31" s="80">
        <f t="shared" si="26"/>
        <v>4.0019443199999998</v>
      </c>
      <c r="AK31" s="80">
        <f t="shared" si="27"/>
        <v>195.53570107592287</v>
      </c>
      <c r="AL31" s="78">
        <f t="shared" ca="1" si="28"/>
        <v>0.74768212851727966</v>
      </c>
      <c r="AM31" s="80">
        <f t="shared" ca="1" si="29"/>
        <v>72.715793057106197</v>
      </c>
      <c r="AN31" s="80">
        <f t="shared" si="30"/>
        <v>3.9327283018867925</v>
      </c>
      <c r="AO31" s="80">
        <f t="shared" si="31"/>
        <v>3.105434510393188</v>
      </c>
      <c r="AP31" s="80">
        <f t="shared" si="32"/>
        <v>3.1491537288642388</v>
      </c>
      <c r="AQ31" s="80">
        <f t="shared" ca="1" si="33"/>
        <v>2.3535182684799594</v>
      </c>
      <c r="AR31" s="80">
        <f t="shared" si="34"/>
        <v>3.346453039392653</v>
      </c>
      <c r="AS31" s="78">
        <f t="shared" si="35"/>
        <v>-2.4201978523261978E-2</v>
      </c>
      <c r="AT31" s="96">
        <f t="shared" ca="1" si="36"/>
        <v>5</v>
      </c>
      <c r="AU31" s="97" t="str">
        <f t="shared" ca="1" si="37"/>
        <v>Sand mixture</v>
      </c>
      <c r="AV31" s="98">
        <f t="shared" si="38"/>
        <v>3</v>
      </c>
      <c r="AW31" s="99" t="str">
        <f t="shared" si="39"/>
        <v>Clay</v>
      </c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</row>
    <row r="32" spans="1:69">
      <c r="A32">
        <v>0.38</v>
      </c>
      <c r="C32" s="89">
        <f t="shared" si="0"/>
        <v>-1.246704</v>
      </c>
      <c r="D32" s="84">
        <f t="shared" si="1"/>
        <v>1.246704</v>
      </c>
      <c r="E32" s="76">
        <v>0.40050000000000002</v>
      </c>
      <c r="F32" s="91">
        <f t="shared" si="2"/>
        <v>4.1812199999999997</v>
      </c>
      <c r="G32" s="80">
        <f t="shared" si="3"/>
        <v>4.1686920000000001</v>
      </c>
      <c r="H32" s="81">
        <f t="shared" si="41"/>
        <v>4.2364923428571428</v>
      </c>
      <c r="I32" s="102">
        <v>12.4</v>
      </c>
      <c r="J32" s="92">
        <f t="shared" si="4"/>
        <v>0.12945599999999999</v>
      </c>
      <c r="K32" s="102">
        <v>-6</v>
      </c>
      <c r="L32" s="78">
        <f t="shared" si="5"/>
        <v>-6.2640000000000001E-2</v>
      </c>
      <c r="M32" s="81">
        <f t="shared" si="6"/>
        <v>3.8897164800000002E-2</v>
      </c>
      <c r="N32" s="14">
        <f t="shared" si="40"/>
        <v>98</v>
      </c>
      <c r="O32" s="78">
        <f t="shared" si="7"/>
        <v>6.1088495999999992E-2</v>
      </c>
      <c r="P32" s="78">
        <f t="shared" si="8"/>
        <v>2.2191331199999997E-2</v>
      </c>
      <c r="Q32" s="93">
        <f t="shared" si="9"/>
        <v>1.3555091563200001</v>
      </c>
      <c r="R32" s="80">
        <f t="shared" si="10"/>
        <v>61.082823022352095</v>
      </c>
      <c r="S32" s="80">
        <f t="shared" si="11"/>
        <v>3732.9090274597052</v>
      </c>
      <c r="T32" s="69">
        <f t="shared" si="12"/>
        <v>9.7641857279999993</v>
      </c>
      <c r="U32" s="78">
        <f t="shared" si="13"/>
        <v>1.5829628609358242</v>
      </c>
      <c r="V32" s="69">
        <f t="shared" si="14"/>
        <v>98.776882522395425</v>
      </c>
      <c r="W32" s="80">
        <f t="shared" ca="1" si="15"/>
        <v>1.3593040511779981</v>
      </c>
      <c r="X32" s="80">
        <f t="shared" ca="1" si="16"/>
        <v>37.942944015307717</v>
      </c>
      <c r="Y32" s="94">
        <f t="shared" ca="1" si="17"/>
        <v>1.9359036966376513E-6</v>
      </c>
      <c r="Z32" s="80">
        <f t="shared" ca="1" si="18"/>
        <v>14</v>
      </c>
      <c r="AA32" s="80">
        <f t="shared" ca="1" si="19"/>
        <v>57.506449056000001</v>
      </c>
      <c r="AB32" s="80">
        <f t="shared" ca="1" si="20"/>
        <v>308.29000792988819</v>
      </c>
      <c r="AC32" s="80">
        <f t="shared" si="21"/>
        <v>13.98973567716884</v>
      </c>
      <c r="AD32" s="69">
        <f t="shared" si="22"/>
        <v>483.24747105882352</v>
      </c>
      <c r="AE32" s="69">
        <f t="shared" si="42"/>
        <v>491.22398198319331</v>
      </c>
      <c r="AF32" s="69">
        <f t="shared" si="23"/>
        <v>416.86919999999998</v>
      </c>
      <c r="AG32" s="95">
        <f t="shared" si="43"/>
        <v>423.64923428571421</v>
      </c>
      <c r="AH32" s="93">
        <f t="shared" si="24"/>
        <v>29.998552279300906</v>
      </c>
      <c r="AI32" s="81">
        <f t="shared" si="25"/>
        <v>5.8336293047620327</v>
      </c>
      <c r="AJ32" s="80">
        <f t="shared" si="26"/>
        <v>4.0019443199999998</v>
      </c>
      <c r="AK32" s="80">
        <f t="shared" si="27"/>
        <v>185.09946370409725</v>
      </c>
      <c r="AL32" s="78">
        <f t="shared" ca="1" si="28"/>
        <v>0.75103269052395394</v>
      </c>
      <c r="AM32" s="80">
        <f t="shared" ca="1" si="29"/>
        <v>70.6900919950522</v>
      </c>
      <c r="AN32" s="80">
        <f t="shared" si="30"/>
        <v>3.9327283018867925</v>
      </c>
      <c r="AO32" s="80">
        <f t="shared" si="31"/>
        <v>3.105434510393188</v>
      </c>
      <c r="AP32" s="80">
        <f t="shared" si="32"/>
        <v>3.1516186962528212</v>
      </c>
      <c r="AQ32" s="80">
        <f t="shared" ca="1" si="33"/>
        <v>2.3621677942737365</v>
      </c>
      <c r="AR32" s="80">
        <f t="shared" si="34"/>
        <v>3.346453039392653</v>
      </c>
      <c r="AS32" s="78">
        <f t="shared" si="35"/>
        <v>-2.4719319842122715E-2</v>
      </c>
      <c r="AT32" s="96">
        <f t="shared" ca="1" si="36"/>
        <v>5</v>
      </c>
      <c r="AU32" s="97" t="str">
        <f t="shared" ca="1" si="37"/>
        <v>Sand mixture</v>
      </c>
      <c r="AV32" s="98">
        <f t="shared" si="38"/>
        <v>3</v>
      </c>
      <c r="AW32" s="99" t="str">
        <f t="shared" si="39"/>
        <v>Clay</v>
      </c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</row>
    <row r="33" spans="1:69">
      <c r="A33">
        <v>0.4</v>
      </c>
      <c r="C33" s="89">
        <f t="shared" si="0"/>
        <v>-1.3123200000000002</v>
      </c>
      <c r="D33" s="84">
        <f t="shared" si="1"/>
        <v>1.3123200000000002</v>
      </c>
      <c r="E33" s="76">
        <v>0.40050000000000002</v>
      </c>
      <c r="F33" s="91">
        <f t="shared" si="2"/>
        <v>4.1812199999999997</v>
      </c>
      <c r="G33" s="80">
        <f t="shared" si="3"/>
        <v>4.1686920000000001</v>
      </c>
      <c r="H33" s="81">
        <f t="shared" si="41"/>
        <v>4.2451724571428571</v>
      </c>
      <c r="I33" s="102">
        <v>12.4</v>
      </c>
      <c r="J33" s="92">
        <f t="shared" si="4"/>
        <v>0.12945599999999999</v>
      </c>
      <c r="K33" s="102">
        <v>-6</v>
      </c>
      <c r="L33" s="78">
        <f t="shared" si="5"/>
        <v>-6.2640000000000001E-2</v>
      </c>
      <c r="M33" s="81">
        <f t="shared" si="6"/>
        <v>4.0944384E-2</v>
      </c>
      <c r="N33" s="14">
        <f t="shared" si="40"/>
        <v>98</v>
      </c>
      <c r="O33" s="78">
        <f t="shared" si="7"/>
        <v>6.4303680000000002E-2</v>
      </c>
      <c r="P33" s="78">
        <f t="shared" si="8"/>
        <v>2.3359295999999998E-2</v>
      </c>
      <c r="Q33" s="93">
        <f t="shared" si="9"/>
        <v>1.3544481456000002</v>
      </c>
      <c r="R33" s="80">
        <f t="shared" si="10"/>
        <v>57.983260522919878</v>
      </c>
      <c r="S33" s="80">
        <f t="shared" si="11"/>
        <v>3729.9871316713566</v>
      </c>
      <c r="T33" s="69">
        <f t="shared" si="12"/>
        <v>10.278090239999999</v>
      </c>
      <c r="U33" s="78">
        <f t="shared" si="13"/>
        <v>1.5829628609358242</v>
      </c>
      <c r="V33" s="69">
        <f t="shared" si="14"/>
        <v>98.776882522395425</v>
      </c>
      <c r="W33" s="80">
        <f t="shared" ca="1" si="15"/>
        <v>1.3666519589770485</v>
      </c>
      <c r="X33" s="80">
        <f t="shared" ca="1" si="16"/>
        <v>37.813886930802951</v>
      </c>
      <c r="Y33" s="94">
        <f t="shared" ca="1" si="17"/>
        <v>1.8264893349137167E-6</v>
      </c>
      <c r="Z33" s="80">
        <f t="shared" ca="1" si="18"/>
        <v>14</v>
      </c>
      <c r="AA33" s="80">
        <f t="shared" ca="1" si="19"/>
        <v>57.461436480000003</v>
      </c>
      <c r="AB33" s="80">
        <f t="shared" ca="1" si="20"/>
        <v>290.63824864488549</v>
      </c>
      <c r="AC33" s="80">
        <f t="shared" si="21"/>
        <v>13.992116185429307</v>
      </c>
      <c r="AD33" s="69">
        <f t="shared" si="22"/>
        <v>482.86921411764706</v>
      </c>
      <c r="AE33" s="69">
        <f t="shared" si="42"/>
        <v>491.86691495798323</v>
      </c>
      <c r="AF33" s="69">
        <f t="shared" si="23"/>
        <v>416.86919999999998</v>
      </c>
      <c r="AG33" s="95">
        <f t="shared" si="43"/>
        <v>424.51724571428565</v>
      </c>
      <c r="AH33" s="93">
        <f t="shared" si="24"/>
        <v>29.89510776118917</v>
      </c>
      <c r="AI33" s="81">
        <f t="shared" si="25"/>
        <v>5.5419478395239308</v>
      </c>
      <c r="AJ33" s="80">
        <f t="shared" si="26"/>
        <v>4.0019443199999998</v>
      </c>
      <c r="AK33" s="80">
        <f t="shared" si="27"/>
        <v>175.70685006945416</v>
      </c>
      <c r="AL33" s="78">
        <f t="shared" ca="1" si="28"/>
        <v>0.75425442064516079</v>
      </c>
      <c r="AM33" s="80">
        <f t="shared" ca="1" si="29"/>
        <v>68.805964117704065</v>
      </c>
      <c r="AN33" s="80">
        <f t="shared" si="30"/>
        <v>3.9327283018867925</v>
      </c>
      <c r="AO33" s="80">
        <f t="shared" si="31"/>
        <v>3.105434510393188</v>
      </c>
      <c r="AP33" s="80">
        <f t="shared" si="32"/>
        <v>3.1540875255195147</v>
      </c>
      <c r="AQ33" s="80">
        <f t="shared" ca="1" si="33"/>
        <v>2.3704791786358403</v>
      </c>
      <c r="AR33" s="80">
        <f t="shared" si="34"/>
        <v>3.346453039392653</v>
      </c>
      <c r="AS33" s="78">
        <f t="shared" si="35"/>
        <v>-2.5237471682503961E-2</v>
      </c>
      <c r="AT33" s="96">
        <f t="shared" ca="1" si="36"/>
        <v>5</v>
      </c>
      <c r="AU33" s="97" t="str">
        <f t="shared" ca="1" si="37"/>
        <v>Sand mixture</v>
      </c>
      <c r="AV33" s="98">
        <f t="shared" si="38"/>
        <v>3</v>
      </c>
      <c r="AW33" s="99" t="str">
        <f t="shared" si="39"/>
        <v>Clay</v>
      </c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</row>
    <row r="34" spans="1:69">
      <c r="A34">
        <v>0.42</v>
      </c>
      <c r="C34" s="89">
        <f t="shared" si="0"/>
        <v>-1.377936</v>
      </c>
      <c r="D34" s="84">
        <f t="shared" si="1"/>
        <v>1.377936</v>
      </c>
      <c r="E34" s="76">
        <v>0.4254</v>
      </c>
      <c r="F34" s="91">
        <f t="shared" si="2"/>
        <v>4.4411759999999996</v>
      </c>
      <c r="G34" s="80">
        <f t="shared" si="3"/>
        <v>4.4257247999999993</v>
      </c>
      <c r="H34" s="81">
        <f t="shared" si="41"/>
        <v>4.2419211428571426</v>
      </c>
      <c r="I34" s="102">
        <v>13.7</v>
      </c>
      <c r="J34" s="92">
        <f t="shared" si="4"/>
        <v>0.14302799999999999</v>
      </c>
      <c r="K34" s="102">
        <v>-7.4</v>
      </c>
      <c r="L34" s="78">
        <f t="shared" si="5"/>
        <v>-7.7256000000000005E-2</v>
      </c>
      <c r="M34" s="81">
        <f t="shared" si="6"/>
        <v>4.2991603199999999E-2</v>
      </c>
      <c r="N34" s="14">
        <f t="shared" si="40"/>
        <v>98</v>
      </c>
      <c r="O34" s="78">
        <f t="shared" si="7"/>
        <v>6.7518863999999998E-2</v>
      </c>
      <c r="P34" s="78">
        <f t="shared" si="8"/>
        <v>2.4527260799999995E-2</v>
      </c>
      <c r="Q34" s="93">
        <f t="shared" si="9"/>
        <v>1.4382079588799999</v>
      </c>
      <c r="R34" s="80">
        <f t="shared" si="10"/>
        <v>58.637120981728224</v>
      </c>
      <c r="S34" s="80">
        <f t="shared" si="11"/>
        <v>3584.8233221302612</v>
      </c>
      <c r="T34" s="69">
        <f t="shared" si="12"/>
        <v>10.791994751999997</v>
      </c>
      <c r="U34" s="78">
        <f t="shared" si="13"/>
        <v>1.5969921727423246</v>
      </c>
      <c r="V34" s="69">
        <f t="shared" si="14"/>
        <v>99.652311579121061</v>
      </c>
      <c r="W34" s="80">
        <f t="shared" ca="1" si="15"/>
        <v>1.4546041200574085</v>
      </c>
      <c r="X34" s="80">
        <f t="shared" ca="1" si="16"/>
        <v>37.952550859008355</v>
      </c>
      <c r="Y34" s="94">
        <f t="shared" ca="1" si="17"/>
        <v>1.7771400572839448E-6</v>
      </c>
      <c r="Z34" s="80">
        <f t="shared" ca="1" si="18"/>
        <v>14</v>
      </c>
      <c r="AA34" s="80">
        <f t="shared" ca="1" si="19"/>
        <v>61.014883103999992</v>
      </c>
      <c r="AB34" s="80">
        <f t="shared" ca="1" si="20"/>
        <v>300.27321098201281</v>
      </c>
      <c r="AC34" s="80">
        <f t="shared" si="21"/>
        <v>14.11279322558071</v>
      </c>
      <c r="AD34" s="69">
        <f t="shared" si="22"/>
        <v>512.73011011764697</v>
      </c>
      <c r="AE34" s="69">
        <f t="shared" si="42"/>
        <v>491.10615045378148</v>
      </c>
      <c r="AF34" s="69">
        <f t="shared" si="23"/>
        <v>442.57247999999993</v>
      </c>
      <c r="AG34" s="95">
        <f t="shared" si="43"/>
        <v>424.19211428571418</v>
      </c>
      <c r="AH34" s="93">
        <f t="shared" si="24"/>
        <v>28.868945393236416</v>
      </c>
      <c r="AI34" s="81">
        <f t="shared" si="25"/>
        <v>5.8313890477325545</v>
      </c>
      <c r="AJ34" s="80">
        <f t="shared" si="26"/>
        <v>4.248695807999999</v>
      </c>
      <c r="AK34" s="80">
        <f t="shared" si="27"/>
        <v>177.68824539917642</v>
      </c>
      <c r="AL34" s="78">
        <f t="shared" ca="1" si="28"/>
        <v>0.75580036188054589</v>
      </c>
      <c r="AM34" s="80">
        <f t="shared" ca="1" si="29"/>
        <v>70.832390069473291</v>
      </c>
      <c r="AN34" s="80">
        <f t="shared" si="30"/>
        <v>4.1752120754716975</v>
      </c>
      <c r="AO34" s="80">
        <f t="shared" si="31"/>
        <v>3.231741838082657</v>
      </c>
      <c r="AP34" s="80">
        <f t="shared" si="32"/>
        <v>3.2818091228445341</v>
      </c>
      <c r="AQ34" s="80">
        <f t="shared" ca="1" si="33"/>
        <v>2.3743921669721653</v>
      </c>
      <c r="AR34" s="80">
        <f t="shared" si="34"/>
        <v>3.3331042507162802</v>
      </c>
      <c r="AS34" s="78">
        <f t="shared" si="35"/>
        <v>-2.7591078752548424E-2</v>
      </c>
      <c r="AT34" s="96">
        <f t="shared" ca="1" si="36"/>
        <v>5</v>
      </c>
      <c r="AU34" s="97" t="str">
        <f t="shared" ca="1" si="37"/>
        <v>Sand mixture</v>
      </c>
      <c r="AV34" s="98">
        <f t="shared" si="38"/>
        <v>3</v>
      </c>
      <c r="AW34" s="99" t="str">
        <f t="shared" si="39"/>
        <v>Clay</v>
      </c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</row>
    <row r="35" spans="1:69">
      <c r="A35">
        <v>0.44</v>
      </c>
      <c r="C35" s="89">
        <f t="shared" si="0"/>
        <v>-1.4435520000000002</v>
      </c>
      <c r="D35" s="84">
        <f t="shared" si="1"/>
        <v>1.4435520000000002</v>
      </c>
      <c r="E35" s="76">
        <v>0.42170000000000002</v>
      </c>
      <c r="F35" s="91">
        <f t="shared" si="2"/>
        <v>4.4025480000000003</v>
      </c>
      <c r="G35" s="80">
        <f t="shared" si="3"/>
        <v>4.3862616000000001</v>
      </c>
      <c r="H35" s="81">
        <f t="shared" si="41"/>
        <v>4.2106608000000003</v>
      </c>
      <c r="I35" s="102">
        <v>14.1</v>
      </c>
      <c r="J35" s="92">
        <f t="shared" si="4"/>
        <v>0.147204</v>
      </c>
      <c r="K35" s="102">
        <v>-7.8</v>
      </c>
      <c r="L35" s="78">
        <f t="shared" si="5"/>
        <v>-8.1431999999999991E-2</v>
      </c>
      <c r="M35" s="81">
        <f t="shared" si="6"/>
        <v>4.5038822400000005E-2</v>
      </c>
      <c r="N35" s="14">
        <f t="shared" si="40"/>
        <v>98</v>
      </c>
      <c r="O35" s="78">
        <f t="shared" si="7"/>
        <v>7.0734048000000008E-2</v>
      </c>
      <c r="P35" s="78">
        <f t="shared" si="8"/>
        <v>2.5695225599999996E-2</v>
      </c>
      <c r="Q35" s="93">
        <f t="shared" si="9"/>
        <v>1.42412409216</v>
      </c>
      <c r="R35" s="80">
        <f t="shared" si="10"/>
        <v>55.423685097359105</v>
      </c>
      <c r="S35" s="80">
        <f t="shared" si="11"/>
        <v>3449.0171718479514</v>
      </c>
      <c r="T35" s="69">
        <f t="shared" si="12"/>
        <v>11.305899263999999</v>
      </c>
      <c r="U35" s="78">
        <f t="shared" si="13"/>
        <v>1.6000166912407612</v>
      </c>
      <c r="V35" s="69">
        <f t="shared" si="14"/>
        <v>99.841041533423493</v>
      </c>
      <c r="W35" s="80">
        <f t="shared" ca="1" si="15"/>
        <v>1.4585531004382415</v>
      </c>
      <c r="X35" s="80">
        <f t="shared" ca="1" si="16"/>
        <v>37.860337895192274</v>
      </c>
      <c r="Y35" s="94">
        <f t="shared" ca="1" si="17"/>
        <v>1.5668852586450373E-6</v>
      </c>
      <c r="Z35" s="80">
        <f t="shared" ca="1" si="18"/>
        <v>14</v>
      </c>
      <c r="AA35" s="80">
        <f t="shared" ca="1" si="19"/>
        <v>60.417385727999999</v>
      </c>
      <c r="AB35" s="80">
        <f t="shared" ca="1" si="20"/>
        <v>262.15507679005179</v>
      </c>
      <c r="AC35" s="80">
        <f t="shared" si="21"/>
        <v>14.230200023637636</v>
      </c>
      <c r="AD35" s="69">
        <f t="shared" si="22"/>
        <v>507.70912376470585</v>
      </c>
      <c r="AE35" s="69">
        <f t="shared" si="42"/>
        <v>487.05020611764701</v>
      </c>
      <c r="AF35" s="69">
        <f t="shared" si="23"/>
        <v>438.62615999999997</v>
      </c>
      <c r="AG35" s="95">
        <f t="shared" si="43"/>
        <v>421.06608000000006</v>
      </c>
      <c r="AH35" s="93">
        <f t="shared" si="24"/>
        <v>27.809787969351159</v>
      </c>
      <c r="AI35" s="81">
        <f t="shared" si="25"/>
        <v>5.7288463737014252</v>
      </c>
      <c r="AJ35" s="80">
        <f t="shared" si="26"/>
        <v>4.2108111360000002</v>
      </c>
      <c r="AK35" s="80">
        <f t="shared" si="27"/>
        <v>167.95056090108818</v>
      </c>
      <c r="AL35" s="78">
        <f t="shared" ca="1" si="28"/>
        <v>0.76270900054573976</v>
      </c>
      <c r="AM35" s="80">
        <f t="shared" ca="1" si="29"/>
        <v>69.478254566777636</v>
      </c>
      <c r="AN35" s="80">
        <f t="shared" si="30"/>
        <v>4.1379826415094341</v>
      </c>
      <c r="AO35" s="80">
        <f t="shared" si="31"/>
        <v>3.3560241824153856</v>
      </c>
      <c r="AP35" s="80">
        <f t="shared" si="32"/>
        <v>3.4110314029110849</v>
      </c>
      <c r="AQ35" s="80">
        <f t="shared" ca="1" si="33"/>
        <v>2.3923804766465708</v>
      </c>
      <c r="AR35" s="80">
        <f t="shared" si="34"/>
        <v>3.3449544302391789</v>
      </c>
      <c r="AS35" s="78">
        <f t="shared" si="35"/>
        <v>-2.9305993502784615E-2</v>
      </c>
      <c r="AT35" s="96">
        <f t="shared" ca="1" si="36"/>
        <v>5</v>
      </c>
      <c r="AU35" s="97" t="str">
        <f t="shared" ca="1" si="37"/>
        <v>Sand mixture</v>
      </c>
      <c r="AV35" s="98">
        <f t="shared" si="38"/>
        <v>3</v>
      </c>
      <c r="AW35" s="99" t="str">
        <f t="shared" si="39"/>
        <v>Clay</v>
      </c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</row>
    <row r="36" spans="1:69">
      <c r="A36">
        <v>0.46</v>
      </c>
      <c r="C36" s="89">
        <f t="shared" si="0"/>
        <v>-1.5091680000000001</v>
      </c>
      <c r="D36" s="84">
        <f t="shared" si="1"/>
        <v>1.5091680000000001</v>
      </c>
      <c r="E36" s="76">
        <v>0.40670000000000001</v>
      </c>
      <c r="F36" s="91">
        <f t="shared" si="2"/>
        <v>4.2459480000000003</v>
      </c>
      <c r="G36" s="80">
        <f t="shared" si="3"/>
        <v>4.2294528000000007</v>
      </c>
      <c r="H36" s="81">
        <f t="shared" si="41"/>
        <v>4.1739119999999996</v>
      </c>
      <c r="I36" s="102">
        <v>14.3</v>
      </c>
      <c r="J36" s="92">
        <f t="shared" si="4"/>
        <v>0.14929200000000001</v>
      </c>
      <c r="K36" s="102">
        <v>-7.9</v>
      </c>
      <c r="L36" s="78">
        <f t="shared" si="5"/>
        <v>-8.2476000000000008E-2</v>
      </c>
      <c r="M36" s="81">
        <f t="shared" si="6"/>
        <v>4.7086041600000003E-2</v>
      </c>
      <c r="N36" s="14">
        <f t="shared" si="40"/>
        <v>98</v>
      </c>
      <c r="O36" s="78">
        <f t="shared" si="7"/>
        <v>7.3949232000000004E-2</v>
      </c>
      <c r="P36" s="78">
        <f t="shared" si="8"/>
        <v>2.6863190399999994E-2</v>
      </c>
      <c r="Q36" s="93">
        <f t="shared" si="9"/>
        <v>1.3713161774400002</v>
      </c>
      <c r="R36" s="80">
        <f t="shared" si="10"/>
        <v>51.048150164620822</v>
      </c>
      <c r="S36" s="80">
        <f t="shared" si="11"/>
        <v>3274.6749504721106</v>
      </c>
      <c r="T36" s="69">
        <f t="shared" si="12"/>
        <v>11.819803775999997</v>
      </c>
      <c r="U36" s="78">
        <f t="shared" si="13"/>
        <v>1.6002453297002088</v>
      </c>
      <c r="V36" s="69">
        <f t="shared" si="14"/>
        <v>99.85530857329303</v>
      </c>
      <c r="W36" s="80">
        <f t="shared" ca="1" si="15"/>
        <v>1.4309057284498652</v>
      </c>
      <c r="X36" s="80">
        <f t="shared" ca="1" si="16"/>
        <v>37.696906028574986</v>
      </c>
      <c r="Y36" s="94">
        <f t="shared" ca="1" si="17"/>
        <v>1.3004973570693253E-6</v>
      </c>
      <c r="Z36" s="80">
        <f t="shared" ca="1" si="18"/>
        <v>14</v>
      </c>
      <c r="AA36" s="80">
        <f t="shared" ca="1" si="19"/>
        <v>58.177049952000004</v>
      </c>
      <c r="AB36" s="80">
        <f t="shared" ca="1" si="20"/>
        <v>209.51750687446005</v>
      </c>
      <c r="AC36" s="80">
        <f t="shared" si="21"/>
        <v>14.387890136134722</v>
      </c>
      <c r="AD36" s="69">
        <f t="shared" si="22"/>
        <v>488.88277270588236</v>
      </c>
      <c r="AE36" s="69">
        <f t="shared" si="42"/>
        <v>482.3485609411764</v>
      </c>
      <c r="AF36" s="69">
        <f t="shared" si="23"/>
        <v>422.94528000000008</v>
      </c>
      <c r="AG36" s="95">
        <f t="shared" si="43"/>
        <v>417.39120000000003</v>
      </c>
      <c r="AH36" s="93">
        <f t="shared" si="24"/>
        <v>26.445851782692962</v>
      </c>
      <c r="AI36" s="81">
        <f t="shared" si="25"/>
        <v>5.5574932752589223</v>
      </c>
      <c r="AJ36" s="80">
        <f t="shared" si="26"/>
        <v>4.0602746880000007</v>
      </c>
      <c r="AK36" s="80">
        <f t="shared" si="27"/>
        <v>154.6913641352146</v>
      </c>
      <c r="AL36" s="78">
        <f t="shared" ca="1" si="28"/>
        <v>0.77290667928158596</v>
      </c>
      <c r="AM36" s="80">
        <f t="shared" ca="1" si="29"/>
        <v>67.141564561068591</v>
      </c>
      <c r="AN36" s="80">
        <f t="shared" si="30"/>
        <v>3.990049811320755</v>
      </c>
      <c r="AO36" s="80">
        <f t="shared" si="31"/>
        <v>3.5298183254344391</v>
      </c>
      <c r="AP36" s="80">
        <f t="shared" si="32"/>
        <v>3.5926331804800413</v>
      </c>
      <c r="AQ36" s="80">
        <f t="shared" ca="1" si="33"/>
        <v>2.419001437425051</v>
      </c>
      <c r="AR36" s="80">
        <f t="shared" si="34"/>
        <v>3.3699011555816036</v>
      </c>
      <c r="AS36" s="78">
        <f t="shared" si="35"/>
        <v>-3.1178421454792986E-2</v>
      </c>
      <c r="AT36" s="96">
        <f t="shared" ca="1" si="36"/>
        <v>5</v>
      </c>
      <c r="AU36" s="97" t="str">
        <f t="shared" ca="1" si="37"/>
        <v>Sand mixture</v>
      </c>
      <c r="AV36" s="98">
        <f t="shared" si="38"/>
        <v>3</v>
      </c>
      <c r="AW36" s="99" t="str">
        <f t="shared" si="39"/>
        <v>Clay</v>
      </c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</row>
    <row r="37" spans="1:69">
      <c r="A37">
        <v>0.48</v>
      </c>
      <c r="C37" s="89">
        <f t="shared" si="0"/>
        <v>-1.574784</v>
      </c>
      <c r="D37" s="84">
        <f t="shared" si="1"/>
        <v>1.574784</v>
      </c>
      <c r="E37" s="76">
        <v>0.3987</v>
      </c>
      <c r="F37" s="91">
        <f t="shared" si="2"/>
        <v>4.1624279999999994</v>
      </c>
      <c r="G37" s="80">
        <f t="shared" si="3"/>
        <v>4.1459327999999998</v>
      </c>
      <c r="H37" s="81">
        <f t="shared" si="41"/>
        <v>4.1230841142857146</v>
      </c>
      <c r="I37" s="102">
        <v>14.2</v>
      </c>
      <c r="J37" s="92">
        <f t="shared" si="4"/>
        <v>0.14824799999999999</v>
      </c>
      <c r="K37" s="102">
        <v>-7.9</v>
      </c>
      <c r="L37" s="78">
        <f t="shared" si="5"/>
        <v>-8.2476000000000008E-2</v>
      </c>
      <c r="M37" s="81">
        <f t="shared" si="6"/>
        <v>4.9133260799999995E-2</v>
      </c>
      <c r="N37" s="14">
        <f t="shared" si="40"/>
        <v>98</v>
      </c>
      <c r="O37" s="78">
        <f t="shared" si="7"/>
        <v>7.7164416E-2</v>
      </c>
      <c r="P37" s="78">
        <f t="shared" si="8"/>
        <v>2.8031155199999991E-2</v>
      </c>
      <c r="Q37" s="93">
        <f t="shared" si="9"/>
        <v>1.3426935667200002</v>
      </c>
      <c r="R37" s="80">
        <f t="shared" si="10"/>
        <v>47.900043973928007</v>
      </c>
      <c r="S37" s="80">
        <f t="shared" si="11"/>
        <v>3228.904493900523</v>
      </c>
      <c r="T37" s="69">
        <f t="shared" si="12"/>
        <v>12.333708287999995</v>
      </c>
      <c r="U37" s="78">
        <f t="shared" si="13"/>
        <v>1.5986428793916327</v>
      </c>
      <c r="V37" s="69">
        <f t="shared" si="14"/>
        <v>99.755315674037874</v>
      </c>
      <c r="W37" s="80">
        <f t="shared" ca="1" si="15"/>
        <v>1.4158658950662972</v>
      </c>
      <c r="X37" s="80">
        <f t="shared" ca="1" si="16"/>
        <v>37.535550084118448</v>
      </c>
      <c r="Y37" s="94">
        <f t="shared" ca="1" si="17"/>
        <v>1.1753168231176992E-6</v>
      </c>
      <c r="Z37" s="80">
        <f t="shared" ca="1" si="18"/>
        <v>14</v>
      </c>
      <c r="AA37" s="80">
        <f t="shared" ca="1" si="19"/>
        <v>56.962757375999999</v>
      </c>
      <c r="AB37" s="80">
        <f t="shared" ca="1" si="20"/>
        <v>185.39802563589583</v>
      </c>
      <c r="AC37" s="80">
        <f t="shared" si="21"/>
        <v>14.430681123956273</v>
      </c>
      <c r="AD37" s="69">
        <f t="shared" si="22"/>
        <v>478.67863341176468</v>
      </c>
      <c r="AE37" s="69">
        <f t="shared" si="42"/>
        <v>475.99055273949574</v>
      </c>
      <c r="AF37" s="69">
        <f t="shared" si="23"/>
        <v>414.59327999999994</v>
      </c>
      <c r="AG37" s="95">
        <f t="shared" si="43"/>
        <v>412.30841142857145</v>
      </c>
      <c r="AH37" s="93">
        <f t="shared" si="24"/>
        <v>26.037892923930066</v>
      </c>
      <c r="AI37" s="81">
        <f t="shared" si="25"/>
        <v>5.2886867823413874</v>
      </c>
      <c r="AJ37" s="80">
        <f t="shared" si="26"/>
        <v>3.9800954879999995</v>
      </c>
      <c r="AK37" s="80">
        <f t="shared" si="27"/>
        <v>145.15164840584242</v>
      </c>
      <c r="AL37" s="78">
        <f t="shared" ca="1" si="28"/>
        <v>0.77847054585837649</v>
      </c>
      <c r="AM37" s="80">
        <f t="shared" ca="1" si="29"/>
        <v>64.911662890566944</v>
      </c>
      <c r="AN37" s="80">
        <f t="shared" si="30"/>
        <v>3.9112573584905657</v>
      </c>
      <c r="AO37" s="80">
        <f t="shared" si="31"/>
        <v>3.5757453666398065</v>
      </c>
      <c r="AP37" s="80">
        <f t="shared" si="32"/>
        <v>3.6435595740216993</v>
      </c>
      <c r="AQ37" s="80">
        <f t="shared" ca="1" si="33"/>
        <v>2.43346016156559</v>
      </c>
      <c r="AR37" s="80">
        <f t="shared" si="34"/>
        <v>3.3802207004838314</v>
      </c>
      <c r="AS37" s="78">
        <f t="shared" si="35"/>
        <v>-3.2346215950148319E-2</v>
      </c>
      <c r="AT37" s="96">
        <f t="shared" ca="1" si="36"/>
        <v>5</v>
      </c>
      <c r="AU37" s="97" t="str">
        <f t="shared" ca="1" si="37"/>
        <v>Sand mixture</v>
      </c>
      <c r="AV37" s="98">
        <f t="shared" si="38"/>
        <v>3</v>
      </c>
      <c r="AW37" s="99" t="str">
        <f t="shared" si="39"/>
        <v>Clay</v>
      </c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</row>
    <row r="38" spans="1:69">
      <c r="A38">
        <v>0.5</v>
      </c>
      <c r="C38" s="89">
        <f t="shared" si="0"/>
        <v>-1.6404000000000001</v>
      </c>
      <c r="D38" s="84">
        <f t="shared" si="1"/>
        <v>1.6404000000000001</v>
      </c>
      <c r="E38" s="76">
        <v>0.38</v>
      </c>
      <c r="F38" s="91">
        <f t="shared" si="2"/>
        <v>3.9672000000000001</v>
      </c>
      <c r="G38" s="80">
        <f t="shared" si="3"/>
        <v>3.9498696</v>
      </c>
      <c r="H38" s="81">
        <f t="shared" si="41"/>
        <v>4.0355372571428578</v>
      </c>
      <c r="I38" s="102">
        <v>14.3</v>
      </c>
      <c r="J38" s="92">
        <f t="shared" si="4"/>
        <v>0.14929200000000001</v>
      </c>
      <c r="K38" s="102">
        <v>-8.3000000000000007</v>
      </c>
      <c r="L38" s="78">
        <f t="shared" si="5"/>
        <v>-8.6652000000000007E-2</v>
      </c>
      <c r="M38" s="81">
        <f t="shared" si="6"/>
        <v>5.118048E-2</v>
      </c>
      <c r="N38" s="14">
        <f t="shared" si="40"/>
        <v>98</v>
      </c>
      <c r="O38" s="78">
        <f t="shared" si="7"/>
        <v>8.0379600000000009E-2</v>
      </c>
      <c r="P38" s="78">
        <f t="shared" si="8"/>
        <v>2.9199119999999992E-2</v>
      </c>
      <c r="Q38" s="93">
        <f t="shared" si="9"/>
        <v>1.2769317</v>
      </c>
      <c r="R38" s="80">
        <f t="shared" si="10"/>
        <v>43.731855617566566</v>
      </c>
      <c r="S38" s="80">
        <f t="shared" si="11"/>
        <v>3049.2867511123086</v>
      </c>
      <c r="T38" s="69">
        <f t="shared" si="12"/>
        <v>12.847612799999997</v>
      </c>
      <c r="U38" s="78">
        <f t="shared" si="13"/>
        <v>1.59757220149584</v>
      </c>
      <c r="V38" s="69">
        <f t="shared" si="14"/>
        <v>99.688505373340419</v>
      </c>
      <c r="W38" s="80">
        <f t="shared" ca="1" si="15"/>
        <v>1.3755762322170659</v>
      </c>
      <c r="X38" s="80">
        <f t="shared" ca="1" si="16"/>
        <v>37.342094617637756</v>
      </c>
      <c r="Y38" s="94">
        <f t="shared" ca="1" si="17"/>
        <v>9.5148975658094816E-7</v>
      </c>
      <c r="Z38" s="80">
        <f t="shared" ca="1" si="18"/>
        <v>14</v>
      </c>
      <c r="AA38" s="80">
        <f t="shared" ca="1" si="19"/>
        <v>54.17286</v>
      </c>
      <c r="AB38" s="80">
        <f t="shared" ca="1" si="20"/>
        <v>142.73978226838275</v>
      </c>
      <c r="AC38" s="80">
        <f t="shared" si="21"/>
        <v>14.604679652430058</v>
      </c>
      <c r="AD38" s="69">
        <f t="shared" si="22"/>
        <v>455.23411764705878</v>
      </c>
      <c r="AE38" s="69">
        <f t="shared" si="42"/>
        <v>465.31266554621845</v>
      </c>
      <c r="AF38" s="69">
        <f t="shared" si="23"/>
        <v>394.98696000000001</v>
      </c>
      <c r="AG38" s="95">
        <f t="shared" si="43"/>
        <v>403.55372571428563</v>
      </c>
      <c r="AH38" s="93">
        <f t="shared" si="24"/>
        <v>24.645234583493092</v>
      </c>
      <c r="AI38" s="81">
        <f t="shared" si="25"/>
        <v>5.1128938132382089</v>
      </c>
      <c r="AJ38" s="80">
        <f t="shared" si="26"/>
        <v>3.791874816</v>
      </c>
      <c r="AK38" s="80">
        <f t="shared" si="27"/>
        <v>132.52077459868656</v>
      </c>
      <c r="AL38" s="78">
        <f t="shared" ca="1" si="28"/>
        <v>0.79002467415503841</v>
      </c>
      <c r="AM38" s="80">
        <f t="shared" ca="1" si="29"/>
        <v>62.335561285478832</v>
      </c>
      <c r="AN38" s="80">
        <f t="shared" si="30"/>
        <v>3.7262920754716977</v>
      </c>
      <c r="AO38" s="80">
        <f t="shared" si="31"/>
        <v>3.7796690807210447</v>
      </c>
      <c r="AP38" s="80">
        <f t="shared" si="32"/>
        <v>3.8581828613073044</v>
      </c>
      <c r="AQ38" s="80">
        <f t="shared" ca="1" si="33"/>
        <v>2.4636413574118277</v>
      </c>
      <c r="AR38" s="80">
        <f t="shared" si="34"/>
        <v>3.4107822761751114</v>
      </c>
      <c r="AS38" s="78">
        <f t="shared" si="35"/>
        <v>-3.5620322057945623E-2</v>
      </c>
      <c r="AT38" s="96">
        <f t="shared" ca="1" si="36"/>
        <v>5</v>
      </c>
      <c r="AU38" s="97" t="str">
        <f t="shared" ca="1" si="37"/>
        <v>Sand mixture</v>
      </c>
      <c r="AV38" s="98">
        <f t="shared" si="38"/>
        <v>3</v>
      </c>
      <c r="AW38" s="99" t="str">
        <f t="shared" si="39"/>
        <v>Clay</v>
      </c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</row>
    <row r="39" spans="1:69">
      <c r="A39">
        <v>0.52</v>
      </c>
      <c r="C39" s="89">
        <f t="shared" si="0"/>
        <v>-1.7060160000000002</v>
      </c>
      <c r="D39" s="84">
        <f t="shared" si="1"/>
        <v>1.7060160000000002</v>
      </c>
      <c r="E39" s="76">
        <v>0.37630000000000002</v>
      </c>
      <c r="F39" s="91">
        <f t="shared" si="2"/>
        <v>3.928572</v>
      </c>
      <c r="G39" s="80">
        <f t="shared" si="3"/>
        <v>3.9114504000000001</v>
      </c>
      <c r="H39" s="81">
        <f t="shared" si="41"/>
        <v>3.9418457142857148</v>
      </c>
      <c r="I39" s="102">
        <v>14.2</v>
      </c>
      <c r="J39" s="92">
        <f t="shared" si="4"/>
        <v>0.14824799999999999</v>
      </c>
      <c r="K39" s="102">
        <v>-8.1999999999999993</v>
      </c>
      <c r="L39" s="78">
        <f t="shared" si="5"/>
        <v>-8.560799999999999E-2</v>
      </c>
      <c r="M39" s="81">
        <f t="shared" si="6"/>
        <v>5.3227699200000006E-2</v>
      </c>
      <c r="N39" s="14">
        <f t="shared" si="40"/>
        <v>98</v>
      </c>
      <c r="O39" s="78">
        <f t="shared" si="7"/>
        <v>8.3594784000000019E-2</v>
      </c>
      <c r="P39" s="78">
        <f t="shared" si="8"/>
        <v>3.0367084799999992E-2</v>
      </c>
      <c r="Q39" s="93">
        <f t="shared" si="9"/>
        <v>1.26319235328</v>
      </c>
      <c r="R39" s="80">
        <f t="shared" si="10"/>
        <v>41.597419100301664</v>
      </c>
      <c r="S39" s="80">
        <f t="shared" si="11"/>
        <v>3037.7202715957678</v>
      </c>
      <c r="T39" s="69">
        <f t="shared" si="12"/>
        <v>13.361517311999997</v>
      </c>
      <c r="U39" s="78">
        <f t="shared" si="13"/>
        <v>1.5963672805985882</v>
      </c>
      <c r="V39" s="69">
        <f t="shared" si="14"/>
        <v>99.613318309351897</v>
      </c>
      <c r="W39" s="80">
        <f t="shared" ca="1" si="15"/>
        <v>1.3707515658069545</v>
      </c>
      <c r="X39" s="80">
        <f t="shared" ca="1" si="16"/>
        <v>37.205739240434795</v>
      </c>
      <c r="Y39" s="94">
        <f t="shared" ca="1" si="17"/>
        <v>8.8932704778573335E-7</v>
      </c>
      <c r="Z39" s="80">
        <f t="shared" ca="1" si="18"/>
        <v>14</v>
      </c>
      <c r="AA39" s="80">
        <f t="shared" ca="1" si="19"/>
        <v>53.589978623999997</v>
      </c>
      <c r="AB39" s="80">
        <f t="shared" ca="1" si="20"/>
        <v>131.97881763853607</v>
      </c>
      <c r="AC39" s="80">
        <f t="shared" si="21"/>
        <v>14.616233064408584</v>
      </c>
      <c r="AD39" s="69">
        <f t="shared" si="22"/>
        <v>450.33595482352939</v>
      </c>
      <c r="AE39" s="69">
        <f t="shared" si="42"/>
        <v>453.91187415126058</v>
      </c>
      <c r="AF39" s="69">
        <f t="shared" si="23"/>
        <v>391.14503999999999</v>
      </c>
      <c r="AG39" s="95">
        <f t="shared" si="43"/>
        <v>394.18457142857142</v>
      </c>
      <c r="AH39" s="93">
        <f t="shared" si="24"/>
        <v>24.505781743807589</v>
      </c>
      <c r="AI39" s="81">
        <f t="shared" si="25"/>
        <v>4.8818647221612803</v>
      </c>
      <c r="AJ39" s="80">
        <f t="shared" si="26"/>
        <v>3.7549923839999999</v>
      </c>
      <c r="AK39" s="80">
        <f t="shared" si="27"/>
        <v>126.05278515242928</v>
      </c>
      <c r="AL39" s="78">
        <f t="shared" ca="1" si="28"/>
        <v>0.79375724602713749</v>
      </c>
      <c r="AM39" s="80">
        <f t="shared" ca="1" si="29"/>
        <v>60.581487260359779</v>
      </c>
      <c r="AN39" s="80">
        <f t="shared" si="30"/>
        <v>3.6900475471698111</v>
      </c>
      <c r="AO39" s="80">
        <f t="shared" si="31"/>
        <v>3.7901030267442479</v>
      </c>
      <c r="AP39" s="80">
        <f t="shared" si="32"/>
        <v>3.8728733492543514</v>
      </c>
      <c r="AQ39" s="80">
        <f t="shared" ca="1" si="33"/>
        <v>2.4732935337710238</v>
      </c>
      <c r="AR39" s="80">
        <f t="shared" si="34"/>
        <v>3.4150210694050851</v>
      </c>
      <c r="AS39" s="78">
        <f t="shared" si="35"/>
        <v>-3.6269836986453356E-2</v>
      </c>
      <c r="AT39" s="96">
        <f t="shared" ca="1" si="36"/>
        <v>5</v>
      </c>
      <c r="AU39" s="97" t="str">
        <f t="shared" ca="1" si="37"/>
        <v>Sand mixture</v>
      </c>
      <c r="AV39" s="98">
        <f t="shared" si="38"/>
        <v>3</v>
      </c>
      <c r="AW39" s="99" t="str">
        <f t="shared" si="39"/>
        <v>Clay</v>
      </c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</row>
    <row r="40" spans="1:69">
      <c r="A40">
        <v>0.54</v>
      </c>
      <c r="C40" s="89">
        <f t="shared" si="0"/>
        <v>-1.7716320000000001</v>
      </c>
      <c r="D40" s="84">
        <f t="shared" si="1"/>
        <v>1.7716320000000001</v>
      </c>
      <c r="E40" s="76">
        <v>0.3669</v>
      </c>
      <c r="F40" s="91">
        <f t="shared" si="2"/>
        <v>3.8304359999999997</v>
      </c>
      <c r="G40" s="80">
        <f t="shared" si="3"/>
        <v>3.8128967999999999</v>
      </c>
      <c r="H40" s="81">
        <f t="shared" si="41"/>
        <v>3.870555428571429</v>
      </c>
      <c r="I40" s="102">
        <v>14</v>
      </c>
      <c r="J40" s="92">
        <f t="shared" si="4"/>
        <v>0.14615999999999998</v>
      </c>
      <c r="K40" s="102">
        <v>-8.4</v>
      </c>
      <c r="L40" s="78">
        <f t="shared" si="5"/>
        <v>-8.7695999999999996E-2</v>
      </c>
      <c r="M40" s="81">
        <f t="shared" si="6"/>
        <v>5.5274918399999998E-2</v>
      </c>
      <c r="N40" s="14">
        <f t="shared" si="40"/>
        <v>98</v>
      </c>
      <c r="O40" s="78">
        <f t="shared" si="7"/>
        <v>8.6809968000000015E-2</v>
      </c>
      <c r="P40" s="78">
        <f t="shared" si="8"/>
        <v>3.153504959999999E-2</v>
      </c>
      <c r="Q40" s="93">
        <f t="shared" si="9"/>
        <v>1.22960865456</v>
      </c>
      <c r="R40" s="80">
        <f t="shared" si="10"/>
        <v>38.991809753170656</v>
      </c>
      <c r="S40" s="80">
        <f t="shared" si="11"/>
        <v>2999.2005795421624</v>
      </c>
      <c r="T40" s="69">
        <f t="shared" si="12"/>
        <v>13.875421823999996</v>
      </c>
      <c r="U40" s="78">
        <f t="shared" si="13"/>
        <v>1.5937065473499532</v>
      </c>
      <c r="V40" s="69">
        <f t="shared" si="14"/>
        <v>99.447288554637083</v>
      </c>
      <c r="W40" s="80">
        <f t="shared" ca="1" si="15"/>
        <v>1.3492257535674215</v>
      </c>
      <c r="X40" s="80">
        <f t="shared" ca="1" si="16"/>
        <v>37.030407348092361</v>
      </c>
      <c r="Y40" s="94">
        <f t="shared" ca="1" si="17"/>
        <v>8.0101999794256984E-7</v>
      </c>
      <c r="Z40" s="80">
        <f t="shared" ca="1" si="18"/>
        <v>14</v>
      </c>
      <c r="AA40" s="80">
        <f t="shared" ca="1" si="19"/>
        <v>52.165215648</v>
      </c>
      <c r="AB40" s="80">
        <f t="shared" ca="1" si="20"/>
        <v>115.71336257824987</v>
      </c>
      <c r="AC40" s="80">
        <f t="shared" si="21"/>
        <v>14.655028940667652</v>
      </c>
      <c r="AD40" s="69">
        <f t="shared" si="22"/>
        <v>438.36315670588237</v>
      </c>
      <c r="AE40" s="69">
        <f t="shared" si="42"/>
        <v>445.14652477310926</v>
      </c>
      <c r="AF40" s="69">
        <f t="shared" si="23"/>
        <v>381.28967999999998</v>
      </c>
      <c r="AG40" s="95">
        <f t="shared" si="43"/>
        <v>387.05554285714288</v>
      </c>
      <c r="AH40" s="93">
        <f t="shared" si="24"/>
        <v>24.158491068361414</v>
      </c>
      <c r="AI40" s="81">
        <f t="shared" si="25"/>
        <v>4.6348428765433125</v>
      </c>
      <c r="AJ40" s="80">
        <f t="shared" si="26"/>
        <v>3.6603809279999999</v>
      </c>
      <c r="AK40" s="80">
        <f t="shared" si="27"/>
        <v>118.15699925203229</v>
      </c>
      <c r="AL40" s="78">
        <f t="shared" ca="1" si="28"/>
        <v>0.79950454668569448</v>
      </c>
      <c r="AM40" s="80">
        <f t="shared" ca="1" si="29"/>
        <v>58.398362287041557</v>
      </c>
      <c r="AN40" s="80">
        <f t="shared" si="30"/>
        <v>3.5970724528301883</v>
      </c>
      <c r="AO40" s="80">
        <f t="shared" si="31"/>
        <v>3.833305952576529</v>
      </c>
      <c r="AP40" s="80">
        <f t="shared" si="32"/>
        <v>3.9226139000509477</v>
      </c>
      <c r="AQ40" s="80">
        <f t="shared" ca="1" si="33"/>
        <v>2.4882337121944142</v>
      </c>
      <c r="AR40" s="80">
        <f t="shared" si="34"/>
        <v>3.4270350829543967</v>
      </c>
      <c r="AS40" s="78">
        <f t="shared" si="35"/>
        <v>-3.8370259429316482E-2</v>
      </c>
      <c r="AT40" s="96">
        <f t="shared" ca="1" si="36"/>
        <v>5</v>
      </c>
      <c r="AU40" s="97" t="str">
        <f t="shared" ca="1" si="37"/>
        <v>Sand mixture</v>
      </c>
      <c r="AV40" s="98">
        <f t="shared" si="38"/>
        <v>3</v>
      </c>
      <c r="AW40" s="99" t="str">
        <f t="shared" si="39"/>
        <v>Clay</v>
      </c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</row>
    <row r="41" spans="1:69">
      <c r="A41">
        <v>0.56000000000000005</v>
      </c>
      <c r="C41" s="89">
        <f t="shared" si="0"/>
        <v>-1.8372480000000002</v>
      </c>
      <c r="D41" s="84">
        <f t="shared" si="1"/>
        <v>1.8372480000000002</v>
      </c>
      <c r="E41" s="76">
        <v>0.3669</v>
      </c>
      <c r="F41" s="91">
        <f t="shared" si="2"/>
        <v>3.8304359999999997</v>
      </c>
      <c r="G41" s="80">
        <f t="shared" si="3"/>
        <v>3.8128967999999999</v>
      </c>
      <c r="H41" s="81">
        <f t="shared" si="41"/>
        <v>3.8410251428571436</v>
      </c>
      <c r="I41" s="102">
        <v>14</v>
      </c>
      <c r="J41" s="92">
        <f t="shared" si="4"/>
        <v>0.14615999999999998</v>
      </c>
      <c r="K41" s="102">
        <v>-8.4</v>
      </c>
      <c r="L41" s="78">
        <f t="shared" si="5"/>
        <v>-8.7695999999999996E-2</v>
      </c>
      <c r="M41" s="81">
        <f t="shared" si="6"/>
        <v>5.7322137600000003E-2</v>
      </c>
      <c r="N41" s="14">
        <f t="shared" si="40"/>
        <v>98</v>
      </c>
      <c r="O41" s="78">
        <f t="shared" si="7"/>
        <v>9.0025152000000025E-2</v>
      </c>
      <c r="P41" s="78">
        <f t="shared" si="8"/>
        <v>3.2703014399999994E-2</v>
      </c>
      <c r="Q41" s="93">
        <f t="shared" si="9"/>
        <v>1.22854764384</v>
      </c>
      <c r="R41" s="80">
        <f t="shared" si="10"/>
        <v>37.566801298904124</v>
      </c>
      <c r="S41" s="80">
        <f t="shared" si="11"/>
        <v>2996.6126147010532</v>
      </c>
      <c r="T41" s="69">
        <f t="shared" si="12"/>
        <v>14.389326335999998</v>
      </c>
      <c r="U41" s="78">
        <f t="shared" si="13"/>
        <v>1.5937065473499532</v>
      </c>
      <c r="V41" s="69">
        <f t="shared" si="14"/>
        <v>99.447288554637083</v>
      </c>
      <c r="W41" s="80">
        <f t="shared" ca="1" si="15"/>
        <v>1.3549674711992929</v>
      </c>
      <c r="X41" s="80">
        <f t="shared" ca="1" si="16"/>
        <v>36.929746250482722</v>
      </c>
      <c r="Y41" s="94">
        <f t="shared" ca="1" si="17"/>
        <v>7.6514006290728742E-7</v>
      </c>
      <c r="Z41" s="80">
        <f t="shared" ca="1" si="18"/>
        <v>14</v>
      </c>
      <c r="AA41" s="80">
        <f t="shared" ca="1" si="19"/>
        <v>52.120203071999995</v>
      </c>
      <c r="AB41" s="80">
        <f t="shared" ca="1" si="20"/>
        <v>110.43486126623263</v>
      </c>
      <c r="AC41" s="80">
        <f t="shared" si="21"/>
        <v>14.657653296091237</v>
      </c>
      <c r="AD41" s="69">
        <f t="shared" si="22"/>
        <v>437.98489976470586</v>
      </c>
      <c r="AE41" s="69">
        <f t="shared" si="42"/>
        <v>441.29411657142856</v>
      </c>
      <c r="AF41" s="69">
        <f t="shared" si="23"/>
        <v>381.28967999999998</v>
      </c>
      <c r="AG41" s="95">
        <f t="shared" si="43"/>
        <v>384.10251428571422</v>
      </c>
      <c r="AH41" s="93">
        <f t="shared" si="24"/>
        <v>24.096371881850441</v>
      </c>
      <c r="AI41" s="81">
        <f t="shared" si="25"/>
        <v>4.4693127738096221</v>
      </c>
      <c r="AJ41" s="80">
        <f t="shared" si="26"/>
        <v>3.6603809279999999</v>
      </c>
      <c r="AK41" s="80">
        <f t="shared" si="27"/>
        <v>113.83879181486097</v>
      </c>
      <c r="AL41" s="78">
        <f t="shared" ca="1" si="28"/>
        <v>0.80205398825288277</v>
      </c>
      <c r="AM41" s="80">
        <f t="shared" ca="1" si="29"/>
        <v>57.180725212733776</v>
      </c>
      <c r="AN41" s="80">
        <f t="shared" si="30"/>
        <v>3.5970724528301883</v>
      </c>
      <c r="AO41" s="80">
        <f t="shared" si="31"/>
        <v>3.833305952576529</v>
      </c>
      <c r="AP41" s="80">
        <f t="shared" si="32"/>
        <v>3.9260015874713274</v>
      </c>
      <c r="AQ41" s="80">
        <f t="shared" ca="1" si="33"/>
        <v>2.4947805596693304</v>
      </c>
      <c r="AR41" s="80">
        <f t="shared" si="34"/>
        <v>3.4270350829543967</v>
      </c>
      <c r="AS41" s="78">
        <f t="shared" si="35"/>
        <v>-3.8953300385176207E-2</v>
      </c>
      <c r="AT41" s="96">
        <f t="shared" ca="1" si="36"/>
        <v>5</v>
      </c>
      <c r="AU41" s="97" t="str">
        <f t="shared" ca="1" si="37"/>
        <v>Sand mixture</v>
      </c>
      <c r="AV41" s="98">
        <f t="shared" si="38"/>
        <v>3</v>
      </c>
      <c r="AW41" s="99" t="str">
        <f t="shared" si="39"/>
        <v>Clay</v>
      </c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</row>
    <row r="42" spans="1:69">
      <c r="A42">
        <v>0.57999999999999996</v>
      </c>
      <c r="C42" s="89">
        <f t="shared" si="0"/>
        <v>-1.9028639999999999</v>
      </c>
      <c r="D42" s="84">
        <f t="shared" si="1"/>
        <v>1.9028639999999999</v>
      </c>
      <c r="E42" s="76">
        <v>0.3589</v>
      </c>
      <c r="F42" s="91">
        <f t="shared" si="2"/>
        <v>3.7469159999999997</v>
      </c>
      <c r="G42" s="80">
        <f t="shared" si="3"/>
        <v>3.7304207999999996</v>
      </c>
      <c r="H42" s="81">
        <f t="shared" si="41"/>
        <v>3.8718082285714286</v>
      </c>
      <c r="I42" s="102">
        <v>13.6</v>
      </c>
      <c r="J42" s="92">
        <f t="shared" si="4"/>
        <v>0.141984</v>
      </c>
      <c r="K42" s="102">
        <v>-7.9</v>
      </c>
      <c r="L42" s="78">
        <f t="shared" si="5"/>
        <v>-8.2476000000000008E-2</v>
      </c>
      <c r="M42" s="81">
        <f t="shared" si="6"/>
        <v>5.9369356799999995E-2</v>
      </c>
      <c r="N42" s="14">
        <f t="shared" si="40"/>
        <v>98</v>
      </c>
      <c r="O42" s="78">
        <f t="shared" si="7"/>
        <v>9.3240336000000007E-2</v>
      </c>
      <c r="P42" s="78">
        <f t="shared" si="8"/>
        <v>3.3870979199999991E-2</v>
      </c>
      <c r="Q42" s="93">
        <f t="shared" si="9"/>
        <v>1.2002695531199998</v>
      </c>
      <c r="R42" s="80">
        <f t="shared" si="10"/>
        <v>35.436517675875166</v>
      </c>
      <c r="S42" s="80">
        <f t="shared" si="11"/>
        <v>3013.7450980392155</v>
      </c>
      <c r="T42" s="69">
        <f t="shared" si="12"/>
        <v>14.903230847999996</v>
      </c>
      <c r="U42" s="78">
        <f t="shared" si="13"/>
        <v>1.5894527325629981</v>
      </c>
      <c r="V42" s="69">
        <f t="shared" si="14"/>
        <v>99.181850511931074</v>
      </c>
      <c r="W42" s="80">
        <f t="shared" ca="1" si="15"/>
        <v>1.334039137332419</v>
      </c>
      <c r="X42" s="80">
        <f t="shared" ca="1" si="16"/>
        <v>36.745845127918052</v>
      </c>
      <c r="Y42" s="94">
        <f t="shared" ca="1" si="17"/>
        <v>7.1483374143133556E-7</v>
      </c>
      <c r="Z42" s="80">
        <f t="shared" ca="1" si="18"/>
        <v>14</v>
      </c>
      <c r="AA42" s="80">
        <f t="shared" ca="1" si="19"/>
        <v>50.920526495999994</v>
      </c>
      <c r="AB42" s="80">
        <f t="shared" ca="1" si="20"/>
        <v>100.79919822680068</v>
      </c>
      <c r="AC42" s="80">
        <f t="shared" si="21"/>
        <v>14.640321901062478</v>
      </c>
      <c r="AD42" s="69">
        <f t="shared" si="22"/>
        <v>427.90358399999997</v>
      </c>
      <c r="AE42" s="69">
        <f t="shared" si="42"/>
        <v>444.53739912605039</v>
      </c>
      <c r="AF42" s="69">
        <f t="shared" si="23"/>
        <v>373.04208</v>
      </c>
      <c r="AG42" s="95">
        <f t="shared" si="43"/>
        <v>387.1808228571428</v>
      </c>
      <c r="AH42" s="93">
        <f t="shared" si="24"/>
        <v>24.143485918960423</v>
      </c>
      <c r="AI42" s="81">
        <f t="shared" si="25"/>
        <v>4.1919071533662668</v>
      </c>
      <c r="AJ42" s="80">
        <f t="shared" si="26"/>
        <v>3.5812039679999996</v>
      </c>
      <c r="AK42" s="80">
        <f t="shared" si="27"/>
        <v>107.38338689659142</v>
      </c>
      <c r="AL42" s="78">
        <f t="shared" ca="1" si="28"/>
        <v>0.80581078400360195</v>
      </c>
      <c r="AM42" s="80">
        <f t="shared" ca="1" si="29"/>
        <v>55.021366883120514</v>
      </c>
      <c r="AN42" s="80">
        <f t="shared" si="30"/>
        <v>3.5192649056603766</v>
      </c>
      <c r="AO42" s="80">
        <f t="shared" si="31"/>
        <v>3.8061121683644914</v>
      </c>
      <c r="AP42" s="80">
        <f t="shared" si="32"/>
        <v>3.9036831250284649</v>
      </c>
      <c r="AQ42" s="80">
        <f t="shared" ca="1" si="33"/>
        <v>2.5044963157624385</v>
      </c>
      <c r="AR42" s="80">
        <f t="shared" si="34"/>
        <v>3.4334919660015331</v>
      </c>
      <c r="AS42" s="78">
        <f t="shared" si="35"/>
        <v>-3.8998712932710837E-2</v>
      </c>
      <c r="AT42" s="96">
        <f t="shared" ca="1" si="36"/>
        <v>5</v>
      </c>
      <c r="AU42" s="97" t="str">
        <f t="shared" ca="1" si="37"/>
        <v>Sand mixture</v>
      </c>
      <c r="AV42" s="98">
        <f t="shared" si="38"/>
        <v>3</v>
      </c>
      <c r="AW42" s="99" t="str">
        <f t="shared" si="39"/>
        <v>Clay</v>
      </c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</row>
    <row r="43" spans="1:69">
      <c r="A43">
        <v>0.6</v>
      </c>
      <c r="C43" s="89">
        <f t="shared" si="0"/>
        <v>-1.96848</v>
      </c>
      <c r="D43" s="84">
        <f t="shared" si="1"/>
        <v>1.96848</v>
      </c>
      <c r="E43" s="76">
        <v>0.3589</v>
      </c>
      <c r="F43" s="91">
        <f t="shared" si="2"/>
        <v>3.7469159999999997</v>
      </c>
      <c r="G43" s="80">
        <f t="shared" si="3"/>
        <v>3.7304207999999996</v>
      </c>
      <c r="H43" s="81">
        <f t="shared" si="41"/>
        <v>3.9359694857142853</v>
      </c>
      <c r="I43" s="102">
        <v>13.6</v>
      </c>
      <c r="J43" s="92">
        <f t="shared" si="4"/>
        <v>0.141984</v>
      </c>
      <c r="K43" s="102">
        <v>-7.9</v>
      </c>
      <c r="L43" s="78">
        <f t="shared" si="5"/>
        <v>-8.2476000000000008E-2</v>
      </c>
      <c r="M43" s="81">
        <f t="shared" si="6"/>
        <v>6.1416576000000001E-2</v>
      </c>
      <c r="N43" s="14">
        <f t="shared" si="40"/>
        <v>98</v>
      </c>
      <c r="O43" s="78">
        <f t="shared" si="7"/>
        <v>9.6455520000000017E-2</v>
      </c>
      <c r="P43" s="78">
        <f t="shared" si="8"/>
        <v>3.5038943999999995E-2</v>
      </c>
      <c r="Q43" s="93">
        <f t="shared" si="9"/>
        <v>1.1992085423999999</v>
      </c>
      <c r="R43" s="80">
        <f t="shared" si="10"/>
        <v>34.225019521136254</v>
      </c>
      <c r="S43" s="80">
        <f t="shared" si="11"/>
        <v>3011.0810165851326</v>
      </c>
      <c r="T43" s="69">
        <f t="shared" si="12"/>
        <v>15.41713536</v>
      </c>
      <c r="U43" s="78">
        <f t="shared" si="13"/>
        <v>1.5894527325629981</v>
      </c>
      <c r="V43" s="69">
        <f t="shared" si="14"/>
        <v>99.181850511931074</v>
      </c>
      <c r="W43" s="80">
        <f t="shared" ca="1" si="15"/>
        <v>1.3394593337668939</v>
      </c>
      <c r="X43" s="80">
        <f t="shared" ca="1" si="16"/>
        <v>36.650805853369704</v>
      </c>
      <c r="Y43" s="94">
        <f t="shared" ca="1" si="17"/>
        <v>6.8422888925505954E-7</v>
      </c>
      <c r="Z43" s="80">
        <f t="shared" ca="1" si="18"/>
        <v>14</v>
      </c>
      <c r="AA43" s="80">
        <f t="shared" ca="1" si="19"/>
        <v>50.875513919999996</v>
      </c>
      <c r="AB43" s="80">
        <f t="shared" ca="1" si="20"/>
        <v>96.398297667033006</v>
      </c>
      <c r="AC43" s="80">
        <f t="shared" si="21"/>
        <v>14.643010433975364</v>
      </c>
      <c r="AD43" s="69">
        <f t="shared" si="22"/>
        <v>427.52532705882345</v>
      </c>
      <c r="AE43" s="69">
        <f t="shared" si="42"/>
        <v>451.70752537815122</v>
      </c>
      <c r="AF43" s="69">
        <f t="shared" si="23"/>
        <v>373.04208</v>
      </c>
      <c r="AG43" s="95">
        <f t="shared" si="43"/>
        <v>393.59694857142858</v>
      </c>
      <c r="AH43" s="93">
        <f t="shared" si="24"/>
        <v>24.08045747032088</v>
      </c>
      <c r="AI43" s="81">
        <f t="shared" si="25"/>
        <v>4.0521769149207243</v>
      </c>
      <c r="AJ43" s="80">
        <f t="shared" si="26"/>
        <v>3.5812039679999996</v>
      </c>
      <c r="AK43" s="80">
        <f t="shared" si="27"/>
        <v>103.71218036707955</v>
      </c>
      <c r="AL43" s="78">
        <f t="shared" ca="1" si="28"/>
        <v>0.80824758249661954</v>
      </c>
      <c r="AM43" s="80">
        <f t="shared" ca="1" si="29"/>
        <v>53.937578014337817</v>
      </c>
      <c r="AN43" s="80">
        <f t="shared" si="30"/>
        <v>3.5192649056603766</v>
      </c>
      <c r="AO43" s="80">
        <f t="shared" si="31"/>
        <v>3.8061121683644914</v>
      </c>
      <c r="AP43" s="80">
        <f t="shared" si="32"/>
        <v>3.9071369443573776</v>
      </c>
      <c r="AQ43" s="80">
        <f t="shared" ca="1" si="33"/>
        <v>2.5107475121240457</v>
      </c>
      <c r="AR43" s="80">
        <f t="shared" si="34"/>
        <v>3.4334919660015331</v>
      </c>
      <c r="AS43" s="78">
        <f t="shared" si="35"/>
        <v>-3.9596574241347736E-2</v>
      </c>
      <c r="AT43" s="96">
        <f t="shared" ca="1" si="36"/>
        <v>5</v>
      </c>
      <c r="AU43" s="97" t="str">
        <f t="shared" ca="1" si="37"/>
        <v>Sand mixture</v>
      </c>
      <c r="AV43" s="98">
        <f t="shared" si="38"/>
        <v>3</v>
      </c>
      <c r="AW43" s="99" t="str">
        <f t="shared" si="39"/>
        <v>Clay</v>
      </c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</row>
    <row r="44" spans="1:69">
      <c r="A44">
        <v>0.62</v>
      </c>
      <c r="C44" s="89">
        <f t="shared" si="0"/>
        <v>-2.0340959999999999</v>
      </c>
      <c r="D44" s="84">
        <f t="shared" si="1"/>
        <v>2.0340959999999999</v>
      </c>
      <c r="E44" s="76">
        <v>0.37880000000000003</v>
      </c>
      <c r="F44" s="91">
        <f t="shared" si="2"/>
        <v>3.954672</v>
      </c>
      <c r="G44" s="80">
        <f t="shared" si="3"/>
        <v>3.9392208000000002</v>
      </c>
      <c r="H44" s="81">
        <f t="shared" si="41"/>
        <v>4.022532</v>
      </c>
      <c r="I44" s="102">
        <v>13.6</v>
      </c>
      <c r="J44" s="92">
        <f t="shared" si="4"/>
        <v>0.141984</v>
      </c>
      <c r="K44" s="102">
        <v>-7.4</v>
      </c>
      <c r="L44" s="78">
        <f t="shared" si="5"/>
        <v>-7.7256000000000005E-2</v>
      </c>
      <c r="M44" s="81">
        <f t="shared" si="6"/>
        <v>6.3463795199999992E-2</v>
      </c>
      <c r="N44" s="14">
        <f t="shared" si="40"/>
        <v>98</v>
      </c>
      <c r="O44" s="78">
        <f t="shared" si="7"/>
        <v>9.9670704000000013E-2</v>
      </c>
      <c r="P44" s="78">
        <f t="shared" si="8"/>
        <v>3.6206908799999993E-2</v>
      </c>
      <c r="Q44" s="93">
        <f t="shared" si="9"/>
        <v>1.26705153168</v>
      </c>
      <c r="R44" s="80">
        <f t="shared" si="10"/>
        <v>34.994744751034922</v>
      </c>
      <c r="S44" s="80">
        <f t="shared" si="11"/>
        <v>3181.4273157538878</v>
      </c>
      <c r="T44" s="69">
        <f t="shared" si="12"/>
        <v>15.931039871999998</v>
      </c>
      <c r="U44" s="78">
        <f t="shared" si="13"/>
        <v>1.5915814576034908</v>
      </c>
      <c r="V44" s="69">
        <f t="shared" si="14"/>
        <v>99.314682954457822</v>
      </c>
      <c r="W44" s="80">
        <f t="shared" ca="1" si="15"/>
        <v>1.3974436465073328</v>
      </c>
      <c r="X44" s="80">
        <f t="shared" ca="1" si="16"/>
        <v>36.673486443433454</v>
      </c>
      <c r="Y44" s="94">
        <f t="shared" ca="1" si="17"/>
        <v>7.7953016442137968E-7</v>
      </c>
      <c r="Z44" s="80">
        <f t="shared" ca="1" si="18"/>
        <v>14</v>
      </c>
      <c r="AA44" s="80">
        <f t="shared" ca="1" si="19"/>
        <v>53.753701344</v>
      </c>
      <c r="AB44" s="80">
        <f t="shared" ca="1" si="20"/>
        <v>116.038056868466</v>
      </c>
      <c r="AC44" s="80">
        <f t="shared" si="21"/>
        <v>14.475713480740332</v>
      </c>
      <c r="AD44" s="69">
        <f t="shared" si="22"/>
        <v>451.71177599999999</v>
      </c>
      <c r="AE44" s="69">
        <f t="shared" si="42"/>
        <v>461.51309364705878</v>
      </c>
      <c r="AF44" s="69">
        <f t="shared" si="23"/>
        <v>393.92207999999999</v>
      </c>
      <c r="AG44" s="95">
        <f t="shared" si="43"/>
        <v>402.25320000000005</v>
      </c>
      <c r="AH44" s="93">
        <f t="shared" si="24"/>
        <v>25.27401793332141</v>
      </c>
      <c r="AI44" s="81">
        <f t="shared" si="25"/>
        <v>3.9214615305684428</v>
      </c>
      <c r="AJ44" s="80">
        <f t="shared" si="26"/>
        <v>3.7816519680000003</v>
      </c>
      <c r="AK44" s="80">
        <f t="shared" si="27"/>
        <v>106.0446810637422</v>
      </c>
      <c r="AL44" s="78">
        <f t="shared" ca="1" si="28"/>
        <v>0.80120510659946287</v>
      </c>
      <c r="AM44" s="80">
        <f t="shared" ca="1" si="29"/>
        <v>54.194262805845142</v>
      </c>
      <c r="AN44" s="80">
        <f t="shared" si="30"/>
        <v>3.7162460377358491</v>
      </c>
      <c r="AO44" s="80">
        <f t="shared" si="31"/>
        <v>3.604367645499841</v>
      </c>
      <c r="AP44" s="80">
        <f t="shared" si="32"/>
        <v>3.6979332591054703</v>
      </c>
      <c r="AQ44" s="80">
        <f t="shared" ca="1" si="33"/>
        <v>2.4921187232096038</v>
      </c>
      <c r="AR44" s="80">
        <f t="shared" si="34"/>
        <v>3.400958061564729</v>
      </c>
      <c r="AS44" s="78">
        <f t="shared" si="35"/>
        <v>-3.66500740142967E-2</v>
      </c>
      <c r="AT44" s="96">
        <f t="shared" ca="1" si="36"/>
        <v>5</v>
      </c>
      <c r="AU44" s="97" t="str">
        <f t="shared" ca="1" si="37"/>
        <v>Sand mixture</v>
      </c>
      <c r="AV44" s="98">
        <f t="shared" si="38"/>
        <v>3</v>
      </c>
      <c r="AW44" s="99" t="str">
        <f t="shared" si="39"/>
        <v>Clay</v>
      </c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</row>
    <row r="45" spans="1:69">
      <c r="A45">
        <v>0.64</v>
      </c>
      <c r="C45" s="89">
        <f t="shared" si="0"/>
        <v>-2.0997120000000002</v>
      </c>
      <c r="D45" s="84">
        <f t="shared" si="1"/>
        <v>2.0997120000000002</v>
      </c>
      <c r="E45" s="76">
        <v>0.40050000000000002</v>
      </c>
      <c r="F45" s="91">
        <f t="shared" si="2"/>
        <v>4.1812199999999997</v>
      </c>
      <c r="G45" s="80">
        <f t="shared" si="3"/>
        <v>4.1653511999999999</v>
      </c>
      <c r="H45" s="81">
        <f t="shared" si="41"/>
        <v>4.1284830857142856</v>
      </c>
      <c r="I45" s="102">
        <v>13.9</v>
      </c>
      <c r="J45" s="92">
        <f t="shared" si="4"/>
        <v>0.14511599999999999</v>
      </c>
      <c r="K45" s="102">
        <v>-7.6</v>
      </c>
      <c r="L45" s="78">
        <f t="shared" si="5"/>
        <v>-7.9343999999999998E-2</v>
      </c>
      <c r="M45" s="81">
        <f t="shared" si="6"/>
        <v>6.5511014399999998E-2</v>
      </c>
      <c r="N45" s="14">
        <f t="shared" si="40"/>
        <v>98</v>
      </c>
      <c r="O45" s="78">
        <f t="shared" si="7"/>
        <v>0.10288588800000004</v>
      </c>
      <c r="P45" s="78">
        <f t="shared" si="8"/>
        <v>3.7374873599999997E-2</v>
      </c>
      <c r="Q45" s="93">
        <f t="shared" si="9"/>
        <v>1.3406135529599998</v>
      </c>
      <c r="R45" s="80">
        <f t="shared" si="10"/>
        <v>35.869380250158223</v>
      </c>
      <c r="S45" s="80">
        <f t="shared" si="11"/>
        <v>3293.4831137118704</v>
      </c>
      <c r="T45" s="69">
        <f t="shared" si="12"/>
        <v>16.444944383999999</v>
      </c>
      <c r="U45" s="78">
        <f t="shared" si="13"/>
        <v>1.5963216654326118</v>
      </c>
      <c r="V45" s="69">
        <f t="shared" si="14"/>
        <v>99.610471922994975</v>
      </c>
      <c r="W45" s="80">
        <f t="shared" ca="1" si="15"/>
        <v>1.4637488761217687</v>
      </c>
      <c r="X45" s="80">
        <f t="shared" ca="1" si="16"/>
        <v>36.733641395700666</v>
      </c>
      <c r="Y45" s="94">
        <f t="shared" ca="1" si="17"/>
        <v>8.6332837515316513E-7</v>
      </c>
      <c r="Z45" s="80">
        <f t="shared" ca="1" si="18"/>
        <v>14</v>
      </c>
      <c r="AA45" s="80">
        <f t="shared" ca="1" si="19"/>
        <v>56.874514367999993</v>
      </c>
      <c r="AB45" s="80">
        <f t="shared" ca="1" si="20"/>
        <v>135.97305805924833</v>
      </c>
      <c r="AC45" s="80">
        <f t="shared" si="21"/>
        <v>14.370479432465949</v>
      </c>
      <c r="AD45" s="69">
        <f t="shared" si="22"/>
        <v>477.93709552941175</v>
      </c>
      <c r="AE45" s="69">
        <f t="shared" si="42"/>
        <v>473.59967031932774</v>
      </c>
      <c r="AF45" s="69">
        <f t="shared" si="23"/>
        <v>416.53512000000001</v>
      </c>
      <c r="AG45" s="95">
        <f t="shared" si="43"/>
        <v>412.84830857142862</v>
      </c>
      <c r="AH45" s="93">
        <f t="shared" si="24"/>
        <v>26.071273812453107</v>
      </c>
      <c r="AI45" s="81">
        <f t="shared" si="25"/>
        <v>3.8827154722471091</v>
      </c>
      <c r="AJ45" s="80">
        <f t="shared" si="26"/>
        <v>3.9987371519999999</v>
      </c>
      <c r="AK45" s="80">
        <f t="shared" si="27"/>
        <v>108.69509166714613</v>
      </c>
      <c r="AL45" s="78">
        <f t="shared" ca="1" si="28"/>
        <v>0.79570272648367091</v>
      </c>
      <c r="AM45" s="80">
        <f t="shared" ca="1" si="29"/>
        <v>54.880991016223227</v>
      </c>
      <c r="AN45" s="80">
        <f t="shared" si="30"/>
        <v>3.9295766037735844</v>
      </c>
      <c r="AO45" s="80">
        <f t="shared" si="31"/>
        <v>3.4838839039550851</v>
      </c>
      <c r="AP45" s="80">
        <f t="shared" si="32"/>
        <v>3.5721166546664658</v>
      </c>
      <c r="AQ45" s="80">
        <f t="shared" ca="1" si="33"/>
        <v>2.4775321804404773</v>
      </c>
      <c r="AR45" s="80">
        <f t="shared" si="34"/>
        <v>3.3725740471711165</v>
      </c>
      <c r="AS45" s="78">
        <f t="shared" si="35"/>
        <v>-3.5656923388888248E-2</v>
      </c>
      <c r="AT45" s="96">
        <f t="shared" ca="1" si="36"/>
        <v>5</v>
      </c>
      <c r="AU45" s="97" t="str">
        <f t="shared" ca="1" si="37"/>
        <v>Sand mixture</v>
      </c>
      <c r="AV45" s="98">
        <f t="shared" si="38"/>
        <v>3</v>
      </c>
      <c r="AW45" s="99" t="str">
        <f t="shared" si="39"/>
        <v>Clay</v>
      </c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</row>
    <row r="46" spans="1:69">
      <c r="A46">
        <v>0.66</v>
      </c>
      <c r="C46" s="89">
        <f t="shared" si="0"/>
        <v>-2.1653280000000001</v>
      </c>
      <c r="D46" s="84">
        <f t="shared" si="1"/>
        <v>2.1653280000000001</v>
      </c>
      <c r="E46" s="76">
        <v>0.41920000000000002</v>
      </c>
      <c r="F46" s="91">
        <f t="shared" si="2"/>
        <v>4.3764479999999999</v>
      </c>
      <c r="G46" s="80">
        <f t="shared" si="3"/>
        <v>4.3605792000000001</v>
      </c>
      <c r="H46" s="81">
        <f t="shared" si="41"/>
        <v>4.2489905142857145</v>
      </c>
      <c r="I46" s="102">
        <v>14.3</v>
      </c>
      <c r="J46" s="92">
        <f t="shared" si="4"/>
        <v>0.14929200000000001</v>
      </c>
      <c r="K46" s="102">
        <v>-7.6</v>
      </c>
      <c r="L46" s="78">
        <f t="shared" si="5"/>
        <v>-7.9343999999999998E-2</v>
      </c>
      <c r="M46" s="81">
        <f t="shared" si="6"/>
        <v>6.7558233600000003E-2</v>
      </c>
      <c r="N46" s="14">
        <f t="shared" si="40"/>
        <v>98</v>
      </c>
      <c r="O46" s="78">
        <f t="shared" si="7"/>
        <v>0.10610107200000003</v>
      </c>
      <c r="P46" s="78">
        <f t="shared" si="8"/>
        <v>3.8542838399999994E-2</v>
      </c>
      <c r="Q46" s="93">
        <f t="shared" si="9"/>
        <v>1.4039777822399999</v>
      </c>
      <c r="R46" s="80">
        <f t="shared" si="10"/>
        <v>36.426424221003927</v>
      </c>
      <c r="S46" s="80">
        <f t="shared" si="11"/>
        <v>3352.6701939034592</v>
      </c>
      <c r="T46" s="69">
        <f t="shared" si="12"/>
        <v>16.958848895999999</v>
      </c>
      <c r="U46" s="78">
        <f t="shared" si="13"/>
        <v>1.6014387293583363</v>
      </c>
      <c r="V46" s="69">
        <f t="shared" si="14"/>
        <v>99.929776711960187</v>
      </c>
      <c r="W46" s="80">
        <f t="shared" ca="1" si="15"/>
        <v>1.5236315545538182</v>
      </c>
      <c r="X46" s="80">
        <f t="shared" ca="1" si="16"/>
        <v>36.785076120306485</v>
      </c>
      <c r="Y46" s="94">
        <f t="shared" ca="1" si="17"/>
        <v>9.1818519642522582E-7</v>
      </c>
      <c r="Z46" s="80">
        <f t="shared" ca="1" si="18"/>
        <v>14</v>
      </c>
      <c r="AA46" s="80">
        <f t="shared" ca="1" si="19"/>
        <v>59.562693791999997</v>
      </c>
      <c r="AB46" s="80">
        <f t="shared" ca="1" si="20"/>
        <v>151.44807793575626</v>
      </c>
      <c r="AC46" s="80">
        <f t="shared" si="21"/>
        <v>14.31633168569047</v>
      </c>
      <c r="AD46" s="69">
        <f t="shared" si="22"/>
        <v>500.52683858823525</v>
      </c>
      <c r="AE46" s="69">
        <f t="shared" si="42"/>
        <v>487.39875791596631</v>
      </c>
      <c r="AF46" s="69">
        <f t="shared" si="23"/>
        <v>436.05792000000002</v>
      </c>
      <c r="AG46" s="95">
        <f t="shared" si="43"/>
        <v>424.89905142857145</v>
      </c>
      <c r="AH46" s="93">
        <f t="shared" si="24"/>
        <v>26.496233440031407</v>
      </c>
      <c r="AI46" s="81">
        <f t="shared" si="25"/>
        <v>3.8734044039683395</v>
      </c>
      <c r="AJ46" s="80">
        <f t="shared" si="26"/>
        <v>4.1861560319999995</v>
      </c>
      <c r="AK46" s="80">
        <f t="shared" si="27"/>
        <v>110.38310370001189</v>
      </c>
      <c r="AL46" s="78">
        <f t="shared" ca="1" si="28"/>
        <v>0.79240473449855564</v>
      </c>
      <c r="AM46" s="80">
        <f t="shared" ca="1" si="29"/>
        <v>55.475066194668031</v>
      </c>
      <c r="AN46" s="80">
        <f t="shared" si="30"/>
        <v>4.113753962264151</v>
      </c>
      <c r="AO46" s="80">
        <f t="shared" si="31"/>
        <v>3.4236736257421949</v>
      </c>
      <c r="AP46" s="80">
        <f t="shared" si="32"/>
        <v>3.509055529454117</v>
      </c>
      <c r="AQ46" s="80">
        <f t="shared" ca="1" si="33"/>
        <v>2.4687314332899248</v>
      </c>
      <c r="AR46" s="80">
        <f t="shared" si="34"/>
        <v>3.3516590281797396</v>
      </c>
      <c r="AS46" s="78">
        <f t="shared" si="35"/>
        <v>-3.4528849174988635E-2</v>
      </c>
      <c r="AT46" s="96">
        <f t="shared" ca="1" si="36"/>
        <v>5</v>
      </c>
      <c r="AU46" s="97" t="str">
        <f t="shared" ca="1" si="37"/>
        <v>Sand mixture</v>
      </c>
      <c r="AV46" s="98">
        <f t="shared" si="38"/>
        <v>3</v>
      </c>
      <c r="AW46" s="99" t="str">
        <f t="shared" si="39"/>
        <v>Clay</v>
      </c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</row>
    <row r="47" spans="1:69">
      <c r="A47">
        <v>0.68</v>
      </c>
      <c r="C47" s="89">
        <f t="shared" si="0"/>
        <v>-2.2309440000000005</v>
      </c>
      <c r="D47" s="84">
        <f t="shared" si="1"/>
        <v>2.2309440000000005</v>
      </c>
      <c r="E47" s="76">
        <v>0.42480000000000001</v>
      </c>
      <c r="F47" s="91">
        <f t="shared" si="2"/>
        <v>4.4349119999999997</v>
      </c>
      <c r="G47" s="80">
        <f t="shared" si="3"/>
        <v>4.4188343999999997</v>
      </c>
      <c r="H47" s="81">
        <f t="shared" si="41"/>
        <v>4.363979657142858</v>
      </c>
      <c r="I47" s="102">
        <v>15.7</v>
      </c>
      <c r="J47" s="92">
        <f t="shared" si="4"/>
        <v>0.163908</v>
      </c>
      <c r="K47" s="102">
        <v>-7.7</v>
      </c>
      <c r="L47" s="78">
        <f t="shared" si="5"/>
        <v>-8.0388000000000001E-2</v>
      </c>
      <c r="M47" s="81">
        <f t="shared" si="6"/>
        <v>6.9605452800000009E-2</v>
      </c>
      <c r="N47" s="14">
        <f t="shared" si="40"/>
        <v>98</v>
      </c>
      <c r="O47" s="78">
        <f t="shared" si="7"/>
        <v>0.10931625600000006</v>
      </c>
      <c r="P47" s="78">
        <f t="shared" si="8"/>
        <v>3.9710803199999999E-2</v>
      </c>
      <c r="Q47" s="93">
        <f t="shared" si="9"/>
        <v>1.4221409875200002</v>
      </c>
      <c r="R47" s="80">
        <f t="shared" si="10"/>
        <v>35.812445806183042</v>
      </c>
      <c r="S47" s="80">
        <f t="shared" si="11"/>
        <v>3093.211646705684</v>
      </c>
      <c r="T47" s="69">
        <f t="shared" si="12"/>
        <v>17.472753407999999</v>
      </c>
      <c r="U47" s="78">
        <f t="shared" si="13"/>
        <v>1.6129096246594194</v>
      </c>
      <c r="V47" s="69">
        <f t="shared" si="14"/>
        <v>100.64556057874778</v>
      </c>
      <c r="W47" s="80">
        <f t="shared" ca="1" si="15"/>
        <v>1.5647416503504197</v>
      </c>
      <c r="X47" s="80">
        <f t="shared" ca="1" si="16"/>
        <v>36.857403572323882</v>
      </c>
      <c r="Y47" s="94">
        <f t="shared" ca="1" si="17"/>
        <v>7.9496533279473516E-7</v>
      </c>
      <c r="Z47" s="80">
        <f t="shared" ca="1" si="18"/>
        <v>14</v>
      </c>
      <c r="AA47" s="80">
        <f t="shared" ca="1" si="19"/>
        <v>60.333254015999998</v>
      </c>
      <c r="AB47" s="80">
        <f t="shared" ca="1" si="20"/>
        <v>132.82018714362113</v>
      </c>
      <c r="AC47" s="80">
        <f t="shared" si="21"/>
        <v>14.561200062854542</v>
      </c>
      <c r="AD47" s="69">
        <f t="shared" si="22"/>
        <v>507.00213458823526</v>
      </c>
      <c r="AE47" s="69">
        <f t="shared" si="42"/>
        <v>500.54863542857146</v>
      </c>
      <c r="AF47" s="69">
        <f t="shared" si="23"/>
        <v>441.88343999999995</v>
      </c>
      <c r="AG47" s="95">
        <f t="shared" si="43"/>
        <v>436.39796571428576</v>
      </c>
      <c r="AH47" s="93">
        <f t="shared" si="24"/>
        <v>24.70485262336404</v>
      </c>
      <c r="AI47" s="81">
        <f t="shared" si="25"/>
        <v>4.1275417969888863</v>
      </c>
      <c r="AJ47" s="80">
        <f t="shared" si="26"/>
        <v>4.242081024</v>
      </c>
      <c r="AK47" s="80">
        <f t="shared" si="27"/>
        <v>108.52256304903952</v>
      </c>
      <c r="AL47" s="78">
        <f t="shared" ca="1" si="28"/>
        <v>0.80030317543741991</v>
      </c>
      <c r="AM47" s="80">
        <f t="shared" ca="1" si="29"/>
        <v>56.321349469251544</v>
      </c>
      <c r="AN47" s="80">
        <f t="shared" si="30"/>
        <v>4.1687116981132073</v>
      </c>
      <c r="AO47" s="80">
        <f t="shared" si="31"/>
        <v>3.7093039739167417</v>
      </c>
      <c r="AP47" s="80">
        <f t="shared" si="32"/>
        <v>3.803395055389283</v>
      </c>
      <c r="AQ47" s="80">
        <f t="shared" ca="1" si="33"/>
        <v>2.4893176491944367</v>
      </c>
      <c r="AR47" s="80">
        <f t="shared" si="34"/>
        <v>3.3651235896670952</v>
      </c>
      <c r="AS47" s="78">
        <f t="shared" si="35"/>
        <v>-3.4805156351141238E-2</v>
      </c>
      <c r="AT47" s="96">
        <f t="shared" ca="1" si="36"/>
        <v>5</v>
      </c>
      <c r="AU47" s="97" t="str">
        <f t="shared" ca="1" si="37"/>
        <v>Sand mixture</v>
      </c>
      <c r="AV47" s="98">
        <f t="shared" si="38"/>
        <v>3</v>
      </c>
      <c r="AW47" s="99" t="str">
        <f t="shared" si="39"/>
        <v>Clay</v>
      </c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</row>
    <row r="48" spans="1:69">
      <c r="A48">
        <v>0.7</v>
      </c>
      <c r="C48" s="89">
        <f t="shared" si="0"/>
        <v>-2.2965599999999999</v>
      </c>
      <c r="D48" s="84">
        <f t="shared" si="1"/>
        <v>2.2965599999999999</v>
      </c>
      <c r="E48" s="76">
        <v>0.43780000000000002</v>
      </c>
      <c r="F48" s="91">
        <f t="shared" si="2"/>
        <v>4.5706319999999998</v>
      </c>
      <c r="G48" s="80">
        <f t="shared" si="3"/>
        <v>4.5545543999999998</v>
      </c>
      <c r="H48" s="81">
        <f t="shared" si="41"/>
        <v>4.4528688000000001</v>
      </c>
      <c r="I48" s="102">
        <v>16.399999999999999</v>
      </c>
      <c r="J48" s="92">
        <f t="shared" si="4"/>
        <v>0.17121599999999998</v>
      </c>
      <c r="K48" s="102">
        <v>-7.7</v>
      </c>
      <c r="L48" s="78">
        <f t="shared" si="5"/>
        <v>-8.0388000000000001E-2</v>
      </c>
      <c r="M48" s="81">
        <f t="shared" si="6"/>
        <v>7.1652672000000001E-2</v>
      </c>
      <c r="N48" s="14">
        <f t="shared" si="40"/>
        <v>98</v>
      </c>
      <c r="O48" s="78">
        <f t="shared" si="7"/>
        <v>0.11253144000000002</v>
      </c>
      <c r="P48" s="78">
        <f t="shared" si="8"/>
        <v>4.0878767999999989E-2</v>
      </c>
      <c r="Q48" s="93">
        <f t="shared" si="9"/>
        <v>1.4658675768</v>
      </c>
      <c r="R48" s="80">
        <f t="shared" si="10"/>
        <v>35.858898115520518</v>
      </c>
      <c r="S48" s="80">
        <f t="shared" si="11"/>
        <v>3052.231896964001</v>
      </c>
      <c r="T48" s="69">
        <f t="shared" si="12"/>
        <v>17.986657919999995</v>
      </c>
      <c r="U48" s="78">
        <f t="shared" si="13"/>
        <v>1.6192069925498846</v>
      </c>
      <c r="V48" s="69">
        <f t="shared" si="14"/>
        <v>101.0385163351128</v>
      </c>
      <c r="W48" s="80">
        <f t="shared" ca="1" si="15"/>
        <v>1.6143412671761013</v>
      </c>
      <c r="X48" s="80">
        <f t="shared" ca="1" si="16"/>
        <v>36.900826394617638</v>
      </c>
      <c r="Y48" s="94">
        <f t="shared" ca="1" si="17"/>
        <v>7.8681865303075676E-7</v>
      </c>
      <c r="Z48" s="80">
        <f t="shared" ca="1" si="18"/>
        <v>14</v>
      </c>
      <c r="AA48" s="80">
        <f t="shared" ca="1" si="19"/>
        <v>62.188321440000003</v>
      </c>
      <c r="AB48" s="80">
        <f t="shared" ca="1" si="20"/>
        <v>135.50104054984024</v>
      </c>
      <c r="AC48" s="80">
        <f t="shared" si="21"/>
        <v>14.601744833951479</v>
      </c>
      <c r="AD48" s="69">
        <f t="shared" si="22"/>
        <v>522.5909364705883</v>
      </c>
      <c r="AE48" s="69">
        <f t="shared" si="42"/>
        <v>510.62792470588232</v>
      </c>
      <c r="AF48" s="69">
        <f t="shared" si="23"/>
        <v>455.45544000000001</v>
      </c>
      <c r="AG48" s="95">
        <f t="shared" si="43"/>
        <v>445.28687999999994</v>
      </c>
      <c r="AH48" s="93">
        <f t="shared" si="24"/>
        <v>24.424441208660543</v>
      </c>
      <c r="AI48" s="81">
        <f t="shared" si="25"/>
        <v>4.1883845423130177</v>
      </c>
      <c r="AJ48" s="80">
        <f t="shared" si="26"/>
        <v>4.3723722239999994</v>
      </c>
      <c r="AK48" s="80">
        <f t="shared" si="27"/>
        <v>108.66332762278945</v>
      </c>
      <c r="AL48" s="78">
        <f t="shared" ca="1" si="28"/>
        <v>0.80091893255381774</v>
      </c>
      <c r="AM48" s="80">
        <f t="shared" ca="1" si="29"/>
        <v>56.835617304754848</v>
      </c>
      <c r="AN48" s="80">
        <f t="shared" si="30"/>
        <v>4.2967494339622636</v>
      </c>
      <c r="AO48" s="80">
        <f t="shared" si="31"/>
        <v>3.7592261495438497</v>
      </c>
      <c r="AP48" s="80">
        <f t="shared" si="32"/>
        <v>3.8544600408819139</v>
      </c>
      <c r="AQ48" s="80">
        <f t="shared" ca="1" si="33"/>
        <v>2.4907892093969366</v>
      </c>
      <c r="AR48" s="80">
        <f t="shared" si="34"/>
        <v>3.3571048470873524</v>
      </c>
      <c r="AS48" s="78">
        <f t="shared" si="35"/>
        <v>-3.4227799669004862E-2</v>
      </c>
      <c r="AT48" s="96">
        <f t="shared" ca="1" si="36"/>
        <v>5</v>
      </c>
      <c r="AU48" s="97" t="str">
        <f t="shared" ca="1" si="37"/>
        <v>Sand mixture</v>
      </c>
      <c r="AV48" s="98">
        <f t="shared" si="38"/>
        <v>3</v>
      </c>
      <c r="AW48" s="99" t="str">
        <f t="shared" si="39"/>
        <v>Clay</v>
      </c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</row>
    <row r="49" spans="1:69">
      <c r="A49">
        <v>0.72</v>
      </c>
      <c r="C49" s="89">
        <f t="shared" si="0"/>
        <v>-2.3621759999999998</v>
      </c>
      <c r="D49" s="84">
        <f t="shared" si="1"/>
        <v>2.3621759999999998</v>
      </c>
      <c r="E49" s="76">
        <v>0.43969999999999998</v>
      </c>
      <c r="F49" s="91">
        <f t="shared" si="2"/>
        <v>4.5904679999999995</v>
      </c>
      <c r="G49" s="80">
        <f t="shared" si="3"/>
        <v>4.5739727999999999</v>
      </c>
      <c r="H49" s="81">
        <f t="shared" si="41"/>
        <v>4.4974028571428573</v>
      </c>
      <c r="I49" s="102">
        <v>18.5</v>
      </c>
      <c r="J49" s="92">
        <f t="shared" si="4"/>
        <v>0.19314000000000001</v>
      </c>
      <c r="K49" s="102">
        <v>-7.9</v>
      </c>
      <c r="L49" s="78">
        <f t="shared" si="5"/>
        <v>-8.2476000000000008E-2</v>
      </c>
      <c r="M49" s="81">
        <f t="shared" si="6"/>
        <v>7.3699891199999992E-2</v>
      </c>
      <c r="N49" s="14">
        <f t="shared" si="40"/>
        <v>98</v>
      </c>
      <c r="O49" s="78">
        <f t="shared" si="7"/>
        <v>0.11574662400000002</v>
      </c>
      <c r="P49" s="78">
        <f t="shared" si="8"/>
        <v>4.2046732799999986E-2</v>
      </c>
      <c r="Q49" s="93">
        <f t="shared" si="9"/>
        <v>1.4712146380800002</v>
      </c>
      <c r="R49" s="80">
        <f t="shared" si="10"/>
        <v>34.989987095501526</v>
      </c>
      <c r="S49" s="80">
        <f t="shared" si="11"/>
        <v>2715.6321692889646</v>
      </c>
      <c r="T49" s="69">
        <f t="shared" si="12"/>
        <v>18.500562431999992</v>
      </c>
      <c r="U49" s="78">
        <f t="shared" si="13"/>
        <v>1.6335018118031057</v>
      </c>
      <c r="V49" s="69">
        <f t="shared" si="14"/>
        <v>101.93051305651379</v>
      </c>
      <c r="W49" s="80">
        <f t="shared" ca="1" si="15"/>
        <v>1.6544163105886738</v>
      </c>
      <c r="X49" s="80">
        <f t="shared" ca="1" si="16"/>
        <v>36.994817270206575</v>
      </c>
      <c r="Y49" s="94">
        <f t="shared" ca="1" si="17"/>
        <v>6.3225062262906733E-7</v>
      </c>
      <c r="Z49" s="80">
        <f t="shared" ca="1" si="18"/>
        <v>14</v>
      </c>
      <c r="AA49" s="80">
        <f t="shared" ca="1" si="19"/>
        <v>62.415166464000002</v>
      </c>
      <c r="AB49" s="80">
        <f t="shared" ca="1" si="20"/>
        <v>109.27946176161474</v>
      </c>
      <c r="AC49" s="80">
        <f t="shared" si="21"/>
        <v>14.956970907303576</v>
      </c>
      <c r="AD49" s="69">
        <f t="shared" si="22"/>
        <v>524.49719717647065</v>
      </c>
      <c r="AE49" s="69">
        <f t="shared" si="42"/>
        <v>515.48896860504203</v>
      </c>
      <c r="AF49" s="69">
        <f t="shared" si="23"/>
        <v>457.39727999999997</v>
      </c>
      <c r="AG49" s="95">
        <f t="shared" si="43"/>
        <v>449.74028571428568</v>
      </c>
      <c r="AH49" s="93">
        <f t="shared" si="24"/>
        <v>22.044483322992324</v>
      </c>
      <c r="AI49" s="81">
        <f t="shared" si="25"/>
        <v>4.5934603508598908</v>
      </c>
      <c r="AJ49" s="80">
        <f t="shared" si="26"/>
        <v>4.3910138879999998</v>
      </c>
      <c r="AK49" s="80">
        <f t="shared" si="27"/>
        <v>106.03026392576218</v>
      </c>
      <c r="AL49" s="78">
        <f t="shared" ca="1" si="28"/>
        <v>0.81287844310469293</v>
      </c>
      <c r="AM49" s="80">
        <f t="shared" ca="1" si="29"/>
        <v>57.964915404755665</v>
      </c>
      <c r="AN49" s="80">
        <f t="shared" si="30"/>
        <v>4.3150686792452824</v>
      </c>
      <c r="AO49" s="80">
        <f t="shared" si="31"/>
        <v>4.2225874189719717</v>
      </c>
      <c r="AP49" s="80">
        <f t="shared" si="32"/>
        <v>4.3322162756060223</v>
      </c>
      <c r="AQ49" s="80">
        <f t="shared" ca="1" si="33"/>
        <v>2.5220344006610569</v>
      </c>
      <c r="AR49" s="80">
        <f t="shared" si="34"/>
        <v>3.3828176453943937</v>
      </c>
      <c r="AS49" s="78">
        <f t="shared" si="35"/>
        <v>-3.5030948416377515E-2</v>
      </c>
      <c r="AT49" s="96">
        <f t="shared" ca="1" si="36"/>
        <v>5</v>
      </c>
      <c r="AU49" s="97" t="str">
        <f t="shared" ca="1" si="37"/>
        <v>Sand mixture</v>
      </c>
      <c r="AV49" s="98">
        <f t="shared" si="38"/>
        <v>3</v>
      </c>
      <c r="AW49" s="99" t="str">
        <f t="shared" si="39"/>
        <v>Clay</v>
      </c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</row>
    <row r="50" spans="1:69">
      <c r="A50">
        <v>0.74</v>
      </c>
      <c r="C50" s="89">
        <f t="shared" si="0"/>
        <v>-2.4277920000000002</v>
      </c>
      <c r="D50" s="84">
        <f t="shared" si="1"/>
        <v>2.4277920000000002</v>
      </c>
      <c r="E50" s="76">
        <v>0.436</v>
      </c>
      <c r="F50" s="91">
        <f t="shared" si="2"/>
        <v>4.5518399999999994</v>
      </c>
      <c r="G50" s="80">
        <f t="shared" si="3"/>
        <v>4.5353447999999998</v>
      </c>
      <c r="H50" s="81">
        <f t="shared" si="41"/>
        <v>4.4972238857142859</v>
      </c>
      <c r="I50" s="102">
        <v>19.3</v>
      </c>
      <c r="J50" s="92">
        <f t="shared" si="4"/>
        <v>0.201492</v>
      </c>
      <c r="K50" s="102">
        <v>-7.9</v>
      </c>
      <c r="L50" s="78">
        <f t="shared" si="5"/>
        <v>-8.2476000000000008E-2</v>
      </c>
      <c r="M50" s="81">
        <f t="shared" si="6"/>
        <v>7.5747110399999998E-2</v>
      </c>
      <c r="N50" s="14">
        <f t="shared" si="40"/>
        <v>98</v>
      </c>
      <c r="O50" s="78">
        <f t="shared" si="7"/>
        <v>0.11896180800000003</v>
      </c>
      <c r="P50" s="78">
        <f t="shared" si="8"/>
        <v>4.321469759999999E-2</v>
      </c>
      <c r="Q50" s="93">
        <f t="shared" si="9"/>
        <v>1.4574063873600001</v>
      </c>
      <c r="R50" s="80">
        <f t="shared" si="10"/>
        <v>33.724785045354579</v>
      </c>
      <c r="S50" s="80">
        <f t="shared" si="11"/>
        <v>2578.6357257214122</v>
      </c>
      <c r="T50" s="69">
        <f t="shared" si="12"/>
        <v>19.014466943999999</v>
      </c>
      <c r="U50" s="78">
        <f t="shared" si="13"/>
        <v>1.6381344244702456</v>
      </c>
      <c r="V50" s="69">
        <f t="shared" si="14"/>
        <v>102.21958808694332</v>
      </c>
      <c r="W50" s="80">
        <f t="shared" ca="1" si="15"/>
        <v>1.6608176316255869</v>
      </c>
      <c r="X50" s="80">
        <f t="shared" ca="1" si="16"/>
        <v>36.955037625372483</v>
      </c>
      <c r="Y50" s="94">
        <f t="shared" ca="1" si="17"/>
        <v>5.5340328167310289E-7</v>
      </c>
      <c r="Z50" s="80">
        <f t="shared" ca="1" si="18"/>
        <v>14</v>
      </c>
      <c r="AA50" s="80">
        <f t="shared" ca="1" si="19"/>
        <v>61.829361888000001</v>
      </c>
      <c r="AB50" s="80">
        <f t="shared" ca="1" si="20"/>
        <v>94.753583370202364</v>
      </c>
      <c r="AC50" s="80">
        <f t="shared" si="21"/>
        <v>15.114337552866969</v>
      </c>
      <c r="AD50" s="69">
        <f t="shared" si="22"/>
        <v>519.57446964705878</v>
      </c>
      <c r="AE50" s="69">
        <f t="shared" si="42"/>
        <v>515.08965620168067</v>
      </c>
      <c r="AF50" s="69">
        <f t="shared" si="23"/>
        <v>453.53447999999997</v>
      </c>
      <c r="AG50" s="95">
        <f t="shared" si="43"/>
        <v>449.72238857142855</v>
      </c>
      <c r="AH50" s="93">
        <f t="shared" si="24"/>
        <v>21.039780160379312</v>
      </c>
      <c r="AI50" s="81">
        <f t="shared" si="25"/>
        <v>4.6625803532176064</v>
      </c>
      <c r="AJ50" s="80">
        <f t="shared" si="26"/>
        <v>4.353931008</v>
      </c>
      <c r="AK50" s="80">
        <f t="shared" si="27"/>
        <v>102.19631831925629</v>
      </c>
      <c r="AL50" s="78">
        <f t="shared" ca="1" si="28"/>
        <v>0.82018350651974259</v>
      </c>
      <c r="AM50" s="80">
        <f t="shared" ca="1" si="29"/>
        <v>57.484250736293696</v>
      </c>
      <c r="AN50" s="80">
        <f t="shared" si="30"/>
        <v>4.2786271698113207</v>
      </c>
      <c r="AO50" s="80">
        <f t="shared" si="31"/>
        <v>4.4427052161502694</v>
      </c>
      <c r="AP50" s="80">
        <f t="shared" si="32"/>
        <v>4.562376052189995</v>
      </c>
      <c r="AQ50" s="80">
        <f t="shared" ca="1" si="33"/>
        <v>2.5410631952432206</v>
      </c>
      <c r="AR50" s="80">
        <f t="shared" si="34"/>
        <v>3.3979846426550555</v>
      </c>
      <c r="AS50" s="78">
        <f t="shared" si="35"/>
        <v>-3.5826401534153902E-2</v>
      </c>
      <c r="AT50" s="96">
        <f t="shared" ca="1" si="36"/>
        <v>5</v>
      </c>
      <c r="AU50" s="97" t="str">
        <f t="shared" ca="1" si="37"/>
        <v>Sand mixture</v>
      </c>
      <c r="AV50" s="98">
        <f t="shared" si="38"/>
        <v>3</v>
      </c>
      <c r="AW50" s="99" t="str">
        <f t="shared" si="39"/>
        <v>Clay</v>
      </c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</row>
    <row r="51" spans="1:69">
      <c r="A51">
        <v>0.76</v>
      </c>
      <c r="C51" s="89">
        <f t="shared" si="0"/>
        <v>-2.4934080000000001</v>
      </c>
      <c r="D51" s="84">
        <f t="shared" si="1"/>
        <v>2.4934080000000001</v>
      </c>
      <c r="E51" s="76">
        <v>0.4385</v>
      </c>
      <c r="F51" s="91">
        <f t="shared" si="2"/>
        <v>4.5779399999999999</v>
      </c>
      <c r="G51" s="80">
        <f t="shared" si="3"/>
        <v>4.5614448000000003</v>
      </c>
      <c r="H51" s="81">
        <f t="shared" si="41"/>
        <v>4.479416228571429</v>
      </c>
      <c r="I51" s="102">
        <v>20.8</v>
      </c>
      <c r="J51" s="92">
        <f t="shared" si="4"/>
        <v>0.21715200000000001</v>
      </c>
      <c r="K51" s="102">
        <v>-7.9</v>
      </c>
      <c r="L51" s="78">
        <f t="shared" si="5"/>
        <v>-8.2476000000000008E-2</v>
      </c>
      <c r="M51" s="81">
        <f t="shared" si="6"/>
        <v>7.7794329600000003E-2</v>
      </c>
      <c r="N51" s="14">
        <f t="shared" si="40"/>
        <v>98</v>
      </c>
      <c r="O51" s="78">
        <f t="shared" si="7"/>
        <v>0.12217699200000003</v>
      </c>
      <c r="P51" s="78">
        <f t="shared" si="8"/>
        <v>4.4382662399999988E-2</v>
      </c>
      <c r="Q51" s="93">
        <f t="shared" si="9"/>
        <v>1.4649583766400003</v>
      </c>
      <c r="R51" s="80">
        <f t="shared" si="10"/>
        <v>33.007446994437196</v>
      </c>
      <c r="S51" s="80">
        <f t="shared" si="11"/>
        <v>2405.0747906589691</v>
      </c>
      <c r="T51" s="69">
        <f t="shared" si="12"/>
        <v>19.528371455999995</v>
      </c>
      <c r="U51" s="78">
        <f t="shared" si="13"/>
        <v>1.6471353417128172</v>
      </c>
      <c r="V51" s="69">
        <f t="shared" si="14"/>
        <v>102.78124532287978</v>
      </c>
      <c r="W51" s="80">
        <f t="shared" ca="1" si="15"/>
        <v>1.6923847240165972</v>
      </c>
      <c r="X51" s="80">
        <f t="shared" ca="1" si="16"/>
        <v>36.992629780491988</v>
      </c>
      <c r="Y51" s="94">
        <f t="shared" ca="1" si="17"/>
        <v>4.8049731772673394E-7</v>
      </c>
      <c r="Z51" s="80">
        <f t="shared" ca="1" si="18"/>
        <v>14</v>
      </c>
      <c r="AA51" s="80">
        <f t="shared" ca="1" si="19"/>
        <v>62.149749312000004</v>
      </c>
      <c r="AB51" s="80">
        <f t="shared" ca="1" si="20"/>
        <v>82.696950946536731</v>
      </c>
      <c r="AC51" s="80">
        <f t="shared" si="21"/>
        <v>15.326167416711602</v>
      </c>
      <c r="AD51" s="69">
        <f t="shared" si="22"/>
        <v>522.26680094117648</v>
      </c>
      <c r="AE51" s="69">
        <f t="shared" si="42"/>
        <v>512.6163807731092</v>
      </c>
      <c r="AF51" s="69">
        <f t="shared" si="23"/>
        <v>456.14448000000004</v>
      </c>
      <c r="AG51" s="95">
        <f t="shared" si="43"/>
        <v>447.94162285714282</v>
      </c>
      <c r="AH51" s="93">
        <f t="shared" si="24"/>
        <v>19.778550763236726</v>
      </c>
      <c r="AI51" s="81">
        <f t="shared" si="25"/>
        <v>4.8927213523810611</v>
      </c>
      <c r="AJ51" s="80">
        <f t="shared" si="26"/>
        <v>4.3789870080000002</v>
      </c>
      <c r="AK51" s="80">
        <f t="shared" si="27"/>
        <v>100.02256664980966</v>
      </c>
      <c r="AL51" s="78">
        <f t="shared" ca="1" si="28"/>
        <v>0.82792762568546796</v>
      </c>
      <c r="AM51" s="80">
        <f t="shared" ca="1" si="29"/>
        <v>57.938379444866612</v>
      </c>
      <c r="AN51" s="80">
        <f t="shared" si="30"/>
        <v>4.3032498113207547</v>
      </c>
      <c r="AO51" s="80">
        <f t="shared" si="31"/>
        <v>4.7605969056120117</v>
      </c>
      <c r="AP51" s="80">
        <f t="shared" si="32"/>
        <v>4.8916174781947284</v>
      </c>
      <c r="AQ51" s="80">
        <f t="shared" ca="1" si="33"/>
        <v>2.5612443671237459</v>
      </c>
      <c r="AR51" s="80">
        <f t="shared" si="34"/>
        <v>3.4125018372407783</v>
      </c>
      <c r="AS51" s="78">
        <f t="shared" si="35"/>
        <v>-3.6102874737851363E-2</v>
      </c>
      <c r="AT51" s="96">
        <f t="shared" ca="1" si="36"/>
        <v>5</v>
      </c>
      <c r="AU51" s="97" t="str">
        <f t="shared" ca="1" si="37"/>
        <v>Sand mixture</v>
      </c>
      <c r="AV51" s="98">
        <f t="shared" si="38"/>
        <v>3</v>
      </c>
      <c r="AW51" s="99" t="str">
        <f t="shared" si="39"/>
        <v>Clay</v>
      </c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</row>
    <row r="52" spans="1:69">
      <c r="A52">
        <v>0.78</v>
      </c>
      <c r="C52" s="89">
        <f t="shared" si="0"/>
        <v>-2.5590240000000004</v>
      </c>
      <c r="D52" s="84">
        <f t="shared" si="1"/>
        <v>2.5590240000000004</v>
      </c>
      <c r="E52" s="76">
        <v>0.4304</v>
      </c>
      <c r="F52" s="91">
        <f t="shared" si="2"/>
        <v>4.4933759999999996</v>
      </c>
      <c r="G52" s="80">
        <f t="shared" si="3"/>
        <v>4.4770895999999993</v>
      </c>
      <c r="H52" s="81">
        <f t="shared" si="41"/>
        <v>4.4254563428571432</v>
      </c>
      <c r="I52" s="102">
        <v>21.6</v>
      </c>
      <c r="J52" s="92">
        <f t="shared" si="4"/>
        <v>0.22550400000000001</v>
      </c>
      <c r="K52" s="102">
        <v>-7.8</v>
      </c>
      <c r="L52" s="78">
        <f t="shared" si="5"/>
        <v>-8.1431999999999991E-2</v>
      </c>
      <c r="M52" s="81">
        <f t="shared" si="6"/>
        <v>7.9841548800000009E-2</v>
      </c>
      <c r="N52" s="14">
        <f t="shared" si="40"/>
        <v>98</v>
      </c>
      <c r="O52" s="78">
        <f t="shared" si="7"/>
        <v>0.12539217600000005</v>
      </c>
      <c r="P52" s="78">
        <f t="shared" si="8"/>
        <v>4.5550627199999992E-2</v>
      </c>
      <c r="Q52" s="93">
        <f t="shared" si="9"/>
        <v>1.4360601499199999</v>
      </c>
      <c r="R52" s="80">
        <f t="shared" si="10"/>
        <v>31.526682247747406</v>
      </c>
      <c r="S52" s="80">
        <f t="shared" si="11"/>
        <v>2270.3118473443014</v>
      </c>
      <c r="T52" s="69">
        <f t="shared" si="12"/>
        <v>20.042275967999998</v>
      </c>
      <c r="U52" s="78">
        <f t="shared" si="13"/>
        <v>1.6508311566959004</v>
      </c>
      <c r="V52" s="69">
        <f t="shared" si="14"/>
        <v>103.01186417782418</v>
      </c>
      <c r="W52" s="80">
        <f t="shared" ca="1" si="15"/>
        <v>1.685776268308256</v>
      </c>
      <c r="X52" s="80">
        <f t="shared" ca="1" si="16"/>
        <v>36.925835051795652</v>
      </c>
      <c r="Y52" s="94">
        <f t="shared" ca="1" si="17"/>
        <v>4.0977352777146801E-7</v>
      </c>
      <c r="Z52" s="80">
        <f t="shared" ca="1" si="18"/>
        <v>14</v>
      </c>
      <c r="AA52" s="80">
        <f t="shared" ca="1" si="19"/>
        <v>60.923763935999986</v>
      </c>
      <c r="AB52" s="80">
        <f t="shared" ca="1" si="20"/>
        <v>69.133695710319273</v>
      </c>
      <c r="AC52" s="80">
        <f t="shared" si="21"/>
        <v>15.501468911739583</v>
      </c>
      <c r="AD52" s="69">
        <f t="shared" si="22"/>
        <v>511.96440282352933</v>
      </c>
      <c r="AE52" s="69">
        <f t="shared" si="42"/>
        <v>505.88990198319328</v>
      </c>
      <c r="AF52" s="69">
        <f t="shared" si="23"/>
        <v>447.70895999999993</v>
      </c>
      <c r="AG52" s="95">
        <f t="shared" si="43"/>
        <v>442.54563428571424</v>
      </c>
      <c r="AH52" s="93">
        <f t="shared" si="24"/>
        <v>18.776458341284727</v>
      </c>
      <c r="AI52" s="81">
        <f t="shared" si="25"/>
        <v>4.9506233802198896</v>
      </c>
      <c r="AJ52" s="80">
        <f t="shared" si="26"/>
        <v>4.2980060159999995</v>
      </c>
      <c r="AK52" s="80">
        <f t="shared" si="27"/>
        <v>95.535400750749702</v>
      </c>
      <c r="AL52" s="78">
        <f t="shared" ca="1" si="28"/>
        <v>0.8366488477383075</v>
      </c>
      <c r="AM52" s="80">
        <f t="shared" ca="1" si="29"/>
        <v>57.133929639513397</v>
      </c>
      <c r="AN52" s="80">
        <f t="shared" si="30"/>
        <v>4.2236694339622636</v>
      </c>
      <c r="AO52" s="80">
        <f t="shared" si="31"/>
        <v>5.0368435780244392</v>
      </c>
      <c r="AP52" s="80">
        <f t="shared" si="32"/>
        <v>5.1819779278845388</v>
      </c>
      <c r="AQ52" s="80">
        <f t="shared" ca="1" si="33"/>
        <v>2.5839901135111325</v>
      </c>
      <c r="AR52" s="80">
        <f t="shared" si="34"/>
        <v>3.4328986275405327</v>
      </c>
      <c r="AS52" s="78">
        <f t="shared" si="35"/>
        <v>-3.7059917794505196E-2</v>
      </c>
      <c r="AT52" s="96">
        <f t="shared" ca="1" si="36"/>
        <v>5</v>
      </c>
      <c r="AU52" s="97" t="str">
        <f t="shared" ca="1" si="37"/>
        <v>Sand mixture</v>
      </c>
      <c r="AV52" s="98">
        <f t="shared" si="38"/>
        <v>3</v>
      </c>
      <c r="AW52" s="99" t="str">
        <f t="shared" si="39"/>
        <v>Clay</v>
      </c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</row>
    <row r="53" spans="1:69">
      <c r="A53">
        <v>0.8</v>
      </c>
      <c r="C53" s="89">
        <f t="shared" si="0"/>
        <v>-2.6246400000000003</v>
      </c>
      <c r="D53" s="84">
        <f t="shared" si="1"/>
        <v>2.6246400000000003</v>
      </c>
      <c r="E53" s="76">
        <v>0.41920000000000002</v>
      </c>
      <c r="F53" s="91">
        <f t="shared" si="2"/>
        <v>4.3764479999999999</v>
      </c>
      <c r="G53" s="80">
        <f t="shared" si="3"/>
        <v>4.3593263999999996</v>
      </c>
      <c r="H53" s="81">
        <f t="shared" si="41"/>
        <v>4.3584613714285707</v>
      </c>
      <c r="I53" s="102">
        <v>22.1</v>
      </c>
      <c r="J53" s="92">
        <f t="shared" si="4"/>
        <v>0.23072400000000001</v>
      </c>
      <c r="K53" s="102">
        <v>-8.1999999999999993</v>
      </c>
      <c r="L53" s="78">
        <f t="shared" si="5"/>
        <v>-8.560799999999999E-2</v>
      </c>
      <c r="M53" s="81">
        <f t="shared" si="6"/>
        <v>8.1888768000000001E-2</v>
      </c>
      <c r="N53" s="14">
        <f t="shared" si="40"/>
        <v>98</v>
      </c>
      <c r="O53" s="78">
        <f t="shared" si="7"/>
        <v>0.12860736000000003</v>
      </c>
      <c r="P53" s="78">
        <f t="shared" si="8"/>
        <v>4.6718591999999989E-2</v>
      </c>
      <c r="Q53" s="93">
        <f t="shared" si="9"/>
        <v>1.3961372831999999</v>
      </c>
      <c r="R53" s="80">
        <f t="shared" si="10"/>
        <v>29.88397602393497</v>
      </c>
      <c r="S53" s="80">
        <f t="shared" si="11"/>
        <v>2157.2599806032563</v>
      </c>
      <c r="T53" s="69">
        <f t="shared" si="12"/>
        <v>20.556180479999995</v>
      </c>
      <c r="U53" s="78">
        <f t="shared" si="13"/>
        <v>1.6524726819217235</v>
      </c>
      <c r="V53" s="69">
        <f t="shared" si="14"/>
        <v>103.11429535191554</v>
      </c>
      <c r="W53" s="80">
        <f t="shared" ca="1" si="15"/>
        <v>1.6660324254386729</v>
      </c>
      <c r="X53" s="80">
        <f t="shared" ca="1" si="16"/>
        <v>36.821079251419341</v>
      </c>
      <c r="Y53" s="94">
        <f t="shared" ca="1" si="17"/>
        <v>3.4900444965156618E-7</v>
      </c>
      <c r="Z53" s="80">
        <f t="shared" ca="1" si="18"/>
        <v>14</v>
      </c>
      <c r="AA53" s="80">
        <f t="shared" ca="1" si="19"/>
        <v>59.23006655999999</v>
      </c>
      <c r="AB53" s="80">
        <f t="shared" ca="1" si="20"/>
        <v>57.244311090272568</v>
      </c>
      <c r="AC53" s="80">
        <f t="shared" si="21"/>
        <v>15.656750111438736</v>
      </c>
      <c r="AD53" s="69">
        <f t="shared" si="22"/>
        <v>497.73165176470576</v>
      </c>
      <c r="AE53" s="69">
        <f t="shared" si="42"/>
        <v>497.62988369747893</v>
      </c>
      <c r="AF53" s="69">
        <f t="shared" si="23"/>
        <v>435.93263999999999</v>
      </c>
      <c r="AG53" s="95">
        <f t="shared" si="43"/>
        <v>435.84613714285706</v>
      </c>
      <c r="AH53" s="93">
        <f t="shared" si="24"/>
        <v>17.929192912177648</v>
      </c>
      <c r="AI53" s="81">
        <f t="shared" si="25"/>
        <v>4.938590615059633</v>
      </c>
      <c r="AJ53" s="80">
        <f t="shared" si="26"/>
        <v>4.1849533439999993</v>
      </c>
      <c r="AK53" s="80">
        <f t="shared" si="27"/>
        <v>90.557503102833238</v>
      </c>
      <c r="AL53" s="78">
        <f t="shared" ca="1" si="28"/>
        <v>0.84544098912665344</v>
      </c>
      <c r="AM53" s="80">
        <f t="shared" ca="1" si="29"/>
        <v>55.894727221023473</v>
      </c>
      <c r="AN53" s="80">
        <f t="shared" si="30"/>
        <v>4.1125720754716975</v>
      </c>
      <c r="AO53" s="80">
        <f t="shared" si="31"/>
        <v>5.2926525529265263</v>
      </c>
      <c r="AP53" s="80">
        <f t="shared" si="32"/>
        <v>5.4535410604812942</v>
      </c>
      <c r="AQ53" s="80">
        <f t="shared" ca="1" si="33"/>
        <v>2.6069219998867252</v>
      </c>
      <c r="AR53" s="80">
        <f t="shared" si="34"/>
        <v>3.4545555141137783</v>
      </c>
      <c r="AS53" s="78">
        <f t="shared" si="35"/>
        <v>-3.9590614837897629E-2</v>
      </c>
      <c r="AT53" s="96">
        <f t="shared" ca="1" si="36"/>
        <v>4</v>
      </c>
      <c r="AU53" s="97" t="str">
        <f t="shared" ca="1" si="37"/>
        <v>Silt mxture</v>
      </c>
      <c r="AV53" s="98">
        <f t="shared" si="38"/>
        <v>3</v>
      </c>
      <c r="AW53" s="99" t="str">
        <f t="shared" si="39"/>
        <v>Clay</v>
      </c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</row>
    <row r="54" spans="1:69">
      <c r="A54">
        <v>0.82</v>
      </c>
      <c r="C54" s="89">
        <f t="shared" si="0"/>
        <v>-2.6902559999999998</v>
      </c>
      <c r="D54" s="84">
        <f t="shared" si="1"/>
        <v>2.6902559999999998</v>
      </c>
      <c r="E54" s="76">
        <v>0.41299999999999998</v>
      </c>
      <c r="F54" s="91">
        <f t="shared" si="2"/>
        <v>4.3117199999999993</v>
      </c>
      <c r="G54" s="80">
        <f t="shared" si="3"/>
        <v>4.2941807999999995</v>
      </c>
      <c r="H54" s="81">
        <f t="shared" si="41"/>
        <v>4.3090354285714287</v>
      </c>
      <c r="I54" s="102">
        <v>21.9</v>
      </c>
      <c r="J54" s="92">
        <f t="shared" si="4"/>
        <v>0.22863599999999998</v>
      </c>
      <c r="K54" s="102">
        <v>-8.4</v>
      </c>
      <c r="L54" s="78">
        <f t="shared" si="5"/>
        <v>-8.7695999999999996E-2</v>
      </c>
      <c r="M54" s="81">
        <f t="shared" si="6"/>
        <v>8.3935987199999992E-2</v>
      </c>
      <c r="N54" s="14">
        <f t="shared" si="40"/>
        <v>98</v>
      </c>
      <c r="O54" s="78">
        <f t="shared" si="7"/>
        <v>0.13182254400000001</v>
      </c>
      <c r="P54" s="78">
        <f t="shared" si="8"/>
        <v>4.788655679999998E-2</v>
      </c>
      <c r="Q54" s="93">
        <f t="shared" si="9"/>
        <v>1.3735782244799999</v>
      </c>
      <c r="R54" s="80">
        <f t="shared" si="10"/>
        <v>28.684004786913402</v>
      </c>
      <c r="S54" s="80">
        <f t="shared" si="11"/>
        <v>2141.7852244976089</v>
      </c>
      <c r="T54" s="69">
        <f t="shared" si="12"/>
        <v>21.070084991999991</v>
      </c>
      <c r="U54" s="78">
        <f t="shared" si="13"/>
        <v>1.650818163473285</v>
      </c>
      <c r="V54" s="69">
        <f t="shared" si="14"/>
        <v>103.01105340073299</v>
      </c>
      <c r="W54" s="80">
        <f t="shared" ca="1" si="15"/>
        <v>1.6514825863076585</v>
      </c>
      <c r="X54" s="80">
        <f t="shared" ca="1" si="16"/>
        <v>36.698966065784916</v>
      </c>
      <c r="Y54" s="94">
        <f t="shared" ca="1" si="17"/>
        <v>3.2611744789556049E-7</v>
      </c>
      <c r="Z54" s="80">
        <f t="shared" ca="1" si="18"/>
        <v>14</v>
      </c>
      <c r="AA54" s="80">
        <f t="shared" ca="1" si="19"/>
        <v>58.273015583999992</v>
      </c>
      <c r="AB54" s="80">
        <f t="shared" ca="1" si="20"/>
        <v>52.626038187966373</v>
      </c>
      <c r="AC54" s="80">
        <f t="shared" si="21"/>
        <v>15.678636092738799</v>
      </c>
      <c r="AD54" s="69">
        <f t="shared" si="22"/>
        <v>489.68920658823527</v>
      </c>
      <c r="AE54" s="69">
        <f t="shared" si="42"/>
        <v>491.4368099495797</v>
      </c>
      <c r="AF54" s="69">
        <f t="shared" si="23"/>
        <v>429.41807999999992</v>
      </c>
      <c r="AG54" s="95">
        <f t="shared" si="43"/>
        <v>430.90354285714278</v>
      </c>
      <c r="AH54" s="93">
        <f t="shared" si="24"/>
        <v>17.801564696279783</v>
      </c>
      <c r="AI54" s="81">
        <f t="shared" si="25"/>
        <v>4.7745341339722316</v>
      </c>
      <c r="AJ54" s="80">
        <f t="shared" si="26"/>
        <v>4.1224135679999989</v>
      </c>
      <c r="AK54" s="80">
        <f t="shared" si="27"/>
        <v>86.921226627010299</v>
      </c>
      <c r="AL54" s="78">
        <f t="shared" ca="1" si="28"/>
        <v>0.84918788771751474</v>
      </c>
      <c r="AM54" s="80">
        <f t="shared" ca="1" si="29"/>
        <v>54.484082559367778</v>
      </c>
      <c r="AN54" s="80">
        <f t="shared" si="30"/>
        <v>4.0511139622641501</v>
      </c>
      <c r="AO54" s="80">
        <f t="shared" si="31"/>
        <v>5.3243216960031123</v>
      </c>
      <c r="AP54" s="80">
        <f t="shared" si="32"/>
        <v>5.4929438058442805</v>
      </c>
      <c r="AQ54" s="80">
        <f t="shared" ca="1" si="33"/>
        <v>2.6166117791823047</v>
      </c>
      <c r="AR54" s="80">
        <f t="shared" si="34"/>
        <v>3.4614194554537381</v>
      </c>
      <c r="AS54" s="78">
        <f t="shared" si="35"/>
        <v>-4.1234313973957951E-2</v>
      </c>
      <c r="AT54" s="96">
        <f t="shared" ca="1" si="36"/>
        <v>4</v>
      </c>
      <c r="AU54" s="97" t="str">
        <f t="shared" ca="1" si="37"/>
        <v>Silt mxture</v>
      </c>
      <c r="AV54" s="98">
        <f t="shared" si="38"/>
        <v>3</v>
      </c>
      <c r="AW54" s="99" t="str">
        <f t="shared" si="39"/>
        <v>Clay</v>
      </c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</row>
    <row r="55" spans="1:69">
      <c r="A55">
        <v>0.84</v>
      </c>
      <c r="C55" s="89">
        <f t="shared" si="0"/>
        <v>-2.7558720000000001</v>
      </c>
      <c r="D55" s="84">
        <f t="shared" si="1"/>
        <v>2.7558720000000001</v>
      </c>
      <c r="E55" s="76">
        <v>0.40179999999999999</v>
      </c>
      <c r="F55" s="91">
        <f t="shared" si="2"/>
        <v>4.1947919999999996</v>
      </c>
      <c r="G55" s="80">
        <f t="shared" si="3"/>
        <v>4.1768351999999993</v>
      </c>
      <c r="H55" s="81">
        <f t="shared" si="41"/>
        <v>4.2613991999999996</v>
      </c>
      <c r="I55" s="102">
        <v>21.3</v>
      </c>
      <c r="J55" s="92">
        <f t="shared" si="4"/>
        <v>0.22237199999999999</v>
      </c>
      <c r="K55" s="102">
        <v>-8.6</v>
      </c>
      <c r="L55" s="78">
        <f t="shared" si="5"/>
        <v>-8.9783999999999989E-2</v>
      </c>
      <c r="M55" s="81">
        <f t="shared" si="6"/>
        <v>8.5983206399999998E-2</v>
      </c>
      <c r="N55" s="14">
        <f t="shared" si="40"/>
        <v>98</v>
      </c>
      <c r="O55" s="78">
        <f t="shared" si="7"/>
        <v>0.13503772800000002</v>
      </c>
      <c r="P55" s="78">
        <f t="shared" si="8"/>
        <v>4.9054521599999984E-2</v>
      </c>
      <c r="Q55" s="93">
        <f t="shared" si="9"/>
        <v>1.3337931657599997</v>
      </c>
      <c r="R55" s="80">
        <f t="shared" si="10"/>
        <v>27.19001474799828</v>
      </c>
      <c r="S55" s="80">
        <f t="shared" si="11"/>
        <v>2138.3338951899354</v>
      </c>
      <c r="T55" s="69">
        <f t="shared" si="12"/>
        <v>21.583989503999991</v>
      </c>
      <c r="U55" s="78">
        <f t="shared" si="13"/>
        <v>1.6464777766915546</v>
      </c>
      <c r="V55" s="69">
        <f t="shared" si="14"/>
        <v>102.74021326555301</v>
      </c>
      <c r="W55" s="80">
        <f t="shared" ca="1" si="15"/>
        <v>1.6179662009519464</v>
      </c>
      <c r="X55" s="80">
        <f t="shared" ca="1" si="16"/>
        <v>36.523720542706755</v>
      </c>
      <c r="Y55" s="94">
        <f t="shared" ca="1" si="17"/>
        <v>3.0172630867459069E-7</v>
      </c>
      <c r="Z55" s="80">
        <f t="shared" ca="1" si="18"/>
        <v>14</v>
      </c>
      <c r="AA55" s="80">
        <f t="shared" ca="1" si="19"/>
        <v>56.585164607999985</v>
      </c>
      <c r="AB55" s="80">
        <f t="shared" ca="1" si="20"/>
        <v>47.279721718844101</v>
      </c>
      <c r="AC55" s="80">
        <f t="shared" si="21"/>
        <v>15.683538879271403</v>
      </c>
      <c r="AD55" s="69">
        <f t="shared" si="22"/>
        <v>475.50558494117632</v>
      </c>
      <c r="AE55" s="69">
        <f t="shared" si="42"/>
        <v>485.45429082352933</v>
      </c>
      <c r="AF55" s="69">
        <f t="shared" si="23"/>
        <v>417.68351999999993</v>
      </c>
      <c r="AG55" s="95">
        <f t="shared" si="43"/>
        <v>426.13991999999996</v>
      </c>
      <c r="AH55" s="93">
        <f t="shared" si="24"/>
        <v>17.757282559869957</v>
      </c>
      <c r="AI55" s="81">
        <f t="shared" si="25"/>
        <v>4.53316009914976</v>
      </c>
      <c r="AJ55" s="80">
        <f t="shared" si="26"/>
        <v>4.009761791999999</v>
      </c>
      <c r="AK55" s="80">
        <f t="shared" si="27"/>
        <v>82.393984084843268</v>
      </c>
      <c r="AL55" s="78">
        <f t="shared" ca="1" si="28"/>
        <v>0.85347419286243731</v>
      </c>
      <c r="AM55" s="80">
        <f t="shared" ca="1" si="29"/>
        <v>52.521634265635406</v>
      </c>
      <c r="AN55" s="80">
        <f t="shared" si="30"/>
        <v>3.9404105660377349</v>
      </c>
      <c r="AO55" s="80">
        <f t="shared" si="31"/>
        <v>5.3239352129574087</v>
      </c>
      <c r="AP55" s="80">
        <f t="shared" si="32"/>
        <v>5.5018095671667551</v>
      </c>
      <c r="AQ55" s="80">
        <f t="shared" ca="1" si="33"/>
        <v>2.6277173237116416</v>
      </c>
      <c r="AR55" s="80">
        <f t="shared" si="34"/>
        <v>3.4713590675372927</v>
      </c>
      <c r="AS55" s="78">
        <f t="shared" si="35"/>
        <v>-4.3487385901358699E-2</v>
      </c>
      <c r="AT55" s="96">
        <f t="shared" ca="1" si="36"/>
        <v>4</v>
      </c>
      <c r="AU55" s="97" t="str">
        <f t="shared" ca="1" si="37"/>
        <v>Silt mxture</v>
      </c>
      <c r="AV55" s="98">
        <f t="shared" si="38"/>
        <v>3</v>
      </c>
      <c r="AW55" s="99" t="str">
        <f t="shared" si="39"/>
        <v>Clay</v>
      </c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</row>
    <row r="56" spans="1:69">
      <c r="A56">
        <v>0.86</v>
      </c>
      <c r="C56" s="89">
        <f t="shared" si="0"/>
        <v>-2.821488</v>
      </c>
      <c r="D56" s="84">
        <f t="shared" si="1"/>
        <v>2.821488</v>
      </c>
      <c r="E56" s="76">
        <v>0.39489999999999997</v>
      </c>
      <c r="F56" s="91">
        <f t="shared" si="2"/>
        <v>4.1227559999999999</v>
      </c>
      <c r="G56" s="80">
        <f t="shared" si="3"/>
        <v>4.1050079999999998</v>
      </c>
      <c r="H56" s="81">
        <f t="shared" si="41"/>
        <v>4.2147771428571428</v>
      </c>
      <c r="I56" s="102">
        <v>20.2</v>
      </c>
      <c r="J56" s="92">
        <f t="shared" si="4"/>
        <v>0.21088799999999999</v>
      </c>
      <c r="K56" s="102">
        <v>-8.5</v>
      </c>
      <c r="L56" s="78">
        <f t="shared" si="5"/>
        <v>-8.8739999999999999E-2</v>
      </c>
      <c r="M56" s="81">
        <f t="shared" si="6"/>
        <v>8.803042559999999E-2</v>
      </c>
      <c r="N56" s="14">
        <f t="shared" si="40"/>
        <v>98</v>
      </c>
      <c r="O56" s="78">
        <f t="shared" si="7"/>
        <v>0.13825291200000001</v>
      </c>
      <c r="P56" s="78">
        <f t="shared" si="8"/>
        <v>5.0222486399999981E-2</v>
      </c>
      <c r="Q56" s="93">
        <f t="shared" si="9"/>
        <v>1.3090291790399999</v>
      </c>
      <c r="R56" s="80">
        <f t="shared" si="10"/>
        <v>26.064603186193516</v>
      </c>
      <c r="S56" s="80">
        <f t="shared" si="11"/>
        <v>2212.914291834863</v>
      </c>
      <c r="T56" s="69">
        <f t="shared" si="12"/>
        <v>22.097894015999994</v>
      </c>
      <c r="U56" s="78">
        <f t="shared" si="13"/>
        <v>1.6395821535995276</v>
      </c>
      <c r="V56" s="69">
        <f t="shared" si="14"/>
        <v>102.30992638461052</v>
      </c>
      <c r="W56" s="80">
        <f t="shared" ca="1" si="15"/>
        <v>1.5902702334318488</v>
      </c>
      <c r="X56" s="80">
        <f t="shared" ca="1" si="16"/>
        <v>36.339738699788398</v>
      </c>
      <c r="Y56" s="94">
        <f t="shared" ca="1" si="17"/>
        <v>3.0146537955227811E-7</v>
      </c>
      <c r="Z56" s="80">
        <f t="shared" ca="1" si="18"/>
        <v>14</v>
      </c>
      <c r="AA56" s="80">
        <f t="shared" ca="1" si="19"/>
        <v>55.534571231999998</v>
      </c>
      <c r="AB56" s="80">
        <f t="shared" ca="1" si="20"/>
        <v>46.361770877708047</v>
      </c>
      <c r="AC56" s="80">
        <f t="shared" si="21"/>
        <v>15.579315364546186</v>
      </c>
      <c r="AD56" s="69">
        <f t="shared" si="22"/>
        <v>466.67706917647058</v>
      </c>
      <c r="AE56" s="69">
        <f t="shared" si="42"/>
        <v>479.59108598319324</v>
      </c>
      <c r="AF56" s="69">
        <f t="shared" si="23"/>
        <v>410.50079999999997</v>
      </c>
      <c r="AG56" s="95">
        <f t="shared" si="43"/>
        <v>421.47771428571428</v>
      </c>
      <c r="AH56" s="93">
        <f t="shared" si="24"/>
        <v>18.275266106475776</v>
      </c>
      <c r="AI56" s="81">
        <f t="shared" si="25"/>
        <v>4.1990752572536927</v>
      </c>
      <c r="AJ56" s="80">
        <f t="shared" si="26"/>
        <v>3.9408076799999998</v>
      </c>
      <c r="AK56" s="80">
        <f t="shared" si="27"/>
        <v>78.983646018768226</v>
      </c>
      <c r="AL56" s="78">
        <f t="shared" ca="1" si="28"/>
        <v>0.85357637600149161</v>
      </c>
      <c r="AM56" s="80">
        <f t="shared" ca="1" si="29"/>
        <v>50.537366728656039</v>
      </c>
      <c r="AN56" s="80">
        <f t="shared" si="30"/>
        <v>3.8726490566037732</v>
      </c>
      <c r="AO56" s="80">
        <f t="shared" si="31"/>
        <v>5.1373346897253303</v>
      </c>
      <c r="AP56" s="80">
        <f t="shared" si="32"/>
        <v>5.3163856936357456</v>
      </c>
      <c r="AQ56" s="80">
        <f t="shared" ca="1" si="33"/>
        <v>2.6278409207190148</v>
      </c>
      <c r="AR56" s="80">
        <f t="shared" si="34"/>
        <v>3.4689516790357855</v>
      </c>
      <c r="AS56" s="78">
        <f t="shared" si="35"/>
        <v>-4.4562979482841221E-2</v>
      </c>
      <c r="AT56" s="96">
        <f t="shared" ca="1" si="36"/>
        <v>4</v>
      </c>
      <c r="AU56" s="97" t="str">
        <f t="shared" ca="1" si="37"/>
        <v>Silt mxture</v>
      </c>
      <c r="AV56" s="98">
        <f t="shared" si="38"/>
        <v>3</v>
      </c>
      <c r="AW56" s="99" t="str">
        <f t="shared" si="39"/>
        <v>Clay</v>
      </c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</row>
    <row r="57" spans="1:69">
      <c r="A57">
        <v>0.88</v>
      </c>
      <c r="C57" s="89">
        <f t="shared" si="0"/>
        <v>-2.8871040000000003</v>
      </c>
      <c r="D57" s="84">
        <f t="shared" si="1"/>
        <v>2.8871040000000003</v>
      </c>
      <c r="E57" s="76">
        <v>0.40300000000000002</v>
      </c>
      <c r="F57" s="91">
        <f t="shared" si="2"/>
        <v>4.2073200000000002</v>
      </c>
      <c r="G57" s="80">
        <f t="shared" si="3"/>
        <v>4.1893631999999998</v>
      </c>
      <c r="H57" s="81">
        <f t="shared" si="41"/>
        <v>4.192435542857142</v>
      </c>
      <c r="I57" s="102">
        <v>19.899999999999999</v>
      </c>
      <c r="J57" s="92">
        <f t="shared" si="4"/>
        <v>0.20775599999999997</v>
      </c>
      <c r="K57" s="102">
        <v>-8.6</v>
      </c>
      <c r="L57" s="78">
        <f t="shared" si="5"/>
        <v>-8.9783999999999989E-2</v>
      </c>
      <c r="M57" s="81">
        <f t="shared" si="6"/>
        <v>9.0077644800000009E-2</v>
      </c>
      <c r="N57" s="14">
        <f t="shared" si="40"/>
        <v>98</v>
      </c>
      <c r="O57" s="78">
        <f t="shared" si="7"/>
        <v>0.14146809600000002</v>
      </c>
      <c r="P57" s="78">
        <f t="shared" si="8"/>
        <v>5.1390451199999986E-2</v>
      </c>
      <c r="Q57" s="93">
        <f t="shared" si="9"/>
        <v>1.3358053843200002</v>
      </c>
      <c r="R57" s="80">
        <f t="shared" si="10"/>
        <v>25.993260481822752</v>
      </c>
      <c r="S57" s="80">
        <f t="shared" si="11"/>
        <v>2292.2223830443636</v>
      </c>
      <c r="T57" s="69">
        <f t="shared" si="12"/>
        <v>22.611798527999994</v>
      </c>
      <c r="U57" s="78">
        <f t="shared" si="13"/>
        <v>1.6386226749884654</v>
      </c>
      <c r="V57" s="69">
        <f t="shared" si="14"/>
        <v>102.25005491928023</v>
      </c>
      <c r="W57" s="80">
        <f t="shared" ca="1" si="15"/>
        <v>1.6139016016822567</v>
      </c>
      <c r="X57" s="80">
        <f t="shared" ca="1" si="16"/>
        <v>36.296044347836755</v>
      </c>
      <c r="Y57" s="94">
        <f t="shared" ca="1" si="17"/>
        <v>3.20212470196537E-7</v>
      </c>
      <c r="Z57" s="80">
        <f t="shared" ca="1" si="18"/>
        <v>14</v>
      </c>
      <c r="AA57" s="80">
        <f t="shared" ca="1" si="19"/>
        <v>56.670531456000006</v>
      </c>
      <c r="AB57" s="80">
        <f t="shared" ca="1" si="20"/>
        <v>50.252153164272869</v>
      </c>
      <c r="AC57" s="80">
        <f t="shared" si="21"/>
        <v>15.47227027697269</v>
      </c>
      <c r="AD57" s="69">
        <f t="shared" si="22"/>
        <v>476.22295341176471</v>
      </c>
      <c r="AE57" s="69">
        <f t="shared" si="42"/>
        <v>476.58440551260503</v>
      </c>
      <c r="AF57" s="69">
        <f t="shared" si="23"/>
        <v>418.93631999999997</v>
      </c>
      <c r="AG57" s="95">
        <f t="shared" si="43"/>
        <v>419.24355428571425</v>
      </c>
      <c r="AH57" s="93">
        <f t="shared" si="24"/>
        <v>18.835809812733167</v>
      </c>
      <c r="AI57" s="81">
        <f t="shared" si="25"/>
        <v>4.0426965544914308</v>
      </c>
      <c r="AJ57" s="80">
        <f t="shared" si="26"/>
        <v>4.0217886719999996</v>
      </c>
      <c r="AK57" s="80">
        <f t="shared" si="27"/>
        <v>78.767456005523485</v>
      </c>
      <c r="AL57" s="78">
        <f t="shared" ca="1" si="28"/>
        <v>0.85034775048068645</v>
      </c>
      <c r="AM57" s="80">
        <f t="shared" ca="1" si="29"/>
        <v>50.077241207826575</v>
      </c>
      <c r="AN57" s="80">
        <f t="shared" si="30"/>
        <v>3.9522294339622639</v>
      </c>
      <c r="AO57" s="80">
        <f t="shared" si="31"/>
        <v>4.9591307814992023</v>
      </c>
      <c r="AP57" s="80">
        <f t="shared" si="32"/>
        <v>5.1324452502413447</v>
      </c>
      <c r="AQ57" s="80">
        <f t="shared" ca="1" si="33"/>
        <v>2.6192222377792493</v>
      </c>
      <c r="AR57" s="80">
        <f t="shared" si="34"/>
        <v>3.4530876772328067</v>
      </c>
      <c r="AS57" s="78">
        <f t="shared" si="35"/>
        <v>-4.443337590993069E-2</v>
      </c>
      <c r="AT57" s="96">
        <f t="shared" ca="1" si="36"/>
        <v>4</v>
      </c>
      <c r="AU57" s="97" t="str">
        <f t="shared" ca="1" si="37"/>
        <v>Silt mxture</v>
      </c>
      <c r="AV57" s="98">
        <f t="shared" si="38"/>
        <v>3</v>
      </c>
      <c r="AW57" s="99" t="str">
        <f t="shared" si="39"/>
        <v>Clay</v>
      </c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</row>
    <row r="58" spans="1:69">
      <c r="A58">
        <v>0.9</v>
      </c>
      <c r="C58" s="89">
        <f t="shared" si="0"/>
        <v>-2.9527200000000002</v>
      </c>
      <c r="D58" s="84">
        <f t="shared" si="1"/>
        <v>2.9527200000000002</v>
      </c>
      <c r="E58" s="76">
        <v>0.40670000000000001</v>
      </c>
      <c r="F58" s="91">
        <f t="shared" si="2"/>
        <v>4.2459480000000003</v>
      </c>
      <c r="G58" s="80">
        <f t="shared" si="3"/>
        <v>4.2279911999999999</v>
      </c>
      <c r="H58" s="81">
        <f t="shared" si="41"/>
        <v>4.1878121142857134</v>
      </c>
      <c r="I58" s="102">
        <v>19.5</v>
      </c>
      <c r="J58" s="92">
        <f t="shared" si="4"/>
        <v>0.20357999999999998</v>
      </c>
      <c r="K58" s="102">
        <v>-8.6</v>
      </c>
      <c r="L58" s="78">
        <f t="shared" si="5"/>
        <v>-8.9783999999999989E-2</v>
      </c>
      <c r="M58" s="81">
        <f t="shared" si="6"/>
        <v>9.2124864000000001E-2</v>
      </c>
      <c r="N58" s="14">
        <f t="shared" si="40"/>
        <v>98</v>
      </c>
      <c r="O58" s="78">
        <f t="shared" si="7"/>
        <v>0.14468328</v>
      </c>
      <c r="P58" s="78">
        <f t="shared" si="8"/>
        <v>5.2558415999999983E-2</v>
      </c>
      <c r="Q58" s="93">
        <f t="shared" si="9"/>
        <v>1.3474916136000001</v>
      </c>
      <c r="R58" s="80">
        <f t="shared" si="10"/>
        <v>25.637979911723377</v>
      </c>
      <c r="S58" s="80">
        <f t="shared" si="11"/>
        <v>2359.7070785874034</v>
      </c>
      <c r="T58" s="69">
        <f t="shared" si="12"/>
        <v>23.125703039999994</v>
      </c>
      <c r="U58" s="78">
        <f t="shared" si="13"/>
        <v>1.6366004349363723</v>
      </c>
      <c r="V58" s="69">
        <f t="shared" si="14"/>
        <v>102.12386714002963</v>
      </c>
      <c r="W58" s="80">
        <f t="shared" ca="1" si="15"/>
        <v>1.6238491328709865</v>
      </c>
      <c r="X58" s="80">
        <f t="shared" ca="1" si="16"/>
        <v>36.221583221148904</v>
      </c>
      <c r="Y58" s="94">
        <f t="shared" ca="1" si="17"/>
        <v>3.3086856934121335E-7</v>
      </c>
      <c r="Z58" s="80">
        <f t="shared" ca="1" si="18"/>
        <v>14</v>
      </c>
      <c r="AA58" s="80">
        <f t="shared" ca="1" si="19"/>
        <v>57.166310880000005</v>
      </c>
      <c r="AB58" s="80">
        <f t="shared" ca="1" si="20"/>
        <v>52.378713679515613</v>
      </c>
      <c r="AC58" s="80">
        <f t="shared" si="21"/>
        <v>15.384060852743298</v>
      </c>
      <c r="AD58" s="69">
        <f t="shared" si="22"/>
        <v>480.38916705882355</v>
      </c>
      <c r="AE58" s="69">
        <f t="shared" si="42"/>
        <v>475.66221579831932</v>
      </c>
      <c r="AF58" s="69">
        <f t="shared" si="23"/>
        <v>422.79912000000002</v>
      </c>
      <c r="AG58" s="95">
        <f t="shared" si="43"/>
        <v>418.78121142857145</v>
      </c>
      <c r="AH58" s="93">
        <f t="shared" si="24"/>
        <v>19.30069182059864</v>
      </c>
      <c r="AI58" s="81">
        <f t="shared" si="25"/>
        <v>3.8734044039683395</v>
      </c>
      <c r="AJ58" s="80">
        <f t="shared" si="26"/>
        <v>4.0588715519999994</v>
      </c>
      <c r="AK58" s="80">
        <f t="shared" si="27"/>
        <v>77.690848217343571</v>
      </c>
      <c r="AL58" s="78">
        <f t="shared" ca="1" si="28"/>
        <v>0.84862100733599088</v>
      </c>
      <c r="AM58" s="80">
        <f t="shared" ca="1" si="29"/>
        <v>49.302756580928865</v>
      </c>
      <c r="AN58" s="80">
        <f t="shared" si="30"/>
        <v>3.988670943396226</v>
      </c>
      <c r="AO58" s="80">
        <f t="shared" si="31"/>
        <v>4.8150525951898855</v>
      </c>
      <c r="AP58" s="80">
        <f t="shared" si="32"/>
        <v>4.9856636822040095</v>
      </c>
      <c r="AQ58" s="80">
        <f t="shared" ca="1" si="33"/>
        <v>2.6145455033332103</v>
      </c>
      <c r="AR58" s="80">
        <f t="shared" si="34"/>
        <v>3.4426788208179904</v>
      </c>
      <c r="AS58" s="78">
        <f t="shared" si="35"/>
        <v>-4.4549386811857182E-2</v>
      </c>
      <c r="AT58" s="96">
        <f t="shared" ca="1" si="36"/>
        <v>4</v>
      </c>
      <c r="AU58" s="97" t="str">
        <f t="shared" ca="1" si="37"/>
        <v>Silt mxture</v>
      </c>
      <c r="AV58" s="98">
        <f t="shared" si="38"/>
        <v>3</v>
      </c>
      <c r="AW58" s="99" t="str">
        <f t="shared" si="39"/>
        <v>Clay</v>
      </c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</row>
    <row r="59" spans="1:69">
      <c r="A59">
        <v>0.92</v>
      </c>
      <c r="C59" s="89">
        <f t="shared" si="0"/>
        <v>-3.0183360000000001</v>
      </c>
      <c r="D59" s="84">
        <f t="shared" si="1"/>
        <v>3.0183360000000001</v>
      </c>
      <c r="E59" s="76">
        <v>0.39929999999999999</v>
      </c>
      <c r="F59" s="91">
        <f t="shared" si="2"/>
        <v>4.1686920000000001</v>
      </c>
      <c r="G59" s="80">
        <f t="shared" si="3"/>
        <v>4.1507351999999997</v>
      </c>
      <c r="H59" s="81">
        <f t="shared" si="41"/>
        <v>4.2017718857142849</v>
      </c>
      <c r="I59" s="102">
        <v>19.7</v>
      </c>
      <c r="J59" s="92">
        <f t="shared" si="4"/>
        <v>0.20566799999999999</v>
      </c>
      <c r="K59" s="102">
        <v>-8.6</v>
      </c>
      <c r="L59" s="78">
        <f t="shared" si="5"/>
        <v>-8.9783999999999989E-2</v>
      </c>
      <c r="M59" s="81">
        <f t="shared" si="6"/>
        <v>9.4172083200000006E-2</v>
      </c>
      <c r="N59" s="14">
        <f t="shared" si="40"/>
        <v>98</v>
      </c>
      <c r="O59" s="78">
        <f t="shared" si="7"/>
        <v>0.14789846399999998</v>
      </c>
      <c r="P59" s="78">
        <f t="shared" si="8"/>
        <v>5.372638079999998E-2</v>
      </c>
      <c r="Q59" s="93">
        <f t="shared" si="9"/>
        <v>1.3209361228800001</v>
      </c>
      <c r="R59" s="80">
        <f t="shared" si="10"/>
        <v>24.58635968421682</v>
      </c>
      <c r="S59" s="80">
        <f t="shared" si="11"/>
        <v>2289.7192025068384</v>
      </c>
      <c r="T59" s="69">
        <f t="shared" si="12"/>
        <v>23.63960755199999</v>
      </c>
      <c r="U59" s="78">
        <f t="shared" si="13"/>
        <v>1.6370761567320837</v>
      </c>
      <c r="V59" s="69">
        <f t="shared" si="14"/>
        <v>102.15355218008202</v>
      </c>
      <c r="W59" s="80">
        <f t="shared" ca="1" si="15"/>
        <v>1.610462861878645</v>
      </c>
      <c r="X59" s="80">
        <f t="shared" ca="1" si="16"/>
        <v>36.123228622428272</v>
      </c>
      <c r="Y59" s="94">
        <f t="shared" ca="1" si="17"/>
        <v>2.9649706284034935E-7</v>
      </c>
      <c r="Z59" s="80">
        <f t="shared" ca="1" si="18"/>
        <v>14</v>
      </c>
      <c r="AA59" s="80">
        <f t="shared" ca="1" si="19"/>
        <v>56.039714304</v>
      </c>
      <c r="AB59" s="80">
        <f t="shared" ca="1" si="20"/>
        <v>46.012460382133789</v>
      </c>
      <c r="AC59" s="80">
        <f t="shared" si="21"/>
        <v>15.475591935740081</v>
      </c>
      <c r="AD59" s="69">
        <f t="shared" si="22"/>
        <v>470.92196894117643</v>
      </c>
      <c r="AE59" s="69">
        <f t="shared" si="42"/>
        <v>476.926284907563</v>
      </c>
      <c r="AF59" s="69">
        <f t="shared" si="23"/>
        <v>415.07352000000003</v>
      </c>
      <c r="AG59" s="95">
        <f t="shared" si="43"/>
        <v>420.17718857142864</v>
      </c>
      <c r="AH59" s="93">
        <f t="shared" si="24"/>
        <v>18.786777759078767</v>
      </c>
      <c r="AI59" s="81">
        <f t="shared" si="25"/>
        <v>3.828063549741286</v>
      </c>
      <c r="AJ59" s="80">
        <f t="shared" si="26"/>
        <v>3.9847057919999997</v>
      </c>
      <c r="AK59" s="80">
        <f t="shared" si="27"/>
        <v>74.50412025520248</v>
      </c>
      <c r="AL59" s="78">
        <f t="shared" ca="1" si="28"/>
        <v>0.8546461592201906</v>
      </c>
      <c r="AM59" s="80">
        <f t="shared" ca="1" si="29"/>
        <v>48.298080916136342</v>
      </c>
      <c r="AN59" s="80">
        <f t="shared" si="30"/>
        <v>3.9157879245283014</v>
      </c>
      <c r="AO59" s="80">
        <f t="shared" si="31"/>
        <v>4.9549776145681372</v>
      </c>
      <c r="AP59" s="80">
        <f t="shared" si="32"/>
        <v>5.1380561727711695</v>
      </c>
      <c r="AQ59" s="80">
        <f t="shared" ca="1" si="33"/>
        <v>2.6302149500653744</v>
      </c>
      <c r="AR59" s="80">
        <f t="shared" si="34"/>
        <v>3.4562341168530639</v>
      </c>
      <c r="AS59" s="78">
        <f t="shared" si="35"/>
        <v>-4.595642923568892E-2</v>
      </c>
      <c r="AT59" s="96">
        <f t="shared" ca="1" si="36"/>
        <v>4</v>
      </c>
      <c r="AU59" s="97" t="str">
        <f t="shared" ca="1" si="37"/>
        <v>Silt mxture</v>
      </c>
      <c r="AV59" s="98">
        <f t="shared" si="38"/>
        <v>3</v>
      </c>
      <c r="AW59" s="99" t="str">
        <f t="shared" si="39"/>
        <v>Clay</v>
      </c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</row>
    <row r="60" spans="1:69">
      <c r="A60">
        <v>0.94</v>
      </c>
      <c r="C60" s="89">
        <f t="shared" si="0"/>
        <v>-3.083952</v>
      </c>
      <c r="D60" s="84">
        <f t="shared" si="1"/>
        <v>3.083952</v>
      </c>
      <c r="E60" s="76">
        <v>0.40429999999999999</v>
      </c>
      <c r="F60" s="91">
        <f t="shared" si="2"/>
        <v>4.2208920000000001</v>
      </c>
      <c r="G60" s="80">
        <f t="shared" si="3"/>
        <v>4.2029351999999998</v>
      </c>
      <c r="H60" s="81">
        <f t="shared" si="41"/>
        <v>4.2222044571428565</v>
      </c>
      <c r="I60" s="102">
        <v>20</v>
      </c>
      <c r="J60" s="92">
        <f t="shared" si="4"/>
        <v>0.20879999999999999</v>
      </c>
      <c r="K60" s="102">
        <v>-8.6</v>
      </c>
      <c r="L60" s="78">
        <f t="shared" si="5"/>
        <v>-8.9783999999999989E-2</v>
      </c>
      <c r="M60" s="81">
        <f t="shared" si="6"/>
        <v>9.6219302399999998E-2</v>
      </c>
      <c r="N60" s="14">
        <f t="shared" si="40"/>
        <v>98</v>
      </c>
      <c r="O60" s="78">
        <f t="shared" si="7"/>
        <v>0.15111364799999996</v>
      </c>
      <c r="P60" s="78">
        <f t="shared" si="8"/>
        <v>5.4894345599999977E-2</v>
      </c>
      <c r="Q60" s="93">
        <f t="shared" si="9"/>
        <v>1.33710111216</v>
      </c>
      <c r="R60" s="80">
        <f t="shared" si="10"/>
        <v>24.357720226835177</v>
      </c>
      <c r="S60" s="80">
        <f t="shared" si="11"/>
        <v>2282.9736037863422</v>
      </c>
      <c r="T60" s="69">
        <f t="shared" si="12"/>
        <v>24.15351206399999</v>
      </c>
      <c r="U60" s="78">
        <f t="shared" si="13"/>
        <v>1.6393368644512196</v>
      </c>
      <c r="V60" s="69">
        <f t="shared" si="14"/>
        <v>102.2946203417561</v>
      </c>
      <c r="W60" s="80">
        <f t="shared" ca="1" si="15"/>
        <v>1.6328812500414558</v>
      </c>
      <c r="X60" s="80">
        <f t="shared" ca="1" si="16"/>
        <v>36.105330666476632</v>
      </c>
      <c r="Y60" s="94">
        <f t="shared" ca="1" si="17"/>
        <v>2.9228197101948649E-7</v>
      </c>
      <c r="Z60" s="80">
        <f t="shared" ca="1" si="18"/>
        <v>14</v>
      </c>
      <c r="AA60" s="80">
        <f t="shared" ca="1" si="19"/>
        <v>56.725501727999998</v>
      </c>
      <c r="AB60" s="80">
        <f t="shared" ca="1" si="20"/>
        <v>45.913407098203734</v>
      </c>
      <c r="AC60" s="80">
        <f t="shared" si="21"/>
        <v>15.484561289184359</v>
      </c>
      <c r="AD60" s="69">
        <f t="shared" si="22"/>
        <v>476.68488847058825</v>
      </c>
      <c r="AE60" s="69">
        <f t="shared" si="42"/>
        <v>478.95185989915961</v>
      </c>
      <c r="AF60" s="69">
        <f t="shared" si="23"/>
        <v>420.29352</v>
      </c>
      <c r="AG60" s="95">
        <f t="shared" si="43"/>
        <v>422.22044571428569</v>
      </c>
      <c r="AH60" s="93">
        <f t="shared" si="24"/>
        <v>18.734342287868348</v>
      </c>
      <c r="AI60" s="81">
        <f t="shared" si="25"/>
        <v>3.803670445795424</v>
      </c>
      <c r="AJ60" s="80">
        <f t="shared" si="26"/>
        <v>4.0348177919999992</v>
      </c>
      <c r="AK60" s="80">
        <f t="shared" si="27"/>
        <v>73.811273414652049</v>
      </c>
      <c r="AL60" s="78">
        <f t="shared" ca="1" si="28"/>
        <v>0.85548059343292815</v>
      </c>
      <c r="AM60" s="80">
        <f t="shared" ca="1" si="29"/>
        <v>48.117470404142551</v>
      </c>
      <c r="AN60" s="80">
        <f t="shared" si="30"/>
        <v>3.9650332075471693</v>
      </c>
      <c r="AO60" s="80">
        <f t="shared" si="31"/>
        <v>4.967956679417755</v>
      </c>
      <c r="AP60" s="80">
        <f t="shared" si="32"/>
        <v>5.1532378047827709</v>
      </c>
      <c r="AQ60" s="80">
        <f t="shared" ca="1" si="33"/>
        <v>2.6322604659013118</v>
      </c>
      <c r="AR60" s="80">
        <f t="shared" si="34"/>
        <v>3.4523475545342794</v>
      </c>
      <c r="AS60" s="78">
        <f t="shared" si="35"/>
        <v>-4.5906094336308517E-2</v>
      </c>
      <c r="AT60" s="96">
        <f t="shared" ca="1" si="36"/>
        <v>4</v>
      </c>
      <c r="AU60" s="97" t="str">
        <f t="shared" ca="1" si="37"/>
        <v>Silt mxture</v>
      </c>
      <c r="AV60" s="98">
        <f t="shared" si="38"/>
        <v>3</v>
      </c>
      <c r="AW60" s="99" t="str">
        <f t="shared" si="39"/>
        <v>Clay</v>
      </c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</row>
    <row r="61" spans="1:69">
      <c r="A61">
        <v>0.96</v>
      </c>
      <c r="C61" s="89">
        <f t="shared" si="0"/>
        <v>-3.1495679999999999</v>
      </c>
      <c r="D61" s="84">
        <f t="shared" si="1"/>
        <v>3.1495679999999999</v>
      </c>
      <c r="E61" s="76">
        <v>0.40989999999999999</v>
      </c>
      <c r="F61" s="91">
        <f t="shared" si="2"/>
        <v>4.2793559999999999</v>
      </c>
      <c r="G61" s="80">
        <f t="shared" si="3"/>
        <v>4.2618168000000001</v>
      </c>
      <c r="H61" s="81">
        <f t="shared" si="41"/>
        <v>4.1908546285714285</v>
      </c>
      <c r="I61" s="102">
        <v>19.899999999999999</v>
      </c>
      <c r="J61" s="92">
        <f t="shared" si="4"/>
        <v>0.20775599999999997</v>
      </c>
      <c r="K61" s="102">
        <v>-8.4</v>
      </c>
      <c r="L61" s="78">
        <f t="shared" si="5"/>
        <v>-8.7695999999999996E-2</v>
      </c>
      <c r="M61" s="81">
        <f t="shared" si="6"/>
        <v>9.826652159999999E-2</v>
      </c>
      <c r="N61" s="14">
        <f t="shared" si="40"/>
        <v>98</v>
      </c>
      <c r="O61" s="78">
        <f t="shared" si="7"/>
        <v>0.15432883199999994</v>
      </c>
      <c r="P61" s="78">
        <f t="shared" si="8"/>
        <v>5.6062310399999975E-2</v>
      </c>
      <c r="Q61" s="93">
        <f t="shared" si="9"/>
        <v>1.3554710294400001</v>
      </c>
      <c r="R61" s="80">
        <f t="shared" si="10"/>
        <v>24.177937365920631</v>
      </c>
      <c r="S61" s="80">
        <f t="shared" si="11"/>
        <v>2325.9683406892477</v>
      </c>
      <c r="T61" s="69">
        <f t="shared" si="12"/>
        <v>24.667416575999987</v>
      </c>
      <c r="U61" s="78">
        <f t="shared" si="13"/>
        <v>1.6392928837087517</v>
      </c>
      <c r="V61" s="69">
        <f t="shared" si="14"/>
        <v>102.29187594342611</v>
      </c>
      <c r="W61" s="80">
        <f t="shared" ca="1" si="15"/>
        <v>1.6519712392099293</v>
      </c>
      <c r="X61" s="80">
        <f t="shared" ca="1" si="16"/>
        <v>36.066365329406693</v>
      </c>
      <c r="Y61" s="94">
        <f t="shared" ca="1" si="17"/>
        <v>2.9959260616748576E-7</v>
      </c>
      <c r="Z61" s="80">
        <f t="shared" ca="1" si="18"/>
        <v>14</v>
      </c>
      <c r="AA61" s="80">
        <f t="shared" ca="1" si="19"/>
        <v>57.504831551999999</v>
      </c>
      <c r="AB61" s="80">
        <f t="shared" ca="1" si="20"/>
        <v>47.708369589838</v>
      </c>
      <c r="AC61" s="80">
        <f t="shared" si="21"/>
        <v>15.427840925972951</v>
      </c>
      <c r="AD61" s="69">
        <f t="shared" si="22"/>
        <v>483.23387858823531</v>
      </c>
      <c r="AE61" s="69">
        <f t="shared" si="42"/>
        <v>474.88538783193275</v>
      </c>
      <c r="AF61" s="69">
        <f t="shared" si="23"/>
        <v>426.18168000000003</v>
      </c>
      <c r="AG61" s="95">
        <f t="shared" si="43"/>
        <v>419.08546285714289</v>
      </c>
      <c r="AH61" s="93">
        <f t="shared" si="24"/>
        <v>19.028835502798284</v>
      </c>
      <c r="AI61" s="81">
        <f t="shared" si="25"/>
        <v>3.7058051749504792</v>
      </c>
      <c r="AJ61" s="80">
        <f t="shared" si="26"/>
        <v>4.0913441280000002</v>
      </c>
      <c r="AK61" s="80">
        <f t="shared" si="27"/>
        <v>73.266476866426146</v>
      </c>
      <c r="AL61" s="78">
        <f t="shared" ca="1" si="28"/>
        <v>0.85419102386944856</v>
      </c>
      <c r="AM61" s="80">
        <f t="shared" ca="1" si="29"/>
        <v>47.726598656105352</v>
      </c>
      <c r="AN61" s="80">
        <f t="shared" si="30"/>
        <v>4.0205818867924528</v>
      </c>
      <c r="AO61" s="80">
        <f t="shared" si="31"/>
        <v>4.8748223996864422</v>
      </c>
      <c r="AP61" s="80">
        <f t="shared" si="32"/>
        <v>5.0579819495164493</v>
      </c>
      <c r="AQ61" s="80">
        <f t="shared" ca="1" si="33"/>
        <v>2.6287311686763122</v>
      </c>
      <c r="AR61" s="80">
        <f t="shared" si="34"/>
        <v>3.4427615102096705</v>
      </c>
      <c r="AS61" s="78">
        <f t="shared" si="35"/>
        <v>-4.5274027105805019E-2</v>
      </c>
      <c r="AT61" s="96">
        <f t="shared" ca="1" si="36"/>
        <v>4</v>
      </c>
      <c r="AU61" s="97" t="str">
        <f t="shared" ca="1" si="37"/>
        <v>Silt mxture</v>
      </c>
      <c r="AV61" s="98">
        <f t="shared" si="38"/>
        <v>3</v>
      </c>
      <c r="AW61" s="99" t="str">
        <f t="shared" si="39"/>
        <v>Clay</v>
      </c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</row>
    <row r="62" spans="1:69">
      <c r="A62">
        <v>0.98</v>
      </c>
      <c r="C62" s="89">
        <f t="shared" si="0"/>
        <v>-3.2151840000000003</v>
      </c>
      <c r="D62" s="84">
        <f t="shared" si="1"/>
        <v>3.2151840000000003</v>
      </c>
      <c r="E62" s="76">
        <v>0.41110000000000002</v>
      </c>
      <c r="F62" s="91">
        <f t="shared" si="2"/>
        <v>4.2918839999999996</v>
      </c>
      <c r="G62" s="80">
        <f t="shared" si="3"/>
        <v>4.2745536</v>
      </c>
      <c r="H62" s="81">
        <f t="shared" si="41"/>
        <v>4.139937257142857</v>
      </c>
      <c r="I62" s="102">
        <v>19.7</v>
      </c>
      <c r="J62" s="92">
        <f t="shared" si="4"/>
        <v>0.20566799999999999</v>
      </c>
      <c r="K62" s="102">
        <v>-8.3000000000000007</v>
      </c>
      <c r="L62" s="78">
        <f t="shared" si="5"/>
        <v>-8.6652000000000007E-2</v>
      </c>
      <c r="M62" s="81">
        <f t="shared" si="6"/>
        <v>0.10031374080000001</v>
      </c>
      <c r="N62" s="14">
        <f t="shared" si="40"/>
        <v>98</v>
      </c>
      <c r="O62" s="78">
        <f t="shared" si="7"/>
        <v>0.15754401599999995</v>
      </c>
      <c r="P62" s="78">
        <f t="shared" si="8"/>
        <v>5.7230275199999979E-2</v>
      </c>
      <c r="Q62" s="93">
        <f t="shared" si="9"/>
        <v>1.35861316272</v>
      </c>
      <c r="R62" s="80">
        <f t="shared" si="10"/>
        <v>23.739413413129988</v>
      </c>
      <c r="S62" s="80">
        <f t="shared" si="11"/>
        <v>2355.0288265840204</v>
      </c>
      <c r="T62" s="69">
        <f t="shared" si="12"/>
        <v>25.181321087999994</v>
      </c>
      <c r="U62" s="78">
        <f t="shared" si="13"/>
        <v>1.6382250732570403</v>
      </c>
      <c r="V62" s="69">
        <f t="shared" si="14"/>
        <v>102.22524457123932</v>
      </c>
      <c r="W62" s="80">
        <f t="shared" ca="1" si="15"/>
        <v>1.657349764072257</v>
      </c>
      <c r="X62" s="80">
        <f t="shared" ca="1" si="16"/>
        <v>35.996236388781711</v>
      </c>
      <c r="Y62" s="94">
        <f t="shared" ca="1" si="17"/>
        <v>2.98732528528057E-7</v>
      </c>
      <c r="Z62" s="80">
        <f t="shared" ca="1" si="18"/>
        <v>14</v>
      </c>
      <c r="AA62" s="80">
        <f t="shared" ca="1" si="19"/>
        <v>57.638134175999994</v>
      </c>
      <c r="AB62" s="80">
        <f t="shared" ca="1" si="20"/>
        <v>47.681683094868639</v>
      </c>
      <c r="AC62" s="80">
        <f t="shared" si="21"/>
        <v>15.390093927835457</v>
      </c>
      <c r="AD62" s="69">
        <f t="shared" si="22"/>
        <v>484.3540687058823</v>
      </c>
      <c r="AE62" s="69">
        <f t="shared" si="42"/>
        <v>468.51685189915958</v>
      </c>
      <c r="AF62" s="69">
        <f t="shared" si="23"/>
        <v>427.45536000000004</v>
      </c>
      <c r="AG62" s="95">
        <f t="shared" si="43"/>
        <v>413.99372571428574</v>
      </c>
      <c r="AH62" s="93">
        <f t="shared" si="24"/>
        <v>19.217525657931507</v>
      </c>
      <c r="AI62" s="81">
        <f t="shared" si="25"/>
        <v>3.5936923120020237</v>
      </c>
      <c r="AJ62" s="80">
        <f t="shared" si="26"/>
        <v>4.1035714560000001</v>
      </c>
      <c r="AK62" s="80">
        <f t="shared" si="27"/>
        <v>71.937616403424201</v>
      </c>
      <c r="AL62" s="78">
        <f t="shared" ca="1" si="28"/>
        <v>0.8544025992763814</v>
      </c>
      <c r="AM62" s="80">
        <f t="shared" ca="1" si="29"/>
        <v>47.031098892204099</v>
      </c>
      <c r="AN62" s="80">
        <f t="shared" si="30"/>
        <v>4.0325977358490563</v>
      </c>
      <c r="AO62" s="80">
        <f t="shared" si="31"/>
        <v>4.8114497850722939</v>
      </c>
      <c r="AP62" s="80">
        <f t="shared" si="32"/>
        <v>4.9955676760940957</v>
      </c>
      <c r="AQ62" s="80">
        <f t="shared" ca="1" si="33"/>
        <v>2.6291418844970149</v>
      </c>
      <c r="AR62" s="80">
        <f t="shared" si="34"/>
        <v>3.4385356873095181</v>
      </c>
      <c r="AS62" s="78">
        <f t="shared" si="35"/>
        <v>-4.541299625014427E-2</v>
      </c>
      <c r="AT62" s="96">
        <f t="shared" ca="1" si="36"/>
        <v>4</v>
      </c>
      <c r="AU62" s="97" t="str">
        <f t="shared" ca="1" si="37"/>
        <v>Silt mxture</v>
      </c>
      <c r="AV62" s="98">
        <f t="shared" si="38"/>
        <v>3</v>
      </c>
      <c r="AW62" s="99" t="str">
        <f t="shared" si="39"/>
        <v>Clay</v>
      </c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</row>
    <row r="63" spans="1:69">
      <c r="A63">
        <v>1</v>
      </c>
      <c r="C63" s="89">
        <f t="shared" si="0"/>
        <v>-3.2808000000000002</v>
      </c>
      <c r="D63" s="84">
        <f t="shared" si="1"/>
        <v>3.2808000000000002</v>
      </c>
      <c r="E63" s="76">
        <v>0.40860000000000002</v>
      </c>
      <c r="F63" s="91">
        <f t="shared" si="2"/>
        <v>4.265784</v>
      </c>
      <c r="G63" s="80">
        <f t="shared" si="3"/>
        <v>4.2480359999999999</v>
      </c>
      <c r="H63" s="81">
        <f t="shared" si="41"/>
        <v>4.0861861714285714</v>
      </c>
      <c r="I63" s="102">
        <v>19.600000000000001</v>
      </c>
      <c r="J63" s="92">
        <f t="shared" si="4"/>
        <v>0.204624</v>
      </c>
      <c r="K63" s="102">
        <v>-8.5</v>
      </c>
      <c r="L63" s="78">
        <f t="shared" si="5"/>
        <v>-8.8739999999999999E-2</v>
      </c>
      <c r="M63" s="81">
        <f t="shared" si="6"/>
        <v>0.10236096</v>
      </c>
      <c r="N63" s="14">
        <f t="shared" si="40"/>
        <v>98</v>
      </c>
      <c r="O63" s="78">
        <f t="shared" si="7"/>
        <v>0.16075919999999994</v>
      </c>
      <c r="P63" s="78">
        <f t="shared" si="8"/>
        <v>5.8398239999999976E-2</v>
      </c>
      <c r="Q63" s="93">
        <f t="shared" si="9"/>
        <v>1.348801344</v>
      </c>
      <c r="R63" s="80">
        <f t="shared" si="10"/>
        <v>23.096609486861258</v>
      </c>
      <c r="S63" s="80">
        <f t="shared" si="11"/>
        <v>2349.9496350264239</v>
      </c>
      <c r="T63" s="69">
        <f t="shared" si="12"/>
        <v>25.69522559999999</v>
      </c>
      <c r="U63" s="78">
        <f t="shared" si="13"/>
        <v>1.6373850993775745</v>
      </c>
      <c r="V63" s="69">
        <f t="shared" si="14"/>
        <v>102.17283020116065</v>
      </c>
      <c r="W63" s="80">
        <f t="shared" ca="1" si="15"/>
        <v>1.6534518057624039</v>
      </c>
      <c r="X63" s="80">
        <f t="shared" ca="1" si="16"/>
        <v>35.911376554288353</v>
      </c>
      <c r="Y63" s="94">
        <f t="shared" ca="1" si="17"/>
        <v>2.8651881315386648E-7</v>
      </c>
      <c r="Z63" s="80">
        <f t="shared" ca="1" si="18"/>
        <v>14</v>
      </c>
      <c r="AA63" s="80">
        <f t="shared" ca="1" si="19"/>
        <v>57.221875199999999</v>
      </c>
      <c r="AB63" s="80">
        <f t="shared" ca="1" si="20"/>
        <v>45.401936590364308</v>
      </c>
      <c r="AC63" s="80">
        <f t="shared" si="21"/>
        <v>15.396657639098438</v>
      </c>
      <c r="AD63" s="69">
        <f t="shared" si="22"/>
        <v>480.85609411764699</v>
      </c>
      <c r="AE63" s="69">
        <f t="shared" si="42"/>
        <v>461.81493781512603</v>
      </c>
      <c r="AF63" s="69">
        <f t="shared" si="23"/>
        <v>424.80360000000002</v>
      </c>
      <c r="AG63" s="95">
        <f t="shared" si="43"/>
        <v>408.61861714285715</v>
      </c>
      <c r="AH63" s="93">
        <f t="shared" si="24"/>
        <v>19.164075774878373</v>
      </c>
      <c r="AI63" s="81">
        <f t="shared" si="25"/>
        <v>3.503941214666745</v>
      </c>
      <c r="AJ63" s="80">
        <f t="shared" si="26"/>
        <v>4.0781145599999995</v>
      </c>
      <c r="AK63" s="80">
        <f t="shared" si="27"/>
        <v>69.989725717761374</v>
      </c>
      <c r="AL63" s="78">
        <f t="shared" ca="1" si="28"/>
        <v>0.85672982698053424</v>
      </c>
      <c r="AM63" s="80">
        <f t="shared" ca="1" si="29"/>
        <v>46.203044710312753</v>
      </c>
      <c r="AN63" s="80">
        <f t="shared" si="30"/>
        <v>4.0075811320754715</v>
      </c>
      <c r="AO63" s="80">
        <f t="shared" si="31"/>
        <v>4.8169083312853278</v>
      </c>
      <c r="AP63" s="80">
        <f t="shared" si="32"/>
        <v>5.0063651182126936</v>
      </c>
      <c r="AQ63" s="80">
        <f t="shared" ca="1" si="33"/>
        <v>2.635105493486273</v>
      </c>
      <c r="AR63" s="80">
        <f t="shared" si="34"/>
        <v>3.4410596167391962</v>
      </c>
      <c r="AS63" s="78">
        <f t="shared" si="35"/>
        <v>-4.675508152518567E-2</v>
      </c>
      <c r="AT63" s="96">
        <f t="shared" ca="1" si="36"/>
        <v>4</v>
      </c>
      <c r="AU63" s="97" t="str">
        <f t="shared" ca="1" si="37"/>
        <v>Silt mxture</v>
      </c>
      <c r="AV63" s="98">
        <f t="shared" si="38"/>
        <v>3</v>
      </c>
      <c r="AW63" s="99" t="str">
        <f t="shared" si="39"/>
        <v>Clay</v>
      </c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</row>
    <row r="64" spans="1:69">
      <c r="A64">
        <v>1.02</v>
      </c>
      <c r="C64" s="89">
        <f t="shared" si="0"/>
        <v>-3.3464160000000001</v>
      </c>
      <c r="D64" s="84">
        <f t="shared" si="1"/>
        <v>3.3464160000000001</v>
      </c>
      <c r="E64" s="76">
        <v>0.38190000000000002</v>
      </c>
      <c r="F64" s="91">
        <f t="shared" si="2"/>
        <v>3.9870359999999998</v>
      </c>
      <c r="G64" s="80">
        <f t="shared" si="3"/>
        <v>3.9699144</v>
      </c>
      <c r="H64" s="81">
        <f t="shared" si="41"/>
        <v>4.0353284571428576</v>
      </c>
      <c r="I64" s="102">
        <v>19.5</v>
      </c>
      <c r="J64" s="92">
        <f t="shared" si="4"/>
        <v>0.20357999999999998</v>
      </c>
      <c r="K64" s="102">
        <v>-8.1999999999999993</v>
      </c>
      <c r="L64" s="78">
        <f t="shared" si="5"/>
        <v>-8.560799999999999E-2</v>
      </c>
      <c r="M64" s="81">
        <f t="shared" si="6"/>
        <v>0.10440817919999999</v>
      </c>
      <c r="N64" s="14">
        <f t="shared" si="40"/>
        <v>98</v>
      </c>
      <c r="O64" s="78">
        <f t="shared" si="7"/>
        <v>0.16397438399999992</v>
      </c>
      <c r="P64" s="78">
        <f t="shared" si="8"/>
        <v>5.9566204799999974E-2</v>
      </c>
      <c r="Q64" s="93">
        <f t="shared" si="9"/>
        <v>1.2559602052800001</v>
      </c>
      <c r="R64" s="80">
        <f t="shared" si="10"/>
        <v>21.085113773775305</v>
      </c>
      <c r="S64" s="80">
        <f t="shared" si="11"/>
        <v>2199.4186508555676</v>
      </c>
      <c r="T64" s="69">
        <f t="shared" si="12"/>
        <v>26.20913011199999</v>
      </c>
      <c r="U64" s="78">
        <f t="shared" si="13"/>
        <v>1.6341386710400809</v>
      </c>
      <c r="V64" s="69">
        <f t="shared" si="14"/>
        <v>101.97025307290104</v>
      </c>
      <c r="W64" s="80">
        <f t="shared" ca="1" si="15"/>
        <v>1.5812550947281117</v>
      </c>
      <c r="X64" s="80">
        <f t="shared" ca="1" si="16"/>
        <v>35.676731881116311</v>
      </c>
      <c r="Y64" s="94">
        <f t="shared" ca="1" si="17"/>
        <v>2.2338226084890902E-7</v>
      </c>
      <c r="Z64" s="80">
        <f t="shared" ca="1" si="18"/>
        <v>14</v>
      </c>
      <c r="AA64" s="80">
        <f t="shared" ca="1" si="19"/>
        <v>53.283160224</v>
      </c>
      <c r="AB64" s="80">
        <f t="shared" ca="1" si="20"/>
        <v>32.960804665878776</v>
      </c>
      <c r="AC64" s="80">
        <f t="shared" si="21"/>
        <v>15.597912195439331</v>
      </c>
      <c r="AD64" s="69">
        <f t="shared" si="22"/>
        <v>447.75764894117646</v>
      </c>
      <c r="AE64" s="69">
        <f t="shared" si="42"/>
        <v>455.4534203697479</v>
      </c>
      <c r="AF64" s="69">
        <f t="shared" si="23"/>
        <v>396.99144000000001</v>
      </c>
      <c r="AG64" s="95">
        <f t="shared" si="43"/>
        <v>403.53284571428566</v>
      </c>
      <c r="AH64" s="93">
        <f t="shared" si="24"/>
        <v>18.077184622469264</v>
      </c>
      <c r="AI64" s="81">
        <f t="shared" si="25"/>
        <v>3.4177097682073589</v>
      </c>
      <c r="AJ64" s="80">
        <f t="shared" si="26"/>
        <v>3.8111178239999997</v>
      </c>
      <c r="AK64" s="80">
        <f t="shared" si="27"/>
        <v>63.894284162955465</v>
      </c>
      <c r="AL64" s="78">
        <f t="shared" ca="1" si="28"/>
        <v>0.87033353801292412</v>
      </c>
      <c r="AM64" s="80">
        <f t="shared" ca="1" si="29"/>
        <v>43.988511045847424</v>
      </c>
      <c r="AN64" s="80">
        <f t="shared" si="30"/>
        <v>3.7452022641509433</v>
      </c>
      <c r="AO64" s="80">
        <f t="shared" si="31"/>
        <v>5.128070267711565</v>
      </c>
      <c r="AP64" s="80">
        <f t="shared" si="32"/>
        <v>5.3490070559220282</v>
      </c>
      <c r="AQ64" s="80">
        <f t="shared" ca="1" si="33"/>
        <v>2.6706661715785165</v>
      </c>
      <c r="AR64" s="80">
        <f t="shared" si="34"/>
        <v>3.4806002048619691</v>
      </c>
      <c r="AS64" s="78">
        <f t="shared" si="35"/>
        <v>-4.9926214916993047E-2</v>
      </c>
      <c r="AT64" s="96">
        <f t="shared" ca="1" si="36"/>
        <v>4</v>
      </c>
      <c r="AU64" s="97" t="str">
        <f t="shared" ca="1" si="37"/>
        <v>Silt mxture</v>
      </c>
      <c r="AV64" s="98">
        <f t="shared" si="38"/>
        <v>3</v>
      </c>
      <c r="AW64" s="99" t="str">
        <f t="shared" si="39"/>
        <v>Clay</v>
      </c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</row>
    <row r="65" spans="1:69">
      <c r="A65">
        <v>1.04</v>
      </c>
      <c r="C65" s="89">
        <f t="shared" si="0"/>
        <v>-3.4120320000000004</v>
      </c>
      <c r="D65" s="84">
        <f t="shared" si="1"/>
        <v>3.4120320000000004</v>
      </c>
      <c r="E65" s="76">
        <v>0.3725</v>
      </c>
      <c r="F65" s="91">
        <f t="shared" si="2"/>
        <v>3.8888999999999996</v>
      </c>
      <c r="G65" s="80">
        <f t="shared" si="3"/>
        <v>3.8715695999999995</v>
      </c>
      <c r="H65" s="81">
        <f t="shared" si="41"/>
        <v>3.9861113142857145</v>
      </c>
      <c r="I65" s="102">
        <v>19.600000000000001</v>
      </c>
      <c r="J65" s="92">
        <f t="shared" si="4"/>
        <v>0.204624</v>
      </c>
      <c r="K65" s="102">
        <v>-8.3000000000000007</v>
      </c>
      <c r="L65" s="78">
        <f t="shared" si="5"/>
        <v>-8.6652000000000007E-2</v>
      </c>
      <c r="M65" s="81">
        <f t="shared" si="6"/>
        <v>0.10645539840000001</v>
      </c>
      <c r="N65" s="14">
        <f t="shared" si="40"/>
        <v>98</v>
      </c>
      <c r="O65" s="78">
        <f t="shared" si="7"/>
        <v>0.16718956799999993</v>
      </c>
      <c r="P65" s="78">
        <f t="shared" si="8"/>
        <v>6.0734169599999978E-2</v>
      </c>
      <c r="Q65" s="93">
        <f t="shared" si="9"/>
        <v>1.22244541056</v>
      </c>
      <c r="R65" s="80">
        <f t="shared" si="10"/>
        <v>20.127803156133059</v>
      </c>
      <c r="S65" s="80">
        <f t="shared" si="11"/>
        <v>2129.8059637648157</v>
      </c>
      <c r="T65" s="69">
        <f t="shared" si="12"/>
        <v>26.72303462399999</v>
      </c>
      <c r="U65" s="78">
        <f t="shared" si="13"/>
        <v>1.6337579988071727</v>
      </c>
      <c r="V65" s="69">
        <f t="shared" si="14"/>
        <v>101.94649912556757</v>
      </c>
      <c r="W65" s="80">
        <f t="shared" ca="1" si="15"/>
        <v>1.5597138490224729</v>
      </c>
      <c r="X65" s="80">
        <f t="shared" ca="1" si="16"/>
        <v>35.558754824618802</v>
      </c>
      <c r="Y65" s="94">
        <f t="shared" ca="1" si="17"/>
        <v>1.9759218945748229E-7</v>
      </c>
      <c r="Z65" s="80">
        <f t="shared" ca="1" si="18"/>
        <v>14</v>
      </c>
      <c r="AA65" s="80">
        <f t="shared" ca="1" si="19"/>
        <v>51.861320447999994</v>
      </c>
      <c r="AB65" s="80">
        <f t="shared" ca="1" si="20"/>
        <v>28.377392830550079</v>
      </c>
      <c r="AC65" s="80">
        <f t="shared" si="21"/>
        <v>15.695687248479693</v>
      </c>
      <c r="AD65" s="69">
        <f t="shared" si="22"/>
        <v>435.80941552941169</v>
      </c>
      <c r="AE65" s="69">
        <f t="shared" si="42"/>
        <v>449.28491132773109</v>
      </c>
      <c r="AF65" s="69">
        <f t="shared" si="23"/>
        <v>387.15695999999991</v>
      </c>
      <c r="AG65" s="95">
        <f t="shared" si="43"/>
        <v>398.61113142857141</v>
      </c>
      <c r="AH65" s="93">
        <f t="shared" si="24"/>
        <v>17.576202112970478</v>
      </c>
      <c r="AI65" s="81">
        <f t="shared" si="25"/>
        <v>3.36917424487187</v>
      </c>
      <c r="AJ65" s="80">
        <f t="shared" si="26"/>
        <v>3.7167068159999994</v>
      </c>
      <c r="AK65" s="80">
        <f t="shared" si="27"/>
        <v>60.993342897372898</v>
      </c>
      <c r="AL65" s="78">
        <f t="shared" ca="1" si="28"/>
        <v>0.87706602022077795</v>
      </c>
      <c r="AM65" s="80">
        <f t="shared" ca="1" si="29"/>
        <v>42.915489940061015</v>
      </c>
      <c r="AN65" s="80">
        <f t="shared" si="30"/>
        <v>3.6524241509433955</v>
      </c>
      <c r="AO65" s="80">
        <f t="shared" si="31"/>
        <v>5.285298241829361</v>
      </c>
      <c r="AP65" s="80">
        <f t="shared" si="32"/>
        <v>5.5238392992179914</v>
      </c>
      <c r="AQ65" s="80">
        <f t="shared" ca="1" si="33"/>
        <v>2.6881921283465182</v>
      </c>
      <c r="AR65" s="80">
        <f t="shared" si="34"/>
        <v>3.4969419672896125</v>
      </c>
      <c r="AS65" s="78">
        <f t="shared" si="35"/>
        <v>-5.2129478274868329E-2</v>
      </c>
      <c r="AT65" s="96">
        <f t="shared" ca="1" si="36"/>
        <v>4</v>
      </c>
      <c r="AU65" s="97" t="str">
        <f t="shared" ca="1" si="37"/>
        <v>Silt mxture</v>
      </c>
      <c r="AV65" s="98">
        <f t="shared" si="38"/>
        <v>3</v>
      </c>
      <c r="AW65" s="99" t="str">
        <f t="shared" si="39"/>
        <v>Clay</v>
      </c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</row>
    <row r="66" spans="1:69">
      <c r="A66">
        <v>1.06</v>
      </c>
      <c r="C66" s="89">
        <f t="shared" si="0"/>
        <v>-3.4776480000000003</v>
      </c>
      <c r="D66" s="84">
        <f t="shared" si="1"/>
        <v>3.4776480000000003</v>
      </c>
      <c r="E66" s="76">
        <v>0.36320000000000002</v>
      </c>
      <c r="F66" s="91">
        <f t="shared" si="2"/>
        <v>3.7918080000000001</v>
      </c>
      <c r="G66" s="80">
        <f t="shared" si="3"/>
        <v>3.7744776</v>
      </c>
      <c r="H66" s="81">
        <f t="shared" si="41"/>
        <v>3.9060812571428563</v>
      </c>
      <c r="I66" s="102">
        <v>19.899999999999999</v>
      </c>
      <c r="J66" s="92">
        <f t="shared" si="4"/>
        <v>0.20775599999999997</v>
      </c>
      <c r="K66" s="102">
        <v>-8.3000000000000007</v>
      </c>
      <c r="L66" s="78">
        <f t="shared" si="5"/>
        <v>-8.6652000000000007E-2</v>
      </c>
      <c r="M66" s="81">
        <f t="shared" si="6"/>
        <v>0.1085026176</v>
      </c>
      <c r="N66" s="14">
        <f t="shared" si="40"/>
        <v>98</v>
      </c>
      <c r="O66" s="78">
        <f t="shared" si="7"/>
        <v>0.17040475199999991</v>
      </c>
      <c r="P66" s="78">
        <f t="shared" si="8"/>
        <v>6.1902134399999975E-2</v>
      </c>
      <c r="Q66" s="93">
        <f t="shared" si="9"/>
        <v>1.1893440398400001</v>
      </c>
      <c r="R66" s="80">
        <f t="shared" si="10"/>
        <v>19.213296138622333</v>
      </c>
      <c r="S66" s="80">
        <f t="shared" si="11"/>
        <v>2040.8968711033194</v>
      </c>
      <c r="T66" s="69">
        <f t="shared" si="12"/>
        <v>27.23693913599999</v>
      </c>
      <c r="U66" s="78">
        <f t="shared" si="13"/>
        <v>1.6345464704869426</v>
      </c>
      <c r="V66" s="69">
        <f t="shared" si="14"/>
        <v>101.99569975838521</v>
      </c>
      <c r="W66" s="80">
        <f t="shared" ca="1" si="15"/>
        <v>1.5405750668364815</v>
      </c>
      <c r="X66" s="80">
        <f t="shared" ca="1" si="16"/>
        <v>35.452576851707832</v>
      </c>
      <c r="Y66" s="94">
        <f t="shared" ca="1" si="17"/>
        <v>1.7163315417417349E-7</v>
      </c>
      <c r="Z66" s="80">
        <f t="shared" ca="1" si="18"/>
        <v>14</v>
      </c>
      <c r="AA66" s="80">
        <f t="shared" ca="1" si="19"/>
        <v>50.457019871999996</v>
      </c>
      <c r="AB66" s="80">
        <f t="shared" ca="1" si="20"/>
        <v>23.981808380843937</v>
      </c>
      <c r="AC66" s="80">
        <f t="shared" si="21"/>
        <v>15.825320100949416</v>
      </c>
      <c r="AD66" s="69">
        <f t="shared" si="22"/>
        <v>424.00857035294115</v>
      </c>
      <c r="AE66" s="69">
        <f t="shared" si="42"/>
        <v>439.49135354621848</v>
      </c>
      <c r="AF66" s="69">
        <f t="shared" si="23"/>
        <v>377.44776000000002</v>
      </c>
      <c r="AG66" s="95">
        <f t="shared" si="43"/>
        <v>390.60812571428562</v>
      </c>
      <c r="AH66" s="93">
        <f t="shared" si="24"/>
        <v>16.944536793467247</v>
      </c>
      <c r="AI66" s="81">
        <f t="shared" si="25"/>
        <v>3.3562009131626978</v>
      </c>
      <c r="AJ66" s="80">
        <f t="shared" si="26"/>
        <v>3.6234984959999998</v>
      </c>
      <c r="AK66" s="80">
        <f t="shared" si="27"/>
        <v>58.222109510976757</v>
      </c>
      <c r="AL66" s="78">
        <f t="shared" ca="1" si="28"/>
        <v>0.88478730786771709</v>
      </c>
      <c r="AM66" s="80">
        <f t="shared" ca="1" si="29"/>
        <v>41.972180510592253</v>
      </c>
      <c r="AN66" s="80">
        <f t="shared" si="30"/>
        <v>3.5608279245283017</v>
      </c>
      <c r="AO66" s="80">
        <f t="shared" si="31"/>
        <v>5.5042318968855444</v>
      </c>
      <c r="AP66" s="80">
        <f t="shared" si="32"/>
        <v>5.7644783766035568</v>
      </c>
      <c r="AQ66" s="80">
        <f t="shared" ca="1" si="33"/>
        <v>2.7083133749808854</v>
      </c>
      <c r="AR66" s="80">
        <f t="shared" si="34"/>
        <v>3.5159175586842175</v>
      </c>
      <c r="AS66" s="78">
        <f t="shared" si="35"/>
        <v>-5.41483554385691E-2</v>
      </c>
      <c r="AT66" s="96">
        <f t="shared" ca="1" si="36"/>
        <v>4</v>
      </c>
      <c r="AU66" s="97" t="str">
        <f t="shared" ca="1" si="37"/>
        <v>Silt mxture</v>
      </c>
      <c r="AV66" s="98">
        <f t="shared" si="38"/>
        <v>3</v>
      </c>
      <c r="AW66" s="99" t="str">
        <f t="shared" si="39"/>
        <v>Clay</v>
      </c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</row>
    <row r="67" spans="1:69">
      <c r="A67">
        <v>1.08</v>
      </c>
      <c r="C67" s="89">
        <f t="shared" si="0"/>
        <v>-3.5432640000000002</v>
      </c>
      <c r="D67" s="84">
        <f t="shared" si="1"/>
        <v>3.5432640000000002</v>
      </c>
      <c r="E67" s="76">
        <v>0.37009999999999998</v>
      </c>
      <c r="F67" s="91">
        <f t="shared" si="2"/>
        <v>3.8638439999999998</v>
      </c>
      <c r="G67" s="80">
        <f t="shared" si="3"/>
        <v>3.8469311999999998</v>
      </c>
      <c r="H67" s="81">
        <f t="shared" si="41"/>
        <v>3.8043359999999993</v>
      </c>
      <c r="I67" s="102">
        <v>20.399999999999999</v>
      </c>
      <c r="J67" s="92">
        <f t="shared" si="4"/>
        <v>0.21297599999999997</v>
      </c>
      <c r="K67" s="102">
        <v>-8.1</v>
      </c>
      <c r="L67" s="78">
        <f t="shared" si="5"/>
        <v>-8.4563999999999986E-2</v>
      </c>
      <c r="M67" s="81">
        <f t="shared" si="6"/>
        <v>0.1105498368</v>
      </c>
      <c r="N67" s="14">
        <f t="shared" si="40"/>
        <v>98</v>
      </c>
      <c r="O67" s="78">
        <f t="shared" si="7"/>
        <v>0.17361993599999989</v>
      </c>
      <c r="P67" s="78">
        <f t="shared" si="8"/>
        <v>6.3070099199999979E-2</v>
      </c>
      <c r="Q67" s="93">
        <f t="shared" si="9"/>
        <v>1.21219271712</v>
      </c>
      <c r="R67" s="80">
        <f t="shared" si="10"/>
        <v>19.219768677960165</v>
      </c>
      <c r="S67" s="80">
        <f t="shared" si="11"/>
        <v>2029.1219027164623</v>
      </c>
      <c r="T67" s="69">
        <f t="shared" si="12"/>
        <v>27.750843647999993</v>
      </c>
      <c r="U67" s="78">
        <f t="shared" si="13"/>
        <v>1.638199466085337</v>
      </c>
      <c r="V67" s="69">
        <f t="shared" si="14"/>
        <v>102.22364668372502</v>
      </c>
      <c r="W67" s="80">
        <f t="shared" ca="1" si="15"/>
        <v>1.5709631256010221</v>
      </c>
      <c r="X67" s="80">
        <f t="shared" ca="1" si="16"/>
        <v>35.469329151579181</v>
      </c>
      <c r="Y67" s="94">
        <f t="shared" ca="1" si="17"/>
        <v>1.7067386817758409E-7</v>
      </c>
      <c r="Z67" s="80">
        <f t="shared" ca="1" si="18"/>
        <v>14</v>
      </c>
      <c r="AA67" s="80">
        <f t="shared" ca="1" si="19"/>
        <v>51.426357696000004</v>
      </c>
      <c r="AB67" s="80">
        <f t="shared" ca="1" si="20"/>
        <v>24.305913399490315</v>
      </c>
      <c r="AC67" s="80">
        <f t="shared" si="21"/>
        <v>15.842910548771727</v>
      </c>
      <c r="AD67" s="69">
        <f t="shared" si="22"/>
        <v>432.15426635294119</v>
      </c>
      <c r="AE67" s="69">
        <f t="shared" si="42"/>
        <v>427.14306635294116</v>
      </c>
      <c r="AF67" s="69">
        <f t="shared" si="23"/>
        <v>384.69312000000002</v>
      </c>
      <c r="AG67" s="95">
        <f t="shared" si="43"/>
        <v>380.43359999999996</v>
      </c>
      <c r="AH67" s="93">
        <f t="shared" si="24"/>
        <v>16.863073432980968</v>
      </c>
      <c r="AI67" s="81">
        <f t="shared" si="25"/>
        <v>3.3768140957672705</v>
      </c>
      <c r="AJ67" s="80">
        <f t="shared" si="26"/>
        <v>3.6930539519999996</v>
      </c>
      <c r="AK67" s="80">
        <f t="shared" si="27"/>
        <v>58.241723266545954</v>
      </c>
      <c r="AL67" s="78">
        <f t="shared" ca="1" si="28"/>
        <v>0.88514747028706253</v>
      </c>
      <c r="AM67" s="80">
        <f t="shared" ca="1" si="29"/>
        <v>42.119622324314626</v>
      </c>
      <c r="AN67" s="80">
        <f t="shared" si="30"/>
        <v>3.6291803773584901</v>
      </c>
      <c r="AO67" s="80">
        <f t="shared" si="31"/>
        <v>5.536257056013894</v>
      </c>
      <c r="AP67" s="80">
        <f t="shared" si="32"/>
        <v>5.797929570718785</v>
      </c>
      <c r="AQ67" s="80">
        <f t="shared" ca="1" si="33"/>
        <v>2.7091140829601508</v>
      </c>
      <c r="AR67" s="80">
        <f t="shared" si="34"/>
        <v>3.5104746522326162</v>
      </c>
      <c r="AS67" s="78">
        <f t="shared" si="35"/>
        <v>-5.3116608633795317E-2</v>
      </c>
      <c r="AT67" s="96">
        <f t="shared" ca="1" si="36"/>
        <v>4</v>
      </c>
      <c r="AU67" s="97" t="str">
        <f t="shared" ca="1" si="37"/>
        <v>Silt mxture</v>
      </c>
      <c r="AV67" s="98">
        <f t="shared" si="38"/>
        <v>3</v>
      </c>
      <c r="AW67" s="99" t="str">
        <f t="shared" si="39"/>
        <v>Clay</v>
      </c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</row>
    <row r="68" spans="1:69">
      <c r="A68">
        <v>1.1000000000000001</v>
      </c>
      <c r="C68" s="89">
        <f t="shared" si="0"/>
        <v>-3.6088800000000005</v>
      </c>
      <c r="D68" s="84">
        <f t="shared" si="1"/>
        <v>3.6088800000000005</v>
      </c>
      <c r="E68" s="76">
        <v>0.37690000000000001</v>
      </c>
      <c r="F68" s="91">
        <f t="shared" si="2"/>
        <v>3.9348359999999998</v>
      </c>
      <c r="G68" s="80">
        <f t="shared" si="3"/>
        <v>3.9172967999999999</v>
      </c>
      <c r="H68" s="81">
        <f t="shared" si="41"/>
        <v>3.7775499428571431</v>
      </c>
      <c r="I68" s="102">
        <v>20.7</v>
      </c>
      <c r="J68" s="92">
        <f t="shared" si="4"/>
        <v>0.21610799999999999</v>
      </c>
      <c r="K68" s="102">
        <v>-8.4</v>
      </c>
      <c r="L68" s="78">
        <f t="shared" si="5"/>
        <v>-8.7695999999999996E-2</v>
      </c>
      <c r="M68" s="81">
        <f t="shared" si="6"/>
        <v>0.11259705600000001</v>
      </c>
      <c r="N68" s="14">
        <f t="shared" si="40"/>
        <v>98</v>
      </c>
      <c r="O68" s="78">
        <f t="shared" si="7"/>
        <v>0.1768351199999999</v>
      </c>
      <c r="P68" s="78">
        <f t="shared" si="8"/>
        <v>6.4238063999999984E-2</v>
      </c>
      <c r="Q68" s="93">
        <f t="shared" si="9"/>
        <v>1.2343523544000001</v>
      </c>
      <c r="R68" s="80">
        <f t="shared" si="10"/>
        <v>19.215279501574027</v>
      </c>
      <c r="S68" s="80">
        <f t="shared" si="11"/>
        <v>2036.270361551251</v>
      </c>
      <c r="T68" s="69">
        <f t="shared" si="12"/>
        <v>28.264748159999993</v>
      </c>
      <c r="U68" s="78">
        <f t="shared" si="13"/>
        <v>1.6406197994183138</v>
      </c>
      <c r="V68" s="69">
        <f t="shared" si="14"/>
        <v>102.37467548370277</v>
      </c>
      <c r="W68" s="80">
        <f t="shared" ca="1" si="15"/>
        <v>1.5983441267867378</v>
      </c>
      <c r="X68" s="80">
        <f t="shared" ca="1" si="16"/>
        <v>35.472357346568337</v>
      </c>
      <c r="Y68" s="94">
        <f t="shared" ca="1" si="17"/>
        <v>1.7224069137678824E-7</v>
      </c>
      <c r="Z68" s="80">
        <f t="shared" ca="1" si="18"/>
        <v>14</v>
      </c>
      <c r="AA68" s="80">
        <f t="shared" ca="1" si="19"/>
        <v>52.366463520000003</v>
      </c>
      <c r="AB68" s="80">
        <f t="shared" ca="1" si="20"/>
        <v>24.97745321070137</v>
      </c>
      <c r="AC68" s="80">
        <f t="shared" si="21"/>
        <v>15.832219439738701</v>
      </c>
      <c r="AD68" s="69">
        <f t="shared" si="22"/>
        <v>440.05431529411771</v>
      </c>
      <c r="AE68" s="69">
        <f t="shared" si="42"/>
        <v>423.61350857142855</v>
      </c>
      <c r="AF68" s="69">
        <f t="shared" si="23"/>
        <v>391.72968000000003</v>
      </c>
      <c r="AG68" s="95">
        <f t="shared" si="43"/>
        <v>377.7549942857143</v>
      </c>
      <c r="AH68" s="93">
        <f t="shared" si="24"/>
        <v>16.91253927316253</v>
      </c>
      <c r="AI68" s="81">
        <f t="shared" si="25"/>
        <v>3.3641736151948796</v>
      </c>
      <c r="AJ68" s="80">
        <f t="shared" si="26"/>
        <v>3.7606049279999998</v>
      </c>
      <c r="AK68" s="80">
        <f t="shared" si="27"/>
        <v>58.228119701739473</v>
      </c>
      <c r="AL68" s="78">
        <f t="shared" ca="1" si="28"/>
        <v>0.88470516639213237</v>
      </c>
      <c r="AM68" s="80">
        <f t="shared" ca="1" si="29"/>
        <v>42.14632956134399</v>
      </c>
      <c r="AN68" s="80">
        <f t="shared" si="30"/>
        <v>3.695563018867924</v>
      </c>
      <c r="AO68" s="80">
        <f t="shared" si="31"/>
        <v>5.5167634987474017</v>
      </c>
      <c r="AP68" s="80">
        <f t="shared" si="32"/>
        <v>5.7775755638806592</v>
      </c>
      <c r="AQ68" s="80">
        <f t="shared" ca="1" si="33"/>
        <v>2.7078085801407932</v>
      </c>
      <c r="AR68" s="80">
        <f t="shared" si="34"/>
        <v>3.5030934015675248</v>
      </c>
      <c r="AS68" s="78">
        <f t="shared" si="35"/>
        <v>-5.3547682915976301E-2</v>
      </c>
      <c r="AT68" s="96">
        <f t="shared" ca="1" si="36"/>
        <v>4</v>
      </c>
      <c r="AU68" s="97" t="str">
        <f t="shared" ca="1" si="37"/>
        <v>Silt mxture</v>
      </c>
      <c r="AV68" s="98">
        <f t="shared" si="38"/>
        <v>3</v>
      </c>
      <c r="AW68" s="99" t="str">
        <f t="shared" si="39"/>
        <v>Clay</v>
      </c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</row>
    <row r="69" spans="1:69">
      <c r="A69">
        <v>1.1200000000000001</v>
      </c>
      <c r="C69" s="89">
        <f t="shared" si="0"/>
        <v>-3.6744960000000004</v>
      </c>
      <c r="D69" s="84">
        <f t="shared" si="1"/>
        <v>3.6744960000000004</v>
      </c>
      <c r="E69" s="76">
        <v>0.35510000000000003</v>
      </c>
      <c r="F69" s="91">
        <f t="shared" si="2"/>
        <v>3.7072440000000002</v>
      </c>
      <c r="G69" s="80">
        <f t="shared" si="3"/>
        <v>3.7143432000000001</v>
      </c>
      <c r="H69" s="81">
        <f t="shared" si="41"/>
        <v>3.7704805714285716</v>
      </c>
      <c r="I69" s="102">
        <v>21.8</v>
      </c>
      <c r="J69" s="92">
        <f t="shared" si="4"/>
        <v>0.22759199999999999</v>
      </c>
      <c r="K69" s="102">
        <v>3.4</v>
      </c>
      <c r="L69" s="78">
        <f t="shared" si="5"/>
        <v>3.5496E-2</v>
      </c>
      <c r="M69" s="81">
        <f t="shared" si="6"/>
        <v>0.11464427520000001</v>
      </c>
      <c r="N69" s="14">
        <f t="shared" si="40"/>
        <v>98</v>
      </c>
      <c r="O69" s="78">
        <f t="shared" si="7"/>
        <v>0.18005030399999988</v>
      </c>
      <c r="P69" s="78">
        <f t="shared" si="8"/>
        <v>6.5406028799999988E-2</v>
      </c>
      <c r="Q69" s="93">
        <f t="shared" si="9"/>
        <v>1.1663166556800002</v>
      </c>
      <c r="R69" s="80">
        <f t="shared" si="10"/>
        <v>17.831944196557007</v>
      </c>
      <c r="S69" s="80">
        <f t="shared" si="11"/>
        <v>1826.9498235232088</v>
      </c>
      <c r="T69" s="69">
        <f t="shared" si="12"/>
        <v>28.778652671999996</v>
      </c>
      <c r="U69" s="78">
        <f t="shared" si="13"/>
        <v>1.6446116590680271</v>
      </c>
      <c r="V69" s="69">
        <f t="shared" si="14"/>
        <v>102.62376752584488</v>
      </c>
      <c r="W69" s="80">
        <f t="shared" ca="1" si="15"/>
        <v>1.5580334560467013</v>
      </c>
      <c r="X69" s="80">
        <f t="shared" ca="1" si="16"/>
        <v>35.342249656976293</v>
      </c>
      <c r="Y69" s="94">
        <f t="shared" ca="1" si="17"/>
        <v>1.2779629241757919E-7</v>
      </c>
      <c r="Z69" s="80">
        <f t="shared" ca="1" si="18"/>
        <v>14</v>
      </c>
      <c r="AA69" s="80">
        <f t="shared" ca="1" si="19"/>
        <v>49.480100544000003</v>
      </c>
      <c r="AB69" s="80">
        <f t="shared" ca="1" si="20"/>
        <v>17.510880179000058</v>
      </c>
      <c r="AC69" s="80">
        <f t="shared" si="21"/>
        <v>16.161981181506267</v>
      </c>
      <c r="AD69" s="69">
        <f t="shared" si="22"/>
        <v>415.79916423529414</v>
      </c>
      <c r="AE69" s="69">
        <f t="shared" si="42"/>
        <v>422.40356087394957</v>
      </c>
      <c r="AF69" s="69">
        <f t="shared" si="23"/>
        <v>371.43432000000001</v>
      </c>
      <c r="AG69" s="95">
        <f t="shared" si="43"/>
        <v>377.04805714285715</v>
      </c>
      <c r="AH69" s="93">
        <f t="shared" si="24"/>
        <v>15.431601087636611</v>
      </c>
      <c r="AI69" s="81">
        <f t="shared" si="25"/>
        <v>3.4796792310374918</v>
      </c>
      <c r="AJ69" s="80">
        <f t="shared" si="26"/>
        <v>3.5657694719999999</v>
      </c>
      <c r="AK69" s="80">
        <f t="shared" si="27"/>
        <v>54.036194535021224</v>
      </c>
      <c r="AL69" s="78">
        <f t="shared" ca="1" si="28"/>
        <v>0.90100508461899986</v>
      </c>
      <c r="AM69" s="80">
        <f t="shared" ca="1" si="29"/>
        <v>41.013967882929691</v>
      </c>
      <c r="AN69" s="80">
        <f t="shared" si="30"/>
        <v>3.5040973584905659</v>
      </c>
      <c r="AO69" s="80">
        <f t="shared" si="31"/>
        <v>6.1273820900556517</v>
      </c>
      <c r="AP69" s="80">
        <f t="shared" si="32"/>
        <v>6.4395342066182844</v>
      </c>
      <c r="AQ69" s="80">
        <f t="shared" ca="1" si="33"/>
        <v>2.7504459175361262</v>
      </c>
      <c r="AR69" s="80">
        <f t="shared" si="34"/>
        <v>3.5478525047628251</v>
      </c>
      <c r="AS69" s="78">
        <f t="shared" si="35"/>
        <v>-2.2394373508086297E-2</v>
      </c>
      <c r="AT69" s="96">
        <f t="shared" ca="1" si="36"/>
        <v>4</v>
      </c>
      <c r="AU69" s="97" t="str">
        <f t="shared" ca="1" si="37"/>
        <v>Silt mxture</v>
      </c>
      <c r="AV69" s="98">
        <f t="shared" si="38"/>
        <v>3</v>
      </c>
      <c r="AW69" s="99" t="str">
        <f t="shared" si="39"/>
        <v>Clay</v>
      </c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</row>
    <row r="70" spans="1:69">
      <c r="A70">
        <v>1.1399999999999999</v>
      </c>
      <c r="C70" s="89">
        <f t="shared" si="0"/>
        <v>-3.7401119999999999</v>
      </c>
      <c r="D70" s="84">
        <f t="shared" si="1"/>
        <v>3.7401119999999999</v>
      </c>
      <c r="E70" s="76">
        <v>0.3377</v>
      </c>
      <c r="F70" s="91">
        <f t="shared" si="2"/>
        <v>3.5255879999999999</v>
      </c>
      <c r="G70" s="80">
        <f t="shared" si="3"/>
        <v>3.5358192000000002</v>
      </c>
      <c r="H70" s="81">
        <f t="shared" si="41"/>
        <v>3.7660659428571428</v>
      </c>
      <c r="I70" s="102">
        <v>21.1</v>
      </c>
      <c r="J70" s="92">
        <f t="shared" si="4"/>
        <v>0.22028400000000001</v>
      </c>
      <c r="K70" s="102">
        <v>4.9000000000000004</v>
      </c>
      <c r="L70" s="78">
        <f t="shared" si="5"/>
        <v>5.1156E-2</v>
      </c>
      <c r="M70" s="81">
        <f t="shared" si="6"/>
        <v>0.11669149439999998</v>
      </c>
      <c r="N70" s="14">
        <f t="shared" si="40"/>
        <v>98</v>
      </c>
      <c r="O70" s="78">
        <f t="shared" si="7"/>
        <v>0.18326548799999987</v>
      </c>
      <c r="P70" s="78">
        <f t="shared" si="8"/>
        <v>6.6573993599999978E-2</v>
      </c>
      <c r="Q70" s="93">
        <f t="shared" si="9"/>
        <v>1.1063427249600002</v>
      </c>
      <c r="R70" s="80">
        <f t="shared" si="10"/>
        <v>16.618241825889211</v>
      </c>
      <c r="S70" s="80">
        <f t="shared" si="11"/>
        <v>1790.4981013814252</v>
      </c>
      <c r="T70" s="69">
        <f t="shared" si="12"/>
        <v>29.292557183999989</v>
      </c>
      <c r="U70" s="78">
        <f t="shared" si="13"/>
        <v>1.6388593905538729</v>
      </c>
      <c r="V70" s="69">
        <f t="shared" si="14"/>
        <v>102.26482597056166</v>
      </c>
      <c r="W70" s="80">
        <f t="shared" ca="1" si="15"/>
        <v>1.5028119528051573</v>
      </c>
      <c r="X70" s="80">
        <f t="shared" ca="1" si="16"/>
        <v>35.116885604510443</v>
      </c>
      <c r="Y70" s="94">
        <f t="shared" ca="1" si="17"/>
        <v>1.1086434338006483E-7</v>
      </c>
      <c r="Z70" s="80">
        <f t="shared" ca="1" si="18"/>
        <v>14</v>
      </c>
      <c r="AA70" s="80">
        <f t="shared" ca="1" si="19"/>
        <v>46.935751968000005</v>
      </c>
      <c r="AB70" s="80">
        <f t="shared" ca="1" si="20"/>
        <v>14.409695971334509</v>
      </c>
      <c r="AC70" s="80">
        <f t="shared" si="21"/>
        <v>16.223250466200383</v>
      </c>
      <c r="AD70" s="69">
        <f t="shared" si="22"/>
        <v>394.4180837647059</v>
      </c>
      <c r="AE70" s="69">
        <f t="shared" si="42"/>
        <v>421.50593586554623</v>
      </c>
      <c r="AF70" s="69">
        <f t="shared" si="23"/>
        <v>353.58192000000003</v>
      </c>
      <c r="AG70" s="95">
        <f t="shared" si="43"/>
        <v>376.60659428571432</v>
      </c>
      <c r="AH70" s="93">
        <f t="shared" si="24"/>
        <v>15.169750666668572</v>
      </c>
      <c r="AI70" s="81">
        <f t="shared" si="25"/>
        <v>3.3088596325397561</v>
      </c>
      <c r="AJ70" s="80">
        <f t="shared" si="26"/>
        <v>3.3943864320000001</v>
      </c>
      <c r="AK70" s="80">
        <f t="shared" si="27"/>
        <v>50.358308563300632</v>
      </c>
      <c r="AL70" s="78">
        <f t="shared" ca="1" si="28"/>
        <v>0.90879627768246274</v>
      </c>
      <c r="AM70" s="80">
        <f t="shared" ca="1" si="29"/>
        <v>39.124080684146229</v>
      </c>
      <c r="AN70" s="80">
        <f t="shared" si="30"/>
        <v>3.3356784905660377</v>
      </c>
      <c r="AO70" s="80">
        <f t="shared" si="31"/>
        <v>6.230069682295972</v>
      </c>
      <c r="AP70" s="80">
        <f t="shared" si="32"/>
        <v>6.5706329837915511</v>
      </c>
      <c r="AQ70" s="80">
        <f t="shared" ca="1" si="33"/>
        <v>2.7707506429540203</v>
      </c>
      <c r="AR70" s="80">
        <f t="shared" si="34"/>
        <v>3.5695805231902114</v>
      </c>
      <c r="AS70" s="78">
        <f t="shared" si="35"/>
        <v>-1.9547932719295377E-2</v>
      </c>
      <c r="AT70" s="96">
        <f t="shared" ca="1" si="36"/>
        <v>4</v>
      </c>
      <c r="AU70" s="97" t="str">
        <f t="shared" ca="1" si="37"/>
        <v>Silt mxture</v>
      </c>
      <c r="AV70" s="98">
        <f t="shared" si="38"/>
        <v>3</v>
      </c>
      <c r="AW70" s="99" t="str">
        <f t="shared" si="39"/>
        <v>Clay</v>
      </c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</row>
    <row r="71" spans="1:69">
      <c r="A71">
        <v>1.1599999999999999</v>
      </c>
      <c r="C71" s="89">
        <f t="shared" si="0"/>
        <v>-3.8057279999999998</v>
      </c>
      <c r="D71" s="84">
        <f t="shared" si="1"/>
        <v>3.8057279999999998</v>
      </c>
      <c r="E71" s="76">
        <v>0.36130000000000001</v>
      </c>
      <c r="F71" s="91">
        <f t="shared" si="2"/>
        <v>3.7719719999999999</v>
      </c>
      <c r="G71" s="80">
        <f t="shared" si="3"/>
        <v>3.7824119999999999</v>
      </c>
      <c r="H71" s="81">
        <f t="shared" si="41"/>
        <v>3.7437541714285714</v>
      </c>
      <c r="I71" s="102">
        <v>20.3</v>
      </c>
      <c r="J71" s="92">
        <f t="shared" si="4"/>
        <v>0.21193200000000001</v>
      </c>
      <c r="K71" s="102">
        <v>5</v>
      </c>
      <c r="L71" s="78">
        <f t="shared" si="5"/>
        <v>5.2199999999999996E-2</v>
      </c>
      <c r="M71" s="81">
        <f t="shared" si="6"/>
        <v>0.11873871359999999</v>
      </c>
      <c r="N71" s="14">
        <f t="shared" si="40"/>
        <v>98</v>
      </c>
      <c r="O71" s="78">
        <f t="shared" si="7"/>
        <v>0.18648067199999985</v>
      </c>
      <c r="P71" s="78">
        <f t="shared" si="8"/>
        <v>6.7741958399999982E-2</v>
      </c>
      <c r="Q71" s="93">
        <f t="shared" si="9"/>
        <v>1.1866573382400001</v>
      </c>
      <c r="R71" s="80">
        <f t="shared" si="10"/>
        <v>17.517316686256304</v>
      </c>
      <c r="S71" s="80">
        <f t="shared" si="11"/>
        <v>1996.1626581667147</v>
      </c>
      <c r="T71" s="69">
        <f t="shared" si="12"/>
        <v>29.806461695999992</v>
      </c>
      <c r="U71" s="78">
        <f t="shared" si="13"/>
        <v>1.6369621483242061</v>
      </c>
      <c r="V71" s="69">
        <f t="shared" si="14"/>
        <v>102.14643805543045</v>
      </c>
      <c r="W71" s="80">
        <f t="shared" ca="1" si="15"/>
        <v>1.5677899068183732</v>
      </c>
      <c r="X71" s="80">
        <f t="shared" ca="1" si="16"/>
        <v>35.183275807653885</v>
      </c>
      <c r="Y71" s="94">
        <f t="shared" ca="1" si="17"/>
        <v>1.4533581499994268E-7</v>
      </c>
      <c r="Z71" s="80">
        <f t="shared" ca="1" si="18"/>
        <v>14</v>
      </c>
      <c r="AA71" s="80">
        <f t="shared" ca="1" si="19"/>
        <v>50.343038591999999</v>
      </c>
      <c r="AB71" s="80">
        <f t="shared" ca="1" si="20"/>
        <v>20.2614827354083</v>
      </c>
      <c r="AC71" s="80">
        <f t="shared" si="21"/>
        <v>15.892696030547778</v>
      </c>
      <c r="AD71" s="69">
        <f t="shared" si="22"/>
        <v>423.0507444705882</v>
      </c>
      <c r="AE71" s="69">
        <f t="shared" si="42"/>
        <v>418.50276463865538</v>
      </c>
      <c r="AF71" s="69">
        <f t="shared" si="23"/>
        <v>378.24119999999999</v>
      </c>
      <c r="AG71" s="95">
        <f t="shared" si="43"/>
        <v>374.37541714285715</v>
      </c>
      <c r="AH71" s="93">
        <f t="shared" si="24"/>
        <v>16.607203703836337</v>
      </c>
      <c r="AI71" s="81">
        <f t="shared" si="25"/>
        <v>3.1285189416667363</v>
      </c>
      <c r="AJ71" s="80">
        <f t="shared" si="26"/>
        <v>3.6311155199999998</v>
      </c>
      <c r="AK71" s="80">
        <f t="shared" si="27"/>
        <v>53.082777837140306</v>
      </c>
      <c r="AL71" s="78">
        <f t="shared" ca="1" si="28"/>
        <v>0.89411509732583849</v>
      </c>
      <c r="AM71" s="80">
        <f t="shared" ca="1" si="29"/>
        <v>39.671591090726871</v>
      </c>
      <c r="AN71" s="80">
        <f t="shared" si="30"/>
        <v>3.5683132075471695</v>
      </c>
      <c r="AO71" s="80">
        <f t="shared" si="31"/>
        <v>5.6030913607507591</v>
      </c>
      <c r="AP71" s="80">
        <f t="shared" si="32"/>
        <v>5.8936609370088622</v>
      </c>
      <c r="AQ71" s="80">
        <f t="shared" ca="1" si="33"/>
        <v>2.7320727609701105</v>
      </c>
      <c r="AR71" s="80">
        <f t="shared" si="34"/>
        <v>3.519478649143843</v>
      </c>
      <c r="AS71" s="78">
        <f t="shared" si="35"/>
        <v>-1.8503888848458008E-2</v>
      </c>
      <c r="AT71" s="96">
        <f t="shared" ca="1" si="36"/>
        <v>4</v>
      </c>
      <c r="AU71" s="97" t="str">
        <f t="shared" ca="1" si="37"/>
        <v>Silt mxture</v>
      </c>
      <c r="AV71" s="98">
        <f t="shared" si="38"/>
        <v>3</v>
      </c>
      <c r="AW71" s="99" t="str">
        <f t="shared" si="39"/>
        <v>Clay</v>
      </c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</row>
    <row r="72" spans="1:69">
      <c r="A72">
        <v>1.18</v>
      </c>
      <c r="C72" s="89">
        <f t="shared" si="0"/>
        <v>-3.8713440000000001</v>
      </c>
      <c r="D72" s="84">
        <f t="shared" si="1"/>
        <v>3.8713440000000001</v>
      </c>
      <c r="E72" s="76">
        <v>0.36509999999999998</v>
      </c>
      <c r="F72" s="91">
        <f t="shared" si="2"/>
        <v>3.8116439999999998</v>
      </c>
      <c r="G72" s="80">
        <f t="shared" si="3"/>
        <v>3.8220839999999998</v>
      </c>
      <c r="H72" s="81">
        <f t="shared" si="41"/>
        <v>3.711390171428572</v>
      </c>
      <c r="I72" s="102">
        <v>20.3</v>
      </c>
      <c r="J72" s="92">
        <f t="shared" si="4"/>
        <v>0.21193200000000001</v>
      </c>
      <c r="K72" s="102">
        <v>5</v>
      </c>
      <c r="L72" s="78">
        <f t="shared" si="5"/>
        <v>5.2199999999999996E-2</v>
      </c>
      <c r="M72" s="81">
        <f t="shared" si="6"/>
        <v>0.1207859328</v>
      </c>
      <c r="N72" s="14">
        <f t="shared" si="40"/>
        <v>98</v>
      </c>
      <c r="O72" s="78">
        <f t="shared" si="7"/>
        <v>0.18969585599999986</v>
      </c>
      <c r="P72" s="78">
        <f t="shared" si="8"/>
        <v>6.8909923199999987E-2</v>
      </c>
      <c r="Q72" s="93">
        <f t="shared" si="9"/>
        <v>1.1986880875200001</v>
      </c>
      <c r="R72" s="80">
        <f t="shared" si="10"/>
        <v>17.394999614801492</v>
      </c>
      <c r="S72" s="80">
        <f t="shared" si="11"/>
        <v>2016.4004569723252</v>
      </c>
      <c r="T72" s="69">
        <f t="shared" si="12"/>
        <v>30.320366207999992</v>
      </c>
      <c r="U72" s="78">
        <f t="shared" si="13"/>
        <v>1.6373699738604355</v>
      </c>
      <c r="V72" s="69">
        <f t="shared" si="14"/>
        <v>102.17188636889117</v>
      </c>
      <c r="W72" s="80">
        <f t="shared" ca="1" si="15"/>
        <v>1.58291185874546</v>
      </c>
      <c r="X72" s="80">
        <f t="shared" ca="1" si="16"/>
        <v>35.152765225868492</v>
      </c>
      <c r="Y72" s="94">
        <f t="shared" ca="1" si="17"/>
        <v>1.4665095569413877E-7</v>
      </c>
      <c r="Z72" s="80">
        <f t="shared" ca="1" si="18"/>
        <v>14</v>
      </c>
      <c r="AA72" s="80">
        <f t="shared" ca="1" si="19"/>
        <v>50.853434016000001</v>
      </c>
      <c r="AB72" s="80">
        <f t="shared" ca="1" si="20"/>
        <v>20.652105319685244</v>
      </c>
      <c r="AC72" s="80">
        <f t="shared" si="21"/>
        <v>15.862030009674774</v>
      </c>
      <c r="AD72" s="69">
        <f t="shared" si="22"/>
        <v>427.33978164705883</v>
      </c>
      <c r="AE72" s="69">
        <f t="shared" si="42"/>
        <v>414.3169782857143</v>
      </c>
      <c r="AF72" s="69">
        <f t="shared" si="23"/>
        <v>382.20839999999998</v>
      </c>
      <c r="AG72" s="95">
        <f t="shared" si="43"/>
        <v>371.13901714285714</v>
      </c>
      <c r="AH72" s="93">
        <f t="shared" si="24"/>
        <v>16.743354412412025</v>
      </c>
      <c r="AI72" s="81">
        <f t="shared" si="25"/>
        <v>3.0754931968927233</v>
      </c>
      <c r="AJ72" s="80">
        <f t="shared" si="26"/>
        <v>3.6692006399999997</v>
      </c>
      <c r="AK72" s="80">
        <f t="shared" si="27"/>
        <v>52.712120044853002</v>
      </c>
      <c r="AL72" s="78">
        <f t="shared" ca="1" si="28"/>
        <v>0.89367987218528067</v>
      </c>
      <c r="AM72" s="80">
        <f t="shared" ca="1" si="29"/>
        <v>39.419029674088378</v>
      </c>
      <c r="AN72" s="80">
        <f t="shared" si="30"/>
        <v>3.6057396226415093</v>
      </c>
      <c r="AO72" s="80">
        <f t="shared" si="31"/>
        <v>5.5449330783938819</v>
      </c>
      <c r="AP72" s="80">
        <f t="shared" si="32"/>
        <v>5.83450863724656</v>
      </c>
      <c r="AQ72" s="80">
        <f t="shared" ca="1" si="33"/>
        <v>2.7307858375585536</v>
      </c>
      <c r="AR72" s="80">
        <f t="shared" si="34"/>
        <v>3.5131880903246935</v>
      </c>
      <c r="AS72" s="78">
        <f t="shared" si="35"/>
        <v>-1.8881774216032127E-2</v>
      </c>
      <c r="AT72" s="96">
        <f t="shared" ca="1" si="36"/>
        <v>4</v>
      </c>
      <c r="AU72" s="97" t="str">
        <f t="shared" ca="1" si="37"/>
        <v>Silt mxture</v>
      </c>
      <c r="AV72" s="98">
        <f t="shared" si="38"/>
        <v>3</v>
      </c>
      <c r="AW72" s="99" t="str">
        <f t="shared" si="39"/>
        <v>Clay</v>
      </c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</row>
    <row r="73" spans="1:69">
      <c r="A73">
        <v>1.2</v>
      </c>
      <c r="C73" s="89">
        <f t="shared" si="0"/>
        <v>-3.93696</v>
      </c>
      <c r="D73" s="84">
        <f t="shared" si="1"/>
        <v>3.93696</v>
      </c>
      <c r="E73" s="76">
        <v>0.35759999999999997</v>
      </c>
      <c r="F73" s="91">
        <f t="shared" si="2"/>
        <v>3.7333439999999993</v>
      </c>
      <c r="G73" s="80">
        <f t="shared" si="3"/>
        <v>3.7435751999999995</v>
      </c>
      <c r="H73" s="81">
        <f t="shared" si="41"/>
        <v>3.7080195428571434</v>
      </c>
      <c r="I73" s="102">
        <v>19</v>
      </c>
      <c r="J73" s="92">
        <f t="shared" si="4"/>
        <v>0.19835999999999998</v>
      </c>
      <c r="K73" s="102">
        <v>4.9000000000000004</v>
      </c>
      <c r="L73" s="78">
        <f t="shared" si="5"/>
        <v>5.1156E-2</v>
      </c>
      <c r="M73" s="81">
        <f t="shared" si="6"/>
        <v>0.122833152</v>
      </c>
      <c r="N73" s="14">
        <f t="shared" si="40"/>
        <v>98</v>
      </c>
      <c r="O73" s="78">
        <f t="shared" si="7"/>
        <v>0.19291103999999984</v>
      </c>
      <c r="P73" s="78">
        <f t="shared" si="8"/>
        <v>7.0077887999999991E-2</v>
      </c>
      <c r="Q73" s="93">
        <f t="shared" si="9"/>
        <v>1.1717191728</v>
      </c>
      <c r="R73" s="80">
        <f t="shared" si="10"/>
        <v>16.720240952467062</v>
      </c>
      <c r="S73" s="80">
        <f t="shared" si="11"/>
        <v>2105.894309811039</v>
      </c>
      <c r="T73" s="69">
        <f t="shared" si="12"/>
        <v>30.834270719999999</v>
      </c>
      <c r="U73" s="78">
        <f t="shared" si="13"/>
        <v>1.6287982859413632</v>
      </c>
      <c r="V73" s="69">
        <f t="shared" si="14"/>
        <v>101.63701304274106</v>
      </c>
      <c r="W73" s="80">
        <f t="shared" ca="1" si="15"/>
        <v>1.5485679412327498</v>
      </c>
      <c r="X73" s="80">
        <f t="shared" ca="1" si="16"/>
        <v>34.964015570239781</v>
      </c>
      <c r="Y73" s="94">
        <f t="shared" ca="1" si="17"/>
        <v>1.4853160331685868E-7</v>
      </c>
      <c r="Z73" s="80">
        <f t="shared" ca="1" si="18"/>
        <v>14</v>
      </c>
      <c r="AA73" s="80">
        <f t="shared" ca="1" si="19"/>
        <v>49.709298239999995</v>
      </c>
      <c r="AB73" s="80">
        <f t="shared" ca="1" si="20"/>
        <v>20.446343355719357</v>
      </c>
      <c r="AC73" s="80">
        <f t="shared" si="21"/>
        <v>15.730011522197859</v>
      </c>
      <c r="AD73" s="69">
        <f t="shared" si="22"/>
        <v>417.72519529411761</v>
      </c>
      <c r="AE73" s="69">
        <f t="shared" si="42"/>
        <v>413.54217680672269</v>
      </c>
      <c r="AF73" s="69">
        <f t="shared" si="23"/>
        <v>374.35751999999997</v>
      </c>
      <c r="AG73" s="95">
        <f t="shared" si="43"/>
        <v>370.80195428571432</v>
      </c>
      <c r="AH73" s="93">
        <f t="shared" si="24"/>
        <v>17.330745477209906</v>
      </c>
      <c r="AI73" s="81">
        <f t="shared" si="25"/>
        <v>2.8305647567460936</v>
      </c>
      <c r="AJ73" s="80">
        <f t="shared" si="26"/>
        <v>3.5938321919999994</v>
      </c>
      <c r="AK73" s="80">
        <f t="shared" si="27"/>
        <v>50.667396825657761</v>
      </c>
      <c r="AL73" s="78">
        <f t="shared" ca="1" si="28"/>
        <v>0.89304139804009341</v>
      </c>
      <c r="AM73" s="80">
        <f t="shared" ca="1" si="29"/>
        <v>37.891942536496394</v>
      </c>
      <c r="AN73" s="80">
        <f t="shared" si="30"/>
        <v>3.5316747169811316</v>
      </c>
      <c r="AO73" s="80">
        <f t="shared" si="31"/>
        <v>5.2986781192481462</v>
      </c>
      <c r="AP73" s="80">
        <f t="shared" si="32"/>
        <v>5.5865604591564635</v>
      </c>
      <c r="AQ73" s="80">
        <f t="shared" ca="1" si="33"/>
        <v>2.7289654521925892</v>
      </c>
      <c r="AR73" s="80">
        <f t="shared" si="34"/>
        <v>3.5096985949451494</v>
      </c>
      <c r="AS73" s="78">
        <f t="shared" si="35"/>
        <v>-2.018697031599857E-2</v>
      </c>
      <c r="AT73" s="96">
        <f t="shared" ca="1" si="36"/>
        <v>4</v>
      </c>
      <c r="AU73" s="97" t="str">
        <f t="shared" ca="1" si="37"/>
        <v>Silt mxture</v>
      </c>
      <c r="AV73" s="98">
        <f t="shared" si="38"/>
        <v>3</v>
      </c>
      <c r="AW73" s="99" t="str">
        <f t="shared" si="39"/>
        <v>Clay</v>
      </c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</row>
    <row r="74" spans="1:69">
      <c r="A74">
        <v>1.22</v>
      </c>
      <c r="C74" s="89">
        <f t="shared" si="0"/>
        <v>-4.0025760000000004</v>
      </c>
      <c r="D74" s="84">
        <f t="shared" si="1"/>
        <v>4.0025760000000004</v>
      </c>
      <c r="E74" s="76">
        <v>0.35260000000000002</v>
      </c>
      <c r="F74" s="91">
        <f t="shared" si="2"/>
        <v>3.6811440000000002</v>
      </c>
      <c r="G74" s="80">
        <f t="shared" si="3"/>
        <v>3.6907488000000002</v>
      </c>
      <c r="H74" s="81">
        <f t="shared" si="41"/>
        <v>3.7087354285714289</v>
      </c>
      <c r="I74" s="102">
        <v>18.899999999999999</v>
      </c>
      <c r="J74" s="92">
        <f t="shared" si="4"/>
        <v>0.19731599999999999</v>
      </c>
      <c r="K74" s="102">
        <v>4.5999999999999996</v>
      </c>
      <c r="L74" s="78">
        <f t="shared" si="5"/>
        <v>4.8023999999999997E-2</v>
      </c>
      <c r="M74" s="81">
        <f t="shared" si="6"/>
        <v>0.12488037120000001</v>
      </c>
      <c r="N74" s="14">
        <f t="shared" si="40"/>
        <v>98</v>
      </c>
      <c r="O74" s="78">
        <f t="shared" si="7"/>
        <v>0.19612622399999985</v>
      </c>
      <c r="P74" s="78">
        <f t="shared" si="8"/>
        <v>7.1245852799999995E-2</v>
      </c>
      <c r="Q74" s="93">
        <f t="shared" si="9"/>
        <v>1.1532254500800001</v>
      </c>
      <c r="R74" s="80">
        <f t="shared" si="10"/>
        <v>16.186562512169132</v>
      </c>
      <c r="S74" s="80">
        <f t="shared" si="11"/>
        <v>2083.6225534913838</v>
      </c>
      <c r="T74" s="69">
        <f t="shared" si="12"/>
        <v>31.348175232000003</v>
      </c>
      <c r="U74" s="78">
        <f t="shared" si="13"/>
        <v>1.6276240141211875</v>
      </c>
      <c r="V74" s="69">
        <f t="shared" si="14"/>
        <v>101.5637384811621</v>
      </c>
      <c r="W74" s="80">
        <f t="shared" ca="1" si="15"/>
        <v>1.5362105929787131</v>
      </c>
      <c r="X74" s="80">
        <f t="shared" ca="1" si="16"/>
        <v>34.86517585758677</v>
      </c>
      <c r="Y74" s="94">
        <f t="shared" ca="1" si="17"/>
        <v>1.3891902216781705E-7</v>
      </c>
      <c r="Z74" s="80">
        <f t="shared" ca="1" si="18"/>
        <v>14</v>
      </c>
      <c r="AA74" s="80">
        <f t="shared" ca="1" si="19"/>
        <v>48.924716064000002</v>
      </c>
      <c r="AB74" s="80">
        <f t="shared" ca="1" si="20"/>
        <v>18.821281058166381</v>
      </c>
      <c r="AC74" s="80">
        <f t="shared" si="21"/>
        <v>15.762334172346424</v>
      </c>
      <c r="AD74" s="69">
        <f t="shared" si="22"/>
        <v>411.13206776470588</v>
      </c>
      <c r="AE74" s="69">
        <f t="shared" si="42"/>
        <v>413.24814171428574</v>
      </c>
      <c r="AF74" s="69">
        <f t="shared" si="23"/>
        <v>369.07488000000001</v>
      </c>
      <c r="AG74" s="95">
        <f t="shared" si="43"/>
        <v>370.87354285714292</v>
      </c>
      <c r="AH74" s="93">
        <f t="shared" si="24"/>
        <v>17.168205342863512</v>
      </c>
      <c r="AI74" s="81">
        <f t="shared" si="25"/>
        <v>2.7695085713115359</v>
      </c>
      <c r="AJ74" s="80">
        <f t="shared" si="26"/>
        <v>3.5431188480000002</v>
      </c>
      <c r="AK74" s="80">
        <f t="shared" si="27"/>
        <v>49.05018943081555</v>
      </c>
      <c r="AL74" s="78">
        <f t="shared" ca="1" si="28"/>
        <v>0.8967381929099002</v>
      </c>
      <c r="AM74" s="80">
        <f t="shared" ca="1" si="29"/>
        <v>37.116023549096248</v>
      </c>
      <c r="AN74" s="80">
        <f t="shared" si="30"/>
        <v>3.4818384905660378</v>
      </c>
      <c r="AO74" s="80">
        <f t="shared" si="31"/>
        <v>5.3462321792260692</v>
      </c>
      <c r="AP74" s="80">
        <f t="shared" si="32"/>
        <v>5.646274975589809</v>
      </c>
      <c r="AQ74" s="80">
        <f t="shared" ca="1" si="33"/>
        <v>2.7385237256586303</v>
      </c>
      <c r="AR74" s="80">
        <f t="shared" si="34"/>
        <v>3.5169866417703246</v>
      </c>
      <c r="AS74" s="78">
        <f t="shared" si="35"/>
        <v>-2.1992753016542067E-2</v>
      </c>
      <c r="AT74" s="96">
        <f t="shared" ca="1" si="36"/>
        <v>4</v>
      </c>
      <c r="AU74" s="97" t="str">
        <f t="shared" ca="1" si="37"/>
        <v>Silt mxture</v>
      </c>
      <c r="AV74" s="98">
        <f t="shared" si="38"/>
        <v>3</v>
      </c>
      <c r="AW74" s="99" t="str">
        <f t="shared" si="39"/>
        <v>Clay</v>
      </c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</row>
    <row r="75" spans="1:69">
      <c r="A75">
        <v>1.24</v>
      </c>
      <c r="C75" s="89">
        <f t="shared" si="0"/>
        <v>-4.0681919999999998</v>
      </c>
      <c r="D75" s="84">
        <f t="shared" si="1"/>
        <v>4.0681919999999998</v>
      </c>
      <c r="E75" s="76">
        <v>0.35260000000000002</v>
      </c>
      <c r="F75" s="91">
        <f t="shared" si="2"/>
        <v>3.6811440000000002</v>
      </c>
      <c r="G75" s="80">
        <f t="shared" si="3"/>
        <v>3.6907488000000002</v>
      </c>
      <c r="H75" s="81">
        <f t="shared" si="41"/>
        <v>3.6752081142857143</v>
      </c>
      <c r="I75" s="102">
        <v>18.7</v>
      </c>
      <c r="J75" s="92">
        <f t="shared" si="4"/>
        <v>0.19522799999999998</v>
      </c>
      <c r="K75" s="102">
        <v>4.5999999999999996</v>
      </c>
      <c r="L75" s="78">
        <f t="shared" si="5"/>
        <v>4.8023999999999997E-2</v>
      </c>
      <c r="M75" s="81">
        <f t="shared" si="6"/>
        <v>0.12692759039999998</v>
      </c>
      <c r="N75" s="14">
        <f t="shared" si="40"/>
        <v>98</v>
      </c>
      <c r="O75" s="78">
        <f t="shared" si="7"/>
        <v>0.19934140799999983</v>
      </c>
      <c r="P75" s="78">
        <f t="shared" si="8"/>
        <v>7.2413817599999986E-2</v>
      </c>
      <c r="Q75" s="93">
        <f t="shared" si="9"/>
        <v>1.1521644393600001</v>
      </c>
      <c r="R75" s="80">
        <f t="shared" si="10"/>
        <v>15.91083687541976</v>
      </c>
      <c r="S75" s="80">
        <f t="shared" si="11"/>
        <v>2103.9697728990177</v>
      </c>
      <c r="T75" s="69">
        <f t="shared" si="12"/>
        <v>31.862079743999995</v>
      </c>
      <c r="U75" s="78">
        <f t="shared" si="13"/>
        <v>1.6263765607592662</v>
      </c>
      <c r="V75" s="69">
        <f t="shared" si="14"/>
        <v>101.4858973913782</v>
      </c>
      <c r="W75" s="80">
        <f t="shared" ca="1" si="15"/>
        <v>1.5374287189254485</v>
      </c>
      <c r="X75" s="80">
        <f t="shared" ca="1" si="16"/>
        <v>34.797794773548993</v>
      </c>
      <c r="Y75" s="94">
        <f t="shared" ca="1" si="17"/>
        <v>1.3773581261460771E-7</v>
      </c>
      <c r="Z75" s="80">
        <f t="shared" ca="1" si="18"/>
        <v>14</v>
      </c>
      <c r="AA75" s="80">
        <f t="shared" ca="1" si="19"/>
        <v>48.879703488000004</v>
      </c>
      <c r="AB75" s="80">
        <f t="shared" ca="1" si="20"/>
        <v>18.643806499239016</v>
      </c>
      <c r="AC75" s="80">
        <f t="shared" si="21"/>
        <v>15.732791046961793</v>
      </c>
      <c r="AD75" s="69">
        <f t="shared" si="22"/>
        <v>410.75381082352942</v>
      </c>
      <c r="AE75" s="69">
        <f t="shared" si="42"/>
        <v>408.92549485714289</v>
      </c>
      <c r="AF75" s="69">
        <f t="shared" si="23"/>
        <v>369.07488000000001</v>
      </c>
      <c r="AG75" s="95">
        <f t="shared" si="43"/>
        <v>367.52081142857151</v>
      </c>
      <c r="AH75" s="93">
        <f t="shared" si="24"/>
        <v>17.294882395608845</v>
      </c>
      <c r="AI75" s="81">
        <f t="shared" si="25"/>
        <v>2.6960048022658043</v>
      </c>
      <c r="AJ75" s="80">
        <f t="shared" si="26"/>
        <v>3.5431188480000002</v>
      </c>
      <c r="AK75" s="80">
        <f t="shared" si="27"/>
        <v>48.214657198241689</v>
      </c>
      <c r="AL75" s="78">
        <f t="shared" ca="1" si="28"/>
        <v>0.89725886283854372</v>
      </c>
      <c r="AM75" s="80">
        <f t="shared" ca="1" si="29"/>
        <v>36.596191247717911</v>
      </c>
      <c r="AN75" s="80">
        <f t="shared" si="30"/>
        <v>3.4818384905660378</v>
      </c>
      <c r="AO75" s="80">
        <f t="shared" si="31"/>
        <v>5.2896582937316126</v>
      </c>
      <c r="AP75" s="80">
        <f t="shared" si="32"/>
        <v>5.5916705809620968</v>
      </c>
      <c r="AQ75" s="80">
        <f t="shared" ca="1" si="33"/>
        <v>2.7397457131898588</v>
      </c>
      <c r="AR75" s="80">
        <f t="shared" si="34"/>
        <v>3.5144296340642711</v>
      </c>
      <c r="AS75" s="78">
        <f t="shared" si="35"/>
        <v>-2.2599365110125762E-2</v>
      </c>
      <c r="AT75" s="96">
        <f t="shared" ca="1" si="36"/>
        <v>4</v>
      </c>
      <c r="AU75" s="97" t="str">
        <f t="shared" ca="1" si="37"/>
        <v>Silt mxture</v>
      </c>
      <c r="AV75" s="98">
        <f t="shared" si="38"/>
        <v>3</v>
      </c>
      <c r="AW75" s="99" t="str">
        <f t="shared" si="39"/>
        <v>Clay</v>
      </c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</row>
    <row r="76" spans="1:69">
      <c r="A76">
        <v>1.26</v>
      </c>
      <c r="C76" s="89">
        <f t="shared" si="0"/>
        <v>-4.1338080000000001</v>
      </c>
      <c r="D76" s="84">
        <f t="shared" si="1"/>
        <v>4.1338080000000001</v>
      </c>
      <c r="E76" s="76">
        <v>0.35260000000000002</v>
      </c>
      <c r="F76" s="91">
        <f t="shared" si="2"/>
        <v>3.6811440000000002</v>
      </c>
      <c r="G76" s="80">
        <f t="shared" si="3"/>
        <v>3.6907488000000002</v>
      </c>
      <c r="H76" s="81">
        <f t="shared" si="41"/>
        <v>3.6341341714285713</v>
      </c>
      <c r="I76" s="102">
        <v>18.7</v>
      </c>
      <c r="J76" s="92">
        <f t="shared" si="4"/>
        <v>0.19522799999999998</v>
      </c>
      <c r="K76" s="102">
        <v>4.5999999999999996</v>
      </c>
      <c r="L76" s="78">
        <f t="shared" si="5"/>
        <v>4.8023999999999997E-2</v>
      </c>
      <c r="M76" s="81">
        <f t="shared" si="6"/>
        <v>0.12897480959999999</v>
      </c>
      <c r="N76" s="14">
        <f t="shared" si="40"/>
        <v>98</v>
      </c>
      <c r="O76" s="78">
        <f t="shared" si="7"/>
        <v>0.20255659199999984</v>
      </c>
      <c r="P76" s="78">
        <f t="shared" si="8"/>
        <v>7.358178239999999E-2</v>
      </c>
      <c r="Q76" s="93">
        <f t="shared" si="9"/>
        <v>1.1511034286400001</v>
      </c>
      <c r="R76" s="80">
        <f t="shared" si="10"/>
        <v>15.643864433487824</v>
      </c>
      <c r="S76" s="80">
        <f t="shared" si="11"/>
        <v>2102.0322591142303</v>
      </c>
      <c r="T76" s="69">
        <f t="shared" si="12"/>
        <v>32.375984255999995</v>
      </c>
      <c r="U76" s="78">
        <f t="shared" si="13"/>
        <v>1.6263765607592662</v>
      </c>
      <c r="V76" s="69">
        <f t="shared" si="14"/>
        <v>101.4858973913782</v>
      </c>
      <c r="W76" s="80">
        <f t="shared" ca="1" si="15"/>
        <v>1.5411425080898244</v>
      </c>
      <c r="X76" s="80">
        <f t="shared" ca="1" si="16"/>
        <v>34.743571574384475</v>
      </c>
      <c r="Y76" s="94">
        <f t="shared" ca="1" si="17"/>
        <v>1.3419591794863077E-7</v>
      </c>
      <c r="Z76" s="80">
        <f t="shared" ca="1" si="18"/>
        <v>14</v>
      </c>
      <c r="AA76" s="80">
        <f t="shared" ca="1" si="19"/>
        <v>48.834690912000006</v>
      </c>
      <c r="AB76" s="80">
        <f t="shared" ca="1" si="20"/>
        <v>18.147921714480457</v>
      </c>
      <c r="AC76" s="80">
        <f t="shared" si="21"/>
        <v>15.735591883095116</v>
      </c>
      <c r="AD76" s="69">
        <f t="shared" si="22"/>
        <v>410.37555388235296</v>
      </c>
      <c r="AE76" s="69">
        <f t="shared" si="42"/>
        <v>403.7150093445378</v>
      </c>
      <c r="AF76" s="69">
        <f t="shared" si="23"/>
        <v>369.07488000000001</v>
      </c>
      <c r="AG76" s="95">
        <f t="shared" si="43"/>
        <v>363.41341714285716</v>
      </c>
      <c r="AH76" s="93">
        <f t="shared" si="24"/>
        <v>17.274150963824496</v>
      </c>
      <c r="AI76" s="81">
        <f t="shared" si="25"/>
        <v>2.6532110752457121</v>
      </c>
      <c r="AJ76" s="80">
        <f t="shared" si="26"/>
        <v>3.5431188480000002</v>
      </c>
      <c r="AK76" s="80">
        <f t="shared" si="27"/>
        <v>47.405649798447953</v>
      </c>
      <c r="AL76" s="78">
        <f t="shared" ca="1" si="28"/>
        <v>0.89873112138936029</v>
      </c>
      <c r="AM76" s="80">
        <f t="shared" ca="1" si="29"/>
        <v>36.183161178824456</v>
      </c>
      <c r="AN76" s="80">
        <f t="shared" si="30"/>
        <v>3.4818384905660378</v>
      </c>
      <c r="AO76" s="80">
        <f t="shared" si="31"/>
        <v>5.2896582937316126</v>
      </c>
      <c r="AP76" s="80">
        <f t="shared" si="32"/>
        <v>5.5968246116786222</v>
      </c>
      <c r="AQ76" s="80">
        <f t="shared" ca="1" si="33"/>
        <v>2.7434653086533007</v>
      </c>
      <c r="AR76" s="80">
        <f t="shared" si="34"/>
        <v>3.5144296340642711</v>
      </c>
      <c r="AS76" s="78">
        <f t="shared" si="35"/>
        <v>-2.3207095473220547E-2</v>
      </c>
      <c r="AT76" s="96">
        <f t="shared" ca="1" si="36"/>
        <v>4</v>
      </c>
      <c r="AU76" s="97" t="str">
        <f t="shared" ca="1" si="37"/>
        <v>Silt mxture</v>
      </c>
      <c r="AV76" s="98">
        <f t="shared" si="38"/>
        <v>3</v>
      </c>
      <c r="AW76" s="99" t="str">
        <f t="shared" si="39"/>
        <v>Clay</v>
      </c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</row>
    <row r="77" spans="1:69">
      <c r="A77">
        <v>1.28</v>
      </c>
      <c r="C77" s="89">
        <f t="shared" ref="C77:C140" si="44">$N$2-D77</f>
        <v>-4.1994240000000005</v>
      </c>
      <c r="D77" s="84">
        <f t="shared" ref="D77:D140" si="45">A77*$D$11</f>
        <v>4.1994240000000005</v>
      </c>
      <c r="E77" s="76">
        <v>0.33829999999999999</v>
      </c>
      <c r="F77" s="91">
        <f t="shared" ref="F77:F140" si="46">$F$11*E77</f>
        <v>3.5318519999999998</v>
      </c>
      <c r="G77" s="80">
        <f t="shared" ref="G77:G140" si="47">F77+((1-$Q$1)*L77)</f>
        <v>3.5408303999999999</v>
      </c>
      <c r="H77" s="81">
        <f t="shared" si="41"/>
        <v>3.6246486857142863</v>
      </c>
      <c r="I77" s="102">
        <v>18.899999999999999</v>
      </c>
      <c r="J77" s="92">
        <f t="shared" ref="J77:J140" si="48">$J$11*I77</f>
        <v>0.19731599999999999</v>
      </c>
      <c r="K77" s="102">
        <v>4.3</v>
      </c>
      <c r="L77" s="78">
        <f t="shared" ref="L77:L140" si="49">$L$11*K77</f>
        <v>4.4891999999999994E-2</v>
      </c>
      <c r="M77" s="81">
        <f t="shared" ref="M77:M140" si="50">IF(D77&gt;$N$3,(62.4/$M$11)*ABS(D77-$N$3),0)</f>
        <v>0.1310220288</v>
      </c>
      <c r="N77" s="14">
        <f t="shared" si="40"/>
        <v>98</v>
      </c>
      <c r="O77" s="78">
        <f t="shared" ref="O77:O140" si="51">(D77-D76)*(N77/2000)+O76</f>
        <v>0.20577177599999985</v>
      </c>
      <c r="P77" s="78">
        <f t="shared" ref="P77:P140" si="52">IF(D77&gt;$N$3,(((N77-62.4)/$P$11)*(D77-D76))+P76,O77)</f>
        <v>7.4749747199999994E-2</v>
      </c>
      <c r="Q77" s="93">
        <f t="shared" ref="Q77:Q140" si="53">$Q$11*(G77-O77)</f>
        <v>1.1005693459200001</v>
      </c>
      <c r="R77" s="80">
        <f t="shared" ref="R77:R140" si="54">Q77/P77</f>
        <v>14.723385524974727</v>
      </c>
      <c r="S77" s="80">
        <f t="shared" ref="S77:S140" si="55">AD77/J77</f>
        <v>1988.484654653688</v>
      </c>
      <c r="T77" s="69">
        <f t="shared" ref="T77:T140" si="56">$T$11*P77*2000</f>
        <v>32.889888767999999</v>
      </c>
      <c r="U77" s="78">
        <f t="shared" ref="U77:U140" si="57">MAX(1.4,(0.27*(LOG(AO77))+0.36*(LOG(AN77))+1.236))</f>
        <v>1.6260031715446606</v>
      </c>
      <c r="V77" s="69">
        <f t="shared" ref="V77:V140" si="58">62.4*U77</f>
        <v>101.46259790438681</v>
      </c>
      <c r="W77" s="80">
        <f t="shared" ref="W77:W140" ca="1" si="59">AN77/(10^(1.1268-0.2817*AQ77))</f>
        <v>1.5045710875336875</v>
      </c>
      <c r="X77" s="80">
        <f t="shared" ref="X77:X140" ca="1" si="60">17.6+11*LOG(AM77)</f>
        <v>34.592054665369332</v>
      </c>
      <c r="Y77" s="94">
        <f t="shared" ref="Y77:Y140" ca="1" si="61">IF(AND(AQ77&gt;1,AQ77&lt;=3.27),$Y$11*10^(0.952-3.04*AQ77),IF(AND(AQ77&gt;3.27,AQ77&lt;4),$Y$11*10^(-4.52-1.37*AQ77),"N/A"))</f>
        <v>1.1115951349062681E-7</v>
      </c>
      <c r="Z77" s="80">
        <f t="shared" ref="Z77:Z140" ca="1" si="62">IF(AND(AQ77&gt;2.2,AM77&lt;14), AM77, IF(AND(AQ77&gt;2.2,AM77&gt;14), 14, IF(AQ77&lt;2.2, 0.0188*(10^(0.55*AQ77+1.68)), "N/A")))</f>
        <v>14</v>
      </c>
      <c r="AA77" s="80">
        <f t="shared" ref="AA77:AA140" ca="1" si="63">Z77*(G77-O77)</f>
        <v>46.690820736000006</v>
      </c>
      <c r="AB77" s="80">
        <f t="shared" ref="AB77:AB140" ca="1" si="64">$AB$11*Y77*AA77*2000/62.4</f>
        <v>14.372664694592762</v>
      </c>
      <c r="AC77" s="80">
        <f t="shared" ref="AC77:AC140" si="65">10.5+7*LOG(AP77)</f>
        <v>15.904411813130462</v>
      </c>
      <c r="AD77" s="69">
        <f t="shared" ref="AD77:AD140" si="66">$AD$11*(G77-O77)/$Q$2</f>
        <v>392.35983811764709</v>
      </c>
      <c r="AE77" s="69">
        <f t="shared" si="42"/>
        <v>402.22081290756302</v>
      </c>
      <c r="AF77" s="69">
        <f t="shared" ref="AF77:AF140" si="67">$AF$11*G77/$Q$3</f>
        <v>354.08303999999998</v>
      </c>
      <c r="AG77" s="95">
        <f t="shared" si="43"/>
        <v>362.46486857142855</v>
      </c>
      <c r="AH77" s="93">
        <f t="shared" ref="AH77:AH140" si="68">(AK77+10)/((J77/P77)+0.67)</f>
        <v>16.501954906901677</v>
      </c>
      <c r="AI77" s="81">
        <f t="shared" ref="AI77:AI140" si="69">J77/P77</f>
        <v>2.639687857031308</v>
      </c>
      <c r="AJ77" s="80">
        <f t="shared" ref="AJ77:AJ140" si="70">$AJ$11*G77</f>
        <v>3.3991971839999997</v>
      </c>
      <c r="AK77" s="80">
        <f t="shared" ref="AK77:AK140" si="71">(G77-O77)/P77</f>
        <v>44.616319772650691</v>
      </c>
      <c r="AL77" s="78">
        <f t="shared" ref="AL77:AL140" ca="1" si="72">MIN(1,((0.381*AQ77)+(0.05*(P77/1.06)-0.15)))</f>
        <v>0.90903720305941627</v>
      </c>
      <c r="AM77" s="80">
        <f t="shared" ref="AM77:AM140" ca="1" si="73">((G77-O77)/1.06)*((1.06/P77)^AL77)</f>
        <v>35.053568983951116</v>
      </c>
      <c r="AN77" s="80">
        <f t="shared" ref="AN77:AN140" si="74">G77/1.06</f>
        <v>3.3404060377358489</v>
      </c>
      <c r="AO77" s="80">
        <f t="shared" ref="AO77:AO140" si="75">100*(J77/G77)</f>
        <v>5.5725911074419159</v>
      </c>
      <c r="AP77" s="80">
        <f t="shared" ref="AP77:AP140" si="76">100*(J77/(G77-O77))</f>
        <v>5.916417737909005</v>
      </c>
      <c r="AQ77" s="80">
        <f t="shared" ref="AQ77:AQ140" ca="1" si="77">SQRT(((3.47-LOG(AM77))^2)+((LOG(AP77)+1.22)^2))</f>
        <v>2.7703707915688143</v>
      </c>
      <c r="AR77" s="80">
        <f t="shared" ref="AR77:AR140" si="78">SQRT(((3.47-LOG(AN77))^2)+((LOG(AO77)+1.22)^2))</f>
        <v>3.5419598566225501</v>
      </c>
      <c r="AS77" s="78">
        <f t="shared" ref="AS77:AS140" si="79">(L77-M77)/(G77-O77)</f>
        <v>-2.5825641618466497E-2</v>
      </c>
      <c r="AT77" s="96">
        <f t="shared" ref="AT77:AT140" ca="1" si="80">IF(AND((0.005*(AP77-1)-0.0003*((AP77-1)^2)-0.002)&gt;0,AM77&gt;(1/(0.005*(AP77-1)-0.0003*((AP77-1)^2)-0.002)),AP77&gt;=4.5),9,IF(AND((0.005*(AP77-1)-0.0003*((AP77-1)^2)-0.002)&gt;0,AM77&gt;(1/(0.005*(AP77-1)-0.0003*((AP77-1)^2)-0.002)),AP77&lt;4.5),8,IF(AM77&lt;12*EXP(-1.4*AP77),1,IF(AQ77&gt;3.6,2,IF(AQ77&gt;2.95,3,IF(AQ77&gt;2.6,4,IF(AQ77&gt;2.05,5,IF(AQ77&gt;1.31,6,7))))))))</f>
        <v>4</v>
      </c>
      <c r="AU77" s="97" t="str">
        <f t="shared" ref="AU77:AU140" ca="1" si="81">IF(AT77=9,"Very stiff fine-grained",IF(AT77=8,"Very stiff sand to clayey sand",IF(AT77=1,"Sensitive fine-grained", IF(AT77=2,"Organic",IF(AT77=3,"Clay",IF(AT77=4,"Silt mxture",IF(AT77=5,"Sand mixture",IF(AT77=6,"Sand","Gravelly sand to sand"))))))))</f>
        <v>Silt mxture</v>
      </c>
      <c r="AV77" s="98">
        <f t="shared" ref="AV77:AV140" si="82">IF(AND((0.005*(AO77-1)-0.0003*((AO77-1)^2)-0.002)&gt;0,AN77&gt;(1/(0.005*(AO77-1)-0.0003*((AO77-1)^2)-0.002)),AO77&gt;=4.5),9,IF(AND((0.005*(AO77-1)-0.0003*((AO77-1)^2)-0.002)&gt;0,AN77&gt;(1/(0.005*(AO77-1)-0.0003*((AO77-1)^2)-0.002)),AO77&lt;4.5),8,IF(AN77&lt;12*EXP(-1.4*AO77),1,IF(AR77&gt;3.6,2,IF(AR77&gt;2.95,3,IF(AR77&gt;2.6,4,IF(AR77&gt;2.05,5,IF(AR77&gt;1.31,6,7))))))))</f>
        <v>3</v>
      </c>
      <c r="AW77" s="99" t="str">
        <f t="shared" ref="AW77:AW140" si="83">IF(AV77=9,"Very stiff fine-grained",IF(AV77=8,"Very stiff sand to clayey sand",IF(AV77=1,"Sensitive fine-grained", IF(AV77=2,"Organic",IF(AV77=3,"Clay",IF(AV77=4,"Silt mxture",IF(AV77=5,"Sand mixture",IF(AV77=6,"Sand","Gravelly sand to sand"))))))))</f>
        <v>Clay</v>
      </c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</row>
    <row r="78" spans="1:69">
      <c r="A78">
        <v>1.3</v>
      </c>
      <c r="C78" s="89">
        <f t="shared" si="44"/>
        <v>-4.2650399999999999</v>
      </c>
      <c r="D78" s="84">
        <f t="shared" si="45"/>
        <v>4.2650399999999999</v>
      </c>
      <c r="E78" s="76">
        <v>0.33900000000000002</v>
      </c>
      <c r="F78" s="91">
        <f t="shared" si="46"/>
        <v>3.5391599999999999</v>
      </c>
      <c r="G78" s="80">
        <f t="shared" si="47"/>
        <v>3.5477208</v>
      </c>
      <c r="H78" s="81">
        <f t="shared" si="41"/>
        <v>3.6265278857142857</v>
      </c>
      <c r="I78" s="102">
        <v>19.8</v>
      </c>
      <c r="J78" s="92">
        <f t="shared" si="48"/>
        <v>0.20671200000000001</v>
      </c>
      <c r="K78" s="102">
        <v>4.0999999999999996</v>
      </c>
      <c r="L78" s="78">
        <f t="shared" si="49"/>
        <v>4.2803999999999995E-2</v>
      </c>
      <c r="M78" s="81">
        <f t="shared" si="50"/>
        <v>0.133069248</v>
      </c>
      <c r="N78" s="14">
        <f t="shared" ref="N78:N141" si="84">IF(C78&gt;-11.5,98,IF(C78&gt;-26.5,115,IF(C78&gt;-39.5,117,IF(C78&gt;-49.5,120,119))))</f>
        <v>98</v>
      </c>
      <c r="O78" s="78">
        <f t="shared" si="51"/>
        <v>0.20898695999999983</v>
      </c>
      <c r="P78" s="78">
        <f t="shared" si="52"/>
        <v>7.5917711999999984E-2</v>
      </c>
      <c r="Q78" s="93">
        <f t="shared" si="53"/>
        <v>1.1017821672000001</v>
      </c>
      <c r="R78" s="80">
        <f t="shared" si="54"/>
        <v>14.512847373482494</v>
      </c>
      <c r="S78" s="80">
        <f t="shared" si="55"/>
        <v>1900.1906830304399</v>
      </c>
      <c r="T78" s="69">
        <f t="shared" si="56"/>
        <v>33.403793279999995</v>
      </c>
      <c r="U78" s="78">
        <f t="shared" si="57"/>
        <v>1.6315340735947663</v>
      </c>
      <c r="V78" s="69">
        <f t="shared" si="58"/>
        <v>101.80772619231341</v>
      </c>
      <c r="W78" s="80">
        <f t="shared" ca="1" si="59"/>
        <v>1.5211388792140121</v>
      </c>
      <c r="X78" s="80">
        <f t="shared" ca="1" si="60"/>
        <v>34.597315508586085</v>
      </c>
      <c r="Y78" s="94">
        <f t="shared" ca="1" si="61"/>
        <v>1.0086290563918845E-7</v>
      </c>
      <c r="Z78" s="80">
        <f t="shared" ca="1" si="62"/>
        <v>14</v>
      </c>
      <c r="AA78" s="80">
        <f t="shared" ca="1" si="63"/>
        <v>46.742273760000003</v>
      </c>
      <c r="AB78" s="80">
        <f t="shared" ca="1" si="64"/>
        <v>13.055708901090446</v>
      </c>
      <c r="AC78" s="80">
        <f t="shared" si="65"/>
        <v>16.042487229630815</v>
      </c>
      <c r="AD78" s="69">
        <f t="shared" si="66"/>
        <v>392.7922164705883</v>
      </c>
      <c r="AE78" s="69">
        <f t="shared" si="42"/>
        <v>402.06363831932777</v>
      </c>
      <c r="AF78" s="69">
        <f t="shared" si="67"/>
        <v>354.77208000000002</v>
      </c>
      <c r="AG78" s="95">
        <f t="shared" si="43"/>
        <v>362.65278857142852</v>
      </c>
      <c r="AH78" s="93">
        <f t="shared" si="68"/>
        <v>15.909468140877811</v>
      </c>
      <c r="AI78" s="81">
        <f t="shared" si="69"/>
        <v>2.7228428591209393</v>
      </c>
      <c r="AJ78" s="80">
        <f t="shared" si="70"/>
        <v>3.4058119680000001</v>
      </c>
      <c r="AK78" s="80">
        <f t="shared" si="71"/>
        <v>43.978325374189367</v>
      </c>
      <c r="AL78" s="78">
        <f t="shared" ca="1" si="72"/>
        <v>0.91438307758860216</v>
      </c>
      <c r="AM78" s="80">
        <f t="shared" ca="1" si="73"/>
        <v>35.092192317636908</v>
      </c>
      <c r="AN78" s="80">
        <f t="shared" si="74"/>
        <v>3.3469064150943395</v>
      </c>
      <c r="AO78" s="80">
        <f t="shared" si="75"/>
        <v>5.8266140898122538</v>
      </c>
      <c r="AP78" s="80">
        <f t="shared" si="76"/>
        <v>6.1913291057666342</v>
      </c>
      <c r="AQ78" s="80">
        <f t="shared" ca="1" si="77"/>
        <v>2.7842573581040919</v>
      </c>
      <c r="AR78" s="80">
        <f t="shared" si="78"/>
        <v>3.5520419775642074</v>
      </c>
      <c r="AS78" s="78">
        <f t="shared" si="79"/>
        <v>-2.7035772339372821E-2</v>
      </c>
      <c r="AT78" s="96">
        <f t="shared" ca="1" si="80"/>
        <v>4</v>
      </c>
      <c r="AU78" s="97" t="str">
        <f t="shared" ca="1" si="81"/>
        <v>Silt mxture</v>
      </c>
      <c r="AV78" s="98">
        <f t="shared" si="82"/>
        <v>3</v>
      </c>
      <c r="AW78" s="99" t="str">
        <f t="shared" si="83"/>
        <v>Clay</v>
      </c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</row>
    <row r="79" spans="1:69">
      <c r="A79">
        <v>1.32</v>
      </c>
      <c r="C79" s="89">
        <f t="shared" si="44"/>
        <v>-4.3306560000000003</v>
      </c>
      <c r="D79" s="84">
        <f t="shared" si="45"/>
        <v>4.3306560000000003</v>
      </c>
      <c r="E79" s="76">
        <v>0.3377</v>
      </c>
      <c r="F79" s="91">
        <f t="shared" si="46"/>
        <v>3.5255879999999999</v>
      </c>
      <c r="G79" s="80">
        <f t="shared" si="47"/>
        <v>3.5345664000000001</v>
      </c>
      <c r="H79" s="81">
        <f t="shared" si="41"/>
        <v>3.6239029714285711</v>
      </c>
      <c r="I79" s="102">
        <v>19.399999999999999</v>
      </c>
      <c r="J79" s="92">
        <f t="shared" si="48"/>
        <v>0.20253599999999997</v>
      </c>
      <c r="K79" s="102">
        <v>4.3</v>
      </c>
      <c r="L79" s="78">
        <f t="shared" si="49"/>
        <v>4.4891999999999994E-2</v>
      </c>
      <c r="M79" s="81">
        <f t="shared" si="50"/>
        <v>0.13511646720000001</v>
      </c>
      <c r="N79" s="14">
        <f t="shared" si="84"/>
        <v>98</v>
      </c>
      <c r="O79" s="78">
        <f t="shared" si="51"/>
        <v>0.21220214399999984</v>
      </c>
      <c r="P79" s="78">
        <f t="shared" si="52"/>
        <v>7.7085676799999989E-2</v>
      </c>
      <c r="Q79" s="93">
        <f t="shared" si="53"/>
        <v>1.0963802044800002</v>
      </c>
      <c r="R79" s="80">
        <f t="shared" si="54"/>
        <v>14.222878360717724</v>
      </c>
      <c r="S79" s="80">
        <f t="shared" si="55"/>
        <v>1929.8612743355434</v>
      </c>
      <c r="T79" s="69">
        <f t="shared" si="56"/>
        <v>33.917697791999998</v>
      </c>
      <c r="U79" s="78">
        <f t="shared" si="57"/>
        <v>1.6289957432474078</v>
      </c>
      <c r="V79" s="69">
        <f t="shared" si="58"/>
        <v>101.64933437863824</v>
      </c>
      <c r="W79" s="80">
        <f t="shared" ca="1" si="59"/>
        <v>1.516089349573174</v>
      </c>
      <c r="X79" s="80">
        <f t="shared" ca="1" si="60"/>
        <v>34.510699325259459</v>
      </c>
      <c r="Y79" s="94">
        <f t="shared" ca="1" si="61"/>
        <v>1.0043967999096905E-7</v>
      </c>
      <c r="Z79" s="80">
        <f t="shared" ca="1" si="62"/>
        <v>14</v>
      </c>
      <c r="AA79" s="80">
        <f t="shared" ca="1" si="63"/>
        <v>46.513099584000003</v>
      </c>
      <c r="AB79" s="80">
        <f t="shared" ca="1" si="64"/>
        <v>12.937183857983179</v>
      </c>
      <c r="AC79" s="80">
        <f t="shared" si="65"/>
        <v>15.995384880101788</v>
      </c>
      <c r="AD79" s="69">
        <f t="shared" si="66"/>
        <v>390.86638305882354</v>
      </c>
      <c r="AE79" s="69">
        <f t="shared" si="42"/>
        <v>401.37656793277313</v>
      </c>
      <c r="AF79" s="69">
        <f t="shared" si="67"/>
        <v>353.45663999999999</v>
      </c>
      <c r="AG79" s="95">
        <f t="shared" si="43"/>
        <v>362.39029714285709</v>
      </c>
      <c r="AH79" s="93">
        <f t="shared" si="68"/>
        <v>16.103415755500144</v>
      </c>
      <c r="AI79" s="81">
        <f t="shared" si="69"/>
        <v>2.6274141761183838</v>
      </c>
      <c r="AJ79" s="80">
        <f t="shared" si="70"/>
        <v>3.3931837439999999</v>
      </c>
      <c r="AK79" s="80">
        <f t="shared" si="71"/>
        <v>43.099631396114312</v>
      </c>
      <c r="AL79" s="78">
        <f t="shared" ca="1" si="72"/>
        <v>0.91466704031787427</v>
      </c>
      <c r="AM79" s="80">
        <f t="shared" ca="1" si="73"/>
        <v>34.461668644816612</v>
      </c>
      <c r="AN79" s="80">
        <f t="shared" si="74"/>
        <v>3.334496603773585</v>
      </c>
      <c r="AO79" s="80">
        <f t="shared" si="75"/>
        <v>5.7301512287334582</v>
      </c>
      <c r="AP79" s="80">
        <f t="shared" si="76"/>
        <v>6.0961407116703565</v>
      </c>
      <c r="AQ79" s="80">
        <f t="shared" ca="1" si="77"/>
        <v>2.7848580668968128</v>
      </c>
      <c r="AR79" s="80">
        <f t="shared" si="78"/>
        <v>3.5493339642175874</v>
      </c>
      <c r="AS79" s="78">
        <f t="shared" si="79"/>
        <v>-2.7156705360364922E-2</v>
      </c>
      <c r="AT79" s="96">
        <f t="shared" ca="1" si="80"/>
        <v>4</v>
      </c>
      <c r="AU79" s="97" t="str">
        <f t="shared" ca="1" si="81"/>
        <v>Silt mxture</v>
      </c>
      <c r="AV79" s="98">
        <f t="shared" si="82"/>
        <v>3</v>
      </c>
      <c r="AW79" s="99" t="str">
        <f t="shared" si="83"/>
        <v>Clay</v>
      </c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</row>
    <row r="80" spans="1:69">
      <c r="A80">
        <v>1.34</v>
      </c>
      <c r="C80" s="89">
        <f t="shared" si="44"/>
        <v>-4.3962720000000006</v>
      </c>
      <c r="D80" s="84">
        <f t="shared" si="45"/>
        <v>4.3962720000000006</v>
      </c>
      <c r="E80" s="76">
        <v>0.35139999999999999</v>
      </c>
      <c r="F80" s="91">
        <f t="shared" si="46"/>
        <v>3.6686159999999997</v>
      </c>
      <c r="G80" s="80">
        <f t="shared" si="47"/>
        <v>3.6771767999999998</v>
      </c>
      <c r="H80" s="81">
        <f t="shared" ref="H80:H143" si="85">AVERAGE(G77:G83)</f>
        <v>3.6163861714285717</v>
      </c>
      <c r="I80" s="102">
        <v>19</v>
      </c>
      <c r="J80" s="92">
        <f t="shared" si="48"/>
        <v>0.19835999999999998</v>
      </c>
      <c r="K80" s="102">
        <v>4.0999999999999996</v>
      </c>
      <c r="L80" s="78">
        <f t="shared" si="49"/>
        <v>4.2803999999999995E-2</v>
      </c>
      <c r="M80" s="81">
        <f t="shared" si="50"/>
        <v>0.13716368640000001</v>
      </c>
      <c r="N80" s="14">
        <f t="shared" si="84"/>
        <v>98</v>
      </c>
      <c r="O80" s="78">
        <f t="shared" si="51"/>
        <v>0.21541732799999985</v>
      </c>
      <c r="P80" s="78">
        <f t="shared" si="52"/>
        <v>7.8253641599999993E-2</v>
      </c>
      <c r="Q80" s="93">
        <f t="shared" si="53"/>
        <v>1.14238062576</v>
      </c>
      <c r="R80" s="80">
        <f t="shared" si="54"/>
        <v>14.598434046039335</v>
      </c>
      <c r="S80" s="80">
        <f t="shared" si="55"/>
        <v>2053.1650546243905</v>
      </c>
      <c r="T80" s="69">
        <f t="shared" si="56"/>
        <v>34.431602303999995</v>
      </c>
      <c r="U80" s="78">
        <f t="shared" si="57"/>
        <v>1.6280988014285296</v>
      </c>
      <c r="V80" s="69">
        <f t="shared" si="58"/>
        <v>101.59336520914025</v>
      </c>
      <c r="W80" s="80">
        <f t="shared" ca="1" si="59"/>
        <v>1.5556749508641419</v>
      </c>
      <c r="X80" s="80">
        <f t="shared" ca="1" si="60"/>
        <v>34.541255879285075</v>
      </c>
      <c r="Y80" s="94">
        <f t="shared" ca="1" si="61"/>
        <v>1.1654286137166441E-7</v>
      </c>
      <c r="Z80" s="80">
        <f t="shared" ca="1" si="62"/>
        <v>14</v>
      </c>
      <c r="AA80" s="80">
        <f t="shared" ca="1" si="63"/>
        <v>48.464632607999995</v>
      </c>
      <c r="AB80" s="80">
        <f t="shared" ca="1" si="64"/>
        <v>15.641188503127728</v>
      </c>
      <c r="AC80" s="80">
        <f t="shared" si="65"/>
        <v>15.8071004730329</v>
      </c>
      <c r="AD80" s="69">
        <f t="shared" si="66"/>
        <v>407.26582023529409</v>
      </c>
      <c r="AE80" s="69">
        <f t="shared" ref="AE80:AE143" si="86">AVERAGE(AD77:AD83)</f>
        <v>400.11398157983194</v>
      </c>
      <c r="AF80" s="69">
        <f t="shared" si="67"/>
        <v>367.71767999999997</v>
      </c>
      <c r="AG80" s="95">
        <f t="shared" ref="AG80:AG143" si="87">AVERAGE(AF77:AF83)</f>
        <v>361.63861714285719</v>
      </c>
      <c r="AH80" s="93">
        <f t="shared" si="68"/>
        <v>16.923708702854007</v>
      </c>
      <c r="AI80" s="81">
        <f t="shared" si="69"/>
        <v>2.5348341105188901</v>
      </c>
      <c r="AJ80" s="80">
        <f t="shared" si="70"/>
        <v>3.5300897279999996</v>
      </c>
      <c r="AK80" s="80">
        <f t="shared" si="71"/>
        <v>44.237678927391926</v>
      </c>
      <c r="AL80" s="78">
        <f t="shared" ca="1" si="72"/>
        <v>0.90662834491133548</v>
      </c>
      <c r="AM80" s="80">
        <f t="shared" ca="1" si="73"/>
        <v>34.68280154212529</v>
      </c>
      <c r="AN80" s="80">
        <f t="shared" si="74"/>
        <v>3.4690347169811315</v>
      </c>
      <c r="AO80" s="80">
        <f t="shared" si="75"/>
        <v>5.3943558003520531</v>
      </c>
      <c r="AP80" s="80">
        <f t="shared" si="76"/>
        <v>5.7300341518354916</v>
      </c>
      <c r="AQ80" s="80">
        <f t="shared" ca="1" si="77"/>
        <v>2.7636145286139144</v>
      </c>
      <c r="AR80" s="80">
        <f t="shared" si="78"/>
        <v>3.5204751857046155</v>
      </c>
      <c r="AS80" s="78">
        <f t="shared" si="79"/>
        <v>-2.725772462333571E-2</v>
      </c>
      <c r="AT80" s="96">
        <f t="shared" ca="1" si="80"/>
        <v>4</v>
      </c>
      <c r="AU80" s="97" t="str">
        <f t="shared" ca="1" si="81"/>
        <v>Silt mxture</v>
      </c>
      <c r="AV80" s="98">
        <f t="shared" si="82"/>
        <v>3</v>
      </c>
      <c r="AW80" s="99" t="str">
        <f t="shared" si="83"/>
        <v>Clay</v>
      </c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</row>
    <row r="81" spans="1:69">
      <c r="A81">
        <v>1.36</v>
      </c>
      <c r="C81" s="89">
        <f t="shared" si="44"/>
        <v>-4.461888000000001</v>
      </c>
      <c r="D81" s="84">
        <f t="shared" si="45"/>
        <v>4.461888000000001</v>
      </c>
      <c r="E81" s="76">
        <v>0.35389999999999999</v>
      </c>
      <c r="F81" s="91">
        <f t="shared" si="46"/>
        <v>3.6947159999999997</v>
      </c>
      <c r="G81" s="80">
        <f t="shared" si="47"/>
        <v>3.7039031999999996</v>
      </c>
      <c r="H81" s="81">
        <f t="shared" si="85"/>
        <v>3.5874822857142852</v>
      </c>
      <c r="I81" s="102">
        <v>17.899999999999999</v>
      </c>
      <c r="J81" s="92">
        <f t="shared" si="48"/>
        <v>0.18687599999999999</v>
      </c>
      <c r="K81" s="102">
        <v>4.4000000000000004</v>
      </c>
      <c r="L81" s="78">
        <f t="shared" si="49"/>
        <v>4.5936000000000005E-2</v>
      </c>
      <c r="M81" s="81">
        <f t="shared" si="50"/>
        <v>0.13921090560000002</v>
      </c>
      <c r="N81" s="14">
        <f t="shared" si="84"/>
        <v>98</v>
      </c>
      <c r="O81" s="78">
        <f t="shared" si="51"/>
        <v>0.21863251199999986</v>
      </c>
      <c r="P81" s="78">
        <f t="shared" si="52"/>
        <v>7.9421606399999997E-2</v>
      </c>
      <c r="Q81" s="93">
        <f t="shared" si="53"/>
        <v>1.15013932704</v>
      </c>
      <c r="R81" s="80">
        <f t="shared" si="54"/>
        <v>14.481441249720177</v>
      </c>
      <c r="S81" s="80">
        <f t="shared" si="55"/>
        <v>2194.1386033897284</v>
      </c>
      <c r="T81" s="69">
        <f t="shared" si="56"/>
        <v>34.945506815999998</v>
      </c>
      <c r="U81" s="78">
        <f t="shared" si="57"/>
        <v>1.6213887080335487</v>
      </c>
      <c r="V81" s="69">
        <f t="shared" si="58"/>
        <v>101.17465538129343</v>
      </c>
      <c r="W81" s="80">
        <f t="shared" ca="1" si="59"/>
        <v>1.5525484572831285</v>
      </c>
      <c r="X81" s="80">
        <f t="shared" ca="1" si="60"/>
        <v>34.442821244310437</v>
      </c>
      <c r="Y81" s="94">
        <f t="shared" ca="1" si="61"/>
        <v>1.2878200201157074E-7</v>
      </c>
      <c r="Z81" s="80">
        <f t="shared" ca="1" si="62"/>
        <v>14</v>
      </c>
      <c r="AA81" s="80">
        <f t="shared" ca="1" si="63"/>
        <v>48.793789631999999</v>
      </c>
      <c r="AB81" s="80">
        <f t="shared" ca="1" si="64"/>
        <v>17.40118684026568</v>
      </c>
      <c r="AC81" s="80">
        <f t="shared" si="65"/>
        <v>15.605219111065507</v>
      </c>
      <c r="AD81" s="69">
        <f t="shared" si="66"/>
        <v>410.03184564705884</v>
      </c>
      <c r="AE81" s="69">
        <f t="shared" si="86"/>
        <v>396.33526749579829</v>
      </c>
      <c r="AF81" s="69">
        <f t="shared" si="67"/>
        <v>370.39031999999997</v>
      </c>
      <c r="AG81" s="95">
        <f t="shared" si="87"/>
        <v>358.74822857142857</v>
      </c>
      <c r="AH81" s="93">
        <f t="shared" si="68"/>
        <v>17.824623731071991</v>
      </c>
      <c r="AI81" s="81">
        <f t="shared" si="69"/>
        <v>2.3529617250350654</v>
      </c>
      <c r="AJ81" s="80">
        <f t="shared" si="70"/>
        <v>3.5557470719999995</v>
      </c>
      <c r="AK81" s="80">
        <f t="shared" si="71"/>
        <v>43.883155302182352</v>
      </c>
      <c r="AL81" s="78">
        <f t="shared" ca="1" si="72"/>
        <v>0.90124798437010245</v>
      </c>
      <c r="AM81" s="80">
        <f t="shared" ca="1" si="73"/>
        <v>33.975477385162598</v>
      </c>
      <c r="AN81" s="80">
        <f t="shared" si="74"/>
        <v>3.4942483018867918</v>
      </c>
      <c r="AO81" s="80">
        <f t="shared" si="75"/>
        <v>5.0453802356389872</v>
      </c>
      <c r="AP81" s="80">
        <f t="shared" si="76"/>
        <v>5.3618790828335223</v>
      </c>
      <c r="AQ81" s="80">
        <f t="shared" ca="1" si="77"/>
        <v>2.7493482471953374</v>
      </c>
      <c r="AR81" s="80">
        <f t="shared" si="78"/>
        <v>3.501825117650617</v>
      </c>
      <c r="AS81" s="78">
        <f t="shared" si="79"/>
        <v>-2.6762600081867736E-2</v>
      </c>
      <c r="AT81" s="96">
        <f t="shared" ca="1" si="80"/>
        <v>4</v>
      </c>
      <c r="AU81" s="97" t="str">
        <f t="shared" ca="1" si="81"/>
        <v>Silt mxture</v>
      </c>
      <c r="AV81" s="98">
        <f t="shared" si="82"/>
        <v>3</v>
      </c>
      <c r="AW81" s="99" t="str">
        <f t="shared" si="83"/>
        <v>Clay</v>
      </c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</row>
    <row r="82" spans="1:69">
      <c r="A82">
        <v>1.38</v>
      </c>
      <c r="C82" s="89">
        <f t="shared" si="44"/>
        <v>-4.5275039999999995</v>
      </c>
      <c r="D82" s="84">
        <f t="shared" si="45"/>
        <v>4.5275039999999995</v>
      </c>
      <c r="E82" s="76">
        <v>0.3508</v>
      </c>
      <c r="F82" s="91">
        <f t="shared" si="46"/>
        <v>3.6623519999999998</v>
      </c>
      <c r="G82" s="80">
        <f t="shared" si="47"/>
        <v>3.6723743999999998</v>
      </c>
      <c r="H82" s="81">
        <f t="shared" si="85"/>
        <v>3.5482278857142853</v>
      </c>
      <c r="I82" s="102">
        <v>17.899999999999999</v>
      </c>
      <c r="J82" s="92">
        <f t="shared" si="48"/>
        <v>0.18687599999999999</v>
      </c>
      <c r="K82" s="102">
        <v>4.8</v>
      </c>
      <c r="L82" s="78">
        <f t="shared" si="49"/>
        <v>5.0111999999999997E-2</v>
      </c>
      <c r="M82" s="81">
        <f t="shared" si="50"/>
        <v>0.14125812479999997</v>
      </c>
      <c r="N82" s="14">
        <f t="shared" si="84"/>
        <v>98</v>
      </c>
      <c r="O82" s="78">
        <f t="shared" si="51"/>
        <v>0.22184769599999979</v>
      </c>
      <c r="P82" s="78">
        <f t="shared" si="52"/>
        <v>8.0589571199999974E-2</v>
      </c>
      <c r="Q82" s="93">
        <f t="shared" si="53"/>
        <v>1.13867381232</v>
      </c>
      <c r="R82" s="80">
        <f t="shared" si="54"/>
        <v>14.129294837593084</v>
      </c>
      <c r="S82" s="80">
        <f t="shared" si="55"/>
        <v>2172.2656634219861</v>
      </c>
      <c r="T82" s="69">
        <f t="shared" si="56"/>
        <v>35.459411327999995</v>
      </c>
      <c r="U82" s="78">
        <f t="shared" si="57"/>
        <v>1.6210545671241499</v>
      </c>
      <c r="V82" s="69">
        <f t="shared" si="58"/>
        <v>101.15380498854695</v>
      </c>
      <c r="W82" s="80">
        <f t="shared" ca="1" si="59"/>
        <v>1.5471364756485579</v>
      </c>
      <c r="X82" s="80">
        <f t="shared" ca="1" si="60"/>
        <v>34.369344356866733</v>
      </c>
      <c r="Y82" s="94">
        <f t="shared" ca="1" si="61"/>
        <v>1.2194255214177834E-7</v>
      </c>
      <c r="Z82" s="80">
        <f t="shared" ca="1" si="62"/>
        <v>14</v>
      </c>
      <c r="AA82" s="80">
        <f t="shared" ca="1" si="63"/>
        <v>48.307373855999998</v>
      </c>
      <c r="AB82" s="80">
        <f t="shared" ca="1" si="64"/>
        <v>16.312775414587367</v>
      </c>
      <c r="AC82" s="80">
        <f t="shared" si="65"/>
        <v>15.635676957873457</v>
      </c>
      <c r="AD82" s="69">
        <f t="shared" si="66"/>
        <v>405.94431811764707</v>
      </c>
      <c r="AE82" s="69">
        <f t="shared" si="86"/>
        <v>391.3388458487396</v>
      </c>
      <c r="AF82" s="69">
        <f t="shared" si="67"/>
        <v>367.23743999999999</v>
      </c>
      <c r="AG82" s="95">
        <f t="shared" si="87"/>
        <v>354.82278857142853</v>
      </c>
      <c r="AH82" s="93">
        <f t="shared" si="68"/>
        <v>17.670961599811122</v>
      </c>
      <c r="AI82" s="81">
        <f t="shared" si="69"/>
        <v>2.3188608304693403</v>
      </c>
      <c r="AJ82" s="80">
        <f t="shared" si="70"/>
        <v>3.5254794239999998</v>
      </c>
      <c r="AK82" s="80">
        <f t="shared" si="71"/>
        <v>42.816044962403289</v>
      </c>
      <c r="AL82" s="78">
        <f t="shared" ca="1" si="72"/>
        <v>0.90427335957721666</v>
      </c>
      <c r="AM82" s="80">
        <f t="shared" ca="1" si="73"/>
        <v>33.456911736648642</v>
      </c>
      <c r="AN82" s="80">
        <f t="shared" si="74"/>
        <v>3.4645041509433958</v>
      </c>
      <c r="AO82" s="80">
        <f t="shared" si="75"/>
        <v>5.0886968387536955</v>
      </c>
      <c r="AP82" s="80">
        <f t="shared" si="76"/>
        <v>5.4158688232542938</v>
      </c>
      <c r="AQ82" s="80">
        <f t="shared" ca="1" si="77"/>
        <v>2.7571442643288506</v>
      </c>
      <c r="AR82" s="80">
        <f t="shared" si="78"/>
        <v>3.5069668194315926</v>
      </c>
      <c r="AS82" s="78">
        <f t="shared" si="79"/>
        <v>-2.6415133867632279E-2</v>
      </c>
      <c r="AT82" s="96">
        <f t="shared" ca="1" si="80"/>
        <v>4</v>
      </c>
      <c r="AU82" s="97" t="str">
        <f t="shared" ca="1" si="81"/>
        <v>Silt mxture</v>
      </c>
      <c r="AV82" s="98">
        <f t="shared" si="82"/>
        <v>3</v>
      </c>
      <c r="AW82" s="99" t="str">
        <f t="shared" si="83"/>
        <v>Clay</v>
      </c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</row>
    <row r="83" spans="1:69">
      <c r="A83">
        <v>1.4</v>
      </c>
      <c r="C83" s="89">
        <f t="shared" si="44"/>
        <v>-4.5931199999999999</v>
      </c>
      <c r="D83" s="84">
        <f t="shared" si="45"/>
        <v>4.5931199999999999</v>
      </c>
      <c r="E83" s="76">
        <v>0.34770000000000001</v>
      </c>
      <c r="F83" s="91">
        <f t="shared" si="46"/>
        <v>3.629988</v>
      </c>
      <c r="G83" s="80">
        <f t="shared" si="47"/>
        <v>3.6381312000000001</v>
      </c>
      <c r="H83" s="81">
        <f t="shared" si="85"/>
        <v>3.4931643428571428</v>
      </c>
      <c r="I83" s="102">
        <v>16.7</v>
      </c>
      <c r="J83" s="92">
        <f t="shared" si="48"/>
        <v>0.17434799999999998</v>
      </c>
      <c r="K83" s="102">
        <v>3.9</v>
      </c>
      <c r="L83" s="78">
        <f t="shared" si="49"/>
        <v>4.0715999999999995E-2</v>
      </c>
      <c r="M83" s="81">
        <f t="shared" si="50"/>
        <v>0.143305344</v>
      </c>
      <c r="N83" s="14">
        <f t="shared" si="84"/>
        <v>98</v>
      </c>
      <c r="O83" s="78">
        <f t="shared" si="51"/>
        <v>0.2250628799999998</v>
      </c>
      <c r="P83" s="78">
        <f t="shared" si="52"/>
        <v>8.1757535999999978E-2</v>
      </c>
      <c r="Q83" s="93">
        <f t="shared" si="53"/>
        <v>1.1263125456</v>
      </c>
      <c r="R83" s="80">
        <f t="shared" si="54"/>
        <v>13.776253550498396</v>
      </c>
      <c r="S83" s="80">
        <f t="shared" si="55"/>
        <v>2303.0803302117879</v>
      </c>
      <c r="T83" s="69">
        <f t="shared" si="56"/>
        <v>35.973315839999991</v>
      </c>
      <c r="U83" s="78">
        <f t="shared" si="57"/>
        <v>1.612551522461189</v>
      </c>
      <c r="V83" s="69">
        <f t="shared" si="58"/>
        <v>100.62321500157819</v>
      </c>
      <c r="W83" s="80">
        <f t="shared" ca="1" si="59"/>
        <v>1.5246452094476124</v>
      </c>
      <c r="X83" s="80">
        <f t="shared" ca="1" si="60"/>
        <v>34.217783536108421</v>
      </c>
      <c r="Y83" s="94">
        <f t="shared" ca="1" si="61"/>
        <v>1.2908668463430511E-7</v>
      </c>
      <c r="Z83" s="80">
        <f t="shared" ca="1" si="62"/>
        <v>14</v>
      </c>
      <c r="AA83" s="80">
        <f t="shared" ca="1" si="63"/>
        <v>47.782956480000003</v>
      </c>
      <c r="AB83" s="80">
        <f t="shared" ca="1" si="64"/>
        <v>17.081012586540421</v>
      </c>
      <c r="AC83" s="80">
        <f t="shared" si="65"/>
        <v>15.457903916684124</v>
      </c>
      <c r="AD83" s="69">
        <f t="shared" si="66"/>
        <v>401.53744941176473</v>
      </c>
      <c r="AE83" s="69">
        <f t="shared" si="86"/>
        <v>384.48252504201679</v>
      </c>
      <c r="AF83" s="69">
        <f t="shared" si="67"/>
        <v>363.81312000000003</v>
      </c>
      <c r="AG83" s="95">
        <f t="shared" si="87"/>
        <v>349.31643428571431</v>
      </c>
      <c r="AH83" s="93">
        <f t="shared" si="68"/>
        <v>18.464303506302933</v>
      </c>
      <c r="AI83" s="81">
        <f t="shared" si="69"/>
        <v>2.132500666360591</v>
      </c>
      <c r="AJ83" s="80">
        <f t="shared" si="70"/>
        <v>3.4926059519999999</v>
      </c>
      <c r="AK83" s="80">
        <f t="shared" si="71"/>
        <v>41.74622288029817</v>
      </c>
      <c r="AL83" s="78">
        <f t="shared" ca="1" si="72"/>
        <v>0.90122954781157183</v>
      </c>
      <c r="AM83" s="80">
        <f t="shared" ca="1" si="73"/>
        <v>32.412131646796752</v>
      </c>
      <c r="AN83" s="80">
        <f t="shared" si="74"/>
        <v>3.432199245283019</v>
      </c>
      <c r="AO83" s="80">
        <f t="shared" si="75"/>
        <v>4.7922405876951322</v>
      </c>
      <c r="AP83" s="80">
        <f t="shared" si="76"/>
        <v>5.1082481700805786</v>
      </c>
      <c r="AQ83" s="80">
        <f t="shared" ca="1" si="77"/>
        <v>2.7490106568619477</v>
      </c>
      <c r="AR83" s="80">
        <f t="shared" si="78"/>
        <v>3.4961281187268969</v>
      </c>
      <c r="AS83" s="78">
        <f t="shared" si="79"/>
        <v>-3.0057805581811498E-2</v>
      </c>
      <c r="AT83" s="96">
        <f t="shared" ca="1" si="80"/>
        <v>4</v>
      </c>
      <c r="AU83" s="97" t="str">
        <f t="shared" ca="1" si="81"/>
        <v>Silt mxture</v>
      </c>
      <c r="AV83" s="98">
        <f t="shared" si="82"/>
        <v>3</v>
      </c>
      <c r="AW83" s="99" t="str">
        <f t="shared" si="83"/>
        <v>Clay</v>
      </c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</row>
    <row r="84" spans="1:69">
      <c r="A84">
        <v>1.42</v>
      </c>
      <c r="C84" s="89">
        <f t="shared" si="44"/>
        <v>-4.6587360000000002</v>
      </c>
      <c r="D84" s="84">
        <f t="shared" si="45"/>
        <v>4.6587360000000002</v>
      </c>
      <c r="E84" s="76">
        <v>0.31909999999999999</v>
      </c>
      <c r="F84" s="91">
        <f t="shared" si="46"/>
        <v>3.3314039999999996</v>
      </c>
      <c r="G84" s="80">
        <f t="shared" si="47"/>
        <v>3.3385031999999994</v>
      </c>
      <c r="H84" s="81">
        <f t="shared" si="85"/>
        <v>3.4343722285714291</v>
      </c>
      <c r="I84" s="102">
        <v>16.600000000000001</v>
      </c>
      <c r="J84" s="92">
        <f t="shared" si="48"/>
        <v>0.17330400000000001</v>
      </c>
      <c r="K84" s="102">
        <v>3.4</v>
      </c>
      <c r="L84" s="78">
        <f t="shared" si="49"/>
        <v>3.5496E-2</v>
      </c>
      <c r="M84" s="81">
        <f t="shared" si="50"/>
        <v>0.14535256320000001</v>
      </c>
      <c r="N84" s="14">
        <f t="shared" si="84"/>
        <v>98</v>
      </c>
      <c r="O84" s="78">
        <f t="shared" si="51"/>
        <v>0.22827806399999981</v>
      </c>
      <c r="P84" s="78">
        <f t="shared" si="52"/>
        <v>8.2925500799999982E-2</v>
      </c>
      <c r="Q84" s="93">
        <f t="shared" si="53"/>
        <v>1.0263742948799999</v>
      </c>
      <c r="R84" s="80">
        <f t="shared" si="54"/>
        <v>12.377064774747796</v>
      </c>
      <c r="S84" s="80">
        <f t="shared" si="55"/>
        <v>2111.3698444895194</v>
      </c>
      <c r="T84" s="69">
        <f t="shared" si="56"/>
        <v>36.487220351999994</v>
      </c>
      <c r="U84" s="78">
        <f t="shared" si="57"/>
        <v>1.6084878686315931</v>
      </c>
      <c r="V84" s="69">
        <f t="shared" si="58"/>
        <v>100.36964300261141</v>
      </c>
      <c r="W84" s="80">
        <f t="shared" ca="1" si="59"/>
        <v>1.4409777038161324</v>
      </c>
      <c r="X84" s="80">
        <f t="shared" ca="1" si="60"/>
        <v>33.924482346686801</v>
      </c>
      <c r="Y84" s="94">
        <f t="shared" ca="1" si="61"/>
        <v>9.3882903219242289E-8</v>
      </c>
      <c r="Z84" s="80">
        <f t="shared" ca="1" si="62"/>
        <v>14</v>
      </c>
      <c r="AA84" s="80">
        <f t="shared" ca="1" si="63"/>
        <v>43.543151903999991</v>
      </c>
      <c r="AB84" s="80">
        <f t="shared" ca="1" si="64"/>
        <v>11.320497736792609</v>
      </c>
      <c r="AC84" s="80">
        <f t="shared" si="65"/>
        <v>15.722117318648397</v>
      </c>
      <c r="AD84" s="69">
        <f t="shared" si="66"/>
        <v>365.90883952941169</v>
      </c>
      <c r="AE84" s="69">
        <f t="shared" si="86"/>
        <v>377.1875487731092</v>
      </c>
      <c r="AF84" s="69">
        <f t="shared" si="67"/>
        <v>333.85031999999995</v>
      </c>
      <c r="AG84" s="95">
        <f t="shared" si="87"/>
        <v>343.43722285714284</v>
      </c>
      <c r="AH84" s="93">
        <f t="shared" si="68"/>
        <v>17.213186310004609</v>
      </c>
      <c r="AI84" s="81">
        <f t="shared" si="69"/>
        <v>2.0898758322602746</v>
      </c>
      <c r="AJ84" s="80">
        <f t="shared" si="70"/>
        <v>3.2049630719999995</v>
      </c>
      <c r="AK84" s="80">
        <f t="shared" si="71"/>
        <v>37.506256893175134</v>
      </c>
      <c r="AL84" s="78">
        <f t="shared" ca="1" si="72"/>
        <v>0.91861699920434725</v>
      </c>
      <c r="AM84" s="80">
        <f t="shared" ca="1" si="73"/>
        <v>30.482027439978669</v>
      </c>
      <c r="AN84" s="80">
        <f t="shared" si="74"/>
        <v>3.1495313207547162</v>
      </c>
      <c r="AO84" s="80">
        <f t="shared" si="75"/>
        <v>5.1910688598411419</v>
      </c>
      <c r="AP84" s="80">
        <f t="shared" si="76"/>
        <v>5.572072516360759</v>
      </c>
      <c r="AQ84" s="80">
        <f t="shared" ca="1" si="77"/>
        <v>2.7945024120155706</v>
      </c>
      <c r="AR84" s="80">
        <f t="shared" si="78"/>
        <v>3.5463419301945915</v>
      </c>
      <c r="AS84" s="78">
        <f t="shared" si="79"/>
        <v>-3.5321096832650646E-2</v>
      </c>
      <c r="AT84" s="96">
        <f t="shared" ca="1" si="80"/>
        <v>4</v>
      </c>
      <c r="AU84" s="97" t="str">
        <f t="shared" ca="1" si="81"/>
        <v>Silt mxture</v>
      </c>
      <c r="AV84" s="98">
        <f t="shared" si="82"/>
        <v>3</v>
      </c>
      <c r="AW84" s="99" t="str">
        <f t="shared" si="83"/>
        <v>Clay</v>
      </c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</row>
    <row r="85" spans="1:69">
      <c r="A85">
        <v>1.44</v>
      </c>
      <c r="C85" s="89">
        <f t="shared" si="44"/>
        <v>-4.7243519999999997</v>
      </c>
      <c r="D85" s="84">
        <f t="shared" si="45"/>
        <v>4.7243519999999997</v>
      </c>
      <c r="E85" s="76">
        <v>0.31280000000000002</v>
      </c>
      <c r="F85" s="91">
        <f t="shared" si="46"/>
        <v>3.2656320000000001</v>
      </c>
      <c r="G85" s="80">
        <f t="shared" si="47"/>
        <v>3.2729400000000002</v>
      </c>
      <c r="H85" s="81">
        <f t="shared" si="85"/>
        <v>3.3829477714285714</v>
      </c>
      <c r="I85" s="102">
        <v>16.8</v>
      </c>
      <c r="J85" s="92">
        <f t="shared" si="48"/>
        <v>0.17539199999999999</v>
      </c>
      <c r="K85" s="102">
        <v>3.5</v>
      </c>
      <c r="L85" s="78">
        <f t="shared" si="49"/>
        <v>3.6539999999999996E-2</v>
      </c>
      <c r="M85" s="81">
        <f t="shared" si="50"/>
        <v>0.14739978239999998</v>
      </c>
      <c r="N85" s="14">
        <f t="shared" si="84"/>
        <v>98</v>
      </c>
      <c r="O85" s="78">
        <f t="shared" si="51"/>
        <v>0.23149324799999979</v>
      </c>
      <c r="P85" s="78">
        <f t="shared" si="52"/>
        <v>8.4093465599999973E-2</v>
      </c>
      <c r="Q85" s="93">
        <f t="shared" si="53"/>
        <v>1.0036774281600003</v>
      </c>
      <c r="R85" s="80">
        <f t="shared" si="54"/>
        <v>11.935260617443273</v>
      </c>
      <c r="S85" s="80">
        <f t="shared" si="55"/>
        <v>2040.1002607939733</v>
      </c>
      <c r="T85" s="69">
        <f t="shared" si="56"/>
        <v>37.001124863999983</v>
      </c>
      <c r="U85" s="78">
        <f t="shared" si="57"/>
        <v>1.6091169531555194</v>
      </c>
      <c r="V85" s="69">
        <f t="shared" si="58"/>
        <v>100.4088978769044</v>
      </c>
      <c r="W85" s="80">
        <f t="shared" ca="1" si="59"/>
        <v>1.4278101390528832</v>
      </c>
      <c r="X85" s="80">
        <f t="shared" ca="1" si="60"/>
        <v>33.832702447322902</v>
      </c>
      <c r="Y85" s="94">
        <f t="shared" ca="1" si="61"/>
        <v>8.3686263168684256E-8</v>
      </c>
      <c r="Z85" s="80">
        <f t="shared" ca="1" si="62"/>
        <v>14</v>
      </c>
      <c r="AA85" s="80">
        <f t="shared" ca="1" si="63"/>
        <v>42.580254528000012</v>
      </c>
      <c r="AB85" s="80">
        <f t="shared" ca="1" si="64"/>
        <v>9.8678281464547428</v>
      </c>
      <c r="AC85" s="80">
        <f t="shared" si="65"/>
        <v>15.826506940431788</v>
      </c>
      <c r="AD85" s="69">
        <f t="shared" si="66"/>
        <v>357.81726494117657</v>
      </c>
      <c r="AE85" s="69">
        <f t="shared" si="86"/>
        <v>370.75935569747901</v>
      </c>
      <c r="AF85" s="69">
        <f t="shared" si="67"/>
        <v>327.29399999999998</v>
      </c>
      <c r="AG85" s="95">
        <f t="shared" si="87"/>
        <v>338.29477714285713</v>
      </c>
      <c r="AH85" s="93">
        <f t="shared" si="68"/>
        <v>16.753566537865765</v>
      </c>
      <c r="AI85" s="81">
        <f t="shared" si="69"/>
        <v>2.0856792944444908</v>
      </c>
      <c r="AJ85" s="80">
        <f t="shared" si="70"/>
        <v>3.1420224000000001</v>
      </c>
      <c r="AK85" s="80">
        <f t="shared" si="71"/>
        <v>36.167456416494765</v>
      </c>
      <c r="AL85" s="78">
        <f t="shared" ca="1" si="72"/>
        <v>0.92493005891706825</v>
      </c>
      <c r="AM85" s="80">
        <f t="shared" ca="1" si="73"/>
        <v>29.901998990140374</v>
      </c>
      <c r="AN85" s="80">
        <f t="shared" si="74"/>
        <v>3.0876792452830188</v>
      </c>
      <c r="AO85" s="80">
        <f t="shared" si="75"/>
        <v>5.3588516746411479</v>
      </c>
      <c r="AP85" s="80">
        <f t="shared" si="76"/>
        <v>5.7667292674009625</v>
      </c>
      <c r="AQ85" s="80">
        <f t="shared" ca="1" si="77"/>
        <v>2.8109275223396528</v>
      </c>
      <c r="AR85" s="80">
        <f t="shared" si="78"/>
        <v>3.561105584685702</v>
      </c>
      <c r="AS85" s="78">
        <f t="shared" si="79"/>
        <v>-3.6449687086285695E-2</v>
      </c>
      <c r="AT85" s="96">
        <f t="shared" ca="1" si="80"/>
        <v>4</v>
      </c>
      <c r="AU85" s="97" t="str">
        <f t="shared" ca="1" si="81"/>
        <v>Silt mxture</v>
      </c>
      <c r="AV85" s="98">
        <f t="shared" si="82"/>
        <v>3</v>
      </c>
      <c r="AW85" s="99" t="str">
        <f t="shared" si="83"/>
        <v>Clay</v>
      </c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</row>
    <row r="86" spans="1:69">
      <c r="A86">
        <v>1.46</v>
      </c>
      <c r="C86" s="89">
        <f t="shared" si="44"/>
        <v>-4.789968</v>
      </c>
      <c r="D86" s="84">
        <f t="shared" si="45"/>
        <v>4.789968</v>
      </c>
      <c r="E86" s="76">
        <v>0.30099999999999999</v>
      </c>
      <c r="F86" s="91">
        <f t="shared" si="46"/>
        <v>3.1424399999999997</v>
      </c>
      <c r="G86" s="80">
        <f t="shared" si="47"/>
        <v>3.1491215999999995</v>
      </c>
      <c r="H86" s="81">
        <f t="shared" si="85"/>
        <v>3.3527612571428564</v>
      </c>
      <c r="I86" s="102">
        <v>17.3</v>
      </c>
      <c r="J86" s="92">
        <f t="shared" si="48"/>
        <v>0.18061199999999999</v>
      </c>
      <c r="K86" s="102">
        <v>3.2</v>
      </c>
      <c r="L86" s="78">
        <f t="shared" si="49"/>
        <v>3.3408E-2</v>
      </c>
      <c r="M86" s="81">
        <f t="shared" si="50"/>
        <v>0.14944700159999999</v>
      </c>
      <c r="N86" s="14">
        <f t="shared" si="84"/>
        <v>98</v>
      </c>
      <c r="O86" s="78">
        <f t="shared" si="51"/>
        <v>0.2347084319999998</v>
      </c>
      <c r="P86" s="78">
        <f t="shared" si="52"/>
        <v>8.5261430399999977E-2</v>
      </c>
      <c r="Q86" s="93">
        <f t="shared" si="53"/>
        <v>0.96175634543999999</v>
      </c>
      <c r="R86" s="80">
        <f t="shared" si="54"/>
        <v>11.280086915360972</v>
      </c>
      <c r="S86" s="80">
        <f t="shared" si="55"/>
        <v>1898.3906795327259</v>
      </c>
      <c r="T86" s="69">
        <f t="shared" si="56"/>
        <v>37.515029375999994</v>
      </c>
      <c r="U86" s="78">
        <f t="shared" si="57"/>
        <v>1.6110485197597615</v>
      </c>
      <c r="V86" s="69">
        <f t="shared" si="58"/>
        <v>100.52942763300912</v>
      </c>
      <c r="W86" s="80">
        <f t="shared" ca="1" si="59"/>
        <v>1.4009486634173323</v>
      </c>
      <c r="X86" s="80">
        <f t="shared" ca="1" si="60"/>
        <v>33.707020536065812</v>
      </c>
      <c r="Y86" s="94">
        <f t="shared" ca="1" si="61"/>
        <v>6.7751882189440923E-8</v>
      </c>
      <c r="Z86" s="80">
        <f t="shared" ca="1" si="62"/>
        <v>14</v>
      </c>
      <c r="AA86" s="80">
        <f t="shared" ca="1" si="63"/>
        <v>40.801784351999999</v>
      </c>
      <c r="AB86" s="80">
        <f t="shared" ca="1" si="64"/>
        <v>7.6552551319449549</v>
      </c>
      <c r="AC86" s="80">
        <f t="shared" si="65"/>
        <v>16.045368369189262</v>
      </c>
      <c r="AD86" s="69">
        <f t="shared" si="66"/>
        <v>342.8721374117647</v>
      </c>
      <c r="AE86" s="69">
        <f t="shared" si="86"/>
        <v>366.82974413445379</v>
      </c>
      <c r="AF86" s="69">
        <f t="shared" si="67"/>
        <v>314.91215999999997</v>
      </c>
      <c r="AG86" s="95">
        <f t="shared" si="87"/>
        <v>335.27612571428568</v>
      </c>
      <c r="AH86" s="93">
        <f t="shared" si="68"/>
        <v>15.845345750153676</v>
      </c>
      <c r="AI86" s="81">
        <f t="shared" si="69"/>
        <v>2.1183318078604514</v>
      </c>
      <c r="AJ86" s="80">
        <f t="shared" si="70"/>
        <v>3.0231567359999993</v>
      </c>
      <c r="AK86" s="80">
        <f t="shared" si="71"/>
        <v>34.182081561699917</v>
      </c>
      <c r="AL86" s="78">
        <f t="shared" ca="1" si="72"/>
        <v>0.93648192825240062</v>
      </c>
      <c r="AM86" s="80">
        <f t="shared" ca="1" si="73"/>
        <v>29.125580779868464</v>
      </c>
      <c r="AN86" s="80">
        <f t="shared" si="74"/>
        <v>2.9708694339622634</v>
      </c>
      <c r="AO86" s="80">
        <f t="shared" si="75"/>
        <v>5.7353136188834375</v>
      </c>
      <c r="AP86" s="80">
        <f t="shared" si="76"/>
        <v>6.1971995591806914</v>
      </c>
      <c r="AQ86" s="80">
        <f t="shared" ca="1" si="77"/>
        <v>2.8411027891535299</v>
      </c>
      <c r="AR86" s="80">
        <f t="shared" si="78"/>
        <v>3.5912943907189785</v>
      </c>
      <c r="AS86" s="78">
        <f t="shared" si="79"/>
        <v>-3.9815563172064285E-2</v>
      </c>
      <c r="AT86" s="96">
        <f t="shared" ca="1" si="80"/>
        <v>4</v>
      </c>
      <c r="AU86" s="97" t="str">
        <f t="shared" ca="1" si="81"/>
        <v>Silt mxture</v>
      </c>
      <c r="AV86" s="98">
        <f t="shared" si="82"/>
        <v>3</v>
      </c>
      <c r="AW86" s="99" t="str">
        <f t="shared" si="83"/>
        <v>Clay</v>
      </c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</row>
    <row r="87" spans="1:69">
      <c r="A87">
        <v>1.48</v>
      </c>
      <c r="C87" s="89">
        <f t="shared" si="44"/>
        <v>-4.8555840000000003</v>
      </c>
      <c r="D87" s="84">
        <f t="shared" si="45"/>
        <v>4.8555840000000003</v>
      </c>
      <c r="E87" s="76">
        <v>0.31219999999999998</v>
      </c>
      <c r="F87" s="91">
        <f t="shared" si="46"/>
        <v>3.2593679999999998</v>
      </c>
      <c r="G87" s="80">
        <f t="shared" si="47"/>
        <v>3.2656319999999996</v>
      </c>
      <c r="H87" s="81">
        <f t="shared" si="85"/>
        <v>3.3274964571428569</v>
      </c>
      <c r="I87" s="102">
        <v>16.8</v>
      </c>
      <c r="J87" s="92">
        <f t="shared" si="48"/>
        <v>0.17539199999999999</v>
      </c>
      <c r="K87" s="102">
        <v>3</v>
      </c>
      <c r="L87" s="78">
        <f t="shared" si="49"/>
        <v>3.1320000000000001E-2</v>
      </c>
      <c r="M87" s="81">
        <f t="shared" si="50"/>
        <v>0.1514942208</v>
      </c>
      <c r="N87" s="14">
        <f t="shared" si="84"/>
        <v>98</v>
      </c>
      <c r="O87" s="78">
        <f t="shared" si="51"/>
        <v>0.23792361599999981</v>
      </c>
      <c r="P87" s="78">
        <f t="shared" si="52"/>
        <v>8.6429395199999981E-2</v>
      </c>
      <c r="Q87" s="93">
        <f t="shared" si="53"/>
        <v>0.99914376672000005</v>
      </c>
      <c r="R87" s="80">
        <f t="shared" si="54"/>
        <v>11.560230919213932</v>
      </c>
      <c r="S87" s="80">
        <f t="shared" si="55"/>
        <v>2030.8850252744778</v>
      </c>
      <c r="T87" s="69">
        <f t="shared" si="56"/>
        <v>38.028933887999997</v>
      </c>
      <c r="U87" s="78">
        <f t="shared" si="57"/>
        <v>1.6090295810854163</v>
      </c>
      <c r="V87" s="69">
        <f t="shared" si="58"/>
        <v>100.40344585972997</v>
      </c>
      <c r="W87" s="80">
        <f t="shared" ca="1" si="59"/>
        <v>1.4321448408020792</v>
      </c>
      <c r="X87" s="80">
        <f t="shared" ca="1" si="60"/>
        <v>33.728374164022142</v>
      </c>
      <c r="Y87" s="94">
        <f t="shared" ca="1" si="61"/>
        <v>7.9062527247732576E-8</v>
      </c>
      <c r="Z87" s="80">
        <f t="shared" ca="1" si="62"/>
        <v>14</v>
      </c>
      <c r="AA87" s="80">
        <f t="shared" ca="1" si="63"/>
        <v>42.387917375999997</v>
      </c>
      <c r="AB87" s="80">
        <f t="shared" ca="1" si="64"/>
        <v>9.2805116469636104</v>
      </c>
      <c r="AC87" s="80">
        <f t="shared" si="65"/>
        <v>15.840270158635915</v>
      </c>
      <c r="AD87" s="69">
        <f t="shared" si="66"/>
        <v>356.20098635294119</v>
      </c>
      <c r="AE87" s="69">
        <f t="shared" si="86"/>
        <v>363.47915778151264</v>
      </c>
      <c r="AF87" s="69">
        <f t="shared" si="67"/>
        <v>326.56319999999994</v>
      </c>
      <c r="AG87" s="95">
        <f t="shared" si="87"/>
        <v>332.74964571428569</v>
      </c>
      <c r="AH87" s="93">
        <f t="shared" si="68"/>
        <v>16.682415035319277</v>
      </c>
      <c r="AI87" s="81">
        <f t="shared" si="69"/>
        <v>2.0293095837838284</v>
      </c>
      <c r="AJ87" s="80">
        <f t="shared" si="70"/>
        <v>3.1350067199999994</v>
      </c>
      <c r="AK87" s="80">
        <f t="shared" si="71"/>
        <v>35.03100278549676</v>
      </c>
      <c r="AL87" s="78">
        <f t="shared" ca="1" si="72"/>
        <v>0.92813379925117556</v>
      </c>
      <c r="AM87" s="80">
        <f t="shared" ca="1" si="73"/>
        <v>29.256059668975524</v>
      </c>
      <c r="AN87" s="80">
        <f t="shared" si="74"/>
        <v>3.0807849056603769</v>
      </c>
      <c r="AO87" s="80">
        <f t="shared" si="75"/>
        <v>5.3708439897698215</v>
      </c>
      <c r="AP87" s="80">
        <f t="shared" si="76"/>
        <v>5.792896070403061</v>
      </c>
      <c r="AQ87" s="80">
        <f t="shared" ca="1" si="77"/>
        <v>2.8190470892047901</v>
      </c>
      <c r="AR87" s="80">
        <f t="shared" si="78"/>
        <v>3.5624494210743718</v>
      </c>
      <c r="AS87" s="78">
        <f t="shared" si="79"/>
        <v>-3.9691478028420324E-2</v>
      </c>
      <c r="AT87" s="96">
        <f t="shared" ca="1" si="80"/>
        <v>4</v>
      </c>
      <c r="AU87" s="97" t="str">
        <f t="shared" ca="1" si="81"/>
        <v>Silt mxture</v>
      </c>
      <c r="AV87" s="98">
        <f t="shared" si="82"/>
        <v>3</v>
      </c>
      <c r="AW87" s="99" t="str">
        <f t="shared" si="83"/>
        <v>Clay</v>
      </c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</row>
    <row r="88" spans="1:69">
      <c r="A88">
        <v>1.5</v>
      </c>
      <c r="C88" s="89">
        <f t="shared" si="44"/>
        <v>-4.9212000000000007</v>
      </c>
      <c r="D88" s="84">
        <f t="shared" si="45"/>
        <v>4.9212000000000007</v>
      </c>
      <c r="E88" s="76">
        <v>0.31969999999999998</v>
      </c>
      <c r="F88" s="91">
        <f t="shared" si="46"/>
        <v>3.3376679999999999</v>
      </c>
      <c r="G88" s="80">
        <f t="shared" si="47"/>
        <v>3.3439319999999997</v>
      </c>
      <c r="H88" s="81">
        <f t="shared" si="85"/>
        <v>3.307869257142857</v>
      </c>
      <c r="I88" s="102">
        <v>16.399999999999999</v>
      </c>
      <c r="J88" s="92">
        <f t="shared" si="48"/>
        <v>0.17121599999999998</v>
      </c>
      <c r="K88" s="102">
        <v>3</v>
      </c>
      <c r="L88" s="78">
        <f t="shared" si="49"/>
        <v>3.1320000000000001E-2</v>
      </c>
      <c r="M88" s="81">
        <f t="shared" si="50"/>
        <v>0.15354144</v>
      </c>
      <c r="N88" s="14">
        <f t="shared" si="84"/>
        <v>98</v>
      </c>
      <c r="O88" s="78">
        <f t="shared" si="51"/>
        <v>0.24113879999999982</v>
      </c>
      <c r="P88" s="78">
        <f t="shared" si="52"/>
        <v>8.7597359999999985E-2</v>
      </c>
      <c r="Q88" s="93">
        <f t="shared" si="53"/>
        <v>1.023921756</v>
      </c>
      <c r="R88" s="80">
        <f t="shared" si="54"/>
        <v>11.688956790478619</v>
      </c>
      <c r="S88" s="80">
        <f t="shared" si="55"/>
        <v>2132.0115767080592</v>
      </c>
      <c r="T88" s="69">
        <f t="shared" si="56"/>
        <v>38.542838399999994</v>
      </c>
      <c r="U88" s="78">
        <f t="shared" si="57"/>
        <v>1.6071300314771526</v>
      </c>
      <c r="V88" s="69">
        <f t="shared" si="58"/>
        <v>100.28491396417432</v>
      </c>
      <c r="W88" s="80">
        <f t="shared" ca="1" si="59"/>
        <v>1.4528948329456137</v>
      </c>
      <c r="X88" s="80">
        <f t="shared" ca="1" si="60"/>
        <v>33.721409999762898</v>
      </c>
      <c r="Y88" s="94">
        <f t="shared" ca="1" si="61"/>
        <v>8.7417979932524577E-8</v>
      </c>
      <c r="Z88" s="80">
        <f t="shared" ca="1" si="62"/>
        <v>14</v>
      </c>
      <c r="AA88" s="80">
        <f t="shared" ca="1" si="63"/>
        <v>43.439104799999996</v>
      </c>
      <c r="AB88" s="80">
        <f t="shared" ca="1" si="64"/>
        <v>10.515762807765872</v>
      </c>
      <c r="AC88" s="80">
        <f t="shared" si="65"/>
        <v>15.692540610103832</v>
      </c>
      <c r="AD88" s="69">
        <f t="shared" si="66"/>
        <v>365.034494117647</v>
      </c>
      <c r="AE88" s="69">
        <f t="shared" si="86"/>
        <v>360.79181848739501</v>
      </c>
      <c r="AF88" s="69">
        <f t="shared" si="67"/>
        <v>334.39319999999998</v>
      </c>
      <c r="AG88" s="95">
        <f t="shared" si="87"/>
        <v>330.7869257142857</v>
      </c>
      <c r="AH88" s="93">
        <f t="shared" si="68"/>
        <v>17.306041594578581</v>
      </c>
      <c r="AI88" s="81">
        <f t="shared" si="69"/>
        <v>1.9545794530794081</v>
      </c>
      <c r="AJ88" s="80">
        <f t="shared" si="70"/>
        <v>3.2101747199999995</v>
      </c>
      <c r="AK88" s="80">
        <f t="shared" si="71"/>
        <v>35.421081183268541</v>
      </c>
      <c r="AL88" s="78">
        <f t="shared" ca="1" si="72"/>
        <v>0.92272078068239316</v>
      </c>
      <c r="AM88" s="80">
        <f t="shared" ca="1" si="73"/>
        <v>29.213441839419705</v>
      </c>
      <c r="AN88" s="80">
        <f t="shared" si="74"/>
        <v>3.1546528301886787</v>
      </c>
      <c r="AO88" s="80">
        <f t="shared" si="75"/>
        <v>5.120199812675617</v>
      </c>
      <c r="AP88" s="80">
        <f t="shared" si="76"/>
        <v>5.5181247657755597</v>
      </c>
      <c r="AQ88" s="80">
        <f t="shared" ca="1" si="77"/>
        <v>2.8046950911784694</v>
      </c>
      <c r="AR88" s="80">
        <f t="shared" si="78"/>
        <v>3.5424958348392273</v>
      </c>
      <c r="AS88" s="78">
        <f t="shared" si="79"/>
        <v>-3.9390778605548064E-2</v>
      </c>
      <c r="AT88" s="96">
        <f t="shared" ca="1" si="80"/>
        <v>4</v>
      </c>
      <c r="AU88" s="97" t="str">
        <f t="shared" ca="1" si="81"/>
        <v>Silt mxture</v>
      </c>
      <c r="AV88" s="98">
        <f t="shared" si="82"/>
        <v>3</v>
      </c>
      <c r="AW88" s="99" t="str">
        <f t="shared" si="83"/>
        <v>Clay</v>
      </c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</row>
    <row r="89" spans="1:69">
      <c r="A89">
        <v>1.52</v>
      </c>
      <c r="C89" s="89">
        <f t="shared" si="44"/>
        <v>-4.9868160000000001</v>
      </c>
      <c r="D89" s="84">
        <f t="shared" si="45"/>
        <v>4.9868160000000001</v>
      </c>
      <c r="E89" s="76">
        <v>0.33090000000000003</v>
      </c>
      <c r="F89" s="91">
        <f t="shared" si="46"/>
        <v>3.454596</v>
      </c>
      <c r="G89" s="80">
        <f t="shared" si="47"/>
        <v>3.4610688000000001</v>
      </c>
      <c r="H89" s="81">
        <f t="shared" si="85"/>
        <v>3.2956992000000001</v>
      </c>
      <c r="I89" s="102">
        <v>16.8</v>
      </c>
      <c r="J89" s="92">
        <f t="shared" si="48"/>
        <v>0.17539199999999999</v>
      </c>
      <c r="K89" s="102">
        <v>3.1</v>
      </c>
      <c r="L89" s="78">
        <f t="shared" si="49"/>
        <v>3.2363999999999997E-2</v>
      </c>
      <c r="M89" s="81">
        <f t="shared" si="50"/>
        <v>0.15558865920000001</v>
      </c>
      <c r="N89" s="14">
        <f t="shared" si="84"/>
        <v>98</v>
      </c>
      <c r="O89" s="78">
        <f t="shared" si="51"/>
        <v>0.2443539839999998</v>
      </c>
      <c r="P89" s="78">
        <f t="shared" si="52"/>
        <v>8.8765324799999976E-2</v>
      </c>
      <c r="Q89" s="93">
        <f t="shared" si="53"/>
        <v>1.0615158892800001</v>
      </c>
      <c r="R89" s="80">
        <f t="shared" si="54"/>
        <v>11.958677464108151</v>
      </c>
      <c r="S89" s="80">
        <f t="shared" si="55"/>
        <v>2157.6641875140863</v>
      </c>
      <c r="T89" s="69">
        <f t="shared" si="56"/>
        <v>39.05674291199999</v>
      </c>
      <c r="U89" s="78">
        <f t="shared" si="57"/>
        <v>1.611301450126134</v>
      </c>
      <c r="V89" s="69">
        <f t="shared" si="58"/>
        <v>100.54521048787076</v>
      </c>
      <c r="W89" s="80">
        <f t="shared" ca="1" si="59"/>
        <v>1.4954604327461212</v>
      </c>
      <c r="X89" s="80">
        <f t="shared" ca="1" si="60"/>
        <v>33.797283286843452</v>
      </c>
      <c r="Y89" s="94">
        <f t="shared" ca="1" si="61"/>
        <v>9.2817672048850804E-8</v>
      </c>
      <c r="Z89" s="80">
        <f t="shared" ca="1" si="62"/>
        <v>14</v>
      </c>
      <c r="AA89" s="80">
        <f t="shared" ca="1" si="63"/>
        <v>45.034007424000002</v>
      </c>
      <c r="AB89" s="80">
        <f t="shared" ca="1" si="64"/>
        <v>11.575250950503724</v>
      </c>
      <c r="AC89" s="80">
        <f t="shared" si="65"/>
        <v>15.656180546935555</v>
      </c>
      <c r="AD89" s="69">
        <f t="shared" si="66"/>
        <v>378.4370371764706</v>
      </c>
      <c r="AE89" s="69">
        <f t="shared" si="86"/>
        <v>358.98179011764705</v>
      </c>
      <c r="AF89" s="69">
        <f t="shared" si="67"/>
        <v>346.10687999999999</v>
      </c>
      <c r="AG89" s="95">
        <f t="shared" si="87"/>
        <v>329.56992000000002</v>
      </c>
      <c r="AH89" s="93">
        <f t="shared" si="68"/>
        <v>17.475452387607891</v>
      </c>
      <c r="AI89" s="81">
        <f t="shared" si="69"/>
        <v>1.9759067000000436</v>
      </c>
      <c r="AJ89" s="80">
        <f t="shared" si="70"/>
        <v>3.3226260480000001</v>
      </c>
      <c r="AK89" s="80">
        <f t="shared" si="71"/>
        <v>36.238416557903484</v>
      </c>
      <c r="AL89" s="78">
        <f t="shared" ca="1" si="72"/>
        <v>0.91951357274380752</v>
      </c>
      <c r="AM89" s="80">
        <f t="shared" ca="1" si="73"/>
        <v>29.681120959208787</v>
      </c>
      <c r="AN89" s="80">
        <f t="shared" si="74"/>
        <v>3.2651592452830189</v>
      </c>
      <c r="AO89" s="80">
        <f t="shared" si="75"/>
        <v>5.0675675675675675</v>
      </c>
      <c r="AP89" s="80">
        <f t="shared" si="76"/>
        <v>5.452519419116574</v>
      </c>
      <c r="AQ89" s="80">
        <f t="shared" ca="1" si="77"/>
        <v>2.7961326223652656</v>
      </c>
      <c r="AR89" s="80">
        <f t="shared" si="78"/>
        <v>3.5275139532875053</v>
      </c>
      <c r="AS89" s="78">
        <f t="shared" si="79"/>
        <v>-3.8307610791941588E-2</v>
      </c>
      <c r="AT89" s="96">
        <f t="shared" ca="1" si="80"/>
        <v>4</v>
      </c>
      <c r="AU89" s="97" t="str">
        <f t="shared" ca="1" si="81"/>
        <v>Silt mxture</v>
      </c>
      <c r="AV89" s="98">
        <f t="shared" si="82"/>
        <v>3</v>
      </c>
      <c r="AW89" s="99" t="str">
        <f t="shared" si="83"/>
        <v>Clay</v>
      </c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</row>
    <row r="90" spans="1:69">
      <c r="A90">
        <v>1.54</v>
      </c>
      <c r="C90" s="89">
        <f t="shared" si="44"/>
        <v>-5.0524320000000005</v>
      </c>
      <c r="D90" s="84">
        <f t="shared" si="45"/>
        <v>5.0524320000000005</v>
      </c>
      <c r="E90" s="76">
        <v>0.33090000000000003</v>
      </c>
      <c r="F90" s="91">
        <f t="shared" si="46"/>
        <v>3.454596</v>
      </c>
      <c r="G90" s="80">
        <f t="shared" si="47"/>
        <v>3.4612775999999998</v>
      </c>
      <c r="H90" s="81">
        <f t="shared" si="85"/>
        <v>3.2908073142857139</v>
      </c>
      <c r="I90" s="102">
        <v>16.100000000000001</v>
      </c>
      <c r="J90" s="92">
        <f t="shared" si="48"/>
        <v>0.16808400000000001</v>
      </c>
      <c r="K90" s="102">
        <v>3.2</v>
      </c>
      <c r="L90" s="78">
        <f t="shared" si="49"/>
        <v>3.3408E-2</v>
      </c>
      <c r="M90" s="81">
        <f t="shared" si="50"/>
        <v>0.15763587840000001</v>
      </c>
      <c r="N90" s="14">
        <f t="shared" si="84"/>
        <v>98</v>
      </c>
      <c r="O90" s="78">
        <f t="shared" si="51"/>
        <v>0.24756916799999981</v>
      </c>
      <c r="P90" s="78">
        <f t="shared" si="52"/>
        <v>8.993328959999998E-2</v>
      </c>
      <c r="Q90" s="93">
        <f t="shared" si="53"/>
        <v>1.06052378256</v>
      </c>
      <c r="R90" s="80">
        <f t="shared" si="54"/>
        <v>11.792338379669371</v>
      </c>
      <c r="S90" s="80">
        <f t="shared" si="55"/>
        <v>2249.3714151327699</v>
      </c>
      <c r="T90" s="69">
        <f t="shared" si="56"/>
        <v>39.570647423999986</v>
      </c>
      <c r="U90" s="78">
        <f t="shared" si="57"/>
        <v>1.6063132885354452</v>
      </c>
      <c r="V90" s="69">
        <f t="shared" si="58"/>
        <v>100.23394920461178</v>
      </c>
      <c r="W90" s="80">
        <f t="shared" ca="1" si="59"/>
        <v>1.4890982694563768</v>
      </c>
      <c r="X90" s="80">
        <f t="shared" ca="1" si="60"/>
        <v>33.706112601327533</v>
      </c>
      <c r="Y90" s="94">
        <f t="shared" ca="1" si="61"/>
        <v>9.7251168371862978E-8</v>
      </c>
      <c r="Z90" s="80">
        <f t="shared" ca="1" si="62"/>
        <v>14</v>
      </c>
      <c r="AA90" s="80">
        <f t="shared" ca="1" si="63"/>
        <v>44.991918048000002</v>
      </c>
      <c r="AB90" s="80">
        <f t="shared" ca="1" si="64"/>
        <v>12.116815192963688</v>
      </c>
      <c r="AC90" s="80">
        <f t="shared" si="65"/>
        <v>15.52963931702247</v>
      </c>
      <c r="AD90" s="69">
        <f t="shared" si="66"/>
        <v>378.08334494117651</v>
      </c>
      <c r="AE90" s="69">
        <f t="shared" si="86"/>
        <v>358.0280172100841</v>
      </c>
      <c r="AF90" s="69">
        <f t="shared" si="67"/>
        <v>346.12775999999997</v>
      </c>
      <c r="AG90" s="95">
        <f t="shared" si="87"/>
        <v>329.08073142857137</v>
      </c>
      <c r="AH90" s="93">
        <f t="shared" si="68"/>
        <v>18.012848665876589</v>
      </c>
      <c r="AI90" s="81">
        <f t="shared" si="69"/>
        <v>1.8689853417749331</v>
      </c>
      <c r="AJ90" s="80">
        <f t="shared" si="70"/>
        <v>3.3228264959999998</v>
      </c>
      <c r="AK90" s="80">
        <f t="shared" si="71"/>
        <v>35.73435872627082</v>
      </c>
      <c r="AL90" s="78">
        <f t="shared" ca="1" si="72"/>
        <v>0.91702898009413025</v>
      </c>
      <c r="AM90" s="80">
        <f t="shared" ca="1" si="73"/>
        <v>29.120045864795845</v>
      </c>
      <c r="AN90" s="80">
        <f t="shared" si="74"/>
        <v>3.2653562264150939</v>
      </c>
      <c r="AO90" s="80">
        <f t="shared" si="75"/>
        <v>4.8561259576521696</v>
      </c>
      <c r="AP90" s="80">
        <f t="shared" si="76"/>
        <v>5.2302193418148892</v>
      </c>
      <c r="AQ90" s="80">
        <f t="shared" ca="1" si="77"/>
        <v>2.7894667816069378</v>
      </c>
      <c r="AR90" s="80">
        <f t="shared" si="78"/>
        <v>3.5174263093672877</v>
      </c>
      <c r="AS90" s="78">
        <f t="shared" si="79"/>
        <v>-3.8655615787362756E-2</v>
      </c>
      <c r="AT90" s="96">
        <f t="shared" ca="1" si="80"/>
        <v>4</v>
      </c>
      <c r="AU90" s="97" t="str">
        <f t="shared" ca="1" si="81"/>
        <v>Silt mxture</v>
      </c>
      <c r="AV90" s="98">
        <f t="shared" si="82"/>
        <v>3</v>
      </c>
      <c r="AW90" s="99" t="str">
        <f t="shared" si="83"/>
        <v>Clay</v>
      </c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</row>
    <row r="91" spans="1:69">
      <c r="A91">
        <v>1.56</v>
      </c>
      <c r="C91" s="89">
        <f t="shared" si="44"/>
        <v>-5.1180480000000008</v>
      </c>
      <c r="D91" s="84">
        <f t="shared" si="45"/>
        <v>5.1180480000000008</v>
      </c>
      <c r="E91" s="76">
        <v>0.30599999999999999</v>
      </c>
      <c r="F91" s="91">
        <f t="shared" si="46"/>
        <v>3.1946399999999997</v>
      </c>
      <c r="G91" s="80">
        <f t="shared" si="47"/>
        <v>3.2011127999999998</v>
      </c>
      <c r="H91" s="81">
        <f t="shared" si="85"/>
        <v>3.2525372571428575</v>
      </c>
      <c r="I91" s="102">
        <v>16.7</v>
      </c>
      <c r="J91" s="92">
        <f t="shared" si="48"/>
        <v>0.17434799999999998</v>
      </c>
      <c r="K91" s="102">
        <v>3.1</v>
      </c>
      <c r="L91" s="78">
        <f t="shared" si="49"/>
        <v>3.2363999999999997E-2</v>
      </c>
      <c r="M91" s="81">
        <f t="shared" si="50"/>
        <v>0.15968309760000002</v>
      </c>
      <c r="N91" s="14">
        <f t="shared" si="84"/>
        <v>98</v>
      </c>
      <c r="O91" s="78">
        <f t="shared" si="51"/>
        <v>0.25078435199999982</v>
      </c>
      <c r="P91" s="78">
        <f t="shared" si="52"/>
        <v>9.1101254399999984E-2</v>
      </c>
      <c r="Q91" s="93">
        <f t="shared" si="53"/>
        <v>0.97360838784000003</v>
      </c>
      <c r="R91" s="80">
        <f t="shared" si="54"/>
        <v>10.687101887369844</v>
      </c>
      <c r="S91" s="80">
        <f t="shared" si="55"/>
        <v>1990.8313514957918</v>
      </c>
      <c r="T91" s="69">
        <f t="shared" si="56"/>
        <v>40.084551935999997</v>
      </c>
      <c r="U91" s="78">
        <f t="shared" si="57"/>
        <v>1.6075495583719359</v>
      </c>
      <c r="V91" s="69">
        <f t="shared" si="58"/>
        <v>100.31109244240879</v>
      </c>
      <c r="W91" s="80">
        <f t="shared" ca="1" si="59"/>
        <v>1.4245005209716979</v>
      </c>
      <c r="X91" s="80">
        <f t="shared" ca="1" si="60"/>
        <v>33.474418257379057</v>
      </c>
      <c r="Y91" s="94">
        <f t="shared" ca="1" si="61"/>
        <v>6.7535314861435515E-8</v>
      </c>
      <c r="Z91" s="80">
        <f t="shared" ca="1" si="62"/>
        <v>14</v>
      </c>
      <c r="AA91" s="80">
        <f t="shared" ca="1" si="63"/>
        <v>41.304598272</v>
      </c>
      <c r="AB91" s="80">
        <f t="shared" ca="1" si="64"/>
        <v>7.7248219832989635</v>
      </c>
      <c r="AC91" s="80">
        <f t="shared" si="65"/>
        <v>15.90082622041022</v>
      </c>
      <c r="AD91" s="69">
        <f t="shared" si="66"/>
        <v>347.09746447058825</v>
      </c>
      <c r="AE91" s="69">
        <f t="shared" si="86"/>
        <v>353.14740060504204</v>
      </c>
      <c r="AF91" s="69">
        <f t="shared" si="67"/>
        <v>320.11127999999997</v>
      </c>
      <c r="AG91" s="95">
        <f t="shared" si="87"/>
        <v>325.25372571428574</v>
      </c>
      <c r="AH91" s="93">
        <f t="shared" si="68"/>
        <v>16.404304458802077</v>
      </c>
      <c r="AI91" s="81">
        <f t="shared" si="69"/>
        <v>1.9137826492979662</v>
      </c>
      <c r="AJ91" s="80">
        <f t="shared" si="70"/>
        <v>3.0730682879999995</v>
      </c>
      <c r="AK91" s="80">
        <f t="shared" si="71"/>
        <v>32.38515723445407</v>
      </c>
      <c r="AL91" s="78">
        <f t="shared" ca="1" si="72"/>
        <v>0.93693165349423091</v>
      </c>
      <c r="AM91" s="80">
        <f t="shared" ca="1" si="73"/>
        <v>27.741435646808092</v>
      </c>
      <c r="AN91" s="80">
        <f t="shared" si="74"/>
        <v>3.0199177358490563</v>
      </c>
      <c r="AO91" s="80">
        <f t="shared" si="75"/>
        <v>5.4464809862370362</v>
      </c>
      <c r="AP91" s="80">
        <f t="shared" si="76"/>
        <v>5.909443747464417</v>
      </c>
      <c r="AQ91" s="80">
        <f t="shared" ca="1" si="77"/>
        <v>2.8415601693257186</v>
      </c>
      <c r="AR91" s="80">
        <f t="shared" si="78"/>
        <v>3.5730265881419898</v>
      </c>
      <c r="AS91" s="78">
        <f t="shared" si="79"/>
        <v>-4.3154211418836581E-2</v>
      </c>
      <c r="AT91" s="96">
        <f t="shared" ca="1" si="80"/>
        <v>4</v>
      </c>
      <c r="AU91" s="97" t="str">
        <f t="shared" ca="1" si="81"/>
        <v>Silt mxture</v>
      </c>
      <c r="AV91" s="98">
        <f t="shared" si="82"/>
        <v>3</v>
      </c>
      <c r="AW91" s="99" t="str">
        <f t="shared" si="83"/>
        <v>Clay</v>
      </c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</row>
    <row r="92" spans="1:69">
      <c r="A92">
        <v>1.58</v>
      </c>
      <c r="C92" s="89">
        <f t="shared" si="44"/>
        <v>-5.1836640000000003</v>
      </c>
      <c r="D92" s="84">
        <f t="shared" si="45"/>
        <v>5.1836640000000003</v>
      </c>
      <c r="E92" s="76">
        <v>0.30480000000000002</v>
      </c>
      <c r="F92" s="91">
        <f t="shared" si="46"/>
        <v>3.1821120000000001</v>
      </c>
      <c r="G92" s="80">
        <f t="shared" si="47"/>
        <v>3.1877496000000001</v>
      </c>
      <c r="H92" s="81">
        <f t="shared" si="85"/>
        <v>3.1921045714285716</v>
      </c>
      <c r="I92" s="102">
        <v>16.7</v>
      </c>
      <c r="J92" s="92">
        <f t="shared" si="48"/>
        <v>0.17434799999999998</v>
      </c>
      <c r="K92" s="102">
        <v>2.7</v>
      </c>
      <c r="L92" s="78">
        <f t="shared" si="49"/>
        <v>2.8188000000000001E-2</v>
      </c>
      <c r="M92" s="81">
        <f t="shared" si="50"/>
        <v>0.1617303168</v>
      </c>
      <c r="N92" s="14">
        <f t="shared" si="84"/>
        <v>98</v>
      </c>
      <c r="O92" s="78">
        <f t="shared" si="51"/>
        <v>0.2539995359999998</v>
      </c>
      <c r="P92" s="78">
        <f t="shared" si="52"/>
        <v>9.2269219199999974E-2</v>
      </c>
      <c r="Q92" s="93">
        <f t="shared" si="53"/>
        <v>0.96813752112000018</v>
      </c>
      <c r="R92" s="80">
        <f t="shared" si="54"/>
        <v>10.492529681230904</v>
      </c>
      <c r="S92" s="80">
        <f t="shared" si="55"/>
        <v>1979.644540533538</v>
      </c>
      <c r="T92" s="69">
        <f t="shared" si="56"/>
        <v>40.598456447999986</v>
      </c>
      <c r="U92" s="78">
        <f t="shared" si="57"/>
        <v>1.6073860483475022</v>
      </c>
      <c r="V92" s="69">
        <f t="shared" si="58"/>
        <v>100.30088941688413</v>
      </c>
      <c r="W92" s="80">
        <f t="shared" ca="1" si="59"/>
        <v>1.4236469081913801</v>
      </c>
      <c r="X92" s="80">
        <f t="shared" ca="1" si="60"/>
        <v>33.415673127493235</v>
      </c>
      <c r="Y92" s="94">
        <f t="shared" ca="1" si="61"/>
        <v>6.4973199794776271E-8</v>
      </c>
      <c r="Z92" s="80">
        <f t="shared" ca="1" si="62"/>
        <v>14</v>
      </c>
      <c r="AA92" s="80">
        <f t="shared" ca="1" si="63"/>
        <v>41.072500896000001</v>
      </c>
      <c r="AB92" s="80">
        <f t="shared" ca="1" si="64"/>
        <v>7.3900019264868986</v>
      </c>
      <c r="AC92" s="80">
        <f t="shared" si="65"/>
        <v>15.917957004131052</v>
      </c>
      <c r="AD92" s="69">
        <f t="shared" si="66"/>
        <v>345.14706635294124</v>
      </c>
      <c r="AE92" s="69">
        <f t="shared" si="86"/>
        <v>345.65941593277319</v>
      </c>
      <c r="AF92" s="69">
        <f t="shared" si="67"/>
        <v>318.77496000000002</v>
      </c>
      <c r="AG92" s="95">
        <f t="shared" si="87"/>
        <v>319.21045714285719</v>
      </c>
      <c r="AH92" s="93">
        <f t="shared" si="68"/>
        <v>16.329206760059893</v>
      </c>
      <c r="AI92" s="81">
        <f t="shared" si="69"/>
        <v>1.8895575524714099</v>
      </c>
      <c r="AJ92" s="80">
        <f t="shared" si="70"/>
        <v>3.0602396160000001</v>
      </c>
      <c r="AK92" s="80">
        <f t="shared" si="71"/>
        <v>31.795544488578496</v>
      </c>
      <c r="AL92" s="78">
        <f t="shared" ca="1" si="72"/>
        <v>0.93909185559138042</v>
      </c>
      <c r="AM92" s="80">
        <f t="shared" ca="1" si="73"/>
        <v>27.402391456040853</v>
      </c>
      <c r="AN92" s="80">
        <f t="shared" si="74"/>
        <v>3.0073109433962264</v>
      </c>
      <c r="AO92" s="80">
        <f t="shared" si="75"/>
        <v>5.4693128970983151</v>
      </c>
      <c r="AP92" s="80">
        <f t="shared" si="76"/>
        <v>5.9428375354608924</v>
      </c>
      <c r="AQ92" s="80">
        <f t="shared" ca="1" si="77"/>
        <v>2.847085390895022</v>
      </c>
      <c r="AR92" s="80">
        <f t="shared" si="78"/>
        <v>3.5755415825604615</v>
      </c>
      <c r="AS92" s="78">
        <f t="shared" si="79"/>
        <v>-4.5519323012105095E-2</v>
      </c>
      <c r="AT92" s="96">
        <f t="shared" ca="1" si="80"/>
        <v>4</v>
      </c>
      <c r="AU92" s="97" t="str">
        <f t="shared" ca="1" si="81"/>
        <v>Silt mxture</v>
      </c>
      <c r="AV92" s="98">
        <f t="shared" si="82"/>
        <v>3</v>
      </c>
      <c r="AW92" s="99" t="str">
        <f t="shared" si="83"/>
        <v>Clay</v>
      </c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</row>
    <row r="93" spans="1:69">
      <c r="A93">
        <v>1.6</v>
      </c>
      <c r="C93" s="89">
        <f t="shared" si="44"/>
        <v>-5.2492800000000006</v>
      </c>
      <c r="D93" s="84">
        <f t="shared" si="45"/>
        <v>5.2492800000000006</v>
      </c>
      <c r="E93" s="76">
        <v>0.2979</v>
      </c>
      <c r="F93" s="91">
        <f t="shared" si="46"/>
        <v>3.1100759999999998</v>
      </c>
      <c r="G93" s="80">
        <f t="shared" si="47"/>
        <v>3.1148783999999998</v>
      </c>
      <c r="H93" s="81">
        <f t="shared" si="85"/>
        <v>3.0861534857142856</v>
      </c>
      <c r="I93" s="102">
        <v>17.7</v>
      </c>
      <c r="J93" s="92">
        <f t="shared" si="48"/>
        <v>0.18478799999999998</v>
      </c>
      <c r="K93" s="102">
        <v>2.2999999999999998</v>
      </c>
      <c r="L93" s="78">
        <f t="shared" si="49"/>
        <v>2.4011999999999999E-2</v>
      </c>
      <c r="M93" s="81">
        <f t="shared" si="50"/>
        <v>0.163777536</v>
      </c>
      <c r="N93" s="14">
        <f t="shared" si="84"/>
        <v>98</v>
      </c>
      <c r="O93" s="78">
        <f t="shared" si="51"/>
        <v>0.25721471999999984</v>
      </c>
      <c r="P93" s="78">
        <f t="shared" si="52"/>
        <v>9.3437183999999979E-2</v>
      </c>
      <c r="Q93" s="93">
        <f t="shared" si="53"/>
        <v>0.94302901439999998</v>
      </c>
      <c r="R93" s="80">
        <f t="shared" si="54"/>
        <v>10.092652347057037</v>
      </c>
      <c r="S93" s="80">
        <f t="shared" si="55"/>
        <v>1819.3590874884926</v>
      </c>
      <c r="T93" s="69">
        <f t="shared" si="56"/>
        <v>41.11236095999999</v>
      </c>
      <c r="U93" s="78">
        <f t="shared" si="57"/>
        <v>1.6133015038054084</v>
      </c>
      <c r="V93" s="69">
        <f t="shared" si="58"/>
        <v>100.67001383745747</v>
      </c>
      <c r="W93" s="80">
        <f t="shared" ca="1" si="59"/>
        <v>1.4176745560780397</v>
      </c>
      <c r="X93" s="80">
        <f t="shared" ca="1" si="60"/>
        <v>33.363300424289648</v>
      </c>
      <c r="Y93" s="94">
        <f t="shared" ca="1" si="61"/>
        <v>5.2973129141183933E-8</v>
      </c>
      <c r="Z93" s="80">
        <f t="shared" ca="1" si="62"/>
        <v>14</v>
      </c>
      <c r="AA93" s="80">
        <f t="shared" ca="1" si="63"/>
        <v>40.007291519999995</v>
      </c>
      <c r="AB93" s="80">
        <f t="shared" ca="1" si="64"/>
        <v>5.8688623946158698</v>
      </c>
      <c r="AC93" s="80">
        <f t="shared" si="65"/>
        <v>16.174638549443493</v>
      </c>
      <c r="AD93" s="69">
        <f t="shared" si="66"/>
        <v>336.19572705882354</v>
      </c>
      <c r="AE93" s="69">
        <f t="shared" si="86"/>
        <v>332.8163253781513</v>
      </c>
      <c r="AF93" s="69">
        <f t="shared" si="67"/>
        <v>311.48783999999995</v>
      </c>
      <c r="AG93" s="95">
        <f t="shared" si="87"/>
        <v>308.61534857142857</v>
      </c>
      <c r="AH93" s="93">
        <f t="shared" si="68"/>
        <v>15.328111569353112</v>
      </c>
      <c r="AI93" s="81">
        <f t="shared" si="69"/>
        <v>1.9776709024107577</v>
      </c>
      <c r="AJ93" s="80">
        <f t="shared" si="70"/>
        <v>2.9902832639999999</v>
      </c>
      <c r="AK93" s="80">
        <f t="shared" si="71"/>
        <v>30.58379499108193</v>
      </c>
      <c r="AL93" s="78">
        <f t="shared" ca="1" si="72"/>
        <v>0.95026094734326916</v>
      </c>
      <c r="AM93" s="80">
        <f t="shared" ca="1" si="73"/>
        <v>27.103620719601821</v>
      </c>
      <c r="AN93" s="80">
        <f t="shared" si="74"/>
        <v>2.9385645283018866</v>
      </c>
      <c r="AO93" s="80">
        <f t="shared" si="75"/>
        <v>5.9324306207266382</v>
      </c>
      <c r="AP93" s="80">
        <f t="shared" si="76"/>
        <v>6.4664012526484571</v>
      </c>
      <c r="AQ93" s="80">
        <f t="shared" ca="1" si="77"/>
        <v>2.8762559921355551</v>
      </c>
      <c r="AR93" s="80">
        <f t="shared" si="78"/>
        <v>3.6033551801596801</v>
      </c>
      <c r="AS93" s="78">
        <f t="shared" si="79"/>
        <v>-4.8909022072184505E-2</v>
      </c>
      <c r="AT93" s="96">
        <f t="shared" ca="1" si="80"/>
        <v>4</v>
      </c>
      <c r="AU93" s="97" t="str">
        <f t="shared" ca="1" si="81"/>
        <v>Silt mxture</v>
      </c>
      <c r="AV93" s="98">
        <f t="shared" si="82"/>
        <v>2</v>
      </c>
      <c r="AW93" s="99" t="str">
        <f t="shared" si="83"/>
        <v>Organic</v>
      </c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</row>
    <row r="94" spans="1:69">
      <c r="A94">
        <v>1.62</v>
      </c>
      <c r="C94" s="89">
        <f t="shared" si="44"/>
        <v>-5.314896000000001</v>
      </c>
      <c r="D94" s="84">
        <f t="shared" si="45"/>
        <v>5.314896000000001</v>
      </c>
      <c r="E94" s="76">
        <v>0.28670000000000001</v>
      </c>
      <c r="F94" s="91">
        <f t="shared" si="46"/>
        <v>2.9931480000000001</v>
      </c>
      <c r="G94" s="80">
        <f t="shared" si="47"/>
        <v>2.9977416000000003</v>
      </c>
      <c r="H94" s="81">
        <f t="shared" si="85"/>
        <v>2.9782038857142861</v>
      </c>
      <c r="I94" s="102">
        <v>18.100000000000001</v>
      </c>
      <c r="J94" s="92">
        <f t="shared" si="48"/>
        <v>0.18896400000000002</v>
      </c>
      <c r="K94" s="102">
        <v>2.2000000000000002</v>
      </c>
      <c r="L94" s="78">
        <f t="shared" si="49"/>
        <v>2.2968000000000002E-2</v>
      </c>
      <c r="M94" s="81">
        <f t="shared" si="50"/>
        <v>0.16582475520000003</v>
      </c>
      <c r="N94" s="14">
        <f t="shared" si="84"/>
        <v>98</v>
      </c>
      <c r="O94" s="78">
        <f t="shared" si="51"/>
        <v>0.26042990399999988</v>
      </c>
      <c r="P94" s="78">
        <f t="shared" si="52"/>
        <v>9.4605148799999983E-2</v>
      </c>
      <c r="Q94" s="93">
        <f t="shared" si="53"/>
        <v>0.90331285968000019</v>
      </c>
      <c r="R94" s="80">
        <f t="shared" si="54"/>
        <v>9.5482420474772329</v>
      </c>
      <c r="S94" s="80">
        <f t="shared" si="55"/>
        <v>1704.2223392691044</v>
      </c>
      <c r="T94" s="69">
        <f t="shared" si="56"/>
        <v>41.626265471999993</v>
      </c>
      <c r="U94" s="78">
        <f t="shared" si="57"/>
        <v>1.6144237158834045</v>
      </c>
      <c r="V94" s="69">
        <f t="shared" si="58"/>
        <v>100.74003987112444</v>
      </c>
      <c r="W94" s="80">
        <f t="shared" ca="1" si="59"/>
        <v>1.3900445722207946</v>
      </c>
      <c r="X94" s="80">
        <f t="shared" ca="1" si="60"/>
        <v>33.228433028939662</v>
      </c>
      <c r="Y94" s="94">
        <f t="shared" ca="1" si="61"/>
        <v>4.3316501579938154E-8</v>
      </c>
      <c r="Z94" s="80">
        <f t="shared" ca="1" si="62"/>
        <v>14</v>
      </c>
      <c r="AA94" s="80">
        <f t="shared" ca="1" si="63"/>
        <v>38.322363744000008</v>
      </c>
      <c r="AB94" s="80">
        <f t="shared" ca="1" si="64"/>
        <v>4.5968974052232205</v>
      </c>
      <c r="AC94" s="80">
        <f t="shared" si="65"/>
        <v>16.373383743246919</v>
      </c>
      <c r="AD94" s="69">
        <f t="shared" si="66"/>
        <v>322.03667011764708</v>
      </c>
      <c r="AE94" s="69">
        <f t="shared" si="86"/>
        <v>319.73811549579835</v>
      </c>
      <c r="AF94" s="69">
        <f t="shared" si="67"/>
        <v>299.77416000000005</v>
      </c>
      <c r="AG94" s="95">
        <f t="shared" si="87"/>
        <v>297.82038857142851</v>
      </c>
      <c r="AH94" s="93">
        <f t="shared" si="68"/>
        <v>14.596279835114636</v>
      </c>
      <c r="AI94" s="81">
        <f t="shared" si="69"/>
        <v>1.9973965729865228</v>
      </c>
      <c r="AJ94" s="80">
        <f t="shared" si="70"/>
        <v>2.8778319360000002</v>
      </c>
      <c r="AK94" s="80">
        <f t="shared" si="71"/>
        <v>28.934066810537068</v>
      </c>
      <c r="AL94" s="78">
        <f t="shared" ca="1" si="72"/>
        <v>0.96127007247272156</v>
      </c>
      <c r="AM94" s="80">
        <f t="shared" ca="1" si="73"/>
        <v>26.349151769858487</v>
      </c>
      <c r="AN94" s="80">
        <f t="shared" si="74"/>
        <v>2.8280581132075473</v>
      </c>
      <c r="AO94" s="80">
        <f t="shared" si="75"/>
        <v>6.3035453089085465</v>
      </c>
      <c r="AP94" s="80">
        <f t="shared" si="76"/>
        <v>6.9032693746982039</v>
      </c>
      <c r="AQ94" s="80">
        <f t="shared" ca="1" si="77"/>
        <v>2.9050067334746816</v>
      </c>
      <c r="AR94" s="80">
        <f t="shared" si="78"/>
        <v>3.6318226537135558</v>
      </c>
      <c r="AS94" s="78">
        <f t="shared" si="79"/>
        <v>-5.218870595144675E-2</v>
      </c>
      <c r="AT94" s="96">
        <f t="shared" ca="1" si="80"/>
        <v>4</v>
      </c>
      <c r="AU94" s="97" t="str">
        <f t="shared" ca="1" si="81"/>
        <v>Silt mxture</v>
      </c>
      <c r="AV94" s="98">
        <f t="shared" si="82"/>
        <v>2</v>
      </c>
      <c r="AW94" s="99" t="str">
        <f t="shared" si="83"/>
        <v>Organic</v>
      </c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</row>
    <row r="95" spans="1:69">
      <c r="A95">
        <v>1.64</v>
      </c>
      <c r="C95" s="89">
        <f t="shared" si="44"/>
        <v>-5.3805119999999995</v>
      </c>
      <c r="D95" s="84">
        <f t="shared" si="45"/>
        <v>5.3805119999999995</v>
      </c>
      <c r="E95" s="76">
        <v>0.27929999999999999</v>
      </c>
      <c r="F95" s="91">
        <f t="shared" si="46"/>
        <v>2.9158919999999999</v>
      </c>
      <c r="G95" s="80">
        <f t="shared" si="47"/>
        <v>2.9209032000000001</v>
      </c>
      <c r="H95" s="81">
        <f t="shared" si="85"/>
        <v>2.9074803428571423</v>
      </c>
      <c r="I95" s="102">
        <v>18.100000000000001</v>
      </c>
      <c r="J95" s="92">
        <f t="shared" si="48"/>
        <v>0.18896400000000002</v>
      </c>
      <c r="K95" s="102">
        <v>2.4</v>
      </c>
      <c r="L95" s="78">
        <f t="shared" si="49"/>
        <v>2.5055999999999998E-2</v>
      </c>
      <c r="M95" s="81">
        <f t="shared" si="50"/>
        <v>0.16787197439999998</v>
      </c>
      <c r="N95" s="14">
        <f t="shared" si="84"/>
        <v>98</v>
      </c>
      <c r="O95" s="78">
        <f t="shared" si="51"/>
        <v>0.26364508799999981</v>
      </c>
      <c r="P95" s="78">
        <f t="shared" si="52"/>
        <v>9.5773113599999959E-2</v>
      </c>
      <c r="Q95" s="93">
        <f t="shared" si="53"/>
        <v>0.87689517696000019</v>
      </c>
      <c r="R95" s="80">
        <f t="shared" si="54"/>
        <v>9.1559639652354434</v>
      </c>
      <c r="S95" s="80">
        <f t="shared" si="55"/>
        <v>1654.3817944781267</v>
      </c>
      <c r="T95" s="69">
        <f t="shared" si="56"/>
        <v>42.140169983999982</v>
      </c>
      <c r="U95" s="78">
        <f t="shared" si="57"/>
        <v>1.6134087831646422</v>
      </c>
      <c r="V95" s="69">
        <f t="shared" si="58"/>
        <v>100.67670806947368</v>
      </c>
      <c r="W95" s="80">
        <f t="shared" ca="1" si="59"/>
        <v>1.3694550747247676</v>
      </c>
      <c r="X95" s="80">
        <f t="shared" ca="1" si="60"/>
        <v>33.105421237160087</v>
      </c>
      <c r="Y95" s="94">
        <f t="shared" ca="1" si="61"/>
        <v>3.8449946771868474E-8</v>
      </c>
      <c r="Z95" s="80">
        <f t="shared" ca="1" si="62"/>
        <v>14</v>
      </c>
      <c r="AA95" s="80">
        <f t="shared" ca="1" si="63"/>
        <v>37.201613568000006</v>
      </c>
      <c r="AB95" s="80">
        <f t="shared" ca="1" si="64"/>
        <v>3.9611078626630718</v>
      </c>
      <c r="AC95" s="80">
        <f t="shared" si="65"/>
        <v>16.463617324049068</v>
      </c>
      <c r="AD95" s="69">
        <f t="shared" si="66"/>
        <v>312.61860141176476</v>
      </c>
      <c r="AE95" s="69">
        <f t="shared" si="86"/>
        <v>311.03944174789922</v>
      </c>
      <c r="AF95" s="69">
        <f t="shared" si="67"/>
        <v>292.09032000000002</v>
      </c>
      <c r="AG95" s="95">
        <f t="shared" si="87"/>
        <v>290.74803428571431</v>
      </c>
      <c r="AH95" s="93">
        <f t="shared" si="68"/>
        <v>14.281044855392253</v>
      </c>
      <c r="AI95" s="81">
        <f t="shared" si="69"/>
        <v>1.9730380781940047</v>
      </c>
      <c r="AJ95" s="80">
        <f t="shared" si="70"/>
        <v>2.804067072</v>
      </c>
      <c r="AK95" s="80">
        <f t="shared" si="71"/>
        <v>27.745345349198313</v>
      </c>
      <c r="AL95" s="78">
        <f t="shared" ca="1" si="72"/>
        <v>0.96781189456670813</v>
      </c>
      <c r="AM95" s="80">
        <f t="shared" ca="1" si="73"/>
        <v>25.67933357585202</v>
      </c>
      <c r="AN95" s="80">
        <f t="shared" si="74"/>
        <v>2.7555690566037736</v>
      </c>
      <c r="AO95" s="80">
        <f t="shared" si="75"/>
        <v>6.4693687897633856</v>
      </c>
      <c r="AP95" s="80">
        <f t="shared" si="76"/>
        <v>7.1112399336237297</v>
      </c>
      <c r="AQ95" s="80">
        <f t="shared" ca="1" si="77"/>
        <v>2.9220322699963122</v>
      </c>
      <c r="AR95" s="80">
        <f t="shared" si="78"/>
        <v>3.647467568712377</v>
      </c>
      <c r="AS95" s="78">
        <f t="shared" si="79"/>
        <v>-5.374561611273386E-2</v>
      </c>
      <c r="AT95" s="96">
        <f t="shared" ca="1" si="80"/>
        <v>4</v>
      </c>
      <c r="AU95" s="97" t="str">
        <f t="shared" ca="1" si="81"/>
        <v>Silt mxture</v>
      </c>
      <c r="AV95" s="98">
        <f t="shared" si="82"/>
        <v>2</v>
      </c>
      <c r="AW95" s="99" t="str">
        <f t="shared" si="83"/>
        <v>Organic</v>
      </c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</row>
    <row r="96" spans="1:69">
      <c r="A96">
        <v>1.66</v>
      </c>
      <c r="C96" s="89">
        <f t="shared" si="44"/>
        <v>-5.4461279999999999</v>
      </c>
      <c r="D96" s="84">
        <f t="shared" si="45"/>
        <v>5.4461279999999999</v>
      </c>
      <c r="E96" s="76">
        <v>0.26</v>
      </c>
      <c r="F96" s="91">
        <f t="shared" si="46"/>
        <v>2.7143999999999999</v>
      </c>
      <c r="G96" s="80">
        <f t="shared" si="47"/>
        <v>2.7194112000000001</v>
      </c>
      <c r="H96" s="81">
        <f t="shared" si="85"/>
        <v>2.8414697142857142</v>
      </c>
      <c r="I96" s="102">
        <v>18.8</v>
      </c>
      <c r="J96" s="92">
        <f t="shared" si="48"/>
        <v>0.196272</v>
      </c>
      <c r="K96" s="102">
        <v>2.4</v>
      </c>
      <c r="L96" s="78">
        <f t="shared" si="49"/>
        <v>2.5055999999999998E-2</v>
      </c>
      <c r="M96" s="81">
        <f t="shared" si="50"/>
        <v>0.16991919359999999</v>
      </c>
      <c r="N96" s="14">
        <f t="shared" si="84"/>
        <v>98</v>
      </c>
      <c r="O96" s="78">
        <f t="shared" si="51"/>
        <v>0.26686027199999984</v>
      </c>
      <c r="P96" s="78">
        <f t="shared" si="52"/>
        <v>9.6941078399999964E-2</v>
      </c>
      <c r="Q96" s="93">
        <f t="shared" si="53"/>
        <v>0.80934180624000018</v>
      </c>
      <c r="R96" s="80">
        <f t="shared" si="54"/>
        <v>8.3488013502437006</v>
      </c>
      <c r="S96" s="80">
        <f t="shared" si="55"/>
        <v>1470.0792945204498</v>
      </c>
      <c r="T96" s="69">
        <f t="shared" si="56"/>
        <v>42.654074495999986</v>
      </c>
      <c r="U96" s="78">
        <f t="shared" si="57"/>
        <v>1.6150643818145434</v>
      </c>
      <c r="V96" s="69">
        <f t="shared" si="58"/>
        <v>100.7800174252275</v>
      </c>
      <c r="W96" s="80">
        <f t="shared" ca="1" si="59"/>
        <v>1.3174164211383084</v>
      </c>
      <c r="X96" s="80">
        <f t="shared" ca="1" si="60"/>
        <v>32.886764145442342</v>
      </c>
      <c r="Y96" s="94">
        <f t="shared" ca="1" si="61"/>
        <v>2.7006303698266626E-8</v>
      </c>
      <c r="Z96" s="80">
        <f t="shared" ca="1" si="62"/>
        <v>14</v>
      </c>
      <c r="AA96" s="80">
        <f t="shared" ca="1" si="63"/>
        <v>34.335712992000005</v>
      </c>
      <c r="AB96" s="80">
        <f t="shared" ca="1" si="64"/>
        <v>2.5678542261003821</v>
      </c>
      <c r="AC96" s="80">
        <f t="shared" si="65"/>
        <v>16.822682194648873</v>
      </c>
      <c r="AD96" s="69">
        <f t="shared" si="66"/>
        <v>288.53540329411771</v>
      </c>
      <c r="AE96" s="69">
        <f t="shared" si="86"/>
        <v>302.89522850420173</v>
      </c>
      <c r="AF96" s="69">
        <f t="shared" si="67"/>
        <v>271.94112000000001</v>
      </c>
      <c r="AG96" s="95">
        <f t="shared" si="87"/>
        <v>284.14697142857142</v>
      </c>
      <c r="AH96" s="93">
        <f t="shared" si="68"/>
        <v>13.099795832624679</v>
      </c>
      <c r="AI96" s="81">
        <f t="shared" si="69"/>
        <v>2.0246525336776124</v>
      </c>
      <c r="AJ96" s="80">
        <f t="shared" si="70"/>
        <v>2.6106347520000002</v>
      </c>
      <c r="AK96" s="80">
        <f t="shared" si="71"/>
        <v>25.299398031041516</v>
      </c>
      <c r="AL96" s="78">
        <f t="shared" ca="1" si="72"/>
        <v>0.98709628230324831</v>
      </c>
      <c r="AM96" s="80">
        <f t="shared" ca="1" si="73"/>
        <v>24.530467859436239</v>
      </c>
      <c r="AN96" s="80">
        <f t="shared" si="74"/>
        <v>2.5654822641509436</v>
      </c>
      <c r="AO96" s="80">
        <f t="shared" si="75"/>
        <v>7.2174447174447165</v>
      </c>
      <c r="AP96" s="80">
        <f t="shared" si="76"/>
        <v>8.0027695963098857</v>
      </c>
      <c r="AQ96" s="80">
        <f t="shared" ca="1" si="77"/>
        <v>2.9725028606978734</v>
      </c>
      <c r="AR96" s="80">
        <f t="shared" si="78"/>
        <v>3.6997789313478799</v>
      </c>
      <c r="AS96" s="78">
        <f t="shared" si="79"/>
        <v>-5.9066334544226017E-2</v>
      </c>
      <c r="AT96" s="96">
        <f t="shared" ca="1" si="80"/>
        <v>3</v>
      </c>
      <c r="AU96" s="97" t="str">
        <f t="shared" ca="1" si="81"/>
        <v>Clay</v>
      </c>
      <c r="AV96" s="98">
        <f t="shared" si="82"/>
        <v>2</v>
      </c>
      <c r="AW96" s="99" t="str">
        <f t="shared" si="83"/>
        <v>Organic</v>
      </c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</row>
    <row r="97" spans="1:69">
      <c r="A97">
        <v>1.68</v>
      </c>
      <c r="C97" s="89">
        <f t="shared" si="44"/>
        <v>-5.5117440000000002</v>
      </c>
      <c r="D97" s="84">
        <f t="shared" si="45"/>
        <v>5.5117440000000002</v>
      </c>
      <c r="E97" s="76">
        <v>0.25869999999999999</v>
      </c>
      <c r="F97" s="91">
        <f t="shared" si="46"/>
        <v>2.7008279999999996</v>
      </c>
      <c r="G97" s="80">
        <f t="shared" si="47"/>
        <v>2.7056303999999995</v>
      </c>
      <c r="H97" s="81">
        <f t="shared" si="85"/>
        <v>2.7766820571428572</v>
      </c>
      <c r="I97" s="102">
        <v>16.5</v>
      </c>
      <c r="J97" s="92">
        <f t="shared" si="48"/>
        <v>0.17226</v>
      </c>
      <c r="K97" s="102">
        <v>2.2999999999999998</v>
      </c>
      <c r="L97" s="78">
        <f t="shared" si="49"/>
        <v>2.4011999999999999E-2</v>
      </c>
      <c r="M97" s="81">
        <f t="shared" si="50"/>
        <v>0.1719664128</v>
      </c>
      <c r="N97" s="14">
        <f t="shared" si="84"/>
        <v>98</v>
      </c>
      <c r="O97" s="78">
        <f t="shared" si="51"/>
        <v>0.27007545599999988</v>
      </c>
      <c r="P97" s="78">
        <f t="shared" si="52"/>
        <v>9.8109043199999968E-2</v>
      </c>
      <c r="Q97" s="93">
        <f t="shared" si="53"/>
        <v>0.80373313151999992</v>
      </c>
      <c r="R97" s="80">
        <f t="shared" si="54"/>
        <v>8.1922430930403785</v>
      </c>
      <c r="S97" s="80">
        <f t="shared" si="55"/>
        <v>1663.3918249431433</v>
      </c>
      <c r="T97" s="69">
        <f t="shared" si="56"/>
        <v>43.167979007999982</v>
      </c>
      <c r="U97" s="78">
        <f t="shared" si="57"/>
        <v>1.599563850376881</v>
      </c>
      <c r="V97" s="69">
        <f t="shared" si="58"/>
        <v>99.812784263517372</v>
      </c>
      <c r="W97" s="80">
        <f t="shared" ca="1" si="59"/>
        <v>1.2894364202285489</v>
      </c>
      <c r="X97" s="80">
        <f t="shared" ca="1" si="60"/>
        <v>32.688257987320561</v>
      </c>
      <c r="Y97" s="94">
        <f t="shared" ca="1" si="61"/>
        <v>3.2230436379578041E-8</v>
      </c>
      <c r="Z97" s="80">
        <f t="shared" ca="1" si="62"/>
        <v>14</v>
      </c>
      <c r="AA97" s="80">
        <f t="shared" ca="1" si="63"/>
        <v>34.097769215999996</v>
      </c>
      <c r="AB97" s="80">
        <f t="shared" ca="1" si="64"/>
        <v>3.0433457946512008</v>
      </c>
      <c r="AC97" s="80">
        <f t="shared" si="65"/>
        <v>16.447105580893975</v>
      </c>
      <c r="AD97" s="69">
        <f t="shared" si="66"/>
        <v>286.53587576470585</v>
      </c>
      <c r="AE97" s="69">
        <f t="shared" si="86"/>
        <v>294.89489425210087</v>
      </c>
      <c r="AF97" s="69">
        <f t="shared" si="67"/>
        <v>270.56303999999994</v>
      </c>
      <c r="AG97" s="95">
        <f t="shared" si="87"/>
        <v>277.66820571428576</v>
      </c>
      <c r="AH97" s="93">
        <f t="shared" si="68"/>
        <v>14.35607152225368</v>
      </c>
      <c r="AI97" s="81">
        <f t="shared" si="69"/>
        <v>1.7558014468537804</v>
      </c>
      <c r="AJ97" s="80">
        <f t="shared" si="70"/>
        <v>2.5974051839999994</v>
      </c>
      <c r="AK97" s="80">
        <f t="shared" si="71"/>
        <v>24.824979069819332</v>
      </c>
      <c r="AL97" s="78">
        <f t="shared" ca="1" si="72"/>
        <v>0.97752598167892879</v>
      </c>
      <c r="AM97" s="80">
        <f t="shared" ca="1" si="73"/>
        <v>23.532052955249494</v>
      </c>
      <c r="AN97" s="80">
        <f t="shared" si="74"/>
        <v>2.5524815094339619</v>
      </c>
      <c r="AO97" s="80">
        <f t="shared" si="75"/>
        <v>6.3667232597623098</v>
      </c>
      <c r="AP97" s="80">
        <f t="shared" si="76"/>
        <v>7.0727207540262338</v>
      </c>
      <c r="AQ97" s="80">
        <f t="shared" ca="1" si="77"/>
        <v>2.9472393612134518</v>
      </c>
      <c r="AR97" s="80">
        <f t="shared" si="78"/>
        <v>3.6712986735874518</v>
      </c>
      <c r="AS97" s="78">
        <f t="shared" si="79"/>
        <v>-6.0747721238843873E-2</v>
      </c>
      <c r="AT97" s="96">
        <f t="shared" ca="1" si="80"/>
        <v>4</v>
      </c>
      <c r="AU97" s="97" t="str">
        <f t="shared" ca="1" si="81"/>
        <v>Silt mxture</v>
      </c>
      <c r="AV97" s="98">
        <f t="shared" si="82"/>
        <v>2</v>
      </c>
      <c r="AW97" s="99" t="str">
        <f t="shared" si="83"/>
        <v>Organic</v>
      </c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</row>
    <row r="98" spans="1:69">
      <c r="A98">
        <v>1.7</v>
      </c>
      <c r="C98" s="89">
        <f t="shared" si="44"/>
        <v>-5.5773600000000005</v>
      </c>
      <c r="D98" s="84">
        <f t="shared" si="45"/>
        <v>5.5773600000000005</v>
      </c>
      <c r="E98" s="76">
        <v>0.25869999999999999</v>
      </c>
      <c r="F98" s="91">
        <f t="shared" si="46"/>
        <v>2.7008279999999996</v>
      </c>
      <c r="G98" s="80">
        <f t="shared" si="47"/>
        <v>2.7060479999999996</v>
      </c>
      <c r="H98" s="81">
        <f t="shared" si="85"/>
        <v>2.7351010285714286</v>
      </c>
      <c r="I98" s="102">
        <v>15.5</v>
      </c>
      <c r="J98" s="92">
        <f t="shared" si="48"/>
        <v>0.16181999999999999</v>
      </c>
      <c r="K98" s="102">
        <v>2.5</v>
      </c>
      <c r="L98" s="78">
        <f t="shared" si="49"/>
        <v>2.6099999999999998E-2</v>
      </c>
      <c r="M98" s="81">
        <f t="shared" si="50"/>
        <v>0.174013632</v>
      </c>
      <c r="N98" s="14">
        <f t="shared" si="84"/>
        <v>98</v>
      </c>
      <c r="O98" s="78">
        <f t="shared" si="51"/>
        <v>0.27329063999999992</v>
      </c>
      <c r="P98" s="78">
        <f t="shared" si="52"/>
        <v>9.9277007999999972E-2</v>
      </c>
      <c r="Q98" s="93">
        <f t="shared" si="53"/>
        <v>0.80280992879999991</v>
      </c>
      <c r="R98" s="80">
        <f t="shared" si="54"/>
        <v>8.0865645024273913</v>
      </c>
      <c r="S98" s="80">
        <f t="shared" si="55"/>
        <v>1768.6735152347924</v>
      </c>
      <c r="T98" s="69">
        <f t="shared" si="56"/>
        <v>43.681883519999985</v>
      </c>
      <c r="U98" s="78">
        <f t="shared" si="57"/>
        <v>1.592238776278379</v>
      </c>
      <c r="V98" s="69">
        <f t="shared" si="58"/>
        <v>99.355699639770847</v>
      </c>
      <c r="W98" s="80">
        <f t="shared" ca="1" si="59"/>
        <v>1.2800508350305697</v>
      </c>
      <c r="X98" s="80">
        <f t="shared" ca="1" si="60"/>
        <v>32.578554344713552</v>
      </c>
      <c r="Y98" s="94">
        <f t="shared" ca="1" si="61"/>
        <v>3.4932386057479651E-8</v>
      </c>
      <c r="Z98" s="80">
        <f t="shared" ca="1" si="62"/>
        <v>14</v>
      </c>
      <c r="AA98" s="80">
        <f t="shared" ca="1" si="63"/>
        <v>34.058603039999994</v>
      </c>
      <c r="AB98" s="80">
        <f t="shared" ca="1" si="64"/>
        <v>3.2946875168447902</v>
      </c>
      <c r="AC98" s="80">
        <f t="shared" si="65"/>
        <v>16.260533811918741</v>
      </c>
      <c r="AD98" s="69">
        <f t="shared" si="66"/>
        <v>286.20674823529407</v>
      </c>
      <c r="AE98" s="69">
        <f t="shared" si="86"/>
        <v>289.6247515966387</v>
      </c>
      <c r="AF98" s="69">
        <f t="shared" si="67"/>
        <v>270.60479999999995</v>
      </c>
      <c r="AG98" s="95">
        <f t="shared" si="87"/>
        <v>273.51010285714284</v>
      </c>
      <c r="AH98" s="93">
        <f t="shared" si="68"/>
        <v>15.002161334500745</v>
      </c>
      <c r="AI98" s="81">
        <f t="shared" si="69"/>
        <v>1.6299846586835094</v>
      </c>
      <c r="AJ98" s="80">
        <f t="shared" si="70"/>
        <v>2.5978060799999994</v>
      </c>
      <c r="AK98" s="80">
        <f t="shared" si="71"/>
        <v>24.504740916446639</v>
      </c>
      <c r="AL98" s="78">
        <f t="shared" ca="1" si="72"/>
        <v>0.97319931548832828</v>
      </c>
      <c r="AM98" s="80">
        <f t="shared" ca="1" si="73"/>
        <v>22.997824665688093</v>
      </c>
      <c r="AN98" s="80">
        <f t="shared" si="74"/>
        <v>2.5528754716981128</v>
      </c>
      <c r="AO98" s="80">
        <f t="shared" si="75"/>
        <v>5.9799382716049392</v>
      </c>
      <c r="AP98" s="80">
        <f t="shared" si="76"/>
        <v>6.6517114555148247</v>
      </c>
      <c r="AQ98" s="80">
        <f t="shared" ca="1" si="77"/>
        <v>2.9357386817650375</v>
      </c>
      <c r="AR98" s="80">
        <f t="shared" si="78"/>
        <v>3.6563075909301737</v>
      </c>
      <c r="AS98" s="78">
        <f t="shared" si="79"/>
        <v>-6.0800815745964916E-2</v>
      </c>
      <c r="AT98" s="96">
        <f t="shared" ca="1" si="80"/>
        <v>4</v>
      </c>
      <c r="AU98" s="97" t="str">
        <f t="shared" ca="1" si="81"/>
        <v>Silt mxture</v>
      </c>
      <c r="AV98" s="98">
        <f t="shared" si="82"/>
        <v>2</v>
      </c>
      <c r="AW98" s="99" t="str">
        <f t="shared" si="83"/>
        <v>Organic</v>
      </c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</row>
    <row r="99" spans="1:69">
      <c r="A99">
        <v>1.72</v>
      </c>
      <c r="C99" s="89">
        <f t="shared" si="44"/>
        <v>-5.642976</v>
      </c>
      <c r="D99" s="84">
        <f t="shared" si="45"/>
        <v>5.642976</v>
      </c>
      <c r="E99" s="76">
        <v>0.2606</v>
      </c>
      <c r="F99" s="91">
        <f t="shared" si="46"/>
        <v>2.7206639999999997</v>
      </c>
      <c r="G99" s="80">
        <f t="shared" si="47"/>
        <v>2.7256752</v>
      </c>
      <c r="H99" s="81">
        <f t="shared" si="85"/>
        <v>2.7303881142857138</v>
      </c>
      <c r="I99" s="102">
        <v>14.9</v>
      </c>
      <c r="J99" s="92">
        <f t="shared" si="48"/>
        <v>0.155556</v>
      </c>
      <c r="K99" s="102">
        <v>2.4</v>
      </c>
      <c r="L99" s="78">
        <f t="shared" si="49"/>
        <v>2.5055999999999998E-2</v>
      </c>
      <c r="M99" s="81">
        <f t="shared" si="50"/>
        <v>0.17606085119999998</v>
      </c>
      <c r="N99" s="14">
        <f t="shared" si="84"/>
        <v>98</v>
      </c>
      <c r="O99" s="78">
        <f t="shared" si="51"/>
        <v>0.2765058239999999</v>
      </c>
      <c r="P99" s="78">
        <f t="shared" si="52"/>
        <v>0.10044497279999996</v>
      </c>
      <c r="Q99" s="93">
        <f t="shared" si="53"/>
        <v>0.80822589408000001</v>
      </c>
      <c r="R99" s="80">
        <f t="shared" si="54"/>
        <v>8.0464544073230151</v>
      </c>
      <c r="S99" s="80">
        <f t="shared" si="55"/>
        <v>1852.3076811377175</v>
      </c>
      <c r="T99" s="69">
        <f t="shared" si="56"/>
        <v>44.195788031999989</v>
      </c>
      <c r="U99" s="78">
        <f t="shared" si="57"/>
        <v>1.5878919848579989</v>
      </c>
      <c r="V99" s="69">
        <f t="shared" si="58"/>
        <v>99.08445985513913</v>
      </c>
      <c r="W99" s="80">
        <f t="shared" ca="1" si="59"/>
        <v>1.2811987420861666</v>
      </c>
      <c r="X99" s="80">
        <f t="shared" ca="1" si="60"/>
        <v>32.515058196818593</v>
      </c>
      <c r="Y99" s="94">
        <f t="shared" ca="1" si="61"/>
        <v>3.7402262975139968E-8</v>
      </c>
      <c r="Z99" s="80">
        <f t="shared" ca="1" si="62"/>
        <v>14</v>
      </c>
      <c r="AA99" s="80">
        <f t="shared" ca="1" si="63"/>
        <v>34.288371263999998</v>
      </c>
      <c r="AB99" s="80">
        <f t="shared" ca="1" si="64"/>
        <v>3.5514351110917666</v>
      </c>
      <c r="AC99" s="80">
        <f t="shared" si="65"/>
        <v>16.120075626379787</v>
      </c>
      <c r="AD99" s="69">
        <f t="shared" si="66"/>
        <v>288.13757364705879</v>
      </c>
      <c r="AE99" s="69">
        <f t="shared" si="86"/>
        <v>288.69203415126054</v>
      </c>
      <c r="AF99" s="69">
        <f t="shared" si="67"/>
        <v>272.56752</v>
      </c>
      <c r="AG99" s="95">
        <f t="shared" si="87"/>
        <v>273.03881142857136</v>
      </c>
      <c r="AH99" s="93">
        <f t="shared" si="68"/>
        <v>15.497218186968041</v>
      </c>
      <c r="AI99" s="81">
        <f t="shared" si="69"/>
        <v>1.5486688448782182</v>
      </c>
      <c r="AJ99" s="80">
        <f t="shared" si="70"/>
        <v>2.616648192</v>
      </c>
      <c r="AK99" s="80">
        <f t="shared" si="71"/>
        <v>24.383195173706103</v>
      </c>
      <c r="AL99" s="78">
        <f t="shared" ca="1" si="72"/>
        <v>0.96953594488759909</v>
      </c>
      <c r="AM99" s="80">
        <f t="shared" ca="1" si="73"/>
        <v>22.694174061741972</v>
      </c>
      <c r="AN99" s="80">
        <f t="shared" si="74"/>
        <v>2.5713916981132074</v>
      </c>
      <c r="AO99" s="80">
        <f t="shared" si="75"/>
        <v>5.7070629692048414</v>
      </c>
      <c r="AP99" s="80">
        <f t="shared" si="76"/>
        <v>6.3513777987072135</v>
      </c>
      <c r="AQ99" s="80">
        <f t="shared" ca="1" si="77"/>
        <v>2.9259789356233719</v>
      </c>
      <c r="AR99" s="80">
        <f t="shared" si="78"/>
        <v>3.6426333105618669</v>
      </c>
      <c r="AS99" s="78">
        <f t="shared" si="79"/>
        <v>-6.1655536231888595E-2</v>
      </c>
      <c r="AT99" s="96">
        <f t="shared" ca="1" si="80"/>
        <v>4</v>
      </c>
      <c r="AU99" s="97" t="str">
        <f t="shared" ca="1" si="81"/>
        <v>Silt mxture</v>
      </c>
      <c r="AV99" s="98">
        <f t="shared" si="82"/>
        <v>2</v>
      </c>
      <c r="AW99" s="99" t="str">
        <f t="shared" si="83"/>
        <v>Organic</v>
      </c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</row>
    <row r="100" spans="1:69">
      <c r="A100">
        <v>1.74</v>
      </c>
      <c r="C100" s="89">
        <f t="shared" si="44"/>
        <v>-5.7085920000000003</v>
      </c>
      <c r="D100" s="84">
        <f t="shared" si="45"/>
        <v>5.7085920000000003</v>
      </c>
      <c r="E100" s="76">
        <v>0.25440000000000002</v>
      </c>
      <c r="F100" s="91">
        <f t="shared" si="46"/>
        <v>2.6559360000000001</v>
      </c>
      <c r="G100" s="80">
        <f t="shared" si="47"/>
        <v>2.6613647999999999</v>
      </c>
      <c r="H100" s="81">
        <f t="shared" si="85"/>
        <v>2.7621555428571427</v>
      </c>
      <c r="I100" s="102">
        <v>15.2</v>
      </c>
      <c r="J100" s="92">
        <f t="shared" si="48"/>
        <v>0.158688</v>
      </c>
      <c r="K100" s="102">
        <v>2.6</v>
      </c>
      <c r="L100" s="78">
        <f t="shared" si="49"/>
        <v>2.7144000000000001E-2</v>
      </c>
      <c r="M100" s="81">
        <f t="shared" si="50"/>
        <v>0.17810807040000001</v>
      </c>
      <c r="N100" s="14">
        <f t="shared" si="84"/>
        <v>98</v>
      </c>
      <c r="O100" s="78">
        <f t="shared" si="51"/>
        <v>0.27972100799999994</v>
      </c>
      <c r="P100" s="78">
        <f t="shared" si="52"/>
        <v>0.10161293759999997</v>
      </c>
      <c r="Q100" s="93">
        <f t="shared" si="53"/>
        <v>0.78594245135999996</v>
      </c>
      <c r="R100" s="80">
        <f t="shared" si="54"/>
        <v>7.7346691270147891</v>
      </c>
      <c r="S100" s="80">
        <f t="shared" si="55"/>
        <v>1765.6873065015482</v>
      </c>
      <c r="T100" s="69">
        <f t="shared" si="56"/>
        <v>44.709692543999985</v>
      </c>
      <c r="U100" s="78">
        <f t="shared" si="57"/>
        <v>1.5892961886523234</v>
      </c>
      <c r="V100" s="69">
        <f t="shared" si="58"/>
        <v>99.172082171904975</v>
      </c>
      <c r="W100" s="80">
        <f t="shared" ca="1" si="59"/>
        <v>1.267969177856948</v>
      </c>
      <c r="X100" s="80">
        <f t="shared" ca="1" si="60"/>
        <v>32.417378183533458</v>
      </c>
      <c r="Y100" s="94">
        <f t="shared" ca="1" si="61"/>
        <v>3.2332449298027671E-8</v>
      </c>
      <c r="Z100" s="80">
        <f t="shared" ca="1" si="62"/>
        <v>14</v>
      </c>
      <c r="AA100" s="80">
        <f t="shared" ca="1" si="63"/>
        <v>33.343013087999999</v>
      </c>
      <c r="AB100" s="80">
        <f t="shared" ca="1" si="64"/>
        <v>2.9854004680003374</v>
      </c>
      <c r="AC100" s="80">
        <f t="shared" si="65"/>
        <v>16.265670955770617</v>
      </c>
      <c r="AD100" s="69">
        <f t="shared" si="66"/>
        <v>280.19338729411766</v>
      </c>
      <c r="AE100" s="69">
        <f t="shared" si="86"/>
        <v>292.05112174789917</v>
      </c>
      <c r="AF100" s="69">
        <f t="shared" si="67"/>
        <v>266.13648000000001</v>
      </c>
      <c r="AG100" s="95">
        <f t="shared" si="87"/>
        <v>276.21555428571423</v>
      </c>
      <c r="AH100" s="93">
        <f t="shared" si="68"/>
        <v>14.983433095453824</v>
      </c>
      <c r="AI100" s="81">
        <f t="shared" si="69"/>
        <v>1.5616909002737074</v>
      </c>
      <c r="AJ100" s="80">
        <f t="shared" si="70"/>
        <v>2.5549102079999999</v>
      </c>
      <c r="AK100" s="80">
        <f t="shared" si="71"/>
        <v>23.438391293984207</v>
      </c>
      <c r="AL100" s="78">
        <f t="shared" ca="1" si="72"/>
        <v>0.97751925581453247</v>
      </c>
      <c r="AM100" s="80">
        <f t="shared" ca="1" si="73"/>
        <v>22.234859028667152</v>
      </c>
      <c r="AN100" s="80">
        <f t="shared" si="74"/>
        <v>2.5107215094339619</v>
      </c>
      <c r="AO100" s="80">
        <f t="shared" si="75"/>
        <v>5.9626549505727287</v>
      </c>
      <c r="AP100" s="80">
        <f t="shared" si="76"/>
        <v>6.6629611251286569</v>
      </c>
      <c r="AQ100" s="80">
        <f t="shared" ca="1" si="77"/>
        <v>2.9467879074020806</v>
      </c>
      <c r="AR100" s="80">
        <f t="shared" si="78"/>
        <v>3.6616821946153384</v>
      </c>
      <c r="AS100" s="78">
        <f t="shared" si="79"/>
        <v>-6.3386502594171321E-2</v>
      </c>
      <c r="AT100" s="96">
        <f t="shared" ca="1" si="80"/>
        <v>4</v>
      </c>
      <c r="AU100" s="97" t="str">
        <f t="shared" ca="1" si="81"/>
        <v>Silt mxture</v>
      </c>
      <c r="AV100" s="98">
        <f t="shared" si="82"/>
        <v>2</v>
      </c>
      <c r="AW100" s="99" t="str">
        <f t="shared" si="83"/>
        <v>Organic</v>
      </c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</row>
    <row r="101" spans="1:69">
      <c r="A101">
        <v>1.76</v>
      </c>
      <c r="C101" s="89">
        <f t="shared" si="44"/>
        <v>-5.7742080000000007</v>
      </c>
      <c r="D101" s="84">
        <f t="shared" si="45"/>
        <v>5.7742080000000007</v>
      </c>
      <c r="E101" s="76">
        <v>0.25869999999999999</v>
      </c>
      <c r="F101" s="91">
        <f t="shared" si="46"/>
        <v>2.7008279999999996</v>
      </c>
      <c r="G101" s="80">
        <f t="shared" si="47"/>
        <v>2.7066743999999994</v>
      </c>
      <c r="H101" s="81">
        <f t="shared" si="85"/>
        <v>2.8542959999999993</v>
      </c>
      <c r="I101" s="102">
        <v>14.5</v>
      </c>
      <c r="J101" s="92">
        <f t="shared" si="48"/>
        <v>0.15137999999999999</v>
      </c>
      <c r="K101" s="102">
        <v>2.8</v>
      </c>
      <c r="L101" s="78">
        <f t="shared" si="49"/>
        <v>2.9231999999999998E-2</v>
      </c>
      <c r="M101" s="81">
        <f t="shared" si="50"/>
        <v>0.18015528960000002</v>
      </c>
      <c r="N101" s="14">
        <f t="shared" si="84"/>
        <v>98</v>
      </c>
      <c r="O101" s="78">
        <f t="shared" si="51"/>
        <v>0.28293619199999998</v>
      </c>
      <c r="P101" s="78">
        <f t="shared" si="52"/>
        <v>0.10278090239999997</v>
      </c>
      <c r="Q101" s="93">
        <f t="shared" si="53"/>
        <v>0.79983360863999986</v>
      </c>
      <c r="R101" s="80">
        <f t="shared" si="54"/>
        <v>7.7819282567419847</v>
      </c>
      <c r="S101" s="80">
        <f t="shared" si="55"/>
        <v>1883.6416404373879</v>
      </c>
      <c r="T101" s="69">
        <f t="shared" si="56"/>
        <v>45.223597055999988</v>
      </c>
      <c r="U101" s="78">
        <f t="shared" si="57"/>
        <v>1.5844276251305121</v>
      </c>
      <c r="V101" s="69">
        <f t="shared" si="58"/>
        <v>98.868283808143943</v>
      </c>
      <c r="W101" s="80">
        <f t="shared" ca="1" si="59"/>
        <v>1.2756175527007085</v>
      </c>
      <c r="X101" s="80">
        <f t="shared" ca="1" si="60"/>
        <v>32.37716032822501</v>
      </c>
      <c r="Y101" s="94">
        <f t="shared" ca="1" si="61"/>
        <v>3.6355748295619373E-8</v>
      </c>
      <c r="Z101" s="80">
        <f t="shared" ca="1" si="62"/>
        <v>14</v>
      </c>
      <c r="AA101" s="80">
        <f t="shared" ca="1" si="63"/>
        <v>33.932334911999995</v>
      </c>
      <c r="AB101" s="80">
        <f t="shared" ca="1" si="64"/>
        <v>3.4162211828584512</v>
      </c>
      <c r="AC101" s="80">
        <f t="shared" si="65"/>
        <v>16.069079542208023</v>
      </c>
      <c r="AD101" s="69">
        <f t="shared" si="66"/>
        <v>285.14567152941174</v>
      </c>
      <c r="AE101" s="69">
        <f t="shared" si="86"/>
        <v>302.51291858823527</v>
      </c>
      <c r="AF101" s="69">
        <f t="shared" si="67"/>
        <v>270.66743999999994</v>
      </c>
      <c r="AG101" s="95">
        <f t="shared" si="87"/>
        <v>285.42959999999999</v>
      </c>
      <c r="AH101" s="93">
        <f t="shared" si="68"/>
        <v>15.671526566021585</v>
      </c>
      <c r="AI101" s="81">
        <f t="shared" si="69"/>
        <v>1.4728417095508983</v>
      </c>
      <c r="AJ101" s="80">
        <f t="shared" si="70"/>
        <v>2.5984074239999995</v>
      </c>
      <c r="AK101" s="80">
        <f t="shared" si="71"/>
        <v>23.581600778006013</v>
      </c>
      <c r="AL101" s="78">
        <f t="shared" ca="1" si="72"/>
        <v>0.9711907833834994</v>
      </c>
      <c r="AM101" s="80">
        <f t="shared" ca="1" si="73"/>
        <v>22.048457491546664</v>
      </c>
      <c r="AN101" s="80">
        <f t="shared" si="74"/>
        <v>2.5534664150943387</v>
      </c>
      <c r="AO101" s="80">
        <f t="shared" si="75"/>
        <v>5.592841163310962</v>
      </c>
      <c r="AP101" s="80">
        <f t="shared" si="76"/>
        <v>6.2457240431471561</v>
      </c>
      <c r="AQ101" s="80">
        <f t="shared" ca="1" si="77"/>
        <v>2.9300331433331093</v>
      </c>
      <c r="AR101" s="80">
        <f t="shared" si="78"/>
        <v>3.6404325725937494</v>
      </c>
      <c r="AS101" s="78">
        <f t="shared" si="79"/>
        <v>-6.2268808199602406E-2</v>
      </c>
      <c r="AT101" s="96">
        <f t="shared" ca="1" si="80"/>
        <v>4</v>
      </c>
      <c r="AU101" s="97" t="str">
        <f t="shared" ca="1" si="81"/>
        <v>Silt mxture</v>
      </c>
      <c r="AV101" s="98">
        <f t="shared" si="82"/>
        <v>2</v>
      </c>
      <c r="AW101" s="99" t="str">
        <f t="shared" si="83"/>
        <v>Organic</v>
      </c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</row>
    <row r="102" spans="1:69">
      <c r="A102">
        <v>1.78</v>
      </c>
      <c r="C102" s="89">
        <f t="shared" si="44"/>
        <v>-5.8398240000000001</v>
      </c>
      <c r="D102" s="84">
        <f t="shared" si="45"/>
        <v>5.8398240000000001</v>
      </c>
      <c r="E102" s="76">
        <v>0.27610000000000001</v>
      </c>
      <c r="F102" s="91">
        <f t="shared" si="46"/>
        <v>2.8824839999999998</v>
      </c>
      <c r="G102" s="80">
        <f t="shared" si="47"/>
        <v>2.8879127999999996</v>
      </c>
      <c r="H102" s="81">
        <f t="shared" si="85"/>
        <v>2.976145714285714</v>
      </c>
      <c r="I102" s="102">
        <v>14.2</v>
      </c>
      <c r="J102" s="92">
        <f t="shared" si="48"/>
        <v>0.14824799999999999</v>
      </c>
      <c r="K102" s="102">
        <v>2.6</v>
      </c>
      <c r="L102" s="78">
        <f t="shared" si="49"/>
        <v>2.7144000000000001E-2</v>
      </c>
      <c r="M102" s="81">
        <f t="shared" si="50"/>
        <v>0.1822025088</v>
      </c>
      <c r="N102" s="14">
        <f t="shared" si="84"/>
        <v>98</v>
      </c>
      <c r="O102" s="78">
        <f t="shared" si="51"/>
        <v>0.28615137599999996</v>
      </c>
      <c r="P102" s="78">
        <f t="shared" si="52"/>
        <v>0.10394886719999996</v>
      </c>
      <c r="Q102" s="93">
        <f t="shared" si="53"/>
        <v>0.85858126991999995</v>
      </c>
      <c r="R102" s="80">
        <f t="shared" si="54"/>
        <v>8.2596500861146502</v>
      </c>
      <c r="S102" s="80">
        <f t="shared" si="55"/>
        <v>2064.7130436438783</v>
      </c>
      <c r="T102" s="69">
        <f t="shared" si="56"/>
        <v>45.737501567999978</v>
      </c>
      <c r="U102" s="78">
        <f t="shared" si="57"/>
        <v>1.584509442936759</v>
      </c>
      <c r="V102" s="69">
        <f t="shared" si="58"/>
        <v>98.873389239253754</v>
      </c>
      <c r="W102" s="80">
        <f t="shared" ca="1" si="59"/>
        <v>1.3294637289594673</v>
      </c>
      <c r="X102" s="80">
        <f t="shared" ca="1" si="60"/>
        <v>32.511025976565946</v>
      </c>
      <c r="Y102" s="94">
        <f t="shared" ca="1" si="61"/>
        <v>4.6834067921376684E-8</v>
      </c>
      <c r="Z102" s="80">
        <f t="shared" ca="1" si="62"/>
        <v>14</v>
      </c>
      <c r="AA102" s="80">
        <f t="shared" ca="1" si="63"/>
        <v>36.424659935999998</v>
      </c>
      <c r="AB102" s="80">
        <f t="shared" ca="1" si="64"/>
        <v>4.7240723006464762</v>
      </c>
      <c r="AC102" s="80">
        <f t="shared" si="65"/>
        <v>15.790049610160732</v>
      </c>
      <c r="AD102" s="69">
        <f t="shared" si="66"/>
        <v>306.08957929411764</v>
      </c>
      <c r="AE102" s="69">
        <f t="shared" si="86"/>
        <v>316.4699221512605</v>
      </c>
      <c r="AF102" s="69">
        <f t="shared" si="67"/>
        <v>288.79127999999997</v>
      </c>
      <c r="AG102" s="95">
        <f t="shared" si="87"/>
        <v>297.61457142857137</v>
      </c>
      <c r="AH102" s="93">
        <f t="shared" si="68"/>
        <v>16.711127538073402</v>
      </c>
      <c r="AI102" s="81">
        <f t="shared" si="69"/>
        <v>1.4261627278223965</v>
      </c>
      <c r="AJ102" s="80">
        <f t="shared" si="70"/>
        <v>2.7723962879999995</v>
      </c>
      <c r="AK102" s="80">
        <f t="shared" si="71"/>
        <v>25.029242685195907</v>
      </c>
      <c r="AL102" s="78">
        <f t="shared" ca="1" si="72"/>
        <v>0.95746109635547916</v>
      </c>
      <c r="AM102" s="80">
        <f t="shared" ca="1" si="73"/>
        <v>22.675027166468979</v>
      </c>
      <c r="AN102" s="80">
        <f t="shared" si="74"/>
        <v>2.7244460377358486</v>
      </c>
      <c r="AO102" s="80">
        <f t="shared" si="75"/>
        <v>5.1333959945050971</v>
      </c>
      <c r="AP102" s="80">
        <f t="shared" si="76"/>
        <v>5.6979859349317499</v>
      </c>
      <c r="AQ102" s="80">
        <f t="shared" ca="1" si="77"/>
        <v>2.8938526191670579</v>
      </c>
      <c r="AR102" s="80">
        <f t="shared" si="78"/>
        <v>3.5966649699869682</v>
      </c>
      <c r="AS102" s="78">
        <f t="shared" si="79"/>
        <v>-5.9597512427411563E-2</v>
      </c>
      <c r="AT102" s="96">
        <f t="shared" ca="1" si="80"/>
        <v>4</v>
      </c>
      <c r="AU102" s="97" t="str">
        <f t="shared" ca="1" si="81"/>
        <v>Silt mxture</v>
      </c>
      <c r="AV102" s="98">
        <f t="shared" si="82"/>
        <v>3</v>
      </c>
      <c r="AW102" s="99" t="str">
        <f t="shared" si="83"/>
        <v>Clay</v>
      </c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</row>
    <row r="103" spans="1:69">
      <c r="A103">
        <v>1.8</v>
      </c>
      <c r="C103" s="89">
        <f t="shared" si="44"/>
        <v>-5.9054400000000005</v>
      </c>
      <c r="D103" s="84">
        <f t="shared" si="45"/>
        <v>5.9054400000000005</v>
      </c>
      <c r="E103" s="76">
        <v>0.28110000000000002</v>
      </c>
      <c r="F103" s="91">
        <f t="shared" si="46"/>
        <v>2.9346839999999998</v>
      </c>
      <c r="G103" s="80">
        <f t="shared" si="47"/>
        <v>2.9417831999999997</v>
      </c>
      <c r="H103" s="81">
        <f t="shared" si="85"/>
        <v>3.1314332571428563</v>
      </c>
      <c r="I103" s="102">
        <v>14.5</v>
      </c>
      <c r="J103" s="92">
        <f t="shared" si="48"/>
        <v>0.15137999999999999</v>
      </c>
      <c r="K103" s="102">
        <v>3.4</v>
      </c>
      <c r="L103" s="78">
        <f t="shared" si="49"/>
        <v>3.5496E-2</v>
      </c>
      <c r="M103" s="81">
        <f t="shared" si="50"/>
        <v>0.184249728</v>
      </c>
      <c r="N103" s="14">
        <f t="shared" si="84"/>
        <v>98</v>
      </c>
      <c r="O103" s="78">
        <f t="shared" si="51"/>
        <v>0.28936655999999999</v>
      </c>
      <c r="P103" s="78">
        <f t="shared" si="52"/>
        <v>0.10511683199999997</v>
      </c>
      <c r="Q103" s="93">
        <f t="shared" si="53"/>
        <v>0.8752974912</v>
      </c>
      <c r="R103" s="80">
        <f t="shared" si="54"/>
        <v>8.3269013586710852</v>
      </c>
      <c r="S103" s="80">
        <f t="shared" si="55"/>
        <v>2061.3622438273765</v>
      </c>
      <c r="T103" s="69">
        <f t="shared" si="56"/>
        <v>46.251406079999988</v>
      </c>
      <c r="U103" s="78">
        <f t="shared" si="57"/>
        <v>1.5876833434592725</v>
      </c>
      <c r="V103" s="69">
        <f t="shared" si="58"/>
        <v>99.071440631858607</v>
      </c>
      <c r="W103" s="80">
        <f t="shared" ca="1" si="59"/>
        <v>1.352697518999854</v>
      </c>
      <c r="X103" s="80">
        <f t="shared" ca="1" si="60"/>
        <v>32.545142855184423</v>
      </c>
      <c r="Y103" s="94">
        <f t="shared" ca="1" si="61"/>
        <v>4.7422392194838395E-8</v>
      </c>
      <c r="Z103" s="80">
        <f t="shared" ca="1" si="62"/>
        <v>14</v>
      </c>
      <c r="AA103" s="80">
        <f t="shared" ca="1" si="63"/>
        <v>37.133832959999999</v>
      </c>
      <c r="AB103" s="80">
        <f t="shared" ca="1" si="64"/>
        <v>4.8765466809048093</v>
      </c>
      <c r="AC103" s="80">
        <f t="shared" si="65"/>
        <v>15.794987299670286</v>
      </c>
      <c r="AD103" s="69">
        <f t="shared" si="66"/>
        <v>312.04901647058824</v>
      </c>
      <c r="AE103" s="69">
        <f t="shared" si="86"/>
        <v>334.36078789915967</v>
      </c>
      <c r="AF103" s="69">
        <f t="shared" si="67"/>
        <v>294.17831999999999</v>
      </c>
      <c r="AG103" s="95">
        <f t="shared" si="87"/>
        <v>313.14332571428571</v>
      </c>
      <c r="AH103" s="93">
        <f t="shared" si="68"/>
        <v>16.697235120099762</v>
      </c>
      <c r="AI103" s="81">
        <f t="shared" si="69"/>
        <v>1.4401118937831006</v>
      </c>
      <c r="AJ103" s="80">
        <f t="shared" si="70"/>
        <v>2.8241118719999996</v>
      </c>
      <c r="AK103" s="80">
        <f t="shared" si="71"/>
        <v>25.233034420215411</v>
      </c>
      <c r="AL103" s="78">
        <f t="shared" ca="1" si="72"/>
        <v>0.95683670856115033</v>
      </c>
      <c r="AM103" s="80">
        <f t="shared" ca="1" si="73"/>
        <v>22.837541548236644</v>
      </c>
      <c r="AN103" s="80">
        <f t="shared" si="74"/>
        <v>2.7752671698113205</v>
      </c>
      <c r="AO103" s="80">
        <f t="shared" si="75"/>
        <v>5.1458584711477036</v>
      </c>
      <c r="AP103" s="80">
        <f t="shared" si="76"/>
        <v>5.7072481644512685</v>
      </c>
      <c r="AQ103" s="80">
        <f t="shared" ca="1" si="77"/>
        <v>2.8920692058505901</v>
      </c>
      <c r="AR103" s="80">
        <f t="shared" si="78"/>
        <v>3.5904614219423743</v>
      </c>
      <c r="AS103" s="78">
        <f t="shared" si="79"/>
        <v>-5.608233855748998E-2</v>
      </c>
      <c r="AT103" s="96">
        <f t="shared" ca="1" si="80"/>
        <v>4</v>
      </c>
      <c r="AU103" s="97" t="str">
        <f t="shared" ca="1" si="81"/>
        <v>Silt mxture</v>
      </c>
      <c r="AV103" s="98">
        <f t="shared" si="82"/>
        <v>3</v>
      </c>
      <c r="AW103" s="99" t="str">
        <f t="shared" si="83"/>
        <v>Clay</v>
      </c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</row>
    <row r="104" spans="1:69">
      <c r="A104">
        <v>1.82</v>
      </c>
      <c r="C104" s="89">
        <f t="shared" si="44"/>
        <v>-5.9710560000000008</v>
      </c>
      <c r="D104" s="84">
        <f t="shared" si="45"/>
        <v>5.9710560000000008</v>
      </c>
      <c r="E104" s="76">
        <v>0.32029999999999997</v>
      </c>
      <c r="F104" s="91">
        <f t="shared" si="46"/>
        <v>3.3439319999999997</v>
      </c>
      <c r="G104" s="80">
        <f t="shared" si="47"/>
        <v>3.3506135999999995</v>
      </c>
      <c r="H104" s="81">
        <f t="shared" si="85"/>
        <v>3.3290773714285713</v>
      </c>
      <c r="I104" s="102">
        <v>14.3</v>
      </c>
      <c r="J104" s="92">
        <f t="shared" si="48"/>
        <v>0.14929200000000001</v>
      </c>
      <c r="K104" s="102">
        <v>3.2</v>
      </c>
      <c r="L104" s="78">
        <f t="shared" si="49"/>
        <v>3.3408E-2</v>
      </c>
      <c r="M104" s="81">
        <f t="shared" si="50"/>
        <v>0.18629694720000001</v>
      </c>
      <c r="N104" s="14">
        <f t="shared" si="84"/>
        <v>98</v>
      </c>
      <c r="O104" s="78">
        <f t="shared" si="51"/>
        <v>0.29258174400000003</v>
      </c>
      <c r="P104" s="78">
        <f t="shared" si="52"/>
        <v>0.10628479679999997</v>
      </c>
      <c r="Q104" s="93">
        <f t="shared" si="53"/>
        <v>1.00915051248</v>
      </c>
      <c r="R104" s="80">
        <f t="shared" si="54"/>
        <v>9.4947776433063691</v>
      </c>
      <c r="S104" s="80">
        <f t="shared" si="55"/>
        <v>2409.8307588287298</v>
      </c>
      <c r="T104" s="69">
        <f t="shared" si="56"/>
        <v>46.765310591999992</v>
      </c>
      <c r="U104" s="78">
        <f t="shared" si="57"/>
        <v>1.5911409444851765</v>
      </c>
      <c r="V104" s="69">
        <f t="shared" si="58"/>
        <v>99.287194935875007</v>
      </c>
      <c r="W104" s="80">
        <f t="shared" ca="1" si="59"/>
        <v>1.4733645677221103</v>
      </c>
      <c r="X104" s="80">
        <f t="shared" ca="1" si="60"/>
        <v>32.886692332561537</v>
      </c>
      <c r="Y104" s="94">
        <f t="shared" ca="1" si="61"/>
        <v>7.6804342340423495E-8</v>
      </c>
      <c r="Z104" s="80">
        <f t="shared" ca="1" si="62"/>
        <v>14</v>
      </c>
      <c r="AA104" s="80">
        <f t="shared" ca="1" si="63"/>
        <v>42.812445983999993</v>
      </c>
      <c r="AB104" s="80">
        <f t="shared" ca="1" si="64"/>
        <v>9.1057340984843762</v>
      </c>
      <c r="AC104" s="80">
        <f t="shared" si="65"/>
        <v>15.320161716421428</v>
      </c>
      <c r="AD104" s="69">
        <f t="shared" si="66"/>
        <v>359.76845364705878</v>
      </c>
      <c r="AE104" s="69">
        <f t="shared" si="86"/>
        <v>357.23477969747898</v>
      </c>
      <c r="AF104" s="69">
        <f t="shared" si="67"/>
        <v>335.06135999999998</v>
      </c>
      <c r="AG104" s="95">
        <f t="shared" si="87"/>
        <v>332.90773714285712</v>
      </c>
      <c r="AH104" s="93">
        <f t="shared" si="68"/>
        <v>18.688558898351072</v>
      </c>
      <c r="AI104" s="81">
        <f t="shared" si="69"/>
        <v>1.4046411574830244</v>
      </c>
      <c r="AJ104" s="80">
        <f t="shared" si="70"/>
        <v>3.2165890559999992</v>
      </c>
      <c r="AK104" s="80">
        <f t="shared" si="71"/>
        <v>28.772053464564749</v>
      </c>
      <c r="AL104" s="78">
        <f t="shared" ca="1" si="72"/>
        <v>0.93064762929829092</v>
      </c>
      <c r="AM104" s="80">
        <f t="shared" ca="1" si="73"/>
        <v>24.53009911292531</v>
      </c>
      <c r="AN104" s="80">
        <f t="shared" si="74"/>
        <v>3.1609562264150939</v>
      </c>
      <c r="AO104" s="80">
        <f t="shared" si="75"/>
        <v>4.4556614943603172</v>
      </c>
      <c r="AP104" s="80">
        <f t="shared" si="76"/>
        <v>4.8819635317755834</v>
      </c>
      <c r="AQ104" s="80">
        <f t="shared" ca="1" si="77"/>
        <v>2.8231868647951974</v>
      </c>
      <c r="AR104" s="80">
        <f t="shared" si="78"/>
        <v>3.5092465035472236</v>
      </c>
      <c r="AS104" s="78">
        <f t="shared" si="79"/>
        <v>-4.9995864791279022E-2</v>
      </c>
      <c r="AT104" s="96">
        <f t="shared" ca="1" si="80"/>
        <v>4</v>
      </c>
      <c r="AU104" s="97" t="str">
        <f t="shared" ca="1" si="81"/>
        <v>Silt mxture</v>
      </c>
      <c r="AV104" s="98">
        <f t="shared" si="82"/>
        <v>3</v>
      </c>
      <c r="AW104" s="99" t="str">
        <f t="shared" si="83"/>
        <v>Clay</v>
      </c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</row>
    <row r="105" spans="1:69">
      <c r="A105">
        <v>1.84</v>
      </c>
      <c r="C105" s="89">
        <f t="shared" si="44"/>
        <v>-6.0366720000000003</v>
      </c>
      <c r="D105" s="84">
        <f t="shared" si="45"/>
        <v>6.0366720000000003</v>
      </c>
      <c r="E105" s="76">
        <v>0.3402</v>
      </c>
      <c r="F105" s="91">
        <f t="shared" si="46"/>
        <v>3.551688</v>
      </c>
      <c r="G105" s="80">
        <f t="shared" si="47"/>
        <v>3.558996</v>
      </c>
      <c r="H105" s="81">
        <f t="shared" si="85"/>
        <v>3.5212926857142857</v>
      </c>
      <c r="I105" s="102">
        <v>15.1</v>
      </c>
      <c r="J105" s="92">
        <f t="shared" si="48"/>
        <v>0.15764399999999998</v>
      </c>
      <c r="K105" s="102">
        <v>3.5</v>
      </c>
      <c r="L105" s="78">
        <f t="shared" si="49"/>
        <v>3.6539999999999996E-2</v>
      </c>
      <c r="M105" s="81">
        <f t="shared" si="50"/>
        <v>0.18834416640000001</v>
      </c>
      <c r="N105" s="14">
        <f t="shared" si="84"/>
        <v>98</v>
      </c>
      <c r="O105" s="78">
        <f t="shared" si="51"/>
        <v>0.29579692800000001</v>
      </c>
      <c r="P105" s="78">
        <f t="shared" si="52"/>
        <v>0.10745276159999996</v>
      </c>
      <c r="Q105" s="93">
        <f t="shared" si="53"/>
        <v>1.07685569376</v>
      </c>
      <c r="R105" s="80">
        <f t="shared" si="54"/>
        <v>10.021666057952674</v>
      </c>
      <c r="S105" s="80">
        <f t="shared" si="55"/>
        <v>2435.2704395756937</v>
      </c>
      <c r="T105" s="69">
        <f t="shared" si="56"/>
        <v>47.279215103999981</v>
      </c>
      <c r="U105" s="78">
        <f t="shared" si="57"/>
        <v>1.5998822739042862</v>
      </c>
      <c r="V105" s="69">
        <f t="shared" si="58"/>
        <v>99.832653891627459</v>
      </c>
      <c r="W105" s="80">
        <f t="shared" ca="1" si="59"/>
        <v>1.5487045658617415</v>
      </c>
      <c r="X105" s="80">
        <f t="shared" ca="1" si="60"/>
        <v>33.081706516725973</v>
      </c>
      <c r="Y105" s="94">
        <f t="shared" ca="1" si="61"/>
        <v>8.5986741884392064E-8</v>
      </c>
      <c r="Z105" s="80">
        <f t="shared" ca="1" si="62"/>
        <v>14</v>
      </c>
      <c r="AA105" s="80">
        <f t="shared" ca="1" si="63"/>
        <v>45.684787008000001</v>
      </c>
      <c r="AB105" s="80">
        <f t="shared" ca="1" si="64"/>
        <v>10.878330429693206</v>
      </c>
      <c r="AC105" s="80">
        <f t="shared" si="65"/>
        <v>15.288237140095818</v>
      </c>
      <c r="AD105" s="69">
        <f t="shared" si="66"/>
        <v>383.90577317647057</v>
      </c>
      <c r="AE105" s="69">
        <f t="shared" si="86"/>
        <v>379.47008914285703</v>
      </c>
      <c r="AF105" s="69">
        <f t="shared" si="67"/>
        <v>355.89960000000002</v>
      </c>
      <c r="AG105" s="95">
        <f t="shared" si="87"/>
        <v>352.1292685714285</v>
      </c>
      <c r="AH105" s="93">
        <f t="shared" si="68"/>
        <v>18.889464988435314</v>
      </c>
      <c r="AI105" s="81">
        <f t="shared" si="69"/>
        <v>1.4671004974896804</v>
      </c>
      <c r="AJ105" s="80">
        <f t="shared" si="70"/>
        <v>3.4166361599999999</v>
      </c>
      <c r="AK105" s="80">
        <f t="shared" si="71"/>
        <v>30.368685024099008</v>
      </c>
      <c r="AL105" s="78">
        <f t="shared" ca="1" si="72"/>
        <v>0.92455587367808478</v>
      </c>
      <c r="AM105" s="80">
        <f t="shared" ca="1" si="73"/>
        <v>25.552174528474531</v>
      </c>
      <c r="AN105" s="80">
        <f t="shared" si="74"/>
        <v>3.357543396226415</v>
      </c>
      <c r="AO105" s="80">
        <f t="shared" si="75"/>
        <v>4.4294514520387205</v>
      </c>
      <c r="AP105" s="80">
        <f t="shared" si="76"/>
        <v>4.8309648452854175</v>
      </c>
      <c r="AQ105" s="80">
        <f t="shared" ca="1" si="77"/>
        <v>2.8070534046916502</v>
      </c>
      <c r="AR105" s="80">
        <f t="shared" si="78"/>
        <v>3.4857238469130922</v>
      </c>
      <c r="AS105" s="78">
        <f t="shared" si="79"/>
        <v>-4.6520044609769988E-2</v>
      </c>
      <c r="AT105" s="96">
        <f t="shared" ca="1" si="80"/>
        <v>4</v>
      </c>
      <c r="AU105" s="97" t="str">
        <f t="shared" ca="1" si="81"/>
        <v>Silt mxture</v>
      </c>
      <c r="AV105" s="98">
        <f t="shared" si="82"/>
        <v>3</v>
      </c>
      <c r="AW105" s="99" t="str">
        <f t="shared" si="83"/>
        <v>Clay</v>
      </c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</row>
    <row r="106" spans="1:69">
      <c r="A106">
        <v>1.86</v>
      </c>
      <c r="C106" s="89">
        <f t="shared" si="44"/>
        <v>-6.1022880000000006</v>
      </c>
      <c r="D106" s="84">
        <f t="shared" si="45"/>
        <v>6.1022880000000006</v>
      </c>
      <c r="E106" s="76">
        <v>0.36449999999999999</v>
      </c>
      <c r="F106" s="91">
        <f t="shared" si="46"/>
        <v>3.8053799999999995</v>
      </c>
      <c r="G106" s="80">
        <f t="shared" si="47"/>
        <v>3.8126879999999996</v>
      </c>
      <c r="H106" s="81">
        <f t="shared" si="85"/>
        <v>3.6652453714285715</v>
      </c>
      <c r="I106" s="102">
        <v>15.6</v>
      </c>
      <c r="J106" s="92">
        <f t="shared" si="48"/>
        <v>0.16286399999999998</v>
      </c>
      <c r="K106" s="102">
        <v>3.5</v>
      </c>
      <c r="L106" s="78">
        <f t="shared" si="49"/>
        <v>3.6539999999999996E-2</v>
      </c>
      <c r="M106" s="81">
        <f t="shared" si="50"/>
        <v>0.19039138560000002</v>
      </c>
      <c r="N106" s="14">
        <f t="shared" si="84"/>
        <v>98</v>
      </c>
      <c r="O106" s="78">
        <f t="shared" si="51"/>
        <v>0.29901211200000005</v>
      </c>
      <c r="P106" s="78">
        <f t="shared" si="52"/>
        <v>0.10862072639999996</v>
      </c>
      <c r="Q106" s="93">
        <f t="shared" si="53"/>
        <v>1.1595130430399998</v>
      </c>
      <c r="R106" s="80">
        <f t="shared" si="54"/>
        <v>10.674878372384004</v>
      </c>
      <c r="S106" s="80">
        <f t="shared" si="55"/>
        <v>2538.1522858480262</v>
      </c>
      <c r="T106" s="69">
        <f t="shared" si="56"/>
        <v>47.793119615999984</v>
      </c>
      <c r="U106" s="78">
        <f t="shared" si="57"/>
        <v>1.6063934787778384</v>
      </c>
      <c r="V106" s="69">
        <f t="shared" si="58"/>
        <v>100.23895307573711</v>
      </c>
      <c r="W106" s="80">
        <f t="shared" ca="1" si="59"/>
        <v>1.6318195025593298</v>
      </c>
      <c r="X106" s="80">
        <f t="shared" ca="1" si="60"/>
        <v>33.281870244481986</v>
      </c>
      <c r="Y106" s="94">
        <f t="shared" ca="1" si="61"/>
        <v>1.0283326493790904E-7</v>
      </c>
      <c r="Z106" s="80">
        <f t="shared" ca="1" si="62"/>
        <v>14</v>
      </c>
      <c r="AA106" s="80">
        <f t="shared" ca="1" si="63"/>
        <v>49.191462431999994</v>
      </c>
      <c r="AB106" s="80">
        <f t="shared" ca="1" si="64"/>
        <v>14.008205600177691</v>
      </c>
      <c r="AC106" s="80">
        <f t="shared" si="65"/>
        <v>15.162443790474192</v>
      </c>
      <c r="AD106" s="69">
        <f t="shared" si="66"/>
        <v>413.37363388235286</v>
      </c>
      <c r="AE106" s="69">
        <f t="shared" si="86"/>
        <v>396.02744228571419</v>
      </c>
      <c r="AF106" s="69">
        <f t="shared" si="67"/>
        <v>381.26879999999994</v>
      </c>
      <c r="AG106" s="95">
        <f t="shared" si="87"/>
        <v>366.52453714285713</v>
      </c>
      <c r="AH106" s="93">
        <f t="shared" si="68"/>
        <v>19.520817195479705</v>
      </c>
      <c r="AI106" s="81">
        <f t="shared" si="69"/>
        <v>1.4993823499232282</v>
      </c>
      <c r="AJ106" s="80">
        <f t="shared" si="70"/>
        <v>3.6601804799999993</v>
      </c>
      <c r="AK106" s="80">
        <f t="shared" si="71"/>
        <v>32.348116279951526</v>
      </c>
      <c r="AL106" s="78">
        <f t="shared" ca="1" si="72"/>
        <v>0.91487264002731949</v>
      </c>
      <c r="AM106" s="80">
        <f t="shared" ca="1" si="73"/>
        <v>26.645542550952882</v>
      </c>
      <c r="AN106" s="80">
        <f t="shared" si="74"/>
        <v>3.5968754716981128</v>
      </c>
      <c r="AO106" s="80">
        <f t="shared" si="75"/>
        <v>4.2716319824753564</v>
      </c>
      <c r="AP106" s="80">
        <f t="shared" si="76"/>
        <v>4.6351457900888775</v>
      </c>
      <c r="AQ106" s="80">
        <f t="shared" ca="1" si="77"/>
        <v>2.7814934930643269</v>
      </c>
      <c r="AR106" s="80">
        <f t="shared" si="78"/>
        <v>3.452032485786654</v>
      </c>
      <c r="AS106" s="78">
        <f t="shared" si="79"/>
        <v>-4.3786447727133124E-2</v>
      </c>
      <c r="AT106" s="96">
        <f t="shared" ca="1" si="80"/>
        <v>4</v>
      </c>
      <c r="AU106" s="97" t="str">
        <f t="shared" ca="1" si="81"/>
        <v>Silt mxture</v>
      </c>
      <c r="AV106" s="98">
        <f t="shared" si="82"/>
        <v>3</v>
      </c>
      <c r="AW106" s="99" t="str">
        <f t="shared" si="83"/>
        <v>Clay</v>
      </c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</row>
    <row r="107" spans="1:69">
      <c r="A107">
        <v>1.88</v>
      </c>
      <c r="C107" s="89">
        <f t="shared" si="44"/>
        <v>-6.1679040000000001</v>
      </c>
      <c r="D107" s="84">
        <f t="shared" si="45"/>
        <v>6.1679040000000001</v>
      </c>
      <c r="E107" s="76">
        <v>0.38679999999999998</v>
      </c>
      <c r="F107" s="91">
        <f t="shared" si="46"/>
        <v>4.0381919999999996</v>
      </c>
      <c r="G107" s="80">
        <f t="shared" si="47"/>
        <v>4.0448735999999998</v>
      </c>
      <c r="H107" s="81">
        <f t="shared" si="85"/>
        <v>3.7986089142857145</v>
      </c>
      <c r="I107" s="102">
        <v>17.399999999999999</v>
      </c>
      <c r="J107" s="92">
        <f t="shared" si="48"/>
        <v>0.18165599999999998</v>
      </c>
      <c r="K107" s="102">
        <v>3.2</v>
      </c>
      <c r="L107" s="78">
        <f t="shared" si="49"/>
        <v>3.3408E-2</v>
      </c>
      <c r="M107" s="81">
        <f t="shared" si="50"/>
        <v>0.1924386048</v>
      </c>
      <c r="N107" s="14">
        <f t="shared" si="84"/>
        <v>98</v>
      </c>
      <c r="O107" s="78">
        <f t="shared" si="51"/>
        <v>0.30222729600000003</v>
      </c>
      <c r="P107" s="78">
        <f t="shared" si="52"/>
        <v>0.10978869119999995</v>
      </c>
      <c r="Q107" s="93">
        <f t="shared" si="53"/>
        <v>1.23507328032</v>
      </c>
      <c r="R107" s="80">
        <f t="shared" si="54"/>
        <v>11.249549173239442</v>
      </c>
      <c r="S107" s="80">
        <f t="shared" si="55"/>
        <v>2423.8744103269528</v>
      </c>
      <c r="T107" s="69">
        <f t="shared" si="56"/>
        <v>48.307024127999981</v>
      </c>
      <c r="U107" s="78">
        <f t="shared" si="57"/>
        <v>1.6215087661042957</v>
      </c>
      <c r="V107" s="69">
        <f t="shared" si="58"/>
        <v>101.18214700490805</v>
      </c>
      <c r="W107" s="80">
        <f t="shared" ca="1" si="59"/>
        <v>1.728255512192016</v>
      </c>
      <c r="X107" s="80">
        <f t="shared" ca="1" si="60"/>
        <v>33.526500482600163</v>
      </c>
      <c r="Y107" s="94">
        <f t="shared" ca="1" si="61"/>
        <v>1.0473607268041997E-7</v>
      </c>
      <c r="Z107" s="80">
        <f t="shared" ca="1" si="62"/>
        <v>14</v>
      </c>
      <c r="AA107" s="80">
        <f t="shared" ca="1" si="63"/>
        <v>52.397048255999998</v>
      </c>
      <c r="AB107" s="80">
        <f t="shared" ca="1" si="64"/>
        <v>15.197153689052</v>
      </c>
      <c r="AC107" s="80">
        <f t="shared" si="65"/>
        <v>15.302496724001008</v>
      </c>
      <c r="AD107" s="69">
        <f t="shared" si="66"/>
        <v>440.31132988235294</v>
      </c>
      <c r="AE107" s="69">
        <f t="shared" si="86"/>
        <v>411.33901391596635</v>
      </c>
      <c r="AF107" s="69">
        <f t="shared" si="67"/>
        <v>404.48735999999997</v>
      </c>
      <c r="AG107" s="95">
        <f t="shared" si="87"/>
        <v>379.86089142857139</v>
      </c>
      <c r="AH107" s="93">
        <f t="shared" si="68"/>
        <v>18.966534716682059</v>
      </c>
      <c r="AI107" s="81">
        <f t="shared" si="69"/>
        <v>1.6545966439210094</v>
      </c>
      <c r="AJ107" s="80">
        <f t="shared" si="70"/>
        <v>3.8830786559999999</v>
      </c>
      <c r="AK107" s="80">
        <f t="shared" si="71"/>
        <v>34.089542949210433</v>
      </c>
      <c r="AL107" s="78">
        <f t="shared" ca="1" si="72"/>
        <v>0.91392978088473709</v>
      </c>
      <c r="AM107" s="80">
        <f t="shared" ca="1" si="73"/>
        <v>28.045531845921175</v>
      </c>
      <c r="AN107" s="80">
        <f t="shared" si="74"/>
        <v>3.8159184905660375</v>
      </c>
      <c r="AO107" s="80">
        <f t="shared" si="75"/>
        <v>4.4910179640718564</v>
      </c>
      <c r="AP107" s="80">
        <f t="shared" si="76"/>
        <v>4.8536779926506242</v>
      </c>
      <c r="AQ107" s="80">
        <f t="shared" ca="1" si="77"/>
        <v>2.7788741969440434</v>
      </c>
      <c r="AR107" s="80">
        <f t="shared" si="78"/>
        <v>3.4421700773157267</v>
      </c>
      <c r="AS107" s="78">
        <f t="shared" si="79"/>
        <v>-4.2491486473096335E-2</v>
      </c>
      <c r="AT107" s="96">
        <f t="shared" ca="1" si="80"/>
        <v>4</v>
      </c>
      <c r="AU107" s="97" t="str">
        <f t="shared" ca="1" si="81"/>
        <v>Silt mxture</v>
      </c>
      <c r="AV107" s="98">
        <f t="shared" si="82"/>
        <v>3</v>
      </c>
      <c r="AW107" s="99" t="str">
        <f t="shared" si="83"/>
        <v>Clay</v>
      </c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</row>
    <row r="108" spans="1:69">
      <c r="A108">
        <v>1.9</v>
      </c>
      <c r="C108" s="89">
        <f t="shared" si="44"/>
        <v>-6.2335200000000004</v>
      </c>
      <c r="D108" s="84">
        <f t="shared" si="45"/>
        <v>6.2335200000000004</v>
      </c>
      <c r="E108" s="76">
        <v>0.38750000000000001</v>
      </c>
      <c r="F108" s="91">
        <f t="shared" si="46"/>
        <v>4.0454999999999997</v>
      </c>
      <c r="G108" s="80">
        <f t="shared" si="47"/>
        <v>4.0521815999999999</v>
      </c>
      <c r="H108" s="81">
        <f t="shared" si="85"/>
        <v>3.8735084571428575</v>
      </c>
      <c r="I108" s="102">
        <v>19.7</v>
      </c>
      <c r="J108" s="92">
        <f t="shared" si="48"/>
        <v>0.20566799999999999</v>
      </c>
      <c r="K108" s="102">
        <v>3.2</v>
      </c>
      <c r="L108" s="78">
        <f t="shared" si="49"/>
        <v>3.3408E-2</v>
      </c>
      <c r="M108" s="81">
        <f t="shared" si="50"/>
        <v>0.194485824</v>
      </c>
      <c r="N108" s="14">
        <f t="shared" si="84"/>
        <v>98</v>
      </c>
      <c r="O108" s="78">
        <f t="shared" si="51"/>
        <v>0.30544248000000007</v>
      </c>
      <c r="P108" s="78">
        <f t="shared" si="52"/>
        <v>0.11095665599999996</v>
      </c>
      <c r="Q108" s="93">
        <f t="shared" si="53"/>
        <v>1.2364239096</v>
      </c>
      <c r="R108" s="80">
        <f t="shared" si="54"/>
        <v>11.143305450733848</v>
      </c>
      <c r="S108" s="80">
        <f t="shared" si="55"/>
        <v>2143.2251864512655</v>
      </c>
      <c r="T108" s="69">
        <f t="shared" si="56"/>
        <v>48.820928639999984</v>
      </c>
      <c r="U108" s="78">
        <f t="shared" si="57"/>
        <v>1.6361369052253323</v>
      </c>
      <c r="V108" s="69">
        <f t="shared" si="58"/>
        <v>102.09494288606074</v>
      </c>
      <c r="W108" s="80">
        <f t="shared" ca="1" si="59"/>
        <v>1.7667740611926133</v>
      </c>
      <c r="X108" s="80">
        <f t="shared" ca="1" si="60"/>
        <v>33.614278789778687</v>
      </c>
      <c r="Y108" s="94">
        <f t="shared" ca="1" si="61"/>
        <v>8.4187466339289868E-8</v>
      </c>
      <c r="Z108" s="80">
        <f t="shared" ca="1" si="62"/>
        <v>14</v>
      </c>
      <c r="AA108" s="80">
        <f t="shared" ca="1" si="63"/>
        <v>52.454347679999998</v>
      </c>
      <c r="AB108" s="80">
        <f t="shared" ca="1" si="64"/>
        <v>12.228919282133745</v>
      </c>
      <c r="AC108" s="80">
        <f t="shared" si="65"/>
        <v>15.676592889824772</v>
      </c>
      <c r="AD108" s="69">
        <f t="shared" si="66"/>
        <v>440.79283764705883</v>
      </c>
      <c r="AE108" s="69">
        <f t="shared" si="86"/>
        <v>419.77246789915961</v>
      </c>
      <c r="AF108" s="69">
        <f t="shared" si="67"/>
        <v>405.21816000000001</v>
      </c>
      <c r="AG108" s="95">
        <f t="shared" si="87"/>
        <v>387.3508457142857</v>
      </c>
      <c r="AH108" s="93">
        <f t="shared" si="68"/>
        <v>17.343393898269643</v>
      </c>
      <c r="AI108" s="81">
        <f t="shared" si="69"/>
        <v>1.8535886661905174</v>
      </c>
      <c r="AJ108" s="80">
        <f t="shared" si="70"/>
        <v>3.8900943359999998</v>
      </c>
      <c r="AK108" s="80">
        <f t="shared" si="71"/>
        <v>33.767592274951049</v>
      </c>
      <c r="AL108" s="78">
        <f t="shared" ca="1" si="72"/>
        <v>0.92587217953948819</v>
      </c>
      <c r="AM108" s="80">
        <f t="shared" ca="1" si="73"/>
        <v>28.565611563602111</v>
      </c>
      <c r="AN108" s="80">
        <f t="shared" si="74"/>
        <v>3.822812830188679</v>
      </c>
      <c r="AO108" s="80">
        <f t="shared" si="75"/>
        <v>5.0754882258978711</v>
      </c>
      <c r="AP108" s="80">
        <f t="shared" si="76"/>
        <v>5.4892532789953092</v>
      </c>
      <c r="AQ108" s="80">
        <f t="shared" ca="1" si="77"/>
        <v>2.8100744750949769</v>
      </c>
      <c r="AR108" s="80">
        <f t="shared" si="78"/>
        <v>3.4707054888244362</v>
      </c>
      <c r="AS108" s="78">
        <f t="shared" si="79"/>
        <v>-4.2991470406938827E-2</v>
      </c>
      <c r="AT108" s="96">
        <f t="shared" ca="1" si="80"/>
        <v>4</v>
      </c>
      <c r="AU108" s="97" t="str">
        <f t="shared" ca="1" si="81"/>
        <v>Silt mxture</v>
      </c>
      <c r="AV108" s="98">
        <f t="shared" si="82"/>
        <v>3</v>
      </c>
      <c r="AW108" s="99" t="str">
        <f t="shared" si="83"/>
        <v>Clay</v>
      </c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</row>
    <row r="109" spans="1:69">
      <c r="A109">
        <v>1.92</v>
      </c>
      <c r="C109" s="89">
        <f t="shared" si="44"/>
        <v>-6.2991359999999998</v>
      </c>
      <c r="D109" s="84">
        <f t="shared" si="45"/>
        <v>6.2991359999999998</v>
      </c>
      <c r="E109" s="76">
        <v>0.3725</v>
      </c>
      <c r="F109" s="91">
        <f t="shared" si="46"/>
        <v>3.8888999999999996</v>
      </c>
      <c r="G109" s="80">
        <f t="shared" si="47"/>
        <v>3.8955815999999994</v>
      </c>
      <c r="H109" s="81">
        <f t="shared" si="85"/>
        <v>3.9043810285714282</v>
      </c>
      <c r="I109" s="102">
        <v>20.6</v>
      </c>
      <c r="J109" s="92">
        <f t="shared" si="48"/>
        <v>0.21506400000000001</v>
      </c>
      <c r="K109" s="102">
        <v>3.2</v>
      </c>
      <c r="L109" s="78">
        <f t="shared" si="49"/>
        <v>3.3408E-2</v>
      </c>
      <c r="M109" s="81">
        <f t="shared" si="50"/>
        <v>0.19653304319999998</v>
      </c>
      <c r="N109" s="14">
        <f t="shared" si="84"/>
        <v>98</v>
      </c>
      <c r="O109" s="78">
        <f t="shared" si="51"/>
        <v>0.30865766400000005</v>
      </c>
      <c r="P109" s="78">
        <f t="shared" si="52"/>
        <v>0.11212462079999995</v>
      </c>
      <c r="Q109" s="93">
        <f t="shared" si="53"/>
        <v>1.1836848988799999</v>
      </c>
      <c r="R109" s="80">
        <f t="shared" si="54"/>
        <v>10.55686869159071</v>
      </c>
      <c r="S109" s="80">
        <f t="shared" si="55"/>
        <v>1962.164989464148</v>
      </c>
      <c r="T109" s="69">
        <f t="shared" si="56"/>
        <v>49.334833151999973</v>
      </c>
      <c r="U109" s="78">
        <f t="shared" si="57"/>
        <v>1.6398346801719468</v>
      </c>
      <c r="V109" s="69">
        <f t="shared" si="58"/>
        <v>102.32568404272948</v>
      </c>
      <c r="W109" s="80">
        <f t="shared" ca="1" si="59"/>
        <v>1.7366295396380591</v>
      </c>
      <c r="X109" s="80">
        <f t="shared" ca="1" si="60"/>
        <v>33.50027088234912</v>
      </c>
      <c r="Y109" s="94">
        <f t="shared" ca="1" si="61"/>
        <v>6.6250075125110719E-8</v>
      </c>
      <c r="Z109" s="80">
        <f t="shared" ca="1" si="62"/>
        <v>14</v>
      </c>
      <c r="AA109" s="80">
        <f t="shared" ca="1" si="63"/>
        <v>50.216935103999994</v>
      </c>
      <c r="AB109" s="80">
        <f t="shared" ca="1" si="64"/>
        <v>9.2128866180723943</v>
      </c>
      <c r="AC109" s="80">
        <f t="shared" si="65"/>
        <v>15.944918863112083</v>
      </c>
      <c r="AD109" s="69">
        <f t="shared" si="66"/>
        <v>421.99105129411754</v>
      </c>
      <c r="AE109" s="69">
        <f t="shared" si="86"/>
        <v>423.02627818487389</v>
      </c>
      <c r="AF109" s="69">
        <f t="shared" si="67"/>
        <v>389.55815999999993</v>
      </c>
      <c r="AG109" s="95">
        <f t="shared" si="87"/>
        <v>390.43810285714284</v>
      </c>
      <c r="AH109" s="93">
        <f t="shared" si="68"/>
        <v>16.224579659484615</v>
      </c>
      <c r="AI109" s="81">
        <f t="shared" si="69"/>
        <v>1.9180800654266301</v>
      </c>
      <c r="AJ109" s="80">
        <f t="shared" si="70"/>
        <v>3.7397583359999995</v>
      </c>
      <c r="AK109" s="80">
        <f t="shared" si="71"/>
        <v>31.990511186638511</v>
      </c>
      <c r="AL109" s="78">
        <f t="shared" ca="1" si="72"/>
        <v>0.93896913587451603</v>
      </c>
      <c r="AM109" s="80">
        <f t="shared" ca="1" si="73"/>
        <v>27.891968825174565</v>
      </c>
      <c r="AN109" s="80">
        <f t="shared" si="74"/>
        <v>3.6750769811320749</v>
      </c>
      <c r="AO109" s="80">
        <f t="shared" si="75"/>
        <v>5.5207160851155077</v>
      </c>
      <c r="AP109" s="80">
        <f t="shared" si="76"/>
        <v>5.9957781050643399</v>
      </c>
      <c r="AQ109" s="80">
        <f t="shared" ca="1" si="77"/>
        <v>2.8443050883647474</v>
      </c>
      <c r="AR109" s="80">
        <f t="shared" si="78"/>
        <v>3.5052679002353599</v>
      </c>
      <c r="AS109" s="78">
        <f t="shared" si="79"/>
        <v>-4.5477697913469221E-2</v>
      </c>
      <c r="AT109" s="96">
        <f t="shared" ca="1" si="80"/>
        <v>4</v>
      </c>
      <c r="AU109" s="97" t="str">
        <f t="shared" ca="1" si="81"/>
        <v>Silt mxture</v>
      </c>
      <c r="AV109" s="98">
        <f t="shared" si="82"/>
        <v>3</v>
      </c>
      <c r="AW109" s="99" t="str">
        <f t="shared" si="83"/>
        <v>Clay</v>
      </c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</row>
    <row r="110" spans="1:69">
      <c r="A110">
        <v>1.94</v>
      </c>
      <c r="C110" s="89">
        <f t="shared" si="44"/>
        <v>-6.3647520000000002</v>
      </c>
      <c r="D110" s="84">
        <f t="shared" si="45"/>
        <v>6.3647520000000002</v>
      </c>
      <c r="E110" s="76">
        <v>0.37009999999999998</v>
      </c>
      <c r="F110" s="91">
        <f t="shared" si="46"/>
        <v>3.8638439999999998</v>
      </c>
      <c r="G110" s="80">
        <f t="shared" si="47"/>
        <v>3.8753279999999997</v>
      </c>
      <c r="H110" s="81">
        <f t="shared" si="85"/>
        <v>3.8942094857142857</v>
      </c>
      <c r="I110" s="102">
        <v>20.5</v>
      </c>
      <c r="J110" s="92">
        <f t="shared" si="48"/>
        <v>0.21401999999999999</v>
      </c>
      <c r="K110" s="102">
        <v>5.5</v>
      </c>
      <c r="L110" s="78">
        <f t="shared" si="49"/>
        <v>5.7419999999999999E-2</v>
      </c>
      <c r="M110" s="81">
        <f t="shared" si="50"/>
        <v>0.19858026239999998</v>
      </c>
      <c r="N110" s="14">
        <f t="shared" si="84"/>
        <v>98</v>
      </c>
      <c r="O110" s="78">
        <f t="shared" si="51"/>
        <v>0.31187284800000009</v>
      </c>
      <c r="P110" s="78">
        <f t="shared" si="52"/>
        <v>0.11329258559999995</v>
      </c>
      <c r="Q110" s="93">
        <f t="shared" si="53"/>
        <v>1.1759402001599999</v>
      </c>
      <c r="R110" s="80">
        <f t="shared" si="54"/>
        <v>10.37967483866835</v>
      </c>
      <c r="S110" s="80">
        <f t="shared" si="55"/>
        <v>1958.835706393575</v>
      </c>
      <c r="T110" s="69">
        <f t="shared" si="56"/>
        <v>49.848737663999977</v>
      </c>
      <c r="U110" s="78">
        <f t="shared" si="57"/>
        <v>1.639060327588798</v>
      </c>
      <c r="V110" s="69">
        <f t="shared" si="58"/>
        <v>102.277364441541</v>
      </c>
      <c r="W110" s="80">
        <f t="shared" ca="1" si="59"/>
        <v>1.7325027620153473</v>
      </c>
      <c r="X110" s="80">
        <f t="shared" ca="1" si="60"/>
        <v>33.440794805838465</v>
      </c>
      <c r="Y110" s="94">
        <f t="shared" ca="1" si="61"/>
        <v>6.4254906868913666E-8</v>
      </c>
      <c r="Z110" s="80">
        <f t="shared" ca="1" si="62"/>
        <v>14</v>
      </c>
      <c r="AA110" s="80">
        <f t="shared" ca="1" si="63"/>
        <v>49.888372127999993</v>
      </c>
      <c r="AB110" s="80">
        <f t="shared" ca="1" si="64"/>
        <v>8.8769705674883479</v>
      </c>
      <c r="AC110" s="80">
        <f t="shared" si="65"/>
        <v>15.950081436690155</v>
      </c>
      <c r="AD110" s="69">
        <f t="shared" si="66"/>
        <v>419.23001788235291</v>
      </c>
      <c r="AE110" s="69">
        <f t="shared" si="86"/>
        <v>421.45136914285712</v>
      </c>
      <c r="AF110" s="69">
        <f t="shared" si="67"/>
        <v>387.53279999999995</v>
      </c>
      <c r="AG110" s="95">
        <f t="shared" si="87"/>
        <v>389.4209485714286</v>
      </c>
      <c r="AH110" s="93">
        <f t="shared" si="68"/>
        <v>16.198548884696599</v>
      </c>
      <c r="AI110" s="81">
        <f t="shared" si="69"/>
        <v>1.8890909662494284</v>
      </c>
      <c r="AJ110" s="80">
        <f t="shared" si="70"/>
        <v>3.7203148799999997</v>
      </c>
      <c r="AK110" s="80">
        <f t="shared" si="71"/>
        <v>31.453560117176821</v>
      </c>
      <c r="AL110" s="78">
        <f t="shared" ca="1" si="72"/>
        <v>0.9406886065781066</v>
      </c>
      <c r="AM110" s="80">
        <f t="shared" ca="1" si="73"/>
        <v>27.546869720218623</v>
      </c>
      <c r="AN110" s="80">
        <f t="shared" si="74"/>
        <v>3.6559698113207544</v>
      </c>
      <c r="AO110" s="80">
        <f t="shared" si="75"/>
        <v>5.5226293103448283</v>
      </c>
      <c r="AP110" s="80">
        <f t="shared" si="76"/>
        <v>6.0059686700387021</v>
      </c>
      <c r="AQ110" s="80">
        <f t="shared" ca="1" si="77"/>
        <v>2.848673534622872</v>
      </c>
      <c r="AR110" s="80">
        <f t="shared" si="78"/>
        <v>3.5072283053013988</v>
      </c>
      <c r="AS110" s="78">
        <f t="shared" si="79"/>
        <v>-3.9613312467472302E-2</v>
      </c>
      <c r="AT110" s="96">
        <f t="shared" ca="1" si="80"/>
        <v>4</v>
      </c>
      <c r="AU110" s="97" t="str">
        <f t="shared" ca="1" si="81"/>
        <v>Silt mxture</v>
      </c>
      <c r="AV110" s="98">
        <f t="shared" si="82"/>
        <v>3</v>
      </c>
      <c r="AW110" s="99" t="str">
        <f t="shared" si="83"/>
        <v>Clay</v>
      </c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</row>
    <row r="111" spans="1:69">
      <c r="A111">
        <v>1.96</v>
      </c>
      <c r="C111" s="89">
        <f t="shared" si="44"/>
        <v>-6.4303680000000005</v>
      </c>
      <c r="D111" s="84">
        <f t="shared" si="45"/>
        <v>6.4303680000000005</v>
      </c>
      <c r="E111" s="76">
        <v>0.37009999999999998</v>
      </c>
      <c r="F111" s="91">
        <f t="shared" si="46"/>
        <v>3.8638439999999998</v>
      </c>
      <c r="G111" s="80">
        <f t="shared" si="47"/>
        <v>3.8749103999999996</v>
      </c>
      <c r="H111" s="81">
        <f t="shared" si="85"/>
        <v>3.8679901714285712</v>
      </c>
      <c r="I111" s="102">
        <v>21.1</v>
      </c>
      <c r="J111" s="92">
        <f t="shared" si="48"/>
        <v>0.22028400000000001</v>
      </c>
      <c r="K111" s="102">
        <v>5.3</v>
      </c>
      <c r="L111" s="78">
        <f t="shared" si="49"/>
        <v>5.5331999999999999E-2</v>
      </c>
      <c r="M111" s="81">
        <f t="shared" si="50"/>
        <v>0.20062748160000002</v>
      </c>
      <c r="N111" s="14">
        <f t="shared" si="84"/>
        <v>98</v>
      </c>
      <c r="O111" s="78">
        <f t="shared" si="51"/>
        <v>0.31508803200000013</v>
      </c>
      <c r="P111" s="78">
        <f t="shared" si="52"/>
        <v>0.11446055039999996</v>
      </c>
      <c r="Q111" s="93">
        <f t="shared" si="53"/>
        <v>1.1747413814399998</v>
      </c>
      <c r="R111" s="80">
        <f t="shared" si="54"/>
        <v>10.263286148237849</v>
      </c>
      <c r="S111" s="80">
        <f t="shared" si="55"/>
        <v>1901.1940564426452</v>
      </c>
      <c r="T111" s="69">
        <f t="shared" si="56"/>
        <v>50.362642175999987</v>
      </c>
      <c r="U111" s="78">
        <f t="shared" si="57"/>
        <v>1.6424388358994797</v>
      </c>
      <c r="V111" s="69">
        <f t="shared" si="58"/>
        <v>102.48818336012754</v>
      </c>
      <c r="W111" s="80">
        <f t="shared" ca="1" si="59"/>
        <v>1.7433674388934202</v>
      </c>
      <c r="X111" s="80">
        <f t="shared" ca="1" si="60"/>
        <v>33.430134713897161</v>
      </c>
      <c r="Y111" s="94">
        <f t="shared" ca="1" si="61"/>
        <v>5.9993201316590807E-8</v>
      </c>
      <c r="Z111" s="80">
        <f t="shared" ca="1" si="62"/>
        <v>14</v>
      </c>
      <c r="AA111" s="80">
        <f t="shared" ca="1" si="63"/>
        <v>49.837513151999993</v>
      </c>
      <c r="AB111" s="80">
        <f t="shared" ca="1" si="64"/>
        <v>8.2797561959432624</v>
      </c>
      <c r="AC111" s="80">
        <f t="shared" si="65"/>
        <v>16.040882384537063</v>
      </c>
      <c r="AD111" s="69">
        <f t="shared" si="66"/>
        <v>418.80263152941166</v>
      </c>
      <c r="AE111" s="69">
        <f t="shared" si="86"/>
        <v>417.98848699159669</v>
      </c>
      <c r="AF111" s="69">
        <f t="shared" si="67"/>
        <v>387.49104</v>
      </c>
      <c r="AG111" s="95">
        <f t="shared" si="87"/>
        <v>386.79901714285717</v>
      </c>
      <c r="AH111" s="93">
        <f t="shared" si="68"/>
        <v>15.841287602812832</v>
      </c>
      <c r="AI111" s="81">
        <f t="shared" si="69"/>
        <v>1.9245408066812868</v>
      </c>
      <c r="AJ111" s="80">
        <f t="shared" si="70"/>
        <v>3.7199139839999997</v>
      </c>
      <c r="AK111" s="80">
        <f t="shared" si="71"/>
        <v>31.100867115872273</v>
      </c>
      <c r="AL111" s="78">
        <f t="shared" ca="1" si="72"/>
        <v>0.94447903596248017</v>
      </c>
      <c r="AM111" s="80">
        <f t="shared" ca="1" si="73"/>
        <v>27.48546924258833</v>
      </c>
      <c r="AN111" s="80">
        <f t="shared" si="74"/>
        <v>3.655575849056603</v>
      </c>
      <c r="AO111" s="80">
        <f t="shared" si="75"/>
        <v>5.6848798361892454</v>
      </c>
      <c r="AP111" s="80">
        <f t="shared" si="76"/>
        <v>6.188061572402594</v>
      </c>
      <c r="AQ111" s="80">
        <f t="shared" ca="1" si="77"/>
        <v>2.8584775679696648</v>
      </c>
      <c r="AR111" s="80">
        <f t="shared" si="78"/>
        <v>3.5143178789265841</v>
      </c>
      <c r="AS111" s="78">
        <f t="shared" si="79"/>
        <v>-4.0815374077676464E-2</v>
      </c>
      <c r="AT111" s="96">
        <f t="shared" ca="1" si="80"/>
        <v>4</v>
      </c>
      <c r="AU111" s="97" t="str">
        <f t="shared" ca="1" si="81"/>
        <v>Silt mxture</v>
      </c>
      <c r="AV111" s="98">
        <f t="shared" si="82"/>
        <v>3</v>
      </c>
      <c r="AW111" s="99" t="str">
        <f t="shared" si="83"/>
        <v>Clay</v>
      </c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</row>
    <row r="112" spans="1:69">
      <c r="A112">
        <v>1.98</v>
      </c>
      <c r="C112" s="89">
        <f t="shared" si="44"/>
        <v>-6.495984</v>
      </c>
      <c r="D112" s="84">
        <f t="shared" si="45"/>
        <v>6.495984</v>
      </c>
      <c r="E112" s="76">
        <v>0.36009999999999998</v>
      </c>
      <c r="F112" s="91">
        <f t="shared" si="46"/>
        <v>3.7594439999999998</v>
      </c>
      <c r="G112" s="80">
        <f t="shared" si="47"/>
        <v>3.7751039999999998</v>
      </c>
      <c r="H112" s="81">
        <f t="shared" si="85"/>
        <v>3.8554621714285715</v>
      </c>
      <c r="I112" s="102">
        <v>22.1</v>
      </c>
      <c r="J112" s="92">
        <f t="shared" si="48"/>
        <v>0.23072400000000001</v>
      </c>
      <c r="K112" s="102">
        <v>7.5</v>
      </c>
      <c r="L112" s="78">
        <f t="shared" si="49"/>
        <v>7.8299999999999995E-2</v>
      </c>
      <c r="M112" s="81">
        <f t="shared" si="50"/>
        <v>0.2026747008</v>
      </c>
      <c r="N112" s="14">
        <f t="shared" si="84"/>
        <v>98</v>
      </c>
      <c r="O112" s="78">
        <f t="shared" si="51"/>
        <v>0.31830321600000011</v>
      </c>
      <c r="P112" s="78">
        <f t="shared" si="52"/>
        <v>0.11562851519999995</v>
      </c>
      <c r="Q112" s="93">
        <f t="shared" si="53"/>
        <v>1.1407442587199998</v>
      </c>
      <c r="R112" s="80">
        <f t="shared" si="54"/>
        <v>9.8655963604382624</v>
      </c>
      <c r="S112" s="80">
        <f t="shared" si="55"/>
        <v>1762.6360724349029</v>
      </c>
      <c r="T112" s="69">
        <f t="shared" si="56"/>
        <v>50.876546687999976</v>
      </c>
      <c r="U112" s="78">
        <f t="shared" si="57"/>
        <v>1.6468485398818096</v>
      </c>
      <c r="V112" s="69">
        <f t="shared" si="58"/>
        <v>102.76334888862492</v>
      </c>
      <c r="W112" s="80">
        <f t="shared" ca="1" si="59"/>
        <v>1.7294825092824346</v>
      </c>
      <c r="X112" s="80">
        <f t="shared" ca="1" si="60"/>
        <v>33.357138354740933</v>
      </c>
      <c r="Y112" s="94">
        <f t="shared" ca="1" si="61"/>
        <v>4.9349188317528016E-8</v>
      </c>
      <c r="Z112" s="80">
        <f t="shared" ca="1" si="62"/>
        <v>14</v>
      </c>
      <c r="AA112" s="80">
        <f t="shared" ca="1" si="63"/>
        <v>48.395210975999994</v>
      </c>
      <c r="AB112" s="80">
        <f t="shared" ca="1" si="64"/>
        <v>6.6136552064892618</v>
      </c>
      <c r="AC112" s="80">
        <f t="shared" si="65"/>
        <v>16.270928943853392</v>
      </c>
      <c r="AD112" s="69">
        <f t="shared" si="66"/>
        <v>406.68244517647054</v>
      </c>
      <c r="AE112" s="69">
        <f t="shared" si="86"/>
        <v>416.13634769747898</v>
      </c>
      <c r="AF112" s="69">
        <f t="shared" si="67"/>
        <v>377.5104</v>
      </c>
      <c r="AG112" s="95">
        <f t="shared" si="87"/>
        <v>385.54621714285713</v>
      </c>
      <c r="AH112" s="93">
        <f t="shared" si="68"/>
        <v>14.968070090684519</v>
      </c>
      <c r="AI112" s="81">
        <f t="shared" si="69"/>
        <v>1.9953901474988422</v>
      </c>
      <c r="AJ112" s="80">
        <f t="shared" si="70"/>
        <v>3.6240998399999995</v>
      </c>
      <c r="AK112" s="80">
        <f t="shared" si="71"/>
        <v>29.895746546782615</v>
      </c>
      <c r="AL112" s="78">
        <f t="shared" ca="1" si="72"/>
        <v>0.95516478352065104</v>
      </c>
      <c r="AM112" s="80">
        <f t="shared" ca="1" si="73"/>
        <v>27.068682815648625</v>
      </c>
      <c r="AN112" s="80">
        <f t="shared" si="74"/>
        <v>3.561418867924528</v>
      </c>
      <c r="AO112" s="80">
        <f t="shared" si="75"/>
        <v>6.1117256637168147</v>
      </c>
      <c r="AP112" s="80">
        <f t="shared" si="76"/>
        <v>6.6744951305241331</v>
      </c>
      <c r="AQ112" s="80">
        <f t="shared" ca="1" si="77"/>
        <v>2.8863795492791815</v>
      </c>
      <c r="AR112" s="80">
        <f t="shared" si="78"/>
        <v>3.5414146033060483</v>
      </c>
      <c r="AS112" s="78">
        <f t="shared" si="79"/>
        <v>-3.5979713200620482E-2</v>
      </c>
      <c r="AT112" s="96">
        <f t="shared" ca="1" si="80"/>
        <v>4</v>
      </c>
      <c r="AU112" s="97" t="str">
        <f t="shared" ca="1" si="81"/>
        <v>Silt mxture</v>
      </c>
      <c r="AV112" s="98">
        <f t="shared" si="82"/>
        <v>3</v>
      </c>
      <c r="AW112" s="99" t="str">
        <f t="shared" si="83"/>
        <v>Clay</v>
      </c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</row>
    <row r="113" spans="1:69">
      <c r="A113">
        <v>2</v>
      </c>
      <c r="C113" s="89">
        <f t="shared" si="44"/>
        <v>-6.5616000000000003</v>
      </c>
      <c r="D113" s="84">
        <f t="shared" si="45"/>
        <v>6.5616000000000003</v>
      </c>
      <c r="E113" s="76">
        <v>0.35020000000000001</v>
      </c>
      <c r="F113" s="91">
        <f t="shared" si="46"/>
        <v>3.656088</v>
      </c>
      <c r="G113" s="80">
        <f t="shared" si="47"/>
        <v>3.7414871999999999</v>
      </c>
      <c r="H113" s="81">
        <f t="shared" si="85"/>
        <v>3.8888403428571428</v>
      </c>
      <c r="I113" s="102">
        <v>21.1</v>
      </c>
      <c r="J113" s="92">
        <f t="shared" si="48"/>
        <v>0.22028400000000001</v>
      </c>
      <c r="K113" s="102">
        <v>40.9</v>
      </c>
      <c r="L113" s="78">
        <f t="shared" si="49"/>
        <v>0.42699599999999999</v>
      </c>
      <c r="M113" s="81">
        <f t="shared" si="50"/>
        <v>0.20472192</v>
      </c>
      <c r="N113" s="14">
        <f t="shared" si="84"/>
        <v>98</v>
      </c>
      <c r="O113" s="78">
        <f t="shared" si="51"/>
        <v>0.32151840000000015</v>
      </c>
      <c r="P113" s="78">
        <f t="shared" si="52"/>
        <v>0.11679647999999995</v>
      </c>
      <c r="Q113" s="93">
        <f t="shared" si="53"/>
        <v>1.1285897039999999</v>
      </c>
      <c r="R113" s="80">
        <f t="shared" si="54"/>
        <v>9.6628742921019573</v>
      </c>
      <c r="S113" s="80">
        <f t="shared" si="55"/>
        <v>1826.5024722096716</v>
      </c>
      <c r="T113" s="69">
        <f t="shared" si="56"/>
        <v>51.39045119999998</v>
      </c>
      <c r="U113" s="78">
        <f t="shared" si="57"/>
        <v>1.6410692698166718</v>
      </c>
      <c r="V113" s="69">
        <f t="shared" si="58"/>
        <v>102.40272243656031</v>
      </c>
      <c r="W113" s="80">
        <f t="shared" ca="1" si="59"/>
        <v>1.709929851710539</v>
      </c>
      <c r="X113" s="80">
        <f t="shared" ca="1" si="60"/>
        <v>33.245675062014307</v>
      </c>
      <c r="Y113" s="94">
        <f t="shared" ca="1" si="61"/>
        <v>5.0657762358109198E-8</v>
      </c>
      <c r="Z113" s="80">
        <f t="shared" ca="1" si="62"/>
        <v>14</v>
      </c>
      <c r="AA113" s="80">
        <f t="shared" ca="1" si="63"/>
        <v>47.8795632</v>
      </c>
      <c r="AB113" s="80">
        <f t="shared" ca="1" si="64"/>
        <v>6.7166904029418566</v>
      </c>
      <c r="AC113" s="80">
        <f t="shared" si="65"/>
        <v>16.162725669374346</v>
      </c>
      <c r="AD113" s="69">
        <f t="shared" si="66"/>
        <v>402.3492705882353</v>
      </c>
      <c r="AE113" s="69">
        <f t="shared" si="86"/>
        <v>419.68493445378147</v>
      </c>
      <c r="AF113" s="69">
        <f t="shared" si="67"/>
        <v>374.14872000000003</v>
      </c>
      <c r="AG113" s="95">
        <f t="shared" si="87"/>
        <v>388.88403428571428</v>
      </c>
      <c r="AH113" s="93">
        <f t="shared" si="68"/>
        <v>15.368023862623023</v>
      </c>
      <c r="AI113" s="81">
        <f t="shared" si="69"/>
        <v>1.8860499905476611</v>
      </c>
      <c r="AJ113" s="80">
        <f t="shared" si="70"/>
        <v>3.5918277119999997</v>
      </c>
      <c r="AK113" s="80">
        <f t="shared" si="71"/>
        <v>29.281437248793811</v>
      </c>
      <c r="AL113" s="78">
        <f t="shared" ca="1" si="72"/>
        <v>0.95379538883428638</v>
      </c>
      <c r="AM113" s="80">
        <f t="shared" ca="1" si="73"/>
        <v>26.444423067569613</v>
      </c>
      <c r="AN113" s="80">
        <f t="shared" si="74"/>
        <v>3.5297049056603771</v>
      </c>
      <c r="AO113" s="80">
        <f t="shared" si="75"/>
        <v>5.8876053351191473</v>
      </c>
      <c r="AP113" s="80">
        <f t="shared" si="76"/>
        <v>6.4411113925951611</v>
      </c>
      <c r="AQ113" s="80">
        <f t="shared" ca="1" si="77"/>
        <v>2.882640737295953</v>
      </c>
      <c r="AR113" s="80">
        <f t="shared" si="78"/>
        <v>3.5354587903179806</v>
      </c>
      <c r="AS113" s="78">
        <f t="shared" si="79"/>
        <v>6.4993013971355526E-2</v>
      </c>
      <c r="AT113" s="96">
        <f t="shared" ca="1" si="80"/>
        <v>4</v>
      </c>
      <c r="AU113" s="97" t="str">
        <f t="shared" ca="1" si="81"/>
        <v>Silt mxture</v>
      </c>
      <c r="AV113" s="98">
        <f t="shared" si="82"/>
        <v>3</v>
      </c>
      <c r="AW113" s="99" t="str">
        <f t="shared" si="83"/>
        <v>Clay</v>
      </c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</row>
    <row r="114" spans="1:69">
      <c r="A114">
        <v>2.02</v>
      </c>
      <c r="C114" s="89">
        <f t="shared" si="44"/>
        <v>-6.6272160000000007</v>
      </c>
      <c r="D114" s="84">
        <f t="shared" si="45"/>
        <v>6.6272160000000007</v>
      </c>
      <c r="E114" s="76">
        <v>0.36070000000000002</v>
      </c>
      <c r="F114" s="91">
        <f t="shared" si="46"/>
        <v>3.7657080000000001</v>
      </c>
      <c r="G114" s="80">
        <f t="shared" si="47"/>
        <v>3.8613384000000002</v>
      </c>
      <c r="H114" s="81">
        <f t="shared" si="85"/>
        <v>3.9604885714285709</v>
      </c>
      <c r="I114" s="102">
        <v>19.100000000000001</v>
      </c>
      <c r="J114" s="92">
        <f t="shared" si="48"/>
        <v>0.199404</v>
      </c>
      <c r="K114" s="102">
        <v>45.8</v>
      </c>
      <c r="L114" s="78">
        <f t="shared" si="49"/>
        <v>0.47815199999999997</v>
      </c>
      <c r="M114" s="81">
        <f t="shared" si="50"/>
        <v>0.20676913920000001</v>
      </c>
      <c r="N114" s="14">
        <f t="shared" si="84"/>
        <v>98</v>
      </c>
      <c r="O114" s="78">
        <f t="shared" si="51"/>
        <v>0.32473358400000019</v>
      </c>
      <c r="P114" s="78">
        <f t="shared" si="52"/>
        <v>0.11796444479999996</v>
      </c>
      <c r="Q114" s="93">
        <f t="shared" si="53"/>
        <v>1.1670795892800001</v>
      </c>
      <c r="R114" s="80">
        <f t="shared" si="54"/>
        <v>9.8934860521634107</v>
      </c>
      <c r="S114" s="80">
        <f t="shared" si="55"/>
        <v>2086.573763934171</v>
      </c>
      <c r="T114" s="69">
        <f t="shared" si="56"/>
        <v>51.904355711999976</v>
      </c>
      <c r="U114" s="78">
        <f t="shared" si="57"/>
        <v>1.6306244400609671</v>
      </c>
      <c r="V114" s="69">
        <f t="shared" si="58"/>
        <v>101.75096505980434</v>
      </c>
      <c r="W114" s="80">
        <f t="shared" ca="1" si="59"/>
        <v>1.7217302718110392</v>
      </c>
      <c r="X114" s="80">
        <f t="shared" ca="1" si="60"/>
        <v>33.209230320510358</v>
      </c>
      <c r="Y114" s="94">
        <f t="shared" ca="1" si="61"/>
        <v>6.6098182473807082E-8</v>
      </c>
      <c r="Z114" s="80">
        <f t="shared" ca="1" si="62"/>
        <v>14</v>
      </c>
      <c r="AA114" s="80">
        <f t="shared" ca="1" si="63"/>
        <v>49.512467424</v>
      </c>
      <c r="AB114" s="80">
        <f t="shared" ca="1" si="64"/>
        <v>9.06281752574764</v>
      </c>
      <c r="AC114" s="80">
        <f t="shared" si="65"/>
        <v>15.758031323422044</v>
      </c>
      <c r="AD114" s="69">
        <f t="shared" si="66"/>
        <v>416.07115482352941</v>
      </c>
      <c r="AE114" s="69">
        <f t="shared" si="86"/>
        <v>427.73588087394955</v>
      </c>
      <c r="AF114" s="69">
        <f t="shared" si="67"/>
        <v>386.13384000000002</v>
      </c>
      <c r="AG114" s="95">
        <f t="shared" si="87"/>
        <v>396.04885714285717</v>
      </c>
      <c r="AH114" s="93">
        <f t="shared" si="68"/>
        <v>16.938106050661229</v>
      </c>
      <c r="AI114" s="81">
        <f t="shared" si="69"/>
        <v>1.6903737421735407</v>
      </c>
      <c r="AJ114" s="80">
        <f t="shared" si="70"/>
        <v>3.7068848640000001</v>
      </c>
      <c r="AK114" s="80">
        <f t="shared" si="71"/>
        <v>29.980260764131543</v>
      </c>
      <c r="AL114" s="78">
        <f t="shared" ca="1" si="72"/>
        <v>0.93936953435800319</v>
      </c>
      <c r="AM114" s="80">
        <f t="shared" ca="1" si="73"/>
        <v>26.243450653956504</v>
      </c>
      <c r="AN114" s="80">
        <f t="shared" si="74"/>
        <v>3.6427720754716981</v>
      </c>
      <c r="AO114" s="80">
        <f t="shared" si="75"/>
        <v>5.1641161520575354</v>
      </c>
      <c r="AP114" s="80">
        <f t="shared" si="76"/>
        <v>5.6382889911214775</v>
      </c>
      <c r="AQ114" s="80">
        <f t="shared" ca="1" si="77"/>
        <v>2.8446330019796049</v>
      </c>
      <c r="AR114" s="80">
        <f t="shared" si="78"/>
        <v>3.4923117503237342</v>
      </c>
      <c r="AS114" s="78">
        <f t="shared" si="79"/>
        <v>7.6735421377088331E-2</v>
      </c>
      <c r="AT114" s="96">
        <f t="shared" ca="1" si="80"/>
        <v>4</v>
      </c>
      <c r="AU114" s="97" t="str">
        <f t="shared" ca="1" si="81"/>
        <v>Silt mxture</v>
      </c>
      <c r="AV114" s="98">
        <f t="shared" si="82"/>
        <v>3</v>
      </c>
      <c r="AW114" s="99" t="str">
        <f t="shared" si="83"/>
        <v>Clay</v>
      </c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</row>
    <row r="115" spans="1:69">
      <c r="A115">
        <v>2.04</v>
      </c>
      <c r="C115" s="89">
        <f t="shared" si="44"/>
        <v>-6.6928320000000001</v>
      </c>
      <c r="D115" s="84">
        <f t="shared" si="45"/>
        <v>6.6928320000000001</v>
      </c>
      <c r="E115" s="76">
        <v>0.36630000000000001</v>
      </c>
      <c r="F115" s="91">
        <f t="shared" si="46"/>
        <v>3.8241719999999999</v>
      </c>
      <c r="G115" s="80">
        <f t="shared" si="47"/>
        <v>3.9644855999999997</v>
      </c>
      <c r="H115" s="81">
        <f t="shared" si="85"/>
        <v>4.0508094857142849</v>
      </c>
      <c r="I115" s="102">
        <v>17.899999999999999</v>
      </c>
      <c r="J115" s="92">
        <f t="shared" si="48"/>
        <v>0.18687599999999999</v>
      </c>
      <c r="K115" s="102">
        <v>67.2</v>
      </c>
      <c r="L115" s="78">
        <f t="shared" si="49"/>
        <v>0.70156799999999997</v>
      </c>
      <c r="M115" s="81">
        <f t="shared" si="50"/>
        <v>0.20881635839999999</v>
      </c>
      <c r="N115" s="14">
        <f t="shared" si="84"/>
        <v>98</v>
      </c>
      <c r="O115" s="78">
        <f t="shared" si="51"/>
        <v>0.32794876800000017</v>
      </c>
      <c r="P115" s="78">
        <f t="shared" si="52"/>
        <v>0.11913240959999995</v>
      </c>
      <c r="Q115" s="93">
        <f t="shared" si="53"/>
        <v>1.2000571545599998</v>
      </c>
      <c r="R115" s="80">
        <f t="shared" si="54"/>
        <v>10.073305480761469</v>
      </c>
      <c r="S115" s="80">
        <f t="shared" si="55"/>
        <v>2289.3676158962912</v>
      </c>
      <c r="T115" s="69">
        <f t="shared" si="56"/>
        <v>52.41826022399998</v>
      </c>
      <c r="U115" s="78">
        <f t="shared" si="57"/>
        <v>1.6240461575343386</v>
      </c>
      <c r="V115" s="69">
        <f t="shared" si="58"/>
        <v>101.34048023014273</v>
      </c>
      <c r="W115" s="80">
        <f t="shared" ca="1" si="59"/>
        <v>1.7374122639208733</v>
      </c>
      <c r="X115" s="80">
        <f t="shared" ca="1" si="60"/>
        <v>33.192628556368142</v>
      </c>
      <c r="Y115" s="94">
        <f t="shared" ca="1" si="61"/>
        <v>7.9661356100585965E-8</v>
      </c>
      <c r="Z115" s="80">
        <f t="shared" ca="1" si="62"/>
        <v>14</v>
      </c>
      <c r="AA115" s="80">
        <f t="shared" ca="1" si="63"/>
        <v>50.911515647999991</v>
      </c>
      <c r="AB115" s="80">
        <f t="shared" ca="1" si="64"/>
        <v>11.231114891970135</v>
      </c>
      <c r="AC115" s="80">
        <f t="shared" si="65"/>
        <v>15.476058773307741</v>
      </c>
      <c r="AD115" s="69">
        <f t="shared" si="66"/>
        <v>427.82786258823529</v>
      </c>
      <c r="AE115" s="69">
        <f t="shared" si="86"/>
        <v>437.98361384873954</v>
      </c>
      <c r="AF115" s="69">
        <f t="shared" si="67"/>
        <v>396.44855999999993</v>
      </c>
      <c r="AG115" s="95">
        <f t="shared" si="87"/>
        <v>405.08094857142862</v>
      </c>
      <c r="AH115" s="93">
        <f t="shared" si="68"/>
        <v>18.102574467147811</v>
      </c>
      <c r="AI115" s="81">
        <f t="shared" si="69"/>
        <v>1.5686411500233777</v>
      </c>
      <c r="AJ115" s="80">
        <f t="shared" si="70"/>
        <v>3.8059061759999997</v>
      </c>
      <c r="AK115" s="80">
        <f t="shared" si="71"/>
        <v>30.525168123519606</v>
      </c>
      <c r="AL115" s="78">
        <f t="shared" ca="1" si="72"/>
        <v>0.92926569096609968</v>
      </c>
      <c r="AM115" s="80">
        <f t="shared" ca="1" si="73"/>
        <v>26.152408237916553</v>
      </c>
      <c r="AN115" s="80">
        <f t="shared" si="74"/>
        <v>3.7400807547169808</v>
      </c>
      <c r="AO115" s="80">
        <f t="shared" si="75"/>
        <v>4.7137515141939224</v>
      </c>
      <c r="AP115" s="80">
        <f t="shared" si="76"/>
        <v>5.1388452429676921</v>
      </c>
      <c r="AQ115" s="80">
        <f t="shared" ca="1" si="77"/>
        <v>2.8179691277771153</v>
      </c>
      <c r="AR115" s="80">
        <f t="shared" si="78"/>
        <v>3.460944383076388</v>
      </c>
      <c r="AS115" s="78">
        <f t="shared" si="79"/>
        <v>0.13550024772580113</v>
      </c>
      <c r="AT115" s="96">
        <f t="shared" ca="1" si="80"/>
        <v>4</v>
      </c>
      <c r="AU115" s="97" t="str">
        <f t="shared" ca="1" si="81"/>
        <v>Silt mxture</v>
      </c>
      <c r="AV115" s="98">
        <f t="shared" si="82"/>
        <v>3</v>
      </c>
      <c r="AW115" s="99" t="str">
        <f t="shared" si="83"/>
        <v>Clay</v>
      </c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</row>
    <row r="116" spans="1:69">
      <c r="A116">
        <v>2.06</v>
      </c>
      <c r="C116" s="89">
        <f t="shared" si="44"/>
        <v>-6.7584480000000005</v>
      </c>
      <c r="D116" s="84">
        <f t="shared" si="45"/>
        <v>6.7584480000000005</v>
      </c>
      <c r="E116" s="76">
        <v>0.38190000000000002</v>
      </c>
      <c r="F116" s="91">
        <f t="shared" si="46"/>
        <v>3.9870359999999998</v>
      </c>
      <c r="G116" s="80">
        <f t="shared" si="47"/>
        <v>4.1292287999999999</v>
      </c>
      <c r="H116" s="81">
        <f t="shared" si="85"/>
        <v>4.1737926857142851</v>
      </c>
      <c r="I116" s="102">
        <v>15.4</v>
      </c>
      <c r="J116" s="92">
        <f t="shared" si="48"/>
        <v>0.160776</v>
      </c>
      <c r="K116" s="102">
        <v>68.099999999999994</v>
      </c>
      <c r="L116" s="78">
        <f t="shared" si="49"/>
        <v>0.71096399999999993</v>
      </c>
      <c r="M116" s="81">
        <f t="shared" si="50"/>
        <v>0.21086357760000002</v>
      </c>
      <c r="N116" s="14">
        <f t="shared" si="84"/>
        <v>98</v>
      </c>
      <c r="O116" s="78">
        <f t="shared" si="51"/>
        <v>0.33116395200000021</v>
      </c>
      <c r="P116" s="78">
        <f t="shared" si="52"/>
        <v>0.12030037439999995</v>
      </c>
      <c r="Q116" s="93">
        <f t="shared" si="53"/>
        <v>1.2533613998399999</v>
      </c>
      <c r="R116" s="80">
        <f t="shared" si="54"/>
        <v>10.418599327650973</v>
      </c>
      <c r="S116" s="80">
        <f t="shared" si="55"/>
        <v>2779.2155457794397</v>
      </c>
      <c r="T116" s="69">
        <f t="shared" si="56"/>
        <v>52.932164735999983</v>
      </c>
      <c r="U116" s="78">
        <f t="shared" si="57"/>
        <v>1.6079978230669187</v>
      </c>
      <c r="V116" s="69">
        <f t="shared" si="58"/>
        <v>100.33906415937572</v>
      </c>
      <c r="W116" s="80">
        <f t="shared" ca="1" si="59"/>
        <v>1.7475874812890249</v>
      </c>
      <c r="X116" s="80">
        <f t="shared" ca="1" si="60"/>
        <v>33.144557428940736</v>
      </c>
      <c r="Y116" s="94">
        <f t="shared" ca="1" si="61"/>
        <v>1.1606419463053182E-7</v>
      </c>
      <c r="Z116" s="80">
        <f t="shared" ca="1" si="62"/>
        <v>14</v>
      </c>
      <c r="AA116" s="80">
        <f t="shared" ca="1" si="63"/>
        <v>53.172907871999996</v>
      </c>
      <c r="AB116" s="80">
        <f t="shared" ca="1" si="64"/>
        <v>17.090226632290559</v>
      </c>
      <c r="AC116" s="80">
        <f t="shared" si="65"/>
        <v>14.886611907388382</v>
      </c>
      <c r="AD116" s="69">
        <f t="shared" si="66"/>
        <v>446.83115858823521</v>
      </c>
      <c r="AE116" s="69">
        <f t="shared" si="86"/>
        <v>452.0739686722689</v>
      </c>
      <c r="AF116" s="69">
        <f t="shared" si="67"/>
        <v>412.92287999999996</v>
      </c>
      <c r="AG116" s="95">
        <f t="shared" si="87"/>
        <v>417.37926857142855</v>
      </c>
      <c r="AH116" s="93">
        <f t="shared" si="68"/>
        <v>20.718889516018521</v>
      </c>
      <c r="AI116" s="81">
        <f t="shared" si="69"/>
        <v>1.3364546935275379</v>
      </c>
      <c r="AJ116" s="80">
        <f t="shared" si="70"/>
        <v>3.9640596479999997</v>
      </c>
      <c r="AK116" s="80">
        <f t="shared" si="71"/>
        <v>31.571513114093861</v>
      </c>
      <c r="AL116" s="78">
        <f t="shared" ca="1" si="72"/>
        <v>0.90883569614781656</v>
      </c>
      <c r="AM116" s="80">
        <f t="shared" ca="1" si="73"/>
        <v>25.890568366280348</v>
      </c>
      <c r="AN116" s="80">
        <f t="shared" si="74"/>
        <v>3.8954988679245282</v>
      </c>
      <c r="AO116" s="80">
        <f t="shared" si="75"/>
        <v>3.8936084142394822</v>
      </c>
      <c r="AP116" s="80">
        <f t="shared" si="76"/>
        <v>4.2331030783916725</v>
      </c>
      <c r="AQ116" s="80">
        <f t="shared" ca="1" si="77"/>
        <v>2.7642024939253345</v>
      </c>
      <c r="AR116" s="80">
        <f t="shared" si="78"/>
        <v>3.4012545200103488</v>
      </c>
      <c r="AS116" s="78">
        <f t="shared" si="79"/>
        <v>0.13167242856933967</v>
      </c>
      <c r="AT116" s="96">
        <f t="shared" ca="1" si="80"/>
        <v>4</v>
      </c>
      <c r="AU116" s="97" t="str">
        <f t="shared" ca="1" si="81"/>
        <v>Silt mxture</v>
      </c>
      <c r="AV116" s="98">
        <f t="shared" si="82"/>
        <v>3</v>
      </c>
      <c r="AW116" s="99" t="str">
        <f t="shared" si="83"/>
        <v>Clay</v>
      </c>
      <c r="AX116" s="78"/>
      <c r="AY116" s="78"/>
      <c r="AZ116" s="78"/>
      <c r="BA116" s="78"/>
      <c r="BB116" s="78"/>
      <c r="BC116" s="78"/>
      <c r="BD116" s="78"/>
      <c r="BE116" s="78"/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</row>
    <row r="117" spans="1:69">
      <c r="A117">
        <v>2.08</v>
      </c>
      <c r="C117" s="89">
        <f t="shared" si="44"/>
        <v>-6.8240640000000008</v>
      </c>
      <c r="D117" s="84">
        <f t="shared" si="45"/>
        <v>6.8240640000000008</v>
      </c>
      <c r="E117" s="76">
        <v>0.40550000000000003</v>
      </c>
      <c r="F117" s="91">
        <f t="shared" si="46"/>
        <v>4.2334199999999997</v>
      </c>
      <c r="G117" s="80">
        <f t="shared" si="47"/>
        <v>4.3768655999999995</v>
      </c>
      <c r="H117" s="81">
        <f t="shared" si="85"/>
        <v>4.3161047999999997</v>
      </c>
      <c r="I117" s="102">
        <v>14.7</v>
      </c>
      <c r="J117" s="92">
        <f t="shared" si="48"/>
        <v>0.15346799999999999</v>
      </c>
      <c r="K117" s="102">
        <v>68.7</v>
      </c>
      <c r="L117" s="78">
        <f t="shared" si="49"/>
        <v>0.71722799999999998</v>
      </c>
      <c r="M117" s="81">
        <f t="shared" si="50"/>
        <v>0.21291079680000002</v>
      </c>
      <c r="N117" s="14">
        <f t="shared" si="84"/>
        <v>98</v>
      </c>
      <c r="O117" s="78">
        <f t="shared" si="51"/>
        <v>0.33437913600000024</v>
      </c>
      <c r="P117" s="78">
        <f t="shared" si="52"/>
        <v>0.12146833919999996</v>
      </c>
      <c r="Q117" s="93">
        <f t="shared" si="53"/>
        <v>1.3340205331199999</v>
      </c>
      <c r="R117" s="80">
        <f t="shared" si="54"/>
        <v>10.982454703060601</v>
      </c>
      <c r="S117" s="80">
        <f t="shared" si="55"/>
        <v>3098.9303491511546</v>
      </c>
      <c r="T117" s="69">
        <f t="shared" si="56"/>
        <v>53.446069247999979</v>
      </c>
      <c r="U117" s="78">
        <f t="shared" si="57"/>
        <v>1.6048193925146035</v>
      </c>
      <c r="V117" s="69">
        <f t="shared" si="58"/>
        <v>100.14073009291126</v>
      </c>
      <c r="W117" s="80">
        <f t="shared" ca="1" si="59"/>
        <v>1.8066825004270362</v>
      </c>
      <c r="X117" s="80">
        <f t="shared" ca="1" si="60"/>
        <v>33.249235556028054</v>
      </c>
      <c r="Y117" s="94">
        <f t="shared" ca="1" si="61"/>
        <v>1.5198542266128295E-7</v>
      </c>
      <c r="Z117" s="80">
        <f t="shared" ca="1" si="62"/>
        <v>14</v>
      </c>
      <c r="AA117" s="80">
        <f t="shared" ca="1" si="63"/>
        <v>56.594810495999994</v>
      </c>
      <c r="AB117" s="80">
        <f t="shared" ca="1" si="64"/>
        <v>23.819777151700904</v>
      </c>
      <c r="AC117" s="80">
        <f t="shared" si="65"/>
        <v>14.555584813280348</v>
      </c>
      <c r="AD117" s="69">
        <f t="shared" si="66"/>
        <v>475.58664282352936</v>
      </c>
      <c r="AE117" s="69">
        <f t="shared" si="86"/>
        <v>468.43831341176474</v>
      </c>
      <c r="AF117" s="69">
        <f t="shared" si="67"/>
        <v>437.68655999999993</v>
      </c>
      <c r="AG117" s="95">
        <f t="shared" si="87"/>
        <v>431.61047999999994</v>
      </c>
      <c r="AH117" s="93">
        <f t="shared" si="68"/>
        <v>22.385053642748503</v>
      </c>
      <c r="AI117" s="81">
        <f t="shared" si="69"/>
        <v>1.2634403418269511</v>
      </c>
      <c r="AJ117" s="80">
        <f t="shared" si="70"/>
        <v>4.201790975999999</v>
      </c>
      <c r="AK117" s="80">
        <f t="shared" si="71"/>
        <v>33.280165766850303</v>
      </c>
      <c r="AL117" s="78">
        <f t="shared" ca="1" si="72"/>
        <v>0.89421430870827612</v>
      </c>
      <c r="AM117" s="80">
        <f t="shared" ca="1" si="73"/>
        <v>26.464139539767515</v>
      </c>
      <c r="AN117" s="80">
        <f t="shared" si="74"/>
        <v>4.1291184905660367</v>
      </c>
      <c r="AO117" s="80">
        <f t="shared" si="75"/>
        <v>3.5063448144261047</v>
      </c>
      <c r="AP117" s="80">
        <f t="shared" si="76"/>
        <v>3.7963763482375388</v>
      </c>
      <c r="AQ117" s="80">
        <f t="shared" ca="1" si="77"/>
        <v>2.7256815487316715</v>
      </c>
      <c r="AR117" s="80">
        <f t="shared" si="78"/>
        <v>3.3557178262412877</v>
      </c>
      <c r="AS117" s="78">
        <f t="shared" si="79"/>
        <v>0.1247542094923883</v>
      </c>
      <c r="AT117" s="96">
        <f t="shared" ca="1" si="80"/>
        <v>4</v>
      </c>
      <c r="AU117" s="97" t="str">
        <f t="shared" ca="1" si="81"/>
        <v>Silt mxture</v>
      </c>
      <c r="AV117" s="98">
        <f t="shared" si="82"/>
        <v>3</v>
      </c>
      <c r="AW117" s="99" t="str">
        <f t="shared" si="83"/>
        <v>Clay</v>
      </c>
      <c r="AX117" s="78"/>
      <c r="AY117" s="78"/>
      <c r="AZ117" s="78"/>
      <c r="BA117" s="78"/>
      <c r="BB117" s="78"/>
      <c r="BC117" s="78"/>
      <c r="BD117" s="78"/>
      <c r="BE117" s="78"/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</row>
    <row r="118" spans="1:69">
      <c r="A118">
        <v>2.1</v>
      </c>
      <c r="C118" s="89">
        <f t="shared" si="44"/>
        <v>-6.8896800000000002</v>
      </c>
      <c r="D118" s="84">
        <f t="shared" si="45"/>
        <v>6.8896800000000002</v>
      </c>
      <c r="E118" s="76">
        <v>0.41670000000000001</v>
      </c>
      <c r="F118" s="91">
        <f t="shared" si="46"/>
        <v>4.3503480000000003</v>
      </c>
      <c r="G118" s="80">
        <f t="shared" si="47"/>
        <v>4.5071568000000006</v>
      </c>
      <c r="H118" s="81">
        <f t="shared" si="85"/>
        <v>4.5042336000000001</v>
      </c>
      <c r="I118" s="102">
        <v>14.7</v>
      </c>
      <c r="J118" s="92">
        <f t="shared" si="48"/>
        <v>0.15346799999999999</v>
      </c>
      <c r="K118" s="102">
        <v>75.099999999999994</v>
      </c>
      <c r="L118" s="78">
        <f t="shared" si="49"/>
        <v>0.78404399999999996</v>
      </c>
      <c r="M118" s="81">
        <f t="shared" si="50"/>
        <v>0.214958016</v>
      </c>
      <c r="N118" s="14">
        <f t="shared" si="84"/>
        <v>98</v>
      </c>
      <c r="O118" s="78">
        <f t="shared" si="51"/>
        <v>0.33759432000000023</v>
      </c>
      <c r="P118" s="78">
        <f t="shared" si="52"/>
        <v>0.12263630399999995</v>
      </c>
      <c r="Q118" s="93">
        <f t="shared" si="53"/>
        <v>1.3759556184000004</v>
      </c>
      <c r="R118" s="80">
        <f t="shared" si="54"/>
        <v>11.219806643879295</v>
      </c>
      <c r="S118" s="80">
        <f t="shared" si="55"/>
        <v>3196.3455727118439</v>
      </c>
      <c r="T118" s="69">
        <f t="shared" si="56"/>
        <v>53.959973759999976</v>
      </c>
      <c r="U118" s="78">
        <f t="shared" si="57"/>
        <v>1.6059659435615106</v>
      </c>
      <c r="V118" s="69">
        <f t="shared" si="58"/>
        <v>100.21227487823826</v>
      </c>
      <c r="W118" s="80">
        <f t="shared" ca="1" si="59"/>
        <v>1.8451018646755235</v>
      </c>
      <c r="X118" s="80">
        <f t="shared" ca="1" si="60"/>
        <v>33.306603433934193</v>
      </c>
      <c r="Y118" s="94">
        <f t="shared" ca="1" si="61"/>
        <v>1.6621185179293771E-7</v>
      </c>
      <c r="Z118" s="80">
        <f t="shared" ca="1" si="62"/>
        <v>14</v>
      </c>
      <c r="AA118" s="80">
        <f t="shared" ca="1" si="63"/>
        <v>58.373874720000011</v>
      </c>
      <c r="AB118" s="80">
        <f t="shared" ca="1" si="64"/>
        <v>26.868267175957353</v>
      </c>
      <c r="AC118" s="80">
        <f t="shared" si="65"/>
        <v>14.461491431682692</v>
      </c>
      <c r="AD118" s="69">
        <f t="shared" si="66"/>
        <v>490.53676235294125</v>
      </c>
      <c r="AE118" s="69">
        <f t="shared" si="86"/>
        <v>490.19285647058825</v>
      </c>
      <c r="AF118" s="69">
        <f t="shared" si="67"/>
        <v>450.71568000000008</v>
      </c>
      <c r="AG118" s="95">
        <f t="shared" si="87"/>
        <v>450.42335999999995</v>
      </c>
      <c r="AH118" s="93">
        <f t="shared" si="68"/>
        <v>22.899573524474576</v>
      </c>
      <c r="AI118" s="81">
        <f t="shared" si="69"/>
        <v>1.2514075766666946</v>
      </c>
      <c r="AJ118" s="80">
        <f t="shared" si="70"/>
        <v>4.3268705280000006</v>
      </c>
      <c r="AK118" s="80">
        <f t="shared" si="71"/>
        <v>33.999414072361496</v>
      </c>
      <c r="AL118" s="78">
        <f t="shared" ca="1" si="72"/>
        <v>0.88939911191284127</v>
      </c>
      <c r="AM118" s="80">
        <f t="shared" ca="1" si="73"/>
        <v>26.783852179921581</v>
      </c>
      <c r="AN118" s="80">
        <f t="shared" si="74"/>
        <v>4.2520347169811323</v>
      </c>
      <c r="AO118" s="80">
        <f t="shared" si="75"/>
        <v>3.4049847123135359</v>
      </c>
      <c r="AP118" s="80">
        <f t="shared" si="76"/>
        <v>3.68067394927249</v>
      </c>
      <c r="AQ118" s="80">
        <f t="shared" ca="1" si="77"/>
        <v>2.7128986367246366</v>
      </c>
      <c r="AR118" s="80">
        <f t="shared" si="78"/>
        <v>3.3381850893838956</v>
      </c>
      <c r="AS118" s="78">
        <f t="shared" si="79"/>
        <v>0.1364857791985887</v>
      </c>
      <c r="AT118" s="96">
        <f t="shared" ca="1" si="80"/>
        <v>4</v>
      </c>
      <c r="AU118" s="97" t="str">
        <f t="shared" ca="1" si="81"/>
        <v>Silt mxture</v>
      </c>
      <c r="AV118" s="98">
        <f t="shared" si="82"/>
        <v>3</v>
      </c>
      <c r="AW118" s="99" t="str">
        <f t="shared" si="83"/>
        <v>Clay</v>
      </c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</row>
    <row r="119" spans="1:69">
      <c r="A119">
        <v>2.12</v>
      </c>
      <c r="C119" s="89">
        <f t="shared" si="44"/>
        <v>-6.9552960000000006</v>
      </c>
      <c r="D119" s="84">
        <f t="shared" si="45"/>
        <v>6.9552960000000006</v>
      </c>
      <c r="E119" s="76">
        <v>0.42849999999999999</v>
      </c>
      <c r="F119" s="91">
        <f t="shared" si="46"/>
        <v>4.4735399999999998</v>
      </c>
      <c r="G119" s="80">
        <f t="shared" si="47"/>
        <v>4.6359864000000002</v>
      </c>
      <c r="H119" s="81">
        <f t="shared" si="85"/>
        <v>4.7739733714285704</v>
      </c>
      <c r="I119" s="102">
        <v>14</v>
      </c>
      <c r="J119" s="92">
        <f t="shared" si="48"/>
        <v>0.14615999999999998</v>
      </c>
      <c r="K119" s="102">
        <v>77.8</v>
      </c>
      <c r="L119" s="78">
        <f t="shared" si="49"/>
        <v>0.81223199999999995</v>
      </c>
      <c r="M119" s="81">
        <f t="shared" si="50"/>
        <v>0.21700523520000001</v>
      </c>
      <c r="N119" s="14">
        <f t="shared" si="84"/>
        <v>98</v>
      </c>
      <c r="O119" s="78">
        <f t="shared" si="51"/>
        <v>0.34080950400000026</v>
      </c>
      <c r="P119" s="78">
        <f t="shared" si="52"/>
        <v>0.12380426879999995</v>
      </c>
      <c r="Q119" s="93">
        <f t="shared" si="53"/>
        <v>1.41740837568</v>
      </c>
      <c r="R119" s="80">
        <f t="shared" si="54"/>
        <v>11.448784354679704</v>
      </c>
      <c r="S119" s="80">
        <f t="shared" si="55"/>
        <v>3457.2723654979236</v>
      </c>
      <c r="T119" s="69">
        <f t="shared" si="56"/>
        <v>54.473878271999979</v>
      </c>
      <c r="U119" s="78">
        <f t="shared" si="57"/>
        <v>1.6013463865710285</v>
      </c>
      <c r="V119" s="69">
        <f t="shared" si="58"/>
        <v>99.924014522032166</v>
      </c>
      <c r="W119" s="80">
        <f t="shared" ca="1" si="59"/>
        <v>1.8695907178706384</v>
      </c>
      <c r="X119" s="80">
        <f t="shared" ca="1" si="60"/>
        <v>33.318323255500189</v>
      </c>
      <c r="Y119" s="94">
        <f t="shared" ca="1" si="61"/>
        <v>1.9541187945047418E-7</v>
      </c>
      <c r="Z119" s="80">
        <f t="shared" ca="1" si="62"/>
        <v>14</v>
      </c>
      <c r="AA119" s="80">
        <f t="shared" ca="1" si="63"/>
        <v>60.132476543999999</v>
      </c>
      <c r="AB119" s="80">
        <f t="shared" ca="1" si="64"/>
        <v>32.540123789929645</v>
      </c>
      <c r="AC119" s="80">
        <f t="shared" si="65"/>
        <v>14.222932356343575</v>
      </c>
      <c r="AD119" s="69">
        <f t="shared" si="66"/>
        <v>505.31492894117645</v>
      </c>
      <c r="AE119" s="69">
        <f t="shared" si="86"/>
        <v>521.54869028571431</v>
      </c>
      <c r="AF119" s="69">
        <f t="shared" si="67"/>
        <v>463.59863999999999</v>
      </c>
      <c r="AG119" s="95">
        <f t="shared" si="87"/>
        <v>477.39733714285711</v>
      </c>
      <c r="AH119" s="93">
        <f t="shared" si="68"/>
        <v>24.151050211159447</v>
      </c>
      <c r="AI119" s="81">
        <f t="shared" si="69"/>
        <v>1.1805731855346173</v>
      </c>
      <c r="AJ119" s="80">
        <f t="shared" si="70"/>
        <v>4.4505469440000001</v>
      </c>
      <c r="AK119" s="80">
        <f t="shared" si="71"/>
        <v>34.69328592327183</v>
      </c>
      <c r="AL119" s="78">
        <f t="shared" ca="1" si="72"/>
        <v>0.88064496150875149</v>
      </c>
      <c r="AM119" s="80">
        <f t="shared" ca="1" si="73"/>
        <v>26.849640662685811</v>
      </c>
      <c r="AN119" s="80">
        <f t="shared" si="74"/>
        <v>4.3735720754716985</v>
      </c>
      <c r="AO119" s="80">
        <f t="shared" si="75"/>
        <v>3.1527271089492408</v>
      </c>
      <c r="AP119" s="80">
        <f t="shared" si="76"/>
        <v>3.4028866223441332</v>
      </c>
      <c r="AQ119" s="80">
        <f t="shared" ca="1" si="77"/>
        <v>2.689777263802497</v>
      </c>
      <c r="AR119" s="80">
        <f t="shared" si="78"/>
        <v>3.3102945769004277</v>
      </c>
      <c r="AS119" s="78">
        <f t="shared" si="79"/>
        <v>0.13858026787076477</v>
      </c>
      <c r="AT119" s="96">
        <f t="shared" ca="1" si="80"/>
        <v>4</v>
      </c>
      <c r="AU119" s="97" t="str">
        <f t="shared" ca="1" si="81"/>
        <v>Silt mxture</v>
      </c>
      <c r="AV119" s="98">
        <f t="shared" si="82"/>
        <v>3</v>
      </c>
      <c r="AW119" s="99" t="str">
        <f t="shared" si="83"/>
        <v>Clay</v>
      </c>
      <c r="AX119" s="78"/>
      <c r="AY119" s="78"/>
      <c r="AZ119" s="78"/>
      <c r="BA119" s="78"/>
      <c r="BB119" s="78"/>
      <c r="BC119" s="78"/>
      <c r="BD119" s="78"/>
      <c r="BE119" s="78"/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</row>
    <row r="120" spans="1:69">
      <c r="A120">
        <v>2.14</v>
      </c>
      <c r="C120" s="89">
        <f t="shared" si="44"/>
        <v>-7.0209120000000009</v>
      </c>
      <c r="D120" s="84">
        <f t="shared" si="45"/>
        <v>7.0209120000000009</v>
      </c>
      <c r="E120" s="76">
        <v>0.43719999999999998</v>
      </c>
      <c r="F120" s="91">
        <f t="shared" si="46"/>
        <v>4.564368</v>
      </c>
      <c r="G120" s="80">
        <f t="shared" si="47"/>
        <v>4.7376719999999999</v>
      </c>
      <c r="H120" s="81">
        <f t="shared" si="85"/>
        <v>5.056539428571428</v>
      </c>
      <c r="I120" s="102">
        <v>14.4</v>
      </c>
      <c r="J120" s="92">
        <f t="shared" si="48"/>
        <v>0.150336</v>
      </c>
      <c r="K120" s="102">
        <v>83</v>
      </c>
      <c r="L120" s="78">
        <f t="shared" si="49"/>
        <v>0.86651999999999996</v>
      </c>
      <c r="M120" s="81">
        <f t="shared" si="50"/>
        <v>0.21905245440000001</v>
      </c>
      <c r="N120" s="14">
        <f t="shared" si="84"/>
        <v>98</v>
      </c>
      <c r="O120" s="78">
        <f t="shared" si="51"/>
        <v>0.3440246880000003</v>
      </c>
      <c r="P120" s="78">
        <f t="shared" si="52"/>
        <v>0.12497223359999995</v>
      </c>
      <c r="Q120" s="93">
        <f t="shared" si="53"/>
        <v>1.44990361296</v>
      </c>
      <c r="R120" s="80">
        <f t="shared" si="54"/>
        <v>11.601806026774899</v>
      </c>
      <c r="S120" s="80">
        <f t="shared" si="55"/>
        <v>3438.2961084817066</v>
      </c>
      <c r="T120" s="69">
        <f t="shared" si="56"/>
        <v>54.987782783999982</v>
      </c>
      <c r="U120" s="78">
        <f t="shared" si="57"/>
        <v>1.6054977451296502</v>
      </c>
      <c r="V120" s="69">
        <f t="shared" si="58"/>
        <v>100.18305929609016</v>
      </c>
      <c r="W120" s="80">
        <f t="shared" ca="1" si="59"/>
        <v>1.9074533167916152</v>
      </c>
      <c r="X120" s="80">
        <f t="shared" ca="1" si="60"/>
        <v>33.377785164648202</v>
      </c>
      <c r="Y120" s="94">
        <f t="shared" ca="1" si="61"/>
        <v>1.9891702781855157E-7</v>
      </c>
      <c r="Z120" s="80">
        <f t="shared" ca="1" si="62"/>
        <v>14</v>
      </c>
      <c r="AA120" s="80">
        <f t="shared" ca="1" si="63"/>
        <v>61.511062367999997</v>
      </c>
      <c r="AB120" s="80">
        <f t="shared" ca="1" si="64"/>
        <v>33.883193642411399</v>
      </c>
      <c r="AC120" s="80">
        <f t="shared" si="65"/>
        <v>14.239664590042416</v>
      </c>
      <c r="AD120" s="69">
        <f t="shared" si="66"/>
        <v>516.89968376470586</v>
      </c>
      <c r="AE120" s="69">
        <f t="shared" si="86"/>
        <v>554.41349889075639</v>
      </c>
      <c r="AF120" s="69">
        <f t="shared" si="67"/>
        <v>473.76719999999995</v>
      </c>
      <c r="AG120" s="95">
        <f t="shared" si="87"/>
        <v>505.65394285714279</v>
      </c>
      <c r="AH120" s="93">
        <f t="shared" si="68"/>
        <v>24.110020156996445</v>
      </c>
      <c r="AI120" s="81">
        <f t="shared" si="69"/>
        <v>1.2029552138852071</v>
      </c>
      <c r="AJ120" s="80">
        <f t="shared" si="70"/>
        <v>4.5481651199999993</v>
      </c>
      <c r="AK120" s="80">
        <f t="shared" si="71"/>
        <v>35.156987959923931</v>
      </c>
      <c r="AL120" s="78">
        <f t="shared" ca="1" si="72"/>
        <v>0.87973238942186915</v>
      </c>
      <c r="AM120" s="80">
        <f t="shared" ca="1" si="73"/>
        <v>27.185924463897702</v>
      </c>
      <c r="AN120" s="80">
        <f t="shared" si="74"/>
        <v>4.4695018867924521</v>
      </c>
      <c r="AO120" s="80">
        <f t="shared" si="75"/>
        <v>3.1732040546496254</v>
      </c>
      <c r="AP120" s="80">
        <f t="shared" si="76"/>
        <v>3.4216674513086178</v>
      </c>
      <c r="AQ120" s="80">
        <f t="shared" ca="1" si="77"/>
        <v>2.6872374612667294</v>
      </c>
      <c r="AR120" s="80">
        <f t="shared" si="78"/>
        <v>3.3037091228361133</v>
      </c>
      <c r="AS120" s="78">
        <f t="shared" si="79"/>
        <v>0.14736447867165539</v>
      </c>
      <c r="AT120" s="96">
        <f t="shared" ca="1" si="80"/>
        <v>4</v>
      </c>
      <c r="AU120" s="97" t="str">
        <f t="shared" ca="1" si="81"/>
        <v>Silt mxture</v>
      </c>
      <c r="AV120" s="98">
        <f t="shared" si="82"/>
        <v>3</v>
      </c>
      <c r="AW120" s="99" t="str">
        <f t="shared" si="83"/>
        <v>Clay</v>
      </c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</row>
    <row r="121" spans="1:69">
      <c r="A121">
        <v>2.16</v>
      </c>
      <c r="C121" s="89">
        <f t="shared" si="44"/>
        <v>-7.0865280000000004</v>
      </c>
      <c r="D121" s="84">
        <f t="shared" si="45"/>
        <v>7.0865280000000004</v>
      </c>
      <c r="E121" s="76">
        <v>0.4783</v>
      </c>
      <c r="F121" s="91">
        <f t="shared" si="46"/>
        <v>4.9934519999999996</v>
      </c>
      <c r="G121" s="80">
        <f t="shared" si="47"/>
        <v>5.1782399999999997</v>
      </c>
      <c r="H121" s="81">
        <f t="shared" si="85"/>
        <v>5.1817896000000001</v>
      </c>
      <c r="I121" s="102">
        <v>15</v>
      </c>
      <c r="J121" s="92">
        <f t="shared" si="48"/>
        <v>0.15659999999999999</v>
      </c>
      <c r="K121" s="102">
        <v>88.5</v>
      </c>
      <c r="L121" s="78">
        <f t="shared" si="49"/>
        <v>0.92393999999999998</v>
      </c>
      <c r="M121" s="81">
        <f t="shared" si="50"/>
        <v>0.22109967359999999</v>
      </c>
      <c r="N121" s="14">
        <f t="shared" si="84"/>
        <v>98</v>
      </c>
      <c r="O121" s="78">
        <f t="shared" si="51"/>
        <v>0.34723987200000028</v>
      </c>
      <c r="P121" s="78">
        <f t="shared" si="52"/>
        <v>0.12614019839999993</v>
      </c>
      <c r="Q121" s="93">
        <f t="shared" si="53"/>
        <v>1.59423004224</v>
      </c>
      <c r="R121" s="80">
        <f t="shared" si="54"/>
        <v>12.638556641433036</v>
      </c>
      <c r="S121" s="80">
        <f t="shared" si="55"/>
        <v>3629.3292224475995</v>
      </c>
      <c r="T121" s="69">
        <f t="shared" si="56"/>
        <v>55.501687295999972</v>
      </c>
      <c r="U121" s="78">
        <f t="shared" si="57"/>
        <v>1.613760058853682</v>
      </c>
      <c r="V121" s="69">
        <f t="shared" si="58"/>
        <v>100.69862767246975</v>
      </c>
      <c r="W121" s="80">
        <f t="shared" ca="1" si="59"/>
        <v>2.0384977031306337</v>
      </c>
      <c r="X121" s="80">
        <f t="shared" ca="1" si="60"/>
        <v>33.658333867254278</v>
      </c>
      <c r="Y121" s="94">
        <f t="shared" ca="1" si="61"/>
        <v>2.5351732956243253E-7</v>
      </c>
      <c r="Z121" s="80">
        <f t="shared" ca="1" si="62"/>
        <v>14</v>
      </c>
      <c r="AA121" s="80">
        <f t="shared" ca="1" si="63"/>
        <v>67.634001791999992</v>
      </c>
      <c r="AB121" s="80">
        <f t="shared" ca="1" si="64"/>
        <v>47.482314983802318</v>
      </c>
      <c r="AC121" s="80">
        <f t="shared" si="65"/>
        <v>14.075282961099738</v>
      </c>
      <c r="AD121" s="69">
        <f t="shared" si="66"/>
        <v>568.35295623529407</v>
      </c>
      <c r="AE121" s="69">
        <f t="shared" si="86"/>
        <v>568.77055623529418</v>
      </c>
      <c r="AF121" s="69">
        <f t="shared" si="67"/>
        <v>517.82399999999996</v>
      </c>
      <c r="AG121" s="95">
        <f t="shared" si="87"/>
        <v>518.17895999999996</v>
      </c>
      <c r="AH121" s="93">
        <f t="shared" si="68"/>
        <v>25.267731474560936</v>
      </c>
      <c r="AI121" s="81">
        <f t="shared" si="69"/>
        <v>1.2414757705026733</v>
      </c>
      <c r="AJ121" s="80">
        <f t="shared" si="70"/>
        <v>4.9711103999999997</v>
      </c>
      <c r="AK121" s="80">
        <f t="shared" si="71"/>
        <v>38.298656489191018</v>
      </c>
      <c r="AL121" s="78">
        <f t="shared" ca="1" si="72"/>
        <v>0.86658587094272299</v>
      </c>
      <c r="AM121" s="80">
        <f t="shared" ca="1" si="73"/>
        <v>28.830258299368833</v>
      </c>
      <c r="AN121" s="80">
        <f t="shared" si="74"/>
        <v>4.8851320754716978</v>
      </c>
      <c r="AO121" s="80">
        <f t="shared" si="75"/>
        <v>3.024193548387097</v>
      </c>
      <c r="AP121" s="80">
        <f t="shared" si="76"/>
        <v>3.2415648075097709</v>
      </c>
      <c r="AQ121" s="80">
        <f t="shared" ca="1" si="77"/>
        <v>2.6525875632132081</v>
      </c>
      <c r="AR121" s="80">
        <f t="shared" si="78"/>
        <v>3.259865324211312</v>
      </c>
      <c r="AS121" s="78">
        <f t="shared" si="79"/>
        <v>0.14548547045701923</v>
      </c>
      <c r="AT121" s="96">
        <f t="shared" ca="1" si="80"/>
        <v>4</v>
      </c>
      <c r="AU121" s="97" t="str">
        <f t="shared" ca="1" si="81"/>
        <v>Silt mxture</v>
      </c>
      <c r="AV121" s="98">
        <f t="shared" si="82"/>
        <v>3</v>
      </c>
      <c r="AW121" s="99" t="str">
        <f t="shared" si="83"/>
        <v>Clay</v>
      </c>
      <c r="AX121" s="78"/>
      <c r="AY121" s="78"/>
      <c r="AZ121" s="78"/>
      <c r="BA121" s="78"/>
      <c r="BB121" s="78"/>
      <c r="BC121" s="78"/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</row>
    <row r="122" spans="1:69">
      <c r="A122">
        <v>2.1800000000000002</v>
      </c>
      <c r="C122" s="89">
        <f t="shared" si="44"/>
        <v>-7.1521440000000007</v>
      </c>
      <c r="D122" s="84">
        <f t="shared" si="45"/>
        <v>7.1521440000000007</v>
      </c>
      <c r="E122" s="76">
        <v>0.5423</v>
      </c>
      <c r="F122" s="91">
        <f t="shared" si="46"/>
        <v>5.6616119999999999</v>
      </c>
      <c r="G122" s="80">
        <f t="shared" si="47"/>
        <v>5.8526639999999999</v>
      </c>
      <c r="H122" s="81">
        <f t="shared" si="85"/>
        <v>5.1391347428571432</v>
      </c>
      <c r="I122" s="102">
        <v>15.3</v>
      </c>
      <c r="J122" s="92">
        <f t="shared" si="48"/>
        <v>0.15973200000000001</v>
      </c>
      <c r="K122" s="102">
        <v>91.5</v>
      </c>
      <c r="L122" s="78">
        <f t="shared" si="49"/>
        <v>0.95526</v>
      </c>
      <c r="M122" s="81">
        <f t="shared" si="50"/>
        <v>0.22314689280000002</v>
      </c>
      <c r="N122" s="14">
        <f t="shared" si="84"/>
        <v>98</v>
      </c>
      <c r="O122" s="78">
        <f t="shared" si="51"/>
        <v>0.35045505600000032</v>
      </c>
      <c r="P122" s="78">
        <f t="shared" si="52"/>
        <v>0.12730816319999994</v>
      </c>
      <c r="Q122" s="93">
        <f t="shared" si="53"/>
        <v>1.8157289515199999</v>
      </c>
      <c r="R122" s="80">
        <f t="shared" si="54"/>
        <v>14.262470731491952</v>
      </c>
      <c r="S122" s="80">
        <f t="shared" si="55"/>
        <v>4052.5298581005527</v>
      </c>
      <c r="T122" s="69">
        <f t="shared" si="56"/>
        <v>56.015591807999968</v>
      </c>
      <c r="U122" s="78">
        <f t="shared" si="57"/>
        <v>1.6208675327534661</v>
      </c>
      <c r="V122" s="69">
        <f t="shared" si="58"/>
        <v>101.14213404381628</v>
      </c>
      <c r="W122" s="80">
        <f t="shared" ca="1" si="59"/>
        <v>2.2211743236950556</v>
      </c>
      <c r="X122" s="80">
        <f t="shared" ca="1" si="60"/>
        <v>34.024514935139834</v>
      </c>
      <c r="Y122" s="94">
        <f t="shared" ca="1" si="61"/>
        <v>3.7634282671245029E-7</v>
      </c>
      <c r="Z122" s="80">
        <f t="shared" ca="1" si="62"/>
        <v>14</v>
      </c>
      <c r="AA122" s="80">
        <f t="shared" ca="1" si="63"/>
        <v>77.030925215999986</v>
      </c>
      <c r="AB122" s="80">
        <f t="shared" ca="1" si="64"/>
        <v>80.280100080179437</v>
      </c>
      <c r="AC122" s="80">
        <f t="shared" si="65"/>
        <v>13.739983956806105</v>
      </c>
      <c r="AD122" s="69">
        <f t="shared" si="66"/>
        <v>647.31869929411755</v>
      </c>
      <c r="AE122" s="69">
        <f t="shared" si="86"/>
        <v>563.37408080672265</v>
      </c>
      <c r="AF122" s="69">
        <f t="shared" si="67"/>
        <v>585.26639999999998</v>
      </c>
      <c r="AG122" s="95">
        <f t="shared" si="87"/>
        <v>513.9134742857143</v>
      </c>
      <c r="AH122" s="93">
        <f t="shared" si="68"/>
        <v>27.651034159985894</v>
      </c>
      <c r="AI122" s="81">
        <f t="shared" si="69"/>
        <v>1.2546878062254541</v>
      </c>
      <c r="AJ122" s="80">
        <f t="shared" si="70"/>
        <v>5.61855744</v>
      </c>
      <c r="AK122" s="80">
        <f t="shared" si="71"/>
        <v>43.219608277248341</v>
      </c>
      <c r="AL122" s="78">
        <f t="shared" ca="1" si="72"/>
        <v>0.84513752527251007</v>
      </c>
      <c r="AM122" s="80">
        <f t="shared" ca="1" si="73"/>
        <v>31.127032660945947</v>
      </c>
      <c r="AN122" s="80">
        <f t="shared" si="74"/>
        <v>5.5213811320754713</v>
      </c>
      <c r="AO122" s="80">
        <f t="shared" si="75"/>
        <v>2.7292186942561547</v>
      </c>
      <c r="AP122" s="80">
        <f t="shared" si="76"/>
        <v>2.9030522400313998</v>
      </c>
      <c r="AQ122" s="80">
        <f t="shared" ca="1" si="77"/>
        <v>2.5961480924797224</v>
      </c>
      <c r="AR122" s="80">
        <f t="shared" si="78"/>
        <v>3.1912672372637614</v>
      </c>
      <c r="AS122" s="78">
        <f t="shared" si="79"/>
        <v>0.13305803444602884</v>
      </c>
      <c r="AT122" s="96">
        <f t="shared" ca="1" si="80"/>
        <v>5</v>
      </c>
      <c r="AU122" s="97" t="str">
        <f t="shared" ca="1" si="81"/>
        <v>Sand mixture</v>
      </c>
      <c r="AV122" s="98">
        <f t="shared" si="82"/>
        <v>3</v>
      </c>
      <c r="AW122" s="99" t="str">
        <f t="shared" si="83"/>
        <v>Clay</v>
      </c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</row>
    <row r="123" spans="1:69">
      <c r="A123">
        <v>2.2000000000000002</v>
      </c>
      <c r="C123" s="89">
        <f t="shared" si="44"/>
        <v>-7.2177600000000011</v>
      </c>
      <c r="D123" s="84">
        <f t="shared" si="45"/>
        <v>7.2177600000000011</v>
      </c>
      <c r="E123" s="76">
        <v>0.56289999999999996</v>
      </c>
      <c r="F123" s="91">
        <f t="shared" si="46"/>
        <v>5.8766759999999989</v>
      </c>
      <c r="G123" s="80">
        <f t="shared" si="47"/>
        <v>6.107191199999999</v>
      </c>
      <c r="H123" s="81">
        <f t="shared" si="85"/>
        <v>5.0503052571428571</v>
      </c>
      <c r="I123" s="102">
        <v>14.2</v>
      </c>
      <c r="J123" s="92">
        <f t="shared" si="48"/>
        <v>0.14824799999999999</v>
      </c>
      <c r="K123" s="102">
        <v>110.4</v>
      </c>
      <c r="L123" s="78">
        <f t="shared" si="49"/>
        <v>1.152576</v>
      </c>
      <c r="M123" s="81">
        <f t="shared" si="50"/>
        <v>0.22519411200000003</v>
      </c>
      <c r="N123" s="14">
        <f t="shared" si="84"/>
        <v>98</v>
      </c>
      <c r="O123" s="78">
        <f t="shared" si="51"/>
        <v>0.35367024000000036</v>
      </c>
      <c r="P123" s="78">
        <f t="shared" si="52"/>
        <v>0.12847612799999994</v>
      </c>
      <c r="Q123" s="93">
        <f t="shared" si="53"/>
        <v>1.8986619167999996</v>
      </c>
      <c r="R123" s="80">
        <f t="shared" si="54"/>
        <v>14.778324552246785</v>
      </c>
      <c r="S123" s="80">
        <f t="shared" si="55"/>
        <v>4565.8951137521535</v>
      </c>
      <c r="T123" s="69">
        <f t="shared" si="56"/>
        <v>56.529496319999978</v>
      </c>
      <c r="U123" s="78">
        <f t="shared" si="57"/>
        <v>1.6137826126417951</v>
      </c>
      <c r="V123" s="69">
        <f t="shared" si="58"/>
        <v>100.70003502884801</v>
      </c>
      <c r="W123" s="80">
        <f t="shared" ca="1" si="59"/>
        <v>2.264285978123707</v>
      </c>
      <c r="X123" s="80">
        <f t="shared" ca="1" si="60"/>
        <v>34.063312124729215</v>
      </c>
      <c r="Y123" s="94">
        <f t="shared" ca="1" si="61"/>
        <v>4.8417577104195582E-7</v>
      </c>
      <c r="Z123" s="80">
        <f t="shared" ca="1" si="62"/>
        <v>14</v>
      </c>
      <c r="AA123" s="80">
        <f t="shared" ca="1" si="63"/>
        <v>80.549293439999985</v>
      </c>
      <c r="AB123" s="80">
        <f t="shared" ca="1" si="64"/>
        <v>108.00004502269869</v>
      </c>
      <c r="AC123" s="80">
        <f t="shared" si="65"/>
        <v>13.377386004412994</v>
      </c>
      <c r="AD123" s="69">
        <f t="shared" si="66"/>
        <v>676.88481882352926</v>
      </c>
      <c r="AE123" s="69">
        <f t="shared" si="86"/>
        <v>552.54529613445379</v>
      </c>
      <c r="AF123" s="69">
        <f t="shared" si="67"/>
        <v>610.71911999999998</v>
      </c>
      <c r="AG123" s="95">
        <f t="shared" si="87"/>
        <v>505.03052571428577</v>
      </c>
      <c r="AH123" s="93">
        <f t="shared" si="68"/>
        <v>30.036154890352993</v>
      </c>
      <c r="AI123" s="81">
        <f t="shared" si="69"/>
        <v>1.1538952979653938</v>
      </c>
      <c r="AJ123" s="80">
        <f t="shared" si="70"/>
        <v>5.8629035519999988</v>
      </c>
      <c r="AK123" s="80">
        <f t="shared" si="71"/>
        <v>44.782801673475099</v>
      </c>
      <c r="AL123" s="78">
        <f t="shared" ca="1" si="72"/>
        <v>0.83147919844213558</v>
      </c>
      <c r="AM123" s="80">
        <f t="shared" ca="1" si="73"/>
        <v>31.380852575816942</v>
      </c>
      <c r="AN123" s="80">
        <f t="shared" si="74"/>
        <v>5.7615011320754705</v>
      </c>
      <c r="AO123" s="80">
        <f t="shared" si="75"/>
        <v>2.427433416527061</v>
      </c>
      <c r="AP123" s="80">
        <f t="shared" si="76"/>
        <v>2.5766482998960001</v>
      </c>
      <c r="AQ123" s="80">
        <f t="shared" ca="1" si="77"/>
        <v>2.5601548654203534</v>
      </c>
      <c r="AR123" s="80">
        <f t="shared" si="78"/>
        <v>3.1492372083401676</v>
      </c>
      <c r="AS123" s="78">
        <f t="shared" si="79"/>
        <v>0.16118510638049369</v>
      </c>
      <c r="AT123" s="96">
        <f t="shared" ca="1" si="80"/>
        <v>5</v>
      </c>
      <c r="AU123" s="97" t="str">
        <f t="shared" ca="1" si="81"/>
        <v>Sand mixture</v>
      </c>
      <c r="AV123" s="98">
        <f t="shared" si="82"/>
        <v>3</v>
      </c>
      <c r="AW123" s="99" t="str">
        <f t="shared" si="83"/>
        <v>Clay</v>
      </c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</row>
    <row r="124" spans="1:69">
      <c r="A124">
        <v>2.2200000000000002</v>
      </c>
      <c r="C124" s="89">
        <f t="shared" si="44"/>
        <v>-7.2833760000000014</v>
      </c>
      <c r="D124" s="84">
        <f t="shared" si="45"/>
        <v>7.2833760000000014</v>
      </c>
      <c r="E124" s="76">
        <v>0.47770000000000001</v>
      </c>
      <c r="F124" s="91">
        <f t="shared" si="46"/>
        <v>4.9871879999999997</v>
      </c>
      <c r="G124" s="80">
        <f t="shared" si="47"/>
        <v>5.2536167999999996</v>
      </c>
      <c r="H124" s="81">
        <f t="shared" si="85"/>
        <v>4.9381498285714276</v>
      </c>
      <c r="I124" s="102">
        <v>14.3</v>
      </c>
      <c r="J124" s="92">
        <f t="shared" si="48"/>
        <v>0.14929200000000001</v>
      </c>
      <c r="K124" s="102">
        <v>127.6</v>
      </c>
      <c r="L124" s="78">
        <f t="shared" si="49"/>
        <v>1.332144</v>
      </c>
      <c r="M124" s="81">
        <f t="shared" si="50"/>
        <v>0.22724133120000004</v>
      </c>
      <c r="N124" s="14">
        <f t="shared" si="84"/>
        <v>98</v>
      </c>
      <c r="O124" s="78">
        <f t="shared" si="51"/>
        <v>0.3568854240000004</v>
      </c>
      <c r="P124" s="78">
        <f t="shared" si="52"/>
        <v>0.12964409279999994</v>
      </c>
      <c r="Q124" s="93">
        <f t="shared" si="53"/>
        <v>1.6159213540799997</v>
      </c>
      <c r="R124" s="80">
        <f t="shared" si="54"/>
        <v>12.464288338789629</v>
      </c>
      <c r="S124" s="80">
        <f t="shared" si="55"/>
        <v>3858.7871033631673</v>
      </c>
      <c r="T124" s="69">
        <f t="shared" si="56"/>
        <v>57.043400831999975</v>
      </c>
      <c r="U124" s="78">
        <f t="shared" si="57"/>
        <v>1.6087210085461963</v>
      </c>
      <c r="V124" s="69">
        <f t="shared" si="58"/>
        <v>100.38419093328264</v>
      </c>
      <c r="W124" s="80">
        <f t="shared" ca="1" si="59"/>
        <v>2.0533633437807235</v>
      </c>
      <c r="X124" s="80">
        <f t="shared" ca="1" si="60"/>
        <v>33.568758337710506</v>
      </c>
      <c r="Y124" s="94">
        <f t="shared" ca="1" si="61"/>
        <v>2.7395826301762945E-7</v>
      </c>
      <c r="Z124" s="80">
        <f t="shared" ca="1" si="62"/>
        <v>14</v>
      </c>
      <c r="AA124" s="80">
        <f t="shared" ca="1" si="63"/>
        <v>68.554239263999989</v>
      </c>
      <c r="AB124" s="80">
        <f t="shared" ca="1" si="64"/>
        <v>52.008923938874979</v>
      </c>
      <c r="AC124" s="80">
        <f t="shared" si="65"/>
        <v>13.888911791351811</v>
      </c>
      <c r="AD124" s="69">
        <f t="shared" si="66"/>
        <v>576.08604423529403</v>
      </c>
      <c r="AE124" s="69">
        <f t="shared" si="86"/>
        <v>538.97228289075622</v>
      </c>
      <c r="AF124" s="69">
        <f t="shared" si="67"/>
        <v>525.36167999999998</v>
      </c>
      <c r="AG124" s="95">
        <f t="shared" si="87"/>
        <v>493.81498285714287</v>
      </c>
      <c r="AH124" s="93">
        <f t="shared" si="68"/>
        <v>26.225193350622561</v>
      </c>
      <c r="AI124" s="81">
        <f t="shared" si="69"/>
        <v>1.1515526606392363</v>
      </c>
      <c r="AJ124" s="80">
        <f t="shared" si="70"/>
        <v>5.0434721279999994</v>
      </c>
      <c r="AK124" s="80">
        <f t="shared" si="71"/>
        <v>37.770570723604934</v>
      </c>
      <c r="AL124" s="78">
        <f t="shared" ca="1" si="72"/>
        <v>0.86253047704659747</v>
      </c>
      <c r="AM124" s="80">
        <f t="shared" ca="1" si="73"/>
        <v>28.294713670189122</v>
      </c>
      <c r="AN124" s="80">
        <f t="shared" si="74"/>
        <v>4.9562422641509425</v>
      </c>
      <c r="AO124" s="80">
        <f t="shared" si="75"/>
        <v>2.8416994555065385</v>
      </c>
      <c r="AP124" s="80">
        <f t="shared" si="76"/>
        <v>3.0488092675802934</v>
      </c>
      <c r="AQ124" s="80">
        <f t="shared" ca="1" si="77"/>
        <v>2.6415096841217087</v>
      </c>
      <c r="AR124" s="80">
        <f t="shared" si="78"/>
        <v>3.2404694573161303</v>
      </c>
      <c r="AS124" s="78">
        <f t="shared" si="79"/>
        <v>0.22564085794360308</v>
      </c>
      <c r="AT124" s="96">
        <f t="shared" ca="1" si="80"/>
        <v>4</v>
      </c>
      <c r="AU124" s="97" t="str">
        <f t="shared" ca="1" si="81"/>
        <v>Silt mxture</v>
      </c>
      <c r="AV124" s="98">
        <f t="shared" si="82"/>
        <v>3</v>
      </c>
      <c r="AW124" s="99" t="str">
        <f t="shared" si="83"/>
        <v>Clay</v>
      </c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</row>
    <row r="125" spans="1:69">
      <c r="A125">
        <v>2.2400000000000002</v>
      </c>
      <c r="C125" s="89">
        <f t="shared" si="44"/>
        <v>-7.3489920000000009</v>
      </c>
      <c r="D125" s="84">
        <f t="shared" si="45"/>
        <v>7.3489920000000009</v>
      </c>
      <c r="E125" s="76">
        <v>0.37690000000000001</v>
      </c>
      <c r="F125" s="91">
        <f t="shared" si="46"/>
        <v>3.9348359999999998</v>
      </c>
      <c r="G125" s="80">
        <f t="shared" si="47"/>
        <v>4.2085727999999998</v>
      </c>
      <c r="H125" s="81">
        <f t="shared" si="85"/>
        <v>4.7978958857142855</v>
      </c>
      <c r="I125" s="102">
        <v>14.6</v>
      </c>
      <c r="J125" s="92">
        <f t="shared" si="48"/>
        <v>0.152424</v>
      </c>
      <c r="K125" s="102">
        <v>131.1</v>
      </c>
      <c r="L125" s="78">
        <f t="shared" si="49"/>
        <v>1.3686839999999998</v>
      </c>
      <c r="M125" s="81">
        <f t="shared" si="50"/>
        <v>0.22928855040000001</v>
      </c>
      <c r="N125" s="14">
        <f t="shared" si="84"/>
        <v>98</v>
      </c>
      <c r="O125" s="78">
        <f t="shared" si="51"/>
        <v>0.36010060800000038</v>
      </c>
      <c r="P125" s="78">
        <f t="shared" si="52"/>
        <v>0.13081205759999992</v>
      </c>
      <c r="Q125" s="93">
        <f t="shared" si="53"/>
        <v>1.2699958233599999</v>
      </c>
      <c r="R125" s="80">
        <f t="shared" si="54"/>
        <v>9.7085532225433067</v>
      </c>
      <c r="S125" s="80">
        <f t="shared" si="55"/>
        <v>2970.4077727453755</v>
      </c>
      <c r="T125" s="69">
        <f t="shared" si="56"/>
        <v>57.557305343999964</v>
      </c>
      <c r="U125" s="78">
        <f t="shared" si="57"/>
        <v>1.6024864301676223</v>
      </c>
      <c r="V125" s="69">
        <f t="shared" si="58"/>
        <v>99.995153242459622</v>
      </c>
      <c r="W125" s="80">
        <f t="shared" ca="1" si="59"/>
        <v>1.7820714127073471</v>
      </c>
      <c r="X125" s="80">
        <f t="shared" ca="1" si="60"/>
        <v>32.851771216531304</v>
      </c>
      <c r="Y125" s="94">
        <f t="shared" ca="1" si="61"/>
        <v>1.1543062842217854E-7</v>
      </c>
      <c r="Z125" s="80">
        <f t="shared" ca="1" si="62"/>
        <v>14</v>
      </c>
      <c r="AA125" s="80">
        <f t="shared" ca="1" si="63"/>
        <v>53.878610687999995</v>
      </c>
      <c r="AB125" s="80">
        <f t="shared" ca="1" si="64"/>
        <v>17.222516003713142</v>
      </c>
      <c r="AC125" s="80">
        <f t="shared" si="65"/>
        <v>14.684355011453013</v>
      </c>
      <c r="AD125" s="69">
        <f t="shared" si="66"/>
        <v>452.76143435294114</v>
      </c>
      <c r="AE125" s="69">
        <f t="shared" si="86"/>
        <v>522.09356208403346</v>
      </c>
      <c r="AF125" s="69">
        <f t="shared" si="67"/>
        <v>420.85728</v>
      </c>
      <c r="AG125" s="95">
        <f t="shared" si="87"/>
        <v>479.78958857142862</v>
      </c>
      <c r="AH125" s="93">
        <f t="shared" si="68"/>
        <v>21.479710248207223</v>
      </c>
      <c r="AI125" s="81">
        <f t="shared" si="69"/>
        <v>1.1652136874575092</v>
      </c>
      <c r="AJ125" s="80">
        <f t="shared" si="70"/>
        <v>4.0402298879999998</v>
      </c>
      <c r="AK125" s="80">
        <f t="shared" si="71"/>
        <v>29.419858250131231</v>
      </c>
      <c r="AL125" s="78">
        <f t="shared" ca="1" si="72"/>
        <v>0.90962946250381216</v>
      </c>
      <c r="AM125" s="80">
        <f t="shared" ca="1" si="73"/>
        <v>24.351440456065198</v>
      </c>
      <c r="AN125" s="80">
        <f t="shared" si="74"/>
        <v>3.9703516981132072</v>
      </c>
      <c r="AO125" s="80">
        <f t="shared" si="75"/>
        <v>3.6217503472911292</v>
      </c>
      <c r="AP125" s="80">
        <f t="shared" si="76"/>
        <v>3.9606366473649195</v>
      </c>
      <c r="AQ125" s="80">
        <f t="shared" ca="1" si="77"/>
        <v>2.7649844683158542</v>
      </c>
      <c r="AR125" s="80">
        <f t="shared" si="78"/>
        <v>3.377598866065191</v>
      </c>
      <c r="AS125" s="78">
        <f t="shared" si="79"/>
        <v>0.29606435820648902</v>
      </c>
      <c r="AT125" s="96">
        <f t="shared" ca="1" si="80"/>
        <v>4</v>
      </c>
      <c r="AU125" s="97" t="str">
        <f t="shared" ca="1" si="81"/>
        <v>Silt mxture</v>
      </c>
      <c r="AV125" s="98">
        <f t="shared" si="82"/>
        <v>3</v>
      </c>
      <c r="AW125" s="99" t="str">
        <f t="shared" si="83"/>
        <v>Clay</v>
      </c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</row>
    <row r="126" spans="1:69">
      <c r="A126">
        <v>2.2599999999999998</v>
      </c>
      <c r="C126" s="89">
        <f t="shared" si="44"/>
        <v>-7.4146079999999994</v>
      </c>
      <c r="D126" s="84">
        <f t="shared" si="45"/>
        <v>7.4146079999999994</v>
      </c>
      <c r="E126" s="76">
        <v>0.35699999999999998</v>
      </c>
      <c r="F126" s="91">
        <f t="shared" si="46"/>
        <v>3.7270799999999995</v>
      </c>
      <c r="G126" s="80">
        <f t="shared" si="47"/>
        <v>4.0141799999999996</v>
      </c>
      <c r="H126" s="81">
        <f t="shared" si="85"/>
        <v>4.5941667428571424</v>
      </c>
      <c r="I126" s="102">
        <v>13.2</v>
      </c>
      <c r="J126" s="92">
        <f t="shared" si="48"/>
        <v>0.13780799999999999</v>
      </c>
      <c r="K126" s="102">
        <v>137.5</v>
      </c>
      <c r="L126" s="78">
        <f t="shared" si="49"/>
        <v>1.4355</v>
      </c>
      <c r="M126" s="81">
        <f t="shared" si="50"/>
        <v>0.23133576959999996</v>
      </c>
      <c r="N126" s="14">
        <f t="shared" si="84"/>
        <v>98</v>
      </c>
      <c r="O126" s="78">
        <f t="shared" si="51"/>
        <v>0.3633157920000003</v>
      </c>
      <c r="P126" s="78">
        <f t="shared" si="52"/>
        <v>0.1319800223999999</v>
      </c>
      <c r="Q126" s="93">
        <f t="shared" si="53"/>
        <v>1.2047851886399998</v>
      </c>
      <c r="R126" s="80">
        <f t="shared" si="54"/>
        <v>9.1285420833509487</v>
      </c>
      <c r="S126" s="80">
        <f t="shared" si="55"/>
        <v>3116.7525559858218</v>
      </c>
      <c r="T126" s="69">
        <f t="shared" si="56"/>
        <v>58.07120985599996</v>
      </c>
      <c r="U126" s="78">
        <f t="shared" si="57"/>
        <v>1.5888177004224802</v>
      </c>
      <c r="V126" s="69">
        <f t="shared" si="58"/>
        <v>99.142224506362766</v>
      </c>
      <c r="W126" s="80">
        <f t="shared" ca="1" si="59"/>
        <v>1.7052907789520588</v>
      </c>
      <c r="X126" s="80">
        <f t="shared" ca="1" si="60"/>
        <v>32.580871345873661</v>
      </c>
      <c r="Y126" s="94">
        <f t="shared" ca="1" si="61"/>
        <v>1.1145264929191708E-7</v>
      </c>
      <c r="Z126" s="80">
        <f t="shared" ca="1" si="62"/>
        <v>14</v>
      </c>
      <c r="AA126" s="80">
        <f t="shared" ca="1" si="63"/>
        <v>51.112098911999993</v>
      </c>
      <c r="AB126" s="80">
        <f t="shared" ca="1" si="64"/>
        <v>15.775141388158833</v>
      </c>
      <c r="AC126" s="80">
        <f t="shared" si="65"/>
        <v>14.538151249859231</v>
      </c>
      <c r="AD126" s="69">
        <f t="shared" si="66"/>
        <v>429.51343623529408</v>
      </c>
      <c r="AE126" s="69">
        <f t="shared" si="86"/>
        <v>497.74717068907557</v>
      </c>
      <c r="AF126" s="69">
        <f t="shared" si="67"/>
        <v>401.41800000000001</v>
      </c>
      <c r="AG126" s="95">
        <f t="shared" si="87"/>
        <v>459.41667428571429</v>
      </c>
      <c r="AH126" s="93">
        <f t="shared" si="68"/>
        <v>21.971281591122693</v>
      </c>
      <c r="AI126" s="81">
        <f t="shared" si="69"/>
        <v>1.0441580285714522</v>
      </c>
      <c r="AJ126" s="80">
        <f t="shared" si="70"/>
        <v>3.8536127999999996</v>
      </c>
      <c r="AK126" s="80">
        <f t="shared" si="71"/>
        <v>27.662248737427113</v>
      </c>
      <c r="AL126" s="78">
        <f t="shared" ca="1" si="72"/>
        <v>0.91159339822846208</v>
      </c>
      <c r="AM126" s="80">
        <f t="shared" ca="1" si="73"/>
        <v>23.008981509052521</v>
      </c>
      <c r="AN126" s="80">
        <f t="shared" si="74"/>
        <v>3.7869622641509428</v>
      </c>
      <c r="AO126" s="80">
        <f t="shared" si="75"/>
        <v>3.4330299089726917</v>
      </c>
      <c r="AP126" s="80">
        <f t="shared" si="76"/>
        <v>3.7746679182979901</v>
      </c>
      <c r="AQ126" s="80">
        <f t="shared" ca="1" si="77"/>
        <v>2.7699945550491996</v>
      </c>
      <c r="AR126" s="80">
        <f t="shared" si="78"/>
        <v>3.3829550485215019</v>
      </c>
      <c r="AS126" s="78">
        <f t="shared" si="79"/>
        <v>0.32982991472576845</v>
      </c>
      <c r="AT126" s="96">
        <f t="shared" ca="1" si="80"/>
        <v>4</v>
      </c>
      <c r="AU126" s="97" t="str">
        <f t="shared" ca="1" si="81"/>
        <v>Silt mxture</v>
      </c>
      <c r="AV126" s="98">
        <f t="shared" si="82"/>
        <v>3</v>
      </c>
      <c r="AW126" s="99" t="str">
        <f t="shared" si="83"/>
        <v>Clay</v>
      </c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</row>
    <row r="127" spans="1:69">
      <c r="A127">
        <v>2.2799999999999998</v>
      </c>
      <c r="C127" s="89">
        <f t="shared" si="44"/>
        <v>-7.4802239999999998</v>
      </c>
      <c r="D127" s="84">
        <f t="shared" si="45"/>
        <v>7.4802239999999998</v>
      </c>
      <c r="E127" s="76">
        <v>0.3508</v>
      </c>
      <c r="F127" s="91">
        <f t="shared" si="46"/>
        <v>3.6623519999999998</v>
      </c>
      <c r="G127" s="80">
        <f t="shared" si="47"/>
        <v>3.9525839999999999</v>
      </c>
      <c r="H127" s="81">
        <f t="shared" si="85"/>
        <v>4.3756127999999999</v>
      </c>
      <c r="I127" s="102">
        <v>12.4</v>
      </c>
      <c r="J127" s="92">
        <f t="shared" si="48"/>
        <v>0.12945599999999999</v>
      </c>
      <c r="K127" s="102">
        <v>139</v>
      </c>
      <c r="L127" s="78">
        <f t="shared" si="49"/>
        <v>1.45116</v>
      </c>
      <c r="M127" s="81">
        <f t="shared" si="50"/>
        <v>0.23338298879999997</v>
      </c>
      <c r="N127" s="14">
        <f t="shared" si="84"/>
        <v>98</v>
      </c>
      <c r="O127" s="78">
        <f t="shared" si="51"/>
        <v>0.36653097600000034</v>
      </c>
      <c r="P127" s="78">
        <f t="shared" si="52"/>
        <v>0.1331479871999999</v>
      </c>
      <c r="Q127" s="93">
        <f t="shared" si="53"/>
        <v>1.1833974979199999</v>
      </c>
      <c r="R127" s="80">
        <f t="shared" si="54"/>
        <v>8.8878361799223722</v>
      </c>
      <c r="S127" s="80">
        <f t="shared" si="55"/>
        <v>3258.9342406595561</v>
      </c>
      <c r="T127" s="69">
        <f t="shared" si="56"/>
        <v>58.585114367999957</v>
      </c>
      <c r="U127" s="78">
        <f t="shared" si="57"/>
        <v>1.5808821778848339</v>
      </c>
      <c r="V127" s="69">
        <f t="shared" si="58"/>
        <v>98.647047900013632</v>
      </c>
      <c r="W127" s="80">
        <f t="shared" ca="1" si="59"/>
        <v>1.6757273983917511</v>
      </c>
      <c r="X127" s="80">
        <f t="shared" ca="1" si="60"/>
        <v>32.445692383982596</v>
      </c>
      <c r="Y127" s="94">
        <f t="shared" ca="1" si="61"/>
        <v>1.1391473058459972E-7</v>
      </c>
      <c r="Z127" s="80">
        <f t="shared" ca="1" si="62"/>
        <v>14</v>
      </c>
      <c r="AA127" s="80">
        <f t="shared" ca="1" si="63"/>
        <v>50.204742335999995</v>
      </c>
      <c r="AB127" s="80">
        <f t="shared" ca="1" si="64"/>
        <v>15.837396084760671</v>
      </c>
      <c r="AC127" s="80">
        <f t="shared" si="65"/>
        <v>14.402538339010814</v>
      </c>
      <c r="AD127" s="69">
        <f t="shared" si="66"/>
        <v>421.88859105882347</v>
      </c>
      <c r="AE127" s="69">
        <f t="shared" si="86"/>
        <v>471.65668517647055</v>
      </c>
      <c r="AF127" s="69">
        <f t="shared" si="67"/>
        <v>395.25839999999999</v>
      </c>
      <c r="AG127" s="95">
        <f t="shared" si="87"/>
        <v>437.56127999999995</v>
      </c>
      <c r="AH127" s="93">
        <f t="shared" si="68"/>
        <v>22.488873348020224</v>
      </c>
      <c r="AI127" s="81">
        <f t="shared" si="69"/>
        <v>0.97227155079367267</v>
      </c>
      <c r="AJ127" s="80">
        <f t="shared" si="70"/>
        <v>3.7944806399999997</v>
      </c>
      <c r="AK127" s="80">
        <f t="shared" si="71"/>
        <v>26.93283690885567</v>
      </c>
      <c r="AL127" s="78">
        <f t="shared" ca="1" si="72"/>
        <v>0.91045918298959116</v>
      </c>
      <c r="AM127" s="80">
        <f t="shared" ca="1" si="73"/>
        <v>22.367034032278713</v>
      </c>
      <c r="AN127" s="80">
        <f t="shared" si="74"/>
        <v>3.728852830188679</v>
      </c>
      <c r="AO127" s="80">
        <f t="shared" si="75"/>
        <v>3.2752245113576337</v>
      </c>
      <c r="AP127" s="80">
        <f t="shared" si="76"/>
        <v>3.6099856620524977</v>
      </c>
      <c r="AQ127" s="80">
        <f t="shared" ca="1" si="77"/>
        <v>2.7668730119570313</v>
      </c>
      <c r="AR127" s="80">
        <f t="shared" si="78"/>
        <v>3.3781544757519493</v>
      </c>
      <c r="AS127" s="78">
        <f t="shared" si="79"/>
        <v>0.33958700639670186</v>
      </c>
      <c r="AT127" s="96">
        <f t="shared" ca="1" si="80"/>
        <v>4</v>
      </c>
      <c r="AU127" s="97" t="str">
        <f t="shared" ca="1" si="81"/>
        <v>Silt mxture</v>
      </c>
      <c r="AV127" s="98">
        <f t="shared" si="82"/>
        <v>3</v>
      </c>
      <c r="AW127" s="99" t="str">
        <f t="shared" si="83"/>
        <v>Clay</v>
      </c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</row>
    <row r="128" spans="1:69">
      <c r="A128">
        <v>2.2999999999999998</v>
      </c>
      <c r="C128" s="89">
        <f t="shared" si="44"/>
        <v>-7.5458400000000001</v>
      </c>
      <c r="D128" s="84">
        <f t="shared" si="45"/>
        <v>7.5458400000000001</v>
      </c>
      <c r="E128" s="76">
        <v>0.375</v>
      </c>
      <c r="F128" s="91">
        <f t="shared" si="46"/>
        <v>3.915</v>
      </c>
      <c r="G128" s="80">
        <f t="shared" si="47"/>
        <v>4.1964623999999997</v>
      </c>
      <c r="H128" s="81">
        <f t="shared" si="85"/>
        <v>4.2942702857142852</v>
      </c>
      <c r="I128" s="102">
        <v>11.4</v>
      </c>
      <c r="J128" s="92">
        <f t="shared" si="48"/>
        <v>0.119016</v>
      </c>
      <c r="K128" s="102">
        <v>134.80000000000001</v>
      </c>
      <c r="L128" s="78">
        <f t="shared" si="49"/>
        <v>1.4073120000000001</v>
      </c>
      <c r="M128" s="81">
        <f t="shared" si="50"/>
        <v>0.235430208</v>
      </c>
      <c r="N128" s="14">
        <f t="shared" si="84"/>
        <v>98</v>
      </c>
      <c r="O128" s="78">
        <f t="shared" si="51"/>
        <v>0.36974616000000038</v>
      </c>
      <c r="P128" s="78">
        <f t="shared" si="52"/>
        <v>0.13431595199999991</v>
      </c>
      <c r="Q128" s="93">
        <f t="shared" si="53"/>
        <v>1.2628163591999999</v>
      </c>
      <c r="R128" s="80">
        <f t="shared" si="54"/>
        <v>9.4018345579682219</v>
      </c>
      <c r="S128" s="80">
        <f t="shared" si="55"/>
        <v>3782.7007342561942</v>
      </c>
      <c r="T128" s="69">
        <f t="shared" si="56"/>
        <v>59.09901887999996</v>
      </c>
      <c r="U128" s="78">
        <f t="shared" si="57"/>
        <v>1.573362833265159</v>
      </c>
      <c r="V128" s="69">
        <f t="shared" si="58"/>
        <v>98.177840795745922</v>
      </c>
      <c r="W128" s="80">
        <f t="shared" ca="1" si="59"/>
        <v>1.7248847373202925</v>
      </c>
      <c r="X128" s="80">
        <f t="shared" ca="1" si="60"/>
        <v>32.539086146193405</v>
      </c>
      <c r="Y128" s="94">
        <f t="shared" ca="1" si="61"/>
        <v>1.5910317664537301E-7</v>
      </c>
      <c r="Z128" s="80">
        <f t="shared" ca="1" si="62"/>
        <v>14</v>
      </c>
      <c r="AA128" s="80">
        <f t="shared" ca="1" si="63"/>
        <v>53.574027359999988</v>
      </c>
      <c r="AB128" s="80">
        <f t="shared" ca="1" si="64"/>
        <v>23.60436352244896</v>
      </c>
      <c r="AC128" s="80">
        <f t="shared" si="65"/>
        <v>13.949453633783337</v>
      </c>
      <c r="AD128" s="69">
        <f t="shared" si="66"/>
        <v>450.20191058823519</v>
      </c>
      <c r="AE128" s="69">
        <f t="shared" si="86"/>
        <v>461.7087206722689</v>
      </c>
      <c r="AF128" s="69">
        <f t="shared" si="67"/>
        <v>419.64623999999992</v>
      </c>
      <c r="AG128" s="95">
        <f t="shared" si="87"/>
        <v>429.42702857142859</v>
      </c>
      <c r="AH128" s="93">
        <f t="shared" si="68"/>
        <v>24.735337792730633</v>
      </c>
      <c r="AI128" s="81">
        <f t="shared" si="69"/>
        <v>0.88608983689442999</v>
      </c>
      <c r="AJ128" s="80">
        <f t="shared" si="70"/>
        <v>4.0286039039999997</v>
      </c>
      <c r="AK128" s="80">
        <f t="shared" si="71"/>
        <v>28.490407751418847</v>
      </c>
      <c r="AL128" s="78">
        <f t="shared" ca="1" si="72"/>
        <v>0.89232917531278577</v>
      </c>
      <c r="AM128" s="80">
        <f t="shared" ca="1" si="73"/>
        <v>22.80860586206127</v>
      </c>
      <c r="AN128" s="80">
        <f t="shared" si="74"/>
        <v>3.9589267924528295</v>
      </c>
      <c r="AO128" s="80">
        <f t="shared" si="75"/>
        <v>2.8361030948353072</v>
      </c>
      <c r="AP128" s="80">
        <f t="shared" si="76"/>
        <v>3.1101339251639946</v>
      </c>
      <c r="AQ128" s="80">
        <f t="shared" ca="1" si="77"/>
        <v>2.7191430897626732</v>
      </c>
      <c r="AR128" s="80">
        <f t="shared" si="78"/>
        <v>3.3239750481558992</v>
      </c>
      <c r="AS128" s="78">
        <f t="shared" si="79"/>
        <v>0.30623691920255902</v>
      </c>
      <c r="AT128" s="96">
        <f t="shared" ca="1" si="80"/>
        <v>4</v>
      </c>
      <c r="AU128" s="97" t="str">
        <f t="shared" ca="1" si="81"/>
        <v>Silt mxture</v>
      </c>
      <c r="AV128" s="98">
        <f t="shared" si="82"/>
        <v>3</v>
      </c>
      <c r="AW128" s="99" t="str">
        <f t="shared" si="83"/>
        <v>Clay</v>
      </c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</row>
    <row r="129" spans="1:69">
      <c r="A129">
        <v>2.3199999999999998</v>
      </c>
      <c r="C129" s="89">
        <f t="shared" si="44"/>
        <v>-7.6114559999999996</v>
      </c>
      <c r="D129" s="84">
        <f t="shared" si="45"/>
        <v>7.6114559999999996</v>
      </c>
      <c r="E129" s="76">
        <v>0.3962</v>
      </c>
      <c r="F129" s="91">
        <f t="shared" si="46"/>
        <v>4.1363279999999998</v>
      </c>
      <c r="G129" s="80">
        <f t="shared" si="47"/>
        <v>4.4265599999999994</v>
      </c>
      <c r="H129" s="81">
        <f t="shared" si="85"/>
        <v>4.4390879999999999</v>
      </c>
      <c r="I129" s="102">
        <v>11.7</v>
      </c>
      <c r="J129" s="92">
        <f t="shared" si="48"/>
        <v>0.12214799999999999</v>
      </c>
      <c r="K129" s="102">
        <v>139</v>
      </c>
      <c r="L129" s="78">
        <f t="shared" si="49"/>
        <v>1.45116</v>
      </c>
      <c r="M129" s="81">
        <f t="shared" si="50"/>
        <v>0.23747742719999998</v>
      </c>
      <c r="N129" s="14">
        <f t="shared" si="84"/>
        <v>98</v>
      </c>
      <c r="O129" s="78">
        <f t="shared" si="51"/>
        <v>0.37296134400000036</v>
      </c>
      <c r="P129" s="78">
        <f t="shared" si="52"/>
        <v>0.13548391679999988</v>
      </c>
      <c r="Q129" s="93">
        <f t="shared" si="53"/>
        <v>1.3376875564799997</v>
      </c>
      <c r="R129" s="80">
        <f t="shared" si="54"/>
        <v>9.8734048149396347</v>
      </c>
      <c r="S129" s="80">
        <f t="shared" si="55"/>
        <v>3904.2306016423659</v>
      </c>
      <c r="T129" s="69">
        <f t="shared" si="56"/>
        <v>59.612923391999949</v>
      </c>
      <c r="U129" s="78">
        <f t="shared" si="57"/>
        <v>1.5784951777893399</v>
      </c>
      <c r="V129" s="69">
        <f t="shared" si="58"/>
        <v>98.498099094054808</v>
      </c>
      <c r="W129" s="80">
        <f t="shared" ca="1" si="59"/>
        <v>1.7958056987240743</v>
      </c>
      <c r="X129" s="80">
        <f t="shared" ca="1" si="60"/>
        <v>32.702331128699136</v>
      </c>
      <c r="Y129" s="94">
        <f t="shared" ca="1" si="61"/>
        <v>1.8323809423513252E-7</v>
      </c>
      <c r="Z129" s="80">
        <f t="shared" ca="1" si="62"/>
        <v>14</v>
      </c>
      <c r="AA129" s="80">
        <f t="shared" ca="1" si="63"/>
        <v>56.750381183999991</v>
      </c>
      <c r="AB129" s="80">
        <f t="shared" ca="1" si="64"/>
        <v>28.796764694603485</v>
      </c>
      <c r="AC129" s="80">
        <f t="shared" si="65"/>
        <v>13.853319291862736</v>
      </c>
      <c r="AD129" s="69">
        <f t="shared" si="66"/>
        <v>476.89395952941169</v>
      </c>
      <c r="AE129" s="69">
        <f t="shared" si="86"/>
        <v>478.36784188235288</v>
      </c>
      <c r="AF129" s="69">
        <f t="shared" si="67"/>
        <v>442.65599999999995</v>
      </c>
      <c r="AG129" s="95">
        <f t="shared" si="87"/>
        <v>443.90879999999999</v>
      </c>
      <c r="AH129" s="93">
        <f t="shared" si="68"/>
        <v>25.401001905265389</v>
      </c>
      <c r="AI129" s="81">
        <f t="shared" si="69"/>
        <v>0.90156826644090715</v>
      </c>
      <c r="AJ129" s="80">
        <f t="shared" si="70"/>
        <v>4.2494975999999989</v>
      </c>
      <c r="AK129" s="80">
        <f t="shared" si="71"/>
        <v>29.919408530120105</v>
      </c>
      <c r="AL129" s="78">
        <f t="shared" ca="1" si="72"/>
        <v>0.88469697694741978</v>
      </c>
      <c r="AM129" s="80">
        <f t="shared" ca="1" si="73"/>
        <v>23.601477608046469</v>
      </c>
      <c r="AN129" s="80">
        <f t="shared" si="74"/>
        <v>4.1759999999999993</v>
      </c>
      <c r="AO129" s="80">
        <f t="shared" si="75"/>
        <v>2.7594339622641511</v>
      </c>
      <c r="AP129" s="80">
        <f t="shared" si="76"/>
        <v>3.0133224910956753</v>
      </c>
      <c r="AQ129" s="80">
        <f t="shared" ca="1" si="77"/>
        <v>2.6989664728476823</v>
      </c>
      <c r="AR129" s="80">
        <f t="shared" si="78"/>
        <v>3.2979522244714063</v>
      </c>
      <c r="AS129" s="78">
        <f t="shared" si="79"/>
        <v>0.29940866765473889</v>
      </c>
      <c r="AT129" s="96">
        <f t="shared" ca="1" si="80"/>
        <v>4</v>
      </c>
      <c r="AU129" s="97" t="str">
        <f t="shared" ca="1" si="81"/>
        <v>Silt mxture</v>
      </c>
      <c r="AV129" s="98">
        <f t="shared" si="82"/>
        <v>3</v>
      </c>
      <c r="AW129" s="99" t="str">
        <f t="shared" si="83"/>
        <v>Clay</v>
      </c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</row>
    <row r="130" spans="1:69">
      <c r="A130">
        <v>2.34</v>
      </c>
      <c r="C130" s="89">
        <f t="shared" si="44"/>
        <v>-7.6770719999999999</v>
      </c>
      <c r="D130" s="84">
        <f t="shared" si="45"/>
        <v>7.6770719999999999</v>
      </c>
      <c r="E130" s="76">
        <v>0.4123</v>
      </c>
      <c r="F130" s="91">
        <f t="shared" si="46"/>
        <v>4.3044120000000001</v>
      </c>
      <c r="G130" s="80">
        <f t="shared" si="47"/>
        <v>4.5773136000000001</v>
      </c>
      <c r="H130" s="81">
        <f t="shared" si="85"/>
        <v>4.6361355428571427</v>
      </c>
      <c r="I130" s="102">
        <v>12.9</v>
      </c>
      <c r="J130" s="92">
        <f t="shared" si="48"/>
        <v>0.13467599999999999</v>
      </c>
      <c r="K130" s="102">
        <v>130.69999999999999</v>
      </c>
      <c r="L130" s="78">
        <f t="shared" si="49"/>
        <v>1.3645079999999998</v>
      </c>
      <c r="M130" s="81">
        <f t="shared" si="50"/>
        <v>0.23952464639999999</v>
      </c>
      <c r="N130" s="14">
        <f t="shared" si="84"/>
        <v>98</v>
      </c>
      <c r="O130" s="78">
        <f t="shared" si="51"/>
        <v>0.3761765280000004</v>
      </c>
      <c r="P130" s="78">
        <f t="shared" si="52"/>
        <v>0.13665188159999989</v>
      </c>
      <c r="Q130" s="93">
        <f t="shared" si="53"/>
        <v>1.3863752337599999</v>
      </c>
      <c r="R130" s="80">
        <f t="shared" si="54"/>
        <v>10.145306581420691</v>
      </c>
      <c r="S130" s="80">
        <f t="shared" si="55"/>
        <v>3669.9294620815444</v>
      </c>
      <c r="T130" s="69">
        <f t="shared" si="56"/>
        <v>60.126827903999953</v>
      </c>
      <c r="U130" s="78">
        <f t="shared" si="57"/>
        <v>1.5912532050223138</v>
      </c>
      <c r="V130" s="69">
        <f t="shared" si="58"/>
        <v>99.294199993392382</v>
      </c>
      <c r="W130" s="80">
        <f t="shared" ca="1" si="59"/>
        <v>1.864173009339815</v>
      </c>
      <c r="X130" s="80">
        <f t="shared" ca="1" si="60"/>
        <v>32.859650029333409</v>
      </c>
      <c r="Y130" s="94">
        <f t="shared" ca="1" si="61"/>
        <v>1.7573498870198249E-7</v>
      </c>
      <c r="Z130" s="80">
        <f t="shared" ca="1" si="62"/>
        <v>14</v>
      </c>
      <c r="AA130" s="80">
        <f t="shared" ca="1" si="63"/>
        <v>58.815919007999995</v>
      </c>
      <c r="AB130" s="80">
        <f t="shared" ca="1" si="64"/>
        <v>28.62281038809488</v>
      </c>
      <c r="AC130" s="80">
        <f t="shared" si="65"/>
        <v>14.041463501205913</v>
      </c>
      <c r="AD130" s="69">
        <f t="shared" si="66"/>
        <v>494.25142023529406</v>
      </c>
      <c r="AE130" s="69">
        <f t="shared" si="86"/>
        <v>501.1716488067226</v>
      </c>
      <c r="AF130" s="69">
        <f t="shared" si="67"/>
        <v>457.73136000000005</v>
      </c>
      <c r="AG130" s="95">
        <f t="shared" si="87"/>
        <v>463.6135542857142</v>
      </c>
      <c r="AH130" s="93">
        <f t="shared" si="68"/>
        <v>24.610299018859514</v>
      </c>
      <c r="AI130" s="81">
        <f t="shared" si="69"/>
        <v>0.98554076550673786</v>
      </c>
      <c r="AJ130" s="80">
        <f t="shared" si="70"/>
        <v>4.3942210560000001</v>
      </c>
      <c r="AK130" s="80">
        <f t="shared" si="71"/>
        <v>30.743353277032398</v>
      </c>
      <c r="AL130" s="78">
        <f t="shared" ca="1" si="72"/>
        <v>0.88702773355423226</v>
      </c>
      <c r="AM130" s="80">
        <f t="shared" ca="1" si="73"/>
        <v>24.391634954950657</v>
      </c>
      <c r="AN130" s="80">
        <f t="shared" si="74"/>
        <v>4.3182203773584904</v>
      </c>
      <c r="AO130" s="80">
        <f t="shared" si="75"/>
        <v>2.9422497947267581</v>
      </c>
      <c r="AP130" s="80">
        <f t="shared" si="76"/>
        <v>3.2057035438714196</v>
      </c>
      <c r="AQ130" s="80">
        <f t="shared" ca="1" si="77"/>
        <v>2.704939344048646</v>
      </c>
      <c r="AR130" s="80">
        <f t="shared" si="78"/>
        <v>3.2995659496043599</v>
      </c>
      <c r="AS130" s="78">
        <f t="shared" si="79"/>
        <v>0.26778068278177802</v>
      </c>
      <c r="AT130" s="96">
        <f t="shared" ca="1" si="80"/>
        <v>4</v>
      </c>
      <c r="AU130" s="97" t="str">
        <f t="shared" ca="1" si="81"/>
        <v>Silt mxture</v>
      </c>
      <c r="AV130" s="98">
        <f t="shared" si="82"/>
        <v>3</v>
      </c>
      <c r="AW130" s="99" t="str">
        <f t="shared" si="83"/>
        <v>Clay</v>
      </c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</row>
    <row r="131" spans="1:69">
      <c r="A131">
        <v>2.36</v>
      </c>
      <c r="C131" s="89">
        <f t="shared" si="44"/>
        <v>-7.7426880000000002</v>
      </c>
      <c r="D131" s="84">
        <f t="shared" si="45"/>
        <v>7.7426880000000002</v>
      </c>
      <c r="E131" s="76">
        <v>0.42349999999999999</v>
      </c>
      <c r="F131" s="91">
        <f t="shared" si="46"/>
        <v>4.4213399999999998</v>
      </c>
      <c r="G131" s="80">
        <f t="shared" si="47"/>
        <v>4.6842191999999994</v>
      </c>
      <c r="H131" s="81">
        <f t="shared" si="85"/>
        <v>4.8049354285714285</v>
      </c>
      <c r="I131" s="102">
        <v>14.6</v>
      </c>
      <c r="J131" s="92">
        <f t="shared" si="48"/>
        <v>0.152424</v>
      </c>
      <c r="K131" s="102">
        <v>125.9</v>
      </c>
      <c r="L131" s="78">
        <f t="shared" si="49"/>
        <v>1.3143960000000001</v>
      </c>
      <c r="M131" s="81">
        <f t="shared" si="50"/>
        <v>0.24157186559999999</v>
      </c>
      <c r="N131" s="14">
        <f t="shared" si="84"/>
        <v>98</v>
      </c>
      <c r="O131" s="78">
        <f t="shared" si="51"/>
        <v>0.37939171200000044</v>
      </c>
      <c r="P131" s="78">
        <f t="shared" si="52"/>
        <v>0.13781984639999989</v>
      </c>
      <c r="Q131" s="93">
        <f t="shared" si="53"/>
        <v>1.4205930710399997</v>
      </c>
      <c r="R131" s="80">
        <f t="shared" si="54"/>
        <v>10.307608868732572</v>
      </c>
      <c r="S131" s="80">
        <f t="shared" si="55"/>
        <v>3322.6413996869405</v>
      </c>
      <c r="T131" s="69">
        <f t="shared" si="56"/>
        <v>60.640732415999949</v>
      </c>
      <c r="U131" s="78">
        <f t="shared" si="57"/>
        <v>1.6066716430944943</v>
      </c>
      <c r="V131" s="69">
        <f t="shared" si="58"/>
        <v>100.25631052909644</v>
      </c>
      <c r="W131" s="80">
        <f t="shared" ca="1" si="59"/>
        <v>1.9296417076212273</v>
      </c>
      <c r="X131" s="80">
        <f t="shared" ca="1" si="60"/>
        <v>33.006031871699122</v>
      </c>
      <c r="Y131" s="94">
        <f t="shared" ca="1" si="61"/>
        <v>1.5534221441277649E-7</v>
      </c>
      <c r="Z131" s="80">
        <f t="shared" ca="1" si="62"/>
        <v>14</v>
      </c>
      <c r="AA131" s="80">
        <f t="shared" ca="1" si="63"/>
        <v>60.267584831999983</v>
      </c>
      <c r="AB131" s="80">
        <f t="shared" ca="1" si="64"/>
        <v>25.9258156203122</v>
      </c>
      <c r="AC131" s="80">
        <f t="shared" si="65"/>
        <v>14.343683215847923</v>
      </c>
      <c r="AD131" s="69">
        <f t="shared" si="66"/>
        <v>506.45029270588225</v>
      </c>
      <c r="AE131" s="69">
        <f t="shared" si="86"/>
        <v>520.65220194957976</v>
      </c>
      <c r="AF131" s="69">
        <f t="shared" si="67"/>
        <v>468.42191999999994</v>
      </c>
      <c r="AG131" s="95">
        <f t="shared" si="87"/>
        <v>480.49354285714281</v>
      </c>
      <c r="AH131" s="93">
        <f t="shared" si="68"/>
        <v>23.218456441844612</v>
      </c>
      <c r="AI131" s="81">
        <f t="shared" si="69"/>
        <v>1.105965533857975</v>
      </c>
      <c r="AJ131" s="80">
        <f t="shared" si="70"/>
        <v>4.4968504319999996</v>
      </c>
      <c r="AK131" s="80">
        <f t="shared" si="71"/>
        <v>31.235178390098703</v>
      </c>
      <c r="AL131" s="78">
        <f t="shared" ca="1" si="72"/>
        <v>0.89379654078735993</v>
      </c>
      <c r="AM131" s="80">
        <f t="shared" ca="1" si="73"/>
        <v>25.150600104364177</v>
      </c>
      <c r="AN131" s="80">
        <f t="shared" si="74"/>
        <v>4.4190747169811315</v>
      </c>
      <c r="AO131" s="80">
        <f t="shared" si="75"/>
        <v>3.2539894802531872</v>
      </c>
      <c r="AP131" s="80">
        <f t="shared" si="76"/>
        <v>3.5407690650761809</v>
      </c>
      <c r="AQ131" s="80">
        <f t="shared" ca="1" si="77"/>
        <v>2.7225606420903325</v>
      </c>
      <c r="AR131" s="80">
        <f t="shared" si="78"/>
        <v>3.3136111284806669</v>
      </c>
      <c r="AS131" s="78">
        <f t="shared" si="79"/>
        <v>0.24921419903365952</v>
      </c>
      <c r="AT131" s="96">
        <f t="shared" ca="1" si="80"/>
        <v>4</v>
      </c>
      <c r="AU131" s="97" t="str">
        <f t="shared" ca="1" si="81"/>
        <v>Silt mxture</v>
      </c>
      <c r="AV131" s="98">
        <f t="shared" si="82"/>
        <v>3</v>
      </c>
      <c r="AW131" s="99" t="str">
        <f t="shared" si="83"/>
        <v>Clay</v>
      </c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</row>
    <row r="132" spans="1:69">
      <c r="A132">
        <v>2.38</v>
      </c>
      <c r="C132" s="89">
        <f t="shared" si="44"/>
        <v>-7.8083039999999997</v>
      </c>
      <c r="D132" s="84">
        <f t="shared" si="45"/>
        <v>7.8083039999999997</v>
      </c>
      <c r="E132" s="76">
        <v>0.47520000000000001</v>
      </c>
      <c r="F132" s="91">
        <f t="shared" si="46"/>
        <v>4.9610880000000002</v>
      </c>
      <c r="G132" s="80">
        <f t="shared" si="47"/>
        <v>5.2222968000000005</v>
      </c>
      <c r="H132" s="81">
        <f t="shared" si="85"/>
        <v>4.8916470857142853</v>
      </c>
      <c r="I132" s="102">
        <v>14.7</v>
      </c>
      <c r="J132" s="92">
        <f t="shared" si="48"/>
        <v>0.15346799999999999</v>
      </c>
      <c r="K132" s="102">
        <v>125.1</v>
      </c>
      <c r="L132" s="78">
        <f t="shared" si="49"/>
        <v>1.306044</v>
      </c>
      <c r="M132" s="81">
        <f t="shared" si="50"/>
        <v>0.24361908479999997</v>
      </c>
      <c r="N132" s="14">
        <f t="shared" si="84"/>
        <v>98</v>
      </c>
      <c r="O132" s="78">
        <f t="shared" si="51"/>
        <v>0.38260689600000042</v>
      </c>
      <c r="P132" s="78">
        <f t="shared" si="52"/>
        <v>0.13898781119999987</v>
      </c>
      <c r="Q132" s="93">
        <f t="shared" si="53"/>
        <v>1.59709766832</v>
      </c>
      <c r="R132" s="80">
        <f t="shared" si="54"/>
        <v>11.490918912463609</v>
      </c>
      <c r="S132" s="80">
        <f t="shared" si="55"/>
        <v>3710.0586625454775</v>
      </c>
      <c r="T132" s="69">
        <f t="shared" si="56"/>
        <v>61.154636927999938</v>
      </c>
      <c r="U132" s="78">
        <f t="shared" si="57"/>
        <v>1.6117222430757989</v>
      </c>
      <c r="V132" s="69">
        <f t="shared" si="58"/>
        <v>100.57146796792985</v>
      </c>
      <c r="W132" s="80">
        <f t="shared" ca="1" si="59"/>
        <v>2.0778129997850536</v>
      </c>
      <c r="X132" s="80">
        <f t="shared" ca="1" si="60"/>
        <v>33.331868811742879</v>
      </c>
      <c r="Y132" s="94">
        <f t="shared" ca="1" si="61"/>
        <v>2.2603946559716685E-7</v>
      </c>
      <c r="Z132" s="80">
        <f t="shared" ca="1" si="62"/>
        <v>14</v>
      </c>
      <c r="AA132" s="80">
        <f t="shared" ca="1" si="63"/>
        <v>67.755658656000008</v>
      </c>
      <c r="AB132" s="80">
        <f t="shared" ca="1" si="64"/>
        <v>42.412023342792814</v>
      </c>
      <c r="AC132" s="80">
        <f t="shared" si="65"/>
        <v>14.00840208360335</v>
      </c>
      <c r="AD132" s="69">
        <f t="shared" si="66"/>
        <v>569.37528282352935</v>
      </c>
      <c r="AE132" s="69">
        <f t="shared" si="86"/>
        <v>530.47531643697471</v>
      </c>
      <c r="AF132" s="69">
        <f t="shared" si="67"/>
        <v>522.22968000000003</v>
      </c>
      <c r="AG132" s="95">
        <f t="shared" si="87"/>
        <v>489.16470857142849</v>
      </c>
      <c r="AH132" s="93">
        <f t="shared" si="68"/>
        <v>25.26287449680666</v>
      </c>
      <c r="AI132" s="81">
        <f t="shared" si="69"/>
        <v>1.104183155882378</v>
      </c>
      <c r="AJ132" s="80">
        <f t="shared" si="70"/>
        <v>5.0134049279999999</v>
      </c>
      <c r="AK132" s="80">
        <f t="shared" si="71"/>
        <v>34.820966401404881</v>
      </c>
      <c r="AL132" s="78">
        <f t="shared" ca="1" si="72"/>
        <v>0.87343620214356343</v>
      </c>
      <c r="AM132" s="80">
        <f t="shared" ca="1" si="73"/>
        <v>26.925879133691069</v>
      </c>
      <c r="AN132" s="80">
        <f t="shared" si="74"/>
        <v>4.9266950943396228</v>
      </c>
      <c r="AO132" s="80">
        <f t="shared" si="75"/>
        <v>2.9387069689336687</v>
      </c>
      <c r="AP132" s="80">
        <f t="shared" si="76"/>
        <v>3.1710296123137729</v>
      </c>
      <c r="AQ132" s="80">
        <f t="shared" ca="1" si="77"/>
        <v>2.6689768328435037</v>
      </c>
      <c r="AR132" s="80">
        <f t="shared" si="78"/>
        <v>3.250241307463726</v>
      </c>
      <c r="AS132" s="78">
        <f t="shared" si="79"/>
        <v>0.21952334473370011</v>
      </c>
      <c r="AT132" s="96">
        <f t="shared" ca="1" si="80"/>
        <v>4</v>
      </c>
      <c r="AU132" s="97" t="str">
        <f t="shared" ca="1" si="81"/>
        <v>Silt mxture</v>
      </c>
      <c r="AV132" s="98">
        <f t="shared" si="82"/>
        <v>3</v>
      </c>
      <c r="AW132" s="99" t="str">
        <f t="shared" si="83"/>
        <v>Clay</v>
      </c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</row>
    <row r="133" spans="1:69">
      <c r="A133">
        <v>2.4</v>
      </c>
      <c r="C133" s="89">
        <f t="shared" si="44"/>
        <v>-7.87392</v>
      </c>
      <c r="D133" s="84">
        <f t="shared" si="45"/>
        <v>7.87392</v>
      </c>
      <c r="E133" s="76">
        <v>0.49130000000000001</v>
      </c>
      <c r="F133" s="91">
        <f t="shared" si="46"/>
        <v>5.1291719999999996</v>
      </c>
      <c r="G133" s="80">
        <f t="shared" si="47"/>
        <v>5.3935127999999999</v>
      </c>
      <c r="H133" s="81">
        <f t="shared" si="85"/>
        <v>4.9081721142857138</v>
      </c>
      <c r="I133" s="102">
        <v>13.8</v>
      </c>
      <c r="J133" s="92">
        <f t="shared" si="48"/>
        <v>0.14407200000000001</v>
      </c>
      <c r="K133" s="102">
        <v>126.6</v>
      </c>
      <c r="L133" s="78">
        <f t="shared" si="49"/>
        <v>1.321704</v>
      </c>
      <c r="M133" s="81">
        <f t="shared" si="50"/>
        <v>0.245666304</v>
      </c>
      <c r="N133" s="14">
        <f t="shared" si="84"/>
        <v>98</v>
      </c>
      <c r="O133" s="78">
        <f t="shared" si="51"/>
        <v>0.38582208000000046</v>
      </c>
      <c r="P133" s="78">
        <f t="shared" si="52"/>
        <v>0.14015577599999987</v>
      </c>
      <c r="Q133" s="93">
        <f t="shared" si="53"/>
        <v>1.6525379375999998</v>
      </c>
      <c r="R133" s="80">
        <f t="shared" si="54"/>
        <v>11.790723042338271</v>
      </c>
      <c r="S133" s="80">
        <f t="shared" si="55"/>
        <v>4089.2059852426719</v>
      </c>
      <c r="T133" s="69">
        <f t="shared" si="56"/>
        <v>61.668541439999949</v>
      </c>
      <c r="U133" s="78">
        <f t="shared" si="57"/>
        <v>1.6055748307101212</v>
      </c>
      <c r="V133" s="69">
        <f t="shared" si="58"/>
        <v>100.18786943631156</v>
      </c>
      <c r="W133" s="80">
        <f t="shared" ca="1" si="59"/>
        <v>2.1063946639801836</v>
      </c>
      <c r="X133" s="80">
        <f t="shared" ca="1" si="60"/>
        <v>33.354915976437567</v>
      </c>
      <c r="Y133" s="94">
        <f t="shared" ca="1" si="61"/>
        <v>2.7627836102627456E-7</v>
      </c>
      <c r="Z133" s="80">
        <f t="shared" ca="1" si="62"/>
        <v>14</v>
      </c>
      <c r="AA133" s="80">
        <f t="shared" ca="1" si="63"/>
        <v>70.107670079999991</v>
      </c>
      <c r="AB133" s="80">
        <f t="shared" ca="1" si="64"/>
        <v>53.637873743279592</v>
      </c>
      <c r="AC133" s="80">
        <f t="shared" si="65"/>
        <v>13.712594605496585</v>
      </c>
      <c r="AD133" s="69">
        <f t="shared" si="66"/>
        <v>589.14008470588226</v>
      </c>
      <c r="AE133" s="69">
        <f t="shared" si="86"/>
        <v>532.04118050420163</v>
      </c>
      <c r="AF133" s="69">
        <f t="shared" si="67"/>
        <v>539.35127999999997</v>
      </c>
      <c r="AG133" s="95">
        <f t="shared" si="87"/>
        <v>490.81721142857134</v>
      </c>
      <c r="AH133" s="93">
        <f t="shared" si="68"/>
        <v>26.932289462834412</v>
      </c>
      <c r="AI133" s="81">
        <f t="shared" si="69"/>
        <v>1.027941937976214</v>
      </c>
      <c r="AJ133" s="80">
        <f t="shared" si="70"/>
        <v>5.1777722879999999</v>
      </c>
      <c r="AK133" s="80">
        <f t="shared" si="71"/>
        <v>35.729463764661432</v>
      </c>
      <c r="AL133" s="78">
        <f t="shared" ca="1" si="72"/>
        <v>0.86256729802805909</v>
      </c>
      <c r="AM133" s="80">
        <f t="shared" ca="1" si="73"/>
        <v>27.056093355660241</v>
      </c>
      <c r="AN133" s="80">
        <f t="shared" si="74"/>
        <v>5.0882196226415095</v>
      </c>
      <c r="AO133" s="80">
        <f t="shared" si="75"/>
        <v>2.671209012426929</v>
      </c>
      <c r="AP133" s="80">
        <f t="shared" si="76"/>
        <v>2.8770147370443042</v>
      </c>
      <c r="AQ133" s="80">
        <f t="shared" ca="1" si="77"/>
        <v>2.6403049252457351</v>
      </c>
      <c r="AR133" s="80">
        <f t="shared" si="78"/>
        <v>3.216864175442391</v>
      </c>
      <c r="AS133" s="78">
        <f t="shared" si="79"/>
        <v>0.21487702738958289</v>
      </c>
      <c r="AT133" s="96">
        <f t="shared" ca="1" si="80"/>
        <v>4</v>
      </c>
      <c r="AU133" s="97" t="str">
        <f t="shared" ca="1" si="81"/>
        <v>Silt mxture</v>
      </c>
      <c r="AV133" s="98">
        <f t="shared" si="82"/>
        <v>3</v>
      </c>
      <c r="AW133" s="99" t="str">
        <f t="shared" si="83"/>
        <v>Clay</v>
      </c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</row>
    <row r="134" spans="1:69">
      <c r="A134">
        <v>2.42</v>
      </c>
      <c r="C134" s="89">
        <f t="shared" si="44"/>
        <v>-7.9395360000000004</v>
      </c>
      <c r="D134" s="84">
        <f t="shared" si="45"/>
        <v>7.9395360000000004</v>
      </c>
      <c r="E134" s="76">
        <v>0.46579999999999999</v>
      </c>
      <c r="F134" s="91">
        <f t="shared" si="46"/>
        <v>4.8629519999999999</v>
      </c>
      <c r="G134" s="80">
        <f t="shared" si="47"/>
        <v>5.1341831999999998</v>
      </c>
      <c r="H134" s="81">
        <f t="shared" si="85"/>
        <v>4.8642942857142852</v>
      </c>
      <c r="I134" s="102">
        <v>14.1</v>
      </c>
      <c r="J134" s="92">
        <f t="shared" si="48"/>
        <v>0.147204</v>
      </c>
      <c r="K134" s="102">
        <v>129.9</v>
      </c>
      <c r="L134" s="78">
        <f t="shared" si="49"/>
        <v>1.3561559999999999</v>
      </c>
      <c r="M134" s="81">
        <f t="shared" si="50"/>
        <v>0.24771352320000001</v>
      </c>
      <c r="N134" s="14">
        <f t="shared" si="84"/>
        <v>98</v>
      </c>
      <c r="O134" s="78">
        <f t="shared" si="51"/>
        <v>0.38903726400000049</v>
      </c>
      <c r="P134" s="78">
        <f t="shared" si="52"/>
        <v>0.14132374079999988</v>
      </c>
      <c r="Q134" s="93">
        <f t="shared" si="53"/>
        <v>1.5658981588799998</v>
      </c>
      <c r="R134" s="80">
        <f t="shared" si="54"/>
        <v>11.080220138639305</v>
      </c>
      <c r="S134" s="80">
        <f t="shared" si="55"/>
        <v>3792.3729182550978</v>
      </c>
      <c r="T134" s="69">
        <f t="shared" si="56"/>
        <v>62.182445951999945</v>
      </c>
      <c r="U134" s="78">
        <f t="shared" si="57"/>
        <v>1.6061706060770036</v>
      </c>
      <c r="V134" s="69">
        <f t="shared" si="58"/>
        <v>100.22504581920502</v>
      </c>
      <c r="W134" s="80">
        <f t="shared" ca="1" si="59"/>
        <v>2.0482617158933909</v>
      </c>
      <c r="X134" s="80">
        <f t="shared" ca="1" si="60"/>
        <v>33.18435844597559</v>
      </c>
      <c r="Y134" s="94">
        <f t="shared" ca="1" si="61"/>
        <v>2.1956693842405318E-7</v>
      </c>
      <c r="Z134" s="80">
        <f t="shared" ca="1" si="62"/>
        <v>14</v>
      </c>
      <c r="AA134" s="80">
        <f t="shared" ca="1" si="63"/>
        <v>66.432043103999987</v>
      </c>
      <c r="AB134" s="80">
        <f t="shared" ca="1" si="64"/>
        <v>40.392776264123114</v>
      </c>
      <c r="AC134" s="80">
        <f t="shared" si="65"/>
        <v>13.941690264000016</v>
      </c>
      <c r="AD134" s="69">
        <f t="shared" si="66"/>
        <v>558.25246305882342</v>
      </c>
      <c r="AE134" s="69">
        <f t="shared" si="86"/>
        <v>526.50082608403352</v>
      </c>
      <c r="AF134" s="69">
        <f t="shared" si="67"/>
        <v>513.41831999999999</v>
      </c>
      <c r="AG134" s="95">
        <f t="shared" si="87"/>
        <v>486.42942857142856</v>
      </c>
      <c r="AH134" s="93">
        <f t="shared" si="68"/>
        <v>25.459342136019206</v>
      </c>
      <c r="AI134" s="81">
        <f t="shared" si="69"/>
        <v>1.0416084315820779</v>
      </c>
      <c r="AJ134" s="80">
        <f t="shared" si="70"/>
        <v>4.9288158719999995</v>
      </c>
      <c r="AK134" s="80">
        <f t="shared" si="71"/>
        <v>33.576424662543346</v>
      </c>
      <c r="AL134" s="78">
        <f t="shared" ca="1" si="72"/>
        <v>0.87512770364063563</v>
      </c>
      <c r="AM134" s="80">
        <f t="shared" ca="1" si="73"/>
        <v>26.107173702178194</v>
      </c>
      <c r="AN134" s="80">
        <f t="shared" si="74"/>
        <v>4.8435690566037728</v>
      </c>
      <c r="AO134" s="80">
        <f t="shared" si="75"/>
        <v>2.8671357110903251</v>
      </c>
      <c r="AP134" s="80">
        <f t="shared" si="76"/>
        <v>3.1022017443806607</v>
      </c>
      <c r="AQ134" s="80">
        <f t="shared" ca="1" si="77"/>
        <v>2.6731272689027725</v>
      </c>
      <c r="AR134" s="80">
        <f t="shared" si="78"/>
        <v>3.2510207391100692</v>
      </c>
      <c r="AS134" s="78">
        <f t="shared" si="79"/>
        <v>0.23359502357779541</v>
      </c>
      <c r="AT134" s="96">
        <f t="shared" ca="1" si="80"/>
        <v>4</v>
      </c>
      <c r="AU134" s="97" t="str">
        <f t="shared" ca="1" si="81"/>
        <v>Silt mxture</v>
      </c>
      <c r="AV134" s="98">
        <f t="shared" si="82"/>
        <v>3</v>
      </c>
      <c r="AW134" s="99" t="str">
        <f t="shared" si="83"/>
        <v>Clay</v>
      </c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</row>
    <row r="135" spans="1:69">
      <c r="A135">
        <v>2.44</v>
      </c>
      <c r="C135" s="89">
        <f t="shared" si="44"/>
        <v>-8.0051520000000007</v>
      </c>
      <c r="D135" s="84">
        <f t="shared" si="45"/>
        <v>8.0051520000000007</v>
      </c>
      <c r="E135" s="76">
        <v>0.43469999999999998</v>
      </c>
      <c r="F135" s="91">
        <f t="shared" si="46"/>
        <v>4.5382679999999995</v>
      </c>
      <c r="G135" s="80">
        <f t="shared" si="47"/>
        <v>4.8034439999999998</v>
      </c>
      <c r="H135" s="81">
        <f t="shared" si="85"/>
        <v>4.786173257142857</v>
      </c>
      <c r="I135" s="102">
        <v>14.9</v>
      </c>
      <c r="J135" s="92">
        <f t="shared" si="48"/>
        <v>0.155556</v>
      </c>
      <c r="K135" s="102">
        <v>127</v>
      </c>
      <c r="L135" s="78">
        <f t="shared" si="49"/>
        <v>1.3258799999999999</v>
      </c>
      <c r="M135" s="81">
        <f t="shared" si="50"/>
        <v>0.24976074240000001</v>
      </c>
      <c r="N135" s="14">
        <f t="shared" si="84"/>
        <v>98</v>
      </c>
      <c r="O135" s="78">
        <f t="shared" si="51"/>
        <v>0.39225244800000053</v>
      </c>
      <c r="P135" s="78">
        <f t="shared" si="52"/>
        <v>0.14249170559999988</v>
      </c>
      <c r="Q135" s="93">
        <f t="shared" si="53"/>
        <v>1.4556932121599997</v>
      </c>
      <c r="R135" s="80">
        <f t="shared" si="54"/>
        <v>10.215985597410105</v>
      </c>
      <c r="S135" s="80">
        <f t="shared" si="55"/>
        <v>3336.1857594692578</v>
      </c>
      <c r="T135" s="69">
        <f t="shared" si="56"/>
        <v>62.696350463999948</v>
      </c>
      <c r="U135" s="78">
        <f t="shared" si="57"/>
        <v>1.610039061489676</v>
      </c>
      <c r="V135" s="69">
        <f t="shared" si="58"/>
        <v>100.46643743695579</v>
      </c>
      <c r="W135" s="80">
        <f t="shared" ca="1" si="59"/>
        <v>1.9792539260739805</v>
      </c>
      <c r="X135" s="80">
        <f t="shared" ca="1" si="60"/>
        <v>32.983821181748318</v>
      </c>
      <c r="Y135" s="94">
        <f t="shared" ca="1" si="61"/>
        <v>1.549208245188744E-7</v>
      </c>
      <c r="Z135" s="80">
        <f t="shared" ca="1" si="62"/>
        <v>14</v>
      </c>
      <c r="AA135" s="80">
        <f t="shared" ca="1" si="63"/>
        <v>61.75668172799999</v>
      </c>
      <c r="AB135" s="80">
        <f t="shared" ca="1" si="64"/>
        <v>26.494327530973283</v>
      </c>
      <c r="AC135" s="80">
        <f t="shared" si="65"/>
        <v>14.331315950321258</v>
      </c>
      <c r="AD135" s="69">
        <f t="shared" si="66"/>
        <v>518.96371199999987</v>
      </c>
      <c r="AE135" s="69">
        <f t="shared" si="86"/>
        <v>516.93185989915958</v>
      </c>
      <c r="AF135" s="69">
        <f t="shared" si="67"/>
        <v>480.34439999999995</v>
      </c>
      <c r="AG135" s="95">
        <f t="shared" si="87"/>
        <v>478.61732571428576</v>
      </c>
      <c r="AH135" s="93">
        <f t="shared" si="68"/>
        <v>23.249072062252147</v>
      </c>
      <c r="AI135" s="81">
        <f t="shared" si="69"/>
        <v>1.0916845955698922</v>
      </c>
      <c r="AJ135" s="80">
        <f t="shared" si="70"/>
        <v>4.6113062399999993</v>
      </c>
      <c r="AK135" s="80">
        <f t="shared" si="71"/>
        <v>30.957532113363957</v>
      </c>
      <c r="AL135" s="78">
        <f t="shared" ca="1" si="72"/>
        <v>0.89416476106553833</v>
      </c>
      <c r="AM135" s="80">
        <f t="shared" ca="1" si="73"/>
        <v>25.033939500668318</v>
      </c>
      <c r="AN135" s="80">
        <f t="shared" si="74"/>
        <v>4.5315509433962262</v>
      </c>
      <c r="AO135" s="80">
        <f t="shared" si="75"/>
        <v>3.2384264290371658</v>
      </c>
      <c r="AP135" s="80">
        <f t="shared" si="76"/>
        <v>3.5263941310703713</v>
      </c>
      <c r="AQ135" s="80">
        <f t="shared" ca="1" si="77"/>
        <v>2.7229486986814009</v>
      </c>
      <c r="AR135" s="80">
        <f t="shared" si="78"/>
        <v>3.3032200302939465</v>
      </c>
      <c r="AS135" s="78">
        <f t="shared" si="79"/>
        <v>0.24395205805834841</v>
      </c>
      <c r="AT135" s="96">
        <f t="shared" ca="1" si="80"/>
        <v>4</v>
      </c>
      <c r="AU135" s="97" t="str">
        <f t="shared" ca="1" si="81"/>
        <v>Silt mxture</v>
      </c>
      <c r="AV135" s="98">
        <f t="shared" si="82"/>
        <v>3</v>
      </c>
      <c r="AW135" s="99" t="str">
        <f t="shared" si="83"/>
        <v>Clay</v>
      </c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</row>
    <row r="136" spans="1:69">
      <c r="A136">
        <v>2.46</v>
      </c>
      <c r="C136" s="89">
        <f t="shared" si="44"/>
        <v>-8.0707680000000011</v>
      </c>
      <c r="D136" s="84">
        <f t="shared" si="45"/>
        <v>8.0707680000000011</v>
      </c>
      <c r="E136" s="76">
        <v>0.40989999999999999</v>
      </c>
      <c r="F136" s="91">
        <f t="shared" si="46"/>
        <v>4.2793559999999999</v>
      </c>
      <c r="G136" s="80">
        <f t="shared" si="47"/>
        <v>4.5422352000000004</v>
      </c>
      <c r="H136" s="81">
        <f t="shared" si="85"/>
        <v>4.6124218285714278</v>
      </c>
      <c r="I136" s="102">
        <v>16</v>
      </c>
      <c r="J136" s="92">
        <f t="shared" si="48"/>
        <v>0.16703999999999999</v>
      </c>
      <c r="K136" s="102">
        <v>125.9</v>
      </c>
      <c r="L136" s="78">
        <f t="shared" si="49"/>
        <v>1.3143960000000001</v>
      </c>
      <c r="M136" s="81">
        <f t="shared" si="50"/>
        <v>0.25180796160000002</v>
      </c>
      <c r="N136" s="14">
        <f t="shared" si="84"/>
        <v>98</v>
      </c>
      <c r="O136" s="78">
        <f t="shared" si="51"/>
        <v>0.39546763200000057</v>
      </c>
      <c r="P136" s="78">
        <f t="shared" si="52"/>
        <v>0.14365967039999988</v>
      </c>
      <c r="Q136" s="93">
        <f t="shared" si="53"/>
        <v>1.36843329744</v>
      </c>
      <c r="R136" s="80">
        <f t="shared" si="54"/>
        <v>9.525521627815186</v>
      </c>
      <c r="S136" s="80">
        <f t="shared" si="55"/>
        <v>2920.5879310344826</v>
      </c>
      <c r="T136" s="69">
        <f t="shared" si="56"/>
        <v>63.210254975999952</v>
      </c>
      <c r="U136" s="78">
        <f t="shared" si="57"/>
        <v>1.6162056841290924</v>
      </c>
      <c r="V136" s="69">
        <f t="shared" si="58"/>
        <v>100.85123468965536</v>
      </c>
      <c r="W136" s="80">
        <f t="shared" ca="1" si="59"/>
        <v>1.9312567644896979</v>
      </c>
      <c r="X136" s="80">
        <f t="shared" ca="1" si="60"/>
        <v>32.830067537505386</v>
      </c>
      <c r="Y136" s="94">
        <f t="shared" ca="1" si="61"/>
        <v>1.1043594758507038E-7</v>
      </c>
      <c r="Z136" s="80">
        <f t="shared" ca="1" si="62"/>
        <v>14</v>
      </c>
      <c r="AA136" s="80">
        <f t="shared" ca="1" si="63"/>
        <v>58.05474595199999</v>
      </c>
      <c r="AB136" s="80">
        <f t="shared" ca="1" si="64"/>
        <v>17.754454747439027</v>
      </c>
      <c r="AC136" s="80">
        <f t="shared" si="65"/>
        <v>14.735775516534135</v>
      </c>
      <c r="AD136" s="69">
        <f t="shared" si="66"/>
        <v>487.85500799999994</v>
      </c>
      <c r="AE136" s="69">
        <f t="shared" si="86"/>
        <v>496.11225842016802</v>
      </c>
      <c r="AF136" s="69">
        <f t="shared" si="67"/>
        <v>454.22352000000001</v>
      </c>
      <c r="AG136" s="95">
        <f t="shared" si="87"/>
        <v>461.24218285714284</v>
      </c>
      <c r="AH136" s="93">
        <f t="shared" si="68"/>
        <v>21.205979345224932</v>
      </c>
      <c r="AI136" s="81">
        <f t="shared" si="69"/>
        <v>1.1627480387146991</v>
      </c>
      <c r="AJ136" s="80">
        <f t="shared" si="70"/>
        <v>4.3605457919999999</v>
      </c>
      <c r="AK136" s="80">
        <f t="shared" si="71"/>
        <v>28.865217053985411</v>
      </c>
      <c r="AL136" s="78">
        <f t="shared" ca="1" si="72"/>
        <v>0.91264312601136854</v>
      </c>
      <c r="AM136" s="80">
        <f t="shared" ca="1" si="73"/>
        <v>24.241059319828867</v>
      </c>
      <c r="AN136" s="80">
        <f t="shared" si="74"/>
        <v>4.2851275471698118</v>
      </c>
      <c r="AO136" s="80">
        <f t="shared" si="75"/>
        <v>3.6774846005332344</v>
      </c>
      <c r="AP136" s="80">
        <f t="shared" si="76"/>
        <v>4.0281978013193536</v>
      </c>
      <c r="AQ136" s="80">
        <f t="shared" ca="1" si="77"/>
        <v>2.7713037440005217</v>
      </c>
      <c r="AR136" s="80">
        <f t="shared" si="78"/>
        <v>3.3530048645098289</v>
      </c>
      <c r="AS136" s="78">
        <f t="shared" si="79"/>
        <v>0.25624489942475603</v>
      </c>
      <c r="AT136" s="96">
        <f t="shared" ca="1" si="80"/>
        <v>4</v>
      </c>
      <c r="AU136" s="97" t="str">
        <f t="shared" ca="1" si="81"/>
        <v>Silt mxture</v>
      </c>
      <c r="AV136" s="98">
        <f t="shared" si="82"/>
        <v>3</v>
      </c>
      <c r="AW136" s="99" t="str">
        <f t="shared" si="83"/>
        <v>Clay</v>
      </c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</row>
    <row r="137" spans="1:69">
      <c r="A137">
        <v>2.48</v>
      </c>
      <c r="C137" s="89">
        <f t="shared" si="44"/>
        <v>-8.1363839999999996</v>
      </c>
      <c r="D137" s="84">
        <f t="shared" si="45"/>
        <v>8.1363839999999996</v>
      </c>
      <c r="E137" s="76">
        <v>0.38369999999999999</v>
      </c>
      <c r="F137" s="91">
        <f t="shared" si="46"/>
        <v>4.0058279999999993</v>
      </c>
      <c r="G137" s="80">
        <f t="shared" si="47"/>
        <v>4.2701687999999995</v>
      </c>
      <c r="H137" s="81">
        <f t="shared" si="85"/>
        <v>4.3987895999999997</v>
      </c>
      <c r="I137" s="102">
        <v>15.7</v>
      </c>
      <c r="J137" s="92">
        <f t="shared" si="48"/>
        <v>0.163908</v>
      </c>
      <c r="K137" s="102">
        <v>126.6</v>
      </c>
      <c r="L137" s="78">
        <f t="shared" si="49"/>
        <v>1.321704</v>
      </c>
      <c r="M137" s="81">
        <f t="shared" si="50"/>
        <v>0.25385518079999997</v>
      </c>
      <c r="N137" s="14">
        <f t="shared" si="84"/>
        <v>98</v>
      </c>
      <c r="O137" s="78">
        <f t="shared" si="51"/>
        <v>0.3986828160000005</v>
      </c>
      <c r="P137" s="78">
        <f t="shared" si="52"/>
        <v>0.14482763519999986</v>
      </c>
      <c r="Q137" s="93">
        <f t="shared" si="53"/>
        <v>1.2775903747199997</v>
      </c>
      <c r="R137" s="80">
        <f t="shared" si="54"/>
        <v>8.8214543650851578</v>
      </c>
      <c r="S137" s="80">
        <f t="shared" si="55"/>
        <v>2778.8084736200644</v>
      </c>
      <c r="T137" s="69">
        <f t="shared" si="56"/>
        <v>63.724159487999934</v>
      </c>
      <c r="U137" s="78">
        <f t="shared" si="57"/>
        <v>1.6115719831694124</v>
      </c>
      <c r="V137" s="69">
        <f t="shared" si="58"/>
        <v>100.56209174977133</v>
      </c>
      <c r="W137" s="80">
        <f t="shared" ca="1" si="59"/>
        <v>1.852821321289301</v>
      </c>
      <c r="X137" s="80">
        <f t="shared" ca="1" si="60"/>
        <v>32.580545320086294</v>
      </c>
      <c r="Y137" s="94">
        <f t="shared" ca="1" si="61"/>
        <v>8.8705160739789362E-8</v>
      </c>
      <c r="Z137" s="80">
        <f t="shared" ca="1" si="62"/>
        <v>14</v>
      </c>
      <c r="AA137" s="80">
        <f t="shared" ca="1" si="63"/>
        <v>54.200803775999987</v>
      </c>
      <c r="AB137" s="80">
        <f t="shared" ca="1" si="64"/>
        <v>13.314159723256232</v>
      </c>
      <c r="AC137" s="80">
        <f t="shared" si="65"/>
        <v>14.887057218292316</v>
      </c>
      <c r="AD137" s="69">
        <f t="shared" si="66"/>
        <v>455.46893929411755</v>
      </c>
      <c r="AE137" s="69">
        <f t="shared" si="86"/>
        <v>470.60079811764706</v>
      </c>
      <c r="AF137" s="69">
        <f t="shared" si="67"/>
        <v>427.01687999999996</v>
      </c>
      <c r="AG137" s="95">
        <f t="shared" si="87"/>
        <v>439.87896000000001</v>
      </c>
      <c r="AH137" s="93">
        <f t="shared" si="68"/>
        <v>20.386721282632514</v>
      </c>
      <c r="AI137" s="81">
        <f t="shared" si="69"/>
        <v>1.1317453314324375</v>
      </c>
      <c r="AJ137" s="80">
        <f t="shared" si="70"/>
        <v>4.0993620479999997</v>
      </c>
      <c r="AK137" s="80">
        <f t="shared" si="71"/>
        <v>26.731679894197448</v>
      </c>
      <c r="AL137" s="78">
        <f t="shared" ca="1" si="72"/>
        <v>0.9246247186838954</v>
      </c>
      <c r="AM137" s="80">
        <f t="shared" ca="1" si="73"/>
        <v>23.007411299801291</v>
      </c>
      <c r="AN137" s="80">
        <f t="shared" si="74"/>
        <v>4.0284611320754706</v>
      </c>
      <c r="AO137" s="80">
        <f t="shared" si="75"/>
        <v>3.8384431079164836</v>
      </c>
      <c r="AP137" s="80">
        <f t="shared" si="76"/>
        <v>4.2337231925259644</v>
      </c>
      <c r="AQ137" s="80">
        <f t="shared" ca="1" si="77"/>
        <v>2.802606893589187</v>
      </c>
      <c r="AR137" s="80">
        <f t="shared" si="78"/>
        <v>3.3856171054168227</v>
      </c>
      <c r="AS137" s="78">
        <f t="shared" si="79"/>
        <v>0.27582401786114802</v>
      </c>
      <c r="AT137" s="96">
        <f t="shared" ca="1" si="80"/>
        <v>4</v>
      </c>
      <c r="AU137" s="97" t="str">
        <f t="shared" ca="1" si="81"/>
        <v>Silt mxture</v>
      </c>
      <c r="AV137" s="98">
        <f t="shared" si="82"/>
        <v>3</v>
      </c>
      <c r="AW137" s="99" t="str">
        <f t="shared" si="83"/>
        <v>Clay</v>
      </c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</row>
    <row r="138" spans="1:69">
      <c r="A138">
        <v>2.5</v>
      </c>
      <c r="C138" s="89">
        <f t="shared" si="44"/>
        <v>-8.202</v>
      </c>
      <c r="D138" s="84">
        <f t="shared" si="45"/>
        <v>8.202</v>
      </c>
      <c r="E138" s="76">
        <v>0.37130000000000002</v>
      </c>
      <c r="F138" s="91">
        <f t="shared" si="46"/>
        <v>3.8763719999999999</v>
      </c>
      <c r="G138" s="80">
        <f t="shared" si="47"/>
        <v>4.137372</v>
      </c>
      <c r="H138" s="81">
        <f t="shared" si="85"/>
        <v>4.1902878857142856</v>
      </c>
      <c r="I138" s="102">
        <v>15.5</v>
      </c>
      <c r="J138" s="92">
        <f t="shared" si="48"/>
        <v>0.16181999999999999</v>
      </c>
      <c r="K138" s="102">
        <v>125</v>
      </c>
      <c r="L138" s="78">
        <f t="shared" si="49"/>
        <v>1.3049999999999999</v>
      </c>
      <c r="M138" s="81">
        <f t="shared" si="50"/>
        <v>0.25590239999999997</v>
      </c>
      <c r="N138" s="14">
        <f t="shared" si="84"/>
        <v>98</v>
      </c>
      <c r="O138" s="78">
        <f t="shared" si="51"/>
        <v>0.40189800000000053</v>
      </c>
      <c r="P138" s="78">
        <f t="shared" si="52"/>
        <v>0.14599559999999986</v>
      </c>
      <c r="Q138" s="93">
        <f t="shared" si="53"/>
        <v>1.23270642</v>
      </c>
      <c r="R138" s="80">
        <f t="shared" si="54"/>
        <v>8.4434491176446489</v>
      </c>
      <c r="S138" s="80">
        <f t="shared" si="55"/>
        <v>2715.7800606338196</v>
      </c>
      <c r="T138" s="69">
        <f t="shared" si="56"/>
        <v>64.238063999999937</v>
      </c>
      <c r="U138" s="78">
        <f t="shared" si="57"/>
        <v>1.608833793040586</v>
      </c>
      <c r="V138" s="69">
        <f t="shared" si="58"/>
        <v>100.39122868573257</v>
      </c>
      <c r="W138" s="80">
        <f t="shared" ca="1" si="59"/>
        <v>1.8145817826540993</v>
      </c>
      <c r="X138" s="80">
        <f t="shared" ca="1" si="60"/>
        <v>32.434470765302308</v>
      </c>
      <c r="Y138" s="94">
        <f t="shared" ca="1" si="61"/>
        <v>7.899914390940326E-8</v>
      </c>
      <c r="Z138" s="80">
        <f t="shared" ca="1" si="62"/>
        <v>14</v>
      </c>
      <c r="AA138" s="80">
        <f t="shared" ca="1" si="63"/>
        <v>52.296635999999992</v>
      </c>
      <c r="AB138" s="80">
        <f t="shared" ca="1" si="64"/>
        <v>11.44077084925388</v>
      </c>
      <c r="AC138" s="80">
        <f t="shared" si="65"/>
        <v>14.956805352289145</v>
      </c>
      <c r="AD138" s="69">
        <f t="shared" si="66"/>
        <v>439.46752941176464</v>
      </c>
      <c r="AE138" s="69">
        <f t="shared" si="86"/>
        <v>445.69292773109231</v>
      </c>
      <c r="AF138" s="69">
        <f t="shared" si="67"/>
        <v>413.73720000000003</v>
      </c>
      <c r="AG138" s="95">
        <f t="shared" si="87"/>
        <v>419.02878857142849</v>
      </c>
      <c r="AH138" s="93">
        <f t="shared" si="68"/>
        <v>20.010356611197391</v>
      </c>
      <c r="AI138" s="81">
        <f t="shared" si="69"/>
        <v>1.108389567904787</v>
      </c>
      <c r="AJ138" s="80">
        <f t="shared" si="70"/>
        <v>3.9718771199999998</v>
      </c>
      <c r="AK138" s="80">
        <f t="shared" si="71"/>
        <v>25.586209447408024</v>
      </c>
      <c r="AL138" s="78">
        <f t="shared" ca="1" si="72"/>
        <v>0.93098717890945015</v>
      </c>
      <c r="AM138" s="80">
        <f t="shared" ca="1" si="73"/>
        <v>22.314556073350758</v>
      </c>
      <c r="AN138" s="80">
        <f t="shared" si="74"/>
        <v>3.9031811320754715</v>
      </c>
      <c r="AO138" s="80">
        <f t="shared" si="75"/>
        <v>3.9111784002018672</v>
      </c>
      <c r="AP138" s="80">
        <f t="shared" si="76"/>
        <v>4.3319803591190844</v>
      </c>
      <c r="AQ138" s="80">
        <f t="shared" ca="1" si="77"/>
        <v>2.8191616640519417</v>
      </c>
      <c r="AR138" s="80">
        <f t="shared" si="78"/>
        <v>3.4015715777199569</v>
      </c>
      <c r="AS138" s="78">
        <f t="shared" si="79"/>
        <v>0.28084724990724075</v>
      </c>
      <c r="AT138" s="96">
        <f t="shared" ca="1" si="80"/>
        <v>4</v>
      </c>
      <c r="AU138" s="97" t="str">
        <f t="shared" ca="1" si="81"/>
        <v>Silt mxture</v>
      </c>
      <c r="AV138" s="98">
        <f t="shared" si="82"/>
        <v>3</v>
      </c>
      <c r="AW138" s="99" t="str">
        <f t="shared" si="83"/>
        <v>Clay</v>
      </c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</row>
    <row r="139" spans="1:69">
      <c r="A139">
        <v>2.52</v>
      </c>
      <c r="C139" s="89">
        <f t="shared" si="44"/>
        <v>-8.2676160000000003</v>
      </c>
      <c r="D139" s="84">
        <f t="shared" si="45"/>
        <v>8.2676160000000003</v>
      </c>
      <c r="E139" s="76">
        <v>0.3589</v>
      </c>
      <c r="F139" s="91">
        <f t="shared" si="46"/>
        <v>3.7469159999999997</v>
      </c>
      <c r="G139" s="80">
        <f t="shared" si="47"/>
        <v>4.0060367999999995</v>
      </c>
      <c r="H139" s="81">
        <f t="shared" si="85"/>
        <v>4.0079159999999998</v>
      </c>
      <c r="I139" s="102">
        <v>15.6</v>
      </c>
      <c r="J139" s="92">
        <f t="shared" si="48"/>
        <v>0.16286399999999998</v>
      </c>
      <c r="K139" s="102">
        <v>124.1</v>
      </c>
      <c r="L139" s="78">
        <f t="shared" si="49"/>
        <v>1.295604</v>
      </c>
      <c r="M139" s="81">
        <f t="shared" si="50"/>
        <v>0.25794961919999998</v>
      </c>
      <c r="N139" s="14">
        <f t="shared" si="84"/>
        <v>98</v>
      </c>
      <c r="O139" s="78">
        <f t="shared" si="51"/>
        <v>0.40511318400000057</v>
      </c>
      <c r="P139" s="78">
        <f t="shared" si="52"/>
        <v>0.14716356479999987</v>
      </c>
      <c r="Q139" s="93">
        <f t="shared" si="53"/>
        <v>1.1883047932799997</v>
      </c>
      <c r="R139" s="80">
        <f t="shared" si="54"/>
        <v>8.0747214495309692</v>
      </c>
      <c r="S139" s="80">
        <f t="shared" si="55"/>
        <v>2601.1768866697867</v>
      </c>
      <c r="T139" s="69">
        <f t="shared" si="56"/>
        <v>64.751968511999948</v>
      </c>
      <c r="U139" s="78">
        <f t="shared" si="57"/>
        <v>1.6083270088020492</v>
      </c>
      <c r="V139" s="69">
        <f t="shared" si="58"/>
        <v>100.35960534924787</v>
      </c>
      <c r="W139" s="80">
        <f t="shared" ca="1" si="59"/>
        <v>1.7815897171125439</v>
      </c>
      <c r="X139" s="80">
        <f t="shared" ca="1" si="60"/>
        <v>32.301367444821238</v>
      </c>
      <c r="Y139" s="94">
        <f t="shared" ca="1" si="61"/>
        <v>6.7988034899976851E-8</v>
      </c>
      <c r="Z139" s="80">
        <f t="shared" ca="1" si="62"/>
        <v>14</v>
      </c>
      <c r="AA139" s="80">
        <f t="shared" ca="1" si="63"/>
        <v>50.412930623999983</v>
      </c>
      <c r="AB139" s="80">
        <f t="shared" ca="1" si="64"/>
        <v>9.4914722400220306</v>
      </c>
      <c r="AC139" s="80">
        <f t="shared" si="65"/>
        <v>15.087878315663907</v>
      </c>
      <c r="AD139" s="69">
        <f t="shared" si="66"/>
        <v>423.6380724705881</v>
      </c>
      <c r="AE139" s="69">
        <f t="shared" si="86"/>
        <v>423.85915482352931</v>
      </c>
      <c r="AF139" s="69">
        <f t="shared" si="67"/>
        <v>400.60367999999994</v>
      </c>
      <c r="AG139" s="95">
        <f t="shared" si="87"/>
        <v>400.79159999999996</v>
      </c>
      <c r="AH139" s="93">
        <f t="shared" si="68"/>
        <v>19.400633544160407</v>
      </c>
      <c r="AI139" s="81">
        <f t="shared" si="69"/>
        <v>1.1066869725623834</v>
      </c>
      <c r="AJ139" s="80">
        <f t="shared" si="70"/>
        <v>3.8457953279999995</v>
      </c>
      <c r="AK139" s="80">
        <f t="shared" si="71"/>
        <v>24.468852877366572</v>
      </c>
      <c r="AL139" s="78">
        <f t="shared" ca="1" si="72"/>
        <v>0.93921245267341247</v>
      </c>
      <c r="AM139" s="80">
        <f t="shared" ca="1" si="73"/>
        <v>21.701409873222421</v>
      </c>
      <c r="AN139" s="80">
        <f t="shared" si="74"/>
        <v>3.7792799999999995</v>
      </c>
      <c r="AO139" s="80">
        <f t="shared" si="75"/>
        <v>4.065464401125821</v>
      </c>
      <c r="AP139" s="80">
        <f t="shared" si="76"/>
        <v>4.5228396202670256</v>
      </c>
      <c r="AQ139" s="80">
        <f t="shared" ca="1" si="77"/>
        <v>2.8406057088937184</v>
      </c>
      <c r="AR139" s="80">
        <f t="shared" si="78"/>
        <v>3.4223860506549211</v>
      </c>
      <c r="AS139" s="78">
        <f t="shared" si="79"/>
        <v>0.28816339679891739</v>
      </c>
      <c r="AT139" s="96">
        <f t="shared" ca="1" si="80"/>
        <v>4</v>
      </c>
      <c r="AU139" s="97" t="str">
        <f t="shared" ca="1" si="81"/>
        <v>Silt mxture</v>
      </c>
      <c r="AV139" s="98">
        <f t="shared" si="82"/>
        <v>3</v>
      </c>
      <c r="AW139" s="99" t="str">
        <f t="shared" si="83"/>
        <v>Clay</v>
      </c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</row>
    <row r="140" spans="1:69">
      <c r="A140">
        <v>2.54</v>
      </c>
      <c r="C140" s="89">
        <f t="shared" si="44"/>
        <v>-8.3332320000000006</v>
      </c>
      <c r="D140" s="84">
        <f t="shared" si="45"/>
        <v>8.3332320000000006</v>
      </c>
      <c r="E140" s="76">
        <v>0.34889999999999999</v>
      </c>
      <c r="F140" s="91">
        <f t="shared" si="46"/>
        <v>3.6425159999999996</v>
      </c>
      <c r="G140" s="80">
        <f t="shared" si="47"/>
        <v>3.8980871999999995</v>
      </c>
      <c r="H140" s="81">
        <f t="shared" si="85"/>
        <v>3.8973116571428568</v>
      </c>
      <c r="I140" s="102">
        <v>15.3</v>
      </c>
      <c r="J140" s="92">
        <f t="shared" si="48"/>
        <v>0.15973200000000001</v>
      </c>
      <c r="K140" s="102">
        <v>122.4</v>
      </c>
      <c r="L140" s="78">
        <f t="shared" si="49"/>
        <v>1.2778560000000001</v>
      </c>
      <c r="M140" s="81">
        <f t="shared" si="50"/>
        <v>0.25999683839999999</v>
      </c>
      <c r="N140" s="14">
        <f t="shared" si="84"/>
        <v>98</v>
      </c>
      <c r="O140" s="78">
        <f t="shared" si="51"/>
        <v>0.40832836800000061</v>
      </c>
      <c r="P140" s="78">
        <f t="shared" si="52"/>
        <v>0.14833152959999987</v>
      </c>
      <c r="Q140" s="93">
        <f t="shared" si="53"/>
        <v>1.1516204145599997</v>
      </c>
      <c r="R140" s="80">
        <f t="shared" si="54"/>
        <v>7.7638275400080596</v>
      </c>
      <c r="S140" s="80">
        <f t="shared" si="55"/>
        <v>2570.3044010482254</v>
      </c>
      <c r="T140" s="69">
        <f t="shared" si="56"/>
        <v>65.265873023999944</v>
      </c>
      <c r="U140" s="78">
        <f t="shared" si="57"/>
        <v>1.6049823489684123</v>
      </c>
      <c r="V140" s="69">
        <f t="shared" si="58"/>
        <v>100.15089857562893</v>
      </c>
      <c r="W140" s="80">
        <f t="shared" ca="1" si="59"/>
        <v>1.7481382548674009</v>
      </c>
      <c r="X140" s="80">
        <f t="shared" ca="1" si="60"/>
        <v>32.162755444986971</v>
      </c>
      <c r="Y140" s="94">
        <f t="shared" ca="1" si="61"/>
        <v>6.2121667393264151E-8</v>
      </c>
      <c r="Z140" s="80">
        <f t="shared" ca="1" si="62"/>
        <v>14</v>
      </c>
      <c r="AA140" s="80">
        <f t="shared" ca="1" si="63"/>
        <v>48.856623647999982</v>
      </c>
      <c r="AB140" s="80">
        <f t="shared" ca="1" si="64"/>
        <v>8.4047674824524456</v>
      </c>
      <c r="AC140" s="80">
        <f t="shared" si="65"/>
        <v>15.124175601011967</v>
      </c>
      <c r="AD140" s="69">
        <f t="shared" si="66"/>
        <v>410.55986258823515</v>
      </c>
      <c r="AE140" s="69">
        <f t="shared" si="86"/>
        <v>410.46862225210072</v>
      </c>
      <c r="AF140" s="69">
        <f t="shared" si="67"/>
        <v>389.80871999999994</v>
      </c>
      <c r="AG140" s="95">
        <f t="shared" si="87"/>
        <v>389.73116571428574</v>
      </c>
      <c r="AH140" s="93">
        <f t="shared" si="68"/>
        <v>19.192601450130734</v>
      </c>
      <c r="AI140" s="81">
        <f t="shared" si="69"/>
        <v>1.0768580384139728</v>
      </c>
      <c r="AJ140" s="80">
        <f t="shared" si="70"/>
        <v>3.7421637119999995</v>
      </c>
      <c r="AK140" s="80">
        <f t="shared" si="71"/>
        <v>23.526750121236542</v>
      </c>
      <c r="AL140" s="78">
        <f t="shared" ca="1" si="72"/>
        <v>0.94417910968065888</v>
      </c>
      <c r="AM140" s="80">
        <f t="shared" ca="1" si="73"/>
        <v>21.080788866956073</v>
      </c>
      <c r="AN140" s="80">
        <f t="shared" si="74"/>
        <v>3.6774407547169803</v>
      </c>
      <c r="AO140" s="80">
        <f t="shared" si="75"/>
        <v>4.0977020729551672</v>
      </c>
      <c r="AP140" s="80">
        <f t="shared" si="76"/>
        <v>4.577164431401604</v>
      </c>
      <c r="AQ140" s="80">
        <f t="shared" ca="1" si="77"/>
        <v>2.8534969538491017</v>
      </c>
      <c r="AR140" s="80">
        <f t="shared" si="78"/>
        <v>3.4342479688533598</v>
      </c>
      <c r="AS140" s="78">
        <f t="shared" si="79"/>
        <v>0.29167034474318093</v>
      </c>
      <c r="AT140" s="96">
        <f t="shared" ca="1" si="80"/>
        <v>4</v>
      </c>
      <c r="AU140" s="97" t="str">
        <f t="shared" ca="1" si="81"/>
        <v>Silt mxture</v>
      </c>
      <c r="AV140" s="98">
        <f t="shared" si="82"/>
        <v>3</v>
      </c>
      <c r="AW140" s="99" t="str">
        <f t="shared" si="83"/>
        <v>Clay</v>
      </c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</row>
    <row r="141" spans="1:69">
      <c r="A141">
        <v>2.56</v>
      </c>
      <c r="C141" s="89">
        <f t="shared" ref="C141:C204" si="88">$N$2-D141</f>
        <v>-8.398848000000001</v>
      </c>
      <c r="D141" s="84">
        <f t="shared" ref="D141:D204" si="89">A141*$D$11</f>
        <v>8.398848000000001</v>
      </c>
      <c r="E141" s="76">
        <v>0.3296</v>
      </c>
      <c r="F141" s="91">
        <f t="shared" ref="F141:F204" si="90">$F$11*E141</f>
        <v>3.4410240000000001</v>
      </c>
      <c r="G141" s="80">
        <f t="shared" ref="G141:G204" si="91">F141+((1-$Q$1)*L141)</f>
        <v>3.6746712000000001</v>
      </c>
      <c r="H141" s="81">
        <f t="shared" si="85"/>
        <v>3.8499438857142856</v>
      </c>
      <c r="I141" s="102">
        <v>14.4</v>
      </c>
      <c r="J141" s="92">
        <f t="shared" ref="J141:J204" si="92">$J$11*I141</f>
        <v>0.150336</v>
      </c>
      <c r="K141" s="102">
        <v>111.9</v>
      </c>
      <c r="L141" s="78">
        <f t="shared" ref="L141:L204" si="93">$L$11*K141</f>
        <v>1.1682360000000001</v>
      </c>
      <c r="M141" s="81">
        <f t="shared" ref="M141:M204" si="94">IF(D141&gt;$N$3,(62.4/$M$11)*ABS(D141-$N$3),0)</f>
        <v>0.26204405759999999</v>
      </c>
      <c r="N141" s="14">
        <f t="shared" si="84"/>
        <v>98</v>
      </c>
      <c r="O141" s="78">
        <f t="shared" ref="O141:O204" si="95">(D141-D140)*(N141/2000)+O140</f>
        <v>0.41154355200000065</v>
      </c>
      <c r="P141" s="78">
        <f t="shared" ref="P141:P204" si="96">IF(D141&gt;$N$3,(((N141-62.4)/$P$11)*(D141-D140))+P140,O141)</f>
        <v>0.14949949439999988</v>
      </c>
      <c r="Q141" s="93">
        <f t="shared" ref="Q141:Q204" si="97">$Q$11*(G141-O141)</f>
        <v>1.0768321238399998</v>
      </c>
      <c r="R141" s="80">
        <f t="shared" ref="R141:R204" si="98">Q141/P141</f>
        <v>7.2029148202925342</v>
      </c>
      <c r="S141" s="80">
        <f t="shared" ref="S141:S204" si="99">AD141/J141</f>
        <v>2553.5957478776945</v>
      </c>
      <c r="T141" s="69">
        <f t="shared" ref="T141:T204" si="100">$T$11*P141*2000</f>
        <v>65.779777535999955</v>
      </c>
      <c r="U141" s="78">
        <f t="shared" ref="U141:U204" si="101">MAX(1.4,(0.27*(LOG(AO141))+0.36*(LOG(AN141))+1.236))</f>
        <v>1.5955665597161304</v>
      </c>
      <c r="V141" s="69">
        <f t="shared" ref="V141:V204" si="102">62.4*U141</f>
        <v>99.563353326286531</v>
      </c>
      <c r="W141" s="80">
        <f t="shared" ref="W141:W204" ca="1" si="103">AN141/(10^(1.1268-0.2817*AQ141))</f>
        <v>1.6706339382898088</v>
      </c>
      <c r="X141" s="80">
        <f t="shared" ref="X141:X204" ca="1" si="104">17.6+11*LOG(AM141)</f>
        <v>31.882276531759441</v>
      </c>
      <c r="Y141" s="94">
        <f t="shared" ref="Y141:Y204" ca="1" si="105">IF(AND(AQ141&gt;1,AQ141&lt;=3.27),$Y$11*10^(0.952-3.04*AQ141),IF(AND(AQ141&gt;3.27,AQ141&lt;4),$Y$11*10^(-4.52-1.37*AQ141),"N/A"))</f>
        <v>5.3598928960857691E-8</v>
      </c>
      <c r="Z141" s="80">
        <f t="shared" ref="Z141:Z204" ca="1" si="106">IF(AND(AQ141&gt;2.2,AM141&lt;14), AM141, IF(AND(AQ141&gt;2.2,AM141&gt;14), 14, IF(AQ141&lt;2.2, 0.0188*(10^(0.55*AQ141+1.68)), "N/A")))</f>
        <v>14</v>
      </c>
      <c r="AA141" s="80">
        <f t="shared" ref="AA141:AA204" ca="1" si="107">Z141*(G141-O141)</f>
        <v>45.683787071999987</v>
      </c>
      <c r="AB141" s="80">
        <f t="shared" ref="AB141:AB204" ca="1" si="108">$AB$11*Y141*AA141*2000/62.4</f>
        <v>6.7807441604355967</v>
      </c>
      <c r="AC141" s="80">
        <f t="shared" ref="AC141:AC204" si="109">10.5+7*LOG(AP141)</f>
        <v>15.144002494462278</v>
      </c>
      <c r="AD141" s="69">
        <f t="shared" ref="AD141:AD204" si="110">$AD$11*(G141-O141)/$Q$2</f>
        <v>383.8973703529411</v>
      </c>
      <c r="AE141" s="69">
        <f t="shared" si="86"/>
        <v>404.51768631932765</v>
      </c>
      <c r="AF141" s="69">
        <f t="shared" ref="AF141:AF204" si="111">$AF$11*G141/$Q$3</f>
        <v>367.46712000000002</v>
      </c>
      <c r="AG141" s="95">
        <f t="shared" si="87"/>
        <v>384.9943885714286</v>
      </c>
      <c r="AH141" s="93">
        <f t="shared" ref="AH141:AH204" si="112">(AK141+10)/((J141/P141)+0.67)</f>
        <v>18.994451225377709</v>
      </c>
      <c r="AI141" s="81">
        <f t="shared" ref="AI141:AI204" si="113">J141/P141</f>
        <v>1.0055953741071657</v>
      </c>
      <c r="AJ141" s="80">
        <f t="shared" ref="AJ141:AJ204" si="114">$AJ$11*G141</f>
        <v>3.5276843520000001</v>
      </c>
      <c r="AK141" s="80">
        <f t="shared" ref="AK141:AK204" si="115">(G141-O141)/P141</f>
        <v>21.827014606947071</v>
      </c>
      <c r="AL141" s="78">
        <f t="shared" ref="AL141:AL204" ca="1" si="116">MIN(1,((0.381*AQ141)+(0.05*(P141/1.06)-0.15)))</f>
        <v>0.95226615767101752</v>
      </c>
      <c r="AM141" s="80">
        <f t="shared" ref="AM141:AM204" ca="1" si="117">((G141-O141)/1.06)*((1.06/P141)^AL141)</f>
        <v>19.878736435793986</v>
      </c>
      <c r="AN141" s="80">
        <f t="shared" ref="AN141:AN204" si="118">G141/1.06</f>
        <v>3.4666709433962262</v>
      </c>
      <c r="AO141" s="80">
        <f t="shared" ref="AO141:AO204" si="119">100*(J141/G141)</f>
        <v>4.0911415421330757</v>
      </c>
      <c r="AP141" s="80">
        <f t="shared" ref="AP141:AP204" si="120">100*(J141/(G141-O141))</f>
        <v>4.6071136718216437</v>
      </c>
      <c r="AQ141" s="80">
        <f t="shared" ref="AQ141:AQ204" ca="1" si="121">SQRT(((3.47-LOG(AM141))^2)+((LOG(AP141)+1.22)^2))</f>
        <v>2.8745782013848329</v>
      </c>
      <c r="AR141" s="80">
        <f t="shared" ref="AR141:AR204" si="122">SQRT(((3.47-LOG(AN141))^2)+((LOG(AO141)+1.22)^2))</f>
        <v>3.4555848048291229</v>
      </c>
      <c r="AS141" s="78">
        <f t="shared" ref="AS141:AS204" si="123">(L141-M141)/(G141-O141)</f>
        <v>0.27770655645525033</v>
      </c>
      <c r="AT141" s="96">
        <f t="shared" ref="AT141:AT204" ca="1" si="124">IF(AND((0.005*(AP141-1)-0.0003*((AP141-1)^2)-0.002)&gt;0,AM141&gt;(1/(0.005*(AP141-1)-0.0003*((AP141-1)^2)-0.002)),AP141&gt;=4.5),9,IF(AND((0.005*(AP141-1)-0.0003*((AP141-1)^2)-0.002)&gt;0,AM141&gt;(1/(0.005*(AP141-1)-0.0003*((AP141-1)^2)-0.002)),AP141&lt;4.5),8,IF(AM141&lt;12*EXP(-1.4*AP141),1,IF(AQ141&gt;3.6,2,IF(AQ141&gt;2.95,3,IF(AQ141&gt;2.6,4,IF(AQ141&gt;2.05,5,IF(AQ141&gt;1.31,6,7))))))))</f>
        <v>4</v>
      </c>
      <c r="AU141" s="97" t="str">
        <f t="shared" ref="AU141:AU204" ca="1" si="125">IF(AT141=9,"Very stiff fine-grained",IF(AT141=8,"Very stiff sand to clayey sand",IF(AT141=1,"Sensitive fine-grained", IF(AT141=2,"Organic",IF(AT141=3,"Clay",IF(AT141=4,"Silt mxture",IF(AT141=5,"Sand mixture",IF(AT141=6,"Sand","Gravelly sand to sand"))))))))</f>
        <v>Silt mxture</v>
      </c>
      <c r="AV141" s="98">
        <f t="shared" ref="AV141:AV204" si="126">IF(AND((0.005*(AO141-1)-0.0003*((AO141-1)^2)-0.002)&gt;0,AN141&gt;(1/(0.005*(AO141-1)-0.0003*((AO141-1)^2)-0.002)),AO141&gt;=4.5),9,IF(AND((0.005*(AO141-1)-0.0003*((AO141-1)^2)-0.002)&gt;0,AN141&gt;(1/(0.005*(AO141-1)-0.0003*((AO141-1)^2)-0.002)),AO141&lt;4.5),8,IF(AN141&lt;12*EXP(-1.4*AO141),1,IF(AR141&gt;3.6,2,IF(AR141&gt;2.95,3,IF(AR141&gt;2.6,4,IF(AR141&gt;2.05,5,IF(AR141&gt;1.31,6,7))))))))</f>
        <v>3</v>
      </c>
      <c r="AW141" s="99" t="str">
        <f t="shared" ref="AW141:AW204" si="127">IF(AV141=9,"Very stiff fine-grained",IF(AV141=8,"Very stiff sand to clayey sand",IF(AV141=1,"Sensitive fine-grained", IF(AV141=2,"Organic",IF(AV141=3,"Clay",IF(AV141=4,"Silt mxture",IF(AV141=5,"Sand mixture",IF(AV141=6,"Sand","Gravelly sand to sand"))))))))</f>
        <v>Clay</v>
      </c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</row>
    <row r="142" spans="1:69">
      <c r="A142">
        <v>2.58</v>
      </c>
      <c r="C142" s="89">
        <f t="shared" si="88"/>
        <v>-8.4644640000000013</v>
      </c>
      <c r="D142" s="84">
        <f t="shared" si="89"/>
        <v>8.4644640000000013</v>
      </c>
      <c r="E142" s="76">
        <v>0.31530000000000002</v>
      </c>
      <c r="F142" s="91">
        <f t="shared" si="90"/>
        <v>3.2917320000000001</v>
      </c>
      <c r="G142" s="80">
        <f t="shared" si="91"/>
        <v>3.5268408</v>
      </c>
      <c r="H142" s="81">
        <f t="shared" si="85"/>
        <v>3.7703612571428571</v>
      </c>
      <c r="I142" s="102">
        <v>15.9</v>
      </c>
      <c r="J142" s="92">
        <f t="shared" si="92"/>
        <v>0.165996</v>
      </c>
      <c r="K142" s="102">
        <v>112.6</v>
      </c>
      <c r="L142" s="78">
        <f t="shared" si="93"/>
        <v>1.1755439999999999</v>
      </c>
      <c r="M142" s="81">
        <f t="shared" si="94"/>
        <v>0.26409127680000005</v>
      </c>
      <c r="N142" s="14">
        <f t="shared" ref="N142:N205" si="128">IF(C142&gt;-11.5,98,IF(C142&gt;-26.5,115,IF(C142&gt;-39.5,117,IF(C142&gt;-49.5,120,119))))</f>
        <v>98</v>
      </c>
      <c r="O142" s="78">
        <f t="shared" si="95"/>
        <v>0.41475873600000068</v>
      </c>
      <c r="P142" s="78">
        <f t="shared" si="96"/>
        <v>0.15066745919999988</v>
      </c>
      <c r="Q142" s="93">
        <f t="shared" si="97"/>
        <v>1.0269870811199997</v>
      </c>
      <c r="R142" s="80">
        <f t="shared" si="98"/>
        <v>6.8162500819553244</v>
      </c>
      <c r="S142" s="80">
        <f t="shared" si="99"/>
        <v>2205.6393024353524</v>
      </c>
      <c r="T142" s="69">
        <f t="shared" si="100"/>
        <v>66.293682047999937</v>
      </c>
      <c r="U142" s="78">
        <f t="shared" si="101"/>
        <v>1.6055809737738844</v>
      </c>
      <c r="V142" s="69">
        <f t="shared" si="102"/>
        <v>100.18825276349038</v>
      </c>
      <c r="W142" s="80">
        <f t="shared" ca="1" si="103"/>
        <v>1.6543341714331359</v>
      </c>
      <c r="X142" s="80">
        <f t="shared" ca="1" si="104"/>
        <v>31.792088846145788</v>
      </c>
      <c r="Y142" s="94">
        <f t="shared" ca="1" si="105"/>
        <v>3.8252909884566194E-8</v>
      </c>
      <c r="Z142" s="80">
        <f t="shared" ca="1" si="106"/>
        <v>14</v>
      </c>
      <c r="AA142" s="80">
        <f t="shared" ca="1" si="107"/>
        <v>43.569148895999987</v>
      </c>
      <c r="AB142" s="80">
        <f t="shared" ca="1" si="108"/>
        <v>4.6153293963672022</v>
      </c>
      <c r="AC142" s="80">
        <f t="shared" si="109"/>
        <v>15.589326076774826</v>
      </c>
      <c r="AD142" s="69">
        <f t="shared" si="110"/>
        <v>366.12730164705874</v>
      </c>
      <c r="AE142" s="69">
        <f t="shared" si="86"/>
        <v>394.77676719327718</v>
      </c>
      <c r="AF142" s="69">
        <f t="shared" si="111"/>
        <v>352.68407999999999</v>
      </c>
      <c r="AG142" s="95">
        <f t="shared" si="87"/>
        <v>377.03612571428573</v>
      </c>
      <c r="AH142" s="93">
        <f t="shared" si="112"/>
        <v>17.302395027925019</v>
      </c>
      <c r="AI142" s="81">
        <f t="shared" si="113"/>
        <v>1.1017375674972565</v>
      </c>
      <c r="AJ142" s="80">
        <f t="shared" si="114"/>
        <v>3.3857671679999997</v>
      </c>
      <c r="AK142" s="80">
        <f t="shared" si="115"/>
        <v>20.6553032786525</v>
      </c>
      <c r="AL142" s="78">
        <f t="shared" ca="1" si="116"/>
        <v>0.97068089265487389</v>
      </c>
      <c r="AM142" s="80">
        <f t="shared" ca="1" si="117"/>
        <v>19.506973550195745</v>
      </c>
      <c r="AN142" s="80">
        <f t="shared" si="118"/>
        <v>3.3272083018867922</v>
      </c>
      <c r="AO142" s="80">
        <f t="shared" si="119"/>
        <v>4.7066485110413829</v>
      </c>
      <c r="AP142" s="80">
        <f t="shared" si="120"/>
        <v>5.3339210402004378</v>
      </c>
      <c r="AQ142" s="80">
        <f t="shared" ca="1" si="121"/>
        <v>2.9227662389297437</v>
      </c>
      <c r="AR142" s="80">
        <f t="shared" si="122"/>
        <v>3.5032256866296176</v>
      </c>
      <c r="AS142" s="78">
        <f t="shared" si="123"/>
        <v>0.292875542629007</v>
      </c>
      <c r="AT142" s="96">
        <f t="shared" ca="1" si="124"/>
        <v>4</v>
      </c>
      <c r="AU142" s="97" t="str">
        <f t="shared" ca="1" si="125"/>
        <v>Silt mxture</v>
      </c>
      <c r="AV142" s="98">
        <f t="shared" si="126"/>
        <v>3</v>
      </c>
      <c r="AW142" s="99" t="str">
        <f t="shared" si="127"/>
        <v>Clay</v>
      </c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</row>
    <row r="143" spans="1:69">
      <c r="A143">
        <v>2.6</v>
      </c>
      <c r="C143" s="89">
        <f t="shared" si="88"/>
        <v>-8.5300799999999999</v>
      </c>
      <c r="D143" s="84">
        <f t="shared" si="89"/>
        <v>8.5300799999999999</v>
      </c>
      <c r="E143" s="76">
        <v>0.33900000000000002</v>
      </c>
      <c r="F143" s="91">
        <f t="shared" si="90"/>
        <v>3.5391599999999999</v>
      </c>
      <c r="G143" s="80">
        <f t="shared" si="91"/>
        <v>3.7680047999999999</v>
      </c>
      <c r="H143" s="81">
        <f t="shared" si="85"/>
        <v>3.8029937142857144</v>
      </c>
      <c r="I143" s="102">
        <v>14</v>
      </c>
      <c r="J143" s="92">
        <f t="shared" si="92"/>
        <v>0.14615999999999998</v>
      </c>
      <c r="K143" s="102">
        <v>109.6</v>
      </c>
      <c r="L143" s="78">
        <f t="shared" si="93"/>
        <v>1.1442239999999999</v>
      </c>
      <c r="M143" s="81">
        <f t="shared" si="94"/>
        <v>0.266138496</v>
      </c>
      <c r="N143" s="14">
        <f t="shared" si="128"/>
        <v>98</v>
      </c>
      <c r="O143" s="78">
        <f t="shared" si="95"/>
        <v>0.41797392000000061</v>
      </c>
      <c r="P143" s="78">
        <f t="shared" si="96"/>
        <v>0.15183542399999986</v>
      </c>
      <c r="Q143" s="93">
        <f t="shared" si="97"/>
        <v>1.1055101903999998</v>
      </c>
      <c r="R143" s="80">
        <f t="shared" si="98"/>
        <v>7.2809767396572802</v>
      </c>
      <c r="S143" s="80">
        <f t="shared" si="99"/>
        <v>2696.5057471264363</v>
      </c>
      <c r="T143" s="69">
        <f t="shared" si="100"/>
        <v>66.807586559999933</v>
      </c>
      <c r="U143" s="78">
        <f t="shared" si="101"/>
        <v>1.5932436230402605</v>
      </c>
      <c r="V143" s="69">
        <f t="shared" si="102"/>
        <v>99.418402077712244</v>
      </c>
      <c r="W143" s="80">
        <f t="shared" ca="1" si="103"/>
        <v>1.6959085715399822</v>
      </c>
      <c r="X143" s="80">
        <f t="shared" ca="1" si="104"/>
        <v>31.883438883673008</v>
      </c>
      <c r="Y143" s="94">
        <f t="shared" ca="1" si="105"/>
        <v>5.974962840962548E-8</v>
      </c>
      <c r="Z143" s="80">
        <f t="shared" ca="1" si="106"/>
        <v>14</v>
      </c>
      <c r="AA143" s="80">
        <f t="shared" ca="1" si="107"/>
        <v>46.900432319999993</v>
      </c>
      <c r="AB143" s="80">
        <f t="shared" ca="1" si="108"/>
        <v>7.7601694247191073</v>
      </c>
      <c r="AC143" s="80">
        <f t="shared" si="109"/>
        <v>14.978458068269115</v>
      </c>
      <c r="AD143" s="69">
        <f t="shared" si="110"/>
        <v>394.1212799999999</v>
      </c>
      <c r="AE143" s="69">
        <f t="shared" si="86"/>
        <v>398.23762285714275</v>
      </c>
      <c r="AF143" s="69">
        <f t="shared" si="111"/>
        <v>376.80047999999999</v>
      </c>
      <c r="AG143" s="95">
        <f t="shared" si="87"/>
        <v>380.29937142857142</v>
      </c>
      <c r="AH143" s="93">
        <f t="shared" si="112"/>
        <v>19.639317207177506</v>
      </c>
      <c r="AI143" s="81">
        <f t="shared" si="113"/>
        <v>0.9626212128205347</v>
      </c>
      <c r="AJ143" s="80">
        <f t="shared" si="114"/>
        <v>3.6172846079999998</v>
      </c>
      <c r="AK143" s="80">
        <f t="shared" si="115"/>
        <v>22.063565877749337</v>
      </c>
      <c r="AL143" s="78">
        <f t="shared" ca="1" si="116"/>
        <v>0.94646343644022146</v>
      </c>
      <c r="AM143" s="80">
        <f t="shared" ca="1" si="117"/>
        <v>19.883573727184089</v>
      </c>
      <c r="AN143" s="80">
        <f t="shared" si="118"/>
        <v>3.5547215094339619</v>
      </c>
      <c r="AO143" s="80">
        <f t="shared" si="119"/>
        <v>3.8789759503491075</v>
      </c>
      <c r="AP143" s="80">
        <f t="shared" si="120"/>
        <v>4.3629448573918825</v>
      </c>
      <c r="AQ143" s="80">
        <f t="shared" ca="1" si="121"/>
        <v>2.8590587615179386</v>
      </c>
      <c r="AR143" s="80">
        <f t="shared" si="122"/>
        <v>3.4341161235838191</v>
      </c>
      <c r="AS143" s="78">
        <f t="shared" si="123"/>
        <v>0.2621126596898713</v>
      </c>
      <c r="AT143" s="96">
        <f t="shared" ca="1" si="124"/>
        <v>4</v>
      </c>
      <c r="AU143" s="97" t="str">
        <f t="shared" ca="1" si="125"/>
        <v>Silt mxture</v>
      </c>
      <c r="AV143" s="98">
        <f t="shared" si="126"/>
        <v>3</v>
      </c>
      <c r="AW143" s="99" t="str">
        <f t="shared" si="127"/>
        <v>Clay</v>
      </c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</row>
    <row r="144" spans="1:69">
      <c r="A144">
        <v>2.62</v>
      </c>
      <c r="C144" s="89">
        <f t="shared" si="88"/>
        <v>-8.5956960000000002</v>
      </c>
      <c r="D144" s="84">
        <f t="shared" si="89"/>
        <v>8.5956960000000002</v>
      </c>
      <c r="E144" s="76">
        <v>0.35510000000000003</v>
      </c>
      <c r="F144" s="91">
        <f t="shared" si="90"/>
        <v>3.7072440000000002</v>
      </c>
      <c r="G144" s="80">
        <f t="shared" si="91"/>
        <v>3.9385944000000004</v>
      </c>
      <c r="H144" s="81">
        <f t="shared" ref="H144:H207" si="129">AVERAGE(G141:G147)</f>
        <v>3.9919278857142859</v>
      </c>
      <c r="I144" s="102">
        <v>13</v>
      </c>
      <c r="J144" s="92">
        <f t="shared" si="92"/>
        <v>0.13572000000000001</v>
      </c>
      <c r="K144" s="102">
        <v>110.8</v>
      </c>
      <c r="L144" s="78">
        <f t="shared" si="93"/>
        <v>1.156752</v>
      </c>
      <c r="M144" s="81">
        <f t="shared" si="94"/>
        <v>0.26818571520000001</v>
      </c>
      <c r="N144" s="14">
        <f t="shared" si="128"/>
        <v>98</v>
      </c>
      <c r="O144" s="78">
        <f t="shared" si="95"/>
        <v>0.42118910400000065</v>
      </c>
      <c r="P144" s="78">
        <f t="shared" si="96"/>
        <v>0.15300338879999986</v>
      </c>
      <c r="Q144" s="93">
        <f t="shared" si="97"/>
        <v>1.16074374768</v>
      </c>
      <c r="R144" s="80">
        <f t="shared" si="98"/>
        <v>7.5863924111986796</v>
      </c>
      <c r="S144" s="80">
        <f t="shared" si="99"/>
        <v>3049.0155302439275</v>
      </c>
      <c r="T144" s="69">
        <f t="shared" si="100"/>
        <v>67.321491071999944</v>
      </c>
      <c r="U144" s="78">
        <f t="shared" si="101"/>
        <v>1.5862844415841462</v>
      </c>
      <c r="V144" s="69">
        <f t="shared" si="102"/>
        <v>98.984149154850712</v>
      </c>
      <c r="W144" s="80">
        <f t="shared" ca="1" si="103"/>
        <v>1.7286719230165639</v>
      </c>
      <c r="X144" s="80">
        <f t="shared" ca="1" si="104"/>
        <v>31.945647677399272</v>
      </c>
      <c r="Y144" s="94">
        <f t="shared" ca="1" si="105"/>
        <v>7.8374746376391932E-8</v>
      </c>
      <c r="Z144" s="80">
        <f t="shared" ca="1" si="106"/>
        <v>14</v>
      </c>
      <c r="AA144" s="80">
        <f t="shared" ca="1" si="107"/>
        <v>49.243674143999996</v>
      </c>
      <c r="AB144" s="80">
        <f t="shared" ca="1" si="108"/>
        <v>10.687736690799754</v>
      </c>
      <c r="AC144" s="80">
        <f t="shared" si="109"/>
        <v>14.604950064767166</v>
      </c>
      <c r="AD144" s="69">
        <f t="shared" si="110"/>
        <v>413.81238776470587</v>
      </c>
      <c r="AE144" s="69">
        <f t="shared" ref="AE144:AE207" si="130">AVERAGE(AD141:AD147)</f>
        <v>420.08691549579822</v>
      </c>
      <c r="AF144" s="69">
        <f t="shared" si="111"/>
        <v>393.85944000000006</v>
      </c>
      <c r="AG144" s="95">
        <f t="shared" ref="AG144:AG207" si="131">AVERAGE(AF141:AF147)</f>
        <v>399.19278857142854</v>
      </c>
      <c r="AH144" s="93">
        <f t="shared" si="112"/>
        <v>21.187050660648211</v>
      </c>
      <c r="AI144" s="81">
        <f t="shared" si="113"/>
        <v>0.88703917648129982</v>
      </c>
      <c r="AJ144" s="80">
        <f t="shared" si="114"/>
        <v>3.7810506240000001</v>
      </c>
      <c r="AK144" s="80">
        <f t="shared" si="115"/>
        <v>22.989067912723268</v>
      </c>
      <c r="AL144" s="78">
        <f t="shared" ca="1" si="116"/>
        <v>0.9317496481836024</v>
      </c>
      <c r="AM144" s="80">
        <f t="shared" ca="1" si="117"/>
        <v>20.144189063319093</v>
      </c>
      <c r="AN144" s="80">
        <f t="shared" si="118"/>
        <v>3.7156550943396227</v>
      </c>
      <c r="AO144" s="80">
        <f t="shared" si="119"/>
        <v>3.4458993797381114</v>
      </c>
      <c r="AP144" s="80">
        <f t="shared" si="120"/>
        <v>3.8585260605123057</v>
      </c>
      <c r="AQ144" s="80">
        <f t="shared" ca="1" si="121"/>
        <v>2.8202952944946733</v>
      </c>
      <c r="AR144" s="80">
        <f t="shared" si="122"/>
        <v>3.390856398706231</v>
      </c>
      <c r="AS144" s="78">
        <f t="shared" si="123"/>
        <v>0.25261981774192449</v>
      </c>
      <c r="AT144" s="96">
        <f t="shared" ca="1" si="124"/>
        <v>4</v>
      </c>
      <c r="AU144" s="97" t="str">
        <f t="shared" ca="1" si="125"/>
        <v>Silt mxture</v>
      </c>
      <c r="AV144" s="98">
        <f t="shared" si="126"/>
        <v>3</v>
      </c>
      <c r="AW144" s="99" t="str">
        <f t="shared" si="127"/>
        <v>Clay</v>
      </c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</row>
    <row r="145" spans="1:69">
      <c r="A145">
        <v>2.64</v>
      </c>
      <c r="C145" s="89">
        <f t="shared" si="88"/>
        <v>-8.6613120000000006</v>
      </c>
      <c r="D145" s="84">
        <f t="shared" si="89"/>
        <v>8.6613120000000006</v>
      </c>
      <c r="E145" s="76">
        <v>0.31969999999999998</v>
      </c>
      <c r="F145" s="91">
        <f t="shared" si="90"/>
        <v>3.3376679999999999</v>
      </c>
      <c r="G145" s="80">
        <f t="shared" si="91"/>
        <v>3.5802935999999996</v>
      </c>
      <c r="H145" s="81">
        <f t="shared" si="129"/>
        <v>4.0406379428571428</v>
      </c>
      <c r="I145" s="102">
        <v>13.4</v>
      </c>
      <c r="J145" s="92">
        <f t="shared" si="92"/>
        <v>0.13989599999999999</v>
      </c>
      <c r="K145" s="102">
        <v>116.2</v>
      </c>
      <c r="L145" s="78">
        <f t="shared" si="93"/>
        <v>1.213128</v>
      </c>
      <c r="M145" s="81">
        <f t="shared" si="94"/>
        <v>0.27023293440000001</v>
      </c>
      <c r="N145" s="14">
        <f t="shared" si="128"/>
        <v>98</v>
      </c>
      <c r="O145" s="78">
        <f t="shared" si="95"/>
        <v>0.42440428800000068</v>
      </c>
      <c r="P145" s="78">
        <f t="shared" si="96"/>
        <v>0.15417135359999987</v>
      </c>
      <c r="Q145" s="93">
        <f t="shared" si="97"/>
        <v>1.0414434729599997</v>
      </c>
      <c r="R145" s="80">
        <f t="shared" si="98"/>
        <v>6.7551036469592276</v>
      </c>
      <c r="S145" s="80">
        <f t="shared" si="99"/>
        <v>2653.9793527292536</v>
      </c>
      <c r="T145" s="69">
        <f t="shared" si="100"/>
        <v>67.83539558399994</v>
      </c>
      <c r="U145" s="78">
        <f t="shared" si="101"/>
        <v>1.5861099964995748</v>
      </c>
      <c r="V145" s="69">
        <f t="shared" si="102"/>
        <v>98.973263781573465</v>
      </c>
      <c r="W145" s="80">
        <f t="shared" ca="1" si="103"/>
        <v>1.6359228645832939</v>
      </c>
      <c r="X145" s="80">
        <f t="shared" ca="1" si="104"/>
        <v>31.611857632821071</v>
      </c>
      <c r="Y145" s="94">
        <f t="shared" ca="1" si="105"/>
        <v>5.0770990004737358E-8</v>
      </c>
      <c r="Z145" s="80">
        <f t="shared" ca="1" si="106"/>
        <v>14</v>
      </c>
      <c r="AA145" s="80">
        <f t="shared" ca="1" si="107"/>
        <v>44.182450367999984</v>
      </c>
      <c r="AB145" s="80">
        <f t="shared" ca="1" si="108"/>
        <v>6.2119017582051645</v>
      </c>
      <c r="AC145" s="80">
        <f t="shared" si="109"/>
        <v>15.026784741097728</v>
      </c>
      <c r="AD145" s="69">
        <f t="shared" si="110"/>
        <v>371.28109552941163</v>
      </c>
      <c r="AE145" s="69">
        <f t="shared" si="130"/>
        <v>425.43925351260492</v>
      </c>
      <c r="AF145" s="69">
        <f t="shared" si="111"/>
        <v>358.02935999999994</v>
      </c>
      <c r="AG145" s="95">
        <f t="shared" si="131"/>
        <v>404.06379428571427</v>
      </c>
      <c r="AH145" s="93">
        <f t="shared" si="112"/>
        <v>19.316531359262498</v>
      </c>
      <c r="AI145" s="81">
        <f t="shared" si="113"/>
        <v>0.90740592680377241</v>
      </c>
      <c r="AJ145" s="80">
        <f t="shared" si="114"/>
        <v>3.4370818559999994</v>
      </c>
      <c r="AK145" s="80">
        <f t="shared" si="115"/>
        <v>20.470011051391598</v>
      </c>
      <c r="AL145" s="78">
        <f t="shared" ca="1" si="116"/>
        <v>0.95543683190743223</v>
      </c>
      <c r="AM145" s="80">
        <f t="shared" ca="1" si="117"/>
        <v>18.784742205314874</v>
      </c>
      <c r="AN145" s="80">
        <f t="shared" si="118"/>
        <v>3.3776354716981127</v>
      </c>
      <c r="AO145" s="80">
        <f t="shared" si="119"/>
        <v>3.9073890476468192</v>
      </c>
      <c r="AP145" s="80">
        <f t="shared" si="120"/>
        <v>4.4328550899442964</v>
      </c>
      <c r="AQ145" s="80">
        <f t="shared" ca="1" si="121"/>
        <v>2.8823217801759973</v>
      </c>
      <c r="AR145" s="80">
        <f t="shared" si="122"/>
        <v>3.454662363548874</v>
      </c>
      <c r="AS145" s="78">
        <f t="shared" si="123"/>
        <v>0.29877317370248763</v>
      </c>
      <c r="AT145" s="96">
        <f t="shared" ca="1" si="124"/>
        <v>4</v>
      </c>
      <c r="AU145" s="97" t="str">
        <f t="shared" ca="1" si="125"/>
        <v>Silt mxture</v>
      </c>
      <c r="AV145" s="98">
        <f t="shared" si="126"/>
        <v>3</v>
      </c>
      <c r="AW145" s="99" t="str">
        <f t="shared" si="127"/>
        <v>Clay</v>
      </c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</row>
    <row r="146" spans="1:69">
      <c r="A146">
        <v>2.66</v>
      </c>
      <c r="C146" s="89">
        <f t="shared" si="88"/>
        <v>-8.7269280000000009</v>
      </c>
      <c r="D146" s="84">
        <f t="shared" si="89"/>
        <v>8.7269280000000009</v>
      </c>
      <c r="E146" s="76">
        <v>0.38119999999999998</v>
      </c>
      <c r="F146" s="91">
        <f t="shared" si="90"/>
        <v>3.9797279999999997</v>
      </c>
      <c r="G146" s="80">
        <f t="shared" si="91"/>
        <v>4.234464</v>
      </c>
      <c r="H146" s="81">
        <f t="shared" si="129"/>
        <v>4.0578788571428568</v>
      </c>
      <c r="I146" s="102">
        <v>13.4</v>
      </c>
      <c r="J146" s="92">
        <f t="shared" si="92"/>
        <v>0.13989599999999999</v>
      </c>
      <c r="K146" s="102">
        <v>122</v>
      </c>
      <c r="L146" s="78">
        <f t="shared" si="93"/>
        <v>1.2736799999999999</v>
      </c>
      <c r="M146" s="81">
        <f t="shared" si="94"/>
        <v>0.27228015360000002</v>
      </c>
      <c r="N146" s="14">
        <f t="shared" si="128"/>
        <v>98</v>
      </c>
      <c r="O146" s="78">
        <f t="shared" si="95"/>
        <v>0.42761947200000072</v>
      </c>
      <c r="P146" s="78">
        <f t="shared" si="96"/>
        <v>0.15533931839999987</v>
      </c>
      <c r="Q146" s="93">
        <f t="shared" si="97"/>
        <v>1.2562586942399998</v>
      </c>
      <c r="R146" s="80">
        <f t="shared" si="98"/>
        <v>8.0871907201570465</v>
      </c>
      <c r="S146" s="80">
        <f t="shared" si="99"/>
        <v>3201.4072033342409</v>
      </c>
      <c r="T146" s="69">
        <f t="shared" si="100"/>
        <v>68.349300095999951</v>
      </c>
      <c r="U146" s="78">
        <f t="shared" si="101"/>
        <v>1.5926691787523035</v>
      </c>
      <c r="V146" s="69">
        <f t="shared" si="102"/>
        <v>99.382556754143735</v>
      </c>
      <c r="W146" s="80">
        <f t="shared" ca="1" si="103"/>
        <v>1.8246368199340086</v>
      </c>
      <c r="X146" s="80">
        <f t="shared" ca="1" si="104"/>
        <v>32.157801947562902</v>
      </c>
      <c r="Y146" s="94">
        <f t="shared" ca="1" si="105"/>
        <v>9.559543296733461E-8</v>
      </c>
      <c r="Z146" s="80">
        <f t="shared" ca="1" si="106"/>
        <v>14</v>
      </c>
      <c r="AA146" s="80">
        <f t="shared" ca="1" si="107"/>
        <v>53.295823391999988</v>
      </c>
      <c r="AB146" s="80">
        <f t="shared" ca="1" si="108"/>
        <v>14.108780250024477</v>
      </c>
      <c r="AC146" s="80">
        <f t="shared" si="109"/>
        <v>14.456681095462972</v>
      </c>
      <c r="AD146" s="69">
        <f t="shared" si="110"/>
        <v>447.86406211764694</v>
      </c>
      <c r="AE146" s="69">
        <f t="shared" si="130"/>
        <v>427.08933942857135</v>
      </c>
      <c r="AF146" s="69">
        <f t="shared" si="111"/>
        <v>423.44639999999998</v>
      </c>
      <c r="AG146" s="95">
        <f t="shared" si="131"/>
        <v>405.78788571428566</v>
      </c>
      <c r="AH146" s="93">
        <f t="shared" si="112"/>
        <v>21.970587601423517</v>
      </c>
      <c r="AI146" s="81">
        <f t="shared" si="113"/>
        <v>0.90058332585036061</v>
      </c>
      <c r="AJ146" s="80">
        <f t="shared" si="114"/>
        <v>4.0650854399999998</v>
      </c>
      <c r="AK146" s="80">
        <f t="shared" si="115"/>
        <v>24.506638545930443</v>
      </c>
      <c r="AL146" s="78">
        <f t="shared" ca="1" si="116"/>
        <v>0.92104883370408497</v>
      </c>
      <c r="AM146" s="80">
        <f t="shared" ca="1" si="117"/>
        <v>21.058941622702626</v>
      </c>
      <c r="AN146" s="80">
        <f t="shared" si="118"/>
        <v>3.9947773584905657</v>
      </c>
      <c r="AO146" s="80">
        <f t="shared" si="119"/>
        <v>3.3037475345167646</v>
      </c>
      <c r="AP146" s="80">
        <f t="shared" si="120"/>
        <v>3.6748545671103914</v>
      </c>
      <c r="AQ146" s="80">
        <f t="shared" ca="1" si="121"/>
        <v>2.7919199668358603</v>
      </c>
      <c r="AR146" s="80">
        <f t="shared" si="122"/>
        <v>3.3544715905196023</v>
      </c>
      <c r="AS146" s="78">
        <f t="shared" si="123"/>
        <v>0.26305246747917632</v>
      </c>
      <c r="AT146" s="96">
        <f t="shared" ca="1" si="124"/>
        <v>4</v>
      </c>
      <c r="AU146" s="97" t="str">
        <f t="shared" ca="1" si="125"/>
        <v>Silt mxture</v>
      </c>
      <c r="AV146" s="98">
        <f t="shared" si="126"/>
        <v>3</v>
      </c>
      <c r="AW146" s="99" t="str">
        <f t="shared" si="127"/>
        <v>Clay</v>
      </c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</row>
    <row r="147" spans="1:69">
      <c r="A147">
        <v>2.68</v>
      </c>
      <c r="C147" s="89">
        <f t="shared" si="88"/>
        <v>-8.7925440000000012</v>
      </c>
      <c r="D147" s="84">
        <f t="shared" si="89"/>
        <v>8.7925440000000012</v>
      </c>
      <c r="E147" s="76">
        <v>0.4758</v>
      </c>
      <c r="F147" s="91">
        <f t="shared" si="90"/>
        <v>4.967352</v>
      </c>
      <c r="G147" s="80">
        <f t="shared" si="91"/>
        <v>5.2206263999999996</v>
      </c>
      <c r="H147" s="81">
        <f t="shared" si="129"/>
        <v>4.0406677714285708</v>
      </c>
      <c r="I147" s="102">
        <v>13</v>
      </c>
      <c r="J147" s="92">
        <f t="shared" si="92"/>
        <v>0.13572000000000001</v>
      </c>
      <c r="K147" s="102">
        <v>121.3</v>
      </c>
      <c r="L147" s="78">
        <f t="shared" si="93"/>
        <v>1.2663719999999998</v>
      </c>
      <c r="M147" s="81">
        <f t="shared" si="94"/>
        <v>0.27432737280000002</v>
      </c>
      <c r="N147" s="14">
        <f t="shared" si="128"/>
        <v>98</v>
      </c>
      <c r="O147" s="78">
        <f t="shared" si="95"/>
        <v>0.43083465600000076</v>
      </c>
      <c r="P147" s="78">
        <f t="shared" si="96"/>
        <v>0.15650728319999987</v>
      </c>
      <c r="Q147" s="93">
        <f t="shared" si="97"/>
        <v>1.5806312755199996</v>
      </c>
      <c r="R147" s="80">
        <f t="shared" si="98"/>
        <v>10.099410348208005</v>
      </c>
      <c r="S147" s="80">
        <f t="shared" si="99"/>
        <v>4151.9666302595297</v>
      </c>
      <c r="T147" s="69">
        <f t="shared" si="100"/>
        <v>68.863204607999933</v>
      </c>
      <c r="U147" s="78">
        <f t="shared" si="101"/>
        <v>1.5972987636366223</v>
      </c>
      <c r="V147" s="69">
        <f t="shared" si="102"/>
        <v>99.671442850925231</v>
      </c>
      <c r="W147" s="80">
        <f t="shared" ca="1" si="103"/>
        <v>2.0844004142390298</v>
      </c>
      <c r="X147" s="80">
        <f t="shared" ca="1" si="104"/>
        <v>32.813261684327074</v>
      </c>
      <c r="Y147" s="94">
        <f t="shared" ca="1" si="105"/>
        <v>2.1769566477998125E-7</v>
      </c>
      <c r="Z147" s="80">
        <f t="shared" ca="1" si="106"/>
        <v>14</v>
      </c>
      <c r="AA147" s="80">
        <f t="shared" ca="1" si="107"/>
        <v>67.057084415999981</v>
      </c>
      <c r="AB147" s="80">
        <f t="shared" ca="1" si="108"/>
        <v>40.425332040411064</v>
      </c>
      <c r="AC147" s="80">
        <f t="shared" si="109"/>
        <v>13.666290539273863</v>
      </c>
      <c r="AD147" s="69">
        <f t="shared" si="110"/>
        <v>563.50491105882338</v>
      </c>
      <c r="AE147" s="69">
        <f t="shared" si="130"/>
        <v>424.68624887394941</v>
      </c>
      <c r="AF147" s="69">
        <f t="shared" si="111"/>
        <v>522.06263999999987</v>
      </c>
      <c r="AG147" s="95">
        <f t="shared" si="131"/>
        <v>404.06677714285712</v>
      </c>
      <c r="AH147" s="93">
        <f t="shared" si="112"/>
        <v>26.414779917431929</v>
      </c>
      <c r="AI147" s="81">
        <f t="shared" si="113"/>
        <v>0.86718009044067357</v>
      </c>
      <c r="AJ147" s="80">
        <f t="shared" si="114"/>
        <v>5.0118013439999993</v>
      </c>
      <c r="AK147" s="80">
        <f t="shared" si="115"/>
        <v>30.604273782448498</v>
      </c>
      <c r="AL147" s="78">
        <f t="shared" ca="1" si="116"/>
        <v>0.87630977693736889</v>
      </c>
      <c r="AM147" s="80">
        <f t="shared" ca="1" si="117"/>
        <v>24.1559315052031</v>
      </c>
      <c r="AN147" s="80">
        <f t="shared" si="118"/>
        <v>4.9251192452830184</v>
      </c>
      <c r="AO147" s="80">
        <f t="shared" si="119"/>
        <v>2.599688037435508</v>
      </c>
      <c r="AP147" s="80">
        <f t="shared" si="120"/>
        <v>2.8335261166628301</v>
      </c>
      <c r="AQ147" s="80">
        <f t="shared" ca="1" si="121"/>
        <v>2.674350020783467</v>
      </c>
      <c r="AR147" s="80">
        <f t="shared" si="122"/>
        <v>3.2230321373054465</v>
      </c>
      <c r="AS147" s="78">
        <f t="shared" si="123"/>
        <v>0.20711644268097851</v>
      </c>
      <c r="AT147" s="96">
        <f t="shared" ca="1" si="124"/>
        <v>4</v>
      </c>
      <c r="AU147" s="97" t="str">
        <f t="shared" ca="1" si="125"/>
        <v>Silt mxture</v>
      </c>
      <c r="AV147" s="98">
        <f t="shared" si="126"/>
        <v>3</v>
      </c>
      <c r="AW147" s="99" t="str">
        <f t="shared" si="127"/>
        <v>Clay</v>
      </c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</row>
    <row r="148" spans="1:69">
      <c r="A148">
        <v>2.7</v>
      </c>
      <c r="C148" s="89">
        <f t="shared" si="88"/>
        <v>-8.8581600000000016</v>
      </c>
      <c r="D148" s="84">
        <f t="shared" si="89"/>
        <v>8.8581600000000016</v>
      </c>
      <c r="E148" s="76">
        <v>0.36009999999999998</v>
      </c>
      <c r="F148" s="91">
        <f t="shared" si="90"/>
        <v>3.7594439999999998</v>
      </c>
      <c r="G148" s="80">
        <f t="shared" si="91"/>
        <v>4.0156415999999995</v>
      </c>
      <c r="H148" s="81">
        <f t="shared" si="129"/>
        <v>4.0180577142857139</v>
      </c>
      <c r="I148" s="102">
        <v>14.1</v>
      </c>
      <c r="J148" s="92">
        <f t="shared" si="92"/>
        <v>0.147204</v>
      </c>
      <c r="K148" s="102">
        <v>122.7</v>
      </c>
      <c r="L148" s="78">
        <f t="shared" si="93"/>
        <v>1.280988</v>
      </c>
      <c r="M148" s="81">
        <f t="shared" si="94"/>
        <v>0.27637459200000003</v>
      </c>
      <c r="N148" s="14">
        <f t="shared" si="128"/>
        <v>98</v>
      </c>
      <c r="O148" s="78">
        <f t="shared" si="95"/>
        <v>0.4340498400000008</v>
      </c>
      <c r="P148" s="78">
        <f t="shared" si="96"/>
        <v>0.15767524799999988</v>
      </c>
      <c r="Q148" s="93">
        <f t="shared" si="97"/>
        <v>1.1819252807999996</v>
      </c>
      <c r="R148" s="80">
        <f t="shared" si="98"/>
        <v>7.4959468641520735</v>
      </c>
      <c r="S148" s="80">
        <f t="shared" si="99"/>
        <v>2862.4475997295458</v>
      </c>
      <c r="T148" s="69">
        <f t="shared" si="100"/>
        <v>69.377109119999943</v>
      </c>
      <c r="U148" s="78">
        <f t="shared" si="101"/>
        <v>1.5965661285802792</v>
      </c>
      <c r="V148" s="69">
        <f t="shared" si="102"/>
        <v>99.625726423409418</v>
      </c>
      <c r="W148" s="80">
        <f t="shared" ca="1" si="103"/>
        <v>1.7817579856564967</v>
      </c>
      <c r="X148" s="80">
        <f t="shared" ca="1" si="104"/>
        <v>31.958305357262589</v>
      </c>
      <c r="Y148" s="94">
        <f t="shared" ca="1" si="105"/>
        <v>6.9696866128344863E-8</v>
      </c>
      <c r="Z148" s="80">
        <f t="shared" ca="1" si="106"/>
        <v>14</v>
      </c>
      <c r="AA148" s="80">
        <f t="shared" ca="1" si="107"/>
        <v>50.142284639999978</v>
      </c>
      <c r="AB148" s="80">
        <f t="shared" ca="1" si="108"/>
        <v>9.6777971997879924</v>
      </c>
      <c r="AC148" s="80">
        <f t="shared" si="109"/>
        <v>14.796904703742065</v>
      </c>
      <c r="AD148" s="69">
        <f t="shared" si="110"/>
        <v>421.36373647058804</v>
      </c>
      <c r="AE148" s="69">
        <f t="shared" si="130"/>
        <v>421.64798521008385</v>
      </c>
      <c r="AF148" s="69">
        <f t="shared" si="111"/>
        <v>401.56415999999996</v>
      </c>
      <c r="AG148" s="95">
        <f t="shared" si="131"/>
        <v>401.8057714285714</v>
      </c>
      <c r="AH148" s="93">
        <f t="shared" si="112"/>
        <v>20.401096912268763</v>
      </c>
      <c r="AI148" s="81">
        <f t="shared" si="113"/>
        <v>0.93358977941801058</v>
      </c>
      <c r="AJ148" s="80">
        <f t="shared" si="114"/>
        <v>3.8550159359999991</v>
      </c>
      <c r="AK148" s="80">
        <f t="shared" si="115"/>
        <v>22.714990497430524</v>
      </c>
      <c r="AL148" s="78">
        <f t="shared" ca="1" si="116"/>
        <v>0.9383571452196029</v>
      </c>
      <c r="AM148" s="80">
        <f t="shared" ca="1" si="117"/>
        <v>20.197633484250389</v>
      </c>
      <c r="AN148" s="80">
        <f t="shared" si="118"/>
        <v>3.788341132075471</v>
      </c>
      <c r="AO148" s="80">
        <f t="shared" si="119"/>
        <v>3.6657653910149754</v>
      </c>
      <c r="AP148" s="80">
        <f t="shared" si="120"/>
        <v>4.1100161566152389</v>
      </c>
      <c r="AQ148" s="80">
        <f t="shared" ca="1" si="121"/>
        <v>2.8370594055682146</v>
      </c>
      <c r="AR148" s="80">
        <f t="shared" si="122"/>
        <v>3.3976919054382715</v>
      </c>
      <c r="AS148" s="78">
        <f t="shared" si="123"/>
        <v>0.28049355574796175</v>
      </c>
      <c r="AT148" s="96">
        <f t="shared" ca="1" si="124"/>
        <v>4</v>
      </c>
      <c r="AU148" s="97" t="str">
        <f t="shared" ca="1" si="125"/>
        <v>Silt mxture</v>
      </c>
      <c r="AV148" s="98">
        <f t="shared" si="126"/>
        <v>3</v>
      </c>
      <c r="AW148" s="99" t="str">
        <f t="shared" si="127"/>
        <v>Clay</v>
      </c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</row>
    <row r="149" spans="1:69">
      <c r="A149">
        <v>2.72</v>
      </c>
      <c r="C149" s="89">
        <f t="shared" si="88"/>
        <v>-8.9237760000000019</v>
      </c>
      <c r="D149" s="84">
        <f t="shared" si="89"/>
        <v>8.9237760000000019</v>
      </c>
      <c r="E149" s="76">
        <v>0.32400000000000001</v>
      </c>
      <c r="F149" s="91">
        <f t="shared" si="90"/>
        <v>3.3825599999999998</v>
      </c>
      <c r="G149" s="80">
        <f t="shared" si="91"/>
        <v>3.6475271999999999</v>
      </c>
      <c r="H149" s="81">
        <f t="shared" si="129"/>
        <v>4.1191765714285706</v>
      </c>
      <c r="I149" s="102">
        <v>13</v>
      </c>
      <c r="J149" s="92">
        <f t="shared" si="92"/>
        <v>0.13572000000000001</v>
      </c>
      <c r="K149" s="102">
        <v>126.9</v>
      </c>
      <c r="L149" s="78">
        <f t="shared" si="93"/>
        <v>1.3248359999999999</v>
      </c>
      <c r="M149" s="81">
        <f t="shared" si="94"/>
        <v>0.27842181120000004</v>
      </c>
      <c r="N149" s="14">
        <f t="shared" si="128"/>
        <v>98</v>
      </c>
      <c r="O149" s="78">
        <f t="shared" si="95"/>
        <v>0.43726502400000083</v>
      </c>
      <c r="P149" s="78">
        <f t="shared" si="96"/>
        <v>0.15884321279999988</v>
      </c>
      <c r="Q149" s="93">
        <f t="shared" si="97"/>
        <v>1.0593865180799997</v>
      </c>
      <c r="R149" s="80">
        <f t="shared" si="98"/>
        <v>6.6693848569650722</v>
      </c>
      <c r="S149" s="80">
        <f t="shared" si="99"/>
        <v>2782.7726426379563</v>
      </c>
      <c r="T149" s="69">
        <f t="shared" si="100"/>
        <v>69.891013631999954</v>
      </c>
      <c r="U149" s="78">
        <f t="shared" si="101"/>
        <v>1.5832835967916266</v>
      </c>
      <c r="V149" s="69">
        <f t="shared" si="102"/>
        <v>98.796896439797493</v>
      </c>
      <c r="W149" s="80">
        <f t="shared" ca="1" si="103"/>
        <v>1.6582826716391357</v>
      </c>
      <c r="X149" s="80">
        <f t="shared" ca="1" si="104"/>
        <v>31.532415919204215</v>
      </c>
      <c r="Y149" s="94">
        <f t="shared" ca="1" si="105"/>
        <v>5.3602645855618364E-8</v>
      </c>
      <c r="Z149" s="80">
        <f t="shared" ca="1" si="106"/>
        <v>14</v>
      </c>
      <c r="AA149" s="80">
        <f t="shared" ca="1" si="107"/>
        <v>44.943670463999986</v>
      </c>
      <c r="AB149" s="80">
        <f t="shared" ca="1" si="108"/>
        <v>6.6713528806155864</v>
      </c>
      <c r="AC149" s="80">
        <f t="shared" si="109"/>
        <v>14.882723443814305</v>
      </c>
      <c r="AD149" s="69">
        <f t="shared" si="110"/>
        <v>377.67790305882346</v>
      </c>
      <c r="AE149" s="69">
        <f t="shared" si="130"/>
        <v>433.16606440336119</v>
      </c>
      <c r="AF149" s="69">
        <f t="shared" si="111"/>
        <v>364.75272000000001</v>
      </c>
      <c r="AG149" s="95">
        <f t="shared" si="131"/>
        <v>411.91765714285708</v>
      </c>
      <c r="AH149" s="93">
        <f t="shared" si="112"/>
        <v>19.817445100342834</v>
      </c>
      <c r="AI149" s="81">
        <f t="shared" si="113"/>
        <v>0.85442744205184007</v>
      </c>
      <c r="AJ149" s="80">
        <f t="shared" si="114"/>
        <v>3.5016261119999998</v>
      </c>
      <c r="AK149" s="80">
        <f t="shared" si="115"/>
        <v>20.210257142318401</v>
      </c>
      <c r="AL149" s="78">
        <f t="shared" ca="1" si="116"/>
        <v>0.95270312473213759</v>
      </c>
      <c r="AM149" s="80">
        <f t="shared" ca="1" si="117"/>
        <v>18.474949730896103</v>
      </c>
      <c r="AN149" s="80">
        <f t="shared" si="118"/>
        <v>3.441063396226415</v>
      </c>
      <c r="AO149" s="80">
        <f t="shared" si="119"/>
        <v>3.7208769820825465</v>
      </c>
      <c r="AP149" s="80">
        <f t="shared" si="120"/>
        <v>4.22769208741411</v>
      </c>
      <c r="AQ149" s="80">
        <f t="shared" ca="1" si="121"/>
        <v>2.8745682948944338</v>
      </c>
      <c r="AR149" s="80">
        <f t="shared" si="122"/>
        <v>3.4366702638044586</v>
      </c>
      <c r="AS149" s="78">
        <f t="shared" si="123"/>
        <v>0.32595910596430988</v>
      </c>
      <c r="AT149" s="96">
        <f t="shared" ca="1" si="124"/>
        <v>4</v>
      </c>
      <c r="AU149" s="97" t="str">
        <f t="shared" ca="1" si="125"/>
        <v>Silt mxture</v>
      </c>
      <c r="AV149" s="98">
        <f t="shared" si="126"/>
        <v>3</v>
      </c>
      <c r="AW149" s="99" t="str">
        <f t="shared" si="127"/>
        <v>Clay</v>
      </c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</row>
    <row r="150" spans="1:69">
      <c r="A150">
        <v>2.74</v>
      </c>
      <c r="C150" s="89">
        <f t="shared" si="88"/>
        <v>-8.9893920000000005</v>
      </c>
      <c r="D150" s="84">
        <f t="shared" si="89"/>
        <v>8.9893920000000005</v>
      </c>
      <c r="E150" s="76">
        <v>0.32400000000000001</v>
      </c>
      <c r="F150" s="91">
        <f t="shared" si="90"/>
        <v>3.3825599999999998</v>
      </c>
      <c r="G150" s="80">
        <f t="shared" si="91"/>
        <v>3.6475271999999999</v>
      </c>
      <c r="H150" s="81">
        <f t="shared" si="129"/>
        <v>4.115090057142857</v>
      </c>
      <c r="I150" s="102">
        <v>13</v>
      </c>
      <c r="J150" s="92">
        <f t="shared" si="92"/>
        <v>0.13572000000000001</v>
      </c>
      <c r="K150" s="102">
        <v>126.9</v>
      </c>
      <c r="L150" s="78">
        <f t="shared" si="93"/>
        <v>1.3248359999999999</v>
      </c>
      <c r="M150" s="81">
        <f t="shared" si="94"/>
        <v>0.28046903039999999</v>
      </c>
      <c r="N150" s="14">
        <f t="shared" si="128"/>
        <v>98</v>
      </c>
      <c r="O150" s="78">
        <f t="shared" si="95"/>
        <v>0.44048020800000076</v>
      </c>
      <c r="P150" s="78">
        <f t="shared" si="96"/>
        <v>0.16001117759999986</v>
      </c>
      <c r="Q150" s="93">
        <f t="shared" si="97"/>
        <v>1.0583255073599998</v>
      </c>
      <c r="R150" s="80">
        <f t="shared" si="98"/>
        <v>6.6140723619048014</v>
      </c>
      <c r="S150" s="80">
        <f t="shared" si="99"/>
        <v>2779.9856035783005</v>
      </c>
      <c r="T150" s="69">
        <f t="shared" si="100"/>
        <v>70.404918143999936</v>
      </c>
      <c r="U150" s="78">
        <f t="shared" si="101"/>
        <v>1.5832835967916266</v>
      </c>
      <c r="V150" s="69">
        <f t="shared" si="102"/>
        <v>98.796896439797493</v>
      </c>
      <c r="W150" s="80">
        <f t="shared" ca="1" si="103"/>
        <v>1.660802422980022</v>
      </c>
      <c r="X150" s="80">
        <f t="shared" ca="1" si="104"/>
        <v>31.502839478717597</v>
      </c>
      <c r="Y150" s="94">
        <f t="shared" ca="1" si="105"/>
        <v>5.2731503434772154E-8</v>
      </c>
      <c r="Z150" s="80">
        <f t="shared" ca="1" si="106"/>
        <v>14</v>
      </c>
      <c r="AA150" s="80">
        <f t="shared" ca="1" si="107"/>
        <v>44.898657887999988</v>
      </c>
      <c r="AB150" s="80">
        <f t="shared" ca="1" si="108"/>
        <v>6.5563580288429488</v>
      </c>
      <c r="AC150" s="80">
        <f t="shared" si="109"/>
        <v>14.885769691781634</v>
      </c>
      <c r="AD150" s="69">
        <f t="shared" si="110"/>
        <v>377.29964611764694</v>
      </c>
      <c r="AE150" s="69">
        <f t="shared" si="130"/>
        <v>432.30704107563014</v>
      </c>
      <c r="AF150" s="69">
        <f t="shared" si="111"/>
        <v>364.75272000000001</v>
      </c>
      <c r="AG150" s="95">
        <f t="shared" si="131"/>
        <v>411.50900571428559</v>
      </c>
      <c r="AH150" s="93">
        <f t="shared" si="112"/>
        <v>19.788451228581657</v>
      </c>
      <c r="AI150" s="81">
        <f t="shared" si="113"/>
        <v>0.84819074539452755</v>
      </c>
      <c r="AJ150" s="80">
        <f t="shared" si="114"/>
        <v>3.5016261119999998</v>
      </c>
      <c r="AK150" s="80">
        <f t="shared" si="115"/>
        <v>20.04264352092364</v>
      </c>
      <c r="AL150" s="78">
        <f t="shared" ca="1" si="116"/>
        <v>0.95365006741228364</v>
      </c>
      <c r="AM150" s="80">
        <f t="shared" ca="1" si="117"/>
        <v>18.360922524494626</v>
      </c>
      <c r="AN150" s="80">
        <f t="shared" si="118"/>
        <v>3.441063396226415</v>
      </c>
      <c r="AO150" s="80">
        <f t="shared" si="119"/>
        <v>3.7208769820825465</v>
      </c>
      <c r="AP150" s="80">
        <f t="shared" si="120"/>
        <v>4.2319305061183847</v>
      </c>
      <c r="AQ150" s="80">
        <f t="shared" ca="1" si="121"/>
        <v>2.8769091085450911</v>
      </c>
      <c r="AR150" s="80">
        <f t="shared" si="122"/>
        <v>3.4366702638044586</v>
      </c>
      <c r="AS150" s="78">
        <f t="shared" si="123"/>
        <v>0.32564754186801148</v>
      </c>
      <c r="AT150" s="96">
        <f t="shared" ca="1" si="124"/>
        <v>4</v>
      </c>
      <c r="AU150" s="97" t="str">
        <f t="shared" ca="1" si="125"/>
        <v>Silt mxture</v>
      </c>
      <c r="AV150" s="98">
        <f t="shared" si="126"/>
        <v>3</v>
      </c>
      <c r="AW150" s="99" t="str">
        <f t="shared" si="127"/>
        <v>Clay</v>
      </c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</row>
    <row r="151" spans="1:69">
      <c r="A151">
        <v>2.76</v>
      </c>
      <c r="C151" s="89">
        <f t="shared" si="88"/>
        <v>-9.0550079999999991</v>
      </c>
      <c r="D151" s="84">
        <f t="shared" si="89"/>
        <v>9.0550079999999991</v>
      </c>
      <c r="E151" s="76">
        <v>0.33650000000000002</v>
      </c>
      <c r="F151" s="91">
        <f t="shared" si="90"/>
        <v>3.5130599999999998</v>
      </c>
      <c r="G151" s="80">
        <f t="shared" si="91"/>
        <v>3.7803239999999998</v>
      </c>
      <c r="H151" s="81">
        <f t="shared" si="129"/>
        <v>3.9664841142857141</v>
      </c>
      <c r="I151" s="102">
        <v>12.9</v>
      </c>
      <c r="J151" s="92">
        <f t="shared" si="92"/>
        <v>0.13467599999999999</v>
      </c>
      <c r="K151" s="102">
        <v>128</v>
      </c>
      <c r="L151" s="78">
        <f t="shared" si="93"/>
        <v>1.33632</v>
      </c>
      <c r="M151" s="81">
        <f t="shared" si="94"/>
        <v>0.28251624959999994</v>
      </c>
      <c r="N151" s="14">
        <f t="shared" si="128"/>
        <v>98</v>
      </c>
      <c r="O151" s="78">
        <f t="shared" si="95"/>
        <v>0.44369539200000069</v>
      </c>
      <c r="P151" s="78">
        <f t="shared" si="96"/>
        <v>0.16117914239999984</v>
      </c>
      <c r="Q151" s="93">
        <f t="shared" si="97"/>
        <v>1.1010874406399997</v>
      </c>
      <c r="R151" s="80">
        <f t="shared" si="98"/>
        <v>6.8314511682126984</v>
      </c>
      <c r="S151" s="80">
        <f t="shared" si="99"/>
        <v>2914.7327075176495</v>
      </c>
      <c r="T151" s="69">
        <f t="shared" si="100"/>
        <v>70.918822655999932</v>
      </c>
      <c r="U151" s="78">
        <f t="shared" si="101"/>
        <v>1.5837758570388585</v>
      </c>
      <c r="V151" s="69">
        <f t="shared" si="102"/>
        <v>98.827613479224766</v>
      </c>
      <c r="W151" s="80">
        <f t="shared" ca="1" si="103"/>
        <v>1.6996953799308065</v>
      </c>
      <c r="X151" s="80">
        <f t="shared" ca="1" si="104"/>
        <v>31.592771619275744</v>
      </c>
      <c r="Y151" s="94">
        <f t="shared" ca="1" si="105"/>
        <v>6.0419865735447362E-8</v>
      </c>
      <c r="Z151" s="80">
        <f t="shared" ca="1" si="106"/>
        <v>14</v>
      </c>
      <c r="AA151" s="80">
        <f t="shared" ca="1" si="107"/>
        <v>46.712800511999987</v>
      </c>
      <c r="AB151" s="80">
        <f t="shared" ca="1" si="108"/>
        <v>7.8158246817095334</v>
      </c>
      <c r="AC151" s="80">
        <f t="shared" si="109"/>
        <v>14.74187637916782</v>
      </c>
      <c r="AD151" s="69">
        <f t="shared" si="110"/>
        <v>392.54454211764693</v>
      </c>
      <c r="AE151" s="69">
        <f t="shared" si="130"/>
        <v>414.4457320336133</v>
      </c>
      <c r="AF151" s="69">
        <f t="shared" si="111"/>
        <v>378.03239999999994</v>
      </c>
      <c r="AG151" s="95">
        <f t="shared" si="131"/>
        <v>396.64841142857142</v>
      </c>
      <c r="AH151" s="93">
        <f t="shared" si="112"/>
        <v>20.391894677798867</v>
      </c>
      <c r="AI151" s="81">
        <f t="shared" si="113"/>
        <v>0.83556717075571263</v>
      </c>
      <c r="AJ151" s="80">
        <f t="shared" si="114"/>
        <v>3.6291110399999997</v>
      </c>
      <c r="AK151" s="80">
        <f t="shared" si="115"/>
        <v>20.701367176402115</v>
      </c>
      <c r="AL151" s="78">
        <f t="shared" ca="1" si="116"/>
        <v>0.94629701587872173</v>
      </c>
      <c r="AM151" s="80">
        <f t="shared" ca="1" si="117"/>
        <v>18.709843171852878</v>
      </c>
      <c r="AN151" s="80">
        <f t="shared" si="118"/>
        <v>3.5663433962264146</v>
      </c>
      <c r="AO151" s="80">
        <f t="shared" si="119"/>
        <v>3.5625517812758902</v>
      </c>
      <c r="AP151" s="80">
        <f t="shared" si="120"/>
        <v>4.0362897949474164</v>
      </c>
      <c r="AQ151" s="80">
        <f t="shared" ca="1" si="121"/>
        <v>2.8574651604799808</v>
      </c>
      <c r="AR151" s="80">
        <f t="shared" si="122"/>
        <v>3.4135845378162144</v>
      </c>
      <c r="AS151" s="78">
        <f t="shared" si="123"/>
        <v>0.31582890222584831</v>
      </c>
      <c r="AT151" s="96">
        <f t="shared" ca="1" si="124"/>
        <v>4</v>
      </c>
      <c r="AU151" s="97" t="str">
        <f t="shared" ca="1" si="125"/>
        <v>Silt mxture</v>
      </c>
      <c r="AV151" s="98">
        <f t="shared" si="126"/>
        <v>3</v>
      </c>
      <c r="AW151" s="99" t="str">
        <f t="shared" si="127"/>
        <v>Clay</v>
      </c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</row>
    <row r="152" spans="1:69">
      <c r="A152">
        <v>2.78</v>
      </c>
      <c r="C152" s="89">
        <f t="shared" si="88"/>
        <v>-9.1206239999999994</v>
      </c>
      <c r="D152" s="84">
        <f t="shared" si="89"/>
        <v>9.1206239999999994</v>
      </c>
      <c r="E152" s="76">
        <v>0.38500000000000001</v>
      </c>
      <c r="F152" s="91">
        <f t="shared" si="90"/>
        <v>4.0194000000000001</v>
      </c>
      <c r="G152" s="80">
        <f t="shared" si="91"/>
        <v>4.2881255999999999</v>
      </c>
      <c r="H152" s="81">
        <f t="shared" si="129"/>
        <v>4.0046646857142854</v>
      </c>
      <c r="I152" s="102">
        <v>12.1</v>
      </c>
      <c r="J152" s="92">
        <f t="shared" si="92"/>
        <v>0.12632399999999999</v>
      </c>
      <c r="K152" s="102">
        <v>128.69999999999999</v>
      </c>
      <c r="L152" s="78">
        <f t="shared" si="93"/>
        <v>1.3436279999999998</v>
      </c>
      <c r="M152" s="81">
        <f t="shared" si="94"/>
        <v>0.28456346879999994</v>
      </c>
      <c r="N152" s="14">
        <f t="shared" si="128"/>
        <v>98</v>
      </c>
      <c r="O152" s="78">
        <f t="shared" si="95"/>
        <v>0.44691057600000073</v>
      </c>
      <c r="P152" s="78">
        <f t="shared" si="96"/>
        <v>0.16234710719999984</v>
      </c>
      <c r="Q152" s="93">
        <f t="shared" si="97"/>
        <v>1.2676009579199998</v>
      </c>
      <c r="R152" s="80">
        <f t="shared" si="98"/>
        <v>7.8079676304820609</v>
      </c>
      <c r="S152" s="80">
        <f t="shared" si="99"/>
        <v>3577.3696992048453</v>
      </c>
      <c r="T152" s="69">
        <f t="shared" si="100"/>
        <v>71.432727167999928</v>
      </c>
      <c r="U152" s="78">
        <f t="shared" si="101"/>
        <v>1.5811951478993875</v>
      </c>
      <c r="V152" s="69">
        <f t="shared" si="102"/>
        <v>98.666577228921781</v>
      </c>
      <c r="W152" s="80">
        <f t="shared" ca="1" si="103"/>
        <v>1.8284687661911916</v>
      </c>
      <c r="X152" s="80">
        <f t="shared" ca="1" si="104"/>
        <v>31.954294403479643</v>
      </c>
      <c r="Y152" s="94">
        <f t="shared" ca="1" si="105"/>
        <v>1.0705937874325274E-7</v>
      </c>
      <c r="Z152" s="80">
        <f t="shared" ca="1" si="106"/>
        <v>14</v>
      </c>
      <c r="AA152" s="80">
        <f t="shared" ca="1" si="107"/>
        <v>53.777010335999989</v>
      </c>
      <c r="AB152" s="80">
        <f t="shared" ca="1" si="108"/>
        <v>15.943384570823003</v>
      </c>
      <c r="AC152" s="80">
        <f t="shared" si="109"/>
        <v>14.119120751035474</v>
      </c>
      <c r="AD152" s="69">
        <f t="shared" si="110"/>
        <v>451.90764988235287</v>
      </c>
      <c r="AE152" s="69">
        <f t="shared" si="130"/>
        <v>418.55930702520999</v>
      </c>
      <c r="AF152" s="69">
        <f t="shared" si="111"/>
        <v>428.81256000000002</v>
      </c>
      <c r="AG152" s="95">
        <f t="shared" si="131"/>
        <v>400.46646857142861</v>
      </c>
      <c r="AH152" s="93">
        <f t="shared" si="112"/>
        <v>23.244432217988031</v>
      </c>
      <c r="AI152" s="81">
        <f t="shared" si="113"/>
        <v>0.77811056925318667</v>
      </c>
      <c r="AJ152" s="80">
        <f t="shared" si="114"/>
        <v>4.1166005759999997</v>
      </c>
      <c r="AK152" s="80">
        <f t="shared" si="115"/>
        <v>23.660507971157759</v>
      </c>
      <c r="AL152" s="78">
        <f t="shared" ca="1" si="116"/>
        <v>0.91521476286279191</v>
      </c>
      <c r="AM152" s="80">
        <f t="shared" ca="1" si="117"/>
        <v>20.180682737126265</v>
      </c>
      <c r="AN152" s="80">
        <f t="shared" si="118"/>
        <v>4.0454015094339617</v>
      </c>
      <c r="AO152" s="80">
        <f t="shared" si="119"/>
        <v>2.9459025174076054</v>
      </c>
      <c r="AP152" s="80">
        <f t="shared" si="120"/>
        <v>3.288646931002944</v>
      </c>
      <c r="AQ152" s="80">
        <f t="shared" ca="1" si="121"/>
        <v>2.7757398436947445</v>
      </c>
      <c r="AR152" s="80">
        <f t="shared" si="122"/>
        <v>3.3242213227185373</v>
      </c>
      <c r="AS152" s="78">
        <f t="shared" si="123"/>
        <v>0.27571081665122632</v>
      </c>
      <c r="AT152" s="96">
        <f t="shared" ca="1" si="124"/>
        <v>4</v>
      </c>
      <c r="AU152" s="97" t="str">
        <f t="shared" ca="1" si="125"/>
        <v>Silt mxture</v>
      </c>
      <c r="AV152" s="98">
        <f t="shared" si="126"/>
        <v>3</v>
      </c>
      <c r="AW152" s="99" t="str">
        <f t="shared" si="127"/>
        <v>Clay</v>
      </c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</row>
    <row r="153" spans="1:69">
      <c r="A153">
        <v>2.8</v>
      </c>
      <c r="C153" s="89">
        <f t="shared" si="88"/>
        <v>-9.1862399999999997</v>
      </c>
      <c r="D153" s="84">
        <f t="shared" si="89"/>
        <v>9.1862399999999997</v>
      </c>
      <c r="E153" s="76">
        <v>0.37690000000000001</v>
      </c>
      <c r="F153" s="91">
        <f t="shared" si="90"/>
        <v>3.9348359999999998</v>
      </c>
      <c r="G153" s="80">
        <f t="shared" si="91"/>
        <v>4.2058583999999994</v>
      </c>
      <c r="H153" s="81">
        <f t="shared" si="129"/>
        <v>4.0424276571428566</v>
      </c>
      <c r="I153" s="102">
        <v>11.4</v>
      </c>
      <c r="J153" s="92">
        <f t="shared" si="92"/>
        <v>0.119016</v>
      </c>
      <c r="K153" s="102">
        <v>129.80000000000001</v>
      </c>
      <c r="L153" s="78">
        <f t="shared" si="93"/>
        <v>1.3551120000000001</v>
      </c>
      <c r="M153" s="81">
        <f t="shared" si="94"/>
        <v>0.286610688</v>
      </c>
      <c r="N153" s="14">
        <f t="shared" si="128"/>
        <v>98</v>
      </c>
      <c r="O153" s="78">
        <f t="shared" si="95"/>
        <v>0.45012576000000076</v>
      </c>
      <c r="P153" s="78">
        <f t="shared" si="96"/>
        <v>0.16351507199999984</v>
      </c>
      <c r="Q153" s="93">
        <f t="shared" si="97"/>
        <v>1.2393917711999998</v>
      </c>
      <c r="R153" s="80">
        <f t="shared" si="98"/>
        <v>7.5796790842620361</v>
      </c>
      <c r="S153" s="80">
        <f t="shared" si="99"/>
        <v>3712.5335990415515</v>
      </c>
      <c r="T153" s="69">
        <f t="shared" si="100"/>
        <v>71.946631679999925</v>
      </c>
      <c r="U153" s="78">
        <f t="shared" si="101"/>
        <v>1.5734502512410979</v>
      </c>
      <c r="V153" s="69">
        <f t="shared" si="102"/>
        <v>98.183295677444505</v>
      </c>
      <c r="W153" s="80">
        <f t="shared" ca="1" si="103"/>
        <v>1.7932092791419665</v>
      </c>
      <c r="X153" s="80">
        <f t="shared" ca="1" si="104"/>
        <v>31.815402838656713</v>
      </c>
      <c r="Y153" s="94">
        <f t="shared" ca="1" si="105"/>
        <v>1.0717574471484175E-7</v>
      </c>
      <c r="Z153" s="80">
        <f t="shared" ca="1" si="106"/>
        <v>14</v>
      </c>
      <c r="AA153" s="80">
        <f t="shared" ca="1" si="107"/>
        <v>52.580256959999986</v>
      </c>
      <c r="AB153" s="80">
        <f t="shared" ca="1" si="108"/>
        <v>15.605524237806664</v>
      </c>
      <c r="AC153" s="80">
        <f t="shared" si="109"/>
        <v>14.006374770541603</v>
      </c>
      <c r="AD153" s="69">
        <f t="shared" si="110"/>
        <v>441.85089882352929</v>
      </c>
      <c r="AE153" s="69">
        <f t="shared" si="130"/>
        <v>422.62375260504189</v>
      </c>
      <c r="AF153" s="69">
        <f t="shared" si="111"/>
        <v>420.58583999999991</v>
      </c>
      <c r="AG153" s="95">
        <f t="shared" si="131"/>
        <v>404.24276571428572</v>
      </c>
      <c r="AH153" s="93">
        <f t="shared" si="112"/>
        <v>23.585148785257026</v>
      </c>
      <c r="AI153" s="81">
        <f t="shared" si="113"/>
        <v>0.72785950887756767</v>
      </c>
      <c r="AJ153" s="80">
        <f t="shared" si="114"/>
        <v>4.0376240639999992</v>
      </c>
      <c r="AK153" s="80">
        <f t="shared" si="115"/>
        <v>22.968724497763745</v>
      </c>
      <c r="AL153" s="78">
        <f t="shared" ca="1" si="116"/>
        <v>0.91521072646941548</v>
      </c>
      <c r="AM153" s="80">
        <f t="shared" ca="1" si="117"/>
        <v>19.602404601714543</v>
      </c>
      <c r="AN153" s="80">
        <f t="shared" si="118"/>
        <v>3.9677909433962255</v>
      </c>
      <c r="AO153" s="80">
        <f t="shared" si="119"/>
        <v>2.8297671647718814</v>
      </c>
      <c r="AP153" s="80">
        <f t="shared" si="120"/>
        <v>3.1689156659458066</v>
      </c>
      <c r="AQ153" s="80">
        <f t="shared" ca="1" si="121"/>
        <v>2.7755846492784144</v>
      </c>
      <c r="AR153" s="80">
        <f t="shared" si="122"/>
        <v>3.3226469134246948</v>
      </c>
      <c r="AS153" s="78">
        <f t="shared" si="123"/>
        <v>0.28449876879414937</v>
      </c>
      <c r="AT153" s="96">
        <f t="shared" ca="1" si="124"/>
        <v>4</v>
      </c>
      <c r="AU153" s="97" t="str">
        <f t="shared" ca="1" si="125"/>
        <v>Silt mxture</v>
      </c>
      <c r="AV153" s="98">
        <f t="shared" si="126"/>
        <v>3</v>
      </c>
      <c r="AW153" s="99" t="str">
        <f t="shared" si="127"/>
        <v>Clay</v>
      </c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</row>
    <row r="154" spans="1:69">
      <c r="A154">
        <v>2.82</v>
      </c>
      <c r="C154" s="89">
        <f t="shared" si="88"/>
        <v>-9.2518560000000001</v>
      </c>
      <c r="D154" s="84">
        <f t="shared" si="89"/>
        <v>9.2518560000000001</v>
      </c>
      <c r="E154" s="76">
        <v>0.37440000000000001</v>
      </c>
      <c r="F154" s="91">
        <f t="shared" si="90"/>
        <v>3.9087359999999998</v>
      </c>
      <c r="G154" s="80">
        <f t="shared" si="91"/>
        <v>4.1803847999999997</v>
      </c>
      <c r="H154" s="81">
        <f t="shared" si="129"/>
        <v>4.0621741714285706</v>
      </c>
      <c r="I154" s="102">
        <v>11.8</v>
      </c>
      <c r="J154" s="92">
        <f t="shared" si="92"/>
        <v>0.12319200000000001</v>
      </c>
      <c r="K154" s="102">
        <v>130.1</v>
      </c>
      <c r="L154" s="78">
        <f t="shared" si="93"/>
        <v>1.3582439999999998</v>
      </c>
      <c r="M154" s="81">
        <f t="shared" si="94"/>
        <v>0.28865790720000001</v>
      </c>
      <c r="N154" s="14">
        <f t="shared" si="128"/>
        <v>98</v>
      </c>
      <c r="O154" s="78">
        <f t="shared" si="95"/>
        <v>0.4533409440000008</v>
      </c>
      <c r="P154" s="78">
        <f t="shared" si="96"/>
        <v>0.16468303679999985</v>
      </c>
      <c r="Q154" s="93">
        <f t="shared" si="97"/>
        <v>1.2299244724799998</v>
      </c>
      <c r="R154" s="80">
        <f t="shared" si="98"/>
        <v>7.4684344931875879</v>
      </c>
      <c r="S154" s="80">
        <f t="shared" si="99"/>
        <v>3559.2875167600637</v>
      </c>
      <c r="T154" s="69">
        <f t="shared" si="100"/>
        <v>72.460536191999935</v>
      </c>
      <c r="U154" s="78">
        <f t="shared" si="101"/>
        <v>1.5772566285138763</v>
      </c>
      <c r="V154" s="69">
        <f t="shared" si="102"/>
        <v>98.420813619265871</v>
      </c>
      <c r="W154" s="80">
        <f t="shared" ca="1" si="103"/>
        <v>1.797475366295828</v>
      </c>
      <c r="X154" s="80">
        <f t="shared" ca="1" si="104"/>
        <v>31.792299622453147</v>
      </c>
      <c r="Y154" s="94">
        <f t="shared" ca="1" si="105"/>
        <v>9.7833458165852181E-8</v>
      </c>
      <c r="Z154" s="80">
        <f t="shared" ca="1" si="106"/>
        <v>14</v>
      </c>
      <c r="AA154" s="80">
        <f t="shared" ca="1" si="107"/>
        <v>52.178613983999988</v>
      </c>
      <c r="AB154" s="80">
        <f t="shared" ca="1" si="108"/>
        <v>14.136408687754558</v>
      </c>
      <c r="AC154" s="80">
        <f t="shared" si="109"/>
        <v>14.134526020019059</v>
      </c>
      <c r="AD154" s="69">
        <f t="shared" si="110"/>
        <v>438.47574776470577</v>
      </c>
      <c r="AE154" s="69">
        <f t="shared" si="130"/>
        <v>424.56861499159652</v>
      </c>
      <c r="AF154" s="69">
        <f t="shared" si="111"/>
        <v>418.03847999999999</v>
      </c>
      <c r="AG154" s="95">
        <f t="shared" si="131"/>
        <v>406.21741714285707</v>
      </c>
      <c r="AH154" s="93">
        <f t="shared" si="112"/>
        <v>23.01153012942433</v>
      </c>
      <c r="AI154" s="81">
        <f t="shared" si="113"/>
        <v>0.74805518767310053</v>
      </c>
      <c r="AJ154" s="80">
        <f t="shared" si="114"/>
        <v>4.0131694079999995</v>
      </c>
      <c r="AK154" s="80">
        <f t="shared" si="115"/>
        <v>22.631619676326022</v>
      </c>
      <c r="AL154" s="78">
        <f t="shared" ca="1" si="116"/>
        <v>0.92022998657128341</v>
      </c>
      <c r="AM154" s="80">
        <f t="shared" ca="1" si="117"/>
        <v>19.507834235269055</v>
      </c>
      <c r="AN154" s="80">
        <f t="shared" si="118"/>
        <v>3.9437592452830184</v>
      </c>
      <c r="AO154" s="80">
        <f t="shared" si="119"/>
        <v>2.9469057489635886</v>
      </c>
      <c r="AP154" s="80">
        <f t="shared" si="120"/>
        <v>3.3053541830928226</v>
      </c>
      <c r="AQ154" s="80">
        <f t="shared" ca="1" si="121"/>
        <v>2.7886139600989459</v>
      </c>
      <c r="AR154" s="80">
        <f t="shared" si="122"/>
        <v>3.3338190371496008</v>
      </c>
      <c r="AS154" s="78">
        <f t="shared" si="123"/>
        <v>0.28697974430274592</v>
      </c>
      <c r="AT154" s="96">
        <f t="shared" ca="1" si="124"/>
        <v>4</v>
      </c>
      <c r="AU154" s="97" t="str">
        <f t="shared" ca="1" si="125"/>
        <v>Silt mxture</v>
      </c>
      <c r="AV154" s="98">
        <f t="shared" si="126"/>
        <v>3</v>
      </c>
      <c r="AW154" s="99" t="str">
        <f t="shared" si="127"/>
        <v>Clay</v>
      </c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</row>
    <row r="155" spans="1:69">
      <c r="A155">
        <v>2.84</v>
      </c>
      <c r="C155" s="89">
        <f t="shared" si="88"/>
        <v>-9.3174720000000004</v>
      </c>
      <c r="D155" s="84">
        <f t="shared" si="89"/>
        <v>9.3174720000000004</v>
      </c>
      <c r="E155" s="76">
        <v>0.38440000000000002</v>
      </c>
      <c r="F155" s="91">
        <f t="shared" si="90"/>
        <v>4.0131360000000003</v>
      </c>
      <c r="G155" s="80">
        <f t="shared" si="91"/>
        <v>4.2829056000000003</v>
      </c>
      <c r="H155" s="81">
        <f t="shared" si="129"/>
        <v>4.0345230857142855</v>
      </c>
      <c r="I155" s="102">
        <v>11.4</v>
      </c>
      <c r="J155" s="92">
        <f t="shared" si="92"/>
        <v>0.119016</v>
      </c>
      <c r="K155" s="102">
        <v>129.19999999999999</v>
      </c>
      <c r="L155" s="78">
        <f t="shared" si="93"/>
        <v>1.3488479999999998</v>
      </c>
      <c r="M155" s="81">
        <f t="shared" si="94"/>
        <v>0.29070512640000001</v>
      </c>
      <c r="N155" s="14">
        <f t="shared" si="128"/>
        <v>98</v>
      </c>
      <c r="O155" s="78">
        <f t="shared" si="95"/>
        <v>0.45655612800000084</v>
      </c>
      <c r="P155" s="78">
        <f t="shared" si="96"/>
        <v>0.16585100159999985</v>
      </c>
      <c r="Q155" s="93">
        <f t="shared" si="97"/>
        <v>1.26269532576</v>
      </c>
      <c r="R155" s="80">
        <f t="shared" si="98"/>
        <v>7.613432017766006</v>
      </c>
      <c r="S155" s="80">
        <f t="shared" si="99"/>
        <v>3782.3381848807276</v>
      </c>
      <c r="T155" s="69">
        <f t="shared" si="100"/>
        <v>72.974440703999932</v>
      </c>
      <c r="U155" s="78">
        <f t="shared" si="101"/>
        <v>1.5741597982006215</v>
      </c>
      <c r="V155" s="69">
        <f t="shared" si="102"/>
        <v>98.22757140771877</v>
      </c>
      <c r="W155" s="80">
        <f t="shared" ca="1" si="103"/>
        <v>1.8193862499161226</v>
      </c>
      <c r="X155" s="80">
        <f t="shared" ca="1" si="104"/>
        <v>31.824295572929522</v>
      </c>
      <c r="Y155" s="94">
        <f t="shared" ca="1" si="105"/>
        <v>1.1149473860754801E-7</v>
      </c>
      <c r="Z155" s="80">
        <f t="shared" ca="1" si="106"/>
        <v>14</v>
      </c>
      <c r="AA155" s="80">
        <f t="shared" ca="1" si="107"/>
        <v>53.568892607999992</v>
      </c>
      <c r="AB155" s="80">
        <f t="shared" ca="1" si="108"/>
        <v>16.539645264437826</v>
      </c>
      <c r="AC155" s="80">
        <f t="shared" si="109"/>
        <v>13.949745019555415</v>
      </c>
      <c r="AD155" s="69">
        <f t="shared" si="110"/>
        <v>450.15876141176466</v>
      </c>
      <c r="AE155" s="69">
        <f t="shared" si="130"/>
        <v>420.93728914285697</v>
      </c>
      <c r="AF155" s="69">
        <f t="shared" si="111"/>
        <v>428.29056000000003</v>
      </c>
      <c r="AG155" s="95">
        <f t="shared" si="131"/>
        <v>403.4523085714286</v>
      </c>
      <c r="AH155" s="93">
        <f t="shared" si="112"/>
        <v>23.833104819859098</v>
      </c>
      <c r="AI155" s="81">
        <f t="shared" si="113"/>
        <v>0.71760796649901026</v>
      </c>
      <c r="AJ155" s="80">
        <f t="shared" si="114"/>
        <v>4.1115893760000004</v>
      </c>
      <c r="AK155" s="80">
        <f t="shared" si="115"/>
        <v>23.07100611444244</v>
      </c>
      <c r="AL155" s="78">
        <f t="shared" ca="1" si="116"/>
        <v>0.91317053482148935</v>
      </c>
      <c r="AM155" s="80">
        <f t="shared" ca="1" si="117"/>
        <v>19.638928064447146</v>
      </c>
      <c r="AN155" s="80">
        <f t="shared" si="118"/>
        <v>4.040476981132076</v>
      </c>
      <c r="AO155" s="80">
        <f t="shared" si="119"/>
        <v>2.7788611544461777</v>
      </c>
      <c r="AP155" s="80">
        <f t="shared" si="120"/>
        <v>3.1104320415822175</v>
      </c>
      <c r="AQ155" s="80">
        <f t="shared" ca="1" si="121"/>
        <v>2.7699406151408383</v>
      </c>
      <c r="AR155" s="80">
        <f t="shared" si="122"/>
        <v>3.3118681933778467</v>
      </c>
      <c r="AS155" s="78">
        <f t="shared" si="123"/>
        <v>0.27654109519873987</v>
      </c>
      <c r="AT155" s="96">
        <f t="shared" ca="1" si="124"/>
        <v>4</v>
      </c>
      <c r="AU155" s="97" t="str">
        <f t="shared" ca="1" si="125"/>
        <v>Silt mxture</v>
      </c>
      <c r="AV155" s="98">
        <f t="shared" si="126"/>
        <v>3</v>
      </c>
      <c r="AW155" s="99" t="str">
        <f t="shared" si="127"/>
        <v>Clay</v>
      </c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</row>
    <row r="156" spans="1:69">
      <c r="A156">
        <v>2.86</v>
      </c>
      <c r="C156" s="89">
        <f t="shared" si="88"/>
        <v>-9.3830880000000008</v>
      </c>
      <c r="D156" s="84">
        <f t="shared" si="89"/>
        <v>9.3830880000000008</v>
      </c>
      <c r="E156" s="76">
        <v>0.3483</v>
      </c>
      <c r="F156" s="91">
        <f t="shared" si="90"/>
        <v>3.6362519999999998</v>
      </c>
      <c r="G156" s="80">
        <f t="shared" si="91"/>
        <v>3.9118679999999997</v>
      </c>
      <c r="H156" s="81">
        <f t="shared" si="129"/>
        <v>3.9195339428571421</v>
      </c>
      <c r="I156" s="102">
        <v>12.1</v>
      </c>
      <c r="J156" s="92">
        <f t="shared" si="92"/>
        <v>0.12632399999999999</v>
      </c>
      <c r="K156" s="102">
        <v>132</v>
      </c>
      <c r="L156" s="78">
        <f t="shared" si="93"/>
        <v>1.37808</v>
      </c>
      <c r="M156" s="81">
        <f t="shared" si="94"/>
        <v>0.29275234560000002</v>
      </c>
      <c r="N156" s="14">
        <f t="shared" si="128"/>
        <v>98</v>
      </c>
      <c r="O156" s="78">
        <f t="shared" si="95"/>
        <v>0.45977131200000088</v>
      </c>
      <c r="P156" s="78">
        <f t="shared" si="96"/>
        <v>0.16701896639999986</v>
      </c>
      <c r="Q156" s="93">
        <f t="shared" si="97"/>
        <v>1.1391919070399996</v>
      </c>
      <c r="R156" s="80">
        <f t="shared" si="98"/>
        <v>6.8207337860761701</v>
      </c>
      <c r="S156" s="80">
        <f t="shared" si="99"/>
        <v>3214.9791181220271</v>
      </c>
      <c r="T156" s="69">
        <f t="shared" si="100"/>
        <v>73.488345215999942</v>
      </c>
      <c r="U156" s="78">
        <f t="shared" si="101"/>
        <v>1.5776056503884135</v>
      </c>
      <c r="V156" s="69">
        <f t="shared" si="102"/>
        <v>98.442592584237005</v>
      </c>
      <c r="W156" s="80">
        <f t="shared" ca="1" si="103"/>
        <v>1.7338465580813065</v>
      </c>
      <c r="X156" s="80">
        <f t="shared" ca="1" si="104"/>
        <v>31.522620640233839</v>
      </c>
      <c r="Y156" s="94">
        <f t="shared" ca="1" si="105"/>
        <v>7.0510887340133811E-8</v>
      </c>
      <c r="Z156" s="80">
        <f t="shared" ca="1" si="106"/>
        <v>14</v>
      </c>
      <c r="AA156" s="80">
        <f t="shared" ca="1" si="107"/>
        <v>48.329353631999986</v>
      </c>
      <c r="AB156" s="80">
        <f t="shared" ca="1" si="108"/>
        <v>9.4368339946175208</v>
      </c>
      <c r="AC156" s="80">
        <f t="shared" si="109"/>
        <v>14.443820424869337</v>
      </c>
      <c r="AD156" s="69">
        <f t="shared" si="110"/>
        <v>406.12902211764691</v>
      </c>
      <c r="AE156" s="69">
        <f t="shared" si="130"/>
        <v>407.03089774789896</v>
      </c>
      <c r="AF156" s="69">
        <f t="shared" si="111"/>
        <v>391.18679999999995</v>
      </c>
      <c r="AG156" s="95">
        <f t="shared" si="131"/>
        <v>391.95339428571424</v>
      </c>
      <c r="AH156" s="93">
        <f t="shared" si="112"/>
        <v>21.501730036956584</v>
      </c>
      <c r="AI156" s="81">
        <f t="shared" si="113"/>
        <v>0.75634523864470582</v>
      </c>
      <c r="AJ156" s="80">
        <f t="shared" si="114"/>
        <v>3.7553932799999994</v>
      </c>
      <c r="AK156" s="80">
        <f t="shared" si="115"/>
        <v>20.668890260836879</v>
      </c>
      <c r="AL156" s="78">
        <f t="shared" ca="1" si="116"/>
        <v>0.93816586163517313</v>
      </c>
      <c r="AM156" s="80">
        <f t="shared" ca="1" si="117"/>
        <v>18.437107396915287</v>
      </c>
      <c r="AN156" s="80">
        <f t="shared" si="118"/>
        <v>3.690441509433962</v>
      </c>
      <c r="AO156" s="80">
        <f t="shared" si="119"/>
        <v>3.2292500667200428</v>
      </c>
      <c r="AP156" s="80">
        <f t="shared" si="120"/>
        <v>3.6593413052166528</v>
      </c>
      <c r="AQ156" s="80">
        <f t="shared" ca="1" si="121"/>
        <v>2.8354005472522248</v>
      </c>
      <c r="AR156" s="80">
        <f t="shared" si="122"/>
        <v>3.378867687950756</v>
      </c>
      <c r="AS156" s="78">
        <f t="shared" si="123"/>
        <v>0.3143966558563554</v>
      </c>
      <c r="AT156" s="96">
        <f t="shared" ca="1" si="124"/>
        <v>4</v>
      </c>
      <c r="AU156" s="97" t="str">
        <f t="shared" ca="1" si="125"/>
        <v>Silt mxture</v>
      </c>
      <c r="AV156" s="98">
        <f t="shared" si="126"/>
        <v>3</v>
      </c>
      <c r="AW156" s="99" t="str">
        <f t="shared" si="127"/>
        <v>Clay</v>
      </c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</row>
    <row r="157" spans="1:69">
      <c r="A157">
        <v>2.88</v>
      </c>
      <c r="C157" s="89">
        <f t="shared" si="88"/>
        <v>-9.4487039999999993</v>
      </c>
      <c r="D157" s="84">
        <f t="shared" si="89"/>
        <v>9.4487039999999993</v>
      </c>
      <c r="E157" s="76">
        <v>0.33579999999999999</v>
      </c>
      <c r="F157" s="91">
        <f t="shared" si="90"/>
        <v>3.5057519999999998</v>
      </c>
      <c r="G157" s="80">
        <f t="shared" si="91"/>
        <v>3.7857527999999996</v>
      </c>
      <c r="H157" s="81">
        <f t="shared" si="129"/>
        <v>3.7867371428571421</v>
      </c>
      <c r="I157" s="102">
        <v>12.5</v>
      </c>
      <c r="J157" s="92">
        <f t="shared" si="92"/>
        <v>0.1305</v>
      </c>
      <c r="K157" s="102">
        <v>134.1</v>
      </c>
      <c r="L157" s="78">
        <f t="shared" si="93"/>
        <v>1.4000039999999998</v>
      </c>
      <c r="M157" s="81">
        <f t="shared" si="94"/>
        <v>0.29479956479999997</v>
      </c>
      <c r="N157" s="14">
        <f t="shared" si="128"/>
        <v>98</v>
      </c>
      <c r="O157" s="78">
        <f t="shared" si="95"/>
        <v>0.4629864960000008</v>
      </c>
      <c r="P157" s="78">
        <f t="shared" si="96"/>
        <v>0.16818693119999983</v>
      </c>
      <c r="Q157" s="93">
        <f t="shared" si="97"/>
        <v>1.0965128803199995</v>
      </c>
      <c r="R157" s="80">
        <f t="shared" si="98"/>
        <v>6.5196081080525747</v>
      </c>
      <c r="S157" s="80">
        <f t="shared" si="99"/>
        <v>2995.5071480730207</v>
      </c>
      <c r="T157" s="69">
        <f t="shared" si="100"/>
        <v>74.002249727999924</v>
      </c>
      <c r="U157" s="78">
        <f t="shared" si="101"/>
        <v>1.5801384293576111</v>
      </c>
      <c r="V157" s="69">
        <f t="shared" si="102"/>
        <v>98.600637991914923</v>
      </c>
      <c r="W157" s="80">
        <f t="shared" ca="1" si="103"/>
        <v>1.7085223278710877</v>
      </c>
      <c r="X157" s="80">
        <f t="shared" ca="1" si="104"/>
        <v>31.402736172143342</v>
      </c>
      <c r="Y157" s="94">
        <f t="shared" ca="1" si="105"/>
        <v>5.8026844073639732E-8</v>
      </c>
      <c r="Z157" s="80">
        <f t="shared" ca="1" si="106"/>
        <v>14</v>
      </c>
      <c r="AA157" s="80">
        <f t="shared" ca="1" si="107"/>
        <v>46.518728255999982</v>
      </c>
      <c r="AB157" s="80">
        <f t="shared" ca="1" si="108"/>
        <v>7.4750815135798048</v>
      </c>
      <c r="AC157" s="80">
        <f t="shared" si="109"/>
        <v>14.658774998115412</v>
      </c>
      <c r="AD157" s="69">
        <f t="shared" si="110"/>
        <v>390.9136828235292</v>
      </c>
      <c r="AE157" s="69">
        <f t="shared" si="130"/>
        <v>391.02948786554606</v>
      </c>
      <c r="AF157" s="69">
        <f t="shared" si="111"/>
        <v>378.57527999999996</v>
      </c>
      <c r="AG157" s="95">
        <f t="shared" si="131"/>
        <v>378.67371428571425</v>
      </c>
      <c r="AH157" s="93">
        <f t="shared" si="112"/>
        <v>20.579520104335085</v>
      </c>
      <c r="AI157" s="81">
        <f t="shared" si="113"/>
        <v>0.77592235656417119</v>
      </c>
      <c r="AJ157" s="80">
        <f t="shared" si="114"/>
        <v>3.6343226879999992</v>
      </c>
      <c r="AK157" s="80">
        <f t="shared" si="115"/>
        <v>19.756388206219924</v>
      </c>
      <c r="AL157" s="78">
        <f t="shared" ca="1" si="116"/>
        <v>0.94882719584177666</v>
      </c>
      <c r="AM157" s="80">
        <f t="shared" ca="1" si="117"/>
        <v>17.980186720047406</v>
      </c>
      <c r="AN157" s="80">
        <f t="shared" si="118"/>
        <v>3.5714649056603767</v>
      </c>
      <c r="AO157" s="80">
        <f t="shared" si="119"/>
        <v>3.4471347416027802</v>
      </c>
      <c r="AP157" s="80">
        <f t="shared" si="120"/>
        <v>3.9274504452179513</v>
      </c>
      <c r="AQ157" s="80">
        <f t="shared" ca="1" si="121"/>
        <v>2.8632384515235065</v>
      </c>
      <c r="AR157" s="80">
        <f t="shared" si="122"/>
        <v>3.4056489448728264</v>
      </c>
      <c r="AS157" s="78">
        <f t="shared" si="123"/>
        <v>0.33261575870368532</v>
      </c>
      <c r="AT157" s="96">
        <f t="shared" ca="1" si="124"/>
        <v>4</v>
      </c>
      <c r="AU157" s="97" t="str">
        <f t="shared" ca="1" si="125"/>
        <v>Silt mxture</v>
      </c>
      <c r="AV157" s="98">
        <f t="shared" si="126"/>
        <v>3</v>
      </c>
      <c r="AW157" s="99" t="str">
        <f t="shared" si="127"/>
        <v>Clay</v>
      </c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</row>
    <row r="158" spans="1:69">
      <c r="A158">
        <v>2.9</v>
      </c>
      <c r="C158" s="89">
        <f t="shared" si="88"/>
        <v>-9.5143199999999997</v>
      </c>
      <c r="D158" s="84">
        <f t="shared" si="89"/>
        <v>9.5143199999999997</v>
      </c>
      <c r="E158" s="76">
        <v>0.31659999999999999</v>
      </c>
      <c r="F158" s="91">
        <f t="shared" si="90"/>
        <v>3.3053039999999996</v>
      </c>
      <c r="G158" s="80">
        <f t="shared" si="91"/>
        <v>3.5867663999999997</v>
      </c>
      <c r="H158" s="81">
        <f t="shared" si="129"/>
        <v>3.6798613714285713</v>
      </c>
      <c r="I158" s="102">
        <v>12.8</v>
      </c>
      <c r="J158" s="92">
        <f t="shared" si="92"/>
        <v>0.133632</v>
      </c>
      <c r="K158" s="102">
        <v>134.80000000000001</v>
      </c>
      <c r="L158" s="78">
        <f t="shared" si="93"/>
        <v>1.4073120000000001</v>
      </c>
      <c r="M158" s="81">
        <f t="shared" si="94"/>
        <v>0.29684678399999997</v>
      </c>
      <c r="N158" s="14">
        <f t="shared" si="128"/>
        <v>98</v>
      </c>
      <c r="O158" s="78">
        <f t="shared" si="95"/>
        <v>0.46620168000000084</v>
      </c>
      <c r="P158" s="78">
        <f t="shared" si="96"/>
        <v>0.16935489599999984</v>
      </c>
      <c r="Q158" s="93">
        <f t="shared" si="97"/>
        <v>1.0297863575999997</v>
      </c>
      <c r="R158" s="80">
        <f t="shared" si="98"/>
        <v>6.0806411974059529</v>
      </c>
      <c r="S158" s="80">
        <f t="shared" si="99"/>
        <v>2747.2855392156853</v>
      </c>
      <c r="T158" s="69">
        <f t="shared" si="100"/>
        <v>74.516154239999921</v>
      </c>
      <c r="U158" s="78">
        <f t="shared" si="101"/>
        <v>1.580808993295685</v>
      </c>
      <c r="V158" s="69">
        <f t="shared" si="102"/>
        <v>98.642481181650737</v>
      </c>
      <c r="W158" s="80">
        <f t="shared" ca="1" si="103"/>
        <v>1.6592873126058749</v>
      </c>
      <c r="X158" s="80">
        <f t="shared" ca="1" si="104"/>
        <v>31.199306812316507</v>
      </c>
      <c r="Y158" s="94">
        <f t="shared" ca="1" si="105"/>
        <v>4.442403531496569E-8</v>
      </c>
      <c r="Z158" s="80">
        <f t="shared" ca="1" si="106"/>
        <v>14</v>
      </c>
      <c r="AA158" s="80">
        <f t="shared" ca="1" si="107"/>
        <v>43.687906079999991</v>
      </c>
      <c r="AB158" s="80">
        <f t="shared" ca="1" si="108"/>
        <v>5.3745039208656653</v>
      </c>
      <c r="AC158" s="80">
        <f t="shared" si="109"/>
        <v>14.921740918752828</v>
      </c>
      <c r="AD158" s="69">
        <f t="shared" si="110"/>
        <v>367.12526117647047</v>
      </c>
      <c r="AE158" s="69">
        <f t="shared" si="130"/>
        <v>378.07761075630236</v>
      </c>
      <c r="AF158" s="69">
        <f t="shared" si="111"/>
        <v>358.67663999999996</v>
      </c>
      <c r="AG158" s="95">
        <f t="shared" si="131"/>
        <v>367.9861371428571</v>
      </c>
      <c r="AH158" s="93">
        <f t="shared" si="112"/>
        <v>19.482468473932311</v>
      </c>
      <c r="AI158" s="81">
        <f t="shared" si="113"/>
        <v>0.78906487592776842</v>
      </c>
      <c r="AJ158" s="80">
        <f t="shared" si="114"/>
        <v>3.4432957439999994</v>
      </c>
      <c r="AK158" s="80">
        <f t="shared" si="115"/>
        <v>18.426185446684705</v>
      </c>
      <c r="AL158" s="78">
        <f t="shared" ca="1" si="116"/>
        <v>0.96342181818776051</v>
      </c>
      <c r="AM158" s="80">
        <f t="shared" ca="1" si="117"/>
        <v>17.230608676406042</v>
      </c>
      <c r="AN158" s="80">
        <f t="shared" si="118"/>
        <v>3.3837418867924525</v>
      </c>
      <c r="AO158" s="80">
        <f t="shared" si="119"/>
        <v>3.7256956572359998</v>
      </c>
      <c r="AP158" s="80">
        <f t="shared" si="120"/>
        <v>4.2823018264463375</v>
      </c>
      <c r="AQ158" s="80">
        <f t="shared" ca="1" si="121"/>
        <v>2.9013999467117966</v>
      </c>
      <c r="AR158" s="80">
        <f t="shared" si="122"/>
        <v>3.4431916194331049</v>
      </c>
      <c r="AS158" s="78">
        <f t="shared" si="123"/>
        <v>0.35585392890040762</v>
      </c>
      <c r="AT158" s="96">
        <f t="shared" ca="1" si="124"/>
        <v>4</v>
      </c>
      <c r="AU158" s="97" t="str">
        <f t="shared" ca="1" si="125"/>
        <v>Silt mxture</v>
      </c>
      <c r="AV158" s="98">
        <f t="shared" si="126"/>
        <v>3</v>
      </c>
      <c r="AW158" s="99" t="str">
        <f t="shared" si="127"/>
        <v>Clay</v>
      </c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</row>
    <row r="159" spans="1:69">
      <c r="A159">
        <v>2.92</v>
      </c>
      <c r="C159" s="89">
        <f t="shared" si="88"/>
        <v>-9.579936</v>
      </c>
      <c r="D159" s="84">
        <f t="shared" si="89"/>
        <v>9.579936</v>
      </c>
      <c r="E159" s="76">
        <v>0.30659999999999998</v>
      </c>
      <c r="F159" s="91">
        <f t="shared" si="90"/>
        <v>3.2009039999999995</v>
      </c>
      <c r="G159" s="80">
        <f t="shared" si="91"/>
        <v>3.4832015999999992</v>
      </c>
      <c r="H159" s="81">
        <f t="shared" si="129"/>
        <v>3.573254057142857</v>
      </c>
      <c r="I159" s="102">
        <v>12.2</v>
      </c>
      <c r="J159" s="92">
        <f t="shared" si="92"/>
        <v>0.12736799999999998</v>
      </c>
      <c r="K159" s="102">
        <v>135.19999999999999</v>
      </c>
      <c r="L159" s="78">
        <f t="shared" si="93"/>
        <v>1.4114879999999999</v>
      </c>
      <c r="M159" s="81">
        <f t="shared" si="94"/>
        <v>0.29889400319999998</v>
      </c>
      <c r="N159" s="14">
        <f t="shared" si="128"/>
        <v>98</v>
      </c>
      <c r="O159" s="78">
        <f t="shared" si="95"/>
        <v>0.46941686400000088</v>
      </c>
      <c r="P159" s="78">
        <f t="shared" si="96"/>
        <v>0.17052286079999984</v>
      </c>
      <c r="Q159" s="93">
        <f t="shared" si="97"/>
        <v>0.99454896287999961</v>
      </c>
      <c r="R159" s="80">
        <f t="shared" si="98"/>
        <v>5.8323497401704421</v>
      </c>
      <c r="S159" s="80">
        <f t="shared" si="99"/>
        <v>2783.7675877586753</v>
      </c>
      <c r="T159" s="69">
        <f t="shared" si="100"/>
        <v>75.030058751999931</v>
      </c>
      <c r="U159" s="78">
        <f t="shared" si="101"/>
        <v>1.5740342524337745</v>
      </c>
      <c r="V159" s="69">
        <f t="shared" si="102"/>
        <v>98.219737351867522</v>
      </c>
      <c r="W159" s="80">
        <f t="shared" ca="1" si="103"/>
        <v>1.6200482367207911</v>
      </c>
      <c r="X159" s="80">
        <f t="shared" ca="1" si="104"/>
        <v>31.029341738723204</v>
      </c>
      <c r="Y159" s="94">
        <f t="shared" ca="1" si="105"/>
        <v>4.1924174119550986E-8</v>
      </c>
      <c r="Z159" s="80">
        <f t="shared" ca="1" si="106"/>
        <v>14</v>
      </c>
      <c r="AA159" s="80">
        <f t="shared" ca="1" si="107"/>
        <v>42.19298630399998</v>
      </c>
      <c r="AB159" s="80">
        <f t="shared" ca="1" si="108"/>
        <v>4.8985092122752398</v>
      </c>
      <c r="AC159" s="80">
        <f t="shared" si="109"/>
        <v>14.881636702629622</v>
      </c>
      <c r="AD159" s="69">
        <f t="shared" si="110"/>
        <v>354.56291011764688</v>
      </c>
      <c r="AE159" s="69">
        <f t="shared" si="130"/>
        <v>365.15731684033602</v>
      </c>
      <c r="AF159" s="69">
        <f t="shared" si="111"/>
        <v>348.32015999999993</v>
      </c>
      <c r="AG159" s="95">
        <f t="shared" si="131"/>
        <v>357.32540571428569</v>
      </c>
      <c r="AH159" s="93">
        <f t="shared" si="112"/>
        <v>19.530859281484634</v>
      </c>
      <c r="AI159" s="81">
        <f t="shared" si="113"/>
        <v>0.74692624439010169</v>
      </c>
      <c r="AJ159" s="80">
        <f t="shared" si="114"/>
        <v>3.3438735359999989</v>
      </c>
      <c r="AK159" s="80">
        <f t="shared" si="115"/>
        <v>17.673787091425581</v>
      </c>
      <c r="AL159" s="78">
        <f t="shared" ca="1" si="116"/>
        <v>0.96662937125119908</v>
      </c>
      <c r="AM159" s="80">
        <f t="shared" ca="1" si="117"/>
        <v>16.628353516568385</v>
      </c>
      <c r="AN159" s="80">
        <f t="shared" si="118"/>
        <v>3.2860392452830181</v>
      </c>
      <c r="AO159" s="80">
        <f t="shared" si="119"/>
        <v>3.6566358949766218</v>
      </c>
      <c r="AP159" s="80">
        <f t="shared" si="120"/>
        <v>4.2261810698878017</v>
      </c>
      <c r="AQ159" s="80">
        <f t="shared" ca="1" si="121"/>
        <v>2.9096741209485244</v>
      </c>
      <c r="AR159" s="80">
        <f t="shared" si="122"/>
        <v>3.4498582990136146</v>
      </c>
      <c r="AS159" s="78">
        <f t="shared" si="123"/>
        <v>0.36916836942928904</v>
      </c>
      <c r="AT159" s="96">
        <f t="shared" ca="1" si="124"/>
        <v>4</v>
      </c>
      <c r="AU159" s="97" t="str">
        <f t="shared" ca="1" si="125"/>
        <v>Silt mxture</v>
      </c>
      <c r="AV159" s="98">
        <f t="shared" si="126"/>
        <v>3</v>
      </c>
      <c r="AW159" s="99" t="str">
        <f t="shared" si="127"/>
        <v>Clay</v>
      </c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</row>
    <row r="160" spans="1:69">
      <c r="A160">
        <v>2.94</v>
      </c>
      <c r="C160" s="89">
        <f t="shared" si="88"/>
        <v>-9.6455520000000003</v>
      </c>
      <c r="D160" s="84">
        <f t="shared" si="89"/>
        <v>9.6455520000000003</v>
      </c>
      <c r="E160" s="76">
        <v>0.28670000000000001</v>
      </c>
      <c r="F160" s="91">
        <f t="shared" si="90"/>
        <v>2.9931480000000001</v>
      </c>
      <c r="G160" s="80">
        <f t="shared" si="91"/>
        <v>3.2762807999999999</v>
      </c>
      <c r="H160" s="81">
        <f t="shared" si="129"/>
        <v>3.5857820571428571</v>
      </c>
      <c r="I160" s="102">
        <v>12.4</v>
      </c>
      <c r="J160" s="92">
        <f t="shared" si="92"/>
        <v>0.12945599999999999</v>
      </c>
      <c r="K160" s="102">
        <v>135.6</v>
      </c>
      <c r="L160" s="78">
        <f t="shared" si="93"/>
        <v>1.4156639999999998</v>
      </c>
      <c r="M160" s="81">
        <f t="shared" si="94"/>
        <v>0.30094122239999999</v>
      </c>
      <c r="N160" s="14">
        <f t="shared" si="128"/>
        <v>98</v>
      </c>
      <c r="O160" s="78">
        <f t="shared" si="95"/>
        <v>0.47263204800000091</v>
      </c>
      <c r="P160" s="78">
        <f t="shared" si="96"/>
        <v>0.17169082559999985</v>
      </c>
      <c r="Q160" s="93">
        <f t="shared" si="97"/>
        <v>0.92520408815999977</v>
      </c>
      <c r="R160" s="80">
        <f t="shared" si="98"/>
        <v>5.3887800057267627</v>
      </c>
      <c r="S160" s="80">
        <f t="shared" si="99"/>
        <v>2547.9006739514489</v>
      </c>
      <c r="T160" s="69">
        <f t="shared" si="100"/>
        <v>75.543963263999942</v>
      </c>
      <c r="U160" s="78">
        <f t="shared" si="101"/>
        <v>1.5735471786444688</v>
      </c>
      <c r="V160" s="69">
        <f t="shared" si="102"/>
        <v>98.189343947414855</v>
      </c>
      <c r="W160" s="80">
        <f t="shared" ca="1" si="103"/>
        <v>1.565152724691665</v>
      </c>
      <c r="X160" s="80">
        <f t="shared" ca="1" si="104"/>
        <v>30.789767963630457</v>
      </c>
      <c r="Y160" s="94">
        <f t="shared" ca="1" si="105"/>
        <v>3.140495668435552E-8</v>
      </c>
      <c r="Z160" s="80">
        <f t="shared" ca="1" si="106"/>
        <v>14</v>
      </c>
      <c r="AA160" s="80">
        <f t="shared" ca="1" si="107"/>
        <v>39.251082527999984</v>
      </c>
      <c r="AB160" s="80">
        <f t="shared" ca="1" si="108"/>
        <v>3.4135713598317321</v>
      </c>
      <c r="AC160" s="80">
        <f t="shared" si="109"/>
        <v>15.150790064234769</v>
      </c>
      <c r="AD160" s="69">
        <f t="shared" si="110"/>
        <v>329.84102964705875</v>
      </c>
      <c r="AE160" s="69">
        <f t="shared" si="130"/>
        <v>366.25294225210069</v>
      </c>
      <c r="AF160" s="69">
        <f t="shared" si="111"/>
        <v>327.62808000000001</v>
      </c>
      <c r="AG160" s="95">
        <f t="shared" si="131"/>
        <v>358.57820571428567</v>
      </c>
      <c r="AH160" s="93">
        <f t="shared" si="112"/>
        <v>18.489828676113692</v>
      </c>
      <c r="AI160" s="81">
        <f t="shared" si="113"/>
        <v>0.75400650877876674</v>
      </c>
      <c r="AJ160" s="80">
        <f t="shared" si="114"/>
        <v>3.145229568</v>
      </c>
      <c r="AK160" s="80">
        <f t="shared" si="115"/>
        <v>16.329636380990188</v>
      </c>
      <c r="AL160" s="78">
        <f t="shared" ca="1" si="116"/>
        <v>0.98240902540700259</v>
      </c>
      <c r="AM160" s="80">
        <f t="shared" ca="1" si="117"/>
        <v>15.815022527437144</v>
      </c>
      <c r="AN160" s="80">
        <f t="shared" si="118"/>
        <v>3.090830943396226</v>
      </c>
      <c r="AO160" s="80">
        <f t="shared" si="119"/>
        <v>3.9513096679625264</v>
      </c>
      <c r="AP160" s="80">
        <f t="shared" si="120"/>
        <v>4.6174115037645782</v>
      </c>
      <c r="AQ160" s="80">
        <f t="shared" ca="1" si="121"/>
        <v>2.9509459358476273</v>
      </c>
      <c r="AR160" s="80">
        <f t="shared" si="122"/>
        <v>3.4900572505003153</v>
      </c>
      <c r="AS160" s="78">
        <f t="shared" si="123"/>
        <v>0.39759715863294431</v>
      </c>
      <c r="AT160" s="96">
        <f t="shared" ca="1" si="124"/>
        <v>3</v>
      </c>
      <c r="AU160" s="97" t="str">
        <f t="shared" ca="1" si="125"/>
        <v>Clay</v>
      </c>
      <c r="AV160" s="98">
        <f t="shared" si="126"/>
        <v>3</v>
      </c>
      <c r="AW160" s="99" t="str">
        <f t="shared" si="127"/>
        <v>Clay</v>
      </c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</row>
    <row r="161" spans="1:69">
      <c r="A161">
        <v>2.96</v>
      </c>
      <c r="C161" s="89">
        <f t="shared" si="88"/>
        <v>-9.7111680000000007</v>
      </c>
      <c r="D161" s="84">
        <f t="shared" si="89"/>
        <v>9.7111680000000007</v>
      </c>
      <c r="E161" s="76">
        <v>0.30159999999999998</v>
      </c>
      <c r="F161" s="91">
        <f t="shared" si="90"/>
        <v>3.1487039999999995</v>
      </c>
      <c r="G161" s="80">
        <f t="shared" si="91"/>
        <v>3.4322543999999997</v>
      </c>
      <c r="H161" s="81">
        <f t="shared" si="129"/>
        <v>3.5679147428571425</v>
      </c>
      <c r="I161" s="102">
        <v>12</v>
      </c>
      <c r="J161" s="92">
        <f t="shared" si="92"/>
        <v>0.12528</v>
      </c>
      <c r="K161" s="102">
        <v>135.80000000000001</v>
      </c>
      <c r="L161" s="78">
        <f t="shared" si="93"/>
        <v>1.4177520000000001</v>
      </c>
      <c r="M161" s="81">
        <f t="shared" si="94"/>
        <v>0.30298844159999999</v>
      </c>
      <c r="N161" s="14">
        <f t="shared" si="128"/>
        <v>98</v>
      </c>
      <c r="O161" s="78">
        <f t="shared" si="95"/>
        <v>0.47584723200000095</v>
      </c>
      <c r="P161" s="78">
        <f t="shared" si="96"/>
        <v>0.17285879039999985</v>
      </c>
      <c r="Q161" s="93">
        <f t="shared" si="97"/>
        <v>0.97561436543999969</v>
      </c>
      <c r="R161" s="80">
        <f t="shared" si="98"/>
        <v>5.6439962537190151</v>
      </c>
      <c r="S161" s="80">
        <f t="shared" si="99"/>
        <v>2776.2819923371635</v>
      </c>
      <c r="T161" s="69">
        <f t="shared" si="100"/>
        <v>76.057867775999938</v>
      </c>
      <c r="U161" s="78">
        <f t="shared" si="101"/>
        <v>1.5715201119171782</v>
      </c>
      <c r="V161" s="69">
        <f t="shared" si="102"/>
        <v>98.062854983631922</v>
      </c>
      <c r="W161" s="80">
        <f t="shared" ca="1" si="103"/>
        <v>1.6060892434617435</v>
      </c>
      <c r="X161" s="80">
        <f t="shared" ca="1" si="104"/>
        <v>30.906585154704779</v>
      </c>
      <c r="Y161" s="94">
        <f t="shared" ca="1" si="105"/>
        <v>3.9261352946240533E-8</v>
      </c>
      <c r="Z161" s="80">
        <f t="shared" ca="1" si="106"/>
        <v>14</v>
      </c>
      <c r="AA161" s="80">
        <f t="shared" ca="1" si="107"/>
        <v>41.389700351999984</v>
      </c>
      <c r="AB161" s="80">
        <f t="shared" ca="1" si="108"/>
        <v>4.5000432937634054</v>
      </c>
      <c r="AC161" s="80">
        <f t="shared" si="109"/>
        <v>14.889822486917629</v>
      </c>
      <c r="AD161" s="69">
        <f t="shared" si="110"/>
        <v>347.81260799999984</v>
      </c>
      <c r="AE161" s="69">
        <f t="shared" si="130"/>
        <v>363.77264833613435</v>
      </c>
      <c r="AF161" s="69">
        <f t="shared" si="111"/>
        <v>343.22543999999999</v>
      </c>
      <c r="AG161" s="95">
        <f t="shared" si="131"/>
        <v>356.79147428571423</v>
      </c>
      <c r="AH161" s="93">
        <f t="shared" si="112"/>
        <v>19.432122200240645</v>
      </c>
      <c r="AI161" s="81">
        <f t="shared" si="113"/>
        <v>0.72475342277993926</v>
      </c>
      <c r="AJ161" s="80">
        <f t="shared" si="114"/>
        <v>3.2949642239999997</v>
      </c>
      <c r="AK161" s="80">
        <f t="shared" si="115"/>
        <v>17.103018950663682</v>
      </c>
      <c r="AL161" s="78">
        <f t="shared" ca="1" si="116"/>
        <v>0.97031133820431437</v>
      </c>
      <c r="AM161" s="80">
        <f t="shared" ca="1" si="117"/>
        <v>16.206512164034997</v>
      </c>
      <c r="AN161" s="80">
        <f t="shared" si="118"/>
        <v>3.2379758490566033</v>
      </c>
      <c r="AO161" s="80">
        <f t="shared" si="119"/>
        <v>3.6500790850468432</v>
      </c>
      <c r="AP161" s="80">
        <f t="shared" si="120"/>
        <v>4.2375759792502317</v>
      </c>
      <c r="AQ161" s="80">
        <f t="shared" ca="1" si="121"/>
        <v>2.9190488757900588</v>
      </c>
      <c r="AR161" s="80">
        <f t="shared" si="122"/>
        <v>3.4549358502131864</v>
      </c>
      <c r="AS161" s="78">
        <f t="shared" si="123"/>
        <v>0.37706699214713874</v>
      </c>
      <c r="AT161" s="96">
        <f t="shared" ca="1" si="124"/>
        <v>4</v>
      </c>
      <c r="AU161" s="97" t="str">
        <f t="shared" ca="1" si="125"/>
        <v>Silt mxture</v>
      </c>
      <c r="AV161" s="98">
        <f t="shared" si="126"/>
        <v>3</v>
      </c>
      <c r="AW161" s="99" t="str">
        <f t="shared" si="127"/>
        <v>Clay</v>
      </c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</row>
    <row r="162" spans="1:69">
      <c r="A162">
        <v>2.98</v>
      </c>
      <c r="C162" s="89">
        <f t="shared" si="88"/>
        <v>-9.776784000000001</v>
      </c>
      <c r="D162" s="84">
        <f t="shared" si="89"/>
        <v>9.776784000000001</v>
      </c>
      <c r="E162" s="76">
        <v>0.31159999999999999</v>
      </c>
      <c r="F162" s="91">
        <f t="shared" si="90"/>
        <v>3.2531039999999996</v>
      </c>
      <c r="G162" s="80">
        <f t="shared" si="91"/>
        <v>3.5366543999999998</v>
      </c>
      <c r="H162" s="81">
        <f t="shared" si="129"/>
        <v>3.6563564571428571</v>
      </c>
      <c r="I162" s="102">
        <v>11.1</v>
      </c>
      <c r="J162" s="92">
        <f t="shared" si="92"/>
        <v>0.11588399999999999</v>
      </c>
      <c r="K162" s="102">
        <v>135.80000000000001</v>
      </c>
      <c r="L162" s="78">
        <f t="shared" si="93"/>
        <v>1.4177520000000001</v>
      </c>
      <c r="M162" s="81">
        <f t="shared" si="94"/>
        <v>0.3050356608</v>
      </c>
      <c r="N162" s="14">
        <f t="shared" si="128"/>
        <v>98</v>
      </c>
      <c r="O162" s="78">
        <f t="shared" si="95"/>
        <v>0.47906241600000099</v>
      </c>
      <c r="P162" s="78">
        <f t="shared" si="96"/>
        <v>0.17402675519999986</v>
      </c>
      <c r="Q162" s="93">
        <f t="shared" si="97"/>
        <v>1.0090053547199997</v>
      </c>
      <c r="R162" s="80">
        <f t="shared" si="98"/>
        <v>5.7979898180621863</v>
      </c>
      <c r="S162" s="80">
        <f t="shared" si="99"/>
        <v>3104.1101791446613</v>
      </c>
      <c r="T162" s="69">
        <f t="shared" si="100"/>
        <v>76.571772287999934</v>
      </c>
      <c r="U162" s="78">
        <f t="shared" si="101"/>
        <v>1.5635495634744367</v>
      </c>
      <c r="V162" s="69">
        <f t="shared" si="102"/>
        <v>97.565492760804844</v>
      </c>
      <c r="W162" s="80">
        <f t="shared" ca="1" si="103"/>
        <v>1.6207815018977936</v>
      </c>
      <c r="X162" s="80">
        <f t="shared" ca="1" si="104"/>
        <v>30.930864365842922</v>
      </c>
      <c r="Y162" s="94">
        <f t="shared" ca="1" si="105"/>
        <v>4.9172195727922954E-8</v>
      </c>
      <c r="Z162" s="80">
        <f t="shared" ca="1" si="106"/>
        <v>14</v>
      </c>
      <c r="AA162" s="80">
        <f t="shared" ca="1" si="107"/>
        <v>42.806287775999984</v>
      </c>
      <c r="AB162" s="80">
        <f t="shared" ca="1" si="108"/>
        <v>5.828896137897047</v>
      </c>
      <c r="AC162" s="80">
        <f t="shared" si="109"/>
        <v>14.550507624223803</v>
      </c>
      <c r="AD162" s="69">
        <f t="shared" si="110"/>
        <v>359.71670399999988</v>
      </c>
      <c r="AE162" s="69">
        <f t="shared" si="130"/>
        <v>373.79929895798307</v>
      </c>
      <c r="AF162" s="69">
        <f t="shared" si="111"/>
        <v>353.66543999999999</v>
      </c>
      <c r="AG162" s="95">
        <f t="shared" si="131"/>
        <v>365.63564571428572</v>
      </c>
      <c r="AH162" s="93">
        <f t="shared" si="112"/>
        <v>20.63755931000933</v>
      </c>
      <c r="AI162" s="81">
        <f t="shared" si="113"/>
        <v>0.66589760790989039</v>
      </c>
      <c r="AJ162" s="80">
        <f t="shared" si="114"/>
        <v>3.3951882239999995</v>
      </c>
      <c r="AK162" s="80">
        <f t="shared" si="115"/>
        <v>17.569666115339956</v>
      </c>
      <c r="AL162" s="78">
        <f t="shared" ca="1" si="116"/>
        <v>0.95811498230873815</v>
      </c>
      <c r="AM162" s="80">
        <f t="shared" ca="1" si="117"/>
        <v>16.289087662281155</v>
      </c>
      <c r="AN162" s="80">
        <f t="shared" si="118"/>
        <v>3.3364664150943391</v>
      </c>
      <c r="AO162" s="80">
        <f t="shared" si="119"/>
        <v>3.2766560396741058</v>
      </c>
      <c r="AP162" s="80">
        <f t="shared" si="120"/>
        <v>3.7900413333893677</v>
      </c>
      <c r="AQ162" s="80">
        <f t="shared" ca="1" si="121"/>
        <v>2.886892842785278</v>
      </c>
      <c r="AR162" s="80">
        <f t="shared" si="122"/>
        <v>3.4197718029174555</v>
      </c>
      <c r="AS162" s="78">
        <f t="shared" si="123"/>
        <v>0.36391917071430957</v>
      </c>
      <c r="AT162" s="96">
        <f t="shared" ca="1" si="124"/>
        <v>4</v>
      </c>
      <c r="AU162" s="97" t="str">
        <f t="shared" ca="1" si="125"/>
        <v>Silt mxture</v>
      </c>
      <c r="AV162" s="98">
        <f t="shared" si="126"/>
        <v>3</v>
      </c>
      <c r="AW162" s="99" t="str">
        <f t="shared" si="127"/>
        <v>Clay</v>
      </c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</row>
    <row r="163" spans="1:69">
      <c r="A163">
        <v>3</v>
      </c>
      <c r="C163" s="89">
        <f t="shared" si="88"/>
        <v>-9.8424000000000014</v>
      </c>
      <c r="D163" s="84">
        <f t="shared" si="89"/>
        <v>9.8424000000000014</v>
      </c>
      <c r="E163" s="76">
        <v>0.35580000000000001</v>
      </c>
      <c r="F163" s="91">
        <f t="shared" si="90"/>
        <v>3.7145519999999999</v>
      </c>
      <c r="G163" s="80">
        <f t="shared" si="91"/>
        <v>3.9995639999999999</v>
      </c>
      <c r="H163" s="81">
        <f t="shared" si="129"/>
        <v>3.8318379428571427</v>
      </c>
      <c r="I163" s="102">
        <v>9.9</v>
      </c>
      <c r="J163" s="92">
        <f t="shared" si="92"/>
        <v>0.103356</v>
      </c>
      <c r="K163" s="102">
        <v>136.5</v>
      </c>
      <c r="L163" s="78">
        <f t="shared" si="93"/>
        <v>1.42506</v>
      </c>
      <c r="M163" s="81">
        <f t="shared" si="94"/>
        <v>0.30708288</v>
      </c>
      <c r="N163" s="14">
        <f t="shared" si="128"/>
        <v>98</v>
      </c>
      <c r="O163" s="78">
        <f t="shared" si="95"/>
        <v>0.48227760000000103</v>
      </c>
      <c r="P163" s="78">
        <f t="shared" si="96"/>
        <v>0.17519471999999986</v>
      </c>
      <c r="Q163" s="93">
        <f t="shared" si="97"/>
        <v>1.1607045119999997</v>
      </c>
      <c r="R163" s="80">
        <f t="shared" si="98"/>
        <v>6.6252254177523193</v>
      </c>
      <c r="S163" s="80">
        <f t="shared" si="99"/>
        <v>4003.6224312086365</v>
      </c>
      <c r="T163" s="69">
        <f t="shared" si="100"/>
        <v>77.085676799999931</v>
      </c>
      <c r="U163" s="78">
        <f t="shared" si="101"/>
        <v>1.5549416642443457</v>
      </c>
      <c r="V163" s="69">
        <f t="shared" si="102"/>
        <v>97.02835984884716</v>
      </c>
      <c r="W163" s="80">
        <f t="shared" ca="1" si="103"/>
        <v>1.7267029156761928</v>
      </c>
      <c r="X163" s="80">
        <f t="shared" ca="1" si="104"/>
        <v>31.268275689879353</v>
      </c>
      <c r="Y163" s="94">
        <f t="shared" ca="1" si="105"/>
        <v>9.3651052770887702E-8</v>
      </c>
      <c r="Z163" s="80">
        <f t="shared" ca="1" si="106"/>
        <v>14</v>
      </c>
      <c r="AA163" s="80">
        <f t="shared" ca="1" si="107"/>
        <v>49.242009599999982</v>
      </c>
      <c r="AB163" s="80">
        <f t="shared" ca="1" si="108"/>
        <v>12.770490571183821</v>
      </c>
      <c r="AC163" s="80">
        <f t="shared" si="109"/>
        <v>13.776895723269284</v>
      </c>
      <c r="AD163" s="69">
        <f t="shared" si="110"/>
        <v>413.79839999999984</v>
      </c>
      <c r="AE163" s="69">
        <f t="shared" si="130"/>
        <v>394.06592268907553</v>
      </c>
      <c r="AF163" s="69">
        <f t="shared" si="111"/>
        <v>399.95639999999997</v>
      </c>
      <c r="AG163" s="95">
        <f t="shared" si="131"/>
        <v>383.18379428571427</v>
      </c>
      <c r="AH163" s="93">
        <f t="shared" si="112"/>
        <v>23.871151792092867</v>
      </c>
      <c r="AI163" s="81">
        <f t="shared" si="113"/>
        <v>0.58994928614287057</v>
      </c>
      <c r="AJ163" s="80">
        <f t="shared" si="114"/>
        <v>3.8395814399999999</v>
      </c>
      <c r="AK163" s="80">
        <f t="shared" si="115"/>
        <v>20.076440659855511</v>
      </c>
      <c r="AL163" s="78">
        <f t="shared" ca="1" si="116"/>
        <v>0.92310390502381845</v>
      </c>
      <c r="AM163" s="80">
        <f t="shared" ca="1" si="117"/>
        <v>17.481170846349993</v>
      </c>
      <c r="AN163" s="80">
        <f t="shared" si="118"/>
        <v>3.7731735849056602</v>
      </c>
      <c r="AO163" s="80">
        <f t="shared" si="119"/>
        <v>2.5841816758026628</v>
      </c>
      <c r="AP163" s="80">
        <f t="shared" si="120"/>
        <v>2.9385153281802712</v>
      </c>
      <c r="AQ163" s="80">
        <f t="shared" ca="1" si="121"/>
        <v>2.7948556512782838</v>
      </c>
      <c r="AR163" s="80">
        <f t="shared" si="122"/>
        <v>3.3219909905341356</v>
      </c>
      <c r="AS163" s="78">
        <f t="shared" si="123"/>
        <v>0.31785217149220502</v>
      </c>
      <c r="AT163" s="96">
        <f t="shared" ca="1" si="124"/>
        <v>4</v>
      </c>
      <c r="AU163" s="97" t="str">
        <f t="shared" ca="1" si="125"/>
        <v>Silt mxture</v>
      </c>
      <c r="AV163" s="98">
        <f t="shared" si="126"/>
        <v>3</v>
      </c>
      <c r="AW163" s="99" t="str">
        <f t="shared" si="127"/>
        <v>Clay</v>
      </c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</row>
    <row r="164" spans="1:69">
      <c r="A164">
        <v>3.02</v>
      </c>
      <c r="C164" s="89">
        <f t="shared" si="88"/>
        <v>-9.9080159999999999</v>
      </c>
      <c r="D164" s="84">
        <f t="shared" si="89"/>
        <v>9.9080159999999999</v>
      </c>
      <c r="E164" s="76">
        <v>0.32279999999999998</v>
      </c>
      <c r="F164" s="91">
        <f t="shared" si="90"/>
        <v>3.3700319999999997</v>
      </c>
      <c r="G164" s="80">
        <f t="shared" si="91"/>
        <v>3.6606815999999998</v>
      </c>
      <c r="H164" s="81">
        <f t="shared" si="129"/>
        <v>4.0440383999999998</v>
      </c>
      <c r="I164" s="102">
        <v>9.5</v>
      </c>
      <c r="J164" s="92">
        <f t="shared" si="92"/>
        <v>9.917999999999999E-2</v>
      </c>
      <c r="K164" s="102">
        <v>139.19999999999999</v>
      </c>
      <c r="L164" s="78">
        <f t="shared" si="93"/>
        <v>1.4532479999999999</v>
      </c>
      <c r="M164" s="81">
        <f t="shared" si="94"/>
        <v>0.30913009920000001</v>
      </c>
      <c r="N164" s="14">
        <f t="shared" si="128"/>
        <v>98</v>
      </c>
      <c r="O164" s="78">
        <f t="shared" si="95"/>
        <v>0.48549278400000095</v>
      </c>
      <c r="P164" s="78">
        <f t="shared" si="96"/>
        <v>0.17636268479999984</v>
      </c>
      <c r="Q164" s="93">
        <f t="shared" si="97"/>
        <v>1.0478123092799996</v>
      </c>
      <c r="R164" s="80">
        <f t="shared" si="98"/>
        <v>5.9412358712289262</v>
      </c>
      <c r="S164" s="80">
        <f t="shared" si="99"/>
        <v>3766.4007401871804</v>
      </c>
      <c r="T164" s="69">
        <f t="shared" si="100"/>
        <v>77.599581311999927</v>
      </c>
      <c r="U164" s="78">
        <f t="shared" si="101"/>
        <v>1.5466449726406504</v>
      </c>
      <c r="V164" s="69">
        <f t="shared" si="102"/>
        <v>96.510646292776585</v>
      </c>
      <c r="W164" s="80">
        <f t="shared" ca="1" si="103"/>
        <v>1.6254044316039913</v>
      </c>
      <c r="X164" s="80">
        <f t="shared" ca="1" si="104"/>
        <v>30.891937243410016</v>
      </c>
      <c r="Y164" s="94">
        <f t="shared" ca="1" si="105"/>
        <v>6.916941485453862E-8</v>
      </c>
      <c r="Z164" s="80">
        <f t="shared" ca="1" si="106"/>
        <v>14</v>
      </c>
      <c r="AA164" s="80">
        <f t="shared" ca="1" si="107"/>
        <v>44.45264342399998</v>
      </c>
      <c r="AB164" s="80">
        <f t="shared" ca="1" si="108"/>
        <v>8.5147292336553217</v>
      </c>
      <c r="AC164" s="80">
        <f t="shared" si="109"/>
        <v>13.96258183441226</v>
      </c>
      <c r="AD164" s="69">
        <f t="shared" si="110"/>
        <v>373.55162541176452</v>
      </c>
      <c r="AE164" s="69">
        <f t="shared" si="130"/>
        <v>418.65242541176457</v>
      </c>
      <c r="AF164" s="69">
        <f t="shared" si="111"/>
        <v>366.06815999999998</v>
      </c>
      <c r="AG164" s="95">
        <f t="shared" si="131"/>
        <v>404.40384</v>
      </c>
      <c r="AH164" s="93">
        <f t="shared" si="112"/>
        <v>22.723601362384542</v>
      </c>
      <c r="AI164" s="81">
        <f t="shared" si="113"/>
        <v>0.56236385895617802</v>
      </c>
      <c r="AJ164" s="80">
        <f t="shared" si="114"/>
        <v>3.5142543359999996</v>
      </c>
      <c r="AK164" s="80">
        <f t="shared" si="115"/>
        <v>18.003745064330079</v>
      </c>
      <c r="AL164" s="78">
        <f t="shared" ca="1" si="116"/>
        <v>0.9396521069647904</v>
      </c>
      <c r="AM164" s="80">
        <f t="shared" ca="1" si="117"/>
        <v>16.156896064478147</v>
      </c>
      <c r="AN164" s="80">
        <f t="shared" si="118"/>
        <v>3.4534732075471695</v>
      </c>
      <c r="AO164" s="80">
        <f t="shared" si="119"/>
        <v>2.7093315080994751</v>
      </c>
      <c r="AP164" s="80">
        <f t="shared" si="120"/>
        <v>3.1235937686673947</v>
      </c>
      <c r="AQ164" s="80">
        <f t="shared" ca="1" si="121"/>
        <v>2.83814465196523</v>
      </c>
      <c r="AR164" s="80">
        <f t="shared" si="122"/>
        <v>3.365572109878447</v>
      </c>
      <c r="AS164" s="78">
        <f t="shared" si="123"/>
        <v>0.36033066601731206</v>
      </c>
      <c r="AT164" s="96">
        <f t="shared" ca="1" si="124"/>
        <v>4</v>
      </c>
      <c r="AU164" s="97" t="str">
        <f t="shared" ca="1" si="125"/>
        <v>Silt mxture</v>
      </c>
      <c r="AV164" s="98">
        <f t="shared" si="126"/>
        <v>3</v>
      </c>
      <c r="AW164" s="99" t="str">
        <f t="shared" si="127"/>
        <v>Clay</v>
      </c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</row>
    <row r="165" spans="1:69">
      <c r="A165">
        <v>3.04</v>
      </c>
      <c r="C165" s="89">
        <f t="shared" si="88"/>
        <v>-9.9736320000000003</v>
      </c>
      <c r="D165" s="84">
        <f t="shared" si="89"/>
        <v>9.9736320000000003</v>
      </c>
      <c r="E165" s="76">
        <v>0.375</v>
      </c>
      <c r="F165" s="91">
        <f t="shared" si="90"/>
        <v>3.915</v>
      </c>
      <c r="G165" s="80">
        <f t="shared" si="91"/>
        <v>4.2058584000000003</v>
      </c>
      <c r="H165" s="81">
        <f t="shared" si="129"/>
        <v>4.2580584000000004</v>
      </c>
      <c r="I165" s="102">
        <v>10.199999999999999</v>
      </c>
      <c r="J165" s="92">
        <f t="shared" si="92"/>
        <v>0.10648799999999999</v>
      </c>
      <c r="K165" s="102">
        <v>139.30000000000001</v>
      </c>
      <c r="L165" s="78">
        <f t="shared" si="93"/>
        <v>1.4542920000000001</v>
      </c>
      <c r="M165" s="81">
        <f t="shared" si="94"/>
        <v>0.31117731840000001</v>
      </c>
      <c r="N165" s="14">
        <f t="shared" si="128"/>
        <v>98</v>
      </c>
      <c r="O165" s="78">
        <f t="shared" si="95"/>
        <v>0.48870796800000099</v>
      </c>
      <c r="P165" s="78">
        <f t="shared" si="96"/>
        <v>0.17753064959999984</v>
      </c>
      <c r="Q165" s="93">
        <f t="shared" si="97"/>
        <v>1.2266596425599998</v>
      </c>
      <c r="R165" s="80">
        <f t="shared" si="98"/>
        <v>6.9095654486919704</v>
      </c>
      <c r="S165" s="80">
        <f t="shared" si="99"/>
        <v>4106.6769544870012</v>
      </c>
      <c r="T165" s="69">
        <f t="shared" si="100"/>
        <v>78.113485823999937</v>
      </c>
      <c r="U165" s="78">
        <f t="shared" si="101"/>
        <v>1.5604079877559682</v>
      </c>
      <c r="V165" s="69">
        <f t="shared" si="102"/>
        <v>97.369458435972419</v>
      </c>
      <c r="W165" s="80">
        <f t="shared" ca="1" si="103"/>
        <v>1.7952623788722619</v>
      </c>
      <c r="X165" s="80">
        <f t="shared" ca="1" si="104"/>
        <v>31.417894201132075</v>
      </c>
      <c r="Y165" s="94">
        <f t="shared" ca="1" si="105"/>
        <v>1.0586041354293094E-7</v>
      </c>
      <c r="Z165" s="80">
        <f t="shared" ca="1" si="106"/>
        <v>14</v>
      </c>
      <c r="AA165" s="80">
        <f t="shared" ca="1" si="107"/>
        <v>52.040106047999991</v>
      </c>
      <c r="AB165" s="80">
        <f t="shared" ca="1" si="108"/>
        <v>15.255656714933338</v>
      </c>
      <c r="AC165" s="80">
        <f t="shared" si="109"/>
        <v>13.699633732435323</v>
      </c>
      <c r="AD165" s="69">
        <f t="shared" si="110"/>
        <v>437.31181552941172</v>
      </c>
      <c r="AE165" s="69">
        <f t="shared" si="130"/>
        <v>443.45299199999982</v>
      </c>
      <c r="AF165" s="69">
        <f t="shared" si="111"/>
        <v>420.58584000000002</v>
      </c>
      <c r="AG165" s="95">
        <f t="shared" si="131"/>
        <v>425.80583999999999</v>
      </c>
      <c r="AH165" s="93">
        <f t="shared" si="112"/>
        <v>24.363974607183259</v>
      </c>
      <c r="AI165" s="81">
        <f t="shared" si="113"/>
        <v>0.59982881964287071</v>
      </c>
      <c r="AJ165" s="80">
        <f t="shared" si="114"/>
        <v>4.0376240640000001</v>
      </c>
      <c r="AK165" s="80">
        <f t="shared" si="115"/>
        <v>20.938077117248394</v>
      </c>
      <c r="AL165" s="78">
        <f t="shared" ca="1" si="116"/>
        <v>0.91654396819980488</v>
      </c>
      <c r="AM165" s="80">
        <f t="shared" ca="1" si="117"/>
        <v>18.037327888628862</v>
      </c>
      <c r="AN165" s="80">
        <f t="shared" si="118"/>
        <v>3.9677909433962264</v>
      </c>
      <c r="AO165" s="80">
        <f t="shared" si="119"/>
        <v>2.5318969369011559</v>
      </c>
      <c r="AP165" s="80">
        <f t="shared" si="120"/>
        <v>2.8647750998526176</v>
      </c>
      <c r="AQ165" s="80">
        <f t="shared" ca="1" si="121"/>
        <v>2.7773487689095062</v>
      </c>
      <c r="AR165" s="80">
        <f t="shared" si="122"/>
        <v>3.298607143824706</v>
      </c>
      <c r="AS165" s="78">
        <f t="shared" si="123"/>
        <v>0.30752446060810928</v>
      </c>
      <c r="AT165" s="96">
        <f t="shared" ca="1" si="124"/>
        <v>4</v>
      </c>
      <c r="AU165" s="97" t="str">
        <f t="shared" ca="1" si="125"/>
        <v>Silt mxture</v>
      </c>
      <c r="AV165" s="98">
        <f t="shared" si="126"/>
        <v>3</v>
      </c>
      <c r="AW165" s="99" t="str">
        <f t="shared" si="127"/>
        <v>Clay</v>
      </c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</row>
    <row r="166" spans="1:69">
      <c r="A166">
        <v>3.06</v>
      </c>
      <c r="C166" s="89">
        <f t="shared" si="88"/>
        <v>-10.039248000000001</v>
      </c>
      <c r="D166" s="84">
        <f t="shared" si="89"/>
        <v>10.039248000000001</v>
      </c>
      <c r="E166" s="76">
        <v>0.42349999999999999</v>
      </c>
      <c r="F166" s="91">
        <f t="shared" si="90"/>
        <v>4.4213399999999998</v>
      </c>
      <c r="G166" s="80">
        <f t="shared" si="91"/>
        <v>4.7115719999999994</v>
      </c>
      <c r="H166" s="81">
        <f t="shared" si="129"/>
        <v>4.4449642285714281</v>
      </c>
      <c r="I166" s="102">
        <v>10.5</v>
      </c>
      <c r="J166" s="92">
        <f t="shared" si="92"/>
        <v>0.10962</v>
      </c>
      <c r="K166" s="102">
        <v>139</v>
      </c>
      <c r="L166" s="78">
        <f t="shared" si="93"/>
        <v>1.45116</v>
      </c>
      <c r="M166" s="81">
        <f t="shared" si="94"/>
        <v>0.31322453760000002</v>
      </c>
      <c r="N166" s="14">
        <f t="shared" si="128"/>
        <v>98</v>
      </c>
      <c r="O166" s="78">
        <f t="shared" si="95"/>
        <v>0.49192315200000103</v>
      </c>
      <c r="P166" s="78">
        <f t="shared" si="96"/>
        <v>0.17869861439999984</v>
      </c>
      <c r="Q166" s="93">
        <f t="shared" si="97"/>
        <v>1.3924841198399995</v>
      </c>
      <c r="R166" s="80">
        <f t="shared" si="98"/>
        <v>7.7923610348934007</v>
      </c>
      <c r="S166" s="80">
        <f t="shared" si="99"/>
        <v>4528.6378054670131</v>
      </c>
      <c r="T166" s="69">
        <f t="shared" si="100"/>
        <v>78.627390335999934</v>
      </c>
      <c r="U166" s="78">
        <f t="shared" si="101"/>
        <v>1.5682450587902266</v>
      </c>
      <c r="V166" s="69">
        <f t="shared" si="102"/>
        <v>97.85849166851014</v>
      </c>
      <c r="W166" s="80">
        <f t="shared" ca="1" si="103"/>
        <v>1.9410958450322036</v>
      </c>
      <c r="X166" s="80">
        <f t="shared" ca="1" si="104"/>
        <v>31.818321847804846</v>
      </c>
      <c r="Y166" s="94">
        <f t="shared" ca="1" si="105"/>
        <v>1.5518141051239267E-7</v>
      </c>
      <c r="Z166" s="80">
        <f t="shared" ca="1" si="106"/>
        <v>14</v>
      </c>
      <c r="AA166" s="80">
        <f t="shared" ca="1" si="107"/>
        <v>59.075083871999979</v>
      </c>
      <c r="AB166" s="80">
        <f t="shared" ca="1" si="108"/>
        <v>25.386521099247293</v>
      </c>
      <c r="AC166" s="80">
        <f t="shared" si="109"/>
        <v>13.40229440563219</v>
      </c>
      <c r="AD166" s="69">
        <f t="shared" si="110"/>
        <v>496.42927623529397</v>
      </c>
      <c r="AE166" s="69">
        <f t="shared" si="130"/>
        <v>465.06365606722676</v>
      </c>
      <c r="AF166" s="69">
        <f t="shared" si="111"/>
        <v>471.15719999999993</v>
      </c>
      <c r="AG166" s="95">
        <f t="shared" si="131"/>
        <v>444.49642285714282</v>
      </c>
      <c r="AH166" s="93">
        <f t="shared" si="112"/>
        <v>26.190039222212839</v>
      </c>
      <c r="AI166" s="81">
        <f t="shared" si="113"/>
        <v>0.61343508660132118</v>
      </c>
      <c r="AJ166" s="80">
        <f t="shared" si="114"/>
        <v>4.5231091199999991</v>
      </c>
      <c r="AK166" s="80">
        <f t="shared" si="115"/>
        <v>23.61321525725273</v>
      </c>
      <c r="AL166" s="78">
        <f t="shared" ca="1" si="116"/>
        <v>0.8957811571094727</v>
      </c>
      <c r="AM166" s="80">
        <f t="shared" ca="1" si="117"/>
        <v>19.614385806673059</v>
      </c>
      <c r="AN166" s="80">
        <f t="shared" si="118"/>
        <v>4.4448792452830181</v>
      </c>
      <c r="AO166" s="80">
        <f t="shared" si="119"/>
        <v>2.3266120097496126</v>
      </c>
      <c r="AP166" s="80">
        <f t="shared" si="120"/>
        <v>2.5978465021314978</v>
      </c>
      <c r="AQ166" s="80">
        <f t="shared" ca="1" si="121"/>
        <v>2.7227086015352877</v>
      </c>
      <c r="AR166" s="80">
        <f t="shared" si="122"/>
        <v>3.2376175359596919</v>
      </c>
      <c r="AS166" s="78">
        <f t="shared" si="123"/>
        <v>0.26967539323547057</v>
      </c>
      <c r="AT166" s="96">
        <f t="shared" ca="1" si="124"/>
        <v>4</v>
      </c>
      <c r="AU166" s="97" t="str">
        <f t="shared" ca="1" si="125"/>
        <v>Silt mxture</v>
      </c>
      <c r="AV166" s="98">
        <f t="shared" si="126"/>
        <v>3</v>
      </c>
      <c r="AW166" s="99" t="str">
        <f t="shared" si="127"/>
        <v>Clay</v>
      </c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</row>
    <row r="167" spans="1:69">
      <c r="A167">
        <v>3.08</v>
      </c>
      <c r="C167" s="89">
        <f t="shared" si="88"/>
        <v>-10.104864000000001</v>
      </c>
      <c r="D167" s="84">
        <f t="shared" si="89"/>
        <v>10.104864000000001</v>
      </c>
      <c r="E167" s="76">
        <v>0.4304</v>
      </c>
      <c r="F167" s="91">
        <f t="shared" si="90"/>
        <v>4.4933759999999996</v>
      </c>
      <c r="G167" s="80">
        <f t="shared" si="91"/>
        <v>4.7616839999999998</v>
      </c>
      <c r="H167" s="81">
        <f t="shared" si="129"/>
        <v>4.5238607999999996</v>
      </c>
      <c r="I167" s="102">
        <v>12</v>
      </c>
      <c r="J167" s="92">
        <f t="shared" si="92"/>
        <v>0.12528</v>
      </c>
      <c r="K167" s="102">
        <v>128.5</v>
      </c>
      <c r="L167" s="78">
        <f t="shared" si="93"/>
        <v>1.34154</v>
      </c>
      <c r="M167" s="81">
        <f t="shared" si="94"/>
        <v>0.31527175680000002</v>
      </c>
      <c r="N167" s="14">
        <f t="shared" si="128"/>
        <v>98</v>
      </c>
      <c r="O167" s="78">
        <f t="shared" si="95"/>
        <v>0.49513833600000107</v>
      </c>
      <c r="P167" s="78">
        <f t="shared" si="96"/>
        <v>0.17986657919999985</v>
      </c>
      <c r="Q167" s="93">
        <f t="shared" si="97"/>
        <v>1.4079600691199996</v>
      </c>
      <c r="R167" s="80">
        <f t="shared" si="98"/>
        <v>7.8278025599988768</v>
      </c>
      <c r="S167" s="80">
        <f t="shared" si="99"/>
        <v>4006.5976109984208</v>
      </c>
      <c r="T167" s="69">
        <f t="shared" si="100"/>
        <v>79.14129484799993</v>
      </c>
      <c r="U167" s="78">
        <f t="shared" si="101"/>
        <v>1.5843164109590735</v>
      </c>
      <c r="V167" s="69">
        <f t="shared" si="102"/>
        <v>98.861344043846188</v>
      </c>
      <c r="W167" s="80">
        <f t="shared" ca="1" si="103"/>
        <v>1.9934399386315536</v>
      </c>
      <c r="X167" s="80">
        <f t="shared" ca="1" si="104"/>
        <v>31.923495900557196</v>
      </c>
      <c r="Y167" s="94">
        <f t="shared" ca="1" si="105"/>
        <v>1.3053125169169751E-7</v>
      </c>
      <c r="Z167" s="80">
        <f t="shared" ca="1" si="106"/>
        <v>14</v>
      </c>
      <c r="AA167" s="80">
        <f t="shared" ca="1" si="107"/>
        <v>59.731639295999983</v>
      </c>
      <c r="AB167" s="80">
        <f t="shared" ca="1" si="108"/>
        <v>21.59126485727224</v>
      </c>
      <c r="AC167" s="80">
        <f t="shared" si="109"/>
        <v>13.774637425862752</v>
      </c>
      <c r="AD167" s="69">
        <f t="shared" si="110"/>
        <v>501.94654870588215</v>
      </c>
      <c r="AE167" s="69">
        <f t="shared" si="130"/>
        <v>473.96734870588222</v>
      </c>
      <c r="AF167" s="69">
        <f t="shared" si="111"/>
        <v>476.16840000000002</v>
      </c>
      <c r="AG167" s="95">
        <f t="shared" si="131"/>
        <v>452.38607999999994</v>
      </c>
      <c r="AH167" s="93">
        <f t="shared" si="112"/>
        <v>24.676335291138194</v>
      </c>
      <c r="AI167" s="81">
        <f t="shared" si="113"/>
        <v>0.69651627643786374</v>
      </c>
      <c r="AJ167" s="80">
        <f t="shared" si="114"/>
        <v>4.5712166399999994</v>
      </c>
      <c r="AK167" s="80">
        <f t="shared" si="115"/>
        <v>23.720613818178414</v>
      </c>
      <c r="AL167" s="78">
        <f t="shared" ca="1" si="116"/>
        <v>0.90525161108191976</v>
      </c>
      <c r="AM167" s="80">
        <f t="shared" ca="1" si="117"/>
        <v>20.050997874882267</v>
      </c>
      <c r="AN167" s="80">
        <f t="shared" si="118"/>
        <v>4.4921547169811316</v>
      </c>
      <c r="AO167" s="80">
        <f t="shared" si="119"/>
        <v>2.6310019732514798</v>
      </c>
      <c r="AP167" s="80">
        <f t="shared" si="120"/>
        <v>2.936333274411663</v>
      </c>
      <c r="AQ167" s="80">
        <f t="shared" ca="1" si="121"/>
        <v>2.747420835900646</v>
      </c>
      <c r="AR167" s="80">
        <f t="shared" si="122"/>
        <v>3.2601470749838288</v>
      </c>
      <c r="AS167" s="78">
        <f t="shared" si="123"/>
        <v>0.24053844117019163</v>
      </c>
      <c r="AT167" s="96">
        <f t="shared" ca="1" si="124"/>
        <v>4</v>
      </c>
      <c r="AU167" s="97" t="str">
        <f t="shared" ca="1" si="125"/>
        <v>Silt mxture</v>
      </c>
      <c r="AV167" s="98">
        <f t="shared" si="126"/>
        <v>3</v>
      </c>
      <c r="AW167" s="99" t="str">
        <f t="shared" si="127"/>
        <v>Clay</v>
      </c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</row>
    <row r="168" spans="1:69">
      <c r="A168">
        <v>3.1</v>
      </c>
      <c r="C168" s="89">
        <f t="shared" si="88"/>
        <v>-10.170480000000001</v>
      </c>
      <c r="D168" s="84">
        <f t="shared" si="89"/>
        <v>10.170480000000001</v>
      </c>
      <c r="E168" s="76">
        <v>0.44779999999999998</v>
      </c>
      <c r="F168" s="91">
        <f t="shared" si="90"/>
        <v>4.6750319999999999</v>
      </c>
      <c r="G168" s="80">
        <f t="shared" si="91"/>
        <v>4.9303944</v>
      </c>
      <c r="H168" s="81">
        <f t="shared" si="129"/>
        <v>4.6029363428571424</v>
      </c>
      <c r="I168" s="102">
        <v>14.1</v>
      </c>
      <c r="J168" s="92">
        <f t="shared" si="92"/>
        <v>0.147204</v>
      </c>
      <c r="K168" s="102">
        <v>122.3</v>
      </c>
      <c r="L168" s="78">
        <f t="shared" si="93"/>
        <v>1.2768119999999998</v>
      </c>
      <c r="M168" s="81">
        <f t="shared" si="94"/>
        <v>0.31731897600000003</v>
      </c>
      <c r="N168" s="14">
        <f t="shared" si="128"/>
        <v>98</v>
      </c>
      <c r="O168" s="78">
        <f t="shared" si="95"/>
        <v>0.4983535200000011</v>
      </c>
      <c r="P168" s="78">
        <f t="shared" si="96"/>
        <v>0.18103454399999985</v>
      </c>
      <c r="Q168" s="93">
        <f t="shared" si="97"/>
        <v>1.4625734903999996</v>
      </c>
      <c r="R168" s="80">
        <f t="shared" si="98"/>
        <v>8.0789746425411533</v>
      </c>
      <c r="S168" s="80">
        <f t="shared" si="99"/>
        <v>3542.1359074321817</v>
      </c>
      <c r="T168" s="69">
        <f t="shared" si="100"/>
        <v>79.655199359999941</v>
      </c>
      <c r="U168" s="78">
        <f t="shared" si="101"/>
        <v>1.6045875330916712</v>
      </c>
      <c r="V168" s="69">
        <f t="shared" si="102"/>
        <v>100.12626206492028</v>
      </c>
      <c r="W168" s="80">
        <f t="shared" ca="1" si="103"/>
        <v>2.0885097485210196</v>
      </c>
      <c r="X168" s="80">
        <f t="shared" ca="1" si="104"/>
        <v>32.136148691839907</v>
      </c>
      <c r="Y168" s="94">
        <f t="shared" ca="1" si="105"/>
        <v>1.1495951202895085E-7</v>
      </c>
      <c r="Z168" s="80">
        <f t="shared" ca="1" si="106"/>
        <v>14</v>
      </c>
      <c r="AA168" s="80">
        <f t="shared" ca="1" si="107"/>
        <v>62.048572319999984</v>
      </c>
      <c r="AB168" s="80">
        <f t="shared" ca="1" si="108"/>
        <v>19.753126881231506</v>
      </c>
      <c r="AC168" s="80">
        <f t="shared" si="109"/>
        <v>14.149210976338761</v>
      </c>
      <c r="AD168" s="69">
        <f t="shared" si="110"/>
        <v>521.41657411764686</v>
      </c>
      <c r="AE168" s="69">
        <f t="shared" si="130"/>
        <v>482.89209680672258</v>
      </c>
      <c r="AF168" s="69">
        <f t="shared" si="111"/>
        <v>493.03944000000001</v>
      </c>
      <c r="AG168" s="95">
        <f t="shared" si="131"/>
        <v>460.29363428571423</v>
      </c>
      <c r="AH168" s="93">
        <f t="shared" si="112"/>
        <v>23.249358320326515</v>
      </c>
      <c r="AI168" s="81">
        <f t="shared" si="113"/>
        <v>0.81312658207375121</v>
      </c>
      <c r="AJ168" s="80">
        <f t="shared" si="114"/>
        <v>4.7331786239999998</v>
      </c>
      <c r="AK168" s="80">
        <f t="shared" si="115"/>
        <v>24.4817413410338</v>
      </c>
      <c r="AL168" s="78">
        <f t="shared" ca="1" si="116"/>
        <v>0.912221050515724</v>
      </c>
      <c r="AM168" s="80">
        <f t="shared" ca="1" si="117"/>
        <v>20.963706119248055</v>
      </c>
      <c r="AN168" s="80">
        <f t="shared" si="118"/>
        <v>4.6513154716981129</v>
      </c>
      <c r="AO168" s="80">
        <f t="shared" si="119"/>
        <v>2.9856435014610598</v>
      </c>
      <c r="AP168" s="80">
        <f t="shared" si="120"/>
        <v>3.3213592560545164</v>
      </c>
      <c r="AQ168" s="80">
        <f t="shared" ca="1" si="121"/>
        <v>2.7655687276448959</v>
      </c>
      <c r="AR168" s="80">
        <f t="shared" si="122"/>
        <v>3.2751694719001643</v>
      </c>
      <c r="AS168" s="78">
        <f t="shared" si="123"/>
        <v>0.21649011143597577</v>
      </c>
      <c r="AT168" s="96">
        <f t="shared" ca="1" si="124"/>
        <v>4</v>
      </c>
      <c r="AU168" s="97" t="str">
        <f t="shared" ca="1" si="125"/>
        <v>Silt mxture</v>
      </c>
      <c r="AV168" s="98">
        <f t="shared" si="126"/>
        <v>3</v>
      </c>
      <c r="AW168" s="99" t="str">
        <f t="shared" si="127"/>
        <v>Clay</v>
      </c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</row>
    <row r="169" spans="1:69">
      <c r="A169">
        <v>3.12</v>
      </c>
      <c r="C169" s="89">
        <f t="shared" si="88"/>
        <v>-10.236096000000002</v>
      </c>
      <c r="D169" s="84">
        <f t="shared" si="89"/>
        <v>10.236096000000002</v>
      </c>
      <c r="E169" s="76">
        <v>0.44159999999999999</v>
      </c>
      <c r="F169" s="91">
        <f t="shared" si="90"/>
        <v>4.6103039999999993</v>
      </c>
      <c r="G169" s="80">
        <f t="shared" si="91"/>
        <v>4.8449951999999996</v>
      </c>
      <c r="H169" s="81">
        <f t="shared" si="129"/>
        <v>4.5621308571428569</v>
      </c>
      <c r="I169" s="102">
        <v>18.8</v>
      </c>
      <c r="J169" s="92">
        <f t="shared" si="92"/>
        <v>0.196272</v>
      </c>
      <c r="K169" s="102">
        <v>112.4</v>
      </c>
      <c r="L169" s="78">
        <f t="shared" si="93"/>
        <v>1.1734560000000001</v>
      </c>
      <c r="M169" s="81">
        <f t="shared" si="94"/>
        <v>0.31936619520000004</v>
      </c>
      <c r="N169" s="14">
        <f t="shared" si="128"/>
        <v>98</v>
      </c>
      <c r="O169" s="78">
        <f t="shared" si="95"/>
        <v>0.50156870400000109</v>
      </c>
      <c r="P169" s="78">
        <f t="shared" si="96"/>
        <v>0.18220250879999986</v>
      </c>
      <c r="Q169" s="93">
        <f t="shared" si="97"/>
        <v>1.4333307436799996</v>
      </c>
      <c r="R169" s="80">
        <f t="shared" si="98"/>
        <v>7.8666904924637384</v>
      </c>
      <c r="S169" s="80">
        <f t="shared" si="99"/>
        <v>2603.485736480945</v>
      </c>
      <c r="T169" s="69">
        <f t="shared" si="100"/>
        <v>80.169103871999937</v>
      </c>
      <c r="U169" s="78">
        <f t="shared" si="101"/>
        <v>1.6376380440470826</v>
      </c>
      <c r="V169" s="69">
        <f t="shared" si="102"/>
        <v>102.18861394853795</v>
      </c>
      <c r="W169" s="80">
        <f t="shared" ca="1" si="103"/>
        <v>2.1582273128545668</v>
      </c>
      <c r="X169" s="80">
        <f t="shared" ca="1" si="104"/>
        <v>32.260692216117405</v>
      </c>
      <c r="Y169" s="94">
        <f t="shared" ca="1" si="105"/>
        <v>6.6797296698807807E-8</v>
      </c>
      <c r="Z169" s="80">
        <f t="shared" ca="1" si="106"/>
        <v>14</v>
      </c>
      <c r="AA169" s="80">
        <f t="shared" ca="1" si="107"/>
        <v>60.807970943999976</v>
      </c>
      <c r="AB169" s="80">
        <f t="shared" ca="1" si="108"/>
        <v>11.248083904981433</v>
      </c>
      <c r="AC169" s="80">
        <f t="shared" si="109"/>
        <v>15.0851811012251</v>
      </c>
      <c r="AD169" s="69">
        <f t="shared" si="110"/>
        <v>510.99135247058803</v>
      </c>
      <c r="AE169" s="69">
        <f t="shared" si="130"/>
        <v>477.71319448739479</v>
      </c>
      <c r="AF169" s="69">
        <f t="shared" si="111"/>
        <v>484.49951999999996</v>
      </c>
      <c r="AG169" s="95">
        <f t="shared" si="131"/>
        <v>456.21308571428568</v>
      </c>
      <c r="AH169" s="93">
        <f t="shared" si="112"/>
        <v>19.367037845688504</v>
      </c>
      <c r="AI169" s="81">
        <f t="shared" si="113"/>
        <v>1.0772189762515507</v>
      </c>
      <c r="AJ169" s="80">
        <f t="shared" si="114"/>
        <v>4.6511953919999991</v>
      </c>
      <c r="AK169" s="80">
        <f t="shared" si="115"/>
        <v>23.838456037768903</v>
      </c>
      <c r="AL169" s="78">
        <f t="shared" ca="1" si="116"/>
        <v>0.94182695749142109</v>
      </c>
      <c r="AM169" s="80">
        <f t="shared" ca="1" si="117"/>
        <v>21.517420222743887</v>
      </c>
      <c r="AN169" s="80">
        <f t="shared" si="118"/>
        <v>4.570750188679245</v>
      </c>
      <c r="AO169" s="80">
        <f t="shared" si="119"/>
        <v>4.0510256852266853</v>
      </c>
      <c r="AP169" s="80">
        <f t="shared" si="120"/>
        <v>4.5188286294415994</v>
      </c>
      <c r="AQ169" s="80">
        <f t="shared" ca="1" si="121"/>
        <v>2.8431299200240341</v>
      </c>
      <c r="AR169" s="80">
        <f t="shared" si="122"/>
        <v>3.3520388045429041</v>
      </c>
      <c r="AS169" s="78">
        <f t="shared" si="123"/>
        <v>0.19663963591568981</v>
      </c>
      <c r="AT169" s="96">
        <f t="shared" ca="1" si="124"/>
        <v>4</v>
      </c>
      <c r="AU169" s="97" t="str">
        <f t="shared" ca="1" si="125"/>
        <v>Silt mxture</v>
      </c>
      <c r="AV169" s="98">
        <f t="shared" si="126"/>
        <v>3</v>
      </c>
      <c r="AW169" s="99" t="str">
        <f t="shared" si="127"/>
        <v>Clay</v>
      </c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</row>
    <row r="170" spans="1:69">
      <c r="A170">
        <v>3.14</v>
      </c>
      <c r="C170" s="89">
        <f t="shared" si="88"/>
        <v>-10.301712</v>
      </c>
      <c r="D170" s="84">
        <f t="shared" si="89"/>
        <v>10.301712</v>
      </c>
      <c r="E170" s="76">
        <v>0.41549999999999998</v>
      </c>
      <c r="F170" s="91">
        <f t="shared" si="90"/>
        <v>4.3378199999999998</v>
      </c>
      <c r="G170" s="80">
        <f t="shared" si="91"/>
        <v>4.5518399999999994</v>
      </c>
      <c r="H170" s="81">
        <f t="shared" si="129"/>
        <v>4.4017426285714283</v>
      </c>
      <c r="I170" s="102">
        <v>23.3</v>
      </c>
      <c r="J170" s="92">
        <f t="shared" si="92"/>
        <v>0.243252</v>
      </c>
      <c r="K170" s="102">
        <v>102.5</v>
      </c>
      <c r="L170" s="78">
        <f t="shared" si="93"/>
        <v>1.0701000000000001</v>
      </c>
      <c r="M170" s="81">
        <f t="shared" si="94"/>
        <v>0.32141341439999999</v>
      </c>
      <c r="N170" s="14">
        <f t="shared" si="128"/>
        <v>98</v>
      </c>
      <c r="O170" s="78">
        <f t="shared" si="95"/>
        <v>0.50478388800000107</v>
      </c>
      <c r="P170" s="78">
        <f t="shared" si="96"/>
        <v>0.18337047359999983</v>
      </c>
      <c r="Q170" s="93">
        <f t="shared" si="97"/>
        <v>1.3355285169599995</v>
      </c>
      <c r="R170" s="80">
        <f t="shared" si="98"/>
        <v>7.2832255419337084</v>
      </c>
      <c r="S170" s="80">
        <f t="shared" si="99"/>
        <v>1957.3292243047867</v>
      </c>
      <c r="T170" s="69">
        <f t="shared" si="100"/>
        <v>80.683008383999933</v>
      </c>
      <c r="U170" s="78">
        <f t="shared" si="101"/>
        <v>1.6603619507357281</v>
      </c>
      <c r="V170" s="69">
        <f t="shared" si="102"/>
        <v>103.60658572590943</v>
      </c>
      <c r="W170" s="80">
        <f t="shared" ca="1" si="103"/>
        <v>2.1476970159320432</v>
      </c>
      <c r="X170" s="80">
        <f t="shared" ca="1" si="104"/>
        <v>32.177984712073162</v>
      </c>
      <c r="Y170" s="94">
        <f t="shared" ca="1" si="105"/>
        <v>3.5905460451912291E-8</v>
      </c>
      <c r="Z170" s="80">
        <f t="shared" ca="1" si="106"/>
        <v>14</v>
      </c>
      <c r="AA170" s="80">
        <f t="shared" ca="1" si="107"/>
        <v>56.658785567999971</v>
      </c>
      <c r="AB170" s="80">
        <f t="shared" ca="1" si="108"/>
        <v>5.6336117108267132</v>
      </c>
      <c r="AC170" s="80">
        <f t="shared" si="109"/>
        <v>15.952420356686979</v>
      </c>
      <c r="AD170" s="69">
        <f t="shared" si="110"/>
        <v>476.12424847058799</v>
      </c>
      <c r="AE170" s="69">
        <f t="shared" si="130"/>
        <v>458.46573418487378</v>
      </c>
      <c r="AF170" s="69">
        <f t="shared" si="111"/>
        <v>455.18399999999991</v>
      </c>
      <c r="AG170" s="95">
        <f t="shared" si="131"/>
        <v>440.17426285714282</v>
      </c>
      <c r="AH170" s="93">
        <f t="shared" si="112"/>
        <v>16.062815430765212</v>
      </c>
      <c r="AI170" s="81">
        <f t="shared" si="113"/>
        <v>1.3265603519715194</v>
      </c>
      <c r="AJ170" s="80">
        <f t="shared" si="114"/>
        <v>4.3697663999999996</v>
      </c>
      <c r="AK170" s="80">
        <f t="shared" si="115"/>
        <v>22.070380430102144</v>
      </c>
      <c r="AL170" s="78">
        <f t="shared" ca="1" si="116"/>
        <v>0.97567053214335986</v>
      </c>
      <c r="AM170" s="80">
        <f t="shared" ca="1" si="117"/>
        <v>21.148099130154829</v>
      </c>
      <c r="AN170" s="80">
        <f t="shared" si="118"/>
        <v>4.2941886792452824</v>
      </c>
      <c r="AO170" s="80">
        <f t="shared" si="119"/>
        <v>5.3440366972477067</v>
      </c>
      <c r="AP170" s="80">
        <f t="shared" si="120"/>
        <v>6.010591236398457</v>
      </c>
      <c r="AQ170" s="80">
        <f t="shared" ca="1" si="121"/>
        <v>2.9318135997423895</v>
      </c>
      <c r="AR170" s="80">
        <f t="shared" si="122"/>
        <v>3.441429767883827</v>
      </c>
      <c r="AS170" s="78">
        <f t="shared" si="123"/>
        <v>0.18499535585386526</v>
      </c>
      <c r="AT170" s="96">
        <f t="shared" ca="1" si="124"/>
        <v>4</v>
      </c>
      <c r="AU170" s="97" t="str">
        <f t="shared" ca="1" si="125"/>
        <v>Silt mxture</v>
      </c>
      <c r="AV170" s="98">
        <f t="shared" si="126"/>
        <v>3</v>
      </c>
      <c r="AW170" s="99" t="str">
        <f t="shared" si="127"/>
        <v>Clay</v>
      </c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</row>
    <row r="171" spans="1:69">
      <c r="A171">
        <v>3.16</v>
      </c>
      <c r="C171" s="89">
        <f t="shared" si="88"/>
        <v>-10.367328000000001</v>
      </c>
      <c r="D171" s="84">
        <f t="shared" si="89"/>
        <v>10.367328000000001</v>
      </c>
      <c r="E171" s="76">
        <v>0.38440000000000002</v>
      </c>
      <c r="F171" s="91">
        <f t="shared" si="90"/>
        <v>4.0131360000000003</v>
      </c>
      <c r="G171" s="80">
        <f t="shared" si="91"/>
        <v>4.2142103999999998</v>
      </c>
      <c r="H171" s="81">
        <f t="shared" si="129"/>
        <v>4.1939269714285716</v>
      </c>
      <c r="I171" s="102">
        <v>24.6</v>
      </c>
      <c r="J171" s="92">
        <f t="shared" si="92"/>
        <v>0.256824</v>
      </c>
      <c r="K171" s="102">
        <v>96.3</v>
      </c>
      <c r="L171" s="78">
        <f t="shared" si="93"/>
        <v>1.0053719999999999</v>
      </c>
      <c r="M171" s="81">
        <f t="shared" si="94"/>
        <v>0.32346063359999999</v>
      </c>
      <c r="N171" s="14">
        <f t="shared" si="128"/>
        <v>98</v>
      </c>
      <c r="O171" s="78">
        <f t="shared" si="95"/>
        <v>0.50799907200000105</v>
      </c>
      <c r="P171" s="78">
        <f t="shared" si="96"/>
        <v>0.18453843839999984</v>
      </c>
      <c r="Q171" s="93">
        <f t="shared" si="97"/>
        <v>1.2230497382399996</v>
      </c>
      <c r="R171" s="80">
        <f t="shared" si="98"/>
        <v>6.6276150857468226</v>
      </c>
      <c r="S171" s="80">
        <f t="shared" si="99"/>
        <v>1697.7574608200439</v>
      </c>
      <c r="T171" s="69">
        <f t="shared" si="100"/>
        <v>81.19691289599993</v>
      </c>
      <c r="U171" s="78">
        <f t="shared" si="101"/>
        <v>1.6637159613708015</v>
      </c>
      <c r="V171" s="69">
        <f t="shared" si="102"/>
        <v>103.81587598953801</v>
      </c>
      <c r="W171" s="80">
        <f t="shared" ca="1" si="103"/>
        <v>2.0667073169516978</v>
      </c>
      <c r="X171" s="80">
        <f t="shared" ca="1" si="104"/>
        <v>31.918049804655382</v>
      </c>
      <c r="Y171" s="94">
        <f t="shared" ca="1" si="105"/>
        <v>2.3665315264347358E-8</v>
      </c>
      <c r="Z171" s="80">
        <f t="shared" ca="1" si="106"/>
        <v>14</v>
      </c>
      <c r="AA171" s="80">
        <f t="shared" ca="1" si="107"/>
        <v>51.886958591999985</v>
      </c>
      <c r="AB171" s="80">
        <f t="shared" ca="1" si="108"/>
        <v>3.4003972611354918</v>
      </c>
      <c r="AC171" s="80">
        <f t="shared" si="109"/>
        <v>16.384937986404857</v>
      </c>
      <c r="AD171" s="69">
        <f t="shared" si="110"/>
        <v>436.02486211764693</v>
      </c>
      <c r="AE171" s="69">
        <f t="shared" si="130"/>
        <v>433.63857640336118</v>
      </c>
      <c r="AF171" s="69">
        <f t="shared" si="111"/>
        <v>421.42104</v>
      </c>
      <c r="AG171" s="95">
        <f t="shared" si="131"/>
        <v>419.39269714285712</v>
      </c>
      <c r="AH171" s="93">
        <f t="shared" si="112"/>
        <v>14.591616326091847</v>
      </c>
      <c r="AI171" s="81">
        <f t="shared" si="113"/>
        <v>1.3917100536166682</v>
      </c>
      <c r="AJ171" s="80">
        <f t="shared" si="114"/>
        <v>4.0456419839999995</v>
      </c>
      <c r="AK171" s="80">
        <f t="shared" si="115"/>
        <v>20.083682078020672</v>
      </c>
      <c r="AL171" s="78">
        <f t="shared" ca="1" si="116"/>
        <v>0.99841620591262681</v>
      </c>
      <c r="AM171" s="80">
        <f t="shared" ca="1" si="117"/>
        <v>20.028152580805983</v>
      </c>
      <c r="AN171" s="80">
        <f t="shared" si="118"/>
        <v>3.9756701886792447</v>
      </c>
      <c r="AO171" s="80">
        <f t="shared" si="119"/>
        <v>6.0942377248179165</v>
      </c>
      <c r="AP171" s="80">
        <f t="shared" si="120"/>
        <v>6.9295562846005119</v>
      </c>
      <c r="AQ171" s="80">
        <f t="shared" ca="1" si="121"/>
        <v>2.9913689306873286</v>
      </c>
      <c r="AR171" s="80">
        <f t="shared" si="122"/>
        <v>3.5014263819487881</v>
      </c>
      <c r="AS171" s="78">
        <f t="shared" si="123"/>
        <v>0.18399149591072647</v>
      </c>
      <c r="AT171" s="96">
        <f t="shared" ca="1" si="124"/>
        <v>3</v>
      </c>
      <c r="AU171" s="97" t="str">
        <f t="shared" ca="1" si="125"/>
        <v>Clay</v>
      </c>
      <c r="AV171" s="98">
        <f t="shared" si="126"/>
        <v>3</v>
      </c>
      <c r="AW171" s="99" t="str">
        <f t="shared" si="127"/>
        <v>Clay</v>
      </c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</row>
    <row r="172" spans="1:69">
      <c r="A172">
        <v>3.18</v>
      </c>
      <c r="C172" s="89">
        <f t="shared" si="88"/>
        <v>-10.432944000000001</v>
      </c>
      <c r="D172" s="84">
        <f t="shared" si="89"/>
        <v>10.432944000000001</v>
      </c>
      <c r="E172" s="76">
        <v>0.35820000000000002</v>
      </c>
      <c r="F172" s="91">
        <f t="shared" si="90"/>
        <v>3.739608</v>
      </c>
      <c r="G172" s="80">
        <f t="shared" si="91"/>
        <v>3.92022</v>
      </c>
      <c r="H172" s="81">
        <f t="shared" si="129"/>
        <v>3.9460217142857137</v>
      </c>
      <c r="I172" s="102">
        <v>27.9</v>
      </c>
      <c r="J172" s="92">
        <f t="shared" si="92"/>
        <v>0.29127599999999998</v>
      </c>
      <c r="K172" s="102">
        <v>86.5</v>
      </c>
      <c r="L172" s="78">
        <f t="shared" si="93"/>
        <v>0.90305999999999997</v>
      </c>
      <c r="M172" s="81">
        <f t="shared" si="94"/>
        <v>0.3255078528</v>
      </c>
      <c r="N172" s="14">
        <f t="shared" si="128"/>
        <v>98</v>
      </c>
      <c r="O172" s="78">
        <f t="shared" si="95"/>
        <v>0.51121425600000103</v>
      </c>
      <c r="P172" s="78">
        <f t="shared" si="96"/>
        <v>0.18570640319999984</v>
      </c>
      <c r="Q172" s="93">
        <f t="shared" si="97"/>
        <v>1.1249718955199997</v>
      </c>
      <c r="R172" s="80">
        <f t="shared" si="98"/>
        <v>6.0577980949232053</v>
      </c>
      <c r="S172" s="80">
        <f t="shared" si="99"/>
        <v>1376.9054068791029</v>
      </c>
      <c r="T172" s="69">
        <f t="shared" si="100"/>
        <v>81.710817407999926</v>
      </c>
      <c r="U172" s="78">
        <f t="shared" si="101"/>
        <v>1.6756500976290185</v>
      </c>
      <c r="V172" s="69">
        <f t="shared" si="102"/>
        <v>104.56056609205075</v>
      </c>
      <c r="W172" s="80">
        <f t="shared" ca="1" si="103"/>
        <v>2.0385740105266588</v>
      </c>
      <c r="X172" s="80">
        <f t="shared" ca="1" si="104"/>
        <v>31.501809398627721</v>
      </c>
      <c r="Y172" s="94">
        <f t="shared" ca="1" si="105"/>
        <v>1.2572744893918367E-8</v>
      </c>
      <c r="Z172" s="80">
        <f t="shared" ca="1" si="106"/>
        <v>14</v>
      </c>
      <c r="AA172" s="80">
        <f t="shared" ca="1" si="107"/>
        <v>47.726080415999988</v>
      </c>
      <c r="AB172" s="80">
        <f t="shared" ca="1" si="108"/>
        <v>1.6616709245270802</v>
      </c>
      <c r="AC172" s="80">
        <f t="shared" si="109"/>
        <v>17.021738782624695</v>
      </c>
      <c r="AD172" s="69">
        <f t="shared" si="110"/>
        <v>401.05949929411753</v>
      </c>
      <c r="AE172" s="69">
        <f t="shared" si="130"/>
        <v>404.09499509243687</v>
      </c>
      <c r="AF172" s="69">
        <f t="shared" si="111"/>
        <v>392.02200000000005</v>
      </c>
      <c r="AG172" s="95">
        <f t="shared" si="131"/>
        <v>394.60217142857135</v>
      </c>
      <c r="AH172" s="93">
        <f t="shared" si="112"/>
        <v>12.667978754969271</v>
      </c>
      <c r="AI172" s="81">
        <f t="shared" si="113"/>
        <v>1.5684758036388495</v>
      </c>
      <c r="AJ172" s="80">
        <f t="shared" si="114"/>
        <v>3.7634111999999997</v>
      </c>
      <c r="AK172" s="80">
        <f t="shared" si="115"/>
        <v>18.356963924009712</v>
      </c>
      <c r="AL172" s="78">
        <f t="shared" ca="1" si="116"/>
        <v>1</v>
      </c>
      <c r="AM172" s="80">
        <f t="shared" ca="1" si="117"/>
        <v>18.356963924009715</v>
      </c>
      <c r="AN172" s="80">
        <f t="shared" si="118"/>
        <v>3.6983207547169812</v>
      </c>
      <c r="AO172" s="80">
        <f t="shared" si="119"/>
        <v>7.4300932090545935</v>
      </c>
      <c r="AP172" s="80">
        <f t="shared" si="120"/>
        <v>8.5443094518880951</v>
      </c>
      <c r="AQ172" s="80">
        <f t="shared" ca="1" si="121"/>
        <v>3.0817249144998535</v>
      </c>
      <c r="AR172" s="80">
        <f t="shared" si="122"/>
        <v>3.5768469986370373</v>
      </c>
      <c r="AS172" s="78">
        <f t="shared" si="123"/>
        <v>0.16941952891001061</v>
      </c>
      <c r="AT172" s="96">
        <f t="shared" ca="1" si="124"/>
        <v>3</v>
      </c>
      <c r="AU172" s="97" t="str">
        <f t="shared" ca="1" si="125"/>
        <v>Clay</v>
      </c>
      <c r="AV172" s="98">
        <f t="shared" si="126"/>
        <v>3</v>
      </c>
      <c r="AW172" s="99" t="str">
        <f t="shared" si="127"/>
        <v>Clay</v>
      </c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</row>
    <row r="173" spans="1:69">
      <c r="A173">
        <v>3.2</v>
      </c>
      <c r="C173" s="89">
        <f t="shared" si="88"/>
        <v>-10.498560000000001</v>
      </c>
      <c r="D173" s="84">
        <f t="shared" si="89"/>
        <v>10.498560000000001</v>
      </c>
      <c r="E173" s="76">
        <v>0.32650000000000001</v>
      </c>
      <c r="F173" s="91">
        <f t="shared" si="90"/>
        <v>3.4086599999999998</v>
      </c>
      <c r="G173" s="80">
        <f t="shared" si="91"/>
        <v>3.5888543999999998</v>
      </c>
      <c r="H173" s="81">
        <f t="shared" si="129"/>
        <v>3.6928069714285714</v>
      </c>
      <c r="I173" s="102">
        <v>29.1</v>
      </c>
      <c r="J173" s="92">
        <f t="shared" si="92"/>
        <v>0.30380400000000002</v>
      </c>
      <c r="K173" s="102">
        <v>86.3</v>
      </c>
      <c r="L173" s="78">
        <f t="shared" si="93"/>
        <v>0.90097199999999988</v>
      </c>
      <c r="M173" s="81">
        <f t="shared" si="94"/>
        <v>0.327555072</v>
      </c>
      <c r="N173" s="14">
        <f t="shared" si="128"/>
        <v>98</v>
      </c>
      <c r="O173" s="78">
        <f t="shared" si="95"/>
        <v>0.51442944000000101</v>
      </c>
      <c r="P173" s="78">
        <f t="shared" si="96"/>
        <v>0.18687436799999985</v>
      </c>
      <c r="Q173" s="93">
        <f t="shared" si="97"/>
        <v>1.0145602367999995</v>
      </c>
      <c r="R173" s="80">
        <f t="shared" si="98"/>
        <v>5.4291032400976489</v>
      </c>
      <c r="S173" s="80">
        <f t="shared" si="99"/>
        <v>1190.5605394189899</v>
      </c>
      <c r="T173" s="69">
        <f t="shared" si="100"/>
        <v>82.224721919999936</v>
      </c>
      <c r="U173" s="78">
        <f t="shared" si="101"/>
        <v>1.6771361557115516</v>
      </c>
      <c r="V173" s="69">
        <f t="shared" si="102"/>
        <v>104.65329611640082</v>
      </c>
      <c r="W173" s="80">
        <f t="shared" ca="1" si="103"/>
        <v>1.9633428889792071</v>
      </c>
      <c r="X173" s="80">
        <f t="shared" ca="1" si="104"/>
        <v>30.978355764639986</v>
      </c>
      <c r="Y173" s="94">
        <f t="shared" ca="1" si="105"/>
        <v>7.2736514567897897E-9</v>
      </c>
      <c r="Z173" s="80">
        <f t="shared" ca="1" si="106"/>
        <v>14</v>
      </c>
      <c r="AA173" s="80">
        <f t="shared" ca="1" si="107"/>
        <v>43.041949439999982</v>
      </c>
      <c r="AB173" s="80">
        <f t="shared" ca="1" si="108"/>
        <v>0.8669689982233707</v>
      </c>
      <c r="AC173" s="80">
        <f t="shared" si="109"/>
        <v>17.46380713225474</v>
      </c>
      <c r="AD173" s="69">
        <f t="shared" si="110"/>
        <v>361.69705411764687</v>
      </c>
      <c r="AE173" s="69">
        <f t="shared" si="130"/>
        <v>373.92676840336117</v>
      </c>
      <c r="AF173" s="69">
        <f t="shared" si="111"/>
        <v>358.88543999999996</v>
      </c>
      <c r="AG173" s="95">
        <f t="shared" si="131"/>
        <v>369.28069714285709</v>
      </c>
      <c r="AH173" s="93">
        <f t="shared" si="112"/>
        <v>11.522273696238194</v>
      </c>
      <c r="AI173" s="81">
        <f t="shared" si="113"/>
        <v>1.6257125214732513</v>
      </c>
      <c r="AJ173" s="80">
        <f t="shared" si="114"/>
        <v>3.4453002239999995</v>
      </c>
      <c r="AK173" s="80">
        <f t="shared" si="115"/>
        <v>16.451828000295905</v>
      </c>
      <c r="AL173" s="78">
        <f t="shared" ca="1" si="116"/>
        <v>1</v>
      </c>
      <c r="AM173" s="80">
        <f t="shared" ca="1" si="117"/>
        <v>16.451828000295905</v>
      </c>
      <c r="AN173" s="80">
        <f t="shared" si="118"/>
        <v>3.3857116981132074</v>
      </c>
      <c r="AO173" s="80">
        <f t="shared" si="119"/>
        <v>8.4652082848498971</v>
      </c>
      <c r="AP173" s="80">
        <f t="shared" si="120"/>
        <v>9.8816527953246958</v>
      </c>
      <c r="AQ173" s="80">
        <f t="shared" ca="1" si="121"/>
        <v>3.1599083412101567</v>
      </c>
      <c r="AR173" s="80">
        <f t="shared" si="122"/>
        <v>3.6411544520086312</v>
      </c>
      <c r="AS173" s="78">
        <f t="shared" si="123"/>
        <v>0.18651192839652203</v>
      </c>
      <c r="AT173" s="96">
        <f t="shared" ca="1" si="124"/>
        <v>3</v>
      </c>
      <c r="AU173" s="97" t="str">
        <f t="shared" ca="1" si="125"/>
        <v>Clay</v>
      </c>
      <c r="AV173" s="98">
        <f t="shared" si="126"/>
        <v>2</v>
      </c>
      <c r="AW173" s="99" t="str">
        <f t="shared" si="127"/>
        <v>Organic</v>
      </c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</row>
    <row r="174" spans="1:69">
      <c r="A174">
        <v>3.22</v>
      </c>
      <c r="C174" s="89">
        <f t="shared" si="88"/>
        <v>-10.564176000000002</v>
      </c>
      <c r="D174" s="84">
        <f t="shared" si="89"/>
        <v>10.564176000000002</v>
      </c>
      <c r="E174" s="76">
        <v>0.29920000000000002</v>
      </c>
      <c r="F174" s="91">
        <f t="shared" si="90"/>
        <v>3.1236480000000002</v>
      </c>
      <c r="G174" s="80">
        <f t="shared" si="91"/>
        <v>3.3069744000000001</v>
      </c>
      <c r="H174" s="81">
        <f t="shared" si="129"/>
        <v>3.4820084571428569</v>
      </c>
      <c r="I174" s="102">
        <v>28.6</v>
      </c>
      <c r="J174" s="92">
        <f t="shared" si="92"/>
        <v>0.29858400000000002</v>
      </c>
      <c r="K174" s="102">
        <v>87.8</v>
      </c>
      <c r="L174" s="78">
        <f t="shared" si="93"/>
        <v>0.91663199999999989</v>
      </c>
      <c r="M174" s="81">
        <f t="shared" si="94"/>
        <v>0.32960229120000001</v>
      </c>
      <c r="N174" s="14">
        <f t="shared" si="128"/>
        <v>98</v>
      </c>
      <c r="O174" s="78">
        <f t="shared" si="95"/>
        <v>0.517644624000001</v>
      </c>
      <c r="P174" s="78">
        <f t="shared" si="96"/>
        <v>0.18804233279999985</v>
      </c>
      <c r="Q174" s="93">
        <f t="shared" si="97"/>
        <v>0.92047882607999965</v>
      </c>
      <c r="R174" s="80">
        <f t="shared" si="98"/>
        <v>4.8950617255903364</v>
      </c>
      <c r="S174" s="80">
        <f t="shared" si="99"/>
        <v>1099.0422937441188</v>
      </c>
      <c r="T174" s="69">
        <f t="shared" si="100"/>
        <v>82.738626431999933</v>
      </c>
      <c r="U174" s="78">
        <f t="shared" si="101"/>
        <v>1.6719066270557863</v>
      </c>
      <c r="V174" s="69">
        <f t="shared" si="102"/>
        <v>104.32697352828106</v>
      </c>
      <c r="W174" s="80">
        <f t="shared" ca="1" si="103"/>
        <v>1.8765809404008356</v>
      </c>
      <c r="X174" s="80">
        <f t="shared" ca="1" si="104"/>
        <v>30.483686559130724</v>
      </c>
      <c r="Y174" s="94">
        <f t="shared" ca="1" si="105"/>
        <v>4.9001254667582659E-9</v>
      </c>
      <c r="Z174" s="80">
        <f t="shared" ca="1" si="106"/>
        <v>14</v>
      </c>
      <c r="AA174" s="80">
        <f t="shared" ca="1" si="107"/>
        <v>39.050616863999984</v>
      </c>
      <c r="AB174" s="80">
        <f t="shared" ca="1" si="108"/>
        <v>0.52990039990497073</v>
      </c>
      <c r="AC174" s="80">
        <f t="shared" si="109"/>
        <v>17.706966682040203</v>
      </c>
      <c r="AD174" s="69">
        <f t="shared" si="110"/>
        <v>328.15644423529397</v>
      </c>
      <c r="AE174" s="69">
        <f t="shared" si="130"/>
        <v>348.74868625210064</v>
      </c>
      <c r="AF174" s="69">
        <f t="shared" si="111"/>
        <v>330.69744000000003</v>
      </c>
      <c r="AG174" s="95">
        <f t="shared" si="131"/>
        <v>348.20084571428572</v>
      </c>
      <c r="AH174" s="93">
        <f t="shared" si="112"/>
        <v>10.998721328133097</v>
      </c>
      <c r="AI174" s="81">
        <f t="shared" si="113"/>
        <v>1.5878552215025501</v>
      </c>
      <c r="AJ174" s="80">
        <f t="shared" si="114"/>
        <v>3.1746954239999998</v>
      </c>
      <c r="AK174" s="80">
        <f t="shared" si="115"/>
        <v>14.833520380576777</v>
      </c>
      <c r="AL174" s="78">
        <f t="shared" ca="1" si="116"/>
        <v>1</v>
      </c>
      <c r="AM174" s="80">
        <f t="shared" ca="1" si="117"/>
        <v>14.833520380576779</v>
      </c>
      <c r="AN174" s="80">
        <f t="shared" si="118"/>
        <v>3.1197871698113206</v>
      </c>
      <c r="AO174" s="80">
        <f t="shared" si="119"/>
        <v>9.0289177926505868</v>
      </c>
      <c r="AP174" s="80">
        <f t="shared" si="120"/>
        <v>10.704506959667581</v>
      </c>
      <c r="AQ174" s="80">
        <f t="shared" ca="1" si="121"/>
        <v>3.2163377116826219</v>
      </c>
      <c r="AR174" s="80">
        <f t="shared" si="122"/>
        <v>3.6863563178217253</v>
      </c>
      <c r="AS174" s="78">
        <f t="shared" si="123"/>
        <v>0.21045546993078099</v>
      </c>
      <c r="AT174" s="96">
        <f t="shared" ca="1" si="124"/>
        <v>3</v>
      </c>
      <c r="AU174" s="97" t="str">
        <f t="shared" ca="1" si="125"/>
        <v>Clay</v>
      </c>
      <c r="AV174" s="98">
        <f t="shared" si="126"/>
        <v>2</v>
      </c>
      <c r="AW174" s="99" t="str">
        <f t="shared" si="127"/>
        <v>Organic</v>
      </c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</row>
    <row r="175" spans="1:69">
      <c r="A175">
        <v>3.24</v>
      </c>
      <c r="C175" s="89">
        <f t="shared" si="88"/>
        <v>-10.629792000000002</v>
      </c>
      <c r="D175" s="84">
        <f t="shared" si="89"/>
        <v>10.629792000000002</v>
      </c>
      <c r="E175" s="76">
        <v>0.28799999999999998</v>
      </c>
      <c r="F175" s="91">
        <f t="shared" si="90"/>
        <v>3.0067199999999996</v>
      </c>
      <c r="G175" s="80">
        <f t="shared" si="91"/>
        <v>3.1950575999999997</v>
      </c>
      <c r="H175" s="81">
        <f t="shared" si="129"/>
        <v>3.3328954285714287</v>
      </c>
      <c r="I175" s="102">
        <v>26.1</v>
      </c>
      <c r="J175" s="92">
        <f t="shared" si="92"/>
        <v>0.272484</v>
      </c>
      <c r="K175" s="102">
        <v>90.2</v>
      </c>
      <c r="L175" s="78">
        <f t="shared" si="93"/>
        <v>0.94168799999999997</v>
      </c>
      <c r="M175" s="81">
        <f t="shared" si="94"/>
        <v>0.33164951040000007</v>
      </c>
      <c r="N175" s="14">
        <f t="shared" si="128"/>
        <v>98</v>
      </c>
      <c r="O175" s="78">
        <f t="shared" si="95"/>
        <v>0.52085980800000098</v>
      </c>
      <c r="P175" s="78">
        <f t="shared" si="96"/>
        <v>0.18921029759999985</v>
      </c>
      <c r="Q175" s="93">
        <f t="shared" si="97"/>
        <v>0.88248527135999966</v>
      </c>
      <c r="R175" s="80">
        <f t="shared" si="98"/>
        <v>4.6640446241758902</v>
      </c>
      <c r="S175" s="80">
        <f t="shared" si="99"/>
        <v>1154.6054261577794</v>
      </c>
      <c r="T175" s="69">
        <f t="shared" si="100"/>
        <v>83.252530943999943</v>
      </c>
      <c r="U175" s="78">
        <f t="shared" si="101"/>
        <v>1.6598350424021393</v>
      </c>
      <c r="V175" s="69">
        <f t="shared" si="102"/>
        <v>103.57370664589349</v>
      </c>
      <c r="W175" s="80">
        <f t="shared" ca="1" si="103"/>
        <v>1.8132660219577479</v>
      </c>
      <c r="X175" s="80">
        <f t="shared" ca="1" si="104"/>
        <v>30.252736328010936</v>
      </c>
      <c r="Y175" s="94">
        <f t="shared" ca="1" si="105"/>
        <v>4.8944834342980408E-9</v>
      </c>
      <c r="Z175" s="80">
        <f t="shared" ca="1" si="106"/>
        <v>14</v>
      </c>
      <c r="AA175" s="80">
        <f t="shared" ca="1" si="107"/>
        <v>37.438769087999987</v>
      </c>
      <c r="AB175" s="80">
        <f t="shared" ca="1" si="108"/>
        <v>0.50744335874323976</v>
      </c>
      <c r="AC175" s="80">
        <f t="shared" si="109"/>
        <v>17.557032360823811</v>
      </c>
      <c r="AD175" s="69">
        <f t="shared" si="110"/>
        <v>314.61150494117635</v>
      </c>
      <c r="AE175" s="69">
        <f t="shared" si="130"/>
        <v>330.82772006722672</v>
      </c>
      <c r="AF175" s="69">
        <f t="shared" si="111"/>
        <v>319.50575999999995</v>
      </c>
      <c r="AG175" s="95">
        <f t="shared" si="131"/>
        <v>333.28954285714286</v>
      </c>
      <c r="AH175" s="93">
        <f t="shared" si="112"/>
        <v>11.437056314033287</v>
      </c>
      <c r="AI175" s="81">
        <f t="shared" si="113"/>
        <v>1.4401118937831014</v>
      </c>
      <c r="AJ175" s="80">
        <f t="shared" si="114"/>
        <v>3.0672552959999995</v>
      </c>
      <c r="AK175" s="80">
        <f t="shared" si="115"/>
        <v>14.133468558108758</v>
      </c>
      <c r="AL175" s="78">
        <f t="shared" ca="1" si="116"/>
        <v>1</v>
      </c>
      <c r="AM175" s="80">
        <f t="shared" ca="1" si="117"/>
        <v>14.133468558108756</v>
      </c>
      <c r="AN175" s="80">
        <f t="shared" si="118"/>
        <v>3.0142052830188675</v>
      </c>
      <c r="AO175" s="80">
        <f t="shared" si="119"/>
        <v>8.5282969546464535</v>
      </c>
      <c r="AP175" s="80">
        <f t="shared" si="120"/>
        <v>10.189373456785807</v>
      </c>
      <c r="AQ175" s="80">
        <f t="shared" ca="1" si="121"/>
        <v>3.2165022963039305</v>
      </c>
      <c r="AR175" s="80">
        <f t="shared" si="122"/>
        <v>3.6839185488517572</v>
      </c>
      <c r="AS175" s="78">
        <f t="shared" si="123"/>
        <v>0.22812018296663084</v>
      </c>
      <c r="AT175" s="96">
        <f t="shared" ca="1" si="124"/>
        <v>3</v>
      </c>
      <c r="AU175" s="97" t="str">
        <f t="shared" ca="1" si="125"/>
        <v>Clay</v>
      </c>
      <c r="AV175" s="98">
        <f t="shared" si="126"/>
        <v>2</v>
      </c>
      <c r="AW175" s="99" t="str">
        <f t="shared" si="127"/>
        <v>Organic</v>
      </c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</row>
    <row r="176" spans="1:69">
      <c r="A176">
        <v>3.26</v>
      </c>
      <c r="C176" s="89">
        <f t="shared" si="88"/>
        <v>-10.695408</v>
      </c>
      <c r="D176" s="84">
        <f t="shared" si="89"/>
        <v>10.695408</v>
      </c>
      <c r="E176" s="76">
        <v>0.27610000000000001</v>
      </c>
      <c r="F176" s="91">
        <f t="shared" si="90"/>
        <v>2.8824839999999998</v>
      </c>
      <c r="G176" s="80">
        <f t="shared" si="91"/>
        <v>3.0724919999999996</v>
      </c>
      <c r="H176" s="81">
        <f t="shared" si="129"/>
        <v>3.2604119999999996</v>
      </c>
      <c r="I176" s="102">
        <v>23.9</v>
      </c>
      <c r="J176" s="92">
        <f t="shared" si="92"/>
        <v>0.24951599999999999</v>
      </c>
      <c r="K176" s="102">
        <v>91</v>
      </c>
      <c r="L176" s="78">
        <f t="shared" si="93"/>
        <v>0.95004</v>
      </c>
      <c r="M176" s="81">
        <f t="shared" si="94"/>
        <v>0.33369672960000002</v>
      </c>
      <c r="N176" s="14">
        <f t="shared" si="128"/>
        <v>98</v>
      </c>
      <c r="O176" s="78">
        <f t="shared" si="95"/>
        <v>0.52407499200000096</v>
      </c>
      <c r="P176" s="78">
        <f t="shared" si="96"/>
        <v>0.19037826239999983</v>
      </c>
      <c r="Q176" s="93">
        <f t="shared" si="97"/>
        <v>0.84097761263999959</v>
      </c>
      <c r="R176" s="80">
        <f t="shared" si="98"/>
        <v>4.417403552476169</v>
      </c>
      <c r="S176" s="80">
        <f t="shared" si="99"/>
        <v>1201.5813240315597</v>
      </c>
      <c r="T176" s="69">
        <f t="shared" si="100"/>
        <v>83.766435455999925</v>
      </c>
      <c r="U176" s="78">
        <f t="shared" si="101"/>
        <v>1.6479806248694926</v>
      </c>
      <c r="V176" s="69">
        <f t="shared" si="102"/>
        <v>102.83399099185634</v>
      </c>
      <c r="W176" s="80">
        <f t="shared" ca="1" si="103"/>
        <v>1.7495403179762707</v>
      </c>
      <c r="X176" s="80">
        <f t="shared" ca="1" si="104"/>
        <v>29.993184498439383</v>
      </c>
      <c r="Y176" s="94">
        <f t="shared" ca="1" si="105"/>
        <v>4.7212293145423505E-9</v>
      </c>
      <c r="Z176" s="80">
        <f t="shared" ca="1" si="106"/>
        <v>13.386071371139908</v>
      </c>
      <c r="AA176" s="80">
        <f t="shared" ca="1" si="107"/>
        <v>34.1132919525148</v>
      </c>
      <c r="AB176" s="80">
        <f t="shared" ca="1" si="108"/>
        <v>0.44600309718024334</v>
      </c>
      <c r="AC176" s="80">
        <f t="shared" si="109"/>
        <v>17.435795333154509</v>
      </c>
      <c r="AD176" s="69">
        <f t="shared" si="110"/>
        <v>299.81376564705863</v>
      </c>
      <c r="AE176" s="69">
        <f t="shared" si="130"/>
        <v>321.92200094117635</v>
      </c>
      <c r="AF176" s="69">
        <f t="shared" si="111"/>
        <v>307.24919999999997</v>
      </c>
      <c r="AG176" s="95">
        <f t="shared" si="131"/>
        <v>326.04120000000006</v>
      </c>
      <c r="AH176" s="93">
        <f t="shared" si="112"/>
        <v>11.807373415083724</v>
      </c>
      <c r="AI176" s="81">
        <f t="shared" si="113"/>
        <v>1.3106328256938655</v>
      </c>
      <c r="AJ176" s="80">
        <f t="shared" si="114"/>
        <v>2.9495923199999994</v>
      </c>
      <c r="AK176" s="80">
        <f t="shared" si="115"/>
        <v>13.386071371139906</v>
      </c>
      <c r="AL176" s="78">
        <f t="shared" ca="1" si="116"/>
        <v>1</v>
      </c>
      <c r="AM176" s="80">
        <f t="shared" ca="1" si="117"/>
        <v>13.386071371139908</v>
      </c>
      <c r="AN176" s="80">
        <f t="shared" si="118"/>
        <v>2.8985773584905656</v>
      </c>
      <c r="AO176" s="80">
        <f t="shared" si="119"/>
        <v>8.1209650016989468</v>
      </c>
      <c r="AP176" s="80">
        <f t="shared" si="120"/>
        <v>9.791019256923752</v>
      </c>
      <c r="AQ176" s="80">
        <f t="shared" ca="1" si="121"/>
        <v>3.2216509041701373</v>
      </c>
      <c r="AR176" s="80">
        <f t="shared" si="122"/>
        <v>3.6854009820226921</v>
      </c>
      <c r="AS176" s="78">
        <f t="shared" si="123"/>
        <v>0.24185338132070744</v>
      </c>
      <c r="AT176" s="96">
        <f t="shared" ca="1" si="124"/>
        <v>3</v>
      </c>
      <c r="AU176" s="97" t="str">
        <f t="shared" ca="1" si="125"/>
        <v>Clay</v>
      </c>
      <c r="AV176" s="98">
        <f t="shared" si="126"/>
        <v>2</v>
      </c>
      <c r="AW176" s="99" t="str">
        <f t="shared" si="127"/>
        <v>Organic</v>
      </c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</row>
    <row r="177" spans="1:69">
      <c r="A177">
        <v>3.28</v>
      </c>
      <c r="C177" s="89">
        <f t="shared" si="88"/>
        <v>-10.761023999999999</v>
      </c>
      <c r="D177" s="84">
        <f t="shared" si="89"/>
        <v>10.761023999999999</v>
      </c>
      <c r="E177" s="76">
        <v>0.27610000000000001</v>
      </c>
      <c r="F177" s="91">
        <f t="shared" si="90"/>
        <v>2.8824839999999998</v>
      </c>
      <c r="G177" s="80">
        <f t="shared" si="91"/>
        <v>3.0762503999999997</v>
      </c>
      <c r="H177" s="81">
        <f t="shared" si="129"/>
        <v>3.244930971428571</v>
      </c>
      <c r="I177" s="102">
        <v>19</v>
      </c>
      <c r="J177" s="92">
        <f t="shared" si="92"/>
        <v>0.19835999999999998</v>
      </c>
      <c r="K177" s="102">
        <v>92.8</v>
      </c>
      <c r="L177" s="78">
        <f t="shared" si="93"/>
        <v>0.96883199999999992</v>
      </c>
      <c r="M177" s="81">
        <f t="shared" si="94"/>
        <v>0.33574394879999997</v>
      </c>
      <c r="N177" s="14">
        <f t="shared" si="128"/>
        <v>98</v>
      </c>
      <c r="O177" s="78">
        <f t="shared" si="95"/>
        <v>0.52729017600000094</v>
      </c>
      <c r="P177" s="78">
        <f t="shared" si="96"/>
        <v>0.19154622719999981</v>
      </c>
      <c r="Q177" s="93">
        <f t="shared" si="97"/>
        <v>0.8411568739199996</v>
      </c>
      <c r="R177" s="80">
        <f t="shared" si="98"/>
        <v>4.3914040292828096</v>
      </c>
      <c r="S177" s="80">
        <f t="shared" si="99"/>
        <v>1511.7850040923804</v>
      </c>
      <c r="T177" s="69">
        <f t="shared" si="100"/>
        <v>84.280339967999907</v>
      </c>
      <c r="U177" s="78">
        <f t="shared" si="101"/>
        <v>1.6211244468881665</v>
      </c>
      <c r="V177" s="69">
        <f t="shared" si="102"/>
        <v>101.15816548582158</v>
      </c>
      <c r="W177" s="80">
        <f t="shared" ca="1" si="103"/>
        <v>1.678595662704651</v>
      </c>
      <c r="X177" s="80">
        <f t="shared" ca="1" si="104"/>
        <v>29.964984017606916</v>
      </c>
      <c r="Y177" s="94">
        <f t="shared" ca="1" si="105"/>
        <v>7.4781619951533829E-9</v>
      </c>
      <c r="Z177" s="80">
        <f t="shared" ca="1" si="106"/>
        <v>13.307284937220633</v>
      </c>
      <c r="AA177" s="80">
        <f t="shared" ca="1" si="107"/>
        <v>33.91973999440971</v>
      </c>
      <c r="AB177" s="80">
        <f t="shared" ca="1" si="108"/>
        <v>0.70243562910926471</v>
      </c>
      <c r="AC177" s="80">
        <f t="shared" si="109"/>
        <v>16.737637288210919</v>
      </c>
      <c r="AD177" s="69">
        <f t="shared" si="110"/>
        <v>299.87767341176453</v>
      </c>
      <c r="AE177" s="69">
        <f t="shared" si="130"/>
        <v>319.72244652100829</v>
      </c>
      <c r="AF177" s="69">
        <f t="shared" si="111"/>
        <v>307.62504000000001</v>
      </c>
      <c r="AG177" s="95">
        <f t="shared" si="131"/>
        <v>324.49309714285715</v>
      </c>
      <c r="AH177" s="93">
        <f t="shared" si="112"/>
        <v>13.665373544730926</v>
      </c>
      <c r="AI177" s="81">
        <f t="shared" si="113"/>
        <v>1.035572471980279</v>
      </c>
      <c r="AJ177" s="80">
        <f t="shared" si="114"/>
        <v>2.9532003839999996</v>
      </c>
      <c r="AK177" s="80">
        <f t="shared" si="115"/>
        <v>13.307284937220633</v>
      </c>
      <c r="AL177" s="78">
        <f t="shared" ca="1" si="116"/>
        <v>1</v>
      </c>
      <c r="AM177" s="80">
        <f t="shared" ca="1" si="117"/>
        <v>13.307284937220633</v>
      </c>
      <c r="AN177" s="80">
        <f t="shared" si="118"/>
        <v>2.9021230188679241</v>
      </c>
      <c r="AO177" s="80">
        <f t="shared" si="119"/>
        <v>6.4481096857394959</v>
      </c>
      <c r="AP177" s="80">
        <f t="shared" si="120"/>
        <v>7.7819966797567446</v>
      </c>
      <c r="AQ177" s="80">
        <f t="shared" ca="1" si="121"/>
        <v>3.1559470312230893</v>
      </c>
      <c r="AR177" s="80">
        <f t="shared" si="122"/>
        <v>3.6279958771608301</v>
      </c>
      <c r="AS177" s="78">
        <f t="shared" si="123"/>
        <v>0.24837109863037243</v>
      </c>
      <c r="AT177" s="96">
        <f t="shared" ca="1" si="124"/>
        <v>3</v>
      </c>
      <c r="AU177" s="97" t="str">
        <f t="shared" ca="1" si="125"/>
        <v>Clay</v>
      </c>
      <c r="AV177" s="98">
        <f t="shared" si="126"/>
        <v>2</v>
      </c>
      <c r="AW177" s="99" t="str">
        <f t="shared" si="127"/>
        <v>Organic</v>
      </c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</row>
    <row r="178" spans="1:69">
      <c r="A178">
        <v>3.3</v>
      </c>
      <c r="C178" s="89">
        <f t="shared" si="88"/>
        <v>-10.826639999999999</v>
      </c>
      <c r="D178" s="84">
        <f t="shared" si="89"/>
        <v>10.826639999999999</v>
      </c>
      <c r="E178" s="76">
        <v>0.2848</v>
      </c>
      <c r="F178" s="91">
        <f t="shared" si="90"/>
        <v>2.973312</v>
      </c>
      <c r="G178" s="80">
        <f t="shared" si="91"/>
        <v>3.1704192</v>
      </c>
      <c r="H178" s="81">
        <f t="shared" si="129"/>
        <v>3.2735663999999995</v>
      </c>
      <c r="I178" s="102">
        <v>15.3</v>
      </c>
      <c r="J178" s="92">
        <f t="shared" si="92"/>
        <v>0.15973200000000001</v>
      </c>
      <c r="K178" s="102">
        <v>94.4</v>
      </c>
      <c r="L178" s="78">
        <f t="shared" si="93"/>
        <v>0.98553600000000008</v>
      </c>
      <c r="M178" s="81">
        <f t="shared" si="94"/>
        <v>0.33779116799999998</v>
      </c>
      <c r="N178" s="14">
        <f t="shared" si="128"/>
        <v>98</v>
      </c>
      <c r="O178" s="78">
        <f t="shared" si="95"/>
        <v>0.53050536000000093</v>
      </c>
      <c r="P178" s="78">
        <f t="shared" si="96"/>
        <v>0.19271419199999981</v>
      </c>
      <c r="Q178" s="93">
        <f t="shared" si="97"/>
        <v>0.87117156719999977</v>
      </c>
      <c r="R178" s="80">
        <f t="shared" si="98"/>
        <v>4.5205366463098917</v>
      </c>
      <c r="S178" s="80">
        <f t="shared" si="99"/>
        <v>1944.3699372920223</v>
      </c>
      <c r="T178" s="69">
        <f t="shared" si="100"/>
        <v>84.794244479999918</v>
      </c>
      <c r="U178" s="78">
        <f t="shared" si="101"/>
        <v>1.5969062115125299</v>
      </c>
      <c r="V178" s="69">
        <f t="shared" si="102"/>
        <v>99.646947598381857</v>
      </c>
      <c r="W178" s="80">
        <f t="shared" ca="1" si="103"/>
        <v>1.64079572819615</v>
      </c>
      <c r="X178" s="80">
        <f t="shared" ca="1" si="104"/>
        <v>30.103436598176586</v>
      </c>
      <c r="Y178" s="94">
        <f t="shared" ca="1" si="105"/>
        <v>1.3239068355533702E-8</v>
      </c>
      <c r="Z178" s="80">
        <f t="shared" ca="1" si="106"/>
        <v>13.698595897908765</v>
      </c>
      <c r="AA178" s="80">
        <f t="shared" ca="1" si="107"/>
        <v>36.163112899456564</v>
      </c>
      <c r="AB178" s="80">
        <f t="shared" ca="1" si="108"/>
        <v>1.3258133269609516</v>
      </c>
      <c r="AC178" s="80">
        <f t="shared" si="109"/>
        <v>15.972615236465604</v>
      </c>
      <c r="AD178" s="69">
        <f t="shared" si="110"/>
        <v>310.57809882352933</v>
      </c>
      <c r="AE178" s="69">
        <f t="shared" si="130"/>
        <v>322.71306352941161</v>
      </c>
      <c r="AF178" s="69">
        <f t="shared" si="111"/>
        <v>317.04192</v>
      </c>
      <c r="AG178" s="95">
        <f t="shared" si="131"/>
        <v>327.35663999999997</v>
      </c>
      <c r="AH178" s="93">
        <f t="shared" si="112"/>
        <v>15.81113975358101</v>
      </c>
      <c r="AI178" s="81">
        <f t="shared" si="113"/>
        <v>0.82885436896105802</v>
      </c>
      <c r="AJ178" s="80">
        <f t="shared" si="114"/>
        <v>3.0436024319999997</v>
      </c>
      <c r="AK178" s="80">
        <f t="shared" si="115"/>
        <v>13.698595897908763</v>
      </c>
      <c r="AL178" s="78">
        <f t="shared" ca="1" si="116"/>
        <v>1</v>
      </c>
      <c r="AM178" s="80">
        <f t="shared" ca="1" si="117"/>
        <v>13.698595897908765</v>
      </c>
      <c r="AN178" s="80">
        <f t="shared" si="118"/>
        <v>2.9909615094339621</v>
      </c>
      <c r="AO178" s="80">
        <f t="shared" si="119"/>
        <v>5.0381981032665966</v>
      </c>
      <c r="AP178" s="80">
        <f t="shared" si="120"/>
        <v>6.0506520167340021</v>
      </c>
      <c r="AQ178" s="80">
        <f t="shared" ca="1" si="121"/>
        <v>3.074347506316998</v>
      </c>
      <c r="AR178" s="80">
        <f t="shared" si="122"/>
        <v>3.5581330665635558</v>
      </c>
      <c r="AS178" s="78">
        <f t="shared" si="123"/>
        <v>0.2453658987597869</v>
      </c>
      <c r="AT178" s="96">
        <f t="shared" ca="1" si="124"/>
        <v>3</v>
      </c>
      <c r="AU178" s="97" t="str">
        <f t="shared" ca="1" si="125"/>
        <v>Clay</v>
      </c>
      <c r="AV178" s="98">
        <f t="shared" si="126"/>
        <v>3</v>
      </c>
      <c r="AW178" s="99" t="str">
        <f t="shared" si="127"/>
        <v>Clay</v>
      </c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</row>
    <row r="179" spans="1:69">
      <c r="A179">
        <v>3.32</v>
      </c>
      <c r="C179" s="89">
        <f t="shared" si="88"/>
        <v>-10.892256</v>
      </c>
      <c r="D179" s="84">
        <f t="shared" si="89"/>
        <v>10.892256</v>
      </c>
      <c r="E179" s="76">
        <v>0.30790000000000001</v>
      </c>
      <c r="F179" s="91">
        <f t="shared" si="90"/>
        <v>3.2144759999999999</v>
      </c>
      <c r="G179" s="80">
        <f t="shared" si="91"/>
        <v>3.412836</v>
      </c>
      <c r="H179" s="81">
        <f t="shared" si="129"/>
        <v>3.3435442285714281</v>
      </c>
      <c r="I179" s="102">
        <v>13.6</v>
      </c>
      <c r="J179" s="92">
        <f t="shared" si="92"/>
        <v>0.141984</v>
      </c>
      <c r="K179" s="102">
        <v>95</v>
      </c>
      <c r="L179" s="78">
        <f t="shared" si="93"/>
        <v>0.99180000000000001</v>
      </c>
      <c r="M179" s="81">
        <f t="shared" si="94"/>
        <v>0.33983838719999998</v>
      </c>
      <c r="N179" s="14">
        <f t="shared" si="128"/>
        <v>98</v>
      </c>
      <c r="O179" s="78">
        <f t="shared" si="95"/>
        <v>0.53372054400000091</v>
      </c>
      <c r="P179" s="78">
        <f t="shared" si="96"/>
        <v>0.19388215679999982</v>
      </c>
      <c r="Q179" s="93">
        <f t="shared" si="97"/>
        <v>0.95010810047999983</v>
      </c>
      <c r="R179" s="80">
        <f t="shared" si="98"/>
        <v>4.9004411553977549</v>
      </c>
      <c r="S179" s="80">
        <f t="shared" si="99"/>
        <v>2385.6171499025568</v>
      </c>
      <c r="T179" s="69">
        <f t="shared" si="100"/>
        <v>85.308148991999914</v>
      </c>
      <c r="U179" s="78">
        <f t="shared" si="101"/>
        <v>1.5859749161367223</v>
      </c>
      <c r="V179" s="69">
        <f t="shared" si="102"/>
        <v>98.96483476693146</v>
      </c>
      <c r="W179" s="80">
        <f t="shared" ca="1" si="103"/>
        <v>1.6732796066602271</v>
      </c>
      <c r="X179" s="80">
        <f t="shared" ca="1" si="104"/>
        <v>30.478453553806229</v>
      </c>
      <c r="Y179" s="94">
        <f t="shared" ca="1" si="105"/>
        <v>2.3729891014734915E-8</v>
      </c>
      <c r="Z179" s="80">
        <f t="shared" ca="1" si="106"/>
        <v>14</v>
      </c>
      <c r="AA179" s="80">
        <f t="shared" ca="1" si="107"/>
        <v>40.307616383999985</v>
      </c>
      <c r="AB179" s="80">
        <f t="shared" ca="1" si="108"/>
        <v>2.6487563368321747</v>
      </c>
      <c r="AC179" s="80">
        <f t="shared" si="109"/>
        <v>15.350862282538943</v>
      </c>
      <c r="AD179" s="69">
        <f t="shared" si="110"/>
        <v>338.71946541176459</v>
      </c>
      <c r="AE179" s="69">
        <f t="shared" si="130"/>
        <v>330.56749230252086</v>
      </c>
      <c r="AF179" s="69">
        <f t="shared" si="111"/>
        <v>341.28359999999998</v>
      </c>
      <c r="AG179" s="95">
        <f t="shared" si="131"/>
        <v>334.35442285714282</v>
      </c>
      <c r="AH179" s="93">
        <f t="shared" si="112"/>
        <v>17.720492949539214</v>
      </c>
      <c r="AI179" s="81">
        <f t="shared" si="113"/>
        <v>0.73232112920254111</v>
      </c>
      <c r="AJ179" s="80">
        <f t="shared" si="114"/>
        <v>3.2763225599999997</v>
      </c>
      <c r="AK179" s="80">
        <f t="shared" si="115"/>
        <v>14.849821683023499</v>
      </c>
      <c r="AL179" s="78">
        <f t="shared" ca="1" si="116"/>
        <v>0.99870862690443385</v>
      </c>
      <c r="AM179" s="80">
        <f t="shared" ca="1" si="117"/>
        <v>14.817280584531764</v>
      </c>
      <c r="AN179" s="80">
        <f t="shared" si="118"/>
        <v>3.2196566037735845</v>
      </c>
      <c r="AO179" s="80">
        <f t="shared" si="119"/>
        <v>4.1602936677883147</v>
      </c>
      <c r="AP179" s="80">
        <f t="shared" si="120"/>
        <v>4.9315146325274712</v>
      </c>
      <c r="AQ179" s="80">
        <f t="shared" ca="1" si="121"/>
        <v>2.9909796381882332</v>
      </c>
      <c r="AR179" s="80">
        <f t="shared" si="122"/>
        <v>3.4866817005492896</v>
      </c>
      <c r="AS179" s="78">
        <f t="shared" si="123"/>
        <v>0.22644510884109548</v>
      </c>
      <c r="AT179" s="96">
        <f t="shared" ca="1" si="124"/>
        <v>3</v>
      </c>
      <c r="AU179" s="97" t="str">
        <f t="shared" ca="1" si="125"/>
        <v>Clay</v>
      </c>
      <c r="AV179" s="98">
        <f t="shared" si="126"/>
        <v>3</v>
      </c>
      <c r="AW179" s="99" t="str">
        <f t="shared" si="127"/>
        <v>Clay</v>
      </c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</row>
    <row r="180" spans="1:69">
      <c r="A180">
        <v>3.34</v>
      </c>
      <c r="C180" s="89">
        <f t="shared" si="88"/>
        <v>-10.957872</v>
      </c>
      <c r="D180" s="84">
        <f t="shared" si="89"/>
        <v>10.957872</v>
      </c>
      <c r="E180" s="76">
        <v>0.31409999999999999</v>
      </c>
      <c r="F180" s="91">
        <f t="shared" si="90"/>
        <v>3.2792039999999996</v>
      </c>
      <c r="G180" s="80">
        <f t="shared" si="91"/>
        <v>3.4804871999999993</v>
      </c>
      <c r="H180" s="81">
        <f t="shared" si="129"/>
        <v>3.4350582857142848</v>
      </c>
      <c r="I180" s="102">
        <v>11.4</v>
      </c>
      <c r="J180" s="92">
        <f t="shared" si="92"/>
        <v>0.119016</v>
      </c>
      <c r="K180" s="102">
        <v>96.4</v>
      </c>
      <c r="L180" s="78">
        <f t="shared" si="93"/>
        <v>1.006416</v>
      </c>
      <c r="M180" s="81">
        <f t="shared" si="94"/>
        <v>0.34188560639999999</v>
      </c>
      <c r="N180" s="14">
        <f t="shared" si="128"/>
        <v>98</v>
      </c>
      <c r="O180" s="78">
        <f t="shared" si="95"/>
        <v>0.53693572800000089</v>
      </c>
      <c r="P180" s="78">
        <f t="shared" si="96"/>
        <v>0.19505012159999982</v>
      </c>
      <c r="Q180" s="93">
        <f t="shared" si="97"/>
        <v>0.9713719857599995</v>
      </c>
      <c r="R180" s="80">
        <f t="shared" si="98"/>
        <v>4.9801147407231374</v>
      </c>
      <c r="S180" s="80">
        <f t="shared" si="99"/>
        <v>2909.6942694803251</v>
      </c>
      <c r="T180" s="69">
        <f t="shared" si="100"/>
        <v>85.822053503999925</v>
      </c>
      <c r="U180" s="78">
        <f t="shared" si="101"/>
        <v>1.5660509366880682</v>
      </c>
      <c r="V180" s="69">
        <f t="shared" si="102"/>
        <v>97.721578449335453</v>
      </c>
      <c r="W180" s="80">
        <f t="shared" ca="1" si="103"/>
        <v>1.6529039158833243</v>
      </c>
      <c r="X180" s="80">
        <f t="shared" ca="1" si="104"/>
        <v>30.404548455328133</v>
      </c>
      <c r="Y180" s="94">
        <f t="shared" ca="1" si="105"/>
        <v>3.3474298653885746E-8</v>
      </c>
      <c r="Z180" s="80">
        <f t="shared" ca="1" si="106"/>
        <v>14</v>
      </c>
      <c r="AA180" s="80">
        <f t="shared" ca="1" si="107"/>
        <v>41.209720607999976</v>
      </c>
      <c r="AB180" s="80">
        <f t="shared" ca="1" si="108"/>
        <v>3.8200610632856717</v>
      </c>
      <c r="AC180" s="80">
        <f t="shared" si="109"/>
        <v>14.747136008910054</v>
      </c>
      <c r="AD180" s="69">
        <f t="shared" si="110"/>
        <v>346.30017317647037</v>
      </c>
      <c r="AE180" s="69">
        <f t="shared" si="130"/>
        <v>340.9555950252099</v>
      </c>
      <c r="AF180" s="69">
        <f t="shared" si="111"/>
        <v>348.04871999999989</v>
      </c>
      <c r="AG180" s="95">
        <f t="shared" si="131"/>
        <v>343.50582857142859</v>
      </c>
      <c r="AH180" s="93">
        <f t="shared" si="112"/>
        <v>19.599763280135061</v>
      </c>
      <c r="AI180" s="81">
        <f t="shared" si="113"/>
        <v>0.61018162420873934</v>
      </c>
      <c r="AJ180" s="80">
        <f t="shared" si="114"/>
        <v>3.3412677119999992</v>
      </c>
      <c r="AK180" s="80">
        <f t="shared" si="115"/>
        <v>15.091256790070112</v>
      </c>
      <c r="AL180" s="78">
        <f t="shared" ca="1" si="116"/>
        <v>0.98003760180351751</v>
      </c>
      <c r="AM180" s="80">
        <f t="shared" ca="1" si="117"/>
        <v>14.589817503952579</v>
      </c>
      <c r="AN180" s="80">
        <f t="shared" si="118"/>
        <v>3.2834784905660368</v>
      </c>
      <c r="AO180" s="80">
        <f t="shared" si="119"/>
        <v>3.4195212670226174</v>
      </c>
      <c r="AP180" s="80">
        <f t="shared" si="120"/>
        <v>4.0432790502261708</v>
      </c>
      <c r="AQ180" s="80">
        <f t="shared" ca="1" si="121"/>
        <v>2.9418297227547381</v>
      </c>
      <c r="AR180" s="80">
        <f t="shared" si="122"/>
        <v>3.4351908400237905</v>
      </c>
      <c r="AS180" s="78">
        <f t="shared" si="123"/>
        <v>0.225758034103098</v>
      </c>
      <c r="AT180" s="96">
        <f t="shared" ca="1" si="124"/>
        <v>4</v>
      </c>
      <c r="AU180" s="97" t="str">
        <f t="shared" ca="1" si="125"/>
        <v>Silt mxture</v>
      </c>
      <c r="AV180" s="98">
        <f t="shared" si="126"/>
        <v>3</v>
      </c>
      <c r="AW180" s="99" t="str">
        <f t="shared" si="127"/>
        <v>Clay</v>
      </c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</row>
    <row r="181" spans="1:69">
      <c r="A181">
        <v>3.36</v>
      </c>
      <c r="C181" s="89">
        <f t="shared" si="88"/>
        <v>-11.023488</v>
      </c>
      <c r="D181" s="84">
        <f t="shared" si="89"/>
        <v>11.023488</v>
      </c>
      <c r="E181" s="76">
        <v>0.31659999999999999</v>
      </c>
      <c r="F181" s="91">
        <f t="shared" si="90"/>
        <v>3.3053039999999996</v>
      </c>
      <c r="G181" s="80">
        <f t="shared" si="91"/>
        <v>3.5074223999999994</v>
      </c>
      <c r="H181" s="81">
        <f t="shared" si="129"/>
        <v>3.5244843428571424</v>
      </c>
      <c r="I181" s="102">
        <v>10.4</v>
      </c>
      <c r="J181" s="92">
        <f t="shared" si="92"/>
        <v>0.10857600000000001</v>
      </c>
      <c r="K181" s="102">
        <v>96.8</v>
      </c>
      <c r="L181" s="78">
        <f t="shared" si="93"/>
        <v>1.0105919999999999</v>
      </c>
      <c r="M181" s="81">
        <f t="shared" si="94"/>
        <v>0.34393282559999999</v>
      </c>
      <c r="N181" s="14">
        <f t="shared" si="128"/>
        <v>98</v>
      </c>
      <c r="O181" s="78">
        <f t="shared" si="95"/>
        <v>0.54015091200000087</v>
      </c>
      <c r="P181" s="78">
        <f t="shared" si="96"/>
        <v>0.19621808639999982</v>
      </c>
      <c r="Q181" s="93">
        <f t="shared" si="97"/>
        <v>0.97919959103999954</v>
      </c>
      <c r="R181" s="80">
        <f t="shared" si="98"/>
        <v>4.9903635745578265</v>
      </c>
      <c r="S181" s="80">
        <f t="shared" si="99"/>
        <v>3215.174286160086</v>
      </c>
      <c r="T181" s="69">
        <f t="shared" si="100"/>
        <v>86.335958015999921</v>
      </c>
      <c r="U181" s="78">
        <f t="shared" si="101"/>
        <v>1.5555869511681282</v>
      </c>
      <c r="V181" s="69">
        <f t="shared" si="102"/>
        <v>97.068625752891194</v>
      </c>
      <c r="W181" s="80">
        <f t="shared" ca="1" si="103"/>
        <v>1.6415324825134159</v>
      </c>
      <c r="X181" s="80">
        <f t="shared" ca="1" si="104"/>
        <v>30.346217567014342</v>
      </c>
      <c r="Y181" s="94">
        <f t="shared" ca="1" si="105"/>
        <v>3.9191945831676899E-8</v>
      </c>
      <c r="Z181" s="80">
        <f t="shared" ca="1" si="106"/>
        <v>14</v>
      </c>
      <c r="AA181" s="80">
        <f t="shared" ca="1" si="107"/>
        <v>41.541800831999979</v>
      </c>
      <c r="AB181" s="80">
        <f t="shared" ca="1" si="108"/>
        <v>4.508595714345379</v>
      </c>
      <c r="AC181" s="80">
        <f t="shared" si="109"/>
        <v>14.443635880962935</v>
      </c>
      <c r="AD181" s="69">
        <f t="shared" si="110"/>
        <v>349.09076329411749</v>
      </c>
      <c r="AE181" s="69">
        <f t="shared" si="130"/>
        <v>351.09805068907548</v>
      </c>
      <c r="AF181" s="69">
        <f t="shared" si="111"/>
        <v>350.74223999999992</v>
      </c>
      <c r="AG181" s="95">
        <f t="shared" si="131"/>
        <v>352.44843428571431</v>
      </c>
      <c r="AH181" s="93">
        <f t="shared" si="112"/>
        <v>20.535780951157939</v>
      </c>
      <c r="AI181" s="81">
        <f t="shared" si="113"/>
        <v>0.55334348628119179</v>
      </c>
      <c r="AJ181" s="80">
        <f t="shared" si="114"/>
        <v>3.3671255039999992</v>
      </c>
      <c r="AK181" s="80">
        <f t="shared" si="115"/>
        <v>15.122313862296442</v>
      </c>
      <c r="AL181" s="78">
        <f t="shared" ca="1" si="116"/>
        <v>0.97150949895295147</v>
      </c>
      <c r="AM181" s="80">
        <f t="shared" ca="1" si="117"/>
        <v>14.41275657140636</v>
      </c>
      <c r="AN181" s="80">
        <f t="shared" si="118"/>
        <v>3.308889056603773</v>
      </c>
      <c r="AO181" s="80">
        <f t="shared" si="119"/>
        <v>3.0956066198356953</v>
      </c>
      <c r="AP181" s="80">
        <f t="shared" si="120"/>
        <v>3.6591191752791872</v>
      </c>
      <c r="AQ181" s="80">
        <f t="shared" ca="1" si="121"/>
        <v>2.9193016504980158</v>
      </c>
      <c r="AR181" s="80">
        <f t="shared" si="122"/>
        <v>3.4104290293118917</v>
      </c>
      <c r="AS181" s="78">
        <f t="shared" si="123"/>
        <v>0.22467077148014583</v>
      </c>
      <c r="AT181" s="96">
        <f t="shared" ca="1" si="124"/>
        <v>4</v>
      </c>
      <c r="AU181" s="97" t="str">
        <f t="shared" ca="1" si="125"/>
        <v>Silt mxture</v>
      </c>
      <c r="AV181" s="98">
        <f t="shared" si="126"/>
        <v>3</v>
      </c>
      <c r="AW181" s="99" t="str">
        <f t="shared" si="127"/>
        <v>Clay</v>
      </c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</row>
    <row r="182" spans="1:69">
      <c r="A182">
        <v>3.38</v>
      </c>
      <c r="C182" s="89">
        <f t="shared" si="88"/>
        <v>-11.089104000000001</v>
      </c>
      <c r="D182" s="84">
        <f t="shared" si="89"/>
        <v>11.089104000000001</v>
      </c>
      <c r="E182" s="76">
        <v>0.33339999999999997</v>
      </c>
      <c r="F182" s="91">
        <f t="shared" si="90"/>
        <v>3.4806959999999996</v>
      </c>
      <c r="G182" s="80">
        <f t="shared" si="91"/>
        <v>3.6849023999999995</v>
      </c>
      <c r="H182" s="81">
        <f t="shared" si="129"/>
        <v>3.6045442285714282</v>
      </c>
      <c r="I182" s="102">
        <v>8.6</v>
      </c>
      <c r="J182" s="92">
        <f t="shared" si="92"/>
        <v>8.9783999999999989E-2</v>
      </c>
      <c r="K182" s="102">
        <v>97.8</v>
      </c>
      <c r="L182" s="78">
        <f t="shared" si="93"/>
        <v>1.0210319999999999</v>
      </c>
      <c r="M182" s="81">
        <f t="shared" si="94"/>
        <v>0.3459800448</v>
      </c>
      <c r="N182" s="14">
        <f t="shared" si="128"/>
        <v>98</v>
      </c>
      <c r="O182" s="78">
        <f t="shared" si="95"/>
        <v>0.54336609600000085</v>
      </c>
      <c r="P182" s="78">
        <f t="shared" si="96"/>
        <v>0.19738605119999983</v>
      </c>
      <c r="Q182" s="93">
        <f t="shared" si="97"/>
        <v>1.0367069803199997</v>
      </c>
      <c r="R182" s="80">
        <f t="shared" si="98"/>
        <v>5.2521795436779106</v>
      </c>
      <c r="S182" s="80">
        <f t="shared" si="99"/>
        <v>4116.4629149173688</v>
      </c>
      <c r="T182" s="69">
        <f t="shared" si="100"/>
        <v>86.849862527999917</v>
      </c>
      <c r="U182" s="78">
        <f t="shared" si="101"/>
        <v>1.5352319440287023</v>
      </c>
      <c r="V182" s="69">
        <f t="shared" si="102"/>
        <v>95.798473307391021</v>
      </c>
      <c r="W182" s="80">
        <f t="shared" ca="1" si="103"/>
        <v>1.6510080032578911</v>
      </c>
      <c r="X182" s="80">
        <f t="shared" ca="1" si="104"/>
        <v>30.386071462875943</v>
      </c>
      <c r="Y182" s="94">
        <f t="shared" ca="1" si="105"/>
        <v>6.2743819088943781E-8</v>
      </c>
      <c r="Z182" s="80">
        <f t="shared" ca="1" si="106"/>
        <v>14</v>
      </c>
      <c r="AA182" s="80">
        <f t="shared" ca="1" si="107"/>
        <v>43.981508255999984</v>
      </c>
      <c r="AB182" s="80">
        <f t="shared" ca="1" si="108"/>
        <v>7.6418800539877401</v>
      </c>
      <c r="AC182" s="80">
        <f t="shared" si="109"/>
        <v>13.692398069459408</v>
      </c>
      <c r="AD182" s="69">
        <f t="shared" si="110"/>
        <v>369.59250635294103</v>
      </c>
      <c r="AE182" s="69">
        <f t="shared" si="130"/>
        <v>360.13860383193258</v>
      </c>
      <c r="AF182" s="69">
        <f t="shared" si="111"/>
        <v>368.49023999999997</v>
      </c>
      <c r="AG182" s="95">
        <f t="shared" si="131"/>
        <v>360.45442285714279</v>
      </c>
      <c r="AH182" s="93">
        <f t="shared" si="112"/>
        <v>23.038939168813261</v>
      </c>
      <c r="AI182" s="81">
        <f t="shared" si="113"/>
        <v>0.45486496869541743</v>
      </c>
      <c r="AJ182" s="80">
        <f t="shared" si="114"/>
        <v>3.5375063039999994</v>
      </c>
      <c r="AK182" s="80">
        <f t="shared" si="115"/>
        <v>15.915695586902757</v>
      </c>
      <c r="AL182" s="78">
        <f t="shared" ca="1" si="116"/>
        <v>0.94595059785302127</v>
      </c>
      <c r="AM182" s="80">
        <f t="shared" ca="1" si="117"/>
        <v>14.533497256806585</v>
      </c>
      <c r="AN182" s="80">
        <f t="shared" si="118"/>
        <v>3.4763230188679239</v>
      </c>
      <c r="AO182" s="80">
        <f t="shared" si="119"/>
        <v>2.4365367180417046</v>
      </c>
      <c r="AP182" s="80">
        <f t="shared" si="120"/>
        <v>2.8579647443730454</v>
      </c>
      <c r="AQ182" s="80">
        <f t="shared" ca="1" si="121"/>
        <v>2.8520733203689459</v>
      </c>
      <c r="AR182" s="80">
        <f t="shared" si="122"/>
        <v>3.3406671000912613</v>
      </c>
      <c r="AS182" s="78">
        <f t="shared" si="123"/>
        <v>0.21487956524343899</v>
      </c>
      <c r="AT182" s="96">
        <f t="shared" ca="1" si="124"/>
        <v>4</v>
      </c>
      <c r="AU182" s="97" t="str">
        <f t="shared" ca="1" si="125"/>
        <v>Silt mxture</v>
      </c>
      <c r="AV182" s="98">
        <f t="shared" si="126"/>
        <v>3</v>
      </c>
      <c r="AW182" s="99" t="str">
        <f t="shared" si="127"/>
        <v>Clay</v>
      </c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</row>
    <row r="183" spans="1:69">
      <c r="A183">
        <v>3.4</v>
      </c>
      <c r="C183" s="89">
        <f t="shared" si="88"/>
        <v>-11.154720000000001</v>
      </c>
      <c r="D183" s="84">
        <f t="shared" si="89"/>
        <v>11.154720000000001</v>
      </c>
      <c r="E183" s="76">
        <v>0.33579999999999999</v>
      </c>
      <c r="F183" s="91">
        <f t="shared" si="90"/>
        <v>3.5057519999999998</v>
      </c>
      <c r="G183" s="80">
        <f t="shared" si="91"/>
        <v>3.7130903999999996</v>
      </c>
      <c r="H183" s="81">
        <f t="shared" si="129"/>
        <v>3.658354971428571</v>
      </c>
      <c r="I183" s="102">
        <v>9.1999999999999993</v>
      </c>
      <c r="J183" s="92">
        <f t="shared" si="92"/>
        <v>9.6047999999999994E-2</v>
      </c>
      <c r="K183" s="102">
        <v>99.3</v>
      </c>
      <c r="L183" s="78">
        <f t="shared" si="93"/>
        <v>1.0366919999999999</v>
      </c>
      <c r="M183" s="81">
        <f t="shared" si="94"/>
        <v>0.348027264</v>
      </c>
      <c r="N183" s="14">
        <f t="shared" si="128"/>
        <v>98</v>
      </c>
      <c r="O183" s="78">
        <f t="shared" si="95"/>
        <v>0.54658128000000084</v>
      </c>
      <c r="P183" s="78">
        <f t="shared" si="96"/>
        <v>0.19855401599999983</v>
      </c>
      <c r="Q183" s="93">
        <f t="shared" si="97"/>
        <v>1.0449480095999997</v>
      </c>
      <c r="R183" s="80">
        <f t="shared" si="98"/>
        <v>5.2627895957541373</v>
      </c>
      <c r="S183" s="80">
        <f t="shared" si="99"/>
        <v>3878.5865890584105</v>
      </c>
      <c r="T183" s="69">
        <f t="shared" si="100"/>
        <v>87.363767039999928</v>
      </c>
      <c r="U183" s="78">
        <f t="shared" si="101"/>
        <v>1.543437933581409</v>
      </c>
      <c r="V183" s="69">
        <f t="shared" si="102"/>
        <v>96.310527055479923</v>
      </c>
      <c r="W183" s="80">
        <f t="shared" ca="1" si="103"/>
        <v>1.6764089915344913</v>
      </c>
      <c r="X183" s="80">
        <f t="shared" ca="1" si="104"/>
        <v>30.433620367038351</v>
      </c>
      <c r="Y183" s="94">
        <f t="shared" ca="1" si="105"/>
        <v>5.7773551060956393E-8</v>
      </c>
      <c r="Z183" s="80">
        <f t="shared" ca="1" si="106"/>
        <v>14</v>
      </c>
      <c r="AA183" s="80">
        <f t="shared" ca="1" si="107"/>
        <v>44.33112767999998</v>
      </c>
      <c r="AB183" s="80">
        <f t="shared" ca="1" si="108"/>
        <v>7.0924615438437852</v>
      </c>
      <c r="AC183" s="80">
        <f t="shared" si="109"/>
        <v>13.873353079714249</v>
      </c>
      <c r="AD183" s="69">
        <f t="shared" si="110"/>
        <v>372.5304847058822</v>
      </c>
      <c r="AE183" s="69">
        <f t="shared" si="130"/>
        <v>366.0910225210082</v>
      </c>
      <c r="AF183" s="69">
        <f t="shared" si="111"/>
        <v>371.30903999999998</v>
      </c>
      <c r="AG183" s="95">
        <f t="shared" si="131"/>
        <v>365.83549714285715</v>
      </c>
      <c r="AH183" s="93">
        <f t="shared" si="112"/>
        <v>22.49025441292601</v>
      </c>
      <c r="AI183" s="81">
        <f t="shared" si="113"/>
        <v>0.4837373825770418</v>
      </c>
      <c r="AJ183" s="80">
        <f t="shared" si="114"/>
        <v>3.5645667839999993</v>
      </c>
      <c r="AK183" s="80">
        <f t="shared" si="115"/>
        <v>15.947847259861021</v>
      </c>
      <c r="AL183" s="78">
        <f t="shared" ca="1" si="116"/>
        <v>0.95049771655750359</v>
      </c>
      <c r="AM183" s="80">
        <f t="shared" ca="1" si="117"/>
        <v>14.678874609263113</v>
      </c>
      <c r="AN183" s="80">
        <f t="shared" si="118"/>
        <v>3.5029154716981128</v>
      </c>
      <c r="AO183" s="80">
        <f t="shared" si="119"/>
        <v>2.5867401450823819</v>
      </c>
      <c r="AP183" s="80">
        <f t="shared" si="120"/>
        <v>3.0332456456023102</v>
      </c>
      <c r="AQ183" s="80">
        <f t="shared" ca="1" si="121"/>
        <v>2.8638634149233746</v>
      </c>
      <c r="AR183" s="80">
        <f t="shared" si="122"/>
        <v>3.3503497645692666</v>
      </c>
      <c r="AS183" s="78">
        <f t="shared" si="123"/>
        <v>0.21748389469347248</v>
      </c>
      <c r="AT183" s="96">
        <f t="shared" ca="1" si="124"/>
        <v>4</v>
      </c>
      <c r="AU183" s="97" t="str">
        <f t="shared" ca="1" si="125"/>
        <v>Silt mxture</v>
      </c>
      <c r="AV183" s="98">
        <f t="shared" si="126"/>
        <v>3</v>
      </c>
      <c r="AW183" s="99" t="str">
        <f t="shared" si="127"/>
        <v>Clay</v>
      </c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</row>
    <row r="184" spans="1:69">
      <c r="A184">
        <v>3.42</v>
      </c>
      <c r="C184" s="89">
        <f t="shared" si="88"/>
        <v>-11.220336</v>
      </c>
      <c r="D184" s="84">
        <f t="shared" si="89"/>
        <v>11.220336</v>
      </c>
      <c r="E184" s="76">
        <v>0.33460000000000001</v>
      </c>
      <c r="F184" s="91">
        <f t="shared" si="90"/>
        <v>3.4932240000000001</v>
      </c>
      <c r="G184" s="80">
        <f t="shared" si="91"/>
        <v>3.7022328</v>
      </c>
      <c r="H184" s="81">
        <f t="shared" si="129"/>
        <v>3.677833028571428</v>
      </c>
      <c r="I184" s="102">
        <v>9.4</v>
      </c>
      <c r="J184" s="92">
        <f t="shared" si="92"/>
        <v>9.8136000000000001E-2</v>
      </c>
      <c r="K184" s="102">
        <v>100.1</v>
      </c>
      <c r="L184" s="78">
        <f t="shared" si="93"/>
        <v>1.0450439999999999</v>
      </c>
      <c r="M184" s="81">
        <f t="shared" si="94"/>
        <v>0.35007448319999995</v>
      </c>
      <c r="N184" s="14">
        <f t="shared" si="128"/>
        <v>98</v>
      </c>
      <c r="O184" s="78">
        <f t="shared" si="95"/>
        <v>0.54979646400000082</v>
      </c>
      <c r="P184" s="78">
        <f t="shared" si="96"/>
        <v>0.19972198079999981</v>
      </c>
      <c r="Q184" s="93">
        <f t="shared" si="97"/>
        <v>1.0403039908799998</v>
      </c>
      <c r="R184" s="80">
        <f t="shared" si="98"/>
        <v>5.2087606317191142</v>
      </c>
      <c r="S184" s="80">
        <f t="shared" si="99"/>
        <v>3779.1927840835519</v>
      </c>
      <c r="T184" s="69">
        <f t="shared" si="100"/>
        <v>87.877671551999924</v>
      </c>
      <c r="U184" s="78">
        <f t="shared" si="101"/>
        <v>1.5458452787886396</v>
      </c>
      <c r="V184" s="69">
        <f t="shared" si="102"/>
        <v>96.460745396411113</v>
      </c>
      <c r="W184" s="80">
        <f t="shared" ca="1" si="103"/>
        <v>1.6805640818080896</v>
      </c>
      <c r="X184" s="80">
        <f t="shared" ca="1" si="104"/>
        <v>30.41145888706615</v>
      </c>
      <c r="Y184" s="94">
        <f t="shared" ca="1" si="105"/>
        <v>5.4500723092107574E-8</v>
      </c>
      <c r="Z184" s="80">
        <f t="shared" ca="1" si="106"/>
        <v>14</v>
      </c>
      <c r="AA184" s="80">
        <f t="shared" ca="1" si="107"/>
        <v>44.134108703999985</v>
      </c>
      <c r="AB184" s="80">
        <f t="shared" ca="1" si="108"/>
        <v>6.6609438573978785</v>
      </c>
      <c r="AC184" s="80">
        <f t="shared" si="109"/>
        <v>13.952274193093919</v>
      </c>
      <c r="AD184" s="69">
        <f t="shared" si="110"/>
        <v>370.87486305882345</v>
      </c>
      <c r="AE184" s="69">
        <f t="shared" si="130"/>
        <v>368.00430171428559</v>
      </c>
      <c r="AF184" s="69">
        <f t="shared" si="111"/>
        <v>370.22327999999999</v>
      </c>
      <c r="AG184" s="95">
        <f t="shared" si="131"/>
        <v>367.78330285714281</v>
      </c>
      <c r="AH184" s="93">
        <f t="shared" si="112"/>
        <v>22.201604664878872</v>
      </c>
      <c r="AI184" s="81">
        <f t="shared" si="113"/>
        <v>0.49136304179895302</v>
      </c>
      <c r="AJ184" s="80">
        <f t="shared" si="114"/>
        <v>3.5541434879999998</v>
      </c>
      <c r="AK184" s="80">
        <f t="shared" si="115"/>
        <v>15.784123126421557</v>
      </c>
      <c r="AL184" s="78">
        <f t="shared" ca="1" si="116"/>
        <v>0.95372699017001605</v>
      </c>
      <c r="AM184" s="80">
        <f t="shared" ca="1" si="117"/>
        <v>14.610937420258255</v>
      </c>
      <c r="AN184" s="80">
        <f t="shared" si="118"/>
        <v>3.4926724528301887</v>
      </c>
      <c r="AO184" s="80">
        <f t="shared" si="119"/>
        <v>2.6507247194179686</v>
      </c>
      <c r="AP184" s="80">
        <f t="shared" si="120"/>
        <v>3.1130208365927179</v>
      </c>
      <c r="AQ184" s="80">
        <f t="shared" ca="1" si="121"/>
        <v>2.8721945984752564</v>
      </c>
      <c r="AR184" s="80">
        <f t="shared" si="122"/>
        <v>3.3566429986051212</v>
      </c>
      <c r="AS184" s="78">
        <f t="shared" si="123"/>
        <v>0.22045473491839615</v>
      </c>
      <c r="AT184" s="96">
        <f t="shared" ca="1" si="124"/>
        <v>4</v>
      </c>
      <c r="AU184" s="97" t="str">
        <f t="shared" ca="1" si="125"/>
        <v>Silt mxture</v>
      </c>
      <c r="AV184" s="98">
        <f t="shared" si="126"/>
        <v>3</v>
      </c>
      <c r="AW184" s="99" t="str">
        <f t="shared" si="127"/>
        <v>Clay</v>
      </c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</row>
    <row r="185" spans="1:69">
      <c r="A185">
        <v>3.44</v>
      </c>
      <c r="C185" s="89">
        <f t="shared" si="88"/>
        <v>-11.285952</v>
      </c>
      <c r="D185" s="84">
        <f t="shared" si="89"/>
        <v>11.285952</v>
      </c>
      <c r="E185" s="76">
        <v>0.33710000000000001</v>
      </c>
      <c r="F185" s="91">
        <f t="shared" si="90"/>
        <v>3.5193240000000001</v>
      </c>
      <c r="G185" s="80">
        <f t="shared" si="91"/>
        <v>3.7308384000000001</v>
      </c>
      <c r="H185" s="81">
        <f t="shared" si="129"/>
        <v>3.6752975999999995</v>
      </c>
      <c r="I185" s="102">
        <v>9.8000000000000007</v>
      </c>
      <c r="J185" s="92">
        <f t="shared" si="92"/>
        <v>0.102312</v>
      </c>
      <c r="K185" s="102">
        <v>101.3</v>
      </c>
      <c r="L185" s="78">
        <f t="shared" si="93"/>
        <v>1.057572</v>
      </c>
      <c r="M185" s="81">
        <f t="shared" si="94"/>
        <v>0.35212170239999996</v>
      </c>
      <c r="N185" s="14">
        <f t="shared" si="128"/>
        <v>98</v>
      </c>
      <c r="O185" s="78">
        <f t="shared" si="95"/>
        <v>0.5530116480000008</v>
      </c>
      <c r="P185" s="78">
        <f t="shared" si="96"/>
        <v>0.20088994559999981</v>
      </c>
      <c r="Q185" s="93">
        <f t="shared" si="97"/>
        <v>1.0486828281599998</v>
      </c>
      <c r="R185" s="80">
        <f t="shared" si="98"/>
        <v>5.2201857341734517</v>
      </c>
      <c r="S185" s="80">
        <f t="shared" si="99"/>
        <v>3654.1360820190134</v>
      </c>
      <c r="T185" s="69">
        <f t="shared" si="100"/>
        <v>88.391576063999921</v>
      </c>
      <c r="U185" s="78">
        <f t="shared" si="101"/>
        <v>1.5510326430132444</v>
      </c>
      <c r="V185" s="69">
        <f t="shared" si="102"/>
        <v>96.784436924026451</v>
      </c>
      <c r="W185" s="80">
        <f t="shared" ca="1" si="103"/>
        <v>1.70063473362506</v>
      </c>
      <c r="X185" s="80">
        <f t="shared" ca="1" si="104"/>
        <v>30.443139302243022</v>
      </c>
      <c r="Y185" s="94">
        <f t="shared" ca="1" si="105"/>
        <v>5.2099591329107983E-8</v>
      </c>
      <c r="Z185" s="80">
        <f t="shared" ca="1" si="106"/>
        <v>14</v>
      </c>
      <c r="AA185" s="80">
        <f t="shared" ca="1" si="107"/>
        <v>44.489574527999991</v>
      </c>
      <c r="AB185" s="80">
        <f t="shared" ca="1" si="108"/>
        <v>6.4187685728714534</v>
      </c>
      <c r="AC185" s="80">
        <f t="shared" si="109"/>
        <v>14.054574503233976</v>
      </c>
      <c r="AD185" s="69">
        <f t="shared" si="110"/>
        <v>373.8619708235293</v>
      </c>
      <c r="AE185" s="69">
        <f t="shared" si="130"/>
        <v>367.32775905882346</v>
      </c>
      <c r="AF185" s="69">
        <f t="shared" si="111"/>
        <v>373.08384000000001</v>
      </c>
      <c r="AG185" s="95">
        <f t="shared" si="131"/>
        <v>367.52975999999995</v>
      </c>
      <c r="AH185" s="93">
        <f t="shared" si="112"/>
        <v>21.893395064548027</v>
      </c>
      <c r="AI185" s="81">
        <f t="shared" si="113"/>
        <v>0.50929378120156199</v>
      </c>
      <c r="AJ185" s="80">
        <f t="shared" si="114"/>
        <v>3.581604864</v>
      </c>
      <c r="AK185" s="80">
        <f t="shared" si="115"/>
        <v>15.818744649010458</v>
      </c>
      <c r="AL185" s="78">
        <f t="shared" ca="1" si="116"/>
        <v>0.95623451313090757</v>
      </c>
      <c r="AM185" s="80">
        <f t="shared" ca="1" si="117"/>
        <v>14.708152304483779</v>
      </c>
      <c r="AN185" s="80">
        <f t="shared" si="118"/>
        <v>3.5196588679245284</v>
      </c>
      <c r="AO185" s="80">
        <f t="shared" si="119"/>
        <v>2.7423326617416608</v>
      </c>
      <c r="AP185" s="80">
        <f t="shared" si="120"/>
        <v>3.2195587734796702</v>
      </c>
      <c r="AQ185" s="80">
        <f t="shared" ca="1" si="121"/>
        <v>2.8786314233614672</v>
      </c>
      <c r="AR185" s="80">
        <f t="shared" si="122"/>
        <v>3.3609836784227776</v>
      </c>
      <c r="AS185" s="78">
        <f t="shared" si="123"/>
        <v>0.22199142768120297</v>
      </c>
      <c r="AT185" s="96">
        <f t="shared" ca="1" si="124"/>
        <v>4</v>
      </c>
      <c r="AU185" s="97" t="str">
        <f t="shared" ca="1" si="125"/>
        <v>Silt mxture</v>
      </c>
      <c r="AV185" s="98">
        <f t="shared" si="126"/>
        <v>3</v>
      </c>
      <c r="AW185" s="99" t="str">
        <f t="shared" si="127"/>
        <v>Clay</v>
      </c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</row>
    <row r="186" spans="1:69">
      <c r="A186">
        <v>3.46</v>
      </c>
      <c r="C186" s="89">
        <f t="shared" si="88"/>
        <v>-11.351568</v>
      </c>
      <c r="D186" s="84">
        <f t="shared" si="89"/>
        <v>11.351568</v>
      </c>
      <c r="E186" s="76">
        <v>0.3427</v>
      </c>
      <c r="F186" s="91">
        <f t="shared" si="90"/>
        <v>3.577788</v>
      </c>
      <c r="G186" s="80">
        <f t="shared" si="91"/>
        <v>3.7895111999999997</v>
      </c>
      <c r="H186" s="81">
        <f t="shared" si="129"/>
        <v>3.6046933714285712</v>
      </c>
      <c r="I186" s="102">
        <v>10.199999999999999</v>
      </c>
      <c r="J186" s="92">
        <f t="shared" si="92"/>
        <v>0.10648799999999999</v>
      </c>
      <c r="K186" s="102">
        <v>101.4</v>
      </c>
      <c r="L186" s="78">
        <f t="shared" si="93"/>
        <v>1.058616</v>
      </c>
      <c r="M186" s="81">
        <f t="shared" si="94"/>
        <v>0.35416892160000002</v>
      </c>
      <c r="N186" s="14">
        <f t="shared" si="128"/>
        <v>98</v>
      </c>
      <c r="O186" s="78">
        <f t="shared" si="95"/>
        <v>0.55622683200000078</v>
      </c>
      <c r="P186" s="78">
        <f t="shared" si="96"/>
        <v>0.20205791039999982</v>
      </c>
      <c r="Q186" s="93">
        <f t="shared" si="97"/>
        <v>1.0669838414399997</v>
      </c>
      <c r="R186" s="80">
        <f t="shared" si="98"/>
        <v>5.2805843598390529</v>
      </c>
      <c r="S186" s="80">
        <f t="shared" si="99"/>
        <v>3572.1057418234354</v>
      </c>
      <c r="T186" s="69">
        <f t="shared" si="100"/>
        <v>88.905480575999917</v>
      </c>
      <c r="U186" s="78">
        <f t="shared" si="101"/>
        <v>1.5563335570678136</v>
      </c>
      <c r="V186" s="69">
        <f t="shared" si="102"/>
        <v>97.115213961031571</v>
      </c>
      <c r="W186" s="80">
        <f t="shared" ca="1" si="103"/>
        <v>1.7290568334091316</v>
      </c>
      <c r="X186" s="80">
        <f t="shared" ca="1" si="104"/>
        <v>30.5042575222108</v>
      </c>
      <c r="Y186" s="94">
        <f t="shared" ca="1" si="105"/>
        <v>5.1556806037141158E-8</v>
      </c>
      <c r="Z186" s="80">
        <f t="shared" ca="1" si="106"/>
        <v>14</v>
      </c>
      <c r="AA186" s="80">
        <f t="shared" ca="1" si="107"/>
        <v>45.265981151999981</v>
      </c>
      <c r="AB186" s="80">
        <f t="shared" ca="1" si="108"/>
        <v>6.4627460593879862</v>
      </c>
      <c r="AC186" s="80">
        <f t="shared" si="109"/>
        <v>14.123597374958365</v>
      </c>
      <c r="AD186" s="69">
        <f t="shared" si="110"/>
        <v>380.38639623529394</v>
      </c>
      <c r="AE186" s="69">
        <f t="shared" si="130"/>
        <v>358.63374857142844</v>
      </c>
      <c r="AF186" s="69">
        <f t="shared" si="111"/>
        <v>378.95112</v>
      </c>
      <c r="AG186" s="95">
        <f t="shared" si="131"/>
        <v>360.46933714285711</v>
      </c>
      <c r="AH186" s="93">
        <f t="shared" si="112"/>
        <v>21.722135790009659</v>
      </c>
      <c r="AI186" s="81">
        <f t="shared" si="113"/>
        <v>0.52701722881916968</v>
      </c>
      <c r="AJ186" s="80">
        <f t="shared" si="114"/>
        <v>3.6379307519999995</v>
      </c>
      <c r="AK186" s="80">
        <f t="shared" si="115"/>
        <v>16.001770787391067</v>
      </c>
      <c r="AL186" s="78">
        <f t="shared" ca="1" si="116"/>
        <v>0.95685964095025056</v>
      </c>
      <c r="AM186" s="80">
        <f t="shared" ca="1" si="117"/>
        <v>14.897531767963832</v>
      </c>
      <c r="AN186" s="80">
        <f t="shared" si="118"/>
        <v>3.5750105660377356</v>
      </c>
      <c r="AO186" s="80">
        <f t="shared" si="119"/>
        <v>2.8100721802854149</v>
      </c>
      <c r="AP186" s="80">
        <f t="shared" si="120"/>
        <v>3.2934931753580923</v>
      </c>
      <c r="AQ186" s="80">
        <f t="shared" ca="1" si="121"/>
        <v>2.8801275785848204</v>
      </c>
      <c r="AR186" s="80">
        <f t="shared" si="122"/>
        <v>3.360340629800457</v>
      </c>
      <c r="AS186" s="78">
        <f t="shared" si="123"/>
        <v>0.21787352989175751</v>
      </c>
      <c r="AT186" s="96">
        <f t="shared" ca="1" si="124"/>
        <v>4</v>
      </c>
      <c r="AU186" s="97" t="str">
        <f t="shared" ca="1" si="125"/>
        <v>Silt mxture</v>
      </c>
      <c r="AV186" s="98">
        <f t="shared" si="126"/>
        <v>3</v>
      </c>
      <c r="AW186" s="99" t="str">
        <f t="shared" si="127"/>
        <v>Clay</v>
      </c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</row>
    <row r="187" spans="1:69">
      <c r="A187">
        <v>3.48</v>
      </c>
      <c r="C187" s="89">
        <f t="shared" si="88"/>
        <v>-11.417184000000001</v>
      </c>
      <c r="D187" s="84">
        <f t="shared" si="89"/>
        <v>11.417184000000001</v>
      </c>
      <c r="E187" s="76">
        <v>0.32590000000000002</v>
      </c>
      <c r="F187" s="91">
        <f t="shared" si="90"/>
        <v>3.402396</v>
      </c>
      <c r="G187" s="80">
        <f t="shared" si="91"/>
        <v>3.6168336000000001</v>
      </c>
      <c r="H187" s="81">
        <f t="shared" si="129"/>
        <v>3.519085371428571</v>
      </c>
      <c r="I187" s="102">
        <v>11.7</v>
      </c>
      <c r="J187" s="92">
        <f t="shared" si="92"/>
        <v>0.12214799999999999</v>
      </c>
      <c r="K187" s="102">
        <v>102.7</v>
      </c>
      <c r="L187" s="78">
        <f t="shared" si="93"/>
        <v>1.0721879999999999</v>
      </c>
      <c r="M187" s="81">
        <f t="shared" si="94"/>
        <v>0.35621614080000003</v>
      </c>
      <c r="N187" s="14">
        <f t="shared" si="128"/>
        <v>98</v>
      </c>
      <c r="O187" s="78">
        <f t="shared" si="95"/>
        <v>0.55944201600000076</v>
      </c>
      <c r="P187" s="78">
        <f t="shared" si="96"/>
        <v>0.20322587519999982</v>
      </c>
      <c r="Q187" s="93">
        <f t="shared" si="97"/>
        <v>1.0089392227199998</v>
      </c>
      <c r="R187" s="80">
        <f t="shared" si="98"/>
        <v>4.9646198926543024</v>
      </c>
      <c r="S187" s="80">
        <f t="shared" si="99"/>
        <v>2944.7320261437903</v>
      </c>
      <c r="T187" s="69">
        <f t="shared" si="100"/>
        <v>89.419385087999913</v>
      </c>
      <c r="U187" s="78">
        <f t="shared" si="101"/>
        <v>1.570598773389545</v>
      </c>
      <c r="V187" s="69">
        <f t="shared" si="102"/>
        <v>98.005363459507606</v>
      </c>
      <c r="W187" s="80">
        <f t="shared" ca="1" si="103"/>
        <v>1.7152175838919768</v>
      </c>
      <c r="X187" s="80">
        <f t="shared" ca="1" si="104"/>
        <v>30.390037153023663</v>
      </c>
      <c r="Y187" s="94">
        <f t="shared" ca="1" si="105"/>
        <v>3.3991362938434968E-8</v>
      </c>
      <c r="Z187" s="80">
        <f t="shared" ca="1" si="106"/>
        <v>14</v>
      </c>
      <c r="AA187" s="80">
        <f t="shared" ca="1" si="107"/>
        <v>42.803482175999989</v>
      </c>
      <c r="AB187" s="80">
        <f t="shared" ca="1" si="108"/>
        <v>4.0290887012489938</v>
      </c>
      <c r="AC187" s="80">
        <f t="shared" si="109"/>
        <v>14.710747062482943</v>
      </c>
      <c r="AD187" s="69">
        <f t="shared" si="110"/>
        <v>359.6931275294117</v>
      </c>
      <c r="AE187" s="69">
        <f t="shared" si="130"/>
        <v>348.16521478991581</v>
      </c>
      <c r="AF187" s="69">
        <f t="shared" si="111"/>
        <v>361.68335999999999</v>
      </c>
      <c r="AG187" s="95">
        <f t="shared" si="131"/>
        <v>351.90853714285714</v>
      </c>
      <c r="AH187" s="93">
        <f t="shared" si="112"/>
        <v>19.703702573234821</v>
      </c>
      <c r="AI187" s="81">
        <f t="shared" si="113"/>
        <v>0.60104551096060477</v>
      </c>
      <c r="AJ187" s="80">
        <f t="shared" si="114"/>
        <v>3.472160256</v>
      </c>
      <c r="AK187" s="80">
        <f t="shared" si="115"/>
        <v>15.044302705013038</v>
      </c>
      <c r="AL187" s="78">
        <f t="shared" ca="1" si="116"/>
        <v>0.97958892420885535</v>
      </c>
      <c r="AM187" s="80">
        <f t="shared" ca="1" si="117"/>
        <v>14.545566837593475</v>
      </c>
      <c r="AN187" s="80">
        <f t="shared" si="118"/>
        <v>3.4121071698113208</v>
      </c>
      <c r="AO187" s="80">
        <f t="shared" si="119"/>
        <v>3.3772081745756841</v>
      </c>
      <c r="AP187" s="80">
        <f t="shared" si="120"/>
        <v>3.9951702830356197</v>
      </c>
      <c r="AQ187" s="80">
        <f t="shared" ca="1" si="121"/>
        <v>2.9396398898167351</v>
      </c>
      <c r="AR187" s="80">
        <f t="shared" si="122"/>
        <v>3.4180828496871891</v>
      </c>
      <c r="AS187" s="78">
        <f t="shared" si="123"/>
        <v>0.23417735004794207</v>
      </c>
      <c r="AT187" s="96">
        <f t="shared" ca="1" si="124"/>
        <v>4</v>
      </c>
      <c r="AU187" s="97" t="str">
        <f t="shared" ca="1" si="125"/>
        <v>Silt mxture</v>
      </c>
      <c r="AV187" s="98">
        <f t="shared" si="126"/>
        <v>3</v>
      </c>
      <c r="AW187" s="99" t="str">
        <f t="shared" si="127"/>
        <v>Clay</v>
      </c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</row>
    <row r="188" spans="1:69">
      <c r="A188">
        <v>3.5</v>
      </c>
      <c r="C188" s="89">
        <f t="shared" si="88"/>
        <v>-11.482800000000001</v>
      </c>
      <c r="D188" s="84">
        <f t="shared" si="89"/>
        <v>11.482800000000001</v>
      </c>
      <c r="E188" s="76">
        <v>0.3135</v>
      </c>
      <c r="F188" s="91">
        <f t="shared" si="90"/>
        <v>3.2729399999999997</v>
      </c>
      <c r="G188" s="80">
        <f t="shared" si="91"/>
        <v>3.4896743999999997</v>
      </c>
      <c r="H188" s="81">
        <f t="shared" si="129"/>
        <v>3.4055279999999999</v>
      </c>
      <c r="I188" s="102">
        <v>12.4</v>
      </c>
      <c r="J188" s="92">
        <f t="shared" si="92"/>
        <v>0.12945599999999999</v>
      </c>
      <c r="K188" s="102">
        <v>103.8</v>
      </c>
      <c r="L188" s="78">
        <f t="shared" si="93"/>
        <v>1.083672</v>
      </c>
      <c r="M188" s="81">
        <f t="shared" si="94"/>
        <v>0.35826336000000003</v>
      </c>
      <c r="N188" s="14">
        <f t="shared" si="128"/>
        <v>98</v>
      </c>
      <c r="O188" s="78">
        <f t="shared" si="95"/>
        <v>0.56265720000000075</v>
      </c>
      <c r="P188" s="78">
        <f t="shared" si="96"/>
        <v>0.20439383999999983</v>
      </c>
      <c r="Q188" s="93">
        <f t="shared" si="97"/>
        <v>0.96591567599999972</v>
      </c>
      <c r="R188" s="80">
        <f t="shared" si="98"/>
        <v>4.7257572733111752</v>
      </c>
      <c r="S188" s="80">
        <f t="shared" si="99"/>
        <v>2660.0154856158251</v>
      </c>
      <c r="T188" s="69">
        <f t="shared" si="100"/>
        <v>89.933289599999924</v>
      </c>
      <c r="U188" s="78">
        <f t="shared" si="101"/>
        <v>1.5760135198142116</v>
      </c>
      <c r="V188" s="69">
        <f t="shared" si="102"/>
        <v>98.343243636406797</v>
      </c>
      <c r="W188" s="80">
        <f t="shared" ca="1" si="103"/>
        <v>1.6944968279183272</v>
      </c>
      <c r="X188" s="80">
        <f t="shared" ca="1" si="104"/>
        <v>30.264638875642838</v>
      </c>
      <c r="Y188" s="94">
        <f t="shared" ca="1" si="105"/>
        <v>2.6338487917852003E-8</v>
      </c>
      <c r="Z188" s="80">
        <f t="shared" ca="1" si="106"/>
        <v>14</v>
      </c>
      <c r="AA188" s="80">
        <f t="shared" ca="1" si="107"/>
        <v>40.978240799999988</v>
      </c>
      <c r="AB188" s="80">
        <f t="shared" ca="1" si="108"/>
        <v>2.9888443390309747</v>
      </c>
      <c r="AC188" s="80">
        <f t="shared" si="109"/>
        <v>15.019878365430046</v>
      </c>
      <c r="AD188" s="69">
        <f t="shared" si="110"/>
        <v>344.3549647058822</v>
      </c>
      <c r="AE188" s="69">
        <f t="shared" si="130"/>
        <v>334.39914594957969</v>
      </c>
      <c r="AF188" s="69">
        <f t="shared" si="111"/>
        <v>348.96744000000001</v>
      </c>
      <c r="AG188" s="95">
        <f t="shared" si="131"/>
        <v>340.55279999999993</v>
      </c>
      <c r="AH188" s="93">
        <f t="shared" si="112"/>
        <v>18.65975215285463</v>
      </c>
      <c r="AI188" s="81">
        <f t="shared" si="113"/>
        <v>0.63336546737416399</v>
      </c>
      <c r="AJ188" s="80">
        <f t="shared" si="114"/>
        <v>3.3500874239999998</v>
      </c>
      <c r="AK188" s="80">
        <f t="shared" si="115"/>
        <v>14.320476585791438</v>
      </c>
      <c r="AL188" s="78">
        <f t="shared" ca="1" si="116"/>
        <v>0.99352767443432666</v>
      </c>
      <c r="AM188" s="80">
        <f t="shared" ca="1" si="117"/>
        <v>14.168726164572529</v>
      </c>
      <c r="AN188" s="80">
        <f t="shared" si="118"/>
        <v>3.2921456603773582</v>
      </c>
      <c r="AO188" s="80">
        <f t="shared" si="119"/>
        <v>3.7096870699455513</v>
      </c>
      <c r="AP188" s="80">
        <f t="shared" si="120"/>
        <v>4.4227960122680532</v>
      </c>
      <c r="AQ188" s="80">
        <f t="shared" ca="1" si="121"/>
        <v>2.9760799358698224</v>
      </c>
      <c r="AR188" s="80">
        <f t="shared" si="122"/>
        <v>3.452406102185885</v>
      </c>
      <c r="AS188" s="78">
        <f t="shared" si="123"/>
        <v>0.24783203870479484</v>
      </c>
      <c r="AT188" s="96">
        <f t="shared" ca="1" si="124"/>
        <v>3</v>
      </c>
      <c r="AU188" s="97" t="str">
        <f t="shared" ca="1" si="125"/>
        <v>Clay</v>
      </c>
      <c r="AV188" s="98">
        <f t="shared" si="126"/>
        <v>3</v>
      </c>
      <c r="AW188" s="99" t="str">
        <f t="shared" si="127"/>
        <v>Clay</v>
      </c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</row>
    <row r="189" spans="1:69">
      <c r="A189">
        <v>3.52</v>
      </c>
      <c r="C189" s="89">
        <f t="shared" si="88"/>
        <v>-11.548416000000001</v>
      </c>
      <c r="D189" s="84">
        <f t="shared" si="89"/>
        <v>11.548416000000001</v>
      </c>
      <c r="E189" s="76">
        <v>0.2848</v>
      </c>
      <c r="F189" s="91">
        <f t="shared" si="90"/>
        <v>2.973312</v>
      </c>
      <c r="G189" s="80">
        <f t="shared" si="91"/>
        <v>3.1906727999999998</v>
      </c>
      <c r="H189" s="81">
        <f t="shared" si="129"/>
        <v>3.2767878857142851</v>
      </c>
      <c r="I189" s="102">
        <v>12.4</v>
      </c>
      <c r="J189" s="92">
        <f t="shared" si="92"/>
        <v>0.12945599999999999</v>
      </c>
      <c r="K189" s="102">
        <v>104.1</v>
      </c>
      <c r="L189" s="78">
        <f t="shared" si="93"/>
        <v>1.0868039999999999</v>
      </c>
      <c r="M189" s="81">
        <f t="shared" si="94"/>
        <v>0.36031057920000004</v>
      </c>
      <c r="N189" s="14">
        <f t="shared" si="128"/>
        <v>115</v>
      </c>
      <c r="O189" s="78">
        <f t="shared" si="95"/>
        <v>0.56643012000000081</v>
      </c>
      <c r="P189" s="78">
        <f t="shared" si="96"/>
        <v>0.20611954079999983</v>
      </c>
      <c r="Q189" s="93">
        <f t="shared" si="97"/>
        <v>0.86600008439999976</v>
      </c>
      <c r="R189" s="80">
        <f t="shared" si="98"/>
        <v>4.2014458262367738</v>
      </c>
      <c r="S189" s="80">
        <f t="shared" si="99"/>
        <v>2384.8599751357715</v>
      </c>
      <c r="T189" s="69">
        <f t="shared" si="100"/>
        <v>90.692597951999929</v>
      </c>
      <c r="U189" s="78">
        <f t="shared" si="101"/>
        <v>1.5725122824431976</v>
      </c>
      <c r="V189" s="69">
        <f t="shared" si="102"/>
        <v>98.12476642445553</v>
      </c>
      <c r="W189" s="80">
        <f t="shared" ca="1" si="103"/>
        <v>1.6169964040964044</v>
      </c>
      <c r="X189" s="80">
        <f t="shared" ca="1" si="104"/>
        <v>29.753733110323857</v>
      </c>
      <c r="Y189" s="94">
        <f t="shared" ca="1" si="105"/>
        <v>1.6602762729844589E-8</v>
      </c>
      <c r="Z189" s="80">
        <f t="shared" ca="1" si="106"/>
        <v>12.731654018899315</v>
      </c>
      <c r="AA189" s="80">
        <f t="shared" ca="1" si="107"/>
        <v>33.410949863389099</v>
      </c>
      <c r="AB189" s="80">
        <f t="shared" ca="1" si="108"/>
        <v>1.5361312795216138</v>
      </c>
      <c r="AC189" s="80">
        <f t="shared" si="109"/>
        <v>15.351827325540032</v>
      </c>
      <c r="AD189" s="69">
        <f t="shared" si="110"/>
        <v>308.73443294117641</v>
      </c>
      <c r="AE189" s="69">
        <f t="shared" si="130"/>
        <v>318.83749835294105</v>
      </c>
      <c r="AF189" s="69">
        <f t="shared" si="111"/>
        <v>319.06727999999998</v>
      </c>
      <c r="AG189" s="95">
        <f t="shared" si="131"/>
        <v>327.67878857142853</v>
      </c>
      <c r="AH189" s="93">
        <f t="shared" si="112"/>
        <v>17.511984298664267</v>
      </c>
      <c r="AI189" s="81">
        <f t="shared" si="113"/>
        <v>0.62806272271687547</v>
      </c>
      <c r="AJ189" s="80">
        <f t="shared" si="114"/>
        <v>3.0630458879999996</v>
      </c>
      <c r="AK189" s="80">
        <f t="shared" si="115"/>
        <v>12.731654018899315</v>
      </c>
      <c r="AL189" s="78">
        <f t="shared" ca="1" si="116"/>
        <v>1</v>
      </c>
      <c r="AM189" s="80">
        <f t="shared" ca="1" si="117"/>
        <v>12.731654018899315</v>
      </c>
      <c r="AN189" s="80">
        <f t="shared" si="118"/>
        <v>3.0100686792452827</v>
      </c>
      <c r="AO189" s="80">
        <f t="shared" si="119"/>
        <v>4.0573260912243958</v>
      </c>
      <c r="AP189" s="80">
        <f t="shared" si="120"/>
        <v>4.9330803506328165</v>
      </c>
      <c r="AQ189" s="80">
        <f t="shared" ca="1" si="121"/>
        <v>3.0420044349567141</v>
      </c>
      <c r="AR189" s="80">
        <f t="shared" si="122"/>
        <v>3.5058631331393277</v>
      </c>
      <c r="AS189" s="78">
        <f t="shared" si="123"/>
        <v>0.27683926731959102</v>
      </c>
      <c r="AT189" s="96">
        <f t="shared" ca="1" si="124"/>
        <v>3</v>
      </c>
      <c r="AU189" s="97" t="str">
        <f t="shared" ca="1" si="125"/>
        <v>Clay</v>
      </c>
      <c r="AV189" s="98">
        <f t="shared" si="126"/>
        <v>3</v>
      </c>
      <c r="AW189" s="99" t="str">
        <f t="shared" si="127"/>
        <v>Clay</v>
      </c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</row>
    <row r="190" spans="1:69">
      <c r="A190">
        <v>3.54</v>
      </c>
      <c r="C190" s="89">
        <f t="shared" si="88"/>
        <v>-11.614032</v>
      </c>
      <c r="D190" s="84">
        <f t="shared" si="89"/>
        <v>11.614032</v>
      </c>
      <c r="E190" s="76">
        <v>0.27739999999999998</v>
      </c>
      <c r="F190" s="91">
        <f t="shared" si="90"/>
        <v>2.8960559999999997</v>
      </c>
      <c r="G190" s="80">
        <f t="shared" si="91"/>
        <v>3.1138343999999996</v>
      </c>
      <c r="H190" s="81">
        <f t="shared" si="129"/>
        <v>3.1372200000000001</v>
      </c>
      <c r="I190" s="102">
        <v>11.7</v>
      </c>
      <c r="J190" s="92">
        <f t="shared" si="92"/>
        <v>0.12214799999999999</v>
      </c>
      <c r="K190" s="102">
        <v>104.3</v>
      </c>
      <c r="L190" s="78">
        <f t="shared" si="93"/>
        <v>1.088892</v>
      </c>
      <c r="M190" s="81">
        <f t="shared" si="94"/>
        <v>0.36235779839999999</v>
      </c>
      <c r="N190" s="14">
        <f t="shared" si="128"/>
        <v>115</v>
      </c>
      <c r="O190" s="78">
        <f t="shared" si="95"/>
        <v>0.57020304000000077</v>
      </c>
      <c r="P190" s="78">
        <f t="shared" si="96"/>
        <v>0.20784524159999979</v>
      </c>
      <c r="Q190" s="93">
        <f t="shared" si="97"/>
        <v>0.83939834879999964</v>
      </c>
      <c r="R190" s="80">
        <f t="shared" si="98"/>
        <v>4.0385738077921935</v>
      </c>
      <c r="S190" s="80">
        <f t="shared" si="99"/>
        <v>2449.9029720936401</v>
      </c>
      <c r="T190" s="69">
        <f t="shared" si="100"/>
        <v>91.451906303999905</v>
      </c>
      <c r="U190" s="78">
        <f t="shared" si="101"/>
        <v>1.5647458019130318</v>
      </c>
      <c r="V190" s="69">
        <f t="shared" si="102"/>
        <v>97.640138039373184</v>
      </c>
      <c r="W190" s="80">
        <f t="shared" ca="1" si="103"/>
        <v>1.5842764191961638</v>
      </c>
      <c r="X190" s="80">
        <f t="shared" ca="1" si="104"/>
        <v>29.564854928958297</v>
      </c>
      <c r="Y190" s="94">
        <f t="shared" ca="1" si="105"/>
        <v>1.5912599349465141E-8</v>
      </c>
      <c r="Z190" s="80">
        <f t="shared" ca="1" si="106"/>
        <v>12.238102447855132</v>
      </c>
      <c r="AA190" s="80">
        <f t="shared" ca="1" si="107"/>
        <v>31.129221173257061</v>
      </c>
      <c r="AB190" s="80">
        <f t="shared" ca="1" si="108"/>
        <v>1.3717296680979514</v>
      </c>
      <c r="AC190" s="80">
        <f t="shared" si="109"/>
        <v>15.270025328073249</v>
      </c>
      <c r="AD190" s="69">
        <f t="shared" si="110"/>
        <v>299.25074823529394</v>
      </c>
      <c r="AE190" s="69">
        <f t="shared" si="130"/>
        <v>301.99262157983179</v>
      </c>
      <c r="AF190" s="69">
        <f t="shared" si="111"/>
        <v>311.38343999999995</v>
      </c>
      <c r="AG190" s="95">
        <f t="shared" si="131"/>
        <v>313.72200000000004</v>
      </c>
      <c r="AH190" s="93">
        <f t="shared" si="112"/>
        <v>17.681742672489897</v>
      </c>
      <c r="AI190" s="81">
        <f t="shared" si="113"/>
        <v>0.58768725740219263</v>
      </c>
      <c r="AJ190" s="80">
        <f t="shared" si="114"/>
        <v>2.9892810239999994</v>
      </c>
      <c r="AK190" s="80">
        <f t="shared" si="115"/>
        <v>12.238102447855132</v>
      </c>
      <c r="AL190" s="78">
        <f t="shared" ca="1" si="116"/>
        <v>1</v>
      </c>
      <c r="AM190" s="80">
        <f t="shared" ca="1" si="117"/>
        <v>12.238102447855132</v>
      </c>
      <c r="AN190" s="80">
        <f t="shared" si="118"/>
        <v>2.937579622641509</v>
      </c>
      <c r="AO190" s="80">
        <f t="shared" si="119"/>
        <v>3.9227519613759809</v>
      </c>
      <c r="AP190" s="80">
        <f t="shared" si="120"/>
        <v>4.8021109473976624</v>
      </c>
      <c r="AQ190" s="80">
        <f t="shared" ca="1" si="121"/>
        <v>3.048069972219432</v>
      </c>
      <c r="AR190" s="80">
        <f t="shared" si="122"/>
        <v>3.5073035119212164</v>
      </c>
      <c r="AS190" s="78">
        <f t="shared" si="123"/>
        <v>0.28562873261634908</v>
      </c>
      <c r="AT190" s="96">
        <f t="shared" ca="1" si="124"/>
        <v>3</v>
      </c>
      <c r="AU190" s="97" t="str">
        <f t="shared" ca="1" si="125"/>
        <v>Clay</v>
      </c>
      <c r="AV190" s="98">
        <f t="shared" si="126"/>
        <v>3</v>
      </c>
      <c r="AW190" s="99" t="str">
        <f t="shared" si="127"/>
        <v>Clay</v>
      </c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</row>
    <row r="191" spans="1:69">
      <c r="A191">
        <v>3.56</v>
      </c>
      <c r="C191" s="89">
        <f t="shared" si="88"/>
        <v>-11.679648</v>
      </c>
      <c r="D191" s="84">
        <f t="shared" si="89"/>
        <v>11.679648</v>
      </c>
      <c r="E191" s="76">
        <v>0.25750000000000001</v>
      </c>
      <c r="F191" s="91">
        <f t="shared" si="90"/>
        <v>2.6882999999999999</v>
      </c>
      <c r="G191" s="80">
        <f t="shared" si="91"/>
        <v>2.9073311999999998</v>
      </c>
      <c r="H191" s="81">
        <f t="shared" si="129"/>
        <v>3.0241398857142863</v>
      </c>
      <c r="I191" s="102">
        <v>11.9</v>
      </c>
      <c r="J191" s="92">
        <f t="shared" si="92"/>
        <v>0.124236</v>
      </c>
      <c r="K191" s="102">
        <v>104.9</v>
      </c>
      <c r="L191" s="78">
        <f t="shared" si="93"/>
        <v>1.095156</v>
      </c>
      <c r="M191" s="81">
        <f t="shared" si="94"/>
        <v>0.36440501759999999</v>
      </c>
      <c r="N191" s="14">
        <f t="shared" si="128"/>
        <v>115</v>
      </c>
      <c r="O191" s="78">
        <f t="shared" si="95"/>
        <v>0.57397596000000084</v>
      </c>
      <c r="P191" s="78">
        <f t="shared" si="96"/>
        <v>0.20957094239999979</v>
      </c>
      <c r="Q191" s="93">
        <f t="shared" si="97"/>
        <v>0.77000722919999975</v>
      </c>
      <c r="R191" s="80">
        <f t="shared" si="98"/>
        <v>3.6742079812301331</v>
      </c>
      <c r="S191" s="80">
        <f t="shared" si="99"/>
        <v>2209.6041499764196</v>
      </c>
      <c r="T191" s="69">
        <f t="shared" si="100"/>
        <v>92.21121465599991</v>
      </c>
      <c r="U191" s="78">
        <f t="shared" si="101"/>
        <v>1.5640512085253744</v>
      </c>
      <c r="V191" s="69">
        <f t="shared" si="102"/>
        <v>97.596795411983365</v>
      </c>
      <c r="W191" s="80">
        <f t="shared" ca="1" si="103"/>
        <v>1.5379908401128881</v>
      </c>
      <c r="X191" s="80">
        <f t="shared" ca="1" si="104"/>
        <v>29.113147759789602</v>
      </c>
      <c r="Y191" s="94">
        <f t="shared" ca="1" si="105"/>
        <v>1.044975082446261E-8</v>
      </c>
      <c r="Z191" s="80">
        <f t="shared" ca="1" si="106"/>
        <v>11.133963579485251</v>
      </c>
      <c r="AA191" s="80">
        <f t="shared" ca="1" si="107"/>
        <v>25.979492260161056</v>
      </c>
      <c r="AB191" s="80">
        <f t="shared" ca="1" si="108"/>
        <v>0.75178861107158212</v>
      </c>
      <c r="AC191" s="80">
        <f t="shared" si="109"/>
        <v>15.583866181649892</v>
      </c>
      <c r="AD191" s="69">
        <f t="shared" si="110"/>
        <v>274.51238117647046</v>
      </c>
      <c r="AE191" s="69">
        <f t="shared" si="130"/>
        <v>288.25457949579817</v>
      </c>
      <c r="AF191" s="69">
        <f t="shared" si="111"/>
        <v>290.73311999999999</v>
      </c>
      <c r="AG191" s="95">
        <f t="shared" si="131"/>
        <v>302.4139885714286</v>
      </c>
      <c r="AH191" s="93">
        <f t="shared" si="112"/>
        <v>16.735647994856446</v>
      </c>
      <c r="AI191" s="81">
        <f t="shared" si="113"/>
        <v>0.59281119117590098</v>
      </c>
      <c r="AJ191" s="80">
        <f t="shared" si="114"/>
        <v>2.7910379519999995</v>
      </c>
      <c r="AK191" s="80">
        <f t="shared" si="115"/>
        <v>11.133963579485251</v>
      </c>
      <c r="AL191" s="78">
        <f t="shared" ca="1" si="116"/>
        <v>1</v>
      </c>
      <c r="AM191" s="80">
        <f t="shared" ca="1" si="117"/>
        <v>11.133963579485251</v>
      </c>
      <c r="AN191" s="80">
        <f t="shared" si="118"/>
        <v>2.7427652830188678</v>
      </c>
      <c r="AO191" s="80">
        <f t="shared" si="119"/>
        <v>4.2731973570812984</v>
      </c>
      <c r="AP191" s="80">
        <f t="shared" si="120"/>
        <v>5.3243500119596039</v>
      </c>
      <c r="AQ191" s="80">
        <f t="shared" ca="1" si="121"/>
        <v>3.1081473384684664</v>
      </c>
      <c r="AR191" s="80">
        <f t="shared" si="122"/>
        <v>3.5520651157306395</v>
      </c>
      <c r="AS191" s="78">
        <f t="shared" si="123"/>
        <v>0.31317605218140737</v>
      </c>
      <c r="AT191" s="96">
        <f t="shared" ca="1" si="124"/>
        <v>3</v>
      </c>
      <c r="AU191" s="97" t="str">
        <f t="shared" ca="1" si="125"/>
        <v>Clay</v>
      </c>
      <c r="AV191" s="98">
        <f t="shared" si="126"/>
        <v>3</v>
      </c>
      <c r="AW191" s="99" t="str">
        <f t="shared" si="127"/>
        <v>Clay</v>
      </c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</row>
    <row r="192" spans="1:69">
      <c r="A192">
        <v>3.58</v>
      </c>
      <c r="C192" s="89">
        <f t="shared" si="88"/>
        <v>-11.745264000000001</v>
      </c>
      <c r="D192" s="84">
        <f t="shared" si="89"/>
        <v>11.745264000000001</v>
      </c>
      <c r="E192" s="76">
        <v>0.25</v>
      </c>
      <c r="F192" s="91">
        <f t="shared" si="90"/>
        <v>2.61</v>
      </c>
      <c r="G192" s="80">
        <f t="shared" si="91"/>
        <v>2.8296576</v>
      </c>
      <c r="H192" s="81">
        <f t="shared" si="129"/>
        <v>2.9294938285714278</v>
      </c>
      <c r="I192" s="102">
        <v>11.6</v>
      </c>
      <c r="J192" s="92">
        <f t="shared" si="92"/>
        <v>0.12110399999999999</v>
      </c>
      <c r="K192" s="102">
        <v>105.2</v>
      </c>
      <c r="L192" s="78">
        <f t="shared" si="93"/>
        <v>1.0982879999999999</v>
      </c>
      <c r="M192" s="81">
        <f t="shared" si="94"/>
        <v>0.3664522368</v>
      </c>
      <c r="N192" s="14">
        <f t="shared" si="128"/>
        <v>115</v>
      </c>
      <c r="O192" s="78">
        <f t="shared" si="95"/>
        <v>0.57774888000000091</v>
      </c>
      <c r="P192" s="78">
        <f t="shared" si="96"/>
        <v>0.2112966431999998</v>
      </c>
      <c r="Q192" s="93">
        <f t="shared" si="97"/>
        <v>0.74312987759999971</v>
      </c>
      <c r="R192" s="80">
        <f t="shared" si="98"/>
        <v>3.5169980286747897</v>
      </c>
      <c r="S192" s="80">
        <f t="shared" si="99"/>
        <v>2187.6274742953055</v>
      </c>
      <c r="T192" s="69">
        <f t="shared" si="100"/>
        <v>92.970523007999915</v>
      </c>
      <c r="U192" s="78">
        <f t="shared" si="101"/>
        <v>1.5599987300943534</v>
      </c>
      <c r="V192" s="69">
        <f t="shared" si="102"/>
        <v>97.343920757887645</v>
      </c>
      <c r="W192" s="80">
        <f t="shared" ca="1" si="103"/>
        <v>1.5140261011105161</v>
      </c>
      <c r="X192" s="80">
        <f t="shared" ca="1" si="104"/>
        <v>28.904240035122783</v>
      </c>
      <c r="Y192" s="94">
        <f t="shared" ca="1" si="105"/>
        <v>9.2425707772213064E-9</v>
      </c>
      <c r="Z192" s="80">
        <f t="shared" ca="1" si="106"/>
        <v>10.657569783863</v>
      </c>
      <c r="AA192" s="80">
        <f t="shared" ca="1" si="107"/>
        <v>23.999874330289593</v>
      </c>
      <c r="AB192" s="80">
        <f t="shared" ca="1" si="108"/>
        <v>0.61427225670125085</v>
      </c>
      <c r="AC192" s="80">
        <f t="shared" si="109"/>
        <v>15.614253936875382</v>
      </c>
      <c r="AD192" s="69">
        <f t="shared" si="110"/>
        <v>264.93043764705868</v>
      </c>
      <c r="AE192" s="69">
        <f t="shared" si="130"/>
        <v>276.67587630252086</v>
      </c>
      <c r="AF192" s="69">
        <f t="shared" si="111"/>
        <v>282.96575999999999</v>
      </c>
      <c r="AG192" s="95">
        <f t="shared" si="131"/>
        <v>292.94938285714289</v>
      </c>
      <c r="AH192" s="93">
        <f t="shared" si="112"/>
        <v>16.617160083462789</v>
      </c>
      <c r="AI192" s="81">
        <f t="shared" si="113"/>
        <v>0.57314682413279394</v>
      </c>
      <c r="AJ192" s="80">
        <f t="shared" si="114"/>
        <v>2.7164712959999999</v>
      </c>
      <c r="AK192" s="80">
        <f t="shared" si="115"/>
        <v>10.657569783862998</v>
      </c>
      <c r="AL192" s="78">
        <f t="shared" ca="1" si="116"/>
        <v>1</v>
      </c>
      <c r="AM192" s="80">
        <f t="shared" ca="1" si="117"/>
        <v>10.657569783863</v>
      </c>
      <c r="AN192" s="80">
        <f t="shared" si="118"/>
        <v>2.6694883018867923</v>
      </c>
      <c r="AO192" s="80">
        <f t="shared" si="119"/>
        <v>4.2798110979929156</v>
      </c>
      <c r="AP192" s="80">
        <f t="shared" si="120"/>
        <v>5.3778378725759381</v>
      </c>
      <c r="AQ192" s="80">
        <f t="shared" ca="1" si="121"/>
        <v>3.1256845587956441</v>
      </c>
      <c r="AR192" s="80">
        <f t="shared" si="122"/>
        <v>3.5624574996158076</v>
      </c>
      <c r="AS192" s="78">
        <f t="shared" si="123"/>
        <v>0.32498464822321937</v>
      </c>
      <c r="AT192" s="96">
        <f t="shared" ca="1" si="124"/>
        <v>3</v>
      </c>
      <c r="AU192" s="97" t="str">
        <f t="shared" ca="1" si="125"/>
        <v>Clay</v>
      </c>
      <c r="AV192" s="98">
        <f t="shared" si="126"/>
        <v>3</v>
      </c>
      <c r="AW192" s="99" t="str">
        <f t="shared" si="127"/>
        <v>Clay</v>
      </c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</row>
    <row r="193" spans="1:69">
      <c r="A193">
        <v>3.6</v>
      </c>
      <c r="C193" s="89">
        <f t="shared" si="88"/>
        <v>-11.810880000000001</v>
      </c>
      <c r="D193" s="84">
        <f t="shared" si="89"/>
        <v>11.810880000000001</v>
      </c>
      <c r="E193" s="76">
        <v>0.2482</v>
      </c>
      <c r="F193" s="91">
        <f t="shared" si="90"/>
        <v>2.591208</v>
      </c>
      <c r="G193" s="80">
        <f t="shared" si="91"/>
        <v>2.8125359999999997</v>
      </c>
      <c r="H193" s="81">
        <f t="shared" si="129"/>
        <v>2.8907166857142856</v>
      </c>
      <c r="I193" s="102">
        <v>10.3</v>
      </c>
      <c r="J193" s="92">
        <f t="shared" si="92"/>
        <v>0.107532</v>
      </c>
      <c r="K193" s="102">
        <v>106</v>
      </c>
      <c r="L193" s="78">
        <f t="shared" si="93"/>
        <v>1.1066400000000001</v>
      </c>
      <c r="M193" s="81">
        <f t="shared" si="94"/>
        <v>0.368499456</v>
      </c>
      <c r="N193" s="14">
        <f t="shared" si="128"/>
        <v>115</v>
      </c>
      <c r="O193" s="78">
        <f t="shared" si="95"/>
        <v>0.58152180000000098</v>
      </c>
      <c r="P193" s="78">
        <f t="shared" si="96"/>
        <v>0.21302234399999981</v>
      </c>
      <c r="Q193" s="93">
        <f t="shared" si="97"/>
        <v>0.73623468599999964</v>
      </c>
      <c r="R193" s="80">
        <f t="shared" si="98"/>
        <v>3.456138319461926</v>
      </c>
      <c r="S193" s="80">
        <f t="shared" si="99"/>
        <v>2440.8758213697251</v>
      </c>
      <c r="T193" s="69">
        <f t="shared" si="100"/>
        <v>93.72983135999992</v>
      </c>
      <c r="U193" s="78">
        <f t="shared" si="101"/>
        <v>1.5458239019197539</v>
      </c>
      <c r="V193" s="69">
        <f t="shared" si="102"/>
        <v>96.459411479792649</v>
      </c>
      <c r="W193" s="80">
        <f t="shared" ca="1" si="103"/>
        <v>1.482118419176224</v>
      </c>
      <c r="X193" s="80">
        <f t="shared" ca="1" si="104"/>
        <v>28.820848928805066</v>
      </c>
      <c r="Y193" s="94">
        <f t="shared" ca="1" si="105"/>
        <v>1.0893707300744371E-8</v>
      </c>
      <c r="Z193" s="80">
        <f t="shared" ca="1" si="106"/>
        <v>10.473146422611897</v>
      </c>
      <c r="AA193" s="80">
        <f t="shared" ca="1" si="107"/>
        <v>23.365738387526331</v>
      </c>
      <c r="AB193" s="80">
        <f t="shared" ca="1" si="108"/>
        <v>0.70487865653394077</v>
      </c>
      <c r="AC193" s="80">
        <f t="shared" si="109"/>
        <v>15.281247722113218</v>
      </c>
      <c r="AD193" s="69">
        <f t="shared" si="110"/>
        <v>262.47225882352927</v>
      </c>
      <c r="AE193" s="69">
        <f t="shared" si="130"/>
        <v>271.66998655462169</v>
      </c>
      <c r="AF193" s="69">
        <f t="shared" si="111"/>
        <v>281.25359999999995</v>
      </c>
      <c r="AG193" s="95">
        <f t="shared" si="131"/>
        <v>289.07166857142857</v>
      </c>
      <c r="AH193" s="93">
        <f t="shared" si="112"/>
        <v>17.427037623108045</v>
      </c>
      <c r="AI193" s="81">
        <f t="shared" si="113"/>
        <v>0.50479211701848559</v>
      </c>
      <c r="AJ193" s="80">
        <f t="shared" si="114"/>
        <v>2.7000345599999998</v>
      </c>
      <c r="AK193" s="80">
        <f t="shared" si="115"/>
        <v>10.473146422611897</v>
      </c>
      <c r="AL193" s="78">
        <f t="shared" ca="1" si="116"/>
        <v>1</v>
      </c>
      <c r="AM193" s="80">
        <f t="shared" ca="1" si="117"/>
        <v>10.473146422611897</v>
      </c>
      <c r="AN193" s="80">
        <f t="shared" si="118"/>
        <v>2.6533358490566035</v>
      </c>
      <c r="AO193" s="80">
        <f t="shared" si="119"/>
        <v>3.8233110616184121</v>
      </c>
      <c r="AP193" s="80">
        <f t="shared" si="120"/>
        <v>4.8198707117148816</v>
      </c>
      <c r="AQ193" s="80">
        <f t="shared" ca="1" si="121"/>
        <v>3.102203336028325</v>
      </c>
      <c r="AR193" s="80">
        <f t="shared" si="122"/>
        <v>3.5395155659377502</v>
      </c>
      <c r="AS193" s="78">
        <f t="shared" si="123"/>
        <v>0.3308542563288035</v>
      </c>
      <c r="AT193" s="96">
        <f t="shared" ca="1" si="124"/>
        <v>3</v>
      </c>
      <c r="AU193" s="97" t="str">
        <f t="shared" ca="1" si="125"/>
        <v>Clay</v>
      </c>
      <c r="AV193" s="98">
        <f t="shared" si="126"/>
        <v>3</v>
      </c>
      <c r="AW193" s="99" t="str">
        <f t="shared" si="127"/>
        <v>Clay</v>
      </c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</row>
    <row r="194" spans="1:69">
      <c r="A194">
        <v>3.62</v>
      </c>
      <c r="C194" s="89">
        <f t="shared" si="88"/>
        <v>-11.876496000000001</v>
      </c>
      <c r="D194" s="84">
        <f t="shared" si="89"/>
        <v>11.876496000000001</v>
      </c>
      <c r="E194" s="76">
        <v>0.24940000000000001</v>
      </c>
      <c r="F194" s="91">
        <f t="shared" si="90"/>
        <v>2.6037360000000001</v>
      </c>
      <c r="G194" s="80">
        <f t="shared" si="91"/>
        <v>2.8252728</v>
      </c>
      <c r="H194" s="81">
        <f t="shared" si="129"/>
        <v>2.8909254857142863</v>
      </c>
      <c r="I194" s="102">
        <v>9.6999999999999993</v>
      </c>
      <c r="J194" s="92">
        <f t="shared" si="92"/>
        <v>0.10126799999999998</v>
      </c>
      <c r="K194" s="102">
        <v>106.1</v>
      </c>
      <c r="L194" s="78">
        <f t="shared" si="93"/>
        <v>1.1076839999999999</v>
      </c>
      <c r="M194" s="81">
        <f t="shared" si="94"/>
        <v>0.37054667520000001</v>
      </c>
      <c r="N194" s="14">
        <f t="shared" si="128"/>
        <v>115</v>
      </c>
      <c r="O194" s="78">
        <f t="shared" si="95"/>
        <v>0.58529472000000105</v>
      </c>
      <c r="P194" s="78">
        <f t="shared" si="96"/>
        <v>0.21474804479999982</v>
      </c>
      <c r="Q194" s="93">
        <f t="shared" si="97"/>
        <v>0.73919276639999965</v>
      </c>
      <c r="R194" s="80">
        <f t="shared" si="98"/>
        <v>3.442139680891755</v>
      </c>
      <c r="S194" s="80">
        <f t="shared" si="99"/>
        <v>2602.271526456298</v>
      </c>
      <c r="T194" s="69">
        <f t="shared" si="100"/>
        <v>94.489139711999911</v>
      </c>
      <c r="U194" s="78">
        <f t="shared" si="101"/>
        <v>1.5389628263500277</v>
      </c>
      <c r="V194" s="69">
        <f t="shared" si="102"/>
        <v>96.031280364241724</v>
      </c>
      <c r="W194" s="80">
        <f t="shared" ca="1" si="103"/>
        <v>1.473860243405178</v>
      </c>
      <c r="X194" s="80">
        <f t="shared" ca="1" si="104"/>
        <v>28.801460049977187</v>
      </c>
      <c r="Y194" s="94">
        <f t="shared" ca="1" si="105"/>
        <v>1.2148958244902171E-8</v>
      </c>
      <c r="Z194" s="80">
        <f t="shared" ca="1" si="106"/>
        <v>10.430726305732589</v>
      </c>
      <c r="AA194" s="80">
        <f t="shared" ca="1" si="107"/>
        <v>23.364598283320365</v>
      </c>
      <c r="AB194" s="80">
        <f t="shared" ca="1" si="108"/>
        <v>0.78606146479284578</v>
      </c>
      <c r="AC194" s="80">
        <f t="shared" si="109"/>
        <v>15.086599251505849</v>
      </c>
      <c r="AD194" s="69">
        <f t="shared" si="110"/>
        <v>263.52683294117634</v>
      </c>
      <c r="AE194" s="69">
        <f t="shared" si="130"/>
        <v>271.25067831932762</v>
      </c>
      <c r="AF194" s="69">
        <f t="shared" si="111"/>
        <v>282.52728000000002</v>
      </c>
      <c r="AG194" s="95">
        <f t="shared" si="131"/>
        <v>289.09254857142849</v>
      </c>
      <c r="AH194" s="93">
        <f t="shared" si="112"/>
        <v>17.897095755093645</v>
      </c>
      <c r="AI194" s="81">
        <f t="shared" si="113"/>
        <v>0.47156657511975669</v>
      </c>
      <c r="AJ194" s="80">
        <f t="shared" si="114"/>
        <v>2.712261888</v>
      </c>
      <c r="AK194" s="80">
        <f t="shared" si="115"/>
        <v>10.430726305732589</v>
      </c>
      <c r="AL194" s="78">
        <f t="shared" ca="1" si="116"/>
        <v>1</v>
      </c>
      <c r="AM194" s="80">
        <f t="shared" ca="1" si="117"/>
        <v>10.430726305732589</v>
      </c>
      <c r="AN194" s="80">
        <f t="shared" si="118"/>
        <v>2.6653516981132075</v>
      </c>
      <c r="AO194" s="80">
        <f t="shared" si="119"/>
        <v>3.5843618357844944</v>
      </c>
      <c r="AP194" s="80">
        <f t="shared" si="120"/>
        <v>4.5209370977416006</v>
      </c>
      <c r="AQ194" s="80">
        <f t="shared" ca="1" si="121"/>
        <v>3.0866232908837508</v>
      </c>
      <c r="AR194" s="80">
        <f t="shared" si="122"/>
        <v>3.5236299348383162</v>
      </c>
      <c r="AS194" s="78">
        <f t="shared" si="123"/>
        <v>0.32908238316332111</v>
      </c>
      <c r="AT194" s="96">
        <f t="shared" ca="1" si="124"/>
        <v>3</v>
      </c>
      <c r="AU194" s="97" t="str">
        <f t="shared" ca="1" si="125"/>
        <v>Clay</v>
      </c>
      <c r="AV194" s="98">
        <f t="shared" si="126"/>
        <v>3</v>
      </c>
      <c r="AW194" s="99" t="str">
        <f t="shared" si="127"/>
        <v>Clay</v>
      </c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</row>
    <row r="195" spans="1:69">
      <c r="A195">
        <v>3.64</v>
      </c>
      <c r="C195" s="89">
        <f t="shared" si="88"/>
        <v>-11.942112000000002</v>
      </c>
      <c r="D195" s="84">
        <f t="shared" si="89"/>
        <v>11.942112000000002</v>
      </c>
      <c r="E195" s="76">
        <v>0.24940000000000001</v>
      </c>
      <c r="F195" s="91">
        <f t="shared" si="90"/>
        <v>2.6037360000000001</v>
      </c>
      <c r="G195" s="80">
        <f t="shared" si="91"/>
        <v>2.8271519999999999</v>
      </c>
      <c r="H195" s="81">
        <f t="shared" si="129"/>
        <v>2.9308062857142856</v>
      </c>
      <c r="I195" s="102">
        <v>8.6999999999999993</v>
      </c>
      <c r="J195" s="92">
        <f t="shared" si="92"/>
        <v>9.0827999999999992E-2</v>
      </c>
      <c r="K195" s="102">
        <v>107</v>
      </c>
      <c r="L195" s="78">
        <f t="shared" si="93"/>
        <v>1.1170799999999999</v>
      </c>
      <c r="M195" s="81">
        <f t="shared" si="94"/>
        <v>0.37259389440000001</v>
      </c>
      <c r="N195" s="14">
        <f t="shared" si="128"/>
        <v>115</v>
      </c>
      <c r="O195" s="78">
        <f t="shared" si="95"/>
        <v>0.58906764000000111</v>
      </c>
      <c r="P195" s="78">
        <f t="shared" si="96"/>
        <v>0.21647374559999982</v>
      </c>
      <c r="Q195" s="93">
        <f t="shared" si="97"/>
        <v>0.73856783879999965</v>
      </c>
      <c r="R195" s="80">
        <f t="shared" si="98"/>
        <v>3.4118125352934268</v>
      </c>
      <c r="S195" s="80">
        <f t="shared" si="99"/>
        <v>2898.9303117204063</v>
      </c>
      <c r="T195" s="69">
        <f t="shared" si="100"/>
        <v>95.248448063999916</v>
      </c>
      <c r="U195" s="78">
        <f t="shared" si="101"/>
        <v>1.526230645632737</v>
      </c>
      <c r="V195" s="69">
        <f t="shared" si="102"/>
        <v>95.236792287482785</v>
      </c>
      <c r="W195" s="80">
        <f t="shared" ca="1" si="103"/>
        <v>1.4509520305899004</v>
      </c>
      <c r="X195" s="80">
        <f t="shared" ca="1" si="104"/>
        <v>28.759183426857163</v>
      </c>
      <c r="Y195" s="94">
        <f t="shared" ca="1" si="105"/>
        <v>1.449016860269037E-8</v>
      </c>
      <c r="Z195" s="80">
        <f t="shared" ca="1" si="106"/>
        <v>10.338825864525536</v>
      </c>
      <c r="AA195" s="80">
        <f t="shared" ca="1" si="107"/>
        <v>23.139164468158068</v>
      </c>
      <c r="AB195" s="80">
        <f t="shared" ca="1" si="108"/>
        <v>0.92849647699105653</v>
      </c>
      <c r="AC195" s="80">
        <f t="shared" si="109"/>
        <v>14.758403092609274</v>
      </c>
      <c r="AD195" s="69">
        <f t="shared" si="110"/>
        <v>263.30404235294105</v>
      </c>
      <c r="AE195" s="69">
        <f t="shared" si="130"/>
        <v>275.49866420168053</v>
      </c>
      <c r="AF195" s="69">
        <f t="shared" si="111"/>
        <v>282.71519999999998</v>
      </c>
      <c r="AG195" s="95">
        <f t="shared" si="131"/>
        <v>293.08062857142852</v>
      </c>
      <c r="AH195" s="93">
        <f t="shared" si="112"/>
        <v>18.666670218251451</v>
      </c>
      <c r="AI195" s="81">
        <f t="shared" si="113"/>
        <v>0.41957974972092904</v>
      </c>
      <c r="AJ195" s="80">
        <f t="shared" si="114"/>
        <v>2.7140659199999999</v>
      </c>
      <c r="AK195" s="80">
        <f t="shared" si="115"/>
        <v>10.338825864525536</v>
      </c>
      <c r="AL195" s="78">
        <f t="shared" ca="1" si="116"/>
        <v>1</v>
      </c>
      <c r="AM195" s="80">
        <f t="shared" ca="1" si="117"/>
        <v>10.338825864525536</v>
      </c>
      <c r="AN195" s="80">
        <f t="shared" si="118"/>
        <v>2.6671245283018865</v>
      </c>
      <c r="AO195" s="80">
        <f t="shared" si="119"/>
        <v>3.2127031019202361</v>
      </c>
      <c r="AP195" s="80">
        <f t="shared" si="120"/>
        <v>4.0582920654519041</v>
      </c>
      <c r="AQ195" s="80">
        <f t="shared" ca="1" si="121"/>
        <v>3.0614475016143814</v>
      </c>
      <c r="AR195" s="80">
        <f t="shared" si="122"/>
        <v>3.4996791960366984</v>
      </c>
      <c r="AS195" s="78">
        <f t="shared" si="123"/>
        <v>0.33264434482710931</v>
      </c>
      <c r="AT195" s="96">
        <f t="shared" ca="1" si="124"/>
        <v>3</v>
      </c>
      <c r="AU195" s="97" t="str">
        <f t="shared" ca="1" si="125"/>
        <v>Clay</v>
      </c>
      <c r="AV195" s="98">
        <f t="shared" si="126"/>
        <v>3</v>
      </c>
      <c r="AW195" s="99" t="str">
        <f t="shared" si="127"/>
        <v>Clay</v>
      </c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</row>
    <row r="196" spans="1:69">
      <c r="A196">
        <v>3.66</v>
      </c>
      <c r="C196" s="89">
        <f t="shared" si="88"/>
        <v>-12.007728</v>
      </c>
      <c r="D196" s="84">
        <f t="shared" si="89"/>
        <v>12.007728</v>
      </c>
      <c r="E196" s="76">
        <v>0.2581</v>
      </c>
      <c r="F196" s="91">
        <f t="shared" si="90"/>
        <v>2.6945639999999997</v>
      </c>
      <c r="G196" s="80">
        <f t="shared" si="91"/>
        <v>2.9192327999999996</v>
      </c>
      <c r="H196" s="81">
        <f t="shared" si="129"/>
        <v>2.9688973714285716</v>
      </c>
      <c r="I196" s="102">
        <v>8.1999999999999993</v>
      </c>
      <c r="J196" s="92">
        <f t="shared" si="92"/>
        <v>8.560799999999999E-2</v>
      </c>
      <c r="K196" s="102">
        <v>107.6</v>
      </c>
      <c r="L196" s="78">
        <f t="shared" si="93"/>
        <v>1.1233439999999999</v>
      </c>
      <c r="M196" s="81">
        <f t="shared" si="94"/>
        <v>0.37464111359999996</v>
      </c>
      <c r="N196" s="14">
        <f t="shared" si="128"/>
        <v>115</v>
      </c>
      <c r="O196" s="78">
        <f t="shared" si="95"/>
        <v>0.59284056000000107</v>
      </c>
      <c r="P196" s="78">
        <f t="shared" si="96"/>
        <v>0.21819944639999977</v>
      </c>
      <c r="Q196" s="93">
        <f t="shared" si="97"/>
        <v>0.76770943919999968</v>
      </c>
      <c r="R196" s="80">
        <f t="shared" si="98"/>
        <v>3.518383991647013</v>
      </c>
      <c r="S196" s="80">
        <f t="shared" si="99"/>
        <v>3197.0517323834479</v>
      </c>
      <c r="T196" s="69">
        <f t="shared" si="100"/>
        <v>96.007756415999907</v>
      </c>
      <c r="U196" s="78">
        <f t="shared" si="101"/>
        <v>1.520542948991993</v>
      </c>
      <c r="V196" s="69">
        <f t="shared" si="102"/>
        <v>94.881880017100357</v>
      </c>
      <c r="W196" s="80">
        <f t="shared" ca="1" si="103"/>
        <v>1.4636396708412989</v>
      </c>
      <c r="X196" s="80">
        <f t="shared" ca="1" si="104"/>
        <v>28.906122257537163</v>
      </c>
      <c r="Y196" s="94">
        <f t="shared" ca="1" si="105"/>
        <v>1.8641626517930616E-8</v>
      </c>
      <c r="Z196" s="80">
        <f t="shared" ca="1" si="106"/>
        <v>10.661769671657614</v>
      </c>
      <c r="AA196" s="80">
        <f t="shared" ca="1" si="107"/>
        <v>24.803458228811611</v>
      </c>
      <c r="AB196" s="80">
        <f t="shared" ca="1" si="108"/>
        <v>1.28042807442812</v>
      </c>
      <c r="AC196" s="80">
        <f t="shared" si="109"/>
        <v>14.460819873621359</v>
      </c>
      <c r="AD196" s="69">
        <f t="shared" si="110"/>
        <v>273.69320470588218</v>
      </c>
      <c r="AE196" s="69">
        <f t="shared" si="130"/>
        <v>279.53609546218473</v>
      </c>
      <c r="AF196" s="69">
        <f t="shared" si="111"/>
        <v>291.92327999999998</v>
      </c>
      <c r="AG196" s="95">
        <f t="shared" si="131"/>
        <v>296.88973714285709</v>
      </c>
      <c r="AH196" s="93">
        <f t="shared" si="112"/>
        <v>19.449331403484049</v>
      </c>
      <c r="AI196" s="81">
        <f t="shared" si="113"/>
        <v>0.3923383006346623</v>
      </c>
      <c r="AJ196" s="80">
        <f t="shared" si="114"/>
        <v>2.8024634879999994</v>
      </c>
      <c r="AK196" s="80">
        <f t="shared" si="115"/>
        <v>10.661769671657614</v>
      </c>
      <c r="AL196" s="78">
        <f t="shared" ca="1" si="116"/>
        <v>1</v>
      </c>
      <c r="AM196" s="80">
        <f t="shared" ca="1" si="117"/>
        <v>10.661769671657614</v>
      </c>
      <c r="AN196" s="80">
        <f t="shared" si="118"/>
        <v>2.7539932075471691</v>
      </c>
      <c r="AO196" s="80">
        <f t="shared" si="119"/>
        <v>2.9325513196480939</v>
      </c>
      <c r="AP196" s="80">
        <f t="shared" si="120"/>
        <v>3.679860967899379</v>
      </c>
      <c r="AQ196" s="80">
        <f t="shared" ca="1" si="121"/>
        <v>3.0254572503315349</v>
      </c>
      <c r="AR196" s="80">
        <f t="shared" si="122"/>
        <v>3.4681295861653196</v>
      </c>
      <c r="AS196" s="78">
        <f t="shared" si="123"/>
        <v>0.32183003086358314</v>
      </c>
      <c r="AT196" s="96">
        <f t="shared" ca="1" si="124"/>
        <v>3</v>
      </c>
      <c r="AU196" s="97" t="str">
        <f t="shared" ca="1" si="125"/>
        <v>Clay</v>
      </c>
      <c r="AV196" s="98">
        <f t="shared" si="126"/>
        <v>3</v>
      </c>
      <c r="AW196" s="99" t="str">
        <f t="shared" si="127"/>
        <v>Clay</v>
      </c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</row>
    <row r="197" spans="1:69">
      <c r="A197">
        <v>3.68</v>
      </c>
      <c r="C197" s="89">
        <f t="shared" si="88"/>
        <v>-12.073344000000001</v>
      </c>
      <c r="D197" s="84">
        <f t="shared" si="89"/>
        <v>12.073344000000001</v>
      </c>
      <c r="E197" s="76">
        <v>0.27679999999999999</v>
      </c>
      <c r="F197" s="91">
        <f t="shared" si="90"/>
        <v>2.8897919999999999</v>
      </c>
      <c r="G197" s="80">
        <f t="shared" si="91"/>
        <v>3.1152959999999998</v>
      </c>
      <c r="H197" s="81">
        <f t="shared" si="129"/>
        <v>3.008450057142857</v>
      </c>
      <c r="I197" s="102">
        <v>7.8</v>
      </c>
      <c r="J197" s="92">
        <f t="shared" si="92"/>
        <v>8.1431999999999991E-2</v>
      </c>
      <c r="K197" s="102">
        <v>108</v>
      </c>
      <c r="L197" s="78">
        <f t="shared" si="93"/>
        <v>1.1275199999999999</v>
      </c>
      <c r="M197" s="81">
        <f t="shared" si="94"/>
        <v>0.37668833280000003</v>
      </c>
      <c r="N197" s="14">
        <f t="shared" si="128"/>
        <v>115</v>
      </c>
      <c r="O197" s="78">
        <f t="shared" si="95"/>
        <v>0.59661348000000114</v>
      </c>
      <c r="P197" s="78">
        <f t="shared" si="96"/>
        <v>0.21992514719999978</v>
      </c>
      <c r="Q197" s="93">
        <f t="shared" si="97"/>
        <v>0.83116523159999967</v>
      </c>
      <c r="R197" s="80">
        <f t="shared" si="98"/>
        <v>3.779309652316106</v>
      </c>
      <c r="S197" s="80">
        <f t="shared" si="99"/>
        <v>3638.8101801286371</v>
      </c>
      <c r="T197" s="69">
        <f t="shared" si="100"/>
        <v>96.767064767999898</v>
      </c>
      <c r="U197" s="78">
        <f t="shared" si="101"/>
        <v>1.5172195044430168</v>
      </c>
      <c r="V197" s="69">
        <f t="shared" si="102"/>
        <v>94.67449707724424</v>
      </c>
      <c r="W197" s="80">
        <f t="shared" ca="1" si="103"/>
        <v>1.508203084091972</v>
      </c>
      <c r="X197" s="80">
        <f t="shared" ca="1" si="104"/>
        <v>29.191596397073553</v>
      </c>
      <c r="Y197" s="94">
        <f t="shared" ca="1" si="105"/>
        <v>2.7200051052012566E-8</v>
      </c>
      <c r="Z197" s="80">
        <f t="shared" ca="1" si="106"/>
        <v>11.318307547144409</v>
      </c>
      <c r="AA197" s="80">
        <f t="shared" ca="1" si="107"/>
        <v>28.507223374976682</v>
      </c>
      <c r="AB197" s="80">
        <f t="shared" ca="1" si="108"/>
        <v>2.1472558093398235</v>
      </c>
      <c r="AC197" s="80">
        <f t="shared" si="109"/>
        <v>14.067351712679743</v>
      </c>
      <c r="AD197" s="69">
        <f t="shared" si="110"/>
        <v>296.31559058823512</v>
      </c>
      <c r="AE197" s="69">
        <f t="shared" si="130"/>
        <v>283.74547966386535</v>
      </c>
      <c r="AF197" s="69">
        <f t="shared" si="111"/>
        <v>311.52959999999996</v>
      </c>
      <c r="AG197" s="95">
        <f t="shared" si="131"/>
        <v>300.84500571428572</v>
      </c>
      <c r="AH197" s="93">
        <f t="shared" si="112"/>
        <v>20.621976876119501</v>
      </c>
      <c r="AI197" s="81">
        <f t="shared" si="113"/>
        <v>0.37027143569873699</v>
      </c>
      <c r="AJ197" s="80">
        <f t="shared" si="114"/>
        <v>2.9906841599999998</v>
      </c>
      <c r="AK197" s="80">
        <f t="shared" si="115"/>
        <v>11.452453491866988</v>
      </c>
      <c r="AL197" s="78">
        <f t="shared" ca="1" si="116"/>
        <v>0.99250832488623209</v>
      </c>
      <c r="AM197" s="80">
        <f t="shared" ca="1" si="117"/>
        <v>11.318307547144409</v>
      </c>
      <c r="AN197" s="80">
        <f t="shared" si="118"/>
        <v>2.9389584905660375</v>
      </c>
      <c r="AO197" s="80">
        <f t="shared" si="119"/>
        <v>2.6139410187667558</v>
      </c>
      <c r="AP197" s="80">
        <f t="shared" si="120"/>
        <v>3.2331188767689563</v>
      </c>
      <c r="AQ197" s="80">
        <f t="shared" ca="1" si="121"/>
        <v>2.9714816199163225</v>
      </c>
      <c r="AR197" s="80">
        <f t="shared" si="122"/>
        <v>3.4192952540466286</v>
      </c>
      <c r="AS197" s="78">
        <f t="shared" si="123"/>
        <v>0.29810492638032055</v>
      </c>
      <c r="AT197" s="96">
        <f t="shared" ca="1" si="124"/>
        <v>3</v>
      </c>
      <c r="AU197" s="97" t="str">
        <f t="shared" ca="1" si="125"/>
        <v>Clay</v>
      </c>
      <c r="AV197" s="98">
        <f t="shared" si="126"/>
        <v>3</v>
      </c>
      <c r="AW197" s="99" t="str">
        <f t="shared" si="127"/>
        <v>Clay</v>
      </c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</row>
    <row r="198" spans="1:69">
      <c r="A198">
        <v>3.7</v>
      </c>
      <c r="C198" s="89">
        <f t="shared" si="88"/>
        <v>-12.138960000000001</v>
      </c>
      <c r="D198" s="84">
        <f t="shared" si="89"/>
        <v>12.138960000000001</v>
      </c>
      <c r="E198" s="76">
        <v>0.28360000000000002</v>
      </c>
      <c r="F198" s="91">
        <f t="shared" si="90"/>
        <v>2.9607839999999999</v>
      </c>
      <c r="G198" s="80">
        <f t="shared" si="91"/>
        <v>3.1864967999999996</v>
      </c>
      <c r="H198" s="81">
        <f t="shared" si="129"/>
        <v>3.0424844571428573</v>
      </c>
      <c r="I198" s="102">
        <v>7.6</v>
      </c>
      <c r="J198" s="92">
        <f t="shared" si="92"/>
        <v>7.9343999999999998E-2</v>
      </c>
      <c r="K198" s="102">
        <v>108.1</v>
      </c>
      <c r="L198" s="78">
        <f t="shared" si="93"/>
        <v>1.1285639999999999</v>
      </c>
      <c r="M198" s="81">
        <f t="shared" si="94"/>
        <v>0.37873555200000003</v>
      </c>
      <c r="N198" s="14">
        <f t="shared" si="128"/>
        <v>115</v>
      </c>
      <c r="O198" s="78">
        <f t="shared" si="95"/>
        <v>0.60038640000000121</v>
      </c>
      <c r="P198" s="78">
        <f t="shared" si="96"/>
        <v>0.22165084799999979</v>
      </c>
      <c r="Q198" s="93">
        <f t="shared" si="97"/>
        <v>0.85341643199999939</v>
      </c>
      <c r="R198" s="80">
        <f t="shared" si="98"/>
        <v>3.8502737061488714</v>
      </c>
      <c r="S198" s="80">
        <f t="shared" si="99"/>
        <v>3834.5468132806636</v>
      </c>
      <c r="T198" s="69">
        <f t="shared" si="100"/>
        <v>97.526373119999917</v>
      </c>
      <c r="U198" s="78">
        <f t="shared" si="101"/>
        <v>1.5150569068616937</v>
      </c>
      <c r="V198" s="69">
        <f t="shared" si="102"/>
        <v>94.53955098816968</v>
      </c>
      <c r="W198" s="80">
        <f t="shared" ca="1" si="103"/>
        <v>1.5263643751073761</v>
      </c>
      <c r="X198" s="80">
        <f t="shared" ca="1" si="104"/>
        <v>29.23468356774222</v>
      </c>
      <c r="Y198" s="94">
        <f t="shared" ca="1" si="105"/>
        <v>3.0505727982518611E-8</v>
      </c>
      <c r="Z198" s="80">
        <f t="shared" ca="1" si="106"/>
        <v>11.420852065817462</v>
      </c>
      <c r="AA198" s="80">
        <f t="shared" ca="1" si="107"/>
        <v>29.535584304272</v>
      </c>
      <c r="AB198" s="80">
        <f t="shared" ca="1" si="108"/>
        <v>2.4950893862516339</v>
      </c>
      <c r="AC198" s="80">
        <f t="shared" si="109"/>
        <v>13.908069211066216</v>
      </c>
      <c r="AD198" s="69">
        <f t="shared" si="110"/>
        <v>304.24828235294098</v>
      </c>
      <c r="AE198" s="69">
        <f t="shared" si="130"/>
        <v>287.30565378151243</v>
      </c>
      <c r="AF198" s="69">
        <f t="shared" si="111"/>
        <v>318.64967999999993</v>
      </c>
      <c r="AG198" s="95">
        <f t="shared" si="131"/>
        <v>304.24844571428565</v>
      </c>
      <c r="AH198" s="93">
        <f t="shared" si="112"/>
        <v>21.077978684770557</v>
      </c>
      <c r="AI198" s="81">
        <f t="shared" si="113"/>
        <v>0.35796840262934648</v>
      </c>
      <c r="AJ198" s="80">
        <f t="shared" si="114"/>
        <v>3.0590369279999994</v>
      </c>
      <c r="AK198" s="80">
        <f t="shared" si="115"/>
        <v>11.667496079239005</v>
      </c>
      <c r="AL198" s="78">
        <f t="shared" ca="1" si="116"/>
        <v>0.98634688117301472</v>
      </c>
      <c r="AM198" s="80">
        <f t="shared" ca="1" si="117"/>
        <v>11.420852065817462</v>
      </c>
      <c r="AN198" s="80">
        <f t="shared" si="118"/>
        <v>3.0061290566037728</v>
      </c>
      <c r="AO198" s="80">
        <f t="shared" si="119"/>
        <v>2.4900072079156019</v>
      </c>
      <c r="AP198" s="80">
        <f t="shared" si="120"/>
        <v>3.0680824762933576</v>
      </c>
      <c r="AQ198" s="80">
        <f t="shared" ca="1" si="121"/>
        <v>2.9550962007710484</v>
      </c>
      <c r="AR198" s="80">
        <f t="shared" si="122"/>
        <v>3.4006062381185855</v>
      </c>
      <c r="AS198" s="78">
        <f t="shared" si="123"/>
        <v>0.28994448496862335</v>
      </c>
      <c r="AT198" s="96">
        <f t="shared" ca="1" si="124"/>
        <v>3</v>
      </c>
      <c r="AU198" s="97" t="str">
        <f t="shared" ca="1" si="125"/>
        <v>Clay</v>
      </c>
      <c r="AV198" s="98">
        <f t="shared" si="126"/>
        <v>3</v>
      </c>
      <c r="AW198" s="99" t="str">
        <f t="shared" si="127"/>
        <v>Clay</v>
      </c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</row>
    <row r="199" spans="1:69">
      <c r="A199">
        <v>3.72</v>
      </c>
      <c r="C199" s="89">
        <f t="shared" si="88"/>
        <v>-12.204576000000001</v>
      </c>
      <c r="D199" s="84">
        <f t="shared" si="89"/>
        <v>12.204576000000001</v>
      </c>
      <c r="E199" s="76">
        <v>0.27489999999999998</v>
      </c>
      <c r="F199" s="91">
        <f t="shared" si="90"/>
        <v>2.8699559999999997</v>
      </c>
      <c r="G199" s="80">
        <f t="shared" si="91"/>
        <v>3.0962951999999997</v>
      </c>
      <c r="H199" s="81">
        <f t="shared" si="129"/>
        <v>3.0733868571428569</v>
      </c>
      <c r="I199" s="102">
        <v>7.4</v>
      </c>
      <c r="J199" s="92">
        <f t="shared" si="92"/>
        <v>7.7256000000000005E-2</v>
      </c>
      <c r="K199" s="102">
        <v>108.4</v>
      </c>
      <c r="L199" s="78">
        <f t="shared" si="93"/>
        <v>1.131696</v>
      </c>
      <c r="M199" s="81">
        <f t="shared" si="94"/>
        <v>0.38078277120000004</v>
      </c>
      <c r="N199" s="14">
        <f t="shared" si="128"/>
        <v>115</v>
      </c>
      <c r="O199" s="78">
        <f t="shared" si="95"/>
        <v>0.60415932000000128</v>
      </c>
      <c r="P199" s="78">
        <f t="shared" si="96"/>
        <v>0.2233765487999998</v>
      </c>
      <c r="Q199" s="93">
        <f t="shared" si="97"/>
        <v>0.8224048403999995</v>
      </c>
      <c r="R199" s="80">
        <f t="shared" si="98"/>
        <v>3.6816973170103893</v>
      </c>
      <c r="S199" s="80">
        <f t="shared" si="99"/>
        <v>3795.0768415474272</v>
      </c>
      <c r="T199" s="69">
        <f t="shared" si="100"/>
        <v>98.285681471999908</v>
      </c>
      <c r="U199" s="78">
        <f t="shared" si="101"/>
        <v>1.5108073998278917</v>
      </c>
      <c r="V199" s="69">
        <f t="shared" si="102"/>
        <v>94.274381749260442</v>
      </c>
      <c r="W199" s="80">
        <f t="shared" ca="1" si="103"/>
        <v>1.4978462181959271</v>
      </c>
      <c r="X199" s="80">
        <f t="shared" ca="1" si="104"/>
        <v>29.064979488190808</v>
      </c>
      <c r="Y199" s="94">
        <f t="shared" ca="1" si="105"/>
        <v>2.7427852933683665E-8</v>
      </c>
      <c r="Z199" s="80">
        <f t="shared" ca="1" si="106"/>
        <v>11.022265363775393</v>
      </c>
      <c r="AA199" s="80">
        <f t="shared" ca="1" si="107"/>
        <v>27.468982991945893</v>
      </c>
      <c r="AB199" s="80">
        <f t="shared" ca="1" si="108"/>
        <v>2.0863806251287844</v>
      </c>
      <c r="AC199" s="80">
        <f t="shared" si="109"/>
        <v>13.939523503529596</v>
      </c>
      <c r="AD199" s="69">
        <f t="shared" si="110"/>
        <v>293.19245647058807</v>
      </c>
      <c r="AE199" s="69">
        <f t="shared" si="130"/>
        <v>290.4973573109242</v>
      </c>
      <c r="AF199" s="69">
        <f t="shared" si="111"/>
        <v>309.62951999999996</v>
      </c>
      <c r="AG199" s="95">
        <f t="shared" si="131"/>
        <v>307.33868571428565</v>
      </c>
      <c r="AH199" s="93">
        <f t="shared" si="112"/>
        <v>20.826445572034455</v>
      </c>
      <c r="AI199" s="81">
        <f t="shared" si="113"/>
        <v>0.34585546430467584</v>
      </c>
      <c r="AJ199" s="80">
        <f t="shared" si="114"/>
        <v>2.9724433919999997</v>
      </c>
      <c r="AK199" s="80">
        <f t="shared" si="115"/>
        <v>11.156658536395119</v>
      </c>
      <c r="AL199" s="78">
        <f t="shared" ca="1" si="116"/>
        <v>0.99221717374860563</v>
      </c>
      <c r="AM199" s="80">
        <f t="shared" ca="1" si="117"/>
        <v>11.022265363775393</v>
      </c>
      <c r="AN199" s="80">
        <f t="shared" si="118"/>
        <v>2.9210332075471692</v>
      </c>
      <c r="AO199" s="80">
        <f t="shared" si="119"/>
        <v>2.4951109312832966</v>
      </c>
      <c r="AP199" s="80">
        <f t="shared" si="120"/>
        <v>3.0999914820053895</v>
      </c>
      <c r="AQ199" s="80">
        <f t="shared" ca="1" si="121"/>
        <v>2.9702901419638539</v>
      </c>
      <c r="AR199" s="80">
        <f t="shared" si="122"/>
        <v>3.412005358894092</v>
      </c>
      <c r="AS199" s="78">
        <f t="shared" si="123"/>
        <v>0.30131311652236253</v>
      </c>
      <c r="AT199" s="96">
        <f t="shared" ca="1" si="124"/>
        <v>3</v>
      </c>
      <c r="AU199" s="97" t="str">
        <f t="shared" ca="1" si="125"/>
        <v>Clay</v>
      </c>
      <c r="AV199" s="98">
        <f t="shared" si="126"/>
        <v>3</v>
      </c>
      <c r="AW199" s="99" t="str">
        <f t="shared" si="127"/>
        <v>Clay</v>
      </c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</row>
    <row r="200" spans="1:69">
      <c r="A200">
        <v>3.74</v>
      </c>
      <c r="C200" s="89">
        <f t="shared" si="88"/>
        <v>-12.270192000000002</v>
      </c>
      <c r="D200" s="84">
        <f t="shared" si="89"/>
        <v>12.270192000000002</v>
      </c>
      <c r="E200" s="76">
        <v>0.27429999999999999</v>
      </c>
      <c r="F200" s="91">
        <f t="shared" si="90"/>
        <v>2.8636919999999999</v>
      </c>
      <c r="G200" s="80">
        <f t="shared" si="91"/>
        <v>3.0894047999999996</v>
      </c>
      <c r="H200" s="81">
        <f t="shared" si="129"/>
        <v>3.0861833142857136</v>
      </c>
      <c r="I200" s="102">
        <v>7.3</v>
      </c>
      <c r="J200" s="92">
        <f t="shared" si="92"/>
        <v>7.6212000000000002E-2</v>
      </c>
      <c r="K200" s="102">
        <v>108.1</v>
      </c>
      <c r="L200" s="78">
        <f t="shared" si="93"/>
        <v>1.1285639999999999</v>
      </c>
      <c r="M200" s="81">
        <f t="shared" si="94"/>
        <v>0.38282999040000004</v>
      </c>
      <c r="N200" s="14">
        <f t="shared" si="128"/>
        <v>115</v>
      </c>
      <c r="O200" s="78">
        <f t="shared" si="95"/>
        <v>0.60793224000000134</v>
      </c>
      <c r="P200" s="78">
        <f t="shared" si="96"/>
        <v>0.2251022495999998</v>
      </c>
      <c r="Q200" s="93">
        <f t="shared" si="97"/>
        <v>0.81888594479999954</v>
      </c>
      <c r="R200" s="80">
        <f t="shared" si="98"/>
        <v>3.6378398983356952</v>
      </c>
      <c r="S200" s="80">
        <f t="shared" si="99"/>
        <v>3830.6034251206356</v>
      </c>
      <c r="T200" s="69">
        <f t="shared" si="100"/>
        <v>99.044989823999913</v>
      </c>
      <c r="U200" s="78">
        <f t="shared" si="101"/>
        <v>1.5091249289047137</v>
      </c>
      <c r="V200" s="69">
        <f t="shared" si="102"/>
        <v>94.169395563654135</v>
      </c>
      <c r="W200" s="80">
        <f t="shared" ca="1" si="103"/>
        <v>1.4960063460457902</v>
      </c>
      <c r="X200" s="80">
        <f t="shared" ca="1" si="104"/>
        <v>29.012961165472422</v>
      </c>
      <c r="Y200" s="94">
        <f t="shared" ca="1" si="105"/>
        <v>2.7133819649050691E-8</v>
      </c>
      <c r="Z200" s="80">
        <f t="shared" ca="1" si="106"/>
        <v>10.902897372100218</v>
      </c>
      <c r="AA200" s="80">
        <f t="shared" ca="1" si="107"/>
        <v>27.055240653362784</v>
      </c>
      <c r="AB200" s="80">
        <f t="shared" ca="1" si="108"/>
        <v>2.0329255950923359</v>
      </c>
      <c r="AC200" s="80">
        <f t="shared" si="109"/>
        <v>13.911197171434917</v>
      </c>
      <c r="AD200" s="69">
        <f t="shared" si="110"/>
        <v>291.9379482352939</v>
      </c>
      <c r="AE200" s="69">
        <f t="shared" si="130"/>
        <v>291.55894991596625</v>
      </c>
      <c r="AF200" s="69">
        <f t="shared" si="111"/>
        <v>308.94047999999998</v>
      </c>
      <c r="AG200" s="95">
        <f t="shared" si="131"/>
        <v>308.61833142857137</v>
      </c>
      <c r="AH200" s="93">
        <f t="shared" si="112"/>
        <v>20.845194391271455</v>
      </c>
      <c r="AI200" s="81">
        <f t="shared" si="113"/>
        <v>0.33856614109999578</v>
      </c>
      <c r="AJ200" s="80">
        <f t="shared" si="114"/>
        <v>2.9658286079999994</v>
      </c>
      <c r="AK200" s="80">
        <f t="shared" si="115"/>
        <v>11.023757267683925</v>
      </c>
      <c r="AL200" s="78">
        <f t="shared" ca="1" si="116"/>
        <v>0.99288522425502213</v>
      </c>
      <c r="AM200" s="80">
        <f t="shared" ca="1" si="117"/>
        <v>10.902897372100218</v>
      </c>
      <c r="AN200" s="80">
        <f t="shared" si="118"/>
        <v>2.9145328301886786</v>
      </c>
      <c r="AO200" s="80">
        <f t="shared" si="119"/>
        <v>2.4668829413354967</v>
      </c>
      <c r="AP200" s="80">
        <f t="shared" si="120"/>
        <v>3.0712408925448704</v>
      </c>
      <c r="AQ200" s="80">
        <f t="shared" ca="1" si="121"/>
        <v>2.9718299044974086</v>
      </c>
      <c r="AR200" s="80">
        <f t="shared" si="122"/>
        <v>3.410518832509629</v>
      </c>
      <c r="AS200" s="78">
        <f t="shared" si="123"/>
        <v>0.30052075594984629</v>
      </c>
      <c r="AT200" s="96">
        <f t="shared" ca="1" si="124"/>
        <v>3</v>
      </c>
      <c r="AU200" s="97" t="str">
        <f t="shared" ca="1" si="125"/>
        <v>Clay</v>
      </c>
      <c r="AV200" s="98">
        <f t="shared" si="126"/>
        <v>3</v>
      </c>
      <c r="AW200" s="99" t="str">
        <f t="shared" si="127"/>
        <v>Clay</v>
      </c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</row>
    <row r="201" spans="1:69">
      <c r="A201">
        <v>3.76</v>
      </c>
      <c r="C201" s="89">
        <f t="shared" si="88"/>
        <v>-12.335808</v>
      </c>
      <c r="D201" s="84">
        <f t="shared" si="89"/>
        <v>12.335808</v>
      </c>
      <c r="E201" s="76">
        <v>0.27179999999999999</v>
      </c>
      <c r="F201" s="91">
        <f t="shared" si="90"/>
        <v>2.8375919999999999</v>
      </c>
      <c r="G201" s="80">
        <f t="shared" si="91"/>
        <v>3.0635135999999998</v>
      </c>
      <c r="H201" s="81">
        <f t="shared" si="129"/>
        <v>3.0486887999999994</v>
      </c>
      <c r="I201" s="102">
        <v>7.9</v>
      </c>
      <c r="J201" s="92">
        <f t="shared" si="92"/>
        <v>8.2476000000000008E-2</v>
      </c>
      <c r="K201" s="102">
        <v>108.2</v>
      </c>
      <c r="L201" s="78">
        <f t="shared" si="93"/>
        <v>1.1296079999999999</v>
      </c>
      <c r="M201" s="81">
        <f t="shared" si="94"/>
        <v>0.38487720959999999</v>
      </c>
      <c r="N201" s="14">
        <f t="shared" si="128"/>
        <v>115</v>
      </c>
      <c r="O201" s="78">
        <f t="shared" si="95"/>
        <v>0.6117051600000013</v>
      </c>
      <c r="P201" s="78">
        <f t="shared" si="96"/>
        <v>0.22682795039999976</v>
      </c>
      <c r="Q201" s="93">
        <f t="shared" si="97"/>
        <v>0.8090967851999995</v>
      </c>
      <c r="R201" s="80">
        <f t="shared" si="98"/>
        <v>3.5670065517640035</v>
      </c>
      <c r="S201" s="80">
        <f t="shared" si="99"/>
        <v>3497.3574344622157</v>
      </c>
      <c r="T201" s="69">
        <f t="shared" si="100"/>
        <v>99.80429817599989</v>
      </c>
      <c r="U201" s="78">
        <f t="shared" si="101"/>
        <v>1.518058120932043</v>
      </c>
      <c r="V201" s="69">
        <f t="shared" si="102"/>
        <v>94.726826746159475</v>
      </c>
      <c r="W201" s="80">
        <f t="shared" ca="1" si="103"/>
        <v>1.5086319954758267</v>
      </c>
      <c r="X201" s="80">
        <f t="shared" ca="1" si="104"/>
        <v>28.971689638754157</v>
      </c>
      <c r="Y201" s="94">
        <f t="shared" ca="1" si="105"/>
        <v>2.2629731434729296E-8</v>
      </c>
      <c r="Z201" s="80">
        <f t="shared" ca="1" si="106"/>
        <v>10.809110762921222</v>
      </c>
      <c r="AA201" s="80">
        <f t="shared" ca="1" si="107"/>
        <v>26.501868997425074</v>
      </c>
      <c r="AB201" s="80">
        <f t="shared" ca="1" si="108"/>
        <v>1.6607912619602991</v>
      </c>
      <c r="AC201" s="80">
        <f t="shared" si="109"/>
        <v>14.187887379745144</v>
      </c>
      <c r="AD201" s="69">
        <f t="shared" si="110"/>
        <v>288.44805176470572</v>
      </c>
      <c r="AE201" s="69">
        <f t="shared" si="130"/>
        <v>286.70395764705864</v>
      </c>
      <c r="AF201" s="69">
        <f t="shared" si="111"/>
        <v>306.35136</v>
      </c>
      <c r="AG201" s="95">
        <f t="shared" si="131"/>
        <v>304.86887999999999</v>
      </c>
      <c r="AH201" s="93">
        <f t="shared" si="112"/>
        <v>20.132537054025629</v>
      </c>
      <c r="AI201" s="81">
        <f t="shared" si="113"/>
        <v>0.36360598354196522</v>
      </c>
      <c r="AJ201" s="80">
        <f t="shared" si="114"/>
        <v>2.9409730559999998</v>
      </c>
      <c r="AK201" s="80">
        <f t="shared" si="115"/>
        <v>10.809110762921222</v>
      </c>
      <c r="AL201" s="78">
        <f t="shared" ca="1" si="116"/>
        <v>1</v>
      </c>
      <c r="AM201" s="80">
        <f t="shared" ca="1" si="117"/>
        <v>10.809110762921222</v>
      </c>
      <c r="AN201" s="80">
        <f t="shared" si="118"/>
        <v>2.8901071698113205</v>
      </c>
      <c r="AO201" s="80">
        <f t="shared" si="119"/>
        <v>2.6922028353326066</v>
      </c>
      <c r="AP201" s="80">
        <f t="shared" si="120"/>
        <v>3.3638843334759083</v>
      </c>
      <c r="AQ201" s="80">
        <f t="shared" ca="1" si="121"/>
        <v>2.9977613302135464</v>
      </c>
      <c r="AR201" s="80">
        <f t="shared" si="122"/>
        <v>3.431829621165837</v>
      </c>
      <c r="AS201" s="78">
        <f t="shared" si="123"/>
        <v>0.30374754334396553</v>
      </c>
      <c r="AT201" s="96">
        <f t="shared" ca="1" si="124"/>
        <v>3</v>
      </c>
      <c r="AU201" s="97" t="str">
        <f t="shared" ca="1" si="125"/>
        <v>Clay</v>
      </c>
      <c r="AV201" s="98">
        <f t="shared" si="126"/>
        <v>3</v>
      </c>
      <c r="AW201" s="99" t="str">
        <f t="shared" si="127"/>
        <v>Clay</v>
      </c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</row>
    <row r="202" spans="1:69">
      <c r="A202">
        <v>3.78</v>
      </c>
      <c r="C202" s="89">
        <f t="shared" si="88"/>
        <v>-12.401424</v>
      </c>
      <c r="D202" s="84">
        <f t="shared" si="89"/>
        <v>12.401424</v>
      </c>
      <c r="E202" s="76">
        <v>0.26989999999999997</v>
      </c>
      <c r="F202" s="91">
        <f t="shared" si="90"/>
        <v>2.8177559999999997</v>
      </c>
      <c r="G202" s="80">
        <f t="shared" si="91"/>
        <v>3.0434687999999994</v>
      </c>
      <c r="H202" s="81">
        <f t="shared" si="129"/>
        <v>2.9679428571428565</v>
      </c>
      <c r="I202" s="102">
        <v>8.1</v>
      </c>
      <c r="J202" s="92">
        <f t="shared" si="92"/>
        <v>8.4563999999999986E-2</v>
      </c>
      <c r="K202" s="102">
        <v>108.1</v>
      </c>
      <c r="L202" s="78">
        <f t="shared" si="93"/>
        <v>1.1285639999999999</v>
      </c>
      <c r="M202" s="81">
        <f t="shared" si="94"/>
        <v>0.3869244288</v>
      </c>
      <c r="N202" s="14">
        <f t="shared" si="128"/>
        <v>115</v>
      </c>
      <c r="O202" s="78">
        <f t="shared" si="95"/>
        <v>0.61547808000000137</v>
      </c>
      <c r="P202" s="78">
        <f t="shared" si="96"/>
        <v>0.22855365119999976</v>
      </c>
      <c r="Q202" s="93">
        <f t="shared" si="97"/>
        <v>0.80123693759999948</v>
      </c>
      <c r="R202" s="80">
        <f t="shared" si="98"/>
        <v>3.5056842600990148</v>
      </c>
      <c r="S202" s="80">
        <f t="shared" si="99"/>
        <v>3377.8672609954988</v>
      </c>
      <c r="T202" s="69">
        <f t="shared" si="100"/>
        <v>100.56360652799989</v>
      </c>
      <c r="U202" s="78">
        <f t="shared" si="101"/>
        <v>1.520733175098127</v>
      </c>
      <c r="V202" s="69">
        <f t="shared" si="102"/>
        <v>94.893750126123123</v>
      </c>
      <c r="W202" s="80">
        <f t="shared" ca="1" si="103"/>
        <v>1.5133438665345347</v>
      </c>
      <c r="X202" s="80">
        <f t="shared" ca="1" si="104"/>
        <v>28.888847447385174</v>
      </c>
      <c r="Y202" s="94">
        <f t="shared" ca="1" si="105"/>
        <v>2.0384392017738784E-8</v>
      </c>
      <c r="Z202" s="80">
        <f t="shared" ca="1" si="106"/>
        <v>10.623285636663679</v>
      </c>
      <c r="AA202" s="80">
        <f t="shared" ca="1" si="107"/>
        <v>25.793238941728685</v>
      </c>
      <c r="AB202" s="80">
        <f t="shared" ca="1" si="108"/>
        <v>1.4560047526026556</v>
      </c>
      <c r="AC202" s="80">
        <f t="shared" si="109"/>
        <v>14.293569465358871</v>
      </c>
      <c r="AD202" s="69">
        <f t="shared" si="110"/>
        <v>285.64596705882332</v>
      </c>
      <c r="AE202" s="69">
        <f t="shared" si="130"/>
        <v>276.76056201680655</v>
      </c>
      <c r="AF202" s="69">
        <f t="shared" si="111"/>
        <v>304.34687999999994</v>
      </c>
      <c r="AG202" s="95">
        <f t="shared" si="131"/>
        <v>296.79428571428565</v>
      </c>
      <c r="AH202" s="93">
        <f t="shared" si="112"/>
        <v>19.830153334314616</v>
      </c>
      <c r="AI202" s="81">
        <f t="shared" si="113"/>
        <v>0.36999627683042707</v>
      </c>
      <c r="AJ202" s="80">
        <f t="shared" si="114"/>
        <v>2.9217300479999992</v>
      </c>
      <c r="AK202" s="80">
        <f t="shared" si="115"/>
        <v>10.623285636663681</v>
      </c>
      <c r="AL202" s="78">
        <f t="shared" ca="1" si="116"/>
        <v>1</v>
      </c>
      <c r="AM202" s="80">
        <f t="shared" ca="1" si="117"/>
        <v>10.623285636663679</v>
      </c>
      <c r="AN202" s="80">
        <f t="shared" si="118"/>
        <v>2.871196981132075</v>
      </c>
      <c r="AO202" s="80">
        <f t="shared" si="119"/>
        <v>2.7785400658616908</v>
      </c>
      <c r="AP202" s="80">
        <f t="shared" si="120"/>
        <v>3.4828798686677045</v>
      </c>
      <c r="AQ202" s="80">
        <f t="shared" ca="1" si="121"/>
        <v>3.0126895003098149</v>
      </c>
      <c r="AR202" s="80">
        <f t="shared" si="122"/>
        <v>3.4409374376902364</v>
      </c>
      <c r="AS202" s="78">
        <f t="shared" si="123"/>
        <v>0.30545403863817094</v>
      </c>
      <c r="AT202" s="96">
        <f t="shared" ca="1" si="124"/>
        <v>3</v>
      </c>
      <c r="AU202" s="97" t="str">
        <f t="shared" ca="1" si="125"/>
        <v>Clay</v>
      </c>
      <c r="AV202" s="98">
        <f t="shared" si="126"/>
        <v>3</v>
      </c>
      <c r="AW202" s="99" t="str">
        <f t="shared" si="127"/>
        <v>Clay</v>
      </c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</row>
    <row r="203" spans="1:69">
      <c r="A203">
        <v>3.8</v>
      </c>
      <c r="C203" s="89">
        <f t="shared" si="88"/>
        <v>-12.467040000000001</v>
      </c>
      <c r="D203" s="84">
        <f t="shared" si="89"/>
        <v>12.467040000000001</v>
      </c>
      <c r="E203" s="76">
        <v>0.26679999999999998</v>
      </c>
      <c r="F203" s="91">
        <f t="shared" si="90"/>
        <v>2.7853919999999999</v>
      </c>
      <c r="G203" s="80">
        <f t="shared" si="91"/>
        <v>3.0088079999999997</v>
      </c>
      <c r="H203" s="81">
        <f t="shared" si="129"/>
        <v>2.8900007999999997</v>
      </c>
      <c r="I203" s="102">
        <v>8.1999999999999993</v>
      </c>
      <c r="J203" s="92">
        <f t="shared" si="92"/>
        <v>8.560799999999999E-2</v>
      </c>
      <c r="K203" s="102">
        <v>107</v>
      </c>
      <c r="L203" s="78">
        <f t="shared" si="93"/>
        <v>1.1170799999999999</v>
      </c>
      <c r="M203" s="81">
        <f t="shared" si="94"/>
        <v>0.388971648</v>
      </c>
      <c r="N203" s="14">
        <f t="shared" si="128"/>
        <v>115</v>
      </c>
      <c r="O203" s="78">
        <f t="shared" si="95"/>
        <v>0.61925100000000144</v>
      </c>
      <c r="P203" s="78">
        <f t="shared" si="96"/>
        <v>0.23027935199999977</v>
      </c>
      <c r="Q203" s="93">
        <f t="shared" si="97"/>
        <v>0.78855380999999947</v>
      </c>
      <c r="R203" s="80">
        <f t="shared" si="98"/>
        <v>3.4243357172552762</v>
      </c>
      <c r="S203" s="80">
        <f t="shared" si="99"/>
        <v>3283.856099210077</v>
      </c>
      <c r="T203" s="69">
        <f t="shared" si="100"/>
        <v>101.3229148799999</v>
      </c>
      <c r="U203" s="78">
        <f t="shared" si="101"/>
        <v>1.5217242660511512</v>
      </c>
      <c r="V203" s="69">
        <f t="shared" si="102"/>
        <v>94.955594201591836</v>
      </c>
      <c r="W203" s="80">
        <f t="shared" ca="1" si="103"/>
        <v>1.5111704405143664</v>
      </c>
      <c r="X203" s="80">
        <f t="shared" ca="1" si="104"/>
        <v>28.776686354457354</v>
      </c>
      <c r="Y203" s="94">
        <f t="shared" ca="1" si="105"/>
        <v>1.8295823557852114E-8</v>
      </c>
      <c r="Z203" s="80">
        <f t="shared" ca="1" si="106"/>
        <v>10.376774900773563</v>
      </c>
      <c r="AA203" s="80">
        <f t="shared" ca="1" si="107"/>
        <v>24.795895101567755</v>
      </c>
      <c r="AB203" s="80">
        <f t="shared" ca="1" si="108"/>
        <v>1.2562928909648117</v>
      </c>
      <c r="AC203" s="80">
        <f t="shared" si="109"/>
        <v>14.379378695489915</v>
      </c>
      <c r="AD203" s="69">
        <f t="shared" si="110"/>
        <v>281.12435294117626</v>
      </c>
      <c r="AE203" s="69">
        <f t="shared" si="130"/>
        <v>267.14703529411747</v>
      </c>
      <c r="AF203" s="69">
        <f t="shared" si="111"/>
        <v>300.88079999999997</v>
      </c>
      <c r="AG203" s="95">
        <f t="shared" si="131"/>
        <v>289.00007999999997</v>
      </c>
      <c r="AH203" s="93">
        <f t="shared" si="112"/>
        <v>19.560004485999517</v>
      </c>
      <c r="AI203" s="81">
        <f t="shared" si="113"/>
        <v>0.37175716909260748</v>
      </c>
      <c r="AJ203" s="80">
        <f t="shared" si="114"/>
        <v>2.8884556799999994</v>
      </c>
      <c r="AK203" s="80">
        <f t="shared" si="115"/>
        <v>10.376774900773563</v>
      </c>
      <c r="AL203" s="78">
        <f t="shared" ca="1" si="116"/>
        <v>1</v>
      </c>
      <c r="AM203" s="80">
        <f t="shared" ca="1" si="117"/>
        <v>10.376774900773563</v>
      </c>
      <c r="AN203" s="80">
        <f t="shared" si="118"/>
        <v>2.8384981132075469</v>
      </c>
      <c r="AO203" s="80">
        <f t="shared" si="119"/>
        <v>2.8452463566967383</v>
      </c>
      <c r="AP203" s="80">
        <f t="shared" si="120"/>
        <v>3.5825887392516713</v>
      </c>
      <c r="AQ203" s="80">
        <f t="shared" ca="1" si="121"/>
        <v>3.0281321974878006</v>
      </c>
      <c r="AR203" s="80">
        <f t="shared" si="122"/>
        <v>3.4502799444018772</v>
      </c>
      <c r="AS203" s="78">
        <f t="shared" si="123"/>
        <v>0.30470432469281977</v>
      </c>
      <c r="AT203" s="96">
        <f t="shared" ca="1" si="124"/>
        <v>3</v>
      </c>
      <c r="AU203" s="97" t="str">
        <f t="shared" ca="1" si="125"/>
        <v>Clay</v>
      </c>
      <c r="AV203" s="98">
        <f t="shared" si="126"/>
        <v>3</v>
      </c>
      <c r="AW203" s="99" t="str">
        <f t="shared" si="127"/>
        <v>Clay</v>
      </c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</row>
    <row r="204" spans="1:69">
      <c r="A204">
        <v>3.82</v>
      </c>
      <c r="C204" s="89">
        <f t="shared" si="88"/>
        <v>-12.532655999999999</v>
      </c>
      <c r="D204" s="84">
        <f t="shared" si="89"/>
        <v>12.532655999999999</v>
      </c>
      <c r="E204" s="76">
        <v>0.25309999999999999</v>
      </c>
      <c r="F204" s="91">
        <f t="shared" si="90"/>
        <v>2.6423639999999997</v>
      </c>
      <c r="G204" s="80">
        <f t="shared" si="91"/>
        <v>2.8528343999999999</v>
      </c>
      <c r="H204" s="81">
        <f t="shared" si="129"/>
        <v>2.7838409142857148</v>
      </c>
      <c r="I204" s="102">
        <v>7.8</v>
      </c>
      <c r="J204" s="92">
        <f t="shared" si="92"/>
        <v>8.1431999999999991E-2</v>
      </c>
      <c r="K204" s="102">
        <v>100.8</v>
      </c>
      <c r="L204" s="78">
        <f t="shared" si="93"/>
        <v>1.052352</v>
      </c>
      <c r="M204" s="81">
        <f t="shared" si="94"/>
        <v>0.39101886719999995</v>
      </c>
      <c r="N204" s="14">
        <f t="shared" si="128"/>
        <v>115</v>
      </c>
      <c r="O204" s="78">
        <f t="shared" si="95"/>
        <v>0.6230239200000014</v>
      </c>
      <c r="P204" s="78">
        <f t="shared" si="96"/>
        <v>0.23200505279999972</v>
      </c>
      <c r="Q204" s="93">
        <f t="shared" si="97"/>
        <v>0.73583745839999959</v>
      </c>
      <c r="R204" s="80">
        <f t="shared" si="98"/>
        <v>3.1716441065373231</v>
      </c>
      <c r="S204" s="80">
        <f t="shared" si="99"/>
        <v>3221.4687678785021</v>
      </c>
      <c r="T204" s="69">
        <f t="shared" si="100"/>
        <v>102.08222323199988</v>
      </c>
      <c r="U204" s="78">
        <f t="shared" si="101"/>
        <v>1.5137794565108753</v>
      </c>
      <c r="V204" s="69">
        <f t="shared" si="102"/>
        <v>94.459838086278623</v>
      </c>
      <c r="W204" s="80">
        <f t="shared" ca="1" si="103"/>
        <v>1.4627763339886883</v>
      </c>
      <c r="X204" s="80">
        <f t="shared" ca="1" si="104"/>
        <v>28.410475597559468</v>
      </c>
      <c r="Y204" s="94">
        <f t="shared" ca="1" si="105"/>
        <v>1.4635832336487672E-8</v>
      </c>
      <c r="Z204" s="80">
        <f t="shared" ca="1" si="106"/>
        <v>9.611042747082795</v>
      </c>
      <c r="AA204" s="80">
        <f t="shared" ca="1" si="107"/>
        <v>21.430803841173191</v>
      </c>
      <c r="AB204" s="80">
        <f t="shared" ca="1" si="108"/>
        <v>0.8685904205231082</v>
      </c>
      <c r="AC204" s="80">
        <f t="shared" si="109"/>
        <v>14.437690043458357</v>
      </c>
      <c r="AD204" s="69">
        <f t="shared" si="110"/>
        <v>262.33064470588215</v>
      </c>
      <c r="AE204" s="69">
        <f t="shared" si="130"/>
        <v>254.21376403361327</v>
      </c>
      <c r="AF204" s="69">
        <f t="shared" si="111"/>
        <v>285.28343999999998</v>
      </c>
      <c r="AG204" s="95">
        <f t="shared" si="131"/>
        <v>278.38409142857137</v>
      </c>
      <c r="AH204" s="93">
        <f t="shared" si="112"/>
        <v>19.207825248612714</v>
      </c>
      <c r="AI204" s="81">
        <f t="shared" si="113"/>
        <v>0.35099235562855846</v>
      </c>
      <c r="AJ204" s="80">
        <f t="shared" si="114"/>
        <v>2.7387210239999997</v>
      </c>
      <c r="AK204" s="80">
        <f t="shared" si="115"/>
        <v>9.6110427470827968</v>
      </c>
      <c r="AL204" s="78">
        <f t="shared" ca="1" si="116"/>
        <v>1</v>
      </c>
      <c r="AM204" s="80">
        <f t="shared" ca="1" si="117"/>
        <v>9.611042747082795</v>
      </c>
      <c r="AN204" s="80">
        <f t="shared" si="118"/>
        <v>2.6913532075471696</v>
      </c>
      <c r="AO204" s="80">
        <f t="shared" si="119"/>
        <v>2.8544243577545192</v>
      </c>
      <c r="AP204" s="80">
        <f t="shared" si="120"/>
        <v>3.6519695611081731</v>
      </c>
      <c r="AQ204" s="80">
        <f t="shared" ca="1" si="121"/>
        <v>3.0600185585559885</v>
      </c>
      <c r="AR204" s="80">
        <f t="shared" si="122"/>
        <v>3.4711871937655614</v>
      </c>
      <c r="AS204" s="78">
        <f t="shared" si="123"/>
        <v>0.29658714887733439</v>
      </c>
      <c r="AT204" s="96">
        <f t="shared" ca="1" si="124"/>
        <v>3</v>
      </c>
      <c r="AU204" s="97" t="str">
        <f t="shared" ca="1" si="125"/>
        <v>Clay</v>
      </c>
      <c r="AV204" s="98">
        <f t="shared" si="126"/>
        <v>3</v>
      </c>
      <c r="AW204" s="99" t="str">
        <f t="shared" si="127"/>
        <v>Clay</v>
      </c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</row>
    <row r="205" spans="1:69">
      <c r="A205">
        <v>3.84</v>
      </c>
      <c r="C205" s="89">
        <f t="shared" ref="C205:C268" si="132">$N$2-D205</f>
        <v>-12.598272</v>
      </c>
      <c r="D205" s="84">
        <f t="shared" ref="D205:D268" si="133">A205*$D$11</f>
        <v>12.598272</v>
      </c>
      <c r="E205" s="76">
        <v>0.23139999999999999</v>
      </c>
      <c r="F205" s="91">
        <f t="shared" ref="F205:F268" si="134">$F$11*E205</f>
        <v>2.415816</v>
      </c>
      <c r="G205" s="80">
        <f t="shared" ref="G205:G268" si="135">F205+((1-$Q$1)*L205)</f>
        <v>2.6212751999999999</v>
      </c>
      <c r="H205" s="81">
        <f t="shared" si="129"/>
        <v>2.6618420571428567</v>
      </c>
      <c r="I205" s="102">
        <v>7.5</v>
      </c>
      <c r="J205" s="92">
        <f t="shared" ref="J205:J268" si="136">$J$11*I205</f>
        <v>7.8299999999999995E-2</v>
      </c>
      <c r="K205" s="102">
        <v>98.4</v>
      </c>
      <c r="L205" s="78">
        <f t="shared" ref="L205:L268" si="137">$L$11*K205</f>
        <v>1.027296</v>
      </c>
      <c r="M205" s="81">
        <f t="shared" ref="M205:M268" si="138">IF(D205&gt;$N$3,(62.4/$M$11)*ABS(D205-$N$3),0)</f>
        <v>0.39306608639999996</v>
      </c>
      <c r="N205" s="14">
        <f t="shared" si="128"/>
        <v>115</v>
      </c>
      <c r="O205" s="78">
        <f t="shared" ref="O205:O268" si="139">(D205-D204)*(N205/2000)+O204</f>
        <v>0.62679684000000147</v>
      </c>
      <c r="P205" s="78">
        <f t="shared" ref="P205:P268" si="140">IF(D205&gt;$N$3,(((N205-62.4)/$P$11)*(D205-D204))+P204,O205)</f>
        <v>0.23373075359999973</v>
      </c>
      <c r="Q205" s="93">
        <f t="shared" ref="Q205:Q268" si="141">$Q$11*(G205-O205)</f>
        <v>0.65817785879999957</v>
      </c>
      <c r="R205" s="80">
        <f t="shared" ref="R205:R268" si="142">Q205/P205</f>
        <v>2.8159660150088195</v>
      </c>
      <c r="S205" s="80">
        <f t="shared" ref="S205:S268" si="143">AD205/J205</f>
        <v>2996.7370745999528</v>
      </c>
      <c r="T205" s="69">
        <f t="shared" ref="T205:T268" si="144">$T$11*P205*2000</f>
        <v>102.84153158399988</v>
      </c>
      <c r="U205" s="78">
        <f t="shared" ref="U205:U268" si="145">MAX(1.4,(0.27*(LOG(AO205))+0.36*(LOG(AN205))+1.236))</f>
        <v>1.5058716999383699</v>
      </c>
      <c r="V205" s="69">
        <f t="shared" ref="V205:V268" si="146">62.4*U205</f>
        <v>93.966394076154273</v>
      </c>
      <c r="W205" s="80">
        <f t="shared" ref="W205:W268" ca="1" si="147">AN205/(10^(1.1268-0.2817*AQ205))</f>
        <v>1.3976432411102528</v>
      </c>
      <c r="X205" s="80">
        <f t="shared" ref="X205:X268" ca="1" si="148">17.6+11*LOG(AM205)</f>
        <v>27.842248161892183</v>
      </c>
      <c r="Y205" s="94">
        <f t="shared" ref="Y205:Y268" ca="1" si="149">IF(AND(AQ205&gt;1,AQ205&lt;=3.27),$Y$11*10^(0.952-3.04*AQ205),IF(AND(AQ205&gt;3.27,AQ205&lt;4),$Y$11*10^(-4.52-1.37*AQ205),"N/A"))</f>
        <v>9.5973282261077808E-9</v>
      </c>
      <c r="Z205" s="80">
        <f t="shared" ref="Z205:Z268" ca="1" si="150">IF(AND(AQ205&gt;2.2,AM205&lt;14), AM205, IF(AND(AQ205&gt;2.2,AM205&gt;14), 14, IF(AQ205&lt;2.2, 0.0188*(10^(0.55*AQ205+1.68)), "N/A")))</f>
        <v>8.5332303485115748</v>
      </c>
      <c r="AA205" s="80">
        <f t="shared" ref="AA205:AA268" ca="1" si="151">Z205*(G205-O205)</f>
        <v>17.019343271001581</v>
      </c>
      <c r="AB205" s="80">
        <f t="shared" ref="AB205:AB268" ca="1" si="152">$AB$11*Y205*AA205*2000/62.4</f>
        <v>0.4523267729481259</v>
      </c>
      <c r="AC205" s="80">
        <f t="shared" ref="AC205:AC268" si="153">10.5+7*LOG(AP205)</f>
        <v>14.657527034234064</v>
      </c>
      <c r="AD205" s="69">
        <f t="shared" ref="AD205:AD268" si="154">$AD$11*(G205-O205)/$Q$2</f>
        <v>234.64451294117629</v>
      </c>
      <c r="AE205" s="69">
        <f t="shared" si="130"/>
        <v>239.41708436974773</v>
      </c>
      <c r="AF205" s="69">
        <f t="shared" ref="AF205:AF268" si="155">$AF$11*G205/$Q$3</f>
        <v>262.12752</v>
      </c>
      <c r="AG205" s="95">
        <f t="shared" si="131"/>
        <v>266.18420571428567</v>
      </c>
      <c r="AH205" s="93">
        <f t="shared" ref="AH205:AH268" si="156">(AK205+10)/((J205/P205)+0.67)</f>
        <v>18.441009714012964</v>
      </c>
      <c r="AI205" s="81">
        <f t="shared" ref="AI205:AI268" si="157">J205/P205</f>
        <v>0.33500084517761158</v>
      </c>
      <c r="AJ205" s="80">
        <f t="shared" ref="AJ205:AJ268" si="158">$AJ$11*G205</f>
        <v>2.5164241919999997</v>
      </c>
      <c r="AK205" s="80">
        <f t="shared" ref="AK205:AK268" si="159">(G205-O205)/P205</f>
        <v>8.533230348511573</v>
      </c>
      <c r="AL205" s="78">
        <f t="shared" ref="AL205:AL268" ca="1" si="160">MIN(1,((0.381*AQ205)+(0.05*(P205/1.06)-0.15)))</f>
        <v>1</v>
      </c>
      <c r="AM205" s="80">
        <f t="shared" ref="AM205:AM268" ca="1" si="161">((G205-O205)/1.06)*((1.06/P205)^AL205)</f>
        <v>8.5332303485115748</v>
      </c>
      <c r="AN205" s="80">
        <f t="shared" ref="AN205:AN268" si="162">G205/1.06</f>
        <v>2.4729011320754717</v>
      </c>
      <c r="AO205" s="80">
        <f t="shared" ref="AO205:AO268" si="163">100*(J205/G205)</f>
        <v>2.9870957463756573</v>
      </c>
      <c r="AP205" s="80">
        <f t="shared" ref="AP205:AP268" si="164">100*(J205/(G205-O205))</f>
        <v>3.9258385335401713</v>
      </c>
      <c r="AQ205" s="80">
        <f t="shared" ref="AQ205:AQ268" ca="1" si="165">SQRT(((3.47-LOG(AM205))^2)+((LOG(AP205)+1.22)^2))</f>
        <v>3.1203037815449228</v>
      </c>
      <c r="AR205" s="80">
        <f t="shared" ref="AR205:AR268" si="166">SQRT(((3.47-LOG(AN205))^2)+((LOG(AO205)+1.22)^2))</f>
        <v>3.5129085300770559</v>
      </c>
      <c r="AS205" s="78">
        <f t="shared" ref="AS205:AS268" si="167">(L205-M205)/(G205-O205)</f>
        <v>0.3179928778971563</v>
      </c>
      <c r="AT205" s="96">
        <f t="shared" ref="AT205:AT268" ca="1" si="168">IF(AND((0.005*(AP205-1)-0.0003*((AP205-1)^2)-0.002)&gt;0,AM205&gt;(1/(0.005*(AP205-1)-0.0003*((AP205-1)^2)-0.002)),AP205&gt;=4.5),9,IF(AND((0.005*(AP205-1)-0.0003*((AP205-1)^2)-0.002)&gt;0,AM205&gt;(1/(0.005*(AP205-1)-0.0003*((AP205-1)^2)-0.002)),AP205&lt;4.5),8,IF(AM205&lt;12*EXP(-1.4*AP205),1,IF(AQ205&gt;3.6,2,IF(AQ205&gt;2.95,3,IF(AQ205&gt;2.6,4,IF(AQ205&gt;2.05,5,IF(AQ205&gt;1.31,6,7))))))))</f>
        <v>3</v>
      </c>
      <c r="AU205" s="97" t="str">
        <f t="shared" ref="AU205:AU268" ca="1" si="169">IF(AT205=9,"Very stiff fine-grained",IF(AT205=8,"Very stiff sand to clayey sand",IF(AT205=1,"Sensitive fine-grained", IF(AT205=2,"Organic",IF(AT205=3,"Clay",IF(AT205=4,"Silt mxture",IF(AT205=5,"Sand mixture",IF(AT205=6,"Sand","Gravelly sand to sand"))))))))</f>
        <v>Clay</v>
      </c>
      <c r="AV205" s="98">
        <f t="shared" ref="AV205:AV268" si="170">IF(AND((0.005*(AO205-1)-0.0003*((AO205-1)^2)-0.002)&gt;0,AN205&gt;(1/(0.005*(AO205-1)-0.0003*((AO205-1)^2)-0.002)),AO205&gt;=4.5),9,IF(AND((0.005*(AO205-1)-0.0003*((AO205-1)^2)-0.002)&gt;0,AN205&gt;(1/(0.005*(AO205-1)-0.0003*((AO205-1)^2)-0.002)),AO205&lt;4.5),8,IF(AN205&lt;12*EXP(-1.4*AO205),1,IF(AR205&gt;3.6,2,IF(AR205&gt;2.95,3,IF(AR205&gt;2.6,4,IF(AR205&gt;2.05,5,IF(AR205&gt;1.31,6,7))))))))</f>
        <v>3</v>
      </c>
      <c r="AW205" s="99" t="str">
        <f t="shared" ref="AW205:AW268" si="171">IF(AV205=9,"Very stiff fine-grained",IF(AV205=8,"Very stiff sand to clayey sand",IF(AV205=1,"Sensitive fine-grained", IF(AV205=2,"Organic",IF(AV205=3,"Clay",IF(AV205=4,"Silt mxture",IF(AV205=5,"Sand mixture",IF(AV205=6,"Sand","Gravelly sand to sand"))))))))</f>
        <v>Clay</v>
      </c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</row>
    <row r="206" spans="1:69">
      <c r="A206">
        <v>3.86</v>
      </c>
      <c r="C206" s="89">
        <f t="shared" si="132"/>
        <v>-12.663888</v>
      </c>
      <c r="D206" s="84">
        <f t="shared" si="133"/>
        <v>12.663888</v>
      </c>
      <c r="E206" s="76">
        <v>0.22509999999999999</v>
      </c>
      <c r="F206" s="91">
        <f t="shared" si="134"/>
        <v>2.350044</v>
      </c>
      <c r="G206" s="80">
        <f t="shared" si="135"/>
        <v>2.5507008</v>
      </c>
      <c r="H206" s="81">
        <f t="shared" si="129"/>
        <v>2.5149661714285712</v>
      </c>
      <c r="I206" s="102">
        <v>7.1</v>
      </c>
      <c r="J206" s="92">
        <f t="shared" si="136"/>
        <v>7.4123999999999995E-2</v>
      </c>
      <c r="K206" s="102">
        <v>96.1</v>
      </c>
      <c r="L206" s="78">
        <f t="shared" si="137"/>
        <v>1.0032839999999998</v>
      </c>
      <c r="M206" s="81">
        <f t="shared" si="138"/>
        <v>0.39511330559999996</v>
      </c>
      <c r="N206" s="14">
        <f t="shared" ref="N206:N269" si="172">IF(C206&gt;-11.5,98,IF(C206&gt;-26.5,115,IF(C206&gt;-39.5,117,IF(C206&gt;-49.5,120,119))))</f>
        <v>115</v>
      </c>
      <c r="O206" s="78">
        <f t="shared" si="139"/>
        <v>0.63056976000000153</v>
      </c>
      <c r="P206" s="78">
        <f t="shared" si="140"/>
        <v>0.23545645439999974</v>
      </c>
      <c r="Q206" s="93">
        <f t="shared" si="141"/>
        <v>0.63364324319999954</v>
      </c>
      <c r="R206" s="80">
        <f t="shared" si="142"/>
        <v>2.6911270910567158</v>
      </c>
      <c r="S206" s="80">
        <f t="shared" si="143"/>
        <v>3047.5658276909576</v>
      </c>
      <c r="T206" s="69">
        <f t="shared" si="144"/>
        <v>103.60083993599989</v>
      </c>
      <c r="U206" s="78">
        <f t="shared" si="145"/>
        <v>1.4983781339527917</v>
      </c>
      <c r="V206" s="69">
        <f t="shared" si="146"/>
        <v>93.498795558654209</v>
      </c>
      <c r="W206" s="80">
        <f t="shared" ca="1" si="147"/>
        <v>1.3704857350712456</v>
      </c>
      <c r="X206" s="80">
        <f t="shared" ca="1" si="148"/>
        <v>27.625622951777693</v>
      </c>
      <c r="Y206" s="94">
        <f t="shared" ca="1" si="149"/>
        <v>8.8348730319805597E-9</v>
      </c>
      <c r="Z206" s="80">
        <f t="shared" ca="1" si="150"/>
        <v>8.1549305789597426</v>
      </c>
      <c r="AA206" s="80">
        <f t="shared" ca="1" si="151"/>
        <v>15.65853533370576</v>
      </c>
      <c r="AB206" s="80">
        <f t="shared" ca="1" si="152"/>
        <v>0.38309862888019863</v>
      </c>
      <c r="AC206" s="80">
        <f t="shared" si="153"/>
        <v>14.606395853663733</v>
      </c>
      <c r="AD206" s="69">
        <f t="shared" si="154"/>
        <v>225.89776941176453</v>
      </c>
      <c r="AE206" s="69">
        <f t="shared" si="130"/>
        <v>221.69369546218471</v>
      </c>
      <c r="AF206" s="69">
        <f t="shared" si="155"/>
        <v>255.07008000000002</v>
      </c>
      <c r="AG206" s="95">
        <f t="shared" si="131"/>
        <v>251.49661714285713</v>
      </c>
      <c r="AH206" s="93">
        <f t="shared" si="156"/>
        <v>18.434961274341557</v>
      </c>
      <c r="AI206" s="81">
        <f t="shared" si="157"/>
        <v>0.31480980289491728</v>
      </c>
      <c r="AJ206" s="80">
        <f t="shared" si="158"/>
        <v>2.4486727679999998</v>
      </c>
      <c r="AK206" s="80">
        <f t="shared" si="159"/>
        <v>8.1549305789597444</v>
      </c>
      <c r="AL206" s="78">
        <f t="shared" ca="1" si="160"/>
        <v>1</v>
      </c>
      <c r="AM206" s="80">
        <f t="shared" ca="1" si="161"/>
        <v>8.1549305789597426</v>
      </c>
      <c r="AN206" s="80">
        <f t="shared" si="162"/>
        <v>2.4063215094339623</v>
      </c>
      <c r="AO206" s="80">
        <f t="shared" si="163"/>
        <v>2.9060248853962016</v>
      </c>
      <c r="AP206" s="80">
        <f t="shared" si="164"/>
        <v>3.8603615303255583</v>
      </c>
      <c r="AQ206" s="80">
        <f t="shared" ca="1" si="165"/>
        <v>3.1321294510431801</v>
      </c>
      <c r="AR206" s="80">
        <f t="shared" si="166"/>
        <v>3.5175606444193477</v>
      </c>
      <c r="AS206" s="78">
        <f t="shared" si="167"/>
        <v>0.31673395290771422</v>
      </c>
      <c r="AT206" s="96">
        <f t="shared" ca="1" si="168"/>
        <v>3</v>
      </c>
      <c r="AU206" s="97" t="str">
        <f t="shared" ca="1" si="169"/>
        <v>Clay</v>
      </c>
      <c r="AV206" s="98">
        <f t="shared" si="170"/>
        <v>3</v>
      </c>
      <c r="AW206" s="99" t="str">
        <f t="shared" si="171"/>
        <v>Clay</v>
      </c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</row>
    <row r="207" spans="1:69">
      <c r="A207">
        <v>3.88</v>
      </c>
      <c r="C207" s="89">
        <f t="shared" si="132"/>
        <v>-12.729504</v>
      </c>
      <c r="D207" s="84">
        <f t="shared" si="133"/>
        <v>12.729504</v>
      </c>
      <c r="E207" s="76">
        <v>0.2059</v>
      </c>
      <c r="F207" s="91">
        <f t="shared" si="134"/>
        <v>2.1495959999999998</v>
      </c>
      <c r="G207" s="80">
        <f t="shared" si="135"/>
        <v>2.3462855999999999</v>
      </c>
      <c r="H207" s="81">
        <f t="shared" si="129"/>
        <v>2.3559202285714287</v>
      </c>
      <c r="I207" s="102">
        <v>6.8</v>
      </c>
      <c r="J207" s="92">
        <f t="shared" si="136"/>
        <v>7.0992E-2</v>
      </c>
      <c r="K207" s="102">
        <v>94.2</v>
      </c>
      <c r="L207" s="78">
        <f t="shared" si="137"/>
        <v>0.98344799999999999</v>
      </c>
      <c r="M207" s="81">
        <f t="shared" si="138"/>
        <v>0.39716052479999997</v>
      </c>
      <c r="N207" s="14">
        <f t="shared" si="172"/>
        <v>115</v>
      </c>
      <c r="O207" s="78">
        <f t="shared" si="139"/>
        <v>0.6343426800000016</v>
      </c>
      <c r="P207" s="78">
        <f t="shared" si="140"/>
        <v>0.23718215519999974</v>
      </c>
      <c r="Q207" s="93">
        <f t="shared" si="141"/>
        <v>0.56494116359999946</v>
      </c>
      <c r="R207" s="80">
        <f t="shared" si="142"/>
        <v>2.3818873014440003</v>
      </c>
      <c r="S207" s="80">
        <f t="shared" si="143"/>
        <v>2837.0104999403384</v>
      </c>
      <c r="T207" s="69">
        <f t="shared" si="144"/>
        <v>104.36014828799989</v>
      </c>
      <c r="U207" s="78">
        <f t="shared" si="145"/>
        <v>1.4900507083427246</v>
      </c>
      <c r="V207" s="69">
        <f t="shared" si="146"/>
        <v>92.979164200586013</v>
      </c>
      <c r="W207" s="80">
        <f t="shared" ca="1" si="147"/>
        <v>1.3117413750914457</v>
      </c>
      <c r="X207" s="80">
        <f t="shared" ca="1" si="148"/>
        <v>27.042479961113109</v>
      </c>
      <c r="Y207" s="94">
        <f t="shared" ca="1" si="149"/>
        <v>5.7546586074618809E-9</v>
      </c>
      <c r="Z207" s="80">
        <f t="shared" ca="1" si="150"/>
        <v>7.2178403074060604</v>
      </c>
      <c r="AA207" s="80">
        <f t="shared" ca="1" si="151"/>
        <v>12.356530611954415</v>
      </c>
      <c r="AB207" s="80">
        <f t="shared" ca="1" si="152"/>
        <v>0.19691339606155303</v>
      </c>
      <c r="AC207" s="80">
        <f t="shared" si="153"/>
        <v>14.824040917964769</v>
      </c>
      <c r="AD207" s="69">
        <f t="shared" si="154"/>
        <v>201.40504941176451</v>
      </c>
      <c r="AE207" s="69">
        <f t="shared" si="130"/>
        <v>202.53853512605022</v>
      </c>
      <c r="AF207" s="69">
        <f t="shared" si="155"/>
        <v>234.62855999999996</v>
      </c>
      <c r="AG207" s="95">
        <f t="shared" si="131"/>
        <v>235.59202285714284</v>
      </c>
      <c r="AH207" s="93">
        <f t="shared" si="156"/>
        <v>17.76290839096421</v>
      </c>
      <c r="AI207" s="81">
        <f t="shared" si="157"/>
        <v>0.29931425465013262</v>
      </c>
      <c r="AJ207" s="80">
        <f t="shared" si="158"/>
        <v>2.252434176</v>
      </c>
      <c r="AK207" s="80">
        <f t="shared" si="159"/>
        <v>7.2178403074060613</v>
      </c>
      <c r="AL207" s="78">
        <f t="shared" ca="1" si="160"/>
        <v>1</v>
      </c>
      <c r="AM207" s="80">
        <f t="shared" ca="1" si="161"/>
        <v>7.2178403074060604</v>
      </c>
      <c r="AN207" s="80">
        <f t="shared" si="162"/>
        <v>2.2134769811320751</v>
      </c>
      <c r="AO207" s="80">
        <f t="shared" si="163"/>
        <v>3.0257186081694405</v>
      </c>
      <c r="AP207" s="80">
        <f t="shared" si="164"/>
        <v>4.1468672331668666</v>
      </c>
      <c r="AQ207" s="80">
        <f t="shared" ca="1" si="165"/>
        <v>3.1933731181930312</v>
      </c>
      <c r="AR207" s="80">
        <f t="shared" si="166"/>
        <v>3.5578046465547399</v>
      </c>
      <c r="AS207" s="78">
        <f t="shared" si="167"/>
        <v>0.34246905568557195</v>
      </c>
      <c r="AT207" s="96">
        <f t="shared" ca="1" si="168"/>
        <v>3</v>
      </c>
      <c r="AU207" s="97" t="str">
        <f t="shared" ca="1" si="169"/>
        <v>Clay</v>
      </c>
      <c r="AV207" s="98">
        <f t="shared" si="170"/>
        <v>3</v>
      </c>
      <c r="AW207" s="99" t="str">
        <f t="shared" si="171"/>
        <v>Clay</v>
      </c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</row>
    <row r="208" spans="1:69">
      <c r="A208">
        <v>3.9</v>
      </c>
      <c r="C208" s="89">
        <f t="shared" si="132"/>
        <v>-12.795120000000001</v>
      </c>
      <c r="D208" s="84">
        <f t="shared" si="133"/>
        <v>12.795120000000001</v>
      </c>
      <c r="E208" s="76">
        <v>0.19339999999999999</v>
      </c>
      <c r="F208" s="91">
        <f t="shared" si="134"/>
        <v>2.0190959999999998</v>
      </c>
      <c r="G208" s="80">
        <f t="shared" si="135"/>
        <v>2.2095215999999995</v>
      </c>
      <c r="H208" s="81">
        <f t="shared" ref="H208:H271" si="173">AVERAGE(G205:G211)</f>
        <v>2.2095812571428572</v>
      </c>
      <c r="I208" s="102">
        <v>6.3</v>
      </c>
      <c r="J208" s="92">
        <f t="shared" si="136"/>
        <v>6.5771999999999997E-2</v>
      </c>
      <c r="K208" s="102">
        <v>91.2</v>
      </c>
      <c r="L208" s="78">
        <f t="shared" si="137"/>
        <v>0.95212799999999997</v>
      </c>
      <c r="M208" s="81">
        <f t="shared" si="138"/>
        <v>0.39920774400000003</v>
      </c>
      <c r="N208" s="14">
        <f t="shared" si="172"/>
        <v>115</v>
      </c>
      <c r="O208" s="78">
        <f t="shared" si="139"/>
        <v>0.63811560000000167</v>
      </c>
      <c r="P208" s="78">
        <f t="shared" si="140"/>
        <v>0.23890785599999975</v>
      </c>
      <c r="Q208" s="93">
        <f t="shared" si="141"/>
        <v>0.51856397999999937</v>
      </c>
      <c r="R208" s="80">
        <f t="shared" si="142"/>
        <v>2.1705606030803772</v>
      </c>
      <c r="S208" s="80">
        <f t="shared" si="143"/>
        <v>2810.7902164697261</v>
      </c>
      <c r="T208" s="69">
        <f t="shared" si="144"/>
        <v>105.11945663999988</v>
      </c>
      <c r="U208" s="78">
        <f t="shared" si="145"/>
        <v>1.478747814134399</v>
      </c>
      <c r="V208" s="69">
        <f t="shared" si="146"/>
        <v>92.273863601986491</v>
      </c>
      <c r="W208" s="80">
        <f t="shared" ca="1" si="147"/>
        <v>1.263956863857669</v>
      </c>
      <c r="X208" s="80">
        <f t="shared" ca="1" si="148"/>
        <v>26.598637737911815</v>
      </c>
      <c r="Y208" s="94">
        <f t="shared" ca="1" si="149"/>
        <v>4.4922420102090391E-9</v>
      </c>
      <c r="Z208" s="80">
        <f t="shared" ca="1" si="150"/>
        <v>6.5774563729708388</v>
      </c>
      <c r="AA208" s="80">
        <f t="shared" ca="1" si="151"/>
        <v>10.3358544092246</v>
      </c>
      <c r="AB208" s="80">
        <f t="shared" ca="1" si="152"/>
        <v>0.1285785952297562</v>
      </c>
      <c r="AC208" s="80">
        <f t="shared" si="153"/>
        <v>14.8522684874807</v>
      </c>
      <c r="AD208" s="69">
        <f t="shared" si="154"/>
        <v>184.87129411764681</v>
      </c>
      <c r="AE208" s="69">
        <f t="shared" ref="AE208:AE271" si="174">AVERAGE(AD205:AD211)</f>
        <v>184.87831260504183</v>
      </c>
      <c r="AF208" s="69">
        <f t="shared" si="155"/>
        <v>220.95215999999996</v>
      </c>
      <c r="AG208" s="95">
        <f t="shared" ref="AG208:AG271" si="175">AVERAGE(AF205:AF211)</f>
        <v>220.9581257142857</v>
      </c>
      <c r="AH208" s="93">
        <f t="shared" si="156"/>
        <v>17.536662853075644</v>
      </c>
      <c r="AI208" s="81">
        <f t="shared" si="157"/>
        <v>0.27530279288932241</v>
      </c>
      <c r="AJ208" s="80">
        <f t="shared" si="158"/>
        <v>2.1211407359999996</v>
      </c>
      <c r="AK208" s="80">
        <f t="shared" si="159"/>
        <v>6.5774563729708388</v>
      </c>
      <c r="AL208" s="78">
        <f t="shared" ca="1" si="160"/>
        <v>1</v>
      </c>
      <c r="AM208" s="80">
        <f t="shared" ca="1" si="161"/>
        <v>6.5774563729708388</v>
      </c>
      <c r="AN208" s="80">
        <f t="shared" si="162"/>
        <v>2.0844543396226412</v>
      </c>
      <c r="AO208" s="80">
        <f t="shared" si="163"/>
        <v>2.9767529767529775</v>
      </c>
      <c r="AP208" s="80">
        <f t="shared" si="164"/>
        <v>4.1855510288238742</v>
      </c>
      <c r="AQ208" s="80">
        <f t="shared" ca="1" si="165"/>
        <v>3.2287535193351045</v>
      </c>
      <c r="AR208" s="80">
        <f t="shared" si="166"/>
        <v>3.5773752449038145</v>
      </c>
      <c r="AS208" s="78">
        <f t="shared" si="167"/>
        <v>0.35186339876518269</v>
      </c>
      <c r="AT208" s="96">
        <f t="shared" ca="1" si="168"/>
        <v>3</v>
      </c>
      <c r="AU208" s="97" t="str">
        <f t="shared" ca="1" si="169"/>
        <v>Clay</v>
      </c>
      <c r="AV208" s="98">
        <f t="shared" si="170"/>
        <v>3</v>
      </c>
      <c r="AW208" s="99" t="str">
        <f t="shared" si="171"/>
        <v>Clay</v>
      </c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</row>
    <row r="209" spans="1:69">
      <c r="A209">
        <v>3.92</v>
      </c>
      <c r="C209" s="89">
        <f t="shared" si="132"/>
        <v>-12.860736000000001</v>
      </c>
      <c r="D209" s="84">
        <f t="shared" si="133"/>
        <v>12.860736000000001</v>
      </c>
      <c r="E209" s="76">
        <v>0.1754</v>
      </c>
      <c r="F209" s="91">
        <f t="shared" si="134"/>
        <v>1.8311759999999999</v>
      </c>
      <c r="G209" s="80">
        <f t="shared" si="135"/>
        <v>2.0153376000000001</v>
      </c>
      <c r="H209" s="81">
        <f t="shared" si="173"/>
        <v>2.0961431999999993</v>
      </c>
      <c r="I209" s="102">
        <v>6.2</v>
      </c>
      <c r="J209" s="92">
        <f t="shared" si="136"/>
        <v>6.4727999999999994E-2</v>
      </c>
      <c r="K209" s="102">
        <v>88.2</v>
      </c>
      <c r="L209" s="78">
        <f t="shared" si="137"/>
        <v>0.92080799999999996</v>
      </c>
      <c r="M209" s="81">
        <f t="shared" si="138"/>
        <v>0.40125496320000004</v>
      </c>
      <c r="N209" s="14">
        <f t="shared" si="172"/>
        <v>115</v>
      </c>
      <c r="O209" s="78">
        <f t="shared" si="139"/>
        <v>0.64188852000000174</v>
      </c>
      <c r="P209" s="78">
        <f t="shared" si="140"/>
        <v>0.24063355679999976</v>
      </c>
      <c r="Q209" s="93">
        <f t="shared" si="141"/>
        <v>0.45323819639999946</v>
      </c>
      <c r="R209" s="80">
        <f t="shared" si="142"/>
        <v>1.8835203303615047</v>
      </c>
      <c r="S209" s="80">
        <f t="shared" si="143"/>
        <v>2496.3268555475552</v>
      </c>
      <c r="T209" s="69">
        <f t="shared" si="144"/>
        <v>105.8787649919999</v>
      </c>
      <c r="U209" s="78">
        <f t="shared" si="145"/>
        <v>1.4732760819901245</v>
      </c>
      <c r="V209" s="69">
        <f t="shared" si="146"/>
        <v>91.932427516183765</v>
      </c>
      <c r="W209" s="80">
        <f t="shared" ca="1" si="147"/>
        <v>1.2142743624877157</v>
      </c>
      <c r="X209" s="80">
        <f t="shared" ca="1" si="148"/>
        <v>25.921020096169372</v>
      </c>
      <c r="Y209" s="94">
        <f t="shared" ca="1" si="149"/>
        <v>2.9032624898756449E-9</v>
      </c>
      <c r="Z209" s="80">
        <f t="shared" ca="1" si="150"/>
        <v>5.7076373647318315</v>
      </c>
      <c r="AA209" s="80">
        <f t="shared" ca="1" si="151"/>
        <v>7.839149287564549</v>
      </c>
      <c r="AB209" s="80">
        <f t="shared" ca="1" si="152"/>
        <v>6.3025222372951967E-2</v>
      </c>
      <c r="AC209" s="80">
        <f t="shared" si="153"/>
        <v>15.21295737765896</v>
      </c>
      <c r="AD209" s="69">
        <f t="shared" si="154"/>
        <v>161.58224470588215</v>
      </c>
      <c r="AE209" s="69">
        <f t="shared" si="174"/>
        <v>171.08878588235274</v>
      </c>
      <c r="AF209" s="69">
        <f t="shared" si="155"/>
        <v>201.53376</v>
      </c>
      <c r="AG209" s="95">
        <f t="shared" si="175"/>
        <v>209.61431999999999</v>
      </c>
      <c r="AH209" s="93">
        <f t="shared" si="156"/>
        <v>16.728227974654377</v>
      </c>
      <c r="AI209" s="81">
        <f t="shared" si="157"/>
        <v>0.26898991504247283</v>
      </c>
      <c r="AJ209" s="80">
        <f t="shared" si="158"/>
        <v>1.9347240960000001</v>
      </c>
      <c r="AK209" s="80">
        <f t="shared" si="159"/>
        <v>5.7076373647318324</v>
      </c>
      <c r="AL209" s="78">
        <f t="shared" ca="1" si="160"/>
        <v>1</v>
      </c>
      <c r="AM209" s="80">
        <f t="shared" ca="1" si="161"/>
        <v>5.7076373647318315</v>
      </c>
      <c r="AN209" s="80">
        <f t="shared" si="162"/>
        <v>1.9012618867924529</v>
      </c>
      <c r="AO209" s="80">
        <f t="shared" si="163"/>
        <v>3.2117695814338996</v>
      </c>
      <c r="AP209" s="80">
        <f t="shared" si="164"/>
        <v>4.7128066808272262</v>
      </c>
      <c r="AQ209" s="80">
        <f t="shared" ca="1" si="165"/>
        <v>3.3087500296759838</v>
      </c>
      <c r="AR209" s="80">
        <f t="shared" si="166"/>
        <v>3.6282033407613237</v>
      </c>
      <c r="AS209" s="78">
        <f t="shared" si="167"/>
        <v>0.37828343574266365</v>
      </c>
      <c r="AT209" s="96">
        <f t="shared" ca="1" si="168"/>
        <v>3</v>
      </c>
      <c r="AU209" s="97" t="str">
        <f t="shared" ca="1" si="169"/>
        <v>Clay</v>
      </c>
      <c r="AV209" s="98">
        <f t="shared" si="170"/>
        <v>2</v>
      </c>
      <c r="AW209" s="99" t="str">
        <f t="shared" si="171"/>
        <v>Organic</v>
      </c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</row>
    <row r="210" spans="1:69">
      <c r="A210">
        <v>3.94</v>
      </c>
      <c r="C210" s="89">
        <f t="shared" si="132"/>
        <v>-12.926352</v>
      </c>
      <c r="D210" s="84">
        <f t="shared" si="133"/>
        <v>12.926352</v>
      </c>
      <c r="E210" s="76">
        <v>0.16420000000000001</v>
      </c>
      <c r="F210" s="91">
        <f t="shared" si="134"/>
        <v>1.714248</v>
      </c>
      <c r="G210" s="80">
        <f t="shared" si="135"/>
        <v>1.8954864</v>
      </c>
      <c r="H210" s="81">
        <f t="shared" si="173"/>
        <v>2.0095806857142855</v>
      </c>
      <c r="I210" s="102">
        <v>6.1</v>
      </c>
      <c r="J210" s="92">
        <f t="shared" si="136"/>
        <v>6.3683999999999991E-2</v>
      </c>
      <c r="K210" s="102">
        <v>86.8</v>
      </c>
      <c r="L210" s="78">
        <f t="shared" si="137"/>
        <v>0.90619199999999989</v>
      </c>
      <c r="M210" s="81">
        <f t="shared" si="138"/>
        <v>0.40330218239999999</v>
      </c>
      <c r="N210" s="14">
        <f t="shared" si="172"/>
        <v>115</v>
      </c>
      <c r="O210" s="78">
        <f t="shared" si="139"/>
        <v>0.6456614400000017</v>
      </c>
      <c r="P210" s="78">
        <f t="shared" si="140"/>
        <v>0.24235925759999971</v>
      </c>
      <c r="Q210" s="93">
        <f t="shared" si="141"/>
        <v>0.41244223679999953</v>
      </c>
      <c r="R210" s="80">
        <f t="shared" si="142"/>
        <v>1.7017804101410154</v>
      </c>
      <c r="S210" s="80">
        <f t="shared" si="143"/>
        <v>2308.872410467859</v>
      </c>
      <c r="T210" s="69">
        <f t="shared" si="144"/>
        <v>106.63807334399986</v>
      </c>
      <c r="U210" s="78">
        <f t="shared" si="145"/>
        <v>1.4689729391438104</v>
      </c>
      <c r="V210" s="69">
        <f t="shared" si="146"/>
        <v>91.663911402573774</v>
      </c>
      <c r="W210" s="80">
        <f t="shared" ca="1" si="147"/>
        <v>1.1839547337051772</v>
      </c>
      <c r="X210" s="80">
        <f t="shared" ca="1" si="148"/>
        <v>25.436285381520673</v>
      </c>
      <c r="Y210" s="94">
        <f t="shared" ca="1" si="149"/>
        <v>2.4366745488551227E-9</v>
      </c>
      <c r="Z210" s="80">
        <f t="shared" ca="1" si="150"/>
        <v>5.1569103337606528</v>
      </c>
      <c r="AA210" s="80">
        <f t="shared" ca="1" si="151"/>
        <v>6.4452352516159861</v>
      </c>
      <c r="AB210" s="80">
        <f t="shared" ca="1" si="152"/>
        <v>4.3490605012605738E-2</v>
      </c>
      <c r="AC210" s="80">
        <f t="shared" si="153"/>
        <v>15.450267980365915</v>
      </c>
      <c r="AD210" s="69">
        <f t="shared" si="154"/>
        <v>147.03823058823511</v>
      </c>
      <c r="AE210" s="69">
        <f t="shared" si="174"/>
        <v>160.46108773109222</v>
      </c>
      <c r="AF210" s="69">
        <f t="shared" si="155"/>
        <v>189.54864000000001</v>
      </c>
      <c r="AG210" s="95">
        <f t="shared" si="175"/>
        <v>200.95806857142858</v>
      </c>
      <c r="AH210" s="93">
        <f t="shared" si="156"/>
        <v>16.2494077752145</v>
      </c>
      <c r="AI210" s="81">
        <f t="shared" si="157"/>
        <v>0.26276693793602407</v>
      </c>
      <c r="AJ210" s="80">
        <f t="shared" si="158"/>
        <v>1.819666944</v>
      </c>
      <c r="AK210" s="80">
        <f t="shared" si="159"/>
        <v>5.1569103337606528</v>
      </c>
      <c r="AL210" s="78">
        <f t="shared" ca="1" si="160"/>
        <v>1</v>
      </c>
      <c r="AM210" s="80">
        <f t="shared" ca="1" si="161"/>
        <v>5.1569103337606528</v>
      </c>
      <c r="AN210" s="80">
        <f t="shared" si="162"/>
        <v>1.7881947169811321</v>
      </c>
      <c r="AO210" s="80">
        <f t="shared" si="163"/>
        <v>3.359770874641991</v>
      </c>
      <c r="AP210" s="80">
        <f t="shared" si="164"/>
        <v>5.0954335237472028</v>
      </c>
      <c r="AQ210" s="80">
        <f t="shared" ca="1" si="165"/>
        <v>3.3642892821966601</v>
      </c>
      <c r="AR210" s="80">
        <f t="shared" si="166"/>
        <v>3.6609359326633726</v>
      </c>
      <c r="AS210" s="78">
        <f t="shared" si="167"/>
        <v>0.40236819850357325</v>
      </c>
      <c r="AT210" s="96">
        <f t="shared" ca="1" si="168"/>
        <v>3</v>
      </c>
      <c r="AU210" s="97" t="str">
        <f t="shared" ca="1" si="169"/>
        <v>Clay</v>
      </c>
      <c r="AV210" s="98">
        <f t="shared" si="170"/>
        <v>2</v>
      </c>
      <c r="AW210" s="99" t="str">
        <f t="shared" si="171"/>
        <v>Organic</v>
      </c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</row>
    <row r="211" spans="1:69">
      <c r="A211">
        <v>3.96</v>
      </c>
      <c r="C211" s="89">
        <f t="shared" si="132"/>
        <v>-12.991968</v>
      </c>
      <c r="D211" s="84">
        <f t="shared" si="133"/>
        <v>12.991968</v>
      </c>
      <c r="E211" s="76">
        <v>0.158</v>
      </c>
      <c r="F211" s="91">
        <f t="shared" si="134"/>
        <v>1.6495199999999999</v>
      </c>
      <c r="G211" s="80">
        <f t="shared" si="135"/>
        <v>1.8284615999999998</v>
      </c>
      <c r="H211" s="81">
        <f t="shared" si="173"/>
        <v>1.9549347428571426</v>
      </c>
      <c r="I211" s="102">
        <v>5.9</v>
      </c>
      <c r="J211" s="92">
        <f t="shared" si="136"/>
        <v>6.1596000000000005E-2</v>
      </c>
      <c r="K211" s="102">
        <v>85.7</v>
      </c>
      <c r="L211" s="78">
        <f t="shared" si="137"/>
        <v>0.89470799999999995</v>
      </c>
      <c r="M211" s="81">
        <f t="shared" si="138"/>
        <v>0.40534940159999999</v>
      </c>
      <c r="N211" s="14">
        <f t="shared" si="172"/>
        <v>115</v>
      </c>
      <c r="O211" s="78">
        <f t="shared" si="139"/>
        <v>0.64943436000000176</v>
      </c>
      <c r="P211" s="78">
        <f t="shared" si="140"/>
        <v>0.24408495839999972</v>
      </c>
      <c r="Q211" s="93">
        <f t="shared" si="141"/>
        <v>0.38907898919999939</v>
      </c>
      <c r="R211" s="80">
        <f t="shared" si="142"/>
        <v>1.5940309953978706</v>
      </c>
      <c r="S211" s="80">
        <f t="shared" si="143"/>
        <v>2251.9171221966249</v>
      </c>
      <c r="T211" s="69">
        <f t="shared" si="144"/>
        <v>107.39738169599988</v>
      </c>
      <c r="U211" s="78">
        <f t="shared" si="145"/>
        <v>1.4636567922513586</v>
      </c>
      <c r="V211" s="69">
        <f t="shared" si="146"/>
        <v>91.332183836484774</v>
      </c>
      <c r="W211" s="80">
        <f t="shared" ca="1" si="147"/>
        <v>1.1641585378541881</v>
      </c>
      <c r="X211" s="80">
        <f t="shared" ca="1" si="148"/>
        <v>25.123811041722735</v>
      </c>
      <c r="Y211" s="94">
        <f t="shared" ca="1" si="149"/>
        <v>2.2201086065994315E-9</v>
      </c>
      <c r="Z211" s="80">
        <f t="shared" ca="1" si="150"/>
        <v>4.830396955751123</v>
      </c>
      <c r="AA211" s="80">
        <f t="shared" ca="1" si="151"/>
        <v>5.6951695908436397</v>
      </c>
      <c r="AB211" s="80">
        <f t="shared" ca="1" si="152"/>
        <v>3.5013863145254752E-2</v>
      </c>
      <c r="AC211" s="80">
        <f t="shared" si="153"/>
        <v>15.526200698736373</v>
      </c>
      <c r="AD211" s="69">
        <f t="shared" si="154"/>
        <v>138.70908705882331</v>
      </c>
      <c r="AE211" s="69">
        <f t="shared" si="174"/>
        <v>153.58828033613423</v>
      </c>
      <c r="AF211" s="69">
        <f t="shared" si="155"/>
        <v>182.84616</v>
      </c>
      <c r="AG211" s="95">
        <f t="shared" si="175"/>
        <v>195.49347428571426</v>
      </c>
      <c r="AH211" s="93">
        <f t="shared" si="156"/>
        <v>16.07884262232383</v>
      </c>
      <c r="AI211" s="81">
        <f t="shared" si="157"/>
        <v>0.25235475550713032</v>
      </c>
      <c r="AJ211" s="80">
        <f t="shared" si="158"/>
        <v>1.7553231359999997</v>
      </c>
      <c r="AK211" s="80">
        <f t="shared" si="159"/>
        <v>4.830396955751123</v>
      </c>
      <c r="AL211" s="78">
        <f t="shared" ca="1" si="160"/>
        <v>1</v>
      </c>
      <c r="AM211" s="80">
        <f t="shared" ca="1" si="161"/>
        <v>4.830396955751123</v>
      </c>
      <c r="AN211" s="80">
        <f t="shared" si="162"/>
        <v>1.7249637735849055</v>
      </c>
      <c r="AO211" s="80">
        <f t="shared" si="163"/>
        <v>3.3687335845609234</v>
      </c>
      <c r="AP211" s="80">
        <f t="shared" si="164"/>
        <v>5.2243067768307121</v>
      </c>
      <c r="AQ211" s="80">
        <f t="shared" ca="1" si="165"/>
        <v>3.3937953454548535</v>
      </c>
      <c r="AR211" s="80">
        <f t="shared" si="166"/>
        <v>3.6752348843834137</v>
      </c>
      <c r="AS211" s="78">
        <f t="shared" si="167"/>
        <v>0.41505283491160111</v>
      </c>
      <c r="AT211" s="96">
        <f t="shared" ca="1" si="168"/>
        <v>3</v>
      </c>
      <c r="AU211" s="97" t="str">
        <f t="shared" ca="1" si="169"/>
        <v>Clay</v>
      </c>
      <c r="AV211" s="98">
        <f t="shared" si="170"/>
        <v>2</v>
      </c>
      <c r="AW211" s="99" t="str">
        <f t="shared" si="171"/>
        <v>Organic</v>
      </c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</row>
    <row r="212" spans="1:69">
      <c r="A212">
        <v>3.98</v>
      </c>
      <c r="C212" s="89">
        <f t="shared" si="132"/>
        <v>-13.057584</v>
      </c>
      <c r="D212" s="84">
        <f t="shared" si="133"/>
        <v>13.057584</v>
      </c>
      <c r="E212" s="76">
        <v>0.158</v>
      </c>
      <c r="F212" s="91">
        <f t="shared" si="134"/>
        <v>1.6495199999999999</v>
      </c>
      <c r="G212" s="80">
        <f t="shared" si="135"/>
        <v>1.8272087999999997</v>
      </c>
      <c r="H212" s="81">
        <f t="shared" si="173"/>
        <v>1.955322514285714</v>
      </c>
      <c r="I212" s="102">
        <v>5.3</v>
      </c>
      <c r="J212" s="92">
        <f t="shared" si="136"/>
        <v>5.5331999999999999E-2</v>
      </c>
      <c r="K212" s="102">
        <v>85.1</v>
      </c>
      <c r="L212" s="78">
        <f t="shared" si="137"/>
        <v>0.8884439999999999</v>
      </c>
      <c r="M212" s="81">
        <f t="shared" si="138"/>
        <v>0.4073966208</v>
      </c>
      <c r="N212" s="14">
        <f t="shared" si="172"/>
        <v>115</v>
      </c>
      <c r="O212" s="78">
        <f t="shared" si="139"/>
        <v>0.65320728000000183</v>
      </c>
      <c r="P212" s="78">
        <f t="shared" si="140"/>
        <v>0.24581065919999973</v>
      </c>
      <c r="Q212" s="93">
        <f t="shared" si="141"/>
        <v>0.3874205015999993</v>
      </c>
      <c r="R212" s="80">
        <f t="shared" si="142"/>
        <v>1.5760931721222924</v>
      </c>
      <c r="S212" s="80">
        <f t="shared" si="143"/>
        <v>2496.1654355951837</v>
      </c>
      <c r="T212" s="69">
        <f t="shared" si="144"/>
        <v>108.15669004799989</v>
      </c>
      <c r="U212" s="78">
        <f t="shared" si="145"/>
        <v>1.4510544439722273</v>
      </c>
      <c r="V212" s="69">
        <f t="shared" si="146"/>
        <v>90.545797303866976</v>
      </c>
      <c r="W212" s="80">
        <f t="shared" ca="1" si="147"/>
        <v>1.1474195003819314</v>
      </c>
      <c r="X212" s="80">
        <f t="shared" ca="1" si="148"/>
        <v>25.069747425047183</v>
      </c>
      <c r="Y212" s="94">
        <f t="shared" ca="1" si="149"/>
        <v>2.374195277276366E-9</v>
      </c>
      <c r="Z212" s="80">
        <f t="shared" ca="1" si="150"/>
        <v>4.7760399155220981</v>
      </c>
      <c r="AA212" s="80">
        <f t="shared" ca="1" si="151"/>
        <v>5.607078120403604</v>
      </c>
      <c r="AB212" s="80">
        <f t="shared" ca="1" si="152"/>
        <v>3.6864826318472897E-2</v>
      </c>
      <c r="AC212" s="80">
        <f t="shared" si="153"/>
        <v>15.213153963465665</v>
      </c>
      <c r="AD212" s="69">
        <f t="shared" si="154"/>
        <v>138.11782588235269</v>
      </c>
      <c r="AE212" s="69">
        <f t="shared" si="174"/>
        <v>153.19002756302498</v>
      </c>
      <c r="AF212" s="69">
        <f t="shared" si="155"/>
        <v>182.72087999999997</v>
      </c>
      <c r="AG212" s="95">
        <f t="shared" si="175"/>
        <v>195.53225142857144</v>
      </c>
      <c r="AH212" s="93">
        <f t="shared" si="156"/>
        <v>16.507695822991828</v>
      </c>
      <c r="AI212" s="81">
        <f t="shared" si="157"/>
        <v>0.22510008386161987</v>
      </c>
      <c r="AJ212" s="80">
        <f t="shared" si="158"/>
        <v>1.7541204479999997</v>
      </c>
      <c r="AK212" s="80">
        <f t="shared" si="159"/>
        <v>4.7760399155220972</v>
      </c>
      <c r="AL212" s="78">
        <f t="shared" ca="1" si="160"/>
        <v>1</v>
      </c>
      <c r="AM212" s="80">
        <f t="shared" ca="1" si="161"/>
        <v>4.7760399155220981</v>
      </c>
      <c r="AN212" s="80">
        <f t="shared" si="162"/>
        <v>1.7237818867924526</v>
      </c>
      <c r="AO212" s="80">
        <f t="shared" si="163"/>
        <v>3.0282253456747803</v>
      </c>
      <c r="AP212" s="80">
        <f t="shared" si="164"/>
        <v>4.7131114446938795</v>
      </c>
      <c r="AQ212" s="80">
        <f t="shared" ca="1" si="165"/>
        <v>3.3725236547117121</v>
      </c>
      <c r="AR212" s="80">
        <f t="shared" si="166"/>
        <v>3.6537211019540536</v>
      </c>
      <c r="AS212" s="78">
        <f t="shared" si="167"/>
        <v>0.40975021838131931</v>
      </c>
      <c r="AT212" s="96">
        <f t="shared" ca="1" si="168"/>
        <v>3</v>
      </c>
      <c r="AU212" s="97" t="str">
        <f t="shared" ca="1" si="169"/>
        <v>Clay</v>
      </c>
      <c r="AV212" s="98">
        <f t="shared" si="170"/>
        <v>2</v>
      </c>
      <c r="AW212" s="99" t="str">
        <f t="shared" si="171"/>
        <v>Organic</v>
      </c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</row>
    <row r="213" spans="1:69">
      <c r="A213">
        <v>4</v>
      </c>
      <c r="C213" s="89">
        <f t="shared" si="132"/>
        <v>-13.123200000000001</v>
      </c>
      <c r="D213" s="84">
        <f t="shared" si="133"/>
        <v>13.123200000000001</v>
      </c>
      <c r="E213" s="76">
        <v>0.16919999999999999</v>
      </c>
      <c r="F213" s="91">
        <f t="shared" si="134"/>
        <v>1.7664479999999998</v>
      </c>
      <c r="G213" s="80">
        <f t="shared" si="135"/>
        <v>1.9447631999999997</v>
      </c>
      <c r="H213" s="81">
        <f t="shared" si="173"/>
        <v>2.0205576000000001</v>
      </c>
      <c r="I213" s="102">
        <v>5.4</v>
      </c>
      <c r="J213" s="92">
        <f t="shared" si="136"/>
        <v>5.6376000000000002E-2</v>
      </c>
      <c r="K213" s="102">
        <v>85.4</v>
      </c>
      <c r="L213" s="78">
        <f t="shared" si="137"/>
        <v>0.89157600000000004</v>
      </c>
      <c r="M213" s="81">
        <f t="shared" si="138"/>
        <v>0.40944384</v>
      </c>
      <c r="N213" s="14">
        <f t="shared" si="172"/>
        <v>115</v>
      </c>
      <c r="O213" s="78">
        <f t="shared" si="139"/>
        <v>0.6569802000000019</v>
      </c>
      <c r="P213" s="78">
        <f t="shared" si="140"/>
        <v>0.24753635999999973</v>
      </c>
      <c r="Q213" s="93">
        <f t="shared" si="141"/>
        <v>0.42496838999999931</v>
      </c>
      <c r="R213" s="80">
        <f t="shared" si="142"/>
        <v>1.7167917876791909</v>
      </c>
      <c r="S213" s="80">
        <f t="shared" si="143"/>
        <v>2687.3826158815973</v>
      </c>
      <c r="T213" s="69">
        <f t="shared" si="144"/>
        <v>108.91599839999988</v>
      </c>
      <c r="U213" s="78">
        <f t="shared" si="145"/>
        <v>1.4556833438101942</v>
      </c>
      <c r="V213" s="69">
        <f t="shared" si="146"/>
        <v>90.834640653756111</v>
      </c>
      <c r="W213" s="80">
        <f t="shared" ca="1" si="147"/>
        <v>1.1832473455287136</v>
      </c>
      <c r="X213" s="80">
        <f t="shared" ca="1" si="148"/>
        <v>25.478240560182734</v>
      </c>
      <c r="Y213" s="94">
        <f t="shared" ca="1" si="149"/>
        <v>2.7686419329783897E-9</v>
      </c>
      <c r="Z213" s="80">
        <f t="shared" ca="1" si="150"/>
        <v>5.2023993566036086</v>
      </c>
      <c r="AA213" s="80">
        <f t="shared" ca="1" si="151"/>
        <v>6.6995614506450538</v>
      </c>
      <c r="AB213" s="80">
        <f t="shared" ca="1" si="152"/>
        <v>5.1365594117967033E-2</v>
      </c>
      <c r="AC213" s="80">
        <f t="shared" si="153"/>
        <v>14.988760995661853</v>
      </c>
      <c r="AD213" s="69">
        <f t="shared" si="154"/>
        <v>151.50388235294093</v>
      </c>
      <c r="AE213" s="69">
        <f t="shared" si="174"/>
        <v>160.42087058823509</v>
      </c>
      <c r="AF213" s="69">
        <f t="shared" si="155"/>
        <v>194.47631999999996</v>
      </c>
      <c r="AG213" s="95">
        <f t="shared" si="175"/>
        <v>202.05575999999999</v>
      </c>
      <c r="AH213" s="93">
        <f t="shared" si="156"/>
        <v>16.933920501599339</v>
      </c>
      <c r="AI213" s="81">
        <f t="shared" si="157"/>
        <v>0.22774835987731282</v>
      </c>
      <c r="AJ213" s="80">
        <f t="shared" si="158"/>
        <v>1.8669726719999997</v>
      </c>
      <c r="AK213" s="80">
        <f t="shared" si="159"/>
        <v>5.2023993566036086</v>
      </c>
      <c r="AL213" s="78">
        <f t="shared" ca="1" si="160"/>
        <v>1</v>
      </c>
      <c r="AM213" s="80">
        <f t="shared" ca="1" si="161"/>
        <v>5.2023993566036086</v>
      </c>
      <c r="AN213" s="80">
        <f t="shared" si="162"/>
        <v>1.834682264150943</v>
      </c>
      <c r="AO213" s="80">
        <f t="shared" si="163"/>
        <v>2.8988619282800094</v>
      </c>
      <c r="AP213" s="80">
        <f t="shared" si="164"/>
        <v>4.3777561902898308</v>
      </c>
      <c r="AQ213" s="80">
        <f t="shared" ca="1" si="165"/>
        <v>3.3238007674554129</v>
      </c>
      <c r="AR213" s="80">
        <f t="shared" si="166"/>
        <v>3.6209310137081374</v>
      </c>
      <c r="AS213" s="78">
        <f t="shared" si="167"/>
        <v>0.374389287636194</v>
      </c>
      <c r="AT213" s="96">
        <f t="shared" ca="1" si="168"/>
        <v>3</v>
      </c>
      <c r="AU213" s="97" t="str">
        <f t="shared" ca="1" si="169"/>
        <v>Clay</v>
      </c>
      <c r="AV213" s="98">
        <f t="shared" si="170"/>
        <v>2</v>
      </c>
      <c r="AW213" s="99" t="str">
        <f t="shared" si="171"/>
        <v>Organic</v>
      </c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</row>
    <row r="214" spans="1:69">
      <c r="A214">
        <v>4.0199999999999996</v>
      </c>
      <c r="C214" s="89">
        <f t="shared" si="132"/>
        <v>-13.188815999999999</v>
      </c>
      <c r="D214" s="84">
        <f t="shared" si="133"/>
        <v>13.188815999999999</v>
      </c>
      <c r="E214" s="76">
        <v>0.17100000000000001</v>
      </c>
      <c r="F214" s="91">
        <f t="shared" si="134"/>
        <v>1.7852400000000002</v>
      </c>
      <c r="G214" s="80">
        <f t="shared" si="135"/>
        <v>1.9637640000000001</v>
      </c>
      <c r="H214" s="81">
        <f t="shared" si="173"/>
        <v>2.1278509714285709</v>
      </c>
      <c r="I214" s="102">
        <v>5.0999999999999996</v>
      </c>
      <c r="J214" s="92">
        <f t="shared" si="136"/>
        <v>5.3243999999999993E-2</v>
      </c>
      <c r="K214" s="102">
        <v>85.5</v>
      </c>
      <c r="L214" s="78">
        <f t="shared" si="137"/>
        <v>0.89261999999999997</v>
      </c>
      <c r="M214" s="81">
        <f t="shared" si="138"/>
        <v>0.41149105919999995</v>
      </c>
      <c r="N214" s="14">
        <f t="shared" si="172"/>
        <v>115</v>
      </c>
      <c r="O214" s="78">
        <f t="shared" si="139"/>
        <v>0.66075312000000186</v>
      </c>
      <c r="P214" s="78">
        <f t="shared" si="140"/>
        <v>0.24926206079999969</v>
      </c>
      <c r="Q214" s="93">
        <f t="shared" si="141"/>
        <v>0.4299935903999994</v>
      </c>
      <c r="R214" s="80">
        <f t="shared" si="142"/>
        <v>1.7250663378933275</v>
      </c>
      <c r="S214" s="80">
        <f t="shared" si="143"/>
        <v>2879.1112171711111</v>
      </c>
      <c r="T214" s="69">
        <f t="shared" si="144"/>
        <v>109.67530675199987</v>
      </c>
      <c r="U214" s="78">
        <f t="shared" si="145"/>
        <v>1.4493610071705072</v>
      </c>
      <c r="V214" s="69">
        <f t="shared" si="146"/>
        <v>90.440126847439643</v>
      </c>
      <c r="W214" s="80">
        <f t="shared" ca="1" si="147"/>
        <v>1.1806288128642435</v>
      </c>
      <c r="X214" s="80">
        <f t="shared" ca="1" si="148"/>
        <v>25.501210468409287</v>
      </c>
      <c r="Y214" s="94">
        <f t="shared" ca="1" si="149"/>
        <v>2.934146749796885E-9</v>
      </c>
      <c r="Z214" s="80">
        <f t="shared" ca="1" si="150"/>
        <v>5.2274737511919023</v>
      </c>
      <c r="AA214" s="80">
        <f t="shared" ca="1" si="151"/>
        <v>6.8114551727174524</v>
      </c>
      <c r="AB214" s="80">
        <f t="shared" ca="1" si="152"/>
        <v>5.5345317386998404E-2</v>
      </c>
      <c r="AC214" s="80">
        <f t="shared" si="153"/>
        <v>14.779258429071337</v>
      </c>
      <c r="AD214" s="69">
        <f t="shared" si="154"/>
        <v>153.29539764705862</v>
      </c>
      <c r="AE214" s="69">
        <f t="shared" si="174"/>
        <v>172.59974722689051</v>
      </c>
      <c r="AF214" s="69">
        <f t="shared" si="155"/>
        <v>196.37640000000002</v>
      </c>
      <c r="AG214" s="95">
        <f t="shared" si="175"/>
        <v>212.7850971428571</v>
      </c>
      <c r="AH214" s="93">
        <f t="shared" si="156"/>
        <v>17.233319924225395</v>
      </c>
      <c r="AI214" s="81">
        <f t="shared" si="157"/>
        <v>0.21360651448164575</v>
      </c>
      <c r="AJ214" s="80">
        <f t="shared" si="158"/>
        <v>1.88521344</v>
      </c>
      <c r="AK214" s="80">
        <f t="shared" si="159"/>
        <v>5.2274737511919014</v>
      </c>
      <c r="AL214" s="78">
        <f t="shared" ca="1" si="160"/>
        <v>1</v>
      </c>
      <c r="AM214" s="80">
        <f t="shared" ca="1" si="161"/>
        <v>5.2274737511919023</v>
      </c>
      <c r="AN214" s="80">
        <f t="shared" si="162"/>
        <v>1.8526075471698114</v>
      </c>
      <c r="AO214" s="80">
        <f t="shared" si="163"/>
        <v>2.7113237639553427</v>
      </c>
      <c r="AP214" s="80">
        <f t="shared" si="164"/>
        <v>4.086228351370333</v>
      </c>
      <c r="AQ214" s="80">
        <f t="shared" ca="1" si="165"/>
        <v>3.3053956296733853</v>
      </c>
      <c r="AR214" s="80">
        <f t="shared" si="166"/>
        <v>3.6037757484178297</v>
      </c>
      <c r="AS214" s="78">
        <f t="shared" si="167"/>
        <v>0.36924399341930336</v>
      </c>
      <c r="AT214" s="96">
        <f t="shared" ca="1" si="168"/>
        <v>3</v>
      </c>
      <c r="AU214" s="97" t="str">
        <f t="shared" ca="1" si="169"/>
        <v>Clay</v>
      </c>
      <c r="AV214" s="98">
        <f t="shared" si="170"/>
        <v>2</v>
      </c>
      <c r="AW214" s="99" t="str">
        <f t="shared" si="171"/>
        <v>Organic</v>
      </c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</row>
    <row r="215" spans="1:69">
      <c r="A215">
        <v>4.04</v>
      </c>
      <c r="C215" s="89">
        <f t="shared" si="132"/>
        <v>-13.254432000000001</v>
      </c>
      <c r="D215" s="84">
        <f t="shared" si="133"/>
        <v>13.254432000000001</v>
      </c>
      <c r="E215" s="76">
        <v>0.19470000000000001</v>
      </c>
      <c r="F215" s="91">
        <f t="shared" si="134"/>
        <v>2.0326680000000001</v>
      </c>
      <c r="G215" s="80">
        <f t="shared" si="135"/>
        <v>2.2122359999999999</v>
      </c>
      <c r="H215" s="81">
        <f t="shared" si="173"/>
        <v>2.2822436571428568</v>
      </c>
      <c r="I215" s="102">
        <v>4.9000000000000004</v>
      </c>
      <c r="J215" s="92">
        <f t="shared" si="136"/>
        <v>5.1156E-2</v>
      </c>
      <c r="K215" s="102">
        <v>86</v>
      </c>
      <c r="L215" s="78">
        <f t="shared" si="137"/>
        <v>0.89783999999999997</v>
      </c>
      <c r="M215" s="81">
        <f t="shared" si="138"/>
        <v>0.41353827840000001</v>
      </c>
      <c r="N215" s="14">
        <f t="shared" si="172"/>
        <v>115</v>
      </c>
      <c r="O215" s="78">
        <f t="shared" si="139"/>
        <v>0.66452604000000193</v>
      </c>
      <c r="P215" s="78">
        <f t="shared" si="140"/>
        <v>0.25098776159999975</v>
      </c>
      <c r="Q215" s="93">
        <f t="shared" si="141"/>
        <v>0.51074428679999939</v>
      </c>
      <c r="R215" s="80">
        <f t="shared" si="142"/>
        <v>2.0349370166262317</v>
      </c>
      <c r="S215" s="80">
        <f t="shared" si="143"/>
        <v>3559.3776821073207</v>
      </c>
      <c r="T215" s="69">
        <f t="shared" si="144"/>
        <v>110.43461510399989</v>
      </c>
      <c r="U215" s="78">
        <f t="shared" si="145"/>
        <v>1.4493267957362006</v>
      </c>
      <c r="V215" s="69">
        <f t="shared" si="146"/>
        <v>90.437992053938913</v>
      </c>
      <c r="W215" s="80">
        <f t="shared" ca="1" si="147"/>
        <v>1.2379804207699046</v>
      </c>
      <c r="X215" s="80">
        <f t="shared" ca="1" si="148"/>
        <v>26.29040735238183</v>
      </c>
      <c r="Y215" s="94">
        <f t="shared" ca="1" si="149"/>
        <v>5.6956234758789759E-9</v>
      </c>
      <c r="Z215" s="80">
        <f t="shared" ca="1" si="150"/>
        <v>6.1664758079582764</v>
      </c>
      <c r="AA215" s="80">
        <f t="shared" ca="1" si="151"/>
        <v>9.5439160260760598</v>
      </c>
      <c r="AB215" s="80">
        <f t="shared" ca="1" si="152"/>
        <v>0.15053137523982388</v>
      </c>
      <c r="AC215" s="80">
        <f t="shared" si="153"/>
        <v>14.134449008899203</v>
      </c>
      <c r="AD215" s="69">
        <f t="shared" si="154"/>
        <v>182.0835247058821</v>
      </c>
      <c r="AE215" s="69">
        <f t="shared" si="174"/>
        <v>190.3197196638653</v>
      </c>
      <c r="AF215" s="69">
        <f t="shared" si="155"/>
        <v>221.22359999999998</v>
      </c>
      <c r="AG215" s="95">
        <f t="shared" si="175"/>
        <v>228.22436571428571</v>
      </c>
      <c r="AH215" s="93">
        <f t="shared" si="156"/>
        <v>18.500949630936205</v>
      </c>
      <c r="AI215" s="81">
        <f t="shared" si="157"/>
        <v>0.20381870284786049</v>
      </c>
      <c r="AJ215" s="80">
        <f t="shared" si="158"/>
        <v>2.1237465599999998</v>
      </c>
      <c r="AK215" s="80">
        <f t="shared" si="159"/>
        <v>6.1664758079582773</v>
      </c>
      <c r="AL215" s="78">
        <f t="shared" ca="1" si="160"/>
        <v>1</v>
      </c>
      <c r="AM215" s="80">
        <f t="shared" ca="1" si="161"/>
        <v>6.1664758079582764</v>
      </c>
      <c r="AN215" s="80">
        <f t="shared" si="162"/>
        <v>2.0870150943396224</v>
      </c>
      <c r="AO215" s="80">
        <f t="shared" si="163"/>
        <v>2.3124115148655027</v>
      </c>
      <c r="AP215" s="80">
        <f t="shared" si="164"/>
        <v>3.3052704526111643</v>
      </c>
      <c r="AQ215" s="80">
        <f t="shared" ca="1" si="165"/>
        <v>3.194846240891176</v>
      </c>
      <c r="AR215" s="80">
        <f t="shared" si="166"/>
        <v>3.5262942761869769</v>
      </c>
      <c r="AS215" s="78">
        <f t="shared" si="167"/>
        <v>0.31291503842231566</v>
      </c>
      <c r="AT215" s="96">
        <f t="shared" ca="1" si="168"/>
        <v>3</v>
      </c>
      <c r="AU215" s="97" t="str">
        <f t="shared" ca="1" si="169"/>
        <v>Clay</v>
      </c>
      <c r="AV215" s="98">
        <f t="shared" si="170"/>
        <v>3</v>
      </c>
      <c r="AW215" s="99" t="str">
        <f t="shared" si="171"/>
        <v>Clay</v>
      </c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</row>
    <row r="216" spans="1:69">
      <c r="A216">
        <v>4.0599999999999996</v>
      </c>
      <c r="C216" s="89">
        <f t="shared" si="132"/>
        <v>-13.320048</v>
      </c>
      <c r="D216" s="84">
        <f t="shared" si="133"/>
        <v>13.320048</v>
      </c>
      <c r="E216" s="76">
        <v>0.2195</v>
      </c>
      <c r="F216" s="91">
        <f t="shared" si="134"/>
        <v>2.2915799999999997</v>
      </c>
      <c r="G216" s="80">
        <f t="shared" si="135"/>
        <v>2.4719831999999995</v>
      </c>
      <c r="H216" s="81">
        <f t="shared" si="173"/>
        <v>2.4590674285714287</v>
      </c>
      <c r="I216" s="102">
        <v>4.9000000000000004</v>
      </c>
      <c r="J216" s="92">
        <f t="shared" si="136"/>
        <v>5.1156E-2</v>
      </c>
      <c r="K216" s="102">
        <v>86.4</v>
      </c>
      <c r="L216" s="78">
        <f t="shared" si="137"/>
        <v>0.90201600000000004</v>
      </c>
      <c r="M216" s="81">
        <f t="shared" si="138"/>
        <v>0.41558549759999996</v>
      </c>
      <c r="N216" s="14">
        <f t="shared" si="172"/>
        <v>115</v>
      </c>
      <c r="O216" s="78">
        <f t="shared" si="139"/>
        <v>0.66829896000000188</v>
      </c>
      <c r="P216" s="78">
        <f t="shared" si="140"/>
        <v>0.2527134623999997</v>
      </c>
      <c r="Q216" s="93">
        <f t="shared" si="141"/>
        <v>0.59521579919999923</v>
      </c>
      <c r="R216" s="80">
        <f t="shared" si="142"/>
        <v>2.3552991342340137</v>
      </c>
      <c r="S216" s="80">
        <f t="shared" si="143"/>
        <v>4148.0597756343868</v>
      </c>
      <c r="T216" s="69">
        <f t="shared" si="144"/>
        <v>111.19392345599987</v>
      </c>
      <c r="U216" s="78">
        <f t="shared" si="145"/>
        <v>1.4536660610924437</v>
      </c>
      <c r="V216" s="69">
        <f t="shared" si="146"/>
        <v>90.70876221216848</v>
      </c>
      <c r="W216" s="80">
        <f t="shared" ca="1" si="147"/>
        <v>1.3054216974412176</v>
      </c>
      <c r="X216" s="80">
        <f t="shared" ca="1" si="148"/>
        <v>26.988853458186799</v>
      </c>
      <c r="Y216" s="94">
        <f t="shared" ca="1" si="149"/>
        <v>1.0647362525832115E-8</v>
      </c>
      <c r="Z216" s="80">
        <f t="shared" ca="1" si="150"/>
        <v>7.1372701037394357</v>
      </c>
      <c r="AA216" s="80">
        <f t="shared" ca="1" si="151"/>
        <v>12.873381602737968</v>
      </c>
      <c r="AB216" s="80">
        <f t="shared" ca="1" si="152"/>
        <v>0.37957170699063369</v>
      </c>
      <c r="AC216" s="80">
        <f t="shared" si="153"/>
        <v>13.669152476846932</v>
      </c>
      <c r="AD216" s="69">
        <f t="shared" si="154"/>
        <v>212.19814588235269</v>
      </c>
      <c r="AE216" s="69">
        <f t="shared" si="174"/>
        <v>210.67864336134429</v>
      </c>
      <c r="AF216" s="69">
        <f t="shared" si="155"/>
        <v>247.19831999999997</v>
      </c>
      <c r="AG216" s="95">
        <f t="shared" si="175"/>
        <v>245.9067428571428</v>
      </c>
      <c r="AH216" s="93">
        <f t="shared" si="156"/>
        <v>19.643216319870685</v>
      </c>
      <c r="AI216" s="81">
        <f t="shared" si="157"/>
        <v>0.20242688899188641</v>
      </c>
      <c r="AJ216" s="80">
        <f t="shared" si="158"/>
        <v>2.3731038719999993</v>
      </c>
      <c r="AK216" s="80">
        <f t="shared" si="159"/>
        <v>7.1372701037394348</v>
      </c>
      <c r="AL216" s="78">
        <f t="shared" ca="1" si="160"/>
        <v>1</v>
      </c>
      <c r="AM216" s="80">
        <f t="shared" ca="1" si="161"/>
        <v>7.1372701037394357</v>
      </c>
      <c r="AN216" s="80">
        <f t="shared" si="162"/>
        <v>2.3320596226415087</v>
      </c>
      <c r="AO216" s="80">
        <f t="shared" si="163"/>
        <v>2.0694315398259993</v>
      </c>
      <c r="AP216" s="80">
        <f t="shared" si="164"/>
        <v>2.836194876327137</v>
      </c>
      <c r="AQ216" s="80">
        <f t="shared" ca="1" si="165"/>
        <v>3.1054709876162332</v>
      </c>
      <c r="AR216" s="80">
        <f t="shared" si="166"/>
        <v>3.4616264633391181</v>
      </c>
      <c r="AS216" s="78">
        <f t="shared" si="167"/>
        <v>0.26968717229574546</v>
      </c>
      <c r="AT216" s="96">
        <f t="shared" ca="1" si="168"/>
        <v>3</v>
      </c>
      <c r="AU216" s="97" t="str">
        <f t="shared" ca="1" si="169"/>
        <v>Clay</v>
      </c>
      <c r="AV216" s="98">
        <f t="shared" si="170"/>
        <v>3</v>
      </c>
      <c r="AW216" s="99" t="str">
        <f t="shared" si="171"/>
        <v>Clay</v>
      </c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</row>
    <row r="217" spans="1:69">
      <c r="A217">
        <v>4.08</v>
      </c>
      <c r="C217" s="89">
        <f t="shared" si="132"/>
        <v>-13.385664</v>
      </c>
      <c r="D217" s="84">
        <f t="shared" si="133"/>
        <v>13.385664</v>
      </c>
      <c r="E217" s="76">
        <v>0.23630000000000001</v>
      </c>
      <c r="F217" s="91">
        <f t="shared" si="134"/>
        <v>2.4669720000000002</v>
      </c>
      <c r="G217" s="80">
        <f t="shared" si="135"/>
        <v>2.6465399999999999</v>
      </c>
      <c r="H217" s="81">
        <f t="shared" si="173"/>
        <v>2.6371439999999997</v>
      </c>
      <c r="I217" s="102">
        <v>5</v>
      </c>
      <c r="J217" s="92">
        <f t="shared" si="136"/>
        <v>5.2199999999999996E-2</v>
      </c>
      <c r="K217" s="102">
        <v>86</v>
      </c>
      <c r="L217" s="78">
        <f t="shared" si="137"/>
        <v>0.89783999999999997</v>
      </c>
      <c r="M217" s="81">
        <f t="shared" si="138"/>
        <v>0.41763271679999997</v>
      </c>
      <c r="N217" s="14">
        <f t="shared" si="172"/>
        <v>115</v>
      </c>
      <c r="O217" s="78">
        <f t="shared" si="139"/>
        <v>0.67207188000000195</v>
      </c>
      <c r="P217" s="78">
        <f t="shared" si="140"/>
        <v>0.25443916319999971</v>
      </c>
      <c r="Q217" s="93">
        <f t="shared" si="141"/>
        <v>0.65157447959999937</v>
      </c>
      <c r="R217" s="80">
        <f t="shared" si="142"/>
        <v>2.5608262163943483</v>
      </c>
      <c r="S217" s="80">
        <f t="shared" si="143"/>
        <v>4450.0070317782238</v>
      </c>
      <c r="T217" s="69">
        <f t="shared" si="144"/>
        <v>111.95323180799987</v>
      </c>
      <c r="U217" s="78">
        <f t="shared" si="145"/>
        <v>1.4587019859254973</v>
      </c>
      <c r="V217" s="69">
        <f t="shared" si="146"/>
        <v>91.023003921751027</v>
      </c>
      <c r="W217" s="80">
        <f t="shared" ca="1" si="147"/>
        <v>1.3556001395198243</v>
      </c>
      <c r="X217" s="80">
        <f t="shared" ca="1" si="148"/>
        <v>27.38852784095829</v>
      </c>
      <c r="Y217" s="94">
        <f t="shared" ca="1" si="149"/>
        <v>1.4799752351889887E-8</v>
      </c>
      <c r="Z217" s="80">
        <f t="shared" ca="1" si="150"/>
        <v>7.7600794436192366</v>
      </c>
      <c r="AA217" s="80">
        <f t="shared" ca="1" si="151"/>
        <v>15.322029470093502</v>
      </c>
      <c r="AB217" s="80">
        <f t="shared" ca="1" si="152"/>
        <v>0.62795697697590236</v>
      </c>
      <c r="AC217" s="80">
        <f t="shared" si="153"/>
        <v>13.455542639308604</v>
      </c>
      <c r="AD217" s="69">
        <f t="shared" si="154"/>
        <v>232.29036705882325</v>
      </c>
      <c r="AE217" s="69">
        <f t="shared" si="174"/>
        <v>231.18495529411737</v>
      </c>
      <c r="AF217" s="69">
        <f t="shared" si="155"/>
        <v>264.654</v>
      </c>
      <c r="AG217" s="95">
        <f t="shared" si="175"/>
        <v>263.71439999999996</v>
      </c>
      <c r="AH217" s="93">
        <f t="shared" si="156"/>
        <v>20.293590158038011</v>
      </c>
      <c r="AI217" s="81">
        <f t="shared" si="157"/>
        <v>0.20515709666506268</v>
      </c>
      <c r="AJ217" s="80">
        <f t="shared" si="158"/>
        <v>2.5406784</v>
      </c>
      <c r="AK217" s="80">
        <f t="shared" si="159"/>
        <v>7.7600794436192366</v>
      </c>
      <c r="AL217" s="78">
        <f t="shared" ca="1" si="160"/>
        <v>1</v>
      </c>
      <c r="AM217" s="80">
        <f t="shared" ca="1" si="161"/>
        <v>7.7600794436192366</v>
      </c>
      <c r="AN217" s="80">
        <f t="shared" si="162"/>
        <v>2.4967358490566034</v>
      </c>
      <c r="AO217" s="80">
        <f t="shared" si="163"/>
        <v>1.9723865877712032</v>
      </c>
      <c r="AP217" s="80">
        <f t="shared" si="164"/>
        <v>2.6437499532785598</v>
      </c>
      <c r="AQ217" s="80">
        <f t="shared" ca="1" si="165"/>
        <v>3.0584274327034802</v>
      </c>
      <c r="AR217" s="80">
        <f t="shared" si="166"/>
        <v>3.4258196158750995</v>
      </c>
      <c r="AS217" s="78">
        <f t="shared" si="167"/>
        <v>0.24320842577088586</v>
      </c>
      <c r="AT217" s="96">
        <f t="shared" ca="1" si="168"/>
        <v>3</v>
      </c>
      <c r="AU217" s="97" t="str">
        <f t="shared" ca="1" si="169"/>
        <v>Clay</v>
      </c>
      <c r="AV217" s="98">
        <f t="shared" si="170"/>
        <v>3</v>
      </c>
      <c r="AW217" s="99" t="str">
        <f t="shared" si="171"/>
        <v>Clay</v>
      </c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</row>
    <row r="218" spans="1:69">
      <c r="A218">
        <v>4.0999999999999996</v>
      </c>
      <c r="C218" s="89">
        <f t="shared" si="132"/>
        <v>-13.451279999999999</v>
      </c>
      <c r="D218" s="84">
        <f t="shared" si="133"/>
        <v>13.451279999999999</v>
      </c>
      <c r="E218" s="76">
        <v>0.26179999999999998</v>
      </c>
      <c r="F218" s="91">
        <f t="shared" si="134"/>
        <v>2.7331919999999998</v>
      </c>
      <c r="G218" s="80">
        <f t="shared" si="135"/>
        <v>2.9092103999999996</v>
      </c>
      <c r="H218" s="81">
        <f t="shared" si="173"/>
        <v>2.8103585142857139</v>
      </c>
      <c r="I218" s="102">
        <v>5.0999999999999996</v>
      </c>
      <c r="J218" s="92">
        <f t="shared" si="136"/>
        <v>5.3243999999999993E-2</v>
      </c>
      <c r="K218" s="102">
        <v>84.3</v>
      </c>
      <c r="L218" s="78">
        <f t="shared" si="137"/>
        <v>0.88009199999999999</v>
      </c>
      <c r="M218" s="81">
        <f t="shared" si="138"/>
        <v>0.41967993599999992</v>
      </c>
      <c r="N218" s="14">
        <f t="shared" si="172"/>
        <v>115</v>
      </c>
      <c r="O218" s="78">
        <f t="shared" si="139"/>
        <v>0.67584480000000191</v>
      </c>
      <c r="P218" s="78">
        <f t="shared" si="140"/>
        <v>0.25616486399999966</v>
      </c>
      <c r="Q218" s="93">
        <f t="shared" si="141"/>
        <v>0.73701064799999927</v>
      </c>
      <c r="R218" s="80">
        <f t="shared" si="142"/>
        <v>2.8770949945734956</v>
      </c>
      <c r="S218" s="80">
        <f t="shared" si="143"/>
        <v>4934.8075673812418</v>
      </c>
      <c r="T218" s="69">
        <f t="shared" si="144"/>
        <v>112.71254015999985</v>
      </c>
      <c r="U218" s="78">
        <f t="shared" si="145"/>
        <v>1.4647227325207168</v>
      </c>
      <c r="V218" s="69">
        <f t="shared" si="146"/>
        <v>91.398698509292728</v>
      </c>
      <c r="W218" s="80">
        <f t="shared" ca="1" si="147"/>
        <v>1.4269935195692465</v>
      </c>
      <c r="X218" s="80">
        <f t="shared" ca="1" si="148"/>
        <v>27.944842877388105</v>
      </c>
      <c r="Y218" s="94">
        <f t="shared" ca="1" si="149"/>
        <v>2.361590779675429E-8</v>
      </c>
      <c r="Z218" s="80">
        <f t="shared" ca="1" si="150"/>
        <v>8.7184696805257449</v>
      </c>
      <c r="AA218" s="80">
        <f t="shared" ca="1" si="151"/>
        <v>19.471530269129168</v>
      </c>
      <c r="AB218" s="80">
        <f t="shared" ca="1" si="152"/>
        <v>1.2733971604545176</v>
      </c>
      <c r="AC218" s="80">
        <f t="shared" si="153"/>
        <v>13.141175965717661</v>
      </c>
      <c r="AD218" s="69">
        <f t="shared" si="154"/>
        <v>262.74889411764678</v>
      </c>
      <c r="AE218" s="69">
        <f t="shared" si="174"/>
        <v>251.11926050420143</v>
      </c>
      <c r="AF218" s="69">
        <f t="shared" si="155"/>
        <v>290.92103999999995</v>
      </c>
      <c r="AG218" s="95">
        <f t="shared" si="175"/>
        <v>281.03585142857139</v>
      </c>
      <c r="AH218" s="93">
        <f t="shared" si="156"/>
        <v>21.32307183253198</v>
      </c>
      <c r="AI218" s="81">
        <f t="shared" si="157"/>
        <v>0.2078505192655932</v>
      </c>
      <c r="AJ218" s="80">
        <f t="shared" si="158"/>
        <v>2.7928419839999994</v>
      </c>
      <c r="AK218" s="80">
        <f t="shared" si="159"/>
        <v>8.7184696805257449</v>
      </c>
      <c r="AL218" s="78">
        <f t="shared" ca="1" si="160"/>
        <v>1</v>
      </c>
      <c r="AM218" s="80">
        <f t="shared" ca="1" si="161"/>
        <v>8.7184696805257449</v>
      </c>
      <c r="AN218" s="80">
        <f t="shared" si="162"/>
        <v>2.7445381132075468</v>
      </c>
      <c r="AO218" s="80">
        <f t="shared" si="163"/>
        <v>1.8301873250556231</v>
      </c>
      <c r="AP218" s="80">
        <f t="shared" si="164"/>
        <v>2.3840252576649363</v>
      </c>
      <c r="AQ218" s="80">
        <f t="shared" ca="1" si="165"/>
        <v>2.9916674997286372</v>
      </c>
      <c r="AR218" s="80">
        <f t="shared" si="166"/>
        <v>3.3746068846740664</v>
      </c>
      <c r="AS218" s="78">
        <f t="shared" si="167"/>
        <v>0.20615167709218793</v>
      </c>
      <c r="AT218" s="96">
        <f t="shared" ca="1" si="168"/>
        <v>3</v>
      </c>
      <c r="AU218" s="97" t="str">
        <f t="shared" ca="1" si="169"/>
        <v>Clay</v>
      </c>
      <c r="AV218" s="98">
        <f t="shared" si="170"/>
        <v>3</v>
      </c>
      <c r="AW218" s="99" t="str">
        <f t="shared" si="171"/>
        <v>Clay</v>
      </c>
      <c r="AX218" s="78"/>
      <c r="AY218" s="78"/>
      <c r="AZ218" s="78"/>
      <c r="BA218" s="78"/>
      <c r="BB218" s="78"/>
      <c r="BC218" s="78"/>
      <c r="BD218" s="78"/>
      <c r="BE218" s="78"/>
      <c r="BF218" s="78"/>
      <c r="BG218" s="78"/>
      <c r="BH218" s="78"/>
      <c r="BI218" s="78"/>
      <c r="BJ218" s="78"/>
      <c r="BK218" s="78"/>
      <c r="BL218" s="78"/>
      <c r="BM218" s="78"/>
      <c r="BN218" s="78"/>
      <c r="BO218" s="78"/>
      <c r="BP218" s="78"/>
      <c r="BQ218" s="78"/>
    </row>
    <row r="219" spans="1:69">
      <c r="A219">
        <v>4.12</v>
      </c>
      <c r="C219" s="89">
        <f t="shared" si="132"/>
        <v>-13.516896000000001</v>
      </c>
      <c r="D219" s="84">
        <f t="shared" si="133"/>
        <v>13.516896000000001</v>
      </c>
      <c r="E219" s="76">
        <v>0.27679999999999999</v>
      </c>
      <c r="F219" s="91">
        <f t="shared" si="134"/>
        <v>2.8897919999999999</v>
      </c>
      <c r="G219" s="80">
        <f t="shared" si="135"/>
        <v>3.0649751999999997</v>
      </c>
      <c r="H219" s="81">
        <f t="shared" si="173"/>
        <v>2.9552358857142851</v>
      </c>
      <c r="I219" s="102">
        <v>5.5</v>
      </c>
      <c r="J219" s="92">
        <f t="shared" si="136"/>
        <v>5.7419999999999999E-2</v>
      </c>
      <c r="K219" s="102">
        <v>83.9</v>
      </c>
      <c r="L219" s="78">
        <f t="shared" si="137"/>
        <v>0.87591600000000003</v>
      </c>
      <c r="M219" s="81">
        <f t="shared" si="138"/>
        <v>0.42172715520000004</v>
      </c>
      <c r="N219" s="14">
        <f t="shared" si="172"/>
        <v>115</v>
      </c>
      <c r="O219" s="78">
        <f t="shared" si="139"/>
        <v>0.67961772000000198</v>
      </c>
      <c r="P219" s="78">
        <f t="shared" si="140"/>
        <v>0.25789056479999972</v>
      </c>
      <c r="Q219" s="93">
        <f t="shared" si="141"/>
        <v>0.78716796839999936</v>
      </c>
      <c r="R219" s="80">
        <f t="shared" si="142"/>
        <v>3.0523333376328323</v>
      </c>
      <c r="S219" s="80">
        <f t="shared" si="143"/>
        <v>4887.3265720081099</v>
      </c>
      <c r="T219" s="69">
        <f t="shared" si="144"/>
        <v>113.47184851199987</v>
      </c>
      <c r="U219" s="78">
        <f t="shared" si="145"/>
        <v>1.4756153761408985</v>
      </c>
      <c r="V219" s="69">
        <f t="shared" si="146"/>
        <v>92.078399471192071</v>
      </c>
      <c r="W219" s="80">
        <f t="shared" ca="1" si="147"/>
        <v>1.4868313511925901</v>
      </c>
      <c r="X219" s="80">
        <f t="shared" ca="1" si="148"/>
        <v>28.196787091537747</v>
      </c>
      <c r="Y219" s="94">
        <f t="shared" ca="1" si="149"/>
        <v>2.6615539351471716E-8</v>
      </c>
      <c r="Z219" s="80">
        <f t="shared" ca="1" si="150"/>
        <v>9.190608808007978</v>
      </c>
      <c r="AA219" s="80">
        <f t="shared" ca="1" si="151"/>
        <v>21.922887465935695</v>
      </c>
      <c r="AB219" s="80">
        <f t="shared" ca="1" si="152"/>
        <v>1.6158170050546086</v>
      </c>
      <c r="AC219" s="80">
        <f t="shared" si="153"/>
        <v>13.170568002588052</v>
      </c>
      <c r="AD219" s="69">
        <f t="shared" si="154"/>
        <v>280.63029176470565</v>
      </c>
      <c r="AE219" s="69">
        <f t="shared" si="174"/>
        <v>267.7197842016804</v>
      </c>
      <c r="AF219" s="69">
        <f t="shared" si="155"/>
        <v>306.49752000000001</v>
      </c>
      <c r="AG219" s="95">
        <f t="shared" si="175"/>
        <v>295.52358857142855</v>
      </c>
      <c r="AH219" s="93">
        <f t="shared" si="156"/>
        <v>21.564374944106614</v>
      </c>
      <c r="AI219" s="81">
        <f t="shared" si="157"/>
        <v>0.22265258151080702</v>
      </c>
      <c r="AJ219" s="80">
        <f t="shared" si="158"/>
        <v>2.9423761919999998</v>
      </c>
      <c r="AK219" s="80">
        <f t="shared" si="159"/>
        <v>9.2494949625237339</v>
      </c>
      <c r="AL219" s="78">
        <f t="shared" ca="1" si="160"/>
        <v>0.99548155588207599</v>
      </c>
      <c r="AM219" s="80">
        <f t="shared" ca="1" si="161"/>
        <v>9.1906088080079744</v>
      </c>
      <c r="AN219" s="80">
        <f t="shared" si="162"/>
        <v>2.8914860377358487</v>
      </c>
      <c r="AO219" s="80">
        <f t="shared" si="163"/>
        <v>1.8734246202057363</v>
      </c>
      <c r="AP219" s="80">
        <f t="shared" si="164"/>
        <v>2.4071863643683313</v>
      </c>
      <c r="AQ219" s="80">
        <f t="shared" ca="1" si="165"/>
        <v>2.9745850566904393</v>
      </c>
      <c r="AR219" s="80">
        <f t="shared" si="166"/>
        <v>3.3587669065985346</v>
      </c>
      <c r="AS219" s="78">
        <f t="shared" si="167"/>
        <v>0.1904070348399102</v>
      </c>
      <c r="AT219" s="96">
        <f t="shared" ca="1" si="168"/>
        <v>3</v>
      </c>
      <c r="AU219" s="97" t="str">
        <f t="shared" ca="1" si="169"/>
        <v>Clay</v>
      </c>
      <c r="AV219" s="98">
        <f t="shared" si="170"/>
        <v>3</v>
      </c>
      <c r="AW219" s="99" t="str">
        <f t="shared" si="171"/>
        <v>Clay</v>
      </c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/>
      <c r="BP219" s="78"/>
      <c r="BQ219" s="78"/>
    </row>
    <row r="220" spans="1:69">
      <c r="A220">
        <v>4.1399999999999997</v>
      </c>
      <c r="C220" s="89">
        <f t="shared" si="132"/>
        <v>-13.582511999999999</v>
      </c>
      <c r="D220" s="84">
        <f t="shared" si="133"/>
        <v>13.582511999999999</v>
      </c>
      <c r="E220" s="76">
        <v>0.28920000000000001</v>
      </c>
      <c r="F220" s="91">
        <f t="shared" si="134"/>
        <v>3.0192480000000002</v>
      </c>
      <c r="G220" s="80">
        <f t="shared" si="135"/>
        <v>3.1912992</v>
      </c>
      <c r="H220" s="81">
        <f t="shared" si="173"/>
        <v>3.0683458285714278</v>
      </c>
      <c r="I220" s="102">
        <v>6.4</v>
      </c>
      <c r="J220" s="92">
        <f t="shared" si="136"/>
        <v>6.6816E-2</v>
      </c>
      <c r="K220" s="102">
        <v>82.4</v>
      </c>
      <c r="L220" s="78">
        <f t="shared" si="137"/>
        <v>0.86025600000000002</v>
      </c>
      <c r="M220" s="81">
        <f t="shared" si="138"/>
        <v>0.42377437439999999</v>
      </c>
      <c r="N220" s="14">
        <f t="shared" si="172"/>
        <v>115</v>
      </c>
      <c r="O220" s="78">
        <f t="shared" si="139"/>
        <v>0.68339064000000194</v>
      </c>
      <c r="P220" s="78">
        <f t="shared" si="140"/>
        <v>0.25961626559999967</v>
      </c>
      <c r="Q220" s="93">
        <f t="shared" si="141"/>
        <v>0.82760982479999934</v>
      </c>
      <c r="R220" s="80">
        <f t="shared" si="142"/>
        <v>3.1878196186487338</v>
      </c>
      <c r="S220" s="80">
        <f t="shared" si="143"/>
        <v>4415.8295300878935</v>
      </c>
      <c r="T220" s="69">
        <f t="shared" si="144"/>
        <v>114.23115686399986</v>
      </c>
      <c r="U220" s="78">
        <f t="shared" si="145"/>
        <v>1.4949646932214116</v>
      </c>
      <c r="V220" s="69">
        <f t="shared" si="146"/>
        <v>93.285796857016081</v>
      </c>
      <c r="W220" s="80">
        <f t="shared" ca="1" si="147"/>
        <v>1.5549794679723372</v>
      </c>
      <c r="X220" s="80">
        <f t="shared" ca="1" si="148"/>
        <v>28.422431806461134</v>
      </c>
      <c r="Y220" s="94">
        <f t="shared" ca="1" si="149"/>
        <v>2.5374036499466035E-8</v>
      </c>
      <c r="Z220" s="80">
        <f t="shared" ca="1" si="150"/>
        <v>9.6351268560968286</v>
      </c>
      <c r="AA220" s="80">
        <f t="shared" ca="1" si="151"/>
        <v>24.164017119091106</v>
      </c>
      <c r="AB220" s="80">
        <f t="shared" ca="1" si="152"/>
        <v>1.6979224219021103</v>
      </c>
      <c r="AC220" s="80">
        <f t="shared" si="153"/>
        <v>13.478981424062031</v>
      </c>
      <c r="AD220" s="69">
        <f t="shared" si="154"/>
        <v>295.04806588235272</v>
      </c>
      <c r="AE220" s="69">
        <f t="shared" si="174"/>
        <v>280.5829633613443</v>
      </c>
      <c r="AF220" s="69">
        <f t="shared" si="155"/>
        <v>319.12991999999997</v>
      </c>
      <c r="AG220" s="95">
        <f t="shared" si="175"/>
        <v>306.83458285714283</v>
      </c>
      <c r="AH220" s="93">
        <f t="shared" si="156"/>
        <v>21.199927643038123</v>
      </c>
      <c r="AI220" s="81">
        <f t="shared" si="157"/>
        <v>0.25736445998705593</v>
      </c>
      <c r="AJ220" s="80">
        <f t="shared" si="158"/>
        <v>3.0636472320000001</v>
      </c>
      <c r="AK220" s="80">
        <f t="shared" si="159"/>
        <v>9.6600594504507082</v>
      </c>
      <c r="AL220" s="78">
        <f t="shared" ca="1" si="160"/>
        <v>0.99816299500125427</v>
      </c>
      <c r="AM220" s="80">
        <f t="shared" ca="1" si="161"/>
        <v>9.6351268560968268</v>
      </c>
      <c r="AN220" s="80">
        <f t="shared" si="162"/>
        <v>3.0106596226415094</v>
      </c>
      <c r="AO220" s="80">
        <f t="shared" si="163"/>
        <v>2.0936927505888514</v>
      </c>
      <c r="AP220" s="80">
        <f t="shared" si="164"/>
        <v>2.6642119679195981</v>
      </c>
      <c r="AQ220" s="80">
        <f t="shared" ca="1" si="165"/>
        <v>2.9814093037719251</v>
      </c>
      <c r="AR220" s="80">
        <f t="shared" si="166"/>
        <v>3.3648949156193706</v>
      </c>
      <c r="AS220" s="78">
        <f t="shared" si="167"/>
        <v>0.17404208134287016</v>
      </c>
      <c r="AT220" s="96">
        <f t="shared" ca="1" si="168"/>
        <v>3</v>
      </c>
      <c r="AU220" s="97" t="str">
        <f t="shared" ca="1" si="169"/>
        <v>Clay</v>
      </c>
      <c r="AV220" s="98">
        <f t="shared" si="170"/>
        <v>3</v>
      </c>
      <c r="AW220" s="99" t="str">
        <f t="shared" si="171"/>
        <v>Clay</v>
      </c>
      <c r="AX220" s="78"/>
      <c r="AY220" s="78"/>
      <c r="AZ220" s="78"/>
      <c r="BA220" s="78"/>
      <c r="BB220" s="78"/>
      <c r="BC220" s="78"/>
      <c r="BD220" s="78"/>
      <c r="BE220" s="78"/>
      <c r="BF220" s="78"/>
      <c r="BG220" s="78"/>
      <c r="BH220" s="78"/>
      <c r="BI220" s="78"/>
      <c r="BJ220" s="78"/>
      <c r="BK220" s="78"/>
      <c r="BL220" s="78"/>
      <c r="BM220" s="78"/>
      <c r="BN220" s="78"/>
      <c r="BO220" s="78"/>
      <c r="BP220" s="78"/>
      <c r="BQ220" s="78"/>
    </row>
    <row r="221" spans="1:69">
      <c r="A221">
        <v>4.16</v>
      </c>
      <c r="C221" s="89">
        <f t="shared" si="132"/>
        <v>-13.648128000000002</v>
      </c>
      <c r="D221" s="84">
        <f t="shared" si="133"/>
        <v>13.648128000000002</v>
      </c>
      <c r="E221" s="76">
        <v>0.28799999999999998</v>
      </c>
      <c r="F221" s="91">
        <f t="shared" si="134"/>
        <v>3.0067199999999996</v>
      </c>
      <c r="G221" s="80">
        <f t="shared" si="135"/>
        <v>3.1762655999999998</v>
      </c>
      <c r="H221" s="81">
        <f t="shared" si="173"/>
        <v>3.1551469714285711</v>
      </c>
      <c r="I221" s="102">
        <v>7.7</v>
      </c>
      <c r="J221" s="92">
        <f t="shared" si="136"/>
        <v>8.0388000000000001E-2</v>
      </c>
      <c r="K221" s="102">
        <v>81.2</v>
      </c>
      <c r="L221" s="78">
        <f t="shared" si="137"/>
        <v>0.84772800000000004</v>
      </c>
      <c r="M221" s="81">
        <f t="shared" si="138"/>
        <v>0.42582159360000005</v>
      </c>
      <c r="N221" s="14">
        <f t="shared" si="172"/>
        <v>115</v>
      </c>
      <c r="O221" s="78">
        <f t="shared" si="139"/>
        <v>0.687163560000002</v>
      </c>
      <c r="P221" s="78">
        <f t="shared" si="140"/>
        <v>0.26134196639999974</v>
      </c>
      <c r="Q221" s="93">
        <f t="shared" si="141"/>
        <v>0.8214036731999993</v>
      </c>
      <c r="R221" s="80">
        <f t="shared" si="142"/>
        <v>3.143022471725001</v>
      </c>
      <c r="S221" s="80">
        <f t="shared" si="143"/>
        <v>3642.7767094298506</v>
      </c>
      <c r="T221" s="69">
        <f t="shared" si="144"/>
        <v>114.99046521599989</v>
      </c>
      <c r="U221" s="78">
        <f t="shared" si="145"/>
        <v>1.5164640319374176</v>
      </c>
      <c r="V221" s="69">
        <f t="shared" si="146"/>
        <v>94.627355592894858</v>
      </c>
      <c r="W221" s="80">
        <f t="shared" ca="1" si="147"/>
        <v>1.5997691178932942</v>
      </c>
      <c r="X221" s="80">
        <f t="shared" ca="1" si="148"/>
        <v>28.367169008573548</v>
      </c>
      <c r="Y221" s="94">
        <f t="shared" ca="1" si="149"/>
        <v>1.7748830754559403E-8</v>
      </c>
      <c r="Z221" s="80">
        <f t="shared" ca="1" si="150"/>
        <v>9.5243105203787906</v>
      </c>
      <c r="AA221" s="80">
        <f t="shared" ca="1" si="151"/>
        <v>23.70698074586829</v>
      </c>
      <c r="AB221" s="80">
        <f t="shared" ca="1" si="152"/>
        <v>1.165212523273887</v>
      </c>
      <c r="AC221" s="80">
        <f t="shared" si="153"/>
        <v>14.064039661641861</v>
      </c>
      <c r="AD221" s="69">
        <f t="shared" si="154"/>
        <v>292.83553411764683</v>
      </c>
      <c r="AE221" s="69">
        <f t="shared" si="174"/>
        <v>290.35098957983172</v>
      </c>
      <c r="AF221" s="69">
        <f t="shared" si="155"/>
        <v>317.62655999999998</v>
      </c>
      <c r="AG221" s="95">
        <f t="shared" si="175"/>
        <v>315.51469714285707</v>
      </c>
      <c r="AH221" s="93">
        <f t="shared" si="156"/>
        <v>19.971737730532183</v>
      </c>
      <c r="AI221" s="81">
        <f t="shared" si="157"/>
        <v>0.30759698148502218</v>
      </c>
      <c r="AJ221" s="80">
        <f t="shared" si="158"/>
        <v>3.0492149759999996</v>
      </c>
      <c r="AK221" s="80">
        <f t="shared" si="159"/>
        <v>9.5243105203787906</v>
      </c>
      <c r="AL221" s="78">
        <f t="shared" ca="1" si="160"/>
        <v>1</v>
      </c>
      <c r="AM221" s="80">
        <f t="shared" ca="1" si="161"/>
        <v>9.5243105203787906</v>
      </c>
      <c r="AN221" s="80">
        <f t="shared" si="162"/>
        <v>2.9964769811320751</v>
      </c>
      <c r="AO221" s="80">
        <f t="shared" si="163"/>
        <v>2.5308966605311598</v>
      </c>
      <c r="AP221" s="80">
        <f t="shared" si="164"/>
        <v>3.2295984137315665</v>
      </c>
      <c r="AQ221" s="80">
        <f t="shared" ca="1" si="165"/>
        <v>3.0324684524788483</v>
      </c>
      <c r="AR221" s="80">
        <f t="shared" si="166"/>
        <v>3.4052015871200405</v>
      </c>
      <c r="AS221" s="78">
        <f t="shared" si="167"/>
        <v>0.16950145057130736</v>
      </c>
      <c r="AT221" s="96">
        <f t="shared" ca="1" si="168"/>
        <v>3</v>
      </c>
      <c r="AU221" s="97" t="str">
        <f t="shared" ca="1" si="169"/>
        <v>Clay</v>
      </c>
      <c r="AV221" s="98">
        <f t="shared" si="170"/>
        <v>3</v>
      </c>
      <c r="AW221" s="99" t="str">
        <f t="shared" si="171"/>
        <v>Clay</v>
      </c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/>
      <c r="BP221" s="78"/>
      <c r="BQ221" s="78"/>
    </row>
    <row r="222" spans="1:69">
      <c r="A222">
        <v>4.18</v>
      </c>
      <c r="C222" s="89">
        <f t="shared" si="132"/>
        <v>-13.713744</v>
      </c>
      <c r="D222" s="84">
        <f t="shared" si="133"/>
        <v>13.713744</v>
      </c>
      <c r="E222" s="76">
        <v>0.29289999999999999</v>
      </c>
      <c r="F222" s="91">
        <f t="shared" si="134"/>
        <v>3.0578759999999998</v>
      </c>
      <c r="G222" s="80">
        <f t="shared" si="135"/>
        <v>3.2263775999999997</v>
      </c>
      <c r="H222" s="81">
        <f t="shared" si="173"/>
        <v>3.1958629714285713</v>
      </c>
      <c r="I222" s="102">
        <v>8.6</v>
      </c>
      <c r="J222" s="92">
        <f t="shared" si="136"/>
        <v>8.9783999999999989E-2</v>
      </c>
      <c r="K222" s="102">
        <v>80.7</v>
      </c>
      <c r="L222" s="78">
        <f t="shared" si="137"/>
        <v>0.84250800000000003</v>
      </c>
      <c r="M222" s="81">
        <f t="shared" si="138"/>
        <v>0.4278688128</v>
      </c>
      <c r="N222" s="14">
        <f t="shared" si="172"/>
        <v>115</v>
      </c>
      <c r="O222" s="78">
        <f t="shared" si="139"/>
        <v>0.69093648000000196</v>
      </c>
      <c r="P222" s="78">
        <f t="shared" si="140"/>
        <v>0.26306766719999969</v>
      </c>
      <c r="Q222" s="93">
        <f t="shared" si="141"/>
        <v>0.83669556959999936</v>
      </c>
      <c r="R222" s="80">
        <f t="shared" si="142"/>
        <v>3.1805336570073188</v>
      </c>
      <c r="S222" s="80">
        <f t="shared" si="143"/>
        <v>3322.2755790367451</v>
      </c>
      <c r="T222" s="69">
        <f t="shared" si="144"/>
        <v>115.74977356799987</v>
      </c>
      <c r="U222" s="78">
        <f t="shared" si="145"/>
        <v>1.5300379724226023</v>
      </c>
      <c r="V222" s="69">
        <f t="shared" si="146"/>
        <v>95.474369479170377</v>
      </c>
      <c r="W222" s="80">
        <f t="shared" ca="1" si="147"/>
        <v>1.6449288324934104</v>
      </c>
      <c r="X222" s="80">
        <f t="shared" ca="1" si="148"/>
        <v>28.423846614296526</v>
      </c>
      <c r="Y222" s="94">
        <f t="shared" ca="1" si="149"/>
        <v>1.5562047146490787E-8</v>
      </c>
      <c r="Z222" s="80">
        <f t="shared" ca="1" si="150"/>
        <v>9.6379807788100571</v>
      </c>
      <c r="AA222" s="80">
        <f t="shared" ca="1" si="151"/>
        <v>24.436532780364622</v>
      </c>
      <c r="AB222" s="80">
        <f t="shared" ca="1" si="152"/>
        <v>1.053089931391759</v>
      </c>
      <c r="AC222" s="80">
        <f t="shared" si="153"/>
        <v>14.344017943048552</v>
      </c>
      <c r="AD222" s="69">
        <f t="shared" si="154"/>
        <v>298.28719058823509</v>
      </c>
      <c r="AE222" s="69">
        <f t="shared" si="174"/>
        <v>294.69723428571405</v>
      </c>
      <c r="AF222" s="69">
        <f t="shared" si="155"/>
        <v>322.63775999999996</v>
      </c>
      <c r="AG222" s="95">
        <f t="shared" si="175"/>
        <v>319.58629714285718</v>
      </c>
      <c r="AH222" s="93">
        <f t="shared" si="156"/>
        <v>19.418623763650228</v>
      </c>
      <c r="AI222" s="81">
        <f t="shared" si="157"/>
        <v>0.34129621840505719</v>
      </c>
      <c r="AJ222" s="80">
        <f t="shared" si="158"/>
        <v>3.0973224959999994</v>
      </c>
      <c r="AK222" s="80">
        <f t="shared" si="159"/>
        <v>9.6379807788100571</v>
      </c>
      <c r="AL222" s="78">
        <f t="shared" ca="1" si="160"/>
        <v>1</v>
      </c>
      <c r="AM222" s="80">
        <f t="shared" ca="1" si="161"/>
        <v>9.6379807788100571</v>
      </c>
      <c r="AN222" s="80">
        <f t="shared" si="162"/>
        <v>3.0437524528301885</v>
      </c>
      <c r="AO222" s="80">
        <f t="shared" si="163"/>
        <v>2.7828112865648458</v>
      </c>
      <c r="AP222" s="80">
        <f t="shared" si="164"/>
        <v>3.5411589443654705</v>
      </c>
      <c r="AQ222" s="80">
        <f t="shared" ca="1" si="165"/>
        <v>3.0512523411183707</v>
      </c>
      <c r="AR222" s="80">
        <f t="shared" si="166"/>
        <v>3.4190978361558826</v>
      </c>
      <c r="AS222" s="78">
        <f t="shared" si="167"/>
        <v>0.16353729689451449</v>
      </c>
      <c r="AT222" s="96">
        <f t="shared" ca="1" si="168"/>
        <v>3</v>
      </c>
      <c r="AU222" s="97" t="str">
        <f t="shared" ca="1" si="169"/>
        <v>Clay</v>
      </c>
      <c r="AV222" s="98">
        <f t="shared" si="170"/>
        <v>3</v>
      </c>
      <c r="AW222" s="99" t="str">
        <f t="shared" si="171"/>
        <v>Clay</v>
      </c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78"/>
      <c r="BJ222" s="78"/>
      <c r="BK222" s="78"/>
      <c r="BL222" s="78"/>
      <c r="BM222" s="78"/>
      <c r="BN222" s="78"/>
      <c r="BO222" s="78"/>
      <c r="BP222" s="78"/>
      <c r="BQ222" s="78"/>
    </row>
    <row r="223" spans="1:69">
      <c r="A223">
        <v>4.2</v>
      </c>
      <c r="C223" s="89">
        <f t="shared" si="132"/>
        <v>-13.77936</v>
      </c>
      <c r="D223" s="84">
        <f t="shared" si="133"/>
        <v>13.77936</v>
      </c>
      <c r="E223" s="76">
        <v>0.29670000000000002</v>
      </c>
      <c r="F223" s="91">
        <f t="shared" si="134"/>
        <v>3.0975480000000002</v>
      </c>
      <c r="G223" s="80">
        <f t="shared" si="135"/>
        <v>3.2637528000000002</v>
      </c>
      <c r="H223" s="81">
        <f t="shared" si="173"/>
        <v>3.2188011428571426</v>
      </c>
      <c r="I223" s="102">
        <v>10.6</v>
      </c>
      <c r="J223" s="92">
        <f t="shared" si="136"/>
        <v>0.110664</v>
      </c>
      <c r="K223" s="102">
        <v>79.599999999999994</v>
      </c>
      <c r="L223" s="78">
        <f t="shared" si="137"/>
        <v>0.83102399999999987</v>
      </c>
      <c r="M223" s="81">
        <f t="shared" si="138"/>
        <v>0.429916032</v>
      </c>
      <c r="N223" s="14">
        <f t="shared" si="172"/>
        <v>115</v>
      </c>
      <c r="O223" s="78">
        <f t="shared" si="139"/>
        <v>0.69470940000000203</v>
      </c>
      <c r="P223" s="78">
        <f t="shared" si="140"/>
        <v>0.2647933679999997</v>
      </c>
      <c r="Q223" s="93">
        <f t="shared" si="141"/>
        <v>0.84778432199999942</v>
      </c>
      <c r="R223" s="80">
        <f t="shared" si="142"/>
        <v>3.2016826116279482</v>
      </c>
      <c r="S223" s="80">
        <f t="shared" si="143"/>
        <v>2731.153762741269</v>
      </c>
      <c r="T223" s="69">
        <f t="shared" si="144"/>
        <v>116.50908191999987</v>
      </c>
      <c r="U223" s="78">
        <f t="shared" si="145"/>
        <v>1.5550061599334892</v>
      </c>
      <c r="V223" s="69">
        <f t="shared" si="146"/>
        <v>97.032384379849731</v>
      </c>
      <c r="W223" s="80">
        <f t="shared" ca="1" si="147"/>
        <v>1.7163883104882285</v>
      </c>
      <c r="X223" s="80">
        <f t="shared" ca="1" si="148"/>
        <v>28.455507712180967</v>
      </c>
      <c r="Y223" s="94">
        <f t="shared" ca="1" si="149"/>
        <v>1.1136346425302769E-8</v>
      </c>
      <c r="Z223" s="80">
        <f t="shared" ca="1" si="150"/>
        <v>9.7020685200846906</v>
      </c>
      <c r="AA223" s="80">
        <f t="shared" ca="1" si="151"/>
        <v>24.925035097871323</v>
      </c>
      <c r="AB223" s="80">
        <f t="shared" ca="1" si="152"/>
        <v>0.76866597834293182</v>
      </c>
      <c r="AC223" s="80">
        <f t="shared" si="153"/>
        <v>14.93964446010143</v>
      </c>
      <c r="AD223" s="69">
        <f t="shared" si="154"/>
        <v>302.24039999999979</v>
      </c>
      <c r="AE223" s="69">
        <f t="shared" si="174"/>
        <v>296.951969747899</v>
      </c>
      <c r="AF223" s="69">
        <f t="shared" si="155"/>
        <v>326.37528000000003</v>
      </c>
      <c r="AG223" s="95">
        <f t="shared" si="175"/>
        <v>321.88011428571428</v>
      </c>
      <c r="AH223" s="93">
        <f t="shared" si="156"/>
        <v>18.109752671478095</v>
      </c>
      <c r="AI223" s="81">
        <f t="shared" si="157"/>
        <v>0.41792587494109795</v>
      </c>
      <c r="AJ223" s="80">
        <f t="shared" si="158"/>
        <v>3.1332026879999999</v>
      </c>
      <c r="AK223" s="80">
        <f t="shared" si="159"/>
        <v>9.7020685200846923</v>
      </c>
      <c r="AL223" s="78">
        <f t="shared" ca="1" si="160"/>
        <v>1</v>
      </c>
      <c r="AM223" s="80">
        <f t="shared" ca="1" si="161"/>
        <v>9.7020685200846906</v>
      </c>
      <c r="AN223" s="80">
        <f t="shared" si="162"/>
        <v>3.0790120754716983</v>
      </c>
      <c r="AO223" s="80">
        <f t="shared" si="163"/>
        <v>3.39069797197876</v>
      </c>
      <c r="AP223" s="80">
        <f t="shared" si="164"/>
        <v>4.3075955820754164</v>
      </c>
      <c r="AQ223" s="80">
        <f t="shared" ca="1" si="165"/>
        <v>3.0990562866330973</v>
      </c>
      <c r="AR223" s="80">
        <f t="shared" si="166"/>
        <v>3.4573664229930063</v>
      </c>
      <c r="AS223" s="78">
        <f t="shared" si="167"/>
        <v>0.15613125414697165</v>
      </c>
      <c r="AT223" s="96">
        <f t="shared" ca="1" si="168"/>
        <v>3</v>
      </c>
      <c r="AU223" s="97" t="str">
        <f t="shared" ca="1" si="169"/>
        <v>Clay</v>
      </c>
      <c r="AV223" s="98">
        <f t="shared" si="170"/>
        <v>3</v>
      </c>
      <c r="AW223" s="99" t="str">
        <f t="shared" si="171"/>
        <v>Clay</v>
      </c>
      <c r="AX223" s="78"/>
      <c r="AY223" s="78"/>
      <c r="AZ223" s="78"/>
      <c r="BA223" s="78"/>
      <c r="BB223" s="78"/>
      <c r="BC223" s="78"/>
      <c r="BD223" s="78"/>
      <c r="BE223" s="78"/>
      <c r="BF223" s="78"/>
      <c r="BG223" s="78"/>
      <c r="BH223" s="78"/>
      <c r="BI223" s="78"/>
      <c r="BJ223" s="78"/>
      <c r="BK223" s="78"/>
      <c r="BL223" s="78"/>
      <c r="BM223" s="78"/>
      <c r="BN223" s="78"/>
      <c r="BO223" s="78"/>
      <c r="BP223" s="78"/>
      <c r="BQ223" s="78"/>
    </row>
    <row r="224" spans="1:69">
      <c r="A224">
        <v>4.22</v>
      </c>
      <c r="C224" s="89">
        <f t="shared" si="132"/>
        <v>-13.844975999999999</v>
      </c>
      <c r="D224" s="84">
        <f t="shared" si="133"/>
        <v>13.844975999999999</v>
      </c>
      <c r="E224" s="76">
        <v>0.29599999999999999</v>
      </c>
      <c r="F224" s="91">
        <f t="shared" si="134"/>
        <v>3.0902399999999997</v>
      </c>
      <c r="G224" s="80">
        <f t="shared" si="135"/>
        <v>3.2541479999999998</v>
      </c>
      <c r="H224" s="81">
        <f t="shared" si="173"/>
        <v>3.210061371428572</v>
      </c>
      <c r="I224" s="102">
        <v>12</v>
      </c>
      <c r="J224" s="92">
        <f t="shared" si="136"/>
        <v>0.12528</v>
      </c>
      <c r="K224" s="102">
        <v>78.5</v>
      </c>
      <c r="L224" s="78">
        <f t="shared" si="137"/>
        <v>0.81953999999999994</v>
      </c>
      <c r="M224" s="81">
        <f t="shared" si="138"/>
        <v>0.43196325119999995</v>
      </c>
      <c r="N224" s="14">
        <f t="shared" si="172"/>
        <v>115</v>
      </c>
      <c r="O224" s="78">
        <f t="shared" si="139"/>
        <v>0.69848232000000199</v>
      </c>
      <c r="P224" s="78">
        <f t="shared" si="140"/>
        <v>0.26651906879999965</v>
      </c>
      <c r="Q224" s="93">
        <f t="shared" si="141"/>
        <v>0.84336967439999933</v>
      </c>
      <c r="R224" s="80">
        <f t="shared" si="142"/>
        <v>3.1643877423002631</v>
      </c>
      <c r="S224" s="80">
        <f t="shared" si="143"/>
        <v>2399.9565021410845</v>
      </c>
      <c r="T224" s="69">
        <f t="shared" si="144"/>
        <v>117.26839027199983</v>
      </c>
      <c r="U224" s="78">
        <f t="shared" si="145"/>
        <v>1.5694373166623046</v>
      </c>
      <c r="V224" s="69">
        <f t="shared" si="146"/>
        <v>97.9328885597278</v>
      </c>
      <c r="W224" s="80">
        <f t="shared" ca="1" si="147"/>
        <v>1.7539849253219177</v>
      </c>
      <c r="X224" s="80">
        <f t="shared" ca="1" si="148"/>
        <v>28.399533290324271</v>
      </c>
      <c r="Y224" s="94">
        <f t="shared" ca="1" si="149"/>
        <v>8.5384183880542872E-9</v>
      </c>
      <c r="Z224" s="80">
        <f t="shared" ca="1" si="150"/>
        <v>9.5890537645462519</v>
      </c>
      <c r="AA224" s="80">
        <f t="shared" ca="1" si="151"/>
        <v>24.506415609725636</v>
      </c>
      <c r="AB224" s="80">
        <f t="shared" ca="1" si="152"/>
        <v>0.57945054369428861</v>
      </c>
      <c r="AC224" s="80">
        <f t="shared" si="153"/>
        <v>15.332643926918315</v>
      </c>
      <c r="AD224" s="69">
        <f t="shared" si="154"/>
        <v>300.66655058823505</v>
      </c>
      <c r="AE224" s="69">
        <f t="shared" si="174"/>
        <v>295.47988840336114</v>
      </c>
      <c r="AF224" s="69">
        <f t="shared" si="155"/>
        <v>325.41479999999996</v>
      </c>
      <c r="AG224" s="95">
        <f t="shared" si="175"/>
        <v>321.00613714285709</v>
      </c>
      <c r="AH224" s="93">
        <f t="shared" si="156"/>
        <v>17.182473523684703</v>
      </c>
      <c r="AI224" s="81">
        <f t="shared" si="157"/>
        <v>0.47006017454613053</v>
      </c>
      <c r="AJ224" s="80">
        <f t="shared" si="158"/>
        <v>3.1239820799999998</v>
      </c>
      <c r="AK224" s="80">
        <f t="shared" si="159"/>
        <v>9.5890537645462519</v>
      </c>
      <c r="AL224" s="78">
        <f t="shared" ca="1" si="160"/>
        <v>1</v>
      </c>
      <c r="AM224" s="80">
        <f t="shared" ca="1" si="161"/>
        <v>9.5890537645462519</v>
      </c>
      <c r="AN224" s="80">
        <f t="shared" si="162"/>
        <v>3.069950943396226</v>
      </c>
      <c r="AO224" s="80">
        <f t="shared" si="163"/>
        <v>3.84985563041386</v>
      </c>
      <c r="AP224" s="80">
        <f t="shared" si="164"/>
        <v>4.9020496295900529</v>
      </c>
      <c r="AQ224" s="80">
        <f t="shared" ca="1" si="165"/>
        <v>3.1370053986875908</v>
      </c>
      <c r="AR224" s="80">
        <f t="shared" si="166"/>
        <v>3.4867082630414212</v>
      </c>
      <c r="AS224" s="78">
        <f t="shared" si="167"/>
        <v>0.15165393182413447</v>
      </c>
      <c r="AT224" s="96">
        <f t="shared" ca="1" si="168"/>
        <v>3</v>
      </c>
      <c r="AU224" s="97" t="str">
        <f t="shared" ca="1" si="169"/>
        <v>Clay</v>
      </c>
      <c r="AV224" s="98">
        <f t="shared" si="170"/>
        <v>3</v>
      </c>
      <c r="AW224" s="99" t="str">
        <f t="shared" si="171"/>
        <v>Clay</v>
      </c>
      <c r="AX224" s="78"/>
      <c r="AY224" s="78"/>
      <c r="AZ224" s="78"/>
      <c r="BA224" s="78"/>
      <c r="BB224" s="78"/>
      <c r="BC224" s="78"/>
      <c r="BD224" s="78"/>
      <c r="BE224" s="78"/>
      <c r="BF224" s="78"/>
      <c r="BG224" s="78"/>
      <c r="BH224" s="78"/>
      <c r="BI224" s="78"/>
      <c r="BJ224" s="78"/>
      <c r="BK224" s="78"/>
      <c r="BL224" s="78"/>
      <c r="BM224" s="78"/>
      <c r="BN224" s="78"/>
      <c r="BO224" s="78"/>
      <c r="BP224" s="78"/>
      <c r="BQ224" s="78"/>
    </row>
    <row r="225" spans="1:69">
      <c r="A225">
        <v>4.24</v>
      </c>
      <c r="C225" s="89">
        <f t="shared" si="132"/>
        <v>-13.910592000000001</v>
      </c>
      <c r="D225" s="84">
        <f t="shared" si="133"/>
        <v>13.910592000000001</v>
      </c>
      <c r="E225" s="76">
        <v>0.29039999999999999</v>
      </c>
      <c r="F225" s="91">
        <f t="shared" si="134"/>
        <v>3.0317759999999998</v>
      </c>
      <c r="G225" s="80">
        <f t="shared" si="135"/>
        <v>3.1942223999999997</v>
      </c>
      <c r="H225" s="81">
        <f t="shared" si="173"/>
        <v>3.1893603428571424</v>
      </c>
      <c r="I225" s="102">
        <v>12.8</v>
      </c>
      <c r="J225" s="92">
        <f t="shared" si="136"/>
        <v>0.133632</v>
      </c>
      <c r="K225" s="102">
        <v>77.8</v>
      </c>
      <c r="L225" s="78">
        <f t="shared" si="137"/>
        <v>0.81223199999999995</v>
      </c>
      <c r="M225" s="81">
        <f t="shared" si="138"/>
        <v>0.43401047040000001</v>
      </c>
      <c r="N225" s="14">
        <f t="shared" si="172"/>
        <v>115</v>
      </c>
      <c r="O225" s="78">
        <f t="shared" si="139"/>
        <v>0.70225524000000206</v>
      </c>
      <c r="P225" s="78">
        <f t="shared" si="140"/>
        <v>0.26824476959999971</v>
      </c>
      <c r="Q225" s="93">
        <f t="shared" si="141"/>
        <v>0.82234916279999926</v>
      </c>
      <c r="R225" s="80">
        <f t="shared" si="142"/>
        <v>3.0656670921347953</v>
      </c>
      <c r="S225" s="80">
        <f t="shared" si="143"/>
        <v>2193.8802611561846</v>
      </c>
      <c r="T225" s="69">
        <f t="shared" si="144"/>
        <v>118.02769862399988</v>
      </c>
      <c r="U225" s="78">
        <f t="shared" si="145"/>
        <v>1.5762785785319777</v>
      </c>
      <c r="V225" s="69">
        <f t="shared" si="146"/>
        <v>98.359783300395407</v>
      </c>
      <c r="W225" s="80">
        <f t="shared" ca="1" si="147"/>
        <v>1.7609242564576897</v>
      </c>
      <c r="X225" s="80">
        <f t="shared" ca="1" si="148"/>
        <v>28.248121573768685</v>
      </c>
      <c r="Y225" s="94">
        <f t="shared" ca="1" si="149"/>
        <v>6.6951475843386144E-9</v>
      </c>
      <c r="Z225" s="80">
        <f t="shared" ca="1" si="150"/>
        <v>9.289900279196349</v>
      </c>
      <c r="AA225" s="80">
        <f t="shared" ca="1" si="151"/>
        <v>23.150126415432108</v>
      </c>
      <c r="AB225" s="80">
        <f t="shared" ca="1" si="152"/>
        <v>0.42921280508514603</v>
      </c>
      <c r="AC225" s="80">
        <f t="shared" si="153"/>
        <v>15.605577074998866</v>
      </c>
      <c r="AD225" s="69">
        <f t="shared" si="154"/>
        <v>293.17260705882325</v>
      </c>
      <c r="AE225" s="69">
        <f t="shared" si="174"/>
        <v>292.60060033613416</v>
      </c>
      <c r="AF225" s="69">
        <f t="shared" si="155"/>
        <v>319.42223999999999</v>
      </c>
      <c r="AG225" s="95">
        <f t="shared" si="175"/>
        <v>318.9360342857143</v>
      </c>
      <c r="AH225" s="93">
        <f t="shared" si="156"/>
        <v>16.512895646256418</v>
      </c>
      <c r="AI225" s="81">
        <f t="shared" si="157"/>
        <v>0.49817187563160653</v>
      </c>
      <c r="AJ225" s="80">
        <f t="shared" si="158"/>
        <v>3.0664535039999996</v>
      </c>
      <c r="AK225" s="80">
        <f t="shared" si="159"/>
        <v>9.289900279196349</v>
      </c>
      <c r="AL225" s="78">
        <f t="shared" ca="1" si="160"/>
        <v>1</v>
      </c>
      <c r="AM225" s="80">
        <f t="shared" ca="1" si="161"/>
        <v>9.289900279196349</v>
      </c>
      <c r="AN225" s="80">
        <f t="shared" si="162"/>
        <v>3.0134173584905657</v>
      </c>
      <c r="AO225" s="80">
        <f t="shared" si="163"/>
        <v>4.183553405673945</v>
      </c>
      <c r="AP225" s="80">
        <f t="shared" si="164"/>
        <v>5.3625104754590796</v>
      </c>
      <c r="AQ225" s="80">
        <f t="shared" ca="1" si="165"/>
        <v>3.1717479239793644</v>
      </c>
      <c r="AR225" s="80">
        <f t="shared" si="166"/>
        <v>3.5124087906699057</v>
      </c>
      <c r="AS225" s="78">
        <f t="shared" si="167"/>
        <v>0.15177628970038284</v>
      </c>
      <c r="AT225" s="96">
        <f t="shared" ca="1" si="168"/>
        <v>3</v>
      </c>
      <c r="AU225" s="97" t="str">
        <f t="shared" ca="1" si="169"/>
        <v>Clay</v>
      </c>
      <c r="AV225" s="98">
        <f t="shared" si="170"/>
        <v>3</v>
      </c>
      <c r="AW225" s="99" t="str">
        <f t="shared" si="171"/>
        <v>Clay</v>
      </c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/>
      <c r="BP225" s="78"/>
      <c r="BQ225" s="78"/>
    </row>
    <row r="226" spans="1:69">
      <c r="A226">
        <v>4.26</v>
      </c>
      <c r="C226" s="89">
        <f t="shared" si="132"/>
        <v>-13.976208</v>
      </c>
      <c r="D226" s="84">
        <f t="shared" si="133"/>
        <v>13.976208</v>
      </c>
      <c r="E226" s="76">
        <v>0.29360000000000003</v>
      </c>
      <c r="F226" s="91">
        <f t="shared" si="134"/>
        <v>3.0651840000000004</v>
      </c>
      <c r="G226" s="80">
        <f t="shared" si="135"/>
        <v>3.2255424000000001</v>
      </c>
      <c r="H226" s="81">
        <f t="shared" si="173"/>
        <v>3.1455123428571423</v>
      </c>
      <c r="I226" s="102">
        <v>13.7</v>
      </c>
      <c r="J226" s="92">
        <f t="shared" si="136"/>
        <v>0.14302799999999999</v>
      </c>
      <c r="K226" s="102">
        <v>76.8</v>
      </c>
      <c r="L226" s="78">
        <f t="shared" si="137"/>
        <v>0.80179199999999995</v>
      </c>
      <c r="M226" s="81">
        <f t="shared" si="138"/>
        <v>0.43605768959999996</v>
      </c>
      <c r="N226" s="14">
        <f t="shared" si="172"/>
        <v>115</v>
      </c>
      <c r="O226" s="78">
        <f t="shared" si="139"/>
        <v>0.70602816000000201</v>
      </c>
      <c r="P226" s="78">
        <f t="shared" si="140"/>
        <v>0.26997047039999966</v>
      </c>
      <c r="Q226" s="93">
        <f t="shared" si="141"/>
        <v>0.83143969919999938</v>
      </c>
      <c r="R226" s="80">
        <f t="shared" si="142"/>
        <v>3.0797431214165876</v>
      </c>
      <c r="S226" s="80">
        <f t="shared" si="143"/>
        <v>2072.4154710965672</v>
      </c>
      <c r="T226" s="69">
        <f t="shared" si="144"/>
        <v>118.78700697599984</v>
      </c>
      <c r="U226" s="78">
        <f t="shared" si="145"/>
        <v>1.5846278242359388</v>
      </c>
      <c r="V226" s="69">
        <f t="shared" si="146"/>
        <v>98.880776232322575</v>
      </c>
      <c r="W226" s="80">
        <f t="shared" ca="1" si="147"/>
        <v>1.7940636637068998</v>
      </c>
      <c r="X226" s="80">
        <f t="shared" ca="1" si="148"/>
        <v>28.270006094263252</v>
      </c>
      <c r="Y226" s="94">
        <f t="shared" ca="1" si="149"/>
        <v>6.0828783429693849E-9</v>
      </c>
      <c r="Z226" s="80">
        <f t="shared" ca="1" si="150"/>
        <v>9.3325549133835981</v>
      </c>
      <c r="AA226" s="80">
        <f t="shared" ca="1" si="151"/>
        <v>23.513504999851925</v>
      </c>
      <c r="AB226" s="80">
        <f t="shared" ca="1" si="152"/>
        <v>0.39608249630095826</v>
      </c>
      <c r="AC226" s="80">
        <f t="shared" si="153"/>
        <v>15.77872973979593</v>
      </c>
      <c r="AD226" s="69">
        <f t="shared" si="154"/>
        <v>296.41343999999981</v>
      </c>
      <c r="AE226" s="69">
        <f t="shared" si="174"/>
        <v>286.99813915966359</v>
      </c>
      <c r="AF226" s="69">
        <f t="shared" si="155"/>
        <v>322.55424000000005</v>
      </c>
      <c r="AG226" s="95">
        <f t="shared" si="175"/>
        <v>314.55123428571426</v>
      </c>
      <c r="AH226" s="93">
        <f t="shared" si="156"/>
        <v>16.113265115220898</v>
      </c>
      <c r="AI226" s="81">
        <f t="shared" si="157"/>
        <v>0.52979127601653486</v>
      </c>
      <c r="AJ226" s="80">
        <f t="shared" si="158"/>
        <v>3.096520704</v>
      </c>
      <c r="AK226" s="80">
        <f t="shared" si="159"/>
        <v>9.3325549133835981</v>
      </c>
      <c r="AL226" s="78">
        <f t="shared" ca="1" si="160"/>
        <v>1</v>
      </c>
      <c r="AM226" s="80">
        <f t="shared" ca="1" si="161"/>
        <v>9.3325549133835981</v>
      </c>
      <c r="AN226" s="80">
        <f t="shared" si="162"/>
        <v>3.0429645283018867</v>
      </c>
      <c r="AO226" s="80">
        <f t="shared" si="163"/>
        <v>4.4342309684101497</v>
      </c>
      <c r="AP226" s="80">
        <f t="shared" si="164"/>
        <v>5.6768085581449261</v>
      </c>
      <c r="AQ226" s="80">
        <f t="shared" ca="1" si="165"/>
        <v>3.1854489187543589</v>
      </c>
      <c r="AR226" s="80">
        <f t="shared" si="166"/>
        <v>3.5221308995410876</v>
      </c>
      <c r="AS226" s="78">
        <f t="shared" si="167"/>
        <v>0.14516064429943459</v>
      </c>
      <c r="AT226" s="96">
        <f t="shared" ca="1" si="168"/>
        <v>3</v>
      </c>
      <c r="AU226" s="97" t="str">
        <f t="shared" ca="1" si="169"/>
        <v>Clay</v>
      </c>
      <c r="AV226" s="98">
        <f t="shared" si="170"/>
        <v>3</v>
      </c>
      <c r="AW226" s="99" t="str">
        <f t="shared" si="171"/>
        <v>Clay</v>
      </c>
      <c r="AX226" s="78"/>
      <c r="AY226" s="78"/>
      <c r="AZ226" s="78"/>
      <c r="BA226" s="78"/>
      <c r="BB226" s="78"/>
      <c r="BC226" s="78"/>
      <c r="BD226" s="78"/>
      <c r="BE226" s="78"/>
      <c r="BF226" s="78"/>
      <c r="BG226" s="78"/>
      <c r="BH226" s="78"/>
      <c r="BI226" s="78"/>
      <c r="BJ226" s="78"/>
      <c r="BK226" s="78"/>
      <c r="BL226" s="78"/>
      <c r="BM226" s="78"/>
      <c r="BN226" s="78"/>
      <c r="BO226" s="78"/>
      <c r="BP226" s="78"/>
      <c r="BQ226" s="78"/>
    </row>
    <row r="227" spans="1:69">
      <c r="A227">
        <v>4.28</v>
      </c>
      <c r="C227" s="89">
        <f t="shared" si="132"/>
        <v>-14.041824000000002</v>
      </c>
      <c r="D227" s="84">
        <f t="shared" si="133"/>
        <v>14.041824000000002</v>
      </c>
      <c r="E227" s="76">
        <v>0.2848</v>
      </c>
      <c r="F227" s="91">
        <f t="shared" si="134"/>
        <v>2.973312</v>
      </c>
      <c r="G227" s="80">
        <f t="shared" si="135"/>
        <v>3.1301207999999998</v>
      </c>
      <c r="H227" s="81">
        <f t="shared" si="173"/>
        <v>3.0877940571428573</v>
      </c>
      <c r="I227" s="102">
        <v>14.2</v>
      </c>
      <c r="J227" s="92">
        <f t="shared" si="136"/>
        <v>0.14824799999999999</v>
      </c>
      <c r="K227" s="102">
        <v>75.099999999999994</v>
      </c>
      <c r="L227" s="78">
        <f t="shared" si="137"/>
        <v>0.78404399999999996</v>
      </c>
      <c r="M227" s="81">
        <f t="shared" si="138"/>
        <v>0.43810490880000003</v>
      </c>
      <c r="N227" s="14">
        <f t="shared" si="172"/>
        <v>115</v>
      </c>
      <c r="O227" s="78">
        <f t="shared" si="139"/>
        <v>0.70980108000000208</v>
      </c>
      <c r="P227" s="78">
        <f t="shared" si="140"/>
        <v>0.27169617119999973</v>
      </c>
      <c r="Q227" s="93">
        <f t="shared" si="141"/>
        <v>0.79870550759999925</v>
      </c>
      <c r="R227" s="80">
        <f t="shared" si="142"/>
        <v>2.9397010052528856</v>
      </c>
      <c r="S227" s="80">
        <f t="shared" si="143"/>
        <v>1920.7240331781068</v>
      </c>
      <c r="T227" s="69">
        <f t="shared" si="144"/>
        <v>119.54631532799988</v>
      </c>
      <c r="U227" s="78">
        <f t="shared" si="145"/>
        <v>1.5876573749923164</v>
      </c>
      <c r="V227" s="69">
        <f t="shared" si="146"/>
        <v>99.069820199520535</v>
      </c>
      <c r="W227" s="80">
        <f t="shared" ca="1" si="147"/>
        <v>1.78252452716926</v>
      </c>
      <c r="X227" s="80">
        <f t="shared" ca="1" si="148"/>
        <v>28.047681431219345</v>
      </c>
      <c r="Y227" s="94">
        <f t="shared" ca="1" si="149"/>
        <v>4.7163958535060839E-9</v>
      </c>
      <c r="Z227" s="80">
        <f t="shared" ca="1" si="150"/>
        <v>8.9081848644026813</v>
      </c>
      <c r="AA227" s="80">
        <f t="shared" ca="1" si="151"/>
        <v>21.560655496719313</v>
      </c>
      <c r="AB227" s="80">
        <f t="shared" ca="1" si="152"/>
        <v>0.28159916173920035</v>
      </c>
      <c r="AC227" s="80">
        <f t="shared" si="153"/>
        <v>16.009812726167294</v>
      </c>
      <c r="AD227" s="69">
        <f t="shared" si="154"/>
        <v>284.74349647058796</v>
      </c>
      <c r="AE227" s="69">
        <f t="shared" si="174"/>
        <v>279.76387966386523</v>
      </c>
      <c r="AF227" s="69">
        <f t="shared" si="155"/>
        <v>313.01207999999997</v>
      </c>
      <c r="AG227" s="95">
        <f t="shared" si="175"/>
        <v>308.77940571428564</v>
      </c>
      <c r="AH227" s="93">
        <f t="shared" si="156"/>
        <v>15.554113037763999</v>
      </c>
      <c r="AI227" s="81">
        <f t="shared" si="157"/>
        <v>0.54563890004497839</v>
      </c>
      <c r="AJ227" s="80">
        <f t="shared" si="158"/>
        <v>3.0049159679999997</v>
      </c>
      <c r="AK227" s="80">
        <f t="shared" si="159"/>
        <v>8.9081848644026831</v>
      </c>
      <c r="AL227" s="78">
        <f t="shared" ca="1" si="160"/>
        <v>1</v>
      </c>
      <c r="AM227" s="80">
        <f t="shared" ca="1" si="161"/>
        <v>8.9081848644026813</v>
      </c>
      <c r="AN227" s="80">
        <f t="shared" si="162"/>
        <v>2.952944150943396</v>
      </c>
      <c r="AO227" s="80">
        <f t="shared" si="163"/>
        <v>4.7361750383563477</v>
      </c>
      <c r="AP227" s="80">
        <f t="shared" si="164"/>
        <v>6.1251411858925877</v>
      </c>
      <c r="AQ227" s="80">
        <f t="shared" ca="1" si="165"/>
        <v>3.221797235142589</v>
      </c>
      <c r="AR227" s="80">
        <f t="shared" si="166"/>
        <v>3.5483961166439069</v>
      </c>
      <c r="AS227" s="78">
        <f t="shared" si="167"/>
        <v>0.14293115423610245</v>
      </c>
      <c r="AT227" s="96">
        <f t="shared" ca="1" si="168"/>
        <v>3</v>
      </c>
      <c r="AU227" s="97" t="str">
        <f t="shared" ca="1" si="169"/>
        <v>Clay</v>
      </c>
      <c r="AV227" s="98">
        <f t="shared" si="170"/>
        <v>3</v>
      </c>
      <c r="AW227" s="99" t="str">
        <f t="shared" si="171"/>
        <v>Clay</v>
      </c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/>
      <c r="BP227" s="78"/>
      <c r="BQ227" s="78"/>
    </row>
    <row r="228" spans="1:69">
      <c r="A228">
        <v>4.3</v>
      </c>
      <c r="C228" s="89">
        <f t="shared" si="132"/>
        <v>-14.10744</v>
      </c>
      <c r="D228" s="84">
        <f t="shared" si="133"/>
        <v>14.10744</v>
      </c>
      <c r="E228" s="76">
        <v>0.27550000000000002</v>
      </c>
      <c r="F228" s="91">
        <f t="shared" si="134"/>
        <v>2.87622</v>
      </c>
      <c r="G228" s="80">
        <f t="shared" si="135"/>
        <v>3.0313583999999998</v>
      </c>
      <c r="H228" s="81">
        <f t="shared" si="173"/>
        <v>3.0027528000000001</v>
      </c>
      <c r="I228" s="102">
        <v>14.2</v>
      </c>
      <c r="J228" s="92">
        <f t="shared" si="136"/>
        <v>0.14824799999999999</v>
      </c>
      <c r="K228" s="102">
        <v>74.3</v>
      </c>
      <c r="L228" s="78">
        <f t="shared" si="137"/>
        <v>0.77569199999999994</v>
      </c>
      <c r="M228" s="81">
        <f t="shared" si="138"/>
        <v>0.44015212799999998</v>
      </c>
      <c r="N228" s="14">
        <f t="shared" si="172"/>
        <v>115</v>
      </c>
      <c r="O228" s="78">
        <f t="shared" si="139"/>
        <v>0.71357400000000204</v>
      </c>
      <c r="P228" s="78">
        <f t="shared" si="140"/>
        <v>0.27342187199999968</v>
      </c>
      <c r="Q228" s="93">
        <f t="shared" si="141"/>
        <v>0.76486885199999921</v>
      </c>
      <c r="R228" s="80">
        <f t="shared" si="142"/>
        <v>2.7973945405508749</v>
      </c>
      <c r="S228" s="80">
        <f t="shared" si="143"/>
        <v>1839.3537696768831</v>
      </c>
      <c r="T228" s="69">
        <f t="shared" si="144"/>
        <v>120.30562367999987</v>
      </c>
      <c r="U228" s="78">
        <f t="shared" si="145"/>
        <v>1.586404231903769</v>
      </c>
      <c r="V228" s="69">
        <f t="shared" si="146"/>
        <v>98.991624070795183</v>
      </c>
      <c r="W228" s="80">
        <f t="shared" ca="1" si="147"/>
        <v>1.758569573442712</v>
      </c>
      <c r="X228" s="80">
        <f t="shared" ca="1" si="148"/>
        <v>27.810637613991148</v>
      </c>
      <c r="Y228" s="94">
        <f t="shared" ca="1" si="149"/>
        <v>3.861542903232262E-9</v>
      </c>
      <c r="Z228" s="80">
        <f t="shared" ca="1" si="150"/>
        <v>8.4769531531844695</v>
      </c>
      <c r="AA228" s="80">
        <f t="shared" ca="1" si="151"/>
        <v>19.647749777981755</v>
      </c>
      <c r="AB228" s="80">
        <f t="shared" ca="1" si="152"/>
        <v>0.21010327953133487</v>
      </c>
      <c r="AC228" s="80">
        <f t="shared" si="153"/>
        <v>16.141410652909563</v>
      </c>
      <c r="AD228" s="69">
        <f t="shared" si="154"/>
        <v>272.68051764705854</v>
      </c>
      <c r="AE228" s="69">
        <f t="shared" si="174"/>
        <v>269.31515294117622</v>
      </c>
      <c r="AF228" s="69">
        <f t="shared" si="155"/>
        <v>303.13583999999997</v>
      </c>
      <c r="AG228" s="95">
        <f t="shared" si="175"/>
        <v>300.27527999999995</v>
      </c>
      <c r="AH228" s="93">
        <f t="shared" si="156"/>
        <v>15.242557167841527</v>
      </c>
      <c r="AI228" s="81">
        <f t="shared" si="157"/>
        <v>0.54219510281167327</v>
      </c>
      <c r="AJ228" s="80">
        <f t="shared" si="158"/>
        <v>2.9101040639999995</v>
      </c>
      <c r="AK228" s="80">
        <f t="shared" si="159"/>
        <v>8.4769531531844695</v>
      </c>
      <c r="AL228" s="78">
        <f t="shared" ca="1" si="160"/>
        <v>1</v>
      </c>
      <c r="AM228" s="80">
        <f t="shared" ca="1" si="161"/>
        <v>8.4769531531844695</v>
      </c>
      <c r="AN228" s="80">
        <f t="shared" si="162"/>
        <v>2.8597720754716978</v>
      </c>
      <c r="AO228" s="80">
        <f t="shared" si="163"/>
        <v>4.8904807824769252</v>
      </c>
      <c r="AP228" s="80">
        <f t="shared" si="164"/>
        <v>6.3961082834106637</v>
      </c>
      <c r="AQ228" s="80">
        <f t="shared" ca="1" si="165"/>
        <v>3.2503661116220877</v>
      </c>
      <c r="AR228" s="80">
        <f t="shared" si="166"/>
        <v>3.5676072752112851</v>
      </c>
      <c r="AS228" s="78">
        <f t="shared" si="167"/>
        <v>0.14476750814269018</v>
      </c>
      <c r="AT228" s="96">
        <f t="shared" ca="1" si="168"/>
        <v>3</v>
      </c>
      <c r="AU228" s="97" t="str">
        <f t="shared" ca="1" si="169"/>
        <v>Clay</v>
      </c>
      <c r="AV228" s="98">
        <f t="shared" si="170"/>
        <v>3</v>
      </c>
      <c r="AW228" s="99" t="str">
        <f t="shared" si="171"/>
        <v>Clay</v>
      </c>
      <c r="AX228" s="78"/>
      <c r="AY228" s="78"/>
      <c r="AZ228" s="78"/>
      <c r="BA228" s="78"/>
      <c r="BB228" s="78"/>
      <c r="BC228" s="78"/>
      <c r="BD228" s="78"/>
      <c r="BE228" s="78"/>
      <c r="BF228" s="78"/>
      <c r="BG228" s="78"/>
      <c r="BH228" s="78"/>
      <c r="BI228" s="78"/>
      <c r="BJ228" s="78"/>
      <c r="BK228" s="78"/>
      <c r="BL228" s="78"/>
      <c r="BM228" s="78"/>
      <c r="BN228" s="78"/>
      <c r="BO228" s="78"/>
      <c r="BP228" s="78"/>
      <c r="BQ228" s="78"/>
    </row>
    <row r="229" spans="1:69">
      <c r="A229">
        <v>4.32</v>
      </c>
      <c r="C229" s="89">
        <f t="shared" si="132"/>
        <v>-14.173056000000001</v>
      </c>
      <c r="D229" s="84">
        <f t="shared" si="133"/>
        <v>14.173056000000001</v>
      </c>
      <c r="E229" s="76">
        <v>0.26490000000000002</v>
      </c>
      <c r="F229" s="91">
        <f t="shared" si="134"/>
        <v>2.7655560000000001</v>
      </c>
      <c r="G229" s="80">
        <f t="shared" si="135"/>
        <v>2.9194415999999999</v>
      </c>
      <c r="H229" s="81">
        <f t="shared" si="173"/>
        <v>2.9259740571428572</v>
      </c>
      <c r="I229" s="102">
        <v>14.3</v>
      </c>
      <c r="J229" s="92">
        <f t="shared" si="136"/>
        <v>0.14929200000000001</v>
      </c>
      <c r="K229" s="102">
        <v>73.7</v>
      </c>
      <c r="L229" s="78">
        <f t="shared" si="137"/>
        <v>0.769428</v>
      </c>
      <c r="M229" s="81">
        <f t="shared" si="138"/>
        <v>0.44219934719999998</v>
      </c>
      <c r="N229" s="14">
        <f t="shared" si="172"/>
        <v>115</v>
      </c>
      <c r="O229" s="78">
        <f t="shared" si="139"/>
        <v>0.71734692000000211</v>
      </c>
      <c r="P229" s="78">
        <f t="shared" si="140"/>
        <v>0.27514757279999968</v>
      </c>
      <c r="Q229" s="93">
        <f t="shared" si="141"/>
        <v>0.72669124439999933</v>
      </c>
      <c r="R229" s="80">
        <f t="shared" si="142"/>
        <v>2.6410963287988714</v>
      </c>
      <c r="S229" s="80">
        <f t="shared" si="143"/>
        <v>1735.3238107396305</v>
      </c>
      <c r="T229" s="69">
        <f t="shared" si="144"/>
        <v>121.06493203199986</v>
      </c>
      <c r="U229" s="78">
        <f t="shared" si="145"/>
        <v>1.5857567345512242</v>
      </c>
      <c r="V229" s="69">
        <f t="shared" si="146"/>
        <v>98.951220235996388</v>
      </c>
      <c r="W229" s="80">
        <f t="shared" ca="1" si="147"/>
        <v>1.7328572185562421</v>
      </c>
      <c r="X229" s="80">
        <f t="shared" ca="1" si="148"/>
        <v>27.535973318213305</v>
      </c>
      <c r="Y229" s="94">
        <f t="shared" ca="1" si="149"/>
        <v>3.122678509659846E-9</v>
      </c>
      <c r="Z229" s="80">
        <f t="shared" ca="1" si="150"/>
        <v>8.0033222084814284</v>
      </c>
      <c r="AA229" s="80">
        <f t="shared" ca="1" si="151"/>
        <v>17.624073257622786</v>
      </c>
      <c r="AB229" s="80">
        <f t="shared" ca="1" si="152"/>
        <v>0.15240271794715238</v>
      </c>
      <c r="AC229" s="80">
        <f t="shared" si="153"/>
        <v>16.318403838923601</v>
      </c>
      <c r="AD229" s="69">
        <f t="shared" si="154"/>
        <v>259.06996235294093</v>
      </c>
      <c r="AE229" s="69">
        <f t="shared" si="174"/>
        <v>259.8384867226888</v>
      </c>
      <c r="AF229" s="69">
        <f t="shared" si="155"/>
        <v>291.94415999999995</v>
      </c>
      <c r="AG229" s="95">
        <f t="shared" si="175"/>
        <v>292.59740571428569</v>
      </c>
      <c r="AH229" s="93">
        <f t="shared" si="156"/>
        <v>14.84701305310011</v>
      </c>
      <c r="AI229" s="81">
        <f t="shared" si="157"/>
        <v>0.54258883144325587</v>
      </c>
      <c r="AJ229" s="80">
        <f t="shared" si="158"/>
        <v>2.8026639359999996</v>
      </c>
      <c r="AK229" s="80">
        <f t="shared" si="159"/>
        <v>8.0033222084814284</v>
      </c>
      <c r="AL229" s="78">
        <f t="shared" ca="1" si="160"/>
        <v>1</v>
      </c>
      <c r="AM229" s="80">
        <f t="shared" ca="1" si="161"/>
        <v>8.0033222084814284</v>
      </c>
      <c r="AN229" s="80">
        <f t="shared" si="162"/>
        <v>2.754190188679245</v>
      </c>
      <c r="AO229" s="80">
        <f t="shared" si="163"/>
        <v>5.1137176369618089</v>
      </c>
      <c r="AP229" s="80">
        <f t="shared" si="164"/>
        <v>6.7795450102990191</v>
      </c>
      <c r="AQ229" s="80">
        <f t="shared" ca="1" si="165"/>
        <v>3.2856544301236603</v>
      </c>
      <c r="AR229" s="80">
        <f t="shared" si="166"/>
        <v>3.5917909503424128</v>
      </c>
      <c r="AS229" s="78">
        <f t="shared" si="167"/>
        <v>0.14859881174591472</v>
      </c>
      <c r="AT229" s="96">
        <f t="shared" ca="1" si="168"/>
        <v>3</v>
      </c>
      <c r="AU229" s="97" t="str">
        <f t="shared" ca="1" si="169"/>
        <v>Clay</v>
      </c>
      <c r="AV229" s="98">
        <f t="shared" si="170"/>
        <v>3</v>
      </c>
      <c r="AW229" s="99" t="str">
        <f t="shared" si="171"/>
        <v>Clay</v>
      </c>
      <c r="AX229" s="78"/>
      <c r="AY229" s="78"/>
      <c r="AZ229" s="78"/>
      <c r="BA229" s="78"/>
      <c r="BB229" s="78"/>
      <c r="BC229" s="78"/>
      <c r="BD229" s="78"/>
      <c r="BE229" s="78"/>
      <c r="BF229" s="78"/>
      <c r="BG229" s="78"/>
      <c r="BH229" s="78"/>
      <c r="BI229" s="78"/>
      <c r="BJ229" s="78"/>
      <c r="BK229" s="78"/>
      <c r="BL229" s="78"/>
      <c r="BM229" s="78"/>
      <c r="BN229" s="78"/>
      <c r="BO229" s="78"/>
      <c r="BP229" s="78"/>
      <c r="BQ229" s="78"/>
    </row>
    <row r="230" spans="1:69">
      <c r="A230">
        <v>4.34</v>
      </c>
      <c r="C230" s="89">
        <f t="shared" si="132"/>
        <v>-14.238672000000001</v>
      </c>
      <c r="D230" s="84">
        <f t="shared" si="133"/>
        <v>14.238672000000001</v>
      </c>
      <c r="E230" s="76">
        <v>0.25929999999999997</v>
      </c>
      <c r="F230" s="91">
        <f t="shared" si="134"/>
        <v>2.7070919999999994</v>
      </c>
      <c r="G230" s="80">
        <f t="shared" si="135"/>
        <v>2.8597247999999995</v>
      </c>
      <c r="H230" s="81">
        <f t="shared" si="173"/>
        <v>2.8400081142857139</v>
      </c>
      <c r="I230" s="102">
        <v>14.3</v>
      </c>
      <c r="J230" s="92">
        <f t="shared" si="136"/>
        <v>0.14929200000000001</v>
      </c>
      <c r="K230" s="102">
        <v>73.099999999999994</v>
      </c>
      <c r="L230" s="78">
        <f t="shared" si="137"/>
        <v>0.76316399999999995</v>
      </c>
      <c r="M230" s="81">
        <f t="shared" si="138"/>
        <v>0.44424656639999999</v>
      </c>
      <c r="N230" s="14">
        <f t="shared" si="172"/>
        <v>115</v>
      </c>
      <c r="O230" s="78">
        <f t="shared" si="139"/>
        <v>0.72111984000000218</v>
      </c>
      <c r="P230" s="78">
        <f t="shared" si="140"/>
        <v>0.27687327359999969</v>
      </c>
      <c r="Q230" s="93">
        <f t="shared" si="141"/>
        <v>0.70573963679999907</v>
      </c>
      <c r="R230" s="80">
        <f t="shared" si="142"/>
        <v>2.5489626630397879</v>
      </c>
      <c r="S230" s="80">
        <f t="shared" si="143"/>
        <v>1685.2918008293241</v>
      </c>
      <c r="T230" s="69">
        <f t="shared" si="144"/>
        <v>121.82424038399986</v>
      </c>
      <c r="U230" s="78">
        <f t="shared" si="145"/>
        <v>1.5849489350098322</v>
      </c>
      <c r="V230" s="69">
        <f t="shared" si="146"/>
        <v>98.900813544613527</v>
      </c>
      <c r="W230" s="80">
        <f t="shared" ca="1" si="147"/>
        <v>1.7195514084140826</v>
      </c>
      <c r="X230" s="80">
        <f t="shared" ca="1" si="148"/>
        <v>27.366344875475349</v>
      </c>
      <c r="Y230" s="94">
        <f t="shared" ca="1" si="149"/>
        <v>2.9319514282120706E-9</v>
      </c>
      <c r="Z230" s="80">
        <f t="shared" ca="1" si="150"/>
        <v>7.7241292819387519</v>
      </c>
      <c r="AA230" s="80">
        <f t="shared" ca="1" si="151"/>
        <v>16.518861194035431</v>
      </c>
      <c r="AB230" s="80">
        <f t="shared" ca="1" si="152"/>
        <v>0.13412076554849298</v>
      </c>
      <c r="AC230" s="80">
        <f t="shared" si="153"/>
        <v>16.407341764778458</v>
      </c>
      <c r="AD230" s="69">
        <f t="shared" si="154"/>
        <v>251.60058352941147</v>
      </c>
      <c r="AE230" s="69">
        <f t="shared" si="174"/>
        <v>249.28097344537787</v>
      </c>
      <c r="AF230" s="69">
        <f t="shared" si="155"/>
        <v>285.97247999999996</v>
      </c>
      <c r="AG230" s="95">
        <f t="shared" si="175"/>
        <v>284.00081142857141</v>
      </c>
      <c r="AH230" s="93">
        <f t="shared" si="156"/>
        <v>14.657647255697082</v>
      </c>
      <c r="AI230" s="81">
        <f t="shared" si="157"/>
        <v>0.5392069738579498</v>
      </c>
      <c r="AJ230" s="80">
        <f t="shared" si="158"/>
        <v>2.7453358079999992</v>
      </c>
      <c r="AK230" s="80">
        <f t="shared" si="159"/>
        <v>7.7241292819387519</v>
      </c>
      <c r="AL230" s="78">
        <f t="shared" ca="1" si="160"/>
        <v>1</v>
      </c>
      <c r="AM230" s="80">
        <f t="shared" ca="1" si="161"/>
        <v>7.7241292819387519</v>
      </c>
      <c r="AN230" s="80">
        <f t="shared" si="162"/>
        <v>2.6978535849056597</v>
      </c>
      <c r="AO230" s="80">
        <f t="shared" si="163"/>
        <v>5.2205023364485994</v>
      </c>
      <c r="AP230" s="80">
        <f t="shared" si="164"/>
        <v>6.9808123890257976</v>
      </c>
      <c r="AQ230" s="80">
        <f t="shared" ca="1" si="165"/>
        <v>3.3056328995368172</v>
      </c>
      <c r="AR230" s="80">
        <f t="shared" si="166"/>
        <v>3.6041834366080572</v>
      </c>
      <c r="AS230" s="78">
        <f t="shared" si="167"/>
        <v>0.14912405028743614</v>
      </c>
      <c r="AT230" s="96">
        <f t="shared" ca="1" si="168"/>
        <v>3</v>
      </c>
      <c r="AU230" s="97" t="str">
        <f t="shared" ca="1" si="169"/>
        <v>Clay</v>
      </c>
      <c r="AV230" s="98">
        <f t="shared" si="170"/>
        <v>2</v>
      </c>
      <c r="AW230" s="99" t="str">
        <f t="shared" si="171"/>
        <v>Organic</v>
      </c>
      <c r="AX230" s="78"/>
      <c r="AY230" s="78"/>
      <c r="AZ230" s="78"/>
      <c r="BA230" s="78"/>
      <c r="BB230" s="78"/>
      <c r="BC230" s="78"/>
      <c r="BD230" s="78"/>
      <c r="BE230" s="78"/>
      <c r="BF230" s="78"/>
      <c r="BG230" s="78"/>
      <c r="BH230" s="78"/>
      <c r="BI230" s="78"/>
      <c r="BJ230" s="78"/>
      <c r="BK230" s="78"/>
      <c r="BL230" s="78"/>
      <c r="BM230" s="78"/>
      <c r="BN230" s="78"/>
      <c r="BO230" s="78"/>
      <c r="BP230" s="78"/>
      <c r="BQ230" s="78"/>
    </row>
    <row r="231" spans="1:69">
      <c r="A231">
        <v>4.3600000000000003</v>
      </c>
      <c r="C231" s="89">
        <f t="shared" si="132"/>
        <v>-14.304288000000001</v>
      </c>
      <c r="D231" s="84">
        <f t="shared" si="133"/>
        <v>14.304288000000001</v>
      </c>
      <c r="E231" s="76">
        <v>0.24010000000000001</v>
      </c>
      <c r="F231" s="91">
        <f t="shared" si="134"/>
        <v>2.5066440000000001</v>
      </c>
      <c r="G231" s="80">
        <f t="shared" si="135"/>
        <v>2.6588592000000002</v>
      </c>
      <c r="H231" s="81">
        <f t="shared" si="173"/>
        <v>2.7685090285714287</v>
      </c>
      <c r="I231" s="102">
        <v>14.1</v>
      </c>
      <c r="J231" s="92">
        <f t="shared" si="136"/>
        <v>0.147204</v>
      </c>
      <c r="K231" s="102">
        <v>72.900000000000006</v>
      </c>
      <c r="L231" s="78">
        <f t="shared" si="137"/>
        <v>0.76107600000000009</v>
      </c>
      <c r="M231" s="81">
        <f t="shared" si="138"/>
        <v>0.44629378560000005</v>
      </c>
      <c r="N231" s="14">
        <f t="shared" si="172"/>
        <v>115</v>
      </c>
      <c r="O231" s="78">
        <f t="shared" si="139"/>
        <v>0.72489276000000225</v>
      </c>
      <c r="P231" s="78">
        <f t="shared" si="140"/>
        <v>0.2785989743999997</v>
      </c>
      <c r="Q231" s="93">
        <f t="shared" si="141"/>
        <v>0.63820892519999939</v>
      </c>
      <c r="R231" s="80">
        <f t="shared" si="142"/>
        <v>2.2907798802004495</v>
      </c>
      <c r="S231" s="80">
        <f t="shared" si="143"/>
        <v>1545.6472889963013</v>
      </c>
      <c r="T231" s="69">
        <f t="shared" si="144"/>
        <v>122.58354873599987</v>
      </c>
      <c r="U231" s="78">
        <f t="shared" si="145"/>
        <v>1.5804507641487453</v>
      </c>
      <c r="V231" s="69">
        <f t="shared" si="146"/>
        <v>98.620127682881702</v>
      </c>
      <c r="W231" s="80">
        <f t="shared" ca="1" si="147"/>
        <v>1.6618774762385713</v>
      </c>
      <c r="X231" s="80">
        <f t="shared" ca="1" si="148"/>
        <v>26.856163622139462</v>
      </c>
      <c r="Y231" s="94">
        <f t="shared" ca="1" si="149"/>
        <v>2.4287950836222699E-9</v>
      </c>
      <c r="Z231" s="80">
        <f t="shared" ca="1" si="150"/>
        <v>6.9417572127286347</v>
      </c>
      <c r="AA231" s="80">
        <f t="shared" ca="1" si="151"/>
        <v>13.425125484045108</v>
      </c>
      <c r="AB231" s="80">
        <f t="shared" ca="1" si="152"/>
        <v>9.029597198582992E-2</v>
      </c>
      <c r="AC231" s="80">
        <f t="shared" si="153"/>
        <v>16.67029474456173</v>
      </c>
      <c r="AD231" s="69">
        <f t="shared" si="154"/>
        <v>227.52546352941155</v>
      </c>
      <c r="AE231" s="69">
        <f t="shared" si="174"/>
        <v>240.42544336134429</v>
      </c>
      <c r="AF231" s="69">
        <f t="shared" si="155"/>
        <v>265.88592000000006</v>
      </c>
      <c r="AG231" s="95">
        <f t="shared" si="175"/>
        <v>276.85090285714284</v>
      </c>
      <c r="AH231" s="93">
        <f t="shared" si="156"/>
        <v>14.137306279999411</v>
      </c>
      <c r="AI231" s="81">
        <f t="shared" si="157"/>
        <v>0.52837236862419745</v>
      </c>
      <c r="AJ231" s="80">
        <f t="shared" si="158"/>
        <v>2.5525048319999999</v>
      </c>
      <c r="AK231" s="80">
        <f t="shared" si="159"/>
        <v>6.9417572127286347</v>
      </c>
      <c r="AL231" s="78">
        <f t="shared" ca="1" si="160"/>
        <v>1</v>
      </c>
      <c r="AM231" s="80">
        <f t="shared" ca="1" si="161"/>
        <v>6.9417572127286347</v>
      </c>
      <c r="AN231" s="80">
        <f t="shared" si="162"/>
        <v>2.5083577358490565</v>
      </c>
      <c r="AO231" s="80">
        <f t="shared" si="163"/>
        <v>5.5363593529134603</v>
      </c>
      <c r="AP231" s="80">
        <f t="shared" si="164"/>
        <v>7.611507467523591</v>
      </c>
      <c r="AQ231" s="80">
        <f t="shared" ca="1" si="165"/>
        <v>3.3653160354716865</v>
      </c>
      <c r="AR231" s="80">
        <f t="shared" si="166"/>
        <v>3.6445711049178664</v>
      </c>
      <c r="AS231" s="78">
        <f t="shared" si="167"/>
        <v>0.16276508624420616</v>
      </c>
      <c r="AT231" s="96">
        <f t="shared" ca="1" si="168"/>
        <v>3</v>
      </c>
      <c r="AU231" s="97" t="str">
        <f t="shared" ca="1" si="169"/>
        <v>Clay</v>
      </c>
      <c r="AV231" s="98">
        <f t="shared" si="170"/>
        <v>2</v>
      </c>
      <c r="AW231" s="99" t="str">
        <f t="shared" si="171"/>
        <v>Organic</v>
      </c>
      <c r="AX231" s="78"/>
      <c r="AY231" s="78"/>
      <c r="AZ231" s="78"/>
      <c r="BA231" s="78"/>
      <c r="BB231" s="78"/>
      <c r="BC231" s="78"/>
      <c r="BD231" s="78"/>
      <c r="BE231" s="78"/>
      <c r="BF231" s="78"/>
      <c r="BG231" s="78"/>
      <c r="BH231" s="78"/>
      <c r="BI231" s="78"/>
      <c r="BJ231" s="78"/>
      <c r="BK231" s="78"/>
      <c r="BL231" s="78"/>
      <c r="BM231" s="78"/>
      <c r="BN231" s="78"/>
      <c r="BO231" s="78"/>
      <c r="BP231" s="78"/>
      <c r="BQ231" s="78"/>
    </row>
    <row r="232" spans="1:69">
      <c r="A232">
        <v>4.38</v>
      </c>
      <c r="C232" s="89">
        <f t="shared" si="132"/>
        <v>-14.369904</v>
      </c>
      <c r="D232" s="84">
        <f t="shared" si="133"/>
        <v>14.369904</v>
      </c>
      <c r="E232" s="76">
        <v>0.24010000000000001</v>
      </c>
      <c r="F232" s="91">
        <f t="shared" si="134"/>
        <v>2.5066440000000001</v>
      </c>
      <c r="G232" s="80">
        <f t="shared" si="135"/>
        <v>2.6567712000000001</v>
      </c>
      <c r="H232" s="81">
        <f t="shared" si="173"/>
        <v>2.7064059428571423</v>
      </c>
      <c r="I232" s="102">
        <v>14</v>
      </c>
      <c r="J232" s="92">
        <f t="shared" si="136"/>
        <v>0.14615999999999998</v>
      </c>
      <c r="K232" s="102">
        <v>71.900000000000006</v>
      </c>
      <c r="L232" s="78">
        <f t="shared" si="137"/>
        <v>0.75063600000000008</v>
      </c>
      <c r="M232" s="81">
        <f t="shared" si="138"/>
        <v>0.4483410048</v>
      </c>
      <c r="N232" s="14">
        <f t="shared" si="172"/>
        <v>115</v>
      </c>
      <c r="O232" s="78">
        <f t="shared" si="139"/>
        <v>0.7286656800000022</v>
      </c>
      <c r="P232" s="78">
        <f t="shared" si="140"/>
        <v>0.28032467519999965</v>
      </c>
      <c r="Q232" s="93">
        <f t="shared" si="141"/>
        <v>0.63627482159999937</v>
      </c>
      <c r="R232" s="80">
        <f t="shared" si="142"/>
        <v>2.2697781461658506</v>
      </c>
      <c r="S232" s="80">
        <f t="shared" si="143"/>
        <v>1551.9700569883109</v>
      </c>
      <c r="T232" s="69">
        <f t="shared" si="144"/>
        <v>123.34285708799985</v>
      </c>
      <c r="U232" s="78">
        <f t="shared" si="145"/>
        <v>1.5795854667065923</v>
      </c>
      <c r="V232" s="69">
        <f t="shared" si="146"/>
        <v>98.566133122491351</v>
      </c>
      <c r="W232" s="80">
        <f t="shared" ca="1" si="147"/>
        <v>1.6627488898977465</v>
      </c>
      <c r="X232" s="80">
        <f t="shared" ca="1" si="148"/>
        <v>26.812164173881676</v>
      </c>
      <c r="Y232" s="94">
        <f t="shared" ca="1" si="149"/>
        <v>2.4133725606708068E-9</v>
      </c>
      <c r="Z232" s="80">
        <f t="shared" ca="1" si="150"/>
        <v>6.8781155944419705</v>
      </c>
      <c r="AA232" s="80">
        <f t="shared" ca="1" si="151"/>
        <v>13.261732644841631</v>
      </c>
      <c r="AB232" s="80">
        <f t="shared" ca="1" si="152"/>
        <v>8.8630620014805456E-2</v>
      </c>
      <c r="AC232" s="80">
        <f t="shared" si="153"/>
        <v>16.657884154554662</v>
      </c>
      <c r="AD232" s="69">
        <f t="shared" si="154"/>
        <v>226.83594352941151</v>
      </c>
      <c r="AE232" s="69">
        <f t="shared" si="174"/>
        <v>232.67532504201654</v>
      </c>
      <c r="AF232" s="69">
        <f t="shared" si="155"/>
        <v>265.67712</v>
      </c>
      <c r="AG232" s="95">
        <f t="shared" si="175"/>
        <v>270.64059428571426</v>
      </c>
      <c r="AH232" s="93">
        <f t="shared" si="156"/>
        <v>14.166678333798798</v>
      </c>
      <c r="AI232" s="81">
        <f t="shared" si="157"/>
        <v>0.52139541371347731</v>
      </c>
      <c r="AJ232" s="80">
        <f t="shared" si="158"/>
        <v>2.5505003519999998</v>
      </c>
      <c r="AK232" s="80">
        <f t="shared" si="159"/>
        <v>6.8781155944419705</v>
      </c>
      <c r="AL232" s="78">
        <f t="shared" ca="1" si="160"/>
        <v>1</v>
      </c>
      <c r="AM232" s="80">
        <f t="shared" ca="1" si="161"/>
        <v>6.8781155944419705</v>
      </c>
      <c r="AN232" s="80">
        <f t="shared" si="162"/>
        <v>2.5063879245283021</v>
      </c>
      <c r="AO232" s="80">
        <f t="shared" si="163"/>
        <v>5.5014146494812941</v>
      </c>
      <c r="AP232" s="80">
        <f t="shared" si="164"/>
        <v>7.5804979802142842</v>
      </c>
      <c r="AQ232" s="80">
        <f t="shared" ca="1" si="165"/>
        <v>3.3673353818145664</v>
      </c>
      <c r="AR232" s="80">
        <f t="shared" si="166"/>
        <v>3.643378130417358</v>
      </c>
      <c r="AS232" s="78">
        <f t="shared" si="167"/>
        <v>0.15678342915588997</v>
      </c>
      <c r="AT232" s="96">
        <f t="shared" ca="1" si="168"/>
        <v>3</v>
      </c>
      <c r="AU232" s="97" t="str">
        <f t="shared" ca="1" si="169"/>
        <v>Clay</v>
      </c>
      <c r="AV232" s="98">
        <f t="shared" si="170"/>
        <v>2</v>
      </c>
      <c r="AW232" s="99" t="str">
        <f t="shared" si="171"/>
        <v>Organic</v>
      </c>
      <c r="AX232" s="78"/>
      <c r="AY232" s="78"/>
      <c r="AZ232" s="78"/>
      <c r="BA232" s="78"/>
      <c r="BB232" s="78"/>
      <c r="BC232" s="78"/>
      <c r="BD232" s="78"/>
      <c r="BE232" s="78"/>
      <c r="BF232" s="78"/>
      <c r="BG232" s="78"/>
      <c r="BH232" s="78"/>
      <c r="BI232" s="78"/>
      <c r="BJ232" s="78"/>
      <c r="BK232" s="78"/>
      <c r="BL232" s="78"/>
      <c r="BM232" s="78"/>
      <c r="BN232" s="78"/>
      <c r="BO232" s="78"/>
      <c r="BP232" s="78"/>
      <c r="BQ232" s="78"/>
    </row>
    <row r="233" spans="1:69">
      <c r="A233">
        <v>4.4000000000000004</v>
      </c>
      <c r="C233" s="89">
        <f t="shared" si="132"/>
        <v>-14.435520000000002</v>
      </c>
      <c r="D233" s="84">
        <f t="shared" si="133"/>
        <v>14.435520000000002</v>
      </c>
      <c r="E233" s="76">
        <v>0.23699999999999999</v>
      </c>
      <c r="F233" s="91">
        <f t="shared" si="134"/>
        <v>2.4742799999999998</v>
      </c>
      <c r="G233" s="80">
        <f t="shared" si="135"/>
        <v>2.6237807999999996</v>
      </c>
      <c r="H233" s="81">
        <f t="shared" si="173"/>
        <v>2.6591873142857145</v>
      </c>
      <c r="I233" s="102">
        <v>13.5</v>
      </c>
      <c r="J233" s="92">
        <f t="shared" si="136"/>
        <v>0.14093999999999998</v>
      </c>
      <c r="K233" s="102">
        <v>71.599999999999994</v>
      </c>
      <c r="L233" s="78">
        <f t="shared" si="137"/>
        <v>0.74750399999999995</v>
      </c>
      <c r="M233" s="81">
        <f t="shared" si="138"/>
        <v>0.45038822400000006</v>
      </c>
      <c r="N233" s="14">
        <f t="shared" si="172"/>
        <v>115</v>
      </c>
      <c r="O233" s="78">
        <f t="shared" si="139"/>
        <v>0.73243860000000227</v>
      </c>
      <c r="P233" s="78">
        <f t="shared" si="140"/>
        <v>0.28205037599999971</v>
      </c>
      <c r="Q233" s="93">
        <f t="shared" si="141"/>
        <v>0.6241429259999991</v>
      </c>
      <c r="R233" s="80">
        <f t="shared" si="142"/>
        <v>2.2128774825671558</v>
      </c>
      <c r="S233" s="80">
        <f t="shared" si="143"/>
        <v>1578.7629279042376</v>
      </c>
      <c r="T233" s="69">
        <f t="shared" si="144"/>
        <v>124.10216543999987</v>
      </c>
      <c r="U233" s="78">
        <f t="shared" si="145"/>
        <v>1.574832620112133</v>
      </c>
      <c r="V233" s="69">
        <f t="shared" si="146"/>
        <v>98.269555494997093</v>
      </c>
      <c r="W233" s="80">
        <f t="shared" ca="1" si="147"/>
        <v>1.6463770379740159</v>
      </c>
      <c r="X233" s="80">
        <f t="shared" ca="1" si="148"/>
        <v>26.690877726835186</v>
      </c>
      <c r="Y233" s="94">
        <f t="shared" ca="1" si="149"/>
        <v>2.3830464612589733E-9</v>
      </c>
      <c r="Z233" s="80">
        <f t="shared" ca="1" si="150"/>
        <v>6.7056893411125928</v>
      </c>
      <c r="AA233" s="80">
        <f t="shared" ca="1" si="151"/>
        <v>12.682753230936424</v>
      </c>
      <c r="AB233" s="80">
        <f t="shared" ca="1" si="152"/>
        <v>8.3696095955087604E-2</v>
      </c>
      <c r="AC233" s="80">
        <f t="shared" si="153"/>
        <v>16.605849081018935</v>
      </c>
      <c r="AD233" s="69">
        <f t="shared" si="154"/>
        <v>222.5108470588232</v>
      </c>
      <c r="AE233" s="69">
        <f t="shared" si="174"/>
        <v>226.67631932773085</v>
      </c>
      <c r="AF233" s="69">
        <f t="shared" si="155"/>
        <v>262.37807999999995</v>
      </c>
      <c r="AG233" s="95">
        <f t="shared" si="175"/>
        <v>265.91873142857145</v>
      </c>
      <c r="AH233" s="93">
        <f t="shared" si="156"/>
        <v>14.28205381733394</v>
      </c>
      <c r="AI233" s="81">
        <f t="shared" si="157"/>
        <v>0.49969796884794837</v>
      </c>
      <c r="AJ233" s="80">
        <f t="shared" si="158"/>
        <v>2.5188295679999997</v>
      </c>
      <c r="AK233" s="80">
        <f t="shared" si="159"/>
        <v>6.7056893411125937</v>
      </c>
      <c r="AL233" s="78">
        <f t="shared" ca="1" si="160"/>
        <v>1</v>
      </c>
      <c r="AM233" s="80">
        <f t="shared" ca="1" si="161"/>
        <v>6.7056893411125928</v>
      </c>
      <c r="AN233" s="80">
        <f t="shared" si="162"/>
        <v>2.475264905660377</v>
      </c>
      <c r="AO233" s="80">
        <f t="shared" si="163"/>
        <v>5.371637752665924</v>
      </c>
      <c r="AP233" s="80">
        <f t="shared" si="164"/>
        <v>7.4518508601986557</v>
      </c>
      <c r="AQ233" s="80">
        <f t="shared" ca="1" si="165"/>
        <v>3.3713440394343239</v>
      </c>
      <c r="AR233" s="80">
        <f t="shared" si="166"/>
        <v>3.6423920368162785</v>
      </c>
      <c r="AS233" s="78">
        <f t="shared" si="167"/>
        <v>0.15709255363730598</v>
      </c>
      <c r="AT233" s="96">
        <f t="shared" ca="1" si="168"/>
        <v>3</v>
      </c>
      <c r="AU233" s="97" t="str">
        <f t="shared" ca="1" si="169"/>
        <v>Clay</v>
      </c>
      <c r="AV233" s="98">
        <f t="shared" si="170"/>
        <v>2</v>
      </c>
      <c r="AW233" s="99" t="str">
        <f t="shared" si="171"/>
        <v>Organic</v>
      </c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/>
      <c r="BP233" s="78"/>
      <c r="BQ233" s="78"/>
    </row>
    <row r="234" spans="1:69">
      <c r="A234">
        <v>4.42</v>
      </c>
      <c r="C234" s="89">
        <f t="shared" si="132"/>
        <v>-14.501136000000001</v>
      </c>
      <c r="D234" s="84">
        <f t="shared" si="133"/>
        <v>14.501136000000001</v>
      </c>
      <c r="E234" s="76">
        <v>0.23760000000000001</v>
      </c>
      <c r="F234" s="91">
        <f t="shared" si="134"/>
        <v>2.4805440000000001</v>
      </c>
      <c r="G234" s="80">
        <f t="shared" si="135"/>
        <v>2.6296271999999998</v>
      </c>
      <c r="H234" s="81">
        <f t="shared" si="173"/>
        <v>2.6344295999999998</v>
      </c>
      <c r="I234" s="102">
        <v>13.2</v>
      </c>
      <c r="J234" s="92">
        <f t="shared" si="136"/>
        <v>0.13780799999999999</v>
      </c>
      <c r="K234" s="102">
        <v>71.400000000000006</v>
      </c>
      <c r="L234" s="78">
        <f t="shared" si="137"/>
        <v>0.74541600000000008</v>
      </c>
      <c r="M234" s="81">
        <f t="shared" si="138"/>
        <v>0.45243544320000001</v>
      </c>
      <c r="N234" s="14">
        <f t="shared" si="172"/>
        <v>115</v>
      </c>
      <c r="O234" s="78">
        <f t="shared" si="139"/>
        <v>0.73621152000000223</v>
      </c>
      <c r="P234" s="78">
        <f t="shared" si="140"/>
        <v>0.28377607679999967</v>
      </c>
      <c r="Q234" s="93">
        <f t="shared" si="141"/>
        <v>0.62482717439999924</v>
      </c>
      <c r="R234" s="80">
        <f t="shared" si="142"/>
        <v>2.2018317451064289</v>
      </c>
      <c r="S234" s="80">
        <f t="shared" si="143"/>
        <v>1616.4140389698182</v>
      </c>
      <c r="T234" s="69">
        <f t="shared" si="144"/>
        <v>124.86147379199986</v>
      </c>
      <c r="U234" s="78">
        <f t="shared" si="145"/>
        <v>1.5722844610668121</v>
      </c>
      <c r="V234" s="69">
        <f t="shared" si="146"/>
        <v>98.110550370569072</v>
      </c>
      <c r="W234" s="80">
        <f t="shared" ca="1" si="147"/>
        <v>1.6450920819723416</v>
      </c>
      <c r="X234" s="80">
        <f t="shared" ca="1" si="148"/>
        <v>26.666972079375057</v>
      </c>
      <c r="Y234" s="94">
        <f t="shared" ca="1" si="149"/>
        <v>2.4181468194286079E-9</v>
      </c>
      <c r="Z234" s="80">
        <f t="shared" ca="1" si="150"/>
        <v>6.6722174094134212</v>
      </c>
      <c r="AA234" s="80">
        <f t="shared" ca="1" si="151"/>
        <v>12.633281063352337</v>
      </c>
      <c r="AB234" s="80">
        <f t="shared" ca="1" si="152"/>
        <v>8.4597586400196323E-2</v>
      </c>
      <c r="AC234" s="80">
        <f t="shared" si="153"/>
        <v>16.534199223779567</v>
      </c>
      <c r="AD234" s="69">
        <f t="shared" si="154"/>
        <v>222.75478588235268</v>
      </c>
      <c r="AE234" s="69">
        <f t="shared" si="174"/>
        <v>223.3197741176468</v>
      </c>
      <c r="AF234" s="69">
        <f t="shared" si="155"/>
        <v>262.96271999999999</v>
      </c>
      <c r="AG234" s="95">
        <f t="shared" si="175"/>
        <v>263.44295999999997</v>
      </c>
      <c r="AH234" s="93">
        <f t="shared" si="156"/>
        <v>14.427046758245828</v>
      </c>
      <c r="AI234" s="81">
        <f t="shared" si="157"/>
        <v>0.48562233136066862</v>
      </c>
      <c r="AJ234" s="80">
        <f t="shared" si="158"/>
        <v>2.5244421119999996</v>
      </c>
      <c r="AK234" s="80">
        <f t="shared" si="159"/>
        <v>6.6722174094134212</v>
      </c>
      <c r="AL234" s="78">
        <f t="shared" ca="1" si="160"/>
        <v>1</v>
      </c>
      <c r="AM234" s="80">
        <f t="shared" ca="1" si="161"/>
        <v>6.6722174094134212</v>
      </c>
      <c r="AN234" s="80">
        <f t="shared" si="162"/>
        <v>2.4807803773584904</v>
      </c>
      <c r="AO234" s="80">
        <f t="shared" si="163"/>
        <v>5.2405907575035728</v>
      </c>
      <c r="AP234" s="80">
        <f t="shared" si="164"/>
        <v>7.2782749955889319</v>
      </c>
      <c r="AQ234" s="80">
        <f t="shared" ca="1" si="165"/>
        <v>3.3667088889792631</v>
      </c>
      <c r="AR234" s="80">
        <f t="shared" si="166"/>
        <v>3.6358427846094825</v>
      </c>
      <c r="AS234" s="78">
        <f t="shared" si="167"/>
        <v>0.15473652188197809</v>
      </c>
      <c r="AT234" s="96">
        <f t="shared" ca="1" si="168"/>
        <v>3</v>
      </c>
      <c r="AU234" s="97" t="str">
        <f t="shared" ca="1" si="169"/>
        <v>Clay</v>
      </c>
      <c r="AV234" s="98">
        <f t="shared" si="170"/>
        <v>2</v>
      </c>
      <c r="AW234" s="99" t="str">
        <f t="shared" si="171"/>
        <v>Organic</v>
      </c>
      <c r="AX234" s="78"/>
      <c r="AY234" s="78"/>
      <c r="AZ234" s="78"/>
      <c r="BA234" s="78"/>
      <c r="BB234" s="78"/>
      <c r="BC234" s="78"/>
      <c r="BD234" s="78"/>
      <c r="BE234" s="78"/>
      <c r="BF234" s="78"/>
      <c r="BG234" s="78"/>
      <c r="BH234" s="78"/>
      <c r="BI234" s="78"/>
      <c r="BJ234" s="78"/>
      <c r="BK234" s="78"/>
      <c r="BL234" s="78"/>
      <c r="BM234" s="78"/>
      <c r="BN234" s="78"/>
      <c r="BO234" s="78"/>
      <c r="BP234" s="78"/>
      <c r="BQ234" s="78"/>
    </row>
    <row r="235" spans="1:69">
      <c r="A235">
        <v>4.4400000000000004</v>
      </c>
      <c r="C235" s="89">
        <f t="shared" si="132"/>
        <v>-14.566752000000003</v>
      </c>
      <c r="D235" s="84">
        <f t="shared" si="133"/>
        <v>14.566752000000003</v>
      </c>
      <c r="E235" s="76">
        <v>0.23449999999999999</v>
      </c>
      <c r="F235" s="91">
        <f t="shared" si="134"/>
        <v>2.4481799999999998</v>
      </c>
      <c r="G235" s="80">
        <f t="shared" si="135"/>
        <v>2.5966367999999997</v>
      </c>
      <c r="H235" s="81">
        <f t="shared" si="173"/>
        <v>2.6439150857142861</v>
      </c>
      <c r="I235" s="102">
        <v>12.9</v>
      </c>
      <c r="J235" s="92">
        <f t="shared" si="136"/>
        <v>0.13467599999999999</v>
      </c>
      <c r="K235" s="102">
        <v>71.099999999999994</v>
      </c>
      <c r="L235" s="78">
        <f t="shared" si="137"/>
        <v>0.74228399999999994</v>
      </c>
      <c r="M235" s="81">
        <f t="shared" si="138"/>
        <v>0.45448266240000007</v>
      </c>
      <c r="N235" s="14">
        <f t="shared" si="172"/>
        <v>115</v>
      </c>
      <c r="O235" s="78">
        <f t="shared" si="139"/>
        <v>0.7399844400000023</v>
      </c>
      <c r="P235" s="78">
        <f t="shared" si="140"/>
        <v>0.28550177759999973</v>
      </c>
      <c r="Q235" s="93">
        <f t="shared" si="141"/>
        <v>0.61269527879999919</v>
      </c>
      <c r="R235" s="80">
        <f t="shared" si="142"/>
        <v>2.1460296462966744</v>
      </c>
      <c r="S235" s="80">
        <f t="shared" si="143"/>
        <v>1621.8902359125932</v>
      </c>
      <c r="T235" s="69">
        <f t="shared" si="144"/>
        <v>125.62078214399988</v>
      </c>
      <c r="U235" s="78">
        <f t="shared" si="145"/>
        <v>1.5690952536184897</v>
      </c>
      <c r="V235" s="69">
        <f t="shared" si="146"/>
        <v>97.911543825793757</v>
      </c>
      <c r="W235" s="80">
        <f t="shared" ca="1" si="147"/>
        <v>1.632758770069872</v>
      </c>
      <c r="X235" s="80">
        <f t="shared" ca="1" si="148"/>
        <v>26.54433955083416</v>
      </c>
      <c r="Y235" s="94">
        <f t="shared" ca="1" si="149"/>
        <v>2.3589102522088718E-9</v>
      </c>
      <c r="Z235" s="80">
        <f t="shared" ca="1" si="150"/>
        <v>6.5031201402929515</v>
      </c>
      <c r="AA235" s="80">
        <f t="shared" ca="1" si="151"/>
        <v>12.074033355838422</v>
      </c>
      <c r="AB235" s="80">
        <f t="shared" ca="1" si="152"/>
        <v>7.887201526688993E-2</v>
      </c>
      <c r="AC235" s="80">
        <f t="shared" si="153"/>
        <v>16.523917305062366</v>
      </c>
      <c r="AD235" s="69">
        <f t="shared" si="154"/>
        <v>218.4296894117644</v>
      </c>
      <c r="AE235" s="69">
        <f t="shared" si="174"/>
        <v>223.99184067226864</v>
      </c>
      <c r="AF235" s="69">
        <f t="shared" si="155"/>
        <v>259.66368</v>
      </c>
      <c r="AG235" s="95">
        <f t="shared" si="175"/>
        <v>264.39150857142852</v>
      </c>
      <c r="AH235" s="93">
        <f t="shared" si="156"/>
        <v>14.454652306946954</v>
      </c>
      <c r="AI235" s="81">
        <f t="shared" si="157"/>
        <v>0.47171685280603354</v>
      </c>
      <c r="AJ235" s="80">
        <f t="shared" si="158"/>
        <v>2.4927713279999995</v>
      </c>
      <c r="AK235" s="80">
        <f t="shared" si="159"/>
        <v>6.5031201402929515</v>
      </c>
      <c r="AL235" s="78">
        <f t="shared" ca="1" si="160"/>
        <v>1</v>
      </c>
      <c r="AM235" s="80">
        <f t="shared" ca="1" si="161"/>
        <v>6.5031201402929515</v>
      </c>
      <c r="AN235" s="80">
        <f t="shared" si="162"/>
        <v>2.4496573584905659</v>
      </c>
      <c r="AO235" s="80">
        <f t="shared" si="163"/>
        <v>5.1865551624316506</v>
      </c>
      <c r="AP235" s="80">
        <f t="shared" si="164"/>
        <v>7.2537004181008973</v>
      </c>
      <c r="AQ235" s="80">
        <f t="shared" ca="1" si="165"/>
        <v>3.374571113727713</v>
      </c>
      <c r="AR235" s="80">
        <f t="shared" si="166"/>
        <v>3.6380858484284646</v>
      </c>
      <c r="AS235" s="78">
        <f t="shared" si="167"/>
        <v>0.15501089153814465</v>
      </c>
      <c r="AT235" s="96">
        <f t="shared" ca="1" si="168"/>
        <v>3</v>
      </c>
      <c r="AU235" s="97" t="str">
        <f t="shared" ca="1" si="169"/>
        <v>Clay</v>
      </c>
      <c r="AV235" s="98">
        <f t="shared" si="170"/>
        <v>2</v>
      </c>
      <c r="AW235" s="99" t="str">
        <f t="shared" si="171"/>
        <v>Organic</v>
      </c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</row>
    <row r="236" spans="1:69">
      <c r="A236">
        <v>4.46</v>
      </c>
      <c r="C236" s="89">
        <f t="shared" si="132"/>
        <v>-14.632368000000001</v>
      </c>
      <c r="D236" s="84">
        <f t="shared" si="133"/>
        <v>14.632368000000001</v>
      </c>
      <c r="E236" s="76">
        <v>0.23380000000000001</v>
      </c>
      <c r="F236" s="91">
        <f t="shared" si="134"/>
        <v>2.4408720000000002</v>
      </c>
      <c r="G236" s="80">
        <f t="shared" si="135"/>
        <v>2.5889112000000001</v>
      </c>
      <c r="H236" s="81">
        <f t="shared" si="173"/>
        <v>2.676965142857143</v>
      </c>
      <c r="I236" s="102">
        <v>12.7</v>
      </c>
      <c r="J236" s="92">
        <f t="shared" si="136"/>
        <v>0.13258799999999998</v>
      </c>
      <c r="K236" s="102">
        <v>70.900000000000006</v>
      </c>
      <c r="L236" s="78">
        <f t="shared" si="137"/>
        <v>0.74019600000000008</v>
      </c>
      <c r="M236" s="81">
        <f t="shared" si="138"/>
        <v>0.45652988160000002</v>
      </c>
      <c r="N236" s="14">
        <f t="shared" si="172"/>
        <v>115</v>
      </c>
      <c r="O236" s="78">
        <f t="shared" si="139"/>
        <v>0.74375736000000225</v>
      </c>
      <c r="P236" s="78">
        <f t="shared" si="140"/>
        <v>0.28722747839999968</v>
      </c>
      <c r="Q236" s="93">
        <f t="shared" si="141"/>
        <v>0.6089007671999993</v>
      </c>
      <c r="R236" s="80">
        <f t="shared" si="142"/>
        <v>2.1199251916699624</v>
      </c>
      <c r="S236" s="80">
        <f t="shared" si="143"/>
        <v>1637.2290279130914</v>
      </c>
      <c r="T236" s="69">
        <f t="shared" si="144"/>
        <v>126.38009049599985</v>
      </c>
      <c r="U236" s="78">
        <f t="shared" si="145"/>
        <v>1.5671465716925201</v>
      </c>
      <c r="V236" s="69">
        <f t="shared" si="146"/>
        <v>97.789946073613251</v>
      </c>
      <c r="W236" s="80">
        <f t="shared" ca="1" si="147"/>
        <v>1.6296659178675001</v>
      </c>
      <c r="X236" s="80">
        <f t="shared" ca="1" si="148"/>
        <v>26.485872554389779</v>
      </c>
      <c r="Y236" s="94">
        <f t="shared" ca="1" si="149"/>
        <v>2.3465114648849142E-9</v>
      </c>
      <c r="Z236" s="80">
        <f t="shared" ca="1" si="150"/>
        <v>6.4240157323332188</v>
      </c>
      <c r="AA236" s="80">
        <f t="shared" ca="1" si="151"/>
        <v>11.853297296735036</v>
      </c>
      <c r="AB236" s="80">
        <f t="shared" ca="1" si="152"/>
        <v>7.702310216347788E-2</v>
      </c>
      <c r="AC236" s="80">
        <f t="shared" si="153"/>
        <v>16.49530146771394</v>
      </c>
      <c r="AD236" s="69">
        <f t="shared" si="154"/>
        <v>217.07692235294093</v>
      </c>
      <c r="AE236" s="69">
        <f t="shared" si="174"/>
        <v>227.43620974789889</v>
      </c>
      <c r="AF236" s="69">
        <f t="shared" si="155"/>
        <v>258.89112</v>
      </c>
      <c r="AG236" s="95">
        <f t="shared" si="175"/>
        <v>267.69651428571427</v>
      </c>
      <c r="AH236" s="93">
        <f t="shared" si="156"/>
        <v>14.513806927593965</v>
      </c>
      <c r="AI236" s="81">
        <f t="shared" si="157"/>
        <v>0.46161321590323207</v>
      </c>
      <c r="AJ236" s="80">
        <f t="shared" si="158"/>
        <v>2.4853547520000001</v>
      </c>
      <c r="AK236" s="80">
        <f t="shared" si="159"/>
        <v>6.4240157323332188</v>
      </c>
      <c r="AL236" s="78">
        <f t="shared" ca="1" si="160"/>
        <v>1</v>
      </c>
      <c r="AM236" s="80">
        <f t="shared" ca="1" si="161"/>
        <v>6.4240157323332188</v>
      </c>
      <c r="AN236" s="80">
        <f t="shared" si="162"/>
        <v>2.4423690566037735</v>
      </c>
      <c r="AO236" s="80">
        <f t="shared" si="163"/>
        <v>5.1213807565126208</v>
      </c>
      <c r="AP236" s="80">
        <f t="shared" si="164"/>
        <v>7.1857423010322083</v>
      </c>
      <c r="AQ236" s="80">
        <f t="shared" ca="1" si="165"/>
        <v>3.3762417249829371</v>
      </c>
      <c r="AR236" s="80">
        <f t="shared" si="166"/>
        <v>3.6362648002468965</v>
      </c>
      <c r="AS236" s="78">
        <f t="shared" si="167"/>
        <v>0.15373575484632782</v>
      </c>
      <c r="AT236" s="96">
        <f t="shared" ca="1" si="168"/>
        <v>3</v>
      </c>
      <c r="AU236" s="97" t="str">
        <f t="shared" ca="1" si="169"/>
        <v>Clay</v>
      </c>
      <c r="AV236" s="98">
        <f t="shared" si="170"/>
        <v>2</v>
      </c>
      <c r="AW236" s="99" t="str">
        <f t="shared" si="171"/>
        <v>Organic</v>
      </c>
      <c r="AX236" s="78"/>
      <c r="AY236" s="78"/>
      <c r="AZ236" s="78"/>
      <c r="BA236" s="78"/>
      <c r="BB236" s="78"/>
      <c r="BC236" s="78"/>
      <c r="BD236" s="78"/>
      <c r="BE236" s="78"/>
      <c r="BF236" s="78"/>
      <c r="BG236" s="78"/>
      <c r="BH236" s="78"/>
      <c r="BI236" s="78"/>
      <c r="BJ236" s="78"/>
      <c r="BK236" s="78"/>
      <c r="BL236" s="78"/>
      <c r="BM236" s="78"/>
      <c r="BN236" s="78"/>
      <c r="BO236" s="78"/>
      <c r="BP236" s="78"/>
      <c r="BQ236" s="78"/>
    </row>
    <row r="237" spans="1:69">
      <c r="A237">
        <v>4.4800000000000004</v>
      </c>
      <c r="C237" s="89">
        <f t="shared" si="132"/>
        <v>-14.697984000000002</v>
      </c>
      <c r="D237" s="84">
        <f t="shared" si="133"/>
        <v>14.697984000000002</v>
      </c>
      <c r="E237" s="76">
        <v>0.2432</v>
      </c>
      <c r="F237" s="91">
        <f t="shared" si="134"/>
        <v>2.5390079999999999</v>
      </c>
      <c r="G237" s="80">
        <f t="shared" si="135"/>
        <v>2.6864208000000001</v>
      </c>
      <c r="H237" s="81">
        <f t="shared" si="173"/>
        <v>2.7417229714285711</v>
      </c>
      <c r="I237" s="102">
        <v>12.6</v>
      </c>
      <c r="J237" s="92">
        <f t="shared" si="136"/>
        <v>0.13154399999999999</v>
      </c>
      <c r="K237" s="102">
        <v>70.599999999999994</v>
      </c>
      <c r="L237" s="78">
        <f t="shared" si="137"/>
        <v>0.73706399999999994</v>
      </c>
      <c r="M237" s="81">
        <f t="shared" si="138"/>
        <v>0.45857710080000003</v>
      </c>
      <c r="N237" s="14">
        <f t="shared" si="172"/>
        <v>115</v>
      </c>
      <c r="O237" s="78">
        <f t="shared" si="139"/>
        <v>0.74753028000000232</v>
      </c>
      <c r="P237" s="78">
        <f t="shared" si="140"/>
        <v>0.28895317919999969</v>
      </c>
      <c r="Q237" s="93">
        <f t="shared" si="141"/>
        <v>0.63983387159999927</v>
      </c>
      <c r="R237" s="80">
        <f t="shared" si="142"/>
        <v>2.2143167739889673</v>
      </c>
      <c r="S237" s="80">
        <f t="shared" si="143"/>
        <v>1734.0567951318437</v>
      </c>
      <c r="T237" s="69">
        <f t="shared" si="144"/>
        <v>127.13939884799986</v>
      </c>
      <c r="U237" s="78">
        <f t="shared" si="145"/>
        <v>1.5676647340518219</v>
      </c>
      <c r="V237" s="69">
        <f t="shared" si="146"/>
        <v>97.822279404833694</v>
      </c>
      <c r="W237" s="80">
        <f t="shared" ca="1" si="147"/>
        <v>1.6581830993334765</v>
      </c>
      <c r="X237" s="80">
        <f t="shared" ca="1" si="148"/>
        <v>26.693983910747416</v>
      </c>
      <c r="Y237" s="94">
        <f t="shared" ca="1" si="149"/>
        <v>2.5815038113067188E-9</v>
      </c>
      <c r="Z237" s="80">
        <f t="shared" ca="1" si="150"/>
        <v>6.7100508302695978</v>
      </c>
      <c r="AA237" s="80">
        <f t="shared" ca="1" si="151"/>
        <v>13.010053943527836</v>
      </c>
      <c r="AB237" s="80">
        <f t="shared" ca="1" si="152"/>
        <v>9.3006010635294775E-2</v>
      </c>
      <c r="AC237" s="80">
        <f t="shared" si="153"/>
        <v>16.320624296012312</v>
      </c>
      <c r="AD237" s="69">
        <f t="shared" si="154"/>
        <v>228.10476705882326</v>
      </c>
      <c r="AE237" s="69">
        <f t="shared" si="174"/>
        <v>234.61090487394929</v>
      </c>
      <c r="AF237" s="69">
        <f t="shared" si="155"/>
        <v>268.64207999999996</v>
      </c>
      <c r="AG237" s="95">
        <f t="shared" si="175"/>
        <v>274.17229714285713</v>
      </c>
      <c r="AH237" s="93">
        <f t="shared" si="156"/>
        <v>14.850166866921102</v>
      </c>
      <c r="AI237" s="81">
        <f t="shared" si="157"/>
        <v>0.45524330399892043</v>
      </c>
      <c r="AJ237" s="80">
        <f t="shared" si="158"/>
        <v>2.5789639680000001</v>
      </c>
      <c r="AK237" s="80">
        <f t="shared" si="159"/>
        <v>6.7100508302695978</v>
      </c>
      <c r="AL237" s="78">
        <f t="shared" ca="1" si="160"/>
        <v>1</v>
      </c>
      <c r="AM237" s="80">
        <f t="shared" ca="1" si="161"/>
        <v>6.7100508302695978</v>
      </c>
      <c r="AN237" s="80">
        <f t="shared" si="162"/>
        <v>2.5343592452830186</v>
      </c>
      <c r="AO237" s="80">
        <f t="shared" si="163"/>
        <v>4.8966267682263327</v>
      </c>
      <c r="AP237" s="80">
        <f t="shared" si="164"/>
        <v>6.784498590461939</v>
      </c>
      <c r="AQ237" s="80">
        <f t="shared" ca="1" si="165"/>
        <v>3.3459861847736363</v>
      </c>
      <c r="AR237" s="80">
        <f t="shared" si="166"/>
        <v>3.6123220954235178</v>
      </c>
      <c r="AS237" s="78">
        <f t="shared" si="167"/>
        <v>0.14363209078973693</v>
      </c>
      <c r="AT237" s="96">
        <f t="shared" ca="1" si="168"/>
        <v>3</v>
      </c>
      <c r="AU237" s="97" t="str">
        <f t="shared" ca="1" si="169"/>
        <v>Clay</v>
      </c>
      <c r="AV237" s="98">
        <f t="shared" si="170"/>
        <v>2</v>
      </c>
      <c r="AW237" s="99" t="str">
        <f t="shared" si="171"/>
        <v>Organic</v>
      </c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/>
      <c r="BQ237" s="78"/>
    </row>
    <row r="238" spans="1:69">
      <c r="A238">
        <v>4.5</v>
      </c>
      <c r="C238" s="89">
        <f t="shared" si="132"/>
        <v>-14.7636</v>
      </c>
      <c r="D238" s="84">
        <f t="shared" si="133"/>
        <v>14.7636</v>
      </c>
      <c r="E238" s="76">
        <v>0.24690000000000001</v>
      </c>
      <c r="F238" s="91">
        <f t="shared" si="134"/>
        <v>2.577636</v>
      </c>
      <c r="G238" s="80">
        <f t="shared" si="135"/>
        <v>2.7252575999999999</v>
      </c>
      <c r="H238" s="81">
        <f t="shared" si="173"/>
        <v>2.8317754285714285</v>
      </c>
      <c r="I238" s="102">
        <v>12</v>
      </c>
      <c r="J238" s="92">
        <f t="shared" si="136"/>
        <v>0.12528</v>
      </c>
      <c r="K238" s="102">
        <v>70.7</v>
      </c>
      <c r="L238" s="78">
        <f t="shared" si="137"/>
        <v>0.73810799999999999</v>
      </c>
      <c r="M238" s="81">
        <f t="shared" si="138"/>
        <v>0.46062431999999998</v>
      </c>
      <c r="N238" s="14">
        <f t="shared" si="172"/>
        <v>115</v>
      </c>
      <c r="O238" s="78">
        <f t="shared" si="139"/>
        <v>0.75130320000000228</v>
      </c>
      <c r="P238" s="78">
        <f t="shared" si="140"/>
        <v>0.29067887999999964</v>
      </c>
      <c r="Q238" s="93">
        <f t="shared" si="141"/>
        <v>0.65140495199999926</v>
      </c>
      <c r="R238" s="80">
        <f t="shared" si="142"/>
        <v>2.2409779203772908</v>
      </c>
      <c r="S238" s="80">
        <f t="shared" si="143"/>
        <v>1853.687176019831</v>
      </c>
      <c r="T238" s="69">
        <f t="shared" si="144"/>
        <v>127.89870719999985</v>
      </c>
      <c r="U238" s="78">
        <f t="shared" si="145"/>
        <v>1.5625046399275728</v>
      </c>
      <c r="V238" s="69">
        <f t="shared" si="146"/>
        <v>97.500289531480547</v>
      </c>
      <c r="W238" s="80">
        <f t="shared" ca="1" si="147"/>
        <v>1.6585231869632862</v>
      </c>
      <c r="X238" s="80">
        <f t="shared" ca="1" si="148"/>
        <v>26.751160014883986</v>
      </c>
      <c r="Y238" s="94">
        <f t="shared" ca="1" si="149"/>
        <v>2.7653829509548885E-9</v>
      </c>
      <c r="Z238" s="80">
        <f t="shared" ca="1" si="150"/>
        <v>6.7908421829614865</v>
      </c>
      <c r="AA238" s="80">
        <f t="shared" ca="1" si="151"/>
        <v>13.404812806762415</v>
      </c>
      <c r="AB238" s="80">
        <f t="shared" ca="1" si="152"/>
        <v>0.1026538360520193</v>
      </c>
      <c r="AC238" s="80">
        <f t="shared" si="153"/>
        <v>16.117812401814646</v>
      </c>
      <c r="AD238" s="69">
        <f t="shared" si="154"/>
        <v>232.22992941176443</v>
      </c>
      <c r="AE238" s="69">
        <f t="shared" si="174"/>
        <v>244.76143865546192</v>
      </c>
      <c r="AF238" s="69">
        <f t="shared" si="155"/>
        <v>272.52575999999999</v>
      </c>
      <c r="AG238" s="95">
        <f t="shared" si="175"/>
        <v>283.17754285714284</v>
      </c>
      <c r="AH238" s="93">
        <f t="shared" si="156"/>
        <v>15.250661626695539</v>
      </c>
      <c r="AI238" s="81">
        <f t="shared" si="157"/>
        <v>0.43099106477911348</v>
      </c>
      <c r="AJ238" s="80">
        <f t="shared" si="158"/>
        <v>2.6162472960000001</v>
      </c>
      <c r="AK238" s="80">
        <f t="shared" si="159"/>
        <v>6.7908421829614865</v>
      </c>
      <c r="AL238" s="78">
        <f t="shared" ca="1" si="160"/>
        <v>1</v>
      </c>
      <c r="AM238" s="80">
        <f t="shared" ca="1" si="161"/>
        <v>6.7908421829614865</v>
      </c>
      <c r="AN238" s="80">
        <f t="shared" si="162"/>
        <v>2.5709977358490566</v>
      </c>
      <c r="AO238" s="80">
        <f t="shared" si="163"/>
        <v>4.5969966288691388</v>
      </c>
      <c r="AP238" s="80">
        <f t="shared" si="164"/>
        <v>6.3466511688415981</v>
      </c>
      <c r="AQ238" s="80">
        <f t="shared" ca="1" si="165"/>
        <v>3.3241741333524515</v>
      </c>
      <c r="AR238" s="80">
        <f t="shared" si="166"/>
        <v>3.5925877442523086</v>
      </c>
      <c r="AS238" s="78">
        <f t="shared" si="167"/>
        <v>0.1405724873887666</v>
      </c>
      <c r="AT238" s="96">
        <f t="shared" ca="1" si="168"/>
        <v>3</v>
      </c>
      <c r="AU238" s="97" t="str">
        <f t="shared" ca="1" si="169"/>
        <v>Clay</v>
      </c>
      <c r="AV238" s="98">
        <f t="shared" si="170"/>
        <v>3</v>
      </c>
      <c r="AW238" s="99" t="str">
        <f t="shared" si="171"/>
        <v>Clay</v>
      </c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</row>
    <row r="239" spans="1:69">
      <c r="A239">
        <v>4.5199999999999996</v>
      </c>
      <c r="C239" s="89">
        <f t="shared" si="132"/>
        <v>-14.829215999999999</v>
      </c>
      <c r="D239" s="84">
        <f t="shared" si="133"/>
        <v>14.829215999999999</v>
      </c>
      <c r="E239" s="76">
        <v>0.26250000000000001</v>
      </c>
      <c r="F239" s="91">
        <f t="shared" si="134"/>
        <v>2.7404999999999999</v>
      </c>
      <c r="G239" s="80">
        <f t="shared" si="135"/>
        <v>2.8881215999999998</v>
      </c>
      <c r="H239" s="81">
        <f t="shared" si="173"/>
        <v>2.9666303999999997</v>
      </c>
      <c r="I239" s="102">
        <v>11.8</v>
      </c>
      <c r="J239" s="92">
        <f t="shared" si="136"/>
        <v>0.12319200000000001</v>
      </c>
      <c r="K239" s="102">
        <v>70.7</v>
      </c>
      <c r="L239" s="78">
        <f t="shared" si="137"/>
        <v>0.73810799999999999</v>
      </c>
      <c r="M239" s="81">
        <f t="shared" si="138"/>
        <v>0.46267153919999993</v>
      </c>
      <c r="N239" s="14">
        <f t="shared" si="172"/>
        <v>115</v>
      </c>
      <c r="O239" s="78">
        <f t="shared" si="139"/>
        <v>0.75507612000000224</v>
      </c>
      <c r="P239" s="78">
        <f t="shared" si="140"/>
        <v>0.29240458079999959</v>
      </c>
      <c r="Q239" s="93">
        <f t="shared" si="141"/>
        <v>0.70390500839999925</v>
      </c>
      <c r="R239" s="80">
        <f t="shared" si="142"/>
        <v>2.4072981568009699</v>
      </c>
      <c r="S239" s="80">
        <f t="shared" si="143"/>
        <v>2037.0359037829014</v>
      </c>
      <c r="T239" s="69">
        <f t="shared" si="144"/>
        <v>128.65801555199982</v>
      </c>
      <c r="U239" s="78">
        <f t="shared" si="145"/>
        <v>1.5628025578308704</v>
      </c>
      <c r="V239" s="69">
        <f t="shared" si="146"/>
        <v>97.518879608646316</v>
      </c>
      <c r="W239" s="80">
        <f t="shared" ca="1" si="147"/>
        <v>1.7020240694059228</v>
      </c>
      <c r="X239" s="80">
        <f t="shared" ca="1" si="148"/>
        <v>27.093175377748743</v>
      </c>
      <c r="Y239" s="94">
        <f t="shared" ca="1" si="149"/>
        <v>3.2334464773511665E-9</v>
      </c>
      <c r="Z239" s="80">
        <f t="shared" ca="1" si="150"/>
        <v>7.2948428993968779</v>
      </c>
      <c r="AA239" s="80">
        <f t="shared" ca="1" si="151"/>
        <v>15.560231673868588</v>
      </c>
      <c r="AB239" s="80">
        <f t="shared" ca="1" si="152"/>
        <v>0.13932879588730643</v>
      </c>
      <c r="AC239" s="80">
        <f t="shared" si="153"/>
        <v>15.831076733915031</v>
      </c>
      <c r="AD239" s="69">
        <f t="shared" si="154"/>
        <v>250.94652705882322</v>
      </c>
      <c r="AE239" s="69">
        <f t="shared" si="174"/>
        <v>260.18285647058798</v>
      </c>
      <c r="AF239" s="69">
        <f t="shared" si="155"/>
        <v>288.81216000000001</v>
      </c>
      <c r="AG239" s="95">
        <f t="shared" si="175"/>
        <v>296.66303999999997</v>
      </c>
      <c r="AH239" s="93">
        <f t="shared" si="156"/>
        <v>15.847830300387027</v>
      </c>
      <c r="AI239" s="81">
        <f t="shared" si="157"/>
        <v>0.42130666921480792</v>
      </c>
      <c r="AJ239" s="80">
        <f t="shared" si="158"/>
        <v>2.7725967359999997</v>
      </c>
      <c r="AK239" s="80">
        <f t="shared" si="159"/>
        <v>7.2948428993968779</v>
      </c>
      <c r="AL239" s="78">
        <f t="shared" ca="1" si="160"/>
        <v>1</v>
      </c>
      <c r="AM239" s="80">
        <f t="shared" ca="1" si="161"/>
        <v>7.2948428993968779</v>
      </c>
      <c r="AN239" s="80">
        <f t="shared" si="162"/>
        <v>2.724643018867924</v>
      </c>
      <c r="AO239" s="80">
        <f t="shared" si="163"/>
        <v>4.2654713707345291</v>
      </c>
      <c r="AP239" s="80">
        <f t="shared" si="164"/>
        <v>5.7754042825191023</v>
      </c>
      <c r="AQ239" s="80">
        <f t="shared" ca="1" si="165"/>
        <v>3.2746045015812157</v>
      </c>
      <c r="AR239" s="80">
        <f t="shared" si="166"/>
        <v>3.5541136425831947</v>
      </c>
      <c r="AS239" s="78">
        <f t="shared" si="167"/>
        <v>0.12912826443813114</v>
      </c>
      <c r="AT239" s="96">
        <f t="shared" ca="1" si="168"/>
        <v>3</v>
      </c>
      <c r="AU239" s="97" t="str">
        <f t="shared" ca="1" si="169"/>
        <v>Clay</v>
      </c>
      <c r="AV239" s="98">
        <f t="shared" si="170"/>
        <v>3</v>
      </c>
      <c r="AW239" s="99" t="str">
        <f t="shared" si="171"/>
        <v>Clay</v>
      </c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</row>
    <row r="240" spans="1:69">
      <c r="A240">
        <v>4.54</v>
      </c>
      <c r="C240" s="89">
        <f t="shared" si="132"/>
        <v>-14.894832000000001</v>
      </c>
      <c r="D240" s="84">
        <f t="shared" si="133"/>
        <v>14.894832000000001</v>
      </c>
      <c r="E240" s="76">
        <v>0.28050000000000003</v>
      </c>
      <c r="F240" s="91">
        <f t="shared" si="134"/>
        <v>2.92842</v>
      </c>
      <c r="G240" s="80">
        <f t="shared" si="135"/>
        <v>3.0770856000000002</v>
      </c>
      <c r="H240" s="81">
        <f t="shared" si="173"/>
        <v>3.1500761142857141</v>
      </c>
      <c r="I240" s="102">
        <v>11.3</v>
      </c>
      <c r="J240" s="92">
        <f t="shared" si="136"/>
        <v>0.11797200000000001</v>
      </c>
      <c r="K240" s="102">
        <v>71.2</v>
      </c>
      <c r="L240" s="78">
        <f t="shared" si="137"/>
        <v>0.74332799999999999</v>
      </c>
      <c r="M240" s="81">
        <f t="shared" si="138"/>
        <v>0.46471875839999999</v>
      </c>
      <c r="N240" s="14">
        <f t="shared" si="172"/>
        <v>115</v>
      </c>
      <c r="O240" s="78">
        <f t="shared" si="139"/>
        <v>0.75884904000000231</v>
      </c>
      <c r="P240" s="78">
        <f t="shared" si="140"/>
        <v>0.29413028159999965</v>
      </c>
      <c r="Q240" s="93">
        <f t="shared" si="141"/>
        <v>0.76501806479999945</v>
      </c>
      <c r="R240" s="80">
        <f t="shared" si="142"/>
        <v>2.6009496901797422</v>
      </c>
      <c r="S240" s="80">
        <f t="shared" si="143"/>
        <v>2311.8512269112689</v>
      </c>
      <c r="T240" s="69">
        <f t="shared" si="144"/>
        <v>129.41732390399986</v>
      </c>
      <c r="U240" s="78">
        <f t="shared" si="145"/>
        <v>1.5602027648915784</v>
      </c>
      <c r="V240" s="69">
        <f t="shared" si="146"/>
        <v>97.356652529234495</v>
      </c>
      <c r="W240" s="80">
        <f t="shared" ca="1" si="147"/>
        <v>1.7442507496158175</v>
      </c>
      <c r="X240" s="80">
        <f t="shared" ca="1" si="148"/>
        <v>27.462798130893841</v>
      </c>
      <c r="Y240" s="94">
        <f t="shared" ca="1" si="149"/>
        <v>4.9573349717789734E-9</v>
      </c>
      <c r="Z240" s="80">
        <f t="shared" ca="1" si="150"/>
        <v>7.8816657278173992</v>
      </c>
      <c r="AA240" s="80">
        <f t="shared" ca="1" si="151"/>
        <v>18.271565643925289</v>
      </c>
      <c r="AB240" s="80">
        <f t="shared" ca="1" si="152"/>
        <v>0.25083213606217669</v>
      </c>
      <c r="AC240" s="80">
        <f t="shared" si="153"/>
        <v>15.446348340598206</v>
      </c>
      <c r="AD240" s="69">
        <f t="shared" si="154"/>
        <v>272.73371294117624</v>
      </c>
      <c r="AE240" s="69">
        <f t="shared" si="174"/>
        <v>281.32083226890728</v>
      </c>
      <c r="AF240" s="69">
        <f t="shared" si="155"/>
        <v>307.70856000000003</v>
      </c>
      <c r="AG240" s="95">
        <f t="shared" si="175"/>
        <v>315.00761142857147</v>
      </c>
      <c r="AH240" s="93">
        <f t="shared" si="156"/>
        <v>16.694868116833245</v>
      </c>
      <c r="AI240" s="81">
        <f t="shared" si="157"/>
        <v>0.40108757030476438</v>
      </c>
      <c r="AJ240" s="80">
        <f t="shared" si="158"/>
        <v>2.9540021759999999</v>
      </c>
      <c r="AK240" s="80">
        <f t="shared" si="159"/>
        <v>7.8816657278174</v>
      </c>
      <c r="AL240" s="78">
        <f t="shared" ca="1" si="160"/>
        <v>1</v>
      </c>
      <c r="AM240" s="80">
        <f t="shared" ca="1" si="161"/>
        <v>7.8816657278173992</v>
      </c>
      <c r="AN240" s="80">
        <f t="shared" si="162"/>
        <v>2.9029109433962264</v>
      </c>
      <c r="AO240" s="80">
        <f t="shared" si="163"/>
        <v>3.8338874940625636</v>
      </c>
      <c r="AP240" s="80">
        <f t="shared" si="164"/>
        <v>5.0888680661649168</v>
      </c>
      <c r="AQ240" s="80">
        <f t="shared" ca="1" si="165"/>
        <v>3.2146794664898288</v>
      </c>
      <c r="AR240" s="80">
        <f t="shared" si="166"/>
        <v>3.5065886608806376</v>
      </c>
      <c r="AS240" s="78">
        <f t="shared" si="167"/>
        <v>0.12018154074836962</v>
      </c>
      <c r="AT240" s="96">
        <f t="shared" ca="1" si="168"/>
        <v>3</v>
      </c>
      <c r="AU240" s="97" t="str">
        <f t="shared" ca="1" si="169"/>
        <v>Clay</v>
      </c>
      <c r="AV240" s="98">
        <f t="shared" si="170"/>
        <v>3</v>
      </c>
      <c r="AW240" s="99" t="str">
        <f t="shared" si="171"/>
        <v>Clay</v>
      </c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</row>
    <row r="241" spans="1:69">
      <c r="A241">
        <v>4.5599999999999996</v>
      </c>
      <c r="C241" s="89">
        <f t="shared" si="132"/>
        <v>-14.960448</v>
      </c>
      <c r="D241" s="84">
        <f t="shared" si="133"/>
        <v>14.960448</v>
      </c>
      <c r="E241" s="76">
        <v>0.2979</v>
      </c>
      <c r="F241" s="91">
        <f t="shared" si="134"/>
        <v>3.1100759999999998</v>
      </c>
      <c r="G241" s="80">
        <f t="shared" si="135"/>
        <v>3.2599943999999996</v>
      </c>
      <c r="H241" s="81">
        <f t="shared" si="173"/>
        <v>3.3465867428571423</v>
      </c>
      <c r="I241" s="102">
        <v>11</v>
      </c>
      <c r="J241" s="92">
        <f t="shared" si="136"/>
        <v>0.11484</v>
      </c>
      <c r="K241" s="102">
        <v>71.8</v>
      </c>
      <c r="L241" s="78">
        <f t="shared" si="137"/>
        <v>0.74959199999999993</v>
      </c>
      <c r="M241" s="81">
        <f t="shared" si="138"/>
        <v>0.46676597759999994</v>
      </c>
      <c r="N241" s="14">
        <f t="shared" si="172"/>
        <v>115</v>
      </c>
      <c r="O241" s="78">
        <f t="shared" si="139"/>
        <v>0.76262196000000226</v>
      </c>
      <c r="P241" s="78">
        <f t="shared" si="140"/>
        <v>0.29585598239999961</v>
      </c>
      <c r="Q241" s="93">
        <f t="shared" si="141"/>
        <v>0.82413290519999916</v>
      </c>
      <c r="R241" s="80">
        <f t="shared" si="142"/>
        <v>2.785588104437128</v>
      </c>
      <c r="S241" s="80">
        <f t="shared" si="143"/>
        <v>2558.4162517671621</v>
      </c>
      <c r="T241" s="69">
        <f t="shared" si="144"/>
        <v>130.17663225599981</v>
      </c>
      <c r="U241" s="78">
        <f t="shared" si="145"/>
        <v>1.5593045650008861</v>
      </c>
      <c r="V241" s="69">
        <f t="shared" si="146"/>
        <v>97.300604856055287</v>
      </c>
      <c r="W241" s="80">
        <f t="shared" ca="1" si="147"/>
        <v>1.7887624407750771</v>
      </c>
      <c r="X241" s="80">
        <f t="shared" ca="1" si="148"/>
        <v>27.790432552191461</v>
      </c>
      <c r="Y241" s="94">
        <f t="shared" ca="1" si="149"/>
        <v>7.0432313320941031E-9</v>
      </c>
      <c r="Z241" s="80">
        <f t="shared" ca="1" si="150"/>
        <v>8.4411760740519011</v>
      </c>
      <c r="AA241" s="80">
        <f t="shared" ca="1" si="151"/>
        <v>21.080760488524593</v>
      </c>
      <c r="AB241" s="80">
        <f t="shared" ca="1" si="152"/>
        <v>0.41116617076748629</v>
      </c>
      <c r="AC241" s="80">
        <f t="shared" si="153"/>
        <v>15.138269083813402</v>
      </c>
      <c r="AD241" s="69">
        <f t="shared" si="154"/>
        <v>293.80852235294088</v>
      </c>
      <c r="AE241" s="69">
        <f t="shared" si="174"/>
        <v>303.99585680672237</v>
      </c>
      <c r="AF241" s="69">
        <f t="shared" si="155"/>
        <v>325.99943999999994</v>
      </c>
      <c r="AG241" s="95">
        <f t="shared" si="175"/>
        <v>334.65867428571431</v>
      </c>
      <c r="AH241" s="93">
        <f t="shared" si="156"/>
        <v>17.427557415523069</v>
      </c>
      <c r="AI241" s="81">
        <f t="shared" si="157"/>
        <v>0.3881618315384795</v>
      </c>
      <c r="AJ241" s="80">
        <f t="shared" si="158"/>
        <v>3.1295946239999997</v>
      </c>
      <c r="AK241" s="80">
        <f t="shared" si="159"/>
        <v>8.4411760740519011</v>
      </c>
      <c r="AL241" s="78">
        <f t="shared" ca="1" si="160"/>
        <v>1</v>
      </c>
      <c r="AM241" s="80">
        <f t="shared" ca="1" si="161"/>
        <v>8.4411760740519011</v>
      </c>
      <c r="AN241" s="80">
        <f t="shared" si="162"/>
        <v>3.0754664150943389</v>
      </c>
      <c r="AO241" s="80">
        <f t="shared" si="163"/>
        <v>3.5227054377762128</v>
      </c>
      <c r="AP241" s="80">
        <f t="shared" si="164"/>
        <v>4.5984330635121502</v>
      </c>
      <c r="AQ241" s="80">
        <f t="shared" ca="1" si="165"/>
        <v>3.1645072009400947</v>
      </c>
      <c r="AR241" s="80">
        <f t="shared" si="166"/>
        <v>3.4662237140179619</v>
      </c>
      <c r="AS241" s="78">
        <f t="shared" si="167"/>
        <v>0.11324943683610135</v>
      </c>
      <c r="AT241" s="96">
        <f t="shared" ca="1" si="168"/>
        <v>3</v>
      </c>
      <c r="AU241" s="97" t="str">
        <f t="shared" ca="1" si="169"/>
        <v>Clay</v>
      </c>
      <c r="AV241" s="98">
        <f t="shared" si="170"/>
        <v>3</v>
      </c>
      <c r="AW241" s="99" t="str">
        <f t="shared" si="171"/>
        <v>Clay</v>
      </c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</row>
    <row r="242" spans="1:69">
      <c r="A242">
        <v>4.58</v>
      </c>
      <c r="C242" s="89">
        <f t="shared" si="132"/>
        <v>-15.026064000000002</v>
      </c>
      <c r="D242" s="84">
        <f t="shared" si="133"/>
        <v>15.026064000000002</v>
      </c>
      <c r="E242" s="76">
        <v>0.32469999999999999</v>
      </c>
      <c r="F242" s="91">
        <f t="shared" si="134"/>
        <v>3.3898679999999999</v>
      </c>
      <c r="G242" s="80">
        <f t="shared" si="135"/>
        <v>3.5406215999999997</v>
      </c>
      <c r="H242" s="81">
        <f t="shared" si="173"/>
        <v>3.5375492571428566</v>
      </c>
      <c r="I242" s="102">
        <v>11.1</v>
      </c>
      <c r="J242" s="92">
        <f t="shared" si="136"/>
        <v>0.11588399999999999</v>
      </c>
      <c r="K242" s="102">
        <v>72.2</v>
      </c>
      <c r="L242" s="78">
        <f t="shared" si="137"/>
        <v>0.75376799999999999</v>
      </c>
      <c r="M242" s="81">
        <f t="shared" si="138"/>
        <v>0.46881319680000005</v>
      </c>
      <c r="N242" s="14">
        <f t="shared" si="172"/>
        <v>115</v>
      </c>
      <c r="O242" s="78">
        <f t="shared" si="139"/>
        <v>0.76639488000000233</v>
      </c>
      <c r="P242" s="78">
        <f t="shared" si="140"/>
        <v>0.29758168319999967</v>
      </c>
      <c r="Q242" s="93">
        <f t="shared" si="141"/>
        <v>0.91549481759999918</v>
      </c>
      <c r="R242" s="80">
        <f t="shared" si="142"/>
        <v>3.0764488182046823</v>
      </c>
      <c r="S242" s="80">
        <f t="shared" si="143"/>
        <v>2816.4337968800419</v>
      </c>
      <c r="T242" s="69">
        <f t="shared" si="144"/>
        <v>130.93594060799984</v>
      </c>
      <c r="U242" s="78">
        <f t="shared" si="145"/>
        <v>1.5635933837217795</v>
      </c>
      <c r="V242" s="69">
        <f t="shared" si="146"/>
        <v>97.568227144239032</v>
      </c>
      <c r="W242" s="80">
        <f t="shared" ca="1" si="147"/>
        <v>1.8692119817089103</v>
      </c>
      <c r="X242" s="80">
        <f t="shared" ca="1" si="148"/>
        <v>28.264893298421391</v>
      </c>
      <c r="Y242" s="94">
        <f t="shared" ca="1" si="149"/>
        <v>1.0680822606798043E-8</v>
      </c>
      <c r="Z242" s="80">
        <f t="shared" ca="1" si="150"/>
        <v>9.3225721763778253</v>
      </c>
      <c r="AA242" s="80">
        <f t="shared" ca="1" si="151"/>
        <v>25.862928830835891</v>
      </c>
      <c r="AB242" s="80">
        <f t="shared" ca="1" si="152"/>
        <v>0.76496498289526393</v>
      </c>
      <c r="AC242" s="80">
        <f t="shared" si="153"/>
        <v>14.846170689872434</v>
      </c>
      <c r="AD242" s="69">
        <f t="shared" si="154"/>
        <v>326.37961411764672</v>
      </c>
      <c r="AE242" s="69">
        <f t="shared" si="174"/>
        <v>326.01816201680646</v>
      </c>
      <c r="AF242" s="69">
        <f t="shared" si="155"/>
        <v>354.06215999999995</v>
      </c>
      <c r="AG242" s="95">
        <f t="shared" si="175"/>
        <v>353.75492571428578</v>
      </c>
      <c r="AH242" s="93">
        <f t="shared" si="156"/>
        <v>18.238836396266752</v>
      </c>
      <c r="AI242" s="81">
        <f t="shared" si="157"/>
        <v>0.38941912940964274</v>
      </c>
      <c r="AJ242" s="80">
        <f t="shared" si="158"/>
        <v>3.3989967359999995</v>
      </c>
      <c r="AK242" s="80">
        <f t="shared" si="159"/>
        <v>9.3225721763778253</v>
      </c>
      <c r="AL242" s="78">
        <f t="shared" ca="1" si="160"/>
        <v>1</v>
      </c>
      <c r="AM242" s="80">
        <f t="shared" ca="1" si="161"/>
        <v>9.3225721763778253</v>
      </c>
      <c r="AN242" s="80">
        <f t="shared" si="162"/>
        <v>3.340209056603773</v>
      </c>
      <c r="AO242" s="80">
        <f t="shared" si="163"/>
        <v>3.2729846081264378</v>
      </c>
      <c r="AP242" s="80">
        <f t="shared" si="164"/>
        <v>4.1771640062640625</v>
      </c>
      <c r="AQ242" s="80">
        <f t="shared" ca="1" si="165"/>
        <v>3.1050227439461655</v>
      </c>
      <c r="AR242" s="80">
        <f t="shared" si="166"/>
        <v>3.4191051847737604</v>
      </c>
      <c r="AS242" s="78">
        <f t="shared" si="167"/>
        <v>0.10271503808455865</v>
      </c>
      <c r="AT242" s="96">
        <f t="shared" ca="1" si="168"/>
        <v>3</v>
      </c>
      <c r="AU242" s="97" t="str">
        <f t="shared" ca="1" si="169"/>
        <v>Clay</v>
      </c>
      <c r="AV242" s="98">
        <f t="shared" si="170"/>
        <v>3</v>
      </c>
      <c r="AW242" s="99" t="str">
        <f t="shared" si="171"/>
        <v>Clay</v>
      </c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</row>
    <row r="243" spans="1:69">
      <c r="A243">
        <v>4.5999999999999996</v>
      </c>
      <c r="C243" s="89">
        <f t="shared" si="132"/>
        <v>-15.09168</v>
      </c>
      <c r="D243" s="84">
        <f t="shared" si="133"/>
        <v>15.09168</v>
      </c>
      <c r="E243" s="76">
        <v>0.35639999999999999</v>
      </c>
      <c r="F243" s="91">
        <f t="shared" si="134"/>
        <v>3.7208159999999997</v>
      </c>
      <c r="G243" s="80">
        <f t="shared" si="135"/>
        <v>3.8730311999999998</v>
      </c>
      <c r="H243" s="81">
        <f t="shared" si="173"/>
        <v>3.7618302857142853</v>
      </c>
      <c r="I243" s="102">
        <v>11.7</v>
      </c>
      <c r="J243" s="92">
        <f t="shared" si="136"/>
        <v>0.12214799999999999</v>
      </c>
      <c r="K243" s="102">
        <v>72.900000000000006</v>
      </c>
      <c r="L243" s="78">
        <f t="shared" si="137"/>
        <v>0.76107600000000009</v>
      </c>
      <c r="M243" s="81">
        <f t="shared" si="138"/>
        <v>0.470860416</v>
      </c>
      <c r="N243" s="14">
        <f t="shared" si="172"/>
        <v>115</v>
      </c>
      <c r="O243" s="78">
        <f t="shared" si="139"/>
        <v>0.77016780000000229</v>
      </c>
      <c r="P243" s="78">
        <f t="shared" si="140"/>
        <v>0.29930738399999962</v>
      </c>
      <c r="Q243" s="93">
        <f t="shared" si="141"/>
        <v>1.0239449219999992</v>
      </c>
      <c r="R243" s="80">
        <f t="shared" si="142"/>
        <v>3.4210479818967663</v>
      </c>
      <c r="S243" s="80">
        <f t="shared" si="143"/>
        <v>2988.5282848771672</v>
      </c>
      <c r="T243" s="69">
        <f t="shared" si="144"/>
        <v>131.69524895999984</v>
      </c>
      <c r="U243" s="78">
        <f t="shared" si="145"/>
        <v>1.5732737954154206</v>
      </c>
      <c r="V243" s="69">
        <f t="shared" si="146"/>
        <v>98.172284833922234</v>
      </c>
      <c r="W243" s="80">
        <f t="shared" ca="1" si="147"/>
        <v>1.9763786228208107</v>
      </c>
      <c r="X243" s="80">
        <f t="shared" ca="1" si="148"/>
        <v>28.772097481002284</v>
      </c>
      <c r="Y243" s="94">
        <f t="shared" ca="1" si="149"/>
        <v>1.5413023995927917E-8</v>
      </c>
      <c r="Z243" s="80">
        <f t="shared" ca="1" si="150"/>
        <v>10.366812066353839</v>
      </c>
      <c r="AA243" s="80">
        <f t="shared" ca="1" si="151"/>
        <v>32.166801735367677</v>
      </c>
      <c r="AB243" s="80">
        <f t="shared" ca="1" si="152"/>
        <v>1.3729505179000925</v>
      </c>
      <c r="AC243" s="80">
        <f t="shared" si="153"/>
        <v>14.665865926064647</v>
      </c>
      <c r="AD243" s="69">
        <f t="shared" si="154"/>
        <v>365.04275294117622</v>
      </c>
      <c r="AE243" s="69">
        <f t="shared" si="174"/>
        <v>351.96029243697456</v>
      </c>
      <c r="AF243" s="69">
        <f t="shared" si="155"/>
        <v>387.30311999999998</v>
      </c>
      <c r="AG243" s="95">
        <f t="shared" si="175"/>
        <v>376.18302857142857</v>
      </c>
      <c r="AH243" s="93">
        <f t="shared" si="156"/>
        <v>18.891355741072609</v>
      </c>
      <c r="AI243" s="81">
        <f t="shared" si="157"/>
        <v>0.40810219369663175</v>
      </c>
      <c r="AJ243" s="80">
        <f t="shared" si="158"/>
        <v>3.7181099519999998</v>
      </c>
      <c r="AK243" s="80">
        <f t="shared" si="159"/>
        <v>10.366812066353837</v>
      </c>
      <c r="AL243" s="78">
        <f t="shared" ca="1" si="160"/>
        <v>1</v>
      </c>
      <c r="AM243" s="80">
        <f t="shared" ca="1" si="161"/>
        <v>10.366812066353839</v>
      </c>
      <c r="AN243" s="80">
        <f t="shared" si="162"/>
        <v>3.653803018867924</v>
      </c>
      <c r="AO243" s="80">
        <f t="shared" si="163"/>
        <v>3.1538088306647256</v>
      </c>
      <c r="AP243" s="80">
        <f t="shared" si="164"/>
        <v>3.9366218957624781</v>
      </c>
      <c r="AQ243" s="80">
        <f t="shared" ca="1" si="165"/>
        <v>3.0526269701202926</v>
      </c>
      <c r="AR243" s="80">
        <f t="shared" si="166"/>
        <v>3.3773548657186403</v>
      </c>
      <c r="AS243" s="78">
        <f t="shared" si="167"/>
        <v>9.3531537353529745E-2</v>
      </c>
      <c r="AT243" s="96">
        <f t="shared" ca="1" si="168"/>
        <v>3</v>
      </c>
      <c r="AU243" s="97" t="str">
        <f t="shared" ca="1" si="169"/>
        <v>Clay</v>
      </c>
      <c r="AV243" s="98">
        <f t="shared" si="170"/>
        <v>3</v>
      </c>
      <c r="AW243" s="99" t="str">
        <f t="shared" si="171"/>
        <v>Clay</v>
      </c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  <c r="BP243" s="78"/>
      <c r="BQ243" s="78"/>
    </row>
    <row r="244" spans="1:69">
      <c r="A244">
        <v>4.62</v>
      </c>
      <c r="C244" s="89">
        <f t="shared" si="132"/>
        <v>-15.157296000000001</v>
      </c>
      <c r="D244" s="84">
        <f t="shared" si="133"/>
        <v>15.157296000000001</v>
      </c>
      <c r="E244" s="76">
        <v>0.37440000000000001</v>
      </c>
      <c r="F244" s="91">
        <f t="shared" si="134"/>
        <v>3.9087359999999998</v>
      </c>
      <c r="G244" s="80">
        <f t="shared" si="135"/>
        <v>4.0619952000000001</v>
      </c>
      <c r="H244" s="81">
        <f t="shared" si="173"/>
        <v>4.0008168</v>
      </c>
      <c r="I244" s="102">
        <v>12.5</v>
      </c>
      <c r="J244" s="92">
        <f t="shared" si="136"/>
        <v>0.1305</v>
      </c>
      <c r="K244" s="102">
        <v>73.400000000000006</v>
      </c>
      <c r="L244" s="78">
        <f t="shared" si="137"/>
        <v>0.76629599999999998</v>
      </c>
      <c r="M244" s="81">
        <f t="shared" si="138"/>
        <v>0.47290763520000001</v>
      </c>
      <c r="N244" s="14">
        <f t="shared" si="172"/>
        <v>115</v>
      </c>
      <c r="O244" s="78">
        <f t="shared" si="139"/>
        <v>0.77394072000000236</v>
      </c>
      <c r="P244" s="78">
        <f t="shared" si="140"/>
        <v>0.30103308479999963</v>
      </c>
      <c r="Q244" s="93">
        <f t="shared" si="141"/>
        <v>1.0850579783999994</v>
      </c>
      <c r="R244" s="80">
        <f t="shared" si="142"/>
        <v>3.6044475945921035</v>
      </c>
      <c r="S244" s="80">
        <f t="shared" si="143"/>
        <v>2964.2140906017562</v>
      </c>
      <c r="T244" s="69">
        <f t="shared" si="144"/>
        <v>132.45455731199985</v>
      </c>
      <c r="U244" s="78">
        <f t="shared" si="145"/>
        <v>1.5828912731850155</v>
      </c>
      <c r="V244" s="69">
        <f t="shared" si="146"/>
        <v>98.772415446744972</v>
      </c>
      <c r="W244" s="80">
        <f t="shared" ca="1" si="147"/>
        <v>2.0512967635326516</v>
      </c>
      <c r="X244" s="80">
        <f t="shared" ca="1" si="148"/>
        <v>29.021572533564999</v>
      </c>
      <c r="Y244" s="94">
        <f t="shared" ca="1" si="149"/>
        <v>1.724942355865125E-8</v>
      </c>
      <c r="Z244" s="80">
        <f t="shared" ca="1" si="150"/>
        <v>10.922568468460918</v>
      </c>
      <c r="AA244" s="80">
        <f t="shared" ca="1" si="151"/>
        <v>35.914000185829636</v>
      </c>
      <c r="AB244" s="80">
        <f t="shared" ca="1" si="152"/>
        <v>1.7155268332362141</v>
      </c>
      <c r="AC244" s="80">
        <f t="shared" si="153"/>
        <v>14.690700548241484</v>
      </c>
      <c r="AD244" s="69">
        <f t="shared" si="154"/>
        <v>386.82993882352918</v>
      </c>
      <c r="AE244" s="69">
        <f t="shared" si="174"/>
        <v>379.63247999999976</v>
      </c>
      <c r="AF244" s="69">
        <f t="shared" si="155"/>
        <v>406.19952000000001</v>
      </c>
      <c r="AG244" s="95">
        <f t="shared" si="175"/>
        <v>400.08167999999995</v>
      </c>
      <c r="AH244" s="93">
        <f t="shared" si="156"/>
        <v>18.960065760637423</v>
      </c>
      <c r="AI244" s="81">
        <f t="shared" si="157"/>
        <v>0.43350716778091553</v>
      </c>
      <c r="AJ244" s="80">
        <f t="shared" si="158"/>
        <v>3.8995153920000001</v>
      </c>
      <c r="AK244" s="80">
        <f t="shared" si="159"/>
        <v>10.922568468460918</v>
      </c>
      <c r="AL244" s="78">
        <f t="shared" ca="1" si="160"/>
        <v>1</v>
      </c>
      <c r="AM244" s="80">
        <f t="shared" ca="1" si="161"/>
        <v>10.922568468460918</v>
      </c>
      <c r="AN244" s="80">
        <f t="shared" si="162"/>
        <v>3.8320709433962263</v>
      </c>
      <c r="AO244" s="80">
        <f t="shared" si="163"/>
        <v>3.2127068983242522</v>
      </c>
      <c r="AP244" s="80">
        <f t="shared" si="164"/>
        <v>3.9689123399196258</v>
      </c>
      <c r="AQ244" s="80">
        <f t="shared" ca="1" si="165"/>
        <v>3.0365458083275367</v>
      </c>
      <c r="AR244" s="80">
        <f t="shared" si="166"/>
        <v>3.3636809807958166</v>
      </c>
      <c r="AS244" s="78">
        <f t="shared" si="167"/>
        <v>8.9228559497590856E-2</v>
      </c>
      <c r="AT244" s="96">
        <f t="shared" ca="1" si="168"/>
        <v>3</v>
      </c>
      <c r="AU244" s="97" t="str">
        <f t="shared" ca="1" si="169"/>
        <v>Clay</v>
      </c>
      <c r="AV244" s="98">
        <f t="shared" si="170"/>
        <v>3</v>
      </c>
      <c r="AW244" s="99" t="str">
        <f t="shared" si="171"/>
        <v>Clay</v>
      </c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  <c r="BP244" s="78"/>
      <c r="BQ244" s="78"/>
    </row>
    <row r="245" spans="1:69">
      <c r="A245">
        <v>4.6399999999999997</v>
      </c>
      <c r="C245" s="89">
        <f t="shared" si="132"/>
        <v>-15.222911999999999</v>
      </c>
      <c r="D245" s="84">
        <f t="shared" si="133"/>
        <v>15.222911999999999</v>
      </c>
      <c r="E245" s="76">
        <v>0.37440000000000001</v>
      </c>
      <c r="F245" s="91">
        <f t="shared" si="134"/>
        <v>3.9087359999999998</v>
      </c>
      <c r="G245" s="80">
        <f t="shared" si="135"/>
        <v>4.0619952000000001</v>
      </c>
      <c r="H245" s="81">
        <f t="shared" si="173"/>
        <v>4.2461269714285717</v>
      </c>
      <c r="I245" s="102">
        <v>12.5</v>
      </c>
      <c r="J245" s="92">
        <f t="shared" si="136"/>
        <v>0.1305</v>
      </c>
      <c r="K245" s="102">
        <v>73.400000000000006</v>
      </c>
      <c r="L245" s="78">
        <f t="shared" si="137"/>
        <v>0.76629599999999998</v>
      </c>
      <c r="M245" s="81">
        <f t="shared" si="138"/>
        <v>0.47495485439999996</v>
      </c>
      <c r="N245" s="14">
        <f t="shared" si="172"/>
        <v>115</v>
      </c>
      <c r="O245" s="78">
        <f t="shared" si="139"/>
        <v>0.77771364000000232</v>
      </c>
      <c r="P245" s="78">
        <f t="shared" si="140"/>
        <v>0.30275878559999958</v>
      </c>
      <c r="Q245" s="93">
        <f t="shared" si="141"/>
        <v>1.0838129147999993</v>
      </c>
      <c r="R245" s="80">
        <f t="shared" si="142"/>
        <v>3.5797901377234247</v>
      </c>
      <c r="S245" s="80">
        <f t="shared" si="143"/>
        <v>2960.8127653820134</v>
      </c>
      <c r="T245" s="69">
        <f t="shared" si="144"/>
        <v>133.21386566399983</v>
      </c>
      <c r="U245" s="78">
        <f t="shared" si="145"/>
        <v>1.5828912731850155</v>
      </c>
      <c r="V245" s="69">
        <f t="shared" si="146"/>
        <v>98.772415446744972</v>
      </c>
      <c r="W245" s="80">
        <f t="shared" ca="1" si="147"/>
        <v>2.0548740917442045</v>
      </c>
      <c r="X245" s="80">
        <f t="shared" ca="1" si="148"/>
        <v>28.988779900877795</v>
      </c>
      <c r="Y245" s="94">
        <f t="shared" ca="1" si="149"/>
        <v>1.6928104511375378E-8</v>
      </c>
      <c r="Z245" s="80">
        <f t="shared" ca="1" si="150"/>
        <v>10.847848902192197</v>
      </c>
      <c r="AA245" s="80">
        <f t="shared" ca="1" si="151"/>
        <v>35.627390115136052</v>
      </c>
      <c r="AB245" s="80">
        <f t="shared" ca="1" si="152"/>
        <v>1.6701346615474113</v>
      </c>
      <c r="AC245" s="80">
        <f t="shared" si="153"/>
        <v>14.694190908304265</v>
      </c>
      <c r="AD245" s="69">
        <f t="shared" si="154"/>
        <v>386.38606588235274</v>
      </c>
      <c r="AE245" s="69">
        <f t="shared" si="174"/>
        <v>408.04862722689046</v>
      </c>
      <c r="AF245" s="69">
        <f t="shared" si="155"/>
        <v>406.19952000000001</v>
      </c>
      <c r="AG245" s="95">
        <f t="shared" si="175"/>
        <v>424.61269714285714</v>
      </c>
      <c r="AH245" s="93">
        <f t="shared" si="156"/>
        <v>18.934753172421139</v>
      </c>
      <c r="AI245" s="81">
        <f t="shared" si="157"/>
        <v>0.43103621168706452</v>
      </c>
      <c r="AJ245" s="80">
        <f t="shared" si="158"/>
        <v>3.8995153920000001</v>
      </c>
      <c r="AK245" s="80">
        <f t="shared" si="159"/>
        <v>10.847848902192196</v>
      </c>
      <c r="AL245" s="78">
        <f t="shared" ca="1" si="160"/>
        <v>1</v>
      </c>
      <c r="AM245" s="80">
        <f t="shared" ca="1" si="161"/>
        <v>10.847848902192197</v>
      </c>
      <c r="AN245" s="80">
        <f t="shared" si="162"/>
        <v>3.8320709433962263</v>
      </c>
      <c r="AO245" s="80">
        <f t="shared" si="163"/>
        <v>3.2127068983242522</v>
      </c>
      <c r="AP245" s="80">
        <f t="shared" si="164"/>
        <v>3.9734717506985024</v>
      </c>
      <c r="AQ245" s="80">
        <f t="shared" ca="1" si="165"/>
        <v>3.0392320763435929</v>
      </c>
      <c r="AR245" s="80">
        <f t="shared" si="166"/>
        <v>3.3636809807958166</v>
      </c>
      <c r="AS245" s="78">
        <f t="shared" si="167"/>
        <v>8.8707725046570068E-2</v>
      </c>
      <c r="AT245" s="96">
        <f t="shared" ca="1" si="168"/>
        <v>3</v>
      </c>
      <c r="AU245" s="97" t="str">
        <f t="shared" ca="1" si="169"/>
        <v>Clay</v>
      </c>
      <c r="AV245" s="98">
        <f t="shared" si="170"/>
        <v>3</v>
      </c>
      <c r="AW245" s="99" t="str">
        <f t="shared" si="171"/>
        <v>Clay</v>
      </c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  <c r="BP245" s="78"/>
      <c r="BQ245" s="78"/>
    </row>
    <row r="246" spans="1:69">
      <c r="A246">
        <v>4.66</v>
      </c>
      <c r="C246" s="89">
        <f t="shared" si="132"/>
        <v>-15.288528000000001</v>
      </c>
      <c r="D246" s="84">
        <f t="shared" si="133"/>
        <v>15.288528000000001</v>
      </c>
      <c r="E246" s="76">
        <v>0.4123</v>
      </c>
      <c r="F246" s="91">
        <f t="shared" si="134"/>
        <v>4.3044120000000001</v>
      </c>
      <c r="G246" s="80">
        <f t="shared" si="135"/>
        <v>4.4580888000000005</v>
      </c>
      <c r="H246" s="81">
        <f t="shared" si="173"/>
        <v>4.4673058285714289</v>
      </c>
      <c r="I246" s="102">
        <v>14.5</v>
      </c>
      <c r="J246" s="92">
        <f t="shared" si="136"/>
        <v>0.15137999999999999</v>
      </c>
      <c r="K246" s="102">
        <v>73.599999999999994</v>
      </c>
      <c r="L246" s="78">
        <f t="shared" si="137"/>
        <v>0.76838399999999996</v>
      </c>
      <c r="M246" s="81">
        <f t="shared" si="138"/>
        <v>0.47700207360000002</v>
      </c>
      <c r="N246" s="14">
        <f t="shared" si="172"/>
        <v>115</v>
      </c>
      <c r="O246" s="78">
        <f t="shared" si="139"/>
        <v>0.78148656000000238</v>
      </c>
      <c r="P246" s="78">
        <f t="shared" si="140"/>
        <v>0.30448448639999964</v>
      </c>
      <c r="Q246" s="93">
        <f t="shared" si="141"/>
        <v>1.2132787391999995</v>
      </c>
      <c r="R246" s="80">
        <f t="shared" si="142"/>
        <v>3.984698049956219</v>
      </c>
      <c r="S246" s="80">
        <f t="shared" si="143"/>
        <v>2857.3222354340055</v>
      </c>
      <c r="T246" s="69">
        <f t="shared" si="144"/>
        <v>133.97317401599983</v>
      </c>
      <c r="U246" s="78">
        <f t="shared" si="145"/>
        <v>1.6039317680869247</v>
      </c>
      <c r="V246" s="69">
        <f t="shared" si="146"/>
        <v>100.08534232862409</v>
      </c>
      <c r="W246" s="80">
        <f t="shared" ca="1" si="147"/>
        <v>2.2150001250803739</v>
      </c>
      <c r="X246" s="80">
        <f t="shared" ca="1" si="148"/>
        <v>29.50069625135561</v>
      </c>
      <c r="Y246" s="94">
        <f t="shared" ca="1" si="149"/>
        <v>2.0559243591094693E-8</v>
      </c>
      <c r="Z246" s="80">
        <f t="shared" ca="1" si="150"/>
        <v>12.074842575624904</v>
      </c>
      <c r="AA246" s="80">
        <f t="shared" ca="1" si="151"/>
        <v>44.394393261189869</v>
      </c>
      <c r="AB246" s="80">
        <f t="shared" ca="1" si="152"/>
        <v>2.5275188634525843</v>
      </c>
      <c r="AC246" s="80">
        <f t="shared" si="153"/>
        <v>14.80235297408808</v>
      </c>
      <c r="AD246" s="69">
        <f t="shared" si="154"/>
        <v>432.54143999999974</v>
      </c>
      <c r="AE246" s="69">
        <f t="shared" si="174"/>
        <v>433.62579630252083</v>
      </c>
      <c r="AF246" s="69">
        <f t="shared" si="155"/>
        <v>445.80888000000004</v>
      </c>
      <c r="AG246" s="95">
        <f t="shared" si="175"/>
        <v>446.73058285714279</v>
      </c>
      <c r="AH246" s="93">
        <f t="shared" si="156"/>
        <v>18.913163352152271</v>
      </c>
      <c r="AI246" s="81">
        <f t="shared" si="157"/>
        <v>0.49716818675987612</v>
      </c>
      <c r="AJ246" s="80">
        <f t="shared" si="158"/>
        <v>4.2797652480000004</v>
      </c>
      <c r="AK246" s="80">
        <f t="shared" si="159"/>
        <v>12.074842575624904</v>
      </c>
      <c r="AL246" s="78">
        <f t="shared" ca="1" si="160"/>
        <v>1</v>
      </c>
      <c r="AM246" s="80">
        <f t="shared" ca="1" si="161"/>
        <v>12.074842575624904</v>
      </c>
      <c r="AN246" s="80">
        <f t="shared" si="162"/>
        <v>4.2057441509433966</v>
      </c>
      <c r="AO246" s="80">
        <f t="shared" si="163"/>
        <v>3.3956254976347702</v>
      </c>
      <c r="AP246" s="80">
        <f t="shared" si="164"/>
        <v>4.1173885592802142</v>
      </c>
      <c r="AQ246" s="80">
        <f t="shared" ca="1" si="165"/>
        <v>3.0114693129979493</v>
      </c>
      <c r="AR246" s="80">
        <f t="shared" si="166"/>
        <v>3.3416059943979408</v>
      </c>
      <c r="AS246" s="78">
        <f t="shared" si="167"/>
        <v>7.925304598628545E-2</v>
      </c>
      <c r="AT246" s="96">
        <f t="shared" ca="1" si="168"/>
        <v>3</v>
      </c>
      <c r="AU246" s="97" t="str">
        <f t="shared" ca="1" si="169"/>
        <v>Clay</v>
      </c>
      <c r="AV246" s="98">
        <f t="shared" si="170"/>
        <v>3</v>
      </c>
      <c r="AW246" s="99" t="str">
        <f t="shared" si="171"/>
        <v>Clay</v>
      </c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</row>
    <row r="247" spans="1:69">
      <c r="A247">
        <v>4.68</v>
      </c>
      <c r="C247" s="89">
        <f t="shared" si="132"/>
        <v>-15.354144</v>
      </c>
      <c r="D247" s="84">
        <f t="shared" si="133"/>
        <v>15.354144</v>
      </c>
      <c r="E247" s="76">
        <v>0.44030000000000002</v>
      </c>
      <c r="F247" s="91">
        <f t="shared" si="134"/>
        <v>4.5967320000000003</v>
      </c>
      <c r="G247" s="80">
        <f t="shared" si="135"/>
        <v>4.7499912000000002</v>
      </c>
      <c r="H247" s="81">
        <f t="shared" si="173"/>
        <v>4.701251314285714</v>
      </c>
      <c r="I247" s="102">
        <v>16.100000000000001</v>
      </c>
      <c r="J247" s="92">
        <f t="shared" si="136"/>
        <v>0.16808400000000001</v>
      </c>
      <c r="K247" s="102">
        <v>73.400000000000006</v>
      </c>
      <c r="L247" s="78">
        <f t="shared" si="137"/>
        <v>0.76629599999999998</v>
      </c>
      <c r="M247" s="81">
        <f t="shared" si="138"/>
        <v>0.47904929279999997</v>
      </c>
      <c r="N247" s="14">
        <f t="shared" si="172"/>
        <v>115</v>
      </c>
      <c r="O247" s="78">
        <f t="shared" si="139"/>
        <v>0.78525948000000234</v>
      </c>
      <c r="P247" s="78">
        <f t="shared" si="140"/>
        <v>0.3062101871999996</v>
      </c>
      <c r="Q247" s="93">
        <f t="shared" si="141"/>
        <v>1.3083614675999993</v>
      </c>
      <c r="R247" s="80">
        <f t="shared" si="142"/>
        <v>4.2727561730186654</v>
      </c>
      <c r="S247" s="80">
        <f t="shared" si="143"/>
        <v>2775.0352554815013</v>
      </c>
      <c r="T247" s="69">
        <f t="shared" si="144"/>
        <v>134.73248236799981</v>
      </c>
      <c r="U247" s="78">
        <f t="shared" si="145"/>
        <v>1.6186843621264484</v>
      </c>
      <c r="V247" s="69">
        <f t="shared" si="146"/>
        <v>101.00590419669038</v>
      </c>
      <c r="W247" s="80">
        <f t="shared" ca="1" si="147"/>
        <v>2.335406464736812</v>
      </c>
      <c r="X247" s="80">
        <f t="shared" ca="1" si="148"/>
        <v>29.834135874545659</v>
      </c>
      <c r="Y247" s="94">
        <f t="shared" ca="1" si="149"/>
        <v>2.3023266162076428E-8</v>
      </c>
      <c r="Z247" s="80">
        <f t="shared" ca="1" si="150"/>
        <v>12.94774597884444</v>
      </c>
      <c r="AA247" s="80">
        <f t="shared" ca="1" si="151"/>
        <v>51.334339184826973</v>
      </c>
      <c r="AB247" s="80">
        <f t="shared" ca="1" si="152"/>
        <v>3.2729099657720706</v>
      </c>
      <c r="AC247" s="80">
        <f t="shared" si="153"/>
        <v>14.891187985033525</v>
      </c>
      <c r="AD247" s="69">
        <f t="shared" si="154"/>
        <v>466.43902588235272</v>
      </c>
      <c r="AE247" s="69">
        <f t="shared" si="174"/>
        <v>460.70492168067204</v>
      </c>
      <c r="AF247" s="69">
        <f t="shared" si="155"/>
        <v>474.99912000000006</v>
      </c>
      <c r="AG247" s="95">
        <f t="shared" si="175"/>
        <v>470.12513142857136</v>
      </c>
      <c r="AH247" s="93">
        <f t="shared" si="156"/>
        <v>18.826338942589839</v>
      </c>
      <c r="AI247" s="81">
        <f t="shared" si="157"/>
        <v>0.54891707404305534</v>
      </c>
      <c r="AJ247" s="80">
        <f t="shared" si="158"/>
        <v>4.5599915519999996</v>
      </c>
      <c r="AK247" s="80">
        <f t="shared" si="159"/>
        <v>12.94774597884444</v>
      </c>
      <c r="AL247" s="78">
        <f t="shared" ca="1" si="160"/>
        <v>1</v>
      </c>
      <c r="AM247" s="80">
        <f t="shared" ca="1" si="161"/>
        <v>12.94774597884444</v>
      </c>
      <c r="AN247" s="80">
        <f t="shared" si="162"/>
        <v>4.4811237735849057</v>
      </c>
      <c r="AO247" s="80">
        <f t="shared" si="163"/>
        <v>3.5386170820695417</v>
      </c>
      <c r="AP247" s="80">
        <f t="shared" si="164"/>
        <v>4.2394797900726582</v>
      </c>
      <c r="AQ247" s="80">
        <f t="shared" ca="1" si="165"/>
        <v>2.9952983254914662</v>
      </c>
      <c r="AR247" s="80">
        <f t="shared" si="166"/>
        <v>3.3276646135768568</v>
      </c>
      <c r="AS247" s="78">
        <f t="shared" si="167"/>
        <v>7.2450477733711618E-2</v>
      </c>
      <c r="AT247" s="96">
        <f t="shared" ca="1" si="168"/>
        <v>3</v>
      </c>
      <c r="AU247" s="97" t="str">
        <f t="shared" ca="1" si="169"/>
        <v>Clay</v>
      </c>
      <c r="AV247" s="98">
        <f t="shared" si="170"/>
        <v>3</v>
      </c>
      <c r="AW247" s="99" t="str">
        <f t="shared" si="171"/>
        <v>Clay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</row>
    <row r="248" spans="1:69">
      <c r="A248">
        <v>4.7</v>
      </c>
      <c r="C248" s="89">
        <f t="shared" si="132"/>
        <v>-15.419760000000002</v>
      </c>
      <c r="D248" s="84">
        <f t="shared" si="133"/>
        <v>15.419760000000002</v>
      </c>
      <c r="E248" s="76">
        <v>0.46210000000000001</v>
      </c>
      <c r="F248" s="91">
        <f t="shared" si="134"/>
        <v>4.8243239999999998</v>
      </c>
      <c r="G248" s="80">
        <f t="shared" si="135"/>
        <v>4.9771656000000002</v>
      </c>
      <c r="H248" s="81">
        <f t="shared" si="173"/>
        <v>5.0362261714285719</v>
      </c>
      <c r="I248" s="102">
        <v>16.7</v>
      </c>
      <c r="J248" s="92">
        <f t="shared" si="136"/>
        <v>0.17434799999999998</v>
      </c>
      <c r="K248" s="102">
        <v>73.2</v>
      </c>
      <c r="L248" s="78">
        <f t="shared" si="137"/>
        <v>0.764208</v>
      </c>
      <c r="M248" s="81">
        <f t="shared" si="138"/>
        <v>0.48109651200000003</v>
      </c>
      <c r="N248" s="14">
        <f t="shared" si="172"/>
        <v>115</v>
      </c>
      <c r="O248" s="78">
        <f t="shared" si="139"/>
        <v>0.78903240000000241</v>
      </c>
      <c r="P248" s="78">
        <f t="shared" si="140"/>
        <v>0.30793588799999966</v>
      </c>
      <c r="Q248" s="93">
        <f t="shared" si="141"/>
        <v>1.3820839559999993</v>
      </c>
      <c r="R248" s="80">
        <f t="shared" si="142"/>
        <v>4.4882198206140913</v>
      </c>
      <c r="S248" s="80">
        <f t="shared" si="143"/>
        <v>2826.0809010781668</v>
      </c>
      <c r="T248" s="69">
        <f t="shared" si="144"/>
        <v>135.49179071999984</v>
      </c>
      <c r="U248" s="78">
        <f t="shared" si="145"/>
        <v>1.6248008585271601</v>
      </c>
      <c r="V248" s="69">
        <f t="shared" si="146"/>
        <v>101.38757357209478</v>
      </c>
      <c r="W248" s="80">
        <f t="shared" ca="1" si="147"/>
        <v>2.4143490418585625</v>
      </c>
      <c r="X248" s="80">
        <f t="shared" ca="1" si="148"/>
        <v>30.056285402767809</v>
      </c>
      <c r="Y248" s="94">
        <f t="shared" ca="1" si="149"/>
        <v>2.6626639190731989E-8</v>
      </c>
      <c r="Z248" s="80">
        <f t="shared" ca="1" si="150"/>
        <v>13.564056248292344</v>
      </c>
      <c r="AA248" s="80">
        <f t="shared" ca="1" si="151"/>
        <v>56.808074300140575</v>
      </c>
      <c r="AB248" s="80">
        <f t="shared" ca="1" si="152"/>
        <v>4.1887608854126883</v>
      </c>
      <c r="AC248" s="80">
        <f t="shared" si="153"/>
        <v>14.835775389555664</v>
      </c>
      <c r="AD248" s="69">
        <f t="shared" si="154"/>
        <v>492.72155294117618</v>
      </c>
      <c r="AE248" s="69">
        <f t="shared" si="174"/>
        <v>499.66985546218467</v>
      </c>
      <c r="AF248" s="69">
        <f t="shared" si="155"/>
        <v>497.71656000000002</v>
      </c>
      <c r="AG248" s="95">
        <f t="shared" si="175"/>
        <v>503.62261714285717</v>
      </c>
      <c r="AH248" s="93">
        <f t="shared" si="156"/>
        <v>19.091566657410485</v>
      </c>
      <c r="AI248" s="81">
        <f t="shared" si="157"/>
        <v>0.56618278932139332</v>
      </c>
      <c r="AJ248" s="80">
        <f t="shared" si="158"/>
        <v>4.7780789759999998</v>
      </c>
      <c r="AK248" s="80">
        <f t="shared" si="159"/>
        <v>13.600666123073003</v>
      </c>
      <c r="AL248" s="78">
        <f t="shared" ca="1" si="160"/>
        <v>0.99781948952352806</v>
      </c>
      <c r="AM248" s="80">
        <f t="shared" ca="1" si="161"/>
        <v>13.564056248292344</v>
      </c>
      <c r="AN248" s="80">
        <f t="shared" si="162"/>
        <v>4.6954392452830191</v>
      </c>
      <c r="AO248" s="80">
        <f t="shared" si="163"/>
        <v>3.5029575869446652</v>
      </c>
      <c r="AP248" s="80">
        <f t="shared" si="164"/>
        <v>4.1629048474389512</v>
      </c>
      <c r="AQ248" s="80">
        <f t="shared" ca="1" si="165"/>
        <v>2.9745254902563754</v>
      </c>
      <c r="AR248" s="80">
        <f t="shared" si="166"/>
        <v>3.3081484835085395</v>
      </c>
      <c r="AS248" s="78">
        <f t="shared" si="167"/>
        <v>6.7598491853124471E-2</v>
      </c>
      <c r="AT248" s="96">
        <f t="shared" ca="1" si="168"/>
        <v>3</v>
      </c>
      <c r="AU248" s="97" t="str">
        <f t="shared" ca="1" si="169"/>
        <v>Clay</v>
      </c>
      <c r="AV248" s="98">
        <f t="shared" si="170"/>
        <v>3</v>
      </c>
      <c r="AW248" s="99" t="str">
        <f t="shared" si="171"/>
        <v>Clay</v>
      </c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  <c r="BP248" s="78"/>
      <c r="BQ248" s="78"/>
    </row>
    <row r="249" spans="1:69">
      <c r="A249">
        <v>4.72</v>
      </c>
      <c r="C249" s="89">
        <f t="shared" si="132"/>
        <v>-15.485376</v>
      </c>
      <c r="D249" s="84">
        <f t="shared" si="133"/>
        <v>15.485376</v>
      </c>
      <c r="E249" s="76">
        <v>0.47270000000000001</v>
      </c>
      <c r="F249" s="91">
        <f t="shared" si="134"/>
        <v>4.9349879999999997</v>
      </c>
      <c r="G249" s="80">
        <f t="shared" si="135"/>
        <v>5.0888735999999994</v>
      </c>
      <c r="H249" s="81">
        <f t="shared" si="173"/>
        <v>5.4485465142857148</v>
      </c>
      <c r="I249" s="102">
        <v>18</v>
      </c>
      <c r="J249" s="92">
        <f t="shared" si="136"/>
        <v>0.18792</v>
      </c>
      <c r="K249" s="102">
        <v>73.7</v>
      </c>
      <c r="L249" s="78">
        <f t="shared" si="137"/>
        <v>0.769428</v>
      </c>
      <c r="M249" s="81">
        <f t="shared" si="138"/>
        <v>0.48314373119999998</v>
      </c>
      <c r="N249" s="14">
        <f t="shared" si="172"/>
        <v>115</v>
      </c>
      <c r="O249" s="78">
        <f t="shared" si="139"/>
        <v>0.79280532000000237</v>
      </c>
      <c r="P249" s="78">
        <f t="shared" si="140"/>
        <v>0.30966158879999961</v>
      </c>
      <c r="Q249" s="93">
        <f t="shared" si="141"/>
        <v>1.4177025323999992</v>
      </c>
      <c r="R249" s="80">
        <f t="shared" si="142"/>
        <v>4.5782317977953904</v>
      </c>
      <c r="S249" s="80">
        <f t="shared" si="143"/>
        <v>2689.5476673427975</v>
      </c>
      <c r="T249" s="69">
        <f t="shared" si="144"/>
        <v>136.25109907199985</v>
      </c>
      <c r="U249" s="78">
        <f t="shared" si="145"/>
        <v>1.6344585492629</v>
      </c>
      <c r="V249" s="69">
        <f t="shared" si="146"/>
        <v>101.99021347400496</v>
      </c>
      <c r="W249" s="80">
        <f t="shared" ca="1" si="147"/>
        <v>2.4776643420341644</v>
      </c>
      <c r="X249" s="80">
        <f t="shared" ca="1" si="148"/>
        <v>30.164022212819003</v>
      </c>
      <c r="Y249" s="94">
        <f t="shared" ca="1" si="149"/>
        <v>2.5586983753713591E-8</v>
      </c>
      <c r="Z249" s="80">
        <f t="shared" ca="1" si="150"/>
        <v>13.873429690289061</v>
      </c>
      <c r="AA249" s="80">
        <f t="shared" ca="1" si="151"/>
        <v>59.601201227261022</v>
      </c>
      <c r="AB249" s="80">
        <f t="shared" ca="1" si="152"/>
        <v>4.2231183715488259</v>
      </c>
      <c r="AC249" s="80">
        <f t="shared" si="153"/>
        <v>14.986312799636437</v>
      </c>
      <c r="AD249" s="69">
        <f t="shared" si="154"/>
        <v>505.41979764705854</v>
      </c>
      <c r="AE249" s="69">
        <f t="shared" si="174"/>
        <v>547.73425815126029</v>
      </c>
      <c r="AF249" s="69">
        <f t="shared" si="155"/>
        <v>508.88735999999989</v>
      </c>
      <c r="AG249" s="95">
        <f t="shared" si="175"/>
        <v>544.85465142857151</v>
      </c>
      <c r="AH249" s="93">
        <f t="shared" si="156"/>
        <v>18.697041229124899</v>
      </c>
      <c r="AI249" s="81">
        <f t="shared" si="157"/>
        <v>0.60685602217642642</v>
      </c>
      <c r="AJ249" s="80">
        <f t="shared" si="158"/>
        <v>4.885318655999999</v>
      </c>
      <c r="AK249" s="80">
        <f t="shared" si="159"/>
        <v>13.873429690289061</v>
      </c>
      <c r="AL249" s="78">
        <f t="shared" ca="1" si="160"/>
        <v>1</v>
      </c>
      <c r="AM249" s="80">
        <f t="shared" ca="1" si="161"/>
        <v>13.873429690289061</v>
      </c>
      <c r="AN249" s="80">
        <f t="shared" si="162"/>
        <v>4.8008241509433951</v>
      </c>
      <c r="AO249" s="80">
        <f t="shared" si="163"/>
        <v>3.6927621861152145</v>
      </c>
      <c r="AP249" s="80">
        <f t="shared" si="164"/>
        <v>4.3742321525671866</v>
      </c>
      <c r="AQ249" s="80">
        <f t="shared" ca="1" si="165"/>
        <v>2.9802153783994201</v>
      </c>
      <c r="AR249" s="80">
        <f t="shared" si="166"/>
        <v>3.3123080152891702</v>
      </c>
      <c r="AS249" s="78">
        <f t="shared" si="167"/>
        <v>6.6638668228988243E-2</v>
      </c>
      <c r="AT249" s="96">
        <f t="shared" ca="1" si="168"/>
        <v>3</v>
      </c>
      <c r="AU249" s="97" t="str">
        <f t="shared" ca="1" si="169"/>
        <v>Clay</v>
      </c>
      <c r="AV249" s="98">
        <f t="shared" si="170"/>
        <v>3</v>
      </c>
      <c r="AW249" s="99" t="str">
        <f t="shared" si="171"/>
        <v>Clay</v>
      </c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  <c r="BP249" s="78"/>
      <c r="BQ249" s="78"/>
    </row>
    <row r="250" spans="1:69">
      <c r="A250">
        <v>4.74</v>
      </c>
      <c r="C250" s="89">
        <f t="shared" si="132"/>
        <v>-15.550992000000001</v>
      </c>
      <c r="D250" s="84">
        <f t="shared" si="133"/>
        <v>15.550992000000001</v>
      </c>
      <c r="E250" s="76">
        <v>0.5131</v>
      </c>
      <c r="F250" s="91">
        <f t="shared" si="134"/>
        <v>5.3567640000000001</v>
      </c>
      <c r="G250" s="80">
        <f t="shared" si="135"/>
        <v>5.5106495999999998</v>
      </c>
      <c r="H250" s="81">
        <f t="shared" si="173"/>
        <v>5.9534547428571427</v>
      </c>
      <c r="I250" s="102">
        <v>18.600000000000001</v>
      </c>
      <c r="J250" s="92">
        <f t="shared" si="136"/>
        <v>0.194184</v>
      </c>
      <c r="K250" s="102">
        <v>73.7</v>
      </c>
      <c r="L250" s="78">
        <f t="shared" si="137"/>
        <v>0.769428</v>
      </c>
      <c r="M250" s="81">
        <f t="shared" si="138"/>
        <v>0.48519095039999999</v>
      </c>
      <c r="N250" s="14">
        <f t="shared" si="172"/>
        <v>115</v>
      </c>
      <c r="O250" s="78">
        <f t="shared" si="139"/>
        <v>0.79657824000000244</v>
      </c>
      <c r="P250" s="78">
        <f t="shared" si="140"/>
        <v>0.31138728959999962</v>
      </c>
      <c r="Q250" s="93">
        <f t="shared" si="141"/>
        <v>1.5556435487999993</v>
      </c>
      <c r="R250" s="80">
        <f t="shared" si="142"/>
        <v>4.9958479384252978</v>
      </c>
      <c r="S250" s="80">
        <f t="shared" si="143"/>
        <v>2856.0367001824811</v>
      </c>
      <c r="T250" s="69">
        <f t="shared" si="144"/>
        <v>137.01040742399982</v>
      </c>
      <c r="U250" s="78">
        <f t="shared" si="145"/>
        <v>1.641415769801482</v>
      </c>
      <c r="V250" s="69">
        <f t="shared" si="146"/>
        <v>102.42434403561248</v>
      </c>
      <c r="W250" s="80">
        <f t="shared" ca="1" si="147"/>
        <v>2.6148443689827068</v>
      </c>
      <c r="X250" s="80">
        <f t="shared" ca="1" si="148"/>
        <v>30.493455544743341</v>
      </c>
      <c r="Y250" s="94">
        <f t="shared" ca="1" si="149"/>
        <v>3.3778879386539898E-8</v>
      </c>
      <c r="Z250" s="80">
        <f t="shared" ca="1" si="150"/>
        <v>14</v>
      </c>
      <c r="AA250" s="80">
        <f t="shared" ca="1" si="151"/>
        <v>65.996999039999963</v>
      </c>
      <c r="AB250" s="80">
        <f t="shared" ca="1" si="152"/>
        <v>6.1734590873882267</v>
      </c>
      <c r="AC250" s="80">
        <f t="shared" si="153"/>
        <v>14.803721033113323</v>
      </c>
      <c r="AD250" s="69">
        <f t="shared" si="154"/>
        <v>554.59663058823492</v>
      </c>
      <c r="AE250" s="69">
        <f t="shared" si="174"/>
        <v>606.69135327731067</v>
      </c>
      <c r="AF250" s="69">
        <f t="shared" si="155"/>
        <v>551.06495999999993</v>
      </c>
      <c r="AG250" s="95">
        <f t="shared" si="175"/>
        <v>595.3454742857142</v>
      </c>
      <c r="AH250" s="93">
        <f t="shared" si="156"/>
        <v>19.433173332842397</v>
      </c>
      <c r="AI250" s="81">
        <f t="shared" si="157"/>
        <v>0.62360926886079371</v>
      </c>
      <c r="AJ250" s="80">
        <f t="shared" si="158"/>
        <v>5.2902236159999996</v>
      </c>
      <c r="AK250" s="80">
        <f t="shared" si="159"/>
        <v>15.138933146743327</v>
      </c>
      <c r="AL250" s="78">
        <f t="shared" ca="1" si="160"/>
        <v>0.98503219116700846</v>
      </c>
      <c r="AM250" s="80">
        <f t="shared" ca="1" si="161"/>
        <v>14.863884509494392</v>
      </c>
      <c r="AN250" s="80">
        <f t="shared" si="162"/>
        <v>5.1987260377358488</v>
      </c>
      <c r="AO250" s="80">
        <f t="shared" si="163"/>
        <v>3.523795089421037</v>
      </c>
      <c r="AP250" s="80">
        <f t="shared" si="164"/>
        <v>4.1192418436364129</v>
      </c>
      <c r="AQ250" s="80">
        <f t="shared" ca="1" si="165"/>
        <v>2.940535725640145</v>
      </c>
      <c r="AR250" s="80">
        <f t="shared" si="166"/>
        <v>3.2722179533905384</v>
      </c>
      <c r="AS250" s="78">
        <f t="shared" si="167"/>
        <v>6.0295449070164299E-2</v>
      </c>
      <c r="AT250" s="96">
        <f t="shared" ca="1" si="168"/>
        <v>4</v>
      </c>
      <c r="AU250" s="97" t="str">
        <f t="shared" ca="1" si="169"/>
        <v>Silt mxture</v>
      </c>
      <c r="AV250" s="98">
        <f t="shared" si="170"/>
        <v>3</v>
      </c>
      <c r="AW250" s="99" t="str">
        <f t="shared" si="171"/>
        <v>Clay</v>
      </c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  <c r="BP250" s="78"/>
      <c r="BQ250" s="78"/>
    </row>
    <row r="251" spans="1:69">
      <c r="A251">
        <v>4.76</v>
      </c>
      <c r="C251" s="89">
        <f t="shared" si="132"/>
        <v>-15.616607999999999</v>
      </c>
      <c r="D251" s="84">
        <f t="shared" si="133"/>
        <v>15.616607999999999</v>
      </c>
      <c r="E251" s="76">
        <v>0.59889999999999999</v>
      </c>
      <c r="F251" s="91">
        <f t="shared" si="134"/>
        <v>6.252516</v>
      </c>
      <c r="G251" s="80">
        <f t="shared" si="135"/>
        <v>6.4068192000000002</v>
      </c>
      <c r="H251" s="81">
        <f t="shared" si="173"/>
        <v>6.4861333714285712</v>
      </c>
      <c r="I251" s="102">
        <v>18.899999999999999</v>
      </c>
      <c r="J251" s="92">
        <f t="shared" si="136"/>
        <v>0.19731599999999999</v>
      </c>
      <c r="K251" s="102">
        <v>73.900000000000006</v>
      </c>
      <c r="L251" s="78">
        <f t="shared" si="137"/>
        <v>0.77151599999999998</v>
      </c>
      <c r="M251" s="81">
        <f t="shared" si="138"/>
        <v>0.48723816959999994</v>
      </c>
      <c r="N251" s="14">
        <f t="shared" si="172"/>
        <v>115</v>
      </c>
      <c r="O251" s="78">
        <f t="shared" si="139"/>
        <v>0.80035116000000239</v>
      </c>
      <c r="P251" s="78">
        <f t="shared" si="140"/>
        <v>0.31311299039999957</v>
      </c>
      <c r="Q251" s="93">
        <f t="shared" si="141"/>
        <v>1.8501344531999993</v>
      </c>
      <c r="R251" s="80">
        <f t="shared" si="142"/>
        <v>5.9088396518983961</v>
      </c>
      <c r="S251" s="80">
        <f t="shared" si="143"/>
        <v>3342.782517860272</v>
      </c>
      <c r="T251" s="69">
        <f t="shared" si="144"/>
        <v>137.7697157759998</v>
      </c>
      <c r="U251" s="78">
        <f t="shared" si="145"/>
        <v>1.649181532427721</v>
      </c>
      <c r="V251" s="69">
        <f t="shared" si="146"/>
        <v>102.90892762348979</v>
      </c>
      <c r="W251" s="80">
        <f t="shared" ca="1" si="147"/>
        <v>2.8750664450495513</v>
      </c>
      <c r="X251" s="80">
        <f t="shared" ca="1" si="148"/>
        <v>31.105174473178447</v>
      </c>
      <c r="Y251" s="94">
        <f t="shared" ca="1" si="149"/>
        <v>6.1689123125769001E-8</v>
      </c>
      <c r="Z251" s="80">
        <f t="shared" ca="1" si="150"/>
        <v>14</v>
      </c>
      <c r="AA251" s="80">
        <f t="shared" ca="1" si="151"/>
        <v>78.490552559999969</v>
      </c>
      <c r="AB251" s="80">
        <f t="shared" ca="1" si="152"/>
        <v>13.408652384538872</v>
      </c>
      <c r="AC251" s="80">
        <f t="shared" si="153"/>
        <v>14.325310664456065</v>
      </c>
      <c r="AD251" s="69">
        <f t="shared" si="154"/>
        <v>659.5844752941174</v>
      </c>
      <c r="AE251" s="69">
        <f t="shared" si="174"/>
        <v>668.91555428571394</v>
      </c>
      <c r="AF251" s="69">
        <f t="shared" si="155"/>
        <v>640.68191999999999</v>
      </c>
      <c r="AG251" s="95">
        <f t="shared" si="175"/>
        <v>648.61333714285706</v>
      </c>
      <c r="AH251" s="93">
        <f t="shared" si="156"/>
        <v>21.46293633119253</v>
      </c>
      <c r="AI251" s="81">
        <f t="shared" si="157"/>
        <v>0.63017506794569667</v>
      </c>
      <c r="AJ251" s="80">
        <f t="shared" si="158"/>
        <v>6.1505464319999996</v>
      </c>
      <c r="AK251" s="80">
        <f t="shared" si="159"/>
        <v>17.905574702722411</v>
      </c>
      <c r="AL251" s="78">
        <f t="shared" ca="1" si="160"/>
        <v>0.95233213165890318</v>
      </c>
      <c r="AM251" s="80">
        <f t="shared" ca="1" si="161"/>
        <v>16.894414058378494</v>
      </c>
      <c r="AN251" s="80">
        <f t="shared" si="162"/>
        <v>6.0441690566037733</v>
      </c>
      <c r="AO251" s="80">
        <f t="shared" si="163"/>
        <v>3.0797809933515836</v>
      </c>
      <c r="AP251" s="80">
        <f t="shared" si="164"/>
        <v>3.5194350274045281</v>
      </c>
      <c r="AQ251" s="80">
        <f t="shared" ca="1" si="165"/>
        <v>2.8544951469282358</v>
      </c>
      <c r="AR251" s="80">
        <f t="shared" si="166"/>
        <v>3.1855848578050368</v>
      </c>
      <c r="AS251" s="78">
        <f t="shared" si="167"/>
        <v>5.0705333263613893E-2</v>
      </c>
      <c r="AT251" s="96">
        <f t="shared" ca="1" si="168"/>
        <v>4</v>
      </c>
      <c r="AU251" s="97" t="str">
        <f t="shared" ca="1" si="169"/>
        <v>Silt mxture</v>
      </c>
      <c r="AV251" s="98">
        <f t="shared" si="170"/>
        <v>3</v>
      </c>
      <c r="AW251" s="99" t="str">
        <f t="shared" si="171"/>
        <v>Clay</v>
      </c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</row>
    <row r="252" spans="1:69">
      <c r="A252">
        <v>4.78</v>
      </c>
      <c r="C252" s="89">
        <f t="shared" si="132"/>
        <v>-15.682224000000001</v>
      </c>
      <c r="D252" s="84">
        <f t="shared" si="133"/>
        <v>15.682224000000001</v>
      </c>
      <c r="E252" s="76">
        <v>0.65059999999999996</v>
      </c>
      <c r="F252" s="91">
        <f t="shared" si="134"/>
        <v>6.7922639999999994</v>
      </c>
      <c r="G252" s="80">
        <f t="shared" si="135"/>
        <v>6.9482375999999997</v>
      </c>
      <c r="H252" s="81">
        <f t="shared" si="173"/>
        <v>7.0074473142857139</v>
      </c>
      <c r="I252" s="102">
        <v>19.600000000000001</v>
      </c>
      <c r="J252" s="92">
        <f t="shared" si="136"/>
        <v>0.204624</v>
      </c>
      <c r="K252" s="102">
        <v>74.7</v>
      </c>
      <c r="L252" s="78">
        <f t="shared" si="137"/>
        <v>0.77986800000000001</v>
      </c>
      <c r="M252" s="81">
        <f t="shared" si="138"/>
        <v>0.4892853888</v>
      </c>
      <c r="N252" s="14">
        <f t="shared" si="172"/>
        <v>115</v>
      </c>
      <c r="O252" s="78">
        <f t="shared" si="139"/>
        <v>0.80412408000000246</v>
      </c>
      <c r="P252" s="78">
        <f t="shared" si="140"/>
        <v>0.31483869119999963</v>
      </c>
      <c r="Q252" s="93">
        <f t="shared" si="141"/>
        <v>2.0275574615999994</v>
      </c>
      <c r="R252" s="80">
        <f t="shared" si="142"/>
        <v>6.4399882170517735</v>
      </c>
      <c r="S252" s="80">
        <f t="shared" si="143"/>
        <v>3532.5127292296215</v>
      </c>
      <c r="T252" s="69">
        <f t="shared" si="144"/>
        <v>138.52902412799983</v>
      </c>
      <c r="U252" s="78">
        <f t="shared" si="145"/>
        <v>1.6566168819046214</v>
      </c>
      <c r="V252" s="69">
        <f t="shared" si="146"/>
        <v>103.37289343084838</v>
      </c>
      <c r="W252" s="80">
        <f t="shared" ca="1" si="147"/>
        <v>3.0415530889303377</v>
      </c>
      <c r="X252" s="80">
        <f t="shared" ca="1" si="148"/>
        <v>31.433517970027083</v>
      </c>
      <c r="Y252" s="94">
        <f t="shared" ca="1" si="149"/>
        <v>8.064784405939154E-8</v>
      </c>
      <c r="Z252" s="80">
        <f t="shared" ca="1" si="150"/>
        <v>14</v>
      </c>
      <c r="AA252" s="80">
        <f t="shared" ca="1" si="151"/>
        <v>86.017589279999967</v>
      </c>
      <c r="AB252" s="80">
        <f t="shared" ca="1" si="152"/>
        <v>19.210522504481247</v>
      </c>
      <c r="AC252" s="80">
        <f t="shared" si="153"/>
        <v>14.157481371629787</v>
      </c>
      <c r="AD252" s="69">
        <f t="shared" si="154"/>
        <v>722.83688470588208</v>
      </c>
      <c r="AE252" s="69">
        <f t="shared" si="174"/>
        <v>729.80273344537784</v>
      </c>
      <c r="AF252" s="69">
        <f t="shared" si="155"/>
        <v>694.82375999999999</v>
      </c>
      <c r="AG252" s="95">
        <f t="shared" si="175"/>
        <v>700.7447314285713</v>
      </c>
      <c r="AH252" s="93">
        <f t="shared" si="156"/>
        <v>22.361074177091385</v>
      </c>
      <c r="AI252" s="81">
        <f t="shared" si="157"/>
        <v>0.6499328250288452</v>
      </c>
      <c r="AJ252" s="80">
        <f t="shared" si="158"/>
        <v>6.6703080959999994</v>
      </c>
      <c r="AK252" s="80">
        <f t="shared" si="159"/>
        <v>19.515115809247796</v>
      </c>
      <c r="AL252" s="78">
        <f t="shared" ca="1" si="160"/>
        <v>0.9378272277585068</v>
      </c>
      <c r="AM252" s="80">
        <f t="shared" ca="1" si="161"/>
        <v>18.096414811693162</v>
      </c>
      <c r="AN252" s="80">
        <f t="shared" si="162"/>
        <v>6.5549411320754709</v>
      </c>
      <c r="AO252" s="80">
        <f t="shared" si="163"/>
        <v>2.9449770111488416</v>
      </c>
      <c r="AP252" s="80">
        <f t="shared" si="164"/>
        <v>3.3304072155229334</v>
      </c>
      <c r="AQ252" s="80">
        <f t="shared" ca="1" si="165"/>
        <v>2.8162108821473213</v>
      </c>
      <c r="AR252" s="80">
        <f t="shared" si="166"/>
        <v>3.1454244309451616</v>
      </c>
      <c r="AS252" s="78">
        <f t="shared" si="167"/>
        <v>4.7294473035713068E-2</v>
      </c>
      <c r="AT252" s="96">
        <f t="shared" ca="1" si="168"/>
        <v>4</v>
      </c>
      <c r="AU252" s="97" t="str">
        <f t="shared" ca="1" si="169"/>
        <v>Silt mxture</v>
      </c>
      <c r="AV252" s="98">
        <f t="shared" si="170"/>
        <v>3</v>
      </c>
      <c r="AW252" s="99" t="str">
        <f t="shared" si="171"/>
        <v>Clay</v>
      </c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</row>
    <row r="253" spans="1:69">
      <c r="A253">
        <v>4.8</v>
      </c>
      <c r="C253" s="89">
        <f t="shared" si="132"/>
        <v>-15.74784</v>
      </c>
      <c r="D253" s="84">
        <f t="shared" si="133"/>
        <v>15.74784</v>
      </c>
      <c r="E253" s="76">
        <v>0.75070000000000003</v>
      </c>
      <c r="F253" s="91">
        <f t="shared" si="134"/>
        <v>7.8373080000000002</v>
      </c>
      <c r="G253" s="80">
        <f t="shared" si="135"/>
        <v>7.9924464000000004</v>
      </c>
      <c r="H253" s="81">
        <f t="shared" si="173"/>
        <v>7.5275979428571427</v>
      </c>
      <c r="I253" s="102">
        <v>20.2</v>
      </c>
      <c r="J253" s="92">
        <f t="shared" si="136"/>
        <v>0.21088799999999999</v>
      </c>
      <c r="K253" s="102">
        <v>74.3</v>
      </c>
      <c r="L253" s="78">
        <f t="shared" si="137"/>
        <v>0.77569199999999994</v>
      </c>
      <c r="M253" s="81">
        <f t="shared" si="138"/>
        <v>0.491332608</v>
      </c>
      <c r="N253" s="14">
        <f t="shared" si="172"/>
        <v>115</v>
      </c>
      <c r="O253" s="78">
        <f t="shared" si="139"/>
        <v>0.80789700000000242</v>
      </c>
      <c r="P253" s="78">
        <f t="shared" si="140"/>
        <v>0.31656439199999958</v>
      </c>
      <c r="Q253" s="93">
        <f t="shared" si="141"/>
        <v>2.3709013019999996</v>
      </c>
      <c r="R253" s="80">
        <f t="shared" si="142"/>
        <v>7.4894756388141177</v>
      </c>
      <c r="S253" s="80">
        <f t="shared" si="143"/>
        <v>4008.0094926328325</v>
      </c>
      <c r="T253" s="69">
        <f t="shared" si="144"/>
        <v>139.28833247999981</v>
      </c>
      <c r="U253" s="78">
        <f t="shared" si="145"/>
        <v>1.665625068813898</v>
      </c>
      <c r="V253" s="69">
        <f t="shared" si="146"/>
        <v>103.93500429398723</v>
      </c>
      <c r="W253" s="80">
        <f t="shared" ca="1" si="147"/>
        <v>3.3347889663823347</v>
      </c>
      <c r="X253" s="80">
        <f t="shared" ca="1" si="148"/>
        <v>31.994176149181531</v>
      </c>
      <c r="Y253" s="94">
        <f t="shared" ca="1" si="149"/>
        <v>1.3533343267867365E-7</v>
      </c>
      <c r="Z253" s="80">
        <f t="shared" ca="1" si="150"/>
        <v>14</v>
      </c>
      <c r="AA253" s="80">
        <f t="shared" ca="1" si="151"/>
        <v>100.58369159999998</v>
      </c>
      <c r="AB253" s="80">
        <f t="shared" ca="1" si="152"/>
        <v>37.69570040045835</v>
      </c>
      <c r="AC253" s="80">
        <f t="shared" si="153"/>
        <v>13.773566329847844</v>
      </c>
      <c r="AD253" s="69">
        <f t="shared" si="154"/>
        <v>845.24110588235271</v>
      </c>
      <c r="AE253" s="69">
        <f t="shared" si="174"/>
        <v>790.55305210083986</v>
      </c>
      <c r="AF253" s="69">
        <f t="shared" si="155"/>
        <v>799.24464000000012</v>
      </c>
      <c r="AG253" s="95">
        <f t="shared" si="175"/>
        <v>752.75979428571429</v>
      </c>
      <c r="AH253" s="93">
        <f t="shared" si="156"/>
        <v>24.469343736418725</v>
      </c>
      <c r="AI253" s="81">
        <f t="shared" si="157"/>
        <v>0.66617726228665752</v>
      </c>
      <c r="AJ253" s="80">
        <f t="shared" si="158"/>
        <v>7.6727485440000001</v>
      </c>
      <c r="AK253" s="80">
        <f t="shared" si="159"/>
        <v>22.695380723679143</v>
      </c>
      <c r="AL253" s="78">
        <f t="shared" ca="1" si="160"/>
        <v>0.90973313535342892</v>
      </c>
      <c r="AM253" s="80">
        <f t="shared" ca="1" si="161"/>
        <v>20.349861983551218</v>
      </c>
      <c r="AN253" s="80">
        <f t="shared" si="162"/>
        <v>7.5400437735849053</v>
      </c>
      <c r="AO253" s="80">
        <f t="shared" si="163"/>
        <v>2.6385913579601858</v>
      </c>
      <c r="AP253" s="80">
        <f t="shared" si="164"/>
        <v>2.9352989068458495</v>
      </c>
      <c r="AQ253" s="80">
        <f t="shared" ca="1" si="165"/>
        <v>2.7422594559367965</v>
      </c>
      <c r="AR253" s="80">
        <f t="shared" si="166"/>
        <v>3.0685196353372137</v>
      </c>
      <c r="AS253" s="78">
        <f t="shared" si="167"/>
        <v>3.9579293866362726E-2</v>
      </c>
      <c r="AT253" s="96">
        <f t="shared" ca="1" si="168"/>
        <v>4</v>
      </c>
      <c r="AU253" s="97" t="str">
        <f t="shared" ca="1" si="169"/>
        <v>Silt mxture</v>
      </c>
      <c r="AV253" s="98">
        <f t="shared" si="170"/>
        <v>3</v>
      </c>
      <c r="AW253" s="99" t="str">
        <f t="shared" si="171"/>
        <v>Clay</v>
      </c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  <c r="BP253" s="78"/>
      <c r="BQ253" s="78"/>
    </row>
    <row r="254" spans="1:69">
      <c r="A254">
        <v>4.82</v>
      </c>
      <c r="C254" s="89">
        <f t="shared" si="132"/>
        <v>-15.813456000000002</v>
      </c>
      <c r="D254" s="84">
        <f t="shared" si="133"/>
        <v>15.813456000000002</v>
      </c>
      <c r="E254" s="76">
        <v>0.79730000000000001</v>
      </c>
      <c r="F254" s="91">
        <f t="shared" si="134"/>
        <v>8.3238120000000002</v>
      </c>
      <c r="G254" s="80">
        <f t="shared" si="135"/>
        <v>8.4787415999999993</v>
      </c>
      <c r="H254" s="81">
        <f t="shared" si="173"/>
        <v>8.0299409142857137</v>
      </c>
      <c r="I254" s="102">
        <v>20.399999999999999</v>
      </c>
      <c r="J254" s="92">
        <f t="shared" si="136"/>
        <v>0.21297599999999997</v>
      </c>
      <c r="K254" s="102">
        <v>74.2</v>
      </c>
      <c r="L254" s="78">
        <f t="shared" si="137"/>
        <v>0.774648</v>
      </c>
      <c r="M254" s="81">
        <f t="shared" si="138"/>
        <v>0.49337982720000007</v>
      </c>
      <c r="N254" s="14">
        <f t="shared" si="172"/>
        <v>115</v>
      </c>
      <c r="O254" s="78">
        <f t="shared" si="139"/>
        <v>0.81166992000000249</v>
      </c>
      <c r="P254" s="78">
        <f t="shared" si="140"/>
        <v>0.31829009279999965</v>
      </c>
      <c r="Q254" s="93">
        <f t="shared" si="141"/>
        <v>2.5301336543999988</v>
      </c>
      <c r="R254" s="80">
        <f t="shared" si="142"/>
        <v>7.9491436008654857</v>
      </c>
      <c r="S254" s="80">
        <f t="shared" si="143"/>
        <v>4235.2585875459026</v>
      </c>
      <c r="T254" s="69">
        <f t="shared" si="144"/>
        <v>140.04764083199987</v>
      </c>
      <c r="U254" s="78">
        <f t="shared" si="145"/>
        <v>1.6690889943326481</v>
      </c>
      <c r="V254" s="69">
        <f t="shared" si="146"/>
        <v>104.15115324635724</v>
      </c>
      <c r="W254" s="80">
        <f t="shared" ca="1" si="147"/>
        <v>3.4683180719673143</v>
      </c>
      <c r="X254" s="80">
        <f t="shared" ca="1" si="148"/>
        <v>32.214688040152588</v>
      </c>
      <c r="Y254" s="94">
        <f t="shared" ca="1" si="149"/>
        <v>1.6758107350364288E-7</v>
      </c>
      <c r="Z254" s="80">
        <f t="shared" ca="1" si="150"/>
        <v>14</v>
      </c>
      <c r="AA254" s="80">
        <f t="shared" ca="1" si="151"/>
        <v>107.33900351999995</v>
      </c>
      <c r="AB254" s="80">
        <f t="shared" ca="1" si="152"/>
        <v>49.812882753303391</v>
      </c>
      <c r="AC254" s="80">
        <f t="shared" si="153"/>
        <v>13.605907997967879</v>
      </c>
      <c r="AD254" s="69">
        <f t="shared" si="154"/>
        <v>902.00843294117601</v>
      </c>
      <c r="AE254" s="69">
        <f t="shared" si="174"/>
        <v>849.20835226890722</v>
      </c>
      <c r="AF254" s="69">
        <f t="shared" si="155"/>
        <v>847.87415999999996</v>
      </c>
      <c r="AG254" s="95">
        <f t="shared" si="175"/>
        <v>802.99409142857144</v>
      </c>
      <c r="AH254" s="93">
        <f t="shared" si="156"/>
        <v>25.455653962820712</v>
      </c>
      <c r="AI254" s="81">
        <f t="shared" si="157"/>
        <v>0.66912544505061078</v>
      </c>
      <c r="AJ254" s="80">
        <f t="shared" si="158"/>
        <v>8.1395919359999986</v>
      </c>
      <c r="AK254" s="80">
        <f t="shared" si="159"/>
        <v>24.088313942016626</v>
      </c>
      <c r="AL254" s="78">
        <f t="shared" ca="1" si="160"/>
        <v>0.89818151967411974</v>
      </c>
      <c r="AM254" s="80">
        <f t="shared" ca="1" si="161"/>
        <v>21.311204848761424</v>
      </c>
      <c r="AN254" s="80">
        <f t="shared" si="162"/>
        <v>7.9988128301886778</v>
      </c>
      <c r="AO254" s="80">
        <f t="shared" si="163"/>
        <v>2.5118821878001327</v>
      </c>
      <c r="AP254" s="80">
        <f t="shared" si="164"/>
        <v>2.7778010808945517</v>
      </c>
      <c r="AQ254" s="80">
        <f t="shared" ca="1" si="165"/>
        <v>2.7117266038096544</v>
      </c>
      <c r="AR254" s="80">
        <f t="shared" si="166"/>
        <v>3.0354168624810129</v>
      </c>
      <c r="AS254" s="78">
        <f t="shared" si="167"/>
        <v>3.6685214973756458E-2</v>
      </c>
      <c r="AT254" s="96">
        <f t="shared" ca="1" si="168"/>
        <v>4</v>
      </c>
      <c r="AU254" s="97" t="str">
        <f t="shared" ca="1" si="169"/>
        <v>Silt mxture</v>
      </c>
      <c r="AV254" s="98">
        <f t="shared" si="170"/>
        <v>3</v>
      </c>
      <c r="AW254" s="99" t="str">
        <f t="shared" si="171"/>
        <v>Clay</v>
      </c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  <c r="BP254" s="78"/>
      <c r="BQ254" s="78"/>
    </row>
    <row r="255" spans="1:69">
      <c r="A255">
        <v>4.84</v>
      </c>
      <c r="C255" s="89">
        <f t="shared" si="132"/>
        <v>-15.879072000000001</v>
      </c>
      <c r="D255" s="84">
        <f t="shared" si="133"/>
        <v>15.879072000000001</v>
      </c>
      <c r="E255" s="76">
        <v>0.81159999999999999</v>
      </c>
      <c r="F255" s="91">
        <f t="shared" si="134"/>
        <v>8.4731039999999993</v>
      </c>
      <c r="G255" s="80">
        <f t="shared" si="135"/>
        <v>8.6263632000000001</v>
      </c>
      <c r="H255" s="81">
        <f t="shared" si="173"/>
        <v>8.3901209142857134</v>
      </c>
      <c r="I255" s="102">
        <v>20.8</v>
      </c>
      <c r="J255" s="92">
        <f t="shared" si="136"/>
        <v>0.21715200000000001</v>
      </c>
      <c r="K255" s="102">
        <v>73.400000000000006</v>
      </c>
      <c r="L255" s="78">
        <f t="shared" si="137"/>
        <v>0.76629599999999998</v>
      </c>
      <c r="M255" s="81">
        <f t="shared" si="138"/>
        <v>0.49542704640000002</v>
      </c>
      <c r="N255" s="14">
        <f t="shared" si="172"/>
        <v>115</v>
      </c>
      <c r="O255" s="78">
        <f t="shared" si="139"/>
        <v>0.81544284000000244</v>
      </c>
      <c r="P255" s="78">
        <f t="shared" si="140"/>
        <v>0.3200157935999996</v>
      </c>
      <c r="Q255" s="93">
        <f t="shared" si="141"/>
        <v>2.5776037187999994</v>
      </c>
      <c r="R255" s="80">
        <f t="shared" si="142"/>
        <v>8.0546140857718047</v>
      </c>
      <c r="S255" s="80">
        <f t="shared" si="143"/>
        <v>4231.7446169449195</v>
      </c>
      <c r="T255" s="69">
        <f t="shared" si="144"/>
        <v>140.80694918399982</v>
      </c>
      <c r="U255" s="78">
        <f t="shared" si="145"/>
        <v>1.672040620140272</v>
      </c>
      <c r="V255" s="69">
        <f t="shared" si="146"/>
        <v>104.33533469675297</v>
      </c>
      <c r="W255" s="80">
        <f t="shared" ca="1" si="147"/>
        <v>3.5197713362099772</v>
      </c>
      <c r="X255" s="80">
        <f t="shared" ca="1" si="148"/>
        <v>32.272233807927279</v>
      </c>
      <c r="Y255" s="94">
        <f t="shared" ca="1" si="149"/>
        <v>1.7222828444907831E-7</v>
      </c>
      <c r="Z255" s="80">
        <f t="shared" ca="1" si="150"/>
        <v>14</v>
      </c>
      <c r="AA255" s="80">
        <f t="shared" ca="1" si="151"/>
        <v>109.35288503999996</v>
      </c>
      <c r="AB255" s="80">
        <f t="shared" ca="1" si="152"/>
        <v>52.154750187682538</v>
      </c>
      <c r="AC255" s="80">
        <f t="shared" si="153"/>
        <v>13.608431367015079</v>
      </c>
      <c r="AD255" s="69">
        <f t="shared" si="154"/>
        <v>918.93180705882321</v>
      </c>
      <c r="AE255" s="69">
        <f t="shared" si="174"/>
        <v>891.13859697478961</v>
      </c>
      <c r="AF255" s="69">
        <f t="shared" si="155"/>
        <v>862.63631999999996</v>
      </c>
      <c r="AG255" s="95">
        <f t="shared" si="175"/>
        <v>839.01209142857147</v>
      </c>
      <c r="AH255" s="93">
        <f t="shared" si="156"/>
        <v>25.514441618917179</v>
      </c>
      <c r="AI255" s="81">
        <f t="shared" si="157"/>
        <v>0.6785665093499319</v>
      </c>
      <c r="AJ255" s="80">
        <f t="shared" si="158"/>
        <v>8.2813086719999998</v>
      </c>
      <c r="AK255" s="80">
        <f t="shared" si="159"/>
        <v>24.40792147203577</v>
      </c>
      <c r="AL255" s="78">
        <f t="shared" ca="1" si="160"/>
        <v>0.89677407448388891</v>
      </c>
      <c r="AM255" s="80">
        <f t="shared" ca="1" si="161"/>
        <v>21.569468173979182</v>
      </c>
      <c r="AN255" s="80">
        <f t="shared" si="162"/>
        <v>8.1380784905660377</v>
      </c>
      <c r="AO255" s="80">
        <f t="shared" si="163"/>
        <v>2.5173064820641913</v>
      </c>
      <c r="AP255" s="80">
        <f t="shared" si="164"/>
        <v>2.7801077208781075</v>
      </c>
      <c r="AQ255" s="80">
        <f t="shared" ca="1" si="165"/>
        <v>2.7078188710764182</v>
      </c>
      <c r="AR255" s="80">
        <f t="shared" si="166"/>
        <v>3.0295811752531274</v>
      </c>
      <c r="AS255" s="78">
        <f t="shared" si="167"/>
        <v>3.4678237789637384E-2</v>
      </c>
      <c r="AT255" s="96">
        <f t="shared" ca="1" si="168"/>
        <v>4</v>
      </c>
      <c r="AU255" s="97" t="str">
        <f t="shared" ca="1" si="169"/>
        <v>Silt mxture</v>
      </c>
      <c r="AV255" s="98">
        <f t="shared" si="170"/>
        <v>3</v>
      </c>
      <c r="AW255" s="99" t="str">
        <f t="shared" si="171"/>
        <v>Clay</v>
      </c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</row>
    <row r="256" spans="1:69">
      <c r="A256">
        <v>4.8600000000000003</v>
      </c>
      <c r="C256" s="89">
        <f t="shared" si="132"/>
        <v>-15.944688000000001</v>
      </c>
      <c r="D256" s="84">
        <f t="shared" si="133"/>
        <v>15.944688000000001</v>
      </c>
      <c r="E256" s="76">
        <v>0.8216</v>
      </c>
      <c r="F256" s="91">
        <f t="shared" si="134"/>
        <v>8.5775039999999994</v>
      </c>
      <c r="G256" s="80">
        <f t="shared" si="135"/>
        <v>8.7299279999999992</v>
      </c>
      <c r="H256" s="81">
        <f t="shared" si="173"/>
        <v>8.6561917714285705</v>
      </c>
      <c r="I256" s="102">
        <v>21.4</v>
      </c>
      <c r="J256" s="92">
        <f t="shared" si="136"/>
        <v>0.22341599999999998</v>
      </c>
      <c r="K256" s="102">
        <v>73</v>
      </c>
      <c r="L256" s="78">
        <f t="shared" si="137"/>
        <v>0.76212000000000002</v>
      </c>
      <c r="M256" s="81">
        <f t="shared" si="138"/>
        <v>0.49747426560000002</v>
      </c>
      <c r="N256" s="14">
        <f t="shared" si="172"/>
        <v>115</v>
      </c>
      <c r="O256" s="78">
        <f t="shared" si="139"/>
        <v>0.81921576000000251</v>
      </c>
      <c r="P256" s="78">
        <f t="shared" si="140"/>
        <v>0.32174149439999961</v>
      </c>
      <c r="Q256" s="93">
        <f t="shared" si="141"/>
        <v>2.6105350391999993</v>
      </c>
      <c r="R256" s="80">
        <f t="shared" si="142"/>
        <v>8.1137655062747243</v>
      </c>
      <c r="S256" s="80">
        <f t="shared" si="143"/>
        <v>4165.6462752680818</v>
      </c>
      <c r="T256" s="69">
        <f t="shared" si="144"/>
        <v>141.56625753599982</v>
      </c>
      <c r="U256" s="78">
        <f t="shared" si="145"/>
        <v>1.6758417015181073</v>
      </c>
      <c r="V256" s="69">
        <f t="shared" si="146"/>
        <v>104.5725221747299</v>
      </c>
      <c r="W256" s="80">
        <f t="shared" ca="1" si="147"/>
        <v>3.564992991741406</v>
      </c>
      <c r="X256" s="80">
        <f t="shared" ca="1" si="148"/>
        <v>32.31308778298613</v>
      </c>
      <c r="Y256" s="94">
        <f t="shared" ca="1" si="149"/>
        <v>1.7068893867067123E-7</v>
      </c>
      <c r="Z256" s="80">
        <f t="shared" ca="1" si="150"/>
        <v>14</v>
      </c>
      <c r="AA256" s="80">
        <f t="shared" ca="1" si="151"/>
        <v>110.74997135999996</v>
      </c>
      <c r="AB256" s="80">
        <f t="shared" ca="1" si="152"/>
        <v>52.348970960987891</v>
      </c>
      <c r="AC256" s="80">
        <f t="shared" si="153"/>
        <v>13.656290795751302</v>
      </c>
      <c r="AD256" s="69">
        <f t="shared" si="154"/>
        <v>930.67202823529374</v>
      </c>
      <c r="AE256" s="69">
        <f t="shared" si="174"/>
        <v>921.99717781512572</v>
      </c>
      <c r="AF256" s="69">
        <f t="shared" si="155"/>
        <v>872.99279999999999</v>
      </c>
      <c r="AG256" s="95">
        <f t="shared" si="175"/>
        <v>865.61917714285732</v>
      </c>
      <c r="AH256" s="93">
        <f t="shared" si="156"/>
        <v>25.349802207201385</v>
      </c>
      <c r="AI256" s="81">
        <f t="shared" si="157"/>
        <v>0.69439597903477712</v>
      </c>
      <c r="AJ256" s="80">
        <f t="shared" si="158"/>
        <v>8.3807308799999998</v>
      </c>
      <c r="AK256" s="80">
        <f t="shared" si="159"/>
        <v>24.587168200832497</v>
      </c>
      <c r="AL256" s="78">
        <f t="shared" ca="1" si="160"/>
        <v>0.89734414526803807</v>
      </c>
      <c r="AM256" s="80">
        <f t="shared" ca="1" si="161"/>
        <v>21.754716837017664</v>
      </c>
      <c r="AN256" s="80">
        <f t="shared" si="162"/>
        <v>8.2357811320754699</v>
      </c>
      <c r="AO256" s="80">
        <f t="shared" si="163"/>
        <v>2.5591963645060991</v>
      </c>
      <c r="AP256" s="80">
        <f t="shared" si="164"/>
        <v>2.8242210463719264</v>
      </c>
      <c r="AQ256" s="80">
        <f t="shared" ca="1" si="165"/>
        <v>2.7091014689845996</v>
      </c>
      <c r="AR256" s="80">
        <f t="shared" si="166"/>
        <v>3.0290502391616312</v>
      </c>
      <c r="AS256" s="78">
        <f t="shared" si="167"/>
        <v>3.3454096972689286E-2</v>
      </c>
      <c r="AT256" s="96">
        <f t="shared" ca="1" si="168"/>
        <v>4</v>
      </c>
      <c r="AU256" s="97" t="str">
        <f t="shared" ca="1" si="169"/>
        <v>Silt mxture</v>
      </c>
      <c r="AV256" s="98">
        <f t="shared" si="170"/>
        <v>3</v>
      </c>
      <c r="AW256" s="99" t="str">
        <f t="shared" si="171"/>
        <v>Clay</v>
      </c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</row>
    <row r="257" spans="1:69">
      <c r="A257">
        <v>4.88</v>
      </c>
      <c r="C257" s="89">
        <f t="shared" si="132"/>
        <v>-16.010304000000001</v>
      </c>
      <c r="D257" s="84">
        <f t="shared" si="133"/>
        <v>16.010304000000001</v>
      </c>
      <c r="E257" s="76">
        <v>0.85019999999999996</v>
      </c>
      <c r="F257" s="91">
        <f t="shared" si="134"/>
        <v>8.8760879999999993</v>
      </c>
      <c r="G257" s="80">
        <f t="shared" si="135"/>
        <v>9.0270503999999985</v>
      </c>
      <c r="H257" s="81">
        <f t="shared" si="173"/>
        <v>8.7784590857142852</v>
      </c>
      <c r="I257" s="102">
        <v>22.1</v>
      </c>
      <c r="J257" s="92">
        <f t="shared" si="136"/>
        <v>0.23072400000000001</v>
      </c>
      <c r="K257" s="102">
        <v>72.3</v>
      </c>
      <c r="L257" s="78">
        <f t="shared" si="137"/>
        <v>0.75481199999999993</v>
      </c>
      <c r="M257" s="81">
        <f t="shared" si="138"/>
        <v>0.49952148480000003</v>
      </c>
      <c r="N257" s="14">
        <f t="shared" si="172"/>
        <v>115</v>
      </c>
      <c r="O257" s="78">
        <f t="shared" si="139"/>
        <v>0.82298868000000258</v>
      </c>
      <c r="P257" s="78">
        <f t="shared" si="140"/>
        <v>0.32346719519999961</v>
      </c>
      <c r="Q257" s="93">
        <f t="shared" si="141"/>
        <v>2.7073403675999983</v>
      </c>
      <c r="R257" s="80">
        <f t="shared" si="142"/>
        <v>8.3697525058949207</v>
      </c>
      <c r="S257" s="80">
        <f t="shared" si="143"/>
        <v>4183.2827610682252</v>
      </c>
      <c r="T257" s="69">
        <f t="shared" si="144"/>
        <v>142.32556588799983</v>
      </c>
      <c r="U257" s="78">
        <f t="shared" si="145"/>
        <v>1.6809240650900457</v>
      </c>
      <c r="V257" s="69">
        <f t="shared" si="146"/>
        <v>104.88966166161885</v>
      </c>
      <c r="W257" s="80">
        <f t="shared" ca="1" si="147"/>
        <v>3.6616317665029436</v>
      </c>
      <c r="X257" s="80">
        <f t="shared" ca="1" si="148"/>
        <v>32.442177005404815</v>
      </c>
      <c r="Y257" s="94">
        <f t="shared" ca="1" si="149"/>
        <v>1.835305992777276E-7</v>
      </c>
      <c r="Z257" s="80">
        <f t="shared" ca="1" si="150"/>
        <v>14</v>
      </c>
      <c r="AA257" s="80">
        <f t="shared" ca="1" si="151"/>
        <v>114.85686407999992</v>
      </c>
      <c r="AB257" s="80">
        <f t="shared" ca="1" si="152"/>
        <v>58.374689803651094</v>
      </c>
      <c r="AC257" s="80">
        <f t="shared" si="153"/>
        <v>13.643446973804808</v>
      </c>
      <c r="AD257" s="69">
        <f t="shared" si="154"/>
        <v>965.18373176470516</v>
      </c>
      <c r="AE257" s="69">
        <f t="shared" si="174"/>
        <v>935.93769478991555</v>
      </c>
      <c r="AF257" s="69">
        <f t="shared" si="155"/>
        <v>902.70503999999983</v>
      </c>
      <c r="AG257" s="95">
        <f t="shared" si="175"/>
        <v>877.84590857142859</v>
      </c>
      <c r="AH257" s="93">
        <f t="shared" si="156"/>
        <v>25.56444258352078</v>
      </c>
      <c r="AI257" s="81">
        <f t="shared" si="157"/>
        <v>0.71328407771719626</v>
      </c>
      <c r="AJ257" s="80">
        <f t="shared" si="158"/>
        <v>8.6659683839999975</v>
      </c>
      <c r="AK257" s="80">
        <f t="shared" si="159"/>
        <v>25.362886381499759</v>
      </c>
      <c r="AL257" s="78">
        <f t="shared" ca="1" si="160"/>
        <v>0.89347729529805509</v>
      </c>
      <c r="AM257" s="80">
        <f t="shared" ca="1" si="161"/>
        <v>22.350581084327601</v>
      </c>
      <c r="AN257" s="80">
        <f t="shared" si="162"/>
        <v>8.5160852830188656</v>
      </c>
      <c r="AO257" s="80">
        <f t="shared" si="163"/>
        <v>2.5559179330603943</v>
      </c>
      <c r="AP257" s="80">
        <f t="shared" si="164"/>
        <v>2.8123142886350707</v>
      </c>
      <c r="AQ257" s="80">
        <f t="shared" ca="1" si="165"/>
        <v>2.698738605595846</v>
      </c>
      <c r="AR257" s="80">
        <f t="shared" si="166"/>
        <v>3.0165029050220458</v>
      </c>
      <c r="AS257" s="78">
        <f t="shared" si="167"/>
        <v>3.1117576136421368E-2</v>
      </c>
      <c r="AT257" s="96">
        <f t="shared" ca="1" si="168"/>
        <v>4</v>
      </c>
      <c r="AU257" s="97" t="str">
        <f t="shared" ca="1" si="169"/>
        <v>Silt mxture</v>
      </c>
      <c r="AV257" s="98">
        <f t="shared" si="170"/>
        <v>3</v>
      </c>
      <c r="AW257" s="99" t="str">
        <f t="shared" si="171"/>
        <v>Clay</v>
      </c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  <c r="BP257" s="78"/>
      <c r="BQ257" s="78"/>
    </row>
    <row r="258" spans="1:69">
      <c r="A258">
        <v>4.9000000000000004</v>
      </c>
      <c r="C258" s="89">
        <f t="shared" si="132"/>
        <v>-16.075920000000004</v>
      </c>
      <c r="D258" s="84">
        <f t="shared" si="133"/>
        <v>16.075920000000004</v>
      </c>
      <c r="E258" s="76">
        <v>0.84089999999999998</v>
      </c>
      <c r="F258" s="91">
        <f t="shared" si="134"/>
        <v>8.7789959999999994</v>
      </c>
      <c r="G258" s="80">
        <f t="shared" si="135"/>
        <v>8.9280791999999991</v>
      </c>
      <c r="H258" s="81">
        <f t="shared" si="173"/>
        <v>8.8245740571428577</v>
      </c>
      <c r="I258" s="102">
        <v>23.2</v>
      </c>
      <c r="J258" s="92">
        <f t="shared" si="136"/>
        <v>0.24220799999999998</v>
      </c>
      <c r="K258" s="102">
        <v>71.400000000000006</v>
      </c>
      <c r="L258" s="78">
        <f t="shared" si="137"/>
        <v>0.74541600000000008</v>
      </c>
      <c r="M258" s="81">
        <f t="shared" si="138"/>
        <v>0.50156870400000009</v>
      </c>
      <c r="N258" s="14">
        <f t="shared" si="172"/>
        <v>115</v>
      </c>
      <c r="O258" s="78">
        <f t="shared" si="139"/>
        <v>0.82676160000000265</v>
      </c>
      <c r="P258" s="78">
        <f t="shared" si="140"/>
        <v>0.32519289599999968</v>
      </c>
      <c r="Q258" s="93">
        <f t="shared" si="141"/>
        <v>2.6734348079999988</v>
      </c>
      <c r="R258" s="80">
        <f t="shared" si="142"/>
        <v>8.221073833052003</v>
      </c>
      <c r="S258" s="80">
        <f t="shared" si="143"/>
        <v>3935.0318248583608</v>
      </c>
      <c r="T258" s="69">
        <f t="shared" si="144"/>
        <v>143.08487423999986</v>
      </c>
      <c r="U258" s="78">
        <f t="shared" si="145"/>
        <v>1.6861890021420991</v>
      </c>
      <c r="V258" s="69">
        <f t="shared" si="146"/>
        <v>105.21819373366698</v>
      </c>
      <c r="W258" s="80">
        <f t="shared" ca="1" si="147"/>
        <v>3.6673565488042157</v>
      </c>
      <c r="X258" s="80">
        <f t="shared" ca="1" si="148"/>
        <v>32.401452599879448</v>
      </c>
      <c r="Y258" s="94">
        <f t="shared" ca="1" si="149"/>
        <v>1.6022055323234641E-7</v>
      </c>
      <c r="Z258" s="80">
        <f t="shared" ca="1" si="150"/>
        <v>14</v>
      </c>
      <c r="AA258" s="80">
        <f t="shared" ca="1" si="151"/>
        <v>113.41844639999995</v>
      </c>
      <c r="AB258" s="80">
        <f t="shared" ca="1" si="152"/>
        <v>50.322368018661848</v>
      </c>
      <c r="AC258" s="80">
        <f t="shared" si="153"/>
        <v>13.82942977631572</v>
      </c>
      <c r="AD258" s="69">
        <f t="shared" si="154"/>
        <v>953.09618823529377</v>
      </c>
      <c r="AE258" s="69">
        <f t="shared" si="174"/>
        <v>940.91911260504162</v>
      </c>
      <c r="AF258" s="69">
        <f t="shared" si="155"/>
        <v>892.80791999999985</v>
      </c>
      <c r="AG258" s="95">
        <f t="shared" si="175"/>
        <v>882.45740571428564</v>
      </c>
      <c r="AH258" s="93">
        <f t="shared" si="156"/>
        <v>24.67629085323815</v>
      </c>
      <c r="AI258" s="81">
        <f t="shared" si="157"/>
        <v>0.7448133184311635</v>
      </c>
      <c r="AJ258" s="80">
        <f t="shared" si="158"/>
        <v>8.570956031999998</v>
      </c>
      <c r="AK258" s="80">
        <f t="shared" si="159"/>
        <v>24.912344948642435</v>
      </c>
      <c r="AL258" s="78">
        <f t="shared" ca="1" si="160"/>
        <v>0.90095188293148698</v>
      </c>
      <c r="AM258" s="80">
        <f t="shared" ca="1" si="161"/>
        <v>22.160859483142268</v>
      </c>
      <c r="AN258" s="80">
        <f t="shared" si="162"/>
        <v>8.4227162264150923</v>
      </c>
      <c r="AO258" s="80">
        <f t="shared" si="163"/>
        <v>2.7128791599429358</v>
      </c>
      <c r="AP258" s="80">
        <f t="shared" si="164"/>
        <v>2.9897358918504824</v>
      </c>
      <c r="AQ258" s="80">
        <f t="shared" ca="1" si="165"/>
        <v>2.7181432949719611</v>
      </c>
      <c r="AR258" s="80">
        <f t="shared" si="166"/>
        <v>3.0345602507665266</v>
      </c>
      <c r="AS258" s="78">
        <f t="shared" si="167"/>
        <v>3.0099708225239819E-2</v>
      </c>
      <c r="AT258" s="96">
        <f t="shared" ca="1" si="168"/>
        <v>4</v>
      </c>
      <c r="AU258" s="97" t="str">
        <f t="shared" ca="1" si="169"/>
        <v>Silt mxture</v>
      </c>
      <c r="AV258" s="98">
        <f t="shared" si="170"/>
        <v>3</v>
      </c>
      <c r="AW258" s="99" t="str">
        <f t="shared" si="171"/>
        <v>Clay</v>
      </c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  <c r="BP258" s="78"/>
      <c r="BQ258" s="78"/>
    </row>
    <row r="259" spans="1:69">
      <c r="A259">
        <v>4.92</v>
      </c>
      <c r="C259" s="89">
        <f t="shared" si="132"/>
        <v>-16.141536000000002</v>
      </c>
      <c r="D259" s="84">
        <f t="shared" si="133"/>
        <v>16.141536000000002</v>
      </c>
      <c r="E259" s="76">
        <v>0.82969999999999999</v>
      </c>
      <c r="F259" s="91">
        <f t="shared" si="134"/>
        <v>8.6620679999999997</v>
      </c>
      <c r="G259" s="80">
        <f t="shared" si="135"/>
        <v>8.8107335999999989</v>
      </c>
      <c r="H259" s="81">
        <f t="shared" si="173"/>
        <v>8.8949993142857142</v>
      </c>
      <c r="I259" s="102">
        <v>25.1</v>
      </c>
      <c r="J259" s="92">
        <f t="shared" si="136"/>
        <v>0.262044</v>
      </c>
      <c r="K259" s="102">
        <v>71.2</v>
      </c>
      <c r="L259" s="78">
        <f t="shared" si="137"/>
        <v>0.74332799999999999</v>
      </c>
      <c r="M259" s="81">
        <f t="shared" si="138"/>
        <v>0.50361592320000004</v>
      </c>
      <c r="N259" s="14">
        <f t="shared" si="172"/>
        <v>115</v>
      </c>
      <c r="O259" s="78">
        <f t="shared" si="139"/>
        <v>0.83053452000000261</v>
      </c>
      <c r="P259" s="78">
        <f t="shared" si="140"/>
        <v>0.32691859679999963</v>
      </c>
      <c r="Q259" s="93">
        <f t="shared" si="141"/>
        <v>2.6334656963999992</v>
      </c>
      <c r="R259" s="80">
        <f t="shared" si="142"/>
        <v>8.0554172267265844</v>
      </c>
      <c r="S259" s="80">
        <f t="shared" si="143"/>
        <v>3582.7836187366811</v>
      </c>
      <c r="T259" s="69">
        <f t="shared" si="144"/>
        <v>143.84418259199981</v>
      </c>
      <c r="U259" s="78">
        <f t="shared" si="145"/>
        <v>1.6949020142605702</v>
      </c>
      <c r="V259" s="69">
        <f t="shared" si="146"/>
        <v>105.76188568985958</v>
      </c>
      <c r="W259" s="80">
        <f t="shared" ca="1" si="147"/>
        <v>3.685504506954457</v>
      </c>
      <c r="X259" s="80">
        <f t="shared" ca="1" si="148"/>
        <v>32.367134466871406</v>
      </c>
      <c r="Y259" s="94">
        <f t="shared" ca="1" si="149"/>
        <v>1.316966565949806E-7</v>
      </c>
      <c r="Z259" s="80">
        <f t="shared" ca="1" si="150"/>
        <v>14</v>
      </c>
      <c r="AA259" s="80">
        <f t="shared" ca="1" si="151"/>
        <v>111.72278711999995</v>
      </c>
      <c r="AB259" s="80">
        <f t="shared" ca="1" si="152"/>
        <v>40.745125465412556</v>
      </c>
      <c r="AC259" s="80">
        <f t="shared" si="153"/>
        <v>14.114523460990771</v>
      </c>
      <c r="AD259" s="69">
        <f t="shared" si="154"/>
        <v>938.8469505882349</v>
      </c>
      <c r="AE259" s="69">
        <f t="shared" si="174"/>
        <v>948.76056403361304</v>
      </c>
      <c r="AF259" s="69">
        <f t="shared" si="155"/>
        <v>881.07335999999998</v>
      </c>
      <c r="AG259" s="95">
        <f t="shared" si="175"/>
        <v>889.49993142857136</v>
      </c>
      <c r="AH259" s="93">
        <f t="shared" si="156"/>
        <v>23.383631991619936</v>
      </c>
      <c r="AI259" s="81">
        <f t="shared" si="157"/>
        <v>0.80155733740748847</v>
      </c>
      <c r="AJ259" s="80">
        <f t="shared" si="158"/>
        <v>8.4583042559999981</v>
      </c>
      <c r="AK259" s="80">
        <f t="shared" si="159"/>
        <v>24.410355232504795</v>
      </c>
      <c r="AL259" s="78">
        <f t="shared" ca="1" si="160"/>
        <v>0.91170422631066572</v>
      </c>
      <c r="AM259" s="80">
        <f t="shared" ca="1" si="161"/>
        <v>22.002233518800118</v>
      </c>
      <c r="AN259" s="80">
        <f t="shared" si="162"/>
        <v>8.312012830188678</v>
      </c>
      <c r="AO259" s="80">
        <f t="shared" si="163"/>
        <v>2.9741450814038917</v>
      </c>
      <c r="AP259" s="80">
        <f t="shared" si="164"/>
        <v>3.2836774793843877</v>
      </c>
      <c r="AQ259" s="80">
        <f t="shared" ca="1" si="165"/>
        <v>2.7461510178014801</v>
      </c>
      <c r="AR259" s="80">
        <f t="shared" si="166"/>
        <v>3.0612863002661319</v>
      </c>
      <c r="AS259" s="78">
        <f t="shared" si="167"/>
        <v>3.0038357990437508E-2</v>
      </c>
      <c r="AT259" s="96">
        <f t="shared" ca="1" si="168"/>
        <v>4</v>
      </c>
      <c r="AU259" s="97" t="str">
        <f t="shared" ca="1" si="169"/>
        <v>Silt mxture</v>
      </c>
      <c r="AV259" s="98">
        <f t="shared" si="170"/>
        <v>3</v>
      </c>
      <c r="AW259" s="99" t="str">
        <f t="shared" si="171"/>
        <v>Clay</v>
      </c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/>
      <c r="BP259" s="78"/>
      <c r="BQ259" s="78"/>
    </row>
    <row r="260" spans="1:69">
      <c r="A260">
        <v>4.9400000000000004</v>
      </c>
      <c r="C260" s="89">
        <f t="shared" si="132"/>
        <v>-16.207152000000001</v>
      </c>
      <c r="D260" s="84">
        <f t="shared" si="133"/>
        <v>16.207152000000001</v>
      </c>
      <c r="E260" s="76">
        <v>0.83340000000000003</v>
      </c>
      <c r="F260" s="91">
        <f t="shared" si="134"/>
        <v>8.7006960000000007</v>
      </c>
      <c r="G260" s="80">
        <f t="shared" si="135"/>
        <v>8.8483176000000014</v>
      </c>
      <c r="H260" s="81">
        <f t="shared" si="173"/>
        <v>8.9885715428571427</v>
      </c>
      <c r="I260" s="102">
        <v>25.8</v>
      </c>
      <c r="J260" s="92">
        <f t="shared" si="136"/>
        <v>0.26935199999999998</v>
      </c>
      <c r="K260" s="102">
        <v>70.7</v>
      </c>
      <c r="L260" s="78">
        <f t="shared" si="137"/>
        <v>0.73810799999999999</v>
      </c>
      <c r="M260" s="81">
        <f t="shared" si="138"/>
        <v>0.50566314239999999</v>
      </c>
      <c r="N260" s="14">
        <f t="shared" si="172"/>
        <v>115</v>
      </c>
      <c r="O260" s="78">
        <f t="shared" si="139"/>
        <v>0.83430744000000256</v>
      </c>
      <c r="P260" s="78">
        <f t="shared" si="140"/>
        <v>0.32864429759999958</v>
      </c>
      <c r="Q260" s="93">
        <f t="shared" si="141"/>
        <v>2.6446233527999996</v>
      </c>
      <c r="R260" s="80">
        <f t="shared" si="142"/>
        <v>8.0470690412490615</v>
      </c>
      <c r="S260" s="80">
        <f t="shared" si="143"/>
        <v>3500.3442510390946</v>
      </c>
      <c r="T260" s="69">
        <f t="shared" si="144"/>
        <v>144.60349094399982</v>
      </c>
      <c r="U260" s="78">
        <f t="shared" si="145"/>
        <v>1.6982938070005491</v>
      </c>
      <c r="V260" s="69">
        <f t="shared" si="146"/>
        <v>105.97353355683425</v>
      </c>
      <c r="W260" s="80">
        <f t="shared" ca="1" si="147"/>
        <v>3.714956087936796</v>
      </c>
      <c r="X260" s="80">
        <f t="shared" ca="1" si="148"/>
        <v>32.37702475532857</v>
      </c>
      <c r="Y260" s="94">
        <f t="shared" ca="1" si="149"/>
        <v>1.2653791760796714E-7</v>
      </c>
      <c r="Z260" s="80">
        <f t="shared" ca="1" si="150"/>
        <v>14</v>
      </c>
      <c r="AA260" s="80">
        <f t="shared" ca="1" si="151"/>
        <v>112.19614223999997</v>
      </c>
      <c r="AB260" s="80">
        <f t="shared" ca="1" si="152"/>
        <v>39.314952561314442</v>
      </c>
      <c r="AC260" s="80">
        <f t="shared" si="153"/>
        <v>14.18529221159878</v>
      </c>
      <c r="AD260" s="69">
        <f t="shared" si="154"/>
        <v>942.82472470588209</v>
      </c>
      <c r="AE260" s="69">
        <f t="shared" si="174"/>
        <v>959.32518857142816</v>
      </c>
      <c r="AF260" s="69">
        <f t="shared" si="155"/>
        <v>884.83176000000026</v>
      </c>
      <c r="AG260" s="95">
        <f t="shared" si="175"/>
        <v>898.85715428571427</v>
      </c>
      <c r="AH260" s="93">
        <f t="shared" si="156"/>
        <v>23.083646284709179</v>
      </c>
      <c r="AI260" s="81">
        <f t="shared" si="157"/>
        <v>0.81958519276617547</v>
      </c>
      <c r="AJ260" s="80">
        <f t="shared" si="158"/>
        <v>8.4943848960000015</v>
      </c>
      <c r="AK260" s="80">
        <f t="shared" si="159"/>
        <v>24.385057700754729</v>
      </c>
      <c r="AL260" s="78">
        <f t="shared" ca="1" si="160"/>
        <v>0.91396059417275632</v>
      </c>
      <c r="AM260" s="80">
        <f t="shared" ca="1" si="161"/>
        <v>22.047831788993079</v>
      </c>
      <c r="AN260" s="80">
        <f t="shared" si="162"/>
        <v>8.3474694339622655</v>
      </c>
      <c r="AO260" s="80">
        <f t="shared" si="163"/>
        <v>3.0441041130802078</v>
      </c>
      <c r="AP260" s="80">
        <f t="shared" si="164"/>
        <v>3.3610139570873718</v>
      </c>
      <c r="AQ260" s="80">
        <f t="shared" ca="1" si="165"/>
        <v>2.7518595922921847</v>
      </c>
      <c r="AR260" s="80">
        <f t="shared" si="166"/>
        <v>3.0653461502803805</v>
      </c>
      <c r="AS260" s="78">
        <f t="shared" si="167"/>
        <v>2.9004811942988609E-2</v>
      </c>
      <c r="AT260" s="96">
        <f t="shared" ca="1" si="168"/>
        <v>4</v>
      </c>
      <c r="AU260" s="97" t="str">
        <f t="shared" ca="1" si="169"/>
        <v>Silt mxture</v>
      </c>
      <c r="AV260" s="98">
        <f t="shared" si="170"/>
        <v>3</v>
      </c>
      <c r="AW260" s="99" t="str">
        <f t="shared" si="171"/>
        <v>Clay</v>
      </c>
      <c r="AX260" s="78"/>
      <c r="AY260" s="78"/>
      <c r="AZ260" s="78"/>
      <c r="BA260" s="78"/>
      <c r="BB260" s="78"/>
      <c r="BC260" s="78"/>
      <c r="BD260" s="78"/>
      <c r="BE260" s="78"/>
      <c r="BF260" s="78"/>
      <c r="BG260" s="78"/>
      <c r="BH260" s="78"/>
      <c r="BI260" s="78"/>
      <c r="BJ260" s="78"/>
      <c r="BK260" s="78"/>
      <c r="BL260" s="78"/>
      <c r="BM260" s="78"/>
      <c r="BN260" s="78"/>
      <c r="BO260" s="78"/>
      <c r="BP260" s="78"/>
      <c r="BQ260" s="78"/>
    </row>
    <row r="261" spans="1:69">
      <c r="A261">
        <v>4.96</v>
      </c>
      <c r="C261" s="89">
        <f t="shared" si="132"/>
        <v>-16.272767999999999</v>
      </c>
      <c r="D261" s="84">
        <f t="shared" si="133"/>
        <v>16.272767999999999</v>
      </c>
      <c r="E261" s="76">
        <v>0.82899999999999996</v>
      </c>
      <c r="F261" s="91">
        <f t="shared" si="134"/>
        <v>8.6547599999999996</v>
      </c>
      <c r="G261" s="80">
        <f t="shared" si="135"/>
        <v>8.8015463999999994</v>
      </c>
      <c r="H261" s="81">
        <f t="shared" si="173"/>
        <v>9.0538364571428573</v>
      </c>
      <c r="I261" s="102">
        <v>26.4</v>
      </c>
      <c r="J261" s="92">
        <f t="shared" si="136"/>
        <v>0.27561599999999997</v>
      </c>
      <c r="K261" s="102">
        <v>70.3</v>
      </c>
      <c r="L261" s="78">
        <f t="shared" si="137"/>
        <v>0.73393199999999992</v>
      </c>
      <c r="M261" s="81">
        <f t="shared" si="138"/>
        <v>0.50771036159999994</v>
      </c>
      <c r="N261" s="14">
        <f t="shared" si="172"/>
        <v>115</v>
      </c>
      <c r="O261" s="78">
        <f t="shared" si="139"/>
        <v>0.83808036000000252</v>
      </c>
      <c r="P261" s="78">
        <f t="shared" si="140"/>
        <v>0.33036999839999953</v>
      </c>
      <c r="Q261" s="93">
        <f t="shared" si="141"/>
        <v>2.6279437931999992</v>
      </c>
      <c r="R261" s="80">
        <f t="shared" si="142"/>
        <v>7.954547343667036</v>
      </c>
      <c r="S261" s="80">
        <f t="shared" si="143"/>
        <v>3399.2161472739558</v>
      </c>
      <c r="T261" s="69">
        <f t="shared" si="144"/>
        <v>145.36279929599979</v>
      </c>
      <c r="U261" s="78">
        <f t="shared" si="145"/>
        <v>1.7007823918541494</v>
      </c>
      <c r="V261" s="69">
        <f t="shared" si="146"/>
        <v>106.12882125169892</v>
      </c>
      <c r="W261" s="80">
        <f t="shared" ca="1" si="147"/>
        <v>3.7199952329138939</v>
      </c>
      <c r="X261" s="80">
        <f t="shared" ca="1" si="148"/>
        <v>32.346158233350614</v>
      </c>
      <c r="Y261" s="94">
        <f t="shared" ca="1" si="149"/>
        <v>1.1776829214026561E-7</v>
      </c>
      <c r="Z261" s="80">
        <f t="shared" ca="1" si="150"/>
        <v>14</v>
      </c>
      <c r="AA261" s="80">
        <f t="shared" ca="1" si="151"/>
        <v>111.48852455999995</v>
      </c>
      <c r="AB261" s="80">
        <f t="shared" ca="1" si="152"/>
        <v>36.359482515699462</v>
      </c>
      <c r="AC261" s="80">
        <f t="shared" si="153"/>
        <v>14.274416052212034</v>
      </c>
      <c r="AD261" s="69">
        <f t="shared" si="154"/>
        <v>936.87835764705846</v>
      </c>
      <c r="AE261" s="69">
        <f t="shared" si="174"/>
        <v>966.55954084033579</v>
      </c>
      <c r="AF261" s="69">
        <f t="shared" si="155"/>
        <v>880.15463999999997</v>
      </c>
      <c r="AG261" s="95">
        <f t="shared" si="175"/>
        <v>905.38364571428588</v>
      </c>
      <c r="AH261" s="93">
        <f t="shared" si="156"/>
        <v>22.672001021209763</v>
      </c>
      <c r="AI261" s="81">
        <f t="shared" si="157"/>
        <v>0.83426461644466432</v>
      </c>
      <c r="AJ261" s="80">
        <f t="shared" si="158"/>
        <v>8.4494845439999988</v>
      </c>
      <c r="AK261" s="80">
        <f t="shared" si="159"/>
        <v>24.104688920203138</v>
      </c>
      <c r="AL261" s="78">
        <f t="shared" ca="1" si="160"/>
        <v>0.91795129404628406</v>
      </c>
      <c r="AM261" s="80">
        <f t="shared" ca="1" si="161"/>
        <v>21.905836374993591</v>
      </c>
      <c r="AN261" s="80">
        <f t="shared" si="162"/>
        <v>8.3033456603773583</v>
      </c>
      <c r="AO261" s="80">
        <f t="shared" si="163"/>
        <v>3.1314497188812185</v>
      </c>
      <c r="AP261" s="80">
        <f t="shared" si="164"/>
        <v>3.4610055296977209</v>
      </c>
      <c r="AQ261" s="80">
        <f t="shared" ca="1" si="165"/>
        <v>2.7621202193063463</v>
      </c>
      <c r="AR261" s="80">
        <f t="shared" si="166"/>
        <v>3.0741002069572869</v>
      </c>
      <c r="AS261" s="78">
        <f t="shared" si="167"/>
        <v>2.8407434308591599E-2</v>
      </c>
      <c r="AT261" s="96">
        <f t="shared" ca="1" si="168"/>
        <v>4</v>
      </c>
      <c r="AU261" s="97" t="str">
        <f t="shared" ca="1" si="169"/>
        <v>Silt mxture</v>
      </c>
      <c r="AV261" s="98">
        <f t="shared" si="170"/>
        <v>3</v>
      </c>
      <c r="AW261" s="99" t="str">
        <f t="shared" si="171"/>
        <v>Clay</v>
      </c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</row>
    <row r="262" spans="1:69">
      <c r="A262">
        <v>4.9800000000000004</v>
      </c>
      <c r="C262" s="89">
        <f t="shared" si="132"/>
        <v>-16.338384000000001</v>
      </c>
      <c r="D262" s="84">
        <f t="shared" si="133"/>
        <v>16.338384000000001</v>
      </c>
      <c r="E262" s="76">
        <v>0.85950000000000004</v>
      </c>
      <c r="F262" s="91">
        <f t="shared" si="134"/>
        <v>8.9731799999999993</v>
      </c>
      <c r="G262" s="80">
        <f t="shared" si="135"/>
        <v>9.1193399999999993</v>
      </c>
      <c r="H262" s="81">
        <f t="shared" si="173"/>
        <v>9.1321961142857155</v>
      </c>
      <c r="I262" s="102">
        <v>27.5</v>
      </c>
      <c r="J262" s="92">
        <f t="shared" si="136"/>
        <v>0.28709999999999997</v>
      </c>
      <c r="K262" s="102">
        <v>70</v>
      </c>
      <c r="L262" s="78">
        <f t="shared" si="137"/>
        <v>0.73080000000000001</v>
      </c>
      <c r="M262" s="81">
        <f t="shared" si="138"/>
        <v>0.5097575808</v>
      </c>
      <c r="N262" s="14">
        <f t="shared" si="172"/>
        <v>115</v>
      </c>
      <c r="O262" s="78">
        <f t="shared" si="139"/>
        <v>0.84185328000000259</v>
      </c>
      <c r="P262" s="78">
        <f t="shared" si="140"/>
        <v>0.33209569919999959</v>
      </c>
      <c r="Q262" s="93">
        <f t="shared" si="141"/>
        <v>2.7315706175999992</v>
      </c>
      <c r="R262" s="80">
        <f t="shared" si="142"/>
        <v>8.2252514084952129</v>
      </c>
      <c r="S262" s="80">
        <f t="shared" si="143"/>
        <v>3391.9260433954141</v>
      </c>
      <c r="T262" s="69">
        <f t="shared" si="144"/>
        <v>146.12210764799983</v>
      </c>
      <c r="U262" s="78">
        <f t="shared" si="145"/>
        <v>1.7069555571974067</v>
      </c>
      <c r="V262" s="69">
        <f t="shared" si="146"/>
        <v>106.51402676911817</v>
      </c>
      <c r="W262" s="80">
        <f t="shared" ca="1" si="147"/>
        <v>3.8309273479388586</v>
      </c>
      <c r="X262" s="80">
        <f t="shared" ca="1" si="148"/>
        <v>32.488703682713151</v>
      </c>
      <c r="Y262" s="94">
        <f t="shared" ca="1" si="149"/>
        <v>1.2576201189216373E-7</v>
      </c>
      <c r="Z262" s="80">
        <f t="shared" ca="1" si="150"/>
        <v>14</v>
      </c>
      <c r="AA262" s="80">
        <f t="shared" ca="1" si="151"/>
        <v>115.88481407999996</v>
      </c>
      <c r="AB262" s="80">
        <f t="shared" ca="1" si="152"/>
        <v>40.358512707092686</v>
      </c>
      <c r="AC262" s="80">
        <f t="shared" si="153"/>
        <v>14.28094289883056</v>
      </c>
      <c r="AD262" s="69">
        <f t="shared" si="154"/>
        <v>973.82196705882325</v>
      </c>
      <c r="AE262" s="69">
        <f t="shared" si="174"/>
        <v>975.33445109243655</v>
      </c>
      <c r="AF262" s="69">
        <f t="shared" si="155"/>
        <v>911.93399999999997</v>
      </c>
      <c r="AG262" s="95">
        <f t="shared" si="175"/>
        <v>913.21961142857151</v>
      </c>
      <c r="AH262" s="93">
        <f t="shared" si="156"/>
        <v>22.75971345553274</v>
      </c>
      <c r="AI262" s="81">
        <f t="shared" si="157"/>
        <v>0.86450984066221936</v>
      </c>
      <c r="AJ262" s="80">
        <f t="shared" si="158"/>
        <v>8.7545663999999999</v>
      </c>
      <c r="AK262" s="80">
        <f t="shared" si="159"/>
        <v>24.92500426816731</v>
      </c>
      <c r="AL262" s="78">
        <f t="shared" ca="1" si="160"/>
        <v>0.91445817566105314</v>
      </c>
      <c r="AM262" s="80">
        <f t="shared" ca="1" si="161"/>
        <v>22.569322201678617</v>
      </c>
      <c r="AN262" s="80">
        <f t="shared" si="162"/>
        <v>8.6031509433962245</v>
      </c>
      <c r="AO262" s="80">
        <f t="shared" si="163"/>
        <v>3.1482541499713794</v>
      </c>
      <c r="AP262" s="80">
        <f t="shared" si="164"/>
        <v>3.4684441028012913</v>
      </c>
      <c r="AQ262" s="80">
        <f t="shared" ca="1" si="165"/>
        <v>2.7527382787122181</v>
      </c>
      <c r="AR262" s="80">
        <f t="shared" si="166"/>
        <v>3.0626336966955736</v>
      </c>
      <c r="AS262" s="78">
        <f t="shared" si="167"/>
        <v>2.6704049994537484E-2</v>
      </c>
      <c r="AT262" s="96">
        <f t="shared" ca="1" si="168"/>
        <v>4</v>
      </c>
      <c r="AU262" s="97" t="str">
        <f t="shared" ca="1" si="169"/>
        <v>Silt mxture</v>
      </c>
      <c r="AV262" s="98">
        <f t="shared" si="170"/>
        <v>3</v>
      </c>
      <c r="AW262" s="99" t="str">
        <f t="shared" si="171"/>
        <v>Clay</v>
      </c>
      <c r="AX262" s="78"/>
      <c r="AY262" s="78"/>
      <c r="AZ262" s="78"/>
      <c r="BA262" s="78"/>
      <c r="BB262" s="78"/>
      <c r="BC262" s="78"/>
      <c r="BD262" s="78"/>
      <c r="BE262" s="78"/>
      <c r="BF262" s="78"/>
      <c r="BG262" s="78"/>
      <c r="BH262" s="78"/>
      <c r="BI262" s="78"/>
      <c r="BJ262" s="78"/>
      <c r="BK262" s="78"/>
      <c r="BL262" s="78"/>
      <c r="BM262" s="78"/>
      <c r="BN262" s="78"/>
      <c r="BO262" s="78"/>
      <c r="BP262" s="78"/>
      <c r="BQ262" s="78"/>
    </row>
    <row r="263" spans="1:69">
      <c r="A263">
        <v>5</v>
      </c>
      <c r="C263" s="89">
        <f t="shared" si="132"/>
        <v>-16.404</v>
      </c>
      <c r="D263" s="84">
        <f t="shared" si="133"/>
        <v>16.404</v>
      </c>
      <c r="E263" s="76">
        <v>0.88500000000000001</v>
      </c>
      <c r="F263" s="91">
        <f t="shared" si="134"/>
        <v>9.2393999999999998</v>
      </c>
      <c r="G263" s="80">
        <f t="shared" si="135"/>
        <v>9.3849336000000001</v>
      </c>
      <c r="H263" s="81">
        <f t="shared" si="173"/>
        <v>9.333061714285714</v>
      </c>
      <c r="I263" s="102">
        <v>27.9</v>
      </c>
      <c r="J263" s="92">
        <f t="shared" si="136"/>
        <v>0.29127599999999998</v>
      </c>
      <c r="K263" s="102">
        <v>69.7</v>
      </c>
      <c r="L263" s="78">
        <f t="shared" si="137"/>
        <v>0.72766799999999998</v>
      </c>
      <c r="M263" s="81">
        <f t="shared" si="138"/>
        <v>0.51180479999999995</v>
      </c>
      <c r="N263" s="14">
        <f t="shared" si="172"/>
        <v>115</v>
      </c>
      <c r="O263" s="78">
        <f t="shared" si="139"/>
        <v>0.84562620000000255</v>
      </c>
      <c r="P263" s="78">
        <f t="shared" si="140"/>
        <v>0.33382139999999955</v>
      </c>
      <c r="Q263" s="93">
        <f t="shared" si="141"/>
        <v>2.8179714419999997</v>
      </c>
      <c r="R263" s="80">
        <f t="shared" si="142"/>
        <v>8.441554202336949</v>
      </c>
      <c r="S263" s="80">
        <f t="shared" si="143"/>
        <v>3449.0462653977661</v>
      </c>
      <c r="T263" s="69">
        <f t="shared" si="144"/>
        <v>146.8814159999998</v>
      </c>
      <c r="U263" s="78">
        <f t="shared" si="145"/>
        <v>1.7097709664119276</v>
      </c>
      <c r="V263" s="69">
        <f t="shared" si="146"/>
        <v>106.68970830410429</v>
      </c>
      <c r="W263" s="80">
        <f t="shared" ca="1" si="147"/>
        <v>3.9125504650328975</v>
      </c>
      <c r="X263" s="80">
        <f t="shared" ca="1" si="148"/>
        <v>32.590552894142917</v>
      </c>
      <c r="Y263" s="94">
        <f t="shared" ca="1" si="149"/>
        <v>1.3654906735356528E-7</v>
      </c>
      <c r="Z263" s="80">
        <f t="shared" ca="1" si="150"/>
        <v>14</v>
      </c>
      <c r="AA263" s="80">
        <f t="shared" ca="1" si="151"/>
        <v>119.55030359999998</v>
      </c>
      <c r="AB263" s="80">
        <f t="shared" ca="1" si="152"/>
        <v>45.206259115612355</v>
      </c>
      <c r="AC263" s="80">
        <f t="shared" si="153"/>
        <v>14.230174379867377</v>
      </c>
      <c r="AD263" s="69">
        <f t="shared" si="154"/>
        <v>1004.6243999999997</v>
      </c>
      <c r="AE263" s="69">
        <f t="shared" si="174"/>
        <v>998.52182521008376</v>
      </c>
      <c r="AF263" s="69">
        <f t="shared" si="155"/>
        <v>938.49336000000005</v>
      </c>
      <c r="AG263" s="95">
        <f t="shared" si="175"/>
        <v>933.30617142857136</v>
      </c>
      <c r="AH263" s="93">
        <f t="shared" si="156"/>
        <v>23.065999665380001</v>
      </c>
      <c r="AI263" s="81">
        <f t="shared" si="157"/>
        <v>0.8725504116872087</v>
      </c>
      <c r="AJ263" s="80">
        <f t="shared" si="158"/>
        <v>9.0095362560000005</v>
      </c>
      <c r="AK263" s="80">
        <f t="shared" si="159"/>
        <v>25.580467279808936</v>
      </c>
      <c r="AL263" s="78">
        <f t="shared" ca="1" si="160"/>
        <v>0.91006041258405246</v>
      </c>
      <c r="AM263" s="80">
        <f t="shared" ca="1" si="161"/>
        <v>23.055658769456439</v>
      </c>
      <c r="AN263" s="80">
        <f t="shared" si="162"/>
        <v>8.8537109433962264</v>
      </c>
      <c r="AO263" s="80">
        <f t="shared" si="163"/>
        <v>3.1036554163792909</v>
      </c>
      <c r="AP263" s="80">
        <f t="shared" si="164"/>
        <v>3.4110026300259437</v>
      </c>
      <c r="AQ263" s="80">
        <f t="shared" ca="1" si="165"/>
        <v>2.7409819426016333</v>
      </c>
      <c r="AR263" s="80">
        <f t="shared" si="166"/>
        <v>3.048837061436751</v>
      </c>
      <c r="AS263" s="78">
        <f t="shared" si="167"/>
        <v>2.5278771437599268E-2</v>
      </c>
      <c r="AT263" s="96">
        <f t="shared" ca="1" si="168"/>
        <v>4</v>
      </c>
      <c r="AU263" s="97" t="str">
        <f t="shared" ca="1" si="169"/>
        <v>Silt mxture</v>
      </c>
      <c r="AV263" s="98">
        <f t="shared" si="170"/>
        <v>3</v>
      </c>
      <c r="AW263" s="99" t="str">
        <f t="shared" si="171"/>
        <v>Clay</v>
      </c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</row>
    <row r="264" spans="1:69">
      <c r="A264">
        <v>5.0199999999999996</v>
      </c>
      <c r="C264" s="89">
        <f t="shared" si="132"/>
        <v>-16.469615999999998</v>
      </c>
      <c r="D264" s="84">
        <f t="shared" si="133"/>
        <v>16.469615999999998</v>
      </c>
      <c r="E264" s="76">
        <v>0.89439999999999997</v>
      </c>
      <c r="F264" s="91">
        <f t="shared" si="134"/>
        <v>9.3375360000000001</v>
      </c>
      <c r="G264" s="80">
        <f t="shared" si="135"/>
        <v>9.4839047999999995</v>
      </c>
      <c r="H264" s="81">
        <f t="shared" si="173"/>
        <v>9.559371085714286</v>
      </c>
      <c r="I264" s="102">
        <v>28.7</v>
      </c>
      <c r="J264" s="92">
        <f t="shared" si="136"/>
        <v>0.29962800000000001</v>
      </c>
      <c r="K264" s="102">
        <v>70.099999999999994</v>
      </c>
      <c r="L264" s="78">
        <f t="shared" si="137"/>
        <v>0.73184399999999994</v>
      </c>
      <c r="M264" s="81">
        <f t="shared" si="138"/>
        <v>0.5138520191999999</v>
      </c>
      <c r="N264" s="14">
        <f t="shared" si="172"/>
        <v>115</v>
      </c>
      <c r="O264" s="78">
        <f t="shared" si="139"/>
        <v>0.84939912000000251</v>
      </c>
      <c r="P264" s="78">
        <f t="shared" si="140"/>
        <v>0.3355471007999995</v>
      </c>
      <c r="Q264" s="93">
        <f t="shared" si="141"/>
        <v>2.849386874399999</v>
      </c>
      <c r="R264" s="80">
        <f t="shared" si="142"/>
        <v>8.4917642489134675</v>
      </c>
      <c r="S264" s="80">
        <f t="shared" si="143"/>
        <v>3390.2846117420881</v>
      </c>
      <c r="T264" s="69">
        <f t="shared" si="144"/>
        <v>147.64072435199978</v>
      </c>
      <c r="U264" s="78">
        <f t="shared" si="145"/>
        <v>1.7134959819896254</v>
      </c>
      <c r="V264" s="69">
        <f t="shared" si="146"/>
        <v>106.92214927615262</v>
      </c>
      <c r="W264" s="80">
        <f t="shared" ca="1" si="147"/>
        <v>3.9596717681761486</v>
      </c>
      <c r="X264" s="80">
        <f t="shared" ca="1" si="148"/>
        <v>32.626327028241029</v>
      </c>
      <c r="Y264" s="94">
        <f t="shared" ca="1" si="149"/>
        <v>1.3438382281621528E-7</v>
      </c>
      <c r="Z264" s="80">
        <f t="shared" ca="1" si="150"/>
        <v>14</v>
      </c>
      <c r="AA264" s="80">
        <f t="shared" ca="1" si="151"/>
        <v>120.88307951999995</v>
      </c>
      <c r="AB264" s="80">
        <f t="shared" ca="1" si="152"/>
        <v>44.985407094537614</v>
      </c>
      <c r="AC264" s="80">
        <f t="shared" si="153"/>
        <v>14.28241441109032</v>
      </c>
      <c r="AD264" s="69">
        <f t="shared" si="154"/>
        <v>1015.8241976470584</v>
      </c>
      <c r="AE264" s="69">
        <f t="shared" si="174"/>
        <v>1024.7025842016803</v>
      </c>
      <c r="AF264" s="69">
        <f t="shared" si="155"/>
        <v>948.39048000000003</v>
      </c>
      <c r="AG264" s="95">
        <f t="shared" si="175"/>
        <v>955.93710857142855</v>
      </c>
      <c r="AH264" s="93">
        <f t="shared" si="156"/>
        <v>22.862238754717097</v>
      </c>
      <c r="AI264" s="81">
        <f t="shared" si="157"/>
        <v>0.89295362494754849</v>
      </c>
      <c r="AJ264" s="80">
        <f t="shared" si="158"/>
        <v>9.104548608</v>
      </c>
      <c r="AK264" s="80">
        <f t="shared" si="159"/>
        <v>25.732618936101414</v>
      </c>
      <c r="AL264" s="78">
        <f t="shared" ca="1" si="160"/>
        <v>0.91101181539698606</v>
      </c>
      <c r="AM264" s="80">
        <f t="shared" ca="1" si="161"/>
        <v>23.228958058772587</v>
      </c>
      <c r="AN264" s="80">
        <f t="shared" si="162"/>
        <v>8.9470799999999997</v>
      </c>
      <c r="AO264" s="80">
        <f t="shared" si="163"/>
        <v>3.159331586710993</v>
      </c>
      <c r="AP264" s="80">
        <f t="shared" si="164"/>
        <v>3.4701233759568288</v>
      </c>
      <c r="AQ264" s="80">
        <f t="shared" ca="1" si="165"/>
        <v>2.7432654119764401</v>
      </c>
      <c r="AR264" s="80">
        <f t="shared" si="166"/>
        <v>3.049415789255669</v>
      </c>
      <c r="AS264" s="78">
        <f t="shared" si="167"/>
        <v>2.5246608072183249E-2</v>
      </c>
      <c r="AT264" s="96">
        <f t="shared" ca="1" si="168"/>
        <v>4</v>
      </c>
      <c r="AU264" s="97" t="str">
        <f t="shared" ca="1" si="169"/>
        <v>Silt mxture</v>
      </c>
      <c r="AV264" s="98">
        <f t="shared" si="170"/>
        <v>3</v>
      </c>
      <c r="AW264" s="99" t="str">
        <f t="shared" si="171"/>
        <v>Clay</v>
      </c>
      <c r="AX264" s="78"/>
      <c r="AY264" s="78"/>
      <c r="AZ264" s="78"/>
      <c r="BA264" s="78"/>
      <c r="BB264" s="78"/>
      <c r="BC264" s="78"/>
      <c r="BD264" s="78"/>
      <c r="BE264" s="78"/>
      <c r="BF264" s="78"/>
      <c r="BG264" s="78"/>
      <c r="BH264" s="78"/>
      <c r="BI264" s="78"/>
      <c r="BJ264" s="78"/>
      <c r="BK264" s="78"/>
      <c r="BL264" s="78"/>
      <c r="BM264" s="78"/>
      <c r="BN264" s="78"/>
      <c r="BO264" s="78"/>
      <c r="BP264" s="78"/>
      <c r="BQ264" s="78"/>
    </row>
    <row r="265" spans="1:69">
      <c r="A265">
        <v>5.04</v>
      </c>
      <c r="C265" s="89">
        <f t="shared" si="132"/>
        <v>-16.535232000000001</v>
      </c>
      <c r="D265" s="84">
        <f t="shared" si="133"/>
        <v>16.535232000000001</v>
      </c>
      <c r="E265" s="76">
        <v>0.89370000000000005</v>
      </c>
      <c r="F265" s="91">
        <f t="shared" si="134"/>
        <v>9.330228</v>
      </c>
      <c r="G265" s="80">
        <f t="shared" si="135"/>
        <v>9.4765967999999994</v>
      </c>
      <c r="H265" s="81">
        <f t="shared" si="173"/>
        <v>9.901743428571427</v>
      </c>
      <c r="I265" s="102">
        <v>30.5</v>
      </c>
      <c r="J265" s="92">
        <f t="shared" si="136"/>
        <v>0.31841999999999998</v>
      </c>
      <c r="K265" s="102">
        <v>70.099999999999994</v>
      </c>
      <c r="L265" s="78">
        <f t="shared" si="137"/>
        <v>0.73184399999999994</v>
      </c>
      <c r="M265" s="81">
        <f t="shared" si="138"/>
        <v>0.51589923839999996</v>
      </c>
      <c r="N265" s="14">
        <f t="shared" si="172"/>
        <v>115</v>
      </c>
      <c r="O265" s="78">
        <f t="shared" si="139"/>
        <v>0.85317204000000257</v>
      </c>
      <c r="P265" s="78">
        <f t="shared" si="140"/>
        <v>0.33727280159999956</v>
      </c>
      <c r="Q265" s="93">
        <f t="shared" si="141"/>
        <v>2.8457301707999991</v>
      </c>
      <c r="R265" s="80">
        <f t="shared" si="142"/>
        <v>8.4374730405180784</v>
      </c>
      <c r="S265" s="80">
        <f t="shared" si="143"/>
        <v>3186.1081590352355</v>
      </c>
      <c r="T265" s="69">
        <f t="shared" si="144"/>
        <v>148.40003270399981</v>
      </c>
      <c r="U265" s="78">
        <f t="shared" si="145"/>
        <v>1.720598696049503</v>
      </c>
      <c r="V265" s="69">
        <f t="shared" si="146"/>
        <v>107.36535863348898</v>
      </c>
      <c r="W265" s="80">
        <f t="shared" ca="1" si="147"/>
        <v>4.0002048926379468</v>
      </c>
      <c r="X265" s="80">
        <f t="shared" ca="1" si="148"/>
        <v>32.633515271418915</v>
      </c>
      <c r="Y265" s="94">
        <f t="shared" ca="1" si="149"/>
        <v>1.1939943244377115E-7</v>
      </c>
      <c r="Z265" s="80">
        <f t="shared" ca="1" si="150"/>
        <v>14</v>
      </c>
      <c r="AA265" s="80">
        <f t="shared" ca="1" si="151"/>
        <v>120.72794663999996</v>
      </c>
      <c r="AB265" s="80">
        <f t="shared" ca="1" si="152"/>
        <v>39.918041470849516</v>
      </c>
      <c r="AC265" s="80">
        <f t="shared" si="153"/>
        <v>14.471243916817588</v>
      </c>
      <c r="AD265" s="69">
        <f t="shared" si="154"/>
        <v>1014.5205599999996</v>
      </c>
      <c r="AE265" s="69">
        <f t="shared" si="174"/>
        <v>1064.5378104201677</v>
      </c>
      <c r="AF265" s="69">
        <f t="shared" si="155"/>
        <v>947.65967999999998</v>
      </c>
      <c r="AG265" s="95">
        <f t="shared" si="175"/>
        <v>990.17434285714285</v>
      </c>
      <c r="AH265" s="93">
        <f t="shared" si="156"/>
        <v>22.035841181657371</v>
      </c>
      <c r="AI265" s="81">
        <f t="shared" si="157"/>
        <v>0.944102217817259</v>
      </c>
      <c r="AJ265" s="80">
        <f t="shared" si="158"/>
        <v>9.0975329279999997</v>
      </c>
      <c r="AK265" s="80">
        <f t="shared" si="159"/>
        <v>25.568100122782056</v>
      </c>
      <c r="AL265" s="78">
        <f t="shared" ca="1" si="160"/>
        <v>0.91752819720297218</v>
      </c>
      <c r="AM265" s="80">
        <f t="shared" ca="1" si="161"/>
        <v>23.263936646726783</v>
      </c>
      <c r="AN265" s="80">
        <f t="shared" si="162"/>
        <v>8.9401856603773577</v>
      </c>
      <c r="AO265" s="80">
        <f t="shared" si="163"/>
        <v>3.3600669810073591</v>
      </c>
      <c r="AP265" s="80">
        <f t="shared" si="164"/>
        <v>3.6925004723993218</v>
      </c>
      <c r="AQ265" s="80">
        <f t="shared" ca="1" si="165"/>
        <v>2.760155125427501</v>
      </c>
      <c r="AR265" s="80">
        <f t="shared" si="166"/>
        <v>3.064856664190247</v>
      </c>
      <c r="AS265" s="78">
        <f t="shared" si="167"/>
        <v>2.5041647328062272E-2</v>
      </c>
      <c r="AT265" s="96">
        <f t="shared" ca="1" si="168"/>
        <v>4</v>
      </c>
      <c r="AU265" s="97" t="str">
        <f t="shared" ca="1" si="169"/>
        <v>Silt mxture</v>
      </c>
      <c r="AV265" s="98">
        <f t="shared" si="170"/>
        <v>3</v>
      </c>
      <c r="AW265" s="99" t="str">
        <f t="shared" si="171"/>
        <v>Clay</v>
      </c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</row>
    <row r="266" spans="1:69">
      <c r="A266">
        <v>5.0599999999999996</v>
      </c>
      <c r="C266" s="89">
        <f t="shared" si="132"/>
        <v>-16.600847999999999</v>
      </c>
      <c r="D266" s="84">
        <f t="shared" si="133"/>
        <v>16.600847999999999</v>
      </c>
      <c r="E266" s="76">
        <v>0.96460000000000001</v>
      </c>
      <c r="F266" s="91">
        <f t="shared" si="134"/>
        <v>10.070423999999999</v>
      </c>
      <c r="G266" s="80">
        <f t="shared" si="135"/>
        <v>10.216792799999999</v>
      </c>
      <c r="H266" s="81">
        <f t="shared" si="173"/>
        <v>10.217091085714285</v>
      </c>
      <c r="I266" s="102">
        <v>29.2</v>
      </c>
      <c r="J266" s="92">
        <f t="shared" si="136"/>
        <v>0.30484800000000001</v>
      </c>
      <c r="K266" s="102">
        <v>70.099999999999994</v>
      </c>
      <c r="L266" s="78">
        <f t="shared" si="137"/>
        <v>0.73184399999999994</v>
      </c>
      <c r="M266" s="81">
        <f t="shared" si="138"/>
        <v>0.51794645759999991</v>
      </c>
      <c r="N266" s="14">
        <f t="shared" si="172"/>
        <v>115</v>
      </c>
      <c r="O266" s="78">
        <f t="shared" si="139"/>
        <v>0.85694496000000253</v>
      </c>
      <c r="P266" s="78">
        <f t="shared" si="140"/>
        <v>0.33899850239999951</v>
      </c>
      <c r="Q266" s="93">
        <f t="shared" si="141"/>
        <v>3.0887497871999989</v>
      </c>
      <c r="R266" s="80">
        <f t="shared" si="142"/>
        <v>9.1113965558332897</v>
      </c>
      <c r="S266" s="80">
        <f t="shared" si="143"/>
        <v>3612.1561217779495</v>
      </c>
      <c r="T266" s="69">
        <f t="shared" si="144"/>
        <v>149.15934105599979</v>
      </c>
      <c r="U266" s="78">
        <f t="shared" si="145"/>
        <v>1.7184307057605139</v>
      </c>
      <c r="V266" s="69">
        <f t="shared" si="146"/>
        <v>107.23007603945607</v>
      </c>
      <c r="W266" s="80">
        <f t="shared" ca="1" si="147"/>
        <v>4.1665578655827362</v>
      </c>
      <c r="X266" s="80">
        <f t="shared" ca="1" si="148"/>
        <v>32.892820693177526</v>
      </c>
      <c r="Y266" s="94">
        <f t="shared" ca="1" si="149"/>
        <v>1.7318907445543448E-7</v>
      </c>
      <c r="Z266" s="80">
        <f t="shared" ca="1" si="150"/>
        <v>14</v>
      </c>
      <c r="AA266" s="80">
        <f t="shared" ca="1" si="151"/>
        <v>131.03786975999995</v>
      </c>
      <c r="AB266" s="80">
        <f t="shared" ca="1" si="152"/>
        <v>62.845829674189361</v>
      </c>
      <c r="AC266" s="80">
        <f t="shared" si="153"/>
        <v>14.089701930522489</v>
      </c>
      <c r="AD266" s="69">
        <f t="shared" si="154"/>
        <v>1101.1585694117643</v>
      </c>
      <c r="AE266" s="69">
        <f t="shared" si="174"/>
        <v>1101.1936618487389</v>
      </c>
      <c r="AF266" s="69">
        <f t="shared" si="155"/>
        <v>1021.6792799999999</v>
      </c>
      <c r="AG266" s="95">
        <f t="shared" si="175"/>
        <v>1021.7091085714285</v>
      </c>
      <c r="AH266" s="93">
        <f t="shared" si="156"/>
        <v>23.966887563363983</v>
      </c>
      <c r="AI266" s="81">
        <f t="shared" si="157"/>
        <v>0.89926060983094314</v>
      </c>
      <c r="AJ266" s="80">
        <f t="shared" si="158"/>
        <v>9.8081210879999983</v>
      </c>
      <c r="AK266" s="80">
        <f t="shared" si="159"/>
        <v>27.610292593434213</v>
      </c>
      <c r="AL266" s="78">
        <f t="shared" ca="1" si="160"/>
        <v>0.89736668857686464</v>
      </c>
      <c r="AM266" s="80">
        <f t="shared" ca="1" si="161"/>
        <v>24.561587122661564</v>
      </c>
      <c r="AN266" s="80">
        <f t="shared" si="162"/>
        <v>9.6384837735849036</v>
      </c>
      <c r="AO266" s="80">
        <f t="shared" si="163"/>
        <v>2.9837935051398912</v>
      </c>
      <c r="AP266" s="80">
        <f t="shared" si="164"/>
        <v>3.256976023661514</v>
      </c>
      <c r="AQ266" s="80">
        <f t="shared" ca="1" si="165"/>
        <v>2.7070241290830404</v>
      </c>
      <c r="AR266" s="80">
        <f t="shared" si="166"/>
        <v>3.0087196289791867</v>
      </c>
      <c r="AS266" s="78">
        <f t="shared" si="167"/>
        <v>2.2852673040889959E-2</v>
      </c>
      <c r="AT266" s="96">
        <f t="shared" ca="1" si="168"/>
        <v>4</v>
      </c>
      <c r="AU266" s="97" t="str">
        <f t="shared" ca="1" si="169"/>
        <v>Silt mxture</v>
      </c>
      <c r="AV266" s="98">
        <f t="shared" si="170"/>
        <v>3</v>
      </c>
      <c r="AW266" s="99" t="str">
        <f t="shared" si="171"/>
        <v>Clay</v>
      </c>
      <c r="AX266" s="78"/>
      <c r="AY266" s="78"/>
      <c r="AZ266" s="78"/>
      <c r="BA266" s="78"/>
      <c r="BB266" s="78"/>
      <c r="BC266" s="78"/>
      <c r="BD266" s="78"/>
      <c r="BE266" s="78"/>
      <c r="BF266" s="78"/>
      <c r="BG266" s="78"/>
      <c r="BH266" s="78"/>
      <c r="BI266" s="78"/>
      <c r="BJ266" s="78"/>
      <c r="BK266" s="78"/>
      <c r="BL266" s="78"/>
      <c r="BM266" s="78"/>
      <c r="BN266" s="78"/>
      <c r="BO266" s="78"/>
      <c r="BP266" s="78"/>
      <c r="BQ266" s="78"/>
    </row>
    <row r="267" spans="1:69">
      <c r="A267">
        <v>5.08</v>
      </c>
      <c r="C267" s="89">
        <f t="shared" si="132"/>
        <v>-16.666464000000001</v>
      </c>
      <c r="D267" s="84">
        <f t="shared" si="133"/>
        <v>16.666464000000001</v>
      </c>
      <c r="E267" s="76">
        <v>0.98519999999999996</v>
      </c>
      <c r="F267" s="91">
        <f t="shared" si="134"/>
        <v>10.285487999999999</v>
      </c>
      <c r="G267" s="80">
        <f t="shared" si="135"/>
        <v>10.432483199999998</v>
      </c>
      <c r="H267" s="81">
        <f t="shared" si="173"/>
        <v>10.500820457142856</v>
      </c>
      <c r="I267" s="102">
        <v>29.9</v>
      </c>
      <c r="J267" s="92">
        <f t="shared" si="136"/>
        <v>0.31215599999999999</v>
      </c>
      <c r="K267" s="102">
        <v>70.400000000000006</v>
      </c>
      <c r="L267" s="78">
        <f t="shared" si="137"/>
        <v>0.73497600000000007</v>
      </c>
      <c r="M267" s="81">
        <f t="shared" si="138"/>
        <v>0.51999367679999997</v>
      </c>
      <c r="N267" s="14">
        <f t="shared" si="172"/>
        <v>115</v>
      </c>
      <c r="O267" s="78">
        <f t="shared" si="139"/>
        <v>0.8607178800000026</v>
      </c>
      <c r="P267" s="78">
        <f t="shared" si="140"/>
        <v>0.34072420319999958</v>
      </c>
      <c r="Q267" s="93">
        <f t="shared" si="141"/>
        <v>3.1586825555999987</v>
      </c>
      <c r="R267" s="80">
        <f t="shared" si="142"/>
        <v>9.2704965656516727</v>
      </c>
      <c r="S267" s="80">
        <f t="shared" si="143"/>
        <v>3607.4592115706832</v>
      </c>
      <c r="T267" s="69">
        <f t="shared" si="144"/>
        <v>149.91864940799982</v>
      </c>
      <c r="U267" s="78">
        <f t="shared" si="145"/>
        <v>1.7220251364536117</v>
      </c>
      <c r="V267" s="69">
        <f t="shared" si="146"/>
        <v>107.45436851470537</v>
      </c>
      <c r="W267" s="80">
        <f t="shared" ca="1" si="147"/>
        <v>4.2410003957345568</v>
      </c>
      <c r="X267" s="80">
        <f t="shared" ca="1" si="148"/>
        <v>32.968314167275082</v>
      </c>
      <c r="Y267" s="94">
        <f t="shared" ca="1" si="149"/>
        <v>1.7924077422390158E-7</v>
      </c>
      <c r="Z267" s="80">
        <f t="shared" ca="1" si="150"/>
        <v>14</v>
      </c>
      <c r="AA267" s="80">
        <f t="shared" ca="1" si="151"/>
        <v>134.00471447999993</v>
      </c>
      <c r="AB267" s="80">
        <f t="shared" ca="1" si="152"/>
        <v>66.514455063825409</v>
      </c>
      <c r="AC267" s="80">
        <f t="shared" si="153"/>
        <v>14.093657514483764</v>
      </c>
      <c r="AD267" s="69">
        <f t="shared" si="154"/>
        <v>1126.0900376470581</v>
      </c>
      <c r="AE267" s="69">
        <f t="shared" si="174"/>
        <v>1134.1297149579827</v>
      </c>
      <c r="AF267" s="69">
        <f t="shared" si="155"/>
        <v>1043.2483199999999</v>
      </c>
      <c r="AG267" s="95">
        <f t="shared" si="175"/>
        <v>1050.0820457142856</v>
      </c>
      <c r="AH267" s="93">
        <f t="shared" si="156"/>
        <v>24.015576466584211</v>
      </c>
      <c r="AI267" s="81">
        <f t="shared" si="157"/>
        <v>0.91615446472045747</v>
      </c>
      <c r="AJ267" s="80">
        <f t="shared" si="158"/>
        <v>10.015183871999998</v>
      </c>
      <c r="AK267" s="80">
        <f t="shared" si="159"/>
        <v>28.092413835308097</v>
      </c>
      <c r="AL267" s="78">
        <f t="shared" ca="1" si="160"/>
        <v>0.89557864289073208</v>
      </c>
      <c r="AM267" s="80">
        <f t="shared" ca="1" si="161"/>
        <v>24.95281057583761</v>
      </c>
      <c r="AN267" s="80">
        <f t="shared" si="162"/>
        <v>9.8419652830188653</v>
      </c>
      <c r="AO267" s="80">
        <f t="shared" si="163"/>
        <v>2.9921543511328159</v>
      </c>
      <c r="AP267" s="80">
        <f t="shared" si="164"/>
        <v>3.2612166049219447</v>
      </c>
      <c r="AQ267" s="80">
        <f t="shared" ca="1" si="165"/>
        <v>2.7021174449169911</v>
      </c>
      <c r="AR267" s="80">
        <f t="shared" si="166"/>
        <v>3.001913611596442</v>
      </c>
      <c r="AS267" s="78">
        <f t="shared" si="167"/>
        <v>2.2460049532430471E-2</v>
      </c>
      <c r="AT267" s="96">
        <f t="shared" ca="1" si="168"/>
        <v>4</v>
      </c>
      <c r="AU267" s="97" t="str">
        <f t="shared" ca="1" si="169"/>
        <v>Silt mxture</v>
      </c>
      <c r="AV267" s="98">
        <f t="shared" si="170"/>
        <v>3</v>
      </c>
      <c r="AW267" s="99" t="str">
        <f t="shared" si="171"/>
        <v>Clay</v>
      </c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/>
      <c r="BP267" s="78"/>
      <c r="BQ267" s="78"/>
    </row>
    <row r="268" spans="1:69">
      <c r="A268">
        <v>5.0999999999999996</v>
      </c>
      <c r="C268" s="89">
        <f t="shared" si="132"/>
        <v>-16.73208</v>
      </c>
      <c r="D268" s="84">
        <f t="shared" si="133"/>
        <v>16.73208</v>
      </c>
      <c r="E268" s="76">
        <v>1.0585</v>
      </c>
      <c r="F268" s="91">
        <f t="shared" si="134"/>
        <v>11.050739999999999</v>
      </c>
      <c r="G268" s="80">
        <f t="shared" si="135"/>
        <v>11.198152799999999</v>
      </c>
      <c r="H268" s="81">
        <f t="shared" si="173"/>
        <v>10.756391657142856</v>
      </c>
      <c r="I268" s="102">
        <v>30.1</v>
      </c>
      <c r="J268" s="92">
        <f t="shared" si="136"/>
        <v>0.31424400000000002</v>
      </c>
      <c r="K268" s="102">
        <v>70.599999999999994</v>
      </c>
      <c r="L268" s="78">
        <f t="shared" si="137"/>
        <v>0.73706399999999994</v>
      </c>
      <c r="M268" s="81">
        <f t="shared" si="138"/>
        <v>0.52204089599999992</v>
      </c>
      <c r="N268" s="14">
        <f t="shared" si="172"/>
        <v>115</v>
      </c>
      <c r="O268" s="78">
        <f t="shared" si="139"/>
        <v>0.86449080000000256</v>
      </c>
      <c r="P268" s="78">
        <f t="shared" si="140"/>
        <v>0.34244990399999953</v>
      </c>
      <c r="Q268" s="93">
        <f t="shared" si="141"/>
        <v>3.4101084599999991</v>
      </c>
      <c r="R268" s="80">
        <f t="shared" si="142"/>
        <v>9.9579775615881143</v>
      </c>
      <c r="S268" s="80">
        <f t="shared" si="143"/>
        <v>3868.7292078018036</v>
      </c>
      <c r="T268" s="69">
        <f t="shared" si="144"/>
        <v>150.6779577599998</v>
      </c>
      <c r="U268" s="78">
        <f t="shared" si="145"/>
        <v>1.7255751519823963</v>
      </c>
      <c r="V268" s="69">
        <f t="shared" si="146"/>
        <v>107.67588948370152</v>
      </c>
      <c r="W268" s="80">
        <f t="shared" ca="1" si="147"/>
        <v>4.4412785243432857</v>
      </c>
      <c r="X268" s="80">
        <f t="shared" ca="1" si="148"/>
        <v>33.234768917340816</v>
      </c>
      <c r="Y268" s="94">
        <f t="shared" ca="1" si="149"/>
        <v>2.3394415177982436E-7</v>
      </c>
      <c r="Z268" s="80">
        <f t="shared" ca="1" si="150"/>
        <v>14</v>
      </c>
      <c r="AA268" s="80">
        <f t="shared" ca="1" si="151"/>
        <v>144.67126799999994</v>
      </c>
      <c r="AB268" s="80">
        <f t="shared" ca="1" si="152"/>
        <v>93.724607296167605</v>
      </c>
      <c r="AC268" s="80">
        <f t="shared" si="153"/>
        <v>13.881089193991073</v>
      </c>
      <c r="AD268" s="69">
        <f t="shared" si="154"/>
        <v>1215.7249411764701</v>
      </c>
      <c r="AE268" s="69">
        <f t="shared" si="174"/>
        <v>1163.7530420168064</v>
      </c>
      <c r="AF268" s="69">
        <f t="shared" si="155"/>
        <v>1119.81528</v>
      </c>
      <c r="AG268" s="95">
        <f t="shared" si="175"/>
        <v>1075.6391657142856</v>
      </c>
      <c r="AH268" s="93">
        <f t="shared" si="156"/>
        <v>25.305369864823298</v>
      </c>
      <c r="AI268" s="81">
        <f t="shared" si="157"/>
        <v>0.91763494843905824</v>
      </c>
      <c r="AJ268" s="80">
        <f t="shared" si="158"/>
        <v>10.750226687999998</v>
      </c>
      <c r="AK268" s="80">
        <f t="shared" si="159"/>
        <v>30.17568958057004</v>
      </c>
      <c r="AL268" s="78">
        <f t="shared" ca="1" si="160"/>
        <v>0.88116257002816678</v>
      </c>
      <c r="AM268" s="80">
        <f t="shared" ca="1" si="161"/>
        <v>26.384120928908875</v>
      </c>
      <c r="AN268" s="80">
        <f t="shared" si="162"/>
        <v>10.564295094339622</v>
      </c>
      <c r="AO268" s="80">
        <f t="shared" si="163"/>
        <v>2.8062128246722979</v>
      </c>
      <c r="AP268" s="80">
        <f t="shared" si="164"/>
        <v>3.0409742451417525</v>
      </c>
      <c r="AQ268" s="80">
        <f t="shared" ca="1" si="165"/>
        <v>2.6640663324663416</v>
      </c>
      <c r="AR268" s="80">
        <f t="shared" si="166"/>
        <v>2.9607976181113949</v>
      </c>
      <c r="AS268" s="78">
        <f t="shared" si="167"/>
        <v>2.080802565440984E-2</v>
      </c>
      <c r="AT268" s="96">
        <f t="shared" ca="1" si="168"/>
        <v>4</v>
      </c>
      <c r="AU268" s="97" t="str">
        <f t="shared" ca="1" si="169"/>
        <v>Silt mxture</v>
      </c>
      <c r="AV268" s="98">
        <f t="shared" si="170"/>
        <v>3</v>
      </c>
      <c r="AW268" s="99" t="str">
        <f t="shared" si="171"/>
        <v>Clay</v>
      </c>
      <c r="AX268" s="78"/>
      <c r="AY268" s="78"/>
      <c r="AZ268" s="78"/>
      <c r="BA268" s="78"/>
      <c r="BB268" s="78"/>
      <c r="BC268" s="78"/>
      <c r="BD268" s="78"/>
      <c r="BE268" s="78"/>
      <c r="BF268" s="78"/>
      <c r="BG268" s="78"/>
      <c r="BH268" s="78"/>
      <c r="BI268" s="78"/>
      <c r="BJ268" s="78"/>
      <c r="BK268" s="78"/>
      <c r="BL268" s="78"/>
      <c r="BM268" s="78"/>
      <c r="BN268" s="78"/>
      <c r="BO268" s="78"/>
      <c r="BP268" s="78"/>
      <c r="BQ268" s="78"/>
    </row>
    <row r="269" spans="1:69">
      <c r="A269">
        <v>5.12</v>
      </c>
      <c r="C269" s="89">
        <f t="shared" ref="C269:C332" si="176">$N$2-D269</f>
        <v>-16.797696000000002</v>
      </c>
      <c r="D269" s="84">
        <f t="shared" ref="D269:D332" si="177">A269*$D$11</f>
        <v>16.797696000000002</v>
      </c>
      <c r="E269" s="76">
        <v>1.071</v>
      </c>
      <c r="F269" s="91">
        <f t="shared" ref="F269:F332" si="178">$F$11*E269</f>
        <v>11.181239999999999</v>
      </c>
      <c r="G269" s="80">
        <f t="shared" ref="G269:G332" si="179">F269+((1-$Q$1)*L269)</f>
        <v>11.326773599999999</v>
      </c>
      <c r="H269" s="81">
        <f t="shared" si="173"/>
        <v>11.013842057142856</v>
      </c>
      <c r="I269" s="102">
        <v>30.2</v>
      </c>
      <c r="J269" s="92">
        <f t="shared" ref="J269:J332" si="180">$J$11*I269</f>
        <v>0.31528799999999996</v>
      </c>
      <c r="K269" s="102">
        <v>69.7</v>
      </c>
      <c r="L269" s="78">
        <f t="shared" ref="L269:L332" si="181">$L$11*K269</f>
        <v>0.72766799999999998</v>
      </c>
      <c r="M269" s="81">
        <f t="shared" ref="M269:M332" si="182">IF(D269&gt;$N$3,(62.4/$M$11)*ABS(D269-$N$3),0)</f>
        <v>0.52408811519999998</v>
      </c>
      <c r="N269" s="14">
        <f t="shared" si="172"/>
        <v>115</v>
      </c>
      <c r="O269" s="78">
        <f t="shared" ref="O269:O332" si="183">(D269-D268)*(N269/2000)+O268</f>
        <v>0.86826372000000263</v>
      </c>
      <c r="P269" s="78">
        <f t="shared" ref="P269:P332" si="184">IF(D269&gt;$N$3,(((N269-62.4)/$P$11)*(D269-D268))+P268,O269)</f>
        <v>0.34417560479999959</v>
      </c>
      <c r="Q269" s="93">
        <f t="shared" ref="Q269:Q332" si="185">$Q$11*(G269-O269)</f>
        <v>3.4513082603999989</v>
      </c>
      <c r="R269" s="80">
        <f t="shared" ref="R269:R332" si="186">Q269/P269</f>
        <v>10.027753891521607</v>
      </c>
      <c r="S269" s="80">
        <f t="shared" ref="S269:S332" si="187">AD269/J269</f>
        <v>3902.5047799434901</v>
      </c>
      <c r="T269" s="69">
        <f t="shared" ref="T269:T332" si="188">$T$11*P269*2000</f>
        <v>151.4372661119998</v>
      </c>
      <c r="U269" s="78">
        <f t="shared" ref="U269:U332" si="189">MAX(1.4,(0.27*(LOG(AO269))+0.36*(LOG(AN269))+1.236))</f>
        <v>1.7264104575341799</v>
      </c>
      <c r="V269" s="69">
        <f t="shared" ref="V269:V332" si="190">62.4*U269</f>
        <v>107.72801255013282</v>
      </c>
      <c r="W269" s="80">
        <f t="shared" ref="W269:W332" ca="1" si="191">AN269/(10^(1.1268-0.2817*AQ269))</f>
        <v>4.4796270255885675</v>
      </c>
      <c r="X269" s="80">
        <f t="shared" ref="X269:X332" ca="1" si="192">17.6+11*LOG(AM269)</f>
        <v>33.262507270360679</v>
      </c>
      <c r="Y269" s="94">
        <f t="shared" ref="Y269:Y332" ca="1" si="193">IF(AND(AQ269&gt;1,AQ269&lt;=3.27),$Y$11*10^(0.952-3.04*AQ269),IF(AND(AQ269&gt;3.27,AQ269&lt;4),$Y$11*10^(-4.52-1.37*AQ269),"N/A"))</f>
        <v>2.4118070134179457E-7</v>
      </c>
      <c r="Z269" s="80">
        <f t="shared" ref="Z269:Z332" ca="1" si="194">IF(AND(AQ269&gt;2.2,AM269&lt;14), AM269, IF(AND(AQ269&gt;2.2,AM269&gt;14), 14, IF(AQ269&lt;2.2, 0.0188*(10^(0.55*AQ269+1.68)), "N/A")))</f>
        <v>14</v>
      </c>
      <c r="AA269" s="80">
        <f t="shared" ref="AA269:AA332" ca="1" si="195">Z269*(G269-O269)</f>
        <v>146.41913831999994</v>
      </c>
      <c r="AB269" s="80">
        <f t="shared" ref="AB269:AB332" ca="1" si="196">$AB$11*Y269*AA269*2000/62.4</f>
        <v>97.791148993510561</v>
      </c>
      <c r="AC269" s="80">
        <f t="shared" ref="AC269:AC332" si="197">10.5+7*LOG(AP269)</f>
        <v>13.854663414268074</v>
      </c>
      <c r="AD269" s="69">
        <f t="shared" ref="AD269:AD332" si="198">$AD$11*(G269-O269)/$Q$2</f>
        <v>1230.412927058823</v>
      </c>
      <c r="AE269" s="69">
        <f t="shared" si="174"/>
        <v>1193.597451428571</v>
      </c>
      <c r="AF269" s="69">
        <f t="shared" ref="AF269:AF332" si="199">$AF$11*G269/$Q$3</f>
        <v>1132.6773599999999</v>
      </c>
      <c r="AG269" s="95">
        <f t="shared" si="175"/>
        <v>1101.3842057142856</v>
      </c>
      <c r="AH269" s="93">
        <f t="shared" ref="AH269:AH332" si="200">(AK269+10)/((J269/P269)+0.67)</f>
        <v>25.463695180815549</v>
      </c>
      <c r="AI269" s="81">
        <f t="shared" ref="AI269:AI332" si="201">J269/P269</f>
        <v>0.91606725056301941</v>
      </c>
      <c r="AJ269" s="80">
        <f t="shared" ref="AJ269:AJ332" si="202">$AJ$11*G269</f>
        <v>10.873702655999999</v>
      </c>
      <c r="AK269" s="80">
        <f t="shared" ref="AK269:AK332" si="203">(G269-O269)/P269</f>
        <v>30.387133004610931</v>
      </c>
      <c r="AL269" s="78">
        <f t="shared" ref="AL269:AL332" ca="1" si="204">MIN(1,((0.381*AQ269)+(0.05*(P269/1.06)-0.15)))</f>
        <v>0.87958582382706829</v>
      </c>
      <c r="AM269" s="80">
        <f t="shared" ref="AM269:AM332" ca="1" si="205">((G269-O269)/1.06)*((1.06/P269)^AL269)</f>
        <v>26.537762149142385</v>
      </c>
      <c r="AN269" s="80">
        <f t="shared" ref="AN269:AN332" si="206">G269/1.06</f>
        <v>10.685635471698111</v>
      </c>
      <c r="AO269" s="80">
        <f t="shared" ref="AO269:AO332" si="207">100*(J269/G269)</f>
        <v>2.783564068059063</v>
      </c>
      <c r="AP269" s="80">
        <f t="shared" ref="AP269:AP332" si="208">100*(J269/(G269-O269))</f>
        <v>3.0146550858352308</v>
      </c>
      <c r="AQ269" s="80">
        <f t="shared" ref="AQ269:AQ332" ca="1" si="209">SQRT(((3.47-LOG(AM269))^2)+((LOG(AP269)+1.22)^2))</f>
        <v>2.6597142401245293</v>
      </c>
      <c r="AR269" s="80">
        <f t="shared" ref="AR269:AR332" si="210">SQRT(((3.47-LOG(AN269))^2)+((LOG(AO269)+1.22)^2))</f>
        <v>2.9547170652831722</v>
      </c>
      <c r="AS269" s="78">
        <f t="shared" ref="AS269:AS332" si="211">(L269-M269)/(G269-O269)</f>
        <v>1.9465477122062067E-2</v>
      </c>
      <c r="AT269" s="96">
        <f t="shared" ref="AT269:AT332" ca="1" si="212">IF(AND((0.005*(AP269-1)-0.0003*((AP269-1)^2)-0.002)&gt;0,AM269&gt;(1/(0.005*(AP269-1)-0.0003*((AP269-1)^2)-0.002)),AP269&gt;=4.5),9,IF(AND((0.005*(AP269-1)-0.0003*((AP269-1)^2)-0.002)&gt;0,AM269&gt;(1/(0.005*(AP269-1)-0.0003*((AP269-1)^2)-0.002)),AP269&lt;4.5),8,IF(AM269&lt;12*EXP(-1.4*AP269),1,IF(AQ269&gt;3.6,2,IF(AQ269&gt;2.95,3,IF(AQ269&gt;2.6,4,IF(AQ269&gt;2.05,5,IF(AQ269&gt;1.31,6,7))))))))</f>
        <v>4</v>
      </c>
      <c r="AU269" s="97" t="str">
        <f t="shared" ref="AU269:AU332" ca="1" si="213">IF(AT269=9,"Very stiff fine-grained",IF(AT269=8,"Very stiff sand to clayey sand",IF(AT269=1,"Sensitive fine-grained", IF(AT269=2,"Organic",IF(AT269=3,"Clay",IF(AT269=4,"Silt mxture",IF(AT269=5,"Sand mixture",IF(AT269=6,"Sand","Gravelly sand to sand"))))))))</f>
        <v>Silt mxture</v>
      </c>
      <c r="AV269" s="98">
        <f t="shared" ref="AV269:AV332" si="214">IF(AND((0.005*(AO269-1)-0.0003*((AO269-1)^2)-0.002)&gt;0,AN269&gt;(1/(0.005*(AO269-1)-0.0003*((AO269-1)^2)-0.002)),AO269&gt;=4.5),9,IF(AND((0.005*(AO269-1)-0.0003*((AO269-1)^2)-0.002)&gt;0,AN269&gt;(1/(0.005*(AO269-1)-0.0003*((AO269-1)^2)-0.002)),AO269&lt;4.5),8,IF(AN269&lt;12*EXP(-1.4*AO269),1,IF(AR269&gt;3.6,2,IF(AR269&gt;2.95,3,IF(AR269&gt;2.6,4,IF(AR269&gt;2.05,5,IF(AR269&gt;1.31,6,7))))))))</f>
        <v>3</v>
      </c>
      <c r="AW269" s="99" t="str">
        <f t="shared" ref="AW269:AW332" si="215">IF(AV269=9,"Very stiff fine-grained",IF(AV269=8,"Very stiff sand to clayey sand",IF(AV269=1,"Sensitive fine-grained", IF(AV269=2,"Organic",IF(AV269=3,"Clay",IF(AV269=4,"Silt mxture",IF(AV269=5,"Sand mixture",IF(AV269=6,"Sand","Gravelly sand to sand"))))))))</f>
        <v>Clay</v>
      </c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</row>
    <row r="270" spans="1:69">
      <c r="A270">
        <v>5.14</v>
      </c>
      <c r="C270" s="89">
        <f t="shared" si="176"/>
        <v>-16.863312000000001</v>
      </c>
      <c r="D270" s="84">
        <f t="shared" si="177"/>
        <v>16.863312000000001</v>
      </c>
      <c r="E270" s="76">
        <v>1.0752999999999999</v>
      </c>
      <c r="F270" s="91">
        <f t="shared" si="178"/>
        <v>11.226131999999998</v>
      </c>
      <c r="G270" s="80">
        <f t="shared" si="179"/>
        <v>11.371039199999998</v>
      </c>
      <c r="H270" s="81">
        <f t="shared" si="173"/>
        <v>11.20062857142857</v>
      </c>
      <c r="I270" s="102">
        <v>30.6</v>
      </c>
      <c r="J270" s="92">
        <f t="shared" si="180"/>
        <v>0.31946400000000003</v>
      </c>
      <c r="K270" s="102">
        <v>69.400000000000006</v>
      </c>
      <c r="L270" s="78">
        <f t="shared" si="181"/>
        <v>0.72453600000000007</v>
      </c>
      <c r="M270" s="81">
        <f t="shared" si="182"/>
        <v>0.52613533440000004</v>
      </c>
      <c r="N270" s="14">
        <f t="shared" ref="N270:N333" si="216">IF(C270&gt;-11.5,98,IF(C270&gt;-26.5,115,IF(C270&gt;-39.5,117,IF(C270&gt;-49.5,120,119))))</f>
        <v>115</v>
      </c>
      <c r="O270" s="78">
        <f t="shared" si="183"/>
        <v>0.87203664000000258</v>
      </c>
      <c r="P270" s="78">
        <f t="shared" si="184"/>
        <v>0.34590130559999954</v>
      </c>
      <c r="Q270" s="93">
        <f t="shared" si="185"/>
        <v>3.4646708447999988</v>
      </c>
      <c r="R270" s="80">
        <f t="shared" si="186"/>
        <v>10.016356656388416</v>
      </c>
      <c r="S270" s="80">
        <f t="shared" si="187"/>
        <v>3866.4036378581163</v>
      </c>
      <c r="T270" s="69">
        <f t="shared" si="188"/>
        <v>152.19657446399981</v>
      </c>
      <c r="U270" s="78">
        <f t="shared" si="189"/>
        <v>1.728105822397773</v>
      </c>
      <c r="V270" s="69">
        <f t="shared" si="190"/>
        <v>107.83380331762103</v>
      </c>
      <c r="W270" s="80">
        <f t="shared" ca="1" si="191"/>
        <v>4.504106248036666</v>
      </c>
      <c r="X270" s="80">
        <f t="shared" ca="1" si="192"/>
        <v>33.265255547158368</v>
      </c>
      <c r="Y270" s="94">
        <f t="shared" ca="1" si="193"/>
        <v>2.3718192325951761E-7</v>
      </c>
      <c r="Z270" s="80">
        <f t="shared" ca="1" si="194"/>
        <v>14</v>
      </c>
      <c r="AA270" s="80">
        <f t="shared" ca="1" si="195"/>
        <v>146.98603583999994</v>
      </c>
      <c r="AB270" s="80">
        <f t="shared" ca="1" si="196"/>
        <v>96.542115709357589</v>
      </c>
      <c r="AC270" s="80">
        <f t="shared" si="197"/>
        <v>13.88291718472138</v>
      </c>
      <c r="AD270" s="69">
        <f t="shared" si="198"/>
        <v>1235.1767717647053</v>
      </c>
      <c r="AE270" s="69">
        <f t="shared" si="174"/>
        <v>1215.128462521008</v>
      </c>
      <c r="AF270" s="69">
        <f t="shared" si="199"/>
        <v>1137.10392</v>
      </c>
      <c r="AG270" s="95">
        <f t="shared" si="175"/>
        <v>1120.0628571428572</v>
      </c>
      <c r="AH270" s="93">
        <f t="shared" si="200"/>
        <v>25.322138949648341</v>
      </c>
      <c r="AI270" s="81">
        <f t="shared" si="201"/>
        <v>0.92356980106177555</v>
      </c>
      <c r="AJ270" s="80">
        <f t="shared" si="202"/>
        <v>10.916197631999998</v>
      </c>
      <c r="AK270" s="80">
        <f t="shared" si="203"/>
        <v>30.352595928449741</v>
      </c>
      <c r="AL270" s="78">
        <f t="shared" ca="1" si="204"/>
        <v>0.8805772342077437</v>
      </c>
      <c r="AM270" s="80">
        <f t="shared" ca="1" si="205"/>
        <v>26.55303333278826</v>
      </c>
      <c r="AN270" s="80">
        <f t="shared" si="206"/>
        <v>10.727395471698111</v>
      </c>
      <c r="AO270" s="80">
        <f t="shared" si="207"/>
        <v>2.8094529829780206</v>
      </c>
      <c r="AP270" s="80">
        <f t="shared" si="208"/>
        <v>3.0428033346436307</v>
      </c>
      <c r="AQ270" s="80">
        <f t="shared" ca="1" si="209"/>
        <v>2.6621027162388162</v>
      </c>
      <c r="AR270" s="80">
        <f t="shared" si="210"/>
        <v>2.9555856793944915</v>
      </c>
      <c r="AS270" s="78">
        <f t="shared" si="211"/>
        <v>1.8897096601908067E-2</v>
      </c>
      <c r="AT270" s="96">
        <f t="shared" ca="1" si="212"/>
        <v>4</v>
      </c>
      <c r="AU270" s="97" t="str">
        <f t="shared" ca="1" si="213"/>
        <v>Silt mxture</v>
      </c>
      <c r="AV270" s="98">
        <f t="shared" si="214"/>
        <v>3</v>
      </c>
      <c r="AW270" s="99" t="str">
        <f t="shared" si="215"/>
        <v>Clay</v>
      </c>
      <c r="AX270" s="78"/>
      <c r="AY270" s="78"/>
      <c r="AZ270" s="78"/>
      <c r="BA270" s="78"/>
      <c r="BB270" s="78"/>
      <c r="BC270" s="78"/>
      <c r="BD270" s="78"/>
      <c r="BE270" s="78"/>
      <c r="BF270" s="78"/>
      <c r="BG270" s="78"/>
      <c r="BH270" s="78"/>
      <c r="BI270" s="78"/>
      <c r="BJ270" s="78"/>
      <c r="BK270" s="78"/>
      <c r="BL270" s="78"/>
      <c r="BM270" s="78"/>
      <c r="BN270" s="78"/>
      <c r="BO270" s="78"/>
      <c r="BP270" s="78"/>
      <c r="BQ270" s="78"/>
    </row>
    <row r="271" spans="1:69">
      <c r="A271">
        <v>5.16</v>
      </c>
      <c r="C271" s="89">
        <f t="shared" si="176"/>
        <v>-16.928928000000003</v>
      </c>
      <c r="D271" s="84">
        <f t="shared" si="177"/>
        <v>16.928928000000003</v>
      </c>
      <c r="E271" s="76">
        <v>1.0660000000000001</v>
      </c>
      <c r="F271" s="91">
        <f t="shared" si="178"/>
        <v>11.12904</v>
      </c>
      <c r="G271" s="80">
        <f t="shared" si="179"/>
        <v>11.2729032</v>
      </c>
      <c r="H271" s="81">
        <f t="shared" si="173"/>
        <v>11.37566262857143</v>
      </c>
      <c r="I271" s="102">
        <v>31</v>
      </c>
      <c r="J271" s="92">
        <f t="shared" si="180"/>
        <v>0.32363999999999998</v>
      </c>
      <c r="K271" s="102">
        <v>68.900000000000006</v>
      </c>
      <c r="L271" s="78">
        <f t="shared" si="181"/>
        <v>0.71931600000000007</v>
      </c>
      <c r="M271" s="81">
        <f t="shared" si="182"/>
        <v>0.5281825536000001</v>
      </c>
      <c r="N271" s="14">
        <f t="shared" si="216"/>
        <v>115</v>
      </c>
      <c r="O271" s="78">
        <f t="shared" si="183"/>
        <v>0.87580956000000265</v>
      </c>
      <c r="P271" s="78">
        <f t="shared" si="184"/>
        <v>0.34762700639999961</v>
      </c>
      <c r="Q271" s="93">
        <f t="shared" si="185"/>
        <v>3.4310409011999994</v>
      </c>
      <c r="R271" s="80">
        <f t="shared" si="186"/>
        <v>9.8698916885992638</v>
      </c>
      <c r="S271" s="80">
        <f t="shared" si="187"/>
        <v>3779.4694322667883</v>
      </c>
      <c r="T271" s="69">
        <f t="shared" si="188"/>
        <v>152.95588281599984</v>
      </c>
      <c r="U271" s="78">
        <f t="shared" si="189"/>
        <v>1.7292899004770466</v>
      </c>
      <c r="V271" s="69">
        <f t="shared" si="190"/>
        <v>107.9076897897677</v>
      </c>
      <c r="W271" s="80">
        <f t="shared" ca="1" si="191"/>
        <v>4.4932541401143711</v>
      </c>
      <c r="X271" s="80">
        <f t="shared" ca="1" si="192"/>
        <v>33.217727210100129</v>
      </c>
      <c r="Y271" s="94">
        <f t="shared" ca="1" si="193"/>
        <v>2.2169893302762556E-7</v>
      </c>
      <c r="Z271" s="80">
        <f t="shared" ca="1" si="194"/>
        <v>14</v>
      </c>
      <c r="AA271" s="80">
        <f t="shared" ca="1" si="195"/>
        <v>145.55931095999998</v>
      </c>
      <c r="AB271" s="80">
        <f t="shared" ca="1" si="196"/>
        <v>89.364029350343131</v>
      </c>
      <c r="AC271" s="80">
        <f t="shared" si="197"/>
        <v>13.952051659679364</v>
      </c>
      <c r="AD271" s="69">
        <f t="shared" si="198"/>
        <v>1223.1874870588233</v>
      </c>
      <c r="AE271" s="69">
        <f t="shared" si="174"/>
        <v>1235.2768315966382</v>
      </c>
      <c r="AF271" s="69">
        <f t="shared" si="199"/>
        <v>1127.2903200000001</v>
      </c>
      <c r="AG271" s="95">
        <f t="shared" si="175"/>
        <v>1137.5662628571429</v>
      </c>
      <c r="AH271" s="93">
        <f t="shared" si="200"/>
        <v>24.92743033625451</v>
      </c>
      <c r="AI271" s="81">
        <f t="shared" si="201"/>
        <v>0.93099786277134411</v>
      </c>
      <c r="AJ271" s="80">
        <f t="shared" si="202"/>
        <v>10.821987071999999</v>
      </c>
      <c r="AK271" s="80">
        <f t="shared" si="203"/>
        <v>29.908762692725041</v>
      </c>
      <c r="AL271" s="78">
        <f t="shared" ca="1" si="204"/>
        <v>0.88433302718222062</v>
      </c>
      <c r="AM271" s="80">
        <f t="shared" ca="1" si="205"/>
        <v>26.290169294436883</v>
      </c>
      <c r="AN271" s="80">
        <f t="shared" si="206"/>
        <v>10.634814339622642</v>
      </c>
      <c r="AO271" s="80">
        <f t="shared" si="207"/>
        <v>2.8709551945766729</v>
      </c>
      <c r="AP271" s="80">
        <f t="shared" si="208"/>
        <v>3.1127929708633468</v>
      </c>
      <c r="AQ271" s="80">
        <f t="shared" ca="1" si="209"/>
        <v>2.6717467897121621</v>
      </c>
      <c r="AR271" s="80">
        <f t="shared" si="210"/>
        <v>2.9640076533588999</v>
      </c>
      <c r="AS271" s="78">
        <f t="shared" si="211"/>
        <v>1.8383353369509522E-2</v>
      </c>
      <c r="AT271" s="96">
        <f t="shared" ca="1" si="212"/>
        <v>4</v>
      </c>
      <c r="AU271" s="97" t="str">
        <f t="shared" ca="1" si="213"/>
        <v>Silt mxture</v>
      </c>
      <c r="AV271" s="98">
        <f t="shared" si="214"/>
        <v>3</v>
      </c>
      <c r="AW271" s="99" t="str">
        <f t="shared" si="215"/>
        <v>Clay</v>
      </c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</row>
    <row r="272" spans="1:69">
      <c r="A272">
        <v>5.18</v>
      </c>
      <c r="C272" s="89">
        <f t="shared" si="176"/>
        <v>-16.994544000000001</v>
      </c>
      <c r="D272" s="84">
        <f t="shared" si="177"/>
        <v>16.994544000000001</v>
      </c>
      <c r="E272" s="76">
        <v>1.0666</v>
      </c>
      <c r="F272" s="91">
        <f t="shared" si="178"/>
        <v>11.135304</v>
      </c>
      <c r="G272" s="80">
        <f t="shared" si="179"/>
        <v>11.278749599999999</v>
      </c>
      <c r="H272" s="81">
        <f t="shared" ref="H272:H335" si="217">AVERAGE(G269:G275)</f>
        <v>11.398630628571427</v>
      </c>
      <c r="I272" s="102">
        <v>31.5</v>
      </c>
      <c r="J272" s="92">
        <f t="shared" si="180"/>
        <v>0.32885999999999999</v>
      </c>
      <c r="K272" s="102">
        <v>68.7</v>
      </c>
      <c r="L272" s="78">
        <f t="shared" si="181"/>
        <v>0.71722799999999998</v>
      </c>
      <c r="M272" s="81">
        <f t="shared" si="182"/>
        <v>0.53022977280000005</v>
      </c>
      <c r="N272" s="14">
        <f t="shared" si="216"/>
        <v>115</v>
      </c>
      <c r="O272" s="78">
        <f t="shared" si="183"/>
        <v>0.87958248000000261</v>
      </c>
      <c r="P272" s="78">
        <f t="shared" si="184"/>
        <v>0.34935270719999956</v>
      </c>
      <c r="Q272" s="93">
        <f t="shared" si="185"/>
        <v>3.4317251495999987</v>
      </c>
      <c r="R272" s="80">
        <f t="shared" si="186"/>
        <v>9.8230959110197595</v>
      </c>
      <c r="S272" s="80">
        <f t="shared" si="187"/>
        <v>3720.2196250147554</v>
      </c>
      <c r="T272" s="69">
        <f t="shared" si="188"/>
        <v>153.71519116799982</v>
      </c>
      <c r="U272" s="78">
        <f t="shared" si="189"/>
        <v>1.7311863586153753</v>
      </c>
      <c r="V272" s="69">
        <f t="shared" si="190"/>
        <v>108.02602877759942</v>
      </c>
      <c r="W272" s="80">
        <f t="shared" ca="1" si="191"/>
        <v>4.5103484116733785</v>
      </c>
      <c r="X272" s="80">
        <f t="shared" ca="1" si="192"/>
        <v>33.208402951312394</v>
      </c>
      <c r="Y272" s="94">
        <f t="shared" ca="1" si="193"/>
        <v>2.1399177413718546E-7</v>
      </c>
      <c r="Z272" s="80">
        <f t="shared" ca="1" si="194"/>
        <v>14</v>
      </c>
      <c r="AA272" s="80">
        <f t="shared" ca="1" si="195"/>
        <v>145.58833967999993</v>
      </c>
      <c r="AB272" s="80">
        <f t="shared" ca="1" si="196"/>
        <v>86.274573512705658</v>
      </c>
      <c r="AC272" s="80">
        <f t="shared" si="197"/>
        <v>14.00008746399458</v>
      </c>
      <c r="AD272" s="69">
        <f t="shared" si="198"/>
        <v>1223.4314258823524</v>
      </c>
      <c r="AE272" s="69">
        <f t="shared" ref="AE272:AE335" si="218">AVERAGE(AD269:AD275)</f>
        <v>1237.5350763025203</v>
      </c>
      <c r="AF272" s="69">
        <f t="shared" si="199"/>
        <v>1127.8749599999999</v>
      </c>
      <c r="AG272" s="95">
        <f t="shared" ref="AG272:AG335" si="219">AVERAGE(AF269:AF275)</f>
        <v>1139.8630628571429</v>
      </c>
      <c r="AH272" s="93">
        <f t="shared" si="200"/>
        <v>24.679418692698697</v>
      </c>
      <c r="AI272" s="81">
        <f t="shared" si="201"/>
        <v>0.94134092343452835</v>
      </c>
      <c r="AJ272" s="80">
        <f t="shared" si="202"/>
        <v>10.827599615999999</v>
      </c>
      <c r="AK272" s="80">
        <f t="shared" si="203"/>
        <v>29.766957306120482</v>
      </c>
      <c r="AL272" s="78">
        <f t="shared" ca="1" si="204"/>
        <v>0.8863402983952563</v>
      </c>
      <c r="AM272" s="80">
        <f t="shared" ca="1" si="205"/>
        <v>26.23890594911277</v>
      </c>
      <c r="AN272" s="80">
        <f t="shared" si="206"/>
        <v>10.640329811320754</v>
      </c>
      <c r="AO272" s="80">
        <f t="shared" si="207"/>
        <v>2.9157487457652222</v>
      </c>
      <c r="AP272" s="80">
        <f t="shared" si="208"/>
        <v>3.1623686416917605</v>
      </c>
      <c r="AQ272" s="80">
        <f t="shared" ca="1" si="209"/>
        <v>2.6768015672237202</v>
      </c>
      <c r="AR272" s="80">
        <f t="shared" si="210"/>
        <v>2.9676339606944255</v>
      </c>
      <c r="AS272" s="78">
        <f t="shared" si="211"/>
        <v>1.7982038853896213E-2</v>
      </c>
      <c r="AT272" s="96">
        <f t="shared" ca="1" si="212"/>
        <v>4</v>
      </c>
      <c r="AU272" s="97" t="str">
        <f t="shared" ca="1" si="213"/>
        <v>Silt mxture</v>
      </c>
      <c r="AV272" s="98">
        <f t="shared" si="214"/>
        <v>3</v>
      </c>
      <c r="AW272" s="99" t="str">
        <f t="shared" si="215"/>
        <v>Clay</v>
      </c>
      <c r="AX272" s="78"/>
      <c r="AY272" s="78"/>
      <c r="AZ272" s="78"/>
      <c r="BA272" s="78"/>
      <c r="BB272" s="78"/>
      <c r="BC272" s="78"/>
      <c r="BD272" s="78"/>
      <c r="BE272" s="78"/>
      <c r="BF272" s="78"/>
      <c r="BG272" s="78"/>
      <c r="BH272" s="78"/>
      <c r="BI272" s="78"/>
      <c r="BJ272" s="78"/>
      <c r="BK272" s="78"/>
      <c r="BL272" s="78"/>
      <c r="BM272" s="78"/>
      <c r="BN272" s="78"/>
      <c r="BO272" s="78"/>
      <c r="BP272" s="78"/>
      <c r="BQ272" s="78"/>
    </row>
    <row r="273" spans="1:69">
      <c r="A273">
        <v>5.2</v>
      </c>
      <c r="C273" s="89">
        <f t="shared" si="176"/>
        <v>-17.06016</v>
      </c>
      <c r="D273" s="84">
        <f t="shared" si="177"/>
        <v>17.06016</v>
      </c>
      <c r="E273" s="76">
        <v>1.0903</v>
      </c>
      <c r="F273" s="91">
        <f t="shared" si="178"/>
        <v>11.382732000000001</v>
      </c>
      <c r="G273" s="80">
        <f t="shared" si="179"/>
        <v>11.524298400000001</v>
      </c>
      <c r="H273" s="81">
        <f t="shared" si="217"/>
        <v>11.382553028571428</v>
      </c>
      <c r="I273" s="102">
        <v>32.6</v>
      </c>
      <c r="J273" s="92">
        <f t="shared" si="180"/>
        <v>0.34034399999999998</v>
      </c>
      <c r="K273" s="102">
        <v>67.8</v>
      </c>
      <c r="L273" s="78">
        <f t="shared" si="181"/>
        <v>0.70783199999999991</v>
      </c>
      <c r="M273" s="81">
        <f t="shared" si="182"/>
        <v>0.532276992</v>
      </c>
      <c r="N273" s="14">
        <f t="shared" si="216"/>
        <v>115</v>
      </c>
      <c r="O273" s="78">
        <f t="shared" si="183"/>
        <v>0.88335540000000257</v>
      </c>
      <c r="P273" s="78">
        <f t="shared" si="184"/>
        <v>0.35107840799999951</v>
      </c>
      <c r="Q273" s="93">
        <f t="shared" si="185"/>
        <v>3.5115111899999998</v>
      </c>
      <c r="R273" s="80">
        <f t="shared" si="186"/>
        <v>10.002071075815078</v>
      </c>
      <c r="S273" s="80">
        <f t="shared" si="187"/>
        <v>3678.265657860351</v>
      </c>
      <c r="T273" s="69">
        <f t="shared" si="188"/>
        <v>154.47449951999977</v>
      </c>
      <c r="U273" s="78">
        <f t="shared" si="189"/>
        <v>1.7360530797121505</v>
      </c>
      <c r="V273" s="69">
        <f t="shared" si="190"/>
        <v>108.32971217403819</v>
      </c>
      <c r="W273" s="80">
        <f t="shared" ca="1" si="191"/>
        <v>4.6005640202193003</v>
      </c>
      <c r="X273" s="80">
        <f t="shared" ca="1" si="192"/>
        <v>33.292392250988186</v>
      </c>
      <c r="Y273" s="94">
        <f t="shared" ca="1" si="193"/>
        <v>2.1803104827654352E-7</v>
      </c>
      <c r="Z273" s="80">
        <f t="shared" ca="1" si="194"/>
        <v>14</v>
      </c>
      <c r="AA273" s="80">
        <f t="shared" ca="1" si="195"/>
        <v>148.97320199999999</v>
      </c>
      <c r="AB273" s="80">
        <f t="shared" ca="1" si="196"/>
        <v>89.946784792172124</v>
      </c>
      <c r="AC273" s="80">
        <f t="shared" si="197"/>
        <v>14.034565873354229</v>
      </c>
      <c r="AD273" s="69">
        <f t="shared" si="198"/>
        <v>1251.8756470588232</v>
      </c>
      <c r="AE273" s="69">
        <f t="shared" si="218"/>
        <v>1235.199721008403</v>
      </c>
      <c r="AF273" s="69">
        <f t="shared" si="199"/>
        <v>1152.4298400000002</v>
      </c>
      <c r="AG273" s="95">
        <f t="shared" si="219"/>
        <v>1138.2553028571426</v>
      </c>
      <c r="AH273" s="93">
        <f t="shared" si="200"/>
        <v>24.587473836232434</v>
      </c>
      <c r="AI273" s="81">
        <f t="shared" si="201"/>
        <v>0.96942447112839947</v>
      </c>
      <c r="AJ273" s="80">
        <f t="shared" si="202"/>
        <v>11.063326464000001</v>
      </c>
      <c r="AK273" s="80">
        <f t="shared" si="203"/>
        <v>30.309306290348715</v>
      </c>
      <c r="AL273" s="78">
        <f t="shared" ca="1" si="204"/>
        <v>0.88540386997108944</v>
      </c>
      <c r="AM273" s="80">
        <f t="shared" ca="1" si="205"/>
        <v>26.704294800256534</v>
      </c>
      <c r="AN273" s="80">
        <f t="shared" si="206"/>
        <v>10.87197962264151</v>
      </c>
      <c r="AO273" s="80">
        <f t="shared" si="207"/>
        <v>2.953273059989491</v>
      </c>
      <c r="AP273" s="80">
        <f t="shared" si="208"/>
        <v>3.1984383338957838</v>
      </c>
      <c r="AQ273" s="80">
        <f t="shared" ca="1" si="209"/>
        <v>2.6741300989683423</v>
      </c>
      <c r="AR273" s="80">
        <f t="shared" si="210"/>
        <v>2.9631030961759928</v>
      </c>
      <c r="AS273" s="78">
        <f t="shared" si="211"/>
        <v>1.6498068639217402E-2</v>
      </c>
      <c r="AT273" s="96">
        <f t="shared" ca="1" si="212"/>
        <v>4</v>
      </c>
      <c r="AU273" s="97" t="str">
        <f t="shared" ca="1" si="213"/>
        <v>Silt mxture</v>
      </c>
      <c r="AV273" s="98">
        <f t="shared" si="214"/>
        <v>3</v>
      </c>
      <c r="AW273" s="99" t="str">
        <f t="shared" si="215"/>
        <v>Clay</v>
      </c>
      <c r="AX273" s="78"/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/>
      <c r="BP273" s="78"/>
      <c r="BQ273" s="78"/>
    </row>
    <row r="274" spans="1:69">
      <c r="A274">
        <v>5.22</v>
      </c>
      <c r="C274" s="89">
        <f t="shared" si="176"/>
        <v>-17.125775999999998</v>
      </c>
      <c r="D274" s="84">
        <f t="shared" si="177"/>
        <v>17.125775999999998</v>
      </c>
      <c r="E274" s="76">
        <v>1.1032999999999999</v>
      </c>
      <c r="F274" s="91">
        <f t="shared" si="178"/>
        <v>11.518451999999998</v>
      </c>
      <c r="G274" s="80">
        <f t="shared" si="179"/>
        <v>11.657721599999999</v>
      </c>
      <c r="H274" s="81">
        <f t="shared" si="217"/>
        <v>11.283104571428568</v>
      </c>
      <c r="I274" s="102">
        <v>33.700000000000003</v>
      </c>
      <c r="J274" s="92">
        <f t="shared" si="180"/>
        <v>0.35182800000000003</v>
      </c>
      <c r="K274" s="102">
        <v>66.7</v>
      </c>
      <c r="L274" s="78">
        <f t="shared" si="181"/>
        <v>0.69634799999999997</v>
      </c>
      <c r="M274" s="81">
        <f t="shared" si="182"/>
        <v>0.53432421119999995</v>
      </c>
      <c r="N274" s="14">
        <f t="shared" si="216"/>
        <v>115</v>
      </c>
      <c r="O274" s="78">
        <f t="shared" si="183"/>
        <v>0.88712832000000252</v>
      </c>
      <c r="P274" s="78">
        <f t="shared" si="184"/>
        <v>0.35280410879999946</v>
      </c>
      <c r="Q274" s="93">
        <f t="shared" si="185"/>
        <v>3.5542957823999988</v>
      </c>
      <c r="R274" s="80">
        <f t="shared" si="186"/>
        <v>10.074417201345259</v>
      </c>
      <c r="S274" s="80">
        <f t="shared" si="187"/>
        <v>3601.5570710019383</v>
      </c>
      <c r="T274" s="69">
        <f t="shared" si="188"/>
        <v>155.23380787199974</v>
      </c>
      <c r="U274" s="78">
        <f t="shared" si="189"/>
        <v>1.740394327548157</v>
      </c>
      <c r="V274" s="69">
        <f t="shared" si="190"/>
        <v>108.600606039005</v>
      </c>
      <c r="W274" s="80">
        <f t="shared" ca="1" si="191"/>
        <v>4.6626151647109371</v>
      </c>
      <c r="X274" s="80">
        <f t="shared" ca="1" si="192"/>
        <v>33.335758081793827</v>
      </c>
      <c r="Y274" s="94">
        <f t="shared" ca="1" si="193"/>
        <v>2.1363710000909993E-7</v>
      </c>
      <c r="Z274" s="80">
        <f t="shared" ca="1" si="194"/>
        <v>14</v>
      </c>
      <c r="AA274" s="80">
        <f t="shared" ca="1" si="195"/>
        <v>150.78830591999994</v>
      </c>
      <c r="AB274" s="80">
        <f t="shared" ca="1" si="196"/>
        <v>89.207934624093539</v>
      </c>
      <c r="AC274" s="80">
        <f t="shared" si="197"/>
        <v>14.09863541240178</v>
      </c>
      <c r="AD274" s="69">
        <f t="shared" si="198"/>
        <v>1267.12862117647</v>
      </c>
      <c r="AE274" s="69">
        <f t="shared" si="218"/>
        <v>1223.0560295798314</v>
      </c>
      <c r="AF274" s="69">
        <f t="shared" si="199"/>
        <v>1165.77216</v>
      </c>
      <c r="AG274" s="95">
        <f t="shared" si="219"/>
        <v>1128.3104571428571</v>
      </c>
      <c r="AH274" s="93">
        <f t="shared" si="200"/>
        <v>24.308857893251901</v>
      </c>
      <c r="AI274" s="81">
        <f t="shared" si="201"/>
        <v>0.99723328392257249</v>
      </c>
      <c r="AJ274" s="80">
        <f t="shared" si="202"/>
        <v>11.191412735999998</v>
      </c>
      <c r="AK274" s="80">
        <f t="shared" si="203"/>
        <v>30.528536973773512</v>
      </c>
      <c r="AL274" s="78">
        <f t="shared" ca="1" si="204"/>
        <v>0.88659338799447307</v>
      </c>
      <c r="AM274" s="80">
        <f t="shared" ca="1" si="205"/>
        <v>26.947809091285368</v>
      </c>
      <c r="AN274" s="80">
        <f t="shared" si="206"/>
        <v>10.997850566037734</v>
      </c>
      <c r="AO274" s="80">
        <f t="shared" si="207"/>
        <v>3.0179825189855283</v>
      </c>
      <c r="AP274" s="80">
        <f t="shared" si="208"/>
        <v>3.266561004149255</v>
      </c>
      <c r="AQ274" s="80">
        <f t="shared" ca="1" si="209"/>
        <v>2.6770385426487935</v>
      </c>
      <c r="AR274" s="80">
        <f t="shared" si="210"/>
        <v>2.9643857138279932</v>
      </c>
      <c r="AS274" s="78">
        <f t="shared" si="211"/>
        <v>1.5043162859084403E-2</v>
      </c>
      <c r="AT274" s="96">
        <f t="shared" ca="1" si="212"/>
        <v>4</v>
      </c>
      <c r="AU274" s="97" t="str">
        <f t="shared" ca="1" si="213"/>
        <v>Silt mxture</v>
      </c>
      <c r="AV274" s="98">
        <f t="shared" si="214"/>
        <v>3</v>
      </c>
      <c r="AW274" s="99" t="str">
        <f t="shared" si="215"/>
        <v>Clay</v>
      </c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  <c r="BJ274" s="78"/>
      <c r="BK274" s="78"/>
      <c r="BL274" s="78"/>
      <c r="BM274" s="78"/>
      <c r="BN274" s="78"/>
      <c r="BO274" s="78"/>
      <c r="BP274" s="78"/>
      <c r="BQ274" s="78"/>
    </row>
    <row r="275" spans="1:69">
      <c r="A275">
        <v>5.24</v>
      </c>
      <c r="C275" s="89">
        <f t="shared" si="176"/>
        <v>-17.191392</v>
      </c>
      <c r="D275" s="84">
        <f t="shared" si="177"/>
        <v>17.191392</v>
      </c>
      <c r="E275" s="76">
        <v>1.0747</v>
      </c>
      <c r="F275" s="91">
        <f t="shared" si="178"/>
        <v>11.219868</v>
      </c>
      <c r="G275" s="80">
        <f t="shared" si="179"/>
        <v>11.358928799999999</v>
      </c>
      <c r="H275" s="81">
        <f t="shared" si="217"/>
        <v>11.143864799999999</v>
      </c>
      <c r="I275" s="102">
        <v>34.1</v>
      </c>
      <c r="J275" s="92">
        <f t="shared" si="180"/>
        <v>0.35600399999999999</v>
      </c>
      <c r="K275" s="102">
        <v>66.599999999999994</v>
      </c>
      <c r="L275" s="78">
        <f t="shared" si="181"/>
        <v>0.69530399999999992</v>
      </c>
      <c r="M275" s="81">
        <f t="shared" si="182"/>
        <v>0.53637143040000002</v>
      </c>
      <c r="N275" s="14">
        <f t="shared" si="216"/>
        <v>115</v>
      </c>
      <c r="O275" s="78">
        <f t="shared" si="183"/>
        <v>0.89090124000000259</v>
      </c>
      <c r="P275" s="78">
        <f t="shared" si="184"/>
        <v>0.35452980959999952</v>
      </c>
      <c r="Q275" s="93">
        <f t="shared" si="185"/>
        <v>3.4544490947999988</v>
      </c>
      <c r="R275" s="80">
        <f t="shared" si="186"/>
        <v>9.743747919808218</v>
      </c>
      <c r="S275" s="80">
        <f t="shared" si="187"/>
        <v>3459.3225191785668</v>
      </c>
      <c r="T275" s="69">
        <f t="shared" si="188"/>
        <v>155.99311622399978</v>
      </c>
      <c r="U275" s="78">
        <f t="shared" si="189"/>
        <v>1.7407630694303955</v>
      </c>
      <c r="V275" s="69">
        <f t="shared" si="190"/>
        <v>108.62361553245668</v>
      </c>
      <c r="W275" s="80">
        <f t="shared" ca="1" si="191"/>
        <v>4.600886544097162</v>
      </c>
      <c r="X275" s="80">
        <f t="shared" ca="1" si="192"/>
        <v>33.21823259058089</v>
      </c>
      <c r="Y275" s="94">
        <f t="shared" ca="1" si="193"/>
        <v>1.8640154419764867E-7</v>
      </c>
      <c r="Z275" s="80">
        <f t="shared" ca="1" si="194"/>
        <v>14</v>
      </c>
      <c r="AA275" s="80">
        <f t="shared" ca="1" si="195"/>
        <v>146.55238583999994</v>
      </c>
      <c r="AB275" s="80">
        <f t="shared" ca="1" si="196"/>
        <v>75.648713611640147</v>
      </c>
      <c r="AC275" s="80">
        <f t="shared" si="197"/>
        <v>14.221130142016916</v>
      </c>
      <c r="AD275" s="69">
        <f t="shared" si="198"/>
        <v>1231.5326541176464</v>
      </c>
      <c r="AE275" s="69">
        <f t="shared" si="218"/>
        <v>1206.231007058823</v>
      </c>
      <c r="AF275" s="69">
        <f t="shared" si="199"/>
        <v>1135.8928799999999</v>
      </c>
      <c r="AG275" s="95">
        <f t="shared" si="219"/>
        <v>1114.3864799999999</v>
      </c>
      <c r="AH275" s="93">
        <f t="shared" si="200"/>
        <v>23.609781845631819</v>
      </c>
      <c r="AI275" s="81">
        <f t="shared" si="201"/>
        <v>1.0041581564090865</v>
      </c>
      <c r="AJ275" s="80">
        <f t="shared" si="202"/>
        <v>10.904571647999999</v>
      </c>
      <c r="AK275" s="80">
        <f t="shared" si="203"/>
        <v>29.526508847903688</v>
      </c>
      <c r="AL275" s="78">
        <f t="shared" ca="1" si="204"/>
        <v>0.89409766762434206</v>
      </c>
      <c r="AM275" s="80">
        <f t="shared" ca="1" si="205"/>
        <v>26.292950658394485</v>
      </c>
      <c r="AN275" s="80">
        <f t="shared" si="206"/>
        <v>10.715970566037734</v>
      </c>
      <c r="AO275" s="80">
        <f t="shared" si="207"/>
        <v>3.1341335637212553</v>
      </c>
      <c r="AP275" s="80">
        <f t="shared" si="208"/>
        <v>3.4008699151724451</v>
      </c>
      <c r="AQ275" s="80">
        <f t="shared" ca="1" si="209"/>
        <v>2.6965211637740865</v>
      </c>
      <c r="AR275" s="80">
        <f t="shared" si="210"/>
        <v>2.9830362882841133</v>
      </c>
      <c r="AS275" s="78">
        <f t="shared" si="211"/>
        <v>1.5182666332223524E-2</v>
      </c>
      <c r="AT275" s="96">
        <f t="shared" ca="1" si="212"/>
        <v>4</v>
      </c>
      <c r="AU275" s="97" t="str">
        <f t="shared" ca="1" si="213"/>
        <v>Silt mxture</v>
      </c>
      <c r="AV275" s="98">
        <f t="shared" si="214"/>
        <v>3</v>
      </c>
      <c r="AW275" s="99" t="str">
        <f t="shared" si="215"/>
        <v>Clay</v>
      </c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/>
      <c r="BP275" s="78"/>
      <c r="BQ275" s="78"/>
    </row>
    <row r="276" spans="1:69">
      <c r="A276">
        <v>5.26</v>
      </c>
      <c r="C276" s="89">
        <f t="shared" si="176"/>
        <v>-17.257007999999999</v>
      </c>
      <c r="D276" s="84">
        <f t="shared" si="177"/>
        <v>17.257007999999999</v>
      </c>
      <c r="E276" s="76">
        <v>1.0609999999999999</v>
      </c>
      <c r="F276" s="91">
        <f t="shared" si="178"/>
        <v>11.076839999999999</v>
      </c>
      <c r="G276" s="80">
        <f t="shared" si="179"/>
        <v>11.214230399999998</v>
      </c>
      <c r="H276" s="81">
        <f t="shared" si="217"/>
        <v>11.076183771428573</v>
      </c>
      <c r="I276" s="102">
        <v>34.9</v>
      </c>
      <c r="J276" s="92">
        <f t="shared" si="180"/>
        <v>0.36435599999999996</v>
      </c>
      <c r="K276" s="102">
        <v>65.8</v>
      </c>
      <c r="L276" s="78">
        <f t="shared" si="181"/>
        <v>0.6869519999999999</v>
      </c>
      <c r="M276" s="81">
        <f t="shared" si="182"/>
        <v>0.53841864959999997</v>
      </c>
      <c r="N276" s="14">
        <f t="shared" si="216"/>
        <v>115</v>
      </c>
      <c r="O276" s="78">
        <f t="shared" si="183"/>
        <v>0.89467416000000255</v>
      </c>
      <c r="P276" s="78">
        <f t="shared" si="184"/>
        <v>0.35625551039999948</v>
      </c>
      <c r="Q276" s="93">
        <f t="shared" si="185"/>
        <v>3.4054535591999988</v>
      </c>
      <c r="R276" s="80">
        <f t="shared" si="186"/>
        <v>9.5590200285643192</v>
      </c>
      <c r="S276" s="80">
        <f t="shared" si="187"/>
        <v>3332.0857622764543</v>
      </c>
      <c r="T276" s="69">
        <f t="shared" si="188"/>
        <v>156.75242457599978</v>
      </c>
      <c r="U276" s="78">
        <f t="shared" si="189"/>
        <v>1.7429811411353056</v>
      </c>
      <c r="V276" s="69">
        <f t="shared" si="190"/>
        <v>108.76202320684307</v>
      </c>
      <c r="W276" s="80">
        <f t="shared" ca="1" si="191"/>
        <v>4.5857706499185777</v>
      </c>
      <c r="X276" s="80">
        <f t="shared" ca="1" si="192"/>
        <v>33.158831795531285</v>
      </c>
      <c r="Y276" s="94">
        <f t="shared" ca="1" si="193"/>
        <v>1.6818455829380678E-7</v>
      </c>
      <c r="Z276" s="80">
        <f t="shared" ca="1" si="194"/>
        <v>14</v>
      </c>
      <c r="AA276" s="80">
        <f t="shared" ca="1" si="195"/>
        <v>144.47378735999993</v>
      </c>
      <c r="AB276" s="80">
        <f t="shared" ca="1" si="196"/>
        <v>67.287489541407567</v>
      </c>
      <c r="AC276" s="80">
        <f t="shared" si="197"/>
        <v>14.335054323789286</v>
      </c>
      <c r="AD276" s="69">
        <f t="shared" si="198"/>
        <v>1214.0654399999996</v>
      </c>
      <c r="AE276" s="69">
        <f t="shared" si="218"/>
        <v>1197.8246601680669</v>
      </c>
      <c r="AF276" s="69">
        <f t="shared" si="199"/>
        <v>1121.4230399999999</v>
      </c>
      <c r="AG276" s="95">
        <f t="shared" si="219"/>
        <v>1107.6183771428571</v>
      </c>
      <c r="AH276" s="93">
        <f t="shared" si="200"/>
        <v>23.019941936379396</v>
      </c>
      <c r="AI276" s="81">
        <f t="shared" si="201"/>
        <v>1.0227378647165495</v>
      </c>
      <c r="AJ276" s="80">
        <f t="shared" si="202"/>
        <v>10.765661183999997</v>
      </c>
      <c r="AK276" s="80">
        <f t="shared" si="203"/>
        <v>28.966727359285809</v>
      </c>
      <c r="AL276" s="78">
        <f t="shared" ca="1" si="204"/>
        <v>0.89977668386947551</v>
      </c>
      <c r="AM276" s="80">
        <f t="shared" ca="1" si="205"/>
        <v>25.968044944267053</v>
      </c>
      <c r="AN276" s="80">
        <f t="shared" si="206"/>
        <v>10.579462641509432</v>
      </c>
      <c r="AO276" s="80">
        <f t="shared" si="207"/>
        <v>3.2490504207939233</v>
      </c>
      <c r="AP276" s="80">
        <f t="shared" si="208"/>
        <v>3.5307332168771639</v>
      </c>
      <c r="AQ276" s="80">
        <f t="shared" ca="1" si="209"/>
        <v>2.711213067354143</v>
      </c>
      <c r="AR276" s="80">
        <f t="shared" si="210"/>
        <v>2.996602850552923</v>
      </c>
      <c r="AS276" s="78">
        <f t="shared" si="211"/>
        <v>1.4393385427201276E-2</v>
      </c>
      <c r="AT276" s="96">
        <f t="shared" ca="1" si="212"/>
        <v>4</v>
      </c>
      <c r="AU276" s="97" t="str">
        <f t="shared" ca="1" si="213"/>
        <v>Silt mxture</v>
      </c>
      <c r="AV276" s="98">
        <f t="shared" si="214"/>
        <v>3</v>
      </c>
      <c r="AW276" s="99" t="str">
        <f t="shared" si="215"/>
        <v>Clay</v>
      </c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</row>
    <row r="277" spans="1:69">
      <c r="A277">
        <v>5.28</v>
      </c>
      <c r="C277" s="89">
        <f t="shared" si="176"/>
        <v>-17.322624000000001</v>
      </c>
      <c r="D277" s="84">
        <f t="shared" si="177"/>
        <v>17.322624000000001</v>
      </c>
      <c r="E277" s="76">
        <v>1.0094000000000001</v>
      </c>
      <c r="F277" s="91">
        <f t="shared" si="178"/>
        <v>10.538136</v>
      </c>
      <c r="G277" s="80">
        <f t="shared" si="179"/>
        <v>10.674899999999999</v>
      </c>
      <c r="H277" s="81">
        <f t="shared" si="217"/>
        <v>11.103536571428569</v>
      </c>
      <c r="I277" s="102">
        <v>35.6</v>
      </c>
      <c r="J277" s="92">
        <f t="shared" si="180"/>
        <v>0.37166399999999999</v>
      </c>
      <c r="K277" s="102">
        <v>65.5</v>
      </c>
      <c r="L277" s="78">
        <f t="shared" si="181"/>
        <v>0.68381999999999998</v>
      </c>
      <c r="M277" s="81">
        <f t="shared" si="182"/>
        <v>0.54046586880000003</v>
      </c>
      <c r="N277" s="14">
        <f t="shared" si="216"/>
        <v>115</v>
      </c>
      <c r="O277" s="78">
        <f t="shared" si="183"/>
        <v>0.89844708000000262</v>
      </c>
      <c r="P277" s="78">
        <f t="shared" si="184"/>
        <v>0.35798121119999954</v>
      </c>
      <c r="Q277" s="93">
        <f t="shared" si="185"/>
        <v>3.2262294635999993</v>
      </c>
      <c r="R277" s="80">
        <f t="shared" si="186"/>
        <v>9.0122871331298615</v>
      </c>
      <c r="S277" s="80">
        <f t="shared" si="187"/>
        <v>3094.6525134656722</v>
      </c>
      <c r="T277" s="69">
        <f t="shared" si="188"/>
        <v>157.51173292799982</v>
      </c>
      <c r="U277" s="78">
        <f t="shared" si="189"/>
        <v>1.7433832659783508</v>
      </c>
      <c r="V277" s="69">
        <f t="shared" si="190"/>
        <v>108.78711579704908</v>
      </c>
      <c r="W277" s="80">
        <f t="shared" ca="1" si="191"/>
        <v>4.466473492148336</v>
      </c>
      <c r="X277" s="80">
        <f t="shared" ca="1" si="192"/>
        <v>32.950051233079577</v>
      </c>
      <c r="Y277" s="94">
        <f t="shared" ca="1" si="193"/>
        <v>1.3131736997569577E-7</v>
      </c>
      <c r="Z277" s="80">
        <f t="shared" ca="1" si="194"/>
        <v>14</v>
      </c>
      <c r="AA277" s="80">
        <f t="shared" ca="1" si="195"/>
        <v>136.87034087999996</v>
      </c>
      <c r="AB277" s="80">
        <f t="shared" ca="1" si="196"/>
        <v>49.772639608722145</v>
      </c>
      <c r="AC277" s="80">
        <f t="shared" si="197"/>
        <v>14.559784284050441</v>
      </c>
      <c r="AD277" s="69">
        <f t="shared" si="198"/>
        <v>1150.1709317647055</v>
      </c>
      <c r="AE277" s="69">
        <f t="shared" si="218"/>
        <v>1200.5987636974785</v>
      </c>
      <c r="AF277" s="69">
        <f t="shared" si="199"/>
        <v>1067.49</v>
      </c>
      <c r="AG277" s="95">
        <f t="shared" si="219"/>
        <v>1110.3536571428569</v>
      </c>
      <c r="AH277" s="93">
        <f t="shared" si="200"/>
        <v>21.841399491058613</v>
      </c>
      <c r="AI277" s="81">
        <f t="shared" si="201"/>
        <v>1.0382220864445202</v>
      </c>
      <c r="AJ277" s="80">
        <f t="shared" si="202"/>
        <v>10.247903999999998</v>
      </c>
      <c r="AK277" s="80">
        <f t="shared" si="203"/>
        <v>27.309961009484425</v>
      </c>
      <c r="AL277" s="78">
        <f t="shared" ca="1" si="204"/>
        <v>0.91332642768938987</v>
      </c>
      <c r="AM277" s="80">
        <f t="shared" ca="1" si="205"/>
        <v>24.857600445724213</v>
      </c>
      <c r="AN277" s="80">
        <f t="shared" si="206"/>
        <v>10.07066037735849</v>
      </c>
      <c r="AO277" s="80">
        <f t="shared" si="207"/>
        <v>3.4816625916870416</v>
      </c>
      <c r="AP277" s="80">
        <f t="shared" si="208"/>
        <v>3.8016241988919646</v>
      </c>
      <c r="AQ277" s="80">
        <f t="shared" ca="1" si="209"/>
        <v>2.7465630485582961</v>
      </c>
      <c r="AR277" s="80">
        <f t="shared" si="210"/>
        <v>3.0314510367219252</v>
      </c>
      <c r="AS277" s="78">
        <f t="shared" si="211"/>
        <v>1.4663204781228569E-2</v>
      </c>
      <c r="AT277" s="96">
        <f t="shared" ca="1" si="212"/>
        <v>4</v>
      </c>
      <c r="AU277" s="97" t="str">
        <f t="shared" ca="1" si="213"/>
        <v>Silt mxture</v>
      </c>
      <c r="AV277" s="98">
        <f t="shared" si="214"/>
        <v>3</v>
      </c>
      <c r="AW277" s="99" t="str">
        <f t="shared" si="215"/>
        <v>Clay</v>
      </c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</row>
    <row r="278" spans="1:69">
      <c r="A278">
        <v>5.3</v>
      </c>
      <c r="C278" s="89">
        <f t="shared" si="176"/>
        <v>-17.38824</v>
      </c>
      <c r="D278" s="84">
        <f t="shared" si="177"/>
        <v>17.38824</v>
      </c>
      <c r="E278" s="76">
        <v>0.97330000000000005</v>
      </c>
      <c r="F278" s="91">
        <f t="shared" si="178"/>
        <v>10.161251999999999</v>
      </c>
      <c r="G278" s="80">
        <f t="shared" si="179"/>
        <v>10.2982248</v>
      </c>
      <c r="H278" s="81">
        <f t="shared" si="217"/>
        <v>11.47561817142857</v>
      </c>
      <c r="I278" s="102">
        <v>36.1</v>
      </c>
      <c r="J278" s="92">
        <f t="shared" si="180"/>
        <v>0.376884</v>
      </c>
      <c r="K278" s="102">
        <v>65.599999999999994</v>
      </c>
      <c r="L278" s="78">
        <f t="shared" si="181"/>
        <v>0.68486399999999992</v>
      </c>
      <c r="M278" s="81">
        <f t="shared" si="182"/>
        <v>0.54251308799999998</v>
      </c>
      <c r="N278" s="14">
        <f t="shared" si="216"/>
        <v>115</v>
      </c>
      <c r="O278" s="78">
        <f t="shared" si="183"/>
        <v>0.90222000000000258</v>
      </c>
      <c r="P278" s="78">
        <f t="shared" si="184"/>
        <v>0.35970691199999949</v>
      </c>
      <c r="Q278" s="93">
        <f t="shared" si="185"/>
        <v>3.1006815839999988</v>
      </c>
      <c r="R278" s="80">
        <f t="shared" si="186"/>
        <v>8.6200222474457302</v>
      </c>
      <c r="S278" s="80">
        <f t="shared" si="187"/>
        <v>2933.030665700227</v>
      </c>
      <c r="T278" s="69">
        <f t="shared" si="188"/>
        <v>158.27104127999976</v>
      </c>
      <c r="U278" s="78">
        <f t="shared" si="189"/>
        <v>1.7436145807620931</v>
      </c>
      <c r="V278" s="69">
        <f t="shared" si="190"/>
        <v>108.80154983955461</v>
      </c>
      <c r="W278" s="80">
        <f t="shared" ca="1" si="191"/>
        <v>4.3826511576426528</v>
      </c>
      <c r="X278" s="80">
        <f t="shared" ca="1" si="192"/>
        <v>32.791358629008151</v>
      </c>
      <c r="Y278" s="94">
        <f t="shared" ca="1" si="193"/>
        <v>1.0933247318692998E-7</v>
      </c>
      <c r="Z278" s="80">
        <f t="shared" ca="1" si="194"/>
        <v>14</v>
      </c>
      <c r="AA278" s="80">
        <f t="shared" ca="1" si="195"/>
        <v>131.54406719999994</v>
      </c>
      <c r="AB278" s="80">
        <f t="shared" ca="1" si="196"/>
        <v>39.827182707813343</v>
      </c>
      <c r="AC278" s="80">
        <f t="shared" si="197"/>
        <v>14.7228512942321</v>
      </c>
      <c r="AD278" s="69">
        <f t="shared" si="198"/>
        <v>1105.4123294117644</v>
      </c>
      <c r="AE278" s="69">
        <f t="shared" si="218"/>
        <v>1243.9291966386552</v>
      </c>
      <c r="AF278" s="69">
        <f t="shared" si="199"/>
        <v>1029.82248</v>
      </c>
      <c r="AG278" s="95">
        <f t="shared" si="219"/>
        <v>1147.5618171428571</v>
      </c>
      <c r="AH278" s="93">
        <f t="shared" si="200"/>
        <v>21.028214949262949</v>
      </c>
      <c r="AI278" s="81">
        <f t="shared" si="201"/>
        <v>1.0477530106510728</v>
      </c>
      <c r="AJ278" s="80">
        <f t="shared" si="202"/>
        <v>9.8862958079999999</v>
      </c>
      <c r="AK278" s="80">
        <f t="shared" si="203"/>
        <v>26.121279537714333</v>
      </c>
      <c r="AL278" s="78">
        <f t="shared" ca="1" si="204"/>
        <v>0.92338062947500077</v>
      </c>
      <c r="AM278" s="80">
        <f t="shared" ca="1" si="205"/>
        <v>24.04543303129827</v>
      </c>
      <c r="AN278" s="80">
        <f t="shared" si="206"/>
        <v>9.7153064150943393</v>
      </c>
      <c r="AO278" s="80">
        <f t="shared" si="207"/>
        <v>3.659698708460899</v>
      </c>
      <c r="AP278" s="80">
        <f t="shared" si="208"/>
        <v>4.0111090620132526</v>
      </c>
      <c r="AQ278" s="80">
        <f t="shared" ca="1" si="209"/>
        <v>2.772738378753778</v>
      </c>
      <c r="AR278" s="80">
        <f t="shared" si="210"/>
        <v>3.0567465501241622</v>
      </c>
      <c r="AS278" s="78">
        <f t="shared" si="211"/>
        <v>1.5150153179998375E-2</v>
      </c>
      <c r="AT278" s="96">
        <f t="shared" ca="1" si="212"/>
        <v>4</v>
      </c>
      <c r="AU278" s="97" t="str">
        <f t="shared" ca="1" si="213"/>
        <v>Silt mxture</v>
      </c>
      <c r="AV278" s="98">
        <f t="shared" si="214"/>
        <v>3</v>
      </c>
      <c r="AW278" s="99" t="str">
        <f t="shared" si="215"/>
        <v>Clay</v>
      </c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</row>
    <row r="279" spans="1:69">
      <c r="A279">
        <v>5.32</v>
      </c>
      <c r="C279" s="89">
        <f t="shared" si="176"/>
        <v>-17.453856000000002</v>
      </c>
      <c r="D279" s="84">
        <f t="shared" si="177"/>
        <v>17.453856000000002</v>
      </c>
      <c r="E279" s="76">
        <v>1.0218</v>
      </c>
      <c r="F279" s="91">
        <f t="shared" si="178"/>
        <v>10.667591999999999</v>
      </c>
      <c r="G279" s="80">
        <f t="shared" si="179"/>
        <v>10.804982399999998</v>
      </c>
      <c r="H279" s="81">
        <f t="shared" si="217"/>
        <v>12.000302742857142</v>
      </c>
      <c r="I279" s="102">
        <v>36</v>
      </c>
      <c r="J279" s="92">
        <f t="shared" si="180"/>
        <v>0.37584000000000001</v>
      </c>
      <c r="K279" s="102">
        <v>65.8</v>
      </c>
      <c r="L279" s="78">
        <f t="shared" si="181"/>
        <v>0.6869519999999999</v>
      </c>
      <c r="M279" s="81">
        <f t="shared" si="182"/>
        <v>0.54456030720000004</v>
      </c>
      <c r="N279" s="14">
        <f t="shared" si="216"/>
        <v>115</v>
      </c>
      <c r="O279" s="78">
        <f t="shared" si="183"/>
        <v>0.90599292000000264</v>
      </c>
      <c r="P279" s="78">
        <f t="shared" si="184"/>
        <v>0.36143261279999955</v>
      </c>
      <c r="Q279" s="93">
        <f t="shared" si="185"/>
        <v>3.2666665283999987</v>
      </c>
      <c r="R279" s="80">
        <f t="shared" si="186"/>
        <v>9.0381067250498059</v>
      </c>
      <c r="S279" s="80">
        <f t="shared" si="187"/>
        <v>3098.624408384042</v>
      </c>
      <c r="T279" s="69">
        <f t="shared" si="188"/>
        <v>159.0303496319998</v>
      </c>
      <c r="U279" s="78">
        <f t="shared" si="189"/>
        <v>1.7451668640943689</v>
      </c>
      <c r="V279" s="69">
        <f t="shared" si="190"/>
        <v>108.89841231948861</v>
      </c>
      <c r="W279" s="80">
        <f t="shared" ca="1" si="191"/>
        <v>4.5166801779384009</v>
      </c>
      <c r="X279" s="80">
        <f t="shared" ca="1" si="192"/>
        <v>32.965707704953559</v>
      </c>
      <c r="Y279" s="94">
        <f t="shared" ca="1" si="193"/>
        <v>1.3264778732240483E-7</v>
      </c>
      <c r="Z279" s="80">
        <f t="shared" ca="1" si="194"/>
        <v>14</v>
      </c>
      <c r="AA279" s="80">
        <f t="shared" ca="1" si="195"/>
        <v>138.58585271999993</v>
      </c>
      <c r="AB279" s="80">
        <f t="shared" ca="1" si="196"/>
        <v>50.907064756144628</v>
      </c>
      <c r="AC279" s="80">
        <f t="shared" si="197"/>
        <v>14.555884957045354</v>
      </c>
      <c r="AD279" s="69">
        <f t="shared" si="198"/>
        <v>1164.5869976470583</v>
      </c>
      <c r="AE279" s="69">
        <f t="shared" si="218"/>
        <v>1305.2129203361342</v>
      </c>
      <c r="AF279" s="69">
        <f t="shared" si="199"/>
        <v>1080.4982399999999</v>
      </c>
      <c r="AG279" s="95">
        <f t="shared" si="219"/>
        <v>1200.0302742857143</v>
      </c>
      <c r="AH279" s="93">
        <f t="shared" si="200"/>
        <v>21.866211772389686</v>
      </c>
      <c r="AI279" s="81">
        <f t="shared" si="201"/>
        <v>1.0398618904043748</v>
      </c>
      <c r="AJ279" s="80">
        <f t="shared" si="202"/>
        <v>10.372783103999998</v>
      </c>
      <c r="AK279" s="80">
        <f t="shared" si="203"/>
        <v>27.388202197120624</v>
      </c>
      <c r="AL279" s="78">
        <f t="shared" ca="1" si="204"/>
        <v>0.912940560339217</v>
      </c>
      <c r="AM279" s="80">
        <f t="shared" ca="1" si="205"/>
        <v>24.939200032762571</v>
      </c>
      <c r="AN279" s="80">
        <f t="shared" si="206"/>
        <v>10.193379622641507</v>
      </c>
      <c r="AO279" s="80">
        <f t="shared" si="207"/>
        <v>3.4783953003014614</v>
      </c>
      <c r="AP279" s="80">
        <f t="shared" si="208"/>
        <v>3.7967511811114698</v>
      </c>
      <c r="AQ279" s="80">
        <f t="shared" ca="1" si="209"/>
        <v>2.7451229716227652</v>
      </c>
      <c r="AR279" s="80">
        <f t="shared" si="210"/>
        <v>3.0269345956754568</v>
      </c>
      <c r="AS279" s="78">
        <f t="shared" si="211"/>
        <v>1.4384467534558883E-2</v>
      </c>
      <c r="AT279" s="96">
        <f t="shared" ca="1" si="212"/>
        <v>4</v>
      </c>
      <c r="AU279" s="97" t="str">
        <f t="shared" ca="1" si="213"/>
        <v>Silt mxture</v>
      </c>
      <c r="AV279" s="98">
        <f t="shared" si="214"/>
        <v>3</v>
      </c>
      <c r="AW279" s="99" t="str">
        <f t="shared" si="215"/>
        <v>Clay</v>
      </c>
      <c r="AX279" s="78"/>
      <c r="AY279" s="78"/>
      <c r="AZ279" s="78"/>
      <c r="BA279" s="78"/>
      <c r="BB279" s="78"/>
      <c r="BC279" s="78"/>
      <c r="BD279" s="78"/>
      <c r="BE279" s="78"/>
      <c r="BF279" s="78"/>
      <c r="BG279" s="78"/>
      <c r="BH279" s="78"/>
      <c r="BI279" s="78"/>
      <c r="BJ279" s="78"/>
      <c r="BK279" s="78"/>
      <c r="BL279" s="78"/>
      <c r="BM279" s="78"/>
      <c r="BN279" s="78"/>
      <c r="BO279" s="78"/>
      <c r="BP279" s="78"/>
      <c r="BQ279" s="78"/>
    </row>
    <row r="280" spans="1:69">
      <c r="A280">
        <v>5.34</v>
      </c>
      <c r="C280" s="89">
        <f t="shared" si="176"/>
        <v>-17.519472</v>
      </c>
      <c r="D280" s="84">
        <f t="shared" si="177"/>
        <v>17.519472</v>
      </c>
      <c r="E280" s="76">
        <v>1.1089</v>
      </c>
      <c r="F280" s="91">
        <f t="shared" si="178"/>
        <v>11.576915999999999</v>
      </c>
      <c r="G280" s="80">
        <f t="shared" si="179"/>
        <v>11.715767999999999</v>
      </c>
      <c r="H280" s="81">
        <f t="shared" si="217"/>
        <v>12.799976914285711</v>
      </c>
      <c r="I280" s="102">
        <v>35.200000000000003</v>
      </c>
      <c r="J280" s="92">
        <f t="shared" si="180"/>
        <v>0.36748800000000004</v>
      </c>
      <c r="K280" s="102">
        <v>66.5</v>
      </c>
      <c r="L280" s="78">
        <f t="shared" si="181"/>
        <v>0.69425999999999999</v>
      </c>
      <c r="M280" s="81">
        <f t="shared" si="182"/>
        <v>0.54660752639999999</v>
      </c>
      <c r="N280" s="14">
        <f t="shared" si="216"/>
        <v>115</v>
      </c>
      <c r="O280" s="78">
        <f t="shared" si="183"/>
        <v>0.9097658400000026</v>
      </c>
      <c r="P280" s="78">
        <f t="shared" si="184"/>
        <v>0.3631583135999995</v>
      </c>
      <c r="Q280" s="93">
        <f t="shared" si="185"/>
        <v>3.5659807127999992</v>
      </c>
      <c r="R280" s="80">
        <f t="shared" si="186"/>
        <v>9.8193558546142672</v>
      </c>
      <c r="S280" s="80">
        <f t="shared" si="187"/>
        <v>3459.4173735324835</v>
      </c>
      <c r="T280" s="69">
        <f t="shared" si="188"/>
        <v>159.78965798399977</v>
      </c>
      <c r="U280" s="78">
        <f t="shared" si="189"/>
        <v>1.745694910956695</v>
      </c>
      <c r="V280" s="69">
        <f t="shared" si="190"/>
        <v>108.93136244369776</v>
      </c>
      <c r="W280" s="80">
        <f t="shared" ca="1" si="191"/>
        <v>4.7358205604679053</v>
      </c>
      <c r="X280" s="80">
        <f t="shared" ca="1" si="192"/>
        <v>33.263319148679678</v>
      </c>
      <c r="Y280" s="94">
        <f t="shared" ca="1" si="193"/>
        <v>1.9052088151232339E-7</v>
      </c>
      <c r="Z280" s="80">
        <f t="shared" ca="1" si="194"/>
        <v>14</v>
      </c>
      <c r="AA280" s="80">
        <f t="shared" ca="1" si="195"/>
        <v>151.28403023999996</v>
      </c>
      <c r="AB280" s="80">
        <f t="shared" ca="1" si="196"/>
        <v>79.81689267709416</v>
      </c>
      <c r="AC280" s="80">
        <f t="shared" si="197"/>
        <v>14.221046784913767</v>
      </c>
      <c r="AD280" s="69">
        <f t="shared" si="198"/>
        <v>1271.2943717647054</v>
      </c>
      <c r="AE280" s="69">
        <f t="shared" si="218"/>
        <v>1398.848361680672</v>
      </c>
      <c r="AF280" s="69">
        <f t="shared" si="199"/>
        <v>1171.5767999999998</v>
      </c>
      <c r="AG280" s="95">
        <f t="shared" si="219"/>
        <v>1279.9976914285714</v>
      </c>
      <c r="AH280" s="93">
        <f t="shared" si="200"/>
        <v>23.637015538145732</v>
      </c>
      <c r="AI280" s="81">
        <f t="shared" si="201"/>
        <v>1.0119223111184767</v>
      </c>
      <c r="AJ280" s="80">
        <f t="shared" si="202"/>
        <v>11.247137279999999</v>
      </c>
      <c r="AK280" s="80">
        <f t="shared" si="203"/>
        <v>29.755623801861415</v>
      </c>
      <c r="AL280" s="78">
        <f t="shared" ca="1" si="204"/>
        <v>0.89331491525462547</v>
      </c>
      <c r="AM280" s="80">
        <f t="shared" ca="1" si="205"/>
        <v>26.542272550079574</v>
      </c>
      <c r="AN280" s="80">
        <f t="shared" si="206"/>
        <v>11.052611320754716</v>
      </c>
      <c r="AO280" s="80">
        <f t="shared" si="207"/>
        <v>3.1366957761539838</v>
      </c>
      <c r="AP280" s="80">
        <f t="shared" si="208"/>
        <v>3.4007766661412564</v>
      </c>
      <c r="AQ280" s="80">
        <f t="shared" ca="1" si="209"/>
        <v>2.6933984412665355</v>
      </c>
      <c r="AR280" s="80">
        <f t="shared" si="210"/>
        <v>2.9722634639729462</v>
      </c>
      <c r="AS280" s="78">
        <f t="shared" si="211"/>
        <v>1.3663931527476213E-2</v>
      </c>
      <c r="AT280" s="96">
        <f t="shared" ca="1" si="212"/>
        <v>4</v>
      </c>
      <c r="AU280" s="97" t="str">
        <f t="shared" ca="1" si="213"/>
        <v>Silt mxture</v>
      </c>
      <c r="AV280" s="98">
        <f t="shared" si="214"/>
        <v>3</v>
      </c>
      <c r="AW280" s="99" t="str">
        <f t="shared" si="215"/>
        <v>Clay</v>
      </c>
      <c r="AX280" s="78"/>
      <c r="AY280" s="78"/>
      <c r="AZ280" s="78"/>
      <c r="BA280" s="78"/>
      <c r="BB280" s="78"/>
      <c r="BC280" s="78"/>
      <c r="BD280" s="78"/>
      <c r="BE280" s="78"/>
      <c r="BF280" s="78"/>
      <c r="BG280" s="78"/>
      <c r="BH280" s="78"/>
      <c r="BI280" s="78"/>
      <c r="BJ280" s="78"/>
      <c r="BK280" s="78"/>
      <c r="BL280" s="78"/>
      <c r="BM280" s="78"/>
      <c r="BN280" s="78"/>
      <c r="BO280" s="78"/>
      <c r="BP280" s="78"/>
      <c r="BQ280" s="78"/>
    </row>
    <row r="281" spans="1:69">
      <c r="A281">
        <v>5.36</v>
      </c>
      <c r="C281" s="89">
        <f t="shared" si="176"/>
        <v>-17.585088000000002</v>
      </c>
      <c r="D281" s="84">
        <f t="shared" si="177"/>
        <v>17.585088000000002</v>
      </c>
      <c r="E281" s="76">
        <v>1.3527</v>
      </c>
      <c r="F281" s="91">
        <f t="shared" si="178"/>
        <v>14.122188</v>
      </c>
      <c r="G281" s="80">
        <f t="shared" si="179"/>
        <v>14.262292799999999</v>
      </c>
      <c r="H281" s="81">
        <f t="shared" si="217"/>
        <v>13.831299771428572</v>
      </c>
      <c r="I281" s="102">
        <v>35</v>
      </c>
      <c r="J281" s="92">
        <f t="shared" si="180"/>
        <v>0.3654</v>
      </c>
      <c r="K281" s="102">
        <v>67.099999999999994</v>
      </c>
      <c r="L281" s="78">
        <f t="shared" si="181"/>
        <v>0.70052399999999992</v>
      </c>
      <c r="M281" s="81">
        <f t="shared" si="182"/>
        <v>0.54865474560000005</v>
      </c>
      <c r="N281" s="14">
        <f t="shared" si="216"/>
        <v>115</v>
      </c>
      <c r="O281" s="78">
        <f t="shared" si="183"/>
        <v>0.91353876000000267</v>
      </c>
      <c r="P281" s="78">
        <f t="shared" si="184"/>
        <v>0.36488401439999957</v>
      </c>
      <c r="Q281" s="93">
        <f t="shared" si="185"/>
        <v>4.4050888331999989</v>
      </c>
      <c r="R281" s="80">
        <f t="shared" si="186"/>
        <v>12.072572815894793</v>
      </c>
      <c r="S281" s="80">
        <f t="shared" si="187"/>
        <v>4297.8698734666268</v>
      </c>
      <c r="T281" s="69">
        <f t="shared" si="188"/>
        <v>160.54896633599981</v>
      </c>
      <c r="U281" s="78">
        <f t="shared" si="189"/>
        <v>1.7527144364500085</v>
      </c>
      <c r="V281" s="69">
        <f t="shared" si="190"/>
        <v>109.36938083448052</v>
      </c>
      <c r="W281" s="80">
        <f t="shared" ca="1" si="191"/>
        <v>5.3535685654557073</v>
      </c>
      <c r="X281" s="80">
        <f t="shared" ca="1" si="192"/>
        <v>34.031363267672347</v>
      </c>
      <c r="Y281" s="94">
        <f t="shared" ca="1" si="193"/>
        <v>4.2375416166765749E-7</v>
      </c>
      <c r="Z281" s="80">
        <f t="shared" ca="1" si="194"/>
        <v>14</v>
      </c>
      <c r="AA281" s="80">
        <f t="shared" ca="1" si="195"/>
        <v>186.88255655999995</v>
      </c>
      <c r="AB281" s="80">
        <f t="shared" ca="1" si="196"/>
        <v>219.30164608262226</v>
      </c>
      <c r="AC281" s="80">
        <f t="shared" si="197"/>
        <v>13.561294684405318</v>
      </c>
      <c r="AD281" s="69">
        <f t="shared" si="198"/>
        <v>1570.4416517647055</v>
      </c>
      <c r="AE281" s="69">
        <f t="shared" si="218"/>
        <v>1519.7365895798316</v>
      </c>
      <c r="AF281" s="69">
        <f t="shared" si="199"/>
        <v>1426.22928</v>
      </c>
      <c r="AG281" s="95">
        <f t="shared" si="219"/>
        <v>1383.1299771428571</v>
      </c>
      <c r="AH281" s="93">
        <f t="shared" si="200"/>
        <v>27.8707435515893</v>
      </c>
      <c r="AI281" s="81">
        <f t="shared" si="201"/>
        <v>1.00141410853761</v>
      </c>
      <c r="AJ281" s="80">
        <f t="shared" si="202"/>
        <v>13.691801087999998</v>
      </c>
      <c r="AK281" s="80">
        <f t="shared" si="203"/>
        <v>36.583553987559974</v>
      </c>
      <c r="AL281" s="78">
        <f t="shared" ca="1" si="204"/>
        <v>0.84988569084997589</v>
      </c>
      <c r="AM281" s="80">
        <f t="shared" ca="1" si="205"/>
        <v>31.171686303340422</v>
      </c>
      <c r="AN281" s="80">
        <f t="shared" si="206"/>
        <v>13.454993207547169</v>
      </c>
      <c r="AO281" s="80">
        <f t="shared" si="207"/>
        <v>2.5620004099200657</v>
      </c>
      <c r="AP281" s="80">
        <f t="shared" si="208"/>
        <v>2.7373341280022574</v>
      </c>
      <c r="AQ281" s="80">
        <f t="shared" ca="1" si="209"/>
        <v>2.5791973247684212</v>
      </c>
      <c r="AR281" s="80">
        <f t="shared" si="210"/>
        <v>2.8518584713993205</v>
      </c>
      <c r="AS281" s="78">
        <f t="shared" si="211"/>
        <v>1.1377035934958311E-2</v>
      </c>
      <c r="AT281" s="96">
        <f t="shared" ca="1" si="212"/>
        <v>5</v>
      </c>
      <c r="AU281" s="97" t="str">
        <f t="shared" ca="1" si="213"/>
        <v>Sand mixture</v>
      </c>
      <c r="AV281" s="98">
        <f t="shared" si="214"/>
        <v>4</v>
      </c>
      <c r="AW281" s="99" t="str">
        <f t="shared" si="215"/>
        <v>Silt mxture</v>
      </c>
      <c r="AX281" s="78"/>
      <c r="AY281" s="78"/>
      <c r="AZ281" s="78"/>
      <c r="BA281" s="78"/>
      <c r="BB281" s="78"/>
      <c r="BC281" s="78"/>
      <c r="BD281" s="78"/>
      <c r="BE281" s="78"/>
      <c r="BF281" s="78"/>
      <c r="BG281" s="78"/>
      <c r="BH281" s="78"/>
      <c r="BI281" s="78"/>
      <c r="BJ281" s="78"/>
      <c r="BK281" s="78"/>
      <c r="BL281" s="78"/>
      <c r="BM281" s="78"/>
      <c r="BN281" s="78"/>
      <c r="BO281" s="78"/>
      <c r="BP281" s="78"/>
      <c r="BQ281" s="78"/>
    </row>
    <row r="282" spans="1:69">
      <c r="A282">
        <v>5.38</v>
      </c>
      <c r="C282" s="89">
        <f t="shared" si="176"/>
        <v>-17.650704000000001</v>
      </c>
      <c r="D282" s="84">
        <f t="shared" si="177"/>
        <v>17.650704000000001</v>
      </c>
      <c r="E282" s="76">
        <v>1.4260999999999999</v>
      </c>
      <c r="F282" s="91">
        <f t="shared" si="178"/>
        <v>14.888483999999998</v>
      </c>
      <c r="G282" s="80">
        <f t="shared" si="179"/>
        <v>15.031720799999999</v>
      </c>
      <c r="H282" s="81">
        <f t="shared" si="217"/>
        <v>15.111929828571428</v>
      </c>
      <c r="I282" s="102">
        <v>34.200000000000003</v>
      </c>
      <c r="J282" s="92">
        <f t="shared" si="180"/>
        <v>0.35704800000000003</v>
      </c>
      <c r="K282" s="102">
        <v>68.599999999999994</v>
      </c>
      <c r="L282" s="78">
        <f t="shared" si="181"/>
        <v>0.71618399999999993</v>
      </c>
      <c r="M282" s="81">
        <f t="shared" si="182"/>
        <v>0.5507019648</v>
      </c>
      <c r="N282" s="14">
        <f t="shared" si="216"/>
        <v>115</v>
      </c>
      <c r="O282" s="78">
        <f t="shared" si="183"/>
        <v>0.91731168000000263</v>
      </c>
      <c r="P282" s="78">
        <f t="shared" si="184"/>
        <v>0.36660971519999952</v>
      </c>
      <c r="Q282" s="93">
        <f t="shared" si="185"/>
        <v>4.6577550095999989</v>
      </c>
      <c r="R282" s="80">
        <f t="shared" si="186"/>
        <v>12.704941567244111</v>
      </c>
      <c r="S282" s="80">
        <f t="shared" si="187"/>
        <v>4650.6876386368203</v>
      </c>
      <c r="T282" s="69">
        <f t="shared" si="188"/>
        <v>161.30827468799978</v>
      </c>
      <c r="U282" s="78">
        <f t="shared" si="189"/>
        <v>1.7520568548299491</v>
      </c>
      <c r="V282" s="69">
        <f t="shared" si="190"/>
        <v>109.32834774138882</v>
      </c>
      <c r="W282" s="80">
        <f t="shared" ca="1" si="191"/>
        <v>5.5172742893647353</v>
      </c>
      <c r="X282" s="80">
        <f t="shared" ca="1" si="192"/>
        <v>34.212256772224151</v>
      </c>
      <c r="Y282" s="94">
        <f t="shared" ca="1" si="193"/>
        <v>5.3976456985389393E-7</v>
      </c>
      <c r="Z282" s="80">
        <f t="shared" ca="1" si="194"/>
        <v>14</v>
      </c>
      <c r="AA282" s="80">
        <f t="shared" ca="1" si="195"/>
        <v>197.60172767999995</v>
      </c>
      <c r="AB282" s="80">
        <f t="shared" ca="1" si="196"/>
        <v>295.36175504376405</v>
      </c>
      <c r="AC282" s="80">
        <f t="shared" si="197"/>
        <v>13.321447320930336</v>
      </c>
      <c r="AD282" s="69">
        <f t="shared" si="198"/>
        <v>1660.5187199999996</v>
      </c>
      <c r="AE282" s="69">
        <f t="shared" si="218"/>
        <v>1669.9550763025204</v>
      </c>
      <c r="AF282" s="69">
        <f t="shared" si="199"/>
        <v>1503.1720799999998</v>
      </c>
      <c r="AG282" s="95">
        <f t="shared" si="219"/>
        <v>1511.1929828571429</v>
      </c>
      <c r="AH282" s="93">
        <f t="shared" si="200"/>
        <v>29.502570617982272</v>
      </c>
      <c r="AI282" s="81">
        <f t="shared" si="201"/>
        <v>0.97391854388042276</v>
      </c>
      <c r="AJ282" s="80">
        <f t="shared" si="202"/>
        <v>14.430451967999998</v>
      </c>
      <c r="AK282" s="80">
        <f t="shared" si="203"/>
        <v>38.499822931042758</v>
      </c>
      <c r="AL282" s="78">
        <f t="shared" ca="1" si="204"/>
        <v>0.83679622291500477</v>
      </c>
      <c r="AM282" s="80">
        <f t="shared" ca="1" si="205"/>
        <v>32.374655898243027</v>
      </c>
      <c r="AN282" s="80">
        <f t="shared" si="206"/>
        <v>14.180868679245281</v>
      </c>
      <c r="AO282" s="80">
        <f t="shared" si="207"/>
        <v>2.3752969121140146</v>
      </c>
      <c r="AP282" s="80">
        <f t="shared" si="208"/>
        <v>2.5296701899767529</v>
      </c>
      <c r="AQ282" s="80">
        <f t="shared" ca="1" si="209"/>
        <v>2.5446281150148691</v>
      </c>
      <c r="AR282" s="80">
        <f t="shared" si="210"/>
        <v>2.8143946726708111</v>
      </c>
      <c r="AS282" s="78">
        <f t="shared" si="211"/>
        <v>1.1724333182712786E-2</v>
      </c>
      <c r="AT282" s="96">
        <f t="shared" ca="1" si="212"/>
        <v>5</v>
      </c>
      <c r="AU282" s="97" t="str">
        <f t="shared" ca="1" si="213"/>
        <v>Sand mixture</v>
      </c>
      <c r="AV282" s="98">
        <f t="shared" si="214"/>
        <v>4</v>
      </c>
      <c r="AW282" s="99" t="str">
        <f t="shared" si="215"/>
        <v>Silt mxture</v>
      </c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  <c r="BP282" s="78"/>
      <c r="BQ282" s="78"/>
    </row>
    <row r="283" spans="1:69">
      <c r="A283">
        <v>5.4</v>
      </c>
      <c r="C283" s="89">
        <f t="shared" si="176"/>
        <v>-17.716320000000003</v>
      </c>
      <c r="D283" s="84">
        <f t="shared" si="177"/>
        <v>17.716320000000003</v>
      </c>
      <c r="E283" s="76">
        <v>1.5965</v>
      </c>
      <c r="F283" s="91">
        <f t="shared" si="178"/>
        <v>16.667459999999998</v>
      </c>
      <c r="G283" s="80">
        <f t="shared" si="179"/>
        <v>16.811949599999998</v>
      </c>
      <c r="H283" s="81">
        <f t="shared" si="217"/>
        <v>16.4818368</v>
      </c>
      <c r="I283" s="102">
        <v>34.4</v>
      </c>
      <c r="J283" s="92">
        <f t="shared" si="180"/>
        <v>0.35913599999999996</v>
      </c>
      <c r="K283" s="102">
        <v>69.2</v>
      </c>
      <c r="L283" s="78">
        <f t="shared" si="181"/>
        <v>0.72244799999999998</v>
      </c>
      <c r="M283" s="81">
        <f t="shared" si="182"/>
        <v>0.55274918400000006</v>
      </c>
      <c r="N283" s="14">
        <f t="shared" si="216"/>
        <v>115</v>
      </c>
      <c r="O283" s="78">
        <f t="shared" si="183"/>
        <v>0.9210846000000027</v>
      </c>
      <c r="P283" s="78">
        <f t="shared" si="184"/>
        <v>0.36833541599999958</v>
      </c>
      <c r="Q283" s="93">
        <f t="shared" si="185"/>
        <v>5.2439854499999994</v>
      </c>
      <c r="R283" s="80">
        <f t="shared" si="186"/>
        <v>14.23698406997606</v>
      </c>
      <c r="S283" s="80">
        <f t="shared" si="187"/>
        <v>5205.5865449628118</v>
      </c>
      <c r="T283" s="69">
        <f t="shared" si="188"/>
        <v>162.06758303999982</v>
      </c>
      <c r="U283" s="78">
        <f t="shared" si="189"/>
        <v>1.7571154297828988</v>
      </c>
      <c r="V283" s="69">
        <f t="shared" si="190"/>
        <v>109.64400281845289</v>
      </c>
      <c r="W283" s="80">
        <f t="shared" ca="1" si="191"/>
        <v>5.9301507917414158</v>
      </c>
      <c r="X283" s="80">
        <f t="shared" ca="1" si="192"/>
        <v>34.64229084412699</v>
      </c>
      <c r="Y283" s="94">
        <f t="shared" ca="1" si="193"/>
        <v>8.2900367097167278E-7</v>
      </c>
      <c r="Z283" s="80">
        <f t="shared" ca="1" si="194"/>
        <v>14</v>
      </c>
      <c r="AA283" s="80">
        <f t="shared" ca="1" si="195"/>
        <v>222.47210999999996</v>
      </c>
      <c r="AB283" s="80">
        <f t="shared" ca="1" si="196"/>
        <v>510.7297732028689</v>
      </c>
      <c r="AC283" s="80">
        <f t="shared" si="197"/>
        <v>12.978779821647898</v>
      </c>
      <c r="AD283" s="69">
        <f t="shared" si="198"/>
        <v>1869.5135294117642</v>
      </c>
      <c r="AE283" s="69">
        <f t="shared" si="218"/>
        <v>1830.6767294117647</v>
      </c>
      <c r="AF283" s="69">
        <f t="shared" si="199"/>
        <v>1681.19496</v>
      </c>
      <c r="AG283" s="95">
        <f t="shared" si="219"/>
        <v>1648.1836799999999</v>
      </c>
      <c r="AH283" s="93">
        <f t="shared" si="200"/>
        <v>32.304917511817585</v>
      </c>
      <c r="AI283" s="81">
        <f t="shared" si="201"/>
        <v>0.97502435117452935</v>
      </c>
      <c r="AJ283" s="80">
        <f t="shared" si="202"/>
        <v>16.139471615999998</v>
      </c>
      <c r="AK283" s="80">
        <f t="shared" si="203"/>
        <v>43.142375969624418</v>
      </c>
      <c r="AL283" s="78">
        <f t="shared" ca="1" si="204"/>
        <v>0.81352231391755203</v>
      </c>
      <c r="AM283" s="80">
        <f t="shared" ca="1" si="205"/>
        <v>35.424127933579406</v>
      </c>
      <c r="AN283" s="80">
        <f t="shared" si="206"/>
        <v>15.860329811320753</v>
      </c>
      <c r="AO283" s="80">
        <f t="shared" si="207"/>
        <v>2.1361948408410645</v>
      </c>
      <c r="AP283" s="80">
        <f t="shared" si="208"/>
        <v>2.260015423955839</v>
      </c>
      <c r="AQ283" s="80">
        <f t="shared" ca="1" si="209"/>
        <v>2.4833280888243578</v>
      </c>
      <c r="AR283" s="80">
        <f t="shared" si="210"/>
        <v>2.7482484323927721</v>
      </c>
      <c r="AS283" s="78">
        <f t="shared" si="211"/>
        <v>1.0679016906883292E-2</v>
      </c>
      <c r="AT283" s="96">
        <f t="shared" ca="1" si="212"/>
        <v>5</v>
      </c>
      <c r="AU283" s="97" t="str">
        <f t="shared" ca="1" si="213"/>
        <v>Sand mixture</v>
      </c>
      <c r="AV283" s="98">
        <f t="shared" si="214"/>
        <v>4</v>
      </c>
      <c r="AW283" s="99" t="str">
        <f t="shared" si="215"/>
        <v>Silt mxture</v>
      </c>
      <c r="AX283" s="78"/>
      <c r="AY283" s="78"/>
      <c r="AZ283" s="78"/>
      <c r="BA283" s="78"/>
      <c r="BB283" s="78"/>
      <c r="BC283" s="78"/>
      <c r="BD283" s="78"/>
      <c r="BE283" s="78"/>
      <c r="BF283" s="78"/>
      <c r="BG283" s="78"/>
      <c r="BH283" s="78"/>
      <c r="BI283" s="78"/>
      <c r="BJ283" s="78"/>
      <c r="BK283" s="78"/>
      <c r="BL283" s="78"/>
      <c r="BM283" s="78"/>
      <c r="BN283" s="78"/>
      <c r="BO283" s="78"/>
      <c r="BP283" s="78"/>
      <c r="BQ283" s="78"/>
    </row>
    <row r="284" spans="1:69">
      <c r="A284">
        <v>5.42</v>
      </c>
      <c r="C284" s="89">
        <f t="shared" si="176"/>
        <v>-17.781936000000002</v>
      </c>
      <c r="D284" s="84">
        <f t="shared" si="177"/>
        <v>17.781936000000002</v>
      </c>
      <c r="E284" s="76">
        <v>1.6998</v>
      </c>
      <c r="F284" s="91">
        <f t="shared" si="178"/>
        <v>17.745912000000001</v>
      </c>
      <c r="G284" s="80">
        <f t="shared" si="179"/>
        <v>17.894159999999999</v>
      </c>
      <c r="H284" s="81">
        <f t="shared" si="217"/>
        <v>17.755039542857141</v>
      </c>
      <c r="I284" s="102">
        <v>34.200000000000003</v>
      </c>
      <c r="J284" s="92">
        <f t="shared" si="180"/>
        <v>0.35704800000000003</v>
      </c>
      <c r="K284" s="102">
        <v>71</v>
      </c>
      <c r="L284" s="78">
        <f t="shared" si="181"/>
        <v>0.74124000000000001</v>
      </c>
      <c r="M284" s="81">
        <f t="shared" si="182"/>
        <v>0.55479640320000001</v>
      </c>
      <c r="N284" s="14">
        <f t="shared" si="216"/>
        <v>115</v>
      </c>
      <c r="O284" s="78">
        <f t="shared" si="183"/>
        <v>0.92485752000000265</v>
      </c>
      <c r="P284" s="78">
        <f t="shared" si="184"/>
        <v>0.37006111679999953</v>
      </c>
      <c r="Q284" s="93">
        <f t="shared" si="185"/>
        <v>5.5998698183999993</v>
      </c>
      <c r="R284" s="80">
        <f t="shared" si="186"/>
        <v>15.132283734166167</v>
      </c>
      <c r="S284" s="80">
        <f t="shared" si="187"/>
        <v>5591.3729444187411</v>
      </c>
      <c r="T284" s="69">
        <f t="shared" si="188"/>
        <v>162.82689139199979</v>
      </c>
      <c r="U284" s="78">
        <f t="shared" si="189"/>
        <v>1.7588700902425329</v>
      </c>
      <c r="V284" s="69">
        <f t="shared" si="190"/>
        <v>109.75349363113405</v>
      </c>
      <c r="W284" s="80">
        <f t="shared" ca="1" si="191"/>
        <v>6.1675579181259836</v>
      </c>
      <c r="X284" s="80">
        <f t="shared" ca="1" si="192"/>
        <v>34.869909197396566</v>
      </c>
      <c r="Y284" s="94">
        <f t="shared" ca="1" si="193"/>
        <v>1.0640603337917671E-6</v>
      </c>
      <c r="Z284" s="80">
        <f t="shared" ca="1" si="194"/>
        <v>14</v>
      </c>
      <c r="AA284" s="80">
        <f t="shared" ca="1" si="195"/>
        <v>237.57023471999995</v>
      </c>
      <c r="AB284" s="80">
        <f t="shared" ca="1" si="196"/>
        <v>700.03125209118912</v>
      </c>
      <c r="AC284" s="80">
        <f t="shared" si="197"/>
        <v>12.761438295418067</v>
      </c>
      <c r="AD284" s="69">
        <f t="shared" si="198"/>
        <v>1996.388527058823</v>
      </c>
      <c r="AE284" s="69">
        <f t="shared" si="218"/>
        <v>1980.0214144537811</v>
      </c>
      <c r="AF284" s="69">
        <f t="shared" si="199"/>
        <v>1789.4159999999999</v>
      </c>
      <c r="AG284" s="95">
        <f t="shared" si="219"/>
        <v>1775.5039542857141</v>
      </c>
      <c r="AH284" s="93">
        <f t="shared" si="200"/>
        <v>34.1657706435549</v>
      </c>
      <c r="AI284" s="81">
        <f t="shared" si="201"/>
        <v>0.96483522259099574</v>
      </c>
      <c r="AJ284" s="80">
        <f t="shared" si="202"/>
        <v>17.1783936</v>
      </c>
      <c r="AK284" s="80">
        <f t="shared" si="203"/>
        <v>45.855405255048986</v>
      </c>
      <c r="AL284" s="78">
        <f t="shared" ca="1" si="204"/>
        <v>0.8000168287664986</v>
      </c>
      <c r="AM284" s="80">
        <f t="shared" ca="1" si="205"/>
        <v>37.152816726850368</v>
      </c>
      <c r="AN284" s="80">
        <f t="shared" si="206"/>
        <v>16.881283018867922</v>
      </c>
      <c r="AO284" s="80">
        <f t="shared" si="207"/>
        <v>1.9953325554259045</v>
      </c>
      <c r="AP284" s="80">
        <f t="shared" si="208"/>
        <v>2.1040817701306018</v>
      </c>
      <c r="AQ284" s="80">
        <f t="shared" ca="1" si="209"/>
        <v>2.4476669703671785</v>
      </c>
      <c r="AR284" s="80">
        <f t="shared" si="210"/>
        <v>2.7091837863893202</v>
      </c>
      <c r="AS284" s="78">
        <f t="shared" si="211"/>
        <v>1.0987110225640815E-2</v>
      </c>
      <c r="AT284" s="96">
        <f t="shared" ca="1" si="212"/>
        <v>5</v>
      </c>
      <c r="AU284" s="97" t="str">
        <f t="shared" ca="1" si="213"/>
        <v>Sand mixture</v>
      </c>
      <c r="AV284" s="98">
        <f t="shared" si="214"/>
        <v>4</v>
      </c>
      <c r="AW284" s="99" t="str">
        <f t="shared" si="215"/>
        <v>Silt mxture</v>
      </c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78"/>
      <c r="BJ284" s="78"/>
      <c r="BK284" s="78"/>
      <c r="BL284" s="78"/>
      <c r="BM284" s="78"/>
      <c r="BN284" s="78"/>
      <c r="BO284" s="78"/>
      <c r="BP284" s="78"/>
      <c r="BQ284" s="78"/>
    </row>
    <row r="285" spans="1:69">
      <c r="A285">
        <v>5.44</v>
      </c>
      <c r="C285" s="89">
        <f t="shared" si="176"/>
        <v>-17.847552000000004</v>
      </c>
      <c r="D285" s="84">
        <f t="shared" si="177"/>
        <v>17.847552000000004</v>
      </c>
      <c r="E285" s="76">
        <v>1.8304</v>
      </c>
      <c r="F285" s="91">
        <f t="shared" si="178"/>
        <v>19.109376000000001</v>
      </c>
      <c r="G285" s="80">
        <f t="shared" si="179"/>
        <v>19.262635200000002</v>
      </c>
      <c r="H285" s="81">
        <f t="shared" si="217"/>
        <v>18.651746057142855</v>
      </c>
      <c r="I285" s="102">
        <v>33.1</v>
      </c>
      <c r="J285" s="92">
        <f t="shared" si="180"/>
        <v>0.34556399999999998</v>
      </c>
      <c r="K285" s="102">
        <v>73.400000000000006</v>
      </c>
      <c r="L285" s="78">
        <f t="shared" si="181"/>
        <v>0.76629599999999998</v>
      </c>
      <c r="M285" s="81">
        <f t="shared" si="182"/>
        <v>0.55684362240000007</v>
      </c>
      <c r="N285" s="14">
        <f t="shared" si="216"/>
        <v>115</v>
      </c>
      <c r="O285" s="78">
        <f t="shared" si="183"/>
        <v>0.92863044000000272</v>
      </c>
      <c r="P285" s="78">
        <f t="shared" si="184"/>
        <v>0.3717868175999996</v>
      </c>
      <c r="Q285" s="93">
        <f t="shared" si="185"/>
        <v>6.0502215707999998</v>
      </c>
      <c r="R285" s="80">
        <f t="shared" si="186"/>
        <v>16.273362272110873</v>
      </c>
      <c r="S285" s="80">
        <f t="shared" si="187"/>
        <v>6241.801045452039</v>
      </c>
      <c r="T285" s="69">
        <f t="shared" si="188"/>
        <v>163.58619974399983</v>
      </c>
      <c r="U285" s="78">
        <f t="shared" si="189"/>
        <v>1.757916994459523</v>
      </c>
      <c r="V285" s="69">
        <f t="shared" si="190"/>
        <v>109.69402045427424</v>
      </c>
      <c r="W285" s="80">
        <f t="shared" ca="1" si="191"/>
        <v>6.4341672672104062</v>
      </c>
      <c r="X285" s="80">
        <f t="shared" ca="1" si="192"/>
        <v>35.129826760166807</v>
      </c>
      <c r="Y285" s="94">
        <f t="shared" ca="1" si="193"/>
        <v>1.4928117914891776E-6</v>
      </c>
      <c r="Z285" s="80">
        <f t="shared" ca="1" si="194"/>
        <v>14</v>
      </c>
      <c r="AA285" s="80">
        <f t="shared" ca="1" si="195"/>
        <v>256.67606663999999</v>
      </c>
      <c r="AB285" s="80">
        <f t="shared" ca="1" si="196"/>
        <v>1061.0835476490108</v>
      </c>
      <c r="AC285" s="80">
        <f t="shared" si="197"/>
        <v>12.426898068713594</v>
      </c>
      <c r="AD285" s="69">
        <f t="shared" si="198"/>
        <v>2156.9417364705882</v>
      </c>
      <c r="AE285" s="69">
        <f t="shared" si="218"/>
        <v>2085.0724255462178</v>
      </c>
      <c r="AF285" s="69">
        <f t="shared" si="199"/>
        <v>1926.26352</v>
      </c>
      <c r="AG285" s="95">
        <f t="shared" si="219"/>
        <v>1865.1746057142857</v>
      </c>
      <c r="AH285" s="93">
        <f t="shared" si="200"/>
        <v>37.08308887543383</v>
      </c>
      <c r="AI285" s="81">
        <f t="shared" si="201"/>
        <v>0.92946813507462123</v>
      </c>
      <c r="AJ285" s="80">
        <f t="shared" si="202"/>
        <v>18.492129792</v>
      </c>
      <c r="AK285" s="80">
        <f t="shared" si="203"/>
        <v>49.313219006396579</v>
      </c>
      <c r="AL285" s="78">
        <f t="shared" ca="1" si="204"/>
        <v>0.78167001133964087</v>
      </c>
      <c r="AM285" s="80">
        <f t="shared" ca="1" si="205"/>
        <v>39.230208341425971</v>
      </c>
      <c r="AN285" s="80">
        <f t="shared" si="206"/>
        <v>18.172297358490567</v>
      </c>
      <c r="AO285" s="80">
        <f t="shared" si="207"/>
        <v>1.7939601534892793</v>
      </c>
      <c r="AP285" s="80">
        <f t="shared" si="208"/>
        <v>1.8848255169755941</v>
      </c>
      <c r="AQ285" s="80">
        <f t="shared" ca="1" si="209"/>
        <v>2.3992989430496197</v>
      </c>
      <c r="AR285" s="80">
        <f t="shared" si="210"/>
        <v>2.6568464438688353</v>
      </c>
      <c r="AS285" s="78">
        <f t="shared" si="211"/>
        <v>1.1424256748147583E-2</v>
      </c>
      <c r="AT285" s="96">
        <f t="shared" ca="1" si="212"/>
        <v>5</v>
      </c>
      <c r="AU285" s="97" t="str">
        <f t="shared" ca="1" si="213"/>
        <v>Sand mixture</v>
      </c>
      <c r="AV285" s="98">
        <f t="shared" si="214"/>
        <v>4</v>
      </c>
      <c r="AW285" s="99" t="str">
        <f t="shared" si="215"/>
        <v>Silt mxture</v>
      </c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/>
      <c r="BP285" s="78"/>
      <c r="BQ285" s="78"/>
    </row>
    <row r="286" spans="1:69">
      <c r="A286">
        <v>5.46</v>
      </c>
      <c r="C286" s="89">
        <f t="shared" si="176"/>
        <v>-17.913168000000002</v>
      </c>
      <c r="D286" s="84">
        <f t="shared" si="177"/>
        <v>17.913168000000002</v>
      </c>
      <c r="E286" s="76">
        <v>1.9386000000000001</v>
      </c>
      <c r="F286" s="91">
        <f t="shared" si="178"/>
        <v>20.238983999999999</v>
      </c>
      <c r="G286" s="80">
        <f t="shared" si="179"/>
        <v>20.3943312</v>
      </c>
      <c r="H286" s="81">
        <f t="shared" si="217"/>
        <v>19.410793714285713</v>
      </c>
      <c r="I286" s="102">
        <v>32.9</v>
      </c>
      <c r="J286" s="92">
        <f t="shared" si="180"/>
        <v>0.34347599999999995</v>
      </c>
      <c r="K286" s="102">
        <v>74.400000000000006</v>
      </c>
      <c r="L286" s="78">
        <f t="shared" si="181"/>
        <v>0.77673599999999998</v>
      </c>
      <c r="M286" s="81">
        <f t="shared" si="182"/>
        <v>0.55889084160000002</v>
      </c>
      <c r="N286" s="14">
        <f t="shared" si="216"/>
        <v>115</v>
      </c>
      <c r="O286" s="78">
        <f t="shared" si="183"/>
        <v>0.93240336000000268</v>
      </c>
      <c r="P286" s="78">
        <f t="shared" si="184"/>
        <v>0.37351251839999955</v>
      </c>
      <c r="Q286" s="93">
        <f t="shared" si="185"/>
        <v>6.4224361871999998</v>
      </c>
      <c r="R286" s="80">
        <f t="shared" si="186"/>
        <v>17.194701304019286</v>
      </c>
      <c r="S286" s="80">
        <f t="shared" si="187"/>
        <v>6666.0802193217714</v>
      </c>
      <c r="T286" s="69">
        <f t="shared" si="188"/>
        <v>164.3455080959998</v>
      </c>
      <c r="U286" s="78">
        <f t="shared" si="189"/>
        <v>1.7594377677004851</v>
      </c>
      <c r="V286" s="69">
        <f t="shared" si="190"/>
        <v>109.78891670451027</v>
      </c>
      <c r="W286" s="80">
        <f t="shared" ca="1" si="191"/>
        <v>6.6702085131381246</v>
      </c>
      <c r="X286" s="80">
        <f t="shared" ca="1" si="192"/>
        <v>35.336508754615849</v>
      </c>
      <c r="Y286" s="94">
        <f t="shared" ca="1" si="193"/>
        <v>1.8737551413003087E-6</v>
      </c>
      <c r="Z286" s="80">
        <f t="shared" ca="1" si="194"/>
        <v>14</v>
      </c>
      <c r="AA286" s="80">
        <f t="shared" ca="1" si="195"/>
        <v>272.46698975999999</v>
      </c>
      <c r="AB286" s="80">
        <f t="shared" ca="1" si="196"/>
        <v>1413.7931711005435</v>
      </c>
      <c r="AC286" s="80">
        <f t="shared" si="197"/>
        <v>12.226973770540834</v>
      </c>
      <c r="AD286" s="69">
        <f t="shared" si="198"/>
        <v>2289.6385694117644</v>
      </c>
      <c r="AE286" s="69">
        <f t="shared" si="218"/>
        <v>2173.9282769747897</v>
      </c>
      <c r="AF286" s="69">
        <f t="shared" si="199"/>
        <v>2039.4331200000001</v>
      </c>
      <c r="AG286" s="95">
        <f t="shared" si="219"/>
        <v>1941.0793714285712</v>
      </c>
      <c r="AH286" s="93">
        <f t="shared" si="200"/>
        <v>39.070077242420581</v>
      </c>
      <c r="AI286" s="81">
        <f t="shared" si="201"/>
        <v>0.91958363663776033</v>
      </c>
      <c r="AJ286" s="80">
        <f t="shared" si="202"/>
        <v>19.578557952000001</v>
      </c>
      <c r="AK286" s="80">
        <f t="shared" si="203"/>
        <v>52.105155466725108</v>
      </c>
      <c r="AL286" s="78">
        <f t="shared" ca="1" si="204"/>
        <v>0.76938047007415666</v>
      </c>
      <c r="AM286" s="80">
        <f t="shared" ca="1" si="205"/>
        <v>40.964710194524656</v>
      </c>
      <c r="AN286" s="80">
        <f t="shared" si="206"/>
        <v>19.239935094339621</v>
      </c>
      <c r="AO286" s="80">
        <f t="shared" si="207"/>
        <v>1.6841738845547429</v>
      </c>
      <c r="AP286" s="80">
        <f t="shared" si="208"/>
        <v>1.7648611320716929</v>
      </c>
      <c r="AQ286" s="80">
        <f t="shared" ca="1" si="209"/>
        <v>2.366829278360338</v>
      </c>
      <c r="AR286" s="80">
        <f t="shared" si="210"/>
        <v>2.621019083948299</v>
      </c>
      <c r="AS286" s="78">
        <f t="shared" si="211"/>
        <v>1.1193400786959242E-2</v>
      </c>
      <c r="AT286" s="96">
        <f t="shared" ca="1" si="212"/>
        <v>5</v>
      </c>
      <c r="AU286" s="97" t="str">
        <f t="shared" ca="1" si="213"/>
        <v>Sand mixture</v>
      </c>
      <c r="AV286" s="98">
        <f t="shared" si="214"/>
        <v>4</v>
      </c>
      <c r="AW286" s="99" t="str">
        <f t="shared" si="215"/>
        <v>Silt mxture</v>
      </c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78"/>
      <c r="BJ286" s="78"/>
      <c r="BK286" s="78"/>
      <c r="BL286" s="78"/>
      <c r="BM286" s="78"/>
      <c r="BN286" s="78"/>
      <c r="BO286" s="78"/>
      <c r="BP286" s="78"/>
      <c r="BQ286" s="78"/>
    </row>
    <row r="287" spans="1:69">
      <c r="A287">
        <v>5.48</v>
      </c>
      <c r="C287" s="89">
        <f t="shared" si="176"/>
        <v>-17.978784000000001</v>
      </c>
      <c r="D287" s="84">
        <f t="shared" si="177"/>
        <v>17.978784000000001</v>
      </c>
      <c r="E287" s="76">
        <v>1.9610000000000001</v>
      </c>
      <c r="F287" s="91">
        <f t="shared" si="178"/>
        <v>20.472840000000001</v>
      </c>
      <c r="G287" s="80">
        <f t="shared" si="179"/>
        <v>20.628187200000003</v>
      </c>
      <c r="H287" s="81">
        <f t="shared" si="217"/>
        <v>19.821145371428571</v>
      </c>
      <c r="I287" s="102">
        <v>35.700000000000003</v>
      </c>
      <c r="J287" s="92">
        <f t="shared" si="180"/>
        <v>0.37270800000000004</v>
      </c>
      <c r="K287" s="102">
        <v>74.400000000000006</v>
      </c>
      <c r="L287" s="78">
        <f t="shared" si="181"/>
        <v>0.77673599999999998</v>
      </c>
      <c r="M287" s="81">
        <f t="shared" si="182"/>
        <v>0.56093806079999997</v>
      </c>
      <c r="N287" s="14">
        <f t="shared" si="216"/>
        <v>115</v>
      </c>
      <c r="O287" s="78">
        <f t="shared" si="183"/>
        <v>0.93617628000000264</v>
      </c>
      <c r="P287" s="78">
        <f t="shared" si="184"/>
        <v>0.3752382191999995</v>
      </c>
      <c r="Q287" s="93">
        <f t="shared" si="185"/>
        <v>6.4983636036000005</v>
      </c>
      <c r="R287" s="80">
        <f t="shared" si="186"/>
        <v>17.31796834942449</v>
      </c>
      <c r="S287" s="80">
        <f t="shared" si="187"/>
        <v>6215.87722039458</v>
      </c>
      <c r="T287" s="69">
        <f t="shared" si="188"/>
        <v>165.10481644799978</v>
      </c>
      <c r="U287" s="78">
        <f t="shared" si="189"/>
        <v>1.7694609372510954</v>
      </c>
      <c r="V287" s="69">
        <f t="shared" si="190"/>
        <v>110.41436248446836</v>
      </c>
      <c r="W287" s="80">
        <f t="shared" ca="1" si="191"/>
        <v>6.8092691940507661</v>
      </c>
      <c r="X287" s="80">
        <f t="shared" ca="1" si="192"/>
        <v>35.403019122337327</v>
      </c>
      <c r="Y287" s="94">
        <f t="shared" ca="1" si="193"/>
        <v>1.6960703313159689E-6</v>
      </c>
      <c r="Z287" s="80">
        <f t="shared" ca="1" si="194"/>
        <v>14</v>
      </c>
      <c r="AA287" s="80">
        <f t="shared" ca="1" si="195"/>
        <v>275.68815288000002</v>
      </c>
      <c r="AB287" s="80">
        <f t="shared" ca="1" si="196"/>
        <v>1294.85491420173</v>
      </c>
      <c r="AC287" s="80">
        <f t="shared" si="197"/>
        <v>12.439550527909123</v>
      </c>
      <c r="AD287" s="69">
        <f t="shared" si="198"/>
        <v>2316.7071670588234</v>
      </c>
      <c r="AE287" s="69">
        <f t="shared" si="218"/>
        <v>2221.7610695798317</v>
      </c>
      <c r="AF287" s="69">
        <f t="shared" si="199"/>
        <v>2062.8187200000002</v>
      </c>
      <c r="AG287" s="95">
        <f t="shared" si="219"/>
        <v>1982.114537142857</v>
      </c>
      <c r="AH287" s="93">
        <f t="shared" si="200"/>
        <v>37.564063013381258</v>
      </c>
      <c r="AI287" s="81">
        <f t="shared" si="201"/>
        <v>0.99325703227833817</v>
      </c>
      <c r="AJ287" s="80">
        <f t="shared" si="202"/>
        <v>19.803059712000003</v>
      </c>
      <c r="AK287" s="80">
        <f t="shared" si="203"/>
        <v>52.478691967952997</v>
      </c>
      <c r="AL287" s="78">
        <f t="shared" ca="1" si="204"/>
        <v>0.77488472679981113</v>
      </c>
      <c r="AM287" s="80">
        <f t="shared" ca="1" si="205"/>
        <v>41.539023589056377</v>
      </c>
      <c r="AN287" s="80">
        <f t="shared" si="206"/>
        <v>19.460553962264154</v>
      </c>
      <c r="AO287" s="80">
        <f t="shared" si="207"/>
        <v>1.8067898860254672</v>
      </c>
      <c r="AP287" s="80">
        <f t="shared" si="208"/>
        <v>1.892686336170283</v>
      </c>
      <c r="AQ287" s="80">
        <f t="shared" ca="1" si="209"/>
        <v>2.3810624955375621</v>
      </c>
      <c r="AR287" s="80">
        <f t="shared" si="210"/>
        <v>2.6338831136626957</v>
      </c>
      <c r="AS287" s="78">
        <f t="shared" si="211"/>
        <v>1.0958654252056447E-2</v>
      </c>
      <c r="AT287" s="96">
        <f t="shared" ca="1" si="212"/>
        <v>5</v>
      </c>
      <c r="AU287" s="97" t="str">
        <f t="shared" ca="1" si="213"/>
        <v>Sand mixture</v>
      </c>
      <c r="AV287" s="98">
        <f t="shared" si="214"/>
        <v>4</v>
      </c>
      <c r="AW287" s="99" t="str">
        <f t="shared" si="215"/>
        <v>Silt mxture</v>
      </c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/>
      <c r="BP287" s="78"/>
      <c r="BQ287" s="78"/>
    </row>
    <row r="288" spans="1:69">
      <c r="A288">
        <v>5.5</v>
      </c>
      <c r="C288" s="89">
        <f t="shared" si="176"/>
        <v>-18.0444</v>
      </c>
      <c r="D288" s="84">
        <f t="shared" si="177"/>
        <v>18.0444</v>
      </c>
      <c r="E288" s="76">
        <v>1.9522999999999999</v>
      </c>
      <c r="F288" s="91">
        <f t="shared" si="178"/>
        <v>20.382012</v>
      </c>
      <c r="G288" s="80">
        <f t="shared" si="179"/>
        <v>20.539238399999999</v>
      </c>
      <c r="H288" s="81">
        <f t="shared" si="217"/>
        <v>20.043964800000001</v>
      </c>
      <c r="I288" s="102">
        <v>37.5</v>
      </c>
      <c r="J288" s="92">
        <f t="shared" si="180"/>
        <v>0.39149999999999996</v>
      </c>
      <c r="K288" s="102">
        <v>75.3</v>
      </c>
      <c r="L288" s="78">
        <f t="shared" si="181"/>
        <v>0.78613199999999994</v>
      </c>
      <c r="M288" s="81">
        <f t="shared" si="182"/>
        <v>0.56298527999999992</v>
      </c>
      <c r="N288" s="14">
        <f t="shared" si="216"/>
        <v>115</v>
      </c>
      <c r="O288" s="78">
        <f t="shared" si="183"/>
        <v>0.93994920000000259</v>
      </c>
      <c r="P288" s="78">
        <f t="shared" si="184"/>
        <v>0.37696391999999945</v>
      </c>
      <c r="Q288" s="93">
        <f t="shared" si="185"/>
        <v>6.4677654359999996</v>
      </c>
      <c r="R288" s="80">
        <f t="shared" si="186"/>
        <v>17.157518512647069</v>
      </c>
      <c r="S288" s="80">
        <f t="shared" si="187"/>
        <v>5889.6519269776882</v>
      </c>
      <c r="T288" s="69">
        <f t="shared" si="188"/>
        <v>165.86412479999976</v>
      </c>
      <c r="U288" s="78">
        <f t="shared" si="189"/>
        <v>1.7750600556542997</v>
      </c>
      <c r="V288" s="69">
        <f t="shared" si="190"/>
        <v>110.7637474728283</v>
      </c>
      <c r="W288" s="80">
        <f t="shared" ca="1" si="191"/>
        <v>6.8483760565588083</v>
      </c>
      <c r="X288" s="80">
        <f t="shared" ca="1" si="192"/>
        <v>35.393039343200712</v>
      </c>
      <c r="Y288" s="94">
        <f t="shared" ca="1" si="193"/>
        <v>1.5217773286292821E-6</v>
      </c>
      <c r="Z288" s="80">
        <f t="shared" ca="1" si="194"/>
        <v>14</v>
      </c>
      <c r="AA288" s="80">
        <f t="shared" ca="1" si="195"/>
        <v>274.39004879999999</v>
      </c>
      <c r="AB288" s="80">
        <f t="shared" ca="1" si="196"/>
        <v>1156.3215382116618</v>
      </c>
      <c r="AC288" s="80">
        <f t="shared" si="197"/>
        <v>12.603440116017889</v>
      </c>
      <c r="AD288" s="69">
        <f t="shared" si="198"/>
        <v>2305.7987294117647</v>
      </c>
      <c r="AE288" s="69">
        <f t="shared" si="218"/>
        <v>2247.5312470588237</v>
      </c>
      <c r="AF288" s="69">
        <f t="shared" si="199"/>
        <v>2053.9238399999999</v>
      </c>
      <c r="AG288" s="95">
        <f t="shared" si="219"/>
        <v>2004.3964799999999</v>
      </c>
      <c r="AH288" s="93">
        <f t="shared" si="200"/>
        <v>36.283447191446896</v>
      </c>
      <c r="AI288" s="81">
        <f t="shared" si="201"/>
        <v>1.0385609317729945</v>
      </c>
      <c r="AJ288" s="80">
        <f t="shared" si="202"/>
        <v>19.717668863999997</v>
      </c>
      <c r="AK288" s="80">
        <f t="shared" si="203"/>
        <v>51.992480341354756</v>
      </c>
      <c r="AL288" s="78">
        <f t="shared" ca="1" si="204"/>
        <v>0.7808682122618974</v>
      </c>
      <c r="AM288" s="80">
        <f t="shared" ca="1" si="205"/>
        <v>41.452338046842996</v>
      </c>
      <c r="AN288" s="80">
        <f t="shared" si="206"/>
        <v>19.376639999999998</v>
      </c>
      <c r="AO288" s="80">
        <f t="shared" si="207"/>
        <v>1.9061076772934287</v>
      </c>
      <c r="AP288" s="80">
        <f t="shared" si="208"/>
        <v>1.9975214203176308</v>
      </c>
      <c r="AQ288" s="80">
        <f t="shared" ca="1" si="209"/>
        <v>2.3965535309206438</v>
      </c>
      <c r="AR288" s="80">
        <f t="shared" si="210"/>
        <v>2.6485308358795123</v>
      </c>
      <c r="AS288" s="78">
        <f t="shared" si="211"/>
        <v>1.1385449631510109E-2</v>
      </c>
      <c r="AT288" s="96">
        <f t="shared" ca="1" si="212"/>
        <v>5</v>
      </c>
      <c r="AU288" s="97" t="str">
        <f t="shared" ca="1" si="213"/>
        <v>Sand mixture</v>
      </c>
      <c r="AV288" s="98">
        <f t="shared" si="214"/>
        <v>4</v>
      </c>
      <c r="AW288" s="99" t="str">
        <f t="shared" si="215"/>
        <v>Silt mxture</v>
      </c>
      <c r="AX288" s="78"/>
      <c r="AY288" s="78"/>
      <c r="AZ288" s="78"/>
      <c r="BA288" s="78"/>
      <c r="BB288" s="78"/>
      <c r="BC288" s="78"/>
      <c r="BD288" s="78"/>
      <c r="BE288" s="78"/>
      <c r="BF288" s="78"/>
      <c r="BG288" s="78"/>
      <c r="BH288" s="78"/>
      <c r="BI288" s="78"/>
      <c r="BJ288" s="78"/>
      <c r="BK288" s="78"/>
      <c r="BL288" s="78"/>
      <c r="BM288" s="78"/>
      <c r="BN288" s="78"/>
      <c r="BO288" s="78"/>
      <c r="BP288" s="78"/>
      <c r="BQ288" s="78"/>
    </row>
    <row r="289" spans="1:69">
      <c r="A289">
        <v>5.52</v>
      </c>
      <c r="C289" s="89">
        <f t="shared" si="176"/>
        <v>-18.110015999999998</v>
      </c>
      <c r="D289" s="84">
        <f t="shared" si="177"/>
        <v>18.110015999999998</v>
      </c>
      <c r="E289" s="76">
        <v>1.9336</v>
      </c>
      <c r="F289" s="91">
        <f t="shared" si="178"/>
        <v>20.186783999999999</v>
      </c>
      <c r="G289" s="80">
        <f t="shared" si="179"/>
        <v>20.345054399999999</v>
      </c>
      <c r="H289" s="81">
        <f t="shared" si="217"/>
        <v>20.078715085714286</v>
      </c>
      <c r="I289" s="102">
        <v>41.5</v>
      </c>
      <c r="J289" s="92">
        <f t="shared" si="180"/>
        <v>0.43325999999999998</v>
      </c>
      <c r="K289" s="102">
        <v>75.8</v>
      </c>
      <c r="L289" s="78">
        <f t="shared" si="181"/>
        <v>0.79135199999999994</v>
      </c>
      <c r="M289" s="81">
        <f t="shared" si="182"/>
        <v>0.56503249919999987</v>
      </c>
      <c r="N289" s="14">
        <f t="shared" si="216"/>
        <v>115</v>
      </c>
      <c r="O289" s="78">
        <f t="shared" si="183"/>
        <v>0.94372212000000255</v>
      </c>
      <c r="P289" s="78">
        <f t="shared" si="184"/>
        <v>0.3786896207999994</v>
      </c>
      <c r="Q289" s="93">
        <f t="shared" si="185"/>
        <v>6.4024396523999982</v>
      </c>
      <c r="R289" s="80">
        <f t="shared" si="186"/>
        <v>16.906826331481035</v>
      </c>
      <c r="S289" s="80">
        <f t="shared" si="187"/>
        <v>5268.2215759590072</v>
      </c>
      <c r="T289" s="69">
        <f t="shared" si="188"/>
        <v>166.62343315199973</v>
      </c>
      <c r="U289" s="78">
        <f t="shared" si="189"/>
        <v>1.7865733062461806</v>
      </c>
      <c r="V289" s="69">
        <f t="shared" si="190"/>
        <v>111.48217430976166</v>
      </c>
      <c r="W289" s="80">
        <f t="shared" ca="1" si="191"/>
        <v>6.9234077242646448</v>
      </c>
      <c r="X289" s="80">
        <f t="shared" ca="1" si="192"/>
        <v>35.386814307876037</v>
      </c>
      <c r="Y289" s="94">
        <f t="shared" ca="1" si="193"/>
        <v>1.2211280366022827E-6</v>
      </c>
      <c r="Z289" s="80">
        <f t="shared" ca="1" si="194"/>
        <v>14</v>
      </c>
      <c r="AA289" s="80">
        <f t="shared" ca="1" si="195"/>
        <v>271.61865191999993</v>
      </c>
      <c r="AB289" s="80">
        <f t="shared" ca="1" si="196"/>
        <v>918.50164926543232</v>
      </c>
      <c r="AC289" s="80">
        <f t="shared" si="197"/>
        <v>12.942419291440885</v>
      </c>
      <c r="AD289" s="69">
        <f t="shared" si="198"/>
        <v>2282.5096799999992</v>
      </c>
      <c r="AE289" s="69">
        <f t="shared" si="218"/>
        <v>2251.1756430252103</v>
      </c>
      <c r="AF289" s="69">
        <f t="shared" si="199"/>
        <v>2034.5054399999997</v>
      </c>
      <c r="AG289" s="95">
        <f t="shared" si="219"/>
        <v>2007.8715085714286</v>
      </c>
      <c r="AH289" s="93">
        <f t="shared" si="200"/>
        <v>33.753762016307839</v>
      </c>
      <c r="AI289" s="81">
        <f t="shared" si="201"/>
        <v>1.1441031816100957</v>
      </c>
      <c r="AJ289" s="80">
        <f t="shared" si="202"/>
        <v>19.531252223999999</v>
      </c>
      <c r="AK289" s="80">
        <f t="shared" si="203"/>
        <v>51.232807065094043</v>
      </c>
      <c r="AL289" s="78">
        <f t="shared" ca="1" si="204"/>
        <v>0.79292979568292865</v>
      </c>
      <c r="AM289" s="80">
        <f t="shared" ca="1" si="205"/>
        <v>41.398358289298869</v>
      </c>
      <c r="AN289" s="80">
        <f t="shared" si="206"/>
        <v>19.193447547169811</v>
      </c>
      <c r="AO289" s="80">
        <f t="shared" si="207"/>
        <v>2.129559309509637</v>
      </c>
      <c r="AP289" s="80">
        <f t="shared" si="208"/>
        <v>2.2331456095240907</v>
      </c>
      <c r="AQ289" s="80">
        <f t="shared" ca="1" si="209"/>
        <v>2.4279975793193294</v>
      </c>
      <c r="AR289" s="80">
        <f t="shared" si="210"/>
        <v>2.6794590803367115</v>
      </c>
      <c r="AS289" s="78">
        <f t="shared" si="211"/>
        <v>1.1665152554152335E-2</v>
      </c>
      <c r="AT289" s="96">
        <f t="shared" ca="1" si="212"/>
        <v>5</v>
      </c>
      <c r="AU289" s="97" t="str">
        <f t="shared" ca="1" si="213"/>
        <v>Sand mixture</v>
      </c>
      <c r="AV289" s="98">
        <f t="shared" si="214"/>
        <v>4</v>
      </c>
      <c r="AW289" s="99" t="str">
        <f t="shared" si="215"/>
        <v>Silt mxture</v>
      </c>
      <c r="AX289" s="78"/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/>
      <c r="BP289" s="78"/>
      <c r="BQ289" s="78"/>
    </row>
    <row r="290" spans="1:69">
      <c r="A290">
        <v>5.54</v>
      </c>
      <c r="C290" s="89">
        <f t="shared" si="176"/>
        <v>-18.175632</v>
      </c>
      <c r="D290" s="84">
        <f t="shared" si="177"/>
        <v>18.175632</v>
      </c>
      <c r="E290" s="76">
        <v>1.8702000000000001</v>
      </c>
      <c r="F290" s="91">
        <f t="shared" si="178"/>
        <v>19.524888000000001</v>
      </c>
      <c r="G290" s="80">
        <f t="shared" si="179"/>
        <v>19.6844112</v>
      </c>
      <c r="H290" s="81">
        <f t="shared" si="217"/>
        <v>19.873733142857141</v>
      </c>
      <c r="I290" s="102">
        <v>43.4</v>
      </c>
      <c r="J290" s="92">
        <f t="shared" si="180"/>
        <v>0.45309599999999994</v>
      </c>
      <c r="K290" s="102">
        <v>76.400000000000006</v>
      </c>
      <c r="L290" s="78">
        <f t="shared" si="181"/>
        <v>0.79761599999999999</v>
      </c>
      <c r="M290" s="81">
        <f t="shared" si="182"/>
        <v>0.56707971839999993</v>
      </c>
      <c r="N290" s="14">
        <f t="shared" si="216"/>
        <v>115</v>
      </c>
      <c r="O290" s="78">
        <f t="shared" si="183"/>
        <v>0.94749504000000262</v>
      </c>
      <c r="P290" s="78">
        <f t="shared" si="184"/>
        <v>0.38041532159999947</v>
      </c>
      <c r="Q290" s="93">
        <f t="shared" si="185"/>
        <v>6.1831823327999986</v>
      </c>
      <c r="R290" s="80">
        <f t="shared" si="186"/>
        <v>16.253767873475702</v>
      </c>
      <c r="S290" s="80">
        <f t="shared" si="187"/>
        <v>4865.068501260349</v>
      </c>
      <c r="T290" s="69">
        <f t="shared" si="188"/>
        <v>167.38274150399977</v>
      </c>
      <c r="U290" s="78">
        <f t="shared" si="189"/>
        <v>1.7905322686965195</v>
      </c>
      <c r="V290" s="69">
        <f t="shared" si="190"/>
        <v>111.72921356666281</v>
      </c>
      <c r="W290" s="80">
        <f t="shared" ca="1" si="191"/>
        <v>6.8351215601042519</v>
      </c>
      <c r="X290" s="80">
        <f t="shared" ca="1" si="192"/>
        <v>35.261542175984331</v>
      </c>
      <c r="Y290" s="94">
        <f t="shared" ca="1" si="193"/>
        <v>9.8219290682703131E-7</v>
      </c>
      <c r="Z290" s="80">
        <f t="shared" ca="1" si="194"/>
        <v>14</v>
      </c>
      <c r="AA290" s="80">
        <f t="shared" ca="1" si="195"/>
        <v>262.31682623999995</v>
      </c>
      <c r="AB290" s="80">
        <f t="shared" ca="1" si="196"/>
        <v>713.4804722057728</v>
      </c>
      <c r="AC290" s="80">
        <f t="shared" si="197"/>
        <v>13.184444802719096</v>
      </c>
      <c r="AD290" s="69">
        <f t="shared" si="198"/>
        <v>2204.3430776470586</v>
      </c>
      <c r="AE290" s="69">
        <f t="shared" si="218"/>
        <v>2226.6162473949576</v>
      </c>
      <c r="AF290" s="69">
        <f t="shared" si="199"/>
        <v>1968.44112</v>
      </c>
      <c r="AG290" s="95">
        <f t="shared" si="219"/>
        <v>1987.3733142857145</v>
      </c>
      <c r="AH290" s="93">
        <f t="shared" si="200"/>
        <v>31.838825894288792</v>
      </c>
      <c r="AI290" s="81">
        <f t="shared" si="201"/>
        <v>1.1910561280610643</v>
      </c>
      <c r="AJ290" s="80">
        <f t="shared" si="202"/>
        <v>18.897034752</v>
      </c>
      <c r="AK290" s="80">
        <f t="shared" si="203"/>
        <v>49.253842040835458</v>
      </c>
      <c r="AL290" s="78">
        <f t="shared" ca="1" si="204"/>
        <v>0.80486285452129913</v>
      </c>
      <c r="AM290" s="80">
        <f t="shared" ca="1" si="205"/>
        <v>40.326891175339647</v>
      </c>
      <c r="AN290" s="80">
        <f t="shared" si="206"/>
        <v>18.570199245283018</v>
      </c>
      <c r="AO290" s="80">
        <f t="shared" si="207"/>
        <v>2.3018011328680226</v>
      </c>
      <c r="AP290" s="80">
        <f t="shared" si="208"/>
        <v>2.4181994311704282</v>
      </c>
      <c r="AQ290" s="80">
        <f t="shared" ca="1" si="209"/>
        <v>2.4591042928553883</v>
      </c>
      <c r="AR290" s="80">
        <f t="shared" si="210"/>
        <v>2.7107465841547151</v>
      </c>
      <c r="AS290" s="78">
        <f t="shared" si="211"/>
        <v>1.2303854040407902E-2</v>
      </c>
      <c r="AT290" s="96">
        <f t="shared" ca="1" si="212"/>
        <v>5</v>
      </c>
      <c r="AU290" s="97" t="str">
        <f t="shared" ca="1" si="213"/>
        <v>Sand mixture</v>
      </c>
      <c r="AV290" s="98">
        <f t="shared" si="214"/>
        <v>4</v>
      </c>
      <c r="AW290" s="99" t="str">
        <f t="shared" si="215"/>
        <v>Silt mxture</v>
      </c>
      <c r="AX290" s="78"/>
      <c r="AY290" s="78"/>
      <c r="AZ290" s="78"/>
      <c r="BA290" s="78"/>
      <c r="BB290" s="78"/>
      <c r="BC290" s="78"/>
      <c r="BD290" s="78"/>
      <c r="BE290" s="78"/>
      <c r="BF290" s="78"/>
      <c r="BG290" s="78"/>
      <c r="BH290" s="78"/>
      <c r="BI290" s="78"/>
      <c r="BJ290" s="78"/>
      <c r="BK290" s="78"/>
      <c r="BL290" s="78"/>
      <c r="BM290" s="78"/>
      <c r="BN290" s="78"/>
      <c r="BO290" s="78"/>
      <c r="BP290" s="78"/>
      <c r="BQ290" s="78"/>
    </row>
    <row r="291" spans="1:69">
      <c r="A291">
        <v>5.56</v>
      </c>
      <c r="C291" s="89">
        <f t="shared" si="176"/>
        <v>-18.241247999999999</v>
      </c>
      <c r="D291" s="84">
        <f t="shared" si="177"/>
        <v>18.241247999999999</v>
      </c>
      <c r="E291" s="76">
        <v>1.8478000000000001</v>
      </c>
      <c r="F291" s="91">
        <f t="shared" si="178"/>
        <v>19.291032000000001</v>
      </c>
      <c r="G291" s="80">
        <f t="shared" si="179"/>
        <v>19.453896</v>
      </c>
      <c r="H291" s="81">
        <f t="shared" si="217"/>
        <v>19.622516914285715</v>
      </c>
      <c r="I291" s="102">
        <v>44.5</v>
      </c>
      <c r="J291" s="92">
        <f t="shared" si="180"/>
        <v>0.46457999999999999</v>
      </c>
      <c r="K291" s="102">
        <v>78</v>
      </c>
      <c r="L291" s="78">
        <f t="shared" si="181"/>
        <v>0.81431999999999993</v>
      </c>
      <c r="M291" s="81">
        <f t="shared" si="182"/>
        <v>0.56912693759999988</v>
      </c>
      <c r="N291" s="14">
        <f t="shared" si="216"/>
        <v>115</v>
      </c>
      <c r="O291" s="78">
        <f t="shared" si="183"/>
        <v>0.95126796000000258</v>
      </c>
      <c r="P291" s="78">
        <f t="shared" si="184"/>
        <v>0.38214102239999942</v>
      </c>
      <c r="Q291" s="93">
        <f t="shared" si="185"/>
        <v>6.1058672531999996</v>
      </c>
      <c r="R291" s="80">
        <f t="shared" si="186"/>
        <v>15.978047095945616</v>
      </c>
      <c r="S291" s="80">
        <f t="shared" si="187"/>
        <v>4685.4788613624441</v>
      </c>
      <c r="T291" s="69">
        <f t="shared" si="188"/>
        <v>168.14204985599977</v>
      </c>
      <c r="U291" s="78">
        <f t="shared" si="189"/>
        <v>1.7930068191931441</v>
      </c>
      <c r="V291" s="69">
        <f t="shared" si="190"/>
        <v>111.88362551765219</v>
      </c>
      <c r="W291" s="80">
        <f t="shared" ca="1" si="191"/>
        <v>6.8174554852461675</v>
      </c>
      <c r="X291" s="80">
        <f t="shared" ca="1" si="192"/>
        <v>35.210738831760693</v>
      </c>
      <c r="Y291" s="94">
        <f t="shared" ca="1" si="193"/>
        <v>8.8944201482803109E-7</v>
      </c>
      <c r="Z291" s="80">
        <f t="shared" ca="1" si="194"/>
        <v>14</v>
      </c>
      <c r="AA291" s="80">
        <f t="shared" ca="1" si="195"/>
        <v>259.03679255999998</v>
      </c>
      <c r="AB291" s="80">
        <f t="shared" ca="1" si="196"/>
        <v>638.0258031392043</v>
      </c>
      <c r="AC291" s="80">
        <f t="shared" si="197"/>
        <v>13.298789639764635</v>
      </c>
      <c r="AD291" s="69">
        <f t="shared" si="198"/>
        <v>2176.7797694117644</v>
      </c>
      <c r="AE291" s="69">
        <f t="shared" si="218"/>
        <v>2196.6175240336133</v>
      </c>
      <c r="AF291" s="69">
        <f t="shared" si="199"/>
        <v>1945.3896</v>
      </c>
      <c r="AG291" s="95">
        <f t="shared" si="219"/>
        <v>1962.2516914285716</v>
      </c>
      <c r="AH291" s="93">
        <f t="shared" si="200"/>
        <v>30.979169484432678</v>
      </c>
      <c r="AI291" s="81">
        <f t="shared" si="201"/>
        <v>1.2157292014404804</v>
      </c>
      <c r="AJ291" s="80">
        <f t="shared" si="202"/>
        <v>18.67574016</v>
      </c>
      <c r="AK291" s="80">
        <f t="shared" si="203"/>
        <v>48.41832453316853</v>
      </c>
      <c r="AL291" s="78">
        <f t="shared" ca="1" si="204"/>
        <v>0.8103433203939997</v>
      </c>
      <c r="AM291" s="80">
        <f t="shared" ca="1" si="205"/>
        <v>39.900308855377666</v>
      </c>
      <c r="AN291" s="80">
        <f t="shared" si="206"/>
        <v>18.352732075471696</v>
      </c>
      <c r="AO291" s="80">
        <f t="shared" si="207"/>
        <v>2.3881077600085865</v>
      </c>
      <c r="AP291" s="80">
        <f t="shared" si="208"/>
        <v>2.5108865561997216</v>
      </c>
      <c r="AQ291" s="80">
        <f t="shared" ca="1" si="209"/>
        <v>2.4732750668490064</v>
      </c>
      <c r="AR291" s="80">
        <f t="shared" si="210"/>
        <v>2.72424903845253</v>
      </c>
      <c r="AS291" s="78">
        <f t="shared" si="211"/>
        <v>1.3251796548572895E-2</v>
      </c>
      <c r="AT291" s="96">
        <f t="shared" ca="1" si="212"/>
        <v>5</v>
      </c>
      <c r="AU291" s="97" t="str">
        <f t="shared" ca="1" si="213"/>
        <v>Sand mixture</v>
      </c>
      <c r="AV291" s="98">
        <f t="shared" si="214"/>
        <v>4</v>
      </c>
      <c r="AW291" s="99" t="str">
        <f t="shared" si="215"/>
        <v>Silt mxture</v>
      </c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78"/>
      <c r="BJ291" s="78"/>
      <c r="BK291" s="78"/>
      <c r="BL291" s="78"/>
      <c r="BM291" s="78"/>
      <c r="BN291" s="78"/>
      <c r="BO291" s="78"/>
      <c r="BP291" s="78"/>
      <c r="BQ291" s="78"/>
    </row>
    <row r="292" spans="1:69">
      <c r="A292">
        <v>5.58</v>
      </c>
      <c r="C292" s="89">
        <f t="shared" si="176"/>
        <v>-18.306864000000001</v>
      </c>
      <c r="D292" s="84">
        <f t="shared" si="177"/>
        <v>18.306864000000001</v>
      </c>
      <c r="E292" s="76">
        <v>1.8528</v>
      </c>
      <c r="F292" s="91">
        <f t="shared" si="178"/>
        <v>19.343232</v>
      </c>
      <c r="G292" s="80">
        <f t="shared" si="179"/>
        <v>19.5058872</v>
      </c>
      <c r="H292" s="81">
        <f t="shared" si="217"/>
        <v>19.367393142857143</v>
      </c>
      <c r="I292" s="102">
        <v>47.8</v>
      </c>
      <c r="J292" s="92">
        <f t="shared" si="180"/>
        <v>0.49903199999999998</v>
      </c>
      <c r="K292" s="102">
        <v>77.900000000000006</v>
      </c>
      <c r="L292" s="78">
        <f t="shared" si="181"/>
        <v>0.813276</v>
      </c>
      <c r="M292" s="81">
        <f t="shared" si="182"/>
        <v>0.57117415680000005</v>
      </c>
      <c r="N292" s="14">
        <f t="shared" si="216"/>
        <v>115</v>
      </c>
      <c r="O292" s="78">
        <f t="shared" si="183"/>
        <v>0.95504088000000265</v>
      </c>
      <c r="P292" s="78">
        <f t="shared" si="184"/>
        <v>0.38386672319999948</v>
      </c>
      <c r="Q292" s="93">
        <f t="shared" si="185"/>
        <v>6.1217792855999997</v>
      </c>
      <c r="R292" s="80">
        <f t="shared" si="186"/>
        <v>15.94766859332705</v>
      </c>
      <c r="S292" s="80">
        <f t="shared" si="187"/>
        <v>4373.3718644000664</v>
      </c>
      <c r="T292" s="69">
        <f t="shared" si="188"/>
        <v>168.90135820799978</v>
      </c>
      <c r="U292" s="78">
        <f t="shared" si="189"/>
        <v>1.8014994689875254</v>
      </c>
      <c r="V292" s="69">
        <f t="shared" si="190"/>
        <v>112.41356686482159</v>
      </c>
      <c r="W292" s="80">
        <f t="shared" ca="1" si="191"/>
        <v>6.9149838339700649</v>
      </c>
      <c r="X292" s="80">
        <f t="shared" ca="1" si="192"/>
        <v>35.239002907872276</v>
      </c>
      <c r="Y292" s="94">
        <f t="shared" ca="1" si="193"/>
        <v>7.8533404026582747E-7</v>
      </c>
      <c r="Z292" s="80">
        <f t="shared" ca="1" si="194"/>
        <v>14</v>
      </c>
      <c r="AA292" s="80">
        <f t="shared" ca="1" si="195"/>
        <v>259.71184847999996</v>
      </c>
      <c r="AB292" s="80">
        <f t="shared" ca="1" si="196"/>
        <v>564.81384536779785</v>
      </c>
      <c r="AC292" s="80">
        <f t="shared" si="197"/>
        <v>13.508352673547071</v>
      </c>
      <c r="AD292" s="69">
        <f t="shared" si="198"/>
        <v>2182.4525082352939</v>
      </c>
      <c r="AE292" s="69">
        <f t="shared" si="218"/>
        <v>2166.1590897478991</v>
      </c>
      <c r="AF292" s="69">
        <f t="shared" si="199"/>
        <v>1950.5887200000002</v>
      </c>
      <c r="AG292" s="95">
        <f t="shared" si="219"/>
        <v>1936.7393142857143</v>
      </c>
      <c r="AH292" s="93">
        <f t="shared" si="200"/>
        <v>29.607036944891536</v>
      </c>
      <c r="AI292" s="81">
        <f t="shared" si="201"/>
        <v>1.3000137022557121</v>
      </c>
      <c r="AJ292" s="80">
        <f t="shared" si="202"/>
        <v>18.725651711999998</v>
      </c>
      <c r="AK292" s="80">
        <f t="shared" si="203"/>
        <v>48.326268464627418</v>
      </c>
      <c r="AL292" s="78">
        <f t="shared" ca="1" si="204"/>
        <v>0.81720040759811918</v>
      </c>
      <c r="AM292" s="80">
        <f t="shared" ca="1" si="205"/>
        <v>40.137074900053271</v>
      </c>
      <c r="AN292" s="80">
        <f t="shared" si="206"/>
        <v>18.401780377358488</v>
      </c>
      <c r="AO292" s="80">
        <f t="shared" si="207"/>
        <v>2.5583660711418448</v>
      </c>
      <c r="AP292" s="80">
        <f t="shared" si="208"/>
        <v>2.6900767296098222</v>
      </c>
      <c r="AQ292" s="80">
        <f t="shared" ca="1" si="209"/>
        <v>2.4910590201901806</v>
      </c>
      <c r="AR292" s="80">
        <f t="shared" si="210"/>
        <v>2.7409680080479366</v>
      </c>
      <c r="AS292" s="78">
        <f t="shared" si="211"/>
        <v>1.3050716879638297E-2</v>
      </c>
      <c r="AT292" s="96">
        <f t="shared" ca="1" si="212"/>
        <v>5</v>
      </c>
      <c r="AU292" s="97" t="str">
        <f t="shared" ca="1" si="213"/>
        <v>Sand mixture</v>
      </c>
      <c r="AV292" s="98">
        <f t="shared" si="214"/>
        <v>4</v>
      </c>
      <c r="AW292" s="99" t="str">
        <f t="shared" si="215"/>
        <v>Silt mxture</v>
      </c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78"/>
      <c r="BJ292" s="78"/>
      <c r="BK292" s="78"/>
      <c r="BL292" s="78"/>
      <c r="BM292" s="78"/>
      <c r="BN292" s="78"/>
      <c r="BO292" s="78"/>
      <c r="BP292" s="78"/>
      <c r="BQ292" s="78"/>
    </row>
    <row r="293" spans="1:69">
      <c r="A293">
        <v>5.6</v>
      </c>
      <c r="C293" s="89">
        <f t="shared" si="176"/>
        <v>-18.372479999999999</v>
      </c>
      <c r="D293" s="84">
        <f t="shared" si="177"/>
        <v>18.372479999999999</v>
      </c>
      <c r="E293" s="76">
        <v>1.8005</v>
      </c>
      <c r="F293" s="91">
        <f t="shared" si="178"/>
        <v>18.797219999999999</v>
      </c>
      <c r="G293" s="80">
        <f t="shared" si="179"/>
        <v>18.9594576</v>
      </c>
      <c r="H293" s="81">
        <f t="shared" si="217"/>
        <v>19.171956342857147</v>
      </c>
      <c r="I293" s="102">
        <v>49.3</v>
      </c>
      <c r="J293" s="92">
        <f t="shared" si="180"/>
        <v>0.51469199999999993</v>
      </c>
      <c r="K293" s="102">
        <v>77.7</v>
      </c>
      <c r="L293" s="78">
        <f t="shared" si="181"/>
        <v>0.81118800000000002</v>
      </c>
      <c r="M293" s="81">
        <f t="shared" si="182"/>
        <v>0.573221376</v>
      </c>
      <c r="N293" s="14">
        <f t="shared" si="216"/>
        <v>115</v>
      </c>
      <c r="O293" s="78">
        <f t="shared" si="183"/>
        <v>0.9588138000000026</v>
      </c>
      <c r="P293" s="78">
        <f t="shared" si="184"/>
        <v>0.38559242399999943</v>
      </c>
      <c r="Q293" s="93">
        <f t="shared" si="185"/>
        <v>5.9402124540000001</v>
      </c>
      <c r="R293" s="80">
        <f t="shared" si="186"/>
        <v>15.405417960182767</v>
      </c>
      <c r="S293" s="80">
        <f t="shared" si="187"/>
        <v>4114.5438436968125</v>
      </c>
      <c r="T293" s="69">
        <f t="shared" si="188"/>
        <v>169.66066655999975</v>
      </c>
      <c r="U293" s="78">
        <f t="shared" si="189"/>
        <v>1.8040120231327543</v>
      </c>
      <c r="V293" s="69">
        <f t="shared" si="190"/>
        <v>112.57035024348387</v>
      </c>
      <c r="W293" s="80">
        <f t="shared" ca="1" si="191"/>
        <v>6.8327613603626416</v>
      </c>
      <c r="X293" s="80">
        <f t="shared" ca="1" si="192"/>
        <v>35.124736124230878</v>
      </c>
      <c r="Y293" s="94">
        <f t="shared" ca="1" si="193"/>
        <v>6.5758142726378949E-7</v>
      </c>
      <c r="Z293" s="80">
        <f t="shared" ca="1" si="194"/>
        <v>14</v>
      </c>
      <c r="AA293" s="80">
        <f t="shared" ca="1" si="195"/>
        <v>252.00901319999997</v>
      </c>
      <c r="AB293" s="80">
        <f t="shared" ca="1" si="196"/>
        <v>458.90708284632507</v>
      </c>
      <c r="AC293" s="80">
        <f t="shared" si="197"/>
        <v>13.693815658963846</v>
      </c>
      <c r="AD293" s="69">
        <f t="shared" si="198"/>
        <v>2117.7227999999996</v>
      </c>
      <c r="AE293" s="69">
        <f t="shared" si="218"/>
        <v>2142.7226521008402</v>
      </c>
      <c r="AF293" s="69">
        <f t="shared" si="199"/>
        <v>1895.9457600000001</v>
      </c>
      <c r="AG293" s="95">
        <f t="shared" si="219"/>
        <v>1917.1956342857143</v>
      </c>
      <c r="AH293" s="93">
        <f t="shared" si="200"/>
        <v>28.273567292891091</v>
      </c>
      <c r="AI293" s="81">
        <f t="shared" si="201"/>
        <v>1.3348083830609718</v>
      </c>
      <c r="AJ293" s="80">
        <f t="shared" si="202"/>
        <v>18.201079296</v>
      </c>
      <c r="AK293" s="80">
        <f t="shared" si="203"/>
        <v>46.683084727826568</v>
      </c>
      <c r="AL293" s="78">
        <f t="shared" ca="1" si="204"/>
        <v>0.82694528250861921</v>
      </c>
      <c r="AM293" s="80">
        <f t="shared" ca="1" si="205"/>
        <v>39.188426816651855</v>
      </c>
      <c r="AN293" s="80">
        <f t="shared" si="206"/>
        <v>17.886280754716982</v>
      </c>
      <c r="AO293" s="80">
        <f t="shared" si="207"/>
        <v>2.7146979141428598</v>
      </c>
      <c r="AP293" s="80">
        <f t="shared" si="208"/>
        <v>2.8592977324511026</v>
      </c>
      <c r="AQ293" s="80">
        <f t="shared" ca="1" si="209"/>
        <v>2.5164224688236922</v>
      </c>
      <c r="AR293" s="80">
        <f t="shared" si="210"/>
        <v>2.7662270673016489</v>
      </c>
      <c r="AS293" s="78">
        <f t="shared" si="211"/>
        <v>1.3219895168416144E-2</v>
      </c>
      <c r="AT293" s="96">
        <f t="shared" ca="1" si="212"/>
        <v>5</v>
      </c>
      <c r="AU293" s="97" t="str">
        <f t="shared" ca="1" si="213"/>
        <v>Sand mixture</v>
      </c>
      <c r="AV293" s="98">
        <f t="shared" si="214"/>
        <v>4</v>
      </c>
      <c r="AW293" s="99" t="str">
        <f t="shared" si="215"/>
        <v>Silt mxture</v>
      </c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78"/>
      <c r="BJ293" s="78"/>
      <c r="BK293" s="78"/>
      <c r="BL293" s="78"/>
      <c r="BM293" s="78"/>
      <c r="BN293" s="78"/>
      <c r="BO293" s="78"/>
      <c r="BP293" s="78"/>
      <c r="BQ293" s="78"/>
    </row>
    <row r="294" spans="1:69">
      <c r="A294">
        <v>5.62</v>
      </c>
      <c r="C294" s="89">
        <f t="shared" si="176"/>
        <v>-18.438096000000002</v>
      </c>
      <c r="D294" s="84">
        <f t="shared" si="177"/>
        <v>18.438096000000002</v>
      </c>
      <c r="E294" s="76">
        <v>1.7918000000000001</v>
      </c>
      <c r="F294" s="91">
        <f t="shared" si="178"/>
        <v>18.706392000000001</v>
      </c>
      <c r="G294" s="80">
        <f t="shared" si="179"/>
        <v>18.869673600000002</v>
      </c>
      <c r="H294" s="81">
        <f t="shared" si="217"/>
        <v>19.115550514285712</v>
      </c>
      <c r="I294" s="102">
        <v>53.5</v>
      </c>
      <c r="J294" s="92">
        <f t="shared" si="180"/>
        <v>0.55853999999999993</v>
      </c>
      <c r="K294" s="102">
        <v>78.2</v>
      </c>
      <c r="L294" s="78">
        <f t="shared" si="181"/>
        <v>0.81640800000000002</v>
      </c>
      <c r="M294" s="81">
        <f t="shared" si="182"/>
        <v>0.57526859520000007</v>
      </c>
      <c r="N294" s="14">
        <f t="shared" si="216"/>
        <v>115</v>
      </c>
      <c r="O294" s="78">
        <f t="shared" si="183"/>
        <v>0.96258672000000267</v>
      </c>
      <c r="P294" s="78">
        <f t="shared" si="184"/>
        <v>0.3873181247999995</v>
      </c>
      <c r="Q294" s="93">
        <f t="shared" si="185"/>
        <v>5.9093386704000004</v>
      </c>
      <c r="R294" s="80">
        <f t="shared" si="186"/>
        <v>15.25706723239823</v>
      </c>
      <c r="S294" s="80">
        <f t="shared" si="187"/>
        <v>3771.8267331425009</v>
      </c>
      <c r="T294" s="69">
        <f t="shared" si="188"/>
        <v>170.41997491199979</v>
      </c>
      <c r="U294" s="78">
        <f t="shared" si="189"/>
        <v>1.8134133392084273</v>
      </c>
      <c r="V294" s="69">
        <f t="shared" si="190"/>
        <v>113.15699236660586</v>
      </c>
      <c r="W294" s="80">
        <f t="shared" ca="1" si="191"/>
        <v>6.9118557990494525</v>
      </c>
      <c r="X294" s="80">
        <f t="shared" ca="1" si="192"/>
        <v>35.128517702503899</v>
      </c>
      <c r="Y294" s="94">
        <f t="shared" ca="1" si="193"/>
        <v>5.5177417169992668E-7</v>
      </c>
      <c r="Z294" s="80">
        <f t="shared" ca="1" si="194"/>
        <v>14</v>
      </c>
      <c r="AA294" s="80">
        <f t="shared" ca="1" si="195"/>
        <v>250.69921632</v>
      </c>
      <c r="AB294" s="80">
        <f t="shared" ca="1" si="196"/>
        <v>383.06589903910731</v>
      </c>
      <c r="AC294" s="80">
        <f t="shared" si="197"/>
        <v>13.958205379999722</v>
      </c>
      <c r="AD294" s="69">
        <f t="shared" si="198"/>
        <v>2106.7161035294121</v>
      </c>
      <c r="AE294" s="69">
        <f t="shared" si="218"/>
        <v>2135.6427993277307</v>
      </c>
      <c r="AF294" s="69">
        <f t="shared" si="199"/>
        <v>1886.9673600000001</v>
      </c>
      <c r="AG294" s="95">
        <f t="shared" si="219"/>
        <v>1911.5550514285715</v>
      </c>
      <c r="AH294" s="93">
        <f t="shared" si="200"/>
        <v>26.624840386442923</v>
      </c>
      <c r="AI294" s="81">
        <f t="shared" si="201"/>
        <v>1.4420703918475664</v>
      </c>
      <c r="AJ294" s="80">
        <f t="shared" si="202"/>
        <v>18.114886656000003</v>
      </c>
      <c r="AK294" s="80">
        <f t="shared" si="203"/>
        <v>46.233537067873421</v>
      </c>
      <c r="AL294" s="78">
        <f t="shared" ca="1" si="204"/>
        <v>0.83657526676279226</v>
      </c>
      <c r="AM294" s="80">
        <f t="shared" ca="1" si="205"/>
        <v>39.219459964347003</v>
      </c>
      <c r="AN294" s="80">
        <f t="shared" si="206"/>
        <v>17.80157886792453</v>
      </c>
      <c r="AO294" s="80">
        <f t="shared" si="207"/>
        <v>2.9599876067808606</v>
      </c>
      <c r="AP294" s="80">
        <f t="shared" si="208"/>
        <v>3.11910029667539</v>
      </c>
      <c r="AQ294" s="80">
        <f t="shared" ca="1" si="209"/>
        <v>2.5414843671781311</v>
      </c>
      <c r="AR294" s="80">
        <f t="shared" si="210"/>
        <v>2.7904884645108687</v>
      </c>
      <c r="AS294" s="78">
        <f t="shared" si="211"/>
        <v>1.3466143679088462E-2</v>
      </c>
      <c r="AT294" s="96">
        <f t="shared" ca="1" si="212"/>
        <v>5</v>
      </c>
      <c r="AU294" s="97" t="str">
        <f t="shared" ca="1" si="213"/>
        <v>Sand mixture</v>
      </c>
      <c r="AV294" s="98">
        <f t="shared" si="214"/>
        <v>4</v>
      </c>
      <c r="AW294" s="99" t="str">
        <f t="shared" si="215"/>
        <v>Silt mxture</v>
      </c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78"/>
      <c r="BJ294" s="78"/>
      <c r="BK294" s="78"/>
      <c r="BL294" s="78"/>
      <c r="BM294" s="78"/>
      <c r="BN294" s="78"/>
      <c r="BO294" s="78"/>
      <c r="BP294" s="78"/>
      <c r="BQ294" s="78"/>
    </row>
    <row r="295" spans="1:69">
      <c r="A295">
        <v>5.64</v>
      </c>
      <c r="C295" s="89">
        <f t="shared" si="176"/>
        <v>-18.503712</v>
      </c>
      <c r="D295" s="84">
        <f t="shared" si="177"/>
        <v>18.503712</v>
      </c>
      <c r="E295" s="76">
        <v>1.7806</v>
      </c>
      <c r="F295" s="91">
        <f t="shared" si="178"/>
        <v>18.589464</v>
      </c>
      <c r="G295" s="80">
        <f t="shared" si="179"/>
        <v>18.753371999999999</v>
      </c>
      <c r="H295" s="81">
        <f t="shared" si="217"/>
        <v>19.097474399999999</v>
      </c>
      <c r="I295" s="102">
        <v>54.2</v>
      </c>
      <c r="J295" s="92">
        <f t="shared" si="180"/>
        <v>0.56584800000000002</v>
      </c>
      <c r="K295" s="102">
        <v>78.5</v>
      </c>
      <c r="L295" s="78">
        <f t="shared" si="181"/>
        <v>0.81953999999999994</v>
      </c>
      <c r="M295" s="81">
        <f t="shared" si="182"/>
        <v>0.57731581440000002</v>
      </c>
      <c r="N295" s="14">
        <f t="shared" si="216"/>
        <v>115</v>
      </c>
      <c r="O295" s="78">
        <f t="shared" si="183"/>
        <v>0.96635964000000263</v>
      </c>
      <c r="P295" s="78">
        <f t="shared" si="184"/>
        <v>0.38904382559999945</v>
      </c>
      <c r="Q295" s="93">
        <f t="shared" si="185"/>
        <v>5.8697140787999986</v>
      </c>
      <c r="R295" s="80">
        <f t="shared" si="186"/>
        <v>15.087539481567362</v>
      </c>
      <c r="S295" s="80">
        <f t="shared" si="187"/>
        <v>3698.148070527357</v>
      </c>
      <c r="T295" s="69">
        <f t="shared" si="188"/>
        <v>171.17928326399976</v>
      </c>
      <c r="U295" s="78">
        <f t="shared" si="189"/>
        <v>1.8146959736804351</v>
      </c>
      <c r="V295" s="69">
        <f t="shared" si="190"/>
        <v>113.23702875765915</v>
      </c>
      <c r="W295" s="80">
        <f t="shared" ca="1" si="191"/>
        <v>6.9054945533901817</v>
      </c>
      <c r="X295" s="80">
        <f t="shared" ca="1" si="192"/>
        <v>35.093798444808897</v>
      </c>
      <c r="Y295" s="94">
        <f t="shared" ca="1" si="193"/>
        <v>5.2131596649478052E-7</v>
      </c>
      <c r="Z295" s="80">
        <f t="shared" ca="1" si="194"/>
        <v>14</v>
      </c>
      <c r="AA295" s="80">
        <f t="shared" ca="1" si="195"/>
        <v>249.01817303999994</v>
      </c>
      <c r="AB295" s="80">
        <f t="shared" ca="1" si="196"/>
        <v>359.49364491631036</v>
      </c>
      <c r="AC295" s="80">
        <f t="shared" si="197"/>
        <v>14.018177448473956</v>
      </c>
      <c r="AD295" s="69">
        <f t="shared" si="198"/>
        <v>2092.5896894117641</v>
      </c>
      <c r="AE295" s="69">
        <f t="shared" si="218"/>
        <v>2133.0723247058818</v>
      </c>
      <c r="AF295" s="69">
        <f t="shared" si="199"/>
        <v>1875.3371999999999</v>
      </c>
      <c r="AG295" s="95">
        <f t="shared" si="219"/>
        <v>1909.7474399999999</v>
      </c>
      <c r="AH295" s="93">
        <f t="shared" si="200"/>
        <v>26.227776765750814</v>
      </c>
      <c r="AI295" s="81">
        <f t="shared" si="201"/>
        <v>1.4544582454877053</v>
      </c>
      <c r="AJ295" s="80">
        <f t="shared" si="202"/>
        <v>18.003237119999998</v>
      </c>
      <c r="AK295" s="80">
        <f t="shared" si="203"/>
        <v>45.719816610810184</v>
      </c>
      <c r="AL295" s="78">
        <f t="shared" ca="1" si="204"/>
        <v>0.83974732233533589</v>
      </c>
      <c r="AM295" s="80">
        <f t="shared" ca="1" si="205"/>
        <v>38.935460283586735</v>
      </c>
      <c r="AN295" s="80">
        <f t="shared" si="206"/>
        <v>17.691860377358488</v>
      </c>
      <c r="AO295" s="80">
        <f t="shared" si="207"/>
        <v>3.0173133663641933</v>
      </c>
      <c r="AP295" s="80">
        <f t="shared" si="208"/>
        <v>3.1812425186845723</v>
      </c>
      <c r="AQ295" s="80">
        <f t="shared" ca="1" si="209"/>
        <v>2.5495963214862973</v>
      </c>
      <c r="AR295" s="80">
        <f t="shared" si="210"/>
        <v>2.7976776374920522</v>
      </c>
      <c r="AS295" s="78">
        <f t="shared" si="211"/>
        <v>1.3618036615565718E-2</v>
      </c>
      <c r="AT295" s="96">
        <f t="shared" ca="1" si="212"/>
        <v>5</v>
      </c>
      <c r="AU295" s="97" t="str">
        <f t="shared" ca="1" si="213"/>
        <v>Sand mixture</v>
      </c>
      <c r="AV295" s="98">
        <f t="shared" si="214"/>
        <v>4</v>
      </c>
      <c r="AW295" s="99" t="str">
        <f t="shared" si="215"/>
        <v>Silt mxture</v>
      </c>
      <c r="AX295" s="78"/>
      <c r="AY295" s="78"/>
      <c r="AZ295" s="78"/>
      <c r="BA295" s="78"/>
      <c r="BB295" s="78"/>
      <c r="BC295" s="78"/>
      <c r="BD295" s="78"/>
      <c r="BE295" s="78"/>
      <c r="BF295" s="78"/>
      <c r="BG295" s="78"/>
      <c r="BH295" s="78"/>
      <c r="BI295" s="78"/>
      <c r="BJ295" s="78"/>
      <c r="BK295" s="78"/>
      <c r="BL295" s="78"/>
      <c r="BM295" s="78"/>
      <c r="BN295" s="78"/>
      <c r="BO295" s="78"/>
      <c r="BP295" s="78"/>
      <c r="BQ295" s="78"/>
    </row>
    <row r="296" spans="1:69">
      <c r="A296">
        <v>5.66</v>
      </c>
      <c r="C296" s="89">
        <f t="shared" si="176"/>
        <v>-18.569328000000002</v>
      </c>
      <c r="D296" s="84">
        <f t="shared" si="177"/>
        <v>18.569328000000002</v>
      </c>
      <c r="E296" s="76">
        <v>1.8018000000000001</v>
      </c>
      <c r="F296" s="91">
        <f t="shared" si="178"/>
        <v>18.810791999999999</v>
      </c>
      <c r="G296" s="80">
        <f t="shared" si="179"/>
        <v>18.976996799999998</v>
      </c>
      <c r="H296" s="81">
        <f t="shared" si="217"/>
        <v>19.033163999999999</v>
      </c>
      <c r="I296" s="102">
        <v>58.5</v>
      </c>
      <c r="J296" s="92">
        <f t="shared" si="180"/>
        <v>0.61073999999999995</v>
      </c>
      <c r="K296" s="102">
        <v>79.599999999999994</v>
      </c>
      <c r="L296" s="78">
        <f t="shared" si="181"/>
        <v>0.83102399999999987</v>
      </c>
      <c r="M296" s="81">
        <f t="shared" si="182"/>
        <v>0.57936303360000008</v>
      </c>
      <c r="N296" s="14">
        <f t="shared" si="216"/>
        <v>115</v>
      </c>
      <c r="O296" s="78">
        <f t="shared" si="183"/>
        <v>0.9701325600000027</v>
      </c>
      <c r="P296" s="78">
        <f t="shared" si="184"/>
        <v>0.39076952639999951</v>
      </c>
      <c r="Q296" s="93">
        <f t="shared" si="185"/>
        <v>5.9422651991999986</v>
      </c>
      <c r="R296" s="80">
        <f t="shared" si="186"/>
        <v>15.20657266687008</v>
      </c>
      <c r="S296" s="80">
        <f t="shared" si="187"/>
        <v>3468.6685274758288</v>
      </c>
      <c r="T296" s="69">
        <f t="shared" si="188"/>
        <v>171.93859161599977</v>
      </c>
      <c r="U296" s="78">
        <f t="shared" si="189"/>
        <v>1.8241115805793147</v>
      </c>
      <c r="V296" s="69">
        <f t="shared" si="190"/>
        <v>113.82456262814924</v>
      </c>
      <c r="W296" s="80">
        <f t="shared" ca="1" si="191"/>
        <v>7.0533877899873421</v>
      </c>
      <c r="X296" s="80">
        <f t="shared" ca="1" si="192"/>
        <v>35.161261507602148</v>
      </c>
      <c r="Y296" s="94">
        <f t="shared" ca="1" si="193"/>
        <v>4.7134892559595583E-7</v>
      </c>
      <c r="Z296" s="80">
        <f t="shared" ca="1" si="194"/>
        <v>14</v>
      </c>
      <c r="AA296" s="80">
        <f t="shared" ca="1" si="195"/>
        <v>252.09609935999993</v>
      </c>
      <c r="AB296" s="80">
        <f t="shared" ca="1" si="196"/>
        <v>329.0544708376633</v>
      </c>
      <c r="AC296" s="80">
        <f t="shared" si="197"/>
        <v>14.212927921239352</v>
      </c>
      <c r="AD296" s="69">
        <f t="shared" si="198"/>
        <v>2118.4546164705876</v>
      </c>
      <c r="AE296" s="69">
        <f t="shared" si="218"/>
        <v>2125.062522352941</v>
      </c>
      <c r="AF296" s="69">
        <f t="shared" si="199"/>
        <v>1897.6996799999997</v>
      </c>
      <c r="AG296" s="95">
        <f t="shared" si="219"/>
        <v>1903.3163999999999</v>
      </c>
      <c r="AH296" s="93">
        <f t="shared" si="200"/>
        <v>25.115373666500275</v>
      </c>
      <c r="AI296" s="81">
        <f t="shared" si="201"/>
        <v>1.5629161404332084</v>
      </c>
      <c r="AJ296" s="80">
        <f t="shared" si="202"/>
        <v>18.217916927999998</v>
      </c>
      <c r="AK296" s="80">
        <f t="shared" si="203"/>
        <v>46.080523232939633</v>
      </c>
      <c r="AL296" s="78">
        <f t="shared" ca="1" si="204"/>
        <v>0.84531293067600866</v>
      </c>
      <c r="AM296" s="80">
        <f t="shared" ca="1" si="205"/>
        <v>39.489198480647907</v>
      </c>
      <c r="AN296" s="80">
        <f t="shared" si="206"/>
        <v>17.902827169811317</v>
      </c>
      <c r="AO296" s="80">
        <f t="shared" si="207"/>
        <v>3.2183174526329692</v>
      </c>
      <c r="AP296" s="80">
        <f t="shared" si="208"/>
        <v>3.391706583999881</v>
      </c>
      <c r="AQ296" s="80">
        <f t="shared" ca="1" si="209"/>
        <v>2.563990566524462</v>
      </c>
      <c r="AR296" s="80">
        <f t="shared" si="210"/>
        <v>2.8107184304753212</v>
      </c>
      <c r="AS296" s="78">
        <f t="shared" si="211"/>
        <v>1.3975835161847139E-2</v>
      </c>
      <c r="AT296" s="96">
        <f t="shared" ca="1" si="212"/>
        <v>5</v>
      </c>
      <c r="AU296" s="97" t="str">
        <f t="shared" ca="1" si="213"/>
        <v>Sand mixture</v>
      </c>
      <c r="AV296" s="98">
        <f t="shared" si="214"/>
        <v>4</v>
      </c>
      <c r="AW296" s="99" t="str">
        <f t="shared" si="215"/>
        <v>Silt mxture</v>
      </c>
      <c r="AX296" s="78"/>
      <c r="AY296" s="78"/>
      <c r="AZ296" s="78"/>
      <c r="BA296" s="78"/>
      <c r="BB296" s="78"/>
      <c r="BC296" s="78"/>
      <c r="BD296" s="78"/>
      <c r="BE296" s="78"/>
      <c r="BF296" s="78"/>
      <c r="BG296" s="78"/>
      <c r="BH296" s="78"/>
      <c r="BI296" s="78"/>
      <c r="BJ296" s="78"/>
      <c r="BK296" s="78"/>
      <c r="BL296" s="78"/>
      <c r="BM296" s="78"/>
      <c r="BN296" s="78"/>
      <c r="BO296" s="78"/>
      <c r="BP296" s="78"/>
      <c r="BQ296" s="78"/>
    </row>
    <row r="297" spans="1:69">
      <c r="A297">
        <v>5.68</v>
      </c>
      <c r="C297" s="89">
        <f t="shared" si="176"/>
        <v>-18.634944000000001</v>
      </c>
      <c r="D297" s="84">
        <f t="shared" si="177"/>
        <v>18.634944000000001</v>
      </c>
      <c r="E297" s="76">
        <v>1.8315999999999999</v>
      </c>
      <c r="F297" s="91">
        <f t="shared" si="178"/>
        <v>19.121903999999997</v>
      </c>
      <c r="G297" s="80">
        <f t="shared" si="179"/>
        <v>19.289570399999999</v>
      </c>
      <c r="H297" s="81">
        <f t="shared" si="217"/>
        <v>18.989673942857141</v>
      </c>
      <c r="I297" s="102">
        <v>55.9</v>
      </c>
      <c r="J297" s="92">
        <f t="shared" si="180"/>
        <v>0.583596</v>
      </c>
      <c r="K297" s="102">
        <v>80.3</v>
      </c>
      <c r="L297" s="78">
        <f t="shared" si="181"/>
        <v>0.83833199999999997</v>
      </c>
      <c r="M297" s="81">
        <f t="shared" si="182"/>
        <v>0.58141025280000003</v>
      </c>
      <c r="N297" s="14">
        <f t="shared" si="216"/>
        <v>115</v>
      </c>
      <c r="O297" s="78">
        <f t="shared" si="183"/>
        <v>0.97390548000000265</v>
      </c>
      <c r="P297" s="78">
        <f t="shared" si="184"/>
        <v>0.39249522719999946</v>
      </c>
      <c r="Q297" s="93">
        <f t="shared" si="185"/>
        <v>6.0441694235999988</v>
      </c>
      <c r="R297" s="80">
        <f t="shared" si="186"/>
        <v>15.399345023169257</v>
      </c>
      <c r="S297" s="80">
        <f t="shared" si="187"/>
        <v>3692.253045317811</v>
      </c>
      <c r="T297" s="69">
        <f t="shared" si="188"/>
        <v>172.69789996799975</v>
      </c>
      <c r="U297" s="78">
        <f t="shared" si="189"/>
        <v>1.8194192412720218</v>
      </c>
      <c r="V297" s="69">
        <f t="shared" si="190"/>
        <v>113.53176065537416</v>
      </c>
      <c r="W297" s="80">
        <f t="shared" ca="1" si="191"/>
        <v>7.0759561202537613</v>
      </c>
      <c r="X297" s="80">
        <f t="shared" ca="1" si="192"/>
        <v>35.188445046280968</v>
      </c>
      <c r="Y297" s="94">
        <f t="shared" ca="1" si="193"/>
        <v>5.4317263645172404E-7</v>
      </c>
      <c r="Z297" s="80">
        <f t="shared" ca="1" si="194"/>
        <v>14</v>
      </c>
      <c r="AA297" s="80">
        <f t="shared" ca="1" si="195"/>
        <v>256.41930887999996</v>
      </c>
      <c r="AB297" s="80">
        <f t="shared" ca="1" si="196"/>
        <v>385.69832873024825</v>
      </c>
      <c r="AC297" s="80">
        <f t="shared" si="197"/>
        <v>14.023027318448332</v>
      </c>
      <c r="AD297" s="69">
        <f t="shared" si="198"/>
        <v>2154.7841082352934</v>
      </c>
      <c r="AE297" s="69">
        <f t="shared" si="218"/>
        <v>2119.5021721008402</v>
      </c>
      <c r="AF297" s="69">
        <f t="shared" si="199"/>
        <v>1928.95704</v>
      </c>
      <c r="AG297" s="95">
        <f t="shared" si="219"/>
        <v>1898.9673942857141</v>
      </c>
      <c r="AH297" s="93">
        <f t="shared" si="200"/>
        <v>26.271513201390547</v>
      </c>
      <c r="AI297" s="81">
        <f t="shared" si="201"/>
        <v>1.4868868703532627</v>
      </c>
      <c r="AJ297" s="80">
        <f t="shared" si="202"/>
        <v>18.517987583999997</v>
      </c>
      <c r="AK297" s="80">
        <f t="shared" si="203"/>
        <v>46.664681888391691</v>
      </c>
      <c r="AL297" s="78">
        <f t="shared" ca="1" si="204"/>
        <v>0.83767464980236894</v>
      </c>
      <c r="AM297" s="80">
        <f t="shared" ca="1" si="205"/>
        <v>39.714541191774757</v>
      </c>
      <c r="AN297" s="80">
        <f t="shared" si="206"/>
        <v>18.197707924528299</v>
      </c>
      <c r="AO297" s="80">
        <f t="shared" si="207"/>
        <v>3.02544840500958</v>
      </c>
      <c r="AP297" s="80">
        <f t="shared" si="208"/>
        <v>3.1863216680860749</v>
      </c>
      <c r="AQ297" s="80">
        <f t="shared" ca="1" si="209"/>
        <v>2.5437289343597067</v>
      </c>
      <c r="AR297" s="80">
        <f t="shared" si="210"/>
        <v>2.7886756725108017</v>
      </c>
      <c r="AS297" s="78">
        <f t="shared" si="211"/>
        <v>1.4027432163789553E-2</v>
      </c>
      <c r="AT297" s="96">
        <f t="shared" ca="1" si="212"/>
        <v>5</v>
      </c>
      <c r="AU297" s="97" t="str">
        <f t="shared" ca="1" si="213"/>
        <v>Sand mixture</v>
      </c>
      <c r="AV297" s="98">
        <f t="shared" si="214"/>
        <v>4</v>
      </c>
      <c r="AW297" s="99" t="str">
        <f t="shared" si="215"/>
        <v>Silt mxture</v>
      </c>
      <c r="AX297" s="78"/>
      <c r="AY297" s="78"/>
      <c r="AZ297" s="78"/>
      <c r="BA297" s="78"/>
      <c r="BB297" s="78"/>
      <c r="BC297" s="78"/>
      <c r="BD297" s="78"/>
      <c r="BE297" s="78"/>
      <c r="BF297" s="78"/>
      <c r="BG297" s="78"/>
      <c r="BH297" s="78"/>
      <c r="BI297" s="78"/>
      <c r="BJ297" s="78"/>
      <c r="BK297" s="78"/>
      <c r="BL297" s="78"/>
      <c r="BM297" s="78"/>
      <c r="BN297" s="78"/>
      <c r="BO297" s="78"/>
      <c r="BP297" s="78"/>
      <c r="BQ297" s="78"/>
    </row>
    <row r="298" spans="1:69">
      <c r="A298">
        <v>5.7</v>
      </c>
      <c r="C298" s="89">
        <f t="shared" si="176"/>
        <v>-18.700560000000003</v>
      </c>
      <c r="D298" s="84">
        <f t="shared" si="177"/>
        <v>18.700560000000003</v>
      </c>
      <c r="E298" s="76">
        <v>1.8352999999999999</v>
      </c>
      <c r="F298" s="91">
        <f t="shared" si="178"/>
        <v>19.160532</v>
      </c>
      <c r="G298" s="80">
        <f t="shared" si="179"/>
        <v>19.327363200000001</v>
      </c>
      <c r="H298" s="81">
        <f t="shared" si="217"/>
        <v>18.964946057142857</v>
      </c>
      <c r="I298" s="102">
        <v>54.7</v>
      </c>
      <c r="J298" s="92">
        <f t="shared" si="180"/>
        <v>0.57106800000000002</v>
      </c>
      <c r="K298" s="102">
        <v>79.900000000000006</v>
      </c>
      <c r="L298" s="78">
        <f t="shared" si="181"/>
        <v>0.83415600000000001</v>
      </c>
      <c r="M298" s="81">
        <f t="shared" si="182"/>
        <v>0.58345747200000009</v>
      </c>
      <c r="N298" s="14">
        <f t="shared" si="216"/>
        <v>115</v>
      </c>
      <c r="O298" s="78">
        <f t="shared" si="183"/>
        <v>0.97767840000000272</v>
      </c>
      <c r="P298" s="78">
        <f t="shared" si="184"/>
        <v>0.39422092799999953</v>
      </c>
      <c r="Q298" s="93">
        <f t="shared" si="185"/>
        <v>6.0553959839999996</v>
      </c>
      <c r="R298" s="80">
        <f t="shared" si="186"/>
        <v>15.360412281308431</v>
      </c>
      <c r="S298" s="80">
        <f t="shared" si="187"/>
        <v>3780.2616274398551</v>
      </c>
      <c r="T298" s="69">
        <f t="shared" si="188"/>
        <v>173.45720831999981</v>
      </c>
      <c r="U298" s="78">
        <f t="shared" si="189"/>
        <v>1.81695113597427</v>
      </c>
      <c r="V298" s="69">
        <f t="shared" si="190"/>
        <v>113.37775088479445</v>
      </c>
      <c r="W298" s="80">
        <f t="shared" ca="1" si="191"/>
        <v>7.0637602396949708</v>
      </c>
      <c r="X298" s="80">
        <f t="shared" ca="1" si="192"/>
        <v>35.16991807797281</v>
      </c>
      <c r="Y298" s="94">
        <f t="shared" ca="1" si="193"/>
        <v>5.6519226425115988E-7</v>
      </c>
      <c r="Z298" s="80">
        <f t="shared" ca="1" si="194"/>
        <v>14</v>
      </c>
      <c r="AA298" s="80">
        <f t="shared" ca="1" si="195"/>
        <v>256.89558719999997</v>
      </c>
      <c r="AB298" s="80">
        <f t="shared" ca="1" si="196"/>
        <v>402.07956536962871</v>
      </c>
      <c r="AC298" s="80">
        <f t="shared" si="197"/>
        <v>13.951414514803293</v>
      </c>
      <c r="AD298" s="69">
        <f t="shared" si="198"/>
        <v>2158.7864470588233</v>
      </c>
      <c r="AE298" s="69">
        <f t="shared" si="218"/>
        <v>2116.1491361344533</v>
      </c>
      <c r="AF298" s="69">
        <f t="shared" si="199"/>
        <v>1932.73632</v>
      </c>
      <c r="AG298" s="95">
        <f t="shared" si="219"/>
        <v>1896.4946057142859</v>
      </c>
      <c r="AH298" s="93">
        <f t="shared" si="200"/>
        <v>26.690613340116879</v>
      </c>
      <c r="AI298" s="81">
        <f t="shared" si="201"/>
        <v>1.4485988932581497</v>
      </c>
      <c r="AJ298" s="80">
        <f t="shared" si="202"/>
        <v>18.554268671999999</v>
      </c>
      <c r="AK298" s="80">
        <f t="shared" si="203"/>
        <v>46.546703882752823</v>
      </c>
      <c r="AL298" s="78">
        <f t="shared" ca="1" si="204"/>
        <v>0.83559308297771984</v>
      </c>
      <c r="AM298" s="80">
        <f t="shared" ca="1" si="205"/>
        <v>39.560819537646275</v>
      </c>
      <c r="AN298" s="80">
        <f t="shared" si="206"/>
        <v>18.233361509433962</v>
      </c>
      <c r="AO298" s="80">
        <f t="shared" si="207"/>
        <v>2.954712415193812</v>
      </c>
      <c r="AP298" s="80">
        <f t="shared" si="208"/>
        <v>3.112140651048132</v>
      </c>
      <c r="AQ298" s="80">
        <f t="shared" ca="1" si="209"/>
        <v>2.5380518535046379</v>
      </c>
      <c r="AR298" s="80">
        <f t="shared" si="210"/>
        <v>2.7817461148150868</v>
      </c>
      <c r="AS298" s="78">
        <f t="shared" si="211"/>
        <v>1.3662279801122248E-2</v>
      </c>
      <c r="AT298" s="96">
        <f t="shared" ca="1" si="212"/>
        <v>5</v>
      </c>
      <c r="AU298" s="97" t="str">
        <f t="shared" ca="1" si="213"/>
        <v>Sand mixture</v>
      </c>
      <c r="AV298" s="98">
        <f t="shared" si="214"/>
        <v>4</v>
      </c>
      <c r="AW298" s="99" t="str">
        <f t="shared" si="215"/>
        <v>Silt mxture</v>
      </c>
      <c r="AX298" s="78"/>
      <c r="AY298" s="78"/>
      <c r="AZ298" s="78"/>
      <c r="BA298" s="78"/>
      <c r="BB298" s="78"/>
      <c r="BC298" s="78"/>
      <c r="BD298" s="78"/>
      <c r="BE298" s="78"/>
      <c r="BF298" s="78"/>
      <c r="BG298" s="78"/>
      <c r="BH298" s="78"/>
      <c r="BI298" s="78"/>
      <c r="BJ298" s="78"/>
      <c r="BK298" s="78"/>
      <c r="BL298" s="78"/>
      <c r="BM298" s="78"/>
      <c r="BN298" s="78"/>
      <c r="BO298" s="78"/>
      <c r="BP298" s="78"/>
      <c r="BQ298" s="78"/>
    </row>
    <row r="299" spans="1:69">
      <c r="A299">
        <v>5.72</v>
      </c>
      <c r="C299" s="89">
        <f t="shared" si="176"/>
        <v>-18.766176000000002</v>
      </c>
      <c r="D299" s="84">
        <f t="shared" si="177"/>
        <v>18.766176000000002</v>
      </c>
      <c r="E299" s="76">
        <v>1.8091999999999999</v>
      </c>
      <c r="F299" s="91">
        <f t="shared" si="178"/>
        <v>18.888047999999998</v>
      </c>
      <c r="G299" s="80">
        <f t="shared" si="179"/>
        <v>19.055714399999999</v>
      </c>
      <c r="H299" s="81">
        <f t="shared" si="217"/>
        <v>19.003305600000001</v>
      </c>
      <c r="I299" s="102">
        <v>57.2</v>
      </c>
      <c r="J299" s="92">
        <f t="shared" si="180"/>
        <v>0.59716800000000003</v>
      </c>
      <c r="K299" s="102">
        <v>80.3</v>
      </c>
      <c r="L299" s="78">
        <f t="shared" si="181"/>
        <v>0.83833199999999997</v>
      </c>
      <c r="M299" s="81">
        <f t="shared" si="182"/>
        <v>0.58550469120000004</v>
      </c>
      <c r="N299" s="14">
        <f t="shared" si="216"/>
        <v>115</v>
      </c>
      <c r="O299" s="78">
        <f t="shared" si="183"/>
        <v>0.98145132000000268</v>
      </c>
      <c r="P299" s="78">
        <f t="shared" si="184"/>
        <v>0.39594662879999948</v>
      </c>
      <c r="Q299" s="93">
        <f t="shared" si="185"/>
        <v>5.9645068163999992</v>
      </c>
      <c r="R299" s="80">
        <f t="shared" si="186"/>
        <v>15.063916150711288</v>
      </c>
      <c r="S299" s="80">
        <f t="shared" si="187"/>
        <v>3560.7800347049829</v>
      </c>
      <c r="T299" s="69">
        <f t="shared" si="188"/>
        <v>174.21651667199978</v>
      </c>
      <c r="U299" s="78">
        <f t="shared" si="189"/>
        <v>1.8216382220815011</v>
      </c>
      <c r="V299" s="69">
        <f t="shared" si="190"/>
        <v>113.67022505788566</v>
      </c>
      <c r="W299" s="80">
        <f t="shared" ca="1" si="191"/>
        <v>7.0601909960499807</v>
      </c>
      <c r="X299" s="80">
        <f t="shared" ca="1" si="192"/>
        <v>35.118333884954502</v>
      </c>
      <c r="Y299" s="94">
        <f t="shared" ca="1" si="193"/>
        <v>4.8778095876927265E-7</v>
      </c>
      <c r="Z299" s="80">
        <f t="shared" ca="1" si="194"/>
        <v>14</v>
      </c>
      <c r="AA299" s="80">
        <f t="shared" ca="1" si="195"/>
        <v>253.03968311999998</v>
      </c>
      <c r="AB299" s="80">
        <f t="shared" ca="1" si="196"/>
        <v>341.80044712323655</v>
      </c>
      <c r="AC299" s="80">
        <f t="shared" si="197"/>
        <v>14.133251496656184</v>
      </c>
      <c r="AD299" s="69">
        <f t="shared" si="198"/>
        <v>2126.3838917647054</v>
      </c>
      <c r="AE299" s="69">
        <f t="shared" si="218"/>
        <v>2120.2181505882345</v>
      </c>
      <c r="AF299" s="69">
        <f t="shared" si="199"/>
        <v>1905.5714400000002</v>
      </c>
      <c r="AG299" s="95">
        <f t="shared" si="219"/>
        <v>1900.3305600000001</v>
      </c>
      <c r="AH299" s="93">
        <f t="shared" si="200"/>
        <v>25.547767531904253</v>
      </c>
      <c r="AI299" s="81">
        <f t="shared" si="201"/>
        <v>1.5082032692381919</v>
      </c>
      <c r="AJ299" s="80">
        <f t="shared" si="202"/>
        <v>18.293485823999998</v>
      </c>
      <c r="AK299" s="80">
        <f t="shared" si="203"/>
        <v>45.648230759731177</v>
      </c>
      <c r="AL299" s="78">
        <f t="shared" ca="1" si="204"/>
        <v>0.84369194792864777</v>
      </c>
      <c r="AM299" s="80">
        <f t="shared" ca="1" si="205"/>
        <v>39.135943441534444</v>
      </c>
      <c r="AN299" s="80">
        <f t="shared" si="206"/>
        <v>17.977089056603774</v>
      </c>
      <c r="AO299" s="80">
        <f t="shared" si="207"/>
        <v>3.133800116147837</v>
      </c>
      <c r="AP299" s="80">
        <f t="shared" si="208"/>
        <v>3.303968728112594</v>
      </c>
      <c r="AQ299" s="80">
        <f t="shared" ca="1" si="209"/>
        <v>2.5590950660237874</v>
      </c>
      <c r="AR299" s="80">
        <f t="shared" si="210"/>
        <v>2.8022078706815172</v>
      </c>
      <c r="AS299" s="78">
        <f t="shared" si="211"/>
        <v>1.3988249904349624E-2</v>
      </c>
      <c r="AT299" s="96">
        <f t="shared" ca="1" si="212"/>
        <v>5</v>
      </c>
      <c r="AU299" s="97" t="str">
        <f t="shared" ca="1" si="213"/>
        <v>Sand mixture</v>
      </c>
      <c r="AV299" s="98">
        <f t="shared" si="214"/>
        <v>4</v>
      </c>
      <c r="AW299" s="99" t="str">
        <f t="shared" si="215"/>
        <v>Silt mxture</v>
      </c>
      <c r="AX299" s="78"/>
      <c r="AY299" s="78"/>
      <c r="AZ299" s="78"/>
      <c r="BA299" s="78"/>
      <c r="BB299" s="78"/>
      <c r="BC299" s="78"/>
      <c r="BD299" s="78"/>
      <c r="BE299" s="78"/>
      <c r="BF299" s="78"/>
      <c r="BG299" s="78"/>
      <c r="BH299" s="78"/>
      <c r="BI299" s="78"/>
      <c r="BJ299" s="78"/>
      <c r="BK299" s="78"/>
      <c r="BL299" s="78"/>
      <c r="BM299" s="78"/>
      <c r="BN299" s="78"/>
      <c r="BO299" s="78"/>
      <c r="BP299" s="78"/>
      <c r="BQ299" s="78"/>
    </row>
    <row r="300" spans="1:69">
      <c r="A300">
        <v>5.74</v>
      </c>
      <c r="C300" s="89">
        <f t="shared" si="176"/>
        <v>-18.831792</v>
      </c>
      <c r="D300" s="84">
        <f t="shared" si="177"/>
        <v>18.831792</v>
      </c>
      <c r="E300" s="76">
        <v>1.7706999999999999</v>
      </c>
      <c r="F300" s="91">
        <f t="shared" si="178"/>
        <v>18.486107999999998</v>
      </c>
      <c r="G300" s="80">
        <f t="shared" si="179"/>
        <v>18.655027199999999</v>
      </c>
      <c r="H300" s="81">
        <f t="shared" si="217"/>
        <v>19.017205714285712</v>
      </c>
      <c r="I300" s="102">
        <v>57.8</v>
      </c>
      <c r="J300" s="92">
        <f t="shared" si="180"/>
        <v>0.60343199999999997</v>
      </c>
      <c r="K300" s="102">
        <v>80.900000000000006</v>
      </c>
      <c r="L300" s="78">
        <f t="shared" si="181"/>
        <v>0.84459600000000001</v>
      </c>
      <c r="M300" s="81">
        <f t="shared" si="182"/>
        <v>0.58755191039999999</v>
      </c>
      <c r="N300" s="14">
        <f t="shared" si="216"/>
        <v>115</v>
      </c>
      <c r="O300" s="78">
        <f t="shared" si="183"/>
        <v>0.98522424000000264</v>
      </c>
      <c r="P300" s="78">
        <f t="shared" si="184"/>
        <v>0.39767232959999943</v>
      </c>
      <c r="Q300" s="93">
        <f t="shared" si="185"/>
        <v>5.8310349767999998</v>
      </c>
      <c r="R300" s="80">
        <f t="shared" si="186"/>
        <v>14.662913516424876</v>
      </c>
      <c r="S300" s="80">
        <f t="shared" si="187"/>
        <v>3444.9620640524431</v>
      </c>
      <c r="T300" s="69">
        <f t="shared" si="188"/>
        <v>174.97582502399976</v>
      </c>
      <c r="U300" s="78">
        <f t="shared" si="189"/>
        <v>1.8220311693122242</v>
      </c>
      <c r="V300" s="69">
        <f t="shared" si="190"/>
        <v>113.69474496508279</v>
      </c>
      <c r="W300" s="80">
        <f t="shared" ca="1" si="191"/>
        <v>6.9847030350415613</v>
      </c>
      <c r="X300" s="80">
        <f t="shared" ca="1" si="192"/>
        <v>35.021959753839809</v>
      </c>
      <c r="Y300" s="94">
        <f t="shared" ca="1" si="193"/>
        <v>4.3551781961237803E-7</v>
      </c>
      <c r="Z300" s="80">
        <f t="shared" ca="1" si="194"/>
        <v>14</v>
      </c>
      <c r="AA300" s="80">
        <f t="shared" ca="1" si="195"/>
        <v>247.37724143999998</v>
      </c>
      <c r="AB300" s="80">
        <f t="shared" ca="1" si="196"/>
        <v>298.34916040709612</v>
      </c>
      <c r="AC300" s="80">
        <f t="shared" si="197"/>
        <v>14.233776413288291</v>
      </c>
      <c r="AD300" s="69">
        <f t="shared" si="198"/>
        <v>2078.8003482352938</v>
      </c>
      <c r="AE300" s="69">
        <f t="shared" si="218"/>
        <v>2121.4095852100832</v>
      </c>
      <c r="AF300" s="69">
        <f t="shared" si="199"/>
        <v>1865.50272</v>
      </c>
      <c r="AG300" s="95">
        <f t="shared" si="219"/>
        <v>1901.7205714285715</v>
      </c>
      <c r="AH300" s="93">
        <f t="shared" si="200"/>
        <v>24.884712679943821</v>
      </c>
      <c r="AI300" s="81">
        <f t="shared" si="201"/>
        <v>1.5174100762981544</v>
      </c>
      <c r="AJ300" s="80">
        <f t="shared" si="202"/>
        <v>17.908826112</v>
      </c>
      <c r="AK300" s="80">
        <f t="shared" si="203"/>
        <v>44.433071261893559</v>
      </c>
      <c r="AL300" s="78">
        <f t="shared" ca="1" si="204"/>
        <v>0.84994190355864863</v>
      </c>
      <c r="AM300" s="80">
        <f t="shared" ca="1" si="205"/>
        <v>38.354340817142855</v>
      </c>
      <c r="AN300" s="80">
        <f t="shared" si="206"/>
        <v>17.59908226415094</v>
      </c>
      <c r="AO300" s="80">
        <f t="shared" si="207"/>
        <v>3.2346883954154726</v>
      </c>
      <c r="AP300" s="80">
        <f t="shared" si="208"/>
        <v>3.415046570502335</v>
      </c>
      <c r="AQ300" s="80">
        <f t="shared" ca="1" si="209"/>
        <v>2.5752854981730486</v>
      </c>
      <c r="AR300" s="80">
        <f t="shared" si="210"/>
        <v>2.8179362930922145</v>
      </c>
      <c r="AS300" s="78">
        <f t="shared" si="211"/>
        <v>1.454708296305756E-2</v>
      </c>
      <c r="AT300" s="96">
        <f t="shared" ca="1" si="212"/>
        <v>5</v>
      </c>
      <c r="AU300" s="97" t="str">
        <f t="shared" ca="1" si="213"/>
        <v>Sand mixture</v>
      </c>
      <c r="AV300" s="98">
        <f t="shared" si="214"/>
        <v>4</v>
      </c>
      <c r="AW300" s="99" t="str">
        <f t="shared" si="215"/>
        <v>Silt mxture</v>
      </c>
      <c r="AX300" s="78"/>
      <c r="AY300" s="78"/>
      <c r="AZ300" s="78"/>
      <c r="BA300" s="78"/>
      <c r="BB300" s="78"/>
      <c r="BC300" s="78"/>
      <c r="BD300" s="78"/>
      <c r="BE300" s="78"/>
      <c r="BF300" s="78"/>
      <c r="BG300" s="78"/>
      <c r="BH300" s="78"/>
      <c r="BI300" s="78"/>
      <c r="BJ300" s="78"/>
      <c r="BK300" s="78"/>
      <c r="BL300" s="78"/>
      <c r="BM300" s="78"/>
      <c r="BN300" s="78"/>
      <c r="BO300" s="78"/>
      <c r="BP300" s="78"/>
      <c r="BQ300" s="78"/>
    </row>
    <row r="301" spans="1:69">
      <c r="A301">
        <v>5.76</v>
      </c>
      <c r="C301" s="89">
        <f t="shared" si="176"/>
        <v>-18.897407999999999</v>
      </c>
      <c r="D301" s="84">
        <f t="shared" si="177"/>
        <v>18.897407999999999</v>
      </c>
      <c r="E301" s="76">
        <v>1.7744</v>
      </c>
      <c r="F301" s="91">
        <f t="shared" si="178"/>
        <v>18.524735999999997</v>
      </c>
      <c r="G301" s="80">
        <f t="shared" si="179"/>
        <v>18.696578399999996</v>
      </c>
      <c r="H301" s="81">
        <f t="shared" si="217"/>
        <v>19.021650171428568</v>
      </c>
      <c r="I301" s="102">
        <v>55.2</v>
      </c>
      <c r="J301" s="92">
        <f t="shared" si="180"/>
        <v>0.57628800000000002</v>
      </c>
      <c r="K301" s="102">
        <v>82.3</v>
      </c>
      <c r="L301" s="78">
        <f t="shared" si="181"/>
        <v>0.85921199999999998</v>
      </c>
      <c r="M301" s="81">
        <f t="shared" si="182"/>
        <v>0.58959912959999994</v>
      </c>
      <c r="N301" s="14">
        <f t="shared" si="216"/>
        <v>115</v>
      </c>
      <c r="O301" s="78">
        <f t="shared" si="183"/>
        <v>0.9889971600000026</v>
      </c>
      <c r="P301" s="78">
        <f t="shared" si="184"/>
        <v>0.39939803039999938</v>
      </c>
      <c r="Q301" s="93">
        <f t="shared" si="185"/>
        <v>5.8435018091999975</v>
      </c>
      <c r="R301" s="80">
        <f t="shared" si="186"/>
        <v>14.630772724010926</v>
      </c>
      <c r="S301" s="80">
        <f t="shared" si="187"/>
        <v>3614.9370657808331</v>
      </c>
      <c r="T301" s="69">
        <f t="shared" si="188"/>
        <v>175.73513337599971</v>
      </c>
      <c r="U301" s="78">
        <f t="shared" si="189"/>
        <v>1.8167211662803413</v>
      </c>
      <c r="V301" s="69">
        <f t="shared" si="190"/>
        <v>113.3634007758933</v>
      </c>
      <c r="W301" s="80">
        <f t="shared" ca="1" si="191"/>
        <v>6.9447821850244988</v>
      </c>
      <c r="X301" s="80">
        <f t="shared" ca="1" si="192"/>
        <v>34.993167507272759</v>
      </c>
      <c r="Y301" s="94">
        <f t="shared" ca="1" si="193"/>
        <v>4.7456650894137339E-7</v>
      </c>
      <c r="Z301" s="80">
        <f t="shared" ca="1" si="194"/>
        <v>14</v>
      </c>
      <c r="AA301" s="80">
        <f t="shared" ca="1" si="195"/>
        <v>247.90613735999989</v>
      </c>
      <c r="AB301" s="80">
        <f t="shared" ca="1" si="196"/>
        <v>325.79432349805586</v>
      </c>
      <c r="AC301" s="80">
        <f t="shared" si="197"/>
        <v>14.087362334050603</v>
      </c>
      <c r="AD301" s="69">
        <f t="shared" si="198"/>
        <v>2083.2448517647049</v>
      </c>
      <c r="AE301" s="69">
        <f t="shared" si="218"/>
        <v>2121.4885895798316</v>
      </c>
      <c r="AF301" s="69">
        <f t="shared" si="199"/>
        <v>1869.6578399999994</v>
      </c>
      <c r="AG301" s="95">
        <f t="shared" si="219"/>
        <v>1902.1650171428571</v>
      </c>
      <c r="AH301" s="93">
        <f t="shared" si="200"/>
        <v>25.716264376948292</v>
      </c>
      <c r="AI301" s="81">
        <f t="shared" si="201"/>
        <v>1.4428914419604031</v>
      </c>
      <c r="AJ301" s="80">
        <f t="shared" si="202"/>
        <v>17.948715263999997</v>
      </c>
      <c r="AK301" s="80">
        <f t="shared" si="203"/>
        <v>44.335674921245229</v>
      </c>
      <c r="AL301" s="78">
        <f t="shared" ca="1" si="204"/>
        <v>0.84534964312293481</v>
      </c>
      <c r="AM301" s="80">
        <f t="shared" ca="1" si="205"/>
        <v>38.123875807340283</v>
      </c>
      <c r="AN301" s="80">
        <f t="shared" si="206"/>
        <v>17.638281509433959</v>
      </c>
      <c r="AO301" s="80">
        <f t="shared" si="207"/>
        <v>3.0823179924728907</v>
      </c>
      <c r="AP301" s="80">
        <f t="shared" si="208"/>
        <v>3.2544704564066156</v>
      </c>
      <c r="AQ301" s="80">
        <f t="shared" ca="1" si="209"/>
        <v>2.5630186703073115</v>
      </c>
      <c r="AR301" s="80">
        <f t="shared" si="210"/>
        <v>2.8043553323726793</v>
      </c>
      <c r="AS301" s="78">
        <f t="shared" si="211"/>
        <v>1.522584404644528E-2</v>
      </c>
      <c r="AT301" s="96">
        <f t="shared" ca="1" si="212"/>
        <v>5</v>
      </c>
      <c r="AU301" s="97" t="str">
        <f t="shared" ca="1" si="213"/>
        <v>Sand mixture</v>
      </c>
      <c r="AV301" s="98">
        <f t="shared" si="214"/>
        <v>4</v>
      </c>
      <c r="AW301" s="99" t="str">
        <f t="shared" si="215"/>
        <v>Silt mxture</v>
      </c>
      <c r="AX301" s="78"/>
      <c r="AY301" s="78"/>
      <c r="AZ301" s="78"/>
      <c r="BA301" s="78"/>
      <c r="BB301" s="78"/>
      <c r="BC301" s="78"/>
      <c r="BD301" s="78"/>
      <c r="BE301" s="78"/>
      <c r="BF301" s="78"/>
      <c r="BG301" s="78"/>
      <c r="BH301" s="78"/>
      <c r="BI301" s="78"/>
      <c r="BJ301" s="78"/>
      <c r="BK301" s="78"/>
      <c r="BL301" s="78"/>
      <c r="BM301" s="78"/>
      <c r="BN301" s="78"/>
      <c r="BO301" s="78"/>
      <c r="BP301" s="78"/>
      <c r="BQ301" s="78"/>
    </row>
    <row r="302" spans="1:69">
      <c r="A302">
        <v>5.78</v>
      </c>
      <c r="C302" s="89">
        <f t="shared" si="176"/>
        <v>-18.963024000000001</v>
      </c>
      <c r="D302" s="84">
        <f t="shared" si="177"/>
        <v>18.963024000000001</v>
      </c>
      <c r="E302" s="76">
        <v>1.8055000000000001</v>
      </c>
      <c r="F302" s="91">
        <f t="shared" si="178"/>
        <v>18.849419999999999</v>
      </c>
      <c r="G302" s="80">
        <f t="shared" si="179"/>
        <v>19.021888799999999</v>
      </c>
      <c r="H302" s="81">
        <f t="shared" si="217"/>
        <v>19.122619885714283</v>
      </c>
      <c r="I302" s="102">
        <v>47.2</v>
      </c>
      <c r="J302" s="92">
        <f t="shared" si="180"/>
        <v>0.49276800000000004</v>
      </c>
      <c r="K302" s="102">
        <v>82.6</v>
      </c>
      <c r="L302" s="78">
        <f t="shared" si="181"/>
        <v>0.86234399999999989</v>
      </c>
      <c r="M302" s="81">
        <f t="shared" si="182"/>
        <v>0.5916463488</v>
      </c>
      <c r="N302" s="14">
        <f t="shared" si="216"/>
        <v>115</v>
      </c>
      <c r="O302" s="78">
        <f t="shared" si="183"/>
        <v>0.99277008000000266</v>
      </c>
      <c r="P302" s="78">
        <f t="shared" si="184"/>
        <v>0.40112373119999944</v>
      </c>
      <c r="Q302" s="93">
        <f t="shared" si="185"/>
        <v>5.9496091775999993</v>
      </c>
      <c r="R302" s="80">
        <f t="shared" si="186"/>
        <v>14.832353996611426</v>
      </c>
      <c r="S302" s="80">
        <f t="shared" si="187"/>
        <v>4304.4044876863645</v>
      </c>
      <c r="T302" s="69">
        <f t="shared" si="188"/>
        <v>176.49444172799974</v>
      </c>
      <c r="U302" s="78">
        <f t="shared" si="189"/>
        <v>1.7990361902412384</v>
      </c>
      <c r="V302" s="69">
        <f t="shared" si="190"/>
        <v>112.25985827105328</v>
      </c>
      <c r="W302" s="80">
        <f t="shared" ca="1" si="191"/>
        <v>6.8429483617366076</v>
      </c>
      <c r="X302" s="80">
        <f t="shared" ca="1" si="192"/>
        <v>34.974784263608356</v>
      </c>
      <c r="Y302" s="94">
        <f t="shared" ca="1" si="193"/>
        <v>6.704629344910631E-7</v>
      </c>
      <c r="Z302" s="80">
        <f t="shared" ca="1" si="194"/>
        <v>14</v>
      </c>
      <c r="AA302" s="80">
        <f t="shared" ca="1" si="195"/>
        <v>252.40766207999994</v>
      </c>
      <c r="AB302" s="80">
        <f t="shared" ca="1" si="196"/>
        <v>468.63687269405187</v>
      </c>
      <c r="AC302" s="80">
        <f t="shared" si="197"/>
        <v>13.556675991425735</v>
      </c>
      <c r="AD302" s="69">
        <f t="shared" si="198"/>
        <v>2121.0727905882345</v>
      </c>
      <c r="AE302" s="69">
        <f t="shared" si="218"/>
        <v>2132.9235065546213</v>
      </c>
      <c r="AF302" s="69">
        <f t="shared" si="199"/>
        <v>1902.1888800000002</v>
      </c>
      <c r="AG302" s="95">
        <f t="shared" si="219"/>
        <v>1912.2619885714284</v>
      </c>
      <c r="AH302" s="93">
        <f t="shared" si="200"/>
        <v>28.942549094553396</v>
      </c>
      <c r="AI302" s="81">
        <f t="shared" si="201"/>
        <v>1.2284688281240257</v>
      </c>
      <c r="AJ302" s="80">
        <f t="shared" si="202"/>
        <v>18.261013247999998</v>
      </c>
      <c r="AK302" s="80">
        <f t="shared" si="203"/>
        <v>44.946527262458865</v>
      </c>
      <c r="AL302" s="78">
        <f t="shared" ca="1" si="204"/>
        <v>0.82662196549700551</v>
      </c>
      <c r="AM302" s="80">
        <f t="shared" ca="1" si="205"/>
        <v>37.977453630452423</v>
      </c>
      <c r="AN302" s="80">
        <f t="shared" si="206"/>
        <v>17.945178113207547</v>
      </c>
      <c r="AO302" s="80">
        <f t="shared" si="207"/>
        <v>2.5905313882394267</v>
      </c>
      <c r="AP302" s="80">
        <f t="shared" si="208"/>
        <v>2.733178518888804</v>
      </c>
      <c r="AQ302" s="80">
        <f t="shared" ca="1" si="209"/>
        <v>2.5136510099213245</v>
      </c>
      <c r="AR302" s="80">
        <f t="shared" si="210"/>
        <v>2.7529705112409513</v>
      </c>
      <c r="AS302" s="78">
        <f t="shared" si="211"/>
        <v>1.5014469392766856E-2</v>
      </c>
      <c r="AT302" s="96">
        <f t="shared" ca="1" si="212"/>
        <v>5</v>
      </c>
      <c r="AU302" s="97" t="str">
        <f t="shared" ca="1" si="213"/>
        <v>Sand mixture</v>
      </c>
      <c r="AV302" s="98">
        <f t="shared" si="214"/>
        <v>4</v>
      </c>
      <c r="AW302" s="99" t="str">
        <f t="shared" si="215"/>
        <v>Silt mxture</v>
      </c>
      <c r="AX302" s="78"/>
      <c r="AY302" s="78"/>
      <c r="AZ302" s="78"/>
      <c r="BA302" s="78"/>
      <c r="BB302" s="78"/>
      <c r="BC302" s="78"/>
      <c r="BD302" s="78"/>
      <c r="BE302" s="78"/>
      <c r="BF302" s="78"/>
      <c r="BG302" s="78"/>
      <c r="BH302" s="78"/>
      <c r="BI302" s="78"/>
      <c r="BJ302" s="78"/>
      <c r="BK302" s="78"/>
      <c r="BL302" s="78"/>
      <c r="BM302" s="78"/>
      <c r="BN302" s="78"/>
      <c r="BO302" s="78"/>
      <c r="BP302" s="78"/>
      <c r="BQ302" s="78"/>
    </row>
    <row r="303" spans="1:69">
      <c r="A303">
        <v>5.8</v>
      </c>
      <c r="C303" s="89">
        <f t="shared" si="176"/>
        <v>-19.028639999999999</v>
      </c>
      <c r="D303" s="84">
        <f t="shared" si="177"/>
        <v>19.028639999999999</v>
      </c>
      <c r="E303" s="76">
        <v>1.8105</v>
      </c>
      <c r="F303" s="91">
        <f t="shared" si="178"/>
        <v>18.901619999999998</v>
      </c>
      <c r="G303" s="80">
        <f t="shared" si="179"/>
        <v>19.074297599999998</v>
      </c>
      <c r="H303" s="81">
        <f t="shared" si="217"/>
        <v>19.327601828571428</v>
      </c>
      <c r="I303" s="102">
        <v>44.7</v>
      </c>
      <c r="J303" s="92">
        <f t="shared" si="180"/>
        <v>0.46666800000000003</v>
      </c>
      <c r="K303" s="102">
        <v>82.7</v>
      </c>
      <c r="L303" s="78">
        <f t="shared" si="181"/>
        <v>0.86338800000000004</v>
      </c>
      <c r="M303" s="81">
        <f t="shared" si="182"/>
        <v>0.59369356799999995</v>
      </c>
      <c r="N303" s="14">
        <f t="shared" si="216"/>
        <v>115</v>
      </c>
      <c r="O303" s="78">
        <f t="shared" si="183"/>
        <v>0.99654300000000262</v>
      </c>
      <c r="P303" s="78">
        <f t="shared" si="184"/>
        <v>0.4028494319999994</v>
      </c>
      <c r="Q303" s="93">
        <f t="shared" si="185"/>
        <v>5.9656590179999984</v>
      </c>
      <c r="R303" s="80">
        <f t="shared" si="186"/>
        <v>14.808656892930676</v>
      </c>
      <c r="S303" s="80">
        <f t="shared" si="187"/>
        <v>4557.4041048958334</v>
      </c>
      <c r="T303" s="69">
        <f t="shared" si="188"/>
        <v>177.25375007999975</v>
      </c>
      <c r="U303" s="78">
        <f t="shared" si="189"/>
        <v>1.7927624242751876</v>
      </c>
      <c r="V303" s="69">
        <f t="shared" si="190"/>
        <v>111.86837527477171</v>
      </c>
      <c r="W303" s="80">
        <f t="shared" ca="1" si="191"/>
        <v>6.7984901847758801</v>
      </c>
      <c r="X303" s="80">
        <f t="shared" ca="1" si="192"/>
        <v>34.945913035740148</v>
      </c>
      <c r="Y303" s="94">
        <f t="shared" ca="1" si="193"/>
        <v>7.4100074834222518E-7</v>
      </c>
      <c r="Z303" s="80">
        <f t="shared" ca="1" si="194"/>
        <v>14</v>
      </c>
      <c r="AA303" s="80">
        <f t="shared" ca="1" si="195"/>
        <v>253.08856439999994</v>
      </c>
      <c r="AB303" s="80">
        <f t="shared" ca="1" si="196"/>
        <v>519.33825863241066</v>
      </c>
      <c r="AC303" s="80">
        <f t="shared" si="197"/>
        <v>13.383044745813244</v>
      </c>
      <c r="AD303" s="69">
        <f t="shared" si="198"/>
        <v>2126.7946588235291</v>
      </c>
      <c r="AE303" s="69">
        <f t="shared" si="218"/>
        <v>2156.5951563025205</v>
      </c>
      <c r="AF303" s="69">
        <f t="shared" si="199"/>
        <v>1907.4297599999998</v>
      </c>
      <c r="AG303" s="95">
        <f t="shared" si="219"/>
        <v>1932.7601828571428</v>
      </c>
      <c r="AH303" s="93">
        <f t="shared" si="200"/>
        <v>30.012130891069209</v>
      </c>
      <c r="AI303" s="81">
        <f t="shared" si="201"/>
        <v>1.1584179172927336</v>
      </c>
      <c r="AJ303" s="80">
        <f t="shared" si="202"/>
        <v>18.311325695999997</v>
      </c>
      <c r="AK303" s="80">
        <f t="shared" si="203"/>
        <v>44.874717857365681</v>
      </c>
      <c r="AL303" s="78">
        <f t="shared" ca="1" si="204"/>
        <v>0.82125859160218706</v>
      </c>
      <c r="AM303" s="80">
        <f t="shared" ca="1" si="205"/>
        <v>37.748629177639309</v>
      </c>
      <c r="AN303" s="80">
        <f t="shared" si="206"/>
        <v>17.994620377358487</v>
      </c>
      <c r="AO303" s="80">
        <f t="shared" si="207"/>
        <v>2.4465802609685614</v>
      </c>
      <c r="AP303" s="80">
        <f t="shared" si="208"/>
        <v>2.5814489151213511</v>
      </c>
      <c r="AQ303" s="80">
        <f t="shared" ca="1" si="209"/>
        <v>2.4993602622154167</v>
      </c>
      <c r="AR303" s="80">
        <f t="shared" si="210"/>
        <v>2.7373447843818224</v>
      </c>
      <c r="AS303" s="78">
        <f t="shared" si="211"/>
        <v>1.4918580209070886E-2</v>
      </c>
      <c r="AT303" s="96">
        <f t="shared" ca="1" si="212"/>
        <v>5</v>
      </c>
      <c r="AU303" s="97" t="str">
        <f t="shared" ca="1" si="213"/>
        <v>Sand mixture</v>
      </c>
      <c r="AV303" s="98">
        <f t="shared" si="214"/>
        <v>4</v>
      </c>
      <c r="AW303" s="99" t="str">
        <f t="shared" si="215"/>
        <v>Silt mxture</v>
      </c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</row>
    <row r="304" spans="1:69">
      <c r="A304">
        <v>5.82</v>
      </c>
      <c r="C304" s="89">
        <f t="shared" si="176"/>
        <v>-19.094256000000001</v>
      </c>
      <c r="D304" s="84">
        <f t="shared" si="177"/>
        <v>19.094256000000001</v>
      </c>
      <c r="E304" s="76">
        <v>1.8341000000000001</v>
      </c>
      <c r="F304" s="91">
        <f t="shared" si="178"/>
        <v>19.148004</v>
      </c>
      <c r="G304" s="80">
        <f t="shared" si="179"/>
        <v>19.3206816</v>
      </c>
      <c r="H304" s="81">
        <f t="shared" si="217"/>
        <v>19.608288685714285</v>
      </c>
      <c r="I304" s="102">
        <v>41.2</v>
      </c>
      <c r="J304" s="92">
        <f t="shared" si="180"/>
        <v>0.43012800000000001</v>
      </c>
      <c r="K304" s="102">
        <v>82.7</v>
      </c>
      <c r="L304" s="78">
        <f t="shared" si="181"/>
        <v>0.86338800000000004</v>
      </c>
      <c r="M304" s="81">
        <f t="shared" si="182"/>
        <v>0.59574078720000001</v>
      </c>
      <c r="N304" s="14">
        <f t="shared" si="216"/>
        <v>115</v>
      </c>
      <c r="O304" s="78">
        <f t="shared" si="183"/>
        <v>1.0003159200000027</v>
      </c>
      <c r="P304" s="78">
        <f t="shared" si="184"/>
        <v>0.40457513279999946</v>
      </c>
      <c r="Q304" s="93">
        <f t="shared" si="185"/>
        <v>6.0457206744</v>
      </c>
      <c r="R304" s="80">
        <f t="shared" si="186"/>
        <v>14.943381795511106</v>
      </c>
      <c r="S304" s="80">
        <f t="shared" si="187"/>
        <v>5010.9203279570947</v>
      </c>
      <c r="T304" s="69">
        <f t="shared" si="188"/>
        <v>178.01305843199978</v>
      </c>
      <c r="U304" s="78">
        <f t="shared" si="189"/>
        <v>1.7837032913887607</v>
      </c>
      <c r="V304" s="69">
        <f t="shared" si="190"/>
        <v>111.30308538265867</v>
      </c>
      <c r="W304" s="80">
        <f t="shared" ca="1" si="191"/>
        <v>6.7679290085934758</v>
      </c>
      <c r="X304" s="80">
        <f t="shared" ca="1" si="192"/>
        <v>34.94633754032612</v>
      </c>
      <c r="Y304" s="94">
        <f t="shared" ca="1" si="193"/>
        <v>8.9348179618118695E-7</v>
      </c>
      <c r="Z304" s="80">
        <f t="shared" ca="1" si="194"/>
        <v>14</v>
      </c>
      <c r="AA304" s="80">
        <f t="shared" ca="1" si="195"/>
        <v>256.48511951999996</v>
      </c>
      <c r="AB304" s="80">
        <f t="shared" ca="1" si="196"/>
        <v>634.61017462839504</v>
      </c>
      <c r="AC304" s="80">
        <f t="shared" si="197"/>
        <v>13.09464503642937</v>
      </c>
      <c r="AD304" s="69">
        <f t="shared" si="198"/>
        <v>2155.3371388235291</v>
      </c>
      <c r="AE304" s="69">
        <f t="shared" si="218"/>
        <v>2189.1732665546215</v>
      </c>
      <c r="AF304" s="69">
        <f t="shared" si="199"/>
        <v>1932.06816</v>
      </c>
      <c r="AG304" s="95">
        <f t="shared" si="219"/>
        <v>1960.8288685714285</v>
      </c>
      <c r="AH304" s="93">
        <f t="shared" si="200"/>
        <v>31.897218305956464</v>
      </c>
      <c r="AI304" s="81">
        <f t="shared" si="201"/>
        <v>1.0631597573067659</v>
      </c>
      <c r="AJ304" s="80">
        <f t="shared" si="202"/>
        <v>18.547854336</v>
      </c>
      <c r="AK304" s="80">
        <f t="shared" si="203"/>
        <v>45.282975137912437</v>
      </c>
      <c r="AL304" s="78">
        <f t="shared" ca="1" si="204"/>
        <v>0.81115487724348112</v>
      </c>
      <c r="AM304" s="80">
        <f t="shared" ca="1" si="205"/>
        <v>37.751983662767103</v>
      </c>
      <c r="AN304" s="80">
        <f t="shared" si="206"/>
        <v>18.227058113207548</v>
      </c>
      <c r="AO304" s="80">
        <f t="shared" si="207"/>
        <v>2.2262568624908141</v>
      </c>
      <c r="AP304" s="80">
        <f t="shared" si="208"/>
        <v>2.3478133980129159</v>
      </c>
      <c r="AQ304" s="80">
        <f t="shared" ca="1" si="209"/>
        <v>2.4726276760216161</v>
      </c>
      <c r="AR304" s="80">
        <f t="shared" si="210"/>
        <v>2.7089159212754854</v>
      </c>
      <c r="AS304" s="78">
        <f t="shared" si="211"/>
        <v>1.4609272406182672E-2</v>
      </c>
      <c r="AT304" s="96">
        <f t="shared" ca="1" si="212"/>
        <v>5</v>
      </c>
      <c r="AU304" s="97" t="str">
        <f t="shared" ca="1" si="213"/>
        <v>Sand mixture</v>
      </c>
      <c r="AV304" s="98">
        <f t="shared" si="214"/>
        <v>4</v>
      </c>
      <c r="AW304" s="99" t="str">
        <f t="shared" si="215"/>
        <v>Silt mxture</v>
      </c>
      <c r="AX304" s="78"/>
      <c r="AY304" s="78"/>
      <c r="AZ304" s="78"/>
      <c r="BA304" s="78"/>
      <c r="BB304" s="78"/>
      <c r="BC304" s="78"/>
      <c r="BD304" s="78"/>
      <c r="BE304" s="78"/>
      <c r="BF304" s="78"/>
      <c r="BG304" s="78"/>
      <c r="BH304" s="78"/>
      <c r="BI304" s="78"/>
      <c r="BJ304" s="78"/>
      <c r="BK304" s="78"/>
      <c r="BL304" s="78"/>
      <c r="BM304" s="78"/>
      <c r="BN304" s="78"/>
      <c r="BO304" s="78"/>
      <c r="BP304" s="78"/>
      <c r="BQ304" s="78"/>
    </row>
    <row r="305" spans="1:69">
      <c r="A305">
        <v>5.84</v>
      </c>
      <c r="C305" s="89">
        <f t="shared" si="176"/>
        <v>-19.159872</v>
      </c>
      <c r="D305" s="84">
        <f t="shared" si="177"/>
        <v>19.159872</v>
      </c>
      <c r="E305" s="76">
        <v>1.9025000000000001</v>
      </c>
      <c r="F305" s="91">
        <f t="shared" si="178"/>
        <v>19.862100000000002</v>
      </c>
      <c r="G305" s="80">
        <f t="shared" si="179"/>
        <v>20.0341512</v>
      </c>
      <c r="H305" s="81">
        <f t="shared" si="217"/>
        <v>20.014762628571425</v>
      </c>
      <c r="I305" s="102">
        <v>41.3</v>
      </c>
      <c r="J305" s="92">
        <f t="shared" si="180"/>
        <v>0.43117199999999994</v>
      </c>
      <c r="K305" s="102">
        <v>82.4</v>
      </c>
      <c r="L305" s="78">
        <f t="shared" si="181"/>
        <v>0.86025600000000002</v>
      </c>
      <c r="M305" s="81">
        <f t="shared" si="182"/>
        <v>0.59778800639999996</v>
      </c>
      <c r="N305" s="14">
        <f t="shared" si="216"/>
        <v>115</v>
      </c>
      <c r="O305" s="78">
        <f t="shared" si="183"/>
        <v>1.0040888400000025</v>
      </c>
      <c r="P305" s="78">
        <f t="shared" si="184"/>
        <v>0.40630083359999941</v>
      </c>
      <c r="Q305" s="93">
        <f t="shared" si="185"/>
        <v>6.2799205787999997</v>
      </c>
      <c r="R305" s="80">
        <f t="shared" si="186"/>
        <v>15.456332006895515</v>
      </c>
      <c r="S305" s="80">
        <f t="shared" si="187"/>
        <v>5192.4310156558249</v>
      </c>
      <c r="T305" s="69">
        <f t="shared" si="188"/>
        <v>178.77236678399973</v>
      </c>
      <c r="U305" s="78">
        <f t="shared" si="189"/>
        <v>1.785404922332583</v>
      </c>
      <c r="V305" s="69">
        <f t="shared" si="190"/>
        <v>111.40926715355317</v>
      </c>
      <c r="W305" s="80">
        <f t="shared" ca="1" si="191"/>
        <v>6.931314873285479</v>
      </c>
      <c r="X305" s="80">
        <f t="shared" ca="1" si="192"/>
        <v>35.078395891532153</v>
      </c>
      <c r="Y305" s="94">
        <f t="shared" ca="1" si="193"/>
        <v>1.021499595652446E-6</v>
      </c>
      <c r="Z305" s="80">
        <f t="shared" ca="1" si="194"/>
        <v>14</v>
      </c>
      <c r="AA305" s="80">
        <f t="shared" ca="1" si="195"/>
        <v>266.42087304</v>
      </c>
      <c r="AB305" s="80">
        <f t="shared" ca="1" si="196"/>
        <v>753.64286977033385</v>
      </c>
      <c r="AC305" s="80">
        <f t="shared" si="197"/>
        <v>12.986472372193843</v>
      </c>
      <c r="AD305" s="69">
        <f t="shared" si="198"/>
        <v>2238.830865882353</v>
      </c>
      <c r="AE305" s="69">
        <f t="shared" si="218"/>
        <v>2236.5498574789913</v>
      </c>
      <c r="AF305" s="69">
        <f t="shared" si="199"/>
        <v>2003.4151200000001</v>
      </c>
      <c r="AG305" s="95">
        <f t="shared" si="219"/>
        <v>2001.4762628571427</v>
      </c>
      <c r="AH305" s="93">
        <f t="shared" si="200"/>
        <v>32.830938550037963</v>
      </c>
      <c r="AI305" s="81">
        <f t="shared" si="201"/>
        <v>1.0612136730797015</v>
      </c>
      <c r="AJ305" s="80">
        <f t="shared" si="202"/>
        <v>19.232785151999998</v>
      </c>
      <c r="AK305" s="80">
        <f t="shared" si="203"/>
        <v>46.837369717865194</v>
      </c>
      <c r="AL305" s="78">
        <f t="shared" ca="1" si="204"/>
        <v>0.80394808780933436</v>
      </c>
      <c r="AM305" s="80">
        <f t="shared" ca="1" si="205"/>
        <v>38.810128532234039</v>
      </c>
      <c r="AN305" s="80">
        <f t="shared" si="206"/>
        <v>18.900142641509433</v>
      </c>
      <c r="AO305" s="80">
        <f t="shared" si="207"/>
        <v>2.1521850149558617</v>
      </c>
      <c r="AP305" s="80">
        <f t="shared" si="208"/>
        <v>2.2657413929777581</v>
      </c>
      <c r="AQ305" s="80">
        <f t="shared" ca="1" si="209"/>
        <v>2.4534985673200973</v>
      </c>
      <c r="AR305" s="80">
        <f t="shared" si="210"/>
        <v>2.6875696268495664</v>
      </c>
      <c r="AS305" s="78">
        <f t="shared" si="211"/>
        <v>1.3792282370639593E-2</v>
      </c>
      <c r="AT305" s="96">
        <f t="shared" ca="1" si="212"/>
        <v>5</v>
      </c>
      <c r="AU305" s="97" t="str">
        <f t="shared" ca="1" si="213"/>
        <v>Sand mixture</v>
      </c>
      <c r="AV305" s="98">
        <f t="shared" si="214"/>
        <v>4</v>
      </c>
      <c r="AW305" s="99" t="str">
        <f t="shared" si="215"/>
        <v>Silt mxture</v>
      </c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</row>
    <row r="306" spans="1:69">
      <c r="A306">
        <v>5.86</v>
      </c>
      <c r="C306" s="89">
        <f t="shared" si="176"/>
        <v>-19.225488000000002</v>
      </c>
      <c r="D306" s="84">
        <f t="shared" si="177"/>
        <v>19.225488000000002</v>
      </c>
      <c r="E306" s="76">
        <v>1.9460999999999999</v>
      </c>
      <c r="F306" s="91">
        <f t="shared" si="178"/>
        <v>20.317283999999997</v>
      </c>
      <c r="G306" s="80">
        <f t="shared" si="179"/>
        <v>20.490587999999999</v>
      </c>
      <c r="H306" s="81">
        <f t="shared" si="217"/>
        <v>20.441370857142854</v>
      </c>
      <c r="I306" s="102">
        <v>41.2</v>
      </c>
      <c r="J306" s="92">
        <f t="shared" si="180"/>
        <v>0.43012800000000001</v>
      </c>
      <c r="K306" s="102">
        <v>83</v>
      </c>
      <c r="L306" s="78">
        <f t="shared" si="181"/>
        <v>0.86651999999999996</v>
      </c>
      <c r="M306" s="81">
        <f t="shared" si="182"/>
        <v>0.59983522560000002</v>
      </c>
      <c r="N306" s="14">
        <f t="shared" si="216"/>
        <v>115</v>
      </c>
      <c r="O306" s="78">
        <f t="shared" si="183"/>
        <v>1.0078617600000026</v>
      </c>
      <c r="P306" s="78">
        <f t="shared" si="184"/>
        <v>0.40802653439999947</v>
      </c>
      <c r="Q306" s="93">
        <f t="shared" si="185"/>
        <v>6.4292996591999998</v>
      </c>
      <c r="R306" s="80">
        <f t="shared" si="186"/>
        <v>15.757062634797135</v>
      </c>
      <c r="S306" s="80">
        <f t="shared" si="187"/>
        <v>5328.8449949782371</v>
      </c>
      <c r="T306" s="69">
        <f t="shared" si="188"/>
        <v>179.53167513599976</v>
      </c>
      <c r="U306" s="78">
        <f t="shared" si="189"/>
        <v>1.786001169375997</v>
      </c>
      <c r="V306" s="69">
        <f t="shared" si="190"/>
        <v>111.44647296906221</v>
      </c>
      <c r="W306" s="80">
        <f t="shared" ca="1" si="191"/>
        <v>7.0322608450063795</v>
      </c>
      <c r="X306" s="80">
        <f t="shared" ca="1" si="192"/>
        <v>35.153178615037902</v>
      </c>
      <c r="Y306" s="94">
        <f t="shared" ca="1" si="193"/>
        <v>1.1144316949746635E-6</v>
      </c>
      <c r="Z306" s="80">
        <f t="shared" ca="1" si="194"/>
        <v>14</v>
      </c>
      <c r="AA306" s="80">
        <f t="shared" ca="1" si="195"/>
        <v>272.75816735999996</v>
      </c>
      <c r="AB306" s="80">
        <f t="shared" ca="1" si="196"/>
        <v>841.76403720698124</v>
      </c>
      <c r="AC306" s="80">
        <f t="shared" si="197"/>
        <v>12.907635906092276</v>
      </c>
      <c r="AD306" s="69">
        <f t="shared" si="198"/>
        <v>2292.0854399999994</v>
      </c>
      <c r="AE306" s="69">
        <f t="shared" si="218"/>
        <v>2286.2951878991594</v>
      </c>
      <c r="AF306" s="69">
        <f t="shared" si="199"/>
        <v>2049.0587999999998</v>
      </c>
      <c r="AG306" s="95">
        <f t="shared" si="219"/>
        <v>2044.1370857142858</v>
      </c>
      <c r="AH306" s="93">
        <f t="shared" si="200"/>
        <v>33.493671721332049</v>
      </c>
      <c r="AI306" s="81">
        <f t="shared" si="201"/>
        <v>1.0541667360739189</v>
      </c>
      <c r="AJ306" s="80">
        <f t="shared" si="202"/>
        <v>19.670964479999999</v>
      </c>
      <c r="AK306" s="80">
        <f t="shared" si="203"/>
        <v>47.748674650900405</v>
      </c>
      <c r="AL306" s="78">
        <f t="shared" ca="1" si="204"/>
        <v>0.79929014255181796</v>
      </c>
      <c r="AM306" s="80">
        <f t="shared" ca="1" si="205"/>
        <v>39.422440871220282</v>
      </c>
      <c r="AN306" s="80">
        <f t="shared" si="206"/>
        <v>19.330743396226413</v>
      </c>
      <c r="AO306" s="80">
        <f t="shared" si="207"/>
        <v>2.0991491312987214</v>
      </c>
      <c r="AP306" s="80">
        <f t="shared" si="208"/>
        <v>2.2077403064716061</v>
      </c>
      <c r="AQ306" s="80">
        <f t="shared" ca="1" si="209"/>
        <v>2.4410593383472667</v>
      </c>
      <c r="AR306" s="80">
        <f t="shared" si="210"/>
        <v>2.6733252493735615</v>
      </c>
      <c r="AS306" s="78">
        <f t="shared" si="211"/>
        <v>1.3688267807842479E-2</v>
      </c>
      <c r="AT306" s="96">
        <f t="shared" ca="1" si="212"/>
        <v>5</v>
      </c>
      <c r="AU306" s="97" t="str">
        <f t="shared" ca="1" si="213"/>
        <v>Sand mixture</v>
      </c>
      <c r="AV306" s="98">
        <f t="shared" si="214"/>
        <v>4</v>
      </c>
      <c r="AW306" s="99" t="str">
        <f t="shared" si="215"/>
        <v>Silt mxture</v>
      </c>
      <c r="AX306" s="78"/>
      <c r="AY306" s="78"/>
      <c r="AZ306" s="78"/>
      <c r="BA306" s="78"/>
      <c r="BB306" s="78"/>
      <c r="BC306" s="78"/>
      <c r="BD306" s="78"/>
      <c r="BE306" s="78"/>
      <c r="BF306" s="78"/>
      <c r="BG306" s="78"/>
      <c r="BH306" s="78"/>
      <c r="BI306" s="78"/>
      <c r="BJ306" s="78"/>
      <c r="BK306" s="78"/>
      <c r="BL306" s="78"/>
      <c r="BM306" s="78"/>
      <c r="BN306" s="78"/>
      <c r="BO306" s="78"/>
      <c r="BP306" s="78"/>
      <c r="BQ306" s="78"/>
    </row>
    <row r="307" spans="1:69">
      <c r="A307">
        <v>5.88</v>
      </c>
      <c r="C307" s="89">
        <f t="shared" si="176"/>
        <v>-19.291104000000001</v>
      </c>
      <c r="D307" s="84">
        <f t="shared" si="177"/>
        <v>19.291104000000001</v>
      </c>
      <c r="E307" s="76">
        <v>1.9584999999999999</v>
      </c>
      <c r="F307" s="91">
        <f t="shared" si="178"/>
        <v>20.446739999999998</v>
      </c>
      <c r="G307" s="80">
        <f t="shared" si="179"/>
        <v>20.619835199999997</v>
      </c>
      <c r="H307" s="81">
        <f t="shared" si="217"/>
        <v>20.797523999999999</v>
      </c>
      <c r="I307" s="102">
        <v>42.2</v>
      </c>
      <c r="J307" s="92">
        <f t="shared" si="180"/>
        <v>0.44056800000000002</v>
      </c>
      <c r="K307" s="102">
        <v>82.9</v>
      </c>
      <c r="L307" s="78">
        <f t="shared" si="181"/>
        <v>0.86547600000000002</v>
      </c>
      <c r="M307" s="81">
        <f t="shared" si="182"/>
        <v>0.60188244479999997</v>
      </c>
      <c r="N307" s="14">
        <f t="shared" si="216"/>
        <v>115</v>
      </c>
      <c r="O307" s="78">
        <f t="shared" si="183"/>
        <v>1.0116346800000025</v>
      </c>
      <c r="P307" s="78">
        <f t="shared" si="184"/>
        <v>0.40975223519999943</v>
      </c>
      <c r="Q307" s="93">
        <f t="shared" si="185"/>
        <v>6.4707061715999981</v>
      </c>
      <c r="R307" s="80">
        <f t="shared" si="186"/>
        <v>15.791753200422827</v>
      </c>
      <c r="S307" s="80">
        <f t="shared" si="187"/>
        <v>5236.0750667320353</v>
      </c>
      <c r="T307" s="69">
        <f t="shared" si="188"/>
        <v>180.29098348799974</v>
      </c>
      <c r="U307" s="78">
        <f t="shared" si="189"/>
        <v>1.78905905199951</v>
      </c>
      <c r="V307" s="69">
        <f t="shared" si="190"/>
        <v>111.63728484476943</v>
      </c>
      <c r="W307" s="80">
        <f t="shared" ca="1" si="191"/>
        <v>7.0924251652756221</v>
      </c>
      <c r="X307" s="80">
        <f t="shared" ca="1" si="192"/>
        <v>35.174051897343759</v>
      </c>
      <c r="Y307" s="94">
        <f t="shared" ca="1" si="193"/>
        <v>1.0879179386366127E-6</v>
      </c>
      <c r="Z307" s="80">
        <f t="shared" ca="1" si="194"/>
        <v>14</v>
      </c>
      <c r="AA307" s="80">
        <f t="shared" ca="1" si="195"/>
        <v>274.5148072799999</v>
      </c>
      <c r="AB307" s="80">
        <f t="shared" ca="1" si="196"/>
        <v>827.02961518509562</v>
      </c>
      <c r="AC307" s="80">
        <f t="shared" si="197"/>
        <v>12.961026470846512</v>
      </c>
      <c r="AD307" s="69">
        <f t="shared" si="198"/>
        <v>2306.8471199999994</v>
      </c>
      <c r="AE307" s="69">
        <f t="shared" si="218"/>
        <v>2327.7516847058823</v>
      </c>
      <c r="AF307" s="69">
        <f t="shared" si="199"/>
        <v>2061.9835199999998</v>
      </c>
      <c r="AG307" s="95">
        <f t="shared" si="219"/>
        <v>2079.7524000000003</v>
      </c>
      <c r="AH307" s="93">
        <f t="shared" si="200"/>
        <v>33.150128166458366</v>
      </c>
      <c r="AI307" s="81">
        <f t="shared" si="201"/>
        <v>1.0752058491760501</v>
      </c>
      <c r="AJ307" s="80">
        <f t="shared" si="202"/>
        <v>19.795041791999996</v>
      </c>
      <c r="AK307" s="80">
        <f t="shared" si="203"/>
        <v>47.853797577038868</v>
      </c>
      <c r="AL307" s="78">
        <f t="shared" ca="1" si="204"/>
        <v>0.80068214809703098</v>
      </c>
      <c r="AM307" s="80">
        <f t="shared" ca="1" si="205"/>
        <v>39.595066944551697</v>
      </c>
      <c r="AN307" s="80">
        <f t="shared" si="206"/>
        <v>19.452674716981129</v>
      </c>
      <c r="AO307" s="80">
        <f t="shared" si="207"/>
        <v>2.1366223140328495</v>
      </c>
      <c r="AP307" s="80">
        <f t="shared" si="208"/>
        <v>2.2468558476369567</v>
      </c>
      <c r="AQ307" s="80">
        <f t="shared" ca="1" si="209"/>
        <v>2.4444992453396051</v>
      </c>
      <c r="AR307" s="80">
        <f t="shared" si="210"/>
        <v>2.6755386962786174</v>
      </c>
      <c r="AS307" s="78">
        <f t="shared" si="211"/>
        <v>1.344302629561237E-2</v>
      </c>
      <c r="AT307" s="96">
        <f t="shared" ca="1" si="212"/>
        <v>5</v>
      </c>
      <c r="AU307" s="97" t="str">
        <f t="shared" ca="1" si="213"/>
        <v>Sand mixture</v>
      </c>
      <c r="AV307" s="98">
        <f t="shared" si="214"/>
        <v>4</v>
      </c>
      <c r="AW307" s="99" t="str">
        <f t="shared" si="215"/>
        <v>Silt mxture</v>
      </c>
      <c r="AX307" s="78"/>
      <c r="AY307" s="78"/>
      <c r="AZ307" s="78"/>
      <c r="BA307" s="78"/>
      <c r="BB307" s="78"/>
      <c r="BC307" s="78"/>
      <c r="BD307" s="78"/>
      <c r="BE307" s="78"/>
      <c r="BF307" s="78"/>
      <c r="BG307" s="78"/>
      <c r="BH307" s="78"/>
      <c r="BI307" s="78"/>
      <c r="BJ307" s="78"/>
      <c r="BK307" s="78"/>
      <c r="BL307" s="78"/>
      <c r="BM307" s="78"/>
      <c r="BN307" s="78"/>
      <c r="BO307" s="78"/>
      <c r="BP307" s="78"/>
      <c r="BQ307" s="78"/>
    </row>
    <row r="308" spans="1:69">
      <c r="A308">
        <v>5.9</v>
      </c>
      <c r="C308" s="89">
        <f t="shared" si="176"/>
        <v>-19.356720000000003</v>
      </c>
      <c r="D308" s="84">
        <f t="shared" si="177"/>
        <v>19.356720000000003</v>
      </c>
      <c r="E308" s="76">
        <v>2.0468000000000002</v>
      </c>
      <c r="F308" s="91">
        <f t="shared" si="178"/>
        <v>21.368592</v>
      </c>
      <c r="G308" s="80">
        <f t="shared" si="179"/>
        <v>21.541896000000001</v>
      </c>
      <c r="H308" s="81">
        <f t="shared" si="217"/>
        <v>21.084862628571425</v>
      </c>
      <c r="I308" s="102">
        <v>45.7</v>
      </c>
      <c r="J308" s="92">
        <f t="shared" si="180"/>
        <v>0.47710800000000003</v>
      </c>
      <c r="K308" s="102">
        <v>83</v>
      </c>
      <c r="L308" s="78">
        <f t="shared" si="181"/>
        <v>0.86651999999999996</v>
      </c>
      <c r="M308" s="81">
        <f t="shared" si="182"/>
        <v>0.60392966400000003</v>
      </c>
      <c r="N308" s="14">
        <f t="shared" si="216"/>
        <v>115</v>
      </c>
      <c r="O308" s="78">
        <f t="shared" si="183"/>
        <v>1.0154076000000025</v>
      </c>
      <c r="P308" s="78">
        <f t="shared" si="184"/>
        <v>0.41147793599999949</v>
      </c>
      <c r="Q308" s="93">
        <f t="shared" si="185"/>
        <v>6.7737411719999994</v>
      </c>
      <c r="R308" s="80">
        <f t="shared" si="186"/>
        <v>16.46197907437741</v>
      </c>
      <c r="S308" s="80">
        <f t="shared" si="187"/>
        <v>5061.4975817535942</v>
      </c>
      <c r="T308" s="69">
        <f t="shared" si="188"/>
        <v>181.05029183999977</v>
      </c>
      <c r="U308" s="78">
        <f t="shared" si="189"/>
        <v>1.800111950401899</v>
      </c>
      <c r="V308" s="69">
        <f t="shared" si="190"/>
        <v>112.3269857050785</v>
      </c>
      <c r="W308" s="80">
        <f t="shared" ca="1" si="191"/>
        <v>7.3900473373101718</v>
      </c>
      <c r="X308" s="80">
        <f t="shared" ca="1" si="192"/>
        <v>35.369981931947635</v>
      </c>
      <c r="Y308" s="94">
        <f t="shared" ca="1" si="193"/>
        <v>1.1193510817264789E-6</v>
      </c>
      <c r="Z308" s="80">
        <f t="shared" ca="1" si="194"/>
        <v>14</v>
      </c>
      <c r="AA308" s="80">
        <f t="shared" ca="1" si="195"/>
        <v>287.37083759999996</v>
      </c>
      <c r="AB308" s="80">
        <f t="shared" ca="1" si="196"/>
        <v>890.77529886702735</v>
      </c>
      <c r="AC308" s="80">
        <f t="shared" si="197"/>
        <v>13.064114284166813</v>
      </c>
      <c r="AD308" s="69">
        <f t="shared" si="198"/>
        <v>2414.8809882352939</v>
      </c>
      <c r="AE308" s="69">
        <f t="shared" si="218"/>
        <v>2361.1123563025208</v>
      </c>
      <c r="AF308" s="69">
        <f t="shared" si="199"/>
        <v>2154.1896000000002</v>
      </c>
      <c r="AG308" s="95">
        <f t="shared" si="219"/>
        <v>2108.4862628571432</v>
      </c>
      <c r="AH308" s="93">
        <f t="shared" si="200"/>
        <v>32.732898670072238</v>
      </c>
      <c r="AI308" s="81">
        <f t="shared" si="201"/>
        <v>1.1594983795194322</v>
      </c>
      <c r="AJ308" s="80">
        <f t="shared" si="202"/>
        <v>20.680220160000001</v>
      </c>
      <c r="AK308" s="80">
        <f t="shared" si="203"/>
        <v>49.884785073870944</v>
      </c>
      <c r="AL308" s="78">
        <f t="shared" ca="1" si="204"/>
        <v>0.79921320676117391</v>
      </c>
      <c r="AM308" s="80">
        <f t="shared" ca="1" si="205"/>
        <v>41.252749811732116</v>
      </c>
      <c r="AN308" s="80">
        <f t="shared" si="206"/>
        <v>20.322543396226415</v>
      </c>
      <c r="AO308" s="80">
        <f t="shared" si="207"/>
        <v>2.214791121450034</v>
      </c>
      <c r="AP308" s="80">
        <f t="shared" si="208"/>
        <v>2.3243527616735462</v>
      </c>
      <c r="AQ308" s="80">
        <f t="shared" ca="1" si="209"/>
        <v>2.4404301054000008</v>
      </c>
      <c r="AR308" s="80">
        <f t="shared" si="210"/>
        <v>2.6691956772918539</v>
      </c>
      <c r="AS308" s="78">
        <f t="shared" si="211"/>
        <v>1.2792754945848406E-2</v>
      </c>
      <c r="AT308" s="96">
        <f t="shared" ca="1" si="212"/>
        <v>5</v>
      </c>
      <c r="AU308" s="97" t="str">
        <f t="shared" ca="1" si="213"/>
        <v>Sand mixture</v>
      </c>
      <c r="AV308" s="98">
        <f t="shared" si="214"/>
        <v>4</v>
      </c>
      <c r="AW308" s="99" t="str">
        <f t="shared" si="215"/>
        <v>Silt mxture</v>
      </c>
      <c r="AX308" s="78"/>
      <c r="AY308" s="78"/>
      <c r="AZ308" s="78"/>
      <c r="BA308" s="78"/>
      <c r="BB308" s="78"/>
      <c r="BC308" s="78"/>
      <c r="BD308" s="78"/>
      <c r="BE308" s="78"/>
      <c r="BF308" s="78"/>
      <c r="BG308" s="78"/>
      <c r="BH308" s="78"/>
      <c r="BI308" s="78"/>
      <c r="BJ308" s="78"/>
      <c r="BK308" s="78"/>
      <c r="BL308" s="78"/>
      <c r="BM308" s="78"/>
      <c r="BN308" s="78"/>
      <c r="BO308" s="78"/>
      <c r="BP308" s="78"/>
      <c r="BQ308" s="78"/>
    </row>
    <row r="309" spans="1:69">
      <c r="A309">
        <v>5.92</v>
      </c>
      <c r="C309" s="89">
        <f t="shared" si="176"/>
        <v>-19.422336000000001</v>
      </c>
      <c r="D309" s="84">
        <f t="shared" si="177"/>
        <v>19.422336000000001</v>
      </c>
      <c r="E309" s="76">
        <v>2.0916000000000001</v>
      </c>
      <c r="F309" s="91">
        <f t="shared" si="178"/>
        <v>21.836304000000002</v>
      </c>
      <c r="G309" s="80">
        <f t="shared" si="179"/>
        <v>22.008146400000001</v>
      </c>
      <c r="H309" s="81">
        <f t="shared" si="217"/>
        <v>21.255243428571429</v>
      </c>
      <c r="I309" s="102">
        <v>52.5</v>
      </c>
      <c r="J309" s="92">
        <f t="shared" si="180"/>
        <v>0.54810000000000003</v>
      </c>
      <c r="K309" s="102">
        <v>82.3</v>
      </c>
      <c r="L309" s="78">
        <f t="shared" si="181"/>
        <v>0.85921199999999998</v>
      </c>
      <c r="M309" s="81">
        <f t="shared" si="182"/>
        <v>0.60597688319999998</v>
      </c>
      <c r="N309" s="14">
        <f t="shared" si="216"/>
        <v>115</v>
      </c>
      <c r="O309" s="78">
        <f t="shared" si="183"/>
        <v>1.0191805200000024</v>
      </c>
      <c r="P309" s="78">
        <f t="shared" si="184"/>
        <v>0.41320363679999944</v>
      </c>
      <c r="Q309" s="93">
        <f t="shared" si="185"/>
        <v>6.9263587403999995</v>
      </c>
      <c r="R309" s="80">
        <f t="shared" si="186"/>
        <v>16.762579327811011</v>
      </c>
      <c r="S309" s="80">
        <f t="shared" si="187"/>
        <v>4505.1817251038347</v>
      </c>
      <c r="T309" s="69">
        <f t="shared" si="188"/>
        <v>181.80960019199978</v>
      </c>
      <c r="U309" s="78">
        <f t="shared" si="189"/>
        <v>1.8172145470360233</v>
      </c>
      <c r="V309" s="69">
        <f t="shared" si="190"/>
        <v>113.39418773504785</v>
      </c>
      <c r="W309" s="80">
        <f t="shared" ca="1" si="191"/>
        <v>7.6692718861868503</v>
      </c>
      <c r="X309" s="80">
        <f t="shared" ca="1" si="192"/>
        <v>35.502246103398889</v>
      </c>
      <c r="Y309" s="94">
        <f t="shared" ca="1" si="193"/>
        <v>9.451565087733764E-7</v>
      </c>
      <c r="Z309" s="80">
        <f t="shared" ca="1" si="194"/>
        <v>14</v>
      </c>
      <c r="AA309" s="80">
        <f t="shared" ca="1" si="195"/>
        <v>293.84552231999999</v>
      </c>
      <c r="AB309" s="80">
        <f t="shared" ca="1" si="196"/>
        <v>769.09848367752136</v>
      </c>
      <c r="AC309" s="80">
        <f t="shared" si="197"/>
        <v>13.418081323643122</v>
      </c>
      <c r="AD309" s="69">
        <f t="shared" si="198"/>
        <v>2469.2901035294117</v>
      </c>
      <c r="AE309" s="69">
        <f t="shared" si="218"/>
        <v>2380.7132833613441</v>
      </c>
      <c r="AF309" s="69">
        <f t="shared" si="199"/>
        <v>2200.8146400000001</v>
      </c>
      <c r="AG309" s="95">
        <f t="shared" si="219"/>
        <v>2125.524342857143</v>
      </c>
      <c r="AH309" s="93">
        <f t="shared" si="200"/>
        <v>30.451676777743788</v>
      </c>
      <c r="AI309" s="81">
        <f t="shared" si="201"/>
        <v>1.3264646077287401</v>
      </c>
      <c r="AJ309" s="80">
        <f t="shared" si="202"/>
        <v>21.127820543999999</v>
      </c>
      <c r="AK309" s="80">
        <f t="shared" si="203"/>
        <v>50.79569493276064</v>
      </c>
      <c r="AL309" s="78">
        <f t="shared" ca="1" si="204"/>
        <v>0.80850159730263349</v>
      </c>
      <c r="AM309" s="80">
        <f t="shared" ca="1" si="205"/>
        <v>42.410844316112957</v>
      </c>
      <c r="AN309" s="80">
        <f t="shared" si="206"/>
        <v>20.762402264150943</v>
      </c>
      <c r="AO309" s="80">
        <f t="shared" si="207"/>
        <v>2.4904414485356203</v>
      </c>
      <c r="AP309" s="80">
        <f t="shared" si="208"/>
        <v>2.6113721044364291</v>
      </c>
      <c r="AQ309" s="80">
        <f t="shared" ca="1" si="209"/>
        <v>2.4645954323299946</v>
      </c>
      <c r="AR309" s="80">
        <f t="shared" si="210"/>
        <v>2.6919440782036923</v>
      </c>
      <c r="AS309" s="78">
        <f t="shared" si="211"/>
        <v>1.2065154531567613E-2</v>
      </c>
      <c r="AT309" s="96">
        <f t="shared" ca="1" si="212"/>
        <v>5</v>
      </c>
      <c r="AU309" s="97" t="str">
        <f t="shared" ca="1" si="213"/>
        <v>Sand mixture</v>
      </c>
      <c r="AV309" s="98">
        <f t="shared" si="214"/>
        <v>4</v>
      </c>
      <c r="AW309" s="99" t="str">
        <f t="shared" si="215"/>
        <v>Silt mxture</v>
      </c>
      <c r="AX309" s="78"/>
      <c r="AY309" s="78"/>
      <c r="AZ309" s="78"/>
      <c r="BA309" s="78"/>
      <c r="BB309" s="78"/>
      <c r="BC309" s="78"/>
      <c r="BD309" s="78"/>
      <c r="BE309" s="78"/>
      <c r="BF309" s="78"/>
      <c r="BG309" s="78"/>
      <c r="BH309" s="78"/>
      <c r="BI309" s="78"/>
      <c r="BJ309" s="78"/>
      <c r="BK309" s="78"/>
      <c r="BL309" s="78"/>
      <c r="BM309" s="78"/>
      <c r="BN309" s="78"/>
      <c r="BO309" s="78"/>
      <c r="BP309" s="78"/>
      <c r="BQ309" s="78"/>
    </row>
    <row r="310" spans="1:69">
      <c r="A310">
        <v>5.94</v>
      </c>
      <c r="C310" s="89">
        <f t="shared" si="176"/>
        <v>-19.487952000000003</v>
      </c>
      <c r="D310" s="84">
        <f t="shared" si="177"/>
        <v>19.487952000000003</v>
      </c>
      <c r="E310" s="76">
        <v>2.0493000000000001</v>
      </c>
      <c r="F310" s="91">
        <f t="shared" si="178"/>
        <v>21.394691999999999</v>
      </c>
      <c r="G310" s="80">
        <f t="shared" si="179"/>
        <v>21.567369599999999</v>
      </c>
      <c r="H310" s="81">
        <f t="shared" si="217"/>
        <v>21.306638057142859</v>
      </c>
      <c r="I310" s="102">
        <v>57</v>
      </c>
      <c r="J310" s="92">
        <f t="shared" si="180"/>
        <v>0.59507999999999994</v>
      </c>
      <c r="K310" s="102">
        <v>82.7</v>
      </c>
      <c r="L310" s="78">
        <f t="shared" si="181"/>
        <v>0.86338800000000004</v>
      </c>
      <c r="M310" s="81">
        <f t="shared" si="182"/>
        <v>0.60802410240000004</v>
      </c>
      <c r="N310" s="14">
        <f t="shared" si="216"/>
        <v>115</v>
      </c>
      <c r="O310" s="78">
        <f t="shared" si="183"/>
        <v>1.0229534400000024</v>
      </c>
      <c r="P310" s="78">
        <f t="shared" si="184"/>
        <v>0.4149293375999995</v>
      </c>
      <c r="Q310" s="93">
        <f t="shared" si="185"/>
        <v>6.7796573327999994</v>
      </c>
      <c r="R310" s="80">
        <f t="shared" si="186"/>
        <v>16.339305800872847</v>
      </c>
      <c r="S310" s="80">
        <f t="shared" si="187"/>
        <v>4061.6221961258793</v>
      </c>
      <c r="T310" s="69">
        <f t="shared" si="188"/>
        <v>182.56890854399978</v>
      </c>
      <c r="U310" s="78">
        <f t="shared" si="189"/>
        <v>1.8260669804570733</v>
      </c>
      <c r="V310" s="69">
        <f t="shared" si="190"/>
        <v>113.94657958052137</v>
      </c>
      <c r="W310" s="80">
        <f t="shared" ca="1" si="191"/>
        <v>7.6839368765651397</v>
      </c>
      <c r="X310" s="80">
        <f t="shared" ca="1" si="192"/>
        <v>35.442517340136746</v>
      </c>
      <c r="Y310" s="94">
        <f t="shared" ca="1" si="193"/>
        <v>7.4427278978772379E-7</v>
      </c>
      <c r="Z310" s="80">
        <f t="shared" ca="1" si="194"/>
        <v>14</v>
      </c>
      <c r="AA310" s="80">
        <f t="shared" ca="1" si="195"/>
        <v>287.62182623999996</v>
      </c>
      <c r="AB310" s="80">
        <f t="shared" ca="1" si="196"/>
        <v>592.8067357462653</v>
      </c>
      <c r="AC310" s="80">
        <f t="shared" si="197"/>
        <v>13.733170853721909</v>
      </c>
      <c r="AD310" s="69">
        <f t="shared" si="198"/>
        <v>2416.9901364705879</v>
      </c>
      <c r="AE310" s="69">
        <f t="shared" si="218"/>
        <v>2386.3158373109245</v>
      </c>
      <c r="AF310" s="69">
        <f t="shared" si="199"/>
        <v>2156.7369599999997</v>
      </c>
      <c r="AG310" s="95">
        <f t="shared" si="219"/>
        <v>2130.6638057142854</v>
      </c>
      <c r="AH310" s="93">
        <f t="shared" si="200"/>
        <v>28.283358237469784</v>
      </c>
      <c r="AI310" s="81">
        <f t="shared" si="201"/>
        <v>1.4341719085037785</v>
      </c>
      <c r="AJ310" s="80">
        <f t="shared" si="202"/>
        <v>20.704674815999997</v>
      </c>
      <c r="AK310" s="80">
        <f t="shared" si="203"/>
        <v>49.513047881432861</v>
      </c>
      <c r="AL310" s="78">
        <f t="shared" ca="1" si="204"/>
        <v>0.82158858213930119</v>
      </c>
      <c r="AM310" s="80">
        <f t="shared" ca="1" si="205"/>
        <v>41.883891985907745</v>
      </c>
      <c r="AN310" s="80">
        <f t="shared" si="206"/>
        <v>20.34657509433962</v>
      </c>
      <c r="AO310" s="80">
        <f t="shared" si="207"/>
        <v>2.7591681834023931</v>
      </c>
      <c r="AP310" s="80">
        <f t="shared" si="208"/>
        <v>2.8965534740219163</v>
      </c>
      <c r="AQ310" s="80">
        <f t="shared" ca="1" si="209"/>
        <v>2.4987308230269383</v>
      </c>
      <c r="AR310" s="80">
        <f t="shared" si="210"/>
        <v>2.7258583847956182</v>
      </c>
      <c r="AS310" s="78">
        <f t="shared" si="211"/>
        <v>1.2429844470206645E-2</v>
      </c>
      <c r="AT310" s="96">
        <f t="shared" ca="1" si="212"/>
        <v>5</v>
      </c>
      <c r="AU310" s="97" t="str">
        <f t="shared" ca="1" si="213"/>
        <v>Sand mixture</v>
      </c>
      <c r="AV310" s="98">
        <f t="shared" si="214"/>
        <v>4</v>
      </c>
      <c r="AW310" s="99" t="str">
        <f t="shared" si="215"/>
        <v>Silt mxture</v>
      </c>
      <c r="AX310" s="78"/>
      <c r="AY310" s="78"/>
      <c r="AZ310" s="78"/>
      <c r="BA310" s="78"/>
      <c r="BB310" s="78"/>
      <c r="BC310" s="78"/>
      <c r="BD310" s="78"/>
      <c r="BE310" s="78"/>
      <c r="BF310" s="78"/>
      <c r="BG310" s="78"/>
      <c r="BH310" s="78"/>
      <c r="BI310" s="78"/>
      <c r="BJ310" s="78"/>
      <c r="BK310" s="78"/>
      <c r="BL310" s="78"/>
      <c r="BM310" s="78"/>
      <c r="BN310" s="78"/>
      <c r="BO310" s="78"/>
      <c r="BP310" s="78"/>
      <c r="BQ310" s="78"/>
    </row>
    <row r="311" spans="1:69">
      <c r="A311">
        <v>5.96</v>
      </c>
      <c r="C311" s="89">
        <f t="shared" si="176"/>
        <v>-19.553568000000002</v>
      </c>
      <c r="D311" s="84">
        <f t="shared" si="177"/>
        <v>19.553568000000002</v>
      </c>
      <c r="E311" s="76">
        <v>2.0268999999999999</v>
      </c>
      <c r="F311" s="91">
        <f t="shared" si="178"/>
        <v>21.160836</v>
      </c>
      <c r="G311" s="80">
        <f t="shared" si="179"/>
        <v>21.332052000000001</v>
      </c>
      <c r="H311" s="81">
        <f t="shared" si="217"/>
        <v>21.358092342857141</v>
      </c>
      <c r="I311" s="102">
        <v>65.8</v>
      </c>
      <c r="J311" s="92">
        <f t="shared" si="180"/>
        <v>0.6869519999999999</v>
      </c>
      <c r="K311" s="102">
        <v>82</v>
      </c>
      <c r="L311" s="78">
        <f t="shared" si="181"/>
        <v>0.85607999999999995</v>
      </c>
      <c r="M311" s="81">
        <f t="shared" si="182"/>
        <v>0.61007132159999999</v>
      </c>
      <c r="N311" s="14">
        <f t="shared" si="216"/>
        <v>115</v>
      </c>
      <c r="O311" s="78">
        <f t="shared" si="183"/>
        <v>1.0267263600000023</v>
      </c>
      <c r="P311" s="78">
        <f t="shared" si="184"/>
        <v>0.41665503839999946</v>
      </c>
      <c r="Q311" s="93">
        <f t="shared" si="185"/>
        <v>6.7007574612000003</v>
      </c>
      <c r="R311" s="80">
        <f t="shared" si="186"/>
        <v>16.082266728206708</v>
      </c>
      <c r="S311" s="80">
        <f t="shared" si="187"/>
        <v>3477.4799986025232</v>
      </c>
      <c r="T311" s="69">
        <f t="shared" si="188"/>
        <v>183.32821689599976</v>
      </c>
      <c r="U311" s="78">
        <f t="shared" si="189"/>
        <v>1.8424729514505027</v>
      </c>
      <c r="V311" s="69">
        <f t="shared" si="190"/>
        <v>114.97031217051136</v>
      </c>
      <c r="W311" s="80">
        <f t="shared" ca="1" si="191"/>
        <v>7.8278209523789446</v>
      </c>
      <c r="X311" s="80">
        <f t="shared" ca="1" si="192"/>
        <v>35.448024622360265</v>
      </c>
      <c r="Y311" s="94">
        <f t="shared" ca="1" si="193"/>
        <v>5.412100126873034E-7</v>
      </c>
      <c r="Z311" s="80">
        <f t="shared" ca="1" si="194"/>
        <v>14</v>
      </c>
      <c r="AA311" s="80">
        <f t="shared" ca="1" si="195"/>
        <v>284.27455895999998</v>
      </c>
      <c r="AB311" s="80">
        <f t="shared" ca="1" si="196"/>
        <v>426.05235044700692</v>
      </c>
      <c r="AC311" s="80">
        <f t="shared" si="197"/>
        <v>14.205215034800894</v>
      </c>
      <c r="AD311" s="69">
        <f t="shared" si="198"/>
        <v>2388.86184</v>
      </c>
      <c r="AE311" s="69">
        <f t="shared" si="218"/>
        <v>2391.9254097478988</v>
      </c>
      <c r="AF311" s="69">
        <f t="shared" si="199"/>
        <v>2133.2051999999999</v>
      </c>
      <c r="AG311" s="95">
        <f t="shared" si="219"/>
        <v>2135.8092342857144</v>
      </c>
      <c r="AH311" s="93">
        <f t="shared" si="200"/>
        <v>25.330297628167724</v>
      </c>
      <c r="AI311" s="81">
        <f t="shared" si="201"/>
        <v>1.6487308125157207</v>
      </c>
      <c r="AJ311" s="80">
        <f t="shared" si="202"/>
        <v>20.478769920000001</v>
      </c>
      <c r="AK311" s="80">
        <f t="shared" si="203"/>
        <v>48.734141600626387</v>
      </c>
      <c r="AL311" s="78">
        <f t="shared" ca="1" si="204"/>
        <v>0.83901128823439874</v>
      </c>
      <c r="AM311" s="80">
        <f t="shared" ca="1" si="205"/>
        <v>41.932204286888378</v>
      </c>
      <c r="AN311" s="80">
        <f t="shared" si="206"/>
        <v>20.124577358490566</v>
      </c>
      <c r="AO311" s="80">
        <f t="shared" si="207"/>
        <v>3.2202809181226444</v>
      </c>
      <c r="AP311" s="80">
        <f t="shared" si="208"/>
        <v>3.3831124512810318</v>
      </c>
      <c r="AQ311" s="80">
        <f t="shared" ca="1" si="209"/>
        <v>2.5442460595465324</v>
      </c>
      <c r="AR311" s="80">
        <f t="shared" si="210"/>
        <v>2.7709847626754822</v>
      </c>
      <c r="AS311" s="78">
        <f t="shared" si="211"/>
        <v>1.211547565213044E-2</v>
      </c>
      <c r="AT311" s="96">
        <f t="shared" ca="1" si="212"/>
        <v>5</v>
      </c>
      <c r="AU311" s="97" t="str">
        <f t="shared" ca="1" si="213"/>
        <v>Sand mixture</v>
      </c>
      <c r="AV311" s="98">
        <f t="shared" si="214"/>
        <v>4</v>
      </c>
      <c r="AW311" s="99" t="str">
        <f t="shared" si="215"/>
        <v>Silt mxture</v>
      </c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</row>
    <row r="312" spans="1:69">
      <c r="A312">
        <v>5.98</v>
      </c>
      <c r="C312" s="89">
        <f t="shared" si="176"/>
        <v>-19.619184000000001</v>
      </c>
      <c r="D312" s="84">
        <f t="shared" si="177"/>
        <v>19.619184000000001</v>
      </c>
      <c r="E312" s="76">
        <v>2.0169999999999999</v>
      </c>
      <c r="F312" s="91">
        <f t="shared" si="178"/>
        <v>21.057479999999998</v>
      </c>
      <c r="G312" s="80">
        <f t="shared" si="179"/>
        <v>21.226816799999998</v>
      </c>
      <c r="H312" s="81">
        <f t="shared" si="217"/>
        <v>21.25163417142857</v>
      </c>
      <c r="I312" s="102">
        <v>74</v>
      </c>
      <c r="J312" s="92">
        <f t="shared" si="180"/>
        <v>0.77256000000000002</v>
      </c>
      <c r="K312" s="102">
        <v>81.099999999999994</v>
      </c>
      <c r="L312" s="78">
        <f t="shared" si="181"/>
        <v>0.84668399999999988</v>
      </c>
      <c r="M312" s="81">
        <f t="shared" si="182"/>
        <v>0.61211854079999994</v>
      </c>
      <c r="N312" s="14">
        <f t="shared" si="216"/>
        <v>115</v>
      </c>
      <c r="O312" s="78">
        <f t="shared" si="183"/>
        <v>1.0304992800000021</v>
      </c>
      <c r="P312" s="78">
        <f t="shared" si="184"/>
        <v>0.41838073919999941</v>
      </c>
      <c r="Q312" s="93">
        <f t="shared" si="185"/>
        <v>6.6647847815999999</v>
      </c>
      <c r="R312" s="80">
        <f t="shared" si="186"/>
        <v>15.929951255270428</v>
      </c>
      <c r="S312" s="80">
        <f t="shared" si="187"/>
        <v>3075.5376349980806</v>
      </c>
      <c r="T312" s="69">
        <f t="shared" si="188"/>
        <v>184.08752524799974</v>
      </c>
      <c r="U312" s="78">
        <f t="shared" si="189"/>
        <v>1.856051225925385</v>
      </c>
      <c r="V312" s="69">
        <f t="shared" si="190"/>
        <v>115.81759649774402</v>
      </c>
      <c r="W312" s="80">
        <f t="shared" ca="1" si="191"/>
        <v>7.9719816430699835</v>
      </c>
      <c r="X312" s="80">
        <f t="shared" ca="1" si="192"/>
        <v>35.466609143163168</v>
      </c>
      <c r="Y312" s="94">
        <f t="shared" ca="1" si="193"/>
        <v>4.2136648769873091E-7</v>
      </c>
      <c r="Z312" s="80">
        <f t="shared" ca="1" si="194"/>
        <v>14</v>
      </c>
      <c r="AA312" s="80">
        <f t="shared" ca="1" si="195"/>
        <v>282.74844527999994</v>
      </c>
      <c r="AB312" s="80">
        <f t="shared" ca="1" si="196"/>
        <v>329.92814572590572</v>
      </c>
      <c r="AC312" s="80">
        <f t="shared" si="197"/>
        <v>14.578620199374798</v>
      </c>
      <c r="AD312" s="69">
        <f t="shared" si="198"/>
        <v>2376.0373552941173</v>
      </c>
      <c r="AE312" s="69">
        <f t="shared" si="218"/>
        <v>2378.9570460504196</v>
      </c>
      <c r="AF312" s="69">
        <f t="shared" si="199"/>
        <v>2122.6816799999997</v>
      </c>
      <c r="AG312" s="95">
        <f t="shared" si="219"/>
        <v>2125.1634171428568</v>
      </c>
      <c r="AH312" s="93">
        <f t="shared" si="200"/>
        <v>23.155761800868579</v>
      </c>
      <c r="AI312" s="81">
        <f t="shared" si="201"/>
        <v>1.8465477198525899</v>
      </c>
      <c r="AJ312" s="80">
        <f t="shared" si="202"/>
        <v>20.377744127999996</v>
      </c>
      <c r="AK312" s="80">
        <f t="shared" si="203"/>
        <v>48.27257956142553</v>
      </c>
      <c r="AL312" s="78">
        <f t="shared" ca="1" si="204"/>
        <v>0.85271667653001249</v>
      </c>
      <c r="AM312" s="80">
        <f t="shared" ca="1" si="205"/>
        <v>42.095647574227584</v>
      </c>
      <c r="AN312" s="80">
        <f t="shared" si="206"/>
        <v>20.025298867924526</v>
      </c>
      <c r="AO312" s="80">
        <f t="shared" si="207"/>
        <v>3.6395471222986204</v>
      </c>
      <c r="AP312" s="80">
        <f t="shared" si="208"/>
        <v>3.8252518026365436</v>
      </c>
      <c r="AQ312" s="80">
        <f t="shared" ca="1" si="209"/>
        <v>2.5800045564349361</v>
      </c>
      <c r="AR312" s="80">
        <f t="shared" si="210"/>
        <v>2.8060968009799434</v>
      </c>
      <c r="AS312" s="78">
        <f t="shared" si="211"/>
        <v>1.1614268738234809E-2</v>
      </c>
      <c r="AT312" s="96">
        <f t="shared" ca="1" si="212"/>
        <v>5</v>
      </c>
      <c r="AU312" s="97" t="str">
        <f t="shared" ca="1" si="213"/>
        <v>Sand mixture</v>
      </c>
      <c r="AV312" s="98">
        <f t="shared" si="214"/>
        <v>4</v>
      </c>
      <c r="AW312" s="99" t="str">
        <f t="shared" si="215"/>
        <v>Silt mxture</v>
      </c>
      <c r="AX312" s="78"/>
      <c r="AY312" s="78"/>
      <c r="AZ312" s="78"/>
      <c r="BA312" s="78"/>
      <c r="BB312" s="78"/>
      <c r="BC312" s="78"/>
      <c r="BD312" s="78"/>
      <c r="BE312" s="78"/>
      <c r="BF312" s="78"/>
      <c r="BG312" s="78"/>
      <c r="BH312" s="78"/>
      <c r="BI312" s="78"/>
      <c r="BJ312" s="78"/>
      <c r="BK312" s="78"/>
      <c r="BL312" s="78"/>
      <c r="BM312" s="78"/>
      <c r="BN312" s="78"/>
      <c r="BO312" s="78"/>
      <c r="BP312" s="78"/>
      <c r="BQ312" s="78"/>
    </row>
    <row r="313" spans="1:69">
      <c r="A313">
        <v>6</v>
      </c>
      <c r="C313" s="89">
        <f t="shared" si="176"/>
        <v>-19.684800000000003</v>
      </c>
      <c r="D313" s="84">
        <f t="shared" si="177"/>
        <v>19.684800000000003</v>
      </c>
      <c r="E313" s="76">
        <v>1.9809000000000001</v>
      </c>
      <c r="F313" s="91">
        <f t="shared" si="178"/>
        <v>20.680596000000001</v>
      </c>
      <c r="G313" s="80">
        <f t="shared" si="179"/>
        <v>20.8503504</v>
      </c>
      <c r="H313" s="81">
        <f t="shared" si="217"/>
        <v>20.867024571428569</v>
      </c>
      <c r="I313" s="102">
        <v>76.5</v>
      </c>
      <c r="J313" s="92">
        <f t="shared" si="180"/>
        <v>0.79865999999999993</v>
      </c>
      <c r="K313" s="102">
        <v>81.3</v>
      </c>
      <c r="L313" s="78">
        <f t="shared" si="181"/>
        <v>0.84877199999999997</v>
      </c>
      <c r="M313" s="81">
        <f t="shared" si="182"/>
        <v>0.61416576000000001</v>
      </c>
      <c r="N313" s="14">
        <f t="shared" si="216"/>
        <v>115</v>
      </c>
      <c r="O313" s="78">
        <f t="shared" si="183"/>
        <v>1.0342722000000022</v>
      </c>
      <c r="P313" s="78">
        <f t="shared" si="184"/>
        <v>0.42010643999999947</v>
      </c>
      <c r="Q313" s="93">
        <f t="shared" si="185"/>
        <v>6.5393058059999989</v>
      </c>
      <c r="R313" s="80">
        <f t="shared" si="186"/>
        <v>15.565830902282782</v>
      </c>
      <c r="S313" s="80">
        <f t="shared" si="187"/>
        <v>2919.0185030514344</v>
      </c>
      <c r="T313" s="69">
        <f t="shared" si="188"/>
        <v>184.84683359999977</v>
      </c>
      <c r="U313" s="78">
        <f t="shared" si="189"/>
        <v>1.8592478128466203</v>
      </c>
      <c r="V313" s="69">
        <f t="shared" si="190"/>
        <v>116.01706352162911</v>
      </c>
      <c r="W313" s="80">
        <f t="shared" ca="1" si="191"/>
        <v>7.9358880291795506</v>
      </c>
      <c r="X313" s="80">
        <f t="shared" ca="1" si="192"/>
        <v>35.39409008664709</v>
      </c>
      <c r="Y313" s="94">
        <f t="shared" ca="1" si="193"/>
        <v>3.6480470525681023E-7</v>
      </c>
      <c r="Z313" s="80">
        <f t="shared" ca="1" si="194"/>
        <v>14</v>
      </c>
      <c r="AA313" s="80">
        <f t="shared" ca="1" si="195"/>
        <v>277.42509479999995</v>
      </c>
      <c r="AB313" s="80">
        <f t="shared" ca="1" si="196"/>
        <v>280.26271367821829</v>
      </c>
      <c r="AC313" s="80">
        <f t="shared" si="197"/>
        <v>14.73740958470575</v>
      </c>
      <c r="AD313" s="69">
        <f t="shared" si="198"/>
        <v>2331.3033176470585</v>
      </c>
      <c r="AE313" s="69">
        <f t="shared" si="218"/>
        <v>2333.2649848739488</v>
      </c>
      <c r="AF313" s="69">
        <f t="shared" si="199"/>
        <v>2085.0350399999998</v>
      </c>
      <c r="AG313" s="95">
        <f t="shared" si="219"/>
        <v>2086.7024571428569</v>
      </c>
      <c r="AH313" s="93">
        <f t="shared" si="200"/>
        <v>22.235391448165799</v>
      </c>
      <c r="AI313" s="81">
        <f t="shared" si="201"/>
        <v>1.9010896381402793</v>
      </c>
      <c r="AJ313" s="80">
        <f t="shared" si="202"/>
        <v>20.016336383999999</v>
      </c>
      <c r="AK313" s="80">
        <f t="shared" si="203"/>
        <v>47.169184552372066</v>
      </c>
      <c r="AL313" s="78">
        <f t="shared" ca="1" si="204"/>
        <v>0.86064361458696492</v>
      </c>
      <c r="AM313" s="80">
        <f t="shared" ca="1" si="205"/>
        <v>41.461456401638735</v>
      </c>
      <c r="AN313" s="80">
        <f t="shared" si="206"/>
        <v>19.67014188679245</v>
      </c>
      <c r="AO313" s="80">
        <f t="shared" si="207"/>
        <v>3.8304392236976499</v>
      </c>
      <c r="AP313" s="80">
        <f t="shared" si="208"/>
        <v>4.030363586272081</v>
      </c>
      <c r="AQ313" s="80">
        <f t="shared" ca="1" si="209"/>
        <v>2.6005965172638605</v>
      </c>
      <c r="AR313" s="80">
        <f t="shared" si="210"/>
        <v>2.8262199588328469</v>
      </c>
      <c r="AS313" s="78">
        <f t="shared" si="211"/>
        <v>1.1839186222024498E-2</v>
      </c>
      <c r="AT313" s="96">
        <f t="shared" ca="1" si="212"/>
        <v>4</v>
      </c>
      <c r="AU313" s="97" t="str">
        <f t="shared" ca="1" si="213"/>
        <v>Silt mxture</v>
      </c>
      <c r="AV313" s="98">
        <f t="shared" si="214"/>
        <v>4</v>
      </c>
      <c r="AW313" s="99" t="str">
        <f t="shared" si="215"/>
        <v>Silt mxture</v>
      </c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8"/>
      <c r="BO313" s="78"/>
      <c r="BP313" s="78"/>
      <c r="BQ313" s="78"/>
    </row>
    <row r="314" spans="1:69">
      <c r="A314">
        <v>6.02</v>
      </c>
      <c r="C314" s="89">
        <f t="shared" si="176"/>
        <v>-19.750416000000001</v>
      </c>
      <c r="D314" s="84">
        <f t="shared" si="177"/>
        <v>19.750416000000001</v>
      </c>
      <c r="E314" s="76">
        <v>1.9933000000000001</v>
      </c>
      <c r="F314" s="91">
        <f t="shared" si="178"/>
        <v>20.810051999999999</v>
      </c>
      <c r="G314" s="80">
        <f t="shared" si="179"/>
        <v>20.9800152</v>
      </c>
      <c r="H314" s="81">
        <f t="shared" si="217"/>
        <v>20.365188685714283</v>
      </c>
      <c r="I314" s="102">
        <v>83.4</v>
      </c>
      <c r="J314" s="92">
        <f t="shared" si="180"/>
        <v>0.87069600000000003</v>
      </c>
      <c r="K314" s="102">
        <v>81.400000000000006</v>
      </c>
      <c r="L314" s="78">
        <f t="shared" si="181"/>
        <v>0.84981600000000002</v>
      </c>
      <c r="M314" s="81">
        <f t="shared" si="182"/>
        <v>0.61621297920000007</v>
      </c>
      <c r="N314" s="14">
        <f t="shared" si="216"/>
        <v>115</v>
      </c>
      <c r="O314" s="78">
        <f t="shared" si="183"/>
        <v>1.038045120000002</v>
      </c>
      <c r="P314" s="78">
        <f t="shared" si="184"/>
        <v>0.42183214079999942</v>
      </c>
      <c r="Q314" s="93">
        <f t="shared" si="185"/>
        <v>6.5808501263999997</v>
      </c>
      <c r="R314" s="80">
        <f t="shared" si="186"/>
        <v>15.600637054159741</v>
      </c>
      <c r="S314" s="80">
        <f t="shared" si="187"/>
        <v>2694.5272828390425</v>
      </c>
      <c r="T314" s="69">
        <f t="shared" si="188"/>
        <v>185.60614195199975</v>
      </c>
      <c r="U314" s="78">
        <f t="shared" si="189"/>
        <v>1.8696163786820792</v>
      </c>
      <c r="V314" s="69">
        <f t="shared" si="190"/>
        <v>116.66406202976174</v>
      </c>
      <c r="W314" s="80">
        <f t="shared" ca="1" si="191"/>
        <v>8.0965119212175019</v>
      </c>
      <c r="X314" s="80">
        <f t="shared" ca="1" si="192"/>
        <v>35.443628141605004</v>
      </c>
      <c r="Y314" s="94">
        <f t="shared" ca="1" si="193"/>
        <v>3.1419763808729157E-7</v>
      </c>
      <c r="Z314" s="80">
        <f t="shared" ca="1" si="194"/>
        <v>14</v>
      </c>
      <c r="AA314" s="80">
        <f t="shared" ca="1" si="195"/>
        <v>279.18758111999995</v>
      </c>
      <c r="AB314" s="80">
        <f t="shared" ca="1" si="196"/>
        <v>242.91714065873015</v>
      </c>
      <c r="AC314" s="80">
        <f t="shared" si="197"/>
        <v>14.980689422851881</v>
      </c>
      <c r="AD314" s="69">
        <f t="shared" si="198"/>
        <v>2346.1141270588232</v>
      </c>
      <c r="AE314" s="69">
        <f t="shared" si="218"/>
        <v>2273.7815959663862</v>
      </c>
      <c r="AF314" s="69">
        <f t="shared" si="199"/>
        <v>2098.0015200000003</v>
      </c>
      <c r="AG314" s="95">
        <f t="shared" si="219"/>
        <v>2036.5188685714286</v>
      </c>
      <c r="AH314" s="93">
        <f t="shared" si="200"/>
        <v>20.948407596581077</v>
      </c>
      <c r="AI314" s="81">
        <f t="shared" si="201"/>
        <v>2.064081694554464</v>
      </c>
      <c r="AJ314" s="80">
        <f t="shared" si="202"/>
        <v>20.140814591999998</v>
      </c>
      <c r="AK314" s="80">
        <f t="shared" si="203"/>
        <v>47.274657739877995</v>
      </c>
      <c r="AL314" s="78">
        <f t="shared" ca="1" si="204"/>
        <v>0.86885353968055878</v>
      </c>
      <c r="AM314" s="80">
        <f t="shared" ca="1" si="205"/>
        <v>41.893631941382445</v>
      </c>
      <c r="AN314" s="80">
        <f t="shared" si="206"/>
        <v>19.792467169811321</v>
      </c>
      <c r="AO314" s="80">
        <f t="shared" si="207"/>
        <v>4.1501209207894183</v>
      </c>
      <c r="AP314" s="80">
        <f t="shared" si="208"/>
        <v>4.366148362007773</v>
      </c>
      <c r="AQ314" s="80">
        <f t="shared" ca="1" si="209"/>
        <v>2.6219312262204539</v>
      </c>
      <c r="AR314" s="80">
        <f t="shared" si="210"/>
        <v>2.8465013374042027</v>
      </c>
      <c r="AS314" s="78">
        <f t="shared" si="211"/>
        <v>1.1714139569103194E-2</v>
      </c>
      <c r="AT314" s="96">
        <f t="shared" ca="1" si="212"/>
        <v>4</v>
      </c>
      <c r="AU314" s="97" t="str">
        <f t="shared" ca="1" si="213"/>
        <v>Silt mxture</v>
      </c>
      <c r="AV314" s="98">
        <f t="shared" si="214"/>
        <v>4</v>
      </c>
      <c r="AW314" s="99" t="str">
        <f t="shared" si="215"/>
        <v>Silt mxture</v>
      </c>
      <c r="AX314" s="78"/>
      <c r="AY314" s="78"/>
      <c r="AZ314" s="78"/>
      <c r="BA314" s="78"/>
      <c r="BB314" s="78"/>
      <c r="BC314" s="78"/>
      <c r="BD314" s="78"/>
      <c r="BE314" s="78"/>
      <c r="BF314" s="78"/>
      <c r="BG314" s="78"/>
      <c r="BH314" s="78"/>
      <c r="BI314" s="78"/>
      <c r="BJ314" s="78"/>
      <c r="BK314" s="78"/>
      <c r="BL314" s="78"/>
      <c r="BM314" s="78"/>
      <c r="BN314" s="78"/>
      <c r="BO314" s="78"/>
      <c r="BP314" s="78"/>
      <c r="BQ314" s="78"/>
    </row>
    <row r="315" spans="1:69">
      <c r="A315">
        <v>6.04</v>
      </c>
      <c r="C315" s="89">
        <f t="shared" si="176"/>
        <v>-19.816032</v>
      </c>
      <c r="D315" s="84">
        <f t="shared" si="177"/>
        <v>19.816032</v>
      </c>
      <c r="E315" s="76">
        <v>1.9759</v>
      </c>
      <c r="F315" s="91">
        <f t="shared" si="178"/>
        <v>20.628395999999999</v>
      </c>
      <c r="G315" s="80">
        <f t="shared" si="179"/>
        <v>20.796688799999998</v>
      </c>
      <c r="H315" s="81">
        <f t="shared" si="217"/>
        <v>19.60927302857143</v>
      </c>
      <c r="I315" s="102">
        <v>93.4</v>
      </c>
      <c r="J315" s="92">
        <f t="shared" si="180"/>
        <v>0.97509600000000007</v>
      </c>
      <c r="K315" s="102">
        <v>80.599999999999994</v>
      </c>
      <c r="L315" s="78">
        <f t="shared" si="181"/>
        <v>0.84146399999999988</v>
      </c>
      <c r="M315" s="81">
        <f t="shared" si="182"/>
        <v>0.61826019840000002</v>
      </c>
      <c r="N315" s="14">
        <f t="shared" si="216"/>
        <v>115</v>
      </c>
      <c r="O315" s="78">
        <f t="shared" si="183"/>
        <v>1.0418180400000019</v>
      </c>
      <c r="P315" s="78">
        <f t="shared" si="184"/>
        <v>0.42355784159999937</v>
      </c>
      <c r="Q315" s="93">
        <f t="shared" si="185"/>
        <v>6.5191073507999988</v>
      </c>
      <c r="R315" s="80">
        <f t="shared" si="186"/>
        <v>15.391303643851623</v>
      </c>
      <c r="S315" s="80">
        <f t="shared" si="187"/>
        <v>2383.4601335180746</v>
      </c>
      <c r="T315" s="69">
        <f t="shared" si="188"/>
        <v>186.36545030399972</v>
      </c>
      <c r="U315" s="78">
        <f t="shared" si="189"/>
        <v>1.8825521571073494</v>
      </c>
      <c r="V315" s="69">
        <f t="shared" si="190"/>
        <v>117.47125460349859</v>
      </c>
      <c r="W315" s="80">
        <f t="shared" ca="1" si="191"/>
        <v>8.2257762396822756</v>
      </c>
      <c r="X315" s="80">
        <f t="shared" ca="1" si="192"/>
        <v>35.445370447840446</v>
      </c>
      <c r="Y315" s="94">
        <f t="shared" ca="1" si="193"/>
        <v>2.4089882189341563E-7</v>
      </c>
      <c r="Z315" s="80">
        <f t="shared" ca="1" si="194"/>
        <v>14</v>
      </c>
      <c r="AA315" s="80">
        <f t="shared" ca="1" si="195"/>
        <v>276.56819063999995</v>
      </c>
      <c r="AB315" s="80">
        <f t="shared" ca="1" si="196"/>
        <v>184.49986513394651</v>
      </c>
      <c r="AC315" s="80">
        <f t="shared" si="197"/>
        <v>15.353612274728011</v>
      </c>
      <c r="AD315" s="69">
        <f t="shared" si="198"/>
        <v>2324.1024423529407</v>
      </c>
      <c r="AE315" s="69">
        <f t="shared" si="218"/>
        <v>2184.4064692436973</v>
      </c>
      <c r="AF315" s="69">
        <f t="shared" si="199"/>
        <v>2079.6688800000002</v>
      </c>
      <c r="AG315" s="95">
        <f t="shared" si="219"/>
        <v>1960.9273028571426</v>
      </c>
      <c r="AH315" s="93">
        <f t="shared" si="200"/>
        <v>19.056982290970492</v>
      </c>
      <c r="AI315" s="81">
        <f t="shared" si="201"/>
        <v>2.3021554655122256</v>
      </c>
      <c r="AJ315" s="80">
        <f t="shared" si="202"/>
        <v>19.964821247999996</v>
      </c>
      <c r="AK315" s="80">
        <f t="shared" si="203"/>
        <v>46.64031407227764</v>
      </c>
      <c r="AL315" s="78">
        <f t="shared" ca="1" si="204"/>
        <v>0.8833939207279442</v>
      </c>
      <c r="AM315" s="80">
        <f t="shared" ca="1" si="205"/>
        <v>41.908913748204782</v>
      </c>
      <c r="AN315" s="80">
        <f t="shared" si="206"/>
        <v>19.619517735849055</v>
      </c>
      <c r="AO315" s="80">
        <f t="shared" si="207"/>
        <v>4.6887079446993507</v>
      </c>
      <c r="AP315" s="80">
        <f t="shared" si="208"/>
        <v>4.9359776221588412</v>
      </c>
      <c r="AQ315" s="80">
        <f t="shared" ca="1" si="209"/>
        <v>2.6598813051345038</v>
      </c>
      <c r="AR315" s="80">
        <f t="shared" si="210"/>
        <v>2.883880762787757</v>
      </c>
      <c r="AS315" s="78">
        <f t="shared" si="211"/>
        <v>1.1298671821834784E-2</v>
      </c>
      <c r="AT315" s="96">
        <f t="shared" ca="1" si="212"/>
        <v>4</v>
      </c>
      <c r="AU315" s="97" t="str">
        <f t="shared" ca="1" si="213"/>
        <v>Silt mxture</v>
      </c>
      <c r="AV315" s="98">
        <f t="shared" si="214"/>
        <v>4</v>
      </c>
      <c r="AW315" s="99" t="str">
        <f t="shared" si="215"/>
        <v>Silt mxture</v>
      </c>
      <c r="AX315" s="78"/>
      <c r="AY315" s="78"/>
      <c r="AZ315" s="78"/>
      <c r="BA315" s="78"/>
      <c r="BB315" s="78"/>
      <c r="BC315" s="78"/>
      <c r="BD315" s="78"/>
      <c r="BE315" s="78"/>
      <c r="BF315" s="78"/>
      <c r="BG315" s="78"/>
      <c r="BH315" s="78"/>
      <c r="BI315" s="78"/>
      <c r="BJ315" s="78"/>
      <c r="BK315" s="78"/>
      <c r="BL315" s="78"/>
      <c r="BM315" s="78"/>
      <c r="BN315" s="78"/>
      <c r="BO315" s="78"/>
      <c r="BP315" s="78"/>
      <c r="BQ315" s="78"/>
    </row>
    <row r="316" spans="1:69">
      <c r="A316">
        <v>6.06</v>
      </c>
      <c r="C316" s="89">
        <f t="shared" si="176"/>
        <v>-19.881647999999998</v>
      </c>
      <c r="D316" s="84">
        <f t="shared" si="177"/>
        <v>19.881647999999998</v>
      </c>
      <c r="E316" s="76">
        <v>1.8341000000000001</v>
      </c>
      <c r="F316" s="91">
        <f t="shared" si="178"/>
        <v>19.148004</v>
      </c>
      <c r="G316" s="80">
        <f t="shared" si="179"/>
        <v>19.315879200000001</v>
      </c>
      <c r="H316" s="81">
        <f t="shared" si="217"/>
        <v>18.970524000000001</v>
      </c>
      <c r="I316" s="102">
        <v>96</v>
      </c>
      <c r="J316" s="92">
        <f t="shared" si="180"/>
        <v>1.00224</v>
      </c>
      <c r="K316" s="102">
        <v>80.400000000000006</v>
      </c>
      <c r="L316" s="78">
        <f t="shared" si="181"/>
        <v>0.83937600000000001</v>
      </c>
      <c r="M316" s="81">
        <f t="shared" si="182"/>
        <v>0.62030741759999997</v>
      </c>
      <c r="N316" s="14">
        <f t="shared" si="216"/>
        <v>115</v>
      </c>
      <c r="O316" s="78">
        <f t="shared" si="183"/>
        <v>1.0455909600000017</v>
      </c>
      <c r="P316" s="78">
        <f t="shared" si="184"/>
        <v>0.42528354239999933</v>
      </c>
      <c r="Q316" s="93">
        <f t="shared" si="185"/>
        <v>6.0291951191999997</v>
      </c>
      <c r="R316" s="80">
        <f t="shared" si="186"/>
        <v>14.176883227541536</v>
      </c>
      <c r="S316" s="80">
        <f t="shared" si="187"/>
        <v>2144.6416779355418</v>
      </c>
      <c r="T316" s="69">
        <f t="shared" si="188"/>
        <v>187.1247586559997</v>
      </c>
      <c r="U316" s="78">
        <f t="shared" si="189"/>
        <v>1.8828845593276244</v>
      </c>
      <c r="V316" s="69">
        <f t="shared" si="190"/>
        <v>117.49199650204376</v>
      </c>
      <c r="W316" s="80">
        <f t="shared" ca="1" si="191"/>
        <v>7.9030009632260612</v>
      </c>
      <c r="X316" s="80">
        <f t="shared" ca="1" si="192"/>
        <v>35.142061412159855</v>
      </c>
      <c r="Y316" s="94">
        <f t="shared" ca="1" si="193"/>
        <v>1.6720657182897489E-7</v>
      </c>
      <c r="Z316" s="80">
        <f t="shared" ca="1" si="194"/>
        <v>14</v>
      </c>
      <c r="AA316" s="80">
        <f t="shared" ca="1" si="195"/>
        <v>255.78403535999999</v>
      </c>
      <c r="AB316" s="80">
        <f t="shared" ca="1" si="196"/>
        <v>118.43659850158217</v>
      </c>
      <c r="AC316" s="80">
        <f t="shared" si="197"/>
        <v>15.674584328766404</v>
      </c>
      <c r="AD316" s="69">
        <f t="shared" si="198"/>
        <v>2149.4456752941173</v>
      </c>
      <c r="AE316" s="69">
        <f t="shared" si="218"/>
        <v>2108.8156517647053</v>
      </c>
      <c r="AF316" s="69">
        <f t="shared" si="199"/>
        <v>1931.5879200000004</v>
      </c>
      <c r="AG316" s="95">
        <f t="shared" si="219"/>
        <v>1897.0524000000003</v>
      </c>
      <c r="AH316" s="93">
        <f t="shared" si="200"/>
        <v>17.498037670961185</v>
      </c>
      <c r="AI316" s="81">
        <f t="shared" si="201"/>
        <v>2.3566395124158035</v>
      </c>
      <c r="AJ316" s="80">
        <f t="shared" si="202"/>
        <v>18.543244032</v>
      </c>
      <c r="AK316" s="80">
        <f t="shared" si="203"/>
        <v>42.96025220467132</v>
      </c>
      <c r="AL316" s="78">
        <f t="shared" ca="1" si="204"/>
        <v>0.90335015328447121</v>
      </c>
      <c r="AM316" s="80">
        <f t="shared" ca="1" si="205"/>
        <v>39.330806835138652</v>
      </c>
      <c r="AN316" s="80">
        <f t="shared" si="206"/>
        <v>18.222527547169811</v>
      </c>
      <c r="AO316" s="80">
        <f t="shared" si="207"/>
        <v>5.1886843442259671</v>
      </c>
      <c r="AP316" s="80">
        <f t="shared" si="208"/>
        <v>5.4856277407038876</v>
      </c>
      <c r="AQ316" s="80">
        <f t="shared" ca="1" si="209"/>
        <v>2.7120462174058817</v>
      </c>
      <c r="AR316" s="80">
        <f t="shared" si="210"/>
        <v>2.9369809081635143</v>
      </c>
      <c r="AS316" s="78">
        <f t="shared" si="211"/>
        <v>1.1990428367757379E-2</v>
      </c>
      <c r="AT316" s="96">
        <f t="shared" ca="1" si="212"/>
        <v>4</v>
      </c>
      <c r="AU316" s="97" t="str">
        <f t="shared" ca="1" si="213"/>
        <v>Silt mxture</v>
      </c>
      <c r="AV316" s="98">
        <f t="shared" si="214"/>
        <v>4</v>
      </c>
      <c r="AW316" s="99" t="str">
        <f t="shared" si="215"/>
        <v>Silt mxture</v>
      </c>
      <c r="AX316" s="78"/>
      <c r="AY316" s="78"/>
      <c r="AZ316" s="78"/>
      <c r="BA316" s="78"/>
      <c r="BB316" s="78"/>
      <c r="BC316" s="78"/>
      <c r="BD316" s="78"/>
      <c r="BE316" s="78"/>
      <c r="BF316" s="78"/>
      <c r="BG316" s="78"/>
      <c r="BH316" s="78"/>
      <c r="BI316" s="78"/>
      <c r="BJ316" s="78"/>
      <c r="BK316" s="78"/>
      <c r="BL316" s="78"/>
      <c r="BM316" s="78"/>
      <c r="BN316" s="78"/>
      <c r="BO316" s="78"/>
      <c r="BP316" s="78"/>
      <c r="BQ316" s="78"/>
    </row>
    <row r="317" spans="1:69">
      <c r="A317">
        <v>6.08</v>
      </c>
      <c r="C317" s="89">
        <f t="shared" si="176"/>
        <v>-19.947264000000001</v>
      </c>
      <c r="D317" s="84">
        <f t="shared" si="177"/>
        <v>19.947264000000001</v>
      </c>
      <c r="E317" s="76">
        <v>1.7134</v>
      </c>
      <c r="F317" s="91">
        <f t="shared" si="178"/>
        <v>17.887895999999998</v>
      </c>
      <c r="G317" s="80">
        <f t="shared" si="179"/>
        <v>18.054518399999999</v>
      </c>
      <c r="H317" s="81">
        <f t="shared" si="217"/>
        <v>18.520977599999998</v>
      </c>
      <c r="I317" s="102">
        <v>94.5</v>
      </c>
      <c r="J317" s="92">
        <f t="shared" si="180"/>
        <v>0.98658000000000001</v>
      </c>
      <c r="K317" s="102">
        <v>79.8</v>
      </c>
      <c r="L317" s="78">
        <f t="shared" si="181"/>
        <v>0.83311199999999996</v>
      </c>
      <c r="M317" s="81">
        <f t="shared" si="182"/>
        <v>0.62235463680000003</v>
      </c>
      <c r="N317" s="14">
        <f t="shared" si="216"/>
        <v>115</v>
      </c>
      <c r="O317" s="78">
        <f t="shared" si="183"/>
        <v>1.0493638800000018</v>
      </c>
      <c r="P317" s="78">
        <f t="shared" si="184"/>
        <v>0.42700924319999939</v>
      </c>
      <c r="Q317" s="93">
        <f t="shared" si="185"/>
        <v>5.6117009915999994</v>
      </c>
      <c r="R317" s="80">
        <f t="shared" si="186"/>
        <v>13.141872409004582</v>
      </c>
      <c r="S317" s="80">
        <f t="shared" si="187"/>
        <v>2027.8197552328718</v>
      </c>
      <c r="T317" s="69">
        <f t="shared" si="188"/>
        <v>187.88406700799973</v>
      </c>
      <c r="U317" s="78">
        <f t="shared" si="189"/>
        <v>1.878398343181416</v>
      </c>
      <c r="V317" s="69">
        <f t="shared" si="190"/>
        <v>117.21205661452035</v>
      </c>
      <c r="W317" s="80">
        <f t="shared" ca="1" si="191"/>
        <v>7.5634646151710383</v>
      </c>
      <c r="X317" s="80">
        <f t="shared" ca="1" si="192"/>
        <v>34.842384409232437</v>
      </c>
      <c r="Y317" s="94">
        <f t="shared" ca="1" si="193"/>
        <v>1.2958664660269199E-7</v>
      </c>
      <c r="Z317" s="80">
        <f t="shared" ca="1" si="194"/>
        <v>14</v>
      </c>
      <c r="AA317" s="80">
        <f t="shared" ca="1" si="195"/>
        <v>238.07216327999998</v>
      </c>
      <c r="AB317" s="80">
        <f t="shared" ca="1" si="196"/>
        <v>85.433464492348833</v>
      </c>
      <c r="AC317" s="80">
        <f t="shared" si="197"/>
        <v>15.844862072228031</v>
      </c>
      <c r="AD317" s="69">
        <f t="shared" si="198"/>
        <v>2000.6064141176466</v>
      </c>
      <c r="AE317" s="69">
        <f t="shared" si="218"/>
        <v>2055.4839670588235</v>
      </c>
      <c r="AF317" s="69">
        <f t="shared" si="199"/>
        <v>1805.4518400000002</v>
      </c>
      <c r="AG317" s="95">
        <f t="shared" si="219"/>
        <v>1852.0977600000001</v>
      </c>
      <c r="AH317" s="93">
        <f t="shared" si="200"/>
        <v>16.716936381740069</v>
      </c>
      <c r="AI317" s="81">
        <f t="shared" si="201"/>
        <v>2.3104417895186242</v>
      </c>
      <c r="AJ317" s="80">
        <f t="shared" si="202"/>
        <v>17.332337663999997</v>
      </c>
      <c r="AK317" s="80">
        <f t="shared" si="203"/>
        <v>39.823855784862367</v>
      </c>
      <c r="AL317" s="78">
        <f t="shared" ca="1" si="204"/>
        <v>0.91730460287994964</v>
      </c>
      <c r="AM317" s="80">
        <f t="shared" ca="1" si="205"/>
        <v>36.939370634703145</v>
      </c>
      <c r="AN317" s="80">
        <f t="shared" si="206"/>
        <v>17.032564528301886</v>
      </c>
      <c r="AO317" s="80">
        <f t="shared" si="207"/>
        <v>5.4644492760327523</v>
      </c>
      <c r="AP317" s="80">
        <f t="shared" si="208"/>
        <v>5.8016526626657203</v>
      </c>
      <c r="AQ317" s="80">
        <f t="shared" ca="1" si="209"/>
        <v>2.7484584184934051</v>
      </c>
      <c r="AR317" s="80">
        <f t="shared" si="210"/>
        <v>2.9738619588300499</v>
      </c>
      <c r="AS317" s="78">
        <f t="shared" si="211"/>
        <v>1.2393734085281336E-2</v>
      </c>
      <c r="AT317" s="96">
        <f t="shared" ca="1" si="212"/>
        <v>4</v>
      </c>
      <c r="AU317" s="97" t="str">
        <f t="shared" ca="1" si="213"/>
        <v>Silt mxture</v>
      </c>
      <c r="AV317" s="98">
        <f t="shared" si="214"/>
        <v>3</v>
      </c>
      <c r="AW317" s="99" t="str">
        <f t="shared" si="215"/>
        <v>Clay</v>
      </c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</row>
    <row r="318" spans="1:69">
      <c r="A318">
        <v>6.1</v>
      </c>
      <c r="C318" s="89">
        <f t="shared" si="176"/>
        <v>-20.012879999999999</v>
      </c>
      <c r="D318" s="84">
        <f t="shared" si="177"/>
        <v>20.012879999999999</v>
      </c>
      <c r="E318" s="76">
        <v>1.5206</v>
      </c>
      <c r="F318" s="91">
        <f t="shared" si="178"/>
        <v>15.875063999999998</v>
      </c>
      <c r="G318" s="80">
        <f t="shared" si="179"/>
        <v>16.040642399999999</v>
      </c>
      <c r="H318" s="81">
        <f t="shared" si="217"/>
        <v>18.205272000000001</v>
      </c>
      <c r="I318" s="102">
        <v>92.1</v>
      </c>
      <c r="J318" s="92">
        <f t="shared" si="180"/>
        <v>0.96152399999999993</v>
      </c>
      <c r="K318" s="102">
        <v>79.3</v>
      </c>
      <c r="L318" s="78">
        <f t="shared" si="181"/>
        <v>0.82789199999999996</v>
      </c>
      <c r="M318" s="81">
        <f t="shared" si="182"/>
        <v>0.62440185599999998</v>
      </c>
      <c r="N318" s="14">
        <f t="shared" si="216"/>
        <v>115</v>
      </c>
      <c r="O318" s="78">
        <f t="shared" si="183"/>
        <v>1.0531368000000016</v>
      </c>
      <c r="P318" s="78">
        <f t="shared" si="184"/>
        <v>0.42873494399999934</v>
      </c>
      <c r="Q318" s="93">
        <f t="shared" si="185"/>
        <v>4.9458768480000002</v>
      </c>
      <c r="R318" s="80">
        <f t="shared" si="186"/>
        <v>11.535977921127902</v>
      </c>
      <c r="S318" s="80">
        <f t="shared" si="187"/>
        <v>1833.7929713051119</v>
      </c>
      <c r="T318" s="69">
        <f t="shared" si="188"/>
        <v>188.64337535999971</v>
      </c>
      <c r="U318" s="78">
        <f t="shared" si="189"/>
        <v>1.8707590814312907</v>
      </c>
      <c r="V318" s="69">
        <f t="shared" si="190"/>
        <v>116.73536668131254</v>
      </c>
      <c r="W318" s="80">
        <f t="shared" ca="1" si="191"/>
        <v>7.0044218278418837</v>
      </c>
      <c r="X318" s="80">
        <f t="shared" ca="1" si="192"/>
        <v>34.327065210216197</v>
      </c>
      <c r="Y318" s="94">
        <f t="shared" ca="1" si="193"/>
        <v>8.2821292736063728E-8</v>
      </c>
      <c r="Z318" s="80">
        <f t="shared" ca="1" si="194"/>
        <v>14</v>
      </c>
      <c r="AA318" s="80">
        <f t="shared" ca="1" si="195"/>
        <v>209.8250784</v>
      </c>
      <c r="AB318" s="80">
        <f t="shared" ca="1" si="196"/>
        <v>48.123648668863169</v>
      </c>
      <c r="AC318" s="80">
        <f t="shared" si="197"/>
        <v>16.150615393390691</v>
      </c>
      <c r="AD318" s="69">
        <f t="shared" si="198"/>
        <v>1763.2359529411763</v>
      </c>
      <c r="AE318" s="69">
        <f t="shared" si="218"/>
        <v>2017.8982588235292</v>
      </c>
      <c r="AF318" s="69">
        <f t="shared" si="199"/>
        <v>1604.0642399999999</v>
      </c>
      <c r="AG318" s="95">
        <f t="shared" si="219"/>
        <v>1820.5272000000002</v>
      </c>
      <c r="AH318" s="93">
        <f t="shared" si="200"/>
        <v>15.434992883731057</v>
      </c>
      <c r="AI318" s="81">
        <f t="shared" si="201"/>
        <v>2.2427003290872447</v>
      </c>
      <c r="AJ318" s="80">
        <f t="shared" si="202"/>
        <v>15.399016703999999</v>
      </c>
      <c r="AK318" s="80">
        <f t="shared" si="203"/>
        <v>34.95750885190273</v>
      </c>
      <c r="AL318" s="78">
        <f t="shared" ca="1" si="204"/>
        <v>0.94175223804196118</v>
      </c>
      <c r="AM318" s="80">
        <f t="shared" ca="1" si="205"/>
        <v>33.162120407558049</v>
      </c>
      <c r="AN318" s="80">
        <f t="shared" si="206"/>
        <v>15.132681509433962</v>
      </c>
      <c r="AO318" s="80">
        <f t="shared" si="207"/>
        <v>5.9942985824557748</v>
      </c>
      <c r="AP318" s="80">
        <f t="shared" si="208"/>
        <v>6.4155038580936381</v>
      </c>
      <c r="AQ318" s="80">
        <f t="shared" ca="1" si="209"/>
        <v>2.8124117890468945</v>
      </c>
      <c r="AR318" s="80">
        <f t="shared" si="210"/>
        <v>3.038987302540205</v>
      </c>
      <c r="AS318" s="78">
        <f t="shared" si="211"/>
        <v>1.3577318963603924E-2</v>
      </c>
      <c r="AT318" s="96">
        <f t="shared" ca="1" si="212"/>
        <v>4</v>
      </c>
      <c r="AU318" s="97" t="str">
        <f t="shared" ca="1" si="213"/>
        <v>Silt mxture</v>
      </c>
      <c r="AV318" s="98">
        <f t="shared" si="214"/>
        <v>3</v>
      </c>
      <c r="AW318" s="99" t="str">
        <f t="shared" si="215"/>
        <v>Clay</v>
      </c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78"/>
      <c r="BJ318" s="78"/>
      <c r="BK318" s="78"/>
      <c r="BL318" s="78"/>
      <c r="BM318" s="78"/>
      <c r="BN318" s="78"/>
      <c r="BO318" s="78"/>
      <c r="BP318" s="78"/>
      <c r="BQ318" s="78"/>
    </row>
    <row r="319" spans="1:69">
      <c r="A319">
        <v>6.12</v>
      </c>
      <c r="C319" s="89">
        <f t="shared" si="176"/>
        <v>-20.078496000000001</v>
      </c>
      <c r="D319" s="84">
        <f t="shared" si="177"/>
        <v>20.078496000000001</v>
      </c>
      <c r="E319" s="76">
        <v>1.5891</v>
      </c>
      <c r="F319" s="91">
        <f t="shared" si="178"/>
        <v>16.590204</v>
      </c>
      <c r="G319" s="80">
        <f t="shared" si="179"/>
        <v>16.755573599999998</v>
      </c>
      <c r="H319" s="81">
        <f t="shared" si="217"/>
        <v>18.01404102857143</v>
      </c>
      <c r="I319" s="102">
        <v>90.6</v>
      </c>
      <c r="J319" s="92">
        <f t="shared" si="180"/>
        <v>0.94586399999999993</v>
      </c>
      <c r="K319" s="102">
        <v>79.2</v>
      </c>
      <c r="L319" s="78">
        <f t="shared" si="181"/>
        <v>0.82684800000000003</v>
      </c>
      <c r="M319" s="81">
        <f t="shared" si="182"/>
        <v>0.62644907520000004</v>
      </c>
      <c r="N319" s="14">
        <f t="shared" si="216"/>
        <v>115</v>
      </c>
      <c r="O319" s="78">
        <f t="shared" si="183"/>
        <v>1.0569097200000017</v>
      </c>
      <c r="P319" s="78">
        <f t="shared" si="184"/>
        <v>0.4304606447999994</v>
      </c>
      <c r="Q319" s="93">
        <f t="shared" si="185"/>
        <v>5.1805590803999992</v>
      </c>
      <c r="R319" s="80">
        <f t="shared" si="186"/>
        <v>12.034919203373377</v>
      </c>
      <c r="S319" s="80">
        <f t="shared" si="187"/>
        <v>1952.6080207526413</v>
      </c>
      <c r="T319" s="69">
        <f t="shared" si="188"/>
        <v>189.40268371199971</v>
      </c>
      <c r="U319" s="78">
        <f t="shared" si="189"/>
        <v>1.8705379734989416</v>
      </c>
      <c r="V319" s="69">
        <f t="shared" si="190"/>
        <v>116.72156954633395</v>
      </c>
      <c r="W319" s="80">
        <f t="shared" ca="1" si="191"/>
        <v>7.1782392145970118</v>
      </c>
      <c r="X319" s="80">
        <f t="shared" ca="1" si="192"/>
        <v>34.482528912093443</v>
      </c>
      <c r="Y319" s="94">
        <f t="shared" ca="1" si="193"/>
        <v>1.0177125937094637E-7</v>
      </c>
      <c r="Z319" s="80">
        <f t="shared" ca="1" si="194"/>
        <v>14</v>
      </c>
      <c r="AA319" s="80">
        <f t="shared" ca="1" si="195"/>
        <v>219.78129431999994</v>
      </c>
      <c r="AB319" s="80">
        <f t="shared" ca="1" si="196"/>
        <v>61.94054522526374</v>
      </c>
      <c r="AC319" s="80">
        <f t="shared" si="197"/>
        <v>15.959762037450879</v>
      </c>
      <c r="AD319" s="69">
        <f t="shared" si="198"/>
        <v>1846.9016329411761</v>
      </c>
      <c r="AE319" s="69">
        <f t="shared" si="218"/>
        <v>1994.9566245378148</v>
      </c>
      <c r="AF319" s="69">
        <f t="shared" si="199"/>
        <v>1675.55736</v>
      </c>
      <c r="AG319" s="95">
        <f t="shared" si="219"/>
        <v>1801.4041028571428</v>
      </c>
      <c r="AH319" s="93">
        <f t="shared" si="200"/>
        <v>16.206525048949391</v>
      </c>
      <c r="AI319" s="81">
        <f t="shared" si="201"/>
        <v>2.1973297940848164</v>
      </c>
      <c r="AJ319" s="80">
        <f t="shared" si="202"/>
        <v>16.085350655999999</v>
      </c>
      <c r="AK319" s="80">
        <f t="shared" si="203"/>
        <v>36.469452131434473</v>
      </c>
      <c r="AL319" s="78">
        <f t="shared" ca="1" si="204"/>
        <v>0.93061881081228814</v>
      </c>
      <c r="AM319" s="80">
        <f t="shared" ca="1" si="205"/>
        <v>34.259053138853808</v>
      </c>
      <c r="AN319" s="80">
        <f t="shared" si="206"/>
        <v>15.807144905660374</v>
      </c>
      <c r="AO319" s="80">
        <f t="shared" si="207"/>
        <v>5.6450708437698607</v>
      </c>
      <c r="AP319" s="80">
        <f t="shared" si="208"/>
        <v>6.0251242222277588</v>
      </c>
      <c r="AQ319" s="80">
        <f t="shared" ca="1" si="209"/>
        <v>2.7829765443991121</v>
      </c>
      <c r="AR319" s="80">
        <f t="shared" si="210"/>
        <v>3.0075882249938131</v>
      </c>
      <c r="AS319" s="78">
        <f t="shared" si="211"/>
        <v>1.2765349097976868E-2</v>
      </c>
      <c r="AT319" s="96">
        <f t="shared" ca="1" si="212"/>
        <v>4</v>
      </c>
      <c r="AU319" s="97" t="str">
        <f t="shared" ca="1" si="213"/>
        <v>Silt mxture</v>
      </c>
      <c r="AV319" s="98">
        <f t="shared" si="214"/>
        <v>3</v>
      </c>
      <c r="AW319" s="99" t="str">
        <f t="shared" si="215"/>
        <v>Clay</v>
      </c>
      <c r="AX319" s="78"/>
      <c r="AY319" s="78"/>
      <c r="AZ319" s="78"/>
      <c r="BA319" s="78"/>
      <c r="BB319" s="78"/>
      <c r="BC319" s="78"/>
      <c r="BD319" s="78"/>
      <c r="BE319" s="78"/>
      <c r="BF319" s="78"/>
      <c r="BG319" s="78"/>
      <c r="BH319" s="78"/>
      <c r="BI319" s="78"/>
      <c r="BJ319" s="78"/>
      <c r="BK319" s="78"/>
      <c r="BL319" s="78"/>
      <c r="BM319" s="78"/>
      <c r="BN319" s="78"/>
      <c r="BO319" s="78"/>
      <c r="BP319" s="78"/>
      <c r="BQ319" s="78"/>
    </row>
    <row r="320" spans="1:69">
      <c r="A320">
        <v>6.14</v>
      </c>
      <c r="C320" s="89">
        <f t="shared" si="176"/>
        <v>-20.144112</v>
      </c>
      <c r="D320" s="84">
        <f t="shared" si="177"/>
        <v>20.144112</v>
      </c>
      <c r="E320" s="76">
        <v>1.6798999999999999</v>
      </c>
      <c r="F320" s="91">
        <f t="shared" si="178"/>
        <v>17.538155999999997</v>
      </c>
      <c r="G320" s="80">
        <f t="shared" si="179"/>
        <v>17.703525599999995</v>
      </c>
      <c r="H320" s="81">
        <f t="shared" si="217"/>
        <v>18.052490057142858</v>
      </c>
      <c r="I320" s="102">
        <v>87.7</v>
      </c>
      <c r="J320" s="92">
        <f t="shared" si="180"/>
        <v>0.91558799999999996</v>
      </c>
      <c r="K320" s="102">
        <v>79.2</v>
      </c>
      <c r="L320" s="78">
        <f t="shared" si="181"/>
        <v>0.82684800000000003</v>
      </c>
      <c r="M320" s="81">
        <f t="shared" si="182"/>
        <v>0.62849629439999999</v>
      </c>
      <c r="N320" s="14">
        <f t="shared" si="216"/>
        <v>115</v>
      </c>
      <c r="O320" s="78">
        <f t="shared" si="183"/>
        <v>1.0606826400000016</v>
      </c>
      <c r="P320" s="78">
        <f t="shared" si="184"/>
        <v>0.43218634559999936</v>
      </c>
      <c r="Q320" s="93">
        <f t="shared" si="185"/>
        <v>5.4921381767999975</v>
      </c>
      <c r="R320" s="80">
        <f t="shared" si="186"/>
        <v>12.707801236004633</v>
      </c>
      <c r="S320" s="80">
        <f t="shared" si="187"/>
        <v>2138.4962720195999</v>
      </c>
      <c r="T320" s="69">
        <f t="shared" si="188"/>
        <v>190.16199206399972</v>
      </c>
      <c r="U320" s="78">
        <f t="shared" si="189"/>
        <v>1.8688742920521668</v>
      </c>
      <c r="V320" s="69">
        <f t="shared" si="190"/>
        <v>116.61775582405521</v>
      </c>
      <c r="W320" s="80">
        <f t="shared" ca="1" si="191"/>
        <v>7.3868485409361293</v>
      </c>
      <c r="X320" s="80">
        <f t="shared" ca="1" si="192"/>
        <v>34.677676781397352</v>
      </c>
      <c r="Y320" s="94">
        <f t="shared" ca="1" si="193"/>
        <v>1.3529709322655891E-7</v>
      </c>
      <c r="Z320" s="80">
        <f t="shared" ca="1" si="194"/>
        <v>14</v>
      </c>
      <c r="AA320" s="80">
        <f t="shared" ca="1" si="195"/>
        <v>232.99980143999989</v>
      </c>
      <c r="AB320" s="80">
        <f t="shared" ca="1" si="196"/>
        <v>87.297773143008129</v>
      </c>
      <c r="AC320" s="80">
        <f t="shared" si="197"/>
        <v>15.683308037499005</v>
      </c>
      <c r="AD320" s="69">
        <f t="shared" si="198"/>
        <v>1957.9815247058814</v>
      </c>
      <c r="AE320" s="69">
        <f t="shared" si="218"/>
        <v>1999.0361667226887</v>
      </c>
      <c r="AF320" s="69">
        <f t="shared" si="199"/>
        <v>1770.3525599999998</v>
      </c>
      <c r="AG320" s="95">
        <f t="shared" si="219"/>
        <v>1805.2490057142857</v>
      </c>
      <c r="AH320" s="93">
        <f t="shared" si="200"/>
        <v>17.395889981093745</v>
      </c>
      <c r="AI320" s="81">
        <f t="shared" si="201"/>
        <v>2.1185028386977374</v>
      </c>
      <c r="AJ320" s="80">
        <f t="shared" si="202"/>
        <v>16.995384575999996</v>
      </c>
      <c r="AK320" s="80">
        <f t="shared" si="203"/>
        <v>38.508488593953437</v>
      </c>
      <c r="AL320" s="78">
        <f t="shared" ca="1" si="204"/>
        <v>0.91520161839382252</v>
      </c>
      <c r="AM320" s="80">
        <f t="shared" ca="1" si="205"/>
        <v>35.687495517123267</v>
      </c>
      <c r="AN320" s="80">
        <f t="shared" si="206"/>
        <v>16.701439245283012</v>
      </c>
      <c r="AO320" s="80">
        <f t="shared" si="207"/>
        <v>5.1717834101926012</v>
      </c>
      <c r="AP320" s="80">
        <f t="shared" si="208"/>
        <v>5.5013918126882357</v>
      </c>
      <c r="AQ320" s="80">
        <f t="shared" ca="1" si="209"/>
        <v>2.742297821565522</v>
      </c>
      <c r="AR320" s="80">
        <f t="shared" si="210"/>
        <v>2.9646382517149608</v>
      </c>
      <c r="AS320" s="78">
        <f t="shared" si="211"/>
        <v>1.1918138389980947E-2</v>
      </c>
      <c r="AT320" s="96">
        <f t="shared" ca="1" si="212"/>
        <v>4</v>
      </c>
      <c r="AU320" s="97" t="str">
        <f t="shared" ca="1" si="213"/>
        <v>Silt mxture</v>
      </c>
      <c r="AV320" s="98">
        <f t="shared" si="214"/>
        <v>3</v>
      </c>
      <c r="AW320" s="99" t="str">
        <f t="shared" si="215"/>
        <v>Clay</v>
      </c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78"/>
      <c r="BJ320" s="78"/>
      <c r="BK320" s="78"/>
      <c r="BL320" s="78"/>
      <c r="BM320" s="78"/>
      <c r="BN320" s="78"/>
      <c r="BO320" s="78"/>
      <c r="BP320" s="78"/>
      <c r="BQ320" s="78"/>
    </row>
    <row r="321" spans="1:69">
      <c r="A321">
        <v>6.16</v>
      </c>
      <c r="C321" s="89">
        <f t="shared" si="176"/>
        <v>-20.209728000000002</v>
      </c>
      <c r="D321" s="84">
        <f t="shared" si="177"/>
        <v>20.209728000000002</v>
      </c>
      <c r="E321" s="76">
        <v>1.7819</v>
      </c>
      <c r="F321" s="91">
        <f t="shared" si="178"/>
        <v>18.603035999999999</v>
      </c>
      <c r="G321" s="80">
        <f t="shared" si="179"/>
        <v>18.770076</v>
      </c>
      <c r="H321" s="81">
        <f t="shared" si="217"/>
        <v>18.182303999999998</v>
      </c>
      <c r="I321" s="102">
        <v>87.6</v>
      </c>
      <c r="J321" s="92">
        <f t="shared" si="180"/>
        <v>0.91454399999999991</v>
      </c>
      <c r="K321" s="102">
        <v>80</v>
      </c>
      <c r="L321" s="78">
        <f t="shared" si="181"/>
        <v>0.83519999999999994</v>
      </c>
      <c r="M321" s="81">
        <f t="shared" si="182"/>
        <v>0.63054351360000005</v>
      </c>
      <c r="N321" s="14">
        <f t="shared" si="216"/>
        <v>115</v>
      </c>
      <c r="O321" s="78">
        <f t="shared" si="183"/>
        <v>1.0644555600000016</v>
      </c>
      <c r="P321" s="78">
        <f t="shared" si="184"/>
        <v>0.43391204639999942</v>
      </c>
      <c r="Q321" s="93">
        <f t="shared" si="185"/>
        <v>5.8428547451999995</v>
      </c>
      <c r="R321" s="80">
        <f t="shared" si="186"/>
        <v>13.465527849885495</v>
      </c>
      <c r="S321" s="80">
        <f t="shared" si="187"/>
        <v>2277.6533107338355</v>
      </c>
      <c r="T321" s="69">
        <f t="shared" si="188"/>
        <v>190.92130041599975</v>
      </c>
      <c r="U321" s="78">
        <f t="shared" si="189"/>
        <v>1.8710270746073654</v>
      </c>
      <c r="V321" s="69">
        <f t="shared" si="190"/>
        <v>116.7520894554996</v>
      </c>
      <c r="W321" s="80">
        <f t="shared" ca="1" si="191"/>
        <v>7.6620828586372935</v>
      </c>
      <c r="X321" s="80">
        <f t="shared" ca="1" si="192"/>
        <v>34.901388636766285</v>
      </c>
      <c r="Y321" s="94">
        <f t="shared" ca="1" si="193"/>
        <v>1.7139959683343566E-7</v>
      </c>
      <c r="Z321" s="80">
        <f t="shared" ca="1" si="194"/>
        <v>14</v>
      </c>
      <c r="AA321" s="80">
        <f t="shared" ca="1" si="195"/>
        <v>247.87868615999997</v>
      </c>
      <c r="AB321" s="80">
        <f t="shared" ca="1" si="196"/>
        <v>117.65438825933278</v>
      </c>
      <c r="AC321" s="80">
        <f t="shared" si="197"/>
        <v>15.491654184544512</v>
      </c>
      <c r="AD321" s="69">
        <f t="shared" si="198"/>
        <v>2083.0141694117647</v>
      </c>
      <c r="AE321" s="69">
        <f t="shared" si="218"/>
        <v>2013.8645223529409</v>
      </c>
      <c r="AF321" s="69">
        <f t="shared" si="199"/>
        <v>1877.0076000000001</v>
      </c>
      <c r="AG321" s="95">
        <f t="shared" si="219"/>
        <v>1818.2303999999999</v>
      </c>
      <c r="AH321" s="93">
        <f t="shared" si="200"/>
        <v>18.290367349731692</v>
      </c>
      <c r="AI321" s="81">
        <f t="shared" si="201"/>
        <v>2.1076713762330823</v>
      </c>
      <c r="AJ321" s="80">
        <f t="shared" si="202"/>
        <v>18.019272959999999</v>
      </c>
      <c r="AK321" s="80">
        <f t="shared" si="203"/>
        <v>40.804629848137864</v>
      </c>
      <c r="AL321" s="78">
        <f t="shared" ca="1" si="204"/>
        <v>0.90240906322789338</v>
      </c>
      <c r="AM321" s="80">
        <f t="shared" ca="1" si="205"/>
        <v>37.398442201707411</v>
      </c>
      <c r="AN321" s="80">
        <f t="shared" si="206"/>
        <v>17.707618867924527</v>
      </c>
      <c r="AO321" s="80">
        <f t="shared" si="207"/>
        <v>4.8723510762556312</v>
      </c>
      <c r="AP321" s="80">
        <f t="shared" si="208"/>
        <v>5.1652750780418293</v>
      </c>
      <c r="AQ321" s="80">
        <f t="shared" ca="1" si="209"/>
        <v>2.7085079104183798</v>
      </c>
      <c r="AR321" s="80">
        <f t="shared" si="210"/>
        <v>2.9284874448323395</v>
      </c>
      <c r="AS321" s="78">
        <f t="shared" si="211"/>
        <v>1.1558842972689408E-2</v>
      </c>
      <c r="AT321" s="96">
        <f t="shared" ca="1" si="212"/>
        <v>4</v>
      </c>
      <c r="AU321" s="97" t="str">
        <f t="shared" ca="1" si="213"/>
        <v>Silt mxture</v>
      </c>
      <c r="AV321" s="98">
        <f t="shared" si="214"/>
        <v>4</v>
      </c>
      <c r="AW321" s="99" t="str">
        <f t="shared" si="215"/>
        <v>Silt mxture</v>
      </c>
      <c r="AX321" s="78"/>
      <c r="AY321" s="78"/>
      <c r="AZ321" s="78"/>
      <c r="BA321" s="78"/>
      <c r="BB321" s="78"/>
      <c r="BC321" s="78"/>
      <c r="BD321" s="78"/>
      <c r="BE321" s="78"/>
      <c r="BF321" s="78"/>
      <c r="BG321" s="78"/>
      <c r="BH321" s="78"/>
      <c r="BI321" s="78"/>
      <c r="BJ321" s="78"/>
      <c r="BK321" s="78"/>
      <c r="BL321" s="78"/>
      <c r="BM321" s="78"/>
      <c r="BN321" s="78"/>
      <c r="BO321" s="78"/>
      <c r="BP321" s="78"/>
      <c r="BQ321" s="78"/>
    </row>
    <row r="322" spans="1:69">
      <c r="A322">
        <v>6.18</v>
      </c>
      <c r="C322" s="89">
        <f t="shared" si="176"/>
        <v>-20.275344</v>
      </c>
      <c r="D322" s="84">
        <f t="shared" si="177"/>
        <v>20.275344</v>
      </c>
      <c r="E322" s="76">
        <v>1.8478000000000001</v>
      </c>
      <c r="F322" s="91">
        <f t="shared" si="178"/>
        <v>19.291032000000001</v>
      </c>
      <c r="G322" s="80">
        <f t="shared" si="179"/>
        <v>19.458072000000001</v>
      </c>
      <c r="H322" s="81">
        <f t="shared" si="217"/>
        <v>18.627704228571428</v>
      </c>
      <c r="I322" s="102">
        <v>85.2</v>
      </c>
      <c r="J322" s="92">
        <f t="shared" si="180"/>
        <v>0.88948799999999995</v>
      </c>
      <c r="K322" s="102">
        <v>80</v>
      </c>
      <c r="L322" s="78">
        <f t="shared" si="181"/>
        <v>0.83519999999999994</v>
      </c>
      <c r="M322" s="81">
        <f t="shared" si="182"/>
        <v>0.6325907328</v>
      </c>
      <c r="N322" s="14">
        <f t="shared" si="216"/>
        <v>115</v>
      </c>
      <c r="O322" s="78">
        <f t="shared" si="183"/>
        <v>1.0682284800000015</v>
      </c>
      <c r="P322" s="78">
        <f t="shared" si="184"/>
        <v>0.43563774719999937</v>
      </c>
      <c r="Q322" s="93">
        <f t="shared" si="185"/>
        <v>6.0686483616000002</v>
      </c>
      <c r="R322" s="80">
        <f t="shared" si="186"/>
        <v>13.930492480519394</v>
      </c>
      <c r="S322" s="80">
        <f t="shared" si="187"/>
        <v>2432.3105003698097</v>
      </c>
      <c r="T322" s="69">
        <f t="shared" si="188"/>
        <v>191.68060876799973</v>
      </c>
      <c r="U322" s="78">
        <f t="shared" si="189"/>
        <v>1.8691766962773151</v>
      </c>
      <c r="V322" s="69">
        <f t="shared" si="190"/>
        <v>116.63662584770447</v>
      </c>
      <c r="W322" s="80">
        <f t="shared" ca="1" si="191"/>
        <v>7.8003567086020755</v>
      </c>
      <c r="X322" s="80">
        <f t="shared" ca="1" si="192"/>
        <v>35.020564599907679</v>
      </c>
      <c r="Y322" s="94">
        <f t="shared" ca="1" si="193"/>
        <v>2.0840031862912697E-7</v>
      </c>
      <c r="Z322" s="80">
        <f t="shared" ca="1" si="194"/>
        <v>14</v>
      </c>
      <c r="AA322" s="80">
        <f t="shared" ca="1" si="195"/>
        <v>257.45780927999999</v>
      </c>
      <c r="AB322" s="80">
        <f t="shared" ca="1" si="196"/>
        <v>148.58110935002495</v>
      </c>
      <c r="AC322" s="80">
        <f t="shared" si="197"/>
        <v>15.291934417272035</v>
      </c>
      <c r="AD322" s="69">
        <f t="shared" si="198"/>
        <v>2163.511002352941</v>
      </c>
      <c r="AE322" s="69">
        <f t="shared" si="218"/>
        <v>2065.8206763025205</v>
      </c>
      <c r="AF322" s="69">
        <f t="shared" si="199"/>
        <v>1945.8072</v>
      </c>
      <c r="AG322" s="95">
        <f t="shared" si="219"/>
        <v>1862.7704228571426</v>
      </c>
      <c r="AH322" s="93">
        <f t="shared" si="200"/>
        <v>19.254180880822556</v>
      </c>
      <c r="AI322" s="81">
        <f t="shared" si="201"/>
        <v>2.0418065370070879</v>
      </c>
      <c r="AJ322" s="80">
        <f t="shared" si="202"/>
        <v>18.67974912</v>
      </c>
      <c r="AK322" s="80">
        <f t="shared" si="203"/>
        <v>42.213613577331493</v>
      </c>
      <c r="AL322" s="78">
        <f t="shared" ca="1" si="204"/>
        <v>0.89185146750901279</v>
      </c>
      <c r="AM322" s="80">
        <f t="shared" ca="1" si="205"/>
        <v>38.343141378893179</v>
      </c>
      <c r="AN322" s="80">
        <f t="shared" si="206"/>
        <v>18.356671698113207</v>
      </c>
      <c r="AO322" s="80">
        <f t="shared" si="207"/>
        <v>4.5713059341131022</v>
      </c>
      <c r="AP322" s="80">
        <f t="shared" si="208"/>
        <v>4.8368437666836659</v>
      </c>
      <c r="AQ322" s="80">
        <f t="shared" ca="1" si="209"/>
        <v>2.6805840345653285</v>
      </c>
      <c r="AR322" s="80">
        <f t="shared" si="210"/>
        <v>2.8986025353239651</v>
      </c>
      <c r="AS322" s="78">
        <f t="shared" si="211"/>
        <v>1.1017454660756132E-2</v>
      </c>
      <c r="AT322" s="96">
        <f t="shared" ca="1" si="212"/>
        <v>4</v>
      </c>
      <c r="AU322" s="97" t="str">
        <f t="shared" ca="1" si="213"/>
        <v>Silt mxture</v>
      </c>
      <c r="AV322" s="98">
        <f t="shared" si="214"/>
        <v>4</v>
      </c>
      <c r="AW322" s="99" t="str">
        <f t="shared" si="215"/>
        <v>Silt mxture</v>
      </c>
      <c r="AX322" s="78"/>
      <c r="AY322" s="78"/>
      <c r="AZ322" s="78"/>
      <c r="BA322" s="78"/>
      <c r="BB322" s="78"/>
      <c r="BC322" s="78"/>
      <c r="BD322" s="78"/>
      <c r="BE322" s="78"/>
      <c r="BF322" s="78"/>
      <c r="BG322" s="78"/>
      <c r="BH322" s="78"/>
      <c r="BI322" s="78"/>
      <c r="BJ322" s="78"/>
      <c r="BK322" s="78"/>
      <c r="BL322" s="78"/>
      <c r="BM322" s="78"/>
      <c r="BN322" s="78"/>
      <c r="BO322" s="78"/>
      <c r="BP322" s="78"/>
      <c r="BQ322" s="78"/>
    </row>
    <row r="323" spans="1:69">
      <c r="A323">
        <v>6.2</v>
      </c>
      <c r="C323" s="89">
        <f t="shared" si="176"/>
        <v>-20.340960000000003</v>
      </c>
      <c r="D323" s="84">
        <f t="shared" si="177"/>
        <v>20.340960000000003</v>
      </c>
      <c r="E323" s="76">
        <v>1.8602000000000001</v>
      </c>
      <c r="F323" s="91">
        <f t="shared" si="178"/>
        <v>19.420487999999999</v>
      </c>
      <c r="G323" s="80">
        <f t="shared" si="179"/>
        <v>19.5850224</v>
      </c>
      <c r="H323" s="81">
        <f t="shared" si="217"/>
        <v>18.819322971428569</v>
      </c>
      <c r="I323" s="102">
        <v>82.9</v>
      </c>
      <c r="J323" s="92">
        <f t="shared" si="180"/>
        <v>0.86547600000000002</v>
      </c>
      <c r="K323" s="102">
        <v>78.8</v>
      </c>
      <c r="L323" s="78">
        <f t="shared" si="181"/>
        <v>0.82267199999999996</v>
      </c>
      <c r="M323" s="81">
        <f t="shared" si="182"/>
        <v>0.63463795200000006</v>
      </c>
      <c r="N323" s="14">
        <f t="shared" si="216"/>
        <v>115</v>
      </c>
      <c r="O323" s="78">
        <f t="shared" si="183"/>
        <v>1.0720014000000015</v>
      </c>
      <c r="P323" s="78">
        <f t="shared" si="184"/>
        <v>0.43736344799999943</v>
      </c>
      <c r="Q323" s="93">
        <f t="shared" si="185"/>
        <v>6.1092969300000002</v>
      </c>
      <c r="R323" s="80">
        <f t="shared" si="186"/>
        <v>13.968467090555789</v>
      </c>
      <c r="S323" s="80">
        <f t="shared" si="187"/>
        <v>2516.537108583294</v>
      </c>
      <c r="T323" s="69">
        <f t="shared" si="188"/>
        <v>192.43991711999973</v>
      </c>
      <c r="U323" s="78">
        <f t="shared" si="189"/>
        <v>1.8662219129271684</v>
      </c>
      <c r="V323" s="69">
        <f t="shared" si="190"/>
        <v>116.45224736665531</v>
      </c>
      <c r="W323" s="80">
        <f t="shared" ca="1" si="191"/>
        <v>7.7984804032988713</v>
      </c>
      <c r="X323" s="80">
        <f t="shared" ca="1" si="192"/>
        <v>35.019204472974749</v>
      </c>
      <c r="Y323" s="94">
        <f t="shared" ca="1" si="193"/>
        <v>2.241322161864986E-7</v>
      </c>
      <c r="Z323" s="80">
        <f t="shared" ca="1" si="194"/>
        <v>14</v>
      </c>
      <c r="AA323" s="80">
        <f t="shared" ca="1" si="195"/>
        <v>259.18229399999996</v>
      </c>
      <c r="AB323" s="80">
        <f t="shared" ca="1" si="196"/>
        <v>160.8676669399033</v>
      </c>
      <c r="AC323" s="80">
        <f t="shared" si="197"/>
        <v>15.188444148121995</v>
      </c>
      <c r="AD323" s="69">
        <f t="shared" si="198"/>
        <v>2178.0024705882352</v>
      </c>
      <c r="AE323" s="69">
        <f t="shared" si="218"/>
        <v>2087.9201848739494</v>
      </c>
      <c r="AF323" s="69">
        <f t="shared" si="199"/>
        <v>1958.5022399999998</v>
      </c>
      <c r="AG323" s="95">
        <f t="shared" si="219"/>
        <v>1881.9322971428571</v>
      </c>
      <c r="AH323" s="93">
        <f t="shared" si="200"/>
        <v>19.755259045598304</v>
      </c>
      <c r="AI323" s="81">
        <f t="shared" si="201"/>
        <v>1.9788484930729766</v>
      </c>
      <c r="AJ323" s="80">
        <f t="shared" si="202"/>
        <v>18.801621504</v>
      </c>
      <c r="AK323" s="80">
        <f t="shared" si="203"/>
        <v>42.328688153199359</v>
      </c>
      <c r="AL323" s="78">
        <f t="shared" ca="1" si="204"/>
        <v>0.88797173346564939</v>
      </c>
      <c r="AM323" s="80">
        <f t="shared" ca="1" si="205"/>
        <v>38.332226263975365</v>
      </c>
      <c r="AN323" s="80">
        <f t="shared" si="206"/>
        <v>18.476436226415093</v>
      </c>
      <c r="AO323" s="80">
        <f t="shared" si="207"/>
        <v>4.4190707690995552</v>
      </c>
      <c r="AP323" s="80">
        <f t="shared" si="208"/>
        <v>4.6749582361517339</v>
      </c>
      <c r="AQ323" s="80">
        <f t="shared" ca="1" si="209"/>
        <v>2.6701873547110093</v>
      </c>
      <c r="AR323" s="80">
        <f t="shared" si="210"/>
        <v>2.8869275886236108</v>
      </c>
      <c r="AS323" s="78">
        <f t="shared" si="211"/>
        <v>1.0156853816565104E-2</v>
      </c>
      <c r="AT323" s="96">
        <f t="shared" ca="1" si="212"/>
        <v>4</v>
      </c>
      <c r="AU323" s="97" t="str">
        <f t="shared" ca="1" si="213"/>
        <v>Silt mxture</v>
      </c>
      <c r="AV323" s="98">
        <f t="shared" si="214"/>
        <v>4</v>
      </c>
      <c r="AW323" s="99" t="str">
        <f t="shared" si="215"/>
        <v>Silt mxture</v>
      </c>
      <c r="AX323" s="78"/>
      <c r="AY323" s="78"/>
      <c r="AZ323" s="78"/>
      <c r="BA323" s="78"/>
      <c r="BB323" s="78"/>
      <c r="BC323" s="78"/>
      <c r="BD323" s="78"/>
      <c r="BE323" s="78"/>
      <c r="BF323" s="78"/>
      <c r="BG323" s="78"/>
      <c r="BH323" s="78"/>
      <c r="BI323" s="78"/>
      <c r="BJ323" s="78"/>
      <c r="BK323" s="78"/>
      <c r="BL323" s="78"/>
      <c r="BM323" s="78"/>
      <c r="BN323" s="78"/>
      <c r="BO323" s="78"/>
      <c r="BP323" s="78"/>
      <c r="BQ323" s="78"/>
    </row>
    <row r="324" spans="1:69">
      <c r="A324">
        <v>6.22</v>
      </c>
      <c r="C324" s="89">
        <f t="shared" si="176"/>
        <v>-20.406576000000001</v>
      </c>
      <c r="D324" s="84">
        <f t="shared" si="177"/>
        <v>20.406576000000001</v>
      </c>
      <c r="E324" s="76">
        <v>1.8005</v>
      </c>
      <c r="F324" s="91">
        <f t="shared" si="178"/>
        <v>18.797219999999999</v>
      </c>
      <c r="G324" s="80">
        <f t="shared" si="179"/>
        <v>18.963215999999999</v>
      </c>
      <c r="H324" s="81">
        <f t="shared" si="217"/>
        <v>18.955371085714287</v>
      </c>
      <c r="I324" s="102">
        <v>84.4</v>
      </c>
      <c r="J324" s="92">
        <f t="shared" si="180"/>
        <v>0.88113600000000003</v>
      </c>
      <c r="K324" s="102">
        <v>79.5</v>
      </c>
      <c r="L324" s="78">
        <f t="shared" si="181"/>
        <v>0.82997999999999994</v>
      </c>
      <c r="M324" s="81">
        <f t="shared" si="182"/>
        <v>0.63668517120000001</v>
      </c>
      <c r="N324" s="14">
        <f t="shared" si="216"/>
        <v>115</v>
      </c>
      <c r="O324" s="78">
        <f t="shared" si="183"/>
        <v>1.0757743200000014</v>
      </c>
      <c r="P324" s="78">
        <f t="shared" si="184"/>
        <v>0.43908914879999938</v>
      </c>
      <c r="Q324" s="93">
        <f t="shared" si="185"/>
        <v>5.9028557544</v>
      </c>
      <c r="R324" s="80">
        <f t="shared" si="186"/>
        <v>13.443410684440964</v>
      </c>
      <c r="S324" s="80">
        <f t="shared" si="187"/>
        <v>2388.2861482556746</v>
      </c>
      <c r="T324" s="69">
        <f t="shared" si="188"/>
        <v>193.19922547199971</v>
      </c>
      <c r="U324" s="78">
        <f t="shared" si="189"/>
        <v>1.8670635630040606</v>
      </c>
      <c r="V324" s="69">
        <f t="shared" si="190"/>
        <v>116.50476633145338</v>
      </c>
      <c r="W324" s="80">
        <f t="shared" ca="1" si="191"/>
        <v>7.6748208287248314</v>
      </c>
      <c r="X324" s="80">
        <f t="shared" ca="1" si="192"/>
        <v>34.878884107306156</v>
      </c>
      <c r="Y324" s="94">
        <f t="shared" ca="1" si="193"/>
        <v>1.8801990769621888E-7</v>
      </c>
      <c r="Z324" s="80">
        <f t="shared" ca="1" si="194"/>
        <v>14</v>
      </c>
      <c r="AA324" s="80">
        <f t="shared" ca="1" si="195"/>
        <v>250.42418351999999</v>
      </c>
      <c r="AB324" s="80">
        <f t="shared" ca="1" si="196"/>
        <v>130.38848825630225</v>
      </c>
      <c r="AC324" s="80">
        <f t="shared" si="197"/>
        <v>15.347463001431887</v>
      </c>
      <c r="AD324" s="69">
        <f t="shared" si="198"/>
        <v>2104.404903529412</v>
      </c>
      <c r="AE324" s="69">
        <f t="shared" si="218"/>
        <v>2103.4819724369745</v>
      </c>
      <c r="AF324" s="69">
        <f t="shared" si="199"/>
        <v>1896.3216</v>
      </c>
      <c r="AG324" s="95">
        <f t="shared" si="219"/>
        <v>1895.5371085714285</v>
      </c>
      <c r="AH324" s="93">
        <f t="shared" si="200"/>
        <v>18.955028895489534</v>
      </c>
      <c r="AI324" s="81">
        <f t="shared" si="201"/>
        <v>2.0067359952029888</v>
      </c>
      <c r="AJ324" s="80">
        <f t="shared" si="202"/>
        <v>18.204687359999998</v>
      </c>
      <c r="AK324" s="80">
        <f t="shared" si="203"/>
        <v>40.737608134669586</v>
      </c>
      <c r="AL324" s="78">
        <f t="shared" ca="1" si="204"/>
        <v>0.89761578956028432</v>
      </c>
      <c r="AM324" s="80">
        <f t="shared" ca="1" si="205"/>
        <v>37.222680632539763</v>
      </c>
      <c r="AN324" s="80">
        <f t="shared" si="206"/>
        <v>17.889826415094337</v>
      </c>
      <c r="AO324" s="80">
        <f t="shared" si="207"/>
        <v>4.6465536225500994</v>
      </c>
      <c r="AP324" s="80">
        <f t="shared" si="208"/>
        <v>4.9260034820138685</v>
      </c>
      <c r="AQ324" s="80">
        <f t="shared" ca="1" si="209"/>
        <v>2.6952861870299145</v>
      </c>
      <c r="AR324" s="80">
        <f t="shared" si="210"/>
        <v>2.911717504313402</v>
      </c>
      <c r="AS324" s="78">
        <f t="shared" si="211"/>
        <v>1.0806175207051742E-2</v>
      </c>
      <c r="AT324" s="96">
        <f t="shared" ca="1" si="212"/>
        <v>4</v>
      </c>
      <c r="AU324" s="97" t="str">
        <f t="shared" ca="1" si="213"/>
        <v>Silt mxture</v>
      </c>
      <c r="AV324" s="98">
        <f t="shared" si="214"/>
        <v>4</v>
      </c>
      <c r="AW324" s="99" t="str">
        <f t="shared" si="215"/>
        <v>Silt mxture</v>
      </c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78"/>
      <c r="BJ324" s="78"/>
      <c r="BK324" s="78"/>
      <c r="BL324" s="78"/>
      <c r="BM324" s="78"/>
      <c r="BN324" s="78"/>
      <c r="BO324" s="78"/>
      <c r="BP324" s="78"/>
      <c r="BQ324" s="78"/>
    </row>
    <row r="325" spans="1:69">
      <c r="A325">
        <v>6.24</v>
      </c>
      <c r="C325" s="89">
        <f t="shared" si="176"/>
        <v>-20.472192000000003</v>
      </c>
      <c r="D325" s="84">
        <f t="shared" si="177"/>
        <v>20.472192000000003</v>
      </c>
      <c r="E325" s="76">
        <v>1.8191999999999999</v>
      </c>
      <c r="F325" s="91">
        <f t="shared" si="178"/>
        <v>18.992448</v>
      </c>
      <c r="G325" s="80">
        <f t="shared" si="179"/>
        <v>19.158443999999999</v>
      </c>
      <c r="H325" s="81">
        <f t="shared" si="217"/>
        <v>19.015445828571433</v>
      </c>
      <c r="I325" s="102">
        <v>82.3</v>
      </c>
      <c r="J325" s="92">
        <f t="shared" si="180"/>
        <v>0.85921199999999998</v>
      </c>
      <c r="K325" s="102">
        <v>79.5</v>
      </c>
      <c r="L325" s="78">
        <f t="shared" si="181"/>
        <v>0.82997999999999994</v>
      </c>
      <c r="M325" s="81">
        <f t="shared" si="182"/>
        <v>0.63873239040000007</v>
      </c>
      <c r="N325" s="14">
        <f t="shared" si="216"/>
        <v>115</v>
      </c>
      <c r="O325" s="78">
        <f t="shared" si="183"/>
        <v>1.0795472400000015</v>
      </c>
      <c r="P325" s="78">
        <f t="shared" si="184"/>
        <v>0.44081484959999945</v>
      </c>
      <c r="Q325" s="93">
        <f t="shared" si="185"/>
        <v>5.9660359308000004</v>
      </c>
      <c r="R325" s="80">
        <f t="shared" si="186"/>
        <v>13.534108336444771</v>
      </c>
      <c r="S325" s="80">
        <f t="shared" si="187"/>
        <v>2475.441486604278</v>
      </c>
      <c r="T325" s="69">
        <f t="shared" si="188"/>
        <v>193.95853382399974</v>
      </c>
      <c r="U325" s="78">
        <f t="shared" si="189"/>
        <v>1.864509399701415</v>
      </c>
      <c r="V325" s="69">
        <f t="shared" si="190"/>
        <v>116.3453865413683</v>
      </c>
      <c r="W325" s="80">
        <f t="shared" ca="1" si="191"/>
        <v>7.6937074942371586</v>
      </c>
      <c r="X325" s="80">
        <f t="shared" ca="1" si="192"/>
        <v>34.894099738592871</v>
      </c>
      <c r="Y325" s="94">
        <f t="shared" ca="1" si="193"/>
        <v>2.0449765431660114E-7</v>
      </c>
      <c r="Z325" s="80">
        <f t="shared" ca="1" si="194"/>
        <v>14</v>
      </c>
      <c r="AA325" s="80">
        <f t="shared" ca="1" si="195"/>
        <v>253.10455464</v>
      </c>
      <c r="AB325" s="80">
        <f t="shared" ca="1" si="196"/>
        <v>143.33341214970832</v>
      </c>
      <c r="AC325" s="80">
        <f t="shared" si="197"/>
        <v>15.238498864110106</v>
      </c>
      <c r="AD325" s="69">
        <f t="shared" si="198"/>
        <v>2126.929030588235</v>
      </c>
      <c r="AE325" s="69">
        <f t="shared" si="218"/>
        <v>2110.1057163025207</v>
      </c>
      <c r="AF325" s="69">
        <f t="shared" si="199"/>
        <v>1915.8444</v>
      </c>
      <c r="AG325" s="95">
        <f t="shared" si="219"/>
        <v>1901.5445828571428</v>
      </c>
      <c r="AH325" s="93">
        <f t="shared" si="200"/>
        <v>19.47675755119797</v>
      </c>
      <c r="AI325" s="81">
        <f t="shared" si="201"/>
        <v>1.9491448638349163</v>
      </c>
      <c r="AJ325" s="80">
        <f t="shared" si="202"/>
        <v>18.39210624</v>
      </c>
      <c r="AK325" s="80">
        <f t="shared" si="203"/>
        <v>41.01244950437809</v>
      </c>
      <c r="AL325" s="78">
        <f t="shared" ca="1" si="204"/>
        <v>0.893124627103691</v>
      </c>
      <c r="AM325" s="80">
        <f t="shared" ca="1" si="205"/>
        <v>37.341424838712491</v>
      </c>
      <c r="AN325" s="80">
        <f t="shared" si="206"/>
        <v>18.074003773584906</v>
      </c>
      <c r="AO325" s="80">
        <f t="shared" si="207"/>
        <v>4.484769222385701</v>
      </c>
      <c r="AP325" s="80">
        <f t="shared" si="208"/>
        <v>4.7525687623872468</v>
      </c>
      <c r="AQ325" s="80">
        <f t="shared" ca="1" si="209"/>
        <v>2.6832847081907407</v>
      </c>
      <c r="AR325" s="80">
        <f t="shared" si="210"/>
        <v>2.8983683978019581</v>
      </c>
      <c r="AS325" s="78">
        <f t="shared" si="211"/>
        <v>1.0578500012408936E-2</v>
      </c>
      <c r="AT325" s="96">
        <f t="shared" ca="1" si="212"/>
        <v>4</v>
      </c>
      <c r="AU325" s="97" t="str">
        <f t="shared" ca="1" si="213"/>
        <v>Silt mxture</v>
      </c>
      <c r="AV325" s="98">
        <f t="shared" si="214"/>
        <v>4</v>
      </c>
      <c r="AW325" s="99" t="str">
        <f t="shared" si="215"/>
        <v>Silt mxture</v>
      </c>
      <c r="AX325" s="78"/>
      <c r="AY325" s="78"/>
      <c r="AZ325" s="78"/>
      <c r="BA325" s="78"/>
      <c r="BB325" s="78"/>
      <c r="BC325" s="78"/>
      <c r="BD325" s="78"/>
      <c r="BE325" s="78"/>
      <c r="BF325" s="78"/>
      <c r="BG325" s="78"/>
      <c r="BH325" s="78"/>
      <c r="BI325" s="78"/>
      <c r="BJ325" s="78"/>
      <c r="BK325" s="78"/>
      <c r="BL325" s="78"/>
      <c r="BM325" s="78"/>
      <c r="BN325" s="78"/>
      <c r="BO325" s="78"/>
      <c r="BP325" s="78"/>
      <c r="BQ325" s="78"/>
    </row>
    <row r="326" spans="1:69">
      <c r="A326">
        <v>6.26</v>
      </c>
      <c r="C326" s="89">
        <f t="shared" si="176"/>
        <v>-20.537808000000002</v>
      </c>
      <c r="D326" s="84">
        <f t="shared" si="177"/>
        <v>20.537808000000002</v>
      </c>
      <c r="E326" s="76">
        <v>1.7172000000000001</v>
      </c>
      <c r="F326" s="91">
        <f t="shared" si="178"/>
        <v>17.927568000000001</v>
      </c>
      <c r="G326" s="80">
        <f t="shared" si="179"/>
        <v>18.096904800000001</v>
      </c>
      <c r="H326" s="81">
        <f t="shared" si="217"/>
        <v>19.075520571428569</v>
      </c>
      <c r="I326" s="102">
        <v>83.9</v>
      </c>
      <c r="J326" s="92">
        <f t="shared" si="180"/>
        <v>0.87591600000000003</v>
      </c>
      <c r="K326" s="102">
        <v>81.099999999999994</v>
      </c>
      <c r="L326" s="78">
        <f t="shared" si="181"/>
        <v>0.84668399999999988</v>
      </c>
      <c r="M326" s="81">
        <f t="shared" si="182"/>
        <v>0.64077960960000002</v>
      </c>
      <c r="N326" s="14">
        <f t="shared" si="216"/>
        <v>115</v>
      </c>
      <c r="O326" s="78">
        <f t="shared" si="183"/>
        <v>1.0833201600000013</v>
      </c>
      <c r="P326" s="78">
        <f t="shared" si="184"/>
        <v>0.4425405503999994</v>
      </c>
      <c r="Q326" s="93">
        <f t="shared" si="185"/>
        <v>5.6144829311999995</v>
      </c>
      <c r="R326" s="80">
        <f t="shared" si="186"/>
        <v>12.686934397594149</v>
      </c>
      <c r="S326" s="80">
        <f t="shared" si="187"/>
        <v>2285.1485678320478</v>
      </c>
      <c r="T326" s="69">
        <f t="shared" si="188"/>
        <v>194.71784217599975</v>
      </c>
      <c r="U326" s="78">
        <f t="shared" si="189"/>
        <v>1.8645391397269537</v>
      </c>
      <c r="V326" s="69">
        <f t="shared" si="190"/>
        <v>116.3472423189619</v>
      </c>
      <c r="W326" s="80">
        <f t="shared" ca="1" si="191"/>
        <v>7.4592643887266492</v>
      </c>
      <c r="X326" s="80">
        <f t="shared" ca="1" si="192"/>
        <v>34.651498874500099</v>
      </c>
      <c r="Y326" s="94">
        <f t="shared" ca="1" si="193"/>
        <v>1.5437163590584557E-7</v>
      </c>
      <c r="Z326" s="80">
        <f t="shared" ca="1" si="194"/>
        <v>14</v>
      </c>
      <c r="AA326" s="80">
        <f t="shared" ca="1" si="195"/>
        <v>238.19018495999995</v>
      </c>
      <c r="AB326" s="80">
        <f t="shared" ca="1" si="196"/>
        <v>101.82408510182158</v>
      </c>
      <c r="AC326" s="80">
        <f t="shared" si="197"/>
        <v>15.481666434609576</v>
      </c>
      <c r="AD326" s="69">
        <f t="shared" si="198"/>
        <v>2001.5981929411762</v>
      </c>
      <c r="AE326" s="69">
        <f t="shared" si="218"/>
        <v>2116.7294601680669</v>
      </c>
      <c r="AF326" s="69">
        <f t="shared" si="199"/>
        <v>1809.69048</v>
      </c>
      <c r="AG326" s="95">
        <f t="shared" si="219"/>
        <v>1907.5520571428572</v>
      </c>
      <c r="AH326" s="93">
        <f t="shared" si="200"/>
        <v>18.286129228557169</v>
      </c>
      <c r="AI326" s="81">
        <f t="shared" si="201"/>
        <v>1.979289805664781</v>
      </c>
      <c r="AJ326" s="80">
        <f t="shared" si="202"/>
        <v>17.373028607999998</v>
      </c>
      <c r="AK326" s="80">
        <f t="shared" si="203"/>
        <v>38.445255750285298</v>
      </c>
      <c r="AL326" s="78">
        <f t="shared" ca="1" si="204"/>
        <v>0.90851130244956257</v>
      </c>
      <c r="AM326" s="80">
        <f t="shared" ca="1" si="205"/>
        <v>35.492473056418213</v>
      </c>
      <c r="AN326" s="80">
        <f t="shared" si="206"/>
        <v>17.072551698113209</v>
      </c>
      <c r="AO326" s="80">
        <f t="shared" si="207"/>
        <v>4.8401426082542027</v>
      </c>
      <c r="AP326" s="80">
        <f t="shared" si="208"/>
        <v>5.1483330440586101</v>
      </c>
      <c r="AQ326" s="80">
        <f t="shared" ca="1" si="209"/>
        <v>2.7234560319827077</v>
      </c>
      <c r="AR326" s="80">
        <f t="shared" si="210"/>
        <v>2.9386719599811251</v>
      </c>
      <c r="AS326" s="78">
        <f t="shared" si="211"/>
        <v>1.2102352017922537E-2</v>
      </c>
      <c r="AT326" s="96">
        <f t="shared" ca="1" si="212"/>
        <v>4</v>
      </c>
      <c r="AU326" s="97" t="str">
        <f t="shared" ca="1" si="213"/>
        <v>Silt mxture</v>
      </c>
      <c r="AV326" s="98">
        <f t="shared" si="214"/>
        <v>4</v>
      </c>
      <c r="AW326" s="99" t="str">
        <f t="shared" si="215"/>
        <v>Silt mxture</v>
      </c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78"/>
      <c r="BJ326" s="78"/>
      <c r="BK326" s="78"/>
      <c r="BL326" s="78"/>
      <c r="BM326" s="78"/>
      <c r="BN326" s="78"/>
      <c r="BO326" s="78"/>
      <c r="BP326" s="78"/>
      <c r="BQ326" s="78"/>
    </row>
    <row r="327" spans="1:69">
      <c r="A327">
        <v>6.28</v>
      </c>
      <c r="C327" s="89">
        <f t="shared" si="176"/>
        <v>-20.603424</v>
      </c>
      <c r="D327" s="84">
        <f t="shared" si="177"/>
        <v>20.603424</v>
      </c>
      <c r="E327" s="76">
        <v>1.7706999999999999</v>
      </c>
      <c r="F327" s="91">
        <f t="shared" si="178"/>
        <v>18.486107999999998</v>
      </c>
      <c r="G327" s="80">
        <f t="shared" si="179"/>
        <v>18.655862399999997</v>
      </c>
      <c r="H327" s="81">
        <f t="shared" si="217"/>
        <v>19.156177028571424</v>
      </c>
      <c r="I327" s="102">
        <v>84.6</v>
      </c>
      <c r="J327" s="92">
        <f t="shared" si="180"/>
        <v>0.8832239999999999</v>
      </c>
      <c r="K327" s="102">
        <v>81.3</v>
      </c>
      <c r="L327" s="78">
        <f t="shared" si="181"/>
        <v>0.84877199999999997</v>
      </c>
      <c r="M327" s="81">
        <f t="shared" si="182"/>
        <v>0.64282682879999997</v>
      </c>
      <c r="N327" s="14">
        <f t="shared" si="216"/>
        <v>115</v>
      </c>
      <c r="O327" s="78">
        <f t="shared" si="183"/>
        <v>1.0870930800000012</v>
      </c>
      <c r="P327" s="78">
        <f t="shared" si="184"/>
        <v>0.44426625119999935</v>
      </c>
      <c r="Q327" s="93">
        <f t="shared" si="185"/>
        <v>5.7976938755999985</v>
      </c>
      <c r="R327" s="80">
        <f t="shared" si="186"/>
        <v>13.050043436655283</v>
      </c>
      <c r="S327" s="80">
        <f t="shared" si="187"/>
        <v>2340.1923381238039</v>
      </c>
      <c r="T327" s="69">
        <f t="shared" si="188"/>
        <v>195.47715052799973</v>
      </c>
      <c r="U327" s="78">
        <f t="shared" si="189"/>
        <v>1.8667024008530406</v>
      </c>
      <c r="V327" s="69">
        <f t="shared" si="190"/>
        <v>116.48222981322974</v>
      </c>
      <c r="W327" s="80">
        <f t="shared" ca="1" si="191"/>
        <v>7.6170867460791714</v>
      </c>
      <c r="X327" s="80">
        <f t="shared" ca="1" si="192"/>
        <v>34.765207496621926</v>
      </c>
      <c r="Y327" s="94">
        <f t="shared" ca="1" si="193"/>
        <v>1.7100498892647034E-7</v>
      </c>
      <c r="Z327" s="80">
        <f t="shared" ca="1" si="194"/>
        <v>14</v>
      </c>
      <c r="AA327" s="80">
        <f t="shared" ca="1" si="195"/>
        <v>245.9627704799999</v>
      </c>
      <c r="AB327" s="80">
        <f t="shared" ca="1" si="196"/>
        <v>116.47623002470989</v>
      </c>
      <c r="AC327" s="80">
        <f t="shared" si="197"/>
        <v>15.409306648183923</v>
      </c>
      <c r="AD327" s="69">
        <f t="shared" si="198"/>
        <v>2066.9140376470582</v>
      </c>
      <c r="AE327" s="69">
        <f t="shared" si="218"/>
        <v>2125.7745821848739</v>
      </c>
      <c r="AF327" s="69">
        <f t="shared" si="199"/>
        <v>1865.5862399999999</v>
      </c>
      <c r="AG327" s="95">
        <f t="shared" si="219"/>
        <v>1915.6177028571426</v>
      </c>
      <c r="AH327" s="93">
        <f t="shared" si="200"/>
        <v>18.639817182482609</v>
      </c>
      <c r="AI327" s="81">
        <f t="shared" si="201"/>
        <v>1.9880510788616959</v>
      </c>
      <c r="AJ327" s="80">
        <f t="shared" si="202"/>
        <v>17.909627903999997</v>
      </c>
      <c r="AK327" s="80">
        <f t="shared" si="203"/>
        <v>39.545586171682672</v>
      </c>
      <c r="AL327" s="78">
        <f t="shared" ca="1" si="204"/>
        <v>0.9030229253069344</v>
      </c>
      <c r="AM327" s="80">
        <f t="shared" ca="1" si="205"/>
        <v>36.347404888013344</v>
      </c>
      <c r="AN327" s="80">
        <f t="shared" si="206"/>
        <v>17.59987018867924</v>
      </c>
      <c r="AO327" s="80">
        <f t="shared" si="207"/>
        <v>4.7342973541657338</v>
      </c>
      <c r="AP327" s="80">
        <f t="shared" si="208"/>
        <v>5.0272388686585598</v>
      </c>
      <c r="AQ327" s="80">
        <f t="shared" ca="1" si="209"/>
        <v>2.7088371917628646</v>
      </c>
      <c r="AR327" s="80">
        <f t="shared" si="210"/>
        <v>2.9223880086406098</v>
      </c>
      <c r="AS327" s="78">
        <f t="shared" si="211"/>
        <v>1.1722230934272411E-2</v>
      </c>
      <c r="AT327" s="96">
        <f t="shared" ca="1" si="212"/>
        <v>4</v>
      </c>
      <c r="AU327" s="97" t="str">
        <f t="shared" ca="1" si="213"/>
        <v>Silt mxture</v>
      </c>
      <c r="AV327" s="98">
        <f t="shared" si="214"/>
        <v>4</v>
      </c>
      <c r="AW327" s="99" t="str">
        <f t="shared" si="215"/>
        <v>Silt mxture</v>
      </c>
      <c r="AX327" s="78"/>
      <c r="AY327" s="78"/>
      <c r="AZ327" s="78"/>
      <c r="BA327" s="78"/>
      <c r="BB327" s="78"/>
      <c r="BC327" s="78"/>
      <c r="BD327" s="78"/>
      <c r="BE327" s="78"/>
      <c r="BF327" s="78"/>
      <c r="BG327" s="78"/>
      <c r="BH327" s="78"/>
      <c r="BI327" s="78"/>
      <c r="BJ327" s="78"/>
      <c r="BK327" s="78"/>
      <c r="BL327" s="78"/>
      <c r="BM327" s="78"/>
      <c r="BN327" s="78"/>
      <c r="BO327" s="78"/>
      <c r="BP327" s="78"/>
      <c r="BQ327" s="78"/>
    </row>
    <row r="328" spans="1:69">
      <c r="A328">
        <v>6.3</v>
      </c>
      <c r="C328" s="89">
        <f t="shared" si="176"/>
        <v>-20.669039999999999</v>
      </c>
      <c r="D328" s="84">
        <f t="shared" si="177"/>
        <v>20.669039999999999</v>
      </c>
      <c r="E328" s="76">
        <v>1.8217000000000001</v>
      </c>
      <c r="F328" s="91">
        <f t="shared" si="178"/>
        <v>19.018547999999999</v>
      </c>
      <c r="G328" s="80">
        <f t="shared" si="179"/>
        <v>19.190599199999998</v>
      </c>
      <c r="H328" s="81">
        <f t="shared" si="217"/>
        <v>19.321844914285712</v>
      </c>
      <c r="I328" s="102">
        <v>79.7</v>
      </c>
      <c r="J328" s="92">
        <f t="shared" si="180"/>
        <v>0.83206800000000003</v>
      </c>
      <c r="K328" s="102">
        <v>82.4</v>
      </c>
      <c r="L328" s="78">
        <f t="shared" si="181"/>
        <v>0.86025600000000002</v>
      </c>
      <c r="M328" s="81">
        <f t="shared" si="182"/>
        <v>0.64487404799999992</v>
      </c>
      <c r="N328" s="14">
        <f t="shared" si="216"/>
        <v>115</v>
      </c>
      <c r="O328" s="78">
        <f t="shared" si="183"/>
        <v>1.090866000000001</v>
      </c>
      <c r="P328" s="78">
        <f t="shared" si="184"/>
        <v>0.4459919519999993</v>
      </c>
      <c r="Q328" s="93">
        <f t="shared" si="185"/>
        <v>5.972911955999999</v>
      </c>
      <c r="R328" s="80">
        <f t="shared" si="186"/>
        <v>13.392420937676491</v>
      </c>
      <c r="S328" s="80">
        <f t="shared" si="187"/>
        <v>2559.1422533622103</v>
      </c>
      <c r="T328" s="69">
        <f t="shared" si="188"/>
        <v>196.23645887999967</v>
      </c>
      <c r="U328" s="78">
        <f t="shared" si="189"/>
        <v>1.8608107380889398</v>
      </c>
      <c r="V328" s="69">
        <f t="shared" si="190"/>
        <v>116.11459005674985</v>
      </c>
      <c r="W328" s="80">
        <f t="shared" ca="1" si="191"/>
        <v>7.6731497915623939</v>
      </c>
      <c r="X328" s="80">
        <f t="shared" ca="1" si="192"/>
        <v>34.840221333571947</v>
      </c>
      <c r="Y328" s="94">
        <f t="shared" ca="1" si="193"/>
        <v>2.1433233221859215E-7</v>
      </c>
      <c r="Z328" s="80">
        <f t="shared" ca="1" si="194"/>
        <v>14</v>
      </c>
      <c r="AA328" s="80">
        <f t="shared" ca="1" si="195"/>
        <v>253.39626479999993</v>
      </c>
      <c r="AB328" s="80">
        <f t="shared" ca="1" si="196"/>
        <v>150.39972667402319</v>
      </c>
      <c r="AC328" s="80">
        <f t="shared" si="197"/>
        <v>15.13740652819487</v>
      </c>
      <c r="AD328" s="69">
        <f t="shared" si="198"/>
        <v>2129.3803764705876</v>
      </c>
      <c r="AE328" s="69">
        <f t="shared" si="218"/>
        <v>2144.8210487394958</v>
      </c>
      <c r="AF328" s="69">
        <f t="shared" si="199"/>
        <v>1919.0599199999997</v>
      </c>
      <c r="AG328" s="95">
        <f t="shared" si="219"/>
        <v>1932.1844914285714</v>
      </c>
      <c r="AH328" s="93">
        <f t="shared" si="200"/>
        <v>19.948713123362303</v>
      </c>
      <c r="AI328" s="81">
        <f t="shared" si="201"/>
        <v>1.8656569838731112</v>
      </c>
      <c r="AJ328" s="80">
        <f t="shared" si="202"/>
        <v>18.422975231999995</v>
      </c>
      <c r="AK328" s="80">
        <f t="shared" si="203"/>
        <v>40.583093750534815</v>
      </c>
      <c r="AL328" s="78">
        <f t="shared" ca="1" si="204"/>
        <v>0.89081219987267635</v>
      </c>
      <c r="AM328" s="80">
        <f t="shared" ca="1" si="205"/>
        <v>36.922648724462114</v>
      </c>
      <c r="AN328" s="80">
        <f t="shared" si="206"/>
        <v>18.104338867924525</v>
      </c>
      <c r="AO328" s="80">
        <f t="shared" si="207"/>
        <v>4.3358104211774693</v>
      </c>
      <c r="AP328" s="80">
        <f t="shared" si="208"/>
        <v>4.5971285366792047</v>
      </c>
      <c r="AQ328" s="80">
        <f t="shared" ca="1" si="209"/>
        <v>2.6765743927723391</v>
      </c>
      <c r="AR328" s="80">
        <f t="shared" si="210"/>
        <v>2.888358627042356</v>
      </c>
      <c r="AS328" s="78">
        <f t="shared" si="211"/>
        <v>1.1899730765092169E-2</v>
      </c>
      <c r="AT328" s="96">
        <f t="shared" ca="1" si="212"/>
        <v>4</v>
      </c>
      <c r="AU328" s="97" t="str">
        <f t="shared" ca="1" si="213"/>
        <v>Silt mxture</v>
      </c>
      <c r="AV328" s="98">
        <f t="shared" si="214"/>
        <v>4</v>
      </c>
      <c r="AW328" s="99" t="str">
        <f t="shared" si="215"/>
        <v>Silt mxture</v>
      </c>
      <c r="AX328" s="78"/>
      <c r="AY328" s="78"/>
      <c r="AZ328" s="78"/>
      <c r="BA328" s="78"/>
      <c r="BB328" s="78"/>
      <c r="BC328" s="78"/>
      <c r="BD328" s="78"/>
      <c r="BE328" s="78"/>
      <c r="BF328" s="78"/>
      <c r="BG328" s="78"/>
      <c r="BH328" s="78"/>
      <c r="BI328" s="78"/>
      <c r="BJ328" s="78"/>
      <c r="BK328" s="78"/>
      <c r="BL328" s="78"/>
      <c r="BM328" s="78"/>
      <c r="BN328" s="78"/>
      <c r="BO328" s="78"/>
      <c r="BP328" s="78"/>
      <c r="BQ328" s="78"/>
    </row>
    <row r="329" spans="1:69">
      <c r="A329">
        <v>6.32</v>
      </c>
      <c r="C329" s="89">
        <f t="shared" si="176"/>
        <v>-20.734656000000001</v>
      </c>
      <c r="D329" s="84">
        <f t="shared" si="177"/>
        <v>20.734656000000001</v>
      </c>
      <c r="E329" s="76">
        <v>1.8875999999999999</v>
      </c>
      <c r="F329" s="91">
        <f t="shared" si="178"/>
        <v>19.706543999999997</v>
      </c>
      <c r="G329" s="80">
        <f t="shared" si="179"/>
        <v>19.878595199999996</v>
      </c>
      <c r="H329" s="81">
        <f t="shared" si="217"/>
        <v>19.475372571428569</v>
      </c>
      <c r="I329" s="102">
        <v>77.2</v>
      </c>
      <c r="J329" s="92">
        <f t="shared" si="180"/>
        <v>0.80596800000000002</v>
      </c>
      <c r="K329" s="102">
        <v>82.4</v>
      </c>
      <c r="L329" s="78">
        <f t="shared" si="181"/>
        <v>0.86025600000000002</v>
      </c>
      <c r="M329" s="81">
        <f t="shared" si="182"/>
        <v>0.64692126719999998</v>
      </c>
      <c r="N329" s="14">
        <f t="shared" si="216"/>
        <v>115</v>
      </c>
      <c r="O329" s="78">
        <f t="shared" si="183"/>
        <v>1.0946389200000011</v>
      </c>
      <c r="P329" s="78">
        <f t="shared" si="184"/>
        <v>0.44771765279999937</v>
      </c>
      <c r="Q329" s="93">
        <f t="shared" si="185"/>
        <v>6.1987055723999989</v>
      </c>
      <c r="R329" s="80">
        <f t="shared" si="186"/>
        <v>13.845122106831539</v>
      </c>
      <c r="S329" s="80">
        <f t="shared" si="187"/>
        <v>2741.891997463626</v>
      </c>
      <c r="T329" s="69">
        <f t="shared" si="188"/>
        <v>196.99576723199971</v>
      </c>
      <c r="U329" s="78">
        <f t="shared" si="189"/>
        <v>1.8584504063350966</v>
      </c>
      <c r="V329" s="69">
        <f t="shared" si="190"/>
        <v>115.96730535531003</v>
      </c>
      <c r="W329" s="80">
        <f t="shared" ca="1" si="191"/>
        <v>7.8023866014395065</v>
      </c>
      <c r="X329" s="80">
        <f t="shared" ca="1" si="192"/>
        <v>34.956594641423436</v>
      </c>
      <c r="Y329" s="94">
        <f t="shared" ca="1" si="193"/>
        <v>2.6175118403804092E-7</v>
      </c>
      <c r="Z329" s="80">
        <f t="shared" ca="1" si="194"/>
        <v>14</v>
      </c>
      <c r="AA329" s="80">
        <f t="shared" ca="1" si="195"/>
        <v>262.97538791999995</v>
      </c>
      <c r="AB329" s="80">
        <f t="shared" ca="1" si="196"/>
        <v>190.61756075332553</v>
      </c>
      <c r="AC329" s="80">
        <f t="shared" si="197"/>
        <v>14.927715111831137</v>
      </c>
      <c r="AD329" s="69">
        <f t="shared" si="198"/>
        <v>2209.8772094117639</v>
      </c>
      <c r="AE329" s="69">
        <f t="shared" si="218"/>
        <v>2162.439253109244</v>
      </c>
      <c r="AF329" s="69">
        <f t="shared" si="199"/>
        <v>1987.8595199999995</v>
      </c>
      <c r="AG329" s="95">
        <f t="shared" si="219"/>
        <v>1947.5372571428572</v>
      </c>
      <c r="AH329" s="93">
        <f t="shared" si="200"/>
        <v>21.032928975999877</v>
      </c>
      <c r="AI329" s="81">
        <f t="shared" si="201"/>
        <v>1.8001702522996903</v>
      </c>
      <c r="AJ329" s="80">
        <f t="shared" si="202"/>
        <v>19.083451391999997</v>
      </c>
      <c r="AK329" s="80">
        <f t="shared" si="203"/>
        <v>41.954915475247084</v>
      </c>
      <c r="AL329" s="78">
        <f t="shared" ca="1" si="204"/>
        <v>0.88001492725303399</v>
      </c>
      <c r="AM329" s="80">
        <f t="shared" ca="1" si="205"/>
        <v>37.833127161816186</v>
      </c>
      <c r="AN329" s="80">
        <f t="shared" si="206"/>
        <v>18.753391698113202</v>
      </c>
      <c r="AO329" s="80">
        <f t="shared" si="207"/>
        <v>4.0544514936347218</v>
      </c>
      <c r="AP329" s="80">
        <f t="shared" si="208"/>
        <v>4.2907254892737656</v>
      </c>
      <c r="AQ329" s="80">
        <f t="shared" ca="1" si="209"/>
        <v>2.6480214436889415</v>
      </c>
      <c r="AR329" s="80">
        <f t="shared" si="210"/>
        <v>2.8579352777165172</v>
      </c>
      <c r="AS329" s="78">
        <f t="shared" si="211"/>
        <v>1.1357284355859887E-2</v>
      </c>
      <c r="AT329" s="96">
        <f t="shared" ca="1" si="212"/>
        <v>4</v>
      </c>
      <c r="AU329" s="97" t="str">
        <f t="shared" ca="1" si="213"/>
        <v>Silt mxture</v>
      </c>
      <c r="AV329" s="98">
        <f t="shared" si="214"/>
        <v>4</v>
      </c>
      <c r="AW329" s="99" t="str">
        <f t="shared" si="215"/>
        <v>Silt mxture</v>
      </c>
      <c r="AX329" s="78"/>
      <c r="AY329" s="78"/>
      <c r="AZ329" s="78"/>
      <c r="BA329" s="78"/>
      <c r="BB329" s="78"/>
      <c r="BC329" s="78"/>
      <c r="BD329" s="78"/>
      <c r="BE329" s="78"/>
      <c r="BF329" s="78"/>
      <c r="BG329" s="78"/>
      <c r="BH329" s="78"/>
      <c r="BI329" s="78"/>
      <c r="BJ329" s="78"/>
      <c r="BK329" s="78"/>
      <c r="BL329" s="78"/>
      <c r="BM329" s="78"/>
      <c r="BN329" s="78"/>
      <c r="BO329" s="78"/>
      <c r="BP329" s="78"/>
      <c r="BQ329" s="78"/>
    </row>
    <row r="330" spans="1:69">
      <c r="A330">
        <v>6.34</v>
      </c>
      <c r="C330" s="89">
        <f t="shared" si="176"/>
        <v>-20.800272</v>
      </c>
      <c r="D330" s="84">
        <f t="shared" si="177"/>
        <v>20.800272</v>
      </c>
      <c r="E330" s="76">
        <v>1.9137</v>
      </c>
      <c r="F330" s="91">
        <f t="shared" si="178"/>
        <v>19.979028</v>
      </c>
      <c r="G330" s="80">
        <f t="shared" si="179"/>
        <v>20.149617599999999</v>
      </c>
      <c r="H330" s="81">
        <f t="shared" si="217"/>
        <v>19.4234112</v>
      </c>
      <c r="I330" s="102">
        <v>76.3</v>
      </c>
      <c r="J330" s="92">
        <f t="shared" si="180"/>
        <v>0.79657199999999995</v>
      </c>
      <c r="K330" s="102">
        <v>81.7</v>
      </c>
      <c r="L330" s="78">
        <f t="shared" si="181"/>
        <v>0.85294800000000004</v>
      </c>
      <c r="M330" s="81">
        <f t="shared" si="182"/>
        <v>0.64896848639999993</v>
      </c>
      <c r="N330" s="14">
        <f t="shared" si="216"/>
        <v>115</v>
      </c>
      <c r="O330" s="78">
        <f t="shared" si="183"/>
        <v>1.0984118400000009</v>
      </c>
      <c r="P330" s="78">
        <f t="shared" si="184"/>
        <v>0.44944335359999932</v>
      </c>
      <c r="Q330" s="93">
        <f t="shared" si="185"/>
        <v>6.2868979007999997</v>
      </c>
      <c r="R330" s="80">
        <f t="shared" si="186"/>
        <v>13.98818750003206</v>
      </c>
      <c r="S330" s="80">
        <f t="shared" si="187"/>
        <v>2813.7046302228573</v>
      </c>
      <c r="T330" s="69">
        <f t="shared" si="188"/>
        <v>197.75507558399971</v>
      </c>
      <c r="U330" s="78">
        <f t="shared" si="189"/>
        <v>1.8576046611576245</v>
      </c>
      <c r="V330" s="69">
        <f t="shared" si="190"/>
        <v>115.91453085623576</v>
      </c>
      <c r="W330" s="80">
        <f t="shared" ca="1" si="191"/>
        <v>7.8567533165000185</v>
      </c>
      <c r="X330" s="80">
        <f t="shared" ca="1" si="192"/>
        <v>34.992358958202075</v>
      </c>
      <c r="Y330" s="94">
        <f t="shared" ca="1" si="193"/>
        <v>2.810681828147911E-7</v>
      </c>
      <c r="Z330" s="80">
        <f t="shared" ca="1" si="194"/>
        <v>14</v>
      </c>
      <c r="AA330" s="80">
        <f t="shared" ca="1" si="195"/>
        <v>266.71688064</v>
      </c>
      <c r="AB330" s="80">
        <f t="shared" ca="1" si="196"/>
        <v>207.59712637157818</v>
      </c>
      <c r="AC330" s="80">
        <f t="shared" si="197"/>
        <v>14.849117983226989</v>
      </c>
      <c r="AD330" s="69">
        <f t="shared" si="198"/>
        <v>2241.3183247058819</v>
      </c>
      <c r="AE330" s="69">
        <f t="shared" si="218"/>
        <v>2155.8822776470583</v>
      </c>
      <c r="AF330" s="69">
        <f t="shared" si="199"/>
        <v>2014.9617599999997</v>
      </c>
      <c r="AG330" s="95">
        <f t="shared" si="219"/>
        <v>1942.3411199999998</v>
      </c>
      <c r="AH330" s="93">
        <f t="shared" si="200"/>
        <v>21.449995207919315</v>
      </c>
      <c r="AI330" s="81">
        <f t="shared" si="201"/>
        <v>1.772352385722322</v>
      </c>
      <c r="AJ330" s="80">
        <f t="shared" si="202"/>
        <v>19.343632895999999</v>
      </c>
      <c r="AK330" s="80">
        <f t="shared" si="203"/>
        <v>42.388446969794117</v>
      </c>
      <c r="AL330" s="78">
        <f t="shared" ca="1" si="204"/>
        <v>0.87622077731641546</v>
      </c>
      <c r="AM330" s="80">
        <f t="shared" ca="1" si="205"/>
        <v>38.117423876844761</v>
      </c>
      <c r="AN330" s="80">
        <f t="shared" si="206"/>
        <v>19.009073207547168</v>
      </c>
      <c r="AO330" s="80">
        <f t="shared" si="207"/>
        <v>3.9532859422602638</v>
      </c>
      <c r="AP330" s="80">
        <f t="shared" si="208"/>
        <v>4.1812156670549756</v>
      </c>
      <c r="AQ330" s="80">
        <f t="shared" ca="1" si="209"/>
        <v>2.6378493940360528</v>
      </c>
      <c r="AR330" s="80">
        <f t="shared" si="210"/>
        <v>2.8463993660385172</v>
      </c>
      <c r="AS330" s="78">
        <f t="shared" si="211"/>
        <v>1.0706908327465365E-2</v>
      </c>
      <c r="AT330" s="96">
        <f t="shared" ca="1" si="212"/>
        <v>4</v>
      </c>
      <c r="AU330" s="97" t="str">
        <f t="shared" ca="1" si="213"/>
        <v>Silt mxture</v>
      </c>
      <c r="AV330" s="98">
        <f t="shared" si="214"/>
        <v>4</v>
      </c>
      <c r="AW330" s="99" t="str">
        <f t="shared" si="215"/>
        <v>Silt mxture</v>
      </c>
      <c r="AX330" s="78"/>
      <c r="AY330" s="78"/>
      <c r="AZ330" s="78"/>
      <c r="BA330" s="78"/>
      <c r="BB330" s="78"/>
      <c r="BC330" s="78"/>
      <c r="BD330" s="78"/>
      <c r="BE330" s="78"/>
      <c r="BF330" s="78"/>
      <c r="BG330" s="78"/>
      <c r="BH330" s="78"/>
      <c r="BI330" s="78"/>
      <c r="BJ330" s="78"/>
      <c r="BK330" s="78"/>
      <c r="BL330" s="78"/>
      <c r="BM330" s="78"/>
      <c r="BN330" s="78"/>
      <c r="BO330" s="78"/>
      <c r="BP330" s="78"/>
      <c r="BQ330" s="78"/>
    </row>
    <row r="331" spans="1:69">
      <c r="A331">
        <v>6.36</v>
      </c>
      <c r="C331" s="89">
        <f t="shared" si="176"/>
        <v>-20.865888000000002</v>
      </c>
      <c r="D331" s="84">
        <f t="shared" si="177"/>
        <v>20.865888000000002</v>
      </c>
      <c r="E331" s="76">
        <v>1.9112</v>
      </c>
      <c r="F331" s="91">
        <f t="shared" si="178"/>
        <v>19.952928</v>
      </c>
      <c r="G331" s="80">
        <f t="shared" si="179"/>
        <v>20.122891200000002</v>
      </c>
      <c r="H331" s="81">
        <f t="shared" si="217"/>
        <v>19.254611314285714</v>
      </c>
      <c r="I331" s="102">
        <v>76.900000000000006</v>
      </c>
      <c r="J331" s="92">
        <f t="shared" si="180"/>
        <v>0.80283599999999999</v>
      </c>
      <c r="K331" s="102">
        <v>81.400000000000006</v>
      </c>
      <c r="L331" s="78">
        <f t="shared" si="181"/>
        <v>0.84981600000000002</v>
      </c>
      <c r="M331" s="81">
        <f t="shared" si="182"/>
        <v>0.65101570559999999</v>
      </c>
      <c r="N331" s="14">
        <f t="shared" si="216"/>
        <v>115</v>
      </c>
      <c r="O331" s="78">
        <f t="shared" si="183"/>
        <v>1.102184760000001</v>
      </c>
      <c r="P331" s="78">
        <f t="shared" si="184"/>
        <v>0.45116905439999938</v>
      </c>
      <c r="Q331" s="93">
        <f t="shared" si="185"/>
        <v>6.2768331252000005</v>
      </c>
      <c r="R331" s="80">
        <f t="shared" si="186"/>
        <v>13.912375115237976</v>
      </c>
      <c r="S331" s="80">
        <f t="shared" si="187"/>
        <v>2787.2817977915352</v>
      </c>
      <c r="T331" s="69">
        <f t="shared" si="188"/>
        <v>198.51438393599975</v>
      </c>
      <c r="U331" s="78">
        <f t="shared" si="189"/>
        <v>1.8584712690070506</v>
      </c>
      <c r="V331" s="69">
        <f t="shared" si="190"/>
        <v>115.96860718603996</v>
      </c>
      <c r="W331" s="80">
        <f t="shared" ca="1" si="191"/>
        <v>7.8666096403718795</v>
      </c>
      <c r="X331" s="80">
        <f t="shared" ca="1" si="192"/>
        <v>34.975181804546601</v>
      </c>
      <c r="Y331" s="94">
        <f t="shared" ca="1" si="193"/>
        <v>2.7334757669847183E-7</v>
      </c>
      <c r="Z331" s="80">
        <f t="shared" ca="1" si="194"/>
        <v>14</v>
      </c>
      <c r="AA331" s="80">
        <f t="shared" ca="1" si="195"/>
        <v>266.28989016000003</v>
      </c>
      <c r="AB331" s="80">
        <f t="shared" ca="1" si="196"/>
        <v>201.57146632949053</v>
      </c>
      <c r="AC331" s="80">
        <f t="shared" si="197"/>
        <v>14.877801369335558</v>
      </c>
      <c r="AD331" s="69">
        <f t="shared" si="198"/>
        <v>2237.730169411765</v>
      </c>
      <c r="AE331" s="69">
        <f t="shared" si="218"/>
        <v>2135.5795946218486</v>
      </c>
      <c r="AF331" s="69">
        <f t="shared" si="199"/>
        <v>2012.2891200000001</v>
      </c>
      <c r="AG331" s="95">
        <f t="shared" si="219"/>
        <v>1925.4611314285717</v>
      </c>
      <c r="AH331" s="93">
        <f t="shared" si="200"/>
        <v>21.293988529976726</v>
      </c>
      <c r="AI331" s="81">
        <f t="shared" si="201"/>
        <v>1.7794571506409618</v>
      </c>
      <c r="AJ331" s="80">
        <f t="shared" si="202"/>
        <v>19.317975552</v>
      </c>
      <c r="AK331" s="80">
        <f t="shared" si="203"/>
        <v>42.158712470418109</v>
      </c>
      <c r="AL331" s="78">
        <f t="shared" ca="1" si="204"/>
        <v>0.8778182146126865</v>
      </c>
      <c r="AM331" s="80">
        <f t="shared" ca="1" si="205"/>
        <v>37.980614079362901</v>
      </c>
      <c r="AN331" s="80">
        <f t="shared" si="206"/>
        <v>18.983859622641511</v>
      </c>
      <c r="AO331" s="80">
        <f t="shared" si="207"/>
        <v>3.9896652624151741</v>
      </c>
      <c r="AP331" s="80">
        <f t="shared" si="208"/>
        <v>4.2208526929980836</v>
      </c>
      <c r="AQ331" s="80">
        <f t="shared" ca="1" si="209"/>
        <v>2.6418284919760504</v>
      </c>
      <c r="AR331" s="80">
        <f t="shared" si="210"/>
        <v>2.8493837980361079</v>
      </c>
      <c r="AS331" s="78">
        <f t="shared" si="211"/>
        <v>1.0451782904441903E-2</v>
      </c>
      <c r="AT331" s="96">
        <f t="shared" ca="1" si="212"/>
        <v>4</v>
      </c>
      <c r="AU331" s="97" t="str">
        <f t="shared" ca="1" si="213"/>
        <v>Silt mxture</v>
      </c>
      <c r="AV331" s="98">
        <f t="shared" si="214"/>
        <v>4</v>
      </c>
      <c r="AW331" s="99" t="str">
        <f t="shared" si="215"/>
        <v>Silt mxture</v>
      </c>
      <c r="AX331" s="78"/>
      <c r="AY331" s="78"/>
      <c r="AZ331" s="78"/>
      <c r="BA331" s="78"/>
      <c r="BB331" s="78"/>
      <c r="BC331" s="78"/>
      <c r="BD331" s="78"/>
      <c r="BE331" s="78"/>
      <c r="BF331" s="78"/>
      <c r="BG331" s="78"/>
      <c r="BH331" s="78"/>
      <c r="BI331" s="78"/>
      <c r="BJ331" s="78"/>
      <c r="BK331" s="78"/>
      <c r="BL331" s="78"/>
      <c r="BM331" s="78"/>
      <c r="BN331" s="78"/>
      <c r="BO331" s="78"/>
      <c r="BP331" s="78"/>
      <c r="BQ331" s="78"/>
    </row>
    <row r="332" spans="1:69">
      <c r="A332">
        <v>6.38</v>
      </c>
      <c r="C332" s="89">
        <f t="shared" si="176"/>
        <v>-20.931504</v>
      </c>
      <c r="D332" s="84">
        <f t="shared" si="177"/>
        <v>20.931504</v>
      </c>
      <c r="E332" s="76">
        <v>1.9249000000000001</v>
      </c>
      <c r="F332" s="91">
        <f t="shared" si="178"/>
        <v>20.095956000000001</v>
      </c>
      <c r="G332" s="80">
        <f t="shared" si="179"/>
        <v>20.233137600000003</v>
      </c>
      <c r="H332" s="81">
        <f t="shared" si="217"/>
        <v>18.990867085714285</v>
      </c>
      <c r="I332" s="102">
        <v>77.8</v>
      </c>
      <c r="J332" s="92">
        <f t="shared" si="180"/>
        <v>0.81223199999999995</v>
      </c>
      <c r="K332" s="102">
        <v>65.7</v>
      </c>
      <c r="L332" s="78">
        <f t="shared" si="181"/>
        <v>0.68590799999999996</v>
      </c>
      <c r="M332" s="81">
        <f t="shared" si="182"/>
        <v>0.65306292479999994</v>
      </c>
      <c r="N332" s="14">
        <f t="shared" si="216"/>
        <v>115</v>
      </c>
      <c r="O332" s="78">
        <f t="shared" si="183"/>
        <v>1.1059576800000008</v>
      </c>
      <c r="P332" s="78">
        <f t="shared" si="184"/>
        <v>0.45289475519999933</v>
      </c>
      <c r="Q332" s="93">
        <f t="shared" si="185"/>
        <v>6.3119693736000011</v>
      </c>
      <c r="R332" s="80">
        <f t="shared" si="186"/>
        <v>13.936945175734309</v>
      </c>
      <c r="S332" s="80">
        <f t="shared" si="187"/>
        <v>2770.4602394100098</v>
      </c>
      <c r="T332" s="69">
        <f t="shared" si="188"/>
        <v>199.27369228799972</v>
      </c>
      <c r="U332" s="78">
        <f t="shared" si="189"/>
        <v>1.8600492054867237</v>
      </c>
      <c r="V332" s="69">
        <f t="shared" si="190"/>
        <v>116.06707042237156</v>
      </c>
      <c r="W332" s="80">
        <f t="shared" ca="1" si="191"/>
        <v>7.914944081222834</v>
      </c>
      <c r="X332" s="80">
        <f t="shared" ca="1" si="192"/>
        <v>34.987749324749728</v>
      </c>
      <c r="Y332" s="94">
        <f t="shared" ca="1" si="193"/>
        <v>2.7140245406040744E-7</v>
      </c>
      <c r="Z332" s="80">
        <f t="shared" ca="1" si="194"/>
        <v>14</v>
      </c>
      <c r="AA332" s="80">
        <f t="shared" ca="1" si="195"/>
        <v>267.78051888000005</v>
      </c>
      <c r="AB332" s="80">
        <f t="shared" ca="1" si="196"/>
        <v>201.2574183884343</v>
      </c>
      <c r="AC332" s="80">
        <f t="shared" si="197"/>
        <v>14.896204068018179</v>
      </c>
      <c r="AD332" s="69">
        <f t="shared" si="198"/>
        <v>2250.256461176471</v>
      </c>
      <c r="AE332" s="69">
        <f t="shared" si="218"/>
        <v>2104.1069889075629</v>
      </c>
      <c r="AF332" s="69">
        <f t="shared" si="199"/>
        <v>2023.3137600000002</v>
      </c>
      <c r="AG332" s="95">
        <f t="shared" si="219"/>
        <v>1899.0867085714285</v>
      </c>
      <c r="AH332" s="93">
        <f t="shared" si="200"/>
        <v>21.203488454431344</v>
      </c>
      <c r="AI332" s="81">
        <f t="shared" si="201"/>
        <v>1.7934232858168484</v>
      </c>
      <c r="AJ332" s="80">
        <f t="shared" si="202"/>
        <v>19.423812096000002</v>
      </c>
      <c r="AK332" s="80">
        <f t="shared" si="203"/>
        <v>42.233167199194874</v>
      </c>
      <c r="AL332" s="78">
        <f t="shared" ca="1" si="204"/>
        <v>0.87828831803635721</v>
      </c>
      <c r="AM332" s="80">
        <f t="shared" ca="1" si="205"/>
        <v>38.080661513266129</v>
      </c>
      <c r="AN332" s="80">
        <f t="shared" si="206"/>
        <v>19.087865660377361</v>
      </c>
      <c r="AO332" s="80">
        <f t="shared" si="207"/>
        <v>4.0143650285855808</v>
      </c>
      <c r="AP332" s="80">
        <f t="shared" si="208"/>
        <v>4.2464806803573989</v>
      </c>
      <c r="AQ332" s="80">
        <f t="shared" ca="1" si="209"/>
        <v>2.642848708360666</v>
      </c>
      <c r="AR332" s="80">
        <f t="shared" si="210"/>
        <v>2.8492738984163557</v>
      </c>
      <c r="AS332" s="78">
        <f t="shared" si="211"/>
        <v>1.717193822475426E-3</v>
      </c>
      <c r="AT332" s="96">
        <f t="shared" ca="1" si="212"/>
        <v>4</v>
      </c>
      <c r="AU332" s="97" t="str">
        <f t="shared" ca="1" si="213"/>
        <v>Silt mxture</v>
      </c>
      <c r="AV332" s="98">
        <f t="shared" si="214"/>
        <v>4</v>
      </c>
      <c r="AW332" s="99" t="str">
        <f t="shared" si="215"/>
        <v>Silt mxture</v>
      </c>
      <c r="AX332" s="78"/>
      <c r="AY332" s="78"/>
      <c r="AZ332" s="78"/>
      <c r="BA332" s="78"/>
      <c r="BB332" s="78"/>
      <c r="BC332" s="78"/>
      <c r="BD332" s="78"/>
      <c r="BE332" s="78"/>
      <c r="BF332" s="78"/>
      <c r="BG332" s="78"/>
      <c r="BH332" s="78"/>
      <c r="BI332" s="78"/>
      <c r="BJ332" s="78"/>
      <c r="BK332" s="78"/>
      <c r="BL332" s="78"/>
      <c r="BM332" s="78"/>
      <c r="BN332" s="78"/>
      <c r="BO332" s="78"/>
      <c r="BP332" s="78"/>
      <c r="BQ332" s="78"/>
    </row>
    <row r="333" spans="1:69">
      <c r="A333">
        <v>6.4</v>
      </c>
      <c r="C333" s="89">
        <f t="shared" ref="C333:C396" si="220">$N$2-D333</f>
        <v>-20.997120000000002</v>
      </c>
      <c r="D333" s="84">
        <f t="shared" ref="D333:D396" si="221">A333*$D$11</f>
        <v>20.997120000000002</v>
      </c>
      <c r="E333" s="76">
        <v>1.6860999999999999</v>
      </c>
      <c r="F333" s="91">
        <f t="shared" ref="F333:F396" si="222">$F$11*E333</f>
        <v>17.602884</v>
      </c>
      <c r="G333" s="80">
        <f t="shared" ref="G333:G396" si="223">F333+((1-$Q$1)*L333)</f>
        <v>17.733175199999998</v>
      </c>
      <c r="H333" s="81">
        <f t="shared" si="217"/>
        <v>18.69383417142857</v>
      </c>
      <c r="I333" s="102">
        <v>82.2</v>
      </c>
      <c r="J333" s="92">
        <f t="shared" ref="J333:J396" si="224">$J$11*I333</f>
        <v>0.85816800000000004</v>
      </c>
      <c r="K333" s="102">
        <v>62.4</v>
      </c>
      <c r="L333" s="78">
        <f t="shared" ref="L333:L396" si="225">$L$11*K333</f>
        <v>0.65145599999999992</v>
      </c>
      <c r="M333" s="81">
        <f t="shared" ref="M333:M396" si="226">IF(D333&gt;$N$3,(62.4/$M$11)*ABS(D333-$N$3),0)</f>
        <v>0.65511014400000001</v>
      </c>
      <c r="N333" s="14">
        <f t="shared" si="216"/>
        <v>115</v>
      </c>
      <c r="O333" s="78">
        <f t="shared" ref="O333:O396" si="227">(D333-D332)*(N333/2000)+O332</f>
        <v>1.1097306000000009</v>
      </c>
      <c r="P333" s="78">
        <f t="shared" ref="P333:P396" si="228">IF(D333&gt;$N$3,(((N333-62.4)/$P$11)*(D333-D332))+P332,O333)</f>
        <v>0.4546204559999994</v>
      </c>
      <c r="Q333" s="93">
        <f t="shared" ref="Q333:Q396" si="229">$Q$11*(G333-O333)</f>
        <v>5.4857367179999992</v>
      </c>
      <c r="R333" s="80">
        <f t="shared" ref="R333:R396" si="230">Q333/P333</f>
        <v>12.066629747078531</v>
      </c>
      <c r="S333" s="80">
        <f t="shared" ref="S333:S396" si="231">AD333/J333</f>
        <v>2278.9236661188506</v>
      </c>
      <c r="T333" s="69">
        <f t="shared" ref="T333:T396" si="232">$T$11*P333*2000</f>
        <v>200.03300063999973</v>
      </c>
      <c r="U333" s="78">
        <f t="shared" ref="U333:U396" si="233">MAX(1.4,(0.27*(LOG(AO333))+0.36*(LOG(AN333))+1.236))</f>
        <v>1.8613451993148007</v>
      </c>
      <c r="V333" s="69">
        <f t="shared" ref="V333:V396" si="234">62.4*U333</f>
        <v>116.14794043724356</v>
      </c>
      <c r="W333" s="80">
        <f t="shared" ref="W333:W396" ca="1" si="235">AN333/(10^(1.1268-0.2817*AQ333))</f>
        <v>7.3757158999813095</v>
      </c>
      <c r="X333" s="80">
        <f t="shared" ref="X333:X396" ca="1" si="236">17.6+11*LOG(AM333)</f>
        <v>34.447570402155641</v>
      </c>
      <c r="Y333" s="94">
        <f t="shared" ref="Y333:Y396" ca="1" si="237">IF(AND(AQ333&gt;1,AQ333&lt;=3.27),$Y$11*10^(0.952-3.04*AQ333),IF(AND(AQ333&gt;3.27,AQ333&lt;4),$Y$11*10^(-4.52-1.37*AQ333),"N/A"))</f>
        <v>1.4002315308099139E-7</v>
      </c>
      <c r="Z333" s="80">
        <f t="shared" ref="Z333:Z396" ca="1" si="238">IF(AND(AQ333&gt;2.2,AM333&lt;14), AM333, IF(AND(AQ333&gt;2.2,AM333&gt;14), 14, IF(AQ333&lt;2.2, 0.0188*(10^(0.55*AQ333+1.68)), "N/A")))</f>
        <v>14</v>
      </c>
      <c r="AA333" s="80">
        <f t="shared" ref="AA333:AA396" ca="1" si="239">Z333*(G333-O333)</f>
        <v>232.72822439999993</v>
      </c>
      <c r="AB333" s="80">
        <f t="shared" ref="AB333:AB396" ca="1" si="240">$AB$11*Y333*AA333*2000/62.4</f>
        <v>90.241864037802031</v>
      </c>
      <c r="AC333" s="80">
        <f t="shared" ref="AC333:AC396" si="241">10.5+7*LOG(AP333)</f>
        <v>15.489959070665801</v>
      </c>
      <c r="AD333" s="69">
        <f t="shared" ref="AD333:AD396" si="242">$AD$11*(G333-O333)/$Q$2</f>
        <v>1955.6993647058819</v>
      </c>
      <c r="AE333" s="69">
        <f t="shared" si="218"/>
        <v>2068.7180672268905</v>
      </c>
      <c r="AF333" s="69">
        <f t="shared" ref="AF333:AF396" si="243">$AF$11*G333/$Q$3</f>
        <v>1773.3175199999998</v>
      </c>
      <c r="AG333" s="95">
        <f t="shared" si="219"/>
        <v>1869.3834171428571</v>
      </c>
      <c r="AH333" s="93">
        <f t="shared" ref="AH333:AH396" si="244">(AK333+10)/((J333/P333)+0.67)</f>
        <v>18.206320905529736</v>
      </c>
      <c r="AI333" s="81">
        <f t="shared" ref="AI333:AI396" si="245">J333/P333</f>
        <v>1.8876581303679858</v>
      </c>
      <c r="AJ333" s="80">
        <f t="shared" ref="AJ333:AJ396" si="246">$AJ$11*G333</f>
        <v>17.023848191999999</v>
      </c>
      <c r="AK333" s="80">
        <f t="shared" ref="AK333:AK396" si="247">(G333-O333)/P333</f>
        <v>36.565544688116759</v>
      </c>
      <c r="AL333" s="78">
        <f t="shared" ref="AL333:AL396" ca="1" si="248">MIN(1,((0.381*AQ333)+(0.05*(P333/1.06)-0.15)))</f>
        <v>0.91439100273212803</v>
      </c>
      <c r="AM333" s="80">
        <f t="shared" ref="AM333:AM396" ca="1" si="249">((G333-O333)/1.06)*((1.06/P333)^AL333)</f>
        <v>34.009269942871995</v>
      </c>
      <c r="AN333" s="80">
        <f t="shared" ref="AN333:AN396" si="250">G333/1.06</f>
        <v>16.729410566037732</v>
      </c>
      <c r="AO333" s="80">
        <f t="shared" ref="AO333:AO396" si="251">100*(J333/G333)</f>
        <v>4.8393363868643231</v>
      </c>
      <c r="AP333" s="80">
        <f t="shared" ref="AP333:AP396" si="252">100*(J333/(G333-O333))</f>
        <v>5.1623957648344456</v>
      </c>
      <c r="AQ333" s="80">
        <f t="shared" ref="AQ333:AQ396" ca="1" si="253">SQRT(((3.47-LOG(AM333))^2)+((LOG(AP333)+1.22)^2))</f>
        <v>2.7373927601051249</v>
      </c>
      <c r="AR333" s="80">
        <f t="shared" ref="AR333:AR396" si="254">SQRT(((3.47-LOG(AN333))^2)+((LOG(AO333)+1.22)^2))</f>
        <v>2.9453451791011953</v>
      </c>
      <c r="AS333" s="78">
        <f t="shared" ref="AS333:AS396" si="255">(L333-M333)/(G333-O333)</f>
        <v>-2.1981870111325075E-4</v>
      </c>
      <c r="AT333" s="96">
        <f t="shared" ref="AT333:AT396" ca="1" si="256">IF(AND((0.005*(AP333-1)-0.0003*((AP333-1)^2)-0.002)&gt;0,AM333&gt;(1/(0.005*(AP333-1)-0.0003*((AP333-1)^2)-0.002)),AP333&gt;=4.5),9,IF(AND((0.005*(AP333-1)-0.0003*((AP333-1)^2)-0.002)&gt;0,AM333&gt;(1/(0.005*(AP333-1)-0.0003*((AP333-1)^2)-0.002)),AP333&lt;4.5),8,IF(AM333&lt;12*EXP(-1.4*AP333),1,IF(AQ333&gt;3.6,2,IF(AQ333&gt;2.95,3,IF(AQ333&gt;2.6,4,IF(AQ333&gt;2.05,5,IF(AQ333&gt;1.31,6,7))))))))</f>
        <v>4</v>
      </c>
      <c r="AU333" s="97" t="str">
        <f t="shared" ref="AU333:AU396" ca="1" si="257">IF(AT333=9,"Very stiff fine-grained",IF(AT333=8,"Very stiff sand to clayey sand",IF(AT333=1,"Sensitive fine-grained", IF(AT333=2,"Organic",IF(AT333=3,"Clay",IF(AT333=4,"Silt mxture",IF(AT333=5,"Sand mixture",IF(AT333=6,"Sand","Gravelly sand to sand"))))))))</f>
        <v>Silt mxture</v>
      </c>
      <c r="AV333" s="98">
        <f t="shared" ref="AV333:AV396" si="258">IF(AND((0.005*(AO333-1)-0.0003*((AO333-1)^2)-0.002)&gt;0,AN333&gt;(1/(0.005*(AO333-1)-0.0003*((AO333-1)^2)-0.002)),AO333&gt;=4.5),9,IF(AND((0.005*(AO333-1)-0.0003*((AO333-1)^2)-0.002)&gt;0,AN333&gt;(1/(0.005*(AO333-1)-0.0003*((AO333-1)^2)-0.002)),AO333&lt;4.5),8,IF(AN333&lt;12*EXP(-1.4*AO333),1,IF(AR333&gt;3.6,2,IF(AR333&gt;2.95,3,IF(AR333&gt;2.6,4,IF(AR333&gt;2.05,5,IF(AR333&gt;1.31,6,7))))))))</f>
        <v>4</v>
      </c>
      <c r="AW333" s="99" t="str">
        <f t="shared" ref="AW333:AW396" si="259">IF(AV333=9,"Very stiff fine-grained",IF(AV333=8,"Very stiff sand to clayey sand",IF(AV333=1,"Sensitive fine-grained", IF(AV333=2,"Organic",IF(AV333=3,"Clay",IF(AV333=4,"Silt mxture",IF(AV333=5,"Sand mixture",IF(AV333=6,"Sand","Gravelly sand to sand"))))))))</f>
        <v>Silt mxture</v>
      </c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</row>
    <row r="334" spans="1:69">
      <c r="A334">
        <v>6.42</v>
      </c>
      <c r="C334" s="89">
        <f t="shared" si="220"/>
        <v>-21.062736000000001</v>
      </c>
      <c r="D334" s="84">
        <f t="shared" si="221"/>
        <v>21.062736000000001</v>
      </c>
      <c r="E334" s="76">
        <v>1.6612</v>
      </c>
      <c r="F334" s="91">
        <f t="shared" si="222"/>
        <v>17.342928000000001</v>
      </c>
      <c r="G334" s="80">
        <f t="shared" si="223"/>
        <v>17.474263199999999</v>
      </c>
      <c r="H334" s="81">
        <f t="shared" si="217"/>
        <v>18.606555771428571</v>
      </c>
      <c r="I334" s="102">
        <v>83.6</v>
      </c>
      <c r="J334" s="92">
        <f t="shared" si="224"/>
        <v>0.87278399999999989</v>
      </c>
      <c r="K334" s="102">
        <v>62.9</v>
      </c>
      <c r="L334" s="78">
        <f t="shared" si="225"/>
        <v>0.65667599999999993</v>
      </c>
      <c r="M334" s="81">
        <f t="shared" si="226"/>
        <v>0.65715736319999996</v>
      </c>
      <c r="N334" s="14">
        <f t="shared" ref="N334:N397" si="260">IF(C334&gt;-11.5,98,IF(C334&gt;-26.5,115,IF(C334&gt;-39.5,117,IF(C334&gt;-49.5,120,119))))</f>
        <v>115</v>
      </c>
      <c r="O334" s="78">
        <f t="shared" si="227"/>
        <v>1.1135035200000007</v>
      </c>
      <c r="P334" s="78">
        <f t="shared" si="228"/>
        <v>0.45634615679999935</v>
      </c>
      <c r="Q334" s="93">
        <f t="shared" si="229"/>
        <v>5.3990506943999996</v>
      </c>
      <c r="R334" s="80">
        <f t="shared" si="230"/>
        <v>11.831042321599337</v>
      </c>
      <c r="S334" s="80">
        <f t="shared" si="231"/>
        <v>2205.3512168767852</v>
      </c>
      <c r="T334" s="69">
        <f t="shared" si="232"/>
        <v>200.7923089919997</v>
      </c>
      <c r="U334" s="78">
        <f t="shared" si="233"/>
        <v>1.8627506166081895</v>
      </c>
      <c r="V334" s="69">
        <f t="shared" si="234"/>
        <v>116.23563847635103</v>
      </c>
      <c r="W334" s="80">
        <f t="shared" ca="1" si="235"/>
        <v>7.337053307387408</v>
      </c>
      <c r="X334" s="80">
        <f t="shared" ca="1" si="236"/>
        <v>34.377608691429543</v>
      </c>
      <c r="Y334" s="94">
        <f t="shared" ca="1" si="237"/>
        <v>1.2644419032815887E-7</v>
      </c>
      <c r="Z334" s="80">
        <f t="shared" ca="1" si="238"/>
        <v>14</v>
      </c>
      <c r="AA334" s="80">
        <f t="shared" ca="1" si="239"/>
        <v>229.05063551999996</v>
      </c>
      <c r="AB334" s="80">
        <f t="shared" ca="1" si="240"/>
        <v>80.202799806858337</v>
      </c>
      <c r="AC334" s="80">
        <f t="shared" si="241"/>
        <v>15.589723174785453</v>
      </c>
      <c r="AD334" s="69">
        <f t="shared" si="242"/>
        <v>1924.7952564705879</v>
      </c>
      <c r="AE334" s="69">
        <f t="shared" si="218"/>
        <v>2058.0061472268908</v>
      </c>
      <c r="AF334" s="69">
        <f t="shared" si="243"/>
        <v>1747.4263199999998</v>
      </c>
      <c r="AG334" s="95">
        <f t="shared" si="219"/>
        <v>1860.6555771428571</v>
      </c>
      <c r="AH334" s="93">
        <f t="shared" si="244"/>
        <v>17.754419532867232</v>
      </c>
      <c r="AI334" s="81">
        <f t="shared" si="245"/>
        <v>1.9125481544977945</v>
      </c>
      <c r="AJ334" s="80">
        <f t="shared" si="246"/>
        <v>16.775292671999999</v>
      </c>
      <c r="AK334" s="80">
        <f t="shared" si="247"/>
        <v>35.851643398785868</v>
      </c>
      <c r="AL334" s="78">
        <f t="shared" ca="1" si="248"/>
        <v>0.92002459804904424</v>
      </c>
      <c r="AM334" s="80">
        <f t="shared" ca="1" si="249"/>
        <v>33.514840258944858</v>
      </c>
      <c r="AN334" s="80">
        <f t="shared" si="250"/>
        <v>16.48515396226415</v>
      </c>
      <c r="AO334" s="80">
        <f t="shared" si="251"/>
        <v>4.9946826942608942</v>
      </c>
      <c r="AP334" s="80">
        <f t="shared" si="252"/>
        <v>5.3346178115856286</v>
      </c>
      <c r="AQ334" s="80">
        <f t="shared" ca="1" si="253"/>
        <v>2.7519654486504899</v>
      </c>
      <c r="AR334" s="80">
        <f t="shared" si="254"/>
        <v>2.9590982564719388</v>
      </c>
      <c r="AS334" s="78">
        <f t="shared" si="255"/>
        <v>-2.9421812276141753E-5</v>
      </c>
      <c r="AT334" s="96">
        <f t="shared" ca="1" si="256"/>
        <v>4</v>
      </c>
      <c r="AU334" s="97" t="str">
        <f t="shared" ca="1" si="257"/>
        <v>Silt mxture</v>
      </c>
      <c r="AV334" s="98">
        <f t="shared" si="258"/>
        <v>3</v>
      </c>
      <c r="AW334" s="99" t="str">
        <f t="shared" si="259"/>
        <v>Clay</v>
      </c>
      <c r="AX334" s="78"/>
      <c r="AY334" s="78"/>
      <c r="AZ334" s="78"/>
      <c r="BA334" s="78"/>
      <c r="BB334" s="78"/>
      <c r="BC334" s="78"/>
      <c r="BD334" s="78"/>
      <c r="BE334" s="78"/>
      <c r="BF334" s="78"/>
      <c r="BG334" s="78"/>
      <c r="BH334" s="78"/>
      <c r="BI334" s="78"/>
      <c r="BJ334" s="78"/>
      <c r="BK334" s="78"/>
      <c r="BL334" s="78"/>
      <c r="BM334" s="78"/>
      <c r="BN334" s="78"/>
      <c r="BO334" s="78"/>
      <c r="BP334" s="78"/>
      <c r="BQ334" s="78"/>
    </row>
    <row r="335" spans="1:69">
      <c r="A335">
        <v>6.44</v>
      </c>
      <c r="C335" s="89">
        <f t="shared" si="220"/>
        <v>-21.128352000000003</v>
      </c>
      <c r="D335" s="84">
        <f t="shared" si="221"/>
        <v>21.128352000000003</v>
      </c>
      <c r="E335" s="76">
        <v>1.6488</v>
      </c>
      <c r="F335" s="91">
        <f t="shared" si="222"/>
        <v>17.213471999999999</v>
      </c>
      <c r="G335" s="80">
        <f t="shared" si="223"/>
        <v>17.3443896</v>
      </c>
      <c r="H335" s="81">
        <f t="shared" si="217"/>
        <v>18.179321142857141</v>
      </c>
      <c r="I335" s="102">
        <v>85.4</v>
      </c>
      <c r="J335" s="92">
        <f t="shared" si="224"/>
        <v>0.89157600000000004</v>
      </c>
      <c r="K335" s="102">
        <v>62.7</v>
      </c>
      <c r="L335" s="78">
        <f t="shared" si="225"/>
        <v>0.65458800000000006</v>
      </c>
      <c r="M335" s="81">
        <f t="shared" si="226"/>
        <v>0.65920458240000002</v>
      </c>
      <c r="N335" s="14">
        <f t="shared" si="260"/>
        <v>115</v>
      </c>
      <c r="O335" s="78">
        <f t="shared" si="227"/>
        <v>1.1172764400000008</v>
      </c>
      <c r="P335" s="78">
        <f t="shared" si="228"/>
        <v>0.45807185759999941</v>
      </c>
      <c r="Q335" s="93">
        <f t="shared" si="229"/>
        <v>5.3549473428000001</v>
      </c>
      <c r="R335" s="80">
        <f t="shared" si="230"/>
        <v>11.690190641390773</v>
      </c>
      <c r="S335" s="80">
        <f t="shared" si="231"/>
        <v>2141.2332055490365</v>
      </c>
      <c r="T335" s="69">
        <f t="shared" si="232"/>
        <v>201.55161734399974</v>
      </c>
      <c r="U335" s="78">
        <f t="shared" si="233"/>
        <v>1.8649569600620044</v>
      </c>
      <c r="V335" s="69">
        <f t="shared" si="234"/>
        <v>116.37331430786907</v>
      </c>
      <c r="W335" s="80">
        <f t="shared" ca="1" si="235"/>
        <v>7.3370829509674635</v>
      </c>
      <c r="X335" s="80">
        <f t="shared" ca="1" si="236"/>
        <v>34.339734080509942</v>
      </c>
      <c r="Y335" s="94">
        <f t="shared" ca="1" si="237"/>
        <v>1.1665857842257888E-7</v>
      </c>
      <c r="Z335" s="80">
        <f t="shared" ca="1" si="238"/>
        <v>14</v>
      </c>
      <c r="AA335" s="80">
        <f t="shared" ca="1" si="239"/>
        <v>227.17958423999997</v>
      </c>
      <c r="AB335" s="80">
        <f t="shared" ca="1" si="240"/>
        <v>73.391392645119424</v>
      </c>
      <c r="AC335" s="80">
        <f t="shared" si="241"/>
        <v>15.679419732370334</v>
      </c>
      <c r="AD335" s="69">
        <f t="shared" si="242"/>
        <v>1909.072136470588</v>
      </c>
      <c r="AE335" s="69">
        <f t="shared" si="218"/>
        <v>2007.2993768067226</v>
      </c>
      <c r="AF335" s="69">
        <f t="shared" si="243"/>
        <v>1734.43896</v>
      </c>
      <c r="AG335" s="95">
        <f t="shared" si="219"/>
        <v>1817.9321142857141</v>
      </c>
      <c r="AH335" s="93">
        <f t="shared" si="244"/>
        <v>17.361791417844419</v>
      </c>
      <c r="AI335" s="81">
        <f t="shared" si="245"/>
        <v>1.9463671151318536</v>
      </c>
      <c r="AJ335" s="80">
        <f t="shared" si="246"/>
        <v>16.650614015999999</v>
      </c>
      <c r="AK335" s="80">
        <f t="shared" si="247"/>
        <v>35.424820125426578</v>
      </c>
      <c r="AL335" s="78">
        <f t="shared" ca="1" si="248"/>
        <v>0.924490281321666</v>
      </c>
      <c r="AM335" s="80">
        <f t="shared" ca="1" si="249"/>
        <v>33.250180506717875</v>
      </c>
      <c r="AN335" s="80">
        <f t="shared" si="250"/>
        <v>16.362631698113205</v>
      </c>
      <c r="AO335" s="80">
        <f t="shared" si="251"/>
        <v>5.1404288104782889</v>
      </c>
      <c r="AP335" s="80">
        <f t="shared" si="252"/>
        <v>5.4943599099175824</v>
      </c>
      <c r="AQ335" s="80">
        <f t="shared" ca="1" si="253"/>
        <v>2.7634727512528254</v>
      </c>
      <c r="AR335" s="80">
        <f t="shared" si="254"/>
        <v>2.9696728896776565</v>
      </c>
      <c r="AS335" s="78">
        <f t="shared" si="255"/>
        <v>-2.8449807149800874E-4</v>
      </c>
      <c r="AT335" s="96">
        <f t="shared" ca="1" si="256"/>
        <v>4</v>
      </c>
      <c r="AU335" s="97" t="str">
        <f t="shared" ca="1" si="257"/>
        <v>Silt mxture</v>
      </c>
      <c r="AV335" s="98">
        <f t="shared" si="258"/>
        <v>3</v>
      </c>
      <c r="AW335" s="99" t="str">
        <f t="shared" si="259"/>
        <v>Clay</v>
      </c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</row>
    <row r="336" spans="1:69">
      <c r="A336">
        <v>6.46</v>
      </c>
      <c r="C336" s="89">
        <f t="shared" si="220"/>
        <v>-21.193968000000002</v>
      </c>
      <c r="D336" s="84">
        <f t="shared" si="221"/>
        <v>21.193968000000002</v>
      </c>
      <c r="E336" s="76">
        <v>1.6922999999999999</v>
      </c>
      <c r="F336" s="91">
        <f t="shared" si="222"/>
        <v>17.667611999999998</v>
      </c>
      <c r="G336" s="80">
        <f t="shared" si="223"/>
        <v>17.799364799999999</v>
      </c>
      <c r="H336" s="81">
        <f t="shared" ref="H336:H399" si="261">AVERAGE(G333:G339)</f>
        <v>17.805091885714287</v>
      </c>
      <c r="I336" s="102">
        <v>87.2</v>
      </c>
      <c r="J336" s="92">
        <f t="shared" si="224"/>
        <v>0.91036799999999996</v>
      </c>
      <c r="K336" s="102">
        <v>63.1</v>
      </c>
      <c r="L336" s="78">
        <f t="shared" si="225"/>
        <v>0.65876400000000002</v>
      </c>
      <c r="M336" s="81">
        <f t="shared" si="226"/>
        <v>0.66125180160000008</v>
      </c>
      <c r="N336" s="14">
        <f t="shared" si="260"/>
        <v>115</v>
      </c>
      <c r="O336" s="78">
        <f t="shared" si="227"/>
        <v>1.1210493600000007</v>
      </c>
      <c r="P336" s="78">
        <f t="shared" si="228"/>
        <v>0.45979755839999936</v>
      </c>
      <c r="Q336" s="93">
        <f t="shared" si="229"/>
        <v>5.5038440951999998</v>
      </c>
      <c r="R336" s="80">
        <f t="shared" si="230"/>
        <v>11.970146414766189</v>
      </c>
      <c r="S336" s="80">
        <f t="shared" si="231"/>
        <v>2155.3424083964492</v>
      </c>
      <c r="T336" s="69">
        <f t="shared" si="232"/>
        <v>202.31092569599974</v>
      </c>
      <c r="U336" s="78">
        <f t="shared" si="233"/>
        <v>1.8684148794420301</v>
      </c>
      <c r="V336" s="69">
        <f t="shared" si="234"/>
        <v>116.58908847718267</v>
      </c>
      <c r="W336" s="80">
        <f t="shared" ca="1" si="235"/>
        <v>7.4879518721043246</v>
      </c>
      <c r="X336" s="80">
        <f t="shared" ca="1" si="236"/>
        <v>34.441488200555739</v>
      </c>
      <c r="Y336" s="94">
        <f t="shared" ca="1" si="237"/>
        <v>1.2384540668568278E-7</v>
      </c>
      <c r="Z336" s="80">
        <f t="shared" ca="1" si="238"/>
        <v>14</v>
      </c>
      <c r="AA336" s="80">
        <f t="shared" ca="1" si="239"/>
        <v>233.49641615999997</v>
      </c>
      <c r="AB336" s="80">
        <f t="shared" ca="1" si="240"/>
        <v>80.07911617564973</v>
      </c>
      <c r="AC336" s="80">
        <f t="shared" si="241"/>
        <v>15.659453600912062</v>
      </c>
      <c r="AD336" s="69">
        <f t="shared" si="242"/>
        <v>1962.1547576470587</v>
      </c>
      <c r="AE336" s="69">
        <f t="shared" ref="AE336:AE399" si="262">AVERAGE(AD333:AD339)</f>
        <v>1962.8285324369747</v>
      </c>
      <c r="AF336" s="69">
        <f t="shared" si="243"/>
        <v>1779.9364799999998</v>
      </c>
      <c r="AG336" s="95">
        <f t="shared" ref="AG336:AG399" si="263">AVERAGE(AF333:AF339)</f>
        <v>1780.5091885714282</v>
      </c>
      <c r="AH336" s="93">
        <f t="shared" si="244"/>
        <v>17.46202058513677</v>
      </c>
      <c r="AI336" s="81">
        <f t="shared" si="245"/>
        <v>1.9799322187962303</v>
      </c>
      <c r="AJ336" s="80">
        <f t="shared" si="246"/>
        <v>17.087390207999999</v>
      </c>
      <c r="AK336" s="80">
        <f t="shared" si="247"/>
        <v>36.273170953836932</v>
      </c>
      <c r="AL336" s="78">
        <f t="shared" ca="1" si="248"/>
        <v>0.92131773880277157</v>
      </c>
      <c r="AM336" s="80">
        <f t="shared" ca="1" si="249"/>
        <v>33.965998169931737</v>
      </c>
      <c r="AN336" s="80">
        <f t="shared" si="250"/>
        <v>16.79185358490566</v>
      </c>
      <c r="AO336" s="80">
        <f t="shared" si="251"/>
        <v>5.1146094831429041</v>
      </c>
      <c r="AP336" s="80">
        <f t="shared" si="252"/>
        <v>5.4583929850411801</v>
      </c>
      <c r="AQ336" s="80">
        <f t="shared" ca="1" si="253"/>
        <v>2.7549322171320205</v>
      </c>
      <c r="AR336" s="80">
        <f t="shared" si="254"/>
        <v>2.9597127736891577</v>
      </c>
      <c r="AS336" s="78">
        <f t="shared" si="255"/>
        <v>-1.4916384145328659E-4</v>
      </c>
      <c r="AT336" s="96">
        <f t="shared" ca="1" si="256"/>
        <v>4</v>
      </c>
      <c r="AU336" s="97" t="str">
        <f t="shared" ca="1" si="257"/>
        <v>Silt mxture</v>
      </c>
      <c r="AV336" s="98">
        <f t="shared" si="258"/>
        <v>3</v>
      </c>
      <c r="AW336" s="99" t="str">
        <f t="shared" si="259"/>
        <v>Clay</v>
      </c>
      <c r="AX336" s="78"/>
      <c r="AY336" s="78"/>
      <c r="AZ336" s="78"/>
      <c r="BA336" s="78"/>
      <c r="BB336" s="78"/>
      <c r="BC336" s="78"/>
      <c r="BD336" s="78"/>
      <c r="BE336" s="78"/>
      <c r="BF336" s="78"/>
      <c r="BG336" s="78"/>
      <c r="BH336" s="78"/>
      <c r="BI336" s="78"/>
      <c r="BJ336" s="78"/>
      <c r="BK336" s="78"/>
      <c r="BL336" s="78"/>
      <c r="BM336" s="78"/>
      <c r="BN336" s="78"/>
      <c r="BO336" s="78"/>
      <c r="BP336" s="78"/>
      <c r="BQ336" s="78"/>
    </row>
    <row r="337" spans="1:69">
      <c r="A337">
        <v>6.48</v>
      </c>
      <c r="C337" s="89">
        <f t="shared" si="220"/>
        <v>-21.259584000000004</v>
      </c>
      <c r="D337" s="84">
        <f t="shared" si="221"/>
        <v>21.259584000000004</v>
      </c>
      <c r="E337" s="76">
        <v>1.859</v>
      </c>
      <c r="F337" s="91">
        <f t="shared" si="222"/>
        <v>19.407959999999999</v>
      </c>
      <c r="G337" s="80">
        <f t="shared" si="223"/>
        <v>19.5386688</v>
      </c>
      <c r="H337" s="81">
        <f t="shared" si="261"/>
        <v>17.810341714285716</v>
      </c>
      <c r="I337" s="102">
        <v>88.7</v>
      </c>
      <c r="J337" s="92">
        <f t="shared" si="224"/>
        <v>0.92602799999999996</v>
      </c>
      <c r="K337" s="102">
        <v>62.6</v>
      </c>
      <c r="L337" s="78">
        <f t="shared" si="225"/>
        <v>0.65354400000000001</v>
      </c>
      <c r="M337" s="81">
        <f t="shared" si="226"/>
        <v>0.66329902080000014</v>
      </c>
      <c r="N337" s="14">
        <f t="shared" si="260"/>
        <v>115</v>
      </c>
      <c r="O337" s="78">
        <f t="shared" si="227"/>
        <v>1.1248222800000007</v>
      </c>
      <c r="P337" s="78">
        <f t="shared" si="228"/>
        <v>0.46152325919999942</v>
      </c>
      <c r="Q337" s="93">
        <f t="shared" si="229"/>
        <v>6.0765693515999999</v>
      </c>
      <c r="R337" s="80">
        <f t="shared" si="230"/>
        <v>13.166333939773859</v>
      </c>
      <c r="S337" s="80">
        <f t="shared" si="231"/>
        <v>2339.383781814246</v>
      </c>
      <c r="T337" s="69">
        <f t="shared" si="232"/>
        <v>203.07023404799975</v>
      </c>
      <c r="U337" s="78">
        <f t="shared" si="233"/>
        <v>1.874058947909818</v>
      </c>
      <c r="V337" s="69">
        <f t="shared" si="234"/>
        <v>116.94127834957264</v>
      </c>
      <c r="W337" s="80">
        <f t="shared" ca="1" si="235"/>
        <v>7.9589425651671277</v>
      </c>
      <c r="X337" s="80">
        <f t="shared" ca="1" si="236"/>
        <v>34.82303466982993</v>
      </c>
      <c r="Y337" s="94">
        <f t="shared" ca="1" si="237"/>
        <v>1.7536485180374226E-7</v>
      </c>
      <c r="Z337" s="80">
        <f t="shared" ca="1" si="238"/>
        <v>14</v>
      </c>
      <c r="AA337" s="80">
        <f t="shared" ca="1" si="239"/>
        <v>257.79385128000001</v>
      </c>
      <c r="AB337" s="80">
        <f t="shared" ca="1" si="240"/>
        <v>125.1913306863688</v>
      </c>
      <c r="AC337" s="80">
        <f t="shared" si="241"/>
        <v>15.410357196680756</v>
      </c>
      <c r="AD337" s="69">
        <f t="shared" si="242"/>
        <v>2166.3348847058824</v>
      </c>
      <c r="AE337" s="69">
        <f t="shared" si="262"/>
        <v>1963.0022863865545</v>
      </c>
      <c r="AF337" s="69">
        <f t="shared" si="243"/>
        <v>1953.86688</v>
      </c>
      <c r="AG337" s="95">
        <f t="shared" si="263"/>
        <v>1781.0341714285712</v>
      </c>
      <c r="AH337" s="93">
        <f t="shared" si="244"/>
        <v>18.643275059414389</v>
      </c>
      <c r="AI337" s="81">
        <f t="shared" si="245"/>
        <v>2.0064600895850173</v>
      </c>
      <c r="AJ337" s="80">
        <f t="shared" si="246"/>
        <v>18.757122047999999</v>
      </c>
      <c r="AK337" s="80">
        <f t="shared" si="247"/>
        <v>39.897981635678356</v>
      </c>
      <c r="AL337" s="78">
        <f t="shared" ca="1" si="248"/>
        <v>0.90246661700720643</v>
      </c>
      <c r="AM337" s="80">
        <f t="shared" ca="1" si="249"/>
        <v>36.790053936141149</v>
      </c>
      <c r="AN337" s="80">
        <f t="shared" si="250"/>
        <v>18.432706415094337</v>
      </c>
      <c r="AO337" s="80">
        <f t="shared" si="251"/>
        <v>4.7394631101991962</v>
      </c>
      <c r="AP337" s="80">
        <f t="shared" si="252"/>
        <v>5.0289764226839004</v>
      </c>
      <c r="AQ337" s="80">
        <f t="shared" ca="1" si="253"/>
        <v>2.7052405563007946</v>
      </c>
      <c r="AR337" s="80">
        <f t="shared" si="254"/>
        <v>2.9074415539339782</v>
      </c>
      <c r="AS337" s="78">
        <f t="shared" si="255"/>
        <v>-5.2976551039484419E-4</v>
      </c>
      <c r="AT337" s="96">
        <f t="shared" ca="1" si="256"/>
        <v>4</v>
      </c>
      <c r="AU337" s="97" t="str">
        <f t="shared" ca="1" si="257"/>
        <v>Silt mxture</v>
      </c>
      <c r="AV337" s="98">
        <f t="shared" si="258"/>
        <v>4</v>
      </c>
      <c r="AW337" s="99" t="str">
        <f t="shared" si="259"/>
        <v>Silt mxture</v>
      </c>
      <c r="AX337" s="78"/>
      <c r="AY337" s="78"/>
      <c r="AZ337" s="78"/>
      <c r="BA337" s="78"/>
      <c r="BB337" s="78"/>
      <c r="BC337" s="78"/>
      <c r="BD337" s="78"/>
      <c r="BE337" s="78"/>
      <c r="BF337" s="78"/>
      <c r="BG337" s="78"/>
      <c r="BH337" s="78"/>
      <c r="BI337" s="78"/>
      <c r="BJ337" s="78"/>
      <c r="BK337" s="78"/>
      <c r="BL337" s="78"/>
      <c r="BM337" s="78"/>
      <c r="BN337" s="78"/>
      <c r="BO337" s="78"/>
      <c r="BP337" s="78"/>
      <c r="BQ337" s="78"/>
    </row>
    <row r="338" spans="1:69">
      <c r="A338">
        <v>6.5</v>
      </c>
      <c r="C338" s="89">
        <f t="shared" si="220"/>
        <v>-21.325200000000002</v>
      </c>
      <c r="D338" s="84">
        <f t="shared" si="221"/>
        <v>21.325200000000002</v>
      </c>
      <c r="E338" s="76">
        <v>1.6289</v>
      </c>
      <c r="F338" s="91">
        <f t="shared" si="222"/>
        <v>17.005716</v>
      </c>
      <c r="G338" s="80">
        <f t="shared" si="223"/>
        <v>17.132248799999999</v>
      </c>
      <c r="H338" s="81">
        <f t="shared" si="261"/>
        <v>17.926852114285715</v>
      </c>
      <c r="I338" s="102">
        <v>87.6</v>
      </c>
      <c r="J338" s="92">
        <f t="shared" si="224"/>
        <v>0.91454399999999991</v>
      </c>
      <c r="K338" s="102">
        <v>60.6</v>
      </c>
      <c r="L338" s="78">
        <f t="shared" si="225"/>
        <v>0.632664</v>
      </c>
      <c r="M338" s="81">
        <f t="shared" si="226"/>
        <v>0.66534624000000009</v>
      </c>
      <c r="N338" s="14">
        <f t="shared" si="260"/>
        <v>115</v>
      </c>
      <c r="O338" s="78">
        <f t="shared" si="227"/>
        <v>1.1285952000000006</v>
      </c>
      <c r="P338" s="78">
        <f t="shared" si="228"/>
        <v>0.46324895999999938</v>
      </c>
      <c r="Q338" s="93">
        <f t="shared" si="229"/>
        <v>5.281205688</v>
      </c>
      <c r="R338" s="80">
        <f t="shared" si="230"/>
        <v>11.400361671616073</v>
      </c>
      <c r="S338" s="80">
        <f t="shared" si="231"/>
        <v>2058.7120756033482</v>
      </c>
      <c r="T338" s="69">
        <f t="shared" si="232"/>
        <v>203.82954239999972</v>
      </c>
      <c r="U338" s="78">
        <f t="shared" si="233"/>
        <v>1.8674584253559907</v>
      </c>
      <c r="V338" s="69">
        <f t="shared" si="234"/>
        <v>116.52940574221381</v>
      </c>
      <c r="W338" s="80">
        <f t="shared" ca="1" si="235"/>
        <v>7.3313233157425861</v>
      </c>
      <c r="X338" s="80">
        <f t="shared" ca="1" si="236"/>
        <v>34.251582138706553</v>
      </c>
      <c r="Y338" s="94">
        <f t="shared" ca="1" si="237"/>
        <v>1.0301958946613116E-7</v>
      </c>
      <c r="Z338" s="80">
        <f t="shared" ca="1" si="238"/>
        <v>14</v>
      </c>
      <c r="AA338" s="80">
        <f t="shared" ca="1" si="239"/>
        <v>224.05115039999998</v>
      </c>
      <c r="AB338" s="80">
        <f t="shared" ca="1" si="240"/>
        <v>63.918436246954357</v>
      </c>
      <c r="AC338" s="80">
        <f t="shared" si="241"/>
        <v>15.798898236482191</v>
      </c>
      <c r="AD338" s="69">
        <f t="shared" si="242"/>
        <v>1882.7827764705883</v>
      </c>
      <c r="AE338" s="69">
        <f t="shared" si="262"/>
        <v>1976.2655193277308</v>
      </c>
      <c r="AF338" s="69">
        <f t="shared" si="243"/>
        <v>1713.2248799999998</v>
      </c>
      <c r="AG338" s="95">
        <f t="shared" si="263"/>
        <v>1792.6852114285709</v>
      </c>
      <c r="AH338" s="93">
        <f t="shared" si="244"/>
        <v>16.846920344637674</v>
      </c>
      <c r="AI338" s="81">
        <f t="shared" si="245"/>
        <v>1.9741954736390583</v>
      </c>
      <c r="AJ338" s="80">
        <f t="shared" si="246"/>
        <v>16.446958847999998</v>
      </c>
      <c r="AK338" s="80">
        <f t="shared" si="247"/>
        <v>34.546550520048704</v>
      </c>
      <c r="AL338" s="78">
        <f t="shared" ca="1" si="248"/>
        <v>0.93150185451946221</v>
      </c>
      <c r="AM338" s="80">
        <f t="shared" ca="1" si="249"/>
        <v>32.642258102317633</v>
      </c>
      <c r="AN338" s="80">
        <f t="shared" si="250"/>
        <v>16.162498867924526</v>
      </c>
      <c r="AO338" s="80">
        <f t="shared" si="251"/>
        <v>5.3381433498677646</v>
      </c>
      <c r="AP338" s="80">
        <f t="shared" si="252"/>
        <v>5.7145950722152588</v>
      </c>
      <c r="AQ338" s="80">
        <f t="shared" ca="1" si="253"/>
        <v>2.7812348779047937</v>
      </c>
      <c r="AR338" s="80">
        <f t="shared" si="254"/>
        <v>2.9844048798496869</v>
      </c>
      <c r="AS338" s="78">
        <f t="shared" si="255"/>
        <v>-2.0421736696425424E-3</v>
      </c>
      <c r="AT338" s="96">
        <f t="shared" ca="1" si="256"/>
        <v>4</v>
      </c>
      <c r="AU338" s="97" t="str">
        <f t="shared" ca="1" si="257"/>
        <v>Silt mxture</v>
      </c>
      <c r="AV338" s="98">
        <f t="shared" si="258"/>
        <v>3</v>
      </c>
      <c r="AW338" s="99" t="str">
        <f t="shared" si="259"/>
        <v>Clay</v>
      </c>
      <c r="AX338" s="78"/>
      <c r="AY338" s="78"/>
      <c r="AZ338" s="78"/>
      <c r="BA338" s="78"/>
      <c r="BB338" s="78"/>
      <c r="BC338" s="78"/>
      <c r="BD338" s="78"/>
      <c r="BE338" s="78"/>
      <c r="BF338" s="78"/>
      <c r="BG338" s="78"/>
      <c r="BH338" s="78"/>
      <c r="BI338" s="78"/>
      <c r="BJ338" s="78"/>
      <c r="BK338" s="78"/>
      <c r="BL338" s="78"/>
      <c r="BM338" s="78"/>
      <c r="BN338" s="78"/>
      <c r="BO338" s="78"/>
      <c r="BP338" s="78"/>
      <c r="BQ338" s="78"/>
    </row>
    <row r="339" spans="1:69">
      <c r="A339">
        <v>6.52</v>
      </c>
      <c r="C339" s="89">
        <f t="shared" si="220"/>
        <v>-21.390816000000001</v>
      </c>
      <c r="D339" s="84">
        <f t="shared" si="221"/>
        <v>21.390816000000001</v>
      </c>
      <c r="E339" s="76">
        <v>1.6749000000000001</v>
      </c>
      <c r="F339" s="91">
        <f t="shared" si="222"/>
        <v>17.485955999999998</v>
      </c>
      <c r="G339" s="80">
        <f t="shared" si="223"/>
        <v>17.613532799999998</v>
      </c>
      <c r="H339" s="81">
        <f t="shared" si="261"/>
        <v>18.193758171428573</v>
      </c>
      <c r="I339" s="102">
        <v>85.8</v>
      </c>
      <c r="J339" s="92">
        <f t="shared" si="224"/>
        <v>0.89575199999999999</v>
      </c>
      <c r="K339" s="102">
        <v>61.1</v>
      </c>
      <c r="L339" s="78">
        <f t="shared" si="225"/>
        <v>0.63788400000000001</v>
      </c>
      <c r="M339" s="81">
        <f t="shared" si="226"/>
        <v>0.66739345920000004</v>
      </c>
      <c r="N339" s="14">
        <f t="shared" si="260"/>
        <v>115</v>
      </c>
      <c r="O339" s="78">
        <f t="shared" si="227"/>
        <v>1.1323681200000004</v>
      </c>
      <c r="P339" s="78">
        <f t="shared" si="228"/>
        <v>0.46497466079999933</v>
      </c>
      <c r="Q339" s="93">
        <f t="shared" si="229"/>
        <v>5.4387843444000001</v>
      </c>
      <c r="R339" s="80">
        <f t="shared" si="230"/>
        <v>11.696947818710056</v>
      </c>
      <c r="S339" s="80">
        <f t="shared" si="231"/>
        <v>2164.6176068691279</v>
      </c>
      <c r="T339" s="69">
        <f t="shared" si="232"/>
        <v>204.5888507519997</v>
      </c>
      <c r="U339" s="78">
        <f t="shared" si="233"/>
        <v>1.8661067733863013</v>
      </c>
      <c r="V339" s="69">
        <f t="shared" si="234"/>
        <v>116.44506265930519</v>
      </c>
      <c r="W339" s="80">
        <f t="shared" ca="1" si="235"/>
        <v>7.4335467611828259</v>
      </c>
      <c r="X339" s="80">
        <f t="shared" ca="1" si="236"/>
        <v>34.343768629126416</v>
      </c>
      <c r="Y339" s="94">
        <f t="shared" ca="1" si="237"/>
        <v>1.1963770022220258E-7</v>
      </c>
      <c r="Z339" s="80">
        <f t="shared" ca="1" si="238"/>
        <v>14</v>
      </c>
      <c r="AA339" s="80">
        <f t="shared" ca="1" si="239"/>
        <v>230.73630551999997</v>
      </c>
      <c r="AB339" s="80">
        <f t="shared" ca="1" si="240"/>
        <v>76.443953400499296</v>
      </c>
      <c r="AC339" s="80">
        <f t="shared" si="241"/>
        <v>15.646399213447626</v>
      </c>
      <c r="AD339" s="69">
        <f t="shared" si="242"/>
        <v>1938.960550588235</v>
      </c>
      <c r="AE339" s="69">
        <f t="shared" si="262"/>
        <v>2007.2223589915961</v>
      </c>
      <c r="AF339" s="69">
        <f t="shared" si="243"/>
        <v>1761.3532799999998</v>
      </c>
      <c r="AG339" s="95">
        <f t="shared" si="263"/>
        <v>1819.3758171428567</v>
      </c>
      <c r="AH339" s="93">
        <f t="shared" si="244"/>
        <v>17.502835610527367</v>
      </c>
      <c r="AI339" s="81">
        <f t="shared" si="245"/>
        <v>1.9264533651335722</v>
      </c>
      <c r="AJ339" s="80">
        <f t="shared" si="246"/>
        <v>16.908991487999998</v>
      </c>
      <c r="AK339" s="80">
        <f t="shared" si="247"/>
        <v>35.445296420333499</v>
      </c>
      <c r="AL339" s="78">
        <f t="shared" ca="1" si="248"/>
        <v>0.92344336080008804</v>
      </c>
      <c r="AM339" s="80">
        <f t="shared" ca="1" si="249"/>
        <v>33.278273328587986</v>
      </c>
      <c r="AN339" s="80">
        <f t="shared" si="250"/>
        <v>16.616540377358486</v>
      </c>
      <c r="AO339" s="80">
        <f t="shared" si="251"/>
        <v>5.08558964389018</v>
      </c>
      <c r="AP339" s="80">
        <f t="shared" si="252"/>
        <v>5.4350042451004752</v>
      </c>
      <c r="AQ339" s="80">
        <f t="shared" ca="1" si="253"/>
        <v>2.7598703248850924</v>
      </c>
      <c r="AR339" s="80">
        <f t="shared" si="254"/>
        <v>2.9615635090274242</v>
      </c>
      <c r="AS339" s="78">
        <f t="shared" si="255"/>
        <v>-1.7904959857485043E-3</v>
      </c>
      <c r="AT339" s="96">
        <f t="shared" ca="1" si="256"/>
        <v>4</v>
      </c>
      <c r="AU339" s="97" t="str">
        <f t="shared" ca="1" si="257"/>
        <v>Silt mxture</v>
      </c>
      <c r="AV339" s="98">
        <f t="shared" si="258"/>
        <v>3</v>
      </c>
      <c r="AW339" s="99" t="str">
        <f t="shared" si="259"/>
        <v>Clay</v>
      </c>
      <c r="AX339" s="78"/>
      <c r="AY339" s="78"/>
      <c r="AZ339" s="78"/>
      <c r="BA339" s="78"/>
      <c r="BB339" s="78"/>
      <c r="BC339" s="78"/>
      <c r="BD339" s="78"/>
      <c r="BE339" s="78"/>
      <c r="BF339" s="78"/>
      <c r="BG339" s="78"/>
      <c r="BH339" s="78"/>
      <c r="BI339" s="78"/>
      <c r="BJ339" s="78"/>
      <c r="BK339" s="78"/>
      <c r="BL339" s="78"/>
      <c r="BM339" s="78"/>
      <c r="BN339" s="78"/>
      <c r="BO339" s="78"/>
      <c r="BP339" s="78"/>
      <c r="BQ339" s="78"/>
    </row>
    <row r="340" spans="1:69">
      <c r="A340">
        <v>6.54</v>
      </c>
      <c r="C340" s="89">
        <f t="shared" si="220"/>
        <v>-21.456432</v>
      </c>
      <c r="D340" s="84">
        <f t="shared" si="221"/>
        <v>21.456432</v>
      </c>
      <c r="E340" s="76">
        <v>1.6898</v>
      </c>
      <c r="F340" s="91">
        <f t="shared" si="222"/>
        <v>17.641511999999999</v>
      </c>
      <c r="G340" s="80">
        <f t="shared" si="223"/>
        <v>17.769924</v>
      </c>
      <c r="H340" s="81">
        <f t="shared" si="261"/>
        <v>18.429165257142859</v>
      </c>
      <c r="I340" s="102">
        <v>84.5</v>
      </c>
      <c r="J340" s="92">
        <f t="shared" si="224"/>
        <v>0.88217999999999996</v>
      </c>
      <c r="K340" s="102">
        <v>61.5</v>
      </c>
      <c r="L340" s="78">
        <f t="shared" si="225"/>
        <v>0.64205999999999996</v>
      </c>
      <c r="M340" s="81">
        <f t="shared" si="226"/>
        <v>0.66944067839999999</v>
      </c>
      <c r="N340" s="14">
        <f t="shared" si="260"/>
        <v>115</v>
      </c>
      <c r="O340" s="78">
        <f t="shared" si="227"/>
        <v>1.1361410400000003</v>
      </c>
      <c r="P340" s="78">
        <f t="shared" si="228"/>
        <v>0.46670036159999928</v>
      </c>
      <c r="Q340" s="93">
        <f t="shared" si="229"/>
        <v>5.4891483767999993</v>
      </c>
      <c r="R340" s="80">
        <f t="shared" si="230"/>
        <v>11.761611578747077</v>
      </c>
      <c r="S340" s="80">
        <f t="shared" si="231"/>
        <v>2218.2725094118441</v>
      </c>
      <c r="T340" s="69">
        <f t="shared" si="232"/>
        <v>205.34815910399968</v>
      </c>
      <c r="U340" s="78">
        <f t="shared" si="233"/>
        <v>1.8646620358951671</v>
      </c>
      <c r="V340" s="69">
        <f t="shared" si="234"/>
        <v>116.35491103985842</v>
      </c>
      <c r="W340" s="80">
        <f t="shared" ca="1" si="235"/>
        <v>7.4582774339390383</v>
      </c>
      <c r="X340" s="80">
        <f t="shared" ca="1" si="236"/>
        <v>34.359076452313026</v>
      </c>
      <c r="Y340" s="94">
        <f t="shared" ca="1" si="237"/>
        <v>1.2697894209148167E-7</v>
      </c>
      <c r="Z340" s="80">
        <f t="shared" ca="1" si="238"/>
        <v>14</v>
      </c>
      <c r="AA340" s="80">
        <f t="shared" ca="1" si="239"/>
        <v>232.87296143999998</v>
      </c>
      <c r="AB340" s="80">
        <f t="shared" ca="1" si="240"/>
        <v>81.886049405616731</v>
      </c>
      <c r="AC340" s="80">
        <f t="shared" si="241"/>
        <v>15.571963240180605</v>
      </c>
      <c r="AD340" s="69">
        <f t="shared" si="242"/>
        <v>1956.9156423529407</v>
      </c>
      <c r="AE340" s="69">
        <f t="shared" si="262"/>
        <v>2034.4734373109241</v>
      </c>
      <c r="AF340" s="69">
        <f t="shared" si="243"/>
        <v>1776.9923999999999</v>
      </c>
      <c r="AG340" s="95">
        <f t="shared" si="263"/>
        <v>1842.9165257142854</v>
      </c>
      <c r="AH340" s="93">
        <f t="shared" si="244"/>
        <v>17.826876634214251</v>
      </c>
      <c r="AI340" s="81">
        <f t="shared" si="245"/>
        <v>1.8902492318103259</v>
      </c>
      <c r="AJ340" s="80">
        <f t="shared" si="246"/>
        <v>17.05912704</v>
      </c>
      <c r="AK340" s="80">
        <f t="shared" si="247"/>
        <v>35.641247208324479</v>
      </c>
      <c r="AL340" s="78">
        <f t="shared" ca="1" si="248"/>
        <v>0.92028329794907116</v>
      </c>
      <c r="AM340" s="80">
        <f t="shared" ca="1" si="249"/>
        <v>33.385078731135145</v>
      </c>
      <c r="AN340" s="80">
        <f t="shared" si="250"/>
        <v>16.764079245283018</v>
      </c>
      <c r="AO340" s="80">
        <f t="shared" si="251"/>
        <v>4.9644556724046769</v>
      </c>
      <c r="AP340" s="80">
        <f t="shared" si="252"/>
        <v>5.3035440111333525</v>
      </c>
      <c r="AQ340" s="80">
        <f t="shared" ca="1" si="253"/>
        <v>2.751362545798087</v>
      </c>
      <c r="AR340" s="80">
        <f t="shared" si="254"/>
        <v>2.951842583737343</v>
      </c>
      <c r="AS340" s="78">
        <f t="shared" si="255"/>
        <v>-1.6460884734304619E-3</v>
      </c>
      <c r="AT340" s="96">
        <f t="shared" ca="1" si="256"/>
        <v>4</v>
      </c>
      <c r="AU340" s="97" t="str">
        <f t="shared" ca="1" si="257"/>
        <v>Silt mxture</v>
      </c>
      <c r="AV340" s="98">
        <f t="shared" si="258"/>
        <v>3</v>
      </c>
      <c r="AW340" s="99" t="str">
        <f t="shared" si="259"/>
        <v>Clay</v>
      </c>
      <c r="AX340" s="78"/>
      <c r="AY340" s="78"/>
      <c r="AZ340" s="78"/>
      <c r="BA340" s="78"/>
      <c r="BB340" s="78"/>
      <c r="BC340" s="78"/>
      <c r="BD340" s="78"/>
      <c r="BE340" s="78"/>
      <c r="BF340" s="78"/>
      <c r="BG340" s="78"/>
      <c r="BH340" s="78"/>
      <c r="BI340" s="78"/>
      <c r="BJ340" s="78"/>
      <c r="BK340" s="78"/>
      <c r="BL340" s="78"/>
      <c r="BM340" s="78"/>
      <c r="BN340" s="78"/>
      <c r="BO340" s="78"/>
      <c r="BP340" s="78"/>
      <c r="BQ340" s="78"/>
    </row>
    <row r="341" spans="1:69">
      <c r="A341">
        <v>6.56</v>
      </c>
      <c r="C341" s="89">
        <f t="shared" si="220"/>
        <v>-21.522047999999998</v>
      </c>
      <c r="D341" s="84">
        <f t="shared" si="221"/>
        <v>21.522047999999998</v>
      </c>
      <c r="E341" s="76">
        <v>1.7396</v>
      </c>
      <c r="F341" s="91">
        <f t="shared" si="222"/>
        <v>18.161424</v>
      </c>
      <c r="G341" s="80">
        <f t="shared" si="223"/>
        <v>18.289836000000001</v>
      </c>
      <c r="H341" s="81">
        <f t="shared" si="261"/>
        <v>18.642320228571428</v>
      </c>
      <c r="I341" s="102">
        <v>85.8</v>
      </c>
      <c r="J341" s="92">
        <f t="shared" si="224"/>
        <v>0.89575199999999999</v>
      </c>
      <c r="K341" s="102">
        <v>61.5</v>
      </c>
      <c r="L341" s="78">
        <f t="shared" si="225"/>
        <v>0.64205999999999996</v>
      </c>
      <c r="M341" s="81">
        <f t="shared" si="226"/>
        <v>0.67148789759999994</v>
      </c>
      <c r="N341" s="14">
        <f t="shared" si="260"/>
        <v>115</v>
      </c>
      <c r="O341" s="78">
        <f t="shared" si="227"/>
        <v>1.1399139600000001</v>
      </c>
      <c r="P341" s="78">
        <f t="shared" si="228"/>
        <v>0.46842606239999923</v>
      </c>
      <c r="Q341" s="93">
        <f t="shared" si="229"/>
        <v>5.6594742731999998</v>
      </c>
      <c r="R341" s="80">
        <f t="shared" si="230"/>
        <v>12.081894513305819</v>
      </c>
      <c r="S341" s="80">
        <f t="shared" si="231"/>
        <v>2252.4514453317702</v>
      </c>
      <c r="T341" s="69">
        <f t="shared" si="232"/>
        <v>206.10746745599968</v>
      </c>
      <c r="U341" s="78">
        <f t="shared" si="233"/>
        <v>1.8675794738800904</v>
      </c>
      <c r="V341" s="69">
        <f t="shared" si="234"/>
        <v>116.53695917011764</v>
      </c>
      <c r="W341" s="80">
        <f t="shared" ca="1" si="235"/>
        <v>7.6173760316227401</v>
      </c>
      <c r="X341" s="80">
        <f t="shared" ca="1" si="236"/>
        <v>34.471434526907018</v>
      </c>
      <c r="Y341" s="94">
        <f t="shared" ca="1" si="237"/>
        <v>1.380267565083705E-7</v>
      </c>
      <c r="Z341" s="80">
        <f t="shared" ca="1" si="238"/>
        <v>14</v>
      </c>
      <c r="AA341" s="80">
        <f t="shared" ca="1" si="239"/>
        <v>240.09890855999998</v>
      </c>
      <c r="AB341" s="80">
        <f t="shared" ca="1" si="240"/>
        <v>91.772511479270662</v>
      </c>
      <c r="AC341" s="80">
        <f t="shared" si="241"/>
        <v>15.525479454412203</v>
      </c>
      <c r="AD341" s="69">
        <f t="shared" si="242"/>
        <v>2017.6378870588237</v>
      </c>
      <c r="AE341" s="69">
        <f t="shared" si="262"/>
        <v>2059.1066198319327</v>
      </c>
      <c r="AF341" s="69">
        <f t="shared" si="243"/>
        <v>1828.9836</v>
      </c>
      <c r="AG341" s="95">
        <f t="shared" si="263"/>
        <v>1864.2320228571427</v>
      </c>
      <c r="AH341" s="93">
        <f t="shared" si="244"/>
        <v>18.050784127278327</v>
      </c>
      <c r="AI341" s="81">
        <f t="shared" si="245"/>
        <v>1.9122590989292518</v>
      </c>
      <c r="AJ341" s="80">
        <f t="shared" si="246"/>
        <v>17.55824256</v>
      </c>
      <c r="AK341" s="80">
        <f t="shared" si="247"/>
        <v>36.611801555472177</v>
      </c>
      <c r="AL341" s="78">
        <f t="shared" ca="1" si="248"/>
        <v>0.91582383338166373</v>
      </c>
      <c r="AM341" s="80">
        <f t="shared" ca="1" si="249"/>
        <v>34.17958420133531</v>
      </c>
      <c r="AN341" s="80">
        <f t="shared" si="250"/>
        <v>17.254562264150945</v>
      </c>
      <c r="AO341" s="80">
        <f t="shared" si="251"/>
        <v>4.8975398139163193</v>
      </c>
      <c r="AP341" s="80">
        <f t="shared" si="252"/>
        <v>5.2230674746554122</v>
      </c>
      <c r="AQ341" s="80">
        <f t="shared" ca="1" si="253"/>
        <v>2.7394442635184557</v>
      </c>
      <c r="AR341" s="80">
        <f t="shared" si="254"/>
        <v>2.9384917648509878</v>
      </c>
      <c r="AS341" s="78">
        <f t="shared" si="255"/>
        <v>-1.7159201966844612E-3</v>
      </c>
      <c r="AT341" s="96">
        <f t="shared" ca="1" si="256"/>
        <v>4</v>
      </c>
      <c r="AU341" s="97" t="str">
        <f t="shared" ca="1" si="257"/>
        <v>Silt mxture</v>
      </c>
      <c r="AV341" s="98">
        <f t="shared" si="258"/>
        <v>4</v>
      </c>
      <c r="AW341" s="99" t="str">
        <f t="shared" si="259"/>
        <v>Silt mxture</v>
      </c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/>
      <c r="BP341" s="78"/>
      <c r="BQ341" s="78"/>
    </row>
    <row r="342" spans="1:69">
      <c r="A342">
        <v>6.58</v>
      </c>
      <c r="C342" s="89">
        <f t="shared" si="220"/>
        <v>-21.587664</v>
      </c>
      <c r="D342" s="84">
        <f t="shared" si="221"/>
        <v>21.587664</v>
      </c>
      <c r="E342" s="76">
        <v>1.8279000000000001</v>
      </c>
      <c r="F342" s="91">
        <f t="shared" si="222"/>
        <v>19.083276000000001</v>
      </c>
      <c r="G342" s="80">
        <f t="shared" si="223"/>
        <v>19.212732000000003</v>
      </c>
      <c r="H342" s="81">
        <f t="shared" si="261"/>
        <v>19.319965714285711</v>
      </c>
      <c r="I342" s="102">
        <v>87.4</v>
      </c>
      <c r="J342" s="92">
        <f t="shared" si="224"/>
        <v>0.91245600000000004</v>
      </c>
      <c r="K342" s="102">
        <v>62</v>
      </c>
      <c r="L342" s="78">
        <f t="shared" si="225"/>
        <v>0.64727999999999997</v>
      </c>
      <c r="M342" s="81">
        <f t="shared" si="226"/>
        <v>0.6735351168</v>
      </c>
      <c r="N342" s="14">
        <f t="shared" si="260"/>
        <v>115</v>
      </c>
      <c r="O342" s="78">
        <f t="shared" si="227"/>
        <v>1.1436868800000002</v>
      </c>
      <c r="P342" s="78">
        <f t="shared" si="228"/>
        <v>0.4701517631999993</v>
      </c>
      <c r="Q342" s="93">
        <f t="shared" si="229"/>
        <v>5.9627848896000009</v>
      </c>
      <c r="R342" s="80">
        <f t="shared" si="230"/>
        <v>12.682681117721287</v>
      </c>
      <c r="S342" s="80">
        <f t="shared" si="231"/>
        <v>2329.7233117187538</v>
      </c>
      <c r="T342" s="69">
        <f t="shared" si="232"/>
        <v>206.86677580799969</v>
      </c>
      <c r="U342" s="78">
        <f t="shared" si="233"/>
        <v>1.8716701311866748</v>
      </c>
      <c r="V342" s="69">
        <f t="shared" si="234"/>
        <v>116.79221618604851</v>
      </c>
      <c r="W342" s="80">
        <f t="shared" ca="1" si="235"/>
        <v>7.882383483219324</v>
      </c>
      <c r="X342" s="80">
        <f t="shared" ca="1" si="236"/>
        <v>34.670780122214644</v>
      </c>
      <c r="Y342" s="94">
        <f t="shared" ca="1" si="237"/>
        <v>1.6233112822199777E-7</v>
      </c>
      <c r="Z342" s="80">
        <f t="shared" ca="1" si="238"/>
        <v>14</v>
      </c>
      <c r="AA342" s="80">
        <f t="shared" ca="1" si="239"/>
        <v>252.96663168000003</v>
      </c>
      <c r="AB342" s="80">
        <f t="shared" ca="1" si="240"/>
        <v>113.71668569482976</v>
      </c>
      <c r="AC342" s="80">
        <f t="shared" si="241"/>
        <v>15.422937102561855</v>
      </c>
      <c r="AD342" s="69">
        <f t="shared" si="242"/>
        <v>2125.7700141176474</v>
      </c>
      <c r="AE342" s="69">
        <f t="shared" si="262"/>
        <v>2138.3857452100838</v>
      </c>
      <c r="AF342" s="69">
        <f t="shared" si="243"/>
        <v>1921.2732000000003</v>
      </c>
      <c r="AG342" s="95">
        <f t="shared" si="263"/>
        <v>1931.9965714285718</v>
      </c>
      <c r="AH342" s="93">
        <f t="shared" si="244"/>
        <v>18.550996175336543</v>
      </c>
      <c r="AI342" s="81">
        <f t="shared" si="245"/>
        <v>1.940769069522446</v>
      </c>
      <c r="AJ342" s="80">
        <f t="shared" si="246"/>
        <v>18.444222720000003</v>
      </c>
      <c r="AK342" s="80">
        <f t="shared" si="247"/>
        <v>38.432367023397838</v>
      </c>
      <c r="AL342" s="78">
        <f t="shared" ca="1" si="248"/>
        <v>0.90707724823940872</v>
      </c>
      <c r="AM342" s="80">
        <f t="shared" ca="1" si="249"/>
        <v>35.636012452348432</v>
      </c>
      <c r="AN342" s="80">
        <f t="shared" si="250"/>
        <v>18.125218867924531</v>
      </c>
      <c r="AO342" s="80">
        <f t="shared" si="251"/>
        <v>4.7492256697277613</v>
      </c>
      <c r="AP342" s="80">
        <f t="shared" si="252"/>
        <v>5.0498296613916471</v>
      </c>
      <c r="AQ342" s="80">
        <f t="shared" ca="1" si="253"/>
        <v>2.7162736962654712</v>
      </c>
      <c r="AR342" s="80">
        <f t="shared" si="254"/>
        <v>2.913566373072431</v>
      </c>
      <c r="AS342" s="78">
        <f t="shared" si="255"/>
        <v>-1.4530439558723084E-3</v>
      </c>
      <c r="AT342" s="96">
        <f t="shared" ca="1" si="256"/>
        <v>4</v>
      </c>
      <c r="AU342" s="97" t="str">
        <f t="shared" ca="1" si="257"/>
        <v>Silt mxture</v>
      </c>
      <c r="AV342" s="98">
        <f t="shared" si="258"/>
        <v>4</v>
      </c>
      <c r="AW342" s="99" t="str">
        <f t="shared" si="259"/>
        <v>Silt mxture</v>
      </c>
      <c r="AX342" s="78"/>
      <c r="AY342" s="78"/>
      <c r="AZ342" s="78"/>
      <c r="BA342" s="78"/>
      <c r="BB342" s="78"/>
      <c r="BC342" s="78"/>
      <c r="BD342" s="78"/>
      <c r="BE342" s="78"/>
      <c r="BF342" s="78"/>
      <c r="BG342" s="78"/>
      <c r="BH342" s="78"/>
      <c r="BI342" s="78"/>
      <c r="BJ342" s="78"/>
      <c r="BK342" s="78"/>
      <c r="BL342" s="78"/>
      <c r="BM342" s="78"/>
      <c r="BN342" s="78"/>
      <c r="BO342" s="78"/>
      <c r="BP342" s="78"/>
      <c r="BQ342" s="78"/>
    </row>
    <row r="343" spans="1:69">
      <c r="A343">
        <v>6.6</v>
      </c>
      <c r="C343" s="89">
        <f t="shared" si="220"/>
        <v>-21.653279999999999</v>
      </c>
      <c r="D343" s="84">
        <f t="shared" si="221"/>
        <v>21.653279999999999</v>
      </c>
      <c r="E343" s="76">
        <v>1.8503000000000001</v>
      </c>
      <c r="F343" s="91">
        <f t="shared" si="222"/>
        <v>19.317132000000001</v>
      </c>
      <c r="G343" s="80">
        <f t="shared" si="223"/>
        <v>19.4472144</v>
      </c>
      <c r="H343" s="81">
        <f t="shared" si="261"/>
        <v>20.168081485714286</v>
      </c>
      <c r="I343" s="102">
        <v>84.4</v>
      </c>
      <c r="J343" s="92">
        <f t="shared" si="224"/>
        <v>0.88113600000000003</v>
      </c>
      <c r="K343" s="102">
        <v>62.3</v>
      </c>
      <c r="L343" s="78">
        <f t="shared" si="225"/>
        <v>0.65041199999999999</v>
      </c>
      <c r="M343" s="81">
        <f t="shared" si="226"/>
        <v>0.67558233599999995</v>
      </c>
      <c r="N343" s="14">
        <f t="shared" si="260"/>
        <v>115</v>
      </c>
      <c r="O343" s="78">
        <f t="shared" si="227"/>
        <v>1.1474598</v>
      </c>
      <c r="P343" s="78">
        <f t="shared" si="228"/>
        <v>0.47187746399999925</v>
      </c>
      <c r="Q343" s="93">
        <f t="shared" si="229"/>
        <v>6.0389190180000005</v>
      </c>
      <c r="R343" s="80">
        <f t="shared" si="230"/>
        <v>12.797642351489815</v>
      </c>
      <c r="S343" s="80">
        <f t="shared" si="231"/>
        <v>2443.3371305704827</v>
      </c>
      <c r="T343" s="69">
        <f t="shared" si="232"/>
        <v>207.62608415999966</v>
      </c>
      <c r="U343" s="78">
        <f t="shared" si="233"/>
        <v>1.8680486499314153</v>
      </c>
      <c r="V343" s="69">
        <f t="shared" si="234"/>
        <v>116.56623575572031</v>
      </c>
      <c r="W343" s="80">
        <f t="shared" ca="1" si="235"/>
        <v>7.8962626539730651</v>
      </c>
      <c r="X343" s="80">
        <f t="shared" ca="1" si="236"/>
        <v>34.692275908241307</v>
      </c>
      <c r="Y343" s="94">
        <f t="shared" ca="1" si="237"/>
        <v>1.8155574077527043E-7</v>
      </c>
      <c r="Z343" s="80">
        <f t="shared" ca="1" si="238"/>
        <v>14</v>
      </c>
      <c r="AA343" s="80">
        <f t="shared" ca="1" si="239"/>
        <v>256.1965644</v>
      </c>
      <c r="AB343" s="80">
        <f t="shared" ca="1" si="240"/>
        <v>128.80788101645891</v>
      </c>
      <c r="AC343" s="80">
        <f t="shared" si="241"/>
        <v>15.278183755928268</v>
      </c>
      <c r="AD343" s="69">
        <f t="shared" si="242"/>
        <v>2152.9123058823529</v>
      </c>
      <c r="AE343" s="69">
        <f t="shared" si="262"/>
        <v>2237.7201983193277</v>
      </c>
      <c r="AF343" s="69">
        <f t="shared" si="243"/>
        <v>1944.72144</v>
      </c>
      <c r="AG343" s="95">
        <f t="shared" si="263"/>
        <v>2016.8081485714283</v>
      </c>
      <c r="AH343" s="93">
        <f t="shared" si="244"/>
        <v>19.225462706426214</v>
      </c>
      <c r="AI343" s="81">
        <f t="shared" si="245"/>
        <v>1.867298328957709</v>
      </c>
      <c r="AJ343" s="80">
        <f t="shared" si="246"/>
        <v>18.669325823999998</v>
      </c>
      <c r="AK343" s="80">
        <f t="shared" si="247"/>
        <v>38.78073439845398</v>
      </c>
      <c r="AL343" s="78">
        <f t="shared" ca="1" si="248"/>
        <v>0.90106663734410342</v>
      </c>
      <c r="AM343" s="80">
        <f t="shared" ca="1" si="249"/>
        <v>35.796722445842576</v>
      </c>
      <c r="AN343" s="80">
        <f t="shared" si="250"/>
        <v>18.346428679245282</v>
      </c>
      <c r="AO343" s="80">
        <f t="shared" si="251"/>
        <v>4.5309111211320836</v>
      </c>
      <c r="AP343" s="80">
        <f t="shared" si="252"/>
        <v>4.8150153882391411</v>
      </c>
      <c r="AQ343" s="80">
        <f t="shared" ca="1" si="253"/>
        <v>2.7002841637813839</v>
      </c>
      <c r="AR343" s="80">
        <f t="shared" si="254"/>
        <v>2.8962884891314218</v>
      </c>
      <c r="AS343" s="78">
        <f t="shared" si="255"/>
        <v>-1.3754466412352851E-3</v>
      </c>
      <c r="AT343" s="96">
        <f t="shared" ca="1" si="256"/>
        <v>4</v>
      </c>
      <c r="AU343" s="97" t="str">
        <f t="shared" ca="1" si="257"/>
        <v>Silt mxture</v>
      </c>
      <c r="AV343" s="98">
        <f t="shared" si="258"/>
        <v>4</v>
      </c>
      <c r="AW343" s="99" t="str">
        <f t="shared" si="259"/>
        <v>Silt mxture</v>
      </c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</row>
    <row r="344" spans="1:69">
      <c r="A344">
        <v>6.62</v>
      </c>
      <c r="C344" s="89">
        <f t="shared" si="220"/>
        <v>-21.718896000000001</v>
      </c>
      <c r="D344" s="84">
        <f t="shared" si="221"/>
        <v>21.718896000000001</v>
      </c>
      <c r="E344" s="76">
        <v>2.0019999999999998</v>
      </c>
      <c r="F344" s="91">
        <f t="shared" si="222"/>
        <v>20.900879999999997</v>
      </c>
      <c r="G344" s="80">
        <f t="shared" si="223"/>
        <v>21.030753599999997</v>
      </c>
      <c r="H344" s="81">
        <f t="shared" si="261"/>
        <v>21.181238742857143</v>
      </c>
      <c r="I344" s="102">
        <v>83.7</v>
      </c>
      <c r="J344" s="92">
        <f t="shared" si="224"/>
        <v>0.87382800000000005</v>
      </c>
      <c r="K344" s="102">
        <v>62.2</v>
      </c>
      <c r="L344" s="78">
        <f t="shared" si="225"/>
        <v>0.64936800000000006</v>
      </c>
      <c r="M344" s="81">
        <f t="shared" si="226"/>
        <v>0.67762955520000001</v>
      </c>
      <c r="N344" s="14">
        <f t="shared" si="260"/>
        <v>115</v>
      </c>
      <c r="O344" s="78">
        <f t="shared" si="227"/>
        <v>1.1512327200000001</v>
      </c>
      <c r="P344" s="78">
        <f t="shared" si="228"/>
        <v>0.47360316479999931</v>
      </c>
      <c r="Q344" s="93">
        <f t="shared" si="229"/>
        <v>6.5602418903999995</v>
      </c>
      <c r="R344" s="80">
        <f t="shared" si="230"/>
        <v>13.851769536148186</v>
      </c>
      <c r="S344" s="80">
        <f t="shared" si="231"/>
        <v>2676.4616862276566</v>
      </c>
      <c r="T344" s="69">
        <f t="shared" si="232"/>
        <v>208.3853925119997</v>
      </c>
      <c r="U344" s="78">
        <f t="shared" si="233"/>
        <v>1.8701318319655917</v>
      </c>
      <c r="V344" s="69">
        <f t="shared" si="234"/>
        <v>116.69622631465292</v>
      </c>
      <c r="W344" s="80">
        <f t="shared" ca="1" si="235"/>
        <v>8.2781663092029074</v>
      </c>
      <c r="X344" s="80">
        <f t="shared" ca="1" si="236"/>
        <v>35.002246931925171</v>
      </c>
      <c r="Y344" s="94">
        <f t="shared" ca="1" si="237"/>
        <v>2.5382455137263105E-7</v>
      </c>
      <c r="Z344" s="80">
        <f t="shared" ca="1" si="238"/>
        <v>14</v>
      </c>
      <c r="AA344" s="80">
        <f t="shared" ca="1" si="239"/>
        <v>278.31329231999996</v>
      </c>
      <c r="AB344" s="80">
        <f t="shared" ca="1" si="240"/>
        <v>195.62606740845391</v>
      </c>
      <c r="AC344" s="80">
        <f t="shared" si="241"/>
        <v>15.001140304384514</v>
      </c>
      <c r="AD344" s="69">
        <f t="shared" si="242"/>
        <v>2338.7671623529409</v>
      </c>
      <c r="AE344" s="69">
        <f t="shared" si="262"/>
        <v>2356.4712968067224</v>
      </c>
      <c r="AF344" s="69">
        <f t="shared" si="243"/>
        <v>2103.0753599999998</v>
      </c>
      <c r="AG344" s="95">
        <f t="shared" si="263"/>
        <v>2118.123874285714</v>
      </c>
      <c r="AH344" s="93">
        <f t="shared" si="244"/>
        <v>20.665504230010058</v>
      </c>
      <c r="AI344" s="81">
        <f t="shared" si="245"/>
        <v>1.8450636840001144</v>
      </c>
      <c r="AJ344" s="80">
        <f t="shared" si="246"/>
        <v>20.189523455999996</v>
      </c>
      <c r="AK344" s="80">
        <f t="shared" si="247"/>
        <v>41.975059200449046</v>
      </c>
      <c r="AL344" s="78">
        <f t="shared" ca="1" si="248"/>
        <v>0.88290971352659642</v>
      </c>
      <c r="AM344" s="80">
        <f t="shared" ca="1" si="249"/>
        <v>38.196401376388216</v>
      </c>
      <c r="AN344" s="80">
        <f t="shared" si="250"/>
        <v>19.840333584905657</v>
      </c>
      <c r="AO344" s="80">
        <f t="shared" si="251"/>
        <v>4.1550008935485803</v>
      </c>
      <c r="AP344" s="80">
        <f t="shared" si="252"/>
        <v>4.3956190155423913</v>
      </c>
      <c r="AQ344" s="80">
        <f t="shared" ca="1" si="253"/>
        <v>2.6524145448873178</v>
      </c>
      <c r="AR344" s="80">
        <f t="shared" si="254"/>
        <v>2.8460300854267153</v>
      </c>
      <c r="AS344" s="78">
        <f t="shared" si="255"/>
        <v>-1.4216416668488621E-3</v>
      </c>
      <c r="AT344" s="96">
        <f t="shared" ca="1" si="256"/>
        <v>4</v>
      </c>
      <c r="AU344" s="97" t="str">
        <f t="shared" ca="1" si="257"/>
        <v>Silt mxture</v>
      </c>
      <c r="AV344" s="98">
        <f t="shared" si="258"/>
        <v>4</v>
      </c>
      <c r="AW344" s="99" t="str">
        <f t="shared" si="259"/>
        <v>Silt mxture</v>
      </c>
      <c r="AX344" s="78"/>
      <c r="AY344" s="78"/>
      <c r="AZ344" s="78"/>
      <c r="BA344" s="78"/>
      <c r="BB344" s="78"/>
      <c r="BC344" s="78"/>
      <c r="BD344" s="78"/>
      <c r="BE344" s="78"/>
      <c r="BF344" s="78"/>
      <c r="BG344" s="78"/>
      <c r="BH344" s="78"/>
      <c r="BI344" s="78"/>
      <c r="BJ344" s="78"/>
      <c r="BK344" s="78"/>
      <c r="BL344" s="78"/>
      <c r="BM344" s="78"/>
      <c r="BN344" s="78"/>
      <c r="BO344" s="78"/>
      <c r="BP344" s="78"/>
      <c r="BQ344" s="78"/>
    </row>
    <row r="345" spans="1:69">
      <c r="A345">
        <v>6.64</v>
      </c>
      <c r="C345" s="89">
        <f t="shared" si="220"/>
        <v>-21.784511999999999</v>
      </c>
      <c r="D345" s="84">
        <f t="shared" si="221"/>
        <v>21.784511999999999</v>
      </c>
      <c r="E345" s="76">
        <v>2.0829</v>
      </c>
      <c r="F345" s="91">
        <f t="shared" si="222"/>
        <v>21.745476</v>
      </c>
      <c r="G345" s="80">
        <f t="shared" si="223"/>
        <v>21.875767199999999</v>
      </c>
      <c r="H345" s="81">
        <f t="shared" si="261"/>
        <v>21.871054285714283</v>
      </c>
      <c r="I345" s="102">
        <v>82.2</v>
      </c>
      <c r="J345" s="92">
        <f t="shared" si="224"/>
        <v>0.85816800000000004</v>
      </c>
      <c r="K345" s="102">
        <v>62.4</v>
      </c>
      <c r="L345" s="78">
        <f t="shared" si="225"/>
        <v>0.65145599999999992</v>
      </c>
      <c r="M345" s="81">
        <f t="shared" si="226"/>
        <v>0.67967677439999996</v>
      </c>
      <c r="N345" s="14">
        <f t="shared" si="260"/>
        <v>115</v>
      </c>
      <c r="O345" s="78">
        <f t="shared" si="227"/>
        <v>1.1550056399999999</v>
      </c>
      <c r="P345" s="78">
        <f t="shared" si="228"/>
        <v>0.47532886559999926</v>
      </c>
      <c r="Q345" s="93">
        <f t="shared" si="229"/>
        <v>6.8378513148</v>
      </c>
      <c r="R345" s="80">
        <f t="shared" si="230"/>
        <v>14.385516659436831</v>
      </c>
      <c r="S345" s="80">
        <f t="shared" si="231"/>
        <v>2840.6287045399581</v>
      </c>
      <c r="T345" s="69">
        <f t="shared" si="232"/>
        <v>209.14470086399967</v>
      </c>
      <c r="U345" s="78">
        <f t="shared" si="233"/>
        <v>1.8695511102506814</v>
      </c>
      <c r="V345" s="69">
        <f t="shared" si="234"/>
        <v>116.65998927964252</v>
      </c>
      <c r="W345" s="80">
        <f t="shared" ca="1" si="235"/>
        <v>8.459126527589568</v>
      </c>
      <c r="X345" s="80">
        <f t="shared" ca="1" si="236"/>
        <v>35.145225534832505</v>
      </c>
      <c r="Y345" s="94">
        <f t="shared" ca="1" si="237"/>
        <v>3.0747760073012475E-7</v>
      </c>
      <c r="Z345" s="80">
        <f t="shared" ca="1" si="238"/>
        <v>14</v>
      </c>
      <c r="AA345" s="80">
        <f t="shared" ca="1" si="239"/>
        <v>290.09066184</v>
      </c>
      <c r="AB345" s="80">
        <f t="shared" ca="1" si="240"/>
        <v>247.00536192953672</v>
      </c>
      <c r="AC345" s="80">
        <f t="shared" si="241"/>
        <v>14.820166221057494</v>
      </c>
      <c r="AD345" s="69">
        <f t="shared" si="242"/>
        <v>2437.736654117647</v>
      </c>
      <c r="AE345" s="69">
        <f t="shared" si="262"/>
        <v>2437.1821936134452</v>
      </c>
      <c r="AF345" s="69">
        <f t="shared" si="243"/>
        <v>2187.57672</v>
      </c>
      <c r="AG345" s="95">
        <f t="shared" si="263"/>
        <v>2187.1054285714285</v>
      </c>
      <c r="AH345" s="93">
        <f t="shared" si="244"/>
        <v>21.649855653215578</v>
      </c>
      <c r="AI345" s="81">
        <f t="shared" si="245"/>
        <v>1.8054194939681387</v>
      </c>
      <c r="AJ345" s="80">
        <f t="shared" si="246"/>
        <v>21.000736512</v>
      </c>
      <c r="AK345" s="80">
        <f t="shared" si="247"/>
        <v>43.592474725566156</v>
      </c>
      <c r="AL345" s="78">
        <f t="shared" ca="1" si="248"/>
        <v>0.87255373777751255</v>
      </c>
      <c r="AM345" s="80">
        <f t="shared" ca="1" si="249"/>
        <v>39.356865550587862</v>
      </c>
      <c r="AN345" s="80">
        <f t="shared" si="250"/>
        <v>20.637516226415091</v>
      </c>
      <c r="AO345" s="80">
        <f t="shared" si="251"/>
        <v>3.9229161297712118</v>
      </c>
      <c r="AP345" s="80">
        <f t="shared" si="252"/>
        <v>4.1415852284919588</v>
      </c>
      <c r="AQ345" s="80">
        <f t="shared" ca="1" si="253"/>
        <v>2.6250198553066992</v>
      </c>
      <c r="AR345" s="80">
        <f t="shared" si="254"/>
        <v>2.8168562783439639</v>
      </c>
      <c r="AS345" s="78">
        <f t="shared" si="255"/>
        <v>-1.36195642801461E-3</v>
      </c>
      <c r="AT345" s="96">
        <f t="shared" ca="1" si="256"/>
        <v>4</v>
      </c>
      <c r="AU345" s="97" t="str">
        <f t="shared" ca="1" si="257"/>
        <v>Silt mxture</v>
      </c>
      <c r="AV345" s="98">
        <f t="shared" si="258"/>
        <v>4</v>
      </c>
      <c r="AW345" s="99" t="str">
        <f t="shared" si="259"/>
        <v>Silt mxture</v>
      </c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</row>
    <row r="346" spans="1:69">
      <c r="A346">
        <v>6.66</v>
      </c>
      <c r="C346" s="89">
        <f t="shared" si="220"/>
        <v>-21.850128000000002</v>
      </c>
      <c r="D346" s="84">
        <f t="shared" si="221"/>
        <v>21.850128000000002</v>
      </c>
      <c r="E346" s="76">
        <v>2.2433000000000001</v>
      </c>
      <c r="F346" s="91">
        <f t="shared" si="222"/>
        <v>23.420051999999998</v>
      </c>
      <c r="G346" s="80">
        <f t="shared" si="223"/>
        <v>23.550343199999997</v>
      </c>
      <c r="H346" s="81">
        <f t="shared" si="261"/>
        <v>22.304910857142858</v>
      </c>
      <c r="I346" s="102">
        <v>82.8</v>
      </c>
      <c r="J346" s="92">
        <f t="shared" si="224"/>
        <v>0.86443199999999998</v>
      </c>
      <c r="K346" s="102">
        <v>62.4</v>
      </c>
      <c r="L346" s="78">
        <f t="shared" si="225"/>
        <v>0.65145599999999992</v>
      </c>
      <c r="M346" s="81">
        <f t="shared" si="226"/>
        <v>0.68172399360000002</v>
      </c>
      <c r="N346" s="14">
        <f t="shared" si="260"/>
        <v>115</v>
      </c>
      <c r="O346" s="78">
        <f t="shared" si="227"/>
        <v>1.15877856</v>
      </c>
      <c r="P346" s="78">
        <f t="shared" si="228"/>
        <v>0.47705456639999932</v>
      </c>
      <c r="Q346" s="93">
        <f t="shared" si="229"/>
        <v>7.3892163312000001</v>
      </c>
      <c r="R346" s="80">
        <f t="shared" si="230"/>
        <v>15.489247670264016</v>
      </c>
      <c r="S346" s="80">
        <f t="shared" si="231"/>
        <v>3047.4366084931389</v>
      </c>
      <c r="T346" s="69">
        <f t="shared" si="232"/>
        <v>209.90400921599968</v>
      </c>
      <c r="U346" s="78">
        <f t="shared" si="233"/>
        <v>1.8732869657215008</v>
      </c>
      <c r="V346" s="69">
        <f t="shared" si="234"/>
        <v>116.89310666102165</v>
      </c>
      <c r="W346" s="80">
        <f t="shared" ca="1" si="235"/>
        <v>8.8698579614804753</v>
      </c>
      <c r="X346" s="80">
        <f t="shared" ca="1" si="236"/>
        <v>35.441867019482544</v>
      </c>
      <c r="Y346" s="94">
        <f t="shared" ca="1" si="237"/>
        <v>4.0860144093400717E-7</v>
      </c>
      <c r="Z346" s="80">
        <f t="shared" ca="1" si="238"/>
        <v>14</v>
      </c>
      <c r="AA346" s="80">
        <f t="shared" ca="1" si="239"/>
        <v>313.48190495999995</v>
      </c>
      <c r="AB346" s="80">
        <f t="shared" ca="1" si="240"/>
        <v>354.70843774170504</v>
      </c>
      <c r="AC346" s="80">
        <f t="shared" si="241"/>
        <v>14.606524757399589</v>
      </c>
      <c r="AD346" s="69">
        <f t="shared" si="242"/>
        <v>2634.3017223529409</v>
      </c>
      <c r="AE346" s="69">
        <f t="shared" si="262"/>
        <v>2487.7802702521008</v>
      </c>
      <c r="AF346" s="69">
        <f t="shared" si="243"/>
        <v>2355.0343199999998</v>
      </c>
      <c r="AG346" s="95">
        <f t="shared" si="263"/>
        <v>2230.4910857142859</v>
      </c>
      <c r="AH346" s="93">
        <f t="shared" si="244"/>
        <v>22.939836958524413</v>
      </c>
      <c r="AI346" s="81">
        <f t="shared" si="245"/>
        <v>1.8120191292230363</v>
      </c>
      <c r="AJ346" s="80">
        <f t="shared" si="246"/>
        <v>22.608329471999998</v>
      </c>
      <c r="AK346" s="80">
        <f t="shared" si="247"/>
        <v>46.937114152315196</v>
      </c>
      <c r="AL346" s="78">
        <f t="shared" ca="1" si="248"/>
        <v>0.85715871694640433</v>
      </c>
      <c r="AM346" s="80">
        <f t="shared" ca="1" si="249"/>
        <v>41.87819076299057</v>
      </c>
      <c r="AN346" s="80">
        <f t="shared" si="250"/>
        <v>22.217304905660374</v>
      </c>
      <c r="AO346" s="80">
        <f t="shared" si="251"/>
        <v>3.6705707116828772</v>
      </c>
      <c r="AP346" s="80">
        <f t="shared" si="252"/>
        <v>3.860525219643606</v>
      </c>
      <c r="AQ346" s="80">
        <f t="shared" ca="1" si="253"/>
        <v>2.5843993256157791</v>
      </c>
      <c r="AR346" s="80">
        <f t="shared" si="254"/>
        <v>2.7737544089097605</v>
      </c>
      <c r="AS346" s="78">
        <f t="shared" si="255"/>
        <v>-1.3517587576675973E-3</v>
      </c>
      <c r="AT346" s="96">
        <f t="shared" ca="1" si="256"/>
        <v>5</v>
      </c>
      <c r="AU346" s="97" t="str">
        <f t="shared" ca="1" si="257"/>
        <v>Sand mixture</v>
      </c>
      <c r="AV346" s="98">
        <f t="shared" si="258"/>
        <v>4</v>
      </c>
      <c r="AW346" s="99" t="str">
        <f t="shared" si="259"/>
        <v>Silt mxture</v>
      </c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</row>
    <row r="347" spans="1:69">
      <c r="A347">
        <v>6.68</v>
      </c>
      <c r="C347" s="89">
        <f t="shared" si="220"/>
        <v>-21.915744</v>
      </c>
      <c r="D347" s="84">
        <f t="shared" si="221"/>
        <v>21.915744</v>
      </c>
      <c r="E347" s="76">
        <v>2.3690000000000002</v>
      </c>
      <c r="F347" s="91">
        <f t="shared" si="222"/>
        <v>24.73236</v>
      </c>
      <c r="G347" s="80">
        <f t="shared" si="223"/>
        <v>24.8620248</v>
      </c>
      <c r="H347" s="81">
        <f t="shared" si="261"/>
        <v>22.57912491428571</v>
      </c>
      <c r="I347" s="102">
        <v>83.3</v>
      </c>
      <c r="J347" s="92">
        <f t="shared" si="224"/>
        <v>0.86965199999999998</v>
      </c>
      <c r="K347" s="102">
        <v>62.1</v>
      </c>
      <c r="L347" s="78">
        <f t="shared" si="225"/>
        <v>0.64832400000000001</v>
      </c>
      <c r="M347" s="81">
        <f t="shared" si="226"/>
        <v>0.68377121279999997</v>
      </c>
      <c r="N347" s="14">
        <f t="shared" si="260"/>
        <v>115</v>
      </c>
      <c r="O347" s="78">
        <f t="shared" si="227"/>
        <v>1.1625514799999999</v>
      </c>
      <c r="P347" s="78">
        <f t="shared" si="228"/>
        <v>0.47878026719999928</v>
      </c>
      <c r="Q347" s="93">
        <f t="shared" si="229"/>
        <v>7.8208261956000005</v>
      </c>
      <c r="R347" s="80">
        <f t="shared" si="230"/>
        <v>16.334896676794393</v>
      </c>
      <c r="S347" s="80">
        <f t="shared" si="231"/>
        <v>3206.0793648088038</v>
      </c>
      <c r="T347" s="69">
        <f t="shared" si="232"/>
        <v>210.66331756799968</v>
      </c>
      <c r="U347" s="78">
        <f t="shared" si="233"/>
        <v>1.8761114581040716</v>
      </c>
      <c r="V347" s="69">
        <f t="shared" si="234"/>
        <v>117.06935498569406</v>
      </c>
      <c r="W347" s="80">
        <f t="shared" ca="1" si="235"/>
        <v>9.1873879538826806</v>
      </c>
      <c r="X347" s="80">
        <f t="shared" ca="1" si="236"/>
        <v>35.656149665316235</v>
      </c>
      <c r="Y347" s="94">
        <f t="shared" ca="1" si="237"/>
        <v>5.0174193209849644E-7</v>
      </c>
      <c r="Z347" s="80">
        <f t="shared" ca="1" si="238"/>
        <v>14</v>
      </c>
      <c r="AA347" s="80">
        <f t="shared" ca="1" si="239"/>
        <v>331.79262647999997</v>
      </c>
      <c r="AB347" s="80">
        <f t="shared" ca="1" si="240"/>
        <v>461.00568036768902</v>
      </c>
      <c r="AC347" s="80">
        <f t="shared" si="241"/>
        <v>14.45224763782088</v>
      </c>
      <c r="AD347" s="69">
        <f t="shared" si="242"/>
        <v>2788.1733317647058</v>
      </c>
      <c r="AE347" s="69">
        <f t="shared" si="262"/>
        <v>2519.5968746218487</v>
      </c>
      <c r="AF347" s="69">
        <f t="shared" si="243"/>
        <v>2486.2024799999999</v>
      </c>
      <c r="AG347" s="95">
        <f t="shared" si="263"/>
        <v>2257.9124914285717</v>
      </c>
      <c r="AH347" s="93">
        <f t="shared" si="244"/>
        <v>23.930144258180885</v>
      </c>
      <c r="AI347" s="81">
        <f t="shared" si="245"/>
        <v>1.8163906484406618</v>
      </c>
      <c r="AJ347" s="80">
        <f t="shared" si="246"/>
        <v>23.867543808000001</v>
      </c>
      <c r="AK347" s="80">
        <f t="shared" si="247"/>
        <v>49.499686899376947</v>
      </c>
      <c r="AL347" s="78">
        <f t="shared" ca="1" si="248"/>
        <v>0.84606321923357197</v>
      </c>
      <c r="AM347" s="80">
        <f t="shared" ca="1" si="249"/>
        <v>43.799399008476286</v>
      </c>
      <c r="AN347" s="80">
        <f t="shared" si="250"/>
        <v>23.45474037735849</v>
      </c>
      <c r="AO347" s="80">
        <f t="shared" si="251"/>
        <v>3.4979130098848588</v>
      </c>
      <c r="AP347" s="80">
        <f t="shared" si="252"/>
        <v>3.6694992680115814</v>
      </c>
      <c r="AQ347" s="80">
        <f t="shared" ca="1" si="253"/>
        <v>2.5550636335056365</v>
      </c>
      <c r="AR347" s="80">
        <f t="shared" si="254"/>
        <v>2.7422716153093565</v>
      </c>
      <c r="AS347" s="78">
        <f t="shared" si="255"/>
        <v>-1.4956962258771396E-3</v>
      </c>
      <c r="AT347" s="96">
        <f t="shared" ca="1" si="256"/>
        <v>5</v>
      </c>
      <c r="AU347" s="97" t="str">
        <f t="shared" ca="1" si="257"/>
        <v>Sand mixture</v>
      </c>
      <c r="AV347" s="98">
        <f t="shared" si="258"/>
        <v>4</v>
      </c>
      <c r="AW347" s="99" t="str">
        <f t="shared" si="259"/>
        <v>Silt mxture</v>
      </c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</row>
    <row r="348" spans="1:69">
      <c r="A348">
        <v>6.7</v>
      </c>
      <c r="C348" s="89">
        <f t="shared" si="220"/>
        <v>-21.981360000000002</v>
      </c>
      <c r="D348" s="84">
        <f t="shared" si="221"/>
        <v>21.981360000000002</v>
      </c>
      <c r="E348" s="76">
        <v>2.2023000000000001</v>
      </c>
      <c r="F348" s="91">
        <f t="shared" si="222"/>
        <v>22.992011999999999</v>
      </c>
      <c r="G348" s="80">
        <f t="shared" si="223"/>
        <v>23.118544799999999</v>
      </c>
      <c r="H348" s="81">
        <f t="shared" si="261"/>
        <v>22.578737142857143</v>
      </c>
      <c r="I348" s="102">
        <v>88.7</v>
      </c>
      <c r="J348" s="92">
        <f t="shared" si="224"/>
        <v>0.92602799999999996</v>
      </c>
      <c r="K348" s="102">
        <v>60.6</v>
      </c>
      <c r="L348" s="78">
        <f t="shared" si="225"/>
        <v>0.632664</v>
      </c>
      <c r="M348" s="81">
        <f t="shared" si="226"/>
        <v>0.68581843200000003</v>
      </c>
      <c r="N348" s="14">
        <f t="shared" si="260"/>
        <v>115</v>
      </c>
      <c r="O348" s="78">
        <f t="shared" si="227"/>
        <v>1.1663243999999999</v>
      </c>
      <c r="P348" s="78">
        <f t="shared" si="228"/>
        <v>0.48050596799999934</v>
      </c>
      <c r="Q348" s="93">
        <f t="shared" si="229"/>
        <v>7.2442327319999995</v>
      </c>
      <c r="R348" s="80">
        <f t="shared" si="230"/>
        <v>15.076259639713797</v>
      </c>
      <c r="S348" s="80">
        <f t="shared" si="231"/>
        <v>2788.9158477992914</v>
      </c>
      <c r="T348" s="69">
        <f t="shared" si="232"/>
        <v>211.42262591999972</v>
      </c>
      <c r="U348" s="78">
        <f t="shared" si="233"/>
        <v>1.8806348449485668</v>
      </c>
      <c r="V348" s="69">
        <f t="shared" si="234"/>
        <v>117.35161432479056</v>
      </c>
      <c r="W348" s="80">
        <f t="shared" ca="1" si="235"/>
        <v>8.8901011359014905</v>
      </c>
      <c r="X348" s="80">
        <f t="shared" ca="1" si="236"/>
        <v>35.364442788176049</v>
      </c>
      <c r="Y348" s="94">
        <f t="shared" ca="1" si="237"/>
        <v>3.2650231227058953E-7</v>
      </c>
      <c r="Z348" s="80">
        <f t="shared" ca="1" si="238"/>
        <v>14</v>
      </c>
      <c r="AA348" s="80">
        <f t="shared" ca="1" si="239"/>
        <v>307.33108559999999</v>
      </c>
      <c r="AB348" s="80">
        <f t="shared" ca="1" si="240"/>
        <v>277.87655099362291</v>
      </c>
      <c r="AC348" s="80">
        <f t="shared" si="241"/>
        <v>14.876019648970326</v>
      </c>
      <c r="AD348" s="69">
        <f t="shared" si="242"/>
        <v>2582.6141647058821</v>
      </c>
      <c r="AE348" s="69">
        <f t="shared" si="262"/>
        <v>2519.1073815126047</v>
      </c>
      <c r="AF348" s="69">
        <f t="shared" si="243"/>
        <v>2311.85448</v>
      </c>
      <c r="AG348" s="95">
        <f t="shared" si="263"/>
        <v>2257.8737142857144</v>
      </c>
      <c r="AH348" s="93">
        <f t="shared" si="244"/>
        <v>21.440695235430589</v>
      </c>
      <c r="AI348" s="81">
        <f t="shared" si="245"/>
        <v>1.9271935452839188</v>
      </c>
      <c r="AJ348" s="80">
        <f t="shared" si="246"/>
        <v>22.193803007999996</v>
      </c>
      <c r="AK348" s="80">
        <f t="shared" si="247"/>
        <v>45.685635271859994</v>
      </c>
      <c r="AL348" s="78">
        <f t="shared" ca="1" si="248"/>
        <v>0.86953026693789948</v>
      </c>
      <c r="AM348" s="80">
        <f t="shared" ca="1" si="249"/>
        <v>41.204945530887791</v>
      </c>
      <c r="AN348" s="80">
        <f t="shared" si="250"/>
        <v>21.809947924528299</v>
      </c>
      <c r="AO348" s="80">
        <f t="shared" si="251"/>
        <v>4.0055635335663515</v>
      </c>
      <c r="AP348" s="80">
        <f t="shared" si="252"/>
        <v>4.21837965876108</v>
      </c>
      <c r="AQ348" s="80">
        <f t="shared" ca="1" si="253"/>
        <v>2.6164432836977505</v>
      </c>
      <c r="AR348" s="80">
        <f t="shared" si="254"/>
        <v>2.804413625093201</v>
      </c>
      <c r="AS348" s="78">
        <f t="shared" si="255"/>
        <v>-2.4213692752465274E-3</v>
      </c>
      <c r="AT348" s="96">
        <f t="shared" ca="1" si="256"/>
        <v>4</v>
      </c>
      <c r="AU348" s="97" t="str">
        <f t="shared" ca="1" si="257"/>
        <v>Silt mxture</v>
      </c>
      <c r="AV348" s="98">
        <f t="shared" si="258"/>
        <v>4</v>
      </c>
      <c r="AW348" s="99" t="str">
        <f t="shared" si="259"/>
        <v>Silt mxture</v>
      </c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</row>
    <row r="349" spans="1:69">
      <c r="A349">
        <v>6.72</v>
      </c>
      <c r="C349" s="89">
        <f t="shared" si="220"/>
        <v>-22.046976000000001</v>
      </c>
      <c r="D349" s="84">
        <f t="shared" si="221"/>
        <v>22.046976000000001</v>
      </c>
      <c r="E349" s="76">
        <v>2.1190000000000002</v>
      </c>
      <c r="F349" s="91">
        <f t="shared" si="222"/>
        <v>22.12236</v>
      </c>
      <c r="G349" s="80">
        <f t="shared" si="223"/>
        <v>22.249728000000001</v>
      </c>
      <c r="H349" s="81">
        <f t="shared" si="261"/>
        <v>22.413099085714286</v>
      </c>
      <c r="I349" s="102">
        <v>88.7</v>
      </c>
      <c r="J349" s="92">
        <f t="shared" si="224"/>
        <v>0.92602799999999996</v>
      </c>
      <c r="K349" s="102">
        <v>61</v>
      </c>
      <c r="L349" s="78">
        <f t="shared" si="225"/>
        <v>0.63683999999999996</v>
      </c>
      <c r="M349" s="81">
        <f t="shared" si="226"/>
        <v>0.68786565119999998</v>
      </c>
      <c r="N349" s="14">
        <f t="shared" si="260"/>
        <v>115</v>
      </c>
      <c r="O349" s="78">
        <f t="shared" si="227"/>
        <v>1.1700973199999998</v>
      </c>
      <c r="P349" s="78">
        <f t="shared" si="228"/>
        <v>0.48223166879999929</v>
      </c>
      <c r="Q349" s="93">
        <f t="shared" si="229"/>
        <v>6.9562781244000007</v>
      </c>
      <c r="R349" s="80">
        <f t="shared" si="230"/>
        <v>14.425178963692339</v>
      </c>
      <c r="S349" s="80">
        <f t="shared" si="231"/>
        <v>2678.0578455384025</v>
      </c>
      <c r="T349" s="69">
        <f t="shared" si="232"/>
        <v>212.18193427199969</v>
      </c>
      <c r="U349" s="78">
        <f t="shared" si="233"/>
        <v>1.8791376240532149</v>
      </c>
      <c r="V349" s="69">
        <f t="shared" si="234"/>
        <v>117.2581877409206</v>
      </c>
      <c r="W349" s="80">
        <f t="shared" ca="1" si="235"/>
        <v>8.6883547347618961</v>
      </c>
      <c r="X349" s="80">
        <f t="shared" ca="1" si="236"/>
        <v>35.190012708726115</v>
      </c>
      <c r="Y349" s="94">
        <f t="shared" ca="1" si="237"/>
        <v>2.7665753557663488E-7</v>
      </c>
      <c r="Z349" s="80">
        <f t="shared" ca="1" si="238"/>
        <v>14</v>
      </c>
      <c r="AA349" s="80">
        <f t="shared" ca="1" si="239"/>
        <v>295.11482952</v>
      </c>
      <c r="AB349" s="80">
        <f t="shared" ca="1" si="240"/>
        <v>226.09589939203002</v>
      </c>
      <c r="AC349" s="80">
        <f t="shared" si="241"/>
        <v>14.999327845813315</v>
      </c>
      <c r="AD349" s="69">
        <f t="shared" si="242"/>
        <v>2479.9565505882356</v>
      </c>
      <c r="AE349" s="69">
        <f t="shared" si="262"/>
        <v>2499.1766783193275</v>
      </c>
      <c r="AF349" s="69">
        <f t="shared" si="243"/>
        <v>2224.9728000000005</v>
      </c>
      <c r="AG349" s="95">
        <f t="shared" si="263"/>
        <v>2241.3099085714284</v>
      </c>
      <c r="AH349" s="93">
        <f t="shared" si="244"/>
        <v>20.736102726103788</v>
      </c>
      <c r="AI349" s="81">
        <f t="shared" si="245"/>
        <v>1.9202969442142979</v>
      </c>
      <c r="AJ349" s="80">
        <f t="shared" si="246"/>
        <v>21.359738880000002</v>
      </c>
      <c r="AK349" s="80">
        <f t="shared" si="247"/>
        <v>43.712663526340414</v>
      </c>
      <c r="AL349" s="78">
        <f t="shared" ca="1" si="248"/>
        <v>0.87862830328861419</v>
      </c>
      <c r="AM349" s="80">
        <f t="shared" ca="1" si="249"/>
        <v>39.727575751520675</v>
      </c>
      <c r="AN349" s="80">
        <f t="shared" si="250"/>
        <v>20.990309433962263</v>
      </c>
      <c r="AO349" s="80">
        <f t="shared" si="251"/>
        <v>4.1619744744744738</v>
      </c>
      <c r="AP349" s="80">
        <f t="shared" si="252"/>
        <v>4.3929991661504761</v>
      </c>
      <c r="AQ349" s="80">
        <f t="shared" ca="1" si="253"/>
        <v>2.6401089933292008</v>
      </c>
      <c r="AR349" s="80">
        <f t="shared" si="254"/>
        <v>2.8278694078977868</v>
      </c>
      <c r="AS349" s="78">
        <f t="shared" si="255"/>
        <v>-2.4206140977798205E-3</v>
      </c>
      <c r="AT349" s="96">
        <f t="shared" ca="1" si="256"/>
        <v>4</v>
      </c>
      <c r="AU349" s="97" t="str">
        <f t="shared" ca="1" si="257"/>
        <v>Silt mxture</v>
      </c>
      <c r="AV349" s="98">
        <f t="shared" si="258"/>
        <v>4</v>
      </c>
      <c r="AW349" s="99" t="str">
        <f t="shared" si="259"/>
        <v>Silt mxture</v>
      </c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</row>
    <row r="350" spans="1:69">
      <c r="A350">
        <v>6.74</v>
      </c>
      <c r="C350" s="89">
        <f t="shared" si="220"/>
        <v>-22.112592000000003</v>
      </c>
      <c r="D350" s="84">
        <f t="shared" si="221"/>
        <v>22.112592000000003</v>
      </c>
      <c r="E350" s="76">
        <v>2.0344000000000002</v>
      </c>
      <c r="F350" s="91">
        <f t="shared" si="222"/>
        <v>21.239136000000002</v>
      </c>
      <c r="G350" s="80">
        <f t="shared" si="223"/>
        <v>21.366712800000002</v>
      </c>
      <c r="H350" s="81">
        <f t="shared" si="261"/>
        <v>22.086177942857145</v>
      </c>
      <c r="I350" s="102">
        <v>89.1</v>
      </c>
      <c r="J350" s="92">
        <f t="shared" si="224"/>
        <v>0.93020399999999992</v>
      </c>
      <c r="K350" s="102">
        <v>61.1</v>
      </c>
      <c r="L350" s="78">
        <f t="shared" si="225"/>
        <v>0.63788400000000001</v>
      </c>
      <c r="M350" s="81">
        <f t="shared" si="226"/>
        <v>0.68991287040000004</v>
      </c>
      <c r="N350" s="14">
        <f t="shared" si="260"/>
        <v>115</v>
      </c>
      <c r="O350" s="78">
        <f t="shared" si="227"/>
        <v>1.1738702399999998</v>
      </c>
      <c r="P350" s="78">
        <f t="shared" si="228"/>
        <v>0.48395736959999935</v>
      </c>
      <c r="Q350" s="93">
        <f t="shared" si="229"/>
        <v>6.6636380448000008</v>
      </c>
      <c r="R350" s="80">
        <f t="shared" si="230"/>
        <v>13.76905996969864</v>
      </c>
      <c r="S350" s="80">
        <f t="shared" si="231"/>
        <v>2553.879080793663</v>
      </c>
      <c r="T350" s="69">
        <f t="shared" si="232"/>
        <v>212.94124262399973</v>
      </c>
      <c r="U350" s="78">
        <f t="shared" si="233"/>
        <v>1.8780823973590572</v>
      </c>
      <c r="V350" s="69">
        <f t="shared" si="234"/>
        <v>117.19234159520516</v>
      </c>
      <c r="W350" s="80">
        <f t="shared" ca="1" si="235"/>
        <v>8.487127991043252</v>
      </c>
      <c r="X350" s="80">
        <f t="shared" ca="1" si="236"/>
        <v>35.007541172059746</v>
      </c>
      <c r="Y350" s="94">
        <f t="shared" ca="1" si="237"/>
        <v>2.3013062327279606E-7</v>
      </c>
      <c r="Z350" s="80">
        <f t="shared" ca="1" si="238"/>
        <v>14</v>
      </c>
      <c r="AA350" s="80">
        <f t="shared" ca="1" si="239"/>
        <v>282.69979584000004</v>
      </c>
      <c r="AB350" s="80">
        <f t="shared" ca="1" si="240"/>
        <v>180.1602836743885</v>
      </c>
      <c r="AC350" s="80">
        <f t="shared" si="241"/>
        <v>15.143665204712095</v>
      </c>
      <c r="AD350" s="69">
        <f t="shared" si="242"/>
        <v>2375.6285364705882</v>
      </c>
      <c r="AE350" s="69">
        <f t="shared" si="262"/>
        <v>2460.2714944537811</v>
      </c>
      <c r="AF350" s="69">
        <f t="shared" si="243"/>
        <v>2136.67128</v>
      </c>
      <c r="AG350" s="95">
        <f t="shared" si="263"/>
        <v>2208.6177942857144</v>
      </c>
      <c r="AH350" s="93">
        <f t="shared" si="244"/>
        <v>19.954807086055595</v>
      </c>
      <c r="AI350" s="81">
        <f t="shared" si="245"/>
        <v>1.9220783863025632</v>
      </c>
      <c r="AJ350" s="80">
        <f t="shared" si="246"/>
        <v>20.512044288000002</v>
      </c>
      <c r="AK350" s="80">
        <f t="shared" si="247"/>
        <v>41.724424150601941</v>
      </c>
      <c r="AL350" s="78">
        <f t="shared" ca="1" si="248"/>
        <v>0.88873202085073255</v>
      </c>
      <c r="AM350" s="80">
        <f t="shared" ca="1" si="249"/>
        <v>38.238754920480567</v>
      </c>
      <c r="AN350" s="80">
        <f t="shared" si="250"/>
        <v>20.157276226415096</v>
      </c>
      <c r="AO350" s="80">
        <f t="shared" si="251"/>
        <v>4.3535194613557957</v>
      </c>
      <c r="AP350" s="80">
        <f t="shared" si="252"/>
        <v>4.6066025485814501</v>
      </c>
      <c r="AQ350" s="80">
        <f t="shared" ca="1" si="253"/>
        <v>2.6664142861926821</v>
      </c>
      <c r="AR350" s="80">
        <f t="shared" si="254"/>
        <v>2.853939977001859</v>
      </c>
      <c r="AS350" s="78">
        <f t="shared" si="255"/>
        <v>-2.576599616691115E-3</v>
      </c>
      <c r="AT350" s="96">
        <f t="shared" ca="1" si="256"/>
        <v>4</v>
      </c>
      <c r="AU350" s="97" t="str">
        <f t="shared" ca="1" si="257"/>
        <v>Silt mxture</v>
      </c>
      <c r="AV350" s="98">
        <f t="shared" si="258"/>
        <v>4</v>
      </c>
      <c r="AW350" s="99" t="str">
        <f t="shared" si="259"/>
        <v>Silt mxture</v>
      </c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</row>
    <row r="351" spans="1:69">
      <c r="A351">
        <v>6.76</v>
      </c>
      <c r="C351" s="89">
        <f t="shared" si="220"/>
        <v>-22.178208000000001</v>
      </c>
      <c r="D351" s="84">
        <f t="shared" si="221"/>
        <v>22.178208000000001</v>
      </c>
      <c r="E351" s="76">
        <v>2.0019999999999998</v>
      </c>
      <c r="F351" s="91">
        <f t="shared" si="222"/>
        <v>20.900879999999997</v>
      </c>
      <c r="G351" s="80">
        <f t="shared" si="223"/>
        <v>21.028039199999998</v>
      </c>
      <c r="H351" s="81">
        <f t="shared" si="261"/>
        <v>21.479106857142856</v>
      </c>
      <c r="I351" s="102">
        <v>88.7</v>
      </c>
      <c r="J351" s="92">
        <f t="shared" si="224"/>
        <v>0.92602799999999996</v>
      </c>
      <c r="K351" s="102">
        <v>60.9</v>
      </c>
      <c r="L351" s="78">
        <f t="shared" si="225"/>
        <v>0.63579599999999992</v>
      </c>
      <c r="M351" s="81">
        <f t="shared" si="226"/>
        <v>0.69196008959999999</v>
      </c>
      <c r="N351" s="14">
        <f t="shared" si="260"/>
        <v>115</v>
      </c>
      <c r="O351" s="78">
        <f t="shared" si="227"/>
        <v>1.1776431599999997</v>
      </c>
      <c r="P351" s="78">
        <f t="shared" si="228"/>
        <v>0.48568307039999931</v>
      </c>
      <c r="Q351" s="93">
        <f t="shared" si="229"/>
        <v>6.5506306932000005</v>
      </c>
      <c r="R351" s="80">
        <f t="shared" si="230"/>
        <v>13.487459399820187</v>
      </c>
      <c r="S351" s="80">
        <f t="shared" si="231"/>
        <v>2521.8899542867334</v>
      </c>
      <c r="T351" s="69">
        <f t="shared" si="232"/>
        <v>213.70055097599968</v>
      </c>
      <c r="U351" s="78">
        <f t="shared" si="233"/>
        <v>1.8769302905145619</v>
      </c>
      <c r="V351" s="69">
        <f t="shared" si="234"/>
        <v>117.12045012810866</v>
      </c>
      <c r="W351" s="80">
        <f t="shared" ca="1" si="235"/>
        <v>8.4027817978560169</v>
      </c>
      <c r="X351" s="80">
        <f t="shared" ca="1" si="236"/>
        <v>34.924138802539673</v>
      </c>
      <c r="Y351" s="94">
        <f t="shared" ca="1" si="237"/>
        <v>2.1572600569874654E-7</v>
      </c>
      <c r="Z351" s="80">
        <f t="shared" ca="1" si="238"/>
        <v>14</v>
      </c>
      <c r="AA351" s="80">
        <f t="shared" ca="1" si="239"/>
        <v>277.90554456000001</v>
      </c>
      <c r="AB351" s="80">
        <f t="shared" ca="1" si="240"/>
        <v>166.0194085554383</v>
      </c>
      <c r="AC351" s="80">
        <f t="shared" si="241"/>
        <v>15.18198459819509</v>
      </c>
      <c r="AD351" s="69">
        <f t="shared" si="242"/>
        <v>2335.3407105882352</v>
      </c>
      <c r="AE351" s="69">
        <f t="shared" si="262"/>
        <v>2388.4074937815126</v>
      </c>
      <c r="AF351" s="69">
        <f t="shared" si="243"/>
        <v>2102.8039199999998</v>
      </c>
      <c r="AG351" s="95">
        <f t="shared" si="263"/>
        <v>2147.910685714286</v>
      </c>
      <c r="AH351" s="93">
        <f t="shared" si="244"/>
        <v>19.743105929962454</v>
      </c>
      <c r="AI351" s="81">
        <f t="shared" si="245"/>
        <v>1.9066507696826678</v>
      </c>
      <c r="AJ351" s="80">
        <f t="shared" si="246"/>
        <v>20.186917631999997</v>
      </c>
      <c r="AK351" s="80">
        <f t="shared" si="247"/>
        <v>40.871089090364201</v>
      </c>
      <c r="AL351" s="78">
        <f t="shared" ca="1" si="248"/>
        <v>0.8923316449346268</v>
      </c>
      <c r="AM351" s="80">
        <f t="shared" ca="1" si="249"/>
        <v>37.576965782960727</v>
      </c>
      <c r="AN351" s="80">
        <f t="shared" si="250"/>
        <v>19.837772830188676</v>
      </c>
      <c r="AO351" s="80">
        <f t="shared" si="251"/>
        <v>4.4037772195136489</v>
      </c>
      <c r="AP351" s="80">
        <f t="shared" si="252"/>
        <v>4.6650353883821047</v>
      </c>
      <c r="AQ351" s="80">
        <f t="shared" ca="1" si="253"/>
        <v>2.6756484675647609</v>
      </c>
      <c r="AR351" s="80">
        <f t="shared" si="254"/>
        <v>2.862452085975967</v>
      </c>
      <c r="AS351" s="78">
        <f t="shared" si="255"/>
        <v>-2.8293687182273509E-3</v>
      </c>
      <c r="AT351" s="96">
        <f t="shared" ca="1" si="256"/>
        <v>4</v>
      </c>
      <c r="AU351" s="97" t="str">
        <f t="shared" ca="1" si="257"/>
        <v>Silt mxture</v>
      </c>
      <c r="AV351" s="98">
        <f t="shared" si="258"/>
        <v>4</v>
      </c>
      <c r="AW351" s="99" t="str">
        <f t="shared" si="259"/>
        <v>Silt mxture</v>
      </c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</row>
    <row r="352" spans="1:69">
      <c r="A352">
        <v>6.78</v>
      </c>
      <c r="C352" s="89">
        <f t="shared" si="220"/>
        <v>-22.243824000000004</v>
      </c>
      <c r="D352" s="84">
        <f t="shared" si="221"/>
        <v>22.243824000000004</v>
      </c>
      <c r="E352" s="76">
        <v>1.9722</v>
      </c>
      <c r="F352" s="91">
        <f t="shared" si="222"/>
        <v>20.589767999999999</v>
      </c>
      <c r="G352" s="80">
        <f t="shared" si="223"/>
        <v>20.716300799999999</v>
      </c>
      <c r="H352" s="81">
        <f t="shared" si="261"/>
        <v>21.139985828571429</v>
      </c>
      <c r="I352" s="102">
        <v>87</v>
      </c>
      <c r="J352" s="92">
        <f t="shared" si="224"/>
        <v>0.90827999999999998</v>
      </c>
      <c r="K352" s="102">
        <v>60.6</v>
      </c>
      <c r="L352" s="78">
        <f t="shared" si="225"/>
        <v>0.632664</v>
      </c>
      <c r="M352" s="81">
        <f t="shared" si="226"/>
        <v>0.69400730880000006</v>
      </c>
      <c r="N352" s="14">
        <f t="shared" si="260"/>
        <v>115</v>
      </c>
      <c r="O352" s="78">
        <f t="shared" si="227"/>
        <v>1.1814160799999998</v>
      </c>
      <c r="P352" s="78">
        <f t="shared" si="228"/>
        <v>0.48740877119999937</v>
      </c>
      <c r="Q352" s="93">
        <f t="shared" si="229"/>
        <v>6.4465119576000003</v>
      </c>
      <c r="R352" s="80">
        <f t="shared" si="230"/>
        <v>13.226089349456517</v>
      </c>
      <c r="S352" s="80">
        <f t="shared" si="231"/>
        <v>2530.3009333737459</v>
      </c>
      <c r="T352" s="69">
        <f t="shared" si="232"/>
        <v>214.45985932799971</v>
      </c>
      <c r="U352" s="78">
        <f t="shared" si="233"/>
        <v>1.8740773201015744</v>
      </c>
      <c r="V352" s="69">
        <f t="shared" si="234"/>
        <v>116.94242477433824</v>
      </c>
      <c r="W352" s="80">
        <f t="shared" ca="1" si="235"/>
        <v>8.3022110387581911</v>
      </c>
      <c r="X352" s="80">
        <f t="shared" ca="1" si="236"/>
        <v>34.839090829121119</v>
      </c>
      <c r="Y352" s="94">
        <f t="shared" ca="1" si="237"/>
        <v>2.0909069656392993E-7</v>
      </c>
      <c r="Z352" s="80">
        <f t="shared" ca="1" si="238"/>
        <v>14</v>
      </c>
      <c r="AA352" s="80">
        <f t="shared" ca="1" si="239"/>
        <v>273.48838608</v>
      </c>
      <c r="AB352" s="80">
        <f t="shared" ca="1" si="240"/>
        <v>158.35535210107992</v>
      </c>
      <c r="AC352" s="80">
        <f t="shared" si="241"/>
        <v>15.171862290140545</v>
      </c>
      <c r="AD352" s="69">
        <f t="shared" si="242"/>
        <v>2298.221731764706</v>
      </c>
      <c r="AE352" s="69">
        <f t="shared" si="262"/>
        <v>2348.0670292436976</v>
      </c>
      <c r="AF352" s="69">
        <f t="shared" si="243"/>
        <v>2071.6300799999999</v>
      </c>
      <c r="AG352" s="95">
        <f t="shared" si="263"/>
        <v>2113.998582857143</v>
      </c>
      <c r="AH352" s="93">
        <f t="shared" si="244"/>
        <v>19.766848985923254</v>
      </c>
      <c r="AI352" s="81">
        <f t="shared" si="245"/>
        <v>1.8634871870767047</v>
      </c>
      <c r="AJ352" s="80">
        <f t="shared" si="246"/>
        <v>19.887648767999998</v>
      </c>
      <c r="AK352" s="80">
        <f t="shared" si="247"/>
        <v>40.079058634716723</v>
      </c>
      <c r="AL352" s="78">
        <f t="shared" ca="1" si="248"/>
        <v>0.89411348311640793</v>
      </c>
      <c r="AM352" s="80">
        <f t="shared" ca="1" si="249"/>
        <v>36.913912239312857</v>
      </c>
      <c r="AN352" s="80">
        <f t="shared" si="250"/>
        <v>19.543679999999998</v>
      </c>
      <c r="AO352" s="80">
        <f t="shared" si="251"/>
        <v>4.3843734881470731</v>
      </c>
      <c r="AP352" s="80">
        <f t="shared" si="252"/>
        <v>4.6495283336384077</v>
      </c>
      <c r="AQ352" s="80">
        <f t="shared" ca="1" si="253"/>
        <v>2.6801115573302443</v>
      </c>
      <c r="AR352" s="80">
        <f t="shared" si="254"/>
        <v>2.8661320722271539</v>
      </c>
      <c r="AS352" s="78">
        <f t="shared" si="255"/>
        <v>-3.1401930279729875E-3</v>
      </c>
      <c r="AT352" s="96">
        <f t="shared" ca="1" si="256"/>
        <v>4</v>
      </c>
      <c r="AU352" s="97" t="str">
        <f t="shared" ca="1" si="257"/>
        <v>Silt mxture</v>
      </c>
      <c r="AV352" s="98">
        <f t="shared" si="258"/>
        <v>4</v>
      </c>
      <c r="AW352" s="99" t="str">
        <f t="shared" si="259"/>
        <v>Silt mxture</v>
      </c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</row>
    <row r="353" spans="1:69">
      <c r="A353">
        <v>6.8</v>
      </c>
      <c r="C353" s="89">
        <f t="shared" si="220"/>
        <v>-22.309440000000002</v>
      </c>
      <c r="D353" s="84">
        <f t="shared" si="221"/>
        <v>22.309440000000002</v>
      </c>
      <c r="E353" s="76">
        <v>2.0244</v>
      </c>
      <c r="F353" s="91">
        <f t="shared" si="222"/>
        <v>21.134736</v>
      </c>
      <c r="G353" s="80">
        <f t="shared" si="223"/>
        <v>21.261895200000001</v>
      </c>
      <c r="H353" s="81">
        <f t="shared" si="261"/>
        <v>20.960119542857143</v>
      </c>
      <c r="I353" s="102">
        <v>86.3</v>
      </c>
      <c r="J353" s="92">
        <f t="shared" si="224"/>
        <v>0.90097199999999988</v>
      </c>
      <c r="K353" s="102">
        <v>60.9</v>
      </c>
      <c r="L353" s="78">
        <f t="shared" si="225"/>
        <v>0.63579599999999992</v>
      </c>
      <c r="M353" s="81">
        <f t="shared" si="226"/>
        <v>0.69605452800000001</v>
      </c>
      <c r="N353" s="14">
        <f t="shared" si="260"/>
        <v>115</v>
      </c>
      <c r="O353" s="78">
        <f t="shared" si="227"/>
        <v>1.1851889999999996</v>
      </c>
      <c r="P353" s="78">
        <f t="shared" si="228"/>
        <v>0.48913447199999932</v>
      </c>
      <c r="Q353" s="93">
        <f t="shared" si="229"/>
        <v>6.6253130460000005</v>
      </c>
      <c r="R353" s="80">
        <f t="shared" si="230"/>
        <v>13.544972651201753</v>
      </c>
      <c r="S353" s="80">
        <f t="shared" si="231"/>
        <v>2621.5747384981091</v>
      </c>
      <c r="T353" s="69">
        <f t="shared" si="232"/>
        <v>215.21916767999971</v>
      </c>
      <c r="U353" s="78">
        <f t="shared" si="233"/>
        <v>1.8741461155738453</v>
      </c>
      <c r="V353" s="69">
        <f t="shared" si="234"/>
        <v>116.94671761180794</v>
      </c>
      <c r="W353" s="80">
        <f t="shared" ca="1" si="235"/>
        <v>8.4285749017373011</v>
      </c>
      <c r="X353" s="80">
        <f t="shared" ca="1" si="236"/>
        <v>34.931360010042461</v>
      </c>
      <c r="Y353" s="94">
        <f t="shared" ca="1" si="237"/>
        <v>2.3516485883172692E-7</v>
      </c>
      <c r="Z353" s="80">
        <f t="shared" ca="1" si="238"/>
        <v>14</v>
      </c>
      <c r="AA353" s="80">
        <f t="shared" ca="1" si="239"/>
        <v>281.07388680000003</v>
      </c>
      <c r="AB353" s="80">
        <f t="shared" ca="1" si="240"/>
        <v>183.04255636783424</v>
      </c>
      <c r="AC353" s="80">
        <f t="shared" si="241"/>
        <v>15.064131815278913</v>
      </c>
      <c r="AD353" s="69">
        <f t="shared" si="242"/>
        <v>2361.9654352941179</v>
      </c>
      <c r="AE353" s="69">
        <f t="shared" si="262"/>
        <v>2326.462416806723</v>
      </c>
      <c r="AF353" s="69">
        <f t="shared" si="243"/>
        <v>2126.1895200000004</v>
      </c>
      <c r="AG353" s="95">
        <f t="shared" si="263"/>
        <v>2096.0119542857142</v>
      </c>
      <c r="AH353" s="93">
        <f t="shared" si="244"/>
        <v>20.320836274935235</v>
      </c>
      <c r="AI353" s="81">
        <f t="shared" si="245"/>
        <v>1.8419719966087387</v>
      </c>
      <c r="AJ353" s="80">
        <f t="shared" si="246"/>
        <v>20.411419391999999</v>
      </c>
      <c r="AK353" s="80">
        <f t="shared" si="247"/>
        <v>41.045371670308342</v>
      </c>
      <c r="AL353" s="78">
        <f t="shared" ca="1" si="248"/>
        <v>0.88779838096195229</v>
      </c>
      <c r="AM353" s="80">
        <f t="shared" ca="1" si="249"/>
        <v>37.633809545379371</v>
      </c>
      <c r="AN353" s="80">
        <f t="shared" si="250"/>
        <v>20.058391698113208</v>
      </c>
      <c r="AO353" s="80">
        <f t="shared" si="251"/>
        <v>4.2374961946007508</v>
      </c>
      <c r="AP353" s="80">
        <f t="shared" si="252"/>
        <v>4.4876484769199836</v>
      </c>
      <c r="AQ353" s="80">
        <f t="shared" ca="1" si="253"/>
        <v>2.6633228351895943</v>
      </c>
      <c r="AR353" s="80">
        <f t="shared" si="254"/>
        <v>2.8479383785874681</v>
      </c>
      <c r="AS353" s="78">
        <f t="shared" si="255"/>
        <v>-3.0014150428719273E-3</v>
      </c>
      <c r="AT353" s="96">
        <f t="shared" ca="1" si="256"/>
        <v>4</v>
      </c>
      <c r="AU353" s="97" t="str">
        <f t="shared" ca="1" si="257"/>
        <v>Silt mxture</v>
      </c>
      <c r="AV353" s="98">
        <f t="shared" si="258"/>
        <v>4</v>
      </c>
      <c r="AW353" s="99" t="str">
        <f t="shared" si="259"/>
        <v>Silt mxture</v>
      </c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</row>
    <row r="354" spans="1:69">
      <c r="A354">
        <v>6.82</v>
      </c>
      <c r="C354" s="89">
        <f t="shared" si="220"/>
        <v>-22.375056000000001</v>
      </c>
      <c r="D354" s="84">
        <f t="shared" si="221"/>
        <v>22.375056000000001</v>
      </c>
      <c r="E354" s="76">
        <v>1.9621999999999999</v>
      </c>
      <c r="F354" s="91">
        <f t="shared" si="222"/>
        <v>20.485367999999998</v>
      </c>
      <c r="G354" s="80">
        <f t="shared" si="223"/>
        <v>20.612527199999999</v>
      </c>
      <c r="H354" s="81">
        <f t="shared" si="261"/>
        <v>21.04179017142857</v>
      </c>
      <c r="I354" s="102">
        <v>84.4</v>
      </c>
      <c r="J354" s="92">
        <f t="shared" si="224"/>
        <v>0.88113600000000003</v>
      </c>
      <c r="K354" s="102">
        <v>60.9</v>
      </c>
      <c r="L354" s="78">
        <f t="shared" si="225"/>
        <v>0.63579599999999992</v>
      </c>
      <c r="M354" s="81">
        <f t="shared" si="226"/>
        <v>0.69810174719999996</v>
      </c>
      <c r="N354" s="14">
        <f t="shared" si="260"/>
        <v>115</v>
      </c>
      <c r="O354" s="78">
        <f t="shared" si="227"/>
        <v>1.1889619199999995</v>
      </c>
      <c r="P354" s="78">
        <f t="shared" si="228"/>
        <v>0.49086017279999927</v>
      </c>
      <c r="Q354" s="93">
        <f t="shared" si="229"/>
        <v>6.4097765423999995</v>
      </c>
      <c r="R354" s="80">
        <f t="shared" si="230"/>
        <v>13.05825344483929</v>
      </c>
      <c r="S354" s="80">
        <f t="shared" si="231"/>
        <v>2593.3855012833701</v>
      </c>
      <c r="T354" s="69">
        <f t="shared" si="232"/>
        <v>215.97847603199969</v>
      </c>
      <c r="U354" s="78">
        <f t="shared" si="233"/>
        <v>1.8703232954902593</v>
      </c>
      <c r="V354" s="69">
        <f t="shared" si="234"/>
        <v>116.70817363859219</v>
      </c>
      <c r="W354" s="80">
        <f t="shared" ca="1" si="235"/>
        <v>8.2417856063566521</v>
      </c>
      <c r="X354" s="80">
        <f t="shared" ca="1" si="236"/>
        <v>34.777317032086174</v>
      </c>
      <c r="Y354" s="94">
        <f t="shared" ca="1" si="237"/>
        <v>2.1430607673844637E-7</v>
      </c>
      <c r="Z354" s="80">
        <f t="shared" ca="1" si="238"/>
        <v>14</v>
      </c>
      <c r="AA354" s="80">
        <f t="shared" ca="1" si="239"/>
        <v>271.92991391999999</v>
      </c>
      <c r="AB354" s="80">
        <f t="shared" ca="1" si="240"/>
        <v>161.38033753851315</v>
      </c>
      <c r="AC354" s="80">
        <f t="shared" si="241"/>
        <v>15.096997970314892</v>
      </c>
      <c r="AD354" s="69">
        <f t="shared" si="242"/>
        <v>2285.1253270588236</v>
      </c>
      <c r="AE354" s="69">
        <f t="shared" si="262"/>
        <v>2335.6268531092437</v>
      </c>
      <c r="AF354" s="69">
        <f t="shared" si="243"/>
        <v>2061.25272</v>
      </c>
      <c r="AG354" s="95">
        <f t="shared" si="263"/>
        <v>2104.179017142857</v>
      </c>
      <c r="AH354" s="93">
        <f t="shared" si="244"/>
        <v>20.109024256001391</v>
      </c>
      <c r="AI354" s="81">
        <f t="shared" si="245"/>
        <v>1.7950855433508932</v>
      </c>
      <c r="AJ354" s="80">
        <f t="shared" si="246"/>
        <v>19.788026111999997</v>
      </c>
      <c r="AK354" s="80">
        <f t="shared" si="247"/>
        <v>39.570464984361486</v>
      </c>
      <c r="AL354" s="78">
        <f t="shared" ca="1" si="248"/>
        <v>0.89293529336658817</v>
      </c>
      <c r="AM354" s="80">
        <f t="shared" ca="1" si="249"/>
        <v>36.43965660233787</v>
      </c>
      <c r="AN354" s="80">
        <f t="shared" si="250"/>
        <v>19.445780377358489</v>
      </c>
      <c r="AO354" s="80">
        <f t="shared" si="251"/>
        <v>4.2747596713905125</v>
      </c>
      <c r="AP354" s="80">
        <f t="shared" si="252"/>
        <v>4.5364277221921023</v>
      </c>
      <c r="AQ354" s="80">
        <f t="shared" ca="1" si="253"/>
        <v>2.6765918940439346</v>
      </c>
      <c r="AR354" s="80">
        <f t="shared" si="254"/>
        <v>2.8606637119100728</v>
      </c>
      <c r="AS354" s="78">
        <f t="shared" si="255"/>
        <v>-3.207739995301215E-3</v>
      </c>
      <c r="AT354" s="96">
        <f t="shared" ca="1" si="256"/>
        <v>4</v>
      </c>
      <c r="AU354" s="97" t="str">
        <f t="shared" ca="1" si="257"/>
        <v>Silt mxture</v>
      </c>
      <c r="AV354" s="98">
        <f t="shared" si="258"/>
        <v>4</v>
      </c>
      <c r="AW354" s="99" t="str">
        <f t="shared" si="259"/>
        <v>Silt mxture</v>
      </c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</row>
    <row r="355" spans="1:69">
      <c r="A355">
        <v>6.84</v>
      </c>
      <c r="C355" s="89">
        <f t="shared" si="220"/>
        <v>-22.440671999999999</v>
      </c>
      <c r="D355" s="84">
        <f t="shared" si="221"/>
        <v>22.440671999999999</v>
      </c>
      <c r="E355" s="76">
        <v>1.9746999999999999</v>
      </c>
      <c r="F355" s="91">
        <f t="shared" si="222"/>
        <v>20.615867999999999</v>
      </c>
      <c r="G355" s="80">
        <f t="shared" si="223"/>
        <v>20.744697599999999</v>
      </c>
      <c r="H355" s="81">
        <f t="shared" si="261"/>
        <v>20.986607314285713</v>
      </c>
      <c r="I355" s="102">
        <v>80.099999999999994</v>
      </c>
      <c r="J355" s="92">
        <f t="shared" si="224"/>
        <v>0.83624399999999988</v>
      </c>
      <c r="K355" s="102">
        <v>61.7</v>
      </c>
      <c r="L355" s="78">
        <f t="shared" si="225"/>
        <v>0.64414800000000005</v>
      </c>
      <c r="M355" s="81">
        <f t="shared" si="226"/>
        <v>0.70014896639999991</v>
      </c>
      <c r="N355" s="14">
        <f t="shared" si="260"/>
        <v>115</v>
      </c>
      <c r="O355" s="78">
        <f t="shared" si="227"/>
        <v>1.1927348399999993</v>
      </c>
      <c r="P355" s="78">
        <f t="shared" si="228"/>
        <v>0.49258587359999922</v>
      </c>
      <c r="Q355" s="93">
        <f t="shared" si="229"/>
        <v>6.4521477108000003</v>
      </c>
      <c r="R355" s="80">
        <f t="shared" si="230"/>
        <v>13.098523641462402</v>
      </c>
      <c r="S355" s="80">
        <f t="shared" si="231"/>
        <v>2750.6695569010681</v>
      </c>
      <c r="T355" s="69">
        <f t="shared" si="232"/>
        <v>216.73778438399967</v>
      </c>
      <c r="U355" s="78">
        <f t="shared" si="233"/>
        <v>1.8644414422437952</v>
      </c>
      <c r="V355" s="69">
        <f t="shared" si="234"/>
        <v>116.34114599601281</v>
      </c>
      <c r="W355" s="80">
        <f t="shared" ca="1" si="235"/>
        <v>8.2016426769768049</v>
      </c>
      <c r="X355" s="80">
        <f t="shared" ca="1" si="236"/>
        <v>34.769875184940148</v>
      </c>
      <c r="Y355" s="94">
        <f t="shared" ca="1" si="237"/>
        <v>2.4203261188021409E-7</v>
      </c>
      <c r="Z355" s="80">
        <f t="shared" ca="1" si="238"/>
        <v>14</v>
      </c>
      <c r="AA355" s="80">
        <f t="shared" ca="1" si="239"/>
        <v>273.72747863999996</v>
      </c>
      <c r="AB355" s="80">
        <f t="shared" ca="1" si="240"/>
        <v>183.46424288849917</v>
      </c>
      <c r="AC355" s="80">
        <f t="shared" si="241"/>
        <v>14.917998573618588</v>
      </c>
      <c r="AD355" s="69">
        <f t="shared" si="242"/>
        <v>2300.2309129411765</v>
      </c>
      <c r="AE355" s="69">
        <f t="shared" si="262"/>
        <v>2328.6908793277312</v>
      </c>
      <c r="AF355" s="69">
        <f t="shared" si="243"/>
        <v>2074.46976</v>
      </c>
      <c r="AG355" s="95">
        <f t="shared" si="263"/>
        <v>2098.6607314285716</v>
      </c>
      <c r="AH355" s="93">
        <f t="shared" si="244"/>
        <v>20.988008208063402</v>
      </c>
      <c r="AI355" s="81">
        <f t="shared" si="245"/>
        <v>1.6976613516916763</v>
      </c>
      <c r="AJ355" s="80">
        <f t="shared" si="246"/>
        <v>19.914909695999999</v>
      </c>
      <c r="AK355" s="80">
        <f t="shared" si="247"/>
        <v>39.692495883219394</v>
      </c>
      <c r="AL355" s="78">
        <f t="shared" ca="1" si="248"/>
        <v>0.88639438775656498</v>
      </c>
      <c r="AM355" s="80">
        <f t="shared" ca="1" si="249"/>
        <v>36.382936134699833</v>
      </c>
      <c r="AN355" s="80">
        <f t="shared" si="250"/>
        <v>19.570469433962263</v>
      </c>
      <c r="AO355" s="80">
        <f t="shared" si="251"/>
        <v>4.0311216684113047</v>
      </c>
      <c r="AP355" s="80">
        <f t="shared" si="252"/>
        <v>4.2770335145626062</v>
      </c>
      <c r="AQ355" s="80">
        <f t="shared" ca="1" si="253"/>
        <v>2.6592105119149183</v>
      </c>
      <c r="AR355" s="80">
        <f t="shared" si="254"/>
        <v>2.842112046250556</v>
      </c>
      <c r="AS355" s="78">
        <f t="shared" si="255"/>
        <v>-2.8642120020077135E-3</v>
      </c>
      <c r="AT355" s="96">
        <f t="shared" ca="1" si="256"/>
        <v>4</v>
      </c>
      <c r="AU355" s="97" t="str">
        <f t="shared" ca="1" si="257"/>
        <v>Silt mxture</v>
      </c>
      <c r="AV355" s="98">
        <f t="shared" si="258"/>
        <v>4</v>
      </c>
      <c r="AW355" s="99" t="str">
        <f t="shared" si="259"/>
        <v>Silt mxture</v>
      </c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</row>
    <row r="356" spans="1:69">
      <c r="A356">
        <v>6.86</v>
      </c>
      <c r="C356" s="89">
        <f t="shared" si="220"/>
        <v>-22.506288000000001</v>
      </c>
      <c r="D356" s="84">
        <f t="shared" si="221"/>
        <v>22.506288000000001</v>
      </c>
      <c r="E356" s="76">
        <v>1.9983</v>
      </c>
      <c r="F356" s="91">
        <f t="shared" si="222"/>
        <v>20.862251999999998</v>
      </c>
      <c r="G356" s="80">
        <f t="shared" si="223"/>
        <v>20.990663999999999</v>
      </c>
      <c r="H356" s="81">
        <f t="shared" si="261"/>
        <v>21.13199177142857</v>
      </c>
      <c r="I356" s="102">
        <v>76.7</v>
      </c>
      <c r="J356" s="92">
        <f t="shared" si="224"/>
        <v>0.80074800000000002</v>
      </c>
      <c r="K356" s="102">
        <v>61.5</v>
      </c>
      <c r="L356" s="78">
        <f t="shared" si="225"/>
        <v>0.64205999999999996</v>
      </c>
      <c r="M356" s="81">
        <f t="shared" si="226"/>
        <v>0.70219618559999997</v>
      </c>
      <c r="N356" s="14">
        <f t="shared" si="260"/>
        <v>115</v>
      </c>
      <c r="O356" s="78">
        <f t="shared" si="227"/>
        <v>1.1965077599999994</v>
      </c>
      <c r="P356" s="78">
        <f t="shared" si="228"/>
        <v>0.49431157439999929</v>
      </c>
      <c r="Q356" s="93">
        <f t="shared" si="229"/>
        <v>6.5320715592000003</v>
      </c>
      <c r="R356" s="80">
        <f t="shared" si="230"/>
        <v>13.214482317410226</v>
      </c>
      <c r="S356" s="80">
        <f t="shared" si="231"/>
        <v>2908.1861753378239</v>
      </c>
      <c r="T356" s="69">
        <f t="shared" si="232"/>
        <v>217.49709273599967</v>
      </c>
      <c r="U356" s="78">
        <f t="shared" si="233"/>
        <v>1.8598161273304576</v>
      </c>
      <c r="V356" s="69">
        <f t="shared" si="234"/>
        <v>116.05252634542056</v>
      </c>
      <c r="W356" s="80">
        <f t="shared" ca="1" si="235"/>
        <v>8.202335053924914</v>
      </c>
      <c r="X356" s="80">
        <f t="shared" ca="1" si="236"/>
        <v>34.789124532381784</v>
      </c>
      <c r="Y356" s="94">
        <f t="shared" ca="1" si="237"/>
        <v>2.7461313507880015E-7</v>
      </c>
      <c r="Z356" s="80">
        <f t="shared" ca="1" si="238"/>
        <v>14</v>
      </c>
      <c r="AA356" s="80">
        <f t="shared" ca="1" si="239"/>
        <v>277.11818735999998</v>
      </c>
      <c r="AB356" s="80">
        <f t="shared" ca="1" si="240"/>
        <v>210.73927629678624</v>
      </c>
      <c r="AC356" s="80">
        <f t="shared" si="241"/>
        <v>14.748712080778883</v>
      </c>
      <c r="AD356" s="69">
        <f t="shared" si="242"/>
        <v>2328.7242635294119</v>
      </c>
      <c r="AE356" s="69">
        <f t="shared" si="262"/>
        <v>2345.3510601680673</v>
      </c>
      <c r="AF356" s="69">
        <f t="shared" si="243"/>
        <v>2099.0664000000002</v>
      </c>
      <c r="AG356" s="95">
        <f t="shared" si="263"/>
        <v>2113.199177142857</v>
      </c>
      <c r="AH356" s="93">
        <f t="shared" si="244"/>
        <v>21.853934752142404</v>
      </c>
      <c r="AI356" s="81">
        <f t="shared" si="245"/>
        <v>1.6199256531105033</v>
      </c>
      <c r="AJ356" s="80">
        <f t="shared" si="246"/>
        <v>20.15103744</v>
      </c>
      <c r="AK356" s="80">
        <f t="shared" si="247"/>
        <v>40.043885810334018</v>
      </c>
      <c r="AL356" s="78">
        <f t="shared" ca="1" si="248"/>
        <v>0.87960181948136218</v>
      </c>
      <c r="AM356" s="80">
        <f t="shared" ca="1" si="249"/>
        <v>36.529832829144553</v>
      </c>
      <c r="AN356" s="80">
        <f t="shared" si="250"/>
        <v>19.802513207547168</v>
      </c>
      <c r="AO356" s="80">
        <f t="shared" si="251"/>
        <v>3.8147816572167517</v>
      </c>
      <c r="AP356" s="80">
        <f t="shared" si="252"/>
        <v>4.0453757679342237</v>
      </c>
      <c r="AQ356" s="80">
        <f t="shared" ca="1" si="253"/>
        <v>2.6411685978562969</v>
      </c>
      <c r="AR356" s="80">
        <f t="shared" si="254"/>
        <v>2.8228421196602129</v>
      </c>
      <c r="AS356" s="78">
        <f t="shared" si="255"/>
        <v>-3.0380777473341799E-3</v>
      </c>
      <c r="AT356" s="96">
        <f t="shared" ca="1" si="256"/>
        <v>4</v>
      </c>
      <c r="AU356" s="97" t="str">
        <f t="shared" ca="1" si="257"/>
        <v>Silt mxture</v>
      </c>
      <c r="AV356" s="98">
        <f t="shared" si="258"/>
        <v>4</v>
      </c>
      <c r="AW356" s="99" t="str">
        <f t="shared" si="259"/>
        <v>Silt mxture</v>
      </c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</row>
    <row r="357" spans="1:69">
      <c r="A357">
        <v>6.88</v>
      </c>
      <c r="C357" s="89">
        <f t="shared" si="220"/>
        <v>-22.571904</v>
      </c>
      <c r="D357" s="84">
        <f t="shared" si="221"/>
        <v>22.571904</v>
      </c>
      <c r="E357" s="76">
        <v>2.0891000000000002</v>
      </c>
      <c r="F357" s="91">
        <f t="shared" si="222"/>
        <v>21.810204000000002</v>
      </c>
      <c r="G357" s="80">
        <f t="shared" si="223"/>
        <v>21.938407200000004</v>
      </c>
      <c r="H357" s="81">
        <f t="shared" si="261"/>
        <v>21.110306399999995</v>
      </c>
      <c r="I357" s="102">
        <v>74.900000000000006</v>
      </c>
      <c r="J357" s="92">
        <f t="shared" si="224"/>
        <v>0.78195599999999998</v>
      </c>
      <c r="K357" s="102">
        <v>61.4</v>
      </c>
      <c r="L357" s="78">
        <f t="shared" si="225"/>
        <v>0.64101599999999992</v>
      </c>
      <c r="M357" s="81">
        <f t="shared" si="226"/>
        <v>0.70424340479999992</v>
      </c>
      <c r="N357" s="14">
        <f t="shared" si="260"/>
        <v>115</v>
      </c>
      <c r="O357" s="78">
        <f t="shared" si="227"/>
        <v>1.2002806799999992</v>
      </c>
      <c r="P357" s="78">
        <f t="shared" si="228"/>
        <v>0.49603727519999924</v>
      </c>
      <c r="Q357" s="93">
        <f t="shared" si="229"/>
        <v>6.8435817516000021</v>
      </c>
      <c r="R357" s="80">
        <f t="shared" si="230"/>
        <v>13.796507024276979</v>
      </c>
      <c r="S357" s="80">
        <f t="shared" si="231"/>
        <v>3120.0983055162128</v>
      </c>
      <c r="T357" s="69">
        <f t="shared" si="232"/>
        <v>218.25640108799968</v>
      </c>
      <c r="U357" s="78">
        <f t="shared" si="233"/>
        <v>1.8587575723101417</v>
      </c>
      <c r="V357" s="69">
        <f t="shared" si="234"/>
        <v>115.98647251215284</v>
      </c>
      <c r="W357" s="80">
        <f t="shared" ca="1" si="235"/>
        <v>8.397228775194268</v>
      </c>
      <c r="X357" s="80">
        <f t="shared" ca="1" si="236"/>
        <v>34.953270875734333</v>
      </c>
      <c r="Y357" s="94">
        <f t="shared" ca="1" si="237"/>
        <v>3.4326915914959581E-7</v>
      </c>
      <c r="Z357" s="80">
        <f t="shared" ca="1" si="238"/>
        <v>14</v>
      </c>
      <c r="AA357" s="80">
        <f t="shared" ca="1" si="239"/>
        <v>290.33377128000006</v>
      </c>
      <c r="AB357" s="80">
        <f t="shared" ca="1" si="240"/>
        <v>275.98882026466157</v>
      </c>
      <c r="AC357" s="80">
        <f t="shared" si="241"/>
        <v>14.53488957658414</v>
      </c>
      <c r="AD357" s="69">
        <f t="shared" si="242"/>
        <v>2439.7795905882358</v>
      </c>
      <c r="AE357" s="69">
        <f t="shared" si="262"/>
        <v>2342.3559670588234</v>
      </c>
      <c r="AF357" s="69">
        <f t="shared" si="243"/>
        <v>2193.8407200000006</v>
      </c>
      <c r="AG357" s="95">
        <f t="shared" si="263"/>
        <v>2111.0306399999999</v>
      </c>
      <c r="AH357" s="93">
        <f t="shared" si="244"/>
        <v>23.062439917730909</v>
      </c>
      <c r="AI357" s="81">
        <f t="shared" si="245"/>
        <v>1.5764057241156324</v>
      </c>
      <c r="AJ357" s="80">
        <f t="shared" si="246"/>
        <v>21.060870912000002</v>
      </c>
      <c r="AK357" s="80">
        <f t="shared" si="247"/>
        <v>41.80759704326357</v>
      </c>
      <c r="AL357" s="78">
        <f t="shared" ca="1" si="248"/>
        <v>0.86753715603157511</v>
      </c>
      <c r="AM357" s="80">
        <f t="shared" ca="1" si="249"/>
        <v>37.806813906934934</v>
      </c>
      <c r="AN357" s="80">
        <f t="shared" si="250"/>
        <v>20.696610566037737</v>
      </c>
      <c r="AO357" s="80">
        <f t="shared" si="251"/>
        <v>3.5643243963490652</v>
      </c>
      <c r="AP357" s="80">
        <f t="shared" si="252"/>
        <v>3.7706202594813747</v>
      </c>
      <c r="AQ357" s="80">
        <f t="shared" ca="1" si="253"/>
        <v>2.6092891636544091</v>
      </c>
      <c r="AR357" s="80">
        <f t="shared" si="254"/>
        <v>2.7892747114151404</v>
      </c>
      <c r="AS357" s="78">
        <f t="shared" si="255"/>
        <v>-3.0488484453512718E-3</v>
      </c>
      <c r="AT357" s="96">
        <f t="shared" ca="1" si="256"/>
        <v>4</v>
      </c>
      <c r="AU357" s="97" t="str">
        <f t="shared" ca="1" si="257"/>
        <v>Silt mxture</v>
      </c>
      <c r="AV357" s="98">
        <f t="shared" si="258"/>
        <v>4</v>
      </c>
      <c r="AW357" s="99" t="str">
        <f t="shared" si="259"/>
        <v>Silt mxture</v>
      </c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</row>
    <row r="358" spans="1:69">
      <c r="A358">
        <v>6.9</v>
      </c>
      <c r="C358" s="89">
        <f t="shared" si="220"/>
        <v>-22.637520000000002</v>
      </c>
      <c r="D358" s="84">
        <f t="shared" si="221"/>
        <v>22.637520000000002</v>
      </c>
      <c r="E358" s="76">
        <v>1.9646999999999999</v>
      </c>
      <c r="F358" s="91">
        <f t="shared" si="222"/>
        <v>20.511467999999997</v>
      </c>
      <c r="G358" s="80">
        <f t="shared" si="223"/>
        <v>20.641759199999996</v>
      </c>
      <c r="H358" s="81">
        <f t="shared" si="261"/>
        <v>21.140492914285716</v>
      </c>
      <c r="I358" s="102">
        <v>80.7</v>
      </c>
      <c r="J358" s="92">
        <f t="shared" si="224"/>
        <v>0.84250800000000003</v>
      </c>
      <c r="K358" s="102">
        <v>62.4</v>
      </c>
      <c r="L358" s="78">
        <f t="shared" si="225"/>
        <v>0.65145599999999992</v>
      </c>
      <c r="M358" s="81">
        <f t="shared" si="226"/>
        <v>0.70629062399999998</v>
      </c>
      <c r="N358" s="14">
        <f t="shared" si="260"/>
        <v>115</v>
      </c>
      <c r="O358" s="78">
        <f t="shared" si="227"/>
        <v>1.2040535999999993</v>
      </c>
      <c r="P358" s="78">
        <f t="shared" si="228"/>
        <v>0.4977629759999993</v>
      </c>
      <c r="Q358" s="93">
        <f t="shared" si="229"/>
        <v>6.4144428479999993</v>
      </c>
      <c r="R358" s="80">
        <f t="shared" si="230"/>
        <v>12.886540697635191</v>
      </c>
      <c r="S358" s="80">
        <f t="shared" si="231"/>
        <v>2714.2637151429381</v>
      </c>
      <c r="T358" s="69">
        <f t="shared" si="232"/>
        <v>219.01570943999971</v>
      </c>
      <c r="U358" s="78">
        <f t="shared" si="233"/>
        <v>1.8651220811861986</v>
      </c>
      <c r="V358" s="69">
        <f t="shared" si="234"/>
        <v>116.3836178660188</v>
      </c>
      <c r="W358" s="80">
        <f t="shared" ca="1" si="235"/>
        <v>8.2032515883905788</v>
      </c>
      <c r="X358" s="80">
        <f t="shared" ca="1" si="236"/>
        <v>34.709452856294071</v>
      </c>
      <c r="Y358" s="94">
        <f t="shared" ca="1" si="237"/>
        <v>2.2889713174322553E-7</v>
      </c>
      <c r="Z358" s="80">
        <f t="shared" ca="1" si="238"/>
        <v>14</v>
      </c>
      <c r="AA358" s="80">
        <f t="shared" ca="1" si="239"/>
        <v>272.12787839999999</v>
      </c>
      <c r="AB358" s="80">
        <f t="shared" ca="1" si="240"/>
        <v>172.49342076866563</v>
      </c>
      <c r="AC358" s="80">
        <f t="shared" si="241"/>
        <v>14.958503233067134</v>
      </c>
      <c r="AD358" s="69">
        <f t="shared" si="242"/>
        <v>2286.7888941176466</v>
      </c>
      <c r="AE358" s="69">
        <f t="shared" si="262"/>
        <v>2345.4634487394956</v>
      </c>
      <c r="AF358" s="69">
        <f t="shared" si="243"/>
        <v>2064.1759199999997</v>
      </c>
      <c r="AG358" s="95">
        <f t="shared" si="263"/>
        <v>2114.049291428571</v>
      </c>
      <c r="AH358" s="93">
        <f t="shared" si="244"/>
        <v>20.761177281800141</v>
      </c>
      <c r="AI358" s="81">
        <f t="shared" si="245"/>
        <v>1.6925887231918213</v>
      </c>
      <c r="AJ358" s="80">
        <f t="shared" si="246"/>
        <v>19.816088831999995</v>
      </c>
      <c r="AK358" s="80">
        <f t="shared" si="247"/>
        <v>39.050123326167238</v>
      </c>
      <c r="AL358" s="78">
        <f t="shared" ca="1" si="248"/>
        <v>0.88967575436124391</v>
      </c>
      <c r="AM358" s="80">
        <f t="shared" ca="1" si="249"/>
        <v>35.925664111021824</v>
      </c>
      <c r="AN358" s="80">
        <f t="shared" si="250"/>
        <v>19.473357735849053</v>
      </c>
      <c r="AO358" s="80">
        <f t="shared" si="251"/>
        <v>4.0815707219373056</v>
      </c>
      <c r="AP358" s="80">
        <f t="shared" si="252"/>
        <v>4.3344004551648325</v>
      </c>
      <c r="AQ358" s="80">
        <f t="shared" ca="1" si="253"/>
        <v>2.6671820700810147</v>
      </c>
      <c r="AR358" s="80">
        <f t="shared" si="254"/>
        <v>2.8472384758698412</v>
      </c>
      <c r="AS358" s="78">
        <f t="shared" si="255"/>
        <v>-2.8210440639660711E-3</v>
      </c>
      <c r="AT358" s="96">
        <f t="shared" ca="1" si="256"/>
        <v>4</v>
      </c>
      <c r="AU358" s="97" t="str">
        <f t="shared" ca="1" si="257"/>
        <v>Silt mxture</v>
      </c>
      <c r="AV358" s="98">
        <f t="shared" si="258"/>
        <v>4</v>
      </c>
      <c r="AW358" s="99" t="str">
        <f t="shared" si="259"/>
        <v>Silt mxture</v>
      </c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</row>
    <row r="359" spans="1:69">
      <c r="A359">
        <v>6.92</v>
      </c>
      <c r="C359" s="89">
        <f t="shared" si="220"/>
        <v>-22.703136000000001</v>
      </c>
      <c r="D359" s="84">
        <f t="shared" si="221"/>
        <v>22.703136000000001</v>
      </c>
      <c r="E359" s="76">
        <v>2.0691999999999999</v>
      </c>
      <c r="F359" s="91">
        <f t="shared" si="222"/>
        <v>21.602447999999999</v>
      </c>
      <c r="G359" s="80">
        <f t="shared" si="223"/>
        <v>21.733992000000001</v>
      </c>
      <c r="H359" s="81">
        <f t="shared" si="261"/>
        <v>21.218703428571434</v>
      </c>
      <c r="I359" s="102">
        <v>80.8</v>
      </c>
      <c r="J359" s="92">
        <f t="shared" si="224"/>
        <v>0.84355199999999997</v>
      </c>
      <c r="K359" s="102">
        <v>63</v>
      </c>
      <c r="L359" s="78">
        <f t="shared" si="225"/>
        <v>0.65771999999999997</v>
      </c>
      <c r="M359" s="81">
        <f t="shared" si="226"/>
        <v>0.70833784320000004</v>
      </c>
      <c r="N359" s="14">
        <f t="shared" si="260"/>
        <v>115</v>
      </c>
      <c r="O359" s="78">
        <f t="shared" si="227"/>
        <v>1.2078265199999991</v>
      </c>
      <c r="P359" s="78">
        <f t="shared" si="228"/>
        <v>0.49948867679999925</v>
      </c>
      <c r="Q359" s="93">
        <f t="shared" si="229"/>
        <v>6.773634608400001</v>
      </c>
      <c r="R359" s="80">
        <f t="shared" si="230"/>
        <v>13.561137465208724</v>
      </c>
      <c r="S359" s="80">
        <f t="shared" si="231"/>
        <v>2862.7079274864614</v>
      </c>
      <c r="T359" s="69">
        <f t="shared" si="232"/>
        <v>219.77501779199969</v>
      </c>
      <c r="U359" s="78">
        <f t="shared" si="233"/>
        <v>1.8672826458116858</v>
      </c>
      <c r="V359" s="69">
        <f t="shared" si="234"/>
        <v>116.51843709864919</v>
      </c>
      <c r="W359" s="80">
        <f t="shared" ca="1" si="235"/>
        <v>8.473582861289561</v>
      </c>
      <c r="X359" s="80">
        <f t="shared" ca="1" si="236"/>
        <v>34.914917905537166</v>
      </c>
      <c r="Y359" s="94">
        <f t="shared" ca="1" si="237"/>
        <v>2.814087355402636E-7</v>
      </c>
      <c r="Z359" s="80">
        <f t="shared" ca="1" si="238"/>
        <v>14</v>
      </c>
      <c r="AA359" s="80">
        <f t="shared" ca="1" si="239"/>
        <v>287.36631672000004</v>
      </c>
      <c r="AB359" s="80">
        <f t="shared" ca="1" si="240"/>
        <v>223.94046966933635</v>
      </c>
      <c r="AC359" s="80">
        <f t="shared" si="241"/>
        <v>14.796628235319506</v>
      </c>
      <c r="AD359" s="69">
        <f t="shared" si="242"/>
        <v>2414.8429976470593</v>
      </c>
      <c r="AE359" s="69">
        <f t="shared" si="262"/>
        <v>2354.2208127731092</v>
      </c>
      <c r="AF359" s="69">
        <f t="shared" si="243"/>
        <v>2173.3992000000003</v>
      </c>
      <c r="AG359" s="95">
        <f t="shared" si="263"/>
        <v>2121.870342857143</v>
      </c>
      <c r="AH359" s="93">
        <f t="shared" si="244"/>
        <v>21.660879599612098</v>
      </c>
      <c r="AI359" s="81">
        <f t="shared" si="245"/>
        <v>1.6888310770211263</v>
      </c>
      <c r="AJ359" s="80">
        <f t="shared" si="246"/>
        <v>20.864632319999998</v>
      </c>
      <c r="AK359" s="80">
        <f t="shared" si="247"/>
        <v>41.094355955177946</v>
      </c>
      <c r="AL359" s="78">
        <f t="shared" ca="1" si="248"/>
        <v>0.87851549666536832</v>
      </c>
      <c r="AM359" s="80">
        <f t="shared" ca="1" si="249"/>
        <v>37.504505701227252</v>
      </c>
      <c r="AN359" s="80">
        <f t="shared" si="250"/>
        <v>20.503766037735847</v>
      </c>
      <c r="AO359" s="80">
        <f t="shared" si="251"/>
        <v>3.8812566048611776</v>
      </c>
      <c r="AP359" s="80">
        <f t="shared" si="252"/>
        <v>4.1096424016552353</v>
      </c>
      <c r="AQ359" s="80">
        <f t="shared" ca="1" si="253"/>
        <v>2.637676404262097</v>
      </c>
      <c r="AR359" s="80">
        <f t="shared" si="254"/>
        <v>2.8160367601716381</v>
      </c>
      <c r="AS359" s="78">
        <f t="shared" si="255"/>
        <v>-2.4660155472935445E-3</v>
      </c>
      <c r="AT359" s="96">
        <f t="shared" ca="1" si="256"/>
        <v>4</v>
      </c>
      <c r="AU359" s="97" t="str">
        <f t="shared" ca="1" si="257"/>
        <v>Silt mxture</v>
      </c>
      <c r="AV359" s="98">
        <f t="shared" si="258"/>
        <v>4</v>
      </c>
      <c r="AW359" s="99" t="str">
        <f t="shared" si="259"/>
        <v>Silt mxture</v>
      </c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</row>
    <row r="360" spans="1:69">
      <c r="A360">
        <v>6.94</v>
      </c>
      <c r="C360" s="89">
        <f t="shared" si="220"/>
        <v>-22.768752000000003</v>
      </c>
      <c r="D360" s="84">
        <f t="shared" si="221"/>
        <v>22.768752000000003</v>
      </c>
      <c r="E360" s="76">
        <v>2.0095000000000001</v>
      </c>
      <c r="F360" s="91">
        <f t="shared" si="222"/>
        <v>20.979179999999999</v>
      </c>
      <c r="G360" s="80">
        <f t="shared" si="223"/>
        <v>21.1100976</v>
      </c>
      <c r="H360" s="81">
        <f t="shared" si="261"/>
        <v>21.107770971428572</v>
      </c>
      <c r="I360" s="102">
        <v>83</v>
      </c>
      <c r="J360" s="92">
        <f t="shared" si="224"/>
        <v>0.86651999999999996</v>
      </c>
      <c r="K360" s="102">
        <v>62.7</v>
      </c>
      <c r="L360" s="78">
        <f t="shared" si="225"/>
        <v>0.65458800000000006</v>
      </c>
      <c r="M360" s="81">
        <f t="shared" si="226"/>
        <v>0.7103850624000001</v>
      </c>
      <c r="N360" s="14">
        <f t="shared" si="260"/>
        <v>115</v>
      </c>
      <c r="O360" s="78">
        <f t="shared" si="227"/>
        <v>1.2115994399999992</v>
      </c>
      <c r="P360" s="78">
        <f t="shared" si="228"/>
        <v>0.50121437759999932</v>
      </c>
      <c r="Q360" s="93">
        <f t="shared" si="229"/>
        <v>6.5665043927999998</v>
      </c>
      <c r="R360" s="80">
        <f t="shared" si="230"/>
        <v>13.101189204194148</v>
      </c>
      <c r="S360" s="80">
        <f t="shared" si="231"/>
        <v>2701.6107920525915</v>
      </c>
      <c r="T360" s="69">
        <f t="shared" si="232"/>
        <v>220.53432614399969</v>
      </c>
      <c r="U360" s="78">
        <f t="shared" si="233"/>
        <v>1.8692942297959676</v>
      </c>
      <c r="V360" s="69">
        <f t="shared" si="234"/>
        <v>116.64395993926837</v>
      </c>
      <c r="W360" s="80">
        <f t="shared" ca="1" si="235"/>
        <v>8.3693836590194142</v>
      </c>
      <c r="X360" s="80">
        <f t="shared" ca="1" si="236"/>
        <v>34.787581223195389</v>
      </c>
      <c r="Y360" s="94">
        <f t="shared" ca="1" si="237"/>
        <v>2.3486668888526586E-7</v>
      </c>
      <c r="Z360" s="80">
        <f t="shared" ca="1" si="238"/>
        <v>14</v>
      </c>
      <c r="AA360" s="80">
        <f t="shared" ca="1" si="239"/>
        <v>278.57897423999998</v>
      </c>
      <c r="AB360" s="80">
        <f t="shared" ca="1" si="240"/>
        <v>181.18778198622252</v>
      </c>
      <c r="AC360" s="80">
        <f t="shared" si="241"/>
        <v>14.972708042532105</v>
      </c>
      <c r="AD360" s="69">
        <f t="shared" si="242"/>
        <v>2340.9997835294116</v>
      </c>
      <c r="AE360" s="69">
        <f t="shared" si="262"/>
        <v>2340.7260625210083</v>
      </c>
      <c r="AF360" s="69">
        <f t="shared" si="243"/>
        <v>2111.0097599999999</v>
      </c>
      <c r="AG360" s="95">
        <f t="shared" si="263"/>
        <v>2110.7770971428567</v>
      </c>
      <c r="AH360" s="93">
        <f t="shared" si="244"/>
        <v>20.718576984335051</v>
      </c>
      <c r="AI360" s="81">
        <f t="shared" si="245"/>
        <v>1.7288410682654789</v>
      </c>
      <c r="AJ360" s="80">
        <f t="shared" si="246"/>
        <v>20.265693696</v>
      </c>
      <c r="AK360" s="80">
        <f t="shared" si="247"/>
        <v>39.700573346042866</v>
      </c>
      <c r="AL360" s="78">
        <f t="shared" ca="1" si="248"/>
        <v>0.88843724402035829</v>
      </c>
      <c r="AM360" s="80">
        <f t="shared" ca="1" si="249"/>
        <v>36.518033604191487</v>
      </c>
      <c r="AN360" s="80">
        <f t="shared" si="250"/>
        <v>19.91518641509434</v>
      </c>
      <c r="AO360" s="80">
        <f t="shared" si="251"/>
        <v>4.1047654843623267</v>
      </c>
      <c r="AP360" s="80">
        <f t="shared" si="252"/>
        <v>4.3547005056988688</v>
      </c>
      <c r="AQ360" s="80">
        <f t="shared" ca="1" si="253"/>
        <v>2.6635040850333778</v>
      </c>
      <c r="AR360" s="80">
        <f t="shared" si="254"/>
        <v>2.8413705578797464</v>
      </c>
      <c r="AS360" s="78">
        <f t="shared" si="255"/>
        <v>-2.8040841048076388E-3</v>
      </c>
      <c r="AT360" s="96">
        <f t="shared" ca="1" si="256"/>
        <v>4</v>
      </c>
      <c r="AU360" s="97" t="str">
        <f t="shared" ca="1" si="257"/>
        <v>Silt mxture</v>
      </c>
      <c r="AV360" s="98">
        <f t="shared" si="258"/>
        <v>4</v>
      </c>
      <c r="AW360" s="99" t="str">
        <f t="shared" si="259"/>
        <v>Silt mxture</v>
      </c>
      <c r="AX360" s="78"/>
      <c r="AY360" s="78"/>
      <c r="AZ360" s="78"/>
      <c r="BA360" s="78"/>
      <c r="BB360" s="78"/>
      <c r="BC360" s="78"/>
      <c r="BD360" s="78"/>
      <c r="BE360" s="78"/>
      <c r="BF360" s="78"/>
      <c r="BG360" s="78"/>
      <c r="BH360" s="78"/>
      <c r="BI360" s="78"/>
      <c r="BJ360" s="78"/>
      <c r="BK360" s="78"/>
      <c r="BL360" s="78"/>
      <c r="BM360" s="78"/>
      <c r="BN360" s="78"/>
      <c r="BO360" s="78"/>
      <c r="BP360" s="78"/>
      <c r="BQ360" s="78"/>
    </row>
    <row r="361" spans="1:69">
      <c r="A361">
        <v>6.96</v>
      </c>
      <c r="C361" s="89">
        <f t="shared" si="220"/>
        <v>-22.834368000000001</v>
      </c>
      <c r="D361" s="84">
        <f t="shared" si="221"/>
        <v>22.834368000000001</v>
      </c>
      <c r="E361" s="76">
        <v>1.9821</v>
      </c>
      <c r="F361" s="91">
        <f t="shared" si="222"/>
        <v>20.693123999999997</v>
      </c>
      <c r="G361" s="80">
        <f t="shared" si="223"/>
        <v>20.823832799999998</v>
      </c>
      <c r="H361" s="81">
        <f t="shared" si="261"/>
        <v>20.885518285714284</v>
      </c>
      <c r="I361" s="102">
        <v>91.2</v>
      </c>
      <c r="J361" s="92">
        <f t="shared" si="224"/>
        <v>0.95212799999999997</v>
      </c>
      <c r="K361" s="102">
        <v>62.6</v>
      </c>
      <c r="L361" s="78">
        <f t="shared" si="225"/>
        <v>0.65354400000000001</v>
      </c>
      <c r="M361" s="81">
        <f t="shared" si="226"/>
        <v>0.71243228160000005</v>
      </c>
      <c r="N361" s="14">
        <f t="shared" si="260"/>
        <v>115</v>
      </c>
      <c r="O361" s="78">
        <f t="shared" si="227"/>
        <v>1.215372359999999</v>
      </c>
      <c r="P361" s="78">
        <f t="shared" si="228"/>
        <v>0.50294007839999932</v>
      </c>
      <c r="Q361" s="93">
        <f t="shared" si="229"/>
        <v>6.4707919451999993</v>
      </c>
      <c r="R361" s="80">
        <f t="shared" si="230"/>
        <v>12.865930203426014</v>
      </c>
      <c r="S361" s="80">
        <f t="shared" si="231"/>
        <v>2422.8650967343988</v>
      </c>
      <c r="T361" s="69">
        <f t="shared" si="232"/>
        <v>221.2936344959997</v>
      </c>
      <c r="U361" s="78">
        <f t="shared" si="233"/>
        <v>1.8798080896178482</v>
      </c>
      <c r="V361" s="69">
        <f t="shared" si="234"/>
        <v>117.30002479215372</v>
      </c>
      <c r="W361" s="80">
        <f t="shared" ca="1" si="235"/>
        <v>8.4484728305327064</v>
      </c>
      <c r="X361" s="80">
        <f t="shared" ca="1" si="236"/>
        <v>34.751379022565047</v>
      </c>
      <c r="Y361" s="94">
        <f t="shared" ca="1" si="237"/>
        <v>1.8312633060945439E-7</v>
      </c>
      <c r="Z361" s="80">
        <f t="shared" ca="1" si="238"/>
        <v>14</v>
      </c>
      <c r="AA361" s="80">
        <f t="shared" ca="1" si="239"/>
        <v>274.51844616</v>
      </c>
      <c r="AB361" s="80">
        <f t="shared" ca="1" si="240"/>
        <v>139.21353894431041</v>
      </c>
      <c r="AC361" s="80">
        <f t="shared" si="241"/>
        <v>15.303762884604927</v>
      </c>
      <c r="AD361" s="69">
        <f t="shared" si="242"/>
        <v>2306.8776988235295</v>
      </c>
      <c r="AE361" s="69">
        <f t="shared" si="262"/>
        <v>2314.1348147899157</v>
      </c>
      <c r="AF361" s="69">
        <f t="shared" si="243"/>
        <v>2082.3832799999996</v>
      </c>
      <c r="AG361" s="95">
        <f t="shared" si="263"/>
        <v>2088.5518285714284</v>
      </c>
      <c r="AH361" s="93">
        <f t="shared" si="244"/>
        <v>19.112483335290371</v>
      </c>
      <c r="AI361" s="81">
        <f t="shared" si="245"/>
        <v>1.8931241332546014</v>
      </c>
      <c r="AJ361" s="80">
        <f t="shared" si="246"/>
        <v>19.990879487999997</v>
      </c>
      <c r="AK361" s="80">
        <f t="shared" si="247"/>
        <v>38.98766728310914</v>
      </c>
      <c r="AL361" s="78">
        <f t="shared" ca="1" si="248"/>
        <v>0.90206302353704659</v>
      </c>
      <c r="AM361" s="80">
        <f t="shared" ca="1" si="249"/>
        <v>36.242343712387353</v>
      </c>
      <c r="AN361" s="80">
        <f t="shared" si="250"/>
        <v>19.645125283018864</v>
      </c>
      <c r="AO361" s="80">
        <f t="shared" si="251"/>
        <v>4.5722994856163082</v>
      </c>
      <c r="AP361" s="80">
        <f t="shared" si="252"/>
        <v>4.8556999307182735</v>
      </c>
      <c r="AQ361" s="80">
        <f t="shared" ca="1" si="253"/>
        <v>2.6990536349954675</v>
      </c>
      <c r="AR361" s="80">
        <f t="shared" si="254"/>
        <v>2.8763042305979258</v>
      </c>
      <c r="AS361" s="78">
        <f t="shared" si="255"/>
        <v>-3.0032078132902129E-3</v>
      </c>
      <c r="AT361" s="96">
        <f t="shared" ca="1" si="256"/>
        <v>4</v>
      </c>
      <c r="AU361" s="97" t="str">
        <f t="shared" ca="1" si="257"/>
        <v>Silt mxture</v>
      </c>
      <c r="AV361" s="98">
        <f t="shared" si="258"/>
        <v>4</v>
      </c>
      <c r="AW361" s="99" t="str">
        <f t="shared" si="259"/>
        <v>Silt mxture</v>
      </c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/>
      <c r="BP361" s="78"/>
      <c r="BQ361" s="78"/>
    </row>
    <row r="362" spans="1:69">
      <c r="A362">
        <v>6.98</v>
      </c>
      <c r="C362" s="89">
        <f t="shared" si="220"/>
        <v>-22.899984000000003</v>
      </c>
      <c r="D362" s="84">
        <f t="shared" si="221"/>
        <v>22.899984000000003</v>
      </c>
      <c r="E362" s="76">
        <v>2.0268999999999999</v>
      </c>
      <c r="F362" s="91">
        <f t="shared" si="222"/>
        <v>21.160836</v>
      </c>
      <c r="G362" s="80">
        <f t="shared" si="223"/>
        <v>21.292171199999999</v>
      </c>
      <c r="H362" s="81">
        <f t="shared" si="261"/>
        <v>20.898672685714285</v>
      </c>
      <c r="I362" s="102">
        <v>94</v>
      </c>
      <c r="J362" s="92">
        <f t="shared" si="224"/>
        <v>0.98136000000000001</v>
      </c>
      <c r="K362" s="102">
        <v>62.9</v>
      </c>
      <c r="L362" s="78">
        <f t="shared" si="225"/>
        <v>0.65667599999999993</v>
      </c>
      <c r="M362" s="81">
        <f t="shared" si="226"/>
        <v>0.71447950080000011</v>
      </c>
      <c r="N362" s="14">
        <f t="shared" si="260"/>
        <v>115</v>
      </c>
      <c r="O362" s="78">
        <f t="shared" si="227"/>
        <v>1.2191452799999991</v>
      </c>
      <c r="P362" s="78">
        <f t="shared" si="228"/>
        <v>0.50466577919999933</v>
      </c>
      <c r="Q362" s="93">
        <f t="shared" si="229"/>
        <v>6.6240985535999997</v>
      </c>
      <c r="R362" s="80">
        <f t="shared" si="230"/>
        <v>13.125713742866774</v>
      </c>
      <c r="S362" s="80">
        <f t="shared" si="231"/>
        <v>2406.3875246356793</v>
      </c>
      <c r="T362" s="69">
        <f t="shared" si="232"/>
        <v>222.0529428479997</v>
      </c>
      <c r="U362" s="78">
        <f t="shared" si="233"/>
        <v>1.8842233390683916</v>
      </c>
      <c r="V362" s="69">
        <f t="shared" si="234"/>
        <v>117.57553635786763</v>
      </c>
      <c r="W362" s="80">
        <f t="shared" ca="1" si="235"/>
        <v>8.6170499498350317</v>
      </c>
      <c r="X362" s="80">
        <f t="shared" ca="1" si="236"/>
        <v>34.843596036542152</v>
      </c>
      <c r="Y362" s="94">
        <f t="shared" ca="1" si="237"/>
        <v>1.88102119363616E-7</v>
      </c>
      <c r="Z362" s="80">
        <f t="shared" ca="1" si="238"/>
        <v>14</v>
      </c>
      <c r="AA362" s="80">
        <f t="shared" ca="1" si="239"/>
        <v>281.02236288</v>
      </c>
      <c r="AB362" s="80">
        <f t="shared" ca="1" si="240"/>
        <v>146.38403643590541</v>
      </c>
      <c r="AC362" s="80">
        <f t="shared" si="241"/>
        <v>15.324508548079343</v>
      </c>
      <c r="AD362" s="69">
        <f t="shared" si="242"/>
        <v>2361.5324611764704</v>
      </c>
      <c r="AE362" s="69">
        <f t="shared" si="262"/>
        <v>2315.2385183193278</v>
      </c>
      <c r="AF362" s="69">
        <f t="shared" si="243"/>
        <v>2129.2171199999998</v>
      </c>
      <c r="AG362" s="95">
        <f t="shared" si="263"/>
        <v>2089.8672685714287</v>
      </c>
      <c r="AH362" s="93">
        <f t="shared" si="244"/>
        <v>19.037475456415127</v>
      </c>
      <c r="AI362" s="81">
        <f t="shared" si="245"/>
        <v>1.944574093285383</v>
      </c>
      <c r="AJ362" s="80">
        <f t="shared" si="246"/>
        <v>20.440484351999999</v>
      </c>
      <c r="AK362" s="80">
        <f t="shared" si="247"/>
        <v>39.774890129899312</v>
      </c>
      <c r="AL362" s="78">
        <f t="shared" ca="1" si="248"/>
        <v>0.90068523268237843</v>
      </c>
      <c r="AM362" s="80">
        <f t="shared" ca="1" si="249"/>
        <v>36.948740570693467</v>
      </c>
      <c r="AN362" s="80">
        <f t="shared" si="250"/>
        <v>20.086953962264147</v>
      </c>
      <c r="AO362" s="80">
        <f t="shared" si="251"/>
        <v>4.6090179849765631</v>
      </c>
      <c r="AP362" s="80">
        <f t="shared" si="252"/>
        <v>4.8889490000718343</v>
      </c>
      <c r="AQ362" s="80">
        <f t="shared" ca="1" si="253"/>
        <v>2.6952237351639705</v>
      </c>
      <c r="AR362" s="80">
        <f t="shared" si="254"/>
        <v>2.8712788059600109</v>
      </c>
      <c r="AS362" s="78">
        <f t="shared" si="255"/>
        <v>-2.8796605469635236E-3</v>
      </c>
      <c r="AT362" s="96">
        <f t="shared" ca="1" si="256"/>
        <v>4</v>
      </c>
      <c r="AU362" s="97" t="str">
        <f t="shared" ca="1" si="257"/>
        <v>Silt mxture</v>
      </c>
      <c r="AV362" s="98">
        <f t="shared" si="258"/>
        <v>4</v>
      </c>
      <c r="AW362" s="99" t="str">
        <f t="shared" si="259"/>
        <v>Silt mxture</v>
      </c>
      <c r="AX362" s="78"/>
      <c r="AY362" s="78"/>
      <c r="AZ362" s="78"/>
      <c r="BA362" s="78"/>
      <c r="BB362" s="78"/>
      <c r="BC362" s="78"/>
      <c r="BD362" s="78"/>
      <c r="BE362" s="78"/>
      <c r="BF362" s="78"/>
      <c r="BG362" s="78"/>
      <c r="BH362" s="78"/>
      <c r="BI362" s="78"/>
      <c r="BJ362" s="78"/>
      <c r="BK362" s="78"/>
      <c r="BL362" s="78"/>
      <c r="BM362" s="78"/>
      <c r="BN362" s="78"/>
      <c r="BO362" s="78"/>
      <c r="BP362" s="78"/>
      <c r="BQ362" s="78"/>
    </row>
    <row r="363" spans="1:69">
      <c r="A363">
        <v>7</v>
      </c>
      <c r="C363" s="89">
        <f t="shared" si="220"/>
        <v>-22.965600000000002</v>
      </c>
      <c r="D363" s="84">
        <f t="shared" si="221"/>
        <v>22.965600000000002</v>
      </c>
      <c r="E363" s="76">
        <v>1.9237</v>
      </c>
      <c r="F363" s="91">
        <f t="shared" si="222"/>
        <v>20.083427999999998</v>
      </c>
      <c r="G363" s="80">
        <f t="shared" si="223"/>
        <v>20.214136799999999</v>
      </c>
      <c r="H363" s="81">
        <f t="shared" si="261"/>
        <v>20.817121371428566</v>
      </c>
      <c r="I363" s="102">
        <v>96.5</v>
      </c>
      <c r="J363" s="92">
        <f t="shared" si="224"/>
        <v>1.00746</v>
      </c>
      <c r="K363" s="102">
        <v>62.6</v>
      </c>
      <c r="L363" s="78">
        <f t="shared" si="225"/>
        <v>0.65354400000000001</v>
      </c>
      <c r="M363" s="81">
        <f t="shared" si="226"/>
        <v>0.71652672000000006</v>
      </c>
      <c r="N363" s="14">
        <f t="shared" si="260"/>
        <v>115</v>
      </c>
      <c r="O363" s="78">
        <f t="shared" si="227"/>
        <v>1.222918199999999</v>
      </c>
      <c r="P363" s="78">
        <f t="shared" si="228"/>
        <v>0.50639147999999934</v>
      </c>
      <c r="Q363" s="93">
        <f t="shared" si="229"/>
        <v>6.2671021380000003</v>
      </c>
      <c r="R363" s="80">
        <f t="shared" si="230"/>
        <v>12.376002333214627</v>
      </c>
      <c r="S363" s="80">
        <f t="shared" si="231"/>
        <v>2217.7168441076628</v>
      </c>
      <c r="T363" s="69">
        <f t="shared" si="232"/>
        <v>222.81225119999971</v>
      </c>
      <c r="U363" s="78">
        <f t="shared" si="233"/>
        <v>1.8852703657906311</v>
      </c>
      <c r="V363" s="69">
        <f t="shared" si="234"/>
        <v>117.64087082533538</v>
      </c>
      <c r="W363" s="80">
        <f t="shared" ca="1" si="235"/>
        <v>8.3937610481410374</v>
      </c>
      <c r="X363" s="80">
        <f t="shared" ca="1" si="236"/>
        <v>34.617814679844983</v>
      </c>
      <c r="Y363" s="94">
        <f t="shared" ca="1" si="237"/>
        <v>1.4253765593547332E-7</v>
      </c>
      <c r="Z363" s="80">
        <f t="shared" ca="1" si="238"/>
        <v>14</v>
      </c>
      <c r="AA363" s="80">
        <f t="shared" ca="1" si="239"/>
        <v>265.8770604</v>
      </c>
      <c r="AB363" s="80">
        <f t="shared" ca="1" si="240"/>
        <v>104.94690357165304</v>
      </c>
      <c r="AC363" s="80">
        <f t="shared" si="241"/>
        <v>15.572724854558796</v>
      </c>
      <c r="AD363" s="69">
        <f t="shared" si="242"/>
        <v>2234.2610117647059</v>
      </c>
      <c r="AE363" s="69">
        <f t="shared" si="262"/>
        <v>2305.2003731092436</v>
      </c>
      <c r="AF363" s="69">
        <f t="shared" si="243"/>
        <v>2021.4136800000001</v>
      </c>
      <c r="AG363" s="95">
        <f t="shared" si="263"/>
        <v>2081.712137142857</v>
      </c>
      <c r="AH363" s="93">
        <f t="shared" si="244"/>
        <v>17.861719758886647</v>
      </c>
      <c r="AI363" s="81">
        <f t="shared" si="245"/>
        <v>1.9894884487393061</v>
      </c>
      <c r="AJ363" s="80">
        <f t="shared" si="246"/>
        <v>19.405571327999997</v>
      </c>
      <c r="AK363" s="80">
        <f t="shared" si="247"/>
        <v>37.503037373377659</v>
      </c>
      <c r="AL363" s="78">
        <f t="shared" ca="1" si="248"/>
        <v>0.91586426955019062</v>
      </c>
      <c r="AM363" s="80">
        <f t="shared" ca="1" si="249"/>
        <v>35.243096724186053</v>
      </c>
      <c r="AN363" s="80">
        <f t="shared" si="250"/>
        <v>19.069940377358488</v>
      </c>
      <c r="AO363" s="80">
        <f t="shared" si="251"/>
        <v>4.9839377756659893</v>
      </c>
      <c r="AP363" s="80">
        <f t="shared" si="252"/>
        <v>5.3048728531827862</v>
      </c>
      <c r="AQ363" s="80">
        <f t="shared" ca="1" si="253"/>
        <v>2.7348500760738923</v>
      </c>
      <c r="AR363" s="80">
        <f t="shared" si="254"/>
        <v>2.9106107184367636</v>
      </c>
      <c r="AS363" s="78">
        <f t="shared" si="255"/>
        <v>-3.3164127761659301E-3</v>
      </c>
      <c r="AT363" s="96">
        <f t="shared" ca="1" si="256"/>
        <v>4</v>
      </c>
      <c r="AU363" s="97" t="str">
        <f t="shared" ca="1" si="257"/>
        <v>Silt mxture</v>
      </c>
      <c r="AV363" s="98">
        <f t="shared" si="258"/>
        <v>4</v>
      </c>
      <c r="AW363" s="99" t="str">
        <f t="shared" si="259"/>
        <v>Silt mxture</v>
      </c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/>
      <c r="BP363" s="78"/>
      <c r="BQ363" s="78"/>
    </row>
    <row r="364" spans="1:69">
      <c r="A364">
        <v>7.02</v>
      </c>
      <c r="C364" s="89">
        <f t="shared" si="220"/>
        <v>-23.031216000000001</v>
      </c>
      <c r="D364" s="84">
        <f t="shared" si="221"/>
        <v>23.031216000000001</v>
      </c>
      <c r="E364" s="76">
        <v>1.9398</v>
      </c>
      <c r="F364" s="91">
        <f t="shared" si="222"/>
        <v>20.251511999999998</v>
      </c>
      <c r="G364" s="80">
        <f t="shared" si="223"/>
        <v>20.382638399999998</v>
      </c>
      <c r="H364" s="81">
        <f t="shared" si="261"/>
        <v>20.895003771428573</v>
      </c>
      <c r="I364" s="102">
        <v>92.5</v>
      </c>
      <c r="J364" s="92">
        <f t="shared" si="224"/>
        <v>0.9657</v>
      </c>
      <c r="K364" s="102">
        <v>62.8</v>
      </c>
      <c r="L364" s="78">
        <f t="shared" si="225"/>
        <v>0.65563199999999999</v>
      </c>
      <c r="M364" s="81">
        <f t="shared" si="226"/>
        <v>0.71857393920000001</v>
      </c>
      <c r="N364" s="14">
        <f t="shared" si="260"/>
        <v>115</v>
      </c>
      <c r="O364" s="78">
        <f t="shared" si="227"/>
        <v>1.2266911199999988</v>
      </c>
      <c r="P364" s="78">
        <f t="shared" si="228"/>
        <v>0.50811718079999935</v>
      </c>
      <c r="Q364" s="93">
        <f t="shared" si="229"/>
        <v>6.3214626024000005</v>
      </c>
      <c r="R364" s="80">
        <f t="shared" si="230"/>
        <v>12.440954254778879</v>
      </c>
      <c r="S364" s="80">
        <f t="shared" si="231"/>
        <v>2333.6862964384263</v>
      </c>
      <c r="T364" s="69">
        <f t="shared" si="232"/>
        <v>223.57155955199974</v>
      </c>
      <c r="U364" s="78">
        <f t="shared" si="233"/>
        <v>1.8806307269756275</v>
      </c>
      <c r="V364" s="69">
        <f t="shared" si="234"/>
        <v>117.35135736327915</v>
      </c>
      <c r="W364" s="80">
        <f t="shared" ca="1" si="235"/>
        <v>8.3761795250939262</v>
      </c>
      <c r="X364" s="80">
        <f t="shared" ca="1" si="236"/>
        <v>34.6230196757394</v>
      </c>
      <c r="Y364" s="94">
        <f t="shared" ca="1" si="237"/>
        <v>1.5946401000295042E-7</v>
      </c>
      <c r="Z364" s="80">
        <f t="shared" ca="1" si="238"/>
        <v>14</v>
      </c>
      <c r="AA364" s="80">
        <f t="shared" ca="1" si="239"/>
        <v>268.18326192000001</v>
      </c>
      <c r="AB364" s="80">
        <f t="shared" ca="1" si="240"/>
        <v>118.4277554624347</v>
      </c>
      <c r="AC364" s="80">
        <f t="shared" si="241"/>
        <v>15.417770187929939</v>
      </c>
      <c r="AD364" s="69">
        <f t="shared" si="242"/>
        <v>2253.6408564705885</v>
      </c>
      <c r="AE364" s="69">
        <f t="shared" si="262"/>
        <v>2313.9191354621848</v>
      </c>
      <c r="AF364" s="69">
        <f t="shared" si="243"/>
        <v>2038.2638399999996</v>
      </c>
      <c r="AG364" s="95">
        <f t="shared" si="263"/>
        <v>2089.5003771428569</v>
      </c>
      <c r="AH364" s="93">
        <f t="shared" si="244"/>
        <v>18.556316103810481</v>
      </c>
      <c r="AI364" s="81">
        <f t="shared" si="245"/>
        <v>1.9005458514108193</v>
      </c>
      <c r="AJ364" s="80">
        <f t="shared" si="246"/>
        <v>19.567332863999997</v>
      </c>
      <c r="AK364" s="80">
        <f t="shared" si="247"/>
        <v>37.699861378117809</v>
      </c>
      <c r="AL364" s="78">
        <f t="shared" ca="1" si="248"/>
        <v>0.90983800634841105</v>
      </c>
      <c r="AM364" s="80">
        <f t="shared" ca="1" si="249"/>
        <v>35.281516432986564</v>
      </c>
      <c r="AN364" s="80">
        <f t="shared" si="250"/>
        <v>19.228904150943393</v>
      </c>
      <c r="AO364" s="80">
        <f t="shared" si="251"/>
        <v>4.7378557233297141</v>
      </c>
      <c r="AP364" s="80">
        <f t="shared" si="252"/>
        <v>5.0412542166904526</v>
      </c>
      <c r="AQ364" s="80">
        <f t="shared" ca="1" si="253"/>
        <v>2.7188194614205807</v>
      </c>
      <c r="AR364" s="80">
        <f t="shared" si="254"/>
        <v>2.8934452226588938</v>
      </c>
      <c r="AS364" s="78">
        <f t="shared" si="255"/>
        <v>-3.2857649000587572E-3</v>
      </c>
      <c r="AT364" s="96">
        <f t="shared" ca="1" si="256"/>
        <v>4</v>
      </c>
      <c r="AU364" s="97" t="str">
        <f t="shared" ca="1" si="257"/>
        <v>Silt mxture</v>
      </c>
      <c r="AV364" s="98">
        <f t="shared" si="258"/>
        <v>4</v>
      </c>
      <c r="AW364" s="99" t="str">
        <f t="shared" si="259"/>
        <v>Silt mxture</v>
      </c>
      <c r="AX364" s="78"/>
      <c r="AY364" s="78"/>
      <c r="AZ364" s="78"/>
      <c r="BA364" s="78"/>
      <c r="BB364" s="78"/>
      <c r="BC364" s="78"/>
      <c r="BD364" s="78"/>
      <c r="BE364" s="78"/>
      <c r="BF364" s="78"/>
      <c r="BG364" s="78"/>
      <c r="BH364" s="78"/>
      <c r="BI364" s="78"/>
      <c r="BJ364" s="78"/>
      <c r="BK364" s="78"/>
      <c r="BL364" s="78"/>
      <c r="BM364" s="78"/>
      <c r="BN364" s="78"/>
      <c r="BO364" s="78"/>
      <c r="BP364" s="78"/>
      <c r="BQ364" s="78"/>
    </row>
    <row r="365" spans="1:69">
      <c r="A365">
        <v>7.04</v>
      </c>
      <c r="C365" s="89">
        <f t="shared" si="220"/>
        <v>-23.096832000000003</v>
      </c>
      <c r="D365" s="84">
        <f t="shared" si="221"/>
        <v>23.096832000000003</v>
      </c>
      <c r="E365" s="76">
        <v>1.9734</v>
      </c>
      <c r="F365" s="91">
        <f t="shared" si="222"/>
        <v>20.602295999999999</v>
      </c>
      <c r="G365" s="80">
        <f t="shared" si="223"/>
        <v>20.733840000000001</v>
      </c>
      <c r="H365" s="81">
        <f t="shared" si="261"/>
        <v>21.039731999999997</v>
      </c>
      <c r="I365" s="102">
        <v>92.4</v>
      </c>
      <c r="J365" s="92">
        <f t="shared" si="224"/>
        <v>0.96465600000000007</v>
      </c>
      <c r="K365" s="102">
        <v>63</v>
      </c>
      <c r="L365" s="78">
        <f t="shared" si="225"/>
        <v>0.65771999999999997</v>
      </c>
      <c r="M365" s="81">
        <f t="shared" si="226"/>
        <v>0.72062115840000007</v>
      </c>
      <c r="N365" s="14">
        <f t="shared" si="260"/>
        <v>115</v>
      </c>
      <c r="O365" s="78">
        <f t="shared" si="227"/>
        <v>1.2304640399999989</v>
      </c>
      <c r="P365" s="78">
        <f t="shared" si="228"/>
        <v>0.50984288159999935</v>
      </c>
      <c r="Q365" s="93">
        <f t="shared" si="229"/>
        <v>6.436114066800001</v>
      </c>
      <c r="R365" s="80">
        <f t="shared" si="230"/>
        <v>12.623720559953796</v>
      </c>
      <c r="S365" s="80">
        <f t="shared" si="231"/>
        <v>2378.5834730966581</v>
      </c>
      <c r="T365" s="69">
        <f t="shared" si="232"/>
        <v>224.33086790399972</v>
      </c>
      <c r="U365" s="78">
        <f t="shared" si="233"/>
        <v>1.8811716322283019</v>
      </c>
      <c r="V365" s="69">
        <f t="shared" si="234"/>
        <v>117.38510985104604</v>
      </c>
      <c r="W365" s="80">
        <f t="shared" ca="1" si="235"/>
        <v>8.4675125301872392</v>
      </c>
      <c r="X365" s="80">
        <f t="shared" ca="1" si="236"/>
        <v>34.681621751695957</v>
      </c>
      <c r="Y365" s="94">
        <f t="shared" ca="1" si="237"/>
        <v>1.705698540735173E-7</v>
      </c>
      <c r="Z365" s="80">
        <f t="shared" ca="1" si="238"/>
        <v>14</v>
      </c>
      <c r="AA365" s="80">
        <f t="shared" ca="1" si="239"/>
        <v>273.04726344000005</v>
      </c>
      <c r="AB365" s="80">
        <f t="shared" ca="1" si="240"/>
        <v>128.97313443729425</v>
      </c>
      <c r="AC365" s="80">
        <f t="shared" si="241"/>
        <v>15.359838741087918</v>
      </c>
      <c r="AD365" s="69">
        <f t="shared" si="242"/>
        <v>2294.5148188235298</v>
      </c>
      <c r="AE365" s="69">
        <f t="shared" si="262"/>
        <v>2330.5021129411762</v>
      </c>
      <c r="AF365" s="69">
        <f t="shared" si="243"/>
        <v>2073.384</v>
      </c>
      <c r="AG365" s="95">
        <f t="shared" si="263"/>
        <v>2103.9731999999999</v>
      </c>
      <c r="AH365" s="93">
        <f t="shared" si="244"/>
        <v>18.833906996816467</v>
      </c>
      <c r="AI365" s="81">
        <f t="shared" si="245"/>
        <v>1.8920652515000247</v>
      </c>
      <c r="AJ365" s="80">
        <f t="shared" si="246"/>
        <v>19.9044864</v>
      </c>
      <c r="AK365" s="80">
        <f t="shared" si="247"/>
        <v>38.25369866652666</v>
      </c>
      <c r="AL365" s="78">
        <f t="shared" ca="1" si="248"/>
        <v>0.90625483942675356</v>
      </c>
      <c r="AM365" s="80">
        <f t="shared" ca="1" si="249"/>
        <v>35.716977870104564</v>
      </c>
      <c r="AN365" s="80">
        <f t="shared" si="250"/>
        <v>19.560226415094338</v>
      </c>
      <c r="AO365" s="80">
        <f t="shared" si="251"/>
        <v>4.6525679758308156</v>
      </c>
      <c r="AP365" s="80">
        <f t="shared" si="252"/>
        <v>4.9460975473089324</v>
      </c>
      <c r="AQ365" s="80">
        <f t="shared" ca="1" si="253"/>
        <v>2.7092011729618157</v>
      </c>
      <c r="AR365" s="80">
        <f t="shared" si="254"/>
        <v>2.8826716103594494</v>
      </c>
      <c r="AS365" s="78">
        <f t="shared" si="255"/>
        <v>-3.2251420743262997E-3</v>
      </c>
      <c r="AT365" s="96">
        <f t="shared" ca="1" si="256"/>
        <v>4</v>
      </c>
      <c r="AU365" s="97" t="str">
        <f t="shared" ca="1" si="257"/>
        <v>Silt mxture</v>
      </c>
      <c r="AV365" s="98">
        <f t="shared" si="258"/>
        <v>4</v>
      </c>
      <c r="AW365" s="99" t="str">
        <f t="shared" si="259"/>
        <v>Silt mxture</v>
      </c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</row>
    <row r="366" spans="1:69">
      <c r="A366">
        <v>7.06</v>
      </c>
      <c r="C366" s="89">
        <f t="shared" si="220"/>
        <v>-23.162448000000001</v>
      </c>
      <c r="D366" s="84">
        <f t="shared" si="221"/>
        <v>23.162448000000001</v>
      </c>
      <c r="E366" s="76">
        <v>2.0145</v>
      </c>
      <c r="F366" s="91">
        <f t="shared" si="222"/>
        <v>21.031379999999999</v>
      </c>
      <c r="G366" s="80">
        <f t="shared" si="223"/>
        <v>21.1631328</v>
      </c>
      <c r="H366" s="81">
        <f t="shared" si="261"/>
        <v>20.980343314285712</v>
      </c>
      <c r="I366" s="102">
        <v>92.3</v>
      </c>
      <c r="J366" s="92">
        <f t="shared" si="224"/>
        <v>0.96361199999999991</v>
      </c>
      <c r="K366" s="102">
        <v>63.1</v>
      </c>
      <c r="L366" s="78">
        <f t="shared" si="225"/>
        <v>0.65876400000000002</v>
      </c>
      <c r="M366" s="81">
        <f t="shared" si="226"/>
        <v>0.72266837760000002</v>
      </c>
      <c r="N366" s="14">
        <f t="shared" si="260"/>
        <v>115</v>
      </c>
      <c r="O366" s="78">
        <f t="shared" si="227"/>
        <v>1.2342369599999987</v>
      </c>
      <c r="P366" s="78">
        <f t="shared" si="228"/>
        <v>0.51156858239999936</v>
      </c>
      <c r="Q366" s="93">
        <f t="shared" si="229"/>
        <v>6.5765356272000011</v>
      </c>
      <c r="R366" s="80">
        <f t="shared" si="230"/>
        <v>12.855628460110863</v>
      </c>
      <c r="S366" s="80">
        <f t="shared" si="231"/>
        <v>2433.1120629220795</v>
      </c>
      <c r="T366" s="69">
        <f t="shared" si="232"/>
        <v>225.09017625599972</v>
      </c>
      <c r="U366" s="78">
        <f t="shared" si="233"/>
        <v>1.8818456785672584</v>
      </c>
      <c r="V366" s="69">
        <f t="shared" si="234"/>
        <v>117.42717034259692</v>
      </c>
      <c r="W366" s="80">
        <f t="shared" ca="1" si="235"/>
        <v>8.5776611003676404</v>
      </c>
      <c r="X366" s="80">
        <f t="shared" ca="1" si="236"/>
        <v>34.754910016403642</v>
      </c>
      <c r="Y366" s="94">
        <f t="shared" ca="1" si="237"/>
        <v>1.8508715110835384E-7</v>
      </c>
      <c r="Z366" s="80">
        <f t="shared" ca="1" si="238"/>
        <v>14</v>
      </c>
      <c r="AA366" s="80">
        <f t="shared" ca="1" si="239"/>
        <v>279.00454176000005</v>
      </c>
      <c r="AB366" s="80">
        <f t="shared" ca="1" si="240"/>
        <v>143.00350831564657</v>
      </c>
      <c r="AC366" s="80">
        <f t="shared" si="241"/>
        <v>15.290932736803871</v>
      </c>
      <c r="AD366" s="69">
        <f t="shared" si="242"/>
        <v>2344.5759811764706</v>
      </c>
      <c r="AE366" s="69">
        <f t="shared" si="262"/>
        <v>2323.0713357983191</v>
      </c>
      <c r="AF366" s="69">
        <f t="shared" si="243"/>
        <v>2116.3132799999998</v>
      </c>
      <c r="AG366" s="95">
        <f t="shared" si="263"/>
        <v>2098.0343314285715</v>
      </c>
      <c r="AH366" s="93">
        <f t="shared" si="244"/>
        <v>19.171227766381762</v>
      </c>
      <c r="AI366" s="81">
        <f t="shared" si="245"/>
        <v>1.8836418676832354</v>
      </c>
      <c r="AJ366" s="80">
        <f t="shared" si="246"/>
        <v>20.316607487999999</v>
      </c>
      <c r="AK366" s="80">
        <f t="shared" si="247"/>
        <v>38.956449879123824</v>
      </c>
      <c r="AL366" s="78">
        <f t="shared" ca="1" si="248"/>
        <v>0.90189032222675025</v>
      </c>
      <c r="AM366" s="80">
        <f t="shared" ca="1" si="249"/>
        <v>36.269141364676599</v>
      </c>
      <c r="AN366" s="80">
        <f t="shared" si="250"/>
        <v>19.965219622641509</v>
      </c>
      <c r="AO366" s="80">
        <f t="shared" si="251"/>
        <v>4.5532578239078099</v>
      </c>
      <c r="AP366" s="80">
        <f t="shared" si="252"/>
        <v>4.835250320621876</v>
      </c>
      <c r="AQ366" s="80">
        <f t="shared" ca="1" si="253"/>
        <v>2.6975320963709088</v>
      </c>
      <c r="AR366" s="80">
        <f t="shared" si="254"/>
        <v>2.8698092206583548</v>
      </c>
      <c r="AS366" s="78">
        <f t="shared" si="255"/>
        <v>-3.2066190777983411E-3</v>
      </c>
      <c r="AT366" s="96">
        <f t="shared" ca="1" si="256"/>
        <v>4</v>
      </c>
      <c r="AU366" s="97" t="str">
        <f t="shared" ca="1" si="257"/>
        <v>Silt mxture</v>
      </c>
      <c r="AV366" s="98">
        <f t="shared" si="258"/>
        <v>4</v>
      </c>
      <c r="AW366" s="99" t="str">
        <f t="shared" si="259"/>
        <v>Silt mxture</v>
      </c>
      <c r="AX366" s="78"/>
      <c r="AY366" s="78"/>
      <c r="AZ366" s="78"/>
      <c r="BA366" s="78"/>
      <c r="BB366" s="78"/>
      <c r="BC366" s="78"/>
      <c r="BD366" s="78"/>
      <c r="BE366" s="78"/>
      <c r="BF366" s="78"/>
      <c r="BG366" s="78"/>
      <c r="BH366" s="78"/>
      <c r="BI366" s="78"/>
      <c r="BJ366" s="78"/>
      <c r="BK366" s="78"/>
      <c r="BL366" s="78"/>
      <c r="BM366" s="78"/>
      <c r="BN366" s="78"/>
      <c r="BO366" s="78"/>
      <c r="BP366" s="78"/>
      <c r="BQ366" s="78"/>
    </row>
    <row r="367" spans="1:69">
      <c r="A367">
        <v>7.08</v>
      </c>
      <c r="C367" s="89">
        <f t="shared" si="220"/>
        <v>-23.228064</v>
      </c>
      <c r="D367" s="84">
        <f t="shared" si="221"/>
        <v>23.228064</v>
      </c>
      <c r="E367" s="76">
        <v>2.0617000000000001</v>
      </c>
      <c r="F367" s="91">
        <f t="shared" si="222"/>
        <v>21.524148</v>
      </c>
      <c r="G367" s="80">
        <f t="shared" si="223"/>
        <v>21.6552744</v>
      </c>
      <c r="H367" s="81">
        <f t="shared" si="261"/>
        <v>21.004474628571426</v>
      </c>
      <c r="I367" s="102">
        <v>84.5</v>
      </c>
      <c r="J367" s="92">
        <f t="shared" si="224"/>
        <v>0.88217999999999996</v>
      </c>
      <c r="K367" s="102">
        <v>62.8</v>
      </c>
      <c r="L367" s="78">
        <f t="shared" si="225"/>
        <v>0.65563199999999999</v>
      </c>
      <c r="M367" s="81">
        <f t="shared" si="226"/>
        <v>0.72471559679999997</v>
      </c>
      <c r="N367" s="14">
        <f t="shared" si="260"/>
        <v>115</v>
      </c>
      <c r="O367" s="78">
        <f t="shared" si="227"/>
        <v>1.2380098799999986</v>
      </c>
      <c r="P367" s="78">
        <f t="shared" si="228"/>
        <v>0.51329428319999937</v>
      </c>
      <c r="Q367" s="93">
        <f t="shared" si="229"/>
        <v>6.7376972916</v>
      </c>
      <c r="R367" s="80">
        <f t="shared" si="230"/>
        <v>13.126382880392867</v>
      </c>
      <c r="S367" s="80">
        <f t="shared" si="231"/>
        <v>2722.835611779909</v>
      </c>
      <c r="T367" s="69">
        <f t="shared" si="232"/>
        <v>225.84948460799973</v>
      </c>
      <c r="U367" s="78">
        <f t="shared" si="233"/>
        <v>1.8723910667659971</v>
      </c>
      <c r="V367" s="69">
        <f t="shared" si="234"/>
        <v>116.83720256619821</v>
      </c>
      <c r="W367" s="80">
        <f t="shared" ca="1" si="235"/>
        <v>8.5654259795900884</v>
      </c>
      <c r="X367" s="80">
        <f t="shared" ca="1" si="236"/>
        <v>34.806656107590356</v>
      </c>
      <c r="Y367" s="94">
        <f t="shared" ca="1" si="237"/>
        <v>2.408833976047403E-7</v>
      </c>
      <c r="Z367" s="80">
        <f t="shared" ca="1" si="238"/>
        <v>14</v>
      </c>
      <c r="AA367" s="80">
        <f t="shared" ca="1" si="239"/>
        <v>285.84170327999999</v>
      </c>
      <c r="AB367" s="80">
        <f t="shared" ca="1" si="240"/>
        <v>190.67405722120367</v>
      </c>
      <c r="AC367" s="80">
        <f t="shared" si="241"/>
        <v>14.948917565458157</v>
      </c>
      <c r="AD367" s="69">
        <f t="shared" si="242"/>
        <v>2402.0311200000001</v>
      </c>
      <c r="AE367" s="69">
        <f t="shared" si="262"/>
        <v>2325.4664410084033</v>
      </c>
      <c r="AF367" s="69">
        <f t="shared" si="243"/>
        <v>2165.5274399999998</v>
      </c>
      <c r="AG367" s="95">
        <f t="shared" si="263"/>
        <v>2100.4474628571429</v>
      </c>
      <c r="AH367" s="93">
        <f t="shared" si="244"/>
        <v>20.838817975180948</v>
      </c>
      <c r="AI367" s="81">
        <f t="shared" si="245"/>
        <v>1.7186632091444283</v>
      </c>
      <c r="AJ367" s="80">
        <f t="shared" si="246"/>
        <v>20.789063423999998</v>
      </c>
      <c r="AK367" s="80">
        <f t="shared" si="247"/>
        <v>39.776917819372322</v>
      </c>
      <c r="AL367" s="78">
        <f t="shared" ca="1" si="248"/>
        <v>0.88763025688558628</v>
      </c>
      <c r="AM367" s="80">
        <f t="shared" ca="1" si="249"/>
        <v>36.664136771432212</v>
      </c>
      <c r="AN367" s="80">
        <f t="shared" si="250"/>
        <v>20.429504150943394</v>
      </c>
      <c r="AO367" s="80">
        <f t="shared" si="251"/>
        <v>4.0737419609884977</v>
      </c>
      <c r="AP367" s="80">
        <f t="shared" si="252"/>
        <v>4.3207551096565799</v>
      </c>
      <c r="AQ367" s="80">
        <f t="shared" ca="1" si="253"/>
        <v>2.6598904524803686</v>
      </c>
      <c r="AR367" s="80">
        <f t="shared" si="254"/>
        <v>2.8307883228569577</v>
      </c>
      <c r="AS367" s="78">
        <f t="shared" si="255"/>
        <v>-3.3835872936028347E-3</v>
      </c>
      <c r="AT367" s="96">
        <f t="shared" ca="1" si="256"/>
        <v>4</v>
      </c>
      <c r="AU367" s="97" t="str">
        <f t="shared" ca="1" si="257"/>
        <v>Silt mxture</v>
      </c>
      <c r="AV367" s="98">
        <f t="shared" si="258"/>
        <v>4</v>
      </c>
      <c r="AW367" s="99" t="str">
        <f t="shared" si="259"/>
        <v>Silt mxture</v>
      </c>
      <c r="AX367" s="78"/>
      <c r="AY367" s="78"/>
      <c r="AZ367" s="78"/>
      <c r="BA367" s="78"/>
      <c r="BB367" s="78"/>
      <c r="BC367" s="78"/>
      <c r="BD367" s="78"/>
      <c r="BE367" s="78"/>
      <c r="BF367" s="78"/>
      <c r="BG367" s="78"/>
      <c r="BH367" s="78"/>
      <c r="BI367" s="78"/>
      <c r="BJ367" s="78"/>
      <c r="BK367" s="78"/>
      <c r="BL367" s="78"/>
      <c r="BM367" s="78"/>
      <c r="BN367" s="78"/>
      <c r="BO367" s="78"/>
      <c r="BP367" s="78"/>
      <c r="BQ367" s="78"/>
    </row>
    <row r="368" spans="1:69">
      <c r="A368">
        <v>7.1</v>
      </c>
      <c r="C368" s="89">
        <f t="shared" si="220"/>
        <v>-23.293679999999998</v>
      </c>
      <c r="D368" s="84">
        <f t="shared" si="221"/>
        <v>23.293679999999998</v>
      </c>
      <c r="E368" s="76">
        <v>2.0790999999999999</v>
      </c>
      <c r="F368" s="91">
        <f t="shared" si="222"/>
        <v>21.705803999999997</v>
      </c>
      <c r="G368" s="80">
        <f t="shared" si="223"/>
        <v>21.836930399999996</v>
      </c>
      <c r="H368" s="81">
        <f t="shared" si="261"/>
        <v>20.772915428571427</v>
      </c>
      <c r="I368" s="102">
        <v>81.2</v>
      </c>
      <c r="J368" s="92">
        <f t="shared" si="224"/>
        <v>0.84772800000000004</v>
      </c>
      <c r="K368" s="102">
        <v>62.8</v>
      </c>
      <c r="L368" s="78">
        <f t="shared" si="225"/>
        <v>0.65563199999999999</v>
      </c>
      <c r="M368" s="81">
        <f t="shared" si="226"/>
        <v>0.72676281599999992</v>
      </c>
      <c r="N368" s="14">
        <f t="shared" si="260"/>
        <v>115</v>
      </c>
      <c r="O368" s="78">
        <f t="shared" si="227"/>
        <v>1.2417827999999984</v>
      </c>
      <c r="P368" s="78">
        <f t="shared" si="228"/>
        <v>0.51501998399999938</v>
      </c>
      <c r="Q368" s="93">
        <f t="shared" si="229"/>
        <v>6.796398707999999</v>
      </c>
      <c r="R368" s="80">
        <f t="shared" si="230"/>
        <v>13.196378624406945</v>
      </c>
      <c r="S368" s="80">
        <f t="shared" si="231"/>
        <v>2858.179205094641</v>
      </c>
      <c r="T368" s="69">
        <f t="shared" si="232"/>
        <v>226.60879295999973</v>
      </c>
      <c r="U368" s="78">
        <f t="shared" si="233"/>
        <v>1.8680463941299594</v>
      </c>
      <c r="V368" s="69">
        <f t="shared" si="234"/>
        <v>116.56609499370947</v>
      </c>
      <c r="W368" s="80">
        <f t="shared" ca="1" si="235"/>
        <v>8.5528110705808995</v>
      </c>
      <c r="X368" s="80">
        <f t="shared" ca="1" si="236"/>
        <v>34.814240075060752</v>
      </c>
      <c r="Y368" s="94">
        <f t="shared" ca="1" si="237"/>
        <v>2.678337891339001E-7</v>
      </c>
      <c r="Z368" s="80">
        <f t="shared" ca="1" si="238"/>
        <v>14</v>
      </c>
      <c r="AA368" s="80">
        <f t="shared" ca="1" si="239"/>
        <v>288.33206639999997</v>
      </c>
      <c r="AB368" s="80">
        <f t="shared" ca="1" si="240"/>
        <v>213.8540396475303</v>
      </c>
      <c r="AC368" s="80">
        <f t="shared" si="241"/>
        <v>14.801441333907412</v>
      </c>
      <c r="AD368" s="69">
        <f t="shared" si="242"/>
        <v>2422.9585411764701</v>
      </c>
      <c r="AE368" s="69">
        <f t="shared" si="262"/>
        <v>2297.7803092436975</v>
      </c>
      <c r="AF368" s="69">
        <f t="shared" si="243"/>
        <v>2183.6930399999997</v>
      </c>
      <c r="AG368" s="95">
        <f t="shared" si="263"/>
        <v>2077.2915428571428</v>
      </c>
      <c r="AH368" s="93">
        <f t="shared" si="244"/>
        <v>21.584115773622884</v>
      </c>
      <c r="AI368" s="81">
        <f t="shared" si="245"/>
        <v>1.6460099148308021</v>
      </c>
      <c r="AJ368" s="80">
        <f t="shared" si="246"/>
        <v>20.963453183999995</v>
      </c>
      <c r="AK368" s="80">
        <f t="shared" si="247"/>
        <v>39.989026134566501</v>
      </c>
      <c r="AL368" s="78">
        <f t="shared" ca="1" si="248"/>
        <v>0.88193919488361794</v>
      </c>
      <c r="AM368" s="80">
        <f t="shared" ca="1" si="249"/>
        <v>36.72238808200153</v>
      </c>
      <c r="AN368" s="80">
        <f t="shared" si="250"/>
        <v>20.600877735849053</v>
      </c>
      <c r="AO368" s="80">
        <f t="shared" si="251"/>
        <v>3.8820840863237818</v>
      </c>
      <c r="AP368" s="80">
        <f t="shared" si="252"/>
        <v>4.1161540400904935</v>
      </c>
      <c r="AQ368" s="80">
        <f t="shared" ca="1" si="253"/>
        <v>2.6447396310024143</v>
      </c>
      <c r="AR368" s="80">
        <f t="shared" si="254"/>
        <v>2.8145238884087531</v>
      </c>
      <c r="AS368" s="78">
        <f t="shared" si="255"/>
        <v>-3.4537657792751116E-3</v>
      </c>
      <c r="AT368" s="96">
        <f t="shared" ca="1" si="256"/>
        <v>4</v>
      </c>
      <c r="AU368" s="97" t="str">
        <f t="shared" ca="1" si="257"/>
        <v>Silt mxture</v>
      </c>
      <c r="AV368" s="98">
        <f t="shared" si="258"/>
        <v>4</v>
      </c>
      <c r="AW368" s="99" t="str">
        <f t="shared" si="259"/>
        <v>Silt mxture</v>
      </c>
      <c r="AX368" s="78"/>
      <c r="AY368" s="78"/>
      <c r="AZ368" s="78"/>
      <c r="BA368" s="78"/>
      <c r="BB368" s="78"/>
      <c r="BC368" s="78"/>
      <c r="BD368" s="78"/>
      <c r="BE368" s="78"/>
      <c r="BF368" s="78"/>
      <c r="BG368" s="78"/>
      <c r="BH368" s="78"/>
      <c r="BI368" s="78"/>
      <c r="BJ368" s="78"/>
      <c r="BK368" s="78"/>
      <c r="BL368" s="78"/>
      <c r="BM368" s="78"/>
      <c r="BN368" s="78"/>
      <c r="BO368" s="78"/>
      <c r="BP368" s="78"/>
      <c r="BQ368" s="78"/>
    </row>
    <row r="369" spans="1:69">
      <c r="A369">
        <v>7.12</v>
      </c>
      <c r="C369" s="89">
        <f t="shared" si="220"/>
        <v>-23.359296000000001</v>
      </c>
      <c r="D369" s="84">
        <f t="shared" si="221"/>
        <v>23.359296000000001</v>
      </c>
      <c r="E369" s="76">
        <v>1.9871000000000001</v>
      </c>
      <c r="F369" s="91">
        <f t="shared" si="222"/>
        <v>20.745324</v>
      </c>
      <c r="G369" s="80">
        <f t="shared" si="223"/>
        <v>20.8764504</v>
      </c>
      <c r="H369" s="81">
        <f t="shared" si="261"/>
        <v>20.213510399999997</v>
      </c>
      <c r="I369" s="102">
        <v>78.5</v>
      </c>
      <c r="J369" s="92">
        <f t="shared" si="224"/>
        <v>0.81953999999999994</v>
      </c>
      <c r="K369" s="102">
        <v>62.8</v>
      </c>
      <c r="L369" s="78">
        <f t="shared" si="225"/>
        <v>0.65563199999999999</v>
      </c>
      <c r="M369" s="81">
        <f t="shared" si="226"/>
        <v>0.72881003519999998</v>
      </c>
      <c r="N369" s="14">
        <f t="shared" si="260"/>
        <v>115</v>
      </c>
      <c r="O369" s="78">
        <f t="shared" si="227"/>
        <v>1.2455557199999985</v>
      </c>
      <c r="P369" s="78">
        <f t="shared" si="228"/>
        <v>0.51674568479999938</v>
      </c>
      <c r="Q369" s="93">
        <f t="shared" si="229"/>
        <v>6.4781952444000002</v>
      </c>
      <c r="R369" s="80">
        <f t="shared" si="230"/>
        <v>12.536525093397369</v>
      </c>
      <c r="S369" s="80">
        <f t="shared" si="231"/>
        <v>2818.0650379194071</v>
      </c>
      <c r="T369" s="69">
        <f t="shared" si="232"/>
        <v>227.36810131199971</v>
      </c>
      <c r="U369" s="78">
        <f t="shared" si="233"/>
        <v>1.8623229296850696</v>
      </c>
      <c r="V369" s="69">
        <f t="shared" si="234"/>
        <v>116.20895081234835</v>
      </c>
      <c r="W369" s="80">
        <f t="shared" ca="1" si="235"/>
        <v>8.2758027121997788</v>
      </c>
      <c r="X369" s="80">
        <f t="shared" ca="1" si="236"/>
        <v>34.595660132689723</v>
      </c>
      <c r="Y369" s="94">
        <f t="shared" ca="1" si="237"/>
        <v>2.3515730022908741E-7</v>
      </c>
      <c r="Z369" s="80">
        <f t="shared" ca="1" si="238"/>
        <v>14</v>
      </c>
      <c r="AA369" s="80">
        <f t="shared" ca="1" si="239"/>
        <v>274.83252551999999</v>
      </c>
      <c r="AB369" s="80">
        <f t="shared" ca="1" si="240"/>
        <v>178.97226844548456</v>
      </c>
      <c r="AC369" s="80">
        <f t="shared" si="241"/>
        <v>14.844410436420159</v>
      </c>
      <c r="AD369" s="69">
        <f t="shared" si="242"/>
        <v>2309.5170211764707</v>
      </c>
      <c r="AE369" s="69">
        <f t="shared" si="262"/>
        <v>2231.5240800000001</v>
      </c>
      <c r="AF369" s="69">
        <f t="shared" si="243"/>
        <v>2087.6450399999999</v>
      </c>
      <c r="AG369" s="95">
        <f t="shared" si="263"/>
        <v>2021.3510399999998</v>
      </c>
      <c r="AH369" s="93">
        <f t="shared" si="244"/>
        <v>21.27226860534855</v>
      </c>
      <c r="AI369" s="81">
        <f t="shared" si="245"/>
        <v>1.5859638969548313</v>
      </c>
      <c r="AJ369" s="80">
        <f t="shared" si="246"/>
        <v>20.041392383999998</v>
      </c>
      <c r="AK369" s="80">
        <f t="shared" si="247"/>
        <v>37.98946997999203</v>
      </c>
      <c r="AL369" s="78">
        <f t="shared" ca="1" si="248"/>
        <v>0.88910254615130846</v>
      </c>
      <c r="AM369" s="80">
        <f t="shared" ca="1" si="249"/>
        <v>35.080034520589059</v>
      </c>
      <c r="AN369" s="80">
        <f t="shared" si="250"/>
        <v>19.694764528301885</v>
      </c>
      <c r="AO369" s="80">
        <f t="shared" si="251"/>
        <v>3.9256673634517867</v>
      </c>
      <c r="AP369" s="80">
        <f t="shared" si="252"/>
        <v>4.1747460488132981</v>
      </c>
      <c r="AQ369" s="80">
        <f t="shared" ca="1" si="253"/>
        <v>2.663327427030127</v>
      </c>
      <c r="AR369" s="80">
        <f t="shared" si="254"/>
        <v>2.8326192206555025</v>
      </c>
      <c r="AS369" s="78">
        <f t="shared" si="255"/>
        <v>-3.7276974072177125E-3</v>
      </c>
      <c r="AT369" s="96">
        <f t="shared" ca="1" si="256"/>
        <v>4</v>
      </c>
      <c r="AU369" s="97" t="str">
        <f t="shared" ca="1" si="257"/>
        <v>Silt mxture</v>
      </c>
      <c r="AV369" s="98">
        <f t="shared" si="258"/>
        <v>4</v>
      </c>
      <c r="AW369" s="99" t="str">
        <f t="shared" si="259"/>
        <v>Silt mxture</v>
      </c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/>
      <c r="BP369" s="78"/>
      <c r="BQ369" s="78"/>
    </row>
    <row r="370" spans="1:69">
      <c r="A370">
        <v>7.14</v>
      </c>
      <c r="C370" s="89">
        <f t="shared" si="220"/>
        <v>-23.424911999999999</v>
      </c>
      <c r="D370" s="84">
        <f t="shared" si="221"/>
        <v>23.424911999999999</v>
      </c>
      <c r="E370" s="76">
        <v>1.9398</v>
      </c>
      <c r="F370" s="91">
        <f t="shared" si="222"/>
        <v>20.251511999999998</v>
      </c>
      <c r="G370" s="80">
        <f t="shared" si="223"/>
        <v>20.383056</v>
      </c>
      <c r="H370" s="81">
        <f t="shared" si="261"/>
        <v>19.47993634285714</v>
      </c>
      <c r="I370" s="102">
        <v>75.400000000000006</v>
      </c>
      <c r="J370" s="92">
        <f t="shared" si="224"/>
        <v>0.78717599999999999</v>
      </c>
      <c r="K370" s="102">
        <v>63</v>
      </c>
      <c r="L370" s="78">
        <f t="shared" si="225"/>
        <v>0.65771999999999997</v>
      </c>
      <c r="M370" s="81">
        <f t="shared" si="226"/>
        <v>0.73085725439999993</v>
      </c>
      <c r="N370" s="14">
        <f t="shared" si="260"/>
        <v>115</v>
      </c>
      <c r="O370" s="78">
        <f t="shared" si="227"/>
        <v>1.2493286399999983</v>
      </c>
      <c r="P370" s="78">
        <f t="shared" si="228"/>
        <v>0.51847138559999939</v>
      </c>
      <c r="Q370" s="93">
        <f t="shared" si="229"/>
        <v>6.3141300288000011</v>
      </c>
      <c r="R370" s="80">
        <f t="shared" si="230"/>
        <v>12.17835777280745</v>
      </c>
      <c r="S370" s="80">
        <f t="shared" si="231"/>
        <v>2859.6231951117593</v>
      </c>
      <c r="T370" s="69">
        <f t="shared" si="232"/>
        <v>228.12740966399971</v>
      </c>
      <c r="U370" s="78">
        <f t="shared" si="233"/>
        <v>1.8566635233179727</v>
      </c>
      <c r="V370" s="69">
        <f t="shared" si="234"/>
        <v>115.85580385504149</v>
      </c>
      <c r="W370" s="80">
        <f t="shared" ca="1" si="235"/>
        <v>8.1024573071684074</v>
      </c>
      <c r="X370" s="80">
        <f t="shared" ca="1" si="236"/>
        <v>34.464748631909814</v>
      </c>
      <c r="Y370" s="94">
        <f t="shared" ca="1" si="237"/>
        <v>2.282829385667756E-7</v>
      </c>
      <c r="Z370" s="80">
        <f t="shared" ca="1" si="238"/>
        <v>14</v>
      </c>
      <c r="AA370" s="80">
        <f t="shared" ca="1" si="239"/>
        <v>267.87218304000004</v>
      </c>
      <c r="AB370" s="80">
        <f t="shared" ca="1" si="240"/>
        <v>169.34025905908175</v>
      </c>
      <c r="AC370" s="80">
        <f t="shared" si="241"/>
        <v>14.79990584245088</v>
      </c>
      <c r="AD370" s="69">
        <f t="shared" si="242"/>
        <v>2251.0267482352942</v>
      </c>
      <c r="AE370" s="69">
        <f t="shared" si="262"/>
        <v>2144.7773768067227</v>
      </c>
      <c r="AF370" s="69">
        <f t="shared" si="243"/>
        <v>2038.3056000000001</v>
      </c>
      <c r="AG370" s="95">
        <f t="shared" si="263"/>
        <v>1947.9936342857141</v>
      </c>
      <c r="AH370" s="93">
        <f t="shared" si="244"/>
        <v>21.43440309053479</v>
      </c>
      <c r="AI370" s="81">
        <f t="shared" si="245"/>
        <v>1.5182631517630294</v>
      </c>
      <c r="AJ370" s="80">
        <f t="shared" si="246"/>
        <v>19.567733759999999</v>
      </c>
      <c r="AK370" s="80">
        <f t="shared" si="247"/>
        <v>36.904114463052878</v>
      </c>
      <c r="AL370" s="78">
        <f t="shared" ca="1" si="248"/>
        <v>0.89079881202066735</v>
      </c>
      <c r="AM370" s="80">
        <f t="shared" ca="1" si="249"/>
        <v>34.131782268041697</v>
      </c>
      <c r="AN370" s="80">
        <f t="shared" si="250"/>
        <v>19.229298113207545</v>
      </c>
      <c r="AO370" s="80">
        <f t="shared" si="251"/>
        <v>3.8619135423069042</v>
      </c>
      <c r="AP370" s="80">
        <f t="shared" si="252"/>
        <v>4.1140755545917838</v>
      </c>
      <c r="AQ370" s="80">
        <f t="shared" ca="1" si="253"/>
        <v>2.6675659175504074</v>
      </c>
      <c r="AR370" s="80">
        <f t="shared" si="254"/>
        <v>2.8360696956134488</v>
      </c>
      <c r="AS370" s="78">
        <f t="shared" si="255"/>
        <v>-3.8224258673663861E-3</v>
      </c>
      <c r="AT370" s="96">
        <f t="shared" ca="1" si="256"/>
        <v>4</v>
      </c>
      <c r="AU370" s="97" t="str">
        <f t="shared" ca="1" si="257"/>
        <v>Silt mxture</v>
      </c>
      <c r="AV370" s="98">
        <f t="shared" si="258"/>
        <v>4</v>
      </c>
      <c r="AW370" s="99" t="str">
        <f t="shared" si="259"/>
        <v>Silt mxture</v>
      </c>
      <c r="AX370" s="78"/>
      <c r="AY370" s="78"/>
      <c r="AZ370" s="78"/>
      <c r="BA370" s="78"/>
      <c r="BB370" s="78"/>
      <c r="BC370" s="78"/>
      <c r="BD370" s="78"/>
      <c r="BE370" s="78"/>
      <c r="BF370" s="78"/>
      <c r="BG370" s="78"/>
      <c r="BH370" s="78"/>
      <c r="BI370" s="78"/>
      <c r="BJ370" s="78"/>
      <c r="BK370" s="78"/>
      <c r="BL370" s="78"/>
      <c r="BM370" s="78"/>
      <c r="BN370" s="78"/>
      <c r="BO370" s="78"/>
      <c r="BP370" s="78"/>
      <c r="BQ370" s="78"/>
    </row>
    <row r="371" spans="1:69">
      <c r="A371">
        <v>7.16</v>
      </c>
      <c r="C371" s="89">
        <f t="shared" si="220"/>
        <v>-23.490528000000001</v>
      </c>
      <c r="D371" s="84">
        <f t="shared" si="221"/>
        <v>23.490528000000001</v>
      </c>
      <c r="E371" s="76">
        <v>1.7843</v>
      </c>
      <c r="F371" s="91">
        <f t="shared" si="222"/>
        <v>18.628091999999999</v>
      </c>
      <c r="G371" s="80">
        <f t="shared" si="223"/>
        <v>18.761723999999997</v>
      </c>
      <c r="H371" s="81">
        <f t="shared" si="261"/>
        <v>18.562976228571426</v>
      </c>
      <c r="I371" s="102">
        <v>74</v>
      </c>
      <c r="J371" s="92">
        <f t="shared" si="224"/>
        <v>0.77256000000000002</v>
      </c>
      <c r="K371" s="102">
        <v>64</v>
      </c>
      <c r="L371" s="78">
        <f t="shared" si="225"/>
        <v>0.66815999999999998</v>
      </c>
      <c r="M371" s="81">
        <f t="shared" si="226"/>
        <v>0.73290447359999999</v>
      </c>
      <c r="N371" s="14">
        <f t="shared" si="260"/>
        <v>115</v>
      </c>
      <c r="O371" s="78">
        <f t="shared" si="227"/>
        <v>1.2531015599999984</v>
      </c>
      <c r="P371" s="78">
        <f t="shared" si="228"/>
        <v>0.5201970863999994</v>
      </c>
      <c r="Q371" s="93">
        <f t="shared" si="229"/>
        <v>5.7778454051999999</v>
      </c>
      <c r="R371" s="80">
        <f t="shared" si="230"/>
        <v>11.107031462220059</v>
      </c>
      <c r="S371" s="80">
        <f t="shared" si="231"/>
        <v>2666.2497852822394</v>
      </c>
      <c r="T371" s="69">
        <f t="shared" si="232"/>
        <v>228.88671801599975</v>
      </c>
      <c r="U371" s="78">
        <f t="shared" si="233"/>
        <v>1.8512261343287557</v>
      </c>
      <c r="V371" s="69">
        <f t="shared" si="234"/>
        <v>115.51651078211435</v>
      </c>
      <c r="W371" s="80">
        <f t="shared" ca="1" si="235"/>
        <v>7.6832867643766436</v>
      </c>
      <c r="X371" s="80">
        <f t="shared" ca="1" si="236"/>
        <v>34.086314210389048</v>
      </c>
      <c r="Y371" s="94">
        <f t="shared" ca="1" si="237"/>
        <v>1.6556625031354171E-7</v>
      </c>
      <c r="Z371" s="80">
        <f t="shared" ca="1" si="238"/>
        <v>14</v>
      </c>
      <c r="AA371" s="80">
        <f t="shared" ca="1" si="239"/>
        <v>245.12071416000001</v>
      </c>
      <c r="AB371" s="80">
        <f t="shared" ca="1" si="240"/>
        <v>112.38567927964247</v>
      </c>
      <c r="AC371" s="80">
        <f t="shared" si="241"/>
        <v>15.012761685619006</v>
      </c>
      <c r="AD371" s="69">
        <f t="shared" si="242"/>
        <v>2059.8379341176469</v>
      </c>
      <c r="AE371" s="69">
        <f t="shared" si="262"/>
        <v>2036.4558433613449</v>
      </c>
      <c r="AF371" s="69">
        <f t="shared" si="243"/>
        <v>1876.1723999999999</v>
      </c>
      <c r="AG371" s="95">
        <f t="shared" si="263"/>
        <v>1856.2976228571426</v>
      </c>
      <c r="AH371" s="93">
        <f t="shared" si="244"/>
        <v>20.257563459471481</v>
      </c>
      <c r="AI371" s="81">
        <f t="shared" si="245"/>
        <v>1.4851294253615814</v>
      </c>
      <c r="AJ371" s="80">
        <f t="shared" si="246"/>
        <v>18.011255039999998</v>
      </c>
      <c r="AK371" s="80">
        <f t="shared" si="247"/>
        <v>33.657671097636545</v>
      </c>
      <c r="AL371" s="78">
        <f t="shared" ca="1" si="248"/>
        <v>0.90836380685100138</v>
      </c>
      <c r="AM371" s="80">
        <f t="shared" ca="1" si="249"/>
        <v>31.532313613337674</v>
      </c>
      <c r="AN371" s="80">
        <f t="shared" si="250"/>
        <v>17.699739622641506</v>
      </c>
      <c r="AO371" s="80">
        <f t="shared" si="251"/>
        <v>4.1177452562461756</v>
      </c>
      <c r="AP371" s="80">
        <f t="shared" si="252"/>
        <v>4.412454507186232</v>
      </c>
      <c r="AQ371" s="80">
        <f t="shared" ca="1" si="253"/>
        <v>2.7134546153173416</v>
      </c>
      <c r="AR371" s="80">
        <f t="shared" si="254"/>
        <v>2.8815632195553778</v>
      </c>
      <c r="AS371" s="78">
        <f t="shared" si="255"/>
        <v>-3.6978622288459159E-3</v>
      </c>
      <c r="AT371" s="96">
        <f t="shared" ca="1" si="256"/>
        <v>4</v>
      </c>
      <c r="AU371" s="97" t="str">
        <f t="shared" ca="1" si="257"/>
        <v>Silt mxture</v>
      </c>
      <c r="AV371" s="98">
        <f t="shared" si="258"/>
        <v>4</v>
      </c>
      <c r="AW371" s="99" t="str">
        <f t="shared" si="259"/>
        <v>Silt mxture</v>
      </c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</row>
    <row r="372" spans="1:69">
      <c r="A372">
        <v>7.18</v>
      </c>
      <c r="C372" s="89">
        <f t="shared" si="220"/>
        <v>-23.556144</v>
      </c>
      <c r="D372" s="84">
        <f t="shared" si="221"/>
        <v>23.556144</v>
      </c>
      <c r="E372" s="76">
        <v>1.5978000000000001</v>
      </c>
      <c r="F372" s="91">
        <f t="shared" si="222"/>
        <v>16.681032000000002</v>
      </c>
      <c r="G372" s="80">
        <f t="shared" si="223"/>
        <v>16.818004800000001</v>
      </c>
      <c r="H372" s="81">
        <f t="shared" si="261"/>
        <v>17.64458434285714</v>
      </c>
      <c r="I372" s="102">
        <v>62.3</v>
      </c>
      <c r="J372" s="92">
        <f t="shared" si="224"/>
        <v>0.65041199999999999</v>
      </c>
      <c r="K372" s="102">
        <v>65.599999999999994</v>
      </c>
      <c r="L372" s="78">
        <f t="shared" si="225"/>
        <v>0.68486399999999992</v>
      </c>
      <c r="M372" s="81">
        <f t="shared" si="226"/>
        <v>0.73495169279999994</v>
      </c>
      <c r="N372" s="14">
        <f t="shared" si="260"/>
        <v>115</v>
      </c>
      <c r="O372" s="78">
        <f t="shared" si="227"/>
        <v>1.2568744799999982</v>
      </c>
      <c r="P372" s="78">
        <f t="shared" si="228"/>
        <v>0.52192278719999941</v>
      </c>
      <c r="Q372" s="93">
        <f t="shared" si="229"/>
        <v>5.1351730056000005</v>
      </c>
      <c r="R372" s="80">
        <f t="shared" si="230"/>
        <v>9.838951529878722</v>
      </c>
      <c r="S372" s="80">
        <f t="shared" si="231"/>
        <v>2814.7100824056865</v>
      </c>
      <c r="T372" s="69">
        <f t="shared" si="232"/>
        <v>229.64602636799975</v>
      </c>
      <c r="U372" s="78">
        <f t="shared" si="233"/>
        <v>1.8267704982311161</v>
      </c>
      <c r="V372" s="69">
        <f t="shared" si="234"/>
        <v>113.99047908962164</v>
      </c>
      <c r="W372" s="80">
        <f t="shared" ca="1" si="235"/>
        <v>6.9803299814840196</v>
      </c>
      <c r="X372" s="80">
        <f t="shared" ca="1" si="236"/>
        <v>33.535574313933829</v>
      </c>
      <c r="Y372" s="94">
        <f t="shared" ca="1" si="237"/>
        <v>1.4324750638990562E-7</v>
      </c>
      <c r="Z372" s="80">
        <f t="shared" ca="1" si="238"/>
        <v>14</v>
      </c>
      <c r="AA372" s="80">
        <f t="shared" ca="1" si="239"/>
        <v>217.85582448000002</v>
      </c>
      <c r="AB372" s="80">
        <f t="shared" ca="1" si="240"/>
        <v>86.420225379536205</v>
      </c>
      <c r="AC372" s="80">
        <f t="shared" si="241"/>
        <v>14.848031838537121</v>
      </c>
      <c r="AD372" s="69">
        <f t="shared" si="242"/>
        <v>1830.7212141176474</v>
      </c>
      <c r="AE372" s="69">
        <f t="shared" si="262"/>
        <v>1927.9658662184872</v>
      </c>
      <c r="AF372" s="69">
        <f t="shared" si="243"/>
        <v>1681.8004800000003</v>
      </c>
      <c r="AG372" s="95">
        <f t="shared" si="263"/>
        <v>1764.4584342857142</v>
      </c>
      <c r="AH372" s="93">
        <f t="shared" si="244"/>
        <v>20.778274807909849</v>
      </c>
      <c r="AI372" s="81">
        <f t="shared" si="245"/>
        <v>1.246184332148663</v>
      </c>
      <c r="AJ372" s="80">
        <f t="shared" si="246"/>
        <v>16.145284608000001</v>
      </c>
      <c r="AK372" s="80">
        <f t="shared" si="247"/>
        <v>29.815004635996125</v>
      </c>
      <c r="AL372" s="78">
        <f t="shared" ca="1" si="248"/>
        <v>0.91632648641660031</v>
      </c>
      <c r="AM372" s="80">
        <f t="shared" ca="1" si="249"/>
        <v>28.09885181614154</v>
      </c>
      <c r="AN372" s="80">
        <f t="shared" si="250"/>
        <v>15.866042264150943</v>
      </c>
      <c r="AO372" s="80">
        <f t="shared" si="251"/>
        <v>3.8673553000769747</v>
      </c>
      <c r="AP372" s="80">
        <f t="shared" si="252"/>
        <v>4.1797220807543489</v>
      </c>
      <c r="AQ372" s="80">
        <f t="shared" ca="1" si="253"/>
        <v>2.7341403858802464</v>
      </c>
      <c r="AR372" s="80">
        <f t="shared" si="254"/>
        <v>2.901295982262492</v>
      </c>
      <c r="AS372" s="78">
        <f t="shared" si="255"/>
        <v>-3.2187695732889422E-3</v>
      </c>
      <c r="AT372" s="96">
        <f t="shared" ca="1" si="256"/>
        <v>4</v>
      </c>
      <c r="AU372" s="97" t="str">
        <f t="shared" ca="1" si="257"/>
        <v>Silt mxture</v>
      </c>
      <c r="AV372" s="98">
        <f t="shared" si="258"/>
        <v>4</v>
      </c>
      <c r="AW372" s="99" t="str">
        <f t="shared" si="259"/>
        <v>Silt mxture</v>
      </c>
      <c r="AX372" s="78"/>
      <c r="AY372" s="78"/>
      <c r="AZ372" s="78"/>
      <c r="BA372" s="78"/>
      <c r="BB372" s="78"/>
      <c r="BC372" s="78"/>
      <c r="BD372" s="78"/>
      <c r="BE372" s="78"/>
      <c r="BF372" s="78"/>
      <c r="BG372" s="78"/>
      <c r="BH372" s="78"/>
      <c r="BI372" s="78"/>
      <c r="BJ372" s="78"/>
      <c r="BK372" s="78"/>
      <c r="BL372" s="78"/>
      <c r="BM372" s="78"/>
      <c r="BN372" s="78"/>
      <c r="BO372" s="78"/>
      <c r="BP372" s="78"/>
      <c r="BQ372" s="78"/>
    </row>
    <row r="373" spans="1:69">
      <c r="A373">
        <v>7.2</v>
      </c>
      <c r="C373" s="89">
        <f t="shared" si="220"/>
        <v>-23.621760000000002</v>
      </c>
      <c r="D373" s="84">
        <f t="shared" si="221"/>
        <v>23.621760000000002</v>
      </c>
      <c r="E373" s="76">
        <v>1.5219</v>
      </c>
      <c r="F373" s="91">
        <f t="shared" si="222"/>
        <v>15.888636</v>
      </c>
      <c r="G373" s="80">
        <f t="shared" si="223"/>
        <v>16.0281144</v>
      </c>
      <c r="H373" s="81">
        <f t="shared" si="261"/>
        <v>17.024895771428572</v>
      </c>
      <c r="I373" s="102">
        <v>52</v>
      </c>
      <c r="J373" s="92">
        <f t="shared" si="224"/>
        <v>0.54288000000000003</v>
      </c>
      <c r="K373" s="102">
        <v>66.8</v>
      </c>
      <c r="L373" s="78">
        <f t="shared" si="225"/>
        <v>0.6973919999999999</v>
      </c>
      <c r="M373" s="81">
        <f t="shared" si="226"/>
        <v>0.73699891200000001</v>
      </c>
      <c r="N373" s="14">
        <f t="shared" si="260"/>
        <v>115</v>
      </c>
      <c r="O373" s="78">
        <f t="shared" si="227"/>
        <v>1.2606473999999983</v>
      </c>
      <c r="P373" s="78">
        <f t="shared" si="228"/>
        <v>0.52364848799999941</v>
      </c>
      <c r="Q373" s="93">
        <f t="shared" si="229"/>
        <v>4.8732641100000009</v>
      </c>
      <c r="R373" s="80">
        <f t="shared" si="230"/>
        <v>9.3063652844921538</v>
      </c>
      <c r="S373" s="80">
        <f t="shared" si="231"/>
        <v>3200.2450980392159</v>
      </c>
      <c r="T373" s="69">
        <f t="shared" si="232"/>
        <v>230.40533471999976</v>
      </c>
      <c r="U373" s="78">
        <f t="shared" si="233"/>
        <v>1.8036993449437118</v>
      </c>
      <c r="V373" s="69">
        <f t="shared" si="234"/>
        <v>112.55083912448761</v>
      </c>
      <c r="W373" s="80">
        <f t="shared" ca="1" si="235"/>
        <v>6.5768676175978555</v>
      </c>
      <c r="X373" s="80">
        <f t="shared" ca="1" si="236"/>
        <v>33.248689968123031</v>
      </c>
      <c r="Y373" s="94">
        <f t="shared" ca="1" si="237"/>
        <v>1.6205613458650008E-7</v>
      </c>
      <c r="Z373" s="80">
        <f t="shared" ca="1" si="238"/>
        <v>14</v>
      </c>
      <c r="AA373" s="80">
        <f t="shared" ca="1" si="239"/>
        <v>206.74453800000003</v>
      </c>
      <c r="AB373" s="80">
        <f t="shared" ca="1" si="240"/>
        <v>92.780918792728031</v>
      </c>
      <c r="AC373" s="80">
        <f t="shared" si="241"/>
        <v>14.457784832839398</v>
      </c>
      <c r="AD373" s="69">
        <f t="shared" si="242"/>
        <v>1737.3490588235297</v>
      </c>
      <c r="AE373" s="69">
        <f t="shared" si="262"/>
        <v>1854.617455462185</v>
      </c>
      <c r="AF373" s="69">
        <f t="shared" si="243"/>
        <v>1602.8114399999999</v>
      </c>
      <c r="AG373" s="95">
        <f t="shared" si="263"/>
        <v>1702.4895771428571</v>
      </c>
      <c r="AH373" s="93">
        <f t="shared" si="244"/>
        <v>22.382682998922139</v>
      </c>
      <c r="AI373" s="81">
        <f t="shared" si="245"/>
        <v>1.0367259954735144</v>
      </c>
      <c r="AJ373" s="80">
        <f t="shared" si="246"/>
        <v>15.386989823999999</v>
      </c>
      <c r="AK373" s="80">
        <f t="shared" si="247"/>
        <v>28.201106922703495</v>
      </c>
      <c r="AL373" s="78">
        <f t="shared" ca="1" si="248"/>
        <v>0.90969296228093754</v>
      </c>
      <c r="AM373" s="80">
        <f t="shared" ca="1" si="249"/>
        <v>26.461117357060832</v>
      </c>
      <c r="AN373" s="80">
        <f t="shared" si="250"/>
        <v>15.120862641509433</v>
      </c>
      <c r="AO373" s="80">
        <f t="shared" si="251"/>
        <v>3.3870484478199132</v>
      </c>
      <c r="AP373" s="80">
        <f t="shared" si="252"/>
        <v>3.6761890173853105</v>
      </c>
      <c r="AQ373" s="80">
        <f t="shared" ca="1" si="253"/>
        <v>2.7165159105080816</v>
      </c>
      <c r="AR373" s="80">
        <f t="shared" si="254"/>
        <v>2.8823453053423154</v>
      </c>
      <c r="AS373" s="78">
        <f t="shared" si="255"/>
        <v>-2.6820382940419031E-3</v>
      </c>
      <c r="AT373" s="96">
        <f t="shared" ca="1" si="256"/>
        <v>4</v>
      </c>
      <c r="AU373" s="97" t="str">
        <f t="shared" ca="1" si="257"/>
        <v>Silt mxture</v>
      </c>
      <c r="AV373" s="98">
        <f t="shared" si="258"/>
        <v>4</v>
      </c>
      <c r="AW373" s="99" t="str">
        <f t="shared" si="259"/>
        <v>Silt mxture</v>
      </c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</row>
    <row r="374" spans="1:69">
      <c r="A374">
        <v>7.22</v>
      </c>
      <c r="C374" s="89">
        <f t="shared" si="220"/>
        <v>-23.687376</v>
      </c>
      <c r="D374" s="84">
        <f t="shared" si="221"/>
        <v>23.687376</v>
      </c>
      <c r="E374" s="76">
        <v>1.446</v>
      </c>
      <c r="F374" s="91">
        <f t="shared" si="222"/>
        <v>15.096239999999998</v>
      </c>
      <c r="G374" s="80">
        <f t="shared" si="223"/>
        <v>15.236553599999999</v>
      </c>
      <c r="H374" s="81">
        <f t="shared" si="261"/>
        <v>16.548115885714285</v>
      </c>
      <c r="I374" s="102">
        <v>46.9</v>
      </c>
      <c r="J374" s="92">
        <f t="shared" si="224"/>
        <v>0.48963599999999996</v>
      </c>
      <c r="K374" s="102">
        <v>67.2</v>
      </c>
      <c r="L374" s="78">
        <f t="shared" si="225"/>
        <v>0.70156799999999997</v>
      </c>
      <c r="M374" s="81">
        <f t="shared" si="226"/>
        <v>0.73904613119999996</v>
      </c>
      <c r="N374" s="14">
        <f t="shared" si="260"/>
        <v>115</v>
      </c>
      <c r="O374" s="78">
        <f t="shared" si="227"/>
        <v>1.2644203199999982</v>
      </c>
      <c r="P374" s="78">
        <f t="shared" si="228"/>
        <v>0.52537418879999942</v>
      </c>
      <c r="Q374" s="93">
        <f t="shared" si="229"/>
        <v>4.6108039824000002</v>
      </c>
      <c r="R374" s="80">
        <f t="shared" si="230"/>
        <v>8.7762286018113667</v>
      </c>
      <c r="S374" s="80">
        <f t="shared" si="231"/>
        <v>3357.1477299102871</v>
      </c>
      <c r="T374" s="69">
        <f t="shared" si="232"/>
        <v>231.16464307199973</v>
      </c>
      <c r="U374" s="78">
        <f t="shared" si="233"/>
        <v>1.7896154976187877</v>
      </c>
      <c r="V374" s="69">
        <f t="shared" si="234"/>
        <v>111.67200705141235</v>
      </c>
      <c r="W374" s="80">
        <f t="shared" ca="1" si="235"/>
        <v>6.2730067743929387</v>
      </c>
      <c r="X374" s="80">
        <f t="shared" ca="1" si="236"/>
        <v>32.976775205109234</v>
      </c>
      <c r="Y374" s="94">
        <f t="shared" ca="1" si="237"/>
        <v>1.5631199499889559E-7</v>
      </c>
      <c r="Z374" s="80">
        <f t="shared" ca="1" si="238"/>
        <v>14</v>
      </c>
      <c r="AA374" s="80">
        <f t="shared" ca="1" si="239"/>
        <v>195.60986592</v>
      </c>
      <c r="AB374" s="80">
        <f t="shared" ca="1" si="240"/>
        <v>84.672466292552329</v>
      </c>
      <c r="AC374" s="80">
        <f t="shared" si="241"/>
        <v>14.312274351665295</v>
      </c>
      <c r="AD374" s="69">
        <f t="shared" si="242"/>
        <v>1643.7803858823531</v>
      </c>
      <c r="AE374" s="69">
        <f t="shared" si="262"/>
        <v>1798.0818312605043</v>
      </c>
      <c r="AF374" s="69">
        <f t="shared" si="243"/>
        <v>1523.65536</v>
      </c>
      <c r="AG374" s="95">
        <f t="shared" si="263"/>
        <v>1654.8115885714287</v>
      </c>
      <c r="AH374" s="93">
        <f t="shared" si="244"/>
        <v>22.843437102504012</v>
      </c>
      <c r="AI374" s="81">
        <f t="shared" si="245"/>
        <v>0.93197574307632314</v>
      </c>
      <c r="AJ374" s="80">
        <f t="shared" si="246"/>
        <v>14.627091455999999</v>
      </c>
      <c r="AK374" s="80">
        <f t="shared" si="247"/>
        <v>26.594632126701114</v>
      </c>
      <c r="AL374" s="78">
        <f t="shared" ca="1" si="248"/>
        <v>0.91173866513207247</v>
      </c>
      <c r="AM374" s="80">
        <f t="shared" ca="1" si="249"/>
        <v>24.997044020349087</v>
      </c>
      <c r="AN374" s="80">
        <f t="shared" si="250"/>
        <v>14.374107169811319</v>
      </c>
      <c r="AO374" s="80">
        <f t="shared" si="251"/>
        <v>3.2135613660033986</v>
      </c>
      <c r="AP374" s="80">
        <f t="shared" si="252"/>
        <v>3.5043753891245442</v>
      </c>
      <c r="AQ374" s="80">
        <f t="shared" ca="1" si="253"/>
        <v>2.7216715584608453</v>
      </c>
      <c r="AR374" s="80">
        <f t="shared" si="254"/>
        <v>2.8861332092642589</v>
      </c>
      <c r="AS374" s="78">
        <f t="shared" si="255"/>
        <v>-2.6823485325356117E-3</v>
      </c>
      <c r="AT374" s="96">
        <f t="shared" ca="1" si="256"/>
        <v>4</v>
      </c>
      <c r="AU374" s="97" t="str">
        <f t="shared" ca="1" si="257"/>
        <v>Silt mxture</v>
      </c>
      <c r="AV374" s="98">
        <f t="shared" si="258"/>
        <v>4</v>
      </c>
      <c r="AW374" s="99" t="str">
        <f t="shared" si="259"/>
        <v>Silt mxture</v>
      </c>
      <c r="AX374" s="78"/>
      <c r="AY374" s="78"/>
      <c r="AZ374" s="78"/>
      <c r="BA374" s="78"/>
      <c r="BB374" s="78"/>
      <c r="BC374" s="78"/>
      <c r="BD374" s="78"/>
      <c r="BE374" s="78"/>
      <c r="BF374" s="78"/>
      <c r="BG374" s="78"/>
      <c r="BH374" s="78"/>
      <c r="BI374" s="78"/>
      <c r="BJ374" s="78"/>
      <c r="BK374" s="78"/>
      <c r="BL374" s="78"/>
      <c r="BM374" s="78"/>
      <c r="BN374" s="78"/>
      <c r="BO374" s="78"/>
      <c r="BP374" s="78"/>
      <c r="BQ374" s="78"/>
    </row>
    <row r="375" spans="1:69">
      <c r="A375">
        <v>7.24</v>
      </c>
      <c r="C375" s="89">
        <f t="shared" si="220"/>
        <v>-23.752992000000003</v>
      </c>
      <c r="D375" s="84">
        <f t="shared" si="221"/>
        <v>23.752992000000003</v>
      </c>
      <c r="E375" s="76">
        <v>1.4621999999999999</v>
      </c>
      <c r="F375" s="91">
        <f t="shared" si="222"/>
        <v>15.265367999999999</v>
      </c>
      <c r="G375" s="80">
        <f t="shared" si="223"/>
        <v>15.408187199999999</v>
      </c>
      <c r="H375" s="81">
        <f t="shared" si="261"/>
        <v>16.785223199999997</v>
      </c>
      <c r="I375" s="102">
        <v>44.5</v>
      </c>
      <c r="J375" s="92">
        <f t="shared" si="224"/>
        <v>0.46457999999999999</v>
      </c>
      <c r="K375" s="102">
        <v>68.400000000000006</v>
      </c>
      <c r="L375" s="78">
        <f t="shared" si="225"/>
        <v>0.71409600000000006</v>
      </c>
      <c r="M375" s="81">
        <f t="shared" si="226"/>
        <v>0.74109335040000002</v>
      </c>
      <c r="N375" s="14">
        <f t="shared" si="260"/>
        <v>115</v>
      </c>
      <c r="O375" s="78">
        <f t="shared" si="227"/>
        <v>1.2681932399999982</v>
      </c>
      <c r="P375" s="78">
        <f t="shared" si="228"/>
        <v>0.52709988959999943</v>
      </c>
      <c r="Q375" s="93">
        <f t="shared" si="229"/>
        <v>4.6661980068000002</v>
      </c>
      <c r="R375" s="80">
        <f t="shared" si="230"/>
        <v>8.8525877141447324</v>
      </c>
      <c r="S375" s="80">
        <f t="shared" si="231"/>
        <v>3580.7152722383025</v>
      </c>
      <c r="T375" s="69">
        <f t="shared" si="232"/>
        <v>231.92395142399974</v>
      </c>
      <c r="U375" s="78">
        <f t="shared" si="233"/>
        <v>1.7838938652695278</v>
      </c>
      <c r="V375" s="69">
        <f t="shared" si="234"/>
        <v>111.31497719281853</v>
      </c>
      <c r="W375" s="80">
        <f t="shared" ca="1" si="235"/>
        <v>6.2645331516993892</v>
      </c>
      <c r="X375" s="80">
        <f t="shared" ca="1" si="236"/>
        <v>32.995205194558949</v>
      </c>
      <c r="Y375" s="94">
        <f t="shared" ca="1" si="237"/>
        <v>1.7898909862479485E-7</v>
      </c>
      <c r="Z375" s="80">
        <f t="shared" ca="1" si="238"/>
        <v>14</v>
      </c>
      <c r="AA375" s="80">
        <f t="shared" ca="1" si="239"/>
        <v>197.95991544</v>
      </c>
      <c r="AB375" s="80">
        <f t="shared" ca="1" si="240"/>
        <v>98.12123121723566</v>
      </c>
      <c r="AC375" s="80">
        <f t="shared" si="241"/>
        <v>14.116278999887838</v>
      </c>
      <c r="AD375" s="69">
        <f t="shared" si="242"/>
        <v>1663.5287011764706</v>
      </c>
      <c r="AE375" s="69">
        <f t="shared" si="262"/>
        <v>1825.5329364705883</v>
      </c>
      <c r="AF375" s="69">
        <f t="shared" si="243"/>
        <v>1540.8187199999998</v>
      </c>
      <c r="AG375" s="95">
        <f t="shared" si="263"/>
        <v>1678.52232</v>
      </c>
      <c r="AH375" s="93">
        <f t="shared" si="244"/>
        <v>23.737454232610265</v>
      </c>
      <c r="AI375" s="81">
        <f t="shared" si="245"/>
        <v>0.88138891539619946</v>
      </c>
      <c r="AJ375" s="80">
        <f t="shared" si="246"/>
        <v>14.791859711999997</v>
      </c>
      <c r="AK375" s="80">
        <f t="shared" si="247"/>
        <v>26.826023376196162</v>
      </c>
      <c r="AL375" s="78">
        <f t="shared" ca="1" si="248"/>
        <v>0.90444642836051425</v>
      </c>
      <c r="AM375" s="80">
        <f t="shared" ca="1" si="249"/>
        <v>25.093665735234403</v>
      </c>
      <c r="AN375" s="80">
        <f t="shared" si="250"/>
        <v>14.536025660377357</v>
      </c>
      <c r="AO375" s="80">
        <f t="shared" si="251"/>
        <v>3.0151502832208585</v>
      </c>
      <c r="AP375" s="80">
        <f t="shared" si="252"/>
        <v>3.2855742464546283</v>
      </c>
      <c r="AQ375" s="80">
        <f t="shared" ca="1" si="253"/>
        <v>2.7023181785325243</v>
      </c>
      <c r="AR375" s="80">
        <f t="shared" si="254"/>
        <v>2.8657386287829372</v>
      </c>
      <c r="AS375" s="78">
        <f t="shared" si="255"/>
        <v>-1.9092900942087781E-3</v>
      </c>
      <c r="AT375" s="96">
        <f t="shared" ca="1" si="256"/>
        <v>4</v>
      </c>
      <c r="AU375" s="97" t="str">
        <f t="shared" ca="1" si="257"/>
        <v>Silt mxture</v>
      </c>
      <c r="AV375" s="98">
        <f t="shared" si="258"/>
        <v>4</v>
      </c>
      <c r="AW375" s="99" t="str">
        <f t="shared" si="259"/>
        <v>Silt mxture</v>
      </c>
      <c r="AX375" s="78"/>
      <c r="AY375" s="78"/>
      <c r="AZ375" s="78"/>
      <c r="BA375" s="78"/>
      <c r="BB375" s="78"/>
      <c r="BC375" s="78"/>
      <c r="BD375" s="78"/>
      <c r="BE375" s="78"/>
      <c r="BF375" s="78"/>
      <c r="BG375" s="78"/>
      <c r="BH375" s="78"/>
      <c r="BI375" s="78"/>
      <c r="BJ375" s="78"/>
      <c r="BK375" s="78"/>
      <c r="BL375" s="78"/>
      <c r="BM375" s="78"/>
      <c r="BN375" s="78"/>
      <c r="BO375" s="78"/>
      <c r="BP375" s="78"/>
      <c r="BQ375" s="78"/>
    </row>
    <row r="376" spans="1:69">
      <c r="A376">
        <v>7.26</v>
      </c>
      <c r="C376" s="89">
        <f t="shared" si="220"/>
        <v>-23.818608000000001</v>
      </c>
      <c r="D376" s="84">
        <f t="shared" si="221"/>
        <v>23.818608000000001</v>
      </c>
      <c r="E376" s="76">
        <v>1.5704</v>
      </c>
      <c r="F376" s="91">
        <f t="shared" si="222"/>
        <v>16.394976</v>
      </c>
      <c r="G376" s="80">
        <f t="shared" si="223"/>
        <v>16.538630399999999</v>
      </c>
      <c r="H376" s="81">
        <f t="shared" si="261"/>
        <v>16.822956342857143</v>
      </c>
      <c r="I376" s="102">
        <v>40.6</v>
      </c>
      <c r="J376" s="92">
        <f t="shared" si="224"/>
        <v>0.42386400000000002</v>
      </c>
      <c r="K376" s="102">
        <v>68.8</v>
      </c>
      <c r="L376" s="78">
        <f t="shared" si="225"/>
        <v>0.71827199999999991</v>
      </c>
      <c r="M376" s="81">
        <f t="shared" si="226"/>
        <v>0.74314056959999997</v>
      </c>
      <c r="N376" s="14">
        <f t="shared" si="260"/>
        <v>115</v>
      </c>
      <c r="O376" s="78">
        <f t="shared" si="227"/>
        <v>1.2719661599999981</v>
      </c>
      <c r="P376" s="78">
        <f t="shared" si="228"/>
        <v>0.52882559039999943</v>
      </c>
      <c r="Q376" s="93">
        <f t="shared" si="229"/>
        <v>5.0379991992000006</v>
      </c>
      <c r="R376" s="80">
        <f t="shared" si="230"/>
        <v>9.5267689209013096</v>
      </c>
      <c r="S376" s="80">
        <f t="shared" si="231"/>
        <v>4237.3925265706757</v>
      </c>
      <c r="T376" s="69">
        <f t="shared" si="232"/>
        <v>232.68325977599974</v>
      </c>
      <c r="U376" s="78">
        <f t="shared" si="233"/>
        <v>1.7759060109754521</v>
      </c>
      <c r="V376" s="69">
        <f t="shared" si="234"/>
        <v>110.81653508486821</v>
      </c>
      <c r="W376" s="80">
        <f t="shared" ca="1" si="235"/>
        <v>6.4446029285897399</v>
      </c>
      <c r="X376" s="80">
        <f t="shared" ca="1" si="236"/>
        <v>33.26474517687457</v>
      </c>
      <c r="Y376" s="94">
        <f t="shared" ca="1" si="237"/>
        <v>2.8302836166306395E-7</v>
      </c>
      <c r="Z376" s="80">
        <f t="shared" ca="1" si="238"/>
        <v>14</v>
      </c>
      <c r="AA376" s="80">
        <f t="shared" ca="1" si="239"/>
        <v>213.73329936000002</v>
      </c>
      <c r="AB376" s="80">
        <f t="shared" ca="1" si="240"/>
        <v>167.51792921732863</v>
      </c>
      <c r="AC376" s="80">
        <f t="shared" si="241"/>
        <v>13.604376645938382</v>
      </c>
      <c r="AD376" s="69">
        <f t="shared" si="242"/>
        <v>1796.0781458823531</v>
      </c>
      <c r="AE376" s="69">
        <f t="shared" si="262"/>
        <v>1829.528256806723</v>
      </c>
      <c r="AF376" s="69">
        <f t="shared" si="243"/>
        <v>1653.8630399999997</v>
      </c>
      <c r="AG376" s="95">
        <f t="shared" si="263"/>
        <v>1682.2956342857144</v>
      </c>
      <c r="AH376" s="93">
        <f t="shared" si="244"/>
        <v>26.414191500055875</v>
      </c>
      <c r="AI376" s="81">
        <f t="shared" si="245"/>
        <v>0.80151945687687443</v>
      </c>
      <c r="AJ376" s="80">
        <f t="shared" si="246"/>
        <v>15.877085183999998</v>
      </c>
      <c r="AK376" s="80">
        <f t="shared" si="247"/>
        <v>28.868996730003968</v>
      </c>
      <c r="AL376" s="78">
        <f t="shared" ca="1" si="248"/>
        <v>0.87958694564870732</v>
      </c>
      <c r="AM376" s="80">
        <f t="shared" ca="1" si="249"/>
        <v>26.550196724774469</v>
      </c>
      <c r="AN376" s="80">
        <f t="shared" si="250"/>
        <v>15.602481509433961</v>
      </c>
      <c r="AO376" s="80">
        <f t="shared" si="251"/>
        <v>2.5628724371275631</v>
      </c>
      <c r="AP376" s="80">
        <f t="shared" si="252"/>
        <v>2.7764021880394743</v>
      </c>
      <c r="AQ376" s="80">
        <f t="shared" ca="1" si="253"/>
        <v>2.6368565415431826</v>
      </c>
      <c r="AR376" s="80">
        <f t="shared" si="254"/>
        <v>2.7993925490549132</v>
      </c>
      <c r="AS376" s="78">
        <f t="shared" si="255"/>
        <v>-1.6289458659110496E-3</v>
      </c>
      <c r="AT376" s="96">
        <f t="shared" ca="1" si="256"/>
        <v>4</v>
      </c>
      <c r="AU376" s="97" t="str">
        <f t="shared" ca="1" si="257"/>
        <v>Silt mxture</v>
      </c>
      <c r="AV376" s="98">
        <f t="shared" si="258"/>
        <v>4</v>
      </c>
      <c r="AW376" s="99" t="str">
        <f t="shared" si="259"/>
        <v>Silt mxture</v>
      </c>
      <c r="AX376" s="78"/>
      <c r="AY376" s="78"/>
      <c r="AZ376" s="78"/>
      <c r="BA376" s="78"/>
      <c r="BB376" s="78"/>
      <c r="BC376" s="78"/>
      <c r="BD376" s="78"/>
      <c r="BE376" s="78"/>
      <c r="BF376" s="78"/>
      <c r="BG376" s="78"/>
      <c r="BH376" s="78"/>
      <c r="BI376" s="78"/>
      <c r="BJ376" s="78"/>
      <c r="BK376" s="78"/>
      <c r="BL376" s="78"/>
      <c r="BM376" s="78"/>
      <c r="BN376" s="78"/>
      <c r="BO376" s="78"/>
      <c r="BP376" s="78"/>
      <c r="BQ376" s="78"/>
    </row>
    <row r="377" spans="1:69">
      <c r="A377">
        <v>7.28</v>
      </c>
      <c r="C377" s="89">
        <f t="shared" si="220"/>
        <v>-23.884224000000003</v>
      </c>
      <c r="D377" s="84">
        <f t="shared" si="221"/>
        <v>23.884224000000003</v>
      </c>
      <c r="E377" s="76">
        <v>1.6189</v>
      </c>
      <c r="F377" s="91">
        <f t="shared" si="222"/>
        <v>16.901315999999998</v>
      </c>
      <c r="G377" s="80">
        <f t="shared" si="223"/>
        <v>17.045596799999998</v>
      </c>
      <c r="H377" s="81">
        <f t="shared" si="261"/>
        <v>16.635931199999998</v>
      </c>
      <c r="I377" s="102">
        <v>38.799999999999997</v>
      </c>
      <c r="J377" s="92">
        <f t="shared" si="224"/>
        <v>0.40507199999999993</v>
      </c>
      <c r="K377" s="102">
        <v>69.099999999999994</v>
      </c>
      <c r="L377" s="78">
        <f t="shared" si="225"/>
        <v>0.72140399999999993</v>
      </c>
      <c r="M377" s="81">
        <f t="shared" si="226"/>
        <v>0.74518778880000003</v>
      </c>
      <c r="N377" s="14">
        <f t="shared" si="260"/>
        <v>115</v>
      </c>
      <c r="O377" s="78">
        <f t="shared" si="227"/>
        <v>1.2757390799999981</v>
      </c>
      <c r="P377" s="78">
        <f t="shared" si="228"/>
        <v>0.53055129119999944</v>
      </c>
      <c r="Q377" s="93">
        <f t="shared" si="229"/>
        <v>5.2040530476000004</v>
      </c>
      <c r="R377" s="80">
        <f t="shared" si="230"/>
        <v>9.8087652106726342</v>
      </c>
      <c r="S377" s="80">
        <f t="shared" si="231"/>
        <v>4580.117556443126</v>
      </c>
      <c r="T377" s="69">
        <f t="shared" si="232"/>
        <v>233.44256812799978</v>
      </c>
      <c r="U377" s="78">
        <f t="shared" si="233"/>
        <v>1.7717686880754617</v>
      </c>
      <c r="V377" s="69">
        <f t="shared" si="234"/>
        <v>110.55836613590881</v>
      </c>
      <c r="W377" s="80">
        <f t="shared" ca="1" si="235"/>
        <v>6.5197949177515842</v>
      </c>
      <c r="X377" s="80">
        <f t="shared" ca="1" si="236"/>
        <v>33.370134359306654</v>
      </c>
      <c r="Y377" s="94">
        <f t="shared" ca="1" si="237"/>
        <v>3.4591644960459798E-7</v>
      </c>
      <c r="Z377" s="80">
        <f t="shared" ca="1" si="238"/>
        <v>14</v>
      </c>
      <c r="AA377" s="80">
        <f t="shared" ca="1" si="239"/>
        <v>220.77800808000001</v>
      </c>
      <c r="AB377" s="80">
        <f t="shared" ca="1" si="240"/>
        <v>211.48821610839374</v>
      </c>
      <c r="AC377" s="80">
        <f t="shared" si="241"/>
        <v>13.367931144668166</v>
      </c>
      <c r="AD377" s="69">
        <f t="shared" si="242"/>
        <v>1855.2773788235297</v>
      </c>
      <c r="AE377" s="69">
        <f t="shared" si="262"/>
        <v>1807.0814258823534</v>
      </c>
      <c r="AF377" s="69">
        <f t="shared" si="243"/>
        <v>1704.5596799999998</v>
      </c>
      <c r="AG377" s="95">
        <f t="shared" si="263"/>
        <v>1663.5931200000002</v>
      </c>
      <c r="AH377" s="93">
        <f t="shared" si="244"/>
        <v>27.711011654333966</v>
      </c>
      <c r="AI377" s="81">
        <f t="shared" si="245"/>
        <v>0.76349262874058643</v>
      </c>
      <c r="AJ377" s="80">
        <f t="shared" si="246"/>
        <v>16.363772927999999</v>
      </c>
      <c r="AK377" s="80">
        <f t="shared" si="247"/>
        <v>29.723530941432223</v>
      </c>
      <c r="AL377" s="78">
        <f t="shared" ca="1" si="248"/>
        <v>0.86874702456861197</v>
      </c>
      <c r="AM377" s="80">
        <f t="shared" ca="1" si="249"/>
        <v>27.142420728939648</v>
      </c>
      <c r="AN377" s="80">
        <f t="shared" si="250"/>
        <v>16.080751698113204</v>
      </c>
      <c r="AO377" s="80">
        <f t="shared" si="251"/>
        <v>2.3764025674947327</v>
      </c>
      <c r="AP377" s="80">
        <f t="shared" si="252"/>
        <v>2.5686471443954151</v>
      </c>
      <c r="AQ377" s="80">
        <f t="shared" ca="1" si="253"/>
        <v>2.608191654243373</v>
      </c>
      <c r="AR377" s="80">
        <f t="shared" si="254"/>
        <v>2.769705696725107</v>
      </c>
      <c r="AS377" s="78">
        <f t="shared" si="255"/>
        <v>-1.508180303354068E-3</v>
      </c>
      <c r="AT377" s="96">
        <f t="shared" ca="1" si="256"/>
        <v>4</v>
      </c>
      <c r="AU377" s="97" t="str">
        <f t="shared" ca="1" si="257"/>
        <v>Silt mxture</v>
      </c>
      <c r="AV377" s="98">
        <f t="shared" si="258"/>
        <v>4</v>
      </c>
      <c r="AW377" s="99" t="str">
        <f t="shared" si="259"/>
        <v>Silt mxture</v>
      </c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</row>
    <row r="378" spans="1:69">
      <c r="A378">
        <v>7.3</v>
      </c>
      <c r="C378" s="89">
        <f t="shared" si="220"/>
        <v>-23.949840000000002</v>
      </c>
      <c r="D378" s="84">
        <f t="shared" si="221"/>
        <v>23.949840000000002</v>
      </c>
      <c r="E378" s="76">
        <v>1.9422999999999999</v>
      </c>
      <c r="F378" s="91">
        <f t="shared" si="222"/>
        <v>20.277611999999998</v>
      </c>
      <c r="G378" s="80">
        <f t="shared" si="223"/>
        <v>20.421475199999996</v>
      </c>
      <c r="H378" s="81">
        <f t="shared" si="261"/>
        <v>16.847893028571427</v>
      </c>
      <c r="I378" s="102">
        <v>37.9</v>
      </c>
      <c r="J378" s="92">
        <f t="shared" si="224"/>
        <v>0.39567599999999997</v>
      </c>
      <c r="K378" s="102">
        <v>68.900000000000006</v>
      </c>
      <c r="L378" s="78">
        <f t="shared" si="225"/>
        <v>0.71931600000000007</v>
      </c>
      <c r="M378" s="81">
        <f t="shared" si="226"/>
        <v>0.74723500799999998</v>
      </c>
      <c r="N378" s="14">
        <f t="shared" si="260"/>
        <v>115</v>
      </c>
      <c r="O378" s="78">
        <f t="shared" si="227"/>
        <v>1.279511999999998</v>
      </c>
      <c r="P378" s="78">
        <f t="shared" si="228"/>
        <v>0.53227699199999945</v>
      </c>
      <c r="Q378" s="93">
        <f t="shared" si="229"/>
        <v>6.3168478559999999</v>
      </c>
      <c r="R378" s="80">
        <f t="shared" si="230"/>
        <v>11.867595163685014</v>
      </c>
      <c r="S378" s="80">
        <f t="shared" si="231"/>
        <v>5691.5144476496807</v>
      </c>
      <c r="T378" s="69">
        <f t="shared" si="232"/>
        <v>234.20187647999975</v>
      </c>
      <c r="U378" s="78">
        <f t="shared" si="233"/>
        <v>1.7760794498538561</v>
      </c>
      <c r="V378" s="69">
        <f t="shared" si="234"/>
        <v>110.82735767088062</v>
      </c>
      <c r="W378" s="80">
        <f t="shared" ca="1" si="235"/>
        <v>7.2568869322355685</v>
      </c>
      <c r="X378" s="80">
        <f t="shared" ca="1" si="236"/>
        <v>34.140427196555407</v>
      </c>
      <c r="Y378" s="94">
        <f t="shared" ca="1" si="237"/>
        <v>7.6534111429500936E-7</v>
      </c>
      <c r="Z378" s="80">
        <f t="shared" ca="1" si="238"/>
        <v>14</v>
      </c>
      <c r="AA378" s="80">
        <f t="shared" ca="1" si="239"/>
        <v>267.9874848</v>
      </c>
      <c r="AB378" s="80">
        <f t="shared" ca="1" si="240"/>
        <v>567.97432680170459</v>
      </c>
      <c r="AC378" s="80">
        <f t="shared" si="241"/>
        <v>12.707472621629995</v>
      </c>
      <c r="AD378" s="69">
        <f t="shared" si="242"/>
        <v>2251.995670588235</v>
      </c>
      <c r="AE378" s="69">
        <f t="shared" si="262"/>
        <v>1831.5742386554623</v>
      </c>
      <c r="AF378" s="69">
        <f t="shared" si="243"/>
        <v>2042.1475199999998</v>
      </c>
      <c r="AG378" s="95">
        <f t="shared" si="263"/>
        <v>1684.789302857143</v>
      </c>
      <c r="AH378" s="93">
        <f t="shared" si="244"/>
        <v>32.519847916719662</v>
      </c>
      <c r="AI378" s="81">
        <f t="shared" si="245"/>
        <v>0.74336483813300047</v>
      </c>
      <c r="AJ378" s="80">
        <f t="shared" si="246"/>
        <v>19.604616191999995</v>
      </c>
      <c r="AK378" s="80">
        <f t="shared" si="247"/>
        <v>35.962409586924281</v>
      </c>
      <c r="AL378" s="78">
        <f t="shared" ca="1" si="248"/>
        <v>0.82560449822903814</v>
      </c>
      <c r="AM378" s="80">
        <f t="shared" ca="1" si="249"/>
        <v>31.891518589541796</v>
      </c>
      <c r="AN378" s="80">
        <f t="shared" si="250"/>
        <v>19.26554264150943</v>
      </c>
      <c r="AO378" s="80">
        <f t="shared" si="251"/>
        <v>1.937548566520797</v>
      </c>
      <c r="AP378" s="80">
        <f t="shared" si="252"/>
        <v>2.0670607077543646</v>
      </c>
      <c r="AQ378" s="80">
        <f t="shared" ca="1" si="253"/>
        <v>2.4947430261050374</v>
      </c>
      <c r="AR378" s="80">
        <f t="shared" si="254"/>
        <v>2.6546169958726376</v>
      </c>
      <c r="AS378" s="78">
        <f t="shared" si="255"/>
        <v>-1.4585237526733889E-3</v>
      </c>
      <c r="AT378" s="96">
        <f t="shared" ca="1" si="256"/>
        <v>5</v>
      </c>
      <c r="AU378" s="97" t="str">
        <f t="shared" ca="1" si="257"/>
        <v>Sand mixture</v>
      </c>
      <c r="AV378" s="98">
        <f t="shared" si="258"/>
        <v>4</v>
      </c>
      <c r="AW378" s="99" t="str">
        <f t="shared" si="259"/>
        <v>Silt mxture</v>
      </c>
      <c r="AX378" s="78"/>
      <c r="AY378" s="78"/>
      <c r="AZ378" s="78"/>
      <c r="BA378" s="78"/>
      <c r="BB378" s="78"/>
      <c r="BC378" s="78"/>
      <c r="BD378" s="78"/>
      <c r="BE378" s="78"/>
      <c r="BF378" s="78"/>
      <c r="BG378" s="78"/>
      <c r="BH378" s="78"/>
      <c r="BI378" s="78"/>
      <c r="BJ378" s="78"/>
      <c r="BK378" s="78"/>
      <c r="BL378" s="78"/>
      <c r="BM378" s="78"/>
      <c r="BN378" s="78"/>
      <c r="BO378" s="78"/>
      <c r="BP378" s="78"/>
      <c r="BQ378" s="78"/>
    </row>
    <row r="379" spans="1:69">
      <c r="A379">
        <v>7.32</v>
      </c>
      <c r="C379" s="89">
        <f t="shared" si="220"/>
        <v>-24.015456</v>
      </c>
      <c r="D379" s="84">
        <f t="shared" si="221"/>
        <v>24.015456</v>
      </c>
      <c r="E379" s="76">
        <v>1.6226</v>
      </c>
      <c r="F379" s="91">
        <f t="shared" si="222"/>
        <v>16.939944000000001</v>
      </c>
      <c r="G379" s="80">
        <f t="shared" si="223"/>
        <v>17.082136800000001</v>
      </c>
      <c r="H379" s="81">
        <f t="shared" si="261"/>
        <v>17.105910171428569</v>
      </c>
      <c r="I379" s="102">
        <v>39.700000000000003</v>
      </c>
      <c r="J379" s="92">
        <f t="shared" si="224"/>
        <v>0.414468</v>
      </c>
      <c r="K379" s="102">
        <v>68.099999999999994</v>
      </c>
      <c r="L379" s="78">
        <f t="shared" si="225"/>
        <v>0.71096399999999993</v>
      </c>
      <c r="M379" s="81">
        <f t="shared" si="226"/>
        <v>0.74928222719999993</v>
      </c>
      <c r="N379" s="14">
        <f t="shared" si="260"/>
        <v>115</v>
      </c>
      <c r="O379" s="78">
        <f t="shared" si="227"/>
        <v>1.2832849199999978</v>
      </c>
      <c r="P379" s="78">
        <f t="shared" si="228"/>
        <v>0.53400269279999946</v>
      </c>
      <c r="Q379" s="93">
        <f t="shared" si="229"/>
        <v>5.2136211204000009</v>
      </c>
      <c r="R379" s="80">
        <f t="shared" si="230"/>
        <v>9.7632861981702845</v>
      </c>
      <c r="S379" s="80">
        <f t="shared" si="231"/>
        <v>4484.5161905637797</v>
      </c>
      <c r="T379" s="69">
        <f t="shared" si="232"/>
        <v>234.96118483199976</v>
      </c>
      <c r="U379" s="78">
        <f t="shared" si="233"/>
        <v>1.7745412575686332</v>
      </c>
      <c r="V379" s="69">
        <f t="shared" si="234"/>
        <v>110.73137447228271</v>
      </c>
      <c r="W379" s="80">
        <f t="shared" ca="1" si="235"/>
        <v>6.5610098564097061</v>
      </c>
      <c r="X379" s="80">
        <f t="shared" ca="1" si="236"/>
        <v>33.360535826127744</v>
      </c>
      <c r="Y379" s="94">
        <f t="shared" ca="1" si="237"/>
        <v>3.3072972176660647E-7</v>
      </c>
      <c r="Z379" s="80">
        <f t="shared" ca="1" si="238"/>
        <v>14</v>
      </c>
      <c r="AA379" s="80">
        <f t="shared" ca="1" si="239"/>
        <v>221.18392632000004</v>
      </c>
      <c r="AB379" s="80">
        <f t="shared" ca="1" si="240"/>
        <v>202.57504175370241</v>
      </c>
      <c r="AC379" s="80">
        <f t="shared" si="241"/>
        <v>13.4320583459122</v>
      </c>
      <c r="AD379" s="69">
        <f t="shared" si="242"/>
        <v>1858.6884564705886</v>
      </c>
      <c r="AE379" s="69">
        <f t="shared" si="262"/>
        <v>1861.4853236974791</v>
      </c>
      <c r="AF379" s="69">
        <f t="shared" si="243"/>
        <v>1708.2136800000001</v>
      </c>
      <c r="AG379" s="95">
        <f t="shared" si="263"/>
        <v>1710.591017142857</v>
      </c>
      <c r="AH379" s="93">
        <f t="shared" si="244"/>
        <v>27.373109962203809</v>
      </c>
      <c r="AI379" s="81">
        <f t="shared" si="245"/>
        <v>0.77615338946470647</v>
      </c>
      <c r="AJ379" s="80">
        <f t="shared" si="246"/>
        <v>16.398851327999999</v>
      </c>
      <c r="AK379" s="80">
        <f t="shared" si="247"/>
        <v>29.585715752031163</v>
      </c>
      <c r="AL379" s="78">
        <f t="shared" ca="1" si="248"/>
        <v>0.87135348900549026</v>
      </c>
      <c r="AM379" s="80">
        <f t="shared" ca="1" si="249"/>
        <v>27.087940336385984</v>
      </c>
      <c r="AN379" s="80">
        <f t="shared" si="250"/>
        <v>16.115223396226416</v>
      </c>
      <c r="AO379" s="80">
        <f t="shared" si="251"/>
        <v>2.4263240884477635</v>
      </c>
      <c r="AP379" s="80">
        <f t="shared" si="252"/>
        <v>2.6234058218159584</v>
      </c>
      <c r="AQ379" s="80">
        <f t="shared" ca="1" si="253"/>
        <v>2.6146054665127014</v>
      </c>
      <c r="AR379" s="80">
        <f t="shared" si="254"/>
        <v>2.7741593514866989</v>
      </c>
      <c r="AS379" s="78">
        <f t="shared" si="255"/>
        <v>-2.4253804954338233E-3</v>
      </c>
      <c r="AT379" s="96">
        <f t="shared" ca="1" si="256"/>
        <v>4</v>
      </c>
      <c r="AU379" s="97" t="str">
        <f t="shared" ca="1" si="257"/>
        <v>Silt mxture</v>
      </c>
      <c r="AV379" s="98">
        <f t="shared" si="258"/>
        <v>4</v>
      </c>
      <c r="AW379" s="99" t="str">
        <f t="shared" si="259"/>
        <v>Silt mxture</v>
      </c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</row>
    <row r="380" spans="1:69">
      <c r="A380">
        <v>7.34</v>
      </c>
      <c r="C380" s="89">
        <f t="shared" si="220"/>
        <v>-24.081072000000002</v>
      </c>
      <c r="D380" s="84">
        <f t="shared" si="221"/>
        <v>24.081072000000002</v>
      </c>
      <c r="E380" s="76">
        <v>1.3963000000000001</v>
      </c>
      <c r="F380" s="91">
        <f t="shared" si="222"/>
        <v>14.577372</v>
      </c>
      <c r="G380" s="80">
        <f t="shared" si="223"/>
        <v>14.718938400000001</v>
      </c>
      <c r="H380" s="81">
        <f t="shared" si="261"/>
        <v>17.430623999999998</v>
      </c>
      <c r="I380" s="102">
        <v>39.6</v>
      </c>
      <c r="J380" s="92">
        <f t="shared" si="224"/>
        <v>0.41342400000000001</v>
      </c>
      <c r="K380" s="102">
        <v>67.8</v>
      </c>
      <c r="L380" s="78">
        <f t="shared" si="225"/>
        <v>0.70783199999999991</v>
      </c>
      <c r="M380" s="81">
        <f t="shared" si="226"/>
        <v>0.75132944639999999</v>
      </c>
      <c r="N380" s="14">
        <f t="shared" si="260"/>
        <v>115</v>
      </c>
      <c r="O380" s="78">
        <f t="shared" si="227"/>
        <v>1.2870578399999979</v>
      </c>
      <c r="P380" s="78">
        <f t="shared" si="228"/>
        <v>0.53572839359999946</v>
      </c>
      <c r="Q380" s="93">
        <f t="shared" si="229"/>
        <v>4.4325205848000016</v>
      </c>
      <c r="R380" s="80">
        <f t="shared" si="230"/>
        <v>8.2738205362128596</v>
      </c>
      <c r="S380" s="80">
        <f t="shared" si="231"/>
        <v>3822.2774738596249</v>
      </c>
      <c r="T380" s="69">
        <f t="shared" si="232"/>
        <v>235.72049318399976</v>
      </c>
      <c r="U380" s="78">
        <f t="shared" si="233"/>
        <v>1.7684256072413072</v>
      </c>
      <c r="V380" s="69">
        <f t="shared" si="234"/>
        <v>110.34975789185756</v>
      </c>
      <c r="W380" s="80">
        <f t="shared" ca="1" si="235"/>
        <v>5.9984750470484345</v>
      </c>
      <c r="X380" s="80">
        <f t="shared" ca="1" si="236"/>
        <v>32.68546753001813</v>
      </c>
      <c r="Y380" s="94">
        <f t="shared" ca="1" si="237"/>
        <v>1.7447828827465757E-7</v>
      </c>
      <c r="Z380" s="80">
        <f t="shared" ca="1" si="238"/>
        <v>14</v>
      </c>
      <c r="AA380" s="80">
        <f t="shared" ca="1" si="239"/>
        <v>188.04632784000006</v>
      </c>
      <c r="AB380" s="80">
        <f t="shared" ca="1" si="240"/>
        <v>90.858465409453743</v>
      </c>
      <c r="AC380" s="80">
        <f t="shared" si="241"/>
        <v>13.917812043179397</v>
      </c>
      <c r="AD380" s="69">
        <f t="shared" si="242"/>
        <v>1580.2212423529415</v>
      </c>
      <c r="AE380" s="69">
        <f t="shared" si="262"/>
        <v>1899.2430776470592</v>
      </c>
      <c r="AF380" s="69">
        <f t="shared" si="243"/>
        <v>1471.8938400000002</v>
      </c>
      <c r="AG380" s="95">
        <f t="shared" si="263"/>
        <v>1743.0624000000003</v>
      </c>
      <c r="AH380" s="93">
        <f t="shared" si="244"/>
        <v>24.326888064354325</v>
      </c>
      <c r="AI380" s="81">
        <f t="shared" si="245"/>
        <v>0.77170447737866632</v>
      </c>
      <c r="AJ380" s="80">
        <f t="shared" si="246"/>
        <v>14.130180864</v>
      </c>
      <c r="AK380" s="80">
        <f t="shared" si="247"/>
        <v>25.072183443069271</v>
      </c>
      <c r="AL380" s="78">
        <f t="shared" ca="1" si="248"/>
        <v>0.90624272834024466</v>
      </c>
      <c r="AM380" s="80">
        <f t="shared" ca="1" si="249"/>
        <v>23.518311542982634</v>
      </c>
      <c r="AN380" s="80">
        <f t="shared" si="250"/>
        <v>13.885790943396227</v>
      </c>
      <c r="AO380" s="80">
        <f t="shared" si="251"/>
        <v>2.8087895252010839</v>
      </c>
      <c r="AP380" s="80">
        <f t="shared" si="252"/>
        <v>3.0779308835664625</v>
      </c>
      <c r="AQ380" s="80">
        <f t="shared" ca="1" si="253"/>
        <v>2.705964622296487</v>
      </c>
      <c r="AR380" s="80">
        <f t="shared" si="254"/>
        <v>2.8637185297451881</v>
      </c>
      <c r="AS380" s="78">
        <f t="shared" si="255"/>
        <v>-3.2383735252630979E-3</v>
      </c>
      <c r="AT380" s="96">
        <f t="shared" ca="1" si="256"/>
        <v>4</v>
      </c>
      <c r="AU380" s="97" t="str">
        <f t="shared" ca="1" si="257"/>
        <v>Silt mxture</v>
      </c>
      <c r="AV380" s="98">
        <f t="shared" si="258"/>
        <v>4</v>
      </c>
      <c r="AW380" s="99" t="str">
        <f t="shared" si="259"/>
        <v>Silt mxture</v>
      </c>
      <c r="AX380" s="78"/>
      <c r="AY380" s="78"/>
      <c r="AZ380" s="78"/>
      <c r="BA380" s="78"/>
      <c r="BB380" s="78"/>
      <c r="BC380" s="78"/>
      <c r="BD380" s="78"/>
      <c r="BE380" s="78"/>
      <c r="BF380" s="78"/>
      <c r="BG380" s="78"/>
      <c r="BH380" s="78"/>
      <c r="BI380" s="78"/>
      <c r="BJ380" s="78"/>
      <c r="BK380" s="78"/>
      <c r="BL380" s="78"/>
      <c r="BM380" s="78"/>
      <c r="BN380" s="78"/>
      <c r="BO380" s="78"/>
      <c r="BP380" s="78"/>
      <c r="BQ380" s="78"/>
    </row>
    <row r="381" spans="1:69">
      <c r="A381">
        <v>7.36</v>
      </c>
      <c r="C381" s="89">
        <f t="shared" si="220"/>
        <v>-24.146688000000001</v>
      </c>
      <c r="D381" s="84">
        <f t="shared" si="221"/>
        <v>24.146688000000001</v>
      </c>
      <c r="E381" s="76">
        <v>1.5878000000000001</v>
      </c>
      <c r="F381" s="91">
        <f t="shared" si="222"/>
        <v>16.576632</v>
      </c>
      <c r="G381" s="80">
        <f t="shared" si="223"/>
        <v>16.720286399999999</v>
      </c>
      <c r="H381" s="81">
        <f t="shared" si="261"/>
        <v>17.52538937142857</v>
      </c>
      <c r="I381" s="102">
        <v>36.4</v>
      </c>
      <c r="J381" s="92">
        <f t="shared" si="224"/>
        <v>0.38001599999999996</v>
      </c>
      <c r="K381" s="102">
        <v>68.8</v>
      </c>
      <c r="L381" s="78">
        <f t="shared" si="225"/>
        <v>0.71827199999999991</v>
      </c>
      <c r="M381" s="81">
        <f t="shared" si="226"/>
        <v>0.75337666560000005</v>
      </c>
      <c r="N381" s="14">
        <f t="shared" si="260"/>
        <v>115</v>
      </c>
      <c r="O381" s="78">
        <f t="shared" si="227"/>
        <v>1.2908307599999977</v>
      </c>
      <c r="P381" s="78">
        <f t="shared" si="228"/>
        <v>0.53745409439999947</v>
      </c>
      <c r="Q381" s="93">
        <f t="shared" si="229"/>
        <v>5.0917203612000002</v>
      </c>
      <c r="R381" s="80">
        <f t="shared" si="230"/>
        <v>9.4737772290752975</v>
      </c>
      <c r="S381" s="80">
        <f t="shared" si="231"/>
        <v>4776.7201257160696</v>
      </c>
      <c r="T381" s="69">
        <f t="shared" si="232"/>
        <v>236.47980153599977</v>
      </c>
      <c r="U381" s="78">
        <f t="shared" si="233"/>
        <v>1.7635283308233591</v>
      </c>
      <c r="V381" s="69">
        <f t="shared" si="234"/>
        <v>110.04416784337761</v>
      </c>
      <c r="W381" s="80">
        <f t="shared" ca="1" si="235"/>
        <v>6.3947173856450137</v>
      </c>
      <c r="X381" s="80">
        <f t="shared" ca="1" si="236"/>
        <v>33.21309989500795</v>
      </c>
      <c r="Y381" s="94">
        <f t="shared" ca="1" si="237"/>
        <v>3.4629555140976588E-7</v>
      </c>
      <c r="Z381" s="80">
        <f t="shared" ca="1" si="238"/>
        <v>14</v>
      </c>
      <c r="AA381" s="80">
        <f t="shared" ca="1" si="239"/>
        <v>216.01237896000001</v>
      </c>
      <c r="AB381" s="80">
        <f t="shared" ca="1" si="240"/>
        <v>207.14988706141432</v>
      </c>
      <c r="AC381" s="80">
        <f t="shared" si="241"/>
        <v>13.240158946973192</v>
      </c>
      <c r="AD381" s="69">
        <f t="shared" si="242"/>
        <v>1815.2300752941176</v>
      </c>
      <c r="AE381" s="69">
        <f t="shared" si="262"/>
        <v>1909.9480719327732</v>
      </c>
      <c r="AF381" s="69">
        <f t="shared" si="243"/>
        <v>1672.02864</v>
      </c>
      <c r="AG381" s="95">
        <f t="shared" si="263"/>
        <v>1752.5389371428573</v>
      </c>
      <c r="AH381" s="93">
        <f t="shared" si="244"/>
        <v>28.109321244766093</v>
      </c>
      <c r="AI381" s="81">
        <f t="shared" si="245"/>
        <v>0.70706689921906818</v>
      </c>
      <c r="AJ381" s="80">
        <f t="shared" si="246"/>
        <v>16.051474943999999</v>
      </c>
      <c r="AK381" s="80">
        <f t="shared" si="247"/>
        <v>28.708415845682719</v>
      </c>
      <c r="AL381" s="78">
        <f t="shared" ca="1" si="248"/>
        <v>0.86901300979746632</v>
      </c>
      <c r="AM381" s="80">
        <f t="shared" ca="1" si="249"/>
        <v>26.264716519103722</v>
      </c>
      <c r="AN381" s="80">
        <f t="shared" si="250"/>
        <v>15.773855094339622</v>
      </c>
      <c r="AO381" s="80">
        <f t="shared" si="251"/>
        <v>2.2727840355653237</v>
      </c>
      <c r="AP381" s="80">
        <f t="shared" si="252"/>
        <v>2.462925516405321</v>
      </c>
      <c r="AQ381" s="80">
        <f t="shared" ca="1" si="253"/>
        <v>2.6080351747271684</v>
      </c>
      <c r="AR381" s="80">
        <f t="shared" si="254"/>
        <v>2.7654659809022393</v>
      </c>
      <c r="AS381" s="78">
        <f t="shared" si="255"/>
        <v>-2.2751720098921221E-3</v>
      </c>
      <c r="AT381" s="96">
        <f t="shared" ca="1" si="256"/>
        <v>4</v>
      </c>
      <c r="AU381" s="97" t="str">
        <f t="shared" ca="1" si="257"/>
        <v>Silt mxture</v>
      </c>
      <c r="AV381" s="98">
        <f t="shared" si="258"/>
        <v>4</v>
      </c>
      <c r="AW381" s="99" t="str">
        <f t="shared" si="259"/>
        <v>Silt mxture</v>
      </c>
      <c r="AX381" s="78"/>
      <c r="AY381" s="78"/>
      <c r="AZ381" s="78"/>
      <c r="BA381" s="78"/>
      <c r="BB381" s="78"/>
      <c r="BC381" s="78"/>
      <c r="BD381" s="78"/>
      <c r="BE381" s="78"/>
      <c r="BF381" s="78"/>
      <c r="BG381" s="78"/>
      <c r="BH381" s="78"/>
      <c r="BI381" s="78"/>
      <c r="BJ381" s="78"/>
      <c r="BK381" s="78"/>
      <c r="BL381" s="78"/>
      <c r="BM381" s="78"/>
      <c r="BN381" s="78"/>
      <c r="BO381" s="78"/>
      <c r="BP381" s="78"/>
      <c r="BQ381" s="78"/>
    </row>
    <row r="382" spans="1:69">
      <c r="A382">
        <v>7.38</v>
      </c>
      <c r="C382" s="89">
        <f t="shared" si="220"/>
        <v>-24.212304</v>
      </c>
      <c r="D382" s="84">
        <f t="shared" si="221"/>
        <v>24.212304</v>
      </c>
      <c r="E382" s="76">
        <v>1.6351</v>
      </c>
      <c r="F382" s="91">
        <f t="shared" si="222"/>
        <v>17.070443999999998</v>
      </c>
      <c r="G382" s="80">
        <f t="shared" si="223"/>
        <v>17.214307199999997</v>
      </c>
      <c r="H382" s="81">
        <f t="shared" si="261"/>
        <v>17.191667314285713</v>
      </c>
      <c r="I382" s="102">
        <v>35.200000000000003</v>
      </c>
      <c r="J382" s="92">
        <f t="shared" si="224"/>
        <v>0.36748800000000004</v>
      </c>
      <c r="K382" s="102">
        <v>68.900000000000006</v>
      </c>
      <c r="L382" s="78">
        <f t="shared" si="225"/>
        <v>0.71931600000000007</v>
      </c>
      <c r="M382" s="81">
        <f t="shared" si="226"/>
        <v>0.7554238848</v>
      </c>
      <c r="N382" s="14">
        <f t="shared" si="260"/>
        <v>115</v>
      </c>
      <c r="O382" s="78">
        <f t="shared" si="227"/>
        <v>1.2946036799999976</v>
      </c>
      <c r="P382" s="78">
        <f t="shared" si="228"/>
        <v>0.53917979519999948</v>
      </c>
      <c r="Q382" s="93">
        <f t="shared" si="229"/>
        <v>5.2535021616000002</v>
      </c>
      <c r="R382" s="80">
        <f t="shared" si="230"/>
        <v>9.743507097945507</v>
      </c>
      <c r="S382" s="80">
        <f t="shared" si="231"/>
        <v>5096.510080521236</v>
      </c>
      <c r="T382" s="69">
        <f t="shared" si="232"/>
        <v>237.23910988799977</v>
      </c>
      <c r="U382" s="78">
        <f t="shared" si="233"/>
        <v>1.7607356016894764</v>
      </c>
      <c r="V382" s="69">
        <f t="shared" si="234"/>
        <v>109.86990154542333</v>
      </c>
      <c r="W382" s="80">
        <f t="shared" ca="1" si="235"/>
        <v>6.4781893855437289</v>
      </c>
      <c r="X382" s="80">
        <f t="shared" ca="1" si="236"/>
        <v>33.31884968542964</v>
      </c>
      <c r="Y382" s="94">
        <f t="shared" ca="1" si="237"/>
        <v>4.1222518278695081E-7</v>
      </c>
      <c r="Z382" s="80">
        <f t="shared" ca="1" si="238"/>
        <v>14</v>
      </c>
      <c r="AA382" s="80">
        <f t="shared" ca="1" si="239"/>
        <v>222.87584927999998</v>
      </c>
      <c r="AB382" s="80">
        <f t="shared" ca="1" si="240"/>
        <v>254.42318134590894</v>
      </c>
      <c r="AC382" s="80">
        <f t="shared" si="241"/>
        <v>13.043157307140573</v>
      </c>
      <c r="AD382" s="69">
        <f t="shared" si="242"/>
        <v>1872.9062964705881</v>
      </c>
      <c r="AE382" s="69">
        <f t="shared" si="262"/>
        <v>1870.2427805042018</v>
      </c>
      <c r="AF382" s="69">
        <f t="shared" si="243"/>
        <v>1721.4307199999996</v>
      </c>
      <c r="AG382" s="95">
        <f t="shared" si="263"/>
        <v>1719.1667314285712</v>
      </c>
      <c r="AH382" s="93">
        <f t="shared" si="244"/>
        <v>29.244375808824</v>
      </c>
      <c r="AI382" s="81">
        <f t="shared" si="245"/>
        <v>0.68156856631411178</v>
      </c>
      <c r="AJ382" s="80">
        <f t="shared" si="246"/>
        <v>16.525734911999997</v>
      </c>
      <c r="AK382" s="80">
        <f t="shared" si="247"/>
        <v>29.525779084683354</v>
      </c>
      <c r="AL382" s="78">
        <f t="shared" ca="1" si="248"/>
        <v>0.85960856270075969</v>
      </c>
      <c r="AM382" s="80">
        <f t="shared" ca="1" si="249"/>
        <v>26.852599533354418</v>
      </c>
      <c r="AN382" s="80">
        <f t="shared" si="250"/>
        <v>16.239912452830186</v>
      </c>
      <c r="AO382" s="80">
        <f t="shared" si="251"/>
        <v>2.1347823977487757</v>
      </c>
      <c r="AP382" s="80">
        <f t="shared" si="252"/>
        <v>2.3083846978577407</v>
      </c>
      <c r="AQ382" s="80">
        <f t="shared" ca="1" si="253"/>
        <v>2.5831379356777231</v>
      </c>
      <c r="AR382" s="80">
        <f t="shared" si="254"/>
        <v>2.7396092256235067</v>
      </c>
      <c r="AS382" s="78">
        <f t="shared" si="255"/>
        <v>-2.2681254556429038E-3</v>
      </c>
      <c r="AT382" s="96">
        <f t="shared" ca="1" si="256"/>
        <v>5</v>
      </c>
      <c r="AU382" s="97" t="str">
        <f t="shared" ca="1" si="257"/>
        <v>Sand mixture</v>
      </c>
      <c r="AV382" s="98">
        <f t="shared" si="258"/>
        <v>4</v>
      </c>
      <c r="AW382" s="99" t="str">
        <f t="shared" si="259"/>
        <v>Silt mxture</v>
      </c>
      <c r="AX382" s="78"/>
      <c r="AY382" s="78"/>
      <c r="AZ382" s="78"/>
      <c r="BA382" s="78"/>
      <c r="BB382" s="78"/>
      <c r="BC382" s="78"/>
      <c r="BD382" s="78"/>
      <c r="BE382" s="78"/>
      <c r="BF382" s="78"/>
      <c r="BG382" s="78"/>
      <c r="BH382" s="78"/>
      <c r="BI382" s="78"/>
      <c r="BJ382" s="78"/>
      <c r="BK382" s="78"/>
      <c r="BL382" s="78"/>
      <c r="BM382" s="78"/>
      <c r="BN382" s="78"/>
      <c r="BO382" s="78"/>
      <c r="BP382" s="78"/>
      <c r="BQ382" s="78"/>
    </row>
    <row r="383" spans="1:69">
      <c r="A383">
        <v>7.4</v>
      </c>
      <c r="C383" s="89">
        <f t="shared" si="220"/>
        <v>-24.277920000000002</v>
      </c>
      <c r="D383" s="84">
        <f t="shared" si="221"/>
        <v>24.277920000000002</v>
      </c>
      <c r="E383" s="76">
        <v>1.7881</v>
      </c>
      <c r="F383" s="91">
        <f t="shared" si="222"/>
        <v>18.667763999999998</v>
      </c>
      <c r="G383" s="80">
        <f t="shared" si="223"/>
        <v>18.811627199999997</v>
      </c>
      <c r="H383" s="81">
        <f t="shared" si="261"/>
        <v>17.401570971428566</v>
      </c>
      <c r="I383" s="102">
        <v>34.700000000000003</v>
      </c>
      <c r="J383" s="92">
        <f t="shared" si="224"/>
        <v>0.36226800000000003</v>
      </c>
      <c r="K383" s="102">
        <v>68.900000000000006</v>
      </c>
      <c r="L383" s="78">
        <f t="shared" si="225"/>
        <v>0.71931600000000007</v>
      </c>
      <c r="M383" s="81">
        <f t="shared" si="226"/>
        <v>0.75747110400000006</v>
      </c>
      <c r="N383" s="14">
        <f t="shared" si="260"/>
        <v>115</v>
      </c>
      <c r="O383" s="78">
        <f t="shared" si="227"/>
        <v>1.2983765999999977</v>
      </c>
      <c r="P383" s="78">
        <f t="shared" si="228"/>
        <v>0.54090549599999949</v>
      </c>
      <c r="Q383" s="93">
        <f t="shared" si="229"/>
        <v>5.7793726980000004</v>
      </c>
      <c r="R383" s="80">
        <f t="shared" si="230"/>
        <v>10.684625578291417</v>
      </c>
      <c r="S383" s="80">
        <f t="shared" si="231"/>
        <v>5687.4535524236526</v>
      </c>
      <c r="T383" s="69">
        <f t="shared" si="232"/>
        <v>237.99841823999978</v>
      </c>
      <c r="U383" s="78">
        <f t="shared" si="233"/>
        <v>1.7625263540544618</v>
      </c>
      <c r="V383" s="69">
        <f t="shared" si="234"/>
        <v>109.98164449299841</v>
      </c>
      <c r="W383" s="80">
        <f t="shared" ca="1" si="235"/>
        <v>6.8266284872076888</v>
      </c>
      <c r="X383" s="80">
        <f t="shared" ca="1" si="236"/>
        <v>33.693124906891896</v>
      </c>
      <c r="Y383" s="94">
        <f t="shared" ca="1" si="237"/>
        <v>6.1019900211866781E-7</v>
      </c>
      <c r="Z383" s="80">
        <f t="shared" ca="1" si="238"/>
        <v>14</v>
      </c>
      <c r="AA383" s="80">
        <f t="shared" ca="1" si="239"/>
        <v>245.1855084</v>
      </c>
      <c r="AB383" s="80">
        <f t="shared" ca="1" si="240"/>
        <v>414.31002247284437</v>
      </c>
      <c r="AC383" s="80">
        <f t="shared" si="241"/>
        <v>12.709642479431123</v>
      </c>
      <c r="AD383" s="69">
        <f t="shared" si="242"/>
        <v>2060.3824235294119</v>
      </c>
      <c r="AE383" s="69">
        <f t="shared" si="262"/>
        <v>1894.4934554621848</v>
      </c>
      <c r="AF383" s="69">
        <f t="shared" si="243"/>
        <v>1881.1627199999996</v>
      </c>
      <c r="AG383" s="95">
        <f t="shared" si="263"/>
        <v>1740.1570971428569</v>
      </c>
      <c r="AH383" s="93">
        <f t="shared" si="244"/>
        <v>31.631166534776259</v>
      </c>
      <c r="AI383" s="81">
        <f t="shared" si="245"/>
        <v>0.66974361081367229</v>
      </c>
      <c r="AJ383" s="80">
        <f t="shared" si="246"/>
        <v>18.059162111999996</v>
      </c>
      <c r="AK383" s="80">
        <f t="shared" si="247"/>
        <v>32.377653267549746</v>
      </c>
      <c r="AL383" s="78">
        <f t="shared" ca="1" si="248"/>
        <v>0.83834181005291541</v>
      </c>
      <c r="AM383" s="80">
        <f t="shared" ca="1" si="249"/>
        <v>29.040985847587088</v>
      </c>
      <c r="AN383" s="80">
        <f t="shared" si="250"/>
        <v>17.746818113207542</v>
      </c>
      <c r="AO383" s="80">
        <f t="shared" si="251"/>
        <v>1.9257664217372972</v>
      </c>
      <c r="AP383" s="80">
        <f t="shared" si="252"/>
        <v>2.0685366085037353</v>
      </c>
      <c r="AQ383" s="80">
        <f t="shared" ca="1" si="253"/>
        <v>2.5271060363890712</v>
      </c>
      <c r="AR383" s="80">
        <f t="shared" si="254"/>
        <v>2.682561795065034</v>
      </c>
      <c r="AS383" s="78">
        <f t="shared" si="255"/>
        <v>-2.178642039188316E-3</v>
      </c>
      <c r="AT383" s="96">
        <f t="shared" ca="1" si="256"/>
        <v>5</v>
      </c>
      <c r="AU383" s="97" t="str">
        <f t="shared" ca="1" si="257"/>
        <v>Sand mixture</v>
      </c>
      <c r="AV383" s="98">
        <f t="shared" si="258"/>
        <v>4</v>
      </c>
      <c r="AW383" s="99" t="str">
        <f t="shared" si="259"/>
        <v>Silt mxture</v>
      </c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/>
      <c r="BJ383" s="78"/>
      <c r="BK383" s="78"/>
      <c r="BL383" s="78"/>
      <c r="BM383" s="78"/>
      <c r="BN383" s="78"/>
      <c r="BO383" s="78"/>
      <c r="BP383" s="78"/>
      <c r="BQ383" s="78"/>
    </row>
    <row r="384" spans="1:69">
      <c r="A384">
        <v>7.42</v>
      </c>
      <c r="C384" s="89">
        <f t="shared" si="220"/>
        <v>-24.343536</v>
      </c>
      <c r="D384" s="84">
        <f t="shared" si="221"/>
        <v>24.343536</v>
      </c>
      <c r="E384" s="76">
        <v>1.6823999999999999</v>
      </c>
      <c r="F384" s="91">
        <f t="shared" si="222"/>
        <v>17.564255999999997</v>
      </c>
      <c r="G384" s="80">
        <f t="shared" si="223"/>
        <v>17.708954399999996</v>
      </c>
      <c r="H384" s="81">
        <f t="shared" si="261"/>
        <v>17.890610399999996</v>
      </c>
      <c r="I384" s="102">
        <v>35.1</v>
      </c>
      <c r="J384" s="92">
        <f t="shared" si="224"/>
        <v>0.36644399999999999</v>
      </c>
      <c r="K384" s="102">
        <v>69.3</v>
      </c>
      <c r="L384" s="78">
        <f t="shared" si="225"/>
        <v>0.72349199999999991</v>
      </c>
      <c r="M384" s="81">
        <f t="shared" si="226"/>
        <v>0.75951832320000001</v>
      </c>
      <c r="N384" s="14">
        <f t="shared" si="260"/>
        <v>115</v>
      </c>
      <c r="O384" s="78">
        <f t="shared" si="227"/>
        <v>1.3021495199999975</v>
      </c>
      <c r="P384" s="78">
        <f t="shared" si="228"/>
        <v>0.54263119679999949</v>
      </c>
      <c r="Q384" s="93">
        <f t="shared" si="229"/>
        <v>5.4142456104000001</v>
      </c>
      <c r="R384" s="80">
        <f t="shared" si="230"/>
        <v>9.9777632438548451</v>
      </c>
      <c r="S384" s="80">
        <f t="shared" si="231"/>
        <v>5267.4142265217315</v>
      </c>
      <c r="T384" s="69">
        <f t="shared" si="232"/>
        <v>238.75772659199978</v>
      </c>
      <c r="U384" s="78">
        <f t="shared" si="233"/>
        <v>1.7615093073586321</v>
      </c>
      <c r="V384" s="69">
        <f t="shared" si="234"/>
        <v>109.91818077917864</v>
      </c>
      <c r="W384" s="80">
        <f t="shared" ca="1" si="235"/>
        <v>6.5960425496796393</v>
      </c>
      <c r="X384" s="80">
        <f t="shared" ca="1" si="236"/>
        <v>33.417792307254267</v>
      </c>
      <c r="Y384" s="94">
        <f t="shared" ca="1" si="237"/>
        <v>4.606928948882142E-7</v>
      </c>
      <c r="Z384" s="80">
        <f t="shared" ca="1" si="238"/>
        <v>14</v>
      </c>
      <c r="AA384" s="80">
        <f t="shared" ca="1" si="239"/>
        <v>229.69526832</v>
      </c>
      <c r="AB384" s="80">
        <f t="shared" ca="1" si="240"/>
        <v>293.03717013544406</v>
      </c>
      <c r="AC384" s="80">
        <f t="shared" si="241"/>
        <v>12.942885213363368</v>
      </c>
      <c r="AD384" s="69">
        <f t="shared" si="242"/>
        <v>1930.2123388235293</v>
      </c>
      <c r="AE384" s="69">
        <f t="shared" si="262"/>
        <v>1951.5836329411763</v>
      </c>
      <c r="AF384" s="69">
        <f t="shared" si="243"/>
        <v>1770.8954399999996</v>
      </c>
      <c r="AG384" s="95">
        <f t="shared" si="263"/>
        <v>1789.0610399999998</v>
      </c>
      <c r="AH384" s="93">
        <f t="shared" si="244"/>
        <v>29.908096474828632</v>
      </c>
      <c r="AI384" s="81">
        <f t="shared" si="245"/>
        <v>0.67530949595414114</v>
      </c>
      <c r="AJ384" s="80">
        <f t="shared" si="246"/>
        <v>17.000596223999995</v>
      </c>
      <c r="AK384" s="80">
        <f t="shared" si="247"/>
        <v>30.23564619349953</v>
      </c>
      <c r="AL384" s="78">
        <f t="shared" ca="1" si="248"/>
        <v>0.85372085968816347</v>
      </c>
      <c r="AM384" s="80">
        <f t="shared" ca="1" si="249"/>
        <v>27.414549832806021</v>
      </c>
      <c r="AN384" s="80">
        <f t="shared" si="250"/>
        <v>16.706560754716978</v>
      </c>
      <c r="AO384" s="80">
        <f t="shared" si="251"/>
        <v>2.0692582505040504</v>
      </c>
      <c r="AP384" s="80">
        <f t="shared" si="252"/>
        <v>2.2334878892032024</v>
      </c>
      <c r="AQ384" s="80">
        <f t="shared" ca="1" si="253"/>
        <v>2.5672573451925258</v>
      </c>
      <c r="AR384" s="80">
        <f t="shared" si="254"/>
        <v>2.7218088414188308</v>
      </c>
      <c r="AS384" s="78">
        <f t="shared" si="255"/>
        <v>-2.1958159107454502E-3</v>
      </c>
      <c r="AT384" s="96">
        <f t="shared" ca="1" si="256"/>
        <v>5</v>
      </c>
      <c r="AU384" s="97" t="str">
        <f t="shared" ca="1" si="257"/>
        <v>Sand mixture</v>
      </c>
      <c r="AV384" s="98">
        <f t="shared" si="258"/>
        <v>4</v>
      </c>
      <c r="AW384" s="99" t="str">
        <f t="shared" si="259"/>
        <v>Silt mxture</v>
      </c>
      <c r="AX384" s="78"/>
      <c r="AY384" s="78"/>
      <c r="AZ384" s="78"/>
      <c r="BA384" s="78"/>
      <c r="BB384" s="78"/>
      <c r="BC384" s="78"/>
      <c r="BD384" s="78"/>
      <c r="BE384" s="78"/>
      <c r="BF384" s="78"/>
      <c r="BG384" s="78"/>
      <c r="BH384" s="78"/>
      <c r="BI384" s="78"/>
      <c r="BJ384" s="78"/>
      <c r="BK384" s="78"/>
      <c r="BL384" s="78"/>
      <c r="BM384" s="78"/>
      <c r="BN384" s="78"/>
      <c r="BO384" s="78"/>
      <c r="BP384" s="78"/>
      <c r="BQ384" s="78"/>
    </row>
    <row r="385" spans="1:69">
      <c r="A385">
        <v>7.44</v>
      </c>
      <c r="C385" s="89">
        <f t="shared" si="220"/>
        <v>-24.409152000000002</v>
      </c>
      <c r="D385" s="84">
        <f t="shared" si="221"/>
        <v>24.409152000000002</v>
      </c>
      <c r="E385" s="76">
        <v>1.7183999999999999</v>
      </c>
      <c r="F385" s="91">
        <f t="shared" si="222"/>
        <v>17.940095999999997</v>
      </c>
      <c r="G385" s="80">
        <f t="shared" si="223"/>
        <v>18.085420799999998</v>
      </c>
      <c r="H385" s="81">
        <f t="shared" si="261"/>
        <v>18.059768228571425</v>
      </c>
      <c r="I385" s="102">
        <v>37.5</v>
      </c>
      <c r="J385" s="92">
        <f t="shared" si="224"/>
        <v>0.39149999999999996</v>
      </c>
      <c r="K385" s="102">
        <v>69.599999999999994</v>
      </c>
      <c r="L385" s="78">
        <f t="shared" si="225"/>
        <v>0.72662399999999994</v>
      </c>
      <c r="M385" s="81">
        <f t="shared" si="226"/>
        <v>0.76156554240000007</v>
      </c>
      <c r="N385" s="14">
        <f t="shared" si="260"/>
        <v>115</v>
      </c>
      <c r="O385" s="78">
        <f t="shared" si="227"/>
        <v>1.3059224399999976</v>
      </c>
      <c r="P385" s="78">
        <f t="shared" si="228"/>
        <v>0.5443568975999995</v>
      </c>
      <c r="Q385" s="93">
        <f t="shared" si="229"/>
        <v>5.5372344588000004</v>
      </c>
      <c r="R385" s="80">
        <f t="shared" si="230"/>
        <v>10.172066310196426</v>
      </c>
      <c r="S385" s="80">
        <f t="shared" si="231"/>
        <v>5042.2953527157997</v>
      </c>
      <c r="T385" s="69">
        <f t="shared" si="232"/>
        <v>239.51703494399979</v>
      </c>
      <c r="U385" s="78">
        <f t="shared" si="233"/>
        <v>1.7700870410601728</v>
      </c>
      <c r="V385" s="69">
        <f t="shared" si="234"/>
        <v>110.45343136215477</v>
      </c>
      <c r="W385" s="80">
        <f t="shared" ca="1" si="235"/>
        <v>6.7558532478440361</v>
      </c>
      <c r="X385" s="80">
        <f t="shared" ca="1" si="236"/>
        <v>33.51783617153211</v>
      </c>
      <c r="Y385" s="94">
        <f t="shared" ca="1" si="237"/>
        <v>4.4648063702881748E-7</v>
      </c>
      <c r="Z385" s="80">
        <f t="shared" ca="1" si="238"/>
        <v>14</v>
      </c>
      <c r="AA385" s="80">
        <f t="shared" ca="1" si="239"/>
        <v>234.91297704000002</v>
      </c>
      <c r="AB385" s="80">
        <f t="shared" ca="1" si="240"/>
        <v>290.44826483581443</v>
      </c>
      <c r="AC385" s="80">
        <f t="shared" si="241"/>
        <v>13.075669553646453</v>
      </c>
      <c r="AD385" s="69">
        <f t="shared" si="242"/>
        <v>1974.0586305882355</v>
      </c>
      <c r="AE385" s="69">
        <f t="shared" si="262"/>
        <v>1971.040681008403</v>
      </c>
      <c r="AF385" s="69">
        <f t="shared" si="243"/>
        <v>1808.5420799999997</v>
      </c>
      <c r="AG385" s="95">
        <f t="shared" si="263"/>
        <v>1805.9768228571425</v>
      </c>
      <c r="AH385" s="93">
        <f t="shared" si="244"/>
        <v>29.387074073309861</v>
      </c>
      <c r="AI385" s="81">
        <f t="shared" si="245"/>
        <v>0.7191972798104953</v>
      </c>
      <c r="AJ385" s="80">
        <f t="shared" si="246"/>
        <v>17.362003967999996</v>
      </c>
      <c r="AK385" s="80">
        <f t="shared" si="247"/>
        <v>30.824443364231595</v>
      </c>
      <c r="AL385" s="78">
        <f t="shared" ca="1" si="248"/>
        <v>0.8555078479231959</v>
      </c>
      <c r="AM385" s="80">
        <f t="shared" ca="1" si="249"/>
        <v>27.994712748549961</v>
      </c>
      <c r="AN385" s="80">
        <f t="shared" si="250"/>
        <v>17.061717735849054</v>
      </c>
      <c r="AO385" s="80">
        <f t="shared" si="251"/>
        <v>2.1647270712108617</v>
      </c>
      <c r="AP385" s="80">
        <f t="shared" si="252"/>
        <v>2.3332044355585846</v>
      </c>
      <c r="AQ385" s="80">
        <f t="shared" ca="1" si="253"/>
        <v>2.571733952158143</v>
      </c>
      <c r="AR385" s="80">
        <f t="shared" si="254"/>
        <v>2.7254029266403572</v>
      </c>
      <c r="AS385" s="78">
        <f t="shared" si="255"/>
        <v>-2.0823949351963899E-3</v>
      </c>
      <c r="AT385" s="96">
        <f t="shared" ca="1" si="256"/>
        <v>5</v>
      </c>
      <c r="AU385" s="97" t="str">
        <f t="shared" ca="1" si="257"/>
        <v>Sand mixture</v>
      </c>
      <c r="AV385" s="98">
        <f t="shared" si="258"/>
        <v>4</v>
      </c>
      <c r="AW385" s="99" t="str">
        <f t="shared" si="259"/>
        <v>Silt mxture</v>
      </c>
      <c r="AX385" s="78"/>
      <c r="AY385" s="78"/>
      <c r="AZ385" s="78"/>
      <c r="BA385" s="78"/>
      <c r="BB385" s="78"/>
      <c r="BC385" s="78"/>
      <c r="BD385" s="78"/>
      <c r="BE385" s="78"/>
      <c r="BF385" s="78"/>
      <c r="BG385" s="78"/>
      <c r="BH385" s="78"/>
      <c r="BI385" s="78"/>
      <c r="BJ385" s="78"/>
      <c r="BK385" s="78"/>
      <c r="BL385" s="78"/>
      <c r="BM385" s="78"/>
      <c r="BN385" s="78"/>
      <c r="BO385" s="78"/>
      <c r="BP385" s="78"/>
      <c r="BQ385" s="78"/>
    </row>
    <row r="386" spans="1:69">
      <c r="A386">
        <v>7.46</v>
      </c>
      <c r="C386" s="89">
        <f t="shared" si="220"/>
        <v>-24.474768000000001</v>
      </c>
      <c r="D386" s="84">
        <f t="shared" si="221"/>
        <v>24.474768000000001</v>
      </c>
      <c r="E386" s="76">
        <v>1.7632000000000001</v>
      </c>
      <c r="F386" s="91">
        <f t="shared" si="222"/>
        <v>18.407807999999999</v>
      </c>
      <c r="G386" s="80">
        <f t="shared" si="223"/>
        <v>18.551462399999998</v>
      </c>
      <c r="H386" s="81">
        <f t="shared" si="261"/>
        <v>18.199306285714282</v>
      </c>
      <c r="I386" s="102">
        <v>38.1</v>
      </c>
      <c r="J386" s="92">
        <f t="shared" si="224"/>
        <v>0.39776400000000001</v>
      </c>
      <c r="K386" s="102">
        <v>68.8</v>
      </c>
      <c r="L386" s="78">
        <f t="shared" si="225"/>
        <v>0.71827199999999991</v>
      </c>
      <c r="M386" s="81">
        <f t="shared" si="226"/>
        <v>0.76361276160000002</v>
      </c>
      <c r="N386" s="14">
        <f t="shared" si="260"/>
        <v>115</v>
      </c>
      <c r="O386" s="78">
        <f t="shared" si="227"/>
        <v>1.3096953599999974</v>
      </c>
      <c r="P386" s="78">
        <f t="shared" si="228"/>
        <v>0.54608259839999951</v>
      </c>
      <c r="Q386" s="93">
        <f t="shared" si="229"/>
        <v>5.6897831231999998</v>
      </c>
      <c r="R386" s="80">
        <f t="shared" si="230"/>
        <v>10.419271992681766</v>
      </c>
      <c r="S386" s="80">
        <f t="shared" si="231"/>
        <v>5099.6147996713389</v>
      </c>
      <c r="T386" s="69">
        <f t="shared" si="232"/>
        <v>240.27634329599979</v>
      </c>
      <c r="U386" s="78">
        <f t="shared" si="233"/>
        <v>1.7729428001182699</v>
      </c>
      <c r="V386" s="69">
        <f t="shared" si="234"/>
        <v>110.63163072738004</v>
      </c>
      <c r="W386" s="80">
        <f t="shared" ca="1" si="235"/>
        <v>6.8829007891610603</v>
      </c>
      <c r="X386" s="80">
        <f t="shared" ca="1" si="236"/>
        <v>33.622311728263675</v>
      </c>
      <c r="Y386" s="94">
        <f t="shared" ca="1" si="237"/>
        <v>4.8053688488239505E-7</v>
      </c>
      <c r="Z386" s="80">
        <f t="shared" ca="1" si="238"/>
        <v>14</v>
      </c>
      <c r="AA386" s="80">
        <f t="shared" ca="1" si="239"/>
        <v>241.38473855999999</v>
      </c>
      <c r="AB386" s="80">
        <f t="shared" ca="1" si="240"/>
        <v>321.21490244060419</v>
      </c>
      <c r="AC386" s="80">
        <f t="shared" si="241"/>
        <v>13.041305910229323</v>
      </c>
      <c r="AD386" s="69">
        <f t="shared" si="242"/>
        <v>2028.4431811764705</v>
      </c>
      <c r="AE386" s="69">
        <f t="shared" si="262"/>
        <v>1987.0130500840337</v>
      </c>
      <c r="AF386" s="69">
        <f t="shared" si="243"/>
        <v>1855.1462399999996</v>
      </c>
      <c r="AG386" s="95">
        <f t="shared" si="263"/>
        <v>1819.9306285714281</v>
      </c>
      <c r="AH386" s="93">
        <f t="shared" si="244"/>
        <v>29.729470192579463</v>
      </c>
      <c r="AI386" s="81">
        <f t="shared" si="245"/>
        <v>0.72839530350432857</v>
      </c>
      <c r="AJ386" s="80">
        <f t="shared" si="246"/>
        <v>17.809403903999996</v>
      </c>
      <c r="AK386" s="80">
        <f t="shared" si="247"/>
        <v>31.573551492975049</v>
      </c>
      <c r="AL386" s="78">
        <f t="shared" ca="1" si="248"/>
        <v>0.85158823511113224</v>
      </c>
      <c r="AM386" s="80">
        <f t="shared" ca="1" si="249"/>
        <v>28.613685109391874</v>
      </c>
      <c r="AN386" s="80">
        <f t="shared" si="250"/>
        <v>17.501379622641508</v>
      </c>
      <c r="AO386" s="80">
        <f t="shared" si="251"/>
        <v>2.1441112911939495</v>
      </c>
      <c r="AP386" s="80">
        <f t="shared" si="252"/>
        <v>2.3069793199108206</v>
      </c>
      <c r="AQ386" s="80">
        <f t="shared" ca="1" si="253"/>
        <v>2.5612326036195716</v>
      </c>
      <c r="AR386" s="80">
        <f t="shared" si="254"/>
        <v>2.7139593414098786</v>
      </c>
      <c r="AS386" s="78">
        <f t="shared" si="255"/>
        <v>-2.6297050351516706E-3</v>
      </c>
      <c r="AT386" s="96">
        <f t="shared" ca="1" si="256"/>
        <v>5</v>
      </c>
      <c r="AU386" s="97" t="str">
        <f t="shared" ca="1" si="257"/>
        <v>Sand mixture</v>
      </c>
      <c r="AV386" s="98">
        <f t="shared" si="258"/>
        <v>4</v>
      </c>
      <c r="AW386" s="99" t="str">
        <f t="shared" si="259"/>
        <v>Silt mxture</v>
      </c>
      <c r="AX386" s="78"/>
      <c r="AY386" s="78"/>
      <c r="AZ386" s="78"/>
      <c r="BA386" s="78"/>
      <c r="BB386" s="78"/>
      <c r="BC386" s="78"/>
      <c r="BD386" s="78"/>
      <c r="BE386" s="78"/>
      <c r="BF386" s="78"/>
      <c r="BG386" s="78"/>
      <c r="BH386" s="78"/>
      <c r="BI386" s="78"/>
      <c r="BJ386" s="78"/>
      <c r="BK386" s="78"/>
      <c r="BL386" s="78"/>
      <c r="BM386" s="78"/>
      <c r="BN386" s="78"/>
      <c r="BO386" s="78"/>
      <c r="BP386" s="78"/>
      <c r="BQ386" s="78"/>
    </row>
    <row r="387" spans="1:69">
      <c r="A387">
        <v>7.48</v>
      </c>
      <c r="C387" s="89">
        <f t="shared" si="220"/>
        <v>-24.540384000000003</v>
      </c>
      <c r="D387" s="84">
        <f t="shared" si="221"/>
        <v>24.540384000000003</v>
      </c>
      <c r="E387" s="76">
        <v>1.7239</v>
      </c>
      <c r="F387" s="91">
        <f t="shared" si="222"/>
        <v>17.997515999999997</v>
      </c>
      <c r="G387" s="80">
        <f t="shared" si="223"/>
        <v>18.142214399999997</v>
      </c>
      <c r="H387" s="81">
        <f t="shared" si="261"/>
        <v>18.112505142857138</v>
      </c>
      <c r="I387" s="102">
        <v>54.3</v>
      </c>
      <c r="J387" s="92">
        <f t="shared" si="224"/>
        <v>0.56689199999999995</v>
      </c>
      <c r="K387" s="102">
        <v>69.3</v>
      </c>
      <c r="L387" s="78">
        <f t="shared" si="225"/>
        <v>0.72349199999999991</v>
      </c>
      <c r="M387" s="81">
        <f t="shared" si="226"/>
        <v>0.76565998080000008</v>
      </c>
      <c r="N387" s="14">
        <f t="shared" si="260"/>
        <v>115</v>
      </c>
      <c r="O387" s="78">
        <f t="shared" si="227"/>
        <v>1.3134682799999975</v>
      </c>
      <c r="P387" s="78">
        <f t="shared" si="228"/>
        <v>0.54780829919999952</v>
      </c>
      <c r="Q387" s="93">
        <f t="shared" si="229"/>
        <v>5.5534862195999999</v>
      </c>
      <c r="R387" s="80">
        <f t="shared" si="230"/>
        <v>10.137645281588689</v>
      </c>
      <c r="S387" s="80">
        <f t="shared" si="231"/>
        <v>3492.4685561021897</v>
      </c>
      <c r="T387" s="69">
        <f t="shared" si="232"/>
        <v>241.03565164799977</v>
      </c>
      <c r="U387" s="78">
        <f t="shared" si="233"/>
        <v>1.8136171036851518</v>
      </c>
      <c r="V387" s="69">
        <f t="shared" si="234"/>
        <v>113.16970726995348</v>
      </c>
      <c r="W387" s="80">
        <f t="shared" ca="1" si="235"/>
        <v>7.2050552920533253</v>
      </c>
      <c r="X387" s="80">
        <f t="shared" ca="1" si="236"/>
        <v>33.619950134616644</v>
      </c>
      <c r="Y387" s="94">
        <f t="shared" ca="1" si="237"/>
        <v>2.3056572746629573E-7</v>
      </c>
      <c r="Z387" s="80">
        <f t="shared" ca="1" si="238"/>
        <v>14</v>
      </c>
      <c r="AA387" s="80">
        <f t="shared" ca="1" si="239"/>
        <v>235.60244567999996</v>
      </c>
      <c r="AB387" s="80">
        <f t="shared" ca="1" si="240"/>
        <v>150.42973647059341</v>
      </c>
      <c r="AC387" s="80">
        <f t="shared" si="241"/>
        <v>14.19213998709326</v>
      </c>
      <c r="AD387" s="69">
        <f t="shared" si="242"/>
        <v>1979.8524847058823</v>
      </c>
      <c r="AE387" s="69">
        <f t="shared" si="262"/>
        <v>1976.3572779831934</v>
      </c>
      <c r="AF387" s="69">
        <f t="shared" si="243"/>
        <v>1814.2214399999998</v>
      </c>
      <c r="AG387" s="95">
        <f t="shared" si="263"/>
        <v>1811.250514285714</v>
      </c>
      <c r="AH387" s="93">
        <f t="shared" si="244"/>
        <v>23.885069459985921</v>
      </c>
      <c r="AI387" s="81">
        <f t="shared" si="245"/>
        <v>1.0348364579869813</v>
      </c>
      <c r="AJ387" s="80">
        <f t="shared" si="246"/>
        <v>17.416525823999997</v>
      </c>
      <c r="AK387" s="80">
        <f t="shared" si="247"/>
        <v>30.72013721693542</v>
      </c>
      <c r="AL387" s="78">
        <f t="shared" ca="1" si="248"/>
        <v>0.89164104503011588</v>
      </c>
      <c r="AM387" s="80">
        <f t="shared" ca="1" si="249"/>
        <v>28.59954363706122</v>
      </c>
      <c r="AN387" s="80">
        <f t="shared" si="250"/>
        <v>17.115296603773579</v>
      </c>
      <c r="AO387" s="80">
        <f t="shared" si="251"/>
        <v>3.1247122732713382</v>
      </c>
      <c r="AP387" s="80">
        <f t="shared" si="252"/>
        <v>3.3685932151907703</v>
      </c>
      <c r="AQ387" s="80">
        <f t="shared" ca="1" si="253"/>
        <v>2.6661444381021218</v>
      </c>
      <c r="AR387" s="80">
        <f t="shared" si="254"/>
        <v>2.8183368604840489</v>
      </c>
      <c r="AS387" s="78">
        <f t="shared" si="255"/>
        <v>-2.5057113880805385E-3</v>
      </c>
      <c r="AT387" s="96">
        <f t="shared" ca="1" si="256"/>
        <v>4</v>
      </c>
      <c r="AU387" s="97" t="str">
        <f t="shared" ca="1" si="257"/>
        <v>Silt mxture</v>
      </c>
      <c r="AV387" s="98">
        <f t="shared" si="258"/>
        <v>4</v>
      </c>
      <c r="AW387" s="99" t="str">
        <f t="shared" si="259"/>
        <v>Silt mxture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/>
      <c r="BM387" s="78"/>
      <c r="BN387" s="78"/>
      <c r="BO387" s="78"/>
      <c r="BP387" s="78"/>
      <c r="BQ387" s="78"/>
    </row>
    <row r="388" spans="1:69">
      <c r="A388">
        <v>7.5</v>
      </c>
      <c r="C388" s="89">
        <f t="shared" si="220"/>
        <v>-24.606000000000002</v>
      </c>
      <c r="D388" s="84">
        <f t="shared" si="221"/>
        <v>24.606000000000002</v>
      </c>
      <c r="E388" s="76">
        <v>1.7010000000000001</v>
      </c>
      <c r="F388" s="91">
        <f t="shared" si="222"/>
        <v>17.75844</v>
      </c>
      <c r="G388" s="80">
        <f t="shared" si="223"/>
        <v>17.904391199999999</v>
      </c>
      <c r="H388" s="81">
        <f t="shared" si="261"/>
        <v>18.261409371428567</v>
      </c>
      <c r="I388" s="102">
        <v>60.2</v>
      </c>
      <c r="J388" s="92">
        <f t="shared" si="224"/>
        <v>0.62848800000000005</v>
      </c>
      <c r="K388" s="102">
        <v>69.900000000000006</v>
      </c>
      <c r="L388" s="78">
        <f t="shared" si="225"/>
        <v>0.72975600000000007</v>
      </c>
      <c r="M388" s="81">
        <f t="shared" si="226"/>
        <v>0.76770720000000003</v>
      </c>
      <c r="N388" s="14">
        <f t="shared" si="260"/>
        <v>115</v>
      </c>
      <c r="O388" s="78">
        <f t="shared" si="227"/>
        <v>1.3172411999999973</v>
      </c>
      <c r="P388" s="78">
        <f t="shared" si="228"/>
        <v>0.54953399999999952</v>
      </c>
      <c r="Q388" s="93">
        <f t="shared" si="229"/>
        <v>5.4737595000000008</v>
      </c>
      <c r="R388" s="80">
        <f t="shared" si="230"/>
        <v>9.9607294544104743</v>
      </c>
      <c r="S388" s="80">
        <f t="shared" si="231"/>
        <v>3104.9589041711311</v>
      </c>
      <c r="T388" s="69">
        <f t="shared" si="232"/>
        <v>241.79495999999978</v>
      </c>
      <c r="U388" s="78">
        <f t="shared" si="233"/>
        <v>1.8251964360362947</v>
      </c>
      <c r="V388" s="69">
        <f t="shared" si="234"/>
        <v>113.89225760866478</v>
      </c>
      <c r="W388" s="80">
        <f t="shared" ca="1" si="235"/>
        <v>7.2803874010430585</v>
      </c>
      <c r="X388" s="80">
        <f t="shared" ca="1" si="236"/>
        <v>33.581227919010544</v>
      </c>
      <c r="Y388" s="94">
        <f t="shared" ca="1" si="237"/>
        <v>1.787323633843686E-7</v>
      </c>
      <c r="Z388" s="80">
        <f t="shared" ca="1" si="238"/>
        <v>14</v>
      </c>
      <c r="AA388" s="80">
        <f t="shared" ca="1" si="239"/>
        <v>232.2201</v>
      </c>
      <c r="AB388" s="80">
        <f t="shared" ca="1" si="240"/>
        <v>114.93760790313532</v>
      </c>
      <c r="AC388" s="80">
        <f t="shared" si="241"/>
        <v>14.549676525020043</v>
      </c>
      <c r="AD388" s="69">
        <f t="shared" si="242"/>
        <v>1951.4294117647059</v>
      </c>
      <c r="AE388" s="69">
        <f t="shared" si="262"/>
        <v>1993.4315495798323</v>
      </c>
      <c r="AF388" s="69">
        <f t="shared" si="243"/>
        <v>1790.4391199999998</v>
      </c>
      <c r="AG388" s="95">
        <f t="shared" si="263"/>
        <v>1826.140937142857</v>
      </c>
      <c r="AH388" s="93">
        <f t="shared" si="244"/>
        <v>22.156141889993552</v>
      </c>
      <c r="AI388" s="81">
        <f t="shared" si="245"/>
        <v>1.1436744587232102</v>
      </c>
      <c r="AJ388" s="80">
        <f t="shared" si="246"/>
        <v>17.188215551999999</v>
      </c>
      <c r="AK388" s="80">
        <f t="shared" si="247"/>
        <v>30.184028649728706</v>
      </c>
      <c r="AL388" s="78">
        <f t="shared" ca="1" si="248"/>
        <v>0.90558276903522017</v>
      </c>
      <c r="AM388" s="80">
        <f t="shared" ca="1" si="249"/>
        <v>28.368665189440225</v>
      </c>
      <c r="AN388" s="80">
        <f t="shared" si="250"/>
        <v>16.890935094339621</v>
      </c>
      <c r="AO388" s="80">
        <f t="shared" si="251"/>
        <v>3.510245017434606</v>
      </c>
      <c r="AP388" s="80">
        <f t="shared" si="252"/>
        <v>3.7890053444986025</v>
      </c>
      <c r="AQ388" s="80">
        <f t="shared" ca="1" si="253"/>
        <v>2.7025232386899751</v>
      </c>
      <c r="AR388" s="80">
        <f t="shared" si="254"/>
        <v>2.8538628571457627</v>
      </c>
      <c r="AS388" s="78">
        <f t="shared" si="255"/>
        <v>-2.2879879907036446E-3</v>
      </c>
      <c r="AT388" s="96">
        <f t="shared" ca="1" si="256"/>
        <v>4</v>
      </c>
      <c r="AU388" s="97" t="str">
        <f t="shared" ca="1" si="257"/>
        <v>Silt mxture</v>
      </c>
      <c r="AV388" s="98">
        <f t="shared" si="258"/>
        <v>4</v>
      </c>
      <c r="AW388" s="99" t="str">
        <f t="shared" si="259"/>
        <v>Silt mxture</v>
      </c>
      <c r="AX388" s="78"/>
      <c r="AY388" s="78"/>
      <c r="AZ388" s="78"/>
      <c r="BA388" s="78"/>
      <c r="BB388" s="78"/>
      <c r="BC388" s="78"/>
      <c r="BD388" s="78"/>
      <c r="BE388" s="78"/>
      <c r="BF388" s="78"/>
      <c r="BG388" s="78"/>
      <c r="BH388" s="78"/>
      <c r="BI388" s="78"/>
      <c r="BJ388" s="78"/>
      <c r="BK388" s="78"/>
      <c r="BL388" s="78"/>
      <c r="BM388" s="78"/>
      <c r="BN388" s="78"/>
      <c r="BO388" s="78"/>
      <c r="BP388" s="78"/>
      <c r="BQ388" s="78"/>
    </row>
    <row r="389" spans="1:69">
      <c r="A389">
        <v>7.52</v>
      </c>
      <c r="C389" s="89">
        <f t="shared" si="220"/>
        <v>-24.671616</v>
      </c>
      <c r="D389" s="84">
        <f t="shared" si="221"/>
        <v>24.671616</v>
      </c>
      <c r="E389" s="76">
        <v>1.7283999999999999</v>
      </c>
      <c r="F389" s="91">
        <f t="shared" si="222"/>
        <v>18.044495999999999</v>
      </c>
      <c r="G389" s="80">
        <f t="shared" si="223"/>
        <v>18.191073599999999</v>
      </c>
      <c r="H389" s="81">
        <f t="shared" si="261"/>
        <v>18.488345142857145</v>
      </c>
      <c r="I389" s="102">
        <v>69.7</v>
      </c>
      <c r="J389" s="92">
        <f t="shared" si="224"/>
        <v>0.72766799999999998</v>
      </c>
      <c r="K389" s="102">
        <v>70.2</v>
      </c>
      <c r="L389" s="78">
        <f t="shared" si="225"/>
        <v>0.73288799999999998</v>
      </c>
      <c r="M389" s="81">
        <f t="shared" si="226"/>
        <v>0.76975441919999998</v>
      </c>
      <c r="N389" s="14">
        <f t="shared" si="260"/>
        <v>115</v>
      </c>
      <c r="O389" s="78">
        <f t="shared" si="227"/>
        <v>1.3210141199999972</v>
      </c>
      <c r="P389" s="78">
        <f t="shared" si="228"/>
        <v>0.55125970079999953</v>
      </c>
      <c r="Q389" s="93">
        <f t="shared" si="229"/>
        <v>5.5671196284000013</v>
      </c>
      <c r="R389" s="80">
        <f t="shared" si="230"/>
        <v>10.098905507369542</v>
      </c>
      <c r="S389" s="80">
        <f t="shared" si="231"/>
        <v>2727.497814937582</v>
      </c>
      <c r="T389" s="69">
        <f t="shared" si="232"/>
        <v>242.55426835199981</v>
      </c>
      <c r="U389" s="78">
        <f t="shared" si="233"/>
        <v>1.842999123020395</v>
      </c>
      <c r="V389" s="69">
        <f t="shared" si="234"/>
        <v>115.00314527647265</v>
      </c>
      <c r="W389" s="80">
        <f t="shared" ca="1" si="235"/>
        <v>7.5463262739349029</v>
      </c>
      <c r="X389" s="80">
        <f t="shared" ca="1" si="236"/>
        <v>33.685389377128473</v>
      </c>
      <c r="Y389" s="94">
        <f t="shared" ca="1" si="237"/>
        <v>1.4404789581931873E-7</v>
      </c>
      <c r="Z389" s="80">
        <f t="shared" ca="1" si="238"/>
        <v>14</v>
      </c>
      <c r="AA389" s="80">
        <f t="shared" ca="1" si="239"/>
        <v>236.18083272000001</v>
      </c>
      <c r="AB389" s="80">
        <f t="shared" ca="1" si="240"/>
        <v>94.212974730933709</v>
      </c>
      <c r="AC389" s="80">
        <f t="shared" si="241"/>
        <v>14.94371664064073</v>
      </c>
      <c r="AD389" s="69">
        <f t="shared" si="242"/>
        <v>1984.7128800000005</v>
      </c>
      <c r="AE389" s="69">
        <f t="shared" si="262"/>
        <v>2019.6860026890758</v>
      </c>
      <c r="AF389" s="69">
        <f t="shared" si="243"/>
        <v>1819.10736</v>
      </c>
      <c r="AG389" s="95">
        <f t="shared" si="263"/>
        <v>1848.834514285714</v>
      </c>
      <c r="AH389" s="93">
        <f t="shared" si="244"/>
        <v>20.403292304429787</v>
      </c>
      <c r="AI389" s="81">
        <f t="shared" si="245"/>
        <v>1.3200094237688571</v>
      </c>
      <c r="AJ389" s="80">
        <f t="shared" si="246"/>
        <v>17.463430656</v>
      </c>
      <c r="AK389" s="80">
        <f t="shared" si="247"/>
        <v>30.602743961725881</v>
      </c>
      <c r="AL389" s="78">
        <f t="shared" ca="1" si="248"/>
        <v>0.91740702608478608</v>
      </c>
      <c r="AM389" s="80">
        <f t="shared" ca="1" si="249"/>
        <v>28.993999373900994</v>
      </c>
      <c r="AN389" s="80">
        <f t="shared" si="250"/>
        <v>17.161390188679245</v>
      </c>
      <c r="AO389" s="80">
        <f t="shared" si="251"/>
        <v>4.0001377378848053</v>
      </c>
      <c r="AP389" s="80">
        <f t="shared" si="252"/>
        <v>4.3133694985644473</v>
      </c>
      <c r="AQ389" s="80">
        <f t="shared" ca="1" si="253"/>
        <v>2.7333443832265467</v>
      </c>
      <c r="AR389" s="80">
        <f t="shared" si="254"/>
        <v>2.8839526324975577</v>
      </c>
      <c r="AS389" s="78">
        <f t="shared" si="255"/>
        <v>-2.1853164918420307E-3</v>
      </c>
      <c r="AT389" s="96">
        <f t="shared" ca="1" si="256"/>
        <v>4</v>
      </c>
      <c r="AU389" s="97" t="str">
        <f t="shared" ca="1" si="257"/>
        <v>Silt mxture</v>
      </c>
      <c r="AV389" s="98">
        <f t="shared" si="258"/>
        <v>4</v>
      </c>
      <c r="AW389" s="99" t="str">
        <f t="shared" si="259"/>
        <v>Silt mxture</v>
      </c>
      <c r="AX389" s="78"/>
      <c r="AY389" s="78"/>
      <c r="AZ389" s="78"/>
      <c r="BA389" s="78"/>
      <c r="BB389" s="78"/>
      <c r="BC389" s="78"/>
      <c r="BD389" s="78"/>
      <c r="BE389" s="78"/>
      <c r="BF389" s="78"/>
      <c r="BG389" s="78"/>
      <c r="BH389" s="78"/>
      <c r="BI389" s="78"/>
      <c r="BJ389" s="78"/>
      <c r="BK389" s="78"/>
      <c r="BL389" s="78"/>
      <c r="BM389" s="78"/>
      <c r="BN389" s="78"/>
      <c r="BO389" s="78"/>
      <c r="BP389" s="78"/>
      <c r="BQ389" s="78"/>
    </row>
    <row r="390" spans="1:69">
      <c r="A390">
        <v>7.54</v>
      </c>
      <c r="C390" s="89">
        <f t="shared" si="220"/>
        <v>-24.737232000000002</v>
      </c>
      <c r="D390" s="84">
        <f t="shared" si="221"/>
        <v>24.737232000000002</v>
      </c>
      <c r="E390" s="76">
        <v>1.7296</v>
      </c>
      <c r="F390" s="91">
        <f t="shared" si="222"/>
        <v>18.057023999999998</v>
      </c>
      <c r="G390" s="80">
        <f t="shared" si="223"/>
        <v>18.204019199999998</v>
      </c>
      <c r="H390" s="81">
        <f t="shared" si="261"/>
        <v>18.726705257142857</v>
      </c>
      <c r="I390" s="102">
        <v>77.8</v>
      </c>
      <c r="J390" s="92">
        <f t="shared" si="224"/>
        <v>0.81223199999999995</v>
      </c>
      <c r="K390" s="102">
        <v>70.400000000000006</v>
      </c>
      <c r="L390" s="78">
        <f t="shared" si="225"/>
        <v>0.73497600000000007</v>
      </c>
      <c r="M390" s="81">
        <f t="shared" si="226"/>
        <v>0.77180163840000005</v>
      </c>
      <c r="N390" s="14">
        <f t="shared" si="260"/>
        <v>115</v>
      </c>
      <c r="O390" s="78">
        <f t="shared" si="227"/>
        <v>1.3247870399999973</v>
      </c>
      <c r="P390" s="78">
        <f t="shared" si="228"/>
        <v>0.55298540159999954</v>
      </c>
      <c r="Q390" s="93">
        <f t="shared" si="229"/>
        <v>5.5701466128000003</v>
      </c>
      <c r="R390" s="80">
        <f t="shared" si="230"/>
        <v>10.072863762195933</v>
      </c>
      <c r="S390" s="80">
        <f t="shared" si="231"/>
        <v>2444.8581425301263</v>
      </c>
      <c r="T390" s="69">
        <f t="shared" si="232"/>
        <v>243.31357670399981</v>
      </c>
      <c r="U390" s="78">
        <f t="shared" si="233"/>
        <v>1.8559185699719076</v>
      </c>
      <c r="V390" s="69">
        <f t="shared" si="234"/>
        <v>115.80931876624703</v>
      </c>
      <c r="W390" s="80">
        <f t="shared" ca="1" si="235"/>
        <v>7.7039410054096091</v>
      </c>
      <c r="X390" s="80">
        <f t="shared" ca="1" si="236"/>
        <v>33.710985220610056</v>
      </c>
      <c r="Y390" s="94">
        <f t="shared" ca="1" si="237"/>
        <v>1.1613433751675257E-7</v>
      </c>
      <c r="Z390" s="80">
        <f t="shared" ca="1" si="238"/>
        <v>14</v>
      </c>
      <c r="AA390" s="80">
        <f t="shared" ca="1" si="239"/>
        <v>236.30925024000001</v>
      </c>
      <c r="AB390" s="80">
        <f t="shared" ca="1" si="240"/>
        <v>75.997712009638818</v>
      </c>
      <c r="AC390" s="80">
        <f t="shared" si="241"/>
        <v>15.276291863482173</v>
      </c>
      <c r="AD390" s="69">
        <f t="shared" si="242"/>
        <v>1985.7920188235294</v>
      </c>
      <c r="AE390" s="69">
        <f t="shared" si="262"/>
        <v>2047.2844961344538</v>
      </c>
      <c r="AF390" s="69">
        <f t="shared" si="243"/>
        <v>1820.4019199999998</v>
      </c>
      <c r="AG390" s="95">
        <f t="shared" si="263"/>
        <v>1872.6705257142855</v>
      </c>
      <c r="AH390" s="93">
        <f t="shared" si="244"/>
        <v>18.946880633371691</v>
      </c>
      <c r="AI390" s="81">
        <f t="shared" si="245"/>
        <v>1.468812734748332</v>
      </c>
      <c r="AJ390" s="80">
        <f t="shared" si="246"/>
        <v>17.475858431999995</v>
      </c>
      <c r="AK390" s="80">
        <f t="shared" si="247"/>
        <v>30.523829582411917</v>
      </c>
      <c r="AL390" s="78">
        <f t="shared" ca="1" si="248"/>
        <v>0.92921248284578006</v>
      </c>
      <c r="AM390" s="80">
        <f t="shared" ca="1" si="249"/>
        <v>29.149762459373672</v>
      </c>
      <c r="AN390" s="80">
        <f t="shared" si="250"/>
        <v>17.173603018867922</v>
      </c>
      <c r="AO390" s="80">
        <f t="shared" si="251"/>
        <v>4.4618278583226285</v>
      </c>
      <c r="AP390" s="80">
        <f t="shared" si="252"/>
        <v>4.8120198377554626</v>
      </c>
      <c r="AQ390" s="80">
        <f t="shared" ca="1" si="253"/>
        <v>2.7641161831736909</v>
      </c>
      <c r="AR390" s="80">
        <f t="shared" si="254"/>
        <v>2.9139187742789883</v>
      </c>
      <c r="AS390" s="78">
        <f t="shared" si="255"/>
        <v>-2.1817128913759767E-3</v>
      </c>
      <c r="AT390" s="96">
        <f t="shared" ca="1" si="256"/>
        <v>4</v>
      </c>
      <c r="AU390" s="97" t="str">
        <f t="shared" ca="1" si="257"/>
        <v>Silt mxture</v>
      </c>
      <c r="AV390" s="98">
        <f t="shared" si="258"/>
        <v>4</v>
      </c>
      <c r="AW390" s="99" t="str">
        <f t="shared" si="259"/>
        <v>Silt mxture</v>
      </c>
      <c r="AX390" s="78"/>
      <c r="AY390" s="78"/>
      <c r="AZ390" s="78"/>
      <c r="BA390" s="78"/>
      <c r="BB390" s="78"/>
      <c r="BC390" s="78"/>
      <c r="BD390" s="78"/>
      <c r="BE390" s="78"/>
      <c r="BF390" s="78"/>
      <c r="BG390" s="78"/>
      <c r="BH390" s="78"/>
      <c r="BI390" s="78"/>
      <c r="BJ390" s="78"/>
      <c r="BK390" s="78"/>
      <c r="BL390" s="78"/>
      <c r="BM390" s="78"/>
      <c r="BN390" s="78"/>
      <c r="BO390" s="78"/>
      <c r="BP390" s="78"/>
      <c r="BQ390" s="78"/>
    </row>
    <row r="391" spans="1:69">
      <c r="A391">
        <v>7.56</v>
      </c>
      <c r="C391" s="89">
        <f t="shared" si="220"/>
        <v>-24.802848000000001</v>
      </c>
      <c r="D391" s="84">
        <f t="shared" si="221"/>
        <v>24.802848000000001</v>
      </c>
      <c r="E391" s="76">
        <v>1.7819</v>
      </c>
      <c r="F391" s="91">
        <f t="shared" si="222"/>
        <v>18.603035999999999</v>
      </c>
      <c r="G391" s="80">
        <f t="shared" si="223"/>
        <v>18.751283999999998</v>
      </c>
      <c r="H391" s="81">
        <f t="shared" si="261"/>
        <v>19.13502857142857</v>
      </c>
      <c r="I391" s="102">
        <v>81.400000000000006</v>
      </c>
      <c r="J391" s="92">
        <f t="shared" si="224"/>
        <v>0.84981600000000002</v>
      </c>
      <c r="K391" s="102">
        <v>71</v>
      </c>
      <c r="L391" s="78">
        <f t="shared" si="225"/>
        <v>0.74124000000000001</v>
      </c>
      <c r="M391" s="81">
        <f t="shared" si="226"/>
        <v>0.7738488576</v>
      </c>
      <c r="N391" s="14">
        <f t="shared" si="260"/>
        <v>115</v>
      </c>
      <c r="O391" s="78">
        <f t="shared" si="227"/>
        <v>1.3285599599999971</v>
      </c>
      <c r="P391" s="78">
        <f t="shared" si="228"/>
        <v>0.55471110239999954</v>
      </c>
      <c r="Q391" s="93">
        <f t="shared" si="229"/>
        <v>5.7494989332000008</v>
      </c>
      <c r="R391" s="80">
        <f t="shared" si="230"/>
        <v>10.364852818565121</v>
      </c>
      <c r="S391" s="80">
        <f t="shared" si="231"/>
        <v>2411.9718150752637</v>
      </c>
      <c r="T391" s="69">
        <f t="shared" si="232"/>
        <v>244.07288505599982</v>
      </c>
      <c r="U391" s="78">
        <f t="shared" si="233"/>
        <v>1.8623804035024958</v>
      </c>
      <c r="V391" s="69">
        <f t="shared" si="234"/>
        <v>116.21253717855573</v>
      </c>
      <c r="W391" s="80">
        <f t="shared" ca="1" si="235"/>
        <v>7.9116353788936262</v>
      </c>
      <c r="X391" s="80">
        <f t="shared" ca="1" si="236"/>
        <v>33.843319752573464</v>
      </c>
      <c r="Y391" s="94">
        <f t="shared" ca="1" si="237"/>
        <v>1.1997813581677723E-7</v>
      </c>
      <c r="Z391" s="80">
        <f t="shared" ca="1" si="238"/>
        <v>14</v>
      </c>
      <c r="AA391" s="80">
        <f t="shared" ca="1" si="239"/>
        <v>243.91813656000002</v>
      </c>
      <c r="AB391" s="80">
        <f t="shared" ca="1" si="240"/>
        <v>81.041104568411711</v>
      </c>
      <c r="AC391" s="80">
        <f t="shared" si="241"/>
        <v>15.3174619199361</v>
      </c>
      <c r="AD391" s="69">
        <f t="shared" si="242"/>
        <v>2049.7322400000003</v>
      </c>
      <c r="AE391" s="69">
        <f t="shared" si="262"/>
        <v>2094.8786601680672</v>
      </c>
      <c r="AF391" s="69">
        <f t="shared" si="243"/>
        <v>1875.1284000000001</v>
      </c>
      <c r="AG391" s="95">
        <f t="shared" si="263"/>
        <v>1913.502857142857</v>
      </c>
      <c r="AH391" s="93">
        <f t="shared" si="244"/>
        <v>18.805037541556494</v>
      </c>
      <c r="AI391" s="81">
        <f t="shared" si="245"/>
        <v>1.5319974601611663</v>
      </c>
      <c r="AJ391" s="80">
        <f t="shared" si="246"/>
        <v>18.001232639999998</v>
      </c>
      <c r="AK391" s="80">
        <f t="shared" si="247"/>
        <v>31.40864490474279</v>
      </c>
      <c r="AL391" s="78">
        <f t="shared" ca="1" si="248"/>
        <v>0.92752154917283736</v>
      </c>
      <c r="AM391" s="80">
        <f t="shared" ca="1" si="249"/>
        <v>29.968529403814294</v>
      </c>
      <c r="AN391" s="80">
        <f t="shared" si="250"/>
        <v>17.689890566037732</v>
      </c>
      <c r="AO391" s="80">
        <f t="shared" si="251"/>
        <v>4.5320416457880972</v>
      </c>
      <c r="AP391" s="80">
        <f t="shared" si="252"/>
        <v>4.877629916245863</v>
      </c>
      <c r="AQ391" s="80">
        <f t="shared" ca="1" si="253"/>
        <v>2.7594643861813686</v>
      </c>
      <c r="AR391" s="80">
        <f t="shared" si="254"/>
        <v>2.9084333058849481</v>
      </c>
      <c r="AS391" s="78">
        <f t="shared" si="255"/>
        <v>-1.8716279684585983E-3</v>
      </c>
      <c r="AT391" s="96">
        <f t="shared" ca="1" si="256"/>
        <v>4</v>
      </c>
      <c r="AU391" s="97" t="str">
        <f t="shared" ca="1" si="257"/>
        <v>Silt mxture</v>
      </c>
      <c r="AV391" s="98">
        <f t="shared" si="258"/>
        <v>4</v>
      </c>
      <c r="AW391" s="99" t="str">
        <f t="shared" si="259"/>
        <v>Silt mxture</v>
      </c>
      <c r="AX391" s="78"/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/>
      <c r="BM391" s="78"/>
      <c r="BN391" s="78"/>
      <c r="BO391" s="78"/>
      <c r="BP391" s="78"/>
      <c r="BQ391" s="78"/>
    </row>
    <row r="392" spans="1:69">
      <c r="A392">
        <v>7.58</v>
      </c>
      <c r="C392" s="89">
        <f t="shared" si="220"/>
        <v>-24.868464000000003</v>
      </c>
      <c r="D392" s="84">
        <f t="shared" si="221"/>
        <v>24.868464000000003</v>
      </c>
      <c r="E392" s="76">
        <v>1.8702000000000001</v>
      </c>
      <c r="F392" s="91">
        <f t="shared" si="222"/>
        <v>19.524888000000001</v>
      </c>
      <c r="G392" s="80">
        <f t="shared" si="223"/>
        <v>19.6739712</v>
      </c>
      <c r="H392" s="81">
        <f t="shared" si="261"/>
        <v>19.614224571428569</v>
      </c>
      <c r="I392" s="102">
        <v>80.099999999999994</v>
      </c>
      <c r="J392" s="92">
        <f t="shared" si="224"/>
        <v>0.83624399999999988</v>
      </c>
      <c r="K392" s="102">
        <v>71.400000000000006</v>
      </c>
      <c r="L392" s="78">
        <f t="shared" si="225"/>
        <v>0.74541600000000008</v>
      </c>
      <c r="M392" s="81">
        <f t="shared" si="226"/>
        <v>0.77589607680000006</v>
      </c>
      <c r="N392" s="14">
        <f t="shared" si="260"/>
        <v>115</v>
      </c>
      <c r="O392" s="78">
        <f t="shared" si="227"/>
        <v>1.3323328799999972</v>
      </c>
      <c r="P392" s="78">
        <f t="shared" si="228"/>
        <v>0.55643680319999955</v>
      </c>
      <c r="Q392" s="93">
        <f t="shared" si="229"/>
        <v>6.0527406456000019</v>
      </c>
      <c r="R392" s="80">
        <f t="shared" si="230"/>
        <v>10.877678490695503</v>
      </c>
      <c r="S392" s="80">
        <f t="shared" si="231"/>
        <v>2580.3949593096536</v>
      </c>
      <c r="T392" s="69">
        <f t="shared" si="232"/>
        <v>244.8321934079998</v>
      </c>
      <c r="U392" s="78">
        <f t="shared" si="233"/>
        <v>1.8623700853048362</v>
      </c>
      <c r="V392" s="69">
        <f t="shared" si="234"/>
        <v>116.21189332302177</v>
      </c>
      <c r="W392" s="80">
        <f t="shared" ca="1" si="235"/>
        <v>8.125384386984436</v>
      </c>
      <c r="X392" s="80">
        <f t="shared" ca="1" si="236"/>
        <v>34.036693121360322</v>
      </c>
      <c r="Y392" s="94">
        <f t="shared" ca="1" si="237"/>
        <v>1.5110704564595144E-7</v>
      </c>
      <c r="Z392" s="80">
        <f t="shared" ca="1" si="238"/>
        <v>14</v>
      </c>
      <c r="AA392" s="80">
        <f t="shared" ca="1" si="239"/>
        <v>256.78293648000005</v>
      </c>
      <c r="AB392" s="80">
        <f t="shared" ca="1" si="240"/>
        <v>107.45089173355795</v>
      </c>
      <c r="AC392" s="80">
        <f t="shared" si="241"/>
        <v>15.112264226068941</v>
      </c>
      <c r="AD392" s="69">
        <f t="shared" si="242"/>
        <v>2157.8398023529417</v>
      </c>
      <c r="AE392" s="69">
        <f t="shared" si="262"/>
        <v>2150.8107872268906</v>
      </c>
      <c r="AF392" s="69">
        <f t="shared" si="243"/>
        <v>1967.3971200000001</v>
      </c>
      <c r="AG392" s="95">
        <f t="shared" si="263"/>
        <v>1961.4224571428572</v>
      </c>
      <c r="AH392" s="93">
        <f t="shared" si="244"/>
        <v>19.77244506365621</v>
      </c>
      <c r="AI392" s="81">
        <f t="shared" si="245"/>
        <v>1.5028553021490736</v>
      </c>
      <c r="AJ392" s="80">
        <f t="shared" si="246"/>
        <v>18.887012351999999</v>
      </c>
      <c r="AK392" s="80">
        <f t="shared" si="247"/>
        <v>32.962662093016675</v>
      </c>
      <c r="AL392" s="78">
        <f t="shared" ca="1" si="248"/>
        <v>0.91504716974028055</v>
      </c>
      <c r="AM392" s="80">
        <f t="shared" ca="1" si="249"/>
        <v>31.206483229085862</v>
      </c>
      <c r="AN392" s="80">
        <f t="shared" si="250"/>
        <v>18.560350188679244</v>
      </c>
      <c r="AO392" s="80">
        <f t="shared" si="251"/>
        <v>4.2505094243504837</v>
      </c>
      <c r="AP392" s="80">
        <f t="shared" si="252"/>
        <v>4.5592655651057443</v>
      </c>
      <c r="AQ392" s="80">
        <f t="shared" ca="1" si="253"/>
        <v>2.7265095819459648</v>
      </c>
      <c r="AR392" s="80">
        <f t="shared" si="254"/>
        <v>2.8745359517013744</v>
      </c>
      <c r="AS392" s="78">
        <f t="shared" si="255"/>
        <v>-1.6617968508714966E-3</v>
      </c>
      <c r="AT392" s="96">
        <f t="shared" ca="1" si="256"/>
        <v>4</v>
      </c>
      <c r="AU392" s="97" t="str">
        <f t="shared" ca="1" si="257"/>
        <v>Silt mxture</v>
      </c>
      <c r="AV392" s="98">
        <f t="shared" si="258"/>
        <v>4</v>
      </c>
      <c r="AW392" s="99" t="str">
        <f t="shared" si="259"/>
        <v>Silt mxture</v>
      </c>
      <c r="AX392" s="78"/>
      <c r="AY392" s="78"/>
      <c r="AZ392" s="78"/>
      <c r="BA392" s="78"/>
      <c r="BB392" s="78"/>
      <c r="BC392" s="78"/>
      <c r="BD392" s="78"/>
      <c r="BE392" s="78"/>
      <c r="BF392" s="78"/>
      <c r="BG392" s="78"/>
      <c r="BH392" s="78"/>
      <c r="BI392" s="78"/>
      <c r="BJ392" s="78"/>
      <c r="BK392" s="78"/>
      <c r="BL392" s="78"/>
      <c r="BM392" s="78"/>
      <c r="BN392" s="78"/>
      <c r="BO392" s="78"/>
      <c r="BP392" s="78"/>
      <c r="BQ392" s="78"/>
    </row>
    <row r="393" spans="1:69">
      <c r="A393">
        <v>7.6</v>
      </c>
      <c r="C393" s="89">
        <f t="shared" si="220"/>
        <v>-24.934080000000002</v>
      </c>
      <c r="D393" s="84">
        <f t="shared" si="221"/>
        <v>24.934080000000002</v>
      </c>
      <c r="E393" s="76">
        <v>1.9224000000000001</v>
      </c>
      <c r="F393" s="91">
        <f t="shared" si="222"/>
        <v>20.069856000000001</v>
      </c>
      <c r="G393" s="80">
        <f t="shared" si="223"/>
        <v>20.219983200000001</v>
      </c>
      <c r="H393" s="81">
        <f t="shared" si="261"/>
        <v>20.022697028571429</v>
      </c>
      <c r="I393" s="102">
        <v>78.5</v>
      </c>
      <c r="J393" s="92">
        <f t="shared" si="224"/>
        <v>0.81953999999999994</v>
      </c>
      <c r="K393" s="102">
        <v>71.900000000000006</v>
      </c>
      <c r="L393" s="78">
        <f t="shared" si="225"/>
        <v>0.75063600000000008</v>
      </c>
      <c r="M393" s="81">
        <f t="shared" si="226"/>
        <v>0.77794329600000001</v>
      </c>
      <c r="N393" s="14">
        <f t="shared" si="260"/>
        <v>115</v>
      </c>
      <c r="O393" s="78">
        <f t="shared" si="227"/>
        <v>1.336105799999997</v>
      </c>
      <c r="P393" s="78">
        <f t="shared" si="228"/>
        <v>0.55816250399999956</v>
      </c>
      <c r="Q393" s="93">
        <f t="shared" si="229"/>
        <v>6.2316795420000011</v>
      </c>
      <c r="R393" s="80">
        <f t="shared" si="230"/>
        <v>11.164633054605915</v>
      </c>
      <c r="S393" s="80">
        <f t="shared" si="231"/>
        <v>2710.8288006614907</v>
      </c>
      <c r="T393" s="69">
        <f t="shared" si="232"/>
        <v>245.5915017599998</v>
      </c>
      <c r="U393" s="78">
        <f t="shared" si="233"/>
        <v>1.8610741016032883</v>
      </c>
      <c r="V393" s="69">
        <f t="shared" si="234"/>
        <v>116.1310239400452</v>
      </c>
      <c r="W393" s="80">
        <f t="shared" ca="1" si="235"/>
        <v>8.2358188817531897</v>
      </c>
      <c r="X393" s="80">
        <f t="shared" ca="1" si="236"/>
        <v>34.137618160006753</v>
      </c>
      <c r="Y393" s="94">
        <f t="shared" ca="1" si="237"/>
        <v>1.7551482789063733E-7</v>
      </c>
      <c r="Z393" s="80">
        <f t="shared" ca="1" si="238"/>
        <v>14</v>
      </c>
      <c r="AA393" s="80">
        <f t="shared" ca="1" si="239"/>
        <v>264.37428360000001</v>
      </c>
      <c r="AB393" s="80">
        <f t="shared" ca="1" si="240"/>
        <v>128.4967575270403</v>
      </c>
      <c r="AC393" s="80">
        <f t="shared" si="241"/>
        <v>14.962352882524975</v>
      </c>
      <c r="AD393" s="69">
        <f t="shared" si="242"/>
        <v>2221.6326352941178</v>
      </c>
      <c r="AE393" s="69">
        <f t="shared" si="262"/>
        <v>2198.4224974789918</v>
      </c>
      <c r="AF393" s="69">
        <f t="shared" si="243"/>
        <v>2021.9983200000001</v>
      </c>
      <c r="AG393" s="95">
        <f t="shared" si="263"/>
        <v>2002.2697028571424</v>
      </c>
      <c r="AH393" s="93">
        <f t="shared" si="244"/>
        <v>20.498802227225344</v>
      </c>
      <c r="AI393" s="81">
        <f t="shared" si="245"/>
        <v>1.4682820757877362</v>
      </c>
      <c r="AJ393" s="80">
        <f t="shared" si="246"/>
        <v>19.411183872000002</v>
      </c>
      <c r="AK393" s="80">
        <f t="shared" si="247"/>
        <v>33.832221377593683</v>
      </c>
      <c r="AL393" s="78">
        <f t="shared" ca="1" si="248"/>
        <v>0.90697854232847408</v>
      </c>
      <c r="AM393" s="80">
        <f t="shared" ca="1" si="249"/>
        <v>31.872771756314808</v>
      </c>
      <c r="AN393" s="80">
        <f t="shared" si="250"/>
        <v>19.075455849056603</v>
      </c>
      <c r="AO393" s="80">
        <f t="shared" si="251"/>
        <v>4.053119094579662</v>
      </c>
      <c r="AP393" s="80">
        <f t="shared" si="252"/>
        <v>4.3398926112494243</v>
      </c>
      <c r="AQ393" s="80">
        <f t="shared" ca="1" si="253"/>
        <v>2.7051184313083314</v>
      </c>
      <c r="AR393" s="80">
        <f t="shared" si="254"/>
        <v>2.8521630416539354</v>
      </c>
      <c r="AS393" s="78">
        <f t="shared" si="255"/>
        <v>-1.4460640376748009E-3</v>
      </c>
      <c r="AT393" s="96">
        <f t="shared" ca="1" si="256"/>
        <v>4</v>
      </c>
      <c r="AU393" s="97" t="str">
        <f t="shared" ca="1" si="257"/>
        <v>Silt mxture</v>
      </c>
      <c r="AV393" s="98">
        <f t="shared" si="258"/>
        <v>4</v>
      </c>
      <c r="AW393" s="99" t="str">
        <f t="shared" si="259"/>
        <v>Silt mxture</v>
      </c>
      <c r="AX393" s="78"/>
      <c r="AY393" s="78"/>
      <c r="AZ393" s="78"/>
      <c r="BA393" s="78"/>
      <c r="BB393" s="78"/>
      <c r="BC393" s="78"/>
      <c r="BD393" s="78"/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/>
      <c r="BP393" s="78"/>
      <c r="BQ393" s="78"/>
    </row>
    <row r="394" spans="1:69">
      <c r="A394">
        <v>7.62</v>
      </c>
      <c r="C394" s="89">
        <f t="shared" si="220"/>
        <v>-24.999696</v>
      </c>
      <c r="D394" s="84">
        <f t="shared" si="221"/>
        <v>24.999696</v>
      </c>
      <c r="E394" s="76">
        <v>1.9971000000000001</v>
      </c>
      <c r="F394" s="91">
        <f t="shared" si="222"/>
        <v>20.849723999999998</v>
      </c>
      <c r="G394" s="80">
        <f t="shared" si="223"/>
        <v>21.0004776</v>
      </c>
      <c r="H394" s="81">
        <f t="shared" si="261"/>
        <v>20.347768800000001</v>
      </c>
      <c r="I394" s="102">
        <v>68.8</v>
      </c>
      <c r="J394" s="92">
        <f t="shared" si="224"/>
        <v>0.71827199999999991</v>
      </c>
      <c r="K394" s="102">
        <v>72.2</v>
      </c>
      <c r="L394" s="78">
        <f t="shared" si="225"/>
        <v>0.75376799999999999</v>
      </c>
      <c r="M394" s="81">
        <f t="shared" si="226"/>
        <v>0.77999051519999996</v>
      </c>
      <c r="N394" s="14">
        <f t="shared" si="260"/>
        <v>115</v>
      </c>
      <c r="O394" s="78">
        <f t="shared" si="227"/>
        <v>1.3398787199999969</v>
      </c>
      <c r="P394" s="78">
        <f t="shared" si="228"/>
        <v>0.55988820479999957</v>
      </c>
      <c r="Q394" s="93">
        <f t="shared" si="229"/>
        <v>6.4879976304000007</v>
      </c>
      <c r="R394" s="80">
        <f t="shared" si="230"/>
        <v>11.588023421064229</v>
      </c>
      <c r="S394" s="80">
        <f t="shared" si="231"/>
        <v>3220.2447442489433</v>
      </c>
      <c r="T394" s="69">
        <f t="shared" si="232"/>
        <v>246.35081011199981</v>
      </c>
      <c r="U394" s="78">
        <f t="shared" si="233"/>
        <v>1.8470885269228632</v>
      </c>
      <c r="V394" s="69">
        <f t="shared" si="234"/>
        <v>115.25832407998666</v>
      </c>
      <c r="W394" s="80">
        <f t="shared" ca="1" si="235"/>
        <v>8.2362454588255112</v>
      </c>
      <c r="X394" s="80">
        <f t="shared" ca="1" si="236"/>
        <v>34.249309888572071</v>
      </c>
      <c r="Y394" s="94">
        <f t="shared" ca="1" si="237"/>
        <v>2.6398289406394535E-7</v>
      </c>
      <c r="Z394" s="80">
        <f t="shared" ca="1" si="238"/>
        <v>14</v>
      </c>
      <c r="AA394" s="80">
        <f t="shared" ca="1" si="239"/>
        <v>275.24838432000001</v>
      </c>
      <c r="AB394" s="80">
        <f t="shared" ca="1" si="240"/>
        <v>201.2147032962979</v>
      </c>
      <c r="AC394" s="80">
        <f t="shared" si="241"/>
        <v>14.43884535935188</v>
      </c>
      <c r="AD394" s="69">
        <f t="shared" si="242"/>
        <v>2313.0116329411767</v>
      </c>
      <c r="AE394" s="69">
        <f t="shared" si="262"/>
        <v>2236.2223623529412</v>
      </c>
      <c r="AF394" s="69">
        <f t="shared" si="243"/>
        <v>2100.0477599999999</v>
      </c>
      <c r="AG394" s="95">
        <f t="shared" si="263"/>
        <v>2034.7768799999997</v>
      </c>
      <c r="AH394" s="93">
        <f t="shared" si="244"/>
        <v>23.101836462082733</v>
      </c>
      <c r="AI394" s="81">
        <f t="shared" si="245"/>
        <v>1.2828846791951571</v>
      </c>
      <c r="AJ394" s="80">
        <f t="shared" si="246"/>
        <v>20.160458496</v>
      </c>
      <c r="AK394" s="80">
        <f t="shared" si="247"/>
        <v>35.115222488073421</v>
      </c>
      <c r="AL394" s="78">
        <f t="shared" ca="1" si="248"/>
        <v>0.88484388679741965</v>
      </c>
      <c r="AM394" s="80">
        <f t="shared" ca="1" si="249"/>
        <v>32.626735802926682</v>
      </c>
      <c r="AN394" s="80">
        <f t="shared" si="250"/>
        <v>19.811771320754715</v>
      </c>
      <c r="AO394" s="80">
        <f t="shared" si="251"/>
        <v>3.4202650705429667</v>
      </c>
      <c r="AP394" s="80">
        <f t="shared" si="252"/>
        <v>3.6533576844938906</v>
      </c>
      <c r="AQ394" s="80">
        <f t="shared" ca="1" si="253"/>
        <v>2.6468085716962926</v>
      </c>
      <c r="AR394" s="80">
        <f t="shared" si="254"/>
        <v>2.7926668214925106</v>
      </c>
      <c r="AS394" s="78">
        <f t="shared" si="255"/>
        <v>-1.3337597374348121E-3</v>
      </c>
      <c r="AT394" s="96">
        <f t="shared" ca="1" si="256"/>
        <v>4</v>
      </c>
      <c r="AU394" s="97" t="str">
        <f t="shared" ca="1" si="257"/>
        <v>Silt mxture</v>
      </c>
      <c r="AV394" s="98">
        <f t="shared" si="258"/>
        <v>4</v>
      </c>
      <c r="AW394" s="99" t="str">
        <f t="shared" si="259"/>
        <v>Silt mxture</v>
      </c>
      <c r="AX394" s="78"/>
      <c r="AY394" s="78"/>
      <c r="AZ394" s="78"/>
      <c r="BA394" s="78"/>
      <c r="BB394" s="78"/>
      <c r="BC394" s="78"/>
      <c r="BD394" s="78"/>
      <c r="BE394" s="78"/>
      <c r="BF394" s="78"/>
      <c r="BG394" s="78"/>
      <c r="BH394" s="78"/>
      <c r="BI394" s="78"/>
      <c r="BJ394" s="78"/>
      <c r="BK394" s="78"/>
      <c r="BL394" s="78"/>
      <c r="BM394" s="78"/>
      <c r="BN394" s="78"/>
      <c r="BO394" s="78"/>
      <c r="BP394" s="78"/>
      <c r="BQ394" s="78"/>
    </row>
    <row r="395" spans="1:69">
      <c r="A395">
        <v>7.64</v>
      </c>
      <c r="C395" s="89">
        <f t="shared" si="220"/>
        <v>-25.065311999999999</v>
      </c>
      <c r="D395" s="84">
        <f t="shared" si="221"/>
        <v>25.065311999999999</v>
      </c>
      <c r="E395" s="76">
        <v>2.0219</v>
      </c>
      <c r="F395" s="91">
        <f t="shared" si="222"/>
        <v>21.108636000000001</v>
      </c>
      <c r="G395" s="80">
        <f t="shared" si="223"/>
        <v>21.258763200000001</v>
      </c>
      <c r="H395" s="81">
        <f t="shared" si="261"/>
        <v>20.398149257142855</v>
      </c>
      <c r="I395" s="102">
        <v>66.400000000000006</v>
      </c>
      <c r="J395" s="92">
        <f t="shared" si="224"/>
        <v>0.69321600000000005</v>
      </c>
      <c r="K395" s="102">
        <v>71.900000000000006</v>
      </c>
      <c r="L395" s="78">
        <f t="shared" si="225"/>
        <v>0.75063600000000008</v>
      </c>
      <c r="M395" s="81">
        <f t="shared" si="226"/>
        <v>0.78203773439999991</v>
      </c>
      <c r="N395" s="14">
        <f t="shared" si="260"/>
        <v>115</v>
      </c>
      <c r="O395" s="78">
        <f t="shared" si="227"/>
        <v>1.3436516399999967</v>
      </c>
      <c r="P395" s="78">
        <f t="shared" si="228"/>
        <v>0.56161390559999957</v>
      </c>
      <c r="Q395" s="93">
        <f t="shared" si="229"/>
        <v>6.5719868148000016</v>
      </c>
      <c r="R395" s="80">
        <f t="shared" si="230"/>
        <v>11.701965975680084</v>
      </c>
      <c r="S395" s="80">
        <f t="shared" si="231"/>
        <v>3379.8329830478106</v>
      </c>
      <c r="T395" s="69">
        <f t="shared" si="232"/>
        <v>247.11011846399981</v>
      </c>
      <c r="U395" s="78">
        <f t="shared" si="233"/>
        <v>1.8434028240682303</v>
      </c>
      <c r="V395" s="69">
        <f t="shared" si="234"/>
        <v>115.02833622185757</v>
      </c>
      <c r="W395" s="80">
        <f t="shared" ca="1" si="235"/>
        <v>8.2507614127513129</v>
      </c>
      <c r="X395" s="80">
        <f t="shared" ca="1" si="236"/>
        <v>34.279344099682</v>
      </c>
      <c r="Y395" s="94">
        <f t="shared" ca="1" si="237"/>
        <v>2.9553826974927865E-7</v>
      </c>
      <c r="Z395" s="80">
        <f t="shared" ca="1" si="238"/>
        <v>14</v>
      </c>
      <c r="AA395" s="80">
        <f t="shared" ca="1" si="239"/>
        <v>278.81156184000002</v>
      </c>
      <c r="AB395" s="80">
        <f t="shared" ca="1" si="240"/>
        <v>228.18319358479647</v>
      </c>
      <c r="AC395" s="80">
        <f t="shared" si="241"/>
        <v>14.291800841230939</v>
      </c>
      <c r="AD395" s="69">
        <f t="shared" si="242"/>
        <v>2342.9543011764713</v>
      </c>
      <c r="AE395" s="69">
        <f t="shared" si="262"/>
        <v>2241.705602016807</v>
      </c>
      <c r="AF395" s="69">
        <f t="shared" si="243"/>
        <v>2125.8763200000003</v>
      </c>
      <c r="AG395" s="95">
        <f t="shared" si="263"/>
        <v>2039.8149257142857</v>
      </c>
      <c r="AH395" s="93">
        <f t="shared" si="244"/>
        <v>23.872196980855364</v>
      </c>
      <c r="AI395" s="81">
        <f t="shared" si="245"/>
        <v>1.2343284115435202</v>
      </c>
      <c r="AJ395" s="80">
        <f t="shared" si="246"/>
        <v>20.408412672000001</v>
      </c>
      <c r="AK395" s="80">
        <f t="shared" si="247"/>
        <v>35.460502956606312</v>
      </c>
      <c r="AL395" s="78">
        <f t="shared" ca="1" si="248"/>
        <v>0.87877941429838746</v>
      </c>
      <c r="AM395" s="80">
        <f t="shared" ca="1" si="249"/>
        <v>32.832504243144228</v>
      </c>
      <c r="AN395" s="80">
        <f t="shared" si="250"/>
        <v>20.055436981132075</v>
      </c>
      <c r="AO395" s="80">
        <f t="shared" si="251"/>
        <v>3.2608482134087651</v>
      </c>
      <c r="AP395" s="80">
        <f t="shared" si="252"/>
        <v>3.4808542142055665</v>
      </c>
      <c r="AQ395" s="80">
        <f t="shared" ca="1" si="253"/>
        <v>2.6306776701735521</v>
      </c>
      <c r="AR395" s="80">
        <f t="shared" si="254"/>
        <v>2.7755454336513887</v>
      </c>
      <c r="AS395" s="78">
        <f t="shared" si="255"/>
        <v>-1.5767792364804519E-3</v>
      </c>
      <c r="AT395" s="96">
        <f t="shared" ca="1" si="256"/>
        <v>4</v>
      </c>
      <c r="AU395" s="97" t="str">
        <f t="shared" ca="1" si="257"/>
        <v>Silt mxture</v>
      </c>
      <c r="AV395" s="98">
        <f t="shared" si="258"/>
        <v>4</v>
      </c>
      <c r="AW395" s="99" t="str">
        <f t="shared" si="259"/>
        <v>Silt mxture</v>
      </c>
      <c r="AX395" s="78"/>
      <c r="AY395" s="78"/>
      <c r="AZ395" s="78"/>
      <c r="BA395" s="78"/>
      <c r="BB395" s="78"/>
      <c r="BC395" s="78"/>
      <c r="BD395" s="78"/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/>
      <c r="BP395" s="78"/>
      <c r="BQ395" s="78"/>
    </row>
    <row r="396" spans="1:69">
      <c r="A396">
        <v>7.66</v>
      </c>
      <c r="C396" s="89">
        <f t="shared" si="220"/>
        <v>-25.130928000000001</v>
      </c>
      <c r="D396" s="84">
        <f t="shared" si="221"/>
        <v>25.130928000000001</v>
      </c>
      <c r="E396" s="76">
        <v>2.0019999999999998</v>
      </c>
      <c r="F396" s="91">
        <f t="shared" si="222"/>
        <v>20.900879999999997</v>
      </c>
      <c r="G396" s="80">
        <f t="shared" si="223"/>
        <v>21.050380799999996</v>
      </c>
      <c r="H396" s="81">
        <f t="shared" si="261"/>
        <v>20.238805028571427</v>
      </c>
      <c r="I396" s="102">
        <v>69</v>
      </c>
      <c r="J396" s="92">
        <f t="shared" si="224"/>
        <v>0.72036</v>
      </c>
      <c r="K396" s="102">
        <v>71.599999999999994</v>
      </c>
      <c r="L396" s="78">
        <f t="shared" si="225"/>
        <v>0.74750399999999995</v>
      </c>
      <c r="M396" s="81">
        <f t="shared" si="226"/>
        <v>0.78408495359999997</v>
      </c>
      <c r="N396" s="14">
        <f t="shared" si="260"/>
        <v>115</v>
      </c>
      <c r="O396" s="78">
        <f t="shared" si="227"/>
        <v>1.3474245599999968</v>
      </c>
      <c r="P396" s="78">
        <f t="shared" si="228"/>
        <v>0.56333960639999958</v>
      </c>
      <c r="Q396" s="93">
        <f t="shared" si="229"/>
        <v>6.5019755591999999</v>
      </c>
      <c r="R396" s="80">
        <f t="shared" si="230"/>
        <v>11.541839922725528</v>
      </c>
      <c r="S396" s="80">
        <f t="shared" si="231"/>
        <v>3217.8283799276833</v>
      </c>
      <c r="T396" s="69">
        <f t="shared" si="232"/>
        <v>247.86942681599982</v>
      </c>
      <c r="U396" s="78">
        <f t="shared" si="233"/>
        <v>1.8475216737377422</v>
      </c>
      <c r="V396" s="69">
        <f t="shared" si="234"/>
        <v>115.28535244123512</v>
      </c>
      <c r="W396" s="80">
        <f t="shared" ca="1" si="235"/>
        <v>8.2619899685616751</v>
      </c>
      <c r="X396" s="80">
        <f t="shared" ca="1" si="236"/>
        <v>34.235430655119565</v>
      </c>
      <c r="Y396" s="94">
        <f t="shared" ca="1" si="237"/>
        <v>2.6186222503374194E-7</v>
      </c>
      <c r="Z396" s="80">
        <f t="shared" ca="1" si="238"/>
        <v>14</v>
      </c>
      <c r="AA396" s="80">
        <f t="shared" ca="1" si="239"/>
        <v>275.84138736</v>
      </c>
      <c r="AB396" s="80">
        <f t="shared" ca="1" si="240"/>
        <v>200.02829386287851</v>
      </c>
      <c r="AC396" s="80">
        <f t="shared" si="241"/>
        <v>14.441127376359201</v>
      </c>
      <c r="AD396" s="69">
        <f t="shared" si="242"/>
        <v>2317.9948517647058</v>
      </c>
      <c r="AE396" s="69">
        <f t="shared" si="262"/>
        <v>2222.515349243698</v>
      </c>
      <c r="AF396" s="69">
        <f t="shared" si="243"/>
        <v>2105.0380799999994</v>
      </c>
      <c r="AG396" s="95">
        <f t="shared" si="263"/>
        <v>2023.8805028571428</v>
      </c>
      <c r="AH396" s="93">
        <f t="shared" si="244"/>
        <v>23.07925775609791</v>
      </c>
      <c r="AI396" s="81">
        <f t="shared" si="245"/>
        <v>1.2787313226624226</v>
      </c>
      <c r="AJ396" s="80">
        <f t="shared" si="246"/>
        <v>20.208365567999994</v>
      </c>
      <c r="AK396" s="80">
        <f t="shared" si="247"/>
        <v>34.975272493107653</v>
      </c>
      <c r="AL396" s="78">
        <f t="shared" ca="1" si="248"/>
        <v>0.885445707541613</v>
      </c>
      <c r="AM396" s="80">
        <f t="shared" ca="1" si="249"/>
        <v>32.532083455525111</v>
      </c>
      <c r="AN396" s="80">
        <f t="shared" si="250"/>
        <v>19.858849811320749</v>
      </c>
      <c r="AO396" s="80">
        <f t="shared" si="251"/>
        <v>3.4220758609744495</v>
      </c>
      <c r="AP396" s="80">
        <f t="shared" si="252"/>
        <v>3.6561011008975375</v>
      </c>
      <c r="AQ396" s="80">
        <f t="shared" ca="1" si="253"/>
        <v>2.6479608519638234</v>
      </c>
      <c r="AR396" s="80">
        <f t="shared" si="254"/>
        <v>2.7920092308406113</v>
      </c>
      <c r="AS396" s="78">
        <f t="shared" si="255"/>
        <v>-1.856622587717833E-3</v>
      </c>
      <c r="AT396" s="96">
        <f t="shared" ca="1" si="256"/>
        <v>4</v>
      </c>
      <c r="AU396" s="97" t="str">
        <f t="shared" ca="1" si="257"/>
        <v>Silt mxture</v>
      </c>
      <c r="AV396" s="98">
        <f t="shared" si="258"/>
        <v>4</v>
      </c>
      <c r="AW396" s="99" t="str">
        <f t="shared" si="259"/>
        <v>Silt mxture</v>
      </c>
      <c r="AX396" s="78"/>
      <c r="AY396" s="78"/>
      <c r="AZ396" s="78"/>
      <c r="BA396" s="78"/>
      <c r="BB396" s="78"/>
      <c r="BC396" s="78"/>
      <c r="BD396" s="78"/>
      <c r="BE396" s="78"/>
      <c r="BF396" s="78"/>
      <c r="BG396" s="78"/>
      <c r="BH396" s="78"/>
      <c r="BI396" s="78"/>
      <c r="BJ396" s="78"/>
      <c r="BK396" s="78"/>
      <c r="BL396" s="78"/>
      <c r="BM396" s="78"/>
      <c r="BN396" s="78"/>
      <c r="BO396" s="78"/>
      <c r="BP396" s="78"/>
      <c r="BQ396" s="78"/>
    </row>
    <row r="397" spans="1:69">
      <c r="A397">
        <v>7.68</v>
      </c>
      <c r="C397" s="89">
        <f t="shared" ref="C397:C460" si="264">$N$2-D397</f>
        <v>-25.196543999999999</v>
      </c>
      <c r="D397" s="84">
        <f t="shared" ref="D397:D460" si="265">A397*$D$11</f>
        <v>25.196543999999999</v>
      </c>
      <c r="E397" s="76">
        <v>1.9473</v>
      </c>
      <c r="F397" s="91">
        <f t="shared" ref="F397:F460" si="266">$F$11*E397</f>
        <v>20.329812</v>
      </c>
      <c r="G397" s="80">
        <f t="shared" ref="G397:G460" si="267">F397+((1-$Q$1)*L397)</f>
        <v>20.479521600000002</v>
      </c>
      <c r="H397" s="81">
        <f t="shared" si="261"/>
        <v>19.943860114285712</v>
      </c>
      <c r="I397" s="102">
        <v>75.2</v>
      </c>
      <c r="J397" s="92">
        <f t="shared" ref="J397:J460" si="268">$J$11*I397</f>
        <v>0.78508800000000001</v>
      </c>
      <c r="K397" s="102">
        <v>71.7</v>
      </c>
      <c r="L397" s="78">
        <f t="shared" ref="L397:L460" si="269">$L$11*K397</f>
        <v>0.74854799999999999</v>
      </c>
      <c r="M397" s="81">
        <f t="shared" ref="M397:M460" si="270">IF(D397&gt;$N$3,(62.4/$M$11)*ABS(D397-$N$3),0)</f>
        <v>0.78613217279999992</v>
      </c>
      <c r="N397" s="14">
        <f t="shared" si="260"/>
        <v>115</v>
      </c>
      <c r="O397" s="78">
        <f t="shared" ref="O397:O460" si="271">(D397-D396)*(N397/2000)+O396</f>
        <v>1.3511974799999966</v>
      </c>
      <c r="P397" s="78">
        <f t="shared" ref="P397:P460" si="272">IF(D397&gt;$N$3,(((N397-62.4)/$P$11)*(D397-D396))+P396,O397)</f>
        <v>0.56506530719999959</v>
      </c>
      <c r="Q397" s="93">
        <f t="shared" ref="Q397:Q460" si="273">$Q$11*(G397-O397)</f>
        <v>6.3123469596000019</v>
      </c>
      <c r="R397" s="80">
        <f t="shared" ref="R397:R460" si="274">Q397/P397</f>
        <v>11.171004270070691</v>
      </c>
      <c r="S397" s="80">
        <f t="shared" ref="S397:S460" si="275">AD397/J397</f>
        <v>2866.4188892725106</v>
      </c>
      <c r="T397" s="69">
        <f t="shared" ref="T397:T460" si="276">$T$11*P397*2000</f>
        <v>248.62873516799982</v>
      </c>
      <c r="U397" s="78">
        <f t="shared" ref="U397:U460" si="277">MAX(1.4,(0.27*(LOG(AO397))+0.36*(LOG(AN397))+1.236))</f>
        <v>1.8565366227646993</v>
      </c>
      <c r="V397" s="69">
        <f t="shared" ref="V397:V460" si="278">62.4*U397</f>
        <v>115.84788526051723</v>
      </c>
      <c r="W397" s="80">
        <f t="shared" ref="W397:W460" ca="1" si="279">AN397/(10^(1.1268-0.2817*AQ397))</f>
        <v>8.2555272272072386</v>
      </c>
      <c r="X397" s="80">
        <f t="shared" ref="X397:X460" ca="1" si="280">17.6+11*LOG(AM397)</f>
        <v>34.128489172244485</v>
      </c>
      <c r="Y397" s="94">
        <f t="shared" ref="Y397:Y460" ca="1" si="281">IF(AND(AQ397&gt;1,AQ397&lt;=3.27),$Y$11*10^(0.952-3.04*AQ397),IF(AND(AQ397&gt;3.27,AQ397&lt;4),$Y$11*10^(-4.52-1.37*AQ397),"N/A"))</f>
        <v>1.9628485780339818E-7</v>
      </c>
      <c r="Z397" s="80">
        <f t="shared" ref="Z397:Z460" ca="1" si="282">IF(AND(AQ397&gt;2.2,AM397&lt;14), AM397, IF(AND(AQ397&gt;2.2,AM397&gt;14), 14, IF(AQ397&lt;2.2, 0.0188*(10^(0.55*AQ397+1.68)), "N/A")))</f>
        <v>14</v>
      </c>
      <c r="AA397" s="80">
        <f t="shared" ref="AA397:AA460" ca="1" si="283">Z397*(G397-O397)</f>
        <v>267.79653768000009</v>
      </c>
      <c r="AB397" s="80">
        <f t="shared" ref="AB397:AB460" ca="1" si="284">$AB$11*Y397*AA397*2000/62.4</f>
        <v>145.56296857503094</v>
      </c>
      <c r="AC397" s="80">
        <f t="shared" ref="AC397:AC460" si="285">10.5+7*LOG(AP397)</f>
        <v>14.792689920277006</v>
      </c>
      <c r="AD397" s="69">
        <f t="shared" ref="AD397:AD460" si="286">$AD$11*(G397-O397)/$Q$2</f>
        <v>2250.3910729411768</v>
      </c>
      <c r="AE397" s="69">
        <f t="shared" si="262"/>
        <v>2187.3720746218492</v>
      </c>
      <c r="AF397" s="69">
        <f t="shared" ref="AF397:AF460" si="287">$AF$11*G397/$Q$3</f>
        <v>2047.95216</v>
      </c>
      <c r="AG397" s="95">
        <f t="shared" si="263"/>
        <v>1994.3860114285712</v>
      </c>
      <c r="AH397" s="93">
        <f t="shared" ref="AH397:AH460" si="288">(AK397+10)/((J397/P397)+0.67)</f>
        <v>21.293602884109905</v>
      </c>
      <c r="AI397" s="81">
        <f t="shared" ref="AI397:AI460" si="289">J397/P397</f>
        <v>1.3893756880779897</v>
      </c>
      <c r="AJ397" s="80">
        <f t="shared" ref="AJ397:AJ460" si="290">$AJ$11*G397</f>
        <v>19.660340736000002</v>
      </c>
      <c r="AK397" s="80">
        <f t="shared" ref="AK397:AK460" si="291">(G397-O397)/P397</f>
        <v>33.851528091123306</v>
      </c>
      <c r="AL397" s="78">
        <f t="shared" ref="AL397:AL460" ca="1" si="292">MIN(1,((0.381*AQ397)+(0.05*(P397/1.06)-0.15)))</f>
        <v>0.90121654515363325</v>
      </c>
      <c r="AM397" s="80">
        <f t="shared" ref="AM397:AM460" ca="1" si="293">((G397-O397)/1.06)*((1.06/P397)^AL397)</f>
        <v>31.811923158726977</v>
      </c>
      <c r="AN397" s="80">
        <f t="shared" ref="AN397:AN460" si="294">G397/1.06</f>
        <v>19.320303396226414</v>
      </c>
      <c r="AO397" s="80">
        <f t="shared" ref="AO397:AO460" si="295">100*(J397/G397)</f>
        <v>3.8335270487959052</v>
      </c>
      <c r="AP397" s="80">
        <f t="shared" ref="AP397:AP460" si="296">100*(J397/(G397-O397))</f>
        <v>4.1043219211197668</v>
      </c>
      <c r="AQ397" s="80">
        <f t="shared" ref="AQ397:AQ460" ca="1" si="297">SQRT(((3.47-LOG(AM397))^2)+((LOG(AP397)+1.22)^2))</f>
        <v>2.6891404756669419</v>
      </c>
      <c r="AR397" s="80">
        <f t="shared" ref="AR397:AR460" si="298">SQRT(((3.47-LOG(AN397))^2)+((LOG(AO397)+1.22)^2))</f>
        <v>2.8324481929180907</v>
      </c>
      <c r="AS397" s="78">
        <f t="shared" ref="AS397:AS460" si="299">(L397-M397)/(G397-O397)</f>
        <v>-1.9648439959621469E-3</v>
      </c>
      <c r="AT397" s="96">
        <f t="shared" ref="AT397:AT460" ca="1" si="300">IF(AND((0.005*(AP397-1)-0.0003*((AP397-1)^2)-0.002)&gt;0,AM397&gt;(1/(0.005*(AP397-1)-0.0003*((AP397-1)^2)-0.002)),AP397&gt;=4.5),9,IF(AND((0.005*(AP397-1)-0.0003*((AP397-1)^2)-0.002)&gt;0,AM397&gt;(1/(0.005*(AP397-1)-0.0003*((AP397-1)^2)-0.002)),AP397&lt;4.5),8,IF(AM397&lt;12*EXP(-1.4*AP397),1,IF(AQ397&gt;3.6,2,IF(AQ397&gt;2.95,3,IF(AQ397&gt;2.6,4,IF(AQ397&gt;2.05,5,IF(AQ397&gt;1.31,6,7))))))))</f>
        <v>4</v>
      </c>
      <c r="AU397" s="97" t="str">
        <f t="shared" ref="AU397:AU460" ca="1" si="301">IF(AT397=9,"Very stiff fine-grained",IF(AT397=8,"Very stiff sand to clayey sand",IF(AT397=1,"Sensitive fine-grained", IF(AT397=2,"Organic",IF(AT397=3,"Clay",IF(AT397=4,"Silt mxture",IF(AT397=5,"Sand mixture",IF(AT397=6,"Sand","Gravelly sand to sand"))))))))</f>
        <v>Silt mxture</v>
      </c>
      <c r="AV397" s="98">
        <f t="shared" ref="AV397:AV460" si="302">IF(AND((0.005*(AO397-1)-0.0003*((AO397-1)^2)-0.002)&gt;0,AN397&gt;(1/(0.005*(AO397-1)-0.0003*((AO397-1)^2)-0.002)),AO397&gt;=4.5),9,IF(AND((0.005*(AO397-1)-0.0003*((AO397-1)^2)-0.002)&gt;0,AN397&gt;(1/(0.005*(AO397-1)-0.0003*((AO397-1)^2)-0.002)),AO397&lt;4.5),8,IF(AN397&lt;12*EXP(-1.4*AO397),1,IF(AR397&gt;3.6,2,IF(AR397&gt;2.95,3,IF(AR397&gt;2.6,4,IF(AR397&gt;2.05,5,IF(AR397&gt;1.31,6,7))))))))</f>
        <v>4</v>
      </c>
      <c r="AW397" s="99" t="str">
        <f t="shared" ref="AW397:AW460" si="303">IF(AV397=9,"Very stiff fine-grained",IF(AV397=8,"Very stiff sand to clayey sand",IF(AV397=1,"Sensitive fine-grained", IF(AV397=2,"Organic",IF(AV397=3,"Clay",IF(AV397=4,"Silt mxture",IF(AV397=5,"Sand mixture",IF(AV397=6,"Sand","Gravelly sand to sand"))))))))</f>
        <v>Silt mxture</v>
      </c>
      <c r="AX397" s="78"/>
      <c r="AY397" s="78"/>
      <c r="AZ397" s="78"/>
      <c r="BA397" s="78"/>
      <c r="BB397" s="78"/>
      <c r="BC397" s="78"/>
      <c r="BD397" s="78"/>
      <c r="BE397" s="78"/>
      <c r="BF397" s="78"/>
      <c r="BG397" s="78"/>
      <c r="BH397" s="78"/>
      <c r="BI397" s="78"/>
      <c r="BJ397" s="78"/>
      <c r="BK397" s="78"/>
      <c r="BL397" s="78"/>
      <c r="BM397" s="78"/>
      <c r="BN397" s="78"/>
      <c r="BO397" s="78"/>
      <c r="BP397" s="78"/>
      <c r="BQ397" s="78"/>
    </row>
    <row r="398" spans="1:69">
      <c r="A398">
        <v>7.7</v>
      </c>
      <c r="C398" s="89">
        <f t="shared" si="264"/>
        <v>-25.262160000000002</v>
      </c>
      <c r="D398" s="84">
        <f t="shared" si="265"/>
        <v>25.262160000000002</v>
      </c>
      <c r="E398" s="76">
        <v>1.8153999999999999</v>
      </c>
      <c r="F398" s="91">
        <f t="shared" si="266"/>
        <v>18.952775999999997</v>
      </c>
      <c r="G398" s="80">
        <f t="shared" si="267"/>
        <v>19.103947199999997</v>
      </c>
      <c r="H398" s="81">
        <f t="shared" si="261"/>
        <v>19.48748297142857</v>
      </c>
      <c r="I398" s="102">
        <v>80.3</v>
      </c>
      <c r="J398" s="92">
        <f t="shared" si="268"/>
        <v>0.83833199999999997</v>
      </c>
      <c r="K398" s="102">
        <v>72.400000000000006</v>
      </c>
      <c r="L398" s="78">
        <f t="shared" si="269"/>
        <v>0.75585600000000008</v>
      </c>
      <c r="M398" s="81">
        <f t="shared" si="270"/>
        <v>0.78817939199999998</v>
      </c>
      <c r="N398" s="14">
        <f t="shared" ref="N398:N461" si="304">IF(C398&gt;-11.5,98,IF(C398&gt;-26.5,115,IF(C398&gt;-39.5,117,IF(C398&gt;-49.5,120,119))))</f>
        <v>115</v>
      </c>
      <c r="O398" s="78">
        <f t="shared" si="271"/>
        <v>1.3549703999999967</v>
      </c>
      <c r="P398" s="78">
        <f t="shared" si="272"/>
        <v>0.5667910079999996</v>
      </c>
      <c r="Q398" s="93">
        <f t="shared" si="273"/>
        <v>5.8571623440000007</v>
      </c>
      <c r="R398" s="80">
        <f t="shared" si="274"/>
        <v>10.333901316938332</v>
      </c>
      <c r="S398" s="80">
        <f t="shared" si="275"/>
        <v>2490.7971038288638</v>
      </c>
      <c r="T398" s="69">
        <f t="shared" si="276"/>
        <v>249.38804351999983</v>
      </c>
      <c r="U398" s="78">
        <f t="shared" si="277"/>
        <v>1.8615133001920734</v>
      </c>
      <c r="V398" s="69">
        <f t="shared" si="278"/>
        <v>116.15842993198538</v>
      </c>
      <c r="W398" s="80">
        <f t="shared" ca="1" si="279"/>
        <v>8.0153252800767145</v>
      </c>
      <c r="X398" s="80">
        <f t="shared" ca="1" si="280"/>
        <v>33.82833764102044</v>
      </c>
      <c r="Y398" s="94">
        <f t="shared" ca="1" si="281"/>
        <v>1.2746870006241162E-7</v>
      </c>
      <c r="Z398" s="80">
        <f t="shared" ca="1" si="282"/>
        <v>14</v>
      </c>
      <c r="AA398" s="80">
        <f t="shared" ca="1" si="283"/>
        <v>248.4856752</v>
      </c>
      <c r="AB398" s="80">
        <f t="shared" ca="1" si="284"/>
        <v>87.713019697498979</v>
      </c>
      <c r="AC398" s="80">
        <f t="shared" si="285"/>
        <v>15.21969905547982</v>
      </c>
      <c r="AD398" s="69">
        <f t="shared" si="286"/>
        <v>2088.114917647059</v>
      </c>
      <c r="AE398" s="69">
        <f t="shared" si="262"/>
        <v>2133.236773109244</v>
      </c>
      <c r="AF398" s="69">
        <f t="shared" si="287"/>
        <v>1910.3947199999996</v>
      </c>
      <c r="AG398" s="95">
        <f t="shared" si="263"/>
        <v>1948.7482971428567</v>
      </c>
      <c r="AH398" s="93">
        <f t="shared" si="288"/>
        <v>19.224393229428767</v>
      </c>
      <c r="AI398" s="81">
        <f t="shared" si="289"/>
        <v>1.4790848622637298</v>
      </c>
      <c r="AJ398" s="80">
        <f t="shared" si="290"/>
        <v>18.339789311999997</v>
      </c>
      <c r="AK398" s="80">
        <f t="shared" si="291"/>
        <v>31.314852475570703</v>
      </c>
      <c r="AL398" s="78">
        <f t="shared" ca="1" si="292"/>
        <v>0.92479502335692032</v>
      </c>
      <c r="AM398" s="80">
        <f t="shared" ca="1" si="293"/>
        <v>29.874690995020064</v>
      </c>
      <c r="AN398" s="80">
        <f t="shared" si="294"/>
        <v>18.022591698113203</v>
      </c>
      <c r="AO398" s="80">
        <f t="shared" si="295"/>
        <v>4.3882658972173045</v>
      </c>
      <c r="AP398" s="80">
        <f t="shared" si="296"/>
        <v>4.7232694562990245</v>
      </c>
      <c r="AQ398" s="80">
        <f t="shared" ca="1" si="297"/>
        <v>2.7508125943602622</v>
      </c>
      <c r="AR398" s="80">
        <f t="shared" si="298"/>
        <v>2.8932231598297644</v>
      </c>
      <c r="AS398" s="78">
        <f t="shared" si="299"/>
        <v>-1.8211411488238518E-3</v>
      </c>
      <c r="AT398" s="96">
        <f t="shared" ca="1" si="300"/>
        <v>4</v>
      </c>
      <c r="AU398" s="97" t="str">
        <f t="shared" ca="1" si="301"/>
        <v>Silt mxture</v>
      </c>
      <c r="AV398" s="98">
        <f t="shared" si="302"/>
        <v>4</v>
      </c>
      <c r="AW398" s="99" t="str">
        <f t="shared" si="303"/>
        <v>Silt mxture</v>
      </c>
      <c r="AX398" s="78"/>
      <c r="AY398" s="78"/>
      <c r="AZ398" s="78"/>
      <c r="BA398" s="78"/>
      <c r="BB398" s="78"/>
      <c r="BC398" s="78"/>
      <c r="BD398" s="78"/>
      <c r="BE398" s="78"/>
      <c r="BF398" s="78"/>
      <c r="BG398" s="78"/>
      <c r="BH398" s="78"/>
      <c r="BI398" s="78"/>
      <c r="BJ398" s="78"/>
      <c r="BK398" s="78"/>
      <c r="BL398" s="78"/>
      <c r="BM398" s="78"/>
      <c r="BN398" s="78"/>
      <c r="BO398" s="78"/>
      <c r="BP398" s="78"/>
      <c r="BQ398" s="78"/>
    </row>
    <row r="399" spans="1:69">
      <c r="A399">
        <v>7.72</v>
      </c>
      <c r="C399" s="89">
        <f t="shared" si="264"/>
        <v>-25.327776</v>
      </c>
      <c r="D399" s="84">
        <f t="shared" si="265"/>
        <v>25.327776</v>
      </c>
      <c r="E399" s="76">
        <v>1.7632000000000001</v>
      </c>
      <c r="F399" s="91">
        <f t="shared" si="266"/>
        <v>18.407807999999999</v>
      </c>
      <c r="G399" s="80">
        <f t="shared" si="267"/>
        <v>18.558561600000001</v>
      </c>
      <c r="H399" s="81">
        <f t="shared" si="261"/>
        <v>19.044111085714288</v>
      </c>
      <c r="I399" s="102">
        <v>81.099999999999994</v>
      </c>
      <c r="J399" s="92">
        <f t="shared" si="268"/>
        <v>0.84668399999999988</v>
      </c>
      <c r="K399" s="102">
        <v>72.2</v>
      </c>
      <c r="L399" s="78">
        <f t="shared" si="269"/>
        <v>0.75376799999999999</v>
      </c>
      <c r="M399" s="81">
        <f t="shared" si="270"/>
        <v>0.79022661119999993</v>
      </c>
      <c r="N399" s="14">
        <f t="shared" si="304"/>
        <v>115</v>
      </c>
      <c r="O399" s="78">
        <f t="shared" si="271"/>
        <v>1.3587433199999965</v>
      </c>
      <c r="P399" s="78">
        <f t="shared" si="272"/>
        <v>0.5685167087999996</v>
      </c>
      <c r="Q399" s="93">
        <f t="shared" si="273"/>
        <v>5.6759400324000024</v>
      </c>
      <c r="R399" s="80">
        <f t="shared" si="274"/>
        <v>9.983769948258038</v>
      </c>
      <c r="S399" s="80">
        <f t="shared" si="275"/>
        <v>2389.9211901266326</v>
      </c>
      <c r="T399" s="69">
        <f t="shared" si="276"/>
        <v>250.14735187199983</v>
      </c>
      <c r="U399" s="78">
        <f t="shared" si="277"/>
        <v>1.8615436419296374</v>
      </c>
      <c r="V399" s="69">
        <f t="shared" si="278"/>
        <v>116.16032325640937</v>
      </c>
      <c r="W399" s="80">
        <f t="shared" ca="1" si="279"/>
        <v>7.8959797551261639</v>
      </c>
      <c r="X399" s="80">
        <f t="shared" ca="1" si="280"/>
        <v>33.689413037792939</v>
      </c>
      <c r="Y399" s="94">
        <f t="shared" ca="1" si="281"/>
        <v>1.0963941548061664E-7</v>
      </c>
      <c r="Z399" s="80">
        <f t="shared" ca="1" si="282"/>
        <v>14</v>
      </c>
      <c r="AA399" s="80">
        <f t="shared" ca="1" si="283"/>
        <v>240.79745592000009</v>
      </c>
      <c r="AB399" s="80">
        <f t="shared" ca="1" si="284"/>
        <v>73.110163337413923</v>
      </c>
      <c r="AC399" s="80">
        <f t="shared" si="285"/>
        <v>15.345382460560526</v>
      </c>
      <c r="AD399" s="69">
        <f t="shared" si="286"/>
        <v>2023.5080329411774</v>
      </c>
      <c r="AE399" s="69">
        <f t="shared" si="262"/>
        <v>2080.6315018487394</v>
      </c>
      <c r="AF399" s="69">
        <f t="shared" si="287"/>
        <v>1855.85616</v>
      </c>
      <c r="AG399" s="95">
        <f t="shared" si="263"/>
        <v>1904.4111085714283</v>
      </c>
      <c r="AH399" s="93">
        <f t="shared" si="288"/>
        <v>18.642202799557875</v>
      </c>
      <c r="AI399" s="81">
        <f t="shared" si="289"/>
        <v>1.4892860436540971</v>
      </c>
      <c r="AJ399" s="80">
        <f t="shared" si="290"/>
        <v>17.816219136000001</v>
      </c>
      <c r="AK399" s="80">
        <f t="shared" si="291"/>
        <v>30.253848328054659</v>
      </c>
      <c r="AL399" s="78">
        <f t="shared" ca="1" si="292"/>
        <v>0.93307755528263947</v>
      </c>
      <c r="AM399" s="80">
        <f t="shared" ca="1" si="293"/>
        <v>29.018430044189497</v>
      </c>
      <c r="AN399" s="80">
        <f t="shared" si="294"/>
        <v>17.508076981132074</v>
      </c>
      <c r="AO399" s="80">
        <f t="shared" si="295"/>
        <v>4.5622285727143845</v>
      </c>
      <c r="AP399" s="80">
        <f t="shared" si="296"/>
        <v>4.9226334035431423</v>
      </c>
      <c r="AQ399" s="80">
        <f t="shared" ca="1" si="297"/>
        <v>2.7723378724300454</v>
      </c>
      <c r="AR399" s="80">
        <f t="shared" si="298"/>
        <v>2.9137215652579349</v>
      </c>
      <c r="AS399" s="78">
        <f t="shared" si="299"/>
        <v>-2.1197090926474557E-3</v>
      </c>
      <c r="AT399" s="96">
        <f t="shared" ca="1" si="300"/>
        <v>4</v>
      </c>
      <c r="AU399" s="97" t="str">
        <f t="shared" ca="1" si="301"/>
        <v>Silt mxture</v>
      </c>
      <c r="AV399" s="98">
        <f t="shared" si="302"/>
        <v>4</v>
      </c>
      <c r="AW399" s="99" t="str">
        <f t="shared" si="303"/>
        <v>Silt mxture</v>
      </c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/>
      <c r="BN399" s="78"/>
      <c r="BO399" s="78"/>
      <c r="BP399" s="78"/>
      <c r="BQ399" s="78"/>
    </row>
    <row r="400" spans="1:69">
      <c r="A400">
        <v>7.74</v>
      </c>
      <c r="C400" s="89">
        <f t="shared" si="264"/>
        <v>-25.393392000000002</v>
      </c>
      <c r="D400" s="84">
        <f t="shared" si="265"/>
        <v>25.393392000000002</v>
      </c>
      <c r="E400" s="76">
        <v>1.7245999999999999</v>
      </c>
      <c r="F400" s="91">
        <f t="shared" si="266"/>
        <v>18.004823999999999</v>
      </c>
      <c r="G400" s="80">
        <f t="shared" si="267"/>
        <v>18.155368799999998</v>
      </c>
      <c r="H400" s="81">
        <f t="shared" ref="H400:H431" si="305">AVERAGE(G397:G403)</f>
        <v>18.573117942857145</v>
      </c>
      <c r="I400" s="102">
        <v>87.7</v>
      </c>
      <c r="J400" s="92">
        <f t="shared" si="268"/>
        <v>0.91558799999999996</v>
      </c>
      <c r="K400" s="102">
        <v>72.099999999999994</v>
      </c>
      <c r="L400" s="78">
        <f t="shared" si="269"/>
        <v>0.75272399999999995</v>
      </c>
      <c r="M400" s="81">
        <f t="shared" si="270"/>
        <v>0.79227383039999999</v>
      </c>
      <c r="N400" s="14">
        <f t="shared" si="304"/>
        <v>115</v>
      </c>
      <c r="O400" s="78">
        <f t="shared" si="271"/>
        <v>1.3625162399999966</v>
      </c>
      <c r="P400" s="78">
        <f t="shared" si="272"/>
        <v>0.57024240959999961</v>
      </c>
      <c r="Q400" s="93">
        <f t="shared" si="273"/>
        <v>5.5416413448000004</v>
      </c>
      <c r="R400" s="80">
        <f t="shared" si="274"/>
        <v>9.718044907756374</v>
      </c>
      <c r="S400" s="80">
        <f t="shared" si="275"/>
        <v>2157.7715227167423</v>
      </c>
      <c r="T400" s="69">
        <f t="shared" si="276"/>
        <v>250.90666022399984</v>
      </c>
      <c r="U400" s="78">
        <f t="shared" si="277"/>
        <v>1.8698593701395239</v>
      </c>
      <c r="V400" s="69">
        <f t="shared" si="278"/>
        <v>116.67922469670629</v>
      </c>
      <c r="W400" s="80">
        <f t="shared" ca="1" si="279"/>
        <v>7.9091549726499375</v>
      </c>
      <c r="X400" s="80">
        <f t="shared" ca="1" si="280"/>
        <v>33.602862696961935</v>
      </c>
      <c r="Y400" s="94">
        <f t="shared" ca="1" si="281"/>
        <v>8.4958941516921349E-8</v>
      </c>
      <c r="Z400" s="80">
        <f t="shared" ca="1" si="282"/>
        <v>14</v>
      </c>
      <c r="AA400" s="80">
        <f t="shared" ca="1" si="283"/>
        <v>235.09993584</v>
      </c>
      <c r="AB400" s="80">
        <f t="shared" ca="1" si="284"/>
        <v>55.31217701445005</v>
      </c>
      <c r="AC400" s="80">
        <f t="shared" si="285"/>
        <v>15.656029319747585</v>
      </c>
      <c r="AD400" s="69">
        <f t="shared" si="286"/>
        <v>1975.6297129411764</v>
      </c>
      <c r="AE400" s="69">
        <f t="shared" ref="AE400:AE463" si="306">AVERAGE(AD397:AD403)</f>
        <v>2024.7766709243697</v>
      </c>
      <c r="AF400" s="69">
        <f t="shared" si="287"/>
        <v>1815.5368799999997</v>
      </c>
      <c r="AG400" s="95">
        <f t="shared" ref="AG400:AG463" si="307">AVERAGE(AF397:AF403)</f>
        <v>1857.3117942857141</v>
      </c>
      <c r="AH400" s="93">
        <f t="shared" si="288"/>
        <v>17.335390491780874</v>
      </c>
      <c r="AI400" s="81">
        <f t="shared" si="289"/>
        <v>1.6056119022123334</v>
      </c>
      <c r="AJ400" s="80">
        <f t="shared" si="290"/>
        <v>17.429154047999997</v>
      </c>
      <c r="AK400" s="80">
        <f t="shared" si="291"/>
        <v>29.44862093259507</v>
      </c>
      <c r="AL400" s="78">
        <f t="shared" ca="1" si="292"/>
        <v>0.94704009200642336</v>
      </c>
      <c r="AM400" s="80">
        <f t="shared" ca="1" si="293"/>
        <v>28.497430274055876</v>
      </c>
      <c r="AN400" s="80">
        <f t="shared" si="294"/>
        <v>17.127706415094337</v>
      </c>
      <c r="AO400" s="80">
        <f t="shared" si="295"/>
        <v>5.0430702349599201</v>
      </c>
      <c r="AP400" s="80">
        <f t="shared" si="296"/>
        <v>5.4522481914770049</v>
      </c>
      <c r="AQ400" s="80">
        <f t="shared" ca="1" si="297"/>
        <v>2.8087712995761125</v>
      </c>
      <c r="AR400" s="80">
        <f t="shared" si="298"/>
        <v>2.9492028329229769</v>
      </c>
      <c r="AS400" s="78">
        <f t="shared" si="299"/>
        <v>-2.3551585568140094E-3</v>
      </c>
      <c r="AT400" s="96">
        <f t="shared" ca="1" si="300"/>
        <v>4</v>
      </c>
      <c r="AU400" s="97" t="str">
        <f t="shared" ca="1" si="301"/>
        <v>Silt mxture</v>
      </c>
      <c r="AV400" s="98">
        <f t="shared" si="302"/>
        <v>4</v>
      </c>
      <c r="AW400" s="99" t="str">
        <f t="shared" si="303"/>
        <v>Silt mxture</v>
      </c>
      <c r="AX400" s="78"/>
      <c r="AY400" s="78"/>
      <c r="AZ400" s="78"/>
      <c r="BA400" s="78"/>
      <c r="BB400" s="78"/>
      <c r="BC400" s="78"/>
      <c r="BD400" s="78"/>
      <c r="BE400" s="78"/>
      <c r="BF400" s="78"/>
      <c r="BG400" s="78"/>
      <c r="BH400" s="78"/>
      <c r="BI400" s="78"/>
      <c r="BJ400" s="78"/>
      <c r="BK400" s="78"/>
      <c r="BL400" s="78"/>
      <c r="BM400" s="78"/>
      <c r="BN400" s="78"/>
      <c r="BO400" s="78"/>
      <c r="BP400" s="78"/>
      <c r="BQ400" s="78"/>
    </row>
    <row r="401" spans="1:69">
      <c r="A401">
        <v>7.76</v>
      </c>
      <c r="C401" s="89">
        <f t="shared" si="264"/>
        <v>-25.459008000000001</v>
      </c>
      <c r="D401" s="84">
        <f t="shared" si="265"/>
        <v>25.459008000000001</v>
      </c>
      <c r="E401" s="76">
        <v>1.6911</v>
      </c>
      <c r="F401" s="91">
        <f t="shared" si="266"/>
        <v>17.655083999999999</v>
      </c>
      <c r="G401" s="80">
        <f t="shared" si="267"/>
        <v>17.8058376</v>
      </c>
      <c r="H401" s="81">
        <f t="shared" si="305"/>
        <v>18.052072457142856</v>
      </c>
      <c r="I401" s="102">
        <v>91.1</v>
      </c>
      <c r="J401" s="92">
        <f t="shared" si="268"/>
        <v>0.95108399999999993</v>
      </c>
      <c r="K401" s="102">
        <v>72.2</v>
      </c>
      <c r="L401" s="78">
        <f t="shared" si="269"/>
        <v>0.75376799999999999</v>
      </c>
      <c r="M401" s="81">
        <f t="shared" si="270"/>
        <v>0.79432104959999994</v>
      </c>
      <c r="N401" s="14">
        <f t="shared" si="304"/>
        <v>115</v>
      </c>
      <c r="O401" s="78">
        <f t="shared" si="271"/>
        <v>1.3662891599999964</v>
      </c>
      <c r="P401" s="78">
        <f t="shared" si="272"/>
        <v>0.57196811039999962</v>
      </c>
      <c r="Q401" s="93">
        <f t="shared" si="273"/>
        <v>5.4250509852000013</v>
      </c>
      <c r="R401" s="80">
        <f t="shared" si="274"/>
        <v>9.4848836614440817</v>
      </c>
      <c r="S401" s="80">
        <f t="shared" si="275"/>
        <v>2033.5370191833124</v>
      </c>
      <c r="T401" s="69">
        <f t="shared" si="276"/>
        <v>251.66596857599981</v>
      </c>
      <c r="U401" s="78">
        <f t="shared" si="277"/>
        <v>1.8735596016499818</v>
      </c>
      <c r="V401" s="69">
        <f t="shared" si="278"/>
        <v>116.91011914295886</v>
      </c>
      <c r="W401" s="80">
        <f t="shared" ca="1" si="279"/>
        <v>7.8772169365177351</v>
      </c>
      <c r="X401" s="80">
        <f t="shared" ca="1" si="280"/>
        <v>33.514500547316509</v>
      </c>
      <c r="Y401" s="94">
        <f t="shared" ca="1" si="281"/>
        <v>7.1955320071589022E-8</v>
      </c>
      <c r="Z401" s="80">
        <f t="shared" ca="1" si="282"/>
        <v>14</v>
      </c>
      <c r="AA401" s="80">
        <f t="shared" ca="1" si="283"/>
        <v>230.15367816000003</v>
      </c>
      <c r="AB401" s="80">
        <f t="shared" ca="1" si="284"/>
        <v>45.860625907355882</v>
      </c>
      <c r="AC401" s="80">
        <f t="shared" si="285"/>
        <v>15.836302940025005</v>
      </c>
      <c r="AD401" s="69">
        <f t="shared" si="286"/>
        <v>1934.0645223529414</v>
      </c>
      <c r="AE401" s="69">
        <f t="shared" si="306"/>
        <v>1963.0333290756303</v>
      </c>
      <c r="AF401" s="69">
        <f t="shared" si="287"/>
        <v>1780.58376</v>
      </c>
      <c r="AG401" s="95">
        <f t="shared" si="307"/>
        <v>1805.2072457142856</v>
      </c>
      <c r="AH401" s="93">
        <f t="shared" si="288"/>
        <v>16.607349022539246</v>
      </c>
      <c r="AI401" s="81">
        <f t="shared" si="289"/>
        <v>1.6628269700820728</v>
      </c>
      <c r="AJ401" s="80">
        <f t="shared" si="290"/>
        <v>17.093604096</v>
      </c>
      <c r="AK401" s="80">
        <f t="shared" si="291"/>
        <v>28.742071701345701</v>
      </c>
      <c r="AL401" s="78">
        <f t="shared" ca="1" si="292"/>
        <v>0.95616349824057056</v>
      </c>
      <c r="AM401" s="80">
        <f t="shared" ca="1" si="293"/>
        <v>27.975172750020697</v>
      </c>
      <c r="AN401" s="80">
        <f t="shared" si="294"/>
        <v>16.79796</v>
      </c>
      <c r="AO401" s="80">
        <f t="shared" si="295"/>
        <v>5.3414167946808631</v>
      </c>
      <c r="AP401" s="80">
        <f t="shared" si="296"/>
        <v>5.7853413886105489</v>
      </c>
      <c r="AQ401" s="80">
        <f t="shared" ca="1" si="297"/>
        <v>2.8325035968281207</v>
      </c>
      <c r="AR401" s="80">
        <f t="shared" si="298"/>
        <v>2.9719082934401011</v>
      </c>
      <c r="AS401" s="78">
        <f t="shared" si="299"/>
        <v>-2.46679826687502E-3</v>
      </c>
      <c r="AT401" s="96">
        <f t="shared" ca="1" si="300"/>
        <v>4</v>
      </c>
      <c r="AU401" s="97" t="str">
        <f t="shared" ca="1" si="301"/>
        <v>Silt mxture</v>
      </c>
      <c r="AV401" s="98">
        <f t="shared" si="302"/>
        <v>3</v>
      </c>
      <c r="AW401" s="99" t="str">
        <f t="shared" si="303"/>
        <v>Clay</v>
      </c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</row>
    <row r="402" spans="1:69">
      <c r="A402">
        <v>7.78</v>
      </c>
      <c r="C402" s="89">
        <f t="shared" si="264"/>
        <v>-25.524624000000003</v>
      </c>
      <c r="D402" s="84">
        <f t="shared" si="265"/>
        <v>25.524624000000003</v>
      </c>
      <c r="E402" s="76">
        <v>1.7245999999999999</v>
      </c>
      <c r="F402" s="91">
        <f t="shared" si="266"/>
        <v>18.004823999999999</v>
      </c>
      <c r="G402" s="80">
        <f t="shared" si="267"/>
        <v>18.155159999999999</v>
      </c>
      <c r="H402" s="81">
        <f t="shared" si="305"/>
        <v>17.707164685714286</v>
      </c>
      <c r="I402" s="102">
        <v>89.7</v>
      </c>
      <c r="J402" s="92">
        <f t="shared" si="268"/>
        <v>0.93646799999999997</v>
      </c>
      <c r="K402" s="102">
        <v>72</v>
      </c>
      <c r="L402" s="78">
        <f t="shared" si="269"/>
        <v>0.75168000000000001</v>
      </c>
      <c r="M402" s="81">
        <f t="shared" si="270"/>
        <v>0.7963682688</v>
      </c>
      <c r="N402" s="14">
        <f t="shared" si="304"/>
        <v>115</v>
      </c>
      <c r="O402" s="78">
        <f t="shared" si="271"/>
        <v>1.3700620799999965</v>
      </c>
      <c r="P402" s="78">
        <f t="shared" si="272"/>
        <v>0.57369381119999963</v>
      </c>
      <c r="Q402" s="93">
        <f t="shared" si="273"/>
        <v>5.5390823136000007</v>
      </c>
      <c r="R402" s="80">
        <f t="shared" si="274"/>
        <v>9.6551195175242714</v>
      </c>
      <c r="S402" s="80">
        <f t="shared" si="275"/>
        <v>2108.686471244016</v>
      </c>
      <c r="T402" s="69">
        <f t="shared" si="276"/>
        <v>252.42527692799982</v>
      </c>
      <c r="U402" s="78">
        <f t="shared" si="277"/>
        <v>1.8725029900266792</v>
      </c>
      <c r="V402" s="69">
        <f t="shared" si="278"/>
        <v>116.84418657766479</v>
      </c>
      <c r="W402" s="80">
        <f t="shared" ca="1" si="279"/>
        <v>7.9515477504289533</v>
      </c>
      <c r="X402" s="80">
        <f t="shared" ca="1" si="280"/>
        <v>33.583062059506346</v>
      </c>
      <c r="Y402" s="94">
        <f t="shared" ca="1" si="281"/>
        <v>8.0186546893059112E-8</v>
      </c>
      <c r="Z402" s="80">
        <f t="shared" ca="1" si="282"/>
        <v>14</v>
      </c>
      <c r="AA402" s="80">
        <f t="shared" ca="1" si="283"/>
        <v>234.99137088000003</v>
      </c>
      <c r="AB402" s="80">
        <f t="shared" ca="1" si="284"/>
        <v>52.181021299938564</v>
      </c>
      <c r="AC402" s="80">
        <f t="shared" si="285"/>
        <v>15.725983437886132</v>
      </c>
      <c r="AD402" s="69">
        <f t="shared" si="286"/>
        <v>1974.7174023529412</v>
      </c>
      <c r="AE402" s="69">
        <f t="shared" si="306"/>
        <v>1922.0120712605044</v>
      </c>
      <c r="AF402" s="69">
        <f t="shared" si="287"/>
        <v>1815.5160000000001</v>
      </c>
      <c r="AG402" s="95">
        <f t="shared" si="307"/>
        <v>1770.7164685714285</v>
      </c>
      <c r="AH402" s="93">
        <f t="shared" si="288"/>
        <v>17.051260846248578</v>
      </c>
      <c r="AI402" s="81">
        <f t="shared" si="289"/>
        <v>1.6323480953039791</v>
      </c>
      <c r="AJ402" s="80">
        <f t="shared" si="290"/>
        <v>17.428953599999996</v>
      </c>
      <c r="AK402" s="80">
        <f t="shared" si="291"/>
        <v>29.257937931891732</v>
      </c>
      <c r="AL402" s="78">
        <f t="shared" ca="1" si="292"/>
        <v>0.95034960070737518</v>
      </c>
      <c r="AM402" s="80">
        <f t="shared" ca="1" si="293"/>
        <v>28.379558951310404</v>
      </c>
      <c r="AN402" s="80">
        <f t="shared" si="294"/>
        <v>17.127509433962263</v>
      </c>
      <c r="AO402" s="80">
        <f t="shared" si="295"/>
        <v>5.1581368602645199</v>
      </c>
      <c r="AP402" s="80">
        <f t="shared" si="296"/>
        <v>5.5791631628443898</v>
      </c>
      <c r="AQ402" s="80">
        <f t="shared" ca="1" si="297"/>
        <v>2.8170303723810668</v>
      </c>
      <c r="AR402" s="80">
        <f t="shared" si="298"/>
        <v>2.9556035289247777</v>
      </c>
      <c r="AS402" s="78">
        <f t="shared" si="299"/>
        <v>-2.6623776050035686E-3</v>
      </c>
      <c r="AT402" s="96">
        <f t="shared" ca="1" si="300"/>
        <v>4</v>
      </c>
      <c r="AU402" s="97" t="str">
        <f t="shared" ca="1" si="301"/>
        <v>Silt mxture</v>
      </c>
      <c r="AV402" s="98">
        <f t="shared" si="302"/>
        <v>3</v>
      </c>
      <c r="AW402" s="99" t="str">
        <f t="shared" si="303"/>
        <v>Clay</v>
      </c>
      <c r="AX402" s="78"/>
      <c r="AY402" s="78"/>
      <c r="AZ402" s="78"/>
      <c r="BA402" s="78"/>
      <c r="BB402" s="78"/>
      <c r="BC402" s="78"/>
      <c r="BD402" s="78"/>
      <c r="BE402" s="78"/>
      <c r="BF402" s="78"/>
      <c r="BG402" s="78"/>
      <c r="BH402" s="78"/>
      <c r="BI402" s="78"/>
      <c r="BJ402" s="78"/>
      <c r="BK402" s="78"/>
      <c r="BL402" s="78"/>
      <c r="BM402" s="78"/>
      <c r="BN402" s="78"/>
      <c r="BO402" s="78"/>
      <c r="BP402" s="78"/>
      <c r="BQ402" s="78"/>
    </row>
    <row r="403" spans="1:69">
      <c r="A403">
        <v>7.8</v>
      </c>
      <c r="C403" s="89">
        <f t="shared" si="264"/>
        <v>-25.590240000000001</v>
      </c>
      <c r="D403" s="84">
        <f t="shared" si="265"/>
        <v>25.590240000000001</v>
      </c>
      <c r="E403" s="76">
        <v>1.6860999999999999</v>
      </c>
      <c r="F403" s="91">
        <f t="shared" si="266"/>
        <v>17.602884</v>
      </c>
      <c r="G403" s="80">
        <f t="shared" si="267"/>
        <v>17.753428799999998</v>
      </c>
      <c r="H403" s="81">
        <f t="shared" si="305"/>
        <v>17.464300457142855</v>
      </c>
      <c r="I403" s="102">
        <v>86.2</v>
      </c>
      <c r="J403" s="92">
        <f t="shared" si="268"/>
        <v>0.89992799999999995</v>
      </c>
      <c r="K403" s="102">
        <v>72.099999999999994</v>
      </c>
      <c r="L403" s="78">
        <f t="shared" si="269"/>
        <v>0.75272399999999995</v>
      </c>
      <c r="M403" s="81">
        <f t="shared" si="270"/>
        <v>0.79841548800000006</v>
      </c>
      <c r="N403" s="14">
        <f t="shared" si="304"/>
        <v>115</v>
      </c>
      <c r="O403" s="78">
        <f t="shared" si="271"/>
        <v>1.3738349999999964</v>
      </c>
      <c r="P403" s="78">
        <f t="shared" si="272"/>
        <v>0.57541951199999963</v>
      </c>
      <c r="Q403" s="93">
        <f t="shared" si="273"/>
        <v>5.4052659540000008</v>
      </c>
      <c r="R403" s="80">
        <f t="shared" si="274"/>
        <v>9.3936090822029765</v>
      </c>
      <c r="S403" s="80">
        <f t="shared" si="275"/>
        <v>2141.2946761231096</v>
      </c>
      <c r="T403" s="69">
        <f t="shared" si="276"/>
        <v>253.18458527999982</v>
      </c>
      <c r="U403" s="78">
        <f t="shared" si="277"/>
        <v>1.8669613867646946</v>
      </c>
      <c r="V403" s="69">
        <f t="shared" si="278"/>
        <v>116.49839053411694</v>
      </c>
      <c r="W403" s="80">
        <f t="shared" ca="1" si="279"/>
        <v>7.7937415160703383</v>
      </c>
      <c r="X403" s="80">
        <f t="shared" ca="1" si="280"/>
        <v>33.456830505304339</v>
      </c>
      <c r="Y403" s="94">
        <f t="shared" ca="1" si="281"/>
        <v>7.8194933150771826E-8</v>
      </c>
      <c r="Z403" s="80">
        <f t="shared" ca="1" si="282"/>
        <v>14</v>
      </c>
      <c r="AA403" s="80">
        <f t="shared" ca="1" si="283"/>
        <v>229.31431320000002</v>
      </c>
      <c r="AB403" s="80">
        <f t="shared" ca="1" si="284"/>
        <v>49.6556789294469</v>
      </c>
      <c r="AC403" s="80">
        <f t="shared" si="285"/>
        <v>15.679332459468435</v>
      </c>
      <c r="AD403" s="69">
        <f t="shared" si="286"/>
        <v>1927.0110352941178</v>
      </c>
      <c r="AE403" s="69">
        <f t="shared" si="306"/>
        <v>1892.9959361344538</v>
      </c>
      <c r="AF403" s="69">
        <f t="shared" si="287"/>
        <v>1775.3428799999997</v>
      </c>
      <c r="AG403" s="95">
        <f t="shared" si="307"/>
        <v>1746.4300457142856</v>
      </c>
      <c r="AH403" s="93">
        <f t="shared" si="288"/>
        <v>17.21858702794442</v>
      </c>
      <c r="AI403" s="81">
        <f t="shared" si="289"/>
        <v>1.5639511369228656</v>
      </c>
      <c r="AJ403" s="80">
        <f t="shared" si="290"/>
        <v>17.043291647999997</v>
      </c>
      <c r="AK403" s="80">
        <f t="shared" si="291"/>
        <v>28.465482067281744</v>
      </c>
      <c r="AL403" s="78">
        <f t="shared" ca="1" si="292"/>
        <v>0.951799957118734</v>
      </c>
      <c r="AM403" s="80">
        <f t="shared" ca="1" si="293"/>
        <v>27.639491317499871</v>
      </c>
      <c r="AN403" s="80">
        <f t="shared" si="294"/>
        <v>16.748517735849052</v>
      </c>
      <c r="AO403" s="80">
        <f t="shared" si="295"/>
        <v>5.0690377061134244</v>
      </c>
      <c r="AP403" s="80">
        <f t="shared" si="296"/>
        <v>5.4942021822299392</v>
      </c>
      <c r="AQ403" s="80">
        <f t="shared" ca="1" si="297"/>
        <v>2.8206234312530531</v>
      </c>
      <c r="AR403" s="80">
        <f t="shared" si="298"/>
        <v>2.9580331940578954</v>
      </c>
      <c r="AS403" s="78">
        <f t="shared" si="299"/>
        <v>-2.7895373083061501E-3</v>
      </c>
      <c r="AT403" s="96">
        <f t="shared" ca="1" si="300"/>
        <v>4</v>
      </c>
      <c r="AU403" s="97" t="str">
        <f t="shared" ca="1" si="301"/>
        <v>Silt mxture</v>
      </c>
      <c r="AV403" s="98">
        <f t="shared" si="302"/>
        <v>3</v>
      </c>
      <c r="AW403" s="99" t="str">
        <f t="shared" si="303"/>
        <v>Clay</v>
      </c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</row>
    <row r="404" spans="1:69">
      <c r="A404">
        <v>7.82</v>
      </c>
      <c r="C404" s="89">
        <f t="shared" si="264"/>
        <v>-25.655856000000004</v>
      </c>
      <c r="D404" s="84">
        <f t="shared" si="265"/>
        <v>25.655856000000004</v>
      </c>
      <c r="E404" s="76">
        <v>1.5978000000000001</v>
      </c>
      <c r="F404" s="91">
        <f t="shared" si="266"/>
        <v>16.681032000000002</v>
      </c>
      <c r="G404" s="80">
        <f t="shared" si="267"/>
        <v>16.832203200000002</v>
      </c>
      <c r="H404" s="81">
        <f t="shared" si="305"/>
        <v>17.25666377142857</v>
      </c>
      <c r="I404" s="102">
        <v>84.5</v>
      </c>
      <c r="J404" s="92">
        <f t="shared" si="268"/>
        <v>0.88217999999999996</v>
      </c>
      <c r="K404" s="102">
        <v>72.400000000000006</v>
      </c>
      <c r="L404" s="78">
        <f t="shared" si="269"/>
        <v>0.75585600000000008</v>
      </c>
      <c r="M404" s="81">
        <f t="shared" si="270"/>
        <v>0.80046270720000012</v>
      </c>
      <c r="N404" s="14">
        <f t="shared" si="304"/>
        <v>115</v>
      </c>
      <c r="O404" s="78">
        <f t="shared" si="271"/>
        <v>1.3776079199999964</v>
      </c>
      <c r="P404" s="78">
        <f t="shared" si="272"/>
        <v>0.57714521279999964</v>
      </c>
      <c r="Q404" s="93">
        <f t="shared" si="273"/>
        <v>5.1000164424000021</v>
      </c>
      <c r="R404" s="80">
        <f t="shared" si="274"/>
        <v>8.8366260852402334</v>
      </c>
      <c r="S404" s="80">
        <f t="shared" si="275"/>
        <v>2061.0166632660012</v>
      </c>
      <c r="T404" s="69">
        <f t="shared" si="276"/>
        <v>253.94389363199983</v>
      </c>
      <c r="U404" s="78">
        <f t="shared" si="277"/>
        <v>1.8625430214425456</v>
      </c>
      <c r="V404" s="69">
        <f t="shared" si="278"/>
        <v>116.22268453801485</v>
      </c>
      <c r="W404" s="80">
        <f t="shared" ca="1" si="279"/>
        <v>7.5272083525782643</v>
      </c>
      <c r="X404" s="80">
        <f t="shared" ca="1" si="280"/>
        <v>33.19728897344342</v>
      </c>
      <c r="Y404" s="94">
        <f t="shared" ca="1" si="281"/>
        <v>6.405165238271236E-8</v>
      </c>
      <c r="Z404" s="80">
        <f t="shared" ca="1" si="282"/>
        <v>14</v>
      </c>
      <c r="AA404" s="80">
        <f t="shared" ca="1" si="283"/>
        <v>216.36433392000009</v>
      </c>
      <c r="AB404" s="80">
        <f t="shared" ca="1" si="284"/>
        <v>38.377365519491853</v>
      </c>
      <c r="AC404" s="80">
        <f t="shared" si="285"/>
        <v>15.795496998629138</v>
      </c>
      <c r="AD404" s="69">
        <f t="shared" si="286"/>
        <v>1818.1876800000009</v>
      </c>
      <c r="AE404" s="69">
        <f t="shared" si="306"/>
        <v>1868.1242178151263</v>
      </c>
      <c r="AF404" s="69">
        <f t="shared" si="287"/>
        <v>1683.2203200000004</v>
      </c>
      <c r="AG404" s="95">
        <f t="shared" si="307"/>
        <v>1725.6663771428571</v>
      </c>
      <c r="AH404" s="93">
        <f t="shared" si="288"/>
        <v>16.728343091662321</v>
      </c>
      <c r="AI404" s="81">
        <f t="shared" si="289"/>
        <v>1.5285234641731409</v>
      </c>
      <c r="AJ404" s="80">
        <f t="shared" si="290"/>
        <v>16.158915072000003</v>
      </c>
      <c r="AK404" s="80">
        <f t="shared" si="291"/>
        <v>26.777654803758281</v>
      </c>
      <c r="AL404" s="78">
        <f t="shared" ca="1" si="292"/>
        <v>0.96274089515881156</v>
      </c>
      <c r="AM404" s="80">
        <f t="shared" ca="1" si="293"/>
        <v>26.177933565809166</v>
      </c>
      <c r="AN404" s="80">
        <f t="shared" si="294"/>
        <v>15.879436981132077</v>
      </c>
      <c r="AO404" s="80">
        <f t="shared" si="295"/>
        <v>5.241025132111047</v>
      </c>
      <c r="AP404" s="80">
        <f t="shared" si="296"/>
        <v>5.7082051261584352</v>
      </c>
      <c r="AQ404" s="80">
        <f t="shared" ca="1" si="297"/>
        <v>2.8491261531925427</v>
      </c>
      <c r="AR404" s="80">
        <f t="shared" si="298"/>
        <v>2.9850368010737336</v>
      </c>
      <c r="AS404" s="78">
        <f t="shared" si="299"/>
        <v>-2.8863070427813894E-3</v>
      </c>
      <c r="AT404" s="96">
        <f t="shared" ca="1" si="300"/>
        <v>4</v>
      </c>
      <c r="AU404" s="97" t="str">
        <f t="shared" ca="1" si="301"/>
        <v>Silt mxture</v>
      </c>
      <c r="AV404" s="98">
        <f t="shared" si="302"/>
        <v>3</v>
      </c>
      <c r="AW404" s="99" t="str">
        <f t="shared" si="303"/>
        <v>Clay</v>
      </c>
      <c r="AX404" s="78"/>
      <c r="AY404" s="78"/>
      <c r="AZ404" s="78"/>
      <c r="BA404" s="78"/>
      <c r="BB404" s="78"/>
      <c r="BC404" s="78"/>
      <c r="BD404" s="78"/>
      <c r="BE404" s="78"/>
      <c r="BF404" s="78"/>
      <c r="BG404" s="78"/>
      <c r="BH404" s="78"/>
      <c r="BI404" s="78"/>
      <c r="BJ404" s="78"/>
      <c r="BK404" s="78"/>
      <c r="BL404" s="78"/>
      <c r="BM404" s="78"/>
      <c r="BN404" s="78"/>
      <c r="BO404" s="78"/>
      <c r="BP404" s="78"/>
      <c r="BQ404" s="78"/>
    </row>
    <row r="405" spans="1:69">
      <c r="A405">
        <v>7.84</v>
      </c>
      <c r="C405" s="89">
        <f t="shared" si="264"/>
        <v>-25.721472000000002</v>
      </c>
      <c r="D405" s="84">
        <f t="shared" si="265"/>
        <v>25.721472000000002</v>
      </c>
      <c r="E405" s="76">
        <v>1.5841000000000001</v>
      </c>
      <c r="F405" s="91">
        <f t="shared" si="266"/>
        <v>16.538004000000001</v>
      </c>
      <c r="G405" s="80">
        <f t="shared" si="267"/>
        <v>16.6895928</v>
      </c>
      <c r="H405" s="81">
        <f t="shared" si="305"/>
        <v>17.128520228571428</v>
      </c>
      <c r="I405" s="102">
        <v>85.1</v>
      </c>
      <c r="J405" s="92">
        <f t="shared" si="268"/>
        <v>0.8884439999999999</v>
      </c>
      <c r="K405" s="102">
        <v>72.599999999999994</v>
      </c>
      <c r="L405" s="78">
        <f t="shared" si="269"/>
        <v>0.75794399999999995</v>
      </c>
      <c r="M405" s="81">
        <f t="shared" si="270"/>
        <v>0.80250992640000007</v>
      </c>
      <c r="N405" s="14">
        <f t="shared" si="304"/>
        <v>115</v>
      </c>
      <c r="O405" s="78">
        <f t="shared" si="271"/>
        <v>1.3813808399999963</v>
      </c>
      <c r="P405" s="78">
        <f t="shared" si="272"/>
        <v>0.57887091359999965</v>
      </c>
      <c r="Q405" s="93">
        <f t="shared" si="273"/>
        <v>5.0517099468000008</v>
      </c>
      <c r="R405" s="80">
        <f t="shared" si="274"/>
        <v>8.7268332682037943</v>
      </c>
      <c r="S405" s="80">
        <f t="shared" si="275"/>
        <v>2027.1014413302098</v>
      </c>
      <c r="T405" s="69">
        <f t="shared" si="276"/>
        <v>254.70320198399986</v>
      </c>
      <c r="U405" s="78">
        <f t="shared" si="277"/>
        <v>1.8630401210305325</v>
      </c>
      <c r="V405" s="69">
        <f t="shared" si="278"/>
        <v>116.25370355230523</v>
      </c>
      <c r="W405" s="80">
        <f t="shared" ca="1" si="279"/>
        <v>7.5035505085916867</v>
      </c>
      <c r="X405" s="80">
        <f t="shared" ca="1" si="280"/>
        <v>33.147427645832401</v>
      </c>
      <c r="Y405" s="94">
        <f t="shared" ca="1" si="281"/>
        <v>6.0451403675948871E-8</v>
      </c>
      <c r="Z405" s="80">
        <f t="shared" ca="1" si="282"/>
        <v>14</v>
      </c>
      <c r="AA405" s="80">
        <f t="shared" ca="1" si="283"/>
        <v>214.31496744000003</v>
      </c>
      <c r="AB405" s="80">
        <f t="shared" ca="1" si="284"/>
        <v>35.877158613729087</v>
      </c>
      <c r="AC405" s="80">
        <f t="shared" si="285"/>
        <v>15.845939142911474</v>
      </c>
      <c r="AD405" s="69">
        <f t="shared" si="286"/>
        <v>1800.9661129411768</v>
      </c>
      <c r="AE405" s="69">
        <f t="shared" si="306"/>
        <v>1852.6046339495804</v>
      </c>
      <c r="AF405" s="69">
        <f t="shared" si="287"/>
        <v>1668.9592799999998</v>
      </c>
      <c r="AG405" s="95">
        <f t="shared" si="307"/>
        <v>1712.8520228571429</v>
      </c>
      <c r="AH405" s="93">
        <f t="shared" si="288"/>
        <v>16.529912653528068</v>
      </c>
      <c r="AI405" s="81">
        <f t="shared" si="289"/>
        <v>1.5347877724150354</v>
      </c>
      <c r="AJ405" s="80">
        <f t="shared" si="290"/>
        <v>16.022009088000001</v>
      </c>
      <c r="AK405" s="80">
        <f t="shared" si="291"/>
        <v>26.444949297587254</v>
      </c>
      <c r="AL405" s="78">
        <f t="shared" ca="1" si="292"/>
        <v>0.96597105414855411</v>
      </c>
      <c r="AM405" s="80">
        <f t="shared" ca="1" si="293"/>
        <v>25.906128372810869</v>
      </c>
      <c r="AN405" s="80">
        <f t="shared" si="294"/>
        <v>15.744898867924528</v>
      </c>
      <c r="AO405" s="80">
        <f t="shared" si="295"/>
        <v>5.3233413819419244</v>
      </c>
      <c r="AP405" s="80">
        <f t="shared" si="296"/>
        <v>5.8037085083580182</v>
      </c>
      <c r="AQ405" s="80">
        <f t="shared" ca="1" si="297"/>
        <v>2.8573906099080557</v>
      </c>
      <c r="AR405" s="80">
        <f t="shared" si="298"/>
        <v>2.992244399385152</v>
      </c>
      <c r="AS405" s="78">
        <f t="shared" si="299"/>
        <v>-2.9112430972637326E-3</v>
      </c>
      <c r="AT405" s="96">
        <f t="shared" ca="1" si="300"/>
        <v>4</v>
      </c>
      <c r="AU405" s="97" t="str">
        <f t="shared" ca="1" si="301"/>
        <v>Silt mxture</v>
      </c>
      <c r="AV405" s="98">
        <f t="shared" si="302"/>
        <v>3</v>
      </c>
      <c r="AW405" s="99" t="str">
        <f t="shared" si="303"/>
        <v>Clay</v>
      </c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/>
      <c r="BJ405" s="78"/>
      <c r="BK405" s="78"/>
      <c r="BL405" s="78"/>
      <c r="BM405" s="78"/>
      <c r="BN405" s="78"/>
      <c r="BO405" s="78"/>
      <c r="BP405" s="78"/>
      <c r="BQ405" s="78"/>
    </row>
    <row r="406" spans="1:69">
      <c r="A406">
        <v>7.86</v>
      </c>
      <c r="C406" s="89">
        <f t="shared" si="264"/>
        <v>-25.787088000000001</v>
      </c>
      <c r="D406" s="84">
        <f t="shared" si="265"/>
        <v>25.787088000000001</v>
      </c>
      <c r="E406" s="76">
        <v>1.6003000000000001</v>
      </c>
      <c r="F406" s="91">
        <f t="shared" si="266"/>
        <v>16.707132000000001</v>
      </c>
      <c r="G406" s="80">
        <f t="shared" si="267"/>
        <v>16.858512000000001</v>
      </c>
      <c r="H406" s="81">
        <f t="shared" si="305"/>
        <v>16.963419085714285</v>
      </c>
      <c r="I406" s="102">
        <v>84.6</v>
      </c>
      <c r="J406" s="92">
        <f t="shared" si="268"/>
        <v>0.8832239999999999</v>
      </c>
      <c r="K406" s="102">
        <v>72.5</v>
      </c>
      <c r="L406" s="78">
        <f t="shared" si="269"/>
        <v>0.75690000000000002</v>
      </c>
      <c r="M406" s="81">
        <f t="shared" si="270"/>
        <v>0.80455714560000002</v>
      </c>
      <c r="N406" s="14">
        <f t="shared" si="304"/>
        <v>115</v>
      </c>
      <c r="O406" s="78">
        <f t="shared" si="271"/>
        <v>1.3851537599999961</v>
      </c>
      <c r="P406" s="78">
        <f t="shared" si="272"/>
        <v>0.58059661439999966</v>
      </c>
      <c r="Q406" s="93">
        <f t="shared" si="273"/>
        <v>5.1062082192000018</v>
      </c>
      <c r="R406" s="80">
        <f t="shared" si="274"/>
        <v>8.7947605834334066</v>
      </c>
      <c r="S406" s="80">
        <f t="shared" si="275"/>
        <v>2061.0797340865106</v>
      </c>
      <c r="T406" s="69">
        <f t="shared" si="276"/>
        <v>255.46251033599987</v>
      </c>
      <c r="U406" s="78">
        <f t="shared" si="277"/>
        <v>1.8627427527115117</v>
      </c>
      <c r="V406" s="69">
        <f t="shared" si="278"/>
        <v>116.23514776919832</v>
      </c>
      <c r="W406" s="80">
        <f t="shared" ca="1" si="279"/>
        <v>7.5452561073053959</v>
      </c>
      <c r="X406" s="80">
        <f t="shared" ca="1" si="280"/>
        <v>33.1775384903017</v>
      </c>
      <c r="Y406" s="94">
        <f t="shared" ca="1" si="281"/>
        <v>6.3478434709391331E-8</v>
      </c>
      <c r="Z406" s="80">
        <f t="shared" ca="1" si="282"/>
        <v>14</v>
      </c>
      <c r="AA406" s="80">
        <f t="shared" ca="1" si="283"/>
        <v>216.62701536000006</v>
      </c>
      <c r="AB406" s="80">
        <f t="shared" ca="1" si="284"/>
        <v>38.080090663809443</v>
      </c>
      <c r="AC406" s="80">
        <f t="shared" si="285"/>
        <v>15.795403968701283</v>
      </c>
      <c r="AD406" s="69">
        <f t="shared" si="286"/>
        <v>1820.3950870588242</v>
      </c>
      <c r="AE406" s="69">
        <f t="shared" si="306"/>
        <v>1832.7370971428575</v>
      </c>
      <c r="AF406" s="69">
        <f t="shared" si="287"/>
        <v>1685.8512000000003</v>
      </c>
      <c r="AG406" s="95">
        <f t="shared" si="307"/>
        <v>1696.3419085714286</v>
      </c>
      <c r="AH406" s="93">
        <f t="shared" si="288"/>
        <v>16.726086658071861</v>
      </c>
      <c r="AI406" s="81">
        <f t="shared" si="289"/>
        <v>1.5212351882429447</v>
      </c>
      <c r="AJ406" s="80">
        <f t="shared" si="290"/>
        <v>16.18417152</v>
      </c>
      <c r="AK406" s="80">
        <f t="shared" si="291"/>
        <v>26.650789646767898</v>
      </c>
      <c r="AL406" s="78">
        <f t="shared" ca="1" si="292"/>
        <v>0.96339299748577167</v>
      </c>
      <c r="AM406" s="80">
        <f t="shared" ca="1" si="293"/>
        <v>26.069929862101379</v>
      </c>
      <c r="AN406" s="80">
        <f t="shared" si="294"/>
        <v>15.904256603773586</v>
      </c>
      <c r="AO406" s="80">
        <f t="shared" si="295"/>
        <v>5.2390388902650473</v>
      </c>
      <c r="AP406" s="80">
        <f t="shared" si="296"/>
        <v>5.7080304501500354</v>
      </c>
      <c r="AQ406" s="80">
        <f t="shared" ca="1" si="297"/>
        <v>2.8504104061182538</v>
      </c>
      <c r="AR406" s="80">
        <f t="shared" si="298"/>
        <v>2.9844142517926193</v>
      </c>
      <c r="AS406" s="78">
        <f t="shared" si="299"/>
        <v>-3.0799484417546835E-3</v>
      </c>
      <c r="AT406" s="96">
        <f t="shared" ca="1" si="300"/>
        <v>4</v>
      </c>
      <c r="AU406" s="97" t="str">
        <f t="shared" ca="1" si="301"/>
        <v>Silt mxture</v>
      </c>
      <c r="AV406" s="98">
        <f t="shared" si="302"/>
        <v>3</v>
      </c>
      <c r="AW406" s="99" t="str">
        <f t="shared" si="303"/>
        <v>Clay</v>
      </c>
      <c r="AX406" s="78"/>
      <c r="AY406" s="78"/>
      <c r="AZ406" s="78"/>
      <c r="BA406" s="78"/>
      <c r="BB406" s="78"/>
      <c r="BC406" s="78"/>
      <c r="BD406" s="78"/>
      <c r="BE406" s="78"/>
      <c r="BF406" s="78"/>
      <c r="BG406" s="78"/>
      <c r="BH406" s="78"/>
      <c r="BI406" s="78"/>
      <c r="BJ406" s="78"/>
      <c r="BK406" s="78"/>
      <c r="BL406" s="78"/>
      <c r="BM406" s="78"/>
      <c r="BN406" s="78"/>
      <c r="BO406" s="78"/>
      <c r="BP406" s="78"/>
      <c r="BQ406" s="78"/>
    </row>
    <row r="407" spans="1:69">
      <c r="A407">
        <v>7.88</v>
      </c>
      <c r="C407" s="89">
        <f t="shared" si="264"/>
        <v>-25.852703999999999</v>
      </c>
      <c r="D407" s="84">
        <f t="shared" si="265"/>
        <v>25.852703999999999</v>
      </c>
      <c r="E407" s="76">
        <v>1.5852999999999999</v>
      </c>
      <c r="F407" s="91">
        <f t="shared" si="266"/>
        <v>16.550531999999997</v>
      </c>
      <c r="G407" s="80">
        <f t="shared" si="267"/>
        <v>16.701911999999997</v>
      </c>
      <c r="H407" s="81">
        <f t="shared" si="305"/>
        <v>16.8464016</v>
      </c>
      <c r="I407" s="102">
        <v>79.5</v>
      </c>
      <c r="J407" s="92">
        <f t="shared" si="268"/>
        <v>0.82997999999999994</v>
      </c>
      <c r="K407" s="102">
        <v>72.5</v>
      </c>
      <c r="L407" s="78">
        <f t="shared" si="269"/>
        <v>0.75690000000000002</v>
      </c>
      <c r="M407" s="81">
        <f t="shared" si="270"/>
        <v>0.80660436479999997</v>
      </c>
      <c r="N407" s="14">
        <f t="shared" si="304"/>
        <v>115</v>
      </c>
      <c r="O407" s="78">
        <f t="shared" si="271"/>
        <v>1.388926679999996</v>
      </c>
      <c r="P407" s="78">
        <f t="shared" si="272"/>
        <v>0.58232231519999966</v>
      </c>
      <c r="Q407" s="93">
        <f t="shared" si="273"/>
        <v>5.0532851556000002</v>
      </c>
      <c r="R407" s="80">
        <f t="shared" si="274"/>
        <v>8.6778147148017855</v>
      </c>
      <c r="S407" s="80">
        <f t="shared" si="275"/>
        <v>2170.5675856115604</v>
      </c>
      <c r="T407" s="69">
        <f t="shared" si="276"/>
        <v>256.22181868799987</v>
      </c>
      <c r="U407" s="78">
        <f t="shared" si="277"/>
        <v>1.8550871050825004</v>
      </c>
      <c r="V407" s="69">
        <f t="shared" si="278"/>
        <v>115.75743535714803</v>
      </c>
      <c r="W407" s="80">
        <f t="shared" ca="1" si="279"/>
        <v>7.4238897882697188</v>
      </c>
      <c r="X407" s="80">
        <f t="shared" ca="1" si="280"/>
        <v>33.102770429820438</v>
      </c>
      <c r="Y407" s="94">
        <f t="shared" ca="1" si="281"/>
        <v>6.8373358832147125E-8</v>
      </c>
      <c r="Z407" s="80">
        <f t="shared" ca="1" si="282"/>
        <v>14</v>
      </c>
      <c r="AA407" s="80">
        <f t="shared" ca="1" si="283"/>
        <v>214.38179448000002</v>
      </c>
      <c r="AB407" s="80">
        <f t="shared" ca="1" si="284"/>
        <v>40.591393922937215</v>
      </c>
      <c r="AC407" s="80">
        <f t="shared" si="285"/>
        <v>15.638054328003706</v>
      </c>
      <c r="AD407" s="69">
        <f t="shared" si="286"/>
        <v>1801.5276847058826</v>
      </c>
      <c r="AE407" s="69">
        <f t="shared" si="306"/>
        <v>1818.526461176471</v>
      </c>
      <c r="AF407" s="69">
        <f t="shared" si="287"/>
        <v>1670.1911999999998</v>
      </c>
      <c r="AG407" s="95">
        <f t="shared" si="307"/>
        <v>1684.6401600000002</v>
      </c>
      <c r="AH407" s="93">
        <f t="shared" si="288"/>
        <v>17.322830666115337</v>
      </c>
      <c r="AI407" s="81">
        <f t="shared" si="289"/>
        <v>1.425293138070695</v>
      </c>
      <c r="AJ407" s="80">
        <f t="shared" si="290"/>
        <v>16.033835519999997</v>
      </c>
      <c r="AK407" s="80">
        <f t="shared" si="291"/>
        <v>26.296408226672078</v>
      </c>
      <c r="AL407" s="78">
        <f t="shared" ca="1" si="292"/>
        <v>0.95943119814626054</v>
      </c>
      <c r="AM407" s="80">
        <f t="shared" ca="1" si="293"/>
        <v>25.665088510987985</v>
      </c>
      <c r="AN407" s="80">
        <f t="shared" si="294"/>
        <v>15.756520754716977</v>
      </c>
      <c r="AO407" s="80">
        <f t="shared" si="295"/>
        <v>4.9693711713964248</v>
      </c>
      <c r="AP407" s="80">
        <f t="shared" si="296"/>
        <v>5.4201057641972579</v>
      </c>
      <c r="AQ407" s="80">
        <f t="shared" ca="1" si="297"/>
        <v>2.8397983317858571</v>
      </c>
      <c r="AR407" s="80">
        <f t="shared" si="298"/>
        <v>2.9726499566826412</v>
      </c>
      <c r="AS407" s="78">
        <f t="shared" si="299"/>
        <v>-3.2458964572428619E-3</v>
      </c>
      <c r="AT407" s="96">
        <f t="shared" ca="1" si="300"/>
        <v>4</v>
      </c>
      <c r="AU407" s="97" t="str">
        <f t="shared" ca="1" si="301"/>
        <v>Silt mxture</v>
      </c>
      <c r="AV407" s="98">
        <f t="shared" si="302"/>
        <v>3</v>
      </c>
      <c r="AW407" s="99" t="str">
        <f t="shared" si="303"/>
        <v>Clay</v>
      </c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</row>
    <row r="408" spans="1:69">
      <c r="A408">
        <v>7.9</v>
      </c>
      <c r="C408" s="89">
        <f t="shared" si="264"/>
        <v>-25.918320000000001</v>
      </c>
      <c r="D408" s="84">
        <f t="shared" si="265"/>
        <v>25.918320000000001</v>
      </c>
      <c r="E408" s="76">
        <v>1.6052</v>
      </c>
      <c r="F408" s="91">
        <f t="shared" si="266"/>
        <v>16.758288</v>
      </c>
      <c r="G408" s="80">
        <f t="shared" si="267"/>
        <v>16.908832799999999</v>
      </c>
      <c r="H408" s="81">
        <f t="shared" si="305"/>
        <v>16.88148</v>
      </c>
      <c r="I408" s="102">
        <v>80.5</v>
      </c>
      <c r="J408" s="92">
        <f t="shared" si="268"/>
        <v>0.84041999999999994</v>
      </c>
      <c r="K408" s="102">
        <v>72.099999999999994</v>
      </c>
      <c r="L408" s="78">
        <f t="shared" si="269"/>
        <v>0.75272399999999995</v>
      </c>
      <c r="M408" s="81">
        <f t="shared" si="270"/>
        <v>0.80865158400000003</v>
      </c>
      <c r="N408" s="14">
        <f t="shared" si="304"/>
        <v>115</v>
      </c>
      <c r="O408" s="78">
        <f t="shared" si="271"/>
        <v>1.392699599999996</v>
      </c>
      <c r="P408" s="78">
        <f t="shared" si="272"/>
        <v>0.58404801599999967</v>
      </c>
      <c r="Q408" s="93">
        <f t="shared" si="273"/>
        <v>5.1203239560000009</v>
      </c>
      <c r="R408" s="80">
        <f t="shared" si="274"/>
        <v>8.7669571948344807</v>
      </c>
      <c r="S408" s="80">
        <f t="shared" si="275"/>
        <v>2172.0418782205538</v>
      </c>
      <c r="T408" s="69">
        <f t="shared" si="276"/>
        <v>256.98112703999988</v>
      </c>
      <c r="U408" s="78">
        <f t="shared" si="277"/>
        <v>1.8570341375181503</v>
      </c>
      <c r="V408" s="69">
        <f t="shared" si="278"/>
        <v>115.87893018113257</v>
      </c>
      <c r="W408" s="80">
        <f t="shared" ca="1" si="279"/>
        <v>7.5000695532768411</v>
      </c>
      <c r="X408" s="80">
        <f t="shared" ca="1" si="280"/>
        <v>33.148880688706789</v>
      </c>
      <c r="Y408" s="94">
        <f t="shared" ca="1" si="281"/>
        <v>6.9943414111523203E-8</v>
      </c>
      <c r="Z408" s="80">
        <f t="shared" ca="1" si="282"/>
        <v>14</v>
      </c>
      <c r="AA408" s="80">
        <f t="shared" ca="1" si="283"/>
        <v>217.22586480000004</v>
      </c>
      <c r="AB408" s="80">
        <f t="shared" ca="1" si="284"/>
        <v>42.074359248295814</v>
      </c>
      <c r="AC408" s="80">
        <f t="shared" si="285"/>
        <v>15.635990158880006</v>
      </c>
      <c r="AD408" s="69">
        <f t="shared" si="286"/>
        <v>1825.4274352941179</v>
      </c>
      <c r="AE408" s="69">
        <f t="shared" si="306"/>
        <v>1822.20945882353</v>
      </c>
      <c r="AF408" s="69">
        <f t="shared" si="287"/>
        <v>1690.88328</v>
      </c>
      <c r="AG408" s="95">
        <f t="shared" si="307"/>
        <v>1688.1479999999999</v>
      </c>
      <c r="AH408" s="93">
        <f t="shared" si="288"/>
        <v>17.338682765358119</v>
      </c>
      <c r="AI408" s="81">
        <f t="shared" si="289"/>
        <v>1.438957032601238</v>
      </c>
      <c r="AJ408" s="80">
        <f t="shared" si="290"/>
        <v>16.232479487999999</v>
      </c>
      <c r="AK408" s="80">
        <f t="shared" si="291"/>
        <v>26.56653695404388</v>
      </c>
      <c r="AL408" s="78">
        <f t="shared" ca="1" si="292"/>
        <v>0.95827686668530621</v>
      </c>
      <c r="AM408" s="80">
        <f t="shared" ca="1" si="293"/>
        <v>25.914009167164938</v>
      </c>
      <c r="AN408" s="80">
        <f t="shared" si="294"/>
        <v>15.951729056603773</v>
      </c>
      <c r="AO408" s="80">
        <f t="shared" si="295"/>
        <v>4.970301675701708</v>
      </c>
      <c r="AP408" s="80">
        <f t="shared" si="296"/>
        <v>5.416426819537743</v>
      </c>
      <c r="AQ408" s="80">
        <f t="shared" ca="1" si="297"/>
        <v>2.8365549395494098</v>
      </c>
      <c r="AR408" s="80">
        <f t="shared" si="298"/>
        <v>2.9686164243353601</v>
      </c>
      <c r="AS408" s="78">
        <f t="shared" si="299"/>
        <v>-3.6044794975077991E-3</v>
      </c>
      <c r="AT408" s="96">
        <f t="shared" ca="1" si="300"/>
        <v>4</v>
      </c>
      <c r="AU408" s="97" t="str">
        <f t="shared" ca="1" si="301"/>
        <v>Silt mxture</v>
      </c>
      <c r="AV408" s="98">
        <f t="shared" si="302"/>
        <v>3</v>
      </c>
      <c r="AW408" s="99" t="str">
        <f t="shared" si="303"/>
        <v>Clay</v>
      </c>
      <c r="AX408" s="78"/>
      <c r="AY408" s="78"/>
      <c r="AZ408" s="78"/>
      <c r="BA408" s="78"/>
      <c r="BB408" s="78"/>
      <c r="BC408" s="78"/>
      <c r="BD408" s="78"/>
      <c r="BE408" s="78"/>
      <c r="BF408" s="78"/>
      <c r="BG408" s="78"/>
      <c r="BH408" s="78"/>
      <c r="BI408" s="78"/>
      <c r="BJ408" s="78"/>
      <c r="BK408" s="78"/>
      <c r="BL408" s="78"/>
      <c r="BM408" s="78"/>
      <c r="BN408" s="78"/>
      <c r="BO408" s="78"/>
      <c r="BP408" s="78"/>
      <c r="BQ408" s="78"/>
    </row>
    <row r="409" spans="1:69">
      <c r="A409">
        <v>7.92</v>
      </c>
      <c r="C409" s="89">
        <f t="shared" si="264"/>
        <v>-25.983936</v>
      </c>
      <c r="D409" s="84">
        <f t="shared" si="265"/>
        <v>25.983936</v>
      </c>
      <c r="E409" s="76">
        <v>1.6138999999999999</v>
      </c>
      <c r="F409" s="91">
        <f t="shared" si="266"/>
        <v>16.849115999999999</v>
      </c>
      <c r="G409" s="80">
        <f t="shared" si="267"/>
        <v>16.999451999999998</v>
      </c>
      <c r="H409" s="81">
        <f t="shared" si="305"/>
        <v>16.964910514285716</v>
      </c>
      <c r="I409" s="102">
        <v>80.8</v>
      </c>
      <c r="J409" s="92">
        <f t="shared" si="268"/>
        <v>0.84355199999999997</v>
      </c>
      <c r="K409" s="102">
        <v>72</v>
      </c>
      <c r="L409" s="78">
        <f t="shared" si="269"/>
        <v>0.75168000000000001</v>
      </c>
      <c r="M409" s="81">
        <f t="shared" si="270"/>
        <v>0.81069880319999998</v>
      </c>
      <c r="N409" s="14">
        <f t="shared" si="304"/>
        <v>115</v>
      </c>
      <c r="O409" s="78">
        <f t="shared" si="271"/>
        <v>1.3964725199999959</v>
      </c>
      <c r="P409" s="78">
        <f t="shared" si="272"/>
        <v>0.58577371679999968</v>
      </c>
      <c r="Q409" s="93">
        <f t="shared" si="273"/>
        <v>5.1489832284000006</v>
      </c>
      <c r="R409" s="80">
        <f t="shared" si="274"/>
        <v>8.7900550685820793</v>
      </c>
      <c r="S409" s="80">
        <f t="shared" si="275"/>
        <v>2176.0894938378219</v>
      </c>
      <c r="T409" s="69">
        <f t="shared" si="276"/>
        <v>257.74043539199988</v>
      </c>
      <c r="U409" s="78">
        <f t="shared" si="277"/>
        <v>1.857679233492511</v>
      </c>
      <c r="V409" s="69">
        <f t="shared" si="278"/>
        <v>115.91918416993268</v>
      </c>
      <c r="W409" s="80">
        <f t="shared" ca="1" si="279"/>
        <v>7.5336954603931785</v>
      </c>
      <c r="X409" s="80">
        <f t="shared" ca="1" si="280"/>
        <v>33.160818670948885</v>
      </c>
      <c r="Y409" s="94">
        <f t="shared" ca="1" si="281"/>
        <v>7.0604388698063389E-8</v>
      </c>
      <c r="Z409" s="80">
        <f t="shared" ca="1" si="282"/>
        <v>14</v>
      </c>
      <c r="AA409" s="80">
        <f t="shared" ca="1" si="283"/>
        <v>218.44171272000003</v>
      </c>
      <c r="AB409" s="80">
        <f t="shared" ca="1" si="284"/>
        <v>42.709689949163767</v>
      </c>
      <c r="AC409" s="80">
        <f t="shared" si="285"/>
        <v>15.63033025470807</v>
      </c>
      <c r="AD409" s="69">
        <f t="shared" si="286"/>
        <v>1835.6446447058825</v>
      </c>
      <c r="AE409" s="69">
        <f t="shared" si="306"/>
        <v>1831.5809405042023</v>
      </c>
      <c r="AF409" s="69">
        <f t="shared" si="287"/>
        <v>1699.9451999999997</v>
      </c>
      <c r="AG409" s="95">
        <f t="shared" si="307"/>
        <v>1696.4910514285714</v>
      </c>
      <c r="AH409" s="93">
        <f t="shared" si="288"/>
        <v>17.362752926393988</v>
      </c>
      <c r="AI409" s="81">
        <f t="shared" si="289"/>
        <v>1.4400646116527849</v>
      </c>
      <c r="AJ409" s="80">
        <f t="shared" si="290"/>
        <v>16.319473919999997</v>
      </c>
      <c r="AK409" s="80">
        <f t="shared" si="291"/>
        <v>26.636530510854787</v>
      </c>
      <c r="AL409" s="78">
        <f t="shared" ca="1" si="292"/>
        <v>0.95784631524438801</v>
      </c>
      <c r="AM409" s="80">
        <f t="shared" ca="1" si="293"/>
        <v>25.978847417773785</v>
      </c>
      <c r="AN409" s="80">
        <f t="shared" si="294"/>
        <v>16.037218867924526</v>
      </c>
      <c r="AO409" s="80">
        <f t="shared" si="295"/>
        <v>4.9622305471964632</v>
      </c>
      <c r="AP409" s="80">
        <f t="shared" si="296"/>
        <v>5.4063520437315855</v>
      </c>
      <c r="AQ409" s="80">
        <f t="shared" ca="1" si="297"/>
        <v>2.8352112324049208</v>
      </c>
      <c r="AR409" s="80">
        <f t="shared" si="298"/>
        <v>2.9663881273553616</v>
      </c>
      <c r="AS409" s="78">
        <f t="shared" si="299"/>
        <v>-3.7825341804525632E-3</v>
      </c>
      <c r="AT409" s="96">
        <f t="shared" ca="1" si="300"/>
        <v>4</v>
      </c>
      <c r="AU409" s="97" t="str">
        <f t="shared" ca="1" si="301"/>
        <v>Silt mxture</v>
      </c>
      <c r="AV409" s="98">
        <f t="shared" si="302"/>
        <v>3</v>
      </c>
      <c r="AW409" s="99" t="str">
        <f t="shared" si="303"/>
        <v>Clay</v>
      </c>
      <c r="AX409" s="78"/>
      <c r="AY409" s="78"/>
      <c r="AZ409" s="78"/>
      <c r="BA409" s="78"/>
      <c r="BB409" s="78"/>
      <c r="BC409" s="78"/>
      <c r="BD409" s="78"/>
      <c r="BE409" s="78"/>
      <c r="BF409" s="78"/>
      <c r="BG409" s="78"/>
      <c r="BH409" s="78"/>
      <c r="BI409" s="78"/>
      <c r="BJ409" s="78"/>
      <c r="BK409" s="78"/>
      <c r="BL409" s="78"/>
      <c r="BM409" s="78"/>
      <c r="BN409" s="78"/>
      <c r="BO409" s="78"/>
      <c r="BP409" s="78"/>
      <c r="BQ409" s="78"/>
    </row>
    <row r="410" spans="1:69">
      <c r="A410">
        <v>7.94</v>
      </c>
      <c r="C410" s="89">
        <f t="shared" si="264"/>
        <v>-26.049552000000002</v>
      </c>
      <c r="D410" s="84">
        <f t="shared" si="265"/>
        <v>26.049552000000002</v>
      </c>
      <c r="E410" s="76">
        <v>1.6076999999999999</v>
      </c>
      <c r="F410" s="91">
        <f t="shared" si="266"/>
        <v>16.784388</v>
      </c>
      <c r="G410" s="80">
        <f t="shared" si="267"/>
        <v>16.934306400000001</v>
      </c>
      <c r="H410" s="81">
        <f t="shared" si="305"/>
        <v>17.02048114285714</v>
      </c>
      <c r="I410" s="102">
        <v>75.3</v>
      </c>
      <c r="J410" s="92">
        <f t="shared" si="268"/>
        <v>0.78613199999999994</v>
      </c>
      <c r="K410" s="102">
        <v>71.8</v>
      </c>
      <c r="L410" s="78">
        <f t="shared" si="269"/>
        <v>0.74959199999999993</v>
      </c>
      <c r="M410" s="81">
        <f t="shared" si="270"/>
        <v>0.81274602240000005</v>
      </c>
      <c r="N410" s="14">
        <f t="shared" si="304"/>
        <v>115</v>
      </c>
      <c r="O410" s="78">
        <f t="shared" si="271"/>
        <v>1.400245439999996</v>
      </c>
      <c r="P410" s="78">
        <f t="shared" si="272"/>
        <v>0.58749941759999968</v>
      </c>
      <c r="Q410" s="93">
        <f t="shared" si="273"/>
        <v>5.1262401168000018</v>
      </c>
      <c r="R410" s="80">
        <f t="shared" si="274"/>
        <v>8.7255237422043095</v>
      </c>
      <c r="S410" s="80">
        <f t="shared" si="275"/>
        <v>2324.7197462123568</v>
      </c>
      <c r="T410" s="69">
        <f t="shared" si="276"/>
        <v>258.49974374399989</v>
      </c>
      <c r="U410" s="78">
        <f t="shared" si="277"/>
        <v>1.8492627339239969</v>
      </c>
      <c r="V410" s="69">
        <f t="shared" si="278"/>
        <v>115.3939945968574</v>
      </c>
      <c r="W410" s="80">
        <f t="shared" ca="1" si="279"/>
        <v>7.4261554711321374</v>
      </c>
      <c r="X410" s="80">
        <f t="shared" ca="1" si="280"/>
        <v>33.10898889932254</v>
      </c>
      <c r="Y410" s="94">
        <f t="shared" ca="1" si="281"/>
        <v>7.9107875149350192E-8</v>
      </c>
      <c r="Z410" s="80">
        <f t="shared" ca="1" si="282"/>
        <v>14</v>
      </c>
      <c r="AA410" s="80">
        <f t="shared" ca="1" si="283"/>
        <v>217.47685344000007</v>
      </c>
      <c r="AB410" s="80">
        <f t="shared" ca="1" si="284"/>
        <v>47.642211054844772</v>
      </c>
      <c r="AC410" s="80">
        <f t="shared" si="285"/>
        <v>15.429473288264472</v>
      </c>
      <c r="AD410" s="69">
        <f t="shared" si="286"/>
        <v>1827.5365835294124</v>
      </c>
      <c r="AE410" s="69">
        <f t="shared" si="306"/>
        <v>1837.6747885714287</v>
      </c>
      <c r="AF410" s="69">
        <f t="shared" si="287"/>
        <v>1693.43064</v>
      </c>
      <c r="AG410" s="95">
        <f t="shared" si="307"/>
        <v>1702.0481142857141</v>
      </c>
      <c r="AH410" s="93">
        <f t="shared" si="288"/>
        <v>18.147010119124982</v>
      </c>
      <c r="AI410" s="81">
        <f t="shared" si="289"/>
        <v>1.3380983477591117</v>
      </c>
      <c r="AJ410" s="80">
        <f t="shared" si="290"/>
        <v>16.256934143999999</v>
      </c>
      <c r="AK410" s="80">
        <f t="shared" si="291"/>
        <v>26.440981036982755</v>
      </c>
      <c r="AL410" s="78">
        <f t="shared" ca="1" si="292"/>
        <v>0.9517379673846692</v>
      </c>
      <c r="AM410" s="80">
        <f t="shared" ca="1" si="293"/>
        <v>25.698518171556902</v>
      </c>
      <c r="AN410" s="80">
        <f t="shared" si="294"/>
        <v>15.975760754716982</v>
      </c>
      <c r="AO410" s="80">
        <f t="shared" si="295"/>
        <v>4.6422450464224507</v>
      </c>
      <c r="AP410" s="80">
        <f t="shared" si="296"/>
        <v>5.0606985644274163</v>
      </c>
      <c r="AQ410" s="80">
        <f t="shared" ca="1" si="297"/>
        <v>2.8189651724551807</v>
      </c>
      <c r="AR410" s="80">
        <f t="shared" si="298"/>
        <v>2.9490573632567014</v>
      </c>
      <c r="AS410" s="78">
        <f t="shared" si="299"/>
        <v>-4.0655191557842389E-3</v>
      </c>
      <c r="AT410" s="96">
        <f t="shared" ca="1" si="300"/>
        <v>4</v>
      </c>
      <c r="AU410" s="97" t="str">
        <f t="shared" ca="1" si="301"/>
        <v>Silt mxture</v>
      </c>
      <c r="AV410" s="98">
        <f t="shared" si="302"/>
        <v>4</v>
      </c>
      <c r="AW410" s="99" t="str">
        <f t="shared" si="303"/>
        <v>Silt mxture</v>
      </c>
      <c r="AX410" s="78"/>
      <c r="AY410" s="78"/>
      <c r="AZ410" s="78"/>
      <c r="BA410" s="78"/>
      <c r="BB410" s="78"/>
      <c r="BC410" s="78"/>
      <c r="BD410" s="78"/>
      <c r="BE410" s="78"/>
      <c r="BF410" s="78"/>
      <c r="BG410" s="78"/>
      <c r="BH410" s="78"/>
      <c r="BI410" s="78"/>
      <c r="BJ410" s="78"/>
      <c r="BK410" s="78"/>
      <c r="BL410" s="78"/>
      <c r="BM410" s="78"/>
      <c r="BN410" s="78"/>
      <c r="BO410" s="78"/>
      <c r="BP410" s="78"/>
      <c r="BQ410" s="78"/>
    </row>
    <row r="411" spans="1:69">
      <c r="A411">
        <v>7.96</v>
      </c>
      <c r="C411" s="89">
        <f t="shared" si="264"/>
        <v>-26.115168000000001</v>
      </c>
      <c r="D411" s="84">
        <f t="shared" si="265"/>
        <v>26.115168000000001</v>
      </c>
      <c r="E411" s="76">
        <v>1.6214</v>
      </c>
      <c r="F411" s="91">
        <f t="shared" si="266"/>
        <v>16.927415999999997</v>
      </c>
      <c r="G411" s="80">
        <f t="shared" si="267"/>
        <v>17.077751999999997</v>
      </c>
      <c r="H411" s="81">
        <f t="shared" si="305"/>
        <v>17.024090399999999</v>
      </c>
      <c r="I411" s="102">
        <v>73.2</v>
      </c>
      <c r="J411" s="92">
        <f t="shared" si="268"/>
        <v>0.764208</v>
      </c>
      <c r="K411" s="102">
        <v>72</v>
      </c>
      <c r="L411" s="78">
        <f t="shared" si="269"/>
        <v>0.75168000000000001</v>
      </c>
      <c r="M411" s="81">
        <f t="shared" si="270"/>
        <v>0.8147932416</v>
      </c>
      <c r="N411" s="14">
        <f t="shared" si="304"/>
        <v>115</v>
      </c>
      <c r="O411" s="78">
        <f t="shared" si="271"/>
        <v>1.4040183599999958</v>
      </c>
      <c r="P411" s="78">
        <f t="shared" si="272"/>
        <v>0.58922511839999969</v>
      </c>
      <c r="Q411" s="93">
        <f t="shared" si="273"/>
        <v>5.1723321012000012</v>
      </c>
      <c r="R411" s="80">
        <f t="shared" si="274"/>
        <v>8.7781934946105373</v>
      </c>
      <c r="S411" s="80">
        <f t="shared" si="275"/>
        <v>2412.9146299559961</v>
      </c>
      <c r="T411" s="69">
        <f t="shared" si="276"/>
        <v>259.25905209599989</v>
      </c>
      <c r="U411" s="78">
        <f t="shared" si="277"/>
        <v>1.8462757782572319</v>
      </c>
      <c r="V411" s="69">
        <f t="shared" si="278"/>
        <v>115.20760856325127</v>
      </c>
      <c r="W411" s="80">
        <f t="shared" ca="1" si="279"/>
        <v>7.4303830326687734</v>
      </c>
      <c r="X411" s="80">
        <f t="shared" ca="1" si="280"/>
        <v>33.125682350038304</v>
      </c>
      <c r="Y411" s="94">
        <f t="shared" ca="1" si="281"/>
        <v>8.6116276379064724E-8</v>
      </c>
      <c r="Z411" s="80">
        <f t="shared" ca="1" si="282"/>
        <v>14</v>
      </c>
      <c r="AA411" s="80">
        <f t="shared" ca="1" si="283"/>
        <v>219.43227096000004</v>
      </c>
      <c r="AB411" s="80">
        <f t="shared" ca="1" si="284"/>
        <v>52.32929564070605</v>
      </c>
      <c r="AC411" s="80">
        <f t="shared" si="285"/>
        <v>15.316273823523783</v>
      </c>
      <c r="AD411" s="69">
        <f t="shared" si="286"/>
        <v>1843.968663529412</v>
      </c>
      <c r="AE411" s="69">
        <f t="shared" si="306"/>
        <v>1837.6555341176474</v>
      </c>
      <c r="AF411" s="69">
        <f t="shared" si="287"/>
        <v>1707.7751999999996</v>
      </c>
      <c r="AG411" s="95">
        <f t="shared" si="307"/>
        <v>1702.4090399999998</v>
      </c>
      <c r="AH411" s="93">
        <f t="shared" si="288"/>
        <v>18.607586439382942</v>
      </c>
      <c r="AI411" s="81">
        <f t="shared" si="289"/>
        <v>1.2969711849270009</v>
      </c>
      <c r="AJ411" s="80">
        <f t="shared" si="290"/>
        <v>16.394641919999998</v>
      </c>
      <c r="AK411" s="80">
        <f t="shared" si="291"/>
        <v>26.600586347304656</v>
      </c>
      <c r="AL411" s="78">
        <f t="shared" ca="1" si="292"/>
        <v>0.94719905111732638</v>
      </c>
      <c r="AM411" s="80">
        <f t="shared" ca="1" si="293"/>
        <v>25.788475431544594</v>
      </c>
      <c r="AN411" s="80">
        <f t="shared" si="294"/>
        <v>16.111086792452827</v>
      </c>
      <c r="AO411" s="80">
        <f t="shared" si="295"/>
        <v>4.4748746790561196</v>
      </c>
      <c r="AP411" s="80">
        <f t="shared" si="296"/>
        <v>4.8757240460544153</v>
      </c>
      <c r="AQ411" s="80">
        <f t="shared" ca="1" si="297"/>
        <v>2.8068383555300498</v>
      </c>
      <c r="AR411" s="80">
        <f t="shared" si="298"/>
        <v>2.9360560438576009</v>
      </c>
      <c r="AS411" s="78">
        <f t="shared" si="299"/>
        <v>-4.0266884106625643E-3</v>
      </c>
      <c r="AT411" s="96">
        <f t="shared" ca="1" si="300"/>
        <v>4</v>
      </c>
      <c r="AU411" s="97" t="str">
        <f t="shared" ca="1" si="301"/>
        <v>Silt mxture</v>
      </c>
      <c r="AV411" s="98">
        <f t="shared" si="302"/>
        <v>4</v>
      </c>
      <c r="AW411" s="99" t="str">
        <f t="shared" si="303"/>
        <v>Silt mxture</v>
      </c>
      <c r="AX411" s="78"/>
      <c r="AY411" s="78"/>
      <c r="AZ411" s="78"/>
      <c r="BA411" s="78"/>
      <c r="BB411" s="78"/>
      <c r="BC411" s="78"/>
      <c r="BD411" s="78"/>
      <c r="BE411" s="78"/>
      <c r="BF411" s="78"/>
      <c r="BG411" s="78"/>
      <c r="BH411" s="78"/>
      <c r="BI411" s="78"/>
      <c r="BJ411" s="78"/>
      <c r="BK411" s="78"/>
      <c r="BL411" s="78"/>
      <c r="BM411" s="78"/>
      <c r="BN411" s="78"/>
      <c r="BO411" s="78"/>
      <c r="BP411" s="78"/>
      <c r="BQ411" s="78"/>
    </row>
    <row r="412" spans="1:69">
      <c r="A412">
        <v>7.98</v>
      </c>
      <c r="C412" s="89">
        <f t="shared" si="264"/>
        <v>-26.180784000000003</v>
      </c>
      <c r="D412" s="84">
        <f t="shared" si="265"/>
        <v>26.180784000000003</v>
      </c>
      <c r="E412" s="76">
        <v>1.6400999999999999</v>
      </c>
      <c r="F412" s="91">
        <f t="shared" si="266"/>
        <v>17.122643999999998</v>
      </c>
      <c r="G412" s="80">
        <f t="shared" si="267"/>
        <v>17.273606399999998</v>
      </c>
      <c r="H412" s="81">
        <f t="shared" si="305"/>
        <v>16.953694971428568</v>
      </c>
      <c r="I412" s="102">
        <v>72.900000000000006</v>
      </c>
      <c r="J412" s="92">
        <f t="shared" si="268"/>
        <v>0.76107600000000009</v>
      </c>
      <c r="K412" s="102">
        <v>72.3</v>
      </c>
      <c r="L412" s="78">
        <f t="shared" si="269"/>
        <v>0.75481199999999993</v>
      </c>
      <c r="M412" s="81">
        <f t="shared" si="270"/>
        <v>0.81684046080000006</v>
      </c>
      <c r="N412" s="14">
        <f t="shared" si="304"/>
        <v>115</v>
      </c>
      <c r="O412" s="78">
        <f t="shared" si="271"/>
        <v>1.4077912799999959</v>
      </c>
      <c r="P412" s="78">
        <f t="shared" si="272"/>
        <v>0.5909508191999997</v>
      </c>
      <c r="Q412" s="93">
        <f t="shared" si="273"/>
        <v>5.2357189896000014</v>
      </c>
      <c r="R412" s="80">
        <f t="shared" si="274"/>
        <v>8.8598218658667083</v>
      </c>
      <c r="S412" s="80">
        <f t="shared" si="275"/>
        <v>2452.5362574905562</v>
      </c>
      <c r="T412" s="69">
        <f t="shared" si="276"/>
        <v>260.01836044799984</v>
      </c>
      <c r="U412" s="78">
        <f t="shared" si="277"/>
        <v>1.8462399275409016</v>
      </c>
      <c r="V412" s="69">
        <f t="shared" si="278"/>
        <v>115.20537147855225</v>
      </c>
      <c r="W412" s="80">
        <f t="shared" ca="1" si="279"/>
        <v>7.48008644451442</v>
      </c>
      <c r="X412" s="80">
        <f t="shared" ca="1" si="280"/>
        <v>33.163100189977897</v>
      </c>
      <c r="Y412" s="94">
        <f t="shared" ca="1" si="281"/>
        <v>9.0632206460596631E-8</v>
      </c>
      <c r="Z412" s="80">
        <f t="shared" ca="1" si="282"/>
        <v>14</v>
      </c>
      <c r="AA412" s="80">
        <f t="shared" ca="1" si="283"/>
        <v>222.12141168000002</v>
      </c>
      <c r="AB412" s="80">
        <f t="shared" ca="1" si="284"/>
        <v>55.748363933633378</v>
      </c>
      <c r="AC412" s="80">
        <f t="shared" si="285"/>
        <v>15.266759464034921</v>
      </c>
      <c r="AD412" s="69">
        <f t="shared" si="286"/>
        <v>1866.5664847058827</v>
      </c>
      <c r="AE412" s="69">
        <f t="shared" si="306"/>
        <v>1828.9298460504203</v>
      </c>
      <c r="AF412" s="69">
        <f t="shared" si="287"/>
        <v>1727.3606399999996</v>
      </c>
      <c r="AG412" s="95">
        <f t="shared" si="307"/>
        <v>1695.369497142857</v>
      </c>
      <c r="AH412" s="93">
        <f t="shared" si="288"/>
        <v>18.82029190023384</v>
      </c>
      <c r="AI412" s="81">
        <f t="shared" si="289"/>
        <v>1.2878838226001743</v>
      </c>
      <c r="AJ412" s="80">
        <f t="shared" si="290"/>
        <v>16.582662143999997</v>
      </c>
      <c r="AK412" s="80">
        <f t="shared" si="291"/>
        <v>26.847945048080934</v>
      </c>
      <c r="AL412" s="78">
        <f t="shared" ca="1" si="292"/>
        <v>0.94449848657491919</v>
      </c>
      <c r="AM412" s="80">
        <f t="shared" ca="1" si="293"/>
        <v>25.991257386515997</v>
      </c>
      <c r="AN412" s="80">
        <f t="shared" si="294"/>
        <v>16.295855094339622</v>
      </c>
      <c r="AO412" s="80">
        <f t="shared" si="295"/>
        <v>4.4060052219321157</v>
      </c>
      <c r="AP412" s="80">
        <f t="shared" si="296"/>
        <v>4.7969549263221207</v>
      </c>
      <c r="AQ412" s="80">
        <f t="shared" ca="1" si="297"/>
        <v>2.7995366087491069</v>
      </c>
      <c r="AR412" s="80">
        <f t="shared" si="298"/>
        <v>2.9279479790063454</v>
      </c>
      <c r="AS412" s="78">
        <f t="shared" si="299"/>
        <v>-3.9095665952774651E-3</v>
      </c>
      <c r="AT412" s="96">
        <f t="shared" ca="1" si="300"/>
        <v>4</v>
      </c>
      <c r="AU412" s="97" t="str">
        <f t="shared" ca="1" si="301"/>
        <v>Silt mxture</v>
      </c>
      <c r="AV412" s="98">
        <f t="shared" si="302"/>
        <v>4</v>
      </c>
      <c r="AW412" s="99" t="str">
        <f t="shared" si="303"/>
        <v>Silt mxture</v>
      </c>
      <c r="AX412" s="78"/>
      <c r="AY412" s="78"/>
      <c r="AZ412" s="78"/>
      <c r="BA412" s="78"/>
      <c r="BB412" s="78"/>
      <c r="BC412" s="78"/>
      <c r="BD412" s="78"/>
      <c r="BE412" s="78"/>
      <c r="BF412" s="78"/>
      <c r="BG412" s="78"/>
      <c r="BH412" s="78"/>
      <c r="BI412" s="78"/>
      <c r="BJ412" s="78"/>
      <c r="BK412" s="78"/>
      <c r="BL412" s="78"/>
      <c r="BM412" s="78"/>
      <c r="BN412" s="78"/>
      <c r="BO412" s="78"/>
      <c r="BP412" s="78"/>
      <c r="BQ412" s="78"/>
    </row>
    <row r="413" spans="1:69">
      <c r="A413">
        <v>8</v>
      </c>
      <c r="C413" s="89">
        <f t="shared" si="264"/>
        <v>-26.246400000000001</v>
      </c>
      <c r="D413" s="84">
        <f t="shared" si="265"/>
        <v>26.246400000000001</v>
      </c>
      <c r="E413" s="76">
        <v>1.6375999999999999</v>
      </c>
      <c r="F413" s="91">
        <f t="shared" si="266"/>
        <v>17.096543999999998</v>
      </c>
      <c r="G413" s="80">
        <f t="shared" si="267"/>
        <v>17.247506399999999</v>
      </c>
      <c r="H413" s="81">
        <f t="shared" si="305"/>
        <v>16.859078742857143</v>
      </c>
      <c r="I413" s="102">
        <v>72.599999999999994</v>
      </c>
      <c r="J413" s="92">
        <f t="shared" si="268"/>
        <v>0.75794399999999995</v>
      </c>
      <c r="K413" s="102">
        <v>72.3</v>
      </c>
      <c r="L413" s="78">
        <f t="shared" si="269"/>
        <v>0.75481199999999993</v>
      </c>
      <c r="M413" s="81">
        <f t="shared" si="270"/>
        <v>0.81888768000000001</v>
      </c>
      <c r="N413" s="14">
        <f t="shared" si="304"/>
        <v>115</v>
      </c>
      <c r="O413" s="78">
        <f t="shared" si="271"/>
        <v>1.4115641999999957</v>
      </c>
      <c r="P413" s="78">
        <f t="shared" si="272"/>
        <v>0.59267651999999971</v>
      </c>
      <c r="Q413" s="93">
        <f t="shared" si="273"/>
        <v>5.2258609260000011</v>
      </c>
      <c r="R413" s="80">
        <f t="shared" si="274"/>
        <v>8.8173915275064445</v>
      </c>
      <c r="S413" s="80">
        <f t="shared" si="275"/>
        <v>2458.0338699553163</v>
      </c>
      <c r="T413" s="69">
        <f t="shared" si="276"/>
        <v>260.77766879999984</v>
      </c>
      <c r="U413" s="78">
        <f t="shared" si="277"/>
        <v>1.8456972790630291</v>
      </c>
      <c r="V413" s="69">
        <f t="shared" si="278"/>
        <v>115.17151021353301</v>
      </c>
      <c r="W413" s="80">
        <f t="shared" ca="1" si="279"/>
        <v>7.4724243656854084</v>
      </c>
      <c r="X413" s="80">
        <f t="shared" ca="1" si="280"/>
        <v>33.141960822424821</v>
      </c>
      <c r="Y413" s="94">
        <f t="shared" ca="1" si="281"/>
        <v>9.0156880499723981E-8</v>
      </c>
      <c r="Z413" s="80">
        <f t="shared" ca="1" si="282"/>
        <v>14</v>
      </c>
      <c r="AA413" s="80">
        <f t="shared" ca="1" si="283"/>
        <v>221.70319080000004</v>
      </c>
      <c r="AB413" s="80">
        <f t="shared" ca="1" si="284"/>
        <v>55.351573142851692</v>
      </c>
      <c r="AC413" s="80">
        <f t="shared" si="285"/>
        <v>15.259952479978692</v>
      </c>
      <c r="AD413" s="69">
        <f t="shared" si="286"/>
        <v>1863.0520235294121</v>
      </c>
      <c r="AE413" s="69">
        <f t="shared" si="306"/>
        <v>1817.3546521008404</v>
      </c>
      <c r="AF413" s="69">
        <f t="shared" si="287"/>
        <v>1724.7506399999997</v>
      </c>
      <c r="AG413" s="95">
        <f t="shared" si="307"/>
        <v>1685.9078742857143</v>
      </c>
      <c r="AH413" s="93">
        <f t="shared" si="288"/>
        <v>18.84156294813457</v>
      </c>
      <c r="AI413" s="81">
        <f t="shared" si="289"/>
        <v>1.2788493797594687</v>
      </c>
      <c r="AJ413" s="80">
        <f t="shared" si="290"/>
        <v>16.557606143999998</v>
      </c>
      <c r="AK413" s="80">
        <f t="shared" si="291"/>
        <v>26.719368265171042</v>
      </c>
      <c r="AL413" s="78">
        <f t="shared" ca="1" si="292"/>
        <v>0.94486609835967184</v>
      </c>
      <c r="AM413" s="80">
        <f t="shared" ca="1" si="293"/>
        <v>25.876499707114185</v>
      </c>
      <c r="AN413" s="80">
        <f t="shared" si="294"/>
        <v>16.271232452830187</v>
      </c>
      <c r="AO413" s="80">
        <f t="shared" si="295"/>
        <v>4.3945135164582396</v>
      </c>
      <c r="AP413" s="80">
        <f t="shared" si="296"/>
        <v>4.7862261078472477</v>
      </c>
      <c r="AQ413" s="80">
        <f t="shared" ca="1" si="297"/>
        <v>2.8002878182074284</v>
      </c>
      <c r="AR413" s="80">
        <f t="shared" si="298"/>
        <v>2.9277326127538572</v>
      </c>
      <c r="AS413" s="78">
        <f t="shared" si="299"/>
        <v>-4.0462183551036243E-3</v>
      </c>
      <c r="AT413" s="96">
        <f t="shared" ca="1" si="300"/>
        <v>4</v>
      </c>
      <c r="AU413" s="97" t="str">
        <f t="shared" ca="1" si="301"/>
        <v>Silt mxture</v>
      </c>
      <c r="AV413" s="98">
        <f t="shared" si="302"/>
        <v>4</v>
      </c>
      <c r="AW413" s="99" t="str">
        <f t="shared" si="303"/>
        <v>Silt mxture</v>
      </c>
      <c r="AX413" s="78"/>
      <c r="AY413" s="78"/>
      <c r="AZ413" s="78"/>
      <c r="BA413" s="78"/>
      <c r="BB413" s="78"/>
      <c r="BC413" s="78"/>
      <c r="BD413" s="78"/>
      <c r="BE413" s="78"/>
      <c r="BF413" s="78"/>
      <c r="BG413" s="78"/>
      <c r="BH413" s="78"/>
      <c r="BI413" s="78"/>
      <c r="BJ413" s="78"/>
      <c r="BK413" s="78"/>
      <c r="BL413" s="78"/>
      <c r="BM413" s="78"/>
      <c r="BN413" s="78"/>
      <c r="BO413" s="78"/>
      <c r="BP413" s="78"/>
      <c r="BQ413" s="78"/>
    </row>
    <row r="414" spans="1:69">
      <c r="A414">
        <v>8.02</v>
      </c>
      <c r="C414" s="89">
        <f t="shared" si="264"/>
        <v>-26.312016</v>
      </c>
      <c r="D414" s="84">
        <f t="shared" si="265"/>
        <v>26.312016</v>
      </c>
      <c r="E414" s="76">
        <v>1.5878000000000001</v>
      </c>
      <c r="F414" s="91">
        <f t="shared" si="266"/>
        <v>16.576632</v>
      </c>
      <c r="G414" s="80">
        <f t="shared" si="267"/>
        <v>16.727176799999999</v>
      </c>
      <c r="H414" s="81">
        <f t="shared" si="305"/>
        <v>16.705103657142857</v>
      </c>
      <c r="I414" s="102">
        <v>73.7</v>
      </c>
      <c r="J414" s="92">
        <f t="shared" si="268"/>
        <v>0.769428</v>
      </c>
      <c r="K414" s="102">
        <v>72.099999999999994</v>
      </c>
      <c r="L414" s="78">
        <f t="shared" si="269"/>
        <v>0.75272399999999995</v>
      </c>
      <c r="M414" s="81">
        <f t="shared" si="270"/>
        <v>0.82093489919999996</v>
      </c>
      <c r="N414" s="14">
        <f t="shared" si="304"/>
        <v>115</v>
      </c>
      <c r="O414" s="78">
        <f t="shared" si="271"/>
        <v>1.4153371199999956</v>
      </c>
      <c r="P414" s="78">
        <f t="shared" si="272"/>
        <v>0.59440222079999971</v>
      </c>
      <c r="Q414" s="93">
        <f t="shared" si="273"/>
        <v>5.0529070944000019</v>
      </c>
      <c r="R414" s="80">
        <f t="shared" si="274"/>
        <v>8.500821358977003</v>
      </c>
      <c r="S414" s="80">
        <f t="shared" si="275"/>
        <v>2341.2104882190565</v>
      </c>
      <c r="T414" s="69">
        <f t="shared" si="276"/>
        <v>261.53697715199985</v>
      </c>
      <c r="U414" s="78">
        <f t="shared" si="277"/>
        <v>1.846263283119888</v>
      </c>
      <c r="V414" s="69">
        <f t="shared" si="278"/>
        <v>115.20682886668101</v>
      </c>
      <c r="W414" s="80">
        <f t="shared" ca="1" si="279"/>
        <v>7.3618831536296465</v>
      </c>
      <c r="X414" s="80">
        <f t="shared" ca="1" si="280"/>
        <v>32.993811835544705</v>
      </c>
      <c r="Y414" s="94">
        <f t="shared" ca="1" si="281"/>
        <v>7.6081779122357825E-8</v>
      </c>
      <c r="Z414" s="80">
        <f t="shared" ca="1" si="282"/>
        <v>14</v>
      </c>
      <c r="AA414" s="80">
        <f t="shared" ca="1" si="283"/>
        <v>214.36575552000005</v>
      </c>
      <c r="AB414" s="80">
        <f t="shared" ca="1" si="284"/>
        <v>45.164293097178472</v>
      </c>
      <c r="AC414" s="80">
        <f t="shared" si="285"/>
        <v>15.407984292923997</v>
      </c>
      <c r="AD414" s="69">
        <f t="shared" si="286"/>
        <v>1801.3929035294123</v>
      </c>
      <c r="AE414" s="69">
        <f t="shared" si="306"/>
        <v>1798.7949604033615</v>
      </c>
      <c r="AF414" s="69">
        <f t="shared" si="287"/>
        <v>1672.7176799999997</v>
      </c>
      <c r="AG414" s="95">
        <f t="shared" si="307"/>
        <v>1670.5103657142856</v>
      </c>
      <c r="AH414" s="93">
        <f t="shared" si="288"/>
        <v>18.203538312254448</v>
      </c>
      <c r="AI414" s="81">
        <f t="shared" si="289"/>
        <v>1.2944568056364845</v>
      </c>
      <c r="AJ414" s="80">
        <f t="shared" si="290"/>
        <v>16.058089727999999</v>
      </c>
      <c r="AK414" s="80">
        <f t="shared" si="291"/>
        <v>25.760064724172732</v>
      </c>
      <c r="AL414" s="78">
        <f t="shared" ca="1" si="292"/>
        <v>0.95418652583194341</v>
      </c>
      <c r="AM414" s="80">
        <f t="shared" ca="1" si="293"/>
        <v>25.086347829501047</v>
      </c>
      <c r="AN414" s="80">
        <f t="shared" si="294"/>
        <v>15.780355471698112</v>
      </c>
      <c r="AO414" s="80">
        <f t="shared" si="295"/>
        <v>4.5998676835890207</v>
      </c>
      <c r="AP414" s="80">
        <f t="shared" si="296"/>
        <v>5.0250526134035374</v>
      </c>
      <c r="AQ414" s="80">
        <f t="shared" ca="1" si="297"/>
        <v>2.8245372315699995</v>
      </c>
      <c r="AR414" s="80">
        <f t="shared" si="298"/>
        <v>2.9506242337476931</v>
      </c>
      <c r="AS414" s="78">
        <f t="shared" si="299"/>
        <v>-4.4547814387774463E-3</v>
      </c>
      <c r="AT414" s="96">
        <f t="shared" ca="1" si="300"/>
        <v>4</v>
      </c>
      <c r="AU414" s="97" t="str">
        <f t="shared" ca="1" si="301"/>
        <v>Silt mxture</v>
      </c>
      <c r="AV414" s="98">
        <f t="shared" si="302"/>
        <v>3</v>
      </c>
      <c r="AW414" s="99" t="str">
        <f t="shared" si="303"/>
        <v>Clay</v>
      </c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</row>
    <row r="415" spans="1:69">
      <c r="A415">
        <v>8.0399999999999991</v>
      </c>
      <c r="C415" s="89">
        <f t="shared" si="264"/>
        <v>-26.377631999999998</v>
      </c>
      <c r="D415" s="84">
        <f t="shared" si="265"/>
        <v>26.377631999999998</v>
      </c>
      <c r="E415" s="76">
        <v>1.5580000000000001</v>
      </c>
      <c r="F415" s="91">
        <f t="shared" si="266"/>
        <v>16.265519999999999</v>
      </c>
      <c r="G415" s="80">
        <f t="shared" si="267"/>
        <v>16.416064799999997</v>
      </c>
      <c r="H415" s="81">
        <f t="shared" si="305"/>
        <v>16.539942857142854</v>
      </c>
      <c r="I415" s="102">
        <v>73.099999999999994</v>
      </c>
      <c r="J415" s="92">
        <f t="shared" si="268"/>
        <v>0.76316399999999995</v>
      </c>
      <c r="K415" s="102">
        <v>72.099999999999994</v>
      </c>
      <c r="L415" s="78">
        <f t="shared" si="269"/>
        <v>0.75272399999999995</v>
      </c>
      <c r="M415" s="81">
        <f t="shared" si="270"/>
        <v>0.82298211839999991</v>
      </c>
      <c r="N415" s="14">
        <f t="shared" si="304"/>
        <v>115</v>
      </c>
      <c r="O415" s="78">
        <f t="shared" si="271"/>
        <v>1.4191100399999954</v>
      </c>
      <c r="P415" s="78">
        <f t="shared" si="272"/>
        <v>0.59612792159999972</v>
      </c>
      <c r="Q415" s="93">
        <f t="shared" si="273"/>
        <v>4.9489950708000006</v>
      </c>
      <c r="R415" s="80">
        <f t="shared" si="274"/>
        <v>8.3019011381264622</v>
      </c>
      <c r="S415" s="80">
        <f t="shared" si="275"/>
        <v>2311.8852813072021</v>
      </c>
      <c r="T415" s="69">
        <f t="shared" si="276"/>
        <v>262.29628550399985</v>
      </c>
      <c r="U415" s="78">
        <f t="shared" si="277"/>
        <v>1.8445709301205704</v>
      </c>
      <c r="V415" s="69">
        <f t="shared" si="278"/>
        <v>115.1012260395236</v>
      </c>
      <c r="W415" s="80">
        <f t="shared" ca="1" si="279"/>
        <v>7.2742108247716342</v>
      </c>
      <c r="X415" s="80">
        <f t="shared" ca="1" si="280"/>
        <v>32.892526253392234</v>
      </c>
      <c r="Y415" s="94">
        <f t="shared" ca="1" si="281"/>
        <v>7.0703254306070104E-8</v>
      </c>
      <c r="Z415" s="80">
        <f t="shared" ca="1" si="282"/>
        <v>14</v>
      </c>
      <c r="AA415" s="80">
        <f t="shared" ca="1" si="283"/>
        <v>209.95736664000003</v>
      </c>
      <c r="AB415" s="80">
        <f t="shared" ca="1" si="284"/>
        <v>41.10831439471584</v>
      </c>
      <c r="AC415" s="80">
        <f t="shared" si="285"/>
        <v>15.446303559736023</v>
      </c>
      <c r="AD415" s="69">
        <f t="shared" si="286"/>
        <v>1764.3476188235295</v>
      </c>
      <c r="AE415" s="69">
        <f t="shared" si="306"/>
        <v>1778.9181995294118</v>
      </c>
      <c r="AF415" s="69">
        <f t="shared" si="287"/>
        <v>1641.6064799999997</v>
      </c>
      <c r="AG415" s="95">
        <f t="shared" si="307"/>
        <v>1653.9942857142853</v>
      </c>
      <c r="AH415" s="93">
        <f t="shared" si="288"/>
        <v>18.027507375513455</v>
      </c>
      <c r="AI415" s="81">
        <f t="shared" si="289"/>
        <v>1.280201735814819</v>
      </c>
      <c r="AJ415" s="80">
        <f t="shared" si="290"/>
        <v>15.759422207999997</v>
      </c>
      <c r="AK415" s="80">
        <f t="shared" si="291"/>
        <v>25.157276176140797</v>
      </c>
      <c r="AL415" s="78">
        <f t="shared" ca="1" si="292"/>
        <v>0.95825855790026149</v>
      </c>
      <c r="AM415" s="80">
        <f t="shared" ca="1" si="293"/>
        <v>24.560073343442539</v>
      </c>
      <c r="AN415" s="80">
        <f t="shared" si="294"/>
        <v>15.486853584905656</v>
      </c>
      <c r="AO415" s="80">
        <f t="shared" si="295"/>
        <v>4.648885157909465</v>
      </c>
      <c r="AP415" s="80">
        <f t="shared" si="296"/>
        <v>5.0887931064212921</v>
      </c>
      <c r="AQ415" s="80">
        <f t="shared" ca="1" si="297"/>
        <v>2.8350113289116949</v>
      </c>
      <c r="AR415" s="80">
        <f t="shared" si="298"/>
        <v>2.9598400977019139</v>
      </c>
      <c r="AS415" s="78">
        <f t="shared" si="299"/>
        <v>-4.6848256545650837E-3</v>
      </c>
      <c r="AT415" s="96">
        <f t="shared" ca="1" si="300"/>
        <v>4</v>
      </c>
      <c r="AU415" s="97" t="str">
        <f t="shared" ca="1" si="301"/>
        <v>Silt mxture</v>
      </c>
      <c r="AV415" s="98">
        <f t="shared" si="302"/>
        <v>3</v>
      </c>
      <c r="AW415" s="99" t="str">
        <f t="shared" si="303"/>
        <v>Clay</v>
      </c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</row>
    <row r="416" spans="1:69">
      <c r="A416">
        <v>8.06</v>
      </c>
      <c r="C416" s="89">
        <f t="shared" si="264"/>
        <v>-26.443248000000004</v>
      </c>
      <c r="D416" s="84">
        <f t="shared" si="265"/>
        <v>26.443248000000004</v>
      </c>
      <c r="E416" s="76">
        <v>1.5505</v>
      </c>
      <c r="F416" s="91">
        <f t="shared" si="266"/>
        <v>16.18722</v>
      </c>
      <c r="G416" s="80">
        <f t="shared" si="267"/>
        <v>16.337138400000001</v>
      </c>
      <c r="H416" s="81">
        <f t="shared" si="305"/>
        <v>16.368935657142856</v>
      </c>
      <c r="I416" s="102">
        <v>72.3</v>
      </c>
      <c r="J416" s="92">
        <f t="shared" si="268"/>
        <v>0.75481199999999993</v>
      </c>
      <c r="K416" s="102">
        <v>71.8</v>
      </c>
      <c r="L416" s="78">
        <f t="shared" si="269"/>
        <v>0.74959199999999993</v>
      </c>
      <c r="M416" s="81">
        <f t="shared" si="270"/>
        <v>0.82502933760000008</v>
      </c>
      <c r="N416" s="14">
        <f t="shared" si="304"/>
        <v>115</v>
      </c>
      <c r="O416" s="78">
        <f t="shared" si="271"/>
        <v>1.4228829599999957</v>
      </c>
      <c r="P416" s="78">
        <f t="shared" si="272"/>
        <v>0.59785362239999984</v>
      </c>
      <c r="Q416" s="93">
        <f t="shared" si="273"/>
        <v>4.9217042952000023</v>
      </c>
      <c r="R416" s="80">
        <f t="shared" si="274"/>
        <v>8.2322898294778373</v>
      </c>
      <c r="S416" s="80">
        <f t="shared" si="275"/>
        <v>2324.5765661632622</v>
      </c>
      <c r="T416" s="69">
        <f t="shared" si="276"/>
        <v>263.05559385599992</v>
      </c>
      <c r="U416" s="78">
        <f t="shared" si="277"/>
        <v>1.8430922023508587</v>
      </c>
      <c r="V416" s="69">
        <f t="shared" si="278"/>
        <v>115.00895342669358</v>
      </c>
      <c r="W416" s="80">
        <f t="shared" ca="1" si="279"/>
        <v>7.2437022836437253</v>
      </c>
      <c r="X416" s="80">
        <f t="shared" ca="1" si="280"/>
        <v>32.85409025197967</v>
      </c>
      <c r="Y416" s="94">
        <f t="shared" ca="1" si="281"/>
        <v>7.023436211837858E-8</v>
      </c>
      <c r="Z416" s="80">
        <f t="shared" ca="1" si="282"/>
        <v>14</v>
      </c>
      <c r="AA416" s="80">
        <f t="shared" ca="1" si="283"/>
        <v>208.79957616000007</v>
      </c>
      <c r="AB416" s="80">
        <f t="shared" ca="1" si="284"/>
        <v>40.610506270667294</v>
      </c>
      <c r="AC416" s="80">
        <f t="shared" si="285"/>
        <v>15.429660532142931</v>
      </c>
      <c r="AD416" s="69">
        <f t="shared" si="286"/>
        <v>1754.6182870588241</v>
      </c>
      <c r="AE416" s="69">
        <f t="shared" si="306"/>
        <v>1758.3525241008406</v>
      </c>
      <c r="AF416" s="69">
        <f t="shared" si="287"/>
        <v>1633.7138399999999</v>
      </c>
      <c r="AG416" s="95">
        <f t="shared" si="307"/>
        <v>1636.8935657142854</v>
      </c>
      <c r="AH416" s="93">
        <f t="shared" si="288"/>
        <v>18.083142760634018</v>
      </c>
      <c r="AI416" s="81">
        <f t="shared" si="289"/>
        <v>1.2625364666520085</v>
      </c>
      <c r="AJ416" s="80">
        <f t="shared" si="290"/>
        <v>15.683652864000001</v>
      </c>
      <c r="AK416" s="80">
        <f t="shared" si="291"/>
        <v>24.946332816599504</v>
      </c>
      <c r="AL416" s="78">
        <f t="shared" ca="1" si="292"/>
        <v>0.95870212963433732</v>
      </c>
      <c r="AM416" s="80">
        <f t="shared" ca="1" si="293"/>
        <v>24.363264348271894</v>
      </c>
      <c r="AN416" s="80">
        <f t="shared" si="294"/>
        <v>15.412394716981131</v>
      </c>
      <c r="AO416" s="80">
        <f t="shared" si="295"/>
        <v>4.6202216172692756</v>
      </c>
      <c r="AP416" s="80">
        <f t="shared" si="296"/>
        <v>5.0610102732691269</v>
      </c>
      <c r="AQ416" s="80">
        <f t="shared" ca="1" si="297"/>
        <v>2.8359619083157472</v>
      </c>
      <c r="AR416" s="80">
        <f t="shared" si="298"/>
        <v>2.9597416567772532</v>
      </c>
      <c r="AS416" s="78">
        <f t="shared" si="299"/>
        <v>-5.0580693017820621E-3</v>
      </c>
      <c r="AT416" s="96">
        <f t="shared" ca="1" si="300"/>
        <v>4</v>
      </c>
      <c r="AU416" s="97" t="str">
        <f t="shared" ca="1" si="301"/>
        <v>Silt mxture</v>
      </c>
      <c r="AV416" s="98">
        <f t="shared" si="302"/>
        <v>3</v>
      </c>
      <c r="AW416" s="99" t="str">
        <f t="shared" si="303"/>
        <v>Clay</v>
      </c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</row>
    <row r="417" spans="1:69">
      <c r="A417">
        <v>8.08</v>
      </c>
      <c r="C417" s="89">
        <f t="shared" si="264"/>
        <v>-26.508864000000003</v>
      </c>
      <c r="D417" s="84">
        <f t="shared" si="265"/>
        <v>26.508864000000003</v>
      </c>
      <c r="E417" s="76">
        <v>1.5044999999999999</v>
      </c>
      <c r="F417" s="91">
        <f t="shared" si="266"/>
        <v>15.706979999999998</v>
      </c>
      <c r="G417" s="80">
        <f t="shared" si="267"/>
        <v>15.856480799999998</v>
      </c>
      <c r="H417" s="81">
        <f t="shared" si="305"/>
        <v>16.325982514285712</v>
      </c>
      <c r="I417" s="102">
        <v>71.400000000000006</v>
      </c>
      <c r="J417" s="92">
        <f t="shared" si="268"/>
        <v>0.74541600000000008</v>
      </c>
      <c r="K417" s="102">
        <v>71.599999999999994</v>
      </c>
      <c r="L417" s="78">
        <f t="shared" si="269"/>
        <v>0.74750399999999995</v>
      </c>
      <c r="M417" s="81">
        <f t="shared" si="270"/>
        <v>0.82707655680000003</v>
      </c>
      <c r="N417" s="14">
        <f t="shared" si="304"/>
        <v>117</v>
      </c>
      <c r="O417" s="78">
        <f t="shared" si="271"/>
        <v>1.4267214959999956</v>
      </c>
      <c r="P417" s="78">
        <f t="shared" si="272"/>
        <v>0.59964493919999984</v>
      </c>
      <c r="Q417" s="93">
        <f t="shared" si="273"/>
        <v>4.7618205703200012</v>
      </c>
      <c r="R417" s="80">
        <f t="shared" si="274"/>
        <v>7.9410668864692759</v>
      </c>
      <c r="S417" s="80">
        <f t="shared" si="275"/>
        <v>2277.4111927394351</v>
      </c>
      <c r="T417" s="69">
        <f t="shared" si="276"/>
        <v>263.84377324799993</v>
      </c>
      <c r="U417" s="78">
        <f t="shared" si="277"/>
        <v>1.8404561528652479</v>
      </c>
      <c r="V417" s="69">
        <f t="shared" si="278"/>
        <v>114.84446393879146</v>
      </c>
      <c r="W417" s="80">
        <f t="shared" ca="1" si="279"/>
        <v>7.1055216616260868</v>
      </c>
      <c r="X417" s="80">
        <f t="shared" ca="1" si="280"/>
        <v>32.699799477167758</v>
      </c>
      <c r="Y417" s="94">
        <f t="shared" ca="1" si="281"/>
        <v>6.2641045512757829E-8</v>
      </c>
      <c r="Z417" s="80">
        <f t="shared" ca="1" si="282"/>
        <v>14</v>
      </c>
      <c r="AA417" s="80">
        <f t="shared" ca="1" si="283"/>
        <v>202.01663025600004</v>
      </c>
      <c r="AB417" s="80">
        <f t="shared" ca="1" si="284"/>
        <v>35.043321960554039</v>
      </c>
      <c r="AC417" s="80">
        <f t="shared" si="285"/>
        <v>15.49197736484753</v>
      </c>
      <c r="AD417" s="69">
        <f t="shared" si="286"/>
        <v>1697.6187416470591</v>
      </c>
      <c r="AE417" s="69">
        <f t="shared" si="306"/>
        <v>1752.8509290756308</v>
      </c>
      <c r="AF417" s="69">
        <f t="shared" si="287"/>
        <v>1585.6480799999997</v>
      </c>
      <c r="AG417" s="95">
        <f t="shared" si="307"/>
        <v>1632.5982514285713</v>
      </c>
      <c r="AH417" s="93">
        <f t="shared" si="288"/>
        <v>17.805612337830379</v>
      </c>
      <c r="AI417" s="81">
        <f t="shared" si="289"/>
        <v>1.2430956242113487</v>
      </c>
      <c r="AJ417" s="80">
        <f t="shared" si="290"/>
        <v>15.222221567999998</v>
      </c>
      <c r="AK417" s="80">
        <f t="shared" si="291"/>
        <v>24.063839049906896</v>
      </c>
      <c r="AL417" s="78">
        <f t="shared" ca="1" si="292"/>
        <v>0.96501430190572546</v>
      </c>
      <c r="AM417" s="80">
        <f t="shared" ca="1" si="293"/>
        <v>23.58897354789649</v>
      </c>
      <c r="AN417" s="80">
        <f t="shared" si="294"/>
        <v>14.958944150943394</v>
      </c>
      <c r="AO417" s="80">
        <f t="shared" si="295"/>
        <v>4.7010178954714856</v>
      </c>
      <c r="AP417" s="80">
        <f t="shared" si="296"/>
        <v>5.1658242129746883</v>
      </c>
      <c r="AQ417" s="80">
        <f t="shared" ca="1" si="297"/>
        <v>2.8523075151291759</v>
      </c>
      <c r="AR417" s="80">
        <f t="shared" si="298"/>
        <v>2.9745369210974584</v>
      </c>
      <c r="AS417" s="78">
        <f t="shared" si="299"/>
        <v>-5.5144756834538582E-3</v>
      </c>
      <c r="AT417" s="96">
        <f t="shared" ca="1" si="300"/>
        <v>4</v>
      </c>
      <c r="AU417" s="97" t="str">
        <f t="shared" ca="1" si="301"/>
        <v>Silt mxture</v>
      </c>
      <c r="AV417" s="98">
        <f t="shared" si="302"/>
        <v>3</v>
      </c>
      <c r="AW417" s="99" t="str">
        <f t="shared" si="303"/>
        <v>Clay</v>
      </c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</row>
    <row r="418" spans="1:69">
      <c r="A418">
        <v>8.1</v>
      </c>
      <c r="C418" s="89">
        <f t="shared" si="264"/>
        <v>-26.574480000000001</v>
      </c>
      <c r="D418" s="84">
        <f t="shared" si="265"/>
        <v>26.574480000000001</v>
      </c>
      <c r="E418" s="76">
        <v>1.5106999999999999</v>
      </c>
      <c r="F418" s="91">
        <f t="shared" si="266"/>
        <v>15.771707999999999</v>
      </c>
      <c r="G418" s="80">
        <f t="shared" si="267"/>
        <v>15.921626399999999</v>
      </c>
      <c r="H418" s="81">
        <f t="shared" si="305"/>
        <v>16.427697942857144</v>
      </c>
      <c r="I418" s="102">
        <v>72.400000000000006</v>
      </c>
      <c r="J418" s="92">
        <f t="shared" si="268"/>
        <v>0.75585600000000008</v>
      </c>
      <c r="K418" s="102">
        <v>71.8</v>
      </c>
      <c r="L418" s="78">
        <f t="shared" si="269"/>
        <v>0.74959199999999993</v>
      </c>
      <c r="M418" s="81">
        <f t="shared" si="270"/>
        <v>0.82912377599999998</v>
      </c>
      <c r="N418" s="14">
        <f t="shared" si="304"/>
        <v>117</v>
      </c>
      <c r="O418" s="78">
        <f t="shared" si="271"/>
        <v>1.4305600319999956</v>
      </c>
      <c r="P418" s="78">
        <f t="shared" si="272"/>
        <v>0.60143625599999984</v>
      </c>
      <c r="Q418" s="93">
        <f t="shared" si="273"/>
        <v>4.7820519014400018</v>
      </c>
      <c r="R418" s="80">
        <f t="shared" si="274"/>
        <v>7.9510535883623268</v>
      </c>
      <c r="S418" s="80">
        <f t="shared" si="275"/>
        <v>2255.4975252055483</v>
      </c>
      <c r="T418" s="69">
        <f t="shared" si="276"/>
        <v>264.63195263999995</v>
      </c>
      <c r="U418" s="78">
        <f t="shared" si="277"/>
        <v>1.8422473046286016</v>
      </c>
      <c r="V418" s="69">
        <f t="shared" si="278"/>
        <v>114.95623180882474</v>
      </c>
      <c r="W418" s="80">
        <f t="shared" ca="1" si="279"/>
        <v>7.1451049296841198</v>
      </c>
      <c r="X418" s="80">
        <f t="shared" ca="1" si="280"/>
        <v>32.708845067045573</v>
      </c>
      <c r="Y418" s="94">
        <f t="shared" ca="1" si="281"/>
        <v>6.16649627859604E-8</v>
      </c>
      <c r="Z418" s="80">
        <f t="shared" ca="1" si="282"/>
        <v>14</v>
      </c>
      <c r="AA418" s="80">
        <f t="shared" ca="1" si="283"/>
        <v>202.87492915200005</v>
      </c>
      <c r="AB418" s="80">
        <f t="shared" ca="1" si="284"/>
        <v>34.643838340695972</v>
      </c>
      <c r="AC418" s="80">
        <f t="shared" si="285"/>
        <v>15.521371035601685</v>
      </c>
      <c r="AD418" s="69">
        <f t="shared" si="286"/>
        <v>1704.8313374117652</v>
      </c>
      <c r="AE418" s="69">
        <f t="shared" si="306"/>
        <v>1764.368063193278</v>
      </c>
      <c r="AF418" s="69">
        <f t="shared" si="287"/>
        <v>1592.16264</v>
      </c>
      <c r="AG418" s="95">
        <f t="shared" si="307"/>
        <v>1642.7697942857144</v>
      </c>
      <c r="AH418" s="93">
        <f t="shared" si="288"/>
        <v>17.695120173762032</v>
      </c>
      <c r="AI418" s="81">
        <f t="shared" si="289"/>
        <v>1.2567516381985464</v>
      </c>
      <c r="AJ418" s="80">
        <f t="shared" si="290"/>
        <v>15.284761343999998</v>
      </c>
      <c r="AK418" s="80">
        <f t="shared" si="291"/>
        <v>24.094101782916141</v>
      </c>
      <c r="AL418" s="78">
        <f t="shared" ca="1" si="292"/>
        <v>0.96595360707138522</v>
      </c>
      <c r="AM418" s="80">
        <f t="shared" ca="1" si="293"/>
        <v>23.633681025550725</v>
      </c>
      <c r="AN418" s="80">
        <f t="shared" si="294"/>
        <v>15.020402264150942</v>
      </c>
      <c r="AO418" s="80">
        <f t="shared" si="295"/>
        <v>4.7473542024576094</v>
      </c>
      <c r="AP418" s="80">
        <f t="shared" si="296"/>
        <v>5.2160136514806412</v>
      </c>
      <c r="AQ418" s="80">
        <f t="shared" ca="1" si="297"/>
        <v>2.854551108541743</v>
      </c>
      <c r="AR418" s="80">
        <f t="shared" si="298"/>
        <v>2.9758760486965863</v>
      </c>
      <c r="AS418" s="78">
        <f t="shared" si="299"/>
        <v>-5.4883314988900082E-3</v>
      </c>
      <c r="AT418" s="96">
        <f t="shared" ca="1" si="300"/>
        <v>4</v>
      </c>
      <c r="AU418" s="97" t="str">
        <f t="shared" ca="1" si="301"/>
        <v>Silt mxture</v>
      </c>
      <c r="AV418" s="98">
        <f t="shared" si="302"/>
        <v>3</v>
      </c>
      <c r="AW418" s="99" t="str">
        <f t="shared" si="303"/>
        <v>Clay</v>
      </c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</row>
    <row r="419" spans="1:69">
      <c r="A419">
        <v>8.1199999999999992</v>
      </c>
      <c r="C419" s="89">
        <f t="shared" si="264"/>
        <v>-26.640096</v>
      </c>
      <c r="D419" s="84">
        <f t="shared" si="265"/>
        <v>26.640096</v>
      </c>
      <c r="E419" s="76">
        <v>1.5256000000000001</v>
      </c>
      <c r="F419" s="91">
        <f t="shared" si="266"/>
        <v>15.927263999999999</v>
      </c>
      <c r="G419" s="80">
        <f t="shared" si="267"/>
        <v>16.076556</v>
      </c>
      <c r="H419" s="81">
        <f t="shared" si="305"/>
        <v>16.535050971428571</v>
      </c>
      <c r="I419" s="102">
        <v>72.5</v>
      </c>
      <c r="J419" s="92">
        <f t="shared" si="268"/>
        <v>0.75690000000000002</v>
      </c>
      <c r="K419" s="102">
        <v>71.5</v>
      </c>
      <c r="L419" s="78">
        <f t="shared" si="269"/>
        <v>0.74646000000000001</v>
      </c>
      <c r="M419" s="81">
        <f t="shared" si="270"/>
        <v>0.83117099519999993</v>
      </c>
      <c r="N419" s="14">
        <f t="shared" si="304"/>
        <v>117</v>
      </c>
      <c r="O419" s="78">
        <f t="shared" si="271"/>
        <v>1.4343985679999955</v>
      </c>
      <c r="P419" s="78">
        <f t="shared" si="272"/>
        <v>0.60322757279999983</v>
      </c>
      <c r="Q419" s="93">
        <f t="shared" si="273"/>
        <v>4.8319119525600014</v>
      </c>
      <c r="R419" s="80">
        <f t="shared" si="274"/>
        <v>8.0100979637448084</v>
      </c>
      <c r="S419" s="80">
        <f t="shared" si="275"/>
        <v>2275.8709957800015</v>
      </c>
      <c r="T419" s="69">
        <f t="shared" si="276"/>
        <v>265.42013203199991</v>
      </c>
      <c r="U419" s="78">
        <f t="shared" si="277"/>
        <v>1.8427876565069368</v>
      </c>
      <c r="V419" s="69">
        <f t="shared" si="278"/>
        <v>114.98994976603285</v>
      </c>
      <c r="W419" s="80">
        <f t="shared" ca="1" si="279"/>
        <v>7.1925156130049537</v>
      </c>
      <c r="X419" s="80">
        <f t="shared" ca="1" si="280"/>
        <v>32.740044239975738</v>
      </c>
      <c r="Y419" s="94">
        <f t="shared" ca="1" si="281"/>
        <v>6.3742321388277801E-8</v>
      </c>
      <c r="Z419" s="80">
        <f t="shared" ca="1" si="282"/>
        <v>14</v>
      </c>
      <c r="AA419" s="80">
        <f t="shared" ca="1" si="283"/>
        <v>204.99020404800007</v>
      </c>
      <c r="AB419" s="80">
        <f t="shared" ca="1" si="284"/>
        <v>36.18429637258042</v>
      </c>
      <c r="AC419" s="80">
        <f t="shared" si="285"/>
        <v>15.494034032222144</v>
      </c>
      <c r="AD419" s="69">
        <f t="shared" si="286"/>
        <v>1722.6067567058831</v>
      </c>
      <c r="AE419" s="69">
        <f t="shared" si="306"/>
        <v>1776.5473415798328</v>
      </c>
      <c r="AF419" s="69">
        <f t="shared" si="287"/>
        <v>1607.6556</v>
      </c>
      <c r="AG419" s="95">
        <f t="shared" si="307"/>
        <v>1653.505097142857</v>
      </c>
      <c r="AH419" s="93">
        <f t="shared" si="288"/>
        <v>17.806477796808597</v>
      </c>
      <c r="AI419" s="81">
        <f t="shared" si="289"/>
        <v>1.2547503365714854</v>
      </c>
      <c r="AJ419" s="80">
        <f t="shared" si="290"/>
        <v>15.433493759999999</v>
      </c>
      <c r="AK419" s="80">
        <f t="shared" si="291"/>
        <v>24.273024132560025</v>
      </c>
      <c r="AL419" s="78">
        <f t="shared" ca="1" si="292"/>
        <v>0.96423469454638833</v>
      </c>
      <c r="AM419" s="80">
        <f t="shared" ca="1" si="293"/>
        <v>23.788532865711684</v>
      </c>
      <c r="AN419" s="80">
        <f t="shared" si="294"/>
        <v>15.166562264150942</v>
      </c>
      <c r="AO419" s="80">
        <f t="shared" si="295"/>
        <v>4.7080979284369118</v>
      </c>
      <c r="AP419" s="80">
        <f t="shared" si="296"/>
        <v>5.1693201873776973</v>
      </c>
      <c r="AQ419" s="80">
        <f t="shared" ca="1" si="297"/>
        <v>2.8498177526350017</v>
      </c>
      <c r="AR419" s="80">
        <f t="shared" si="298"/>
        <v>2.9703369622018028</v>
      </c>
      <c r="AS419" s="78">
        <f t="shared" si="299"/>
        <v>-5.7854175925513901E-3</v>
      </c>
      <c r="AT419" s="96">
        <f t="shared" ca="1" si="300"/>
        <v>4</v>
      </c>
      <c r="AU419" s="97" t="str">
        <f t="shared" ca="1" si="301"/>
        <v>Silt mxture</v>
      </c>
      <c r="AV419" s="98">
        <f t="shared" si="302"/>
        <v>3</v>
      </c>
      <c r="AW419" s="99" t="str">
        <f t="shared" si="303"/>
        <v>Clay</v>
      </c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</row>
    <row r="420" spans="1:69">
      <c r="A420">
        <v>8.14</v>
      </c>
      <c r="C420" s="89">
        <f t="shared" si="264"/>
        <v>-26.705712000000002</v>
      </c>
      <c r="D420" s="84">
        <f t="shared" si="265"/>
        <v>26.705712000000002</v>
      </c>
      <c r="E420" s="76">
        <v>1.609</v>
      </c>
      <c r="F420" s="91">
        <f t="shared" si="266"/>
        <v>16.79796</v>
      </c>
      <c r="G420" s="80">
        <f t="shared" si="267"/>
        <v>16.9468344</v>
      </c>
      <c r="H420" s="81">
        <f t="shared" si="305"/>
        <v>16.5981384</v>
      </c>
      <c r="I420" s="102">
        <v>72.400000000000006</v>
      </c>
      <c r="J420" s="92">
        <f t="shared" si="268"/>
        <v>0.75585600000000008</v>
      </c>
      <c r="K420" s="102">
        <v>71.3</v>
      </c>
      <c r="L420" s="78">
        <f t="shared" si="269"/>
        <v>0.74437199999999992</v>
      </c>
      <c r="M420" s="81">
        <f t="shared" si="270"/>
        <v>0.83321821439999999</v>
      </c>
      <c r="N420" s="14">
        <f t="shared" si="304"/>
        <v>117</v>
      </c>
      <c r="O420" s="78">
        <f t="shared" si="271"/>
        <v>1.4382371039999957</v>
      </c>
      <c r="P420" s="78">
        <f t="shared" si="272"/>
        <v>0.60501888959999994</v>
      </c>
      <c r="Q420" s="93">
        <f t="shared" si="273"/>
        <v>5.1178371076800016</v>
      </c>
      <c r="R420" s="80">
        <f t="shared" si="274"/>
        <v>8.4589707786869113</v>
      </c>
      <c r="S420" s="80">
        <f t="shared" si="275"/>
        <v>2413.8736192514734</v>
      </c>
      <c r="T420" s="69">
        <f t="shared" si="276"/>
        <v>266.20831142399999</v>
      </c>
      <c r="U420" s="78">
        <f t="shared" si="277"/>
        <v>1.8446864087276922</v>
      </c>
      <c r="V420" s="69">
        <f t="shared" si="278"/>
        <v>115.10843190460798</v>
      </c>
      <c r="W420" s="80">
        <f t="shared" ca="1" si="279"/>
        <v>7.4233894926036728</v>
      </c>
      <c r="X420" s="80">
        <f t="shared" ca="1" si="280"/>
        <v>32.968013914438927</v>
      </c>
      <c r="Y420" s="94">
        <f t="shared" ca="1" si="281"/>
        <v>8.0062963081099651E-8</v>
      </c>
      <c r="Z420" s="80">
        <f t="shared" ca="1" si="282"/>
        <v>14</v>
      </c>
      <c r="AA420" s="80">
        <f t="shared" ca="1" si="283"/>
        <v>217.12036214400007</v>
      </c>
      <c r="AB420" s="80">
        <f t="shared" ca="1" si="284"/>
        <v>48.138367952741717</v>
      </c>
      <c r="AC420" s="80">
        <f t="shared" si="285"/>
        <v>15.315065820933885</v>
      </c>
      <c r="AD420" s="69">
        <f t="shared" si="286"/>
        <v>1824.5408583529418</v>
      </c>
      <c r="AE420" s="69">
        <f t="shared" si="306"/>
        <v>1783.5177995294123</v>
      </c>
      <c r="AF420" s="69">
        <f t="shared" si="287"/>
        <v>1694.68344</v>
      </c>
      <c r="AG420" s="95">
        <f t="shared" si="307"/>
        <v>1659.81384</v>
      </c>
      <c r="AH420" s="93">
        <f t="shared" si="288"/>
        <v>18.56565607175872</v>
      </c>
      <c r="AI420" s="81">
        <f t="shared" si="289"/>
        <v>1.2493097537826034</v>
      </c>
      <c r="AJ420" s="80">
        <f t="shared" si="290"/>
        <v>16.268961023999999</v>
      </c>
      <c r="AK420" s="80">
        <f t="shared" si="291"/>
        <v>25.63324478389973</v>
      </c>
      <c r="AL420" s="78">
        <f t="shared" ca="1" si="292"/>
        <v>0.95191115067070076</v>
      </c>
      <c r="AM420" s="80">
        <f t="shared" ca="1" si="293"/>
        <v>24.951242323498786</v>
      </c>
      <c r="AN420" s="80">
        <f t="shared" si="294"/>
        <v>15.987579622641508</v>
      </c>
      <c r="AO420" s="80">
        <f t="shared" si="295"/>
        <v>4.4601604179244241</v>
      </c>
      <c r="AP420" s="80">
        <f t="shared" si="296"/>
        <v>4.8737870071263716</v>
      </c>
      <c r="AQ420" s="80">
        <f t="shared" ca="1" si="297"/>
        <v>2.8172507186424571</v>
      </c>
      <c r="AR420" s="80">
        <f t="shared" si="298"/>
        <v>2.9377222422196043</v>
      </c>
      <c r="AS420" s="78">
        <f t="shared" si="299"/>
        <v>-5.7288362515490283E-3</v>
      </c>
      <c r="AT420" s="96">
        <f t="shared" ca="1" si="300"/>
        <v>4</v>
      </c>
      <c r="AU420" s="97" t="str">
        <f t="shared" ca="1" si="301"/>
        <v>Silt mxture</v>
      </c>
      <c r="AV420" s="98">
        <f t="shared" si="302"/>
        <v>4</v>
      </c>
      <c r="AW420" s="99" t="str">
        <f t="shared" si="303"/>
        <v>Silt mxture</v>
      </c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</row>
    <row r="421" spans="1:69">
      <c r="A421">
        <v>8.16</v>
      </c>
      <c r="C421" s="89">
        <f t="shared" si="264"/>
        <v>-26.771328</v>
      </c>
      <c r="D421" s="84">
        <f t="shared" si="265"/>
        <v>26.771328</v>
      </c>
      <c r="E421" s="76">
        <v>1.6561999999999999</v>
      </c>
      <c r="F421" s="91">
        <f t="shared" si="266"/>
        <v>17.290727999999998</v>
      </c>
      <c r="G421" s="80">
        <f t="shared" si="267"/>
        <v>17.4391848</v>
      </c>
      <c r="H421" s="81">
        <f t="shared" si="305"/>
        <v>16.601986285714286</v>
      </c>
      <c r="I421" s="102">
        <v>71.900000000000006</v>
      </c>
      <c r="J421" s="92">
        <f t="shared" si="268"/>
        <v>0.75063600000000008</v>
      </c>
      <c r="K421" s="102">
        <v>71.099999999999994</v>
      </c>
      <c r="L421" s="78">
        <f t="shared" si="269"/>
        <v>0.74228399999999994</v>
      </c>
      <c r="M421" s="81">
        <f t="shared" si="270"/>
        <v>0.83526543359999994</v>
      </c>
      <c r="N421" s="14">
        <f t="shared" si="304"/>
        <v>117</v>
      </c>
      <c r="O421" s="78">
        <f t="shared" si="271"/>
        <v>1.4420756399999957</v>
      </c>
      <c r="P421" s="78">
        <f t="shared" si="272"/>
        <v>0.60681020639999994</v>
      </c>
      <c r="Q421" s="93">
        <f t="shared" si="273"/>
        <v>5.279046022800002</v>
      </c>
      <c r="R421" s="80">
        <f t="shared" si="274"/>
        <v>8.699665838053054</v>
      </c>
      <c r="S421" s="80">
        <f t="shared" si="275"/>
        <v>2507.2243302385464</v>
      </c>
      <c r="T421" s="69">
        <f t="shared" si="276"/>
        <v>266.99649081599995</v>
      </c>
      <c r="U421" s="78">
        <f t="shared" si="277"/>
        <v>1.8449931797338455</v>
      </c>
      <c r="V421" s="69">
        <f t="shared" si="278"/>
        <v>115.12757441539195</v>
      </c>
      <c r="W421" s="80">
        <f t="shared" ca="1" si="279"/>
        <v>7.5459919589846169</v>
      </c>
      <c r="X421" s="80">
        <f t="shared" ca="1" si="280"/>
        <v>33.083767188724451</v>
      </c>
      <c r="Y421" s="94">
        <f t="shared" ca="1" si="281"/>
        <v>9.1386259731382121E-8</v>
      </c>
      <c r="Z421" s="80">
        <f t="shared" ca="1" si="282"/>
        <v>14</v>
      </c>
      <c r="AA421" s="80">
        <f t="shared" ca="1" si="283"/>
        <v>223.95952824000005</v>
      </c>
      <c r="AB421" s="80">
        <f t="shared" ca="1" si="284"/>
        <v>56.677357708777251</v>
      </c>
      <c r="AC421" s="80">
        <f t="shared" si="285"/>
        <v>15.199715165067591</v>
      </c>
      <c r="AD421" s="69">
        <f t="shared" si="286"/>
        <v>1882.0128423529416</v>
      </c>
      <c r="AE421" s="69">
        <f t="shared" si="306"/>
        <v>1783.5188994957989</v>
      </c>
      <c r="AF421" s="69">
        <f t="shared" si="287"/>
        <v>1743.9184799999998</v>
      </c>
      <c r="AG421" s="95">
        <f t="shared" si="307"/>
        <v>1660.1986285714286</v>
      </c>
      <c r="AH421" s="93">
        <f t="shared" si="288"/>
        <v>19.067778582152776</v>
      </c>
      <c r="AI421" s="81">
        <f t="shared" si="289"/>
        <v>1.2370194042273448</v>
      </c>
      <c r="AJ421" s="80">
        <f t="shared" si="290"/>
        <v>16.741617408</v>
      </c>
      <c r="AK421" s="80">
        <f t="shared" si="291"/>
        <v>26.362623751675919</v>
      </c>
      <c r="AL421" s="78">
        <f t="shared" ca="1" si="292"/>
        <v>0.94479559349470299</v>
      </c>
      <c r="AM421" s="80">
        <f t="shared" ca="1" si="293"/>
        <v>25.563198889033522</v>
      </c>
      <c r="AN421" s="80">
        <f t="shared" si="294"/>
        <v>16.452061132075471</v>
      </c>
      <c r="AO421" s="80">
        <f t="shared" si="295"/>
        <v>4.3043067013086533</v>
      </c>
      <c r="AP421" s="80">
        <f t="shared" si="296"/>
        <v>4.6923227971521815</v>
      </c>
      <c r="AQ421" s="80">
        <f t="shared" ca="1" si="297"/>
        <v>2.7983529410795449</v>
      </c>
      <c r="AR421" s="80">
        <f t="shared" si="298"/>
        <v>2.9183008720010339</v>
      </c>
      <c r="AS421" s="78">
        <f t="shared" si="299"/>
        <v>-5.8123897680523156E-3</v>
      </c>
      <c r="AT421" s="96">
        <f t="shared" ca="1" si="300"/>
        <v>4</v>
      </c>
      <c r="AU421" s="97" t="str">
        <f t="shared" ca="1" si="301"/>
        <v>Silt mxture</v>
      </c>
      <c r="AV421" s="98">
        <f t="shared" si="302"/>
        <v>4</v>
      </c>
      <c r="AW421" s="99" t="str">
        <f t="shared" si="303"/>
        <v>Silt mxture</v>
      </c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</row>
    <row r="422" spans="1:69">
      <c r="A422">
        <v>8.18</v>
      </c>
      <c r="C422" s="89">
        <f t="shared" si="264"/>
        <v>-26.836943999999999</v>
      </c>
      <c r="D422" s="84">
        <f t="shared" si="265"/>
        <v>26.836943999999999</v>
      </c>
      <c r="E422" s="76">
        <v>1.6301000000000001</v>
      </c>
      <c r="F422" s="91">
        <f t="shared" si="266"/>
        <v>17.018243999999999</v>
      </c>
      <c r="G422" s="80">
        <f t="shared" si="267"/>
        <v>17.167535999999998</v>
      </c>
      <c r="H422" s="81">
        <f t="shared" si="305"/>
        <v>16.496422971428569</v>
      </c>
      <c r="I422" s="102">
        <v>73.599999999999994</v>
      </c>
      <c r="J422" s="92">
        <f t="shared" si="268"/>
        <v>0.76838399999999996</v>
      </c>
      <c r="K422" s="102">
        <v>71.5</v>
      </c>
      <c r="L422" s="78">
        <f t="shared" si="269"/>
        <v>0.74646000000000001</v>
      </c>
      <c r="M422" s="81">
        <f t="shared" si="270"/>
        <v>0.83731265279999989</v>
      </c>
      <c r="N422" s="14">
        <f t="shared" si="304"/>
        <v>117</v>
      </c>
      <c r="O422" s="78">
        <f t="shared" si="271"/>
        <v>1.4459141759999956</v>
      </c>
      <c r="P422" s="78">
        <f t="shared" si="272"/>
        <v>0.60860152319999994</v>
      </c>
      <c r="Q422" s="93">
        <f t="shared" si="273"/>
        <v>5.1881352019200015</v>
      </c>
      <c r="R422" s="80">
        <f t="shared" si="274"/>
        <v>8.5246832354953952</v>
      </c>
      <c r="S422" s="80">
        <f t="shared" si="275"/>
        <v>2407.1331099156309</v>
      </c>
      <c r="T422" s="69">
        <f t="shared" si="276"/>
        <v>267.78467020799997</v>
      </c>
      <c r="U422" s="78">
        <f t="shared" si="277"/>
        <v>1.8471197500254031</v>
      </c>
      <c r="V422" s="69">
        <f t="shared" si="278"/>
        <v>115.26027240158515</v>
      </c>
      <c r="W422" s="80">
        <f t="shared" ca="1" si="279"/>
        <v>7.5119858905171952</v>
      </c>
      <c r="X422" s="80">
        <f t="shared" ca="1" si="280"/>
        <v>33.005112444133303</v>
      </c>
      <c r="Y422" s="94">
        <f t="shared" ca="1" si="281"/>
        <v>8.099717915879477E-8</v>
      </c>
      <c r="Z422" s="80">
        <f t="shared" ca="1" si="282"/>
        <v>14</v>
      </c>
      <c r="AA422" s="80">
        <f t="shared" ca="1" si="283"/>
        <v>220.10270553600003</v>
      </c>
      <c r="AB422" s="80">
        <f t="shared" ca="1" si="284"/>
        <v>49.369010603911875</v>
      </c>
      <c r="AC422" s="80">
        <f t="shared" si="285"/>
        <v>15.323566773773045</v>
      </c>
      <c r="AD422" s="69">
        <f t="shared" si="286"/>
        <v>1849.6025675294122</v>
      </c>
      <c r="AE422" s="69">
        <f t="shared" si="306"/>
        <v>1770.6480935798322</v>
      </c>
      <c r="AF422" s="69">
        <f t="shared" si="287"/>
        <v>1716.7536</v>
      </c>
      <c r="AG422" s="95">
        <f t="shared" si="307"/>
        <v>1649.6422971428569</v>
      </c>
      <c r="AH422" s="93">
        <f t="shared" si="288"/>
        <v>18.541591038434447</v>
      </c>
      <c r="AI422" s="81">
        <f t="shared" si="289"/>
        <v>1.2625403826790818</v>
      </c>
      <c r="AJ422" s="80">
        <f t="shared" si="290"/>
        <v>16.480834559999998</v>
      </c>
      <c r="AK422" s="80">
        <f t="shared" si="291"/>
        <v>25.832373440895136</v>
      </c>
      <c r="AL422" s="78">
        <f t="shared" ca="1" si="292"/>
        <v>0.95144870610938115</v>
      </c>
      <c r="AM422" s="80">
        <f t="shared" ca="1" si="293"/>
        <v>25.145760085164536</v>
      </c>
      <c r="AN422" s="80">
        <f t="shared" si="294"/>
        <v>16.195788679245279</v>
      </c>
      <c r="AO422" s="80">
        <f t="shared" si="295"/>
        <v>4.4757966431525178</v>
      </c>
      <c r="AP422" s="80">
        <f t="shared" si="296"/>
        <v>4.8874346972715976</v>
      </c>
      <c r="AQ422" s="80">
        <f t="shared" ca="1" si="297"/>
        <v>2.8155934044370423</v>
      </c>
      <c r="AR422" s="80">
        <f t="shared" si="298"/>
        <v>2.9343583133383855</v>
      </c>
      <c r="AS422" s="78">
        <f t="shared" si="299"/>
        <v>-5.7788346404127229E-3</v>
      </c>
      <c r="AT422" s="96">
        <f t="shared" ca="1" si="300"/>
        <v>4</v>
      </c>
      <c r="AU422" s="97" t="str">
        <f t="shared" ca="1" si="301"/>
        <v>Silt mxture</v>
      </c>
      <c r="AV422" s="98">
        <f t="shared" si="302"/>
        <v>4</v>
      </c>
      <c r="AW422" s="99" t="str">
        <f t="shared" si="303"/>
        <v>Silt mxture</v>
      </c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</row>
    <row r="423" spans="1:69">
      <c r="A423">
        <v>8.1999999999999993</v>
      </c>
      <c r="C423" s="89">
        <f t="shared" si="264"/>
        <v>-26.902559999999998</v>
      </c>
      <c r="D423" s="84">
        <f t="shared" si="265"/>
        <v>26.902559999999998</v>
      </c>
      <c r="E423" s="76">
        <v>1.5928</v>
      </c>
      <c r="F423" s="91">
        <f t="shared" si="266"/>
        <v>16.628831999999999</v>
      </c>
      <c r="G423" s="80">
        <f t="shared" si="267"/>
        <v>16.7787504</v>
      </c>
      <c r="H423" s="81">
        <f t="shared" si="305"/>
        <v>16.190680114285716</v>
      </c>
      <c r="I423" s="102">
        <v>74.8</v>
      </c>
      <c r="J423" s="92">
        <f t="shared" si="268"/>
        <v>0.78091199999999994</v>
      </c>
      <c r="K423" s="102">
        <v>71.8</v>
      </c>
      <c r="L423" s="78">
        <f t="shared" si="269"/>
        <v>0.74959199999999993</v>
      </c>
      <c r="M423" s="81">
        <f t="shared" si="270"/>
        <v>0.83935987199999984</v>
      </c>
      <c r="N423" s="14">
        <f t="shared" si="304"/>
        <v>117</v>
      </c>
      <c r="O423" s="78">
        <f t="shared" si="271"/>
        <v>1.4497527119999956</v>
      </c>
      <c r="P423" s="78">
        <f t="shared" si="272"/>
        <v>0.61039283999999994</v>
      </c>
      <c r="Q423" s="93">
        <f t="shared" si="273"/>
        <v>5.0585692370400022</v>
      </c>
      <c r="R423" s="80">
        <f t="shared" si="274"/>
        <v>8.2873993689703216</v>
      </c>
      <c r="S423" s="80">
        <f t="shared" si="275"/>
        <v>2309.3658346982543</v>
      </c>
      <c r="T423" s="69">
        <f t="shared" si="276"/>
        <v>268.57284959999998</v>
      </c>
      <c r="U423" s="78">
        <f t="shared" si="277"/>
        <v>1.8481208197873951</v>
      </c>
      <c r="V423" s="69">
        <f t="shared" si="278"/>
        <v>115.32273915473345</v>
      </c>
      <c r="W423" s="80">
        <f t="shared" ca="1" si="279"/>
        <v>7.4369386472369916</v>
      </c>
      <c r="X423" s="80">
        <f t="shared" ca="1" si="280"/>
        <v>32.8910836641938</v>
      </c>
      <c r="Y423" s="94">
        <f t="shared" ca="1" si="281"/>
        <v>7.0496668313704131E-8</v>
      </c>
      <c r="Z423" s="80">
        <f t="shared" ca="1" si="282"/>
        <v>14</v>
      </c>
      <c r="AA423" s="80">
        <f t="shared" ca="1" si="283"/>
        <v>214.60596763200007</v>
      </c>
      <c r="AB423" s="80">
        <f t="shared" ca="1" si="284"/>
        <v>41.895708142969752</v>
      </c>
      <c r="AC423" s="80">
        <f t="shared" si="285"/>
        <v>15.449618364703163</v>
      </c>
      <c r="AD423" s="69">
        <f t="shared" si="286"/>
        <v>1803.4114927058829</v>
      </c>
      <c r="AE423" s="69">
        <f t="shared" si="306"/>
        <v>1734.2267532100846</v>
      </c>
      <c r="AF423" s="69">
        <f t="shared" si="287"/>
        <v>1677.8750400000001</v>
      </c>
      <c r="AG423" s="95">
        <f t="shared" si="307"/>
        <v>1619.0680114285713</v>
      </c>
      <c r="AH423" s="93">
        <f t="shared" si="288"/>
        <v>18.012751284810623</v>
      </c>
      <c r="AI423" s="81">
        <f t="shared" si="289"/>
        <v>1.2793596989112783</v>
      </c>
      <c r="AJ423" s="80">
        <f t="shared" si="290"/>
        <v>16.107600383999998</v>
      </c>
      <c r="AK423" s="80">
        <f t="shared" si="291"/>
        <v>25.113331421122183</v>
      </c>
      <c r="AL423" s="78">
        <f t="shared" ca="1" si="292"/>
        <v>0.95909070083789927</v>
      </c>
      <c r="AM423" s="80">
        <f t="shared" ca="1" si="293"/>
        <v>24.552658025643169</v>
      </c>
      <c r="AN423" s="80">
        <f t="shared" si="294"/>
        <v>15.829009811320754</v>
      </c>
      <c r="AO423" s="80">
        <f t="shared" si="295"/>
        <v>4.6541725777147258</v>
      </c>
      <c r="AP423" s="80">
        <f t="shared" si="296"/>
        <v>5.0943448221100658</v>
      </c>
      <c r="AQ423" s="80">
        <f t="shared" ca="1" si="297"/>
        <v>2.8354293589069806</v>
      </c>
      <c r="AR423" s="80">
        <f t="shared" si="298"/>
        <v>2.9528510835682078</v>
      </c>
      <c r="AS423" s="78">
        <f t="shared" si="299"/>
        <v>-5.8560822975577114E-3</v>
      </c>
      <c r="AT423" s="96">
        <f t="shared" ca="1" si="300"/>
        <v>4</v>
      </c>
      <c r="AU423" s="97" t="str">
        <f t="shared" ca="1" si="301"/>
        <v>Silt mxture</v>
      </c>
      <c r="AV423" s="98">
        <f t="shared" si="302"/>
        <v>3</v>
      </c>
      <c r="AW423" s="99" t="str">
        <f t="shared" si="303"/>
        <v>Clay</v>
      </c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</row>
    <row r="424" spans="1:69">
      <c r="A424">
        <v>8.2200000000000006</v>
      </c>
      <c r="C424" s="89">
        <f t="shared" si="264"/>
        <v>-26.968176000000003</v>
      </c>
      <c r="D424" s="84">
        <f t="shared" si="265"/>
        <v>26.968176000000003</v>
      </c>
      <c r="E424" s="76">
        <v>1.5069999999999999</v>
      </c>
      <c r="F424" s="91">
        <f t="shared" si="266"/>
        <v>15.733079999999998</v>
      </c>
      <c r="G424" s="80">
        <f t="shared" si="267"/>
        <v>15.883415999999997</v>
      </c>
      <c r="H424" s="81">
        <f t="shared" si="305"/>
        <v>15.621491314285715</v>
      </c>
      <c r="I424" s="102">
        <v>72.2</v>
      </c>
      <c r="J424" s="92">
        <f t="shared" si="268"/>
        <v>0.75376799999999999</v>
      </c>
      <c r="K424" s="102">
        <v>72</v>
      </c>
      <c r="L424" s="78">
        <f t="shared" si="269"/>
        <v>0.75168000000000001</v>
      </c>
      <c r="M424" s="81">
        <f t="shared" si="270"/>
        <v>0.84140709120000001</v>
      </c>
      <c r="N424" s="14">
        <f t="shared" si="304"/>
        <v>117</v>
      </c>
      <c r="O424" s="78">
        <f t="shared" si="271"/>
        <v>1.453591247999996</v>
      </c>
      <c r="P424" s="78">
        <f t="shared" si="272"/>
        <v>0.61218415680000005</v>
      </c>
      <c r="Q424" s="93">
        <f t="shared" si="273"/>
        <v>4.7618421681600012</v>
      </c>
      <c r="R424" s="80">
        <f t="shared" si="274"/>
        <v>7.7784472454351512</v>
      </c>
      <c r="S424" s="80">
        <f t="shared" si="275"/>
        <v>2252.1869347223083</v>
      </c>
      <c r="T424" s="69">
        <f t="shared" si="276"/>
        <v>269.36102899200006</v>
      </c>
      <c r="U424" s="78">
        <f t="shared" si="277"/>
        <v>1.8418290184410429</v>
      </c>
      <c r="V424" s="69">
        <f t="shared" si="278"/>
        <v>114.93013075072108</v>
      </c>
      <c r="W424" s="80">
        <f t="shared" ca="1" si="279"/>
        <v>7.159046429729182</v>
      </c>
      <c r="X424" s="80">
        <f t="shared" ca="1" si="280"/>
        <v>32.614910572147956</v>
      </c>
      <c r="Y424" s="94">
        <f t="shared" ca="1" si="281"/>
        <v>5.8835760966715891E-8</v>
      </c>
      <c r="Z424" s="80">
        <f t="shared" ca="1" si="282"/>
        <v>14</v>
      </c>
      <c r="AA424" s="80">
        <f t="shared" ca="1" si="283"/>
        <v>202.01754652800003</v>
      </c>
      <c r="AB424" s="80">
        <f t="shared" ca="1" si="284"/>
        <v>32.914678371518264</v>
      </c>
      <c r="AC424" s="80">
        <f t="shared" si="285"/>
        <v>15.52583647684985</v>
      </c>
      <c r="AD424" s="69">
        <f t="shared" si="286"/>
        <v>1697.626441411765</v>
      </c>
      <c r="AE424" s="69">
        <f t="shared" si="306"/>
        <v>1666.8117725042018</v>
      </c>
      <c r="AF424" s="69">
        <f t="shared" si="287"/>
        <v>1588.3415999999997</v>
      </c>
      <c r="AG424" s="95">
        <f t="shared" si="307"/>
        <v>1562.1491314285715</v>
      </c>
      <c r="AH424" s="93">
        <f t="shared" si="288"/>
        <v>17.657111565052613</v>
      </c>
      <c r="AI424" s="81">
        <f t="shared" si="289"/>
        <v>1.2312765556365994</v>
      </c>
      <c r="AJ424" s="80">
        <f t="shared" si="290"/>
        <v>15.248079359999997</v>
      </c>
      <c r="AK424" s="80">
        <f t="shared" si="291"/>
        <v>23.571052258894394</v>
      </c>
      <c r="AL424" s="78">
        <f t="shared" ca="1" si="292"/>
        <v>0.96901693045430071</v>
      </c>
      <c r="AM424" s="80">
        <f t="shared" ca="1" si="293"/>
        <v>23.173512697496676</v>
      </c>
      <c r="AN424" s="80">
        <f t="shared" si="294"/>
        <v>14.984354716981128</v>
      </c>
      <c r="AO424" s="80">
        <f t="shared" si="295"/>
        <v>4.7456290258972009</v>
      </c>
      <c r="AP424" s="80">
        <f t="shared" si="296"/>
        <v>5.2236809036473311</v>
      </c>
      <c r="AQ424" s="80">
        <f t="shared" ca="1" si="297"/>
        <v>2.8612606805367182</v>
      </c>
      <c r="AR424" s="80">
        <f t="shared" si="298"/>
        <v>2.9765797319369911</v>
      </c>
      <c r="AS424" s="78">
        <f t="shared" si="299"/>
        <v>-6.2181691560435374E-3</v>
      </c>
      <c r="AT424" s="96">
        <f t="shared" ca="1" si="300"/>
        <v>4</v>
      </c>
      <c r="AU424" s="97" t="str">
        <f t="shared" ca="1" si="301"/>
        <v>Silt mxture</v>
      </c>
      <c r="AV424" s="98">
        <f t="shared" si="302"/>
        <v>3</v>
      </c>
      <c r="AW424" s="99" t="str">
        <f t="shared" si="303"/>
        <v>Clay</v>
      </c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</row>
    <row r="425" spans="1:69">
      <c r="A425">
        <v>8.24</v>
      </c>
      <c r="C425" s="89">
        <f t="shared" si="264"/>
        <v>-27.033792000000002</v>
      </c>
      <c r="D425" s="84">
        <f t="shared" si="265"/>
        <v>27.033792000000002</v>
      </c>
      <c r="E425" s="76">
        <v>1.4398</v>
      </c>
      <c r="F425" s="91">
        <f t="shared" si="266"/>
        <v>15.031511999999999</v>
      </c>
      <c r="G425" s="80">
        <f t="shared" si="267"/>
        <v>15.1826832</v>
      </c>
      <c r="H425" s="81">
        <f t="shared" si="305"/>
        <v>14.946769028571428</v>
      </c>
      <c r="I425" s="102">
        <v>71.099999999999994</v>
      </c>
      <c r="J425" s="92">
        <f t="shared" si="268"/>
        <v>0.74228399999999994</v>
      </c>
      <c r="K425" s="102">
        <v>72.400000000000006</v>
      </c>
      <c r="L425" s="78">
        <f t="shared" si="269"/>
        <v>0.75585600000000008</v>
      </c>
      <c r="M425" s="81">
        <f t="shared" si="270"/>
        <v>0.84345431040000007</v>
      </c>
      <c r="N425" s="14">
        <f t="shared" si="304"/>
        <v>117</v>
      </c>
      <c r="O425" s="78">
        <f t="shared" si="271"/>
        <v>1.4574297839999959</v>
      </c>
      <c r="P425" s="78">
        <f t="shared" si="272"/>
        <v>0.61397547360000004</v>
      </c>
      <c r="Q425" s="93">
        <f t="shared" si="273"/>
        <v>4.5293336272800016</v>
      </c>
      <c r="R425" s="80">
        <f t="shared" si="274"/>
        <v>7.3770595439628668</v>
      </c>
      <c r="S425" s="80">
        <f t="shared" si="275"/>
        <v>2175.3610424042558</v>
      </c>
      <c r="T425" s="69">
        <f t="shared" si="276"/>
        <v>270.14920838400002</v>
      </c>
      <c r="U425" s="78">
        <f t="shared" si="277"/>
        <v>1.8382651830585033</v>
      </c>
      <c r="V425" s="69">
        <f t="shared" si="278"/>
        <v>114.7077474228506</v>
      </c>
      <c r="W425" s="80">
        <f t="shared" ca="1" si="279"/>
        <v>6.9569153584222496</v>
      </c>
      <c r="X425" s="80">
        <f t="shared" ca="1" si="280"/>
        <v>32.387709236853581</v>
      </c>
      <c r="Y425" s="94">
        <f t="shared" ca="1" si="281"/>
        <v>4.9250040022025974E-8</v>
      </c>
      <c r="Z425" s="80">
        <f t="shared" ca="1" si="282"/>
        <v>14</v>
      </c>
      <c r="AA425" s="80">
        <f t="shared" ca="1" si="283"/>
        <v>192.15354782400007</v>
      </c>
      <c r="AB425" s="80">
        <f t="shared" ca="1" si="284"/>
        <v>26.206809011186639</v>
      </c>
      <c r="AC425" s="80">
        <f t="shared" si="285"/>
        <v>15.631348093273751</v>
      </c>
      <c r="AD425" s="69">
        <f t="shared" si="286"/>
        <v>1614.7356960000006</v>
      </c>
      <c r="AE425" s="69">
        <f t="shared" si="306"/>
        <v>1586.9810875966391</v>
      </c>
      <c r="AF425" s="69">
        <f t="shared" si="287"/>
        <v>1518.2683199999999</v>
      </c>
      <c r="AG425" s="95">
        <f t="shared" si="307"/>
        <v>1494.676902857143</v>
      </c>
      <c r="AH425" s="93">
        <f t="shared" si="288"/>
        <v>17.219303984045574</v>
      </c>
      <c r="AI425" s="81">
        <f t="shared" si="289"/>
        <v>1.20897988912761</v>
      </c>
      <c r="AJ425" s="80">
        <f t="shared" si="290"/>
        <v>14.575375871999999</v>
      </c>
      <c r="AK425" s="80">
        <f t="shared" si="291"/>
        <v>22.354725890796566</v>
      </c>
      <c r="AL425" s="78">
        <f t="shared" ca="1" si="292"/>
        <v>0.97878118110048029</v>
      </c>
      <c r="AM425" s="80">
        <f t="shared" ca="1" si="293"/>
        <v>22.097197806352675</v>
      </c>
      <c r="AN425" s="80">
        <f t="shared" si="294"/>
        <v>14.323286037735848</v>
      </c>
      <c r="AO425" s="80">
        <f t="shared" si="295"/>
        <v>4.8890172456473309</v>
      </c>
      <c r="AP425" s="80">
        <f t="shared" si="296"/>
        <v>5.4081624397163681</v>
      </c>
      <c r="AQ425" s="80">
        <f t="shared" ca="1" si="297"/>
        <v>2.8866668605123289</v>
      </c>
      <c r="AR425" s="80">
        <f t="shared" si="298"/>
        <v>2.9999209237722835</v>
      </c>
      <c r="AS425" s="78">
        <f t="shared" si="299"/>
        <v>-6.3822727162096398E-3</v>
      </c>
      <c r="AT425" s="96">
        <f t="shared" ca="1" si="300"/>
        <v>4</v>
      </c>
      <c r="AU425" s="97" t="str">
        <f t="shared" ca="1" si="301"/>
        <v>Silt mxture</v>
      </c>
      <c r="AV425" s="98">
        <f t="shared" si="302"/>
        <v>3</v>
      </c>
      <c r="AW425" s="99" t="str">
        <f t="shared" si="303"/>
        <v>Clay</v>
      </c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</row>
    <row r="426" spans="1:69">
      <c r="A426">
        <v>8.26</v>
      </c>
      <c r="C426" s="89">
        <f t="shared" si="264"/>
        <v>-27.099408</v>
      </c>
      <c r="D426" s="84">
        <f t="shared" si="265"/>
        <v>27.099408</v>
      </c>
      <c r="E426" s="76">
        <v>1.3204</v>
      </c>
      <c r="F426" s="91">
        <f t="shared" si="266"/>
        <v>13.784976</v>
      </c>
      <c r="G426" s="80">
        <f t="shared" si="267"/>
        <v>13.936356</v>
      </c>
      <c r="H426" s="81">
        <f t="shared" si="305"/>
        <v>14.355357942857141</v>
      </c>
      <c r="I426" s="102">
        <v>70.2</v>
      </c>
      <c r="J426" s="92">
        <f t="shared" si="268"/>
        <v>0.73288799999999998</v>
      </c>
      <c r="K426" s="102">
        <v>72.5</v>
      </c>
      <c r="L426" s="78">
        <f t="shared" si="269"/>
        <v>0.75690000000000002</v>
      </c>
      <c r="M426" s="81">
        <f t="shared" si="270"/>
        <v>0.84550152960000002</v>
      </c>
      <c r="N426" s="14">
        <f t="shared" si="304"/>
        <v>117</v>
      </c>
      <c r="O426" s="78">
        <f t="shared" si="271"/>
        <v>1.4612683199999958</v>
      </c>
      <c r="P426" s="78">
        <f t="shared" si="272"/>
        <v>0.61576679040000004</v>
      </c>
      <c r="Q426" s="93">
        <f t="shared" si="273"/>
        <v>4.1167789344000019</v>
      </c>
      <c r="R426" s="80">
        <f t="shared" si="274"/>
        <v>6.6856137722623137</v>
      </c>
      <c r="S426" s="80">
        <f t="shared" si="275"/>
        <v>2002.5670690714646</v>
      </c>
      <c r="T426" s="69">
        <f t="shared" si="276"/>
        <v>270.93738777600004</v>
      </c>
      <c r="U426" s="78">
        <f t="shared" si="277"/>
        <v>1.8334234742750013</v>
      </c>
      <c r="V426" s="69">
        <f t="shared" si="278"/>
        <v>114.40562479476007</v>
      </c>
      <c r="W426" s="80">
        <f t="shared" ca="1" si="279"/>
        <v>6.6061688029887842</v>
      </c>
      <c r="X426" s="80">
        <f t="shared" ca="1" si="280"/>
        <v>31.969763891425295</v>
      </c>
      <c r="Y426" s="94">
        <f t="shared" ca="1" si="281"/>
        <v>3.4152441572042912E-8</v>
      </c>
      <c r="Z426" s="80">
        <f t="shared" ca="1" si="282"/>
        <v>14</v>
      </c>
      <c r="AA426" s="80">
        <f t="shared" ca="1" si="283"/>
        <v>174.65122752000008</v>
      </c>
      <c r="AB426" s="80">
        <f t="shared" ca="1" si="284"/>
        <v>16.517813104695811</v>
      </c>
      <c r="AC426" s="80">
        <f t="shared" si="285"/>
        <v>15.882958028639056</v>
      </c>
      <c r="AD426" s="69">
        <f t="shared" si="286"/>
        <v>1467.6573741176476</v>
      </c>
      <c r="AE426" s="69">
        <f t="shared" si="306"/>
        <v>1516.9517203361349</v>
      </c>
      <c r="AF426" s="69">
        <f t="shared" si="287"/>
        <v>1393.6356000000001</v>
      </c>
      <c r="AG426" s="95">
        <f t="shared" si="307"/>
        <v>1435.5357942857142</v>
      </c>
      <c r="AH426" s="93">
        <f t="shared" si="288"/>
        <v>16.266731087561944</v>
      </c>
      <c r="AI426" s="81">
        <f t="shared" si="289"/>
        <v>1.1902038424708132</v>
      </c>
      <c r="AJ426" s="80">
        <f t="shared" si="290"/>
        <v>13.37890176</v>
      </c>
      <c r="AK426" s="80">
        <f t="shared" si="291"/>
        <v>20.259435673522162</v>
      </c>
      <c r="AL426" s="78">
        <f t="shared" ca="1" si="292"/>
        <v>0.99879107865967987</v>
      </c>
      <c r="AM426" s="80">
        <f t="shared" ca="1" si="293"/>
        <v>20.246137031461551</v>
      </c>
      <c r="AN426" s="80">
        <f t="shared" si="294"/>
        <v>13.147505660377357</v>
      </c>
      <c r="AO426" s="80">
        <f t="shared" si="295"/>
        <v>5.2588208854595848</v>
      </c>
      <c r="AP426" s="80">
        <f t="shared" si="296"/>
        <v>5.8748124165488811</v>
      </c>
      <c r="AQ426" s="80">
        <f t="shared" ca="1" si="297"/>
        <v>2.9389645022019031</v>
      </c>
      <c r="AR426" s="80">
        <f t="shared" si="298"/>
        <v>3.0487678192079803</v>
      </c>
      <c r="AS426" s="78">
        <f t="shared" si="299"/>
        <v>-7.1022771039954699E-3</v>
      </c>
      <c r="AT426" s="96">
        <f t="shared" ca="1" si="300"/>
        <v>4</v>
      </c>
      <c r="AU426" s="97" t="str">
        <f t="shared" ca="1" si="301"/>
        <v>Silt mxture</v>
      </c>
      <c r="AV426" s="98">
        <f t="shared" si="302"/>
        <v>3</v>
      </c>
      <c r="AW426" s="99" t="str">
        <f t="shared" si="303"/>
        <v>Clay</v>
      </c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</row>
    <row r="427" spans="1:69">
      <c r="A427">
        <v>8.2799999999999994</v>
      </c>
      <c r="C427" s="89">
        <f t="shared" si="264"/>
        <v>-27.165023999999999</v>
      </c>
      <c r="D427" s="84">
        <f t="shared" si="265"/>
        <v>27.165023999999999</v>
      </c>
      <c r="E427" s="76">
        <v>1.2271000000000001</v>
      </c>
      <c r="F427" s="91">
        <f t="shared" si="266"/>
        <v>12.810924</v>
      </c>
      <c r="G427" s="80">
        <f t="shared" si="267"/>
        <v>12.962512800000001</v>
      </c>
      <c r="H427" s="81">
        <f t="shared" si="305"/>
        <v>14.095819542857145</v>
      </c>
      <c r="I427" s="102">
        <v>68.599999999999994</v>
      </c>
      <c r="J427" s="92">
        <f t="shared" si="268"/>
        <v>0.71618399999999993</v>
      </c>
      <c r="K427" s="102">
        <v>72.599999999999994</v>
      </c>
      <c r="L427" s="78">
        <f t="shared" si="269"/>
        <v>0.75794399999999995</v>
      </c>
      <c r="M427" s="81">
        <f t="shared" si="270"/>
        <v>0.84754874879999997</v>
      </c>
      <c r="N427" s="14">
        <f t="shared" si="304"/>
        <v>117</v>
      </c>
      <c r="O427" s="78">
        <f t="shared" si="271"/>
        <v>1.4651068559999958</v>
      </c>
      <c r="P427" s="78">
        <f t="shared" si="272"/>
        <v>0.61755810720000004</v>
      </c>
      <c r="Q427" s="93">
        <f t="shared" si="273"/>
        <v>3.7941439615200014</v>
      </c>
      <c r="R427" s="80">
        <f t="shared" si="274"/>
        <v>6.1437845561166675</v>
      </c>
      <c r="S427" s="80">
        <f t="shared" si="275"/>
        <v>1888.6710585712126</v>
      </c>
      <c r="T427" s="69">
        <f t="shared" si="276"/>
        <v>271.725567168</v>
      </c>
      <c r="U427" s="78">
        <f t="shared" si="277"/>
        <v>1.8278885622276198</v>
      </c>
      <c r="V427" s="69">
        <f t="shared" si="278"/>
        <v>114.06024628300347</v>
      </c>
      <c r="W427" s="80">
        <f t="shared" ca="1" si="279"/>
        <v>6.3225547178447714</v>
      </c>
      <c r="X427" s="80">
        <f t="shared" ca="1" si="280"/>
        <v>31.569142418250941</v>
      </c>
      <c r="Y427" s="94">
        <f t="shared" ca="1" si="281"/>
        <v>2.5094217705601857E-8</v>
      </c>
      <c r="Z427" s="80">
        <f t="shared" ca="1" si="282"/>
        <v>14</v>
      </c>
      <c r="AA427" s="80">
        <f t="shared" ca="1" si="283"/>
        <v>160.96368321600005</v>
      </c>
      <c r="AB427" s="80">
        <f t="shared" ca="1" si="284"/>
        <v>11.185636733495549</v>
      </c>
      <c r="AC427" s="80">
        <f t="shared" si="285"/>
        <v>16.060973242397644</v>
      </c>
      <c r="AD427" s="69">
        <f t="shared" si="286"/>
        <v>1352.6359934117652</v>
      </c>
      <c r="AE427" s="69">
        <f t="shared" si="306"/>
        <v>1485.966198453782</v>
      </c>
      <c r="AF427" s="69">
        <f t="shared" si="287"/>
        <v>1296.25128</v>
      </c>
      <c r="AG427" s="95">
        <f t="shared" si="307"/>
        <v>1409.5819542857146</v>
      </c>
      <c r="AH427" s="93">
        <f t="shared" si="288"/>
        <v>15.640532203525231</v>
      </c>
      <c r="AI427" s="81">
        <f t="shared" si="289"/>
        <v>1.1597030168499745</v>
      </c>
      <c r="AJ427" s="80">
        <f t="shared" si="290"/>
        <v>12.444012288</v>
      </c>
      <c r="AK427" s="80">
        <f t="shared" si="291"/>
        <v>18.617528957929295</v>
      </c>
      <c r="AL427" s="78">
        <f t="shared" ca="1" si="292"/>
        <v>1</v>
      </c>
      <c r="AM427" s="80">
        <f t="shared" ca="1" si="293"/>
        <v>18.617528957929295</v>
      </c>
      <c r="AN427" s="80">
        <f t="shared" si="294"/>
        <v>12.228785660377358</v>
      </c>
      <c r="AO427" s="80">
        <f t="shared" si="295"/>
        <v>5.5250398672701779</v>
      </c>
      <c r="AP427" s="80">
        <f t="shared" si="296"/>
        <v>6.2290920533578724</v>
      </c>
      <c r="AQ427" s="80">
        <f t="shared" ca="1" si="297"/>
        <v>2.982993481021158</v>
      </c>
      <c r="AR427" s="80">
        <f t="shared" si="298"/>
        <v>3.0866847048789112</v>
      </c>
      <c r="AS427" s="78">
        <f t="shared" si="299"/>
        <v>-7.7934752618490297E-3</v>
      </c>
      <c r="AT427" s="96">
        <f t="shared" ca="1" si="300"/>
        <v>3</v>
      </c>
      <c r="AU427" s="97" t="str">
        <f t="shared" ca="1" si="301"/>
        <v>Clay</v>
      </c>
      <c r="AV427" s="98">
        <f t="shared" si="302"/>
        <v>3</v>
      </c>
      <c r="AW427" s="99" t="str">
        <f t="shared" si="303"/>
        <v>Clay</v>
      </c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</row>
    <row r="428" spans="1:69">
      <c r="A428">
        <v>8.3000000000000007</v>
      </c>
      <c r="C428" s="89">
        <f t="shared" si="264"/>
        <v>-27.230640000000005</v>
      </c>
      <c r="D428" s="84">
        <f t="shared" si="265"/>
        <v>27.230640000000005</v>
      </c>
      <c r="E428" s="76">
        <v>1.2035</v>
      </c>
      <c r="F428" s="91">
        <f t="shared" si="266"/>
        <v>12.564539999999999</v>
      </c>
      <c r="G428" s="80">
        <f t="shared" si="267"/>
        <v>12.7161288</v>
      </c>
      <c r="H428" s="81">
        <f t="shared" si="305"/>
        <v>14.203590171428573</v>
      </c>
      <c r="I428" s="102">
        <v>62.9</v>
      </c>
      <c r="J428" s="92">
        <f t="shared" si="268"/>
        <v>0.65667599999999993</v>
      </c>
      <c r="K428" s="102">
        <v>72.599999999999994</v>
      </c>
      <c r="L428" s="78">
        <f t="shared" si="269"/>
        <v>0.75794399999999995</v>
      </c>
      <c r="M428" s="81">
        <f t="shared" si="270"/>
        <v>0.84959596800000015</v>
      </c>
      <c r="N428" s="14">
        <f t="shared" si="304"/>
        <v>117</v>
      </c>
      <c r="O428" s="78">
        <f t="shared" si="271"/>
        <v>1.4689453919999962</v>
      </c>
      <c r="P428" s="78">
        <f t="shared" si="272"/>
        <v>0.61934942400000015</v>
      </c>
      <c r="Q428" s="93">
        <f t="shared" si="273"/>
        <v>3.7115705246400013</v>
      </c>
      <c r="R428" s="80">
        <f t="shared" si="274"/>
        <v>5.9926923006874393</v>
      </c>
      <c r="S428" s="80">
        <f t="shared" si="275"/>
        <v>2014.9937686164872</v>
      </c>
      <c r="T428" s="69">
        <f t="shared" si="276"/>
        <v>272.51374656000007</v>
      </c>
      <c r="U428" s="78">
        <f t="shared" si="277"/>
        <v>1.8169666400507059</v>
      </c>
      <c r="V428" s="69">
        <f t="shared" si="278"/>
        <v>113.37871833916404</v>
      </c>
      <c r="W428" s="80">
        <f t="shared" ca="1" si="279"/>
        <v>6.1587631112177021</v>
      </c>
      <c r="X428" s="80">
        <f t="shared" ca="1" si="280"/>
        <v>31.450188431341445</v>
      </c>
      <c r="Y428" s="94">
        <f t="shared" ca="1" si="281"/>
        <v>2.7079959179541311E-8</v>
      </c>
      <c r="Z428" s="80">
        <f t="shared" ca="1" si="282"/>
        <v>14</v>
      </c>
      <c r="AA428" s="80">
        <f t="shared" ca="1" si="283"/>
        <v>157.46056771200006</v>
      </c>
      <c r="AB428" s="80">
        <f t="shared" ca="1" si="284"/>
        <v>11.808071296693928</v>
      </c>
      <c r="AC428" s="80">
        <f t="shared" si="285"/>
        <v>15.864151568058372</v>
      </c>
      <c r="AD428" s="69">
        <f t="shared" si="286"/>
        <v>1323.1980480000002</v>
      </c>
      <c r="AE428" s="69">
        <f t="shared" si="306"/>
        <v>1498.1935034621852</v>
      </c>
      <c r="AF428" s="69">
        <f t="shared" si="287"/>
        <v>1271.6128800000001</v>
      </c>
      <c r="AG428" s="95">
        <f t="shared" si="307"/>
        <v>1420.3590171428571</v>
      </c>
      <c r="AH428" s="93">
        <f t="shared" si="288"/>
        <v>16.274752520787054</v>
      </c>
      <c r="AI428" s="81">
        <f t="shared" si="289"/>
        <v>1.060267394387695</v>
      </c>
      <c r="AJ428" s="80">
        <f t="shared" si="290"/>
        <v>12.207483648</v>
      </c>
      <c r="AK428" s="80">
        <f t="shared" si="291"/>
        <v>18.159673638446787</v>
      </c>
      <c r="AL428" s="78">
        <f t="shared" ca="1" si="292"/>
        <v>1</v>
      </c>
      <c r="AM428" s="80">
        <f t="shared" ca="1" si="293"/>
        <v>18.159673638446783</v>
      </c>
      <c r="AN428" s="80">
        <f t="shared" si="294"/>
        <v>11.996347924528301</v>
      </c>
      <c r="AO428" s="80">
        <f t="shared" si="295"/>
        <v>5.1641188157829916</v>
      </c>
      <c r="AP428" s="80">
        <f t="shared" si="296"/>
        <v>5.8385817691290889</v>
      </c>
      <c r="AQ428" s="80">
        <f t="shared" ca="1" si="297"/>
        <v>2.9721137626169853</v>
      </c>
      <c r="AR428" s="80">
        <f t="shared" si="298"/>
        <v>3.0745927926895336</v>
      </c>
      <c r="AS428" s="78">
        <f t="shared" si="299"/>
        <v>-8.1488817844660652E-3</v>
      </c>
      <c r="AT428" s="96">
        <f t="shared" ca="1" si="300"/>
        <v>3</v>
      </c>
      <c r="AU428" s="97" t="str">
        <f t="shared" ca="1" si="301"/>
        <v>Clay</v>
      </c>
      <c r="AV428" s="98">
        <f t="shared" si="302"/>
        <v>3</v>
      </c>
      <c r="AW428" s="99" t="str">
        <f t="shared" si="303"/>
        <v>Clay</v>
      </c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</row>
    <row r="429" spans="1:69">
      <c r="A429">
        <v>8.32</v>
      </c>
      <c r="C429" s="89">
        <f t="shared" si="264"/>
        <v>-27.296256000000003</v>
      </c>
      <c r="D429" s="84">
        <f t="shared" si="265"/>
        <v>27.296256000000003</v>
      </c>
      <c r="E429" s="76">
        <v>1.2333000000000001</v>
      </c>
      <c r="F429" s="91">
        <f t="shared" si="266"/>
        <v>12.875652000000001</v>
      </c>
      <c r="G429" s="80">
        <f t="shared" si="267"/>
        <v>13.0276584</v>
      </c>
      <c r="H429" s="81">
        <f t="shared" si="305"/>
        <v>14.782443428571428</v>
      </c>
      <c r="I429" s="102">
        <v>53.2</v>
      </c>
      <c r="J429" s="92">
        <f t="shared" si="268"/>
        <v>0.55540800000000001</v>
      </c>
      <c r="K429" s="102">
        <v>72.8</v>
      </c>
      <c r="L429" s="78">
        <f t="shared" si="269"/>
        <v>0.76003199999999993</v>
      </c>
      <c r="M429" s="81">
        <f t="shared" si="270"/>
        <v>0.8516431872000001</v>
      </c>
      <c r="N429" s="14">
        <f t="shared" si="304"/>
        <v>117</v>
      </c>
      <c r="O429" s="78">
        <f t="shared" si="271"/>
        <v>1.4727839279999961</v>
      </c>
      <c r="P429" s="78">
        <f t="shared" si="272"/>
        <v>0.62114074080000015</v>
      </c>
      <c r="Q429" s="93">
        <f t="shared" si="273"/>
        <v>3.8131085757600012</v>
      </c>
      <c r="R429" s="80">
        <f t="shared" si="274"/>
        <v>6.1388801688469128</v>
      </c>
      <c r="S429" s="80">
        <f t="shared" si="275"/>
        <v>2447.5646672462094</v>
      </c>
      <c r="T429" s="69">
        <f t="shared" si="276"/>
        <v>273.30192595200009</v>
      </c>
      <c r="U429" s="78">
        <f t="shared" si="277"/>
        <v>1.7982731364755107</v>
      </c>
      <c r="V429" s="69">
        <f t="shared" si="278"/>
        <v>112.21224371607187</v>
      </c>
      <c r="W429" s="80">
        <f t="shared" ca="1" si="279"/>
        <v>6.0624159473384083</v>
      </c>
      <c r="X429" s="80">
        <f t="shared" ca="1" si="280"/>
        <v>31.535188661019109</v>
      </c>
      <c r="Y429" s="94">
        <f t="shared" ca="1" si="281"/>
        <v>4.1685218517603632E-8</v>
      </c>
      <c r="Z429" s="80">
        <f t="shared" ca="1" si="282"/>
        <v>14</v>
      </c>
      <c r="AA429" s="80">
        <f t="shared" ca="1" si="283"/>
        <v>161.76824260800004</v>
      </c>
      <c r="AB429" s="80">
        <f t="shared" ca="1" si="284"/>
        <v>18.673877194125787</v>
      </c>
      <c r="AC429" s="80">
        <f t="shared" si="285"/>
        <v>15.27292829397701</v>
      </c>
      <c r="AD429" s="69">
        <f t="shared" si="286"/>
        <v>1359.3969967058827</v>
      </c>
      <c r="AE429" s="69">
        <f t="shared" si="306"/>
        <v>1565.8422941848744</v>
      </c>
      <c r="AF429" s="69">
        <f t="shared" si="287"/>
        <v>1302.76584</v>
      </c>
      <c r="AG429" s="95">
        <f t="shared" si="307"/>
        <v>1478.2443428571428</v>
      </c>
      <c r="AH429" s="93">
        <f t="shared" si="288"/>
        <v>18.28611411317544</v>
      </c>
      <c r="AI429" s="81">
        <f t="shared" si="289"/>
        <v>0.89417415976395387</v>
      </c>
      <c r="AJ429" s="80">
        <f t="shared" si="290"/>
        <v>12.506552063999999</v>
      </c>
      <c r="AK429" s="80">
        <f t="shared" si="291"/>
        <v>18.602667178323976</v>
      </c>
      <c r="AL429" s="78">
        <f t="shared" ca="1" si="292"/>
        <v>0.98819605241593134</v>
      </c>
      <c r="AM429" s="80">
        <f t="shared" ca="1" si="293"/>
        <v>18.485675828403494</v>
      </c>
      <c r="AN429" s="80">
        <f t="shared" si="294"/>
        <v>12.290243773584905</v>
      </c>
      <c r="AO429" s="80">
        <f t="shared" si="295"/>
        <v>4.2632987674899434</v>
      </c>
      <c r="AP429" s="80">
        <f t="shared" si="296"/>
        <v>4.8066986910664893</v>
      </c>
      <c r="AQ429" s="80">
        <f t="shared" ca="1" si="297"/>
        <v>2.9104907109416316</v>
      </c>
      <c r="AR429" s="80">
        <f t="shared" si="298"/>
        <v>3.0146395531726924</v>
      </c>
      <c r="AS429" s="78">
        <f t="shared" si="299"/>
        <v>-7.9283584968399424E-3</v>
      </c>
      <c r="AT429" s="96">
        <f t="shared" ca="1" si="300"/>
        <v>4</v>
      </c>
      <c r="AU429" s="97" t="str">
        <f t="shared" ca="1" si="301"/>
        <v>Silt mxture</v>
      </c>
      <c r="AV429" s="98">
        <f t="shared" si="302"/>
        <v>3</v>
      </c>
      <c r="AW429" s="99" t="str">
        <f t="shared" si="303"/>
        <v>Clay</v>
      </c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</row>
    <row r="430" spans="1:69">
      <c r="A430">
        <v>8.34</v>
      </c>
      <c r="C430" s="89">
        <f t="shared" si="264"/>
        <v>-27.361872000000002</v>
      </c>
      <c r="D430" s="84">
        <f t="shared" si="265"/>
        <v>27.361872000000002</v>
      </c>
      <c r="E430" s="76">
        <v>1.4186000000000001</v>
      </c>
      <c r="F430" s="91">
        <f t="shared" si="266"/>
        <v>14.810184</v>
      </c>
      <c r="G430" s="80">
        <f t="shared" si="267"/>
        <v>14.9619816</v>
      </c>
      <c r="H430" s="81">
        <f t="shared" si="305"/>
        <v>15.875034171428572</v>
      </c>
      <c r="I430" s="102">
        <v>50.5</v>
      </c>
      <c r="J430" s="92">
        <f t="shared" si="268"/>
        <v>0.52722000000000002</v>
      </c>
      <c r="K430" s="102">
        <v>72.7</v>
      </c>
      <c r="L430" s="78">
        <f t="shared" si="269"/>
        <v>0.758988</v>
      </c>
      <c r="M430" s="81">
        <f t="shared" si="270"/>
        <v>0.85369040640000005</v>
      </c>
      <c r="N430" s="14">
        <f t="shared" si="304"/>
        <v>117</v>
      </c>
      <c r="O430" s="78">
        <f t="shared" si="271"/>
        <v>1.4766224639999961</v>
      </c>
      <c r="P430" s="78">
        <f t="shared" si="272"/>
        <v>0.62293205760000014</v>
      </c>
      <c r="Q430" s="93">
        <f t="shared" si="273"/>
        <v>4.4501685148800014</v>
      </c>
      <c r="R430" s="80">
        <f t="shared" si="274"/>
        <v>7.1439067239939078</v>
      </c>
      <c r="S430" s="80">
        <f t="shared" si="275"/>
        <v>3009.2045816346345</v>
      </c>
      <c r="T430" s="69">
        <f t="shared" si="276"/>
        <v>274.09010534400005</v>
      </c>
      <c r="U430" s="78">
        <f t="shared" si="277"/>
        <v>1.7975767157053548</v>
      </c>
      <c r="V430" s="69">
        <f t="shared" si="278"/>
        <v>112.16878706001414</v>
      </c>
      <c r="W430" s="80">
        <f t="shared" ca="1" si="279"/>
        <v>6.5186481968893339</v>
      </c>
      <c r="X430" s="80">
        <f t="shared" ca="1" si="280"/>
        <v>32.161608344619481</v>
      </c>
      <c r="Y430" s="94">
        <f t="shared" ca="1" si="281"/>
        <v>8.4867332299341207E-8</v>
      </c>
      <c r="Z430" s="80">
        <f t="shared" ca="1" si="282"/>
        <v>14</v>
      </c>
      <c r="AA430" s="80">
        <f t="shared" ca="1" si="283"/>
        <v>188.79502790400005</v>
      </c>
      <c r="AB430" s="80">
        <f t="shared" ca="1" si="284"/>
        <v>44.37008410040908</v>
      </c>
      <c r="AC430" s="80">
        <f t="shared" si="285"/>
        <v>14.64490551935104</v>
      </c>
      <c r="AD430" s="69">
        <f t="shared" si="286"/>
        <v>1586.5128395294121</v>
      </c>
      <c r="AE430" s="69">
        <f t="shared" si="306"/>
        <v>1693.9307891092442</v>
      </c>
      <c r="AF430" s="69">
        <f t="shared" si="287"/>
        <v>1496.1981599999999</v>
      </c>
      <c r="AG430" s="95">
        <f t="shared" si="307"/>
        <v>1587.5034171428572</v>
      </c>
      <c r="AH430" s="93">
        <f t="shared" si="288"/>
        <v>20.871272140091431</v>
      </c>
      <c r="AI430" s="81">
        <f t="shared" si="289"/>
        <v>0.84635233259827003</v>
      </c>
      <c r="AJ430" s="80">
        <f t="shared" si="290"/>
        <v>14.363502336</v>
      </c>
      <c r="AK430" s="80">
        <f t="shared" si="291"/>
        <v>21.64820219392093</v>
      </c>
      <c r="AL430" s="78">
        <f t="shared" ca="1" si="292"/>
        <v>0.94958417465237321</v>
      </c>
      <c r="AM430" s="80">
        <f t="shared" ca="1" si="293"/>
        <v>21.075727601206729</v>
      </c>
      <c r="AN430" s="80">
        <f t="shared" si="294"/>
        <v>14.115076981132075</v>
      </c>
      <c r="AO430" s="80">
        <f t="shared" si="295"/>
        <v>3.5237311079168818</v>
      </c>
      <c r="AP430" s="80">
        <f t="shared" si="296"/>
        <v>3.9095732985898279</v>
      </c>
      <c r="AQ430" s="80">
        <f t="shared" ca="1" si="297"/>
        <v>2.8089254252748863</v>
      </c>
      <c r="AR430" s="80">
        <f t="shared" si="298"/>
        <v>2.9165336567454467</v>
      </c>
      <c r="AS430" s="78">
        <f t="shared" si="299"/>
        <v>-7.022609145587091E-3</v>
      </c>
      <c r="AT430" s="96">
        <f t="shared" ca="1" si="300"/>
        <v>4</v>
      </c>
      <c r="AU430" s="97" t="str">
        <f t="shared" ca="1" si="301"/>
        <v>Silt mxture</v>
      </c>
      <c r="AV430" s="98">
        <f t="shared" si="302"/>
        <v>4</v>
      </c>
      <c r="AW430" s="99" t="str">
        <f t="shared" si="303"/>
        <v>Silt mxture</v>
      </c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</row>
    <row r="431" spans="1:69">
      <c r="A431">
        <v>8.36</v>
      </c>
      <c r="C431" s="89">
        <f t="shared" si="264"/>
        <v>-27.427488</v>
      </c>
      <c r="D431" s="84">
        <f t="shared" si="265"/>
        <v>27.427488</v>
      </c>
      <c r="E431" s="76">
        <v>1.5790999999999999</v>
      </c>
      <c r="F431" s="91">
        <f t="shared" si="266"/>
        <v>16.485803999999998</v>
      </c>
      <c r="G431" s="80">
        <f t="shared" si="267"/>
        <v>16.637810399999999</v>
      </c>
      <c r="H431" s="81">
        <f t="shared" si="305"/>
        <v>17.00106274285714</v>
      </c>
      <c r="I431" s="102">
        <v>45</v>
      </c>
      <c r="J431" s="92">
        <f t="shared" si="268"/>
        <v>0.4698</v>
      </c>
      <c r="K431" s="102">
        <v>72.8</v>
      </c>
      <c r="L431" s="78">
        <f t="shared" si="269"/>
        <v>0.76003199999999993</v>
      </c>
      <c r="M431" s="81">
        <f t="shared" si="270"/>
        <v>0.8557376256</v>
      </c>
      <c r="N431" s="14">
        <f t="shared" si="304"/>
        <v>117</v>
      </c>
      <c r="O431" s="78">
        <f t="shared" si="271"/>
        <v>1.480460999999996</v>
      </c>
      <c r="P431" s="78">
        <f t="shared" si="272"/>
        <v>0.62472337440000014</v>
      </c>
      <c r="Q431" s="93">
        <f t="shared" si="273"/>
        <v>5.001925302000001</v>
      </c>
      <c r="R431" s="80">
        <f t="shared" si="274"/>
        <v>8.0066242227673552</v>
      </c>
      <c r="S431" s="80">
        <f t="shared" si="275"/>
        <v>3795.6951393584259</v>
      </c>
      <c r="T431" s="69">
        <f t="shared" si="276"/>
        <v>274.87828473600007</v>
      </c>
      <c r="U431" s="78">
        <f t="shared" si="277"/>
        <v>1.788205057243734</v>
      </c>
      <c r="V431" s="69">
        <f t="shared" si="278"/>
        <v>111.583995572009</v>
      </c>
      <c r="W431" s="80">
        <f t="shared" ca="1" si="279"/>
        <v>6.8109037286712191</v>
      </c>
      <c r="X431" s="80">
        <f t="shared" ca="1" si="280"/>
        <v>32.61472320494051</v>
      </c>
      <c r="Y431" s="94">
        <f t="shared" ca="1" si="281"/>
        <v>1.6624948144440893E-7</v>
      </c>
      <c r="Z431" s="80">
        <f t="shared" ca="1" si="282"/>
        <v>14</v>
      </c>
      <c r="AA431" s="80">
        <f t="shared" ca="1" si="283"/>
        <v>212.20289160000004</v>
      </c>
      <c r="AB431" s="80">
        <f t="shared" ca="1" si="284"/>
        <v>97.694641909396054</v>
      </c>
      <c r="AC431" s="80">
        <f t="shared" si="285"/>
        <v>13.939028253955161</v>
      </c>
      <c r="AD431" s="69">
        <f t="shared" si="286"/>
        <v>1783.2175764705885</v>
      </c>
      <c r="AE431" s="69">
        <f t="shared" si="306"/>
        <v>1825.9531462184877</v>
      </c>
      <c r="AF431" s="69">
        <f t="shared" si="287"/>
        <v>1663.7810399999998</v>
      </c>
      <c r="AG431" s="95">
        <f t="shared" si="307"/>
        <v>1700.1062742857143</v>
      </c>
      <c r="AH431" s="93">
        <f t="shared" si="288"/>
        <v>24.094365846979976</v>
      </c>
      <c r="AI431" s="81">
        <f t="shared" si="289"/>
        <v>0.75201284160562676</v>
      </c>
      <c r="AJ431" s="80">
        <f t="shared" si="290"/>
        <v>15.972297983999999</v>
      </c>
      <c r="AK431" s="80">
        <f t="shared" si="291"/>
        <v>24.262497644749562</v>
      </c>
      <c r="AL431" s="78">
        <f t="shared" ca="1" si="292"/>
        <v>0.91307014304062428</v>
      </c>
      <c r="AM431" s="80">
        <f t="shared" ca="1" si="293"/>
        <v>23.172603831320863</v>
      </c>
      <c r="AN431" s="80">
        <f t="shared" si="294"/>
        <v>15.69604754716981</v>
      </c>
      <c r="AO431" s="80">
        <f t="shared" si="295"/>
        <v>2.8236888671360263</v>
      </c>
      <c r="AP431" s="80">
        <f t="shared" si="296"/>
        <v>3.0994865104844775</v>
      </c>
      <c r="AQ431" s="80">
        <f t="shared" ca="1" si="297"/>
        <v>2.7128662974869053</v>
      </c>
      <c r="AR431" s="80">
        <f t="shared" si="298"/>
        <v>2.8219955088598043</v>
      </c>
      <c r="AS431" s="78">
        <f t="shared" si="299"/>
        <v>-6.3141399643396783E-3</v>
      </c>
      <c r="AT431" s="96">
        <f t="shared" ca="1" si="300"/>
        <v>4</v>
      </c>
      <c r="AU431" s="97" t="str">
        <f t="shared" ca="1" si="301"/>
        <v>Silt mxture</v>
      </c>
      <c r="AV431" s="98">
        <f t="shared" si="302"/>
        <v>4</v>
      </c>
      <c r="AW431" s="99" t="str">
        <f t="shared" si="303"/>
        <v>Silt mxture</v>
      </c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</row>
    <row r="432" spans="1:69">
      <c r="A432">
        <v>8.3800000000000008</v>
      </c>
      <c r="C432" s="89">
        <f t="shared" si="264"/>
        <v>-27.493104000000002</v>
      </c>
      <c r="D432" s="84">
        <f t="shared" si="265"/>
        <v>27.493104000000002</v>
      </c>
      <c r="E432" s="76">
        <v>1.8279000000000001</v>
      </c>
      <c r="F432" s="91">
        <f t="shared" si="266"/>
        <v>19.083276000000001</v>
      </c>
      <c r="G432" s="80">
        <f t="shared" si="267"/>
        <v>19.234656000000001</v>
      </c>
      <c r="H432" s="81">
        <f t="shared" ref="H432:H495" si="308">AVERAGE(G429:G434)</f>
        <v>17.715218400000001</v>
      </c>
      <c r="I432" s="102">
        <v>40.799999999999997</v>
      </c>
      <c r="J432" s="92">
        <f t="shared" si="268"/>
        <v>0.42595199999999994</v>
      </c>
      <c r="K432" s="102">
        <v>72.5</v>
      </c>
      <c r="L432" s="78">
        <f t="shared" si="269"/>
        <v>0.75690000000000002</v>
      </c>
      <c r="M432" s="81">
        <f t="shared" si="270"/>
        <v>0.85778484480000006</v>
      </c>
      <c r="N432" s="14">
        <f t="shared" si="304"/>
        <v>117</v>
      </c>
      <c r="O432" s="78">
        <f t="shared" si="271"/>
        <v>1.4842995359999962</v>
      </c>
      <c r="P432" s="78">
        <f t="shared" si="272"/>
        <v>0.62651469120000025</v>
      </c>
      <c r="Q432" s="93">
        <f t="shared" si="273"/>
        <v>5.8576176331200021</v>
      </c>
      <c r="R432" s="80">
        <f t="shared" si="274"/>
        <v>9.3495295727232897</v>
      </c>
      <c r="S432" s="80">
        <f t="shared" si="275"/>
        <v>4902.6116347823809</v>
      </c>
      <c r="T432" s="69">
        <f t="shared" si="276"/>
        <v>275.66646412800009</v>
      </c>
      <c r="U432" s="78">
        <f t="shared" si="277"/>
        <v>1.7823848653048535</v>
      </c>
      <c r="V432" s="69">
        <f t="shared" si="278"/>
        <v>111.22081559502286</v>
      </c>
      <c r="W432" s="80">
        <f t="shared" ca="1" si="279"/>
        <v>7.3114826629287455</v>
      </c>
      <c r="X432" s="80">
        <f t="shared" ca="1" si="280"/>
        <v>33.24750600031409</v>
      </c>
      <c r="Y432" s="94">
        <f t="shared" ca="1" si="281"/>
        <v>3.6992703516193695E-7</v>
      </c>
      <c r="Z432" s="80">
        <f t="shared" ca="1" si="282"/>
        <v>14</v>
      </c>
      <c r="AA432" s="80">
        <f t="shared" ca="1" si="283"/>
        <v>248.50499049600009</v>
      </c>
      <c r="AB432" s="80">
        <f t="shared" ca="1" si="284"/>
        <v>254.57182437359253</v>
      </c>
      <c r="AC432" s="80">
        <f t="shared" si="285"/>
        <v>13.161075079199797</v>
      </c>
      <c r="AD432" s="69">
        <f t="shared" si="286"/>
        <v>2088.2772310588243</v>
      </c>
      <c r="AE432" s="69">
        <f t="shared" si="306"/>
        <v>1909.7655134117649</v>
      </c>
      <c r="AF432" s="69">
        <f t="shared" si="287"/>
        <v>1923.4656000000002</v>
      </c>
      <c r="AG432" s="95">
        <f t="shared" si="307"/>
        <v>1771.73064</v>
      </c>
      <c r="AH432" s="93">
        <f t="shared" si="288"/>
        <v>28.39662420326983</v>
      </c>
      <c r="AI432" s="81">
        <f t="shared" si="289"/>
        <v>0.67987551765809218</v>
      </c>
      <c r="AJ432" s="80">
        <f t="shared" si="290"/>
        <v>18.465269760000002</v>
      </c>
      <c r="AK432" s="80">
        <f t="shared" si="291"/>
        <v>28.33190779613118</v>
      </c>
      <c r="AL432" s="78">
        <f t="shared" ca="1" si="292"/>
        <v>0.86962090579706763</v>
      </c>
      <c r="AM432" s="80">
        <f t="shared" ca="1" si="293"/>
        <v>26.454560174709442</v>
      </c>
      <c r="AN432" s="80">
        <f t="shared" si="294"/>
        <v>18.145901886792451</v>
      </c>
      <c r="AO432" s="80">
        <f t="shared" si="295"/>
        <v>2.2145028224055578</v>
      </c>
      <c r="AP432" s="80">
        <f t="shared" si="296"/>
        <v>2.3996813859140524</v>
      </c>
      <c r="AQ432" s="80">
        <f t="shared" ca="1" si="297"/>
        <v>2.5986045302453613</v>
      </c>
      <c r="AR432" s="80">
        <f t="shared" si="298"/>
        <v>2.7091677625508694</v>
      </c>
      <c r="AS432" s="78">
        <f t="shared" si="299"/>
        <v>-5.6835390886153421E-3</v>
      </c>
      <c r="AT432" s="96">
        <f t="shared" ca="1" si="300"/>
        <v>5</v>
      </c>
      <c r="AU432" s="97" t="str">
        <f t="shared" ca="1" si="301"/>
        <v>Sand mixture</v>
      </c>
      <c r="AV432" s="98">
        <f t="shared" si="302"/>
        <v>4</v>
      </c>
      <c r="AW432" s="99" t="str">
        <f t="shared" si="303"/>
        <v>Silt mxture</v>
      </c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</row>
    <row r="433" spans="1:69">
      <c r="A433">
        <v>8.4</v>
      </c>
      <c r="C433" s="89">
        <f t="shared" si="264"/>
        <v>-27.558720000000001</v>
      </c>
      <c r="D433" s="84">
        <f t="shared" si="265"/>
        <v>27.558720000000001</v>
      </c>
      <c r="E433" s="76">
        <v>2.0529999999999999</v>
      </c>
      <c r="F433" s="91">
        <f t="shared" si="266"/>
        <v>21.433319999999998</v>
      </c>
      <c r="G433" s="80">
        <f t="shared" si="267"/>
        <v>21.584491199999999</v>
      </c>
      <c r="H433" s="81">
        <f t="shared" si="308"/>
        <v>18.4989144</v>
      </c>
      <c r="I433" s="102">
        <v>40.799999999999997</v>
      </c>
      <c r="J433" s="92">
        <f t="shared" si="268"/>
        <v>0.42595199999999994</v>
      </c>
      <c r="K433" s="102">
        <v>72.400000000000006</v>
      </c>
      <c r="L433" s="78">
        <f t="shared" si="269"/>
        <v>0.75585600000000008</v>
      </c>
      <c r="M433" s="81">
        <f t="shared" si="270"/>
        <v>0.85983206400000001</v>
      </c>
      <c r="N433" s="14">
        <f t="shared" si="304"/>
        <v>117</v>
      </c>
      <c r="O433" s="78">
        <f t="shared" si="271"/>
        <v>1.4881380719999961</v>
      </c>
      <c r="P433" s="78">
        <f t="shared" si="272"/>
        <v>0.62830600800000025</v>
      </c>
      <c r="Q433" s="93">
        <f t="shared" si="273"/>
        <v>6.6317965322400019</v>
      </c>
      <c r="R433" s="80">
        <f t="shared" si="274"/>
        <v>10.555042364388786</v>
      </c>
      <c r="S433" s="80">
        <f t="shared" si="275"/>
        <v>5550.5710469448104</v>
      </c>
      <c r="T433" s="69">
        <f t="shared" si="276"/>
        <v>276.4546435200001</v>
      </c>
      <c r="U433" s="78">
        <f t="shared" si="277"/>
        <v>1.7868900305931588</v>
      </c>
      <c r="V433" s="69">
        <f t="shared" si="278"/>
        <v>111.50193790901311</v>
      </c>
      <c r="W433" s="80">
        <f t="shared" ca="1" si="279"/>
        <v>7.8403627935742168</v>
      </c>
      <c r="X433" s="80">
        <f t="shared" ca="1" si="280"/>
        <v>33.762207377561708</v>
      </c>
      <c r="Y433" s="94">
        <f t="shared" ca="1" si="281"/>
        <v>6.0394728460648094E-7</v>
      </c>
      <c r="Z433" s="80">
        <f t="shared" ca="1" si="282"/>
        <v>14</v>
      </c>
      <c r="AA433" s="80">
        <f t="shared" ca="1" si="283"/>
        <v>281.34894379200006</v>
      </c>
      <c r="AB433" s="80">
        <f t="shared" ca="1" si="284"/>
        <v>470.54750020637499</v>
      </c>
      <c r="AC433" s="80">
        <f t="shared" si="285"/>
        <v>12.783703858239452</v>
      </c>
      <c r="AD433" s="69">
        <f t="shared" si="286"/>
        <v>2364.2768385882355</v>
      </c>
      <c r="AE433" s="69">
        <f t="shared" si="306"/>
        <v>1992.0618873277313</v>
      </c>
      <c r="AF433" s="69">
        <f t="shared" si="287"/>
        <v>2158.4491200000002</v>
      </c>
      <c r="AG433" s="95">
        <f t="shared" si="307"/>
        <v>1842.0664114285714</v>
      </c>
      <c r="AH433" s="93">
        <f t="shared" si="288"/>
        <v>31.147576938587193</v>
      </c>
      <c r="AI433" s="81">
        <f t="shared" si="289"/>
        <v>0.67793717484235771</v>
      </c>
      <c r="AJ433" s="80">
        <f t="shared" si="290"/>
        <v>20.721111551999996</v>
      </c>
      <c r="AK433" s="80">
        <f t="shared" si="291"/>
        <v>31.984976861784197</v>
      </c>
      <c r="AL433" s="78">
        <f t="shared" ca="1" si="292"/>
        <v>0.84302500443014017</v>
      </c>
      <c r="AM433" s="80">
        <f t="shared" ca="1" si="293"/>
        <v>29.463991447088354</v>
      </c>
      <c r="AN433" s="80">
        <f t="shared" si="294"/>
        <v>20.362727547169808</v>
      </c>
      <c r="AO433" s="80">
        <f t="shared" si="295"/>
        <v>1.9734169133437804</v>
      </c>
      <c r="AP433" s="80">
        <f t="shared" si="296"/>
        <v>2.119548742435891</v>
      </c>
      <c r="AQ433" s="80">
        <f t="shared" ca="1" si="297"/>
        <v>2.5285772403702982</v>
      </c>
      <c r="AR433" s="80">
        <f t="shared" si="298"/>
        <v>2.6394162613098344</v>
      </c>
      <c r="AS433" s="78">
        <f t="shared" si="299"/>
        <v>-5.1738772372153102E-3</v>
      </c>
      <c r="AT433" s="96">
        <f t="shared" ca="1" si="300"/>
        <v>5</v>
      </c>
      <c r="AU433" s="97" t="str">
        <f t="shared" ca="1" si="301"/>
        <v>Sand mixture</v>
      </c>
      <c r="AV433" s="98">
        <f t="shared" si="302"/>
        <v>4</v>
      </c>
      <c r="AW433" s="99" t="str">
        <f t="shared" si="303"/>
        <v>Silt mxture</v>
      </c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</row>
    <row r="434" spans="1:69">
      <c r="A434">
        <v>8.42</v>
      </c>
      <c r="C434" s="89">
        <f t="shared" si="264"/>
        <v>-27.624336</v>
      </c>
      <c r="D434" s="84">
        <f t="shared" si="265"/>
        <v>27.624336</v>
      </c>
      <c r="E434" s="76">
        <v>1.9821</v>
      </c>
      <c r="F434" s="91">
        <f t="shared" si="266"/>
        <v>20.693123999999997</v>
      </c>
      <c r="G434" s="80">
        <f t="shared" si="267"/>
        <v>20.844712799999996</v>
      </c>
      <c r="H434" s="81">
        <f t="shared" si="308"/>
        <v>18.997111199999999</v>
      </c>
      <c r="I434" s="102">
        <v>48.8</v>
      </c>
      <c r="J434" s="92">
        <f t="shared" si="268"/>
        <v>0.50947199999999992</v>
      </c>
      <c r="K434" s="102">
        <v>72.599999999999994</v>
      </c>
      <c r="L434" s="78">
        <f t="shared" si="269"/>
        <v>0.75794399999999995</v>
      </c>
      <c r="M434" s="81">
        <f t="shared" si="270"/>
        <v>0.86187928319999996</v>
      </c>
      <c r="N434" s="14">
        <f t="shared" si="304"/>
        <v>117</v>
      </c>
      <c r="O434" s="78">
        <f t="shared" si="271"/>
        <v>1.4919766079999961</v>
      </c>
      <c r="P434" s="78">
        <f t="shared" si="272"/>
        <v>0.63009732480000025</v>
      </c>
      <c r="Q434" s="93">
        <f t="shared" si="273"/>
        <v>6.3864029433600011</v>
      </c>
      <c r="R434" s="80">
        <f t="shared" si="274"/>
        <v>10.135581745863014</v>
      </c>
      <c r="S434" s="80">
        <f t="shared" si="275"/>
        <v>4468.9256586750025</v>
      </c>
      <c r="T434" s="69">
        <f t="shared" si="276"/>
        <v>277.24282291200007</v>
      </c>
      <c r="U434" s="78">
        <f t="shared" si="277"/>
        <v>1.8065220075038741</v>
      </c>
      <c r="V434" s="69">
        <f t="shared" si="278"/>
        <v>112.72697326824175</v>
      </c>
      <c r="W434" s="80">
        <f t="shared" ca="1" si="279"/>
        <v>7.9110402352667917</v>
      </c>
      <c r="X434" s="80">
        <f t="shared" ca="1" si="280"/>
        <v>33.634828983073731</v>
      </c>
      <c r="Y434" s="94">
        <f t="shared" ca="1" si="281"/>
        <v>3.762621761309628E-7</v>
      </c>
      <c r="Z434" s="80">
        <f t="shared" ca="1" si="282"/>
        <v>14</v>
      </c>
      <c r="AA434" s="80">
        <f t="shared" ca="1" si="283"/>
        <v>270.93830668800001</v>
      </c>
      <c r="AB434" s="80">
        <f t="shared" ca="1" si="284"/>
        <v>282.30600979845713</v>
      </c>
      <c r="AC434" s="80">
        <f t="shared" si="285"/>
        <v>13.442645608885682</v>
      </c>
      <c r="AD434" s="69">
        <f t="shared" si="286"/>
        <v>2276.7924931764705</v>
      </c>
      <c r="AE434" s="69">
        <f t="shared" si="306"/>
        <v>2067.6766612436977</v>
      </c>
      <c r="AF434" s="69">
        <f t="shared" si="287"/>
        <v>2084.4712799999998</v>
      </c>
      <c r="AG434" s="95">
        <f t="shared" si="307"/>
        <v>1906.7228228571428</v>
      </c>
      <c r="AH434" s="93">
        <f t="shared" si="288"/>
        <v>27.536158099187777</v>
      </c>
      <c r="AI434" s="81">
        <f t="shared" si="289"/>
        <v>0.80856080473236713</v>
      </c>
      <c r="AJ434" s="80">
        <f t="shared" si="290"/>
        <v>20.010924287999995</v>
      </c>
      <c r="AK434" s="80">
        <f t="shared" si="291"/>
        <v>30.713884078372768</v>
      </c>
      <c r="AL434" s="78">
        <f t="shared" ca="1" si="292"/>
        <v>0.86886566073302918</v>
      </c>
      <c r="AM434" s="80">
        <f t="shared" ca="1" si="293"/>
        <v>28.68875658984792</v>
      </c>
      <c r="AN434" s="80">
        <f t="shared" si="294"/>
        <v>19.66482339622641</v>
      </c>
      <c r="AO434" s="80">
        <f t="shared" si="295"/>
        <v>2.4441305806813514</v>
      </c>
      <c r="AP434" s="80">
        <f t="shared" si="296"/>
        <v>2.6325579749834267</v>
      </c>
      <c r="AQ434" s="80">
        <f t="shared" ca="1" si="297"/>
        <v>2.5961787107834668</v>
      </c>
      <c r="AR434" s="80">
        <f t="shared" si="298"/>
        <v>2.7059913336820931</v>
      </c>
      <c r="AS434" s="78">
        <f t="shared" si="299"/>
        <v>-5.3705730377787394E-3</v>
      </c>
      <c r="AT434" s="96">
        <f t="shared" ca="1" si="300"/>
        <v>5</v>
      </c>
      <c r="AU434" s="97" t="str">
        <f t="shared" ca="1" si="301"/>
        <v>Sand mixture</v>
      </c>
      <c r="AV434" s="98">
        <f t="shared" si="302"/>
        <v>4</v>
      </c>
      <c r="AW434" s="99" t="str">
        <f t="shared" si="303"/>
        <v>Silt mxture</v>
      </c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</row>
    <row r="435" spans="1:69">
      <c r="A435">
        <v>8.44</v>
      </c>
      <c r="C435" s="89">
        <f t="shared" si="264"/>
        <v>-27.689951999999998</v>
      </c>
      <c r="D435" s="84">
        <f t="shared" si="265"/>
        <v>27.689951999999998</v>
      </c>
      <c r="E435" s="76">
        <v>1.6836</v>
      </c>
      <c r="F435" s="91">
        <f t="shared" si="266"/>
        <v>17.576784</v>
      </c>
      <c r="G435" s="80">
        <f t="shared" si="267"/>
        <v>17.729834400000001</v>
      </c>
      <c r="H435" s="81">
        <f t="shared" si="308"/>
        <v>19.4721312</v>
      </c>
      <c r="I435" s="102">
        <v>44.7</v>
      </c>
      <c r="J435" s="92">
        <f t="shared" si="268"/>
        <v>0.46666800000000003</v>
      </c>
      <c r="K435" s="102">
        <v>73.3</v>
      </c>
      <c r="L435" s="78">
        <f t="shared" si="269"/>
        <v>0.76525199999999993</v>
      </c>
      <c r="M435" s="81">
        <f t="shared" si="270"/>
        <v>0.86392650239999991</v>
      </c>
      <c r="N435" s="14">
        <f t="shared" si="304"/>
        <v>117</v>
      </c>
      <c r="O435" s="78">
        <f t="shared" si="271"/>
        <v>1.495815143999996</v>
      </c>
      <c r="P435" s="78">
        <f t="shared" si="272"/>
        <v>0.63188864160000024</v>
      </c>
      <c r="Q435" s="93">
        <f t="shared" si="273"/>
        <v>5.3572263544800025</v>
      </c>
      <c r="R435" s="80">
        <f t="shared" si="274"/>
        <v>8.4781178229680023</v>
      </c>
      <c r="S435" s="80">
        <f t="shared" si="275"/>
        <v>4092.598203332866</v>
      </c>
      <c r="T435" s="69">
        <f t="shared" si="276"/>
        <v>278.03100230400014</v>
      </c>
      <c r="U435" s="78">
        <f t="shared" si="277"/>
        <v>1.7899054755206594</v>
      </c>
      <c r="V435" s="69">
        <f t="shared" si="278"/>
        <v>111.69010167248915</v>
      </c>
      <c r="W435" s="80">
        <f t="shared" ca="1" si="279"/>
        <v>7.0822669250861674</v>
      </c>
      <c r="X435" s="80">
        <f t="shared" ca="1" si="280"/>
        <v>32.858077460725724</v>
      </c>
      <c r="Y435" s="94">
        <f t="shared" ca="1" si="281"/>
        <v>2.1656761305225188E-7</v>
      </c>
      <c r="Z435" s="80">
        <f t="shared" ca="1" si="282"/>
        <v>14</v>
      </c>
      <c r="AA435" s="80">
        <f t="shared" ca="1" si="283"/>
        <v>227.27626958400009</v>
      </c>
      <c r="AB435" s="80">
        <f t="shared" ca="1" si="284"/>
        <v>136.30341934309021</v>
      </c>
      <c r="AC435" s="80">
        <f t="shared" si="285"/>
        <v>13.710073755195332</v>
      </c>
      <c r="AD435" s="69">
        <f t="shared" si="286"/>
        <v>1909.884618352942</v>
      </c>
      <c r="AE435" s="69">
        <f t="shared" si="306"/>
        <v>2120.4357309579832</v>
      </c>
      <c r="AF435" s="69">
        <f t="shared" si="287"/>
        <v>1772.98344</v>
      </c>
      <c r="AG435" s="95">
        <f t="shared" si="307"/>
        <v>1951.9518857142859</v>
      </c>
      <c r="AH435" s="93">
        <f t="shared" si="288"/>
        <v>25.339392801031256</v>
      </c>
      <c r="AI435" s="81">
        <f t="shared" si="289"/>
        <v>0.73852886296286901</v>
      </c>
      <c r="AJ435" s="80">
        <f t="shared" si="290"/>
        <v>17.020641024</v>
      </c>
      <c r="AK435" s="80">
        <f t="shared" si="291"/>
        <v>25.691266130206067</v>
      </c>
      <c r="AL435" s="78">
        <f t="shared" ca="1" si="292"/>
        <v>0.89901620194317233</v>
      </c>
      <c r="AM435" s="80">
        <f t="shared" ca="1" si="293"/>
        <v>24.383607053385514</v>
      </c>
      <c r="AN435" s="80">
        <f t="shared" si="294"/>
        <v>16.726258867924528</v>
      </c>
      <c r="AO435" s="80">
        <f t="shared" si="295"/>
        <v>2.6321058024095252</v>
      </c>
      <c r="AP435" s="80">
        <f t="shared" si="296"/>
        <v>2.8746300755281045</v>
      </c>
      <c r="AQ435" s="80">
        <f t="shared" ca="1" si="297"/>
        <v>2.6750922150739429</v>
      </c>
      <c r="AR435" s="80">
        <f t="shared" si="298"/>
        <v>2.7816922807444424</v>
      </c>
      <c r="AS435" s="78">
        <f t="shared" si="299"/>
        <v>-6.0782546111327546E-3</v>
      </c>
      <c r="AT435" s="96">
        <f t="shared" ca="1" si="300"/>
        <v>4</v>
      </c>
      <c r="AU435" s="97" t="str">
        <f t="shared" ca="1" si="301"/>
        <v>Silt mxture</v>
      </c>
      <c r="AV435" s="98">
        <f t="shared" si="302"/>
        <v>4</v>
      </c>
      <c r="AW435" s="99" t="str">
        <f t="shared" si="303"/>
        <v>Silt mxture</v>
      </c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</row>
    <row r="436" spans="1:69">
      <c r="A436">
        <v>8.4600000000000009</v>
      </c>
      <c r="C436" s="89">
        <f t="shared" si="264"/>
        <v>-27.755568000000004</v>
      </c>
      <c r="D436" s="84">
        <f t="shared" si="265"/>
        <v>27.755568000000004</v>
      </c>
      <c r="E436" s="76">
        <v>1.7047000000000001</v>
      </c>
      <c r="F436" s="91">
        <f t="shared" si="266"/>
        <v>17.797067999999999</v>
      </c>
      <c r="G436" s="80">
        <f t="shared" si="267"/>
        <v>17.951162400000001</v>
      </c>
      <c r="H436" s="81">
        <f t="shared" si="308"/>
        <v>19.566996</v>
      </c>
      <c r="I436" s="102">
        <v>45.8</v>
      </c>
      <c r="J436" s="92">
        <f t="shared" si="268"/>
        <v>0.47815199999999997</v>
      </c>
      <c r="K436" s="102">
        <v>73.8</v>
      </c>
      <c r="L436" s="78">
        <f t="shared" si="269"/>
        <v>0.77047199999999993</v>
      </c>
      <c r="M436" s="81">
        <f t="shared" si="270"/>
        <v>0.86597372160000008</v>
      </c>
      <c r="N436" s="14">
        <f t="shared" si="304"/>
        <v>117</v>
      </c>
      <c r="O436" s="78">
        <f t="shared" si="271"/>
        <v>1.4996536799999964</v>
      </c>
      <c r="P436" s="78">
        <f t="shared" si="272"/>
        <v>0.63367995840000035</v>
      </c>
      <c r="Q436" s="93">
        <f t="shared" si="273"/>
        <v>5.4289978776000014</v>
      </c>
      <c r="R436" s="80">
        <f t="shared" si="274"/>
        <v>8.5674129434483923</v>
      </c>
      <c r="S436" s="80">
        <f t="shared" si="275"/>
        <v>4047.8166234119012</v>
      </c>
      <c r="T436" s="69">
        <f t="shared" si="276"/>
        <v>278.81918169600016</v>
      </c>
      <c r="U436" s="78">
        <f t="shared" si="277"/>
        <v>1.7932410340364537</v>
      </c>
      <c r="V436" s="69">
        <f t="shared" si="278"/>
        <v>111.8982405238747</v>
      </c>
      <c r="W436" s="80">
        <f t="shared" ca="1" si="279"/>
        <v>7.1678522962359681</v>
      </c>
      <c r="X436" s="80">
        <f t="shared" ca="1" si="280"/>
        <v>32.909134680299019</v>
      </c>
      <c r="Y436" s="94">
        <f t="shared" ca="1" si="281"/>
        <v>2.1749054898151467E-7</v>
      </c>
      <c r="Z436" s="80">
        <f t="shared" ca="1" si="282"/>
        <v>14</v>
      </c>
      <c r="AA436" s="80">
        <f t="shared" ca="1" si="283"/>
        <v>230.32112208000004</v>
      </c>
      <c r="AB436" s="80">
        <f t="shared" ca="1" si="284"/>
        <v>138.71815555352586</v>
      </c>
      <c r="AC436" s="80">
        <f t="shared" si="285"/>
        <v>13.743521712720641</v>
      </c>
      <c r="AD436" s="69">
        <f t="shared" si="286"/>
        <v>1935.4716141176473</v>
      </c>
      <c r="AE436" s="69">
        <f t="shared" si="306"/>
        <v>2131.0944040336135</v>
      </c>
      <c r="AF436" s="69">
        <f t="shared" si="287"/>
        <v>1795.1162400000001</v>
      </c>
      <c r="AG436" s="95">
        <f t="shared" si="307"/>
        <v>1961.3956114285716</v>
      </c>
      <c r="AH436" s="93">
        <f t="shared" si="288"/>
        <v>25.244117327062241</v>
      </c>
      <c r="AI436" s="81">
        <f t="shared" si="289"/>
        <v>0.75456386723560243</v>
      </c>
      <c r="AJ436" s="80">
        <f t="shared" si="290"/>
        <v>17.233115904000002</v>
      </c>
      <c r="AK436" s="80">
        <f t="shared" si="291"/>
        <v>25.961857404389065</v>
      </c>
      <c r="AL436" s="78">
        <f t="shared" ca="1" si="292"/>
        <v>0.89886923054075263</v>
      </c>
      <c r="AM436" s="80">
        <f t="shared" ca="1" si="293"/>
        <v>24.645606856460773</v>
      </c>
      <c r="AN436" s="80">
        <f t="shared" si="294"/>
        <v>16.935058867924528</v>
      </c>
      <c r="AO436" s="80">
        <f t="shared" si="295"/>
        <v>2.6636269526479239</v>
      </c>
      <c r="AP436" s="80">
        <f t="shared" si="296"/>
        <v>2.9064325232293946</v>
      </c>
      <c r="AQ436" s="80">
        <f t="shared" ca="1" si="297"/>
        <v>2.6744846888852516</v>
      </c>
      <c r="AR436" s="80">
        <f t="shared" si="298"/>
        <v>2.7803992017480104</v>
      </c>
      <c r="AS436" s="78">
        <f t="shared" si="299"/>
        <v>-5.8050433686911195E-3</v>
      </c>
      <c r="AT436" s="96">
        <f t="shared" ca="1" si="300"/>
        <v>4</v>
      </c>
      <c r="AU436" s="97" t="str">
        <f t="shared" ca="1" si="301"/>
        <v>Silt mxture</v>
      </c>
      <c r="AV436" s="98">
        <f t="shared" si="302"/>
        <v>4</v>
      </c>
      <c r="AW436" s="99" t="str">
        <f t="shared" si="303"/>
        <v>Silt mxture</v>
      </c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</row>
    <row r="437" spans="1:69">
      <c r="A437">
        <v>8.48</v>
      </c>
      <c r="C437" s="89">
        <f t="shared" si="264"/>
        <v>-27.821184000000002</v>
      </c>
      <c r="D437" s="84">
        <f t="shared" si="265"/>
        <v>27.821184000000002</v>
      </c>
      <c r="E437" s="76">
        <v>1.8514999999999999</v>
      </c>
      <c r="F437" s="91">
        <f t="shared" si="266"/>
        <v>19.329659999999997</v>
      </c>
      <c r="G437" s="80">
        <f t="shared" si="267"/>
        <v>19.487930399999996</v>
      </c>
      <c r="H437" s="81">
        <f t="shared" si="308"/>
        <v>19.285533599999997</v>
      </c>
      <c r="I437" s="102">
        <v>48.7</v>
      </c>
      <c r="J437" s="92">
        <f t="shared" si="268"/>
        <v>0.50842799999999999</v>
      </c>
      <c r="K437" s="102">
        <v>75.8</v>
      </c>
      <c r="L437" s="78">
        <f t="shared" si="269"/>
        <v>0.79135199999999994</v>
      </c>
      <c r="M437" s="81">
        <f t="shared" si="270"/>
        <v>0.86802094080000003</v>
      </c>
      <c r="N437" s="14">
        <f t="shared" si="304"/>
        <v>117</v>
      </c>
      <c r="O437" s="78">
        <f t="shared" si="271"/>
        <v>1.5034922159999964</v>
      </c>
      <c r="P437" s="78">
        <f t="shared" si="272"/>
        <v>0.63547127520000035</v>
      </c>
      <c r="Q437" s="93">
        <f t="shared" si="273"/>
        <v>5.9348646007200001</v>
      </c>
      <c r="R437" s="80">
        <f t="shared" si="274"/>
        <v>9.3393121488491104</v>
      </c>
      <c r="S437" s="80">
        <f t="shared" si="275"/>
        <v>4161.4864974808161</v>
      </c>
      <c r="T437" s="69">
        <f t="shared" si="276"/>
        <v>279.60736108800018</v>
      </c>
      <c r="U437" s="78">
        <f t="shared" si="277"/>
        <v>1.8036507574633658</v>
      </c>
      <c r="V437" s="69">
        <f t="shared" si="278"/>
        <v>112.54780726571403</v>
      </c>
      <c r="W437" s="80">
        <f t="shared" ca="1" si="279"/>
        <v>7.6093020296091227</v>
      </c>
      <c r="X437" s="80">
        <f t="shared" ca="1" si="280"/>
        <v>33.290697123381484</v>
      </c>
      <c r="Y437" s="94">
        <f t="shared" ca="1" si="281"/>
        <v>2.7688954972634064E-7</v>
      </c>
      <c r="Z437" s="80">
        <f t="shared" ca="1" si="282"/>
        <v>14</v>
      </c>
      <c r="AA437" s="80">
        <f t="shared" ca="1" si="283"/>
        <v>251.78213457599998</v>
      </c>
      <c r="AB437" s="80">
        <f t="shared" ca="1" si="284"/>
        <v>193.05925441445228</v>
      </c>
      <c r="AC437" s="80">
        <f t="shared" si="285"/>
        <v>13.659328091101262</v>
      </c>
      <c r="AD437" s="69">
        <f t="shared" si="286"/>
        <v>2115.8162569411761</v>
      </c>
      <c r="AE437" s="69">
        <f t="shared" si="306"/>
        <v>2099.161386352941</v>
      </c>
      <c r="AF437" s="69">
        <f t="shared" si="287"/>
        <v>1948.7930399999998</v>
      </c>
      <c r="AG437" s="95">
        <f t="shared" si="307"/>
        <v>1934.6363999999999</v>
      </c>
      <c r="AH437" s="93">
        <f t="shared" si="288"/>
        <v>26.053643392262924</v>
      </c>
      <c r="AI437" s="81">
        <f t="shared" si="289"/>
        <v>0.80008022367334175</v>
      </c>
      <c r="AJ437" s="80">
        <f t="shared" si="290"/>
        <v>18.708413183999994</v>
      </c>
      <c r="AK437" s="80">
        <f t="shared" si="291"/>
        <v>28.300945905603363</v>
      </c>
      <c r="AL437" s="78">
        <f t="shared" ca="1" si="292"/>
        <v>0.88581095921925124</v>
      </c>
      <c r="AM437" s="80">
        <f t="shared" ca="1" si="293"/>
        <v>26.694820885666868</v>
      </c>
      <c r="AN437" s="80">
        <f t="shared" si="294"/>
        <v>18.384839999999997</v>
      </c>
      <c r="AO437" s="80">
        <f t="shared" si="295"/>
        <v>2.6089378890638901</v>
      </c>
      <c r="AP437" s="80">
        <f t="shared" si="296"/>
        <v>2.8270441077905177</v>
      </c>
      <c r="AQ437" s="80">
        <f t="shared" ca="1" si="297"/>
        <v>2.6399892363997579</v>
      </c>
      <c r="AR437" s="80">
        <f t="shared" si="298"/>
        <v>2.7463468289895561</v>
      </c>
      <c r="AS437" s="78">
        <f t="shared" si="299"/>
        <v>-4.2630712183274778E-3</v>
      </c>
      <c r="AT437" s="96">
        <f t="shared" ca="1" si="300"/>
        <v>4</v>
      </c>
      <c r="AU437" s="97" t="str">
        <f t="shared" ca="1" si="301"/>
        <v>Silt mxture</v>
      </c>
      <c r="AV437" s="98">
        <f t="shared" si="302"/>
        <v>4</v>
      </c>
      <c r="AW437" s="99" t="str">
        <f t="shared" si="303"/>
        <v>Silt mxture</v>
      </c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</row>
    <row r="438" spans="1:69">
      <c r="A438">
        <v>8.5</v>
      </c>
      <c r="C438" s="89">
        <f t="shared" si="264"/>
        <v>-27.886800000000001</v>
      </c>
      <c r="D438" s="84">
        <f t="shared" si="265"/>
        <v>27.886800000000001</v>
      </c>
      <c r="E438" s="76">
        <v>1.8814</v>
      </c>
      <c r="F438" s="91">
        <f t="shared" si="266"/>
        <v>19.641815999999999</v>
      </c>
      <c r="G438" s="80">
        <f t="shared" si="267"/>
        <v>19.8038448</v>
      </c>
      <c r="H438" s="81">
        <f t="shared" si="308"/>
        <v>19.096639199999998</v>
      </c>
      <c r="I438" s="102">
        <v>54.5</v>
      </c>
      <c r="J438" s="92">
        <f t="shared" si="268"/>
        <v>0.56897999999999993</v>
      </c>
      <c r="K438" s="102">
        <v>77.599999999999994</v>
      </c>
      <c r="L438" s="78">
        <f t="shared" si="269"/>
        <v>0.81014399999999986</v>
      </c>
      <c r="M438" s="81">
        <f t="shared" si="270"/>
        <v>0.87006815999999998</v>
      </c>
      <c r="N438" s="14">
        <f t="shared" si="304"/>
        <v>117</v>
      </c>
      <c r="O438" s="78">
        <f t="shared" si="271"/>
        <v>1.5073307519999963</v>
      </c>
      <c r="P438" s="78">
        <f t="shared" si="272"/>
        <v>0.63726259200000035</v>
      </c>
      <c r="Q438" s="93">
        <f t="shared" si="273"/>
        <v>6.0378496358400007</v>
      </c>
      <c r="R438" s="80">
        <f t="shared" si="274"/>
        <v>9.4746650935380767</v>
      </c>
      <c r="S438" s="80">
        <f t="shared" si="275"/>
        <v>3783.1401182301461</v>
      </c>
      <c r="T438" s="69">
        <f t="shared" si="276"/>
        <v>280.39554048000014</v>
      </c>
      <c r="U438" s="78">
        <f t="shared" si="277"/>
        <v>1.817473535034277</v>
      </c>
      <c r="V438" s="69">
        <f t="shared" si="278"/>
        <v>113.41034858613888</v>
      </c>
      <c r="W438" s="80">
        <f t="shared" ca="1" si="279"/>
        <v>7.8345938284093668</v>
      </c>
      <c r="X438" s="80">
        <f t="shared" ca="1" si="280"/>
        <v>33.379877098409828</v>
      </c>
      <c r="Y438" s="94">
        <f t="shared" ca="1" si="281"/>
        <v>2.4039488780176114E-7</v>
      </c>
      <c r="Z438" s="80">
        <f t="shared" ca="1" si="282"/>
        <v>14</v>
      </c>
      <c r="AA438" s="80">
        <f t="shared" ca="1" si="283"/>
        <v>256.15119667200003</v>
      </c>
      <c r="AB438" s="80">
        <f t="shared" ca="1" si="284"/>
        <v>170.52213651023712</v>
      </c>
      <c r="AC438" s="80">
        <f t="shared" si="285"/>
        <v>13.949100532449377</v>
      </c>
      <c r="AD438" s="69">
        <f t="shared" si="286"/>
        <v>2152.5310644705883</v>
      </c>
      <c r="AE438" s="69">
        <f t="shared" si="306"/>
        <v>2080.7529938823532</v>
      </c>
      <c r="AF438" s="69">
        <f t="shared" si="287"/>
        <v>1980.3844799999999</v>
      </c>
      <c r="AG438" s="95">
        <f t="shared" si="307"/>
        <v>1919.37312</v>
      </c>
      <c r="AH438" s="93">
        <f t="shared" si="288"/>
        <v>24.76955732278573</v>
      </c>
      <c r="AI438" s="81">
        <f t="shared" si="289"/>
        <v>0.89285014865583012</v>
      </c>
      <c r="AJ438" s="80">
        <f t="shared" si="290"/>
        <v>19.011691008</v>
      </c>
      <c r="AK438" s="80">
        <f t="shared" si="291"/>
        <v>28.71110634405478</v>
      </c>
      <c r="AL438" s="78">
        <f t="shared" ca="1" si="292"/>
        <v>0.89358831368192337</v>
      </c>
      <c r="AM438" s="80">
        <f t="shared" ca="1" si="293"/>
        <v>27.197831677098744</v>
      </c>
      <c r="AN438" s="80">
        <f t="shared" si="294"/>
        <v>18.682872452830189</v>
      </c>
      <c r="AO438" s="80">
        <f t="shared" si="295"/>
        <v>2.8730784640364373</v>
      </c>
      <c r="AP438" s="80">
        <f t="shared" si="296"/>
        <v>3.1097727059226088</v>
      </c>
      <c r="AQ438" s="80">
        <f t="shared" ca="1" si="297"/>
        <v>2.660180465762489</v>
      </c>
      <c r="AR438" s="80">
        <f t="shared" si="298"/>
        <v>2.7659537804020808</v>
      </c>
      <c r="AS438" s="78">
        <f t="shared" si="299"/>
        <v>-3.2751681463907296E-3</v>
      </c>
      <c r="AT438" s="96">
        <f t="shared" ca="1" si="300"/>
        <v>4</v>
      </c>
      <c r="AU438" s="97" t="str">
        <f t="shared" ca="1" si="301"/>
        <v>Silt mxture</v>
      </c>
      <c r="AV438" s="98">
        <f t="shared" si="302"/>
        <v>4</v>
      </c>
      <c r="AW438" s="99" t="str">
        <f t="shared" si="303"/>
        <v>Silt mxture</v>
      </c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</row>
    <row r="439" spans="1:69">
      <c r="A439">
        <v>8.52</v>
      </c>
      <c r="C439" s="89">
        <f t="shared" si="264"/>
        <v>-27.952415999999999</v>
      </c>
      <c r="D439" s="84">
        <f t="shared" si="265"/>
        <v>27.952415999999999</v>
      </c>
      <c r="E439" s="76">
        <v>1.8900999999999999</v>
      </c>
      <c r="F439" s="91">
        <f t="shared" si="266"/>
        <v>19.732643999999997</v>
      </c>
      <c r="G439" s="80">
        <f t="shared" si="267"/>
        <v>19.895716799999995</v>
      </c>
      <c r="H439" s="81">
        <f t="shared" si="308"/>
        <v>19.437713999999996</v>
      </c>
      <c r="I439" s="102">
        <v>53.5</v>
      </c>
      <c r="J439" s="92">
        <f t="shared" si="268"/>
        <v>0.55853999999999993</v>
      </c>
      <c r="K439" s="102">
        <v>78.099999999999994</v>
      </c>
      <c r="L439" s="78">
        <f t="shared" si="269"/>
        <v>0.81536399999999987</v>
      </c>
      <c r="M439" s="81">
        <f t="shared" si="270"/>
        <v>0.87211537919999993</v>
      </c>
      <c r="N439" s="14">
        <f t="shared" si="304"/>
        <v>117</v>
      </c>
      <c r="O439" s="78">
        <f t="shared" si="271"/>
        <v>1.5111692879999963</v>
      </c>
      <c r="P439" s="78">
        <f t="shared" si="272"/>
        <v>0.63905390880000035</v>
      </c>
      <c r="Q439" s="93">
        <f t="shared" si="273"/>
        <v>6.0669006789599997</v>
      </c>
      <c r="R439" s="80">
        <f t="shared" si="274"/>
        <v>9.4935663414566633</v>
      </c>
      <c r="S439" s="80">
        <f t="shared" si="275"/>
        <v>3872.3957864937793</v>
      </c>
      <c r="T439" s="69">
        <f t="shared" si="276"/>
        <v>281.18371987200015</v>
      </c>
      <c r="U439" s="78">
        <f t="shared" si="277"/>
        <v>1.8154829074319605</v>
      </c>
      <c r="V439" s="69">
        <f t="shared" si="278"/>
        <v>113.28613342375434</v>
      </c>
      <c r="W439" s="80">
        <f t="shared" ca="1" si="279"/>
        <v>7.8360605835441541</v>
      </c>
      <c r="X439" s="80">
        <f t="shared" ca="1" si="280"/>
        <v>33.384722710784672</v>
      </c>
      <c r="Y439" s="94">
        <f t="shared" ca="1" si="281"/>
        <v>2.5219697012707597E-7</v>
      </c>
      <c r="Z439" s="80">
        <f t="shared" ca="1" si="282"/>
        <v>14</v>
      </c>
      <c r="AA439" s="80">
        <f t="shared" ca="1" si="283"/>
        <v>257.38366516799999</v>
      </c>
      <c r="AB439" s="80">
        <f t="shared" ca="1" si="284"/>
        <v>179.75459219696702</v>
      </c>
      <c r="AC439" s="80">
        <f t="shared" si="285"/>
        <v>13.878209347690827</v>
      </c>
      <c r="AD439" s="69">
        <f t="shared" si="286"/>
        <v>2162.8879425882351</v>
      </c>
      <c r="AE439" s="69">
        <f t="shared" si="306"/>
        <v>2127.1533140168067</v>
      </c>
      <c r="AF439" s="69">
        <f t="shared" si="287"/>
        <v>1989.5716799999996</v>
      </c>
      <c r="AG439" s="95">
        <f t="shared" si="307"/>
        <v>1959.1972457142856</v>
      </c>
      <c r="AH439" s="93">
        <f t="shared" si="288"/>
        <v>25.108881079728384</v>
      </c>
      <c r="AI439" s="81">
        <f t="shared" si="289"/>
        <v>0.87401077171848074</v>
      </c>
      <c r="AJ439" s="80">
        <f t="shared" si="290"/>
        <v>19.099888127999996</v>
      </c>
      <c r="AK439" s="80">
        <f t="shared" si="291"/>
        <v>28.768382852898977</v>
      </c>
      <c r="AL439" s="78">
        <f t="shared" ca="1" si="292"/>
        <v>0.89106413322514211</v>
      </c>
      <c r="AM439" s="80">
        <f t="shared" ca="1" si="293"/>
        <v>27.225432766812581</v>
      </c>
      <c r="AN439" s="80">
        <f t="shared" si="294"/>
        <v>18.769544150943389</v>
      </c>
      <c r="AO439" s="80">
        <f t="shared" si="295"/>
        <v>2.8073379090317574</v>
      </c>
      <c r="AP439" s="80">
        <f t="shared" si="296"/>
        <v>3.0380948980954172</v>
      </c>
      <c r="AQ439" s="80">
        <f t="shared" ca="1" si="297"/>
        <v>2.6533335457303284</v>
      </c>
      <c r="AR439" s="80">
        <f t="shared" si="298"/>
        <v>2.7582644381526444</v>
      </c>
      <c r="AS439" s="78">
        <f t="shared" si="299"/>
        <v>-3.0869064992193685E-3</v>
      </c>
      <c r="AT439" s="96">
        <f t="shared" ca="1" si="300"/>
        <v>4</v>
      </c>
      <c r="AU439" s="97" t="str">
        <f t="shared" ca="1" si="301"/>
        <v>Silt mxture</v>
      </c>
      <c r="AV439" s="98">
        <f t="shared" si="302"/>
        <v>4</v>
      </c>
      <c r="AW439" s="99" t="str">
        <f t="shared" si="303"/>
        <v>Silt mxture</v>
      </c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</row>
    <row r="440" spans="1:69">
      <c r="A440">
        <v>8.5399999999999991</v>
      </c>
      <c r="C440" s="89">
        <f t="shared" si="264"/>
        <v>-28.018031999999998</v>
      </c>
      <c r="D440" s="84">
        <f t="shared" si="265"/>
        <v>28.018031999999998</v>
      </c>
      <c r="E440" s="76">
        <v>1.8727</v>
      </c>
      <c r="F440" s="91">
        <f t="shared" si="266"/>
        <v>19.550988</v>
      </c>
      <c r="G440" s="80">
        <f t="shared" si="267"/>
        <v>19.7113464</v>
      </c>
      <c r="H440" s="81">
        <f t="shared" si="308"/>
        <v>19.865440799999998</v>
      </c>
      <c r="I440" s="102">
        <v>54.9</v>
      </c>
      <c r="J440" s="92">
        <f t="shared" si="268"/>
        <v>0.573156</v>
      </c>
      <c r="K440" s="102">
        <v>76.8</v>
      </c>
      <c r="L440" s="78">
        <f t="shared" si="269"/>
        <v>0.80179199999999995</v>
      </c>
      <c r="M440" s="81">
        <f t="shared" si="270"/>
        <v>0.87416259839999988</v>
      </c>
      <c r="N440" s="14">
        <f t="shared" si="304"/>
        <v>117</v>
      </c>
      <c r="O440" s="78">
        <f t="shared" si="271"/>
        <v>1.5150078239999962</v>
      </c>
      <c r="P440" s="78">
        <f t="shared" si="272"/>
        <v>0.64084522560000035</v>
      </c>
      <c r="Q440" s="93">
        <f t="shared" si="273"/>
        <v>6.0047917300800009</v>
      </c>
      <c r="R440" s="80">
        <f t="shared" si="274"/>
        <v>9.3701122988907812</v>
      </c>
      <c r="S440" s="80">
        <f t="shared" si="275"/>
        <v>3735.0140534575748</v>
      </c>
      <c r="T440" s="69">
        <f t="shared" si="276"/>
        <v>281.97189926400017</v>
      </c>
      <c r="U440" s="78">
        <f t="shared" si="277"/>
        <v>1.8181480222587298</v>
      </c>
      <c r="V440" s="69">
        <f t="shared" si="278"/>
        <v>113.45243658894474</v>
      </c>
      <c r="W440" s="80">
        <f t="shared" ca="1" si="279"/>
        <v>7.8315545917656859</v>
      </c>
      <c r="X440" s="80">
        <f t="shared" ca="1" si="280"/>
        <v>33.336186671730829</v>
      </c>
      <c r="Y440" s="94">
        <f t="shared" ca="1" si="281"/>
        <v>2.2951015184035207E-7</v>
      </c>
      <c r="Z440" s="80">
        <f t="shared" ca="1" si="282"/>
        <v>14</v>
      </c>
      <c r="AA440" s="80">
        <f t="shared" ca="1" si="283"/>
        <v>254.74874006400003</v>
      </c>
      <c r="AB440" s="80">
        <f t="shared" ca="1" si="284"/>
        <v>161.90978403662871</v>
      </c>
      <c r="AC440" s="80">
        <f t="shared" si="285"/>
        <v>13.988021838307322</v>
      </c>
      <c r="AD440" s="69">
        <f t="shared" si="286"/>
        <v>2140.7457148235299</v>
      </c>
      <c r="AE440" s="69">
        <f t="shared" si="306"/>
        <v>2169.4127265882353</v>
      </c>
      <c r="AF440" s="69">
        <f t="shared" si="287"/>
        <v>1971.1346399999998</v>
      </c>
      <c r="AG440" s="95">
        <f t="shared" si="307"/>
        <v>1995.5015999999996</v>
      </c>
      <c r="AH440" s="93">
        <f t="shared" si="288"/>
        <v>24.542886281658365</v>
      </c>
      <c r="AI440" s="81">
        <f t="shared" si="289"/>
        <v>0.89437508013479328</v>
      </c>
      <c r="AJ440" s="80">
        <f t="shared" si="290"/>
        <v>18.922892544</v>
      </c>
      <c r="AK440" s="80">
        <f t="shared" si="291"/>
        <v>28.394279693608429</v>
      </c>
      <c r="AL440" s="78">
        <f t="shared" ca="1" si="292"/>
        <v>0.89627934128640285</v>
      </c>
      <c r="AM440" s="80">
        <f t="shared" ca="1" si="293"/>
        <v>26.950226821939637</v>
      </c>
      <c r="AN440" s="80">
        <f t="shared" si="294"/>
        <v>18.595609811320752</v>
      </c>
      <c r="AO440" s="80">
        <f t="shared" si="295"/>
        <v>2.9077465758503438</v>
      </c>
      <c r="AP440" s="80">
        <f t="shared" si="296"/>
        <v>3.1498424675168559</v>
      </c>
      <c r="AQ440" s="80">
        <f t="shared" ca="1" si="297"/>
        <v>2.6667999813885679</v>
      </c>
      <c r="AR440" s="80">
        <f t="shared" si="298"/>
        <v>2.7707322398987264</v>
      </c>
      <c r="AS440" s="78">
        <f t="shared" si="299"/>
        <v>-3.9772066285605878E-3</v>
      </c>
      <c r="AT440" s="96">
        <f t="shared" ca="1" si="300"/>
        <v>4</v>
      </c>
      <c r="AU440" s="97" t="str">
        <f t="shared" ca="1" si="301"/>
        <v>Silt mxture</v>
      </c>
      <c r="AV440" s="98">
        <f t="shared" si="302"/>
        <v>4</v>
      </c>
      <c r="AW440" s="99" t="str">
        <f t="shared" si="303"/>
        <v>Silt mxture</v>
      </c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</row>
    <row r="441" spans="1:69">
      <c r="A441">
        <v>8.56</v>
      </c>
      <c r="C441" s="89">
        <f t="shared" si="264"/>
        <v>-28.083648000000004</v>
      </c>
      <c r="D441" s="84">
        <f t="shared" si="265"/>
        <v>28.083648000000004</v>
      </c>
      <c r="E441" s="76">
        <v>1.8789</v>
      </c>
      <c r="F441" s="91">
        <f t="shared" si="266"/>
        <v>19.615715999999999</v>
      </c>
      <c r="G441" s="80">
        <f t="shared" si="267"/>
        <v>19.776283199999998</v>
      </c>
      <c r="H441" s="81">
        <f t="shared" si="308"/>
        <v>20.032863599999999</v>
      </c>
      <c r="I441" s="102">
        <v>59.9</v>
      </c>
      <c r="J441" s="92">
        <f t="shared" si="268"/>
        <v>0.62535599999999991</v>
      </c>
      <c r="K441" s="102">
        <v>76.900000000000006</v>
      </c>
      <c r="L441" s="78">
        <f t="shared" si="269"/>
        <v>0.80283599999999999</v>
      </c>
      <c r="M441" s="81">
        <f t="shared" si="270"/>
        <v>0.87620981760000005</v>
      </c>
      <c r="N441" s="14">
        <f t="shared" si="304"/>
        <v>117</v>
      </c>
      <c r="O441" s="78">
        <f t="shared" si="271"/>
        <v>1.5188463599999966</v>
      </c>
      <c r="P441" s="78">
        <f t="shared" si="272"/>
        <v>0.64263654240000045</v>
      </c>
      <c r="Q441" s="93">
        <f t="shared" si="273"/>
        <v>6.0249541572000007</v>
      </c>
      <c r="R441" s="80">
        <f t="shared" si="274"/>
        <v>9.3753681275252614</v>
      </c>
      <c r="S441" s="80">
        <f t="shared" si="275"/>
        <v>3434.7375668936634</v>
      </c>
      <c r="T441" s="69">
        <f t="shared" si="276"/>
        <v>282.76007865600025</v>
      </c>
      <c r="U441" s="78">
        <f t="shared" si="277"/>
        <v>1.828497285726367</v>
      </c>
      <c r="V441" s="69">
        <f t="shared" si="278"/>
        <v>114.0982306293253</v>
      </c>
      <c r="W441" s="80">
        <f t="shared" ca="1" si="279"/>
        <v>7.9699049209322075</v>
      </c>
      <c r="X441" s="80">
        <f t="shared" ca="1" si="280"/>
        <v>33.360423199340616</v>
      </c>
      <c r="Y441" s="94">
        <f t="shared" ca="1" si="281"/>
        <v>1.9685408985643785E-7</v>
      </c>
      <c r="Z441" s="80">
        <f t="shared" ca="1" si="282"/>
        <v>14</v>
      </c>
      <c r="AA441" s="80">
        <f t="shared" ca="1" si="283"/>
        <v>255.60411576000001</v>
      </c>
      <c r="AB441" s="80">
        <f t="shared" ca="1" si="284"/>
        <v>139.33859696721524</v>
      </c>
      <c r="AC441" s="80">
        <f t="shared" si="285"/>
        <v>14.242812599001724</v>
      </c>
      <c r="AD441" s="69">
        <f t="shared" si="286"/>
        <v>2147.9337458823534</v>
      </c>
      <c r="AE441" s="69">
        <f t="shared" si="306"/>
        <v>2178.850182857143</v>
      </c>
      <c r="AF441" s="69">
        <f t="shared" si="287"/>
        <v>1977.6283199999998</v>
      </c>
      <c r="AG441" s="95">
        <f t="shared" si="307"/>
        <v>2003.9072914285714</v>
      </c>
      <c r="AH441" s="93">
        <f t="shared" si="288"/>
        <v>23.376528724279829</v>
      </c>
      <c r="AI441" s="81">
        <f t="shared" si="289"/>
        <v>0.97310992877021218</v>
      </c>
      <c r="AJ441" s="80">
        <f t="shared" si="290"/>
        <v>18.985231871999996</v>
      </c>
      <c r="AK441" s="80">
        <f t="shared" si="291"/>
        <v>28.410206447046246</v>
      </c>
      <c r="AL441" s="78">
        <f t="shared" ca="1" si="292"/>
        <v>0.90471794642397452</v>
      </c>
      <c r="AM441" s="80">
        <f t="shared" ca="1" si="293"/>
        <v>27.087301726608395</v>
      </c>
      <c r="AN441" s="80">
        <f t="shared" si="294"/>
        <v>18.656870943396225</v>
      </c>
      <c r="AO441" s="80">
        <f t="shared" si="295"/>
        <v>3.1621513187068433</v>
      </c>
      <c r="AP441" s="80">
        <f t="shared" si="296"/>
        <v>3.4252124516729259</v>
      </c>
      <c r="AQ441" s="80">
        <f t="shared" ca="1" si="297"/>
        <v>2.6887267768271506</v>
      </c>
      <c r="AR441" s="80">
        <f t="shared" si="298"/>
        <v>2.7918900877500716</v>
      </c>
      <c r="AS441" s="78">
        <f t="shared" si="299"/>
        <v>-4.0188454843368944E-3</v>
      </c>
      <c r="AT441" s="96">
        <f t="shared" ca="1" si="300"/>
        <v>4</v>
      </c>
      <c r="AU441" s="97" t="str">
        <f t="shared" ca="1" si="301"/>
        <v>Silt mxture</v>
      </c>
      <c r="AV441" s="98">
        <f t="shared" si="302"/>
        <v>4</v>
      </c>
      <c r="AW441" s="99" t="str">
        <f t="shared" si="303"/>
        <v>Silt mxture</v>
      </c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</row>
    <row r="442" spans="1:69">
      <c r="A442">
        <v>8.58</v>
      </c>
      <c r="C442" s="89">
        <f t="shared" si="264"/>
        <v>-28.149264000000002</v>
      </c>
      <c r="D442" s="84">
        <f t="shared" si="265"/>
        <v>28.149264000000002</v>
      </c>
      <c r="E442" s="76">
        <v>1.9498</v>
      </c>
      <c r="F442" s="91">
        <f t="shared" si="266"/>
        <v>20.355912</v>
      </c>
      <c r="G442" s="80">
        <f t="shared" si="267"/>
        <v>20.517523199999999</v>
      </c>
      <c r="H442" s="81">
        <f t="shared" si="308"/>
        <v>20.078277599999996</v>
      </c>
      <c r="I442" s="102">
        <v>64.2</v>
      </c>
      <c r="J442" s="92">
        <f t="shared" si="268"/>
        <v>0.67024799999999995</v>
      </c>
      <c r="K442" s="102">
        <v>77.400000000000006</v>
      </c>
      <c r="L442" s="78">
        <f t="shared" si="269"/>
        <v>0.808056</v>
      </c>
      <c r="M442" s="81">
        <f t="shared" si="270"/>
        <v>0.8782570368</v>
      </c>
      <c r="N442" s="14">
        <f t="shared" si="304"/>
        <v>117</v>
      </c>
      <c r="O442" s="78">
        <f t="shared" si="271"/>
        <v>1.5226848959999966</v>
      </c>
      <c r="P442" s="78">
        <f t="shared" si="272"/>
        <v>0.64442785920000045</v>
      </c>
      <c r="Q442" s="93">
        <f t="shared" si="273"/>
        <v>6.2682966403200009</v>
      </c>
      <c r="R442" s="80">
        <f t="shared" si="274"/>
        <v>9.7269175297628045</v>
      </c>
      <c r="S442" s="80">
        <f t="shared" si="275"/>
        <v>3334.1193995269182</v>
      </c>
      <c r="T442" s="69">
        <f t="shared" si="276"/>
        <v>283.54825804800021</v>
      </c>
      <c r="U442" s="78">
        <f t="shared" si="277"/>
        <v>1.8380647247084623</v>
      </c>
      <c r="V442" s="69">
        <f t="shared" si="278"/>
        <v>114.69523882180805</v>
      </c>
      <c r="W442" s="80">
        <f t="shared" ca="1" si="279"/>
        <v>8.2499076839207213</v>
      </c>
      <c r="X442" s="80">
        <f t="shared" ca="1" si="280"/>
        <v>33.534582012170986</v>
      </c>
      <c r="Y442" s="94">
        <f t="shared" ca="1" si="281"/>
        <v>2.0172827112913909E-7</v>
      </c>
      <c r="Z442" s="80">
        <f t="shared" ca="1" si="282"/>
        <v>14</v>
      </c>
      <c r="AA442" s="80">
        <f t="shared" ca="1" si="283"/>
        <v>265.927736256</v>
      </c>
      <c r="AB442" s="80">
        <f t="shared" ca="1" si="284"/>
        <v>148.55577917596216</v>
      </c>
      <c r="AC442" s="80">
        <f t="shared" si="285"/>
        <v>14.333199480713137</v>
      </c>
      <c r="AD442" s="69">
        <f t="shared" si="286"/>
        <v>2234.6868592941178</v>
      </c>
      <c r="AE442" s="69">
        <f t="shared" si="306"/>
        <v>2164.8494004705885</v>
      </c>
      <c r="AF442" s="69">
        <f t="shared" si="287"/>
        <v>2051.7523200000001</v>
      </c>
      <c r="AG442" s="95">
        <f t="shared" si="307"/>
        <v>1992.3904799999998</v>
      </c>
      <c r="AH442" s="93">
        <f t="shared" si="288"/>
        <v>23.084190881136863</v>
      </c>
      <c r="AI442" s="81">
        <f t="shared" si="289"/>
        <v>1.0400667668713965</v>
      </c>
      <c r="AJ442" s="80">
        <f t="shared" si="290"/>
        <v>19.696822271999999</v>
      </c>
      <c r="AK442" s="80">
        <f t="shared" si="291"/>
        <v>29.475507665947891</v>
      </c>
      <c r="AL442" s="78">
        <f t="shared" ca="1" si="292"/>
        <v>0.90347115777004283</v>
      </c>
      <c r="AM442" s="80">
        <f t="shared" ca="1" si="293"/>
        <v>28.093015883957399</v>
      </c>
      <c r="AN442" s="80">
        <f t="shared" si="294"/>
        <v>19.356153962264148</v>
      </c>
      <c r="AO442" s="80">
        <f t="shared" si="295"/>
        <v>3.2667100871122687</v>
      </c>
      <c r="AP442" s="80">
        <f t="shared" si="296"/>
        <v>3.5285796555523019</v>
      </c>
      <c r="AQ442" s="80">
        <f t="shared" ca="1" si="297"/>
        <v>2.6852325911856716</v>
      </c>
      <c r="AR442" s="80">
        <f t="shared" si="298"/>
        <v>2.7880851014588091</v>
      </c>
      <c r="AS442" s="78">
        <f t="shared" si="299"/>
        <v>-3.6957954406601511E-3</v>
      </c>
      <c r="AT442" s="96">
        <f t="shared" ca="1" si="300"/>
        <v>4</v>
      </c>
      <c r="AU442" s="97" t="str">
        <f t="shared" ca="1" si="301"/>
        <v>Silt mxture</v>
      </c>
      <c r="AV442" s="98">
        <f t="shared" si="302"/>
        <v>4</v>
      </c>
      <c r="AW442" s="99" t="str">
        <f t="shared" si="303"/>
        <v>Silt mxture</v>
      </c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</row>
    <row r="443" spans="1:69">
      <c r="A443">
        <v>8.6</v>
      </c>
      <c r="C443" s="89">
        <f t="shared" si="264"/>
        <v>-28.214880000000001</v>
      </c>
      <c r="D443" s="84">
        <f t="shared" si="265"/>
        <v>28.214880000000001</v>
      </c>
      <c r="E443" s="76">
        <v>1.9473</v>
      </c>
      <c r="F443" s="91">
        <f t="shared" si="266"/>
        <v>20.329812</v>
      </c>
      <c r="G443" s="80">
        <f t="shared" si="267"/>
        <v>20.4924672</v>
      </c>
      <c r="H443" s="81">
        <f t="shared" si="308"/>
        <v>19.928602799999997</v>
      </c>
      <c r="I443" s="102">
        <v>70.2</v>
      </c>
      <c r="J443" s="92">
        <f t="shared" si="268"/>
        <v>0.73288799999999998</v>
      </c>
      <c r="K443" s="102">
        <v>77.900000000000006</v>
      </c>
      <c r="L443" s="78">
        <f t="shared" si="269"/>
        <v>0.813276</v>
      </c>
      <c r="M443" s="81">
        <f t="shared" si="270"/>
        <v>0.88030425599999995</v>
      </c>
      <c r="N443" s="14">
        <f t="shared" si="304"/>
        <v>117</v>
      </c>
      <c r="O443" s="78">
        <f t="shared" si="271"/>
        <v>1.5265234319999965</v>
      </c>
      <c r="P443" s="78">
        <f t="shared" si="272"/>
        <v>0.64621917600000045</v>
      </c>
      <c r="Q443" s="93">
        <f t="shared" si="273"/>
        <v>6.258761443440001</v>
      </c>
      <c r="R443" s="80">
        <f t="shared" si="274"/>
        <v>9.6851991953887744</v>
      </c>
      <c r="S443" s="80">
        <f t="shared" si="275"/>
        <v>3044.5136257076761</v>
      </c>
      <c r="T443" s="69">
        <f t="shared" si="276"/>
        <v>284.33643744000022</v>
      </c>
      <c r="U443" s="78">
        <f t="shared" si="277"/>
        <v>1.8484935257965511</v>
      </c>
      <c r="V443" s="69">
        <f t="shared" si="278"/>
        <v>115.34599600970479</v>
      </c>
      <c r="W443" s="80">
        <f t="shared" ca="1" si="279"/>
        <v>8.3791745768693335</v>
      </c>
      <c r="X443" s="80">
        <f t="shared" ca="1" si="280"/>
        <v>33.538815753239788</v>
      </c>
      <c r="Y443" s="94">
        <f t="shared" ca="1" si="281"/>
        <v>1.683345128973793E-7</v>
      </c>
      <c r="Z443" s="80">
        <f t="shared" ca="1" si="282"/>
        <v>14</v>
      </c>
      <c r="AA443" s="80">
        <f t="shared" ca="1" si="283"/>
        <v>265.52321275200006</v>
      </c>
      <c r="AB443" s="80">
        <f t="shared" ca="1" si="284"/>
        <v>123.77553419507578</v>
      </c>
      <c r="AC443" s="80">
        <f t="shared" si="285"/>
        <v>14.609442065454076</v>
      </c>
      <c r="AD443" s="69">
        <f t="shared" si="286"/>
        <v>2231.2875021176474</v>
      </c>
      <c r="AE443" s="69">
        <f t="shared" si="306"/>
        <v>2130.3019962352946</v>
      </c>
      <c r="AF443" s="69">
        <f t="shared" si="287"/>
        <v>2049.2467200000001</v>
      </c>
      <c r="AG443" s="95">
        <f t="shared" si="307"/>
        <v>1963.40904</v>
      </c>
      <c r="AH443" s="93">
        <f t="shared" si="288"/>
        <v>21.810721612013971</v>
      </c>
      <c r="AI443" s="81">
        <f t="shared" si="289"/>
        <v>1.1341167628860327</v>
      </c>
      <c r="AJ443" s="80">
        <f t="shared" si="290"/>
        <v>19.672768512000001</v>
      </c>
      <c r="AK443" s="80">
        <f t="shared" si="291"/>
        <v>29.349088470875074</v>
      </c>
      <c r="AL443" s="78">
        <f t="shared" ca="1" si="292"/>
        <v>0.91340570698866164</v>
      </c>
      <c r="AM443" s="80">
        <f t="shared" ca="1" si="293"/>
        <v>28.117923841614967</v>
      </c>
      <c r="AN443" s="80">
        <f t="shared" si="294"/>
        <v>19.332516226415095</v>
      </c>
      <c r="AO443" s="80">
        <f t="shared" si="295"/>
        <v>3.5763775676556899</v>
      </c>
      <c r="AP443" s="80">
        <f t="shared" si="296"/>
        <v>3.8642316404868504</v>
      </c>
      <c r="AQ443" s="80">
        <f t="shared" ca="1" si="297"/>
        <v>2.7110857490417009</v>
      </c>
      <c r="AR443" s="80">
        <f t="shared" si="298"/>
        <v>2.8131295354845918</v>
      </c>
      <c r="AS443" s="78">
        <f t="shared" si="299"/>
        <v>-3.5341376532546905E-3</v>
      </c>
      <c r="AT443" s="96">
        <f t="shared" ca="1" si="300"/>
        <v>4</v>
      </c>
      <c r="AU443" s="97" t="str">
        <f t="shared" ca="1" si="301"/>
        <v>Silt mxture</v>
      </c>
      <c r="AV443" s="98">
        <f t="shared" si="302"/>
        <v>4</v>
      </c>
      <c r="AW443" s="99" t="str">
        <f t="shared" si="303"/>
        <v>Silt mxture</v>
      </c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</row>
    <row r="444" spans="1:69">
      <c r="A444">
        <v>8.6199999999999992</v>
      </c>
      <c r="C444" s="89">
        <f t="shared" si="264"/>
        <v>-28.280495999999999</v>
      </c>
      <c r="D444" s="84">
        <f t="shared" si="265"/>
        <v>28.280495999999999</v>
      </c>
      <c r="E444" s="76">
        <v>1.9075</v>
      </c>
      <c r="F444" s="91">
        <f t="shared" si="266"/>
        <v>19.914299999999997</v>
      </c>
      <c r="G444" s="80">
        <f t="shared" si="267"/>
        <v>20.076328799999999</v>
      </c>
      <c r="H444" s="81">
        <f t="shared" si="308"/>
        <v>19.621214399999996</v>
      </c>
      <c r="I444" s="102">
        <v>77.2</v>
      </c>
      <c r="J444" s="92">
        <f t="shared" si="268"/>
        <v>0.80596800000000002</v>
      </c>
      <c r="K444" s="102">
        <v>77.599999999999994</v>
      </c>
      <c r="L444" s="78">
        <f t="shared" si="269"/>
        <v>0.81014399999999986</v>
      </c>
      <c r="M444" s="81">
        <f t="shared" si="270"/>
        <v>0.8823514751999999</v>
      </c>
      <c r="N444" s="14">
        <f t="shared" si="304"/>
        <v>117</v>
      </c>
      <c r="O444" s="78">
        <f t="shared" si="271"/>
        <v>1.5303619679999965</v>
      </c>
      <c r="P444" s="78">
        <f t="shared" si="272"/>
        <v>0.64801049280000045</v>
      </c>
      <c r="Q444" s="93">
        <f t="shared" si="273"/>
        <v>6.1201690545600007</v>
      </c>
      <c r="R444" s="80">
        <f t="shared" si="274"/>
        <v>9.4445523993218838</v>
      </c>
      <c r="S444" s="80">
        <f t="shared" si="275"/>
        <v>2707.152704354924</v>
      </c>
      <c r="T444" s="69">
        <f t="shared" si="276"/>
        <v>285.12461683200019</v>
      </c>
      <c r="U444" s="78">
        <f t="shared" si="277"/>
        <v>1.8588372812104239</v>
      </c>
      <c r="V444" s="69">
        <f t="shared" si="278"/>
        <v>115.99144634753046</v>
      </c>
      <c r="W444" s="80">
        <f t="shared" ca="1" si="279"/>
        <v>8.4238753361215508</v>
      </c>
      <c r="X444" s="80">
        <f t="shared" ca="1" si="280"/>
        <v>33.455638669056704</v>
      </c>
      <c r="Y444" s="94">
        <f t="shared" ca="1" si="281"/>
        <v>1.2737501407673265E-7</v>
      </c>
      <c r="Z444" s="80">
        <f t="shared" ca="1" si="282"/>
        <v>14</v>
      </c>
      <c r="AA444" s="80">
        <f t="shared" ca="1" si="283"/>
        <v>259.64353564800001</v>
      </c>
      <c r="AB444" s="80">
        <f t="shared" ca="1" si="284"/>
        <v>91.584274176267613</v>
      </c>
      <c r="AC444" s="80">
        <f t="shared" si="285"/>
        <v>14.966478241790522</v>
      </c>
      <c r="AD444" s="69">
        <f t="shared" si="286"/>
        <v>2181.8784508235294</v>
      </c>
      <c r="AE444" s="69">
        <f t="shared" si="306"/>
        <v>2093.063002084034</v>
      </c>
      <c r="AF444" s="69">
        <f t="shared" si="287"/>
        <v>2007.6328799999999</v>
      </c>
      <c r="AG444" s="95">
        <f t="shared" si="307"/>
        <v>1932.1397485714285</v>
      </c>
      <c r="AH444" s="93">
        <f t="shared" si="288"/>
        <v>20.180118415369893</v>
      </c>
      <c r="AI444" s="81">
        <f t="shared" si="289"/>
        <v>1.243757638117059</v>
      </c>
      <c r="AJ444" s="80">
        <f t="shared" si="290"/>
        <v>19.273275647999998</v>
      </c>
      <c r="AK444" s="80">
        <f t="shared" si="291"/>
        <v>28.619855755520859</v>
      </c>
      <c r="AL444" s="78">
        <f t="shared" ca="1" si="292"/>
        <v>0.92866615014808951</v>
      </c>
      <c r="AM444" s="80">
        <f t="shared" ca="1" si="293"/>
        <v>27.632596616042594</v>
      </c>
      <c r="AN444" s="80">
        <f t="shared" si="294"/>
        <v>18.939932830188678</v>
      </c>
      <c r="AO444" s="80">
        <f t="shared" si="295"/>
        <v>4.0145188297573613</v>
      </c>
      <c r="AP444" s="80">
        <f t="shared" si="296"/>
        <v>4.3457858374325813</v>
      </c>
      <c r="AQ444" s="80">
        <f t="shared" ca="1" si="297"/>
        <v>2.7509176311518218</v>
      </c>
      <c r="AR444" s="80">
        <f t="shared" si="298"/>
        <v>2.8518815665029162</v>
      </c>
      <c r="AS444" s="78">
        <f t="shared" si="299"/>
        <v>-3.8934327799729578E-3</v>
      </c>
      <c r="AT444" s="96">
        <f t="shared" ca="1" si="300"/>
        <v>4</v>
      </c>
      <c r="AU444" s="97" t="str">
        <f t="shared" ca="1" si="301"/>
        <v>Silt mxture</v>
      </c>
      <c r="AV444" s="98">
        <f t="shared" si="302"/>
        <v>4</v>
      </c>
      <c r="AW444" s="99" t="str">
        <f t="shared" si="303"/>
        <v>Silt mxture</v>
      </c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</row>
    <row r="445" spans="1:69">
      <c r="A445">
        <v>8.64</v>
      </c>
      <c r="C445" s="89">
        <f t="shared" si="264"/>
        <v>-28.346112000000002</v>
      </c>
      <c r="D445" s="84">
        <f t="shared" si="265"/>
        <v>28.346112000000002</v>
      </c>
      <c r="E445" s="76">
        <v>1.8043</v>
      </c>
      <c r="F445" s="91">
        <f t="shared" si="266"/>
        <v>18.836891999999999</v>
      </c>
      <c r="G445" s="80">
        <f t="shared" si="267"/>
        <v>18.997667999999997</v>
      </c>
      <c r="H445" s="81">
        <f t="shared" si="308"/>
        <v>19.245583199999999</v>
      </c>
      <c r="I445" s="102">
        <v>80.900000000000006</v>
      </c>
      <c r="J445" s="92">
        <f t="shared" si="268"/>
        <v>0.84459600000000001</v>
      </c>
      <c r="K445" s="102">
        <v>77</v>
      </c>
      <c r="L445" s="78">
        <f t="shared" si="269"/>
        <v>0.80387999999999993</v>
      </c>
      <c r="M445" s="81">
        <f t="shared" si="270"/>
        <v>0.88439869439999996</v>
      </c>
      <c r="N445" s="14">
        <f t="shared" si="304"/>
        <v>117</v>
      </c>
      <c r="O445" s="78">
        <f t="shared" si="271"/>
        <v>1.5342005039999966</v>
      </c>
      <c r="P445" s="78">
        <f t="shared" si="272"/>
        <v>0.64980180960000056</v>
      </c>
      <c r="Q445" s="93">
        <f t="shared" si="273"/>
        <v>5.7629442736800005</v>
      </c>
      <c r="R445" s="80">
        <f t="shared" si="274"/>
        <v>8.8687722756997314</v>
      </c>
      <c r="S445" s="80">
        <f t="shared" si="275"/>
        <v>2432.554248143143</v>
      </c>
      <c r="T445" s="69">
        <f t="shared" si="276"/>
        <v>285.9127962240002</v>
      </c>
      <c r="U445" s="78">
        <f t="shared" si="277"/>
        <v>1.8621681504172136</v>
      </c>
      <c r="V445" s="69">
        <f t="shared" si="278"/>
        <v>116.19929258603413</v>
      </c>
      <c r="W445" s="80">
        <f t="shared" ca="1" si="279"/>
        <v>8.2265750692572244</v>
      </c>
      <c r="X445" s="80">
        <f t="shared" ca="1" si="280"/>
        <v>33.199569561282566</v>
      </c>
      <c r="Y445" s="94">
        <f t="shared" ca="1" si="281"/>
        <v>9.0643075855242596E-8</v>
      </c>
      <c r="Z445" s="80">
        <f t="shared" ca="1" si="282"/>
        <v>14</v>
      </c>
      <c r="AA445" s="80">
        <f t="shared" ca="1" si="283"/>
        <v>244.48854494400001</v>
      </c>
      <c r="AB445" s="80">
        <f t="shared" ca="1" si="284"/>
        <v>61.369459546422142</v>
      </c>
      <c r="AC445" s="80">
        <f t="shared" si="285"/>
        <v>15.291629780563937</v>
      </c>
      <c r="AD445" s="69">
        <f t="shared" si="286"/>
        <v>2054.525587764706</v>
      </c>
      <c r="AE445" s="69">
        <f t="shared" si="306"/>
        <v>2034.7860919663867</v>
      </c>
      <c r="AF445" s="69">
        <f t="shared" si="287"/>
        <v>1899.7667999999999</v>
      </c>
      <c r="AG445" s="95">
        <f t="shared" si="307"/>
        <v>1882.9882285714286</v>
      </c>
      <c r="AH445" s="93">
        <f t="shared" si="288"/>
        <v>18.720448649826324</v>
      </c>
      <c r="AI445" s="81">
        <f t="shared" si="289"/>
        <v>1.2997747736650798</v>
      </c>
      <c r="AJ445" s="80">
        <f t="shared" si="290"/>
        <v>18.237761279999997</v>
      </c>
      <c r="AK445" s="80">
        <f t="shared" si="291"/>
        <v>26.875067502120395</v>
      </c>
      <c r="AL445" s="78">
        <f t="shared" ca="1" si="292"/>
        <v>0.94726794940476255</v>
      </c>
      <c r="AM445" s="80">
        <f t="shared" ca="1" si="293"/>
        <v>26.190433531936808</v>
      </c>
      <c r="AN445" s="80">
        <f t="shared" si="294"/>
        <v>17.92232830188679</v>
      </c>
      <c r="AO445" s="80">
        <f t="shared" si="295"/>
        <v>4.4457877672143766</v>
      </c>
      <c r="AP445" s="80">
        <f t="shared" si="296"/>
        <v>4.8363591033307358</v>
      </c>
      <c r="AQ445" s="80">
        <f t="shared" ca="1" si="297"/>
        <v>2.7995194767717733</v>
      </c>
      <c r="AR445" s="80">
        <f t="shared" si="298"/>
        <v>2.8987191489734041</v>
      </c>
      <c r="AS445" s="78">
        <f t="shared" si="299"/>
        <v>-4.6106934042991635E-3</v>
      </c>
      <c r="AT445" s="96">
        <f t="shared" ca="1" si="300"/>
        <v>4</v>
      </c>
      <c r="AU445" s="97" t="str">
        <f t="shared" ca="1" si="301"/>
        <v>Silt mxture</v>
      </c>
      <c r="AV445" s="98">
        <f t="shared" si="302"/>
        <v>4</v>
      </c>
      <c r="AW445" s="99" t="str">
        <f t="shared" si="303"/>
        <v>Silt mxture</v>
      </c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</row>
    <row r="446" spans="1:69">
      <c r="A446">
        <v>8.66</v>
      </c>
      <c r="C446" s="89">
        <f t="shared" si="264"/>
        <v>-28.411728</v>
      </c>
      <c r="D446" s="84">
        <f t="shared" si="265"/>
        <v>28.411728</v>
      </c>
      <c r="E446" s="76">
        <v>1.696</v>
      </c>
      <c r="F446" s="91">
        <f t="shared" si="266"/>
        <v>17.706239999999998</v>
      </c>
      <c r="G446" s="80">
        <f t="shared" si="267"/>
        <v>17.867015999999996</v>
      </c>
      <c r="H446" s="81">
        <f t="shared" si="308"/>
        <v>18.5486088</v>
      </c>
      <c r="I446" s="102">
        <v>82.1</v>
      </c>
      <c r="J446" s="92">
        <f t="shared" si="268"/>
        <v>0.85712399999999989</v>
      </c>
      <c r="K446" s="102">
        <v>77</v>
      </c>
      <c r="L446" s="78">
        <f t="shared" si="269"/>
        <v>0.80387999999999993</v>
      </c>
      <c r="M446" s="81">
        <f t="shared" si="270"/>
        <v>0.88644591359999991</v>
      </c>
      <c r="N446" s="14">
        <f t="shared" si="304"/>
        <v>117</v>
      </c>
      <c r="O446" s="78">
        <f t="shared" si="271"/>
        <v>1.5380390399999966</v>
      </c>
      <c r="P446" s="78">
        <f t="shared" si="272"/>
        <v>0.65159312640000056</v>
      </c>
      <c r="Q446" s="93">
        <f t="shared" si="273"/>
        <v>5.3885623967999994</v>
      </c>
      <c r="R446" s="80">
        <f t="shared" si="274"/>
        <v>8.2698269494820664</v>
      </c>
      <c r="S446" s="80">
        <f t="shared" si="275"/>
        <v>2241.2814399563849</v>
      </c>
      <c r="T446" s="69">
        <f t="shared" si="276"/>
        <v>286.70097561600022</v>
      </c>
      <c r="U446" s="78">
        <f t="shared" si="277"/>
        <v>1.8614963579355739</v>
      </c>
      <c r="V446" s="69">
        <f t="shared" si="278"/>
        <v>116.15737273517981</v>
      </c>
      <c r="W446" s="80">
        <f t="shared" ca="1" si="279"/>
        <v>7.9600253550889235</v>
      </c>
      <c r="X446" s="80">
        <f t="shared" ca="1" si="280"/>
        <v>32.905230754354079</v>
      </c>
      <c r="Y446" s="94">
        <f t="shared" ca="1" si="281"/>
        <v>6.6700115922499853E-8</v>
      </c>
      <c r="Z446" s="80">
        <f t="shared" ca="1" si="282"/>
        <v>14</v>
      </c>
      <c r="AA446" s="80">
        <f t="shared" ca="1" si="283"/>
        <v>228.60567743999997</v>
      </c>
      <c r="AB446" s="80">
        <f t="shared" ca="1" si="284"/>
        <v>42.2253005144943</v>
      </c>
      <c r="AC446" s="80">
        <f t="shared" si="285"/>
        <v>15.540592756731487</v>
      </c>
      <c r="AD446" s="69">
        <f t="shared" si="286"/>
        <v>1921.0561129411763</v>
      </c>
      <c r="AE446" s="69">
        <f t="shared" si="306"/>
        <v>1973.2315482352944</v>
      </c>
      <c r="AF446" s="69">
        <f t="shared" si="287"/>
        <v>1786.7015999999996</v>
      </c>
      <c r="AG446" s="95">
        <f t="shared" si="307"/>
        <v>1831.0507199999997</v>
      </c>
      <c r="AH446" s="93">
        <f t="shared" si="288"/>
        <v>17.658699994297724</v>
      </c>
      <c r="AI446" s="81">
        <f t="shared" si="289"/>
        <v>1.3154282408341855</v>
      </c>
      <c r="AJ446" s="80">
        <f t="shared" si="290"/>
        <v>17.152335359999995</v>
      </c>
      <c r="AK446" s="80">
        <f t="shared" si="291"/>
        <v>25.060081665097172</v>
      </c>
      <c r="AL446" s="78">
        <f t="shared" ca="1" si="292"/>
        <v>0.96404726961872589</v>
      </c>
      <c r="AM446" s="80">
        <f t="shared" ca="1" si="293"/>
        <v>24.62547486898201</v>
      </c>
      <c r="AN446" s="80">
        <f t="shared" si="294"/>
        <v>16.85567547169811</v>
      </c>
      <c r="AO446" s="80">
        <f t="shared" si="295"/>
        <v>4.7972420240738582</v>
      </c>
      <c r="AP446" s="80">
        <f t="shared" si="296"/>
        <v>5.2490979814573757</v>
      </c>
      <c r="AQ446" s="80">
        <f t="shared" ca="1" si="297"/>
        <v>2.8433379128308061</v>
      </c>
      <c r="AR446" s="80">
        <f t="shared" si="298"/>
        <v>2.9404008164267412</v>
      </c>
      <c r="AS446" s="78">
        <f t="shared" si="299"/>
        <v>-5.0564045624080537E-3</v>
      </c>
      <c r="AT446" s="96">
        <f t="shared" ca="1" si="300"/>
        <v>4</v>
      </c>
      <c r="AU446" s="97" t="str">
        <f t="shared" ca="1" si="301"/>
        <v>Silt mxture</v>
      </c>
      <c r="AV446" s="98">
        <f t="shared" si="302"/>
        <v>4</v>
      </c>
      <c r="AW446" s="99" t="str">
        <f t="shared" si="303"/>
        <v>Silt mxture</v>
      </c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</row>
    <row r="447" spans="1:69">
      <c r="A447">
        <v>8.68</v>
      </c>
      <c r="C447" s="89">
        <f t="shared" si="264"/>
        <v>-28.477344000000002</v>
      </c>
      <c r="D447" s="84">
        <f t="shared" si="265"/>
        <v>28.477344000000002</v>
      </c>
      <c r="E447" s="76">
        <v>1.6629</v>
      </c>
      <c r="F447" s="91">
        <f t="shared" si="266"/>
        <v>17.360675999999998</v>
      </c>
      <c r="G447" s="80">
        <f t="shared" si="267"/>
        <v>17.522495999999997</v>
      </c>
      <c r="H447" s="81">
        <f t="shared" si="308"/>
        <v>17.946847200000001</v>
      </c>
      <c r="I447" s="102">
        <v>80.599999999999994</v>
      </c>
      <c r="J447" s="92">
        <f t="shared" si="268"/>
        <v>0.84146399999999988</v>
      </c>
      <c r="K447" s="102">
        <v>77.5</v>
      </c>
      <c r="L447" s="78">
        <f t="shared" si="269"/>
        <v>0.80909999999999993</v>
      </c>
      <c r="M447" s="81">
        <f t="shared" si="270"/>
        <v>0.88849313279999997</v>
      </c>
      <c r="N447" s="14">
        <f t="shared" si="304"/>
        <v>117</v>
      </c>
      <c r="O447" s="78">
        <f t="shared" si="271"/>
        <v>1.5418775759999968</v>
      </c>
      <c r="P447" s="78">
        <f t="shared" si="272"/>
        <v>0.65338444320000066</v>
      </c>
      <c r="Q447" s="93">
        <f t="shared" si="273"/>
        <v>5.2736040799200001</v>
      </c>
      <c r="R447" s="80">
        <f t="shared" si="274"/>
        <v>8.0712115735295402</v>
      </c>
      <c r="S447" s="80">
        <f t="shared" si="275"/>
        <v>2234.2878076361035</v>
      </c>
      <c r="T447" s="69">
        <f t="shared" si="276"/>
        <v>287.4891550080003</v>
      </c>
      <c r="U447" s="78">
        <f t="shared" si="277"/>
        <v>1.8585731216883583</v>
      </c>
      <c r="V447" s="69">
        <f t="shared" si="278"/>
        <v>115.97496279335355</v>
      </c>
      <c r="W447" s="80">
        <f t="shared" ca="1" si="279"/>
        <v>7.8478118202068412</v>
      </c>
      <c r="X447" s="80">
        <f t="shared" ca="1" si="280"/>
        <v>32.796922863156851</v>
      </c>
      <c r="Y447" s="94">
        <f t="shared" ca="1" si="281"/>
        <v>6.3010331135195818E-8</v>
      </c>
      <c r="Z447" s="80">
        <f t="shared" ca="1" si="282"/>
        <v>14</v>
      </c>
      <c r="AA447" s="80">
        <f t="shared" ca="1" si="283"/>
        <v>223.72865793599999</v>
      </c>
      <c r="AB447" s="80">
        <f t="shared" ca="1" si="284"/>
        <v>39.03844658117626</v>
      </c>
      <c r="AC447" s="80">
        <f t="shared" si="285"/>
        <v>15.550093710735325</v>
      </c>
      <c r="AD447" s="69">
        <f t="shared" si="286"/>
        <v>1880.072755764706</v>
      </c>
      <c r="AE447" s="69">
        <f t="shared" si="306"/>
        <v>1909.9329103865548</v>
      </c>
      <c r="AF447" s="69">
        <f t="shared" si="287"/>
        <v>1752.2495999999996</v>
      </c>
      <c r="AG447" s="95">
        <f t="shared" si="307"/>
        <v>1777.6307314285712</v>
      </c>
      <c r="AH447" s="93">
        <f t="shared" si="288"/>
        <v>17.599989917216995</v>
      </c>
      <c r="AI447" s="81">
        <f t="shared" si="289"/>
        <v>1.287854353983185</v>
      </c>
      <c r="AJ447" s="80">
        <f t="shared" si="290"/>
        <v>16.821596159999995</v>
      </c>
      <c r="AK447" s="80">
        <f t="shared" si="291"/>
        <v>24.458216889483456</v>
      </c>
      <c r="AL447" s="78">
        <f t="shared" ca="1" si="292"/>
        <v>0.96722924891614204</v>
      </c>
      <c r="AM447" s="80">
        <f t="shared" ca="1" si="293"/>
        <v>24.073455987480749</v>
      </c>
      <c r="AN447" s="80">
        <f t="shared" si="294"/>
        <v>16.530656603773583</v>
      </c>
      <c r="AO447" s="80">
        <f t="shared" si="295"/>
        <v>4.8021925643469974</v>
      </c>
      <c r="AP447" s="80">
        <f t="shared" si="296"/>
        <v>5.2655283899168328</v>
      </c>
      <c r="AQ447" s="80">
        <f t="shared" ca="1" si="297"/>
        <v>2.8514677900537575</v>
      </c>
      <c r="AR447" s="80">
        <f t="shared" si="298"/>
        <v>2.9471460595990182</v>
      </c>
      <c r="AS447" s="78">
        <f t="shared" si="299"/>
        <v>-4.968088887021163E-3</v>
      </c>
      <c r="AT447" s="96">
        <f t="shared" ca="1" si="300"/>
        <v>4</v>
      </c>
      <c r="AU447" s="97" t="str">
        <f t="shared" ca="1" si="301"/>
        <v>Silt mxture</v>
      </c>
      <c r="AV447" s="98">
        <f t="shared" si="302"/>
        <v>4</v>
      </c>
      <c r="AW447" s="99" t="str">
        <f t="shared" si="303"/>
        <v>Silt mxture</v>
      </c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</row>
    <row r="448" spans="1:69">
      <c r="A448">
        <v>8.6999999999999993</v>
      </c>
      <c r="C448" s="89">
        <f t="shared" si="264"/>
        <v>-28.542960000000001</v>
      </c>
      <c r="D448" s="84">
        <f t="shared" si="265"/>
        <v>28.542960000000001</v>
      </c>
      <c r="E448" s="76">
        <v>1.5492999999999999</v>
      </c>
      <c r="F448" s="91">
        <f t="shared" si="266"/>
        <v>16.174691999999997</v>
      </c>
      <c r="G448" s="80">
        <f t="shared" si="267"/>
        <v>16.335676799999998</v>
      </c>
      <c r="H448" s="81">
        <f t="shared" si="308"/>
        <v>17.392970399999999</v>
      </c>
      <c r="I448" s="102">
        <v>89.5</v>
      </c>
      <c r="J448" s="92">
        <f t="shared" si="268"/>
        <v>0.93437999999999999</v>
      </c>
      <c r="K448" s="102">
        <v>77.099999999999994</v>
      </c>
      <c r="L448" s="78">
        <f t="shared" si="269"/>
        <v>0.80492399999999986</v>
      </c>
      <c r="M448" s="81">
        <f t="shared" si="270"/>
        <v>0.89054035200000004</v>
      </c>
      <c r="N448" s="14">
        <f t="shared" si="304"/>
        <v>117</v>
      </c>
      <c r="O448" s="78">
        <f t="shared" si="271"/>
        <v>1.5457161119999967</v>
      </c>
      <c r="P448" s="78">
        <f t="shared" si="272"/>
        <v>0.65517576000000066</v>
      </c>
      <c r="Q448" s="93">
        <f t="shared" si="273"/>
        <v>4.8806870270400005</v>
      </c>
      <c r="R448" s="80">
        <f t="shared" si="274"/>
        <v>7.4494316258586784</v>
      </c>
      <c r="S448" s="80">
        <f t="shared" si="275"/>
        <v>1862.1924431803159</v>
      </c>
      <c r="T448" s="69">
        <f t="shared" si="276"/>
        <v>288.27733440000031</v>
      </c>
      <c r="U448" s="78">
        <f t="shared" si="277"/>
        <v>1.8681135845911676</v>
      </c>
      <c r="V448" s="69">
        <f t="shared" si="278"/>
        <v>116.57028767848885</v>
      </c>
      <c r="W448" s="80">
        <f t="shared" ca="1" si="279"/>
        <v>7.6819419915017173</v>
      </c>
      <c r="X448" s="80">
        <f t="shared" ca="1" si="280"/>
        <v>32.480418939315307</v>
      </c>
      <c r="Y448" s="94">
        <f t="shared" ca="1" si="281"/>
        <v>3.7224715775177775E-8</v>
      </c>
      <c r="Z448" s="80">
        <f t="shared" ca="1" si="282"/>
        <v>14</v>
      </c>
      <c r="AA448" s="80">
        <f t="shared" ca="1" si="283"/>
        <v>207.059449632</v>
      </c>
      <c r="AB448" s="80">
        <f t="shared" ca="1" si="284"/>
        <v>21.344480753859518</v>
      </c>
      <c r="AC448" s="80">
        <f t="shared" si="285"/>
        <v>16.103895600427709</v>
      </c>
      <c r="AD448" s="69">
        <f t="shared" si="286"/>
        <v>1739.9953750588236</v>
      </c>
      <c r="AE448" s="69">
        <f t="shared" si="306"/>
        <v>1855.5898624537817</v>
      </c>
      <c r="AF448" s="69">
        <f t="shared" si="287"/>
        <v>1633.5676799999997</v>
      </c>
      <c r="AG448" s="95">
        <f t="shared" si="307"/>
        <v>1731.8229942857142</v>
      </c>
      <c r="AH448" s="93">
        <f t="shared" si="288"/>
        <v>15.539922896464283</v>
      </c>
      <c r="AI448" s="81">
        <f t="shared" si="289"/>
        <v>1.4261516634864499</v>
      </c>
      <c r="AJ448" s="80">
        <f t="shared" si="290"/>
        <v>15.682249727999997</v>
      </c>
      <c r="AK448" s="80">
        <f t="shared" si="291"/>
        <v>22.574035229874784</v>
      </c>
      <c r="AL448" s="78">
        <f t="shared" ca="1" si="292"/>
        <v>0.99596148234260296</v>
      </c>
      <c r="AM448" s="80">
        <f t="shared" ca="1" si="293"/>
        <v>22.530216142157567</v>
      </c>
      <c r="AN448" s="80">
        <f t="shared" si="294"/>
        <v>15.411015849056602</v>
      </c>
      <c r="AO448" s="80">
        <f t="shared" si="295"/>
        <v>5.7198732041515417</v>
      </c>
      <c r="AP448" s="80">
        <f t="shared" si="296"/>
        <v>6.3176638512509333</v>
      </c>
      <c r="AQ448" s="80">
        <f t="shared" ca="1" si="297"/>
        <v>2.9266587017361441</v>
      </c>
      <c r="AR448" s="80">
        <f t="shared" si="298"/>
        <v>3.0196607602298982</v>
      </c>
      <c r="AS448" s="78">
        <f t="shared" si="299"/>
        <v>-5.7888153867417611E-3</v>
      </c>
      <c r="AT448" s="96">
        <f t="shared" ca="1" si="300"/>
        <v>4</v>
      </c>
      <c r="AU448" s="97" t="str">
        <f t="shared" ca="1" si="301"/>
        <v>Silt mxture</v>
      </c>
      <c r="AV448" s="98">
        <f t="shared" si="302"/>
        <v>3</v>
      </c>
      <c r="AW448" s="99" t="str">
        <f t="shared" si="303"/>
        <v>Clay</v>
      </c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</row>
    <row r="449" spans="1:69">
      <c r="A449">
        <v>8.7200000000000006</v>
      </c>
      <c r="C449" s="89">
        <f t="shared" si="264"/>
        <v>-28.608576000000003</v>
      </c>
      <c r="D449" s="84">
        <f t="shared" si="265"/>
        <v>28.608576000000003</v>
      </c>
      <c r="E449" s="76">
        <v>1.6014999999999999</v>
      </c>
      <c r="F449" s="91">
        <f t="shared" si="266"/>
        <v>16.719659999999998</v>
      </c>
      <c r="G449" s="80">
        <f t="shared" si="267"/>
        <v>16.881897599999999</v>
      </c>
      <c r="H449" s="81">
        <f t="shared" si="308"/>
        <v>17.038323600000002</v>
      </c>
      <c r="I449" s="102">
        <v>83.1</v>
      </c>
      <c r="J449" s="92">
        <f t="shared" si="268"/>
        <v>0.86756399999999989</v>
      </c>
      <c r="K449" s="102">
        <v>77.7</v>
      </c>
      <c r="L449" s="78">
        <f t="shared" si="269"/>
        <v>0.81118800000000002</v>
      </c>
      <c r="M449" s="81">
        <f t="shared" si="270"/>
        <v>0.8925875712000001</v>
      </c>
      <c r="N449" s="14">
        <f t="shared" si="304"/>
        <v>117</v>
      </c>
      <c r="O449" s="78">
        <f t="shared" si="271"/>
        <v>1.5495546479999969</v>
      </c>
      <c r="P449" s="78">
        <f t="shared" si="272"/>
        <v>0.65696707680000077</v>
      </c>
      <c r="Q449" s="93">
        <f t="shared" si="273"/>
        <v>5.0596731741600003</v>
      </c>
      <c r="R449" s="80">
        <f t="shared" si="274"/>
        <v>7.7015627614172013</v>
      </c>
      <c r="S449" s="80">
        <f t="shared" si="275"/>
        <v>2079.1607917991882</v>
      </c>
      <c r="T449" s="69">
        <f t="shared" si="276"/>
        <v>289.06551379200033</v>
      </c>
      <c r="U449" s="78">
        <f t="shared" si="277"/>
        <v>1.860699213115242</v>
      </c>
      <c r="V449" s="69">
        <f t="shared" si="278"/>
        <v>116.10763089839109</v>
      </c>
      <c r="W449" s="80">
        <f t="shared" ca="1" si="279"/>
        <v>7.7302452748295742</v>
      </c>
      <c r="X449" s="80">
        <f t="shared" ca="1" si="280"/>
        <v>32.603940007337165</v>
      </c>
      <c r="Y449" s="94">
        <f t="shared" ca="1" si="281"/>
        <v>4.9613837324504418E-8</v>
      </c>
      <c r="Z449" s="80">
        <f t="shared" ca="1" si="282"/>
        <v>14</v>
      </c>
      <c r="AA449" s="80">
        <f t="shared" ca="1" si="283"/>
        <v>214.65280132800001</v>
      </c>
      <c r="AB449" s="80">
        <f t="shared" ca="1" si="284"/>
        <v>29.491613076008932</v>
      </c>
      <c r="AC449" s="80">
        <f t="shared" si="285"/>
        <v>15.768850982589212</v>
      </c>
      <c r="AD449" s="69">
        <f t="shared" si="286"/>
        <v>1803.8050531764707</v>
      </c>
      <c r="AE449" s="69">
        <f t="shared" si="306"/>
        <v>1825.4641052773109</v>
      </c>
      <c r="AF449" s="69">
        <f t="shared" si="287"/>
        <v>1688.18976</v>
      </c>
      <c r="AG449" s="95">
        <f t="shared" si="307"/>
        <v>1706.5999542857141</v>
      </c>
      <c r="AH449" s="93">
        <f t="shared" si="288"/>
        <v>16.748091123028455</v>
      </c>
      <c r="AI449" s="81">
        <f t="shared" si="289"/>
        <v>1.3205593257820296</v>
      </c>
      <c r="AJ449" s="80">
        <f t="shared" si="290"/>
        <v>16.206621695999999</v>
      </c>
      <c r="AK449" s="80">
        <f t="shared" si="291"/>
        <v>23.338068973991518</v>
      </c>
      <c r="AL449" s="78">
        <f t="shared" ca="1" si="292"/>
        <v>0.98040850669737578</v>
      </c>
      <c r="AM449" s="80">
        <f t="shared" ca="1" si="293"/>
        <v>23.1203575540389</v>
      </c>
      <c r="AN449" s="80">
        <f t="shared" si="294"/>
        <v>15.926318490566036</v>
      </c>
      <c r="AO449" s="80">
        <f t="shared" si="295"/>
        <v>5.1390194429327654</v>
      </c>
      <c r="AP449" s="80">
        <f t="shared" si="296"/>
        <v>5.658391562959606</v>
      </c>
      <c r="AQ449" s="80">
        <f t="shared" ca="1" si="297"/>
        <v>2.8856154688734175</v>
      </c>
      <c r="AR449" s="80">
        <f t="shared" si="298"/>
        <v>2.9785229824223447</v>
      </c>
      <c r="AS449" s="78">
        <f t="shared" si="299"/>
        <v>-5.3090105964126019E-3</v>
      </c>
      <c r="AT449" s="96">
        <f t="shared" ca="1" si="300"/>
        <v>4</v>
      </c>
      <c r="AU449" s="97" t="str">
        <f t="shared" ca="1" si="301"/>
        <v>Silt mxture</v>
      </c>
      <c r="AV449" s="98">
        <f t="shared" si="302"/>
        <v>3</v>
      </c>
      <c r="AW449" s="99" t="str">
        <f t="shared" si="303"/>
        <v>Clay</v>
      </c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</row>
    <row r="450" spans="1:69">
      <c r="A450">
        <v>8.74</v>
      </c>
      <c r="C450" s="89">
        <f t="shared" si="264"/>
        <v>-28.674192000000001</v>
      </c>
      <c r="D450" s="84">
        <f t="shared" si="265"/>
        <v>28.674192000000001</v>
      </c>
      <c r="E450" s="76">
        <v>1.5891</v>
      </c>
      <c r="F450" s="91">
        <f t="shared" si="266"/>
        <v>16.590204</v>
      </c>
      <c r="G450" s="80">
        <f t="shared" si="267"/>
        <v>16.753067999999999</v>
      </c>
      <c r="H450" s="81">
        <f t="shared" si="308"/>
        <v>16.932496799999999</v>
      </c>
      <c r="I450" s="102">
        <v>76.7</v>
      </c>
      <c r="J450" s="92">
        <f t="shared" si="268"/>
        <v>0.80074800000000002</v>
      </c>
      <c r="K450" s="102">
        <v>78</v>
      </c>
      <c r="L450" s="78">
        <f t="shared" si="269"/>
        <v>0.81431999999999993</v>
      </c>
      <c r="M450" s="81">
        <f t="shared" si="270"/>
        <v>0.89463479040000005</v>
      </c>
      <c r="N450" s="14">
        <f t="shared" si="304"/>
        <v>117</v>
      </c>
      <c r="O450" s="78">
        <f t="shared" si="271"/>
        <v>1.5533931839999968</v>
      </c>
      <c r="P450" s="78">
        <f t="shared" si="272"/>
        <v>0.65875839360000077</v>
      </c>
      <c r="Q450" s="93">
        <f t="shared" si="273"/>
        <v>5.0158926892800011</v>
      </c>
      <c r="R450" s="80">
        <f t="shared" si="274"/>
        <v>7.6141613344294781</v>
      </c>
      <c r="S450" s="80">
        <f t="shared" si="275"/>
        <v>2233.1582934661978</v>
      </c>
      <c r="T450" s="69">
        <f t="shared" si="276"/>
        <v>289.85369318400035</v>
      </c>
      <c r="U450" s="78">
        <f t="shared" si="277"/>
        <v>1.8510022630260763</v>
      </c>
      <c r="V450" s="69">
        <f t="shared" si="278"/>
        <v>115.50254121282715</v>
      </c>
      <c r="W450" s="80">
        <f t="shared" ca="1" si="279"/>
        <v>7.5893471532432182</v>
      </c>
      <c r="X450" s="80">
        <f t="shared" ca="1" si="280"/>
        <v>32.535534236200007</v>
      </c>
      <c r="Y450" s="94">
        <f t="shared" ca="1" si="281"/>
        <v>5.5707384069086337E-8</v>
      </c>
      <c r="Z450" s="80">
        <f t="shared" ca="1" si="282"/>
        <v>14</v>
      </c>
      <c r="AA450" s="80">
        <f t="shared" ca="1" si="283"/>
        <v>212.79544742400003</v>
      </c>
      <c r="AB450" s="80">
        <f t="shared" ca="1" si="284"/>
        <v>32.827230603143555</v>
      </c>
      <c r="AC450" s="80">
        <f t="shared" si="285"/>
        <v>15.551630961501877</v>
      </c>
      <c r="AD450" s="69">
        <f t="shared" si="286"/>
        <v>1788.197037176471</v>
      </c>
      <c r="AE450" s="69">
        <f t="shared" si="306"/>
        <v>1812.1441161680671</v>
      </c>
      <c r="AF450" s="69">
        <f t="shared" si="287"/>
        <v>1675.3067999999998</v>
      </c>
      <c r="AG450" s="95">
        <f t="shared" si="307"/>
        <v>1695.661817142857</v>
      </c>
      <c r="AH450" s="93">
        <f t="shared" si="288"/>
        <v>17.540436305496058</v>
      </c>
      <c r="AI450" s="81">
        <f t="shared" si="289"/>
        <v>1.2155412481715042</v>
      </c>
      <c r="AJ450" s="80">
        <f t="shared" si="290"/>
        <v>16.082945279999997</v>
      </c>
      <c r="AK450" s="80">
        <f t="shared" si="291"/>
        <v>23.073216164937808</v>
      </c>
      <c r="AL450" s="78">
        <f t="shared" ca="1" si="292"/>
        <v>0.97418771009602201</v>
      </c>
      <c r="AM450" s="80">
        <f t="shared" ca="1" si="293"/>
        <v>22.791653810848256</v>
      </c>
      <c r="AN450" s="80">
        <f t="shared" si="294"/>
        <v>15.804781132075471</v>
      </c>
      <c r="AO450" s="80">
        <f t="shared" si="295"/>
        <v>4.7797096030410673</v>
      </c>
      <c r="AP450" s="80">
        <f t="shared" si="296"/>
        <v>5.2681916533970146</v>
      </c>
      <c r="AQ450" s="80">
        <f t="shared" ca="1" si="297"/>
        <v>2.8690661442623266</v>
      </c>
      <c r="AR450" s="80">
        <f t="shared" si="298"/>
        <v>2.9607647394738796</v>
      </c>
      <c r="AS450" s="78">
        <f t="shared" si="299"/>
        <v>-5.2839808332910132E-3</v>
      </c>
      <c r="AT450" s="96">
        <f t="shared" ca="1" si="300"/>
        <v>4</v>
      </c>
      <c r="AU450" s="97" t="str">
        <f t="shared" ca="1" si="301"/>
        <v>Silt mxture</v>
      </c>
      <c r="AV450" s="98">
        <f t="shared" si="302"/>
        <v>3</v>
      </c>
      <c r="AW450" s="99" t="str">
        <f t="shared" si="303"/>
        <v>Clay</v>
      </c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</row>
    <row r="451" spans="1:69">
      <c r="A451">
        <v>8.76</v>
      </c>
      <c r="C451" s="89">
        <f t="shared" si="264"/>
        <v>-28.739808</v>
      </c>
      <c r="D451" s="84">
        <f t="shared" si="265"/>
        <v>28.739808</v>
      </c>
      <c r="E451" s="76">
        <v>1.6003000000000001</v>
      </c>
      <c r="F451" s="91">
        <f t="shared" si="266"/>
        <v>16.707132000000001</v>
      </c>
      <c r="G451" s="80">
        <f t="shared" si="267"/>
        <v>16.869787200000001</v>
      </c>
      <c r="H451" s="81">
        <f t="shared" si="308"/>
        <v>16.862305199999998</v>
      </c>
      <c r="I451" s="102">
        <v>74.900000000000006</v>
      </c>
      <c r="J451" s="92">
        <f t="shared" si="268"/>
        <v>0.78195599999999998</v>
      </c>
      <c r="K451" s="102">
        <v>77.900000000000006</v>
      </c>
      <c r="L451" s="78">
        <f t="shared" si="269"/>
        <v>0.813276</v>
      </c>
      <c r="M451" s="81">
        <f t="shared" si="270"/>
        <v>0.8966820096</v>
      </c>
      <c r="N451" s="14">
        <f t="shared" si="304"/>
        <v>117</v>
      </c>
      <c r="O451" s="78">
        <f t="shared" si="271"/>
        <v>1.5572317199999968</v>
      </c>
      <c r="P451" s="78">
        <f t="shared" si="272"/>
        <v>0.66054971040000077</v>
      </c>
      <c r="Q451" s="93">
        <f t="shared" si="273"/>
        <v>5.0531433084000019</v>
      </c>
      <c r="R451" s="80">
        <f t="shared" si="274"/>
        <v>7.6499061748737027</v>
      </c>
      <c r="S451" s="80">
        <f t="shared" si="275"/>
        <v>2303.8088016386064</v>
      </c>
      <c r="T451" s="69">
        <f t="shared" si="276"/>
        <v>290.64187257600031</v>
      </c>
      <c r="U451" s="78">
        <f t="shared" si="277"/>
        <v>1.8484889783119656</v>
      </c>
      <c r="V451" s="69">
        <f t="shared" si="278"/>
        <v>115.34571224666665</v>
      </c>
      <c r="W451" s="80">
        <f t="shared" ca="1" si="279"/>
        <v>7.5923629251535871</v>
      </c>
      <c r="X451" s="80">
        <f t="shared" ca="1" si="280"/>
        <v>32.549747475848363</v>
      </c>
      <c r="Y451" s="94">
        <f t="shared" ca="1" si="281"/>
        <v>5.9784725646028453E-8</v>
      </c>
      <c r="Z451" s="80">
        <f t="shared" ca="1" si="282"/>
        <v>14</v>
      </c>
      <c r="AA451" s="80">
        <f t="shared" ca="1" si="283"/>
        <v>214.37577672000006</v>
      </c>
      <c r="AB451" s="80">
        <f t="shared" ca="1" si="284"/>
        <v>35.491560912995418</v>
      </c>
      <c r="AC451" s="80">
        <f t="shared" si="285"/>
        <v>15.456942487918933</v>
      </c>
      <c r="AD451" s="69">
        <f t="shared" si="286"/>
        <v>1801.4771152941182</v>
      </c>
      <c r="AE451" s="69">
        <f t="shared" si="306"/>
        <v>1804.621397647059</v>
      </c>
      <c r="AF451" s="69">
        <f t="shared" si="287"/>
        <v>1686.9787200000003</v>
      </c>
      <c r="AG451" s="95">
        <f t="shared" si="307"/>
        <v>1689.6513600000001</v>
      </c>
      <c r="AH451" s="93">
        <f t="shared" si="288"/>
        <v>17.899238485653036</v>
      </c>
      <c r="AI451" s="81">
        <f t="shared" si="289"/>
        <v>1.1837958410828471</v>
      </c>
      <c r="AJ451" s="80">
        <f t="shared" si="290"/>
        <v>16.194995712000001</v>
      </c>
      <c r="AK451" s="80">
        <f t="shared" si="291"/>
        <v>23.181533863253641</v>
      </c>
      <c r="AL451" s="78">
        <f t="shared" ca="1" si="292"/>
        <v>0.97042743046668067</v>
      </c>
      <c r="AM451" s="80">
        <f t="shared" ca="1" si="293"/>
        <v>22.859564500118157</v>
      </c>
      <c r="AN451" s="80">
        <f t="shared" si="294"/>
        <v>15.914893584905661</v>
      </c>
      <c r="AO451" s="80">
        <f t="shared" si="295"/>
        <v>4.6352451914746142</v>
      </c>
      <c r="AP451" s="80">
        <f t="shared" si="296"/>
        <v>5.1066329263023817</v>
      </c>
      <c r="AQ451" s="80">
        <f t="shared" ca="1" si="297"/>
        <v>2.8589748694465449</v>
      </c>
      <c r="AR451" s="80">
        <f t="shared" si="298"/>
        <v>2.9499126348607652</v>
      </c>
      <c r="AS451" s="78">
        <f t="shared" si="299"/>
        <v>-5.4469033407871107E-3</v>
      </c>
      <c r="AT451" s="96">
        <f t="shared" ca="1" si="300"/>
        <v>4</v>
      </c>
      <c r="AU451" s="97" t="str">
        <f t="shared" ca="1" si="301"/>
        <v>Silt mxture</v>
      </c>
      <c r="AV451" s="98">
        <f t="shared" si="302"/>
        <v>4</v>
      </c>
      <c r="AW451" s="99" t="str">
        <f t="shared" si="303"/>
        <v>Silt mxture</v>
      </c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</row>
    <row r="452" spans="1:69">
      <c r="A452">
        <v>8.7799999999999994</v>
      </c>
      <c r="C452" s="89">
        <f t="shared" si="264"/>
        <v>-28.805423999999999</v>
      </c>
      <c r="D452" s="84">
        <f t="shared" si="265"/>
        <v>28.805423999999999</v>
      </c>
      <c r="E452" s="76">
        <v>1.6351</v>
      </c>
      <c r="F452" s="91">
        <f t="shared" si="266"/>
        <v>17.070443999999998</v>
      </c>
      <c r="G452" s="80">
        <f t="shared" si="267"/>
        <v>17.232055199999998</v>
      </c>
      <c r="H452" s="81">
        <f t="shared" si="308"/>
        <v>16.989986399999999</v>
      </c>
      <c r="I452" s="102">
        <v>76.8</v>
      </c>
      <c r="J452" s="92">
        <f t="shared" si="268"/>
        <v>0.80179199999999995</v>
      </c>
      <c r="K452" s="102">
        <v>77.400000000000006</v>
      </c>
      <c r="L452" s="78">
        <f t="shared" si="269"/>
        <v>0.808056</v>
      </c>
      <c r="M452" s="81">
        <f t="shared" si="270"/>
        <v>0.89872922879999995</v>
      </c>
      <c r="N452" s="14">
        <f t="shared" si="304"/>
        <v>117</v>
      </c>
      <c r="O452" s="78">
        <f t="shared" si="271"/>
        <v>1.5610702559999967</v>
      </c>
      <c r="P452" s="78">
        <f t="shared" si="272"/>
        <v>0.66234102720000076</v>
      </c>
      <c r="Q452" s="93">
        <f t="shared" si="273"/>
        <v>5.1714250315200001</v>
      </c>
      <c r="R452" s="80">
        <f t="shared" si="274"/>
        <v>7.8077981268680103</v>
      </c>
      <c r="S452" s="80">
        <f t="shared" si="275"/>
        <v>2299.4059401059276</v>
      </c>
      <c r="T452" s="69">
        <f t="shared" si="276"/>
        <v>291.43005196800033</v>
      </c>
      <c r="U452" s="78">
        <f t="shared" si="277"/>
        <v>1.8522568894961897</v>
      </c>
      <c r="V452" s="69">
        <f t="shared" si="278"/>
        <v>115.58082990456224</v>
      </c>
      <c r="W452" s="80">
        <f t="shared" ca="1" si="279"/>
        <v>7.7268088765611571</v>
      </c>
      <c r="X452" s="80">
        <f t="shared" ca="1" si="280"/>
        <v>32.643042720471513</v>
      </c>
      <c r="Y452" s="94">
        <f t="shared" ca="1" si="281"/>
        <v>6.2216107458511385E-8</v>
      </c>
      <c r="Z452" s="80">
        <f t="shared" ca="1" si="282"/>
        <v>14</v>
      </c>
      <c r="AA452" s="80">
        <f t="shared" ca="1" si="283"/>
        <v>219.39378921600002</v>
      </c>
      <c r="AB452" s="80">
        <f t="shared" ca="1" si="284"/>
        <v>37.799522489333498</v>
      </c>
      <c r="AC452" s="80">
        <f t="shared" si="285"/>
        <v>15.462757977358489</v>
      </c>
      <c r="AD452" s="69">
        <f t="shared" si="286"/>
        <v>1843.6452875294117</v>
      </c>
      <c r="AE452" s="69">
        <f t="shared" si="306"/>
        <v>1817.9295497142862</v>
      </c>
      <c r="AF452" s="69">
        <f t="shared" si="287"/>
        <v>1723.20552</v>
      </c>
      <c r="AG452" s="95">
        <f t="shared" si="307"/>
        <v>1701.3471428571429</v>
      </c>
      <c r="AH452" s="93">
        <f t="shared" si="288"/>
        <v>17.899086737881976</v>
      </c>
      <c r="AI452" s="81">
        <f t="shared" si="289"/>
        <v>1.2105425559843668</v>
      </c>
      <c r="AJ452" s="80">
        <f t="shared" si="290"/>
        <v>16.542772991999996</v>
      </c>
      <c r="AK452" s="80">
        <f t="shared" si="291"/>
        <v>23.659994323842458</v>
      </c>
      <c r="AL452" s="78">
        <f t="shared" ca="1" si="292"/>
        <v>0.96834215717706829</v>
      </c>
      <c r="AM452" s="80">
        <f t="shared" ca="1" si="293"/>
        <v>23.310379188773993</v>
      </c>
      <c r="AN452" s="80">
        <f t="shared" si="294"/>
        <v>16.2566558490566</v>
      </c>
      <c r="AO452" s="80">
        <f t="shared" si="295"/>
        <v>4.6529098862218135</v>
      </c>
      <c r="AP452" s="80">
        <f t="shared" si="296"/>
        <v>5.1164110160605096</v>
      </c>
      <c r="AQ452" s="80">
        <f t="shared" ca="1" si="297"/>
        <v>2.8532799367297881</v>
      </c>
      <c r="AR452" s="80">
        <f t="shared" si="298"/>
        <v>2.9438825227951901</v>
      </c>
      <c r="AS452" s="78">
        <f t="shared" si="299"/>
        <v>-5.7860580636136909E-3</v>
      </c>
      <c r="AT452" s="96">
        <f t="shared" ca="1" si="300"/>
        <v>4</v>
      </c>
      <c r="AU452" s="97" t="str">
        <f t="shared" ca="1" si="301"/>
        <v>Silt mxture</v>
      </c>
      <c r="AV452" s="98">
        <f t="shared" si="302"/>
        <v>4</v>
      </c>
      <c r="AW452" s="99" t="str">
        <f t="shared" si="303"/>
        <v>Silt mxture</v>
      </c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</row>
    <row r="453" spans="1:69">
      <c r="A453">
        <v>8.8000000000000007</v>
      </c>
      <c r="C453" s="89">
        <f t="shared" si="264"/>
        <v>-28.871040000000004</v>
      </c>
      <c r="D453" s="84">
        <f t="shared" si="265"/>
        <v>28.871040000000004</v>
      </c>
      <c r="E453" s="76">
        <v>1.6226</v>
      </c>
      <c r="F453" s="91">
        <f t="shared" si="266"/>
        <v>16.939944000000001</v>
      </c>
      <c r="G453" s="80">
        <f t="shared" si="267"/>
        <v>17.101346400000001</v>
      </c>
      <c r="H453" s="81">
        <f t="shared" si="308"/>
        <v>17.0354004</v>
      </c>
      <c r="I453" s="102">
        <v>75.599999999999994</v>
      </c>
      <c r="J453" s="92">
        <f t="shared" si="268"/>
        <v>0.78926399999999997</v>
      </c>
      <c r="K453" s="102">
        <v>77.3</v>
      </c>
      <c r="L453" s="78">
        <f t="shared" si="269"/>
        <v>0.80701199999999995</v>
      </c>
      <c r="M453" s="81">
        <f t="shared" si="270"/>
        <v>0.90077644800000012</v>
      </c>
      <c r="N453" s="14">
        <f t="shared" si="304"/>
        <v>117</v>
      </c>
      <c r="O453" s="78">
        <f t="shared" si="271"/>
        <v>1.5649087919999971</v>
      </c>
      <c r="P453" s="78">
        <f t="shared" si="272"/>
        <v>0.66413234400000087</v>
      </c>
      <c r="Q453" s="93">
        <f t="shared" si="273"/>
        <v>5.1270244106400016</v>
      </c>
      <c r="R453" s="80">
        <f t="shared" si="274"/>
        <v>7.719883630061533</v>
      </c>
      <c r="S453" s="80">
        <f t="shared" si="275"/>
        <v>2315.8489290990988</v>
      </c>
      <c r="T453" s="69">
        <f t="shared" si="276"/>
        <v>292.2182313600004</v>
      </c>
      <c r="U453" s="78">
        <f t="shared" si="277"/>
        <v>1.8501126352918806</v>
      </c>
      <c r="V453" s="69">
        <f t="shared" si="278"/>
        <v>115.44702844221335</v>
      </c>
      <c r="W453" s="80">
        <f t="shared" ca="1" si="279"/>
        <v>7.6752465258696221</v>
      </c>
      <c r="X453" s="80">
        <f t="shared" ca="1" si="280"/>
        <v>32.590749024523419</v>
      </c>
      <c r="Y453" s="94">
        <f t="shared" ca="1" si="281"/>
        <v>6.1602404018625627E-8</v>
      </c>
      <c r="Z453" s="80">
        <f t="shared" ca="1" si="282"/>
        <v>14</v>
      </c>
      <c r="AA453" s="80">
        <f t="shared" ca="1" si="283"/>
        <v>217.51012651200006</v>
      </c>
      <c r="AB453" s="80">
        <f t="shared" ca="1" si="284"/>
        <v>37.105329299634271</v>
      </c>
      <c r="AC453" s="80">
        <f t="shared" si="285"/>
        <v>15.441095941948024</v>
      </c>
      <c r="AD453" s="69">
        <f t="shared" si="286"/>
        <v>1827.816189176471</v>
      </c>
      <c r="AE453" s="69">
        <f t="shared" si="306"/>
        <v>1829.2690160672271</v>
      </c>
      <c r="AF453" s="69">
        <f t="shared" si="287"/>
        <v>1710.1346400000002</v>
      </c>
      <c r="AG453" s="95">
        <f t="shared" si="307"/>
        <v>1711.369542857143</v>
      </c>
      <c r="AH453" s="93">
        <f t="shared" si="288"/>
        <v>17.968865659158858</v>
      </c>
      <c r="AI453" s="81">
        <f t="shared" si="289"/>
        <v>1.1884137358020301</v>
      </c>
      <c r="AJ453" s="80">
        <f t="shared" si="290"/>
        <v>16.417292543999999</v>
      </c>
      <c r="AK453" s="80">
        <f t="shared" si="291"/>
        <v>23.393586757762218</v>
      </c>
      <c r="AL453" s="78">
        <f t="shared" ca="1" si="292"/>
        <v>0.96896621634399904</v>
      </c>
      <c r="AM453" s="80">
        <f t="shared" ca="1" si="293"/>
        <v>23.056605342920204</v>
      </c>
      <c r="AN453" s="80">
        <f t="shared" si="294"/>
        <v>16.133345660377358</v>
      </c>
      <c r="AO453" s="80">
        <f t="shared" si="295"/>
        <v>4.6152155598696014</v>
      </c>
      <c r="AP453" s="80">
        <f t="shared" si="296"/>
        <v>5.0800834780399917</v>
      </c>
      <c r="AQ453" s="80">
        <f t="shared" ca="1" si="297"/>
        <v>2.854696112822857</v>
      </c>
      <c r="AR453" s="80">
        <f t="shared" si="298"/>
        <v>2.9441586524377339</v>
      </c>
      <c r="AS453" s="78">
        <f t="shared" si="299"/>
        <v>-6.0351317570843327E-3</v>
      </c>
      <c r="AT453" s="96">
        <f t="shared" ca="1" si="300"/>
        <v>4</v>
      </c>
      <c r="AU453" s="97" t="str">
        <f t="shared" ca="1" si="301"/>
        <v>Silt mxture</v>
      </c>
      <c r="AV453" s="98">
        <f t="shared" si="302"/>
        <v>4</v>
      </c>
      <c r="AW453" s="99" t="str">
        <f t="shared" si="303"/>
        <v>Silt mxture</v>
      </c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</row>
    <row r="454" spans="1:69">
      <c r="A454">
        <v>8.82</v>
      </c>
      <c r="C454" s="89">
        <f t="shared" si="264"/>
        <v>-28.936656000000003</v>
      </c>
      <c r="D454" s="84">
        <f t="shared" si="265"/>
        <v>28.936656000000003</v>
      </c>
      <c r="E454" s="76">
        <v>1.6226</v>
      </c>
      <c r="F454" s="91">
        <f t="shared" si="266"/>
        <v>16.939944000000001</v>
      </c>
      <c r="G454" s="80">
        <f t="shared" si="267"/>
        <v>17.101763999999999</v>
      </c>
      <c r="H454" s="81">
        <f t="shared" si="308"/>
        <v>17.173799999999996</v>
      </c>
      <c r="I454" s="102">
        <v>74.5</v>
      </c>
      <c r="J454" s="92">
        <f t="shared" si="268"/>
        <v>0.77778000000000003</v>
      </c>
      <c r="K454" s="102">
        <v>77.5</v>
      </c>
      <c r="L454" s="78">
        <f t="shared" si="269"/>
        <v>0.80909999999999993</v>
      </c>
      <c r="M454" s="81">
        <f t="shared" si="270"/>
        <v>0.90282366720000007</v>
      </c>
      <c r="N454" s="14">
        <f t="shared" si="304"/>
        <v>117</v>
      </c>
      <c r="O454" s="78">
        <f t="shared" si="271"/>
        <v>1.5687473279999971</v>
      </c>
      <c r="P454" s="78">
        <f t="shared" si="272"/>
        <v>0.66592366080000087</v>
      </c>
      <c r="Q454" s="93">
        <f t="shared" si="273"/>
        <v>5.1258955017600014</v>
      </c>
      <c r="R454" s="80">
        <f t="shared" si="274"/>
        <v>7.6974220973047522</v>
      </c>
      <c r="S454" s="80">
        <f t="shared" si="275"/>
        <v>2349.5252206506302</v>
      </c>
      <c r="T454" s="69">
        <f t="shared" si="276"/>
        <v>293.00641075200042</v>
      </c>
      <c r="U454" s="78">
        <f t="shared" si="277"/>
        <v>1.8483948985953456</v>
      </c>
      <c r="V454" s="69">
        <f t="shared" si="278"/>
        <v>115.33984167234956</v>
      </c>
      <c r="W454" s="80">
        <f t="shared" ca="1" si="279"/>
        <v>7.6597636832692535</v>
      </c>
      <c r="X454" s="80">
        <f t="shared" ca="1" si="280"/>
        <v>32.574750232818403</v>
      </c>
      <c r="Y454" s="94">
        <f t="shared" ca="1" si="281"/>
        <v>6.2976127965755075E-8</v>
      </c>
      <c r="Z454" s="80">
        <f t="shared" ca="1" si="282"/>
        <v>14</v>
      </c>
      <c r="AA454" s="80">
        <f t="shared" ca="1" si="283"/>
        <v>217.46223340800003</v>
      </c>
      <c r="AB454" s="80">
        <f t="shared" ca="1" si="284"/>
        <v>37.924419984427693</v>
      </c>
      <c r="AC454" s="80">
        <f t="shared" si="285"/>
        <v>15.397206741197403</v>
      </c>
      <c r="AD454" s="69">
        <f t="shared" si="286"/>
        <v>1827.4137261176472</v>
      </c>
      <c r="AE454" s="69">
        <f t="shared" si="306"/>
        <v>1851.2800925042018</v>
      </c>
      <c r="AF454" s="69">
        <f t="shared" si="287"/>
        <v>1710.1763999999998</v>
      </c>
      <c r="AG454" s="95">
        <f t="shared" si="307"/>
        <v>1730.4628114285715</v>
      </c>
      <c r="AH454" s="93">
        <f t="shared" si="288"/>
        <v>18.131683550657947</v>
      </c>
      <c r="AI454" s="81">
        <f t="shared" si="289"/>
        <v>1.1679717147542432</v>
      </c>
      <c r="AJ454" s="80">
        <f t="shared" si="290"/>
        <v>16.417693439999997</v>
      </c>
      <c r="AK454" s="80">
        <f t="shared" si="291"/>
        <v>23.325521506984096</v>
      </c>
      <c r="AL454" s="78">
        <f t="shared" ca="1" si="292"/>
        <v>0.96785027489477038</v>
      </c>
      <c r="AM454" s="80">
        <f t="shared" ca="1" si="293"/>
        <v>22.979518805446833</v>
      </c>
      <c r="AN454" s="80">
        <f t="shared" si="294"/>
        <v>16.133739622641507</v>
      </c>
      <c r="AO454" s="80">
        <f t="shared" si="295"/>
        <v>4.5479518954886764</v>
      </c>
      <c r="AP454" s="80">
        <f t="shared" si="296"/>
        <v>5.0072694597826279</v>
      </c>
      <c r="AQ454" s="80">
        <f t="shared" ca="1" si="297"/>
        <v>2.8515453581648504</v>
      </c>
      <c r="AR454" s="80">
        <f t="shared" si="298"/>
        <v>2.9400740034215795</v>
      </c>
      <c r="AS454" s="78">
        <f t="shared" si="299"/>
        <v>-6.0338354859907871E-3</v>
      </c>
      <c r="AT454" s="96">
        <f t="shared" ca="1" si="300"/>
        <v>4</v>
      </c>
      <c r="AU454" s="97" t="str">
        <f t="shared" ca="1" si="301"/>
        <v>Silt mxture</v>
      </c>
      <c r="AV454" s="98">
        <f t="shared" si="302"/>
        <v>4</v>
      </c>
      <c r="AW454" s="99" t="str">
        <f t="shared" si="303"/>
        <v>Silt mxture</v>
      </c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</row>
    <row r="455" spans="1:69">
      <c r="A455">
        <v>8.84</v>
      </c>
      <c r="C455" s="89">
        <f t="shared" si="264"/>
        <v>-29.002272000000001</v>
      </c>
      <c r="D455" s="84">
        <f t="shared" si="265"/>
        <v>29.002272000000001</v>
      </c>
      <c r="E455" s="76">
        <v>1.6275999999999999</v>
      </c>
      <c r="F455" s="91">
        <f t="shared" si="266"/>
        <v>16.992144</v>
      </c>
      <c r="G455" s="80">
        <f t="shared" si="267"/>
        <v>17.154381600000001</v>
      </c>
      <c r="H455" s="81">
        <f t="shared" si="308"/>
        <v>17.3771016</v>
      </c>
      <c r="I455" s="102">
        <v>71.900000000000006</v>
      </c>
      <c r="J455" s="92">
        <f t="shared" si="268"/>
        <v>0.75063600000000008</v>
      </c>
      <c r="K455" s="102">
        <v>77.7</v>
      </c>
      <c r="L455" s="78">
        <f t="shared" si="269"/>
        <v>0.81118800000000002</v>
      </c>
      <c r="M455" s="81">
        <f t="shared" si="270"/>
        <v>0.90487088640000002</v>
      </c>
      <c r="N455" s="14">
        <f t="shared" si="304"/>
        <v>117</v>
      </c>
      <c r="O455" s="78">
        <f t="shared" si="271"/>
        <v>1.572585863999997</v>
      </c>
      <c r="P455" s="78">
        <f t="shared" si="272"/>
        <v>0.66771497760000087</v>
      </c>
      <c r="Q455" s="93">
        <f t="shared" si="273"/>
        <v>5.1419925928800012</v>
      </c>
      <c r="R455" s="80">
        <f t="shared" si="274"/>
        <v>7.7008795150321552</v>
      </c>
      <c r="S455" s="80">
        <f t="shared" si="275"/>
        <v>2442.1323244947112</v>
      </c>
      <c r="T455" s="69">
        <f t="shared" si="276"/>
        <v>293.79459014400038</v>
      </c>
      <c r="U455" s="78">
        <f t="shared" si="277"/>
        <v>1.8443495795554123</v>
      </c>
      <c r="V455" s="69">
        <f t="shared" si="278"/>
        <v>115.08741376425773</v>
      </c>
      <c r="W455" s="80">
        <f t="shared" ca="1" si="279"/>
        <v>7.6294749145299354</v>
      </c>
      <c r="X455" s="80">
        <f t="shared" ca="1" si="280"/>
        <v>32.568372372340683</v>
      </c>
      <c r="Y455" s="94">
        <f t="shared" ca="1" si="281"/>
        <v>6.7942740483861442E-8</v>
      </c>
      <c r="Z455" s="80">
        <f t="shared" ca="1" si="282"/>
        <v>14</v>
      </c>
      <c r="AA455" s="80">
        <f t="shared" ca="1" si="283"/>
        <v>218.14514030400005</v>
      </c>
      <c r="AB455" s="80">
        <f t="shared" ca="1" si="284"/>
        <v>41.043817815203681</v>
      </c>
      <c r="AC455" s="80">
        <f t="shared" si="285"/>
        <v>15.279683175593558</v>
      </c>
      <c r="AD455" s="69">
        <f t="shared" si="286"/>
        <v>1833.1524395294123</v>
      </c>
      <c r="AE455" s="69">
        <f t="shared" si="306"/>
        <v>1875.4774277647061</v>
      </c>
      <c r="AF455" s="69">
        <f t="shared" si="287"/>
        <v>1715.4381600000002</v>
      </c>
      <c r="AG455" s="95">
        <f t="shared" si="307"/>
        <v>1751.4143999999999</v>
      </c>
      <c r="AH455" s="93">
        <f t="shared" si="288"/>
        <v>18.580009984806651</v>
      </c>
      <c r="AI455" s="81">
        <f t="shared" si="289"/>
        <v>1.1241862548868473</v>
      </c>
      <c r="AJ455" s="80">
        <f t="shared" si="290"/>
        <v>16.468206336000001</v>
      </c>
      <c r="AK455" s="80">
        <f t="shared" si="291"/>
        <v>23.33599853040047</v>
      </c>
      <c r="AL455" s="78">
        <f t="shared" ca="1" si="292"/>
        <v>0.96380303835887948</v>
      </c>
      <c r="AM455" s="80">
        <f t="shared" ca="1" si="293"/>
        <v>22.948860434283251</v>
      </c>
      <c r="AN455" s="80">
        <f t="shared" si="294"/>
        <v>16.183378867924528</v>
      </c>
      <c r="AO455" s="80">
        <f t="shared" si="295"/>
        <v>4.3757683459717374</v>
      </c>
      <c r="AP455" s="80">
        <f t="shared" si="296"/>
        <v>4.817390836832363</v>
      </c>
      <c r="AQ455" s="80">
        <f t="shared" ca="1" si="297"/>
        <v>2.8407009156153431</v>
      </c>
      <c r="AR455" s="80">
        <f t="shared" si="298"/>
        <v>2.9283666550184675</v>
      </c>
      <c r="AS455" s="78">
        <f t="shared" si="299"/>
        <v>-6.0123292582738791E-3</v>
      </c>
      <c r="AT455" s="96">
        <f t="shared" ca="1" si="300"/>
        <v>4</v>
      </c>
      <c r="AU455" s="97" t="str">
        <f t="shared" ca="1" si="301"/>
        <v>Silt mxture</v>
      </c>
      <c r="AV455" s="98">
        <f t="shared" si="302"/>
        <v>4</v>
      </c>
      <c r="AW455" s="99" t="str">
        <f t="shared" si="303"/>
        <v>Silt mxture</v>
      </c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</row>
    <row r="456" spans="1:69">
      <c r="A456">
        <v>8.86</v>
      </c>
      <c r="C456" s="89">
        <f t="shared" si="264"/>
        <v>-29.067888</v>
      </c>
      <c r="D456" s="84">
        <f t="shared" si="265"/>
        <v>29.067888</v>
      </c>
      <c r="E456" s="76">
        <v>1.6687000000000001</v>
      </c>
      <c r="F456" s="91">
        <f t="shared" si="266"/>
        <v>17.421227999999999</v>
      </c>
      <c r="G456" s="80">
        <f t="shared" si="267"/>
        <v>17.5834656</v>
      </c>
      <c r="H456" s="81">
        <f t="shared" si="308"/>
        <v>17.561158800000001</v>
      </c>
      <c r="I456" s="102">
        <v>70.8</v>
      </c>
      <c r="J456" s="92">
        <f t="shared" si="268"/>
        <v>0.73915199999999992</v>
      </c>
      <c r="K456" s="102">
        <v>77.7</v>
      </c>
      <c r="L456" s="78">
        <f t="shared" si="269"/>
        <v>0.81118800000000002</v>
      </c>
      <c r="M456" s="81">
        <f t="shared" si="270"/>
        <v>0.90691810559999997</v>
      </c>
      <c r="N456" s="14">
        <f t="shared" si="304"/>
        <v>117</v>
      </c>
      <c r="O456" s="78">
        <f t="shared" si="271"/>
        <v>1.576424399999997</v>
      </c>
      <c r="P456" s="78">
        <f t="shared" si="272"/>
        <v>0.66950629440000087</v>
      </c>
      <c r="Q456" s="93">
        <f t="shared" si="273"/>
        <v>5.2823235960000012</v>
      </c>
      <c r="R456" s="80">
        <f t="shared" si="274"/>
        <v>7.8898789155282278</v>
      </c>
      <c r="S456" s="80">
        <f t="shared" si="275"/>
        <v>2547.7592127831072</v>
      </c>
      <c r="T456" s="69">
        <f t="shared" si="276"/>
        <v>294.5827695360004</v>
      </c>
      <c r="U456" s="78">
        <f t="shared" si="277"/>
        <v>1.8435074055716287</v>
      </c>
      <c r="V456" s="69">
        <f t="shared" si="278"/>
        <v>115.03486210766962</v>
      </c>
      <c r="W456" s="80">
        <f t="shared" ca="1" si="279"/>
        <v>7.724061980648286</v>
      </c>
      <c r="X456" s="80">
        <f t="shared" ca="1" si="280"/>
        <v>32.668883959227742</v>
      </c>
      <c r="Y456" s="94">
        <f t="shared" ca="1" si="281"/>
        <v>7.7657559233889402E-8</v>
      </c>
      <c r="Z456" s="80">
        <f t="shared" ca="1" si="282"/>
        <v>14</v>
      </c>
      <c r="AA456" s="80">
        <f t="shared" ca="1" si="283"/>
        <v>224.09857680000005</v>
      </c>
      <c r="AB456" s="80">
        <f t="shared" ca="1" si="284"/>
        <v>48.192780467288266</v>
      </c>
      <c r="AC456" s="80">
        <f t="shared" si="285"/>
        <v>15.150958855183681</v>
      </c>
      <c r="AD456" s="69">
        <f t="shared" si="286"/>
        <v>1883.1813176470591</v>
      </c>
      <c r="AE456" s="69">
        <f t="shared" si="306"/>
        <v>1888.7820705882352</v>
      </c>
      <c r="AF456" s="69">
        <f t="shared" si="287"/>
        <v>1758.34656</v>
      </c>
      <c r="AG456" s="95">
        <f t="shared" si="307"/>
        <v>1763.1071999999999</v>
      </c>
      <c r="AH456" s="93">
        <f t="shared" si="288"/>
        <v>19.114000671472159</v>
      </c>
      <c r="AI456" s="81">
        <f t="shared" si="289"/>
        <v>1.1040254679941646</v>
      </c>
      <c r="AJ456" s="80">
        <f t="shared" si="290"/>
        <v>16.880126976</v>
      </c>
      <c r="AK456" s="80">
        <f t="shared" si="291"/>
        <v>23.908723986449175</v>
      </c>
      <c r="AL456" s="78">
        <f t="shared" ca="1" si="292"/>
        <v>0.95661335756043431</v>
      </c>
      <c r="AM456" s="80">
        <f t="shared" ca="1" si="293"/>
        <v>23.436812293196056</v>
      </c>
      <c r="AN456" s="80">
        <f t="shared" si="294"/>
        <v>16.588175094339622</v>
      </c>
      <c r="AO456" s="80">
        <f t="shared" si="295"/>
        <v>4.2036764356623753</v>
      </c>
      <c r="AP456" s="80">
        <f t="shared" si="296"/>
        <v>4.6176678798077919</v>
      </c>
      <c r="AQ456" s="80">
        <f t="shared" ca="1" si="297"/>
        <v>2.8216085878622801</v>
      </c>
      <c r="AR456" s="80">
        <f t="shared" si="298"/>
        <v>2.9090161936040402</v>
      </c>
      <c r="AS456" s="78">
        <f t="shared" si="299"/>
        <v>-5.9804997315806201E-3</v>
      </c>
      <c r="AT456" s="96">
        <f t="shared" ca="1" si="300"/>
        <v>4</v>
      </c>
      <c r="AU456" s="97" t="str">
        <f t="shared" ca="1" si="301"/>
        <v>Silt mxture</v>
      </c>
      <c r="AV456" s="98">
        <f t="shared" si="302"/>
        <v>4</v>
      </c>
      <c r="AW456" s="99" t="str">
        <f t="shared" si="303"/>
        <v>Silt mxture</v>
      </c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</row>
    <row r="457" spans="1:69">
      <c r="A457">
        <v>8.8800000000000008</v>
      </c>
      <c r="C457" s="89">
        <f t="shared" si="264"/>
        <v>-29.133504000000006</v>
      </c>
      <c r="D457" s="84">
        <f t="shared" si="265"/>
        <v>29.133504000000006</v>
      </c>
      <c r="E457" s="76">
        <v>1.7172000000000001</v>
      </c>
      <c r="F457" s="91">
        <f t="shared" si="266"/>
        <v>17.927568000000001</v>
      </c>
      <c r="G457" s="80">
        <f t="shared" si="267"/>
        <v>18.089596800000002</v>
      </c>
      <c r="H457" s="81">
        <f t="shared" si="308"/>
        <v>17.719359600000001</v>
      </c>
      <c r="I457" s="102">
        <v>69</v>
      </c>
      <c r="J457" s="92">
        <f t="shared" si="268"/>
        <v>0.72036</v>
      </c>
      <c r="K457" s="102">
        <v>77.599999999999994</v>
      </c>
      <c r="L457" s="78">
        <f t="shared" si="269"/>
        <v>0.81014399999999986</v>
      </c>
      <c r="M457" s="81">
        <f t="shared" si="270"/>
        <v>0.90896532480000014</v>
      </c>
      <c r="N457" s="14">
        <f t="shared" si="304"/>
        <v>117</v>
      </c>
      <c r="O457" s="78">
        <f t="shared" si="271"/>
        <v>1.5802629359999973</v>
      </c>
      <c r="P457" s="78">
        <f t="shared" si="272"/>
        <v>0.67129761120000098</v>
      </c>
      <c r="Q457" s="93">
        <f t="shared" si="273"/>
        <v>5.4480801751200021</v>
      </c>
      <c r="R457" s="80">
        <f t="shared" si="274"/>
        <v>8.1157449158520016</v>
      </c>
      <c r="S457" s="80">
        <f t="shared" si="275"/>
        <v>2696.2554448266069</v>
      </c>
      <c r="T457" s="69">
        <f t="shared" si="276"/>
        <v>295.37094892800042</v>
      </c>
      <c r="U457" s="78">
        <f t="shared" si="277"/>
        <v>1.841596877469535</v>
      </c>
      <c r="V457" s="69">
        <f t="shared" si="278"/>
        <v>114.91564515409898</v>
      </c>
      <c r="W457" s="80">
        <f t="shared" ca="1" si="279"/>
        <v>7.8225370966571806</v>
      </c>
      <c r="X457" s="80">
        <f t="shared" ca="1" si="280"/>
        <v>32.784323593466894</v>
      </c>
      <c r="Y457" s="94">
        <f t="shared" ca="1" si="281"/>
        <v>9.2004675580220091E-8</v>
      </c>
      <c r="Z457" s="80">
        <f t="shared" ca="1" si="282"/>
        <v>14</v>
      </c>
      <c r="AA457" s="80">
        <f t="shared" ca="1" si="283"/>
        <v>231.13067409600006</v>
      </c>
      <c r="AB457" s="80">
        <f t="shared" ca="1" si="284"/>
        <v>58.887976671249412</v>
      </c>
      <c r="AC457" s="80">
        <f t="shared" si="285"/>
        <v>14.978740274110177</v>
      </c>
      <c r="AD457" s="69">
        <f t="shared" si="286"/>
        <v>1942.2745722352945</v>
      </c>
      <c r="AE457" s="69">
        <f t="shared" si="306"/>
        <v>1900.3531470252105</v>
      </c>
      <c r="AF457" s="69">
        <f t="shared" si="287"/>
        <v>1808.9596800000004</v>
      </c>
      <c r="AG457" s="95">
        <f t="shared" si="307"/>
        <v>1773.3264685714282</v>
      </c>
      <c r="AH457" s="93">
        <f t="shared" si="288"/>
        <v>19.845933266734075</v>
      </c>
      <c r="AI457" s="81">
        <f t="shared" si="289"/>
        <v>1.0730858980896654</v>
      </c>
      <c r="AJ457" s="80">
        <f t="shared" si="290"/>
        <v>17.366012928</v>
      </c>
      <c r="AK457" s="80">
        <f t="shared" si="291"/>
        <v>24.593166411672733</v>
      </c>
      <c r="AL457" s="78">
        <f t="shared" ca="1" si="292"/>
        <v>0.9474703642935407</v>
      </c>
      <c r="AM457" s="80">
        <f t="shared" ca="1" si="293"/>
        <v>24.010049419069592</v>
      </c>
      <c r="AN457" s="80">
        <f t="shared" si="294"/>
        <v>17.065657358490569</v>
      </c>
      <c r="AO457" s="80">
        <f t="shared" si="295"/>
        <v>3.9821783092478871</v>
      </c>
      <c r="AP457" s="80">
        <f t="shared" si="296"/>
        <v>4.363349883975669</v>
      </c>
      <c r="AQ457" s="80">
        <f t="shared" ca="1" si="297"/>
        <v>2.7973894557300878</v>
      </c>
      <c r="AR457" s="80">
        <f t="shared" si="298"/>
        <v>2.884602700812418</v>
      </c>
      <c r="AS457" s="78">
        <f t="shared" si="299"/>
        <v>-5.9857851088400667E-3</v>
      </c>
      <c r="AT457" s="96">
        <f t="shared" ca="1" si="300"/>
        <v>4</v>
      </c>
      <c r="AU457" s="97" t="str">
        <f t="shared" ca="1" si="301"/>
        <v>Silt mxture</v>
      </c>
      <c r="AV457" s="98">
        <f t="shared" si="302"/>
        <v>4</v>
      </c>
      <c r="AW457" s="99" t="str">
        <f t="shared" si="303"/>
        <v>Silt mxture</v>
      </c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</row>
    <row r="458" spans="1:69">
      <c r="A458">
        <v>8.9</v>
      </c>
      <c r="C458" s="89">
        <f t="shared" si="264"/>
        <v>-29.199120000000004</v>
      </c>
      <c r="D458" s="84">
        <f t="shared" si="265"/>
        <v>29.199120000000004</v>
      </c>
      <c r="E458" s="76">
        <v>1.7407999999999999</v>
      </c>
      <c r="F458" s="91">
        <f t="shared" si="266"/>
        <v>18.173952</v>
      </c>
      <c r="G458" s="80">
        <f t="shared" si="267"/>
        <v>18.3363984</v>
      </c>
      <c r="H458" s="81">
        <f t="shared" si="308"/>
        <v>17.838514800000002</v>
      </c>
      <c r="I458" s="102">
        <v>69.3</v>
      </c>
      <c r="J458" s="92">
        <f t="shared" si="268"/>
        <v>0.72349199999999991</v>
      </c>
      <c r="K458" s="102">
        <v>77.8</v>
      </c>
      <c r="L458" s="78">
        <f t="shared" si="269"/>
        <v>0.81223199999999995</v>
      </c>
      <c r="M458" s="81">
        <f t="shared" si="270"/>
        <v>0.91101254400000009</v>
      </c>
      <c r="N458" s="14">
        <f t="shared" si="304"/>
        <v>117</v>
      </c>
      <c r="O458" s="78">
        <f t="shared" si="271"/>
        <v>1.5841014719999973</v>
      </c>
      <c r="P458" s="78">
        <f t="shared" si="272"/>
        <v>0.67308892800000097</v>
      </c>
      <c r="Q458" s="93">
        <f t="shared" si="273"/>
        <v>5.5282579862400016</v>
      </c>
      <c r="R458" s="80">
        <f t="shared" si="274"/>
        <v>8.2132653744082891</v>
      </c>
      <c r="S458" s="80">
        <f t="shared" si="275"/>
        <v>2724.0915754668299</v>
      </c>
      <c r="T458" s="69">
        <f t="shared" si="276"/>
        <v>296.15912832000043</v>
      </c>
      <c r="U458" s="78">
        <f t="shared" si="277"/>
        <v>1.8426352597681093</v>
      </c>
      <c r="V458" s="69">
        <f t="shared" si="278"/>
        <v>114.98044020953002</v>
      </c>
      <c r="W458" s="80">
        <f t="shared" ca="1" si="279"/>
        <v>7.8957387822956484</v>
      </c>
      <c r="X458" s="80">
        <f t="shared" ca="1" si="280"/>
        <v>32.836838571199578</v>
      </c>
      <c r="Y458" s="94">
        <f t="shared" ca="1" si="281"/>
        <v>9.6308934698491219E-8</v>
      </c>
      <c r="Z458" s="80">
        <f t="shared" ca="1" si="282"/>
        <v>14</v>
      </c>
      <c r="AA458" s="80">
        <f t="shared" ca="1" si="283"/>
        <v>234.53215699200004</v>
      </c>
      <c r="AB458" s="80">
        <f t="shared" ca="1" si="284"/>
        <v>62.550116840599813</v>
      </c>
      <c r="AC458" s="80">
        <f t="shared" si="285"/>
        <v>14.947515598210455</v>
      </c>
      <c r="AD458" s="69">
        <f t="shared" si="286"/>
        <v>1970.8584621176474</v>
      </c>
      <c r="AE458" s="69">
        <f t="shared" si="306"/>
        <v>1907.9763243025213</v>
      </c>
      <c r="AF458" s="69">
        <f t="shared" si="287"/>
        <v>1833.6398400000003</v>
      </c>
      <c r="AG458" s="95">
        <f t="shared" si="307"/>
        <v>1780.1900228571428</v>
      </c>
      <c r="AH458" s="93">
        <f t="shared" si="288"/>
        <v>19.994852596888748</v>
      </c>
      <c r="AI458" s="81">
        <f t="shared" si="289"/>
        <v>1.0748832285055785</v>
      </c>
      <c r="AJ458" s="80">
        <f t="shared" si="290"/>
        <v>17.602942463999998</v>
      </c>
      <c r="AK458" s="80">
        <f t="shared" si="291"/>
        <v>24.888682952752387</v>
      </c>
      <c r="AL458" s="78">
        <f t="shared" ca="1" si="292"/>
        <v>0.94506624347422641</v>
      </c>
      <c r="AM458" s="80">
        <f t="shared" ca="1" si="293"/>
        <v>24.275441814426269</v>
      </c>
      <c r="AN458" s="80">
        <f t="shared" si="294"/>
        <v>17.298489056603774</v>
      </c>
      <c r="AO458" s="80">
        <f t="shared" si="295"/>
        <v>3.9456603429820762</v>
      </c>
      <c r="AP458" s="80">
        <f t="shared" si="296"/>
        <v>4.3187629917826138</v>
      </c>
      <c r="AQ458" s="80">
        <f t="shared" ca="1" si="297"/>
        <v>2.7908576528566331</v>
      </c>
      <c r="AR458" s="80">
        <f t="shared" si="298"/>
        <v>2.8775125155758845</v>
      </c>
      <c r="AS458" s="78">
        <f t="shared" si="299"/>
        <v>-5.8965373181093196E-3</v>
      </c>
      <c r="AT458" s="96">
        <f t="shared" ca="1" si="300"/>
        <v>4</v>
      </c>
      <c r="AU458" s="97" t="str">
        <f t="shared" ca="1" si="301"/>
        <v>Silt mxture</v>
      </c>
      <c r="AV458" s="98">
        <f t="shared" si="302"/>
        <v>4</v>
      </c>
      <c r="AW458" s="99" t="str">
        <f t="shared" si="303"/>
        <v>Silt mxture</v>
      </c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</row>
    <row r="459" spans="1:69">
      <c r="A459">
        <v>8.92</v>
      </c>
      <c r="C459" s="89">
        <f t="shared" si="264"/>
        <v>-29.264736000000003</v>
      </c>
      <c r="D459" s="84">
        <f t="shared" si="265"/>
        <v>29.264736000000003</v>
      </c>
      <c r="E459" s="76">
        <v>1.7134</v>
      </c>
      <c r="F459" s="91">
        <f t="shared" si="266"/>
        <v>17.887895999999998</v>
      </c>
      <c r="G459" s="80">
        <f t="shared" si="267"/>
        <v>18.050551199999997</v>
      </c>
      <c r="H459" s="81">
        <f t="shared" si="308"/>
        <v>17.90982</v>
      </c>
      <c r="I459" s="102">
        <v>68.8</v>
      </c>
      <c r="J459" s="92">
        <f t="shared" si="268"/>
        <v>0.71827199999999991</v>
      </c>
      <c r="K459" s="102">
        <v>77.900000000000006</v>
      </c>
      <c r="L459" s="78">
        <f t="shared" si="269"/>
        <v>0.813276</v>
      </c>
      <c r="M459" s="81">
        <f t="shared" si="270"/>
        <v>0.91305976320000004</v>
      </c>
      <c r="N459" s="14">
        <f t="shared" si="304"/>
        <v>117</v>
      </c>
      <c r="O459" s="78">
        <f t="shared" si="271"/>
        <v>1.5879400079999972</v>
      </c>
      <c r="P459" s="78">
        <f t="shared" si="272"/>
        <v>0.67488024480000097</v>
      </c>
      <c r="Q459" s="93">
        <f t="shared" si="273"/>
        <v>5.43266169336</v>
      </c>
      <c r="R459" s="80">
        <f t="shared" si="274"/>
        <v>8.0498158528406112</v>
      </c>
      <c r="S459" s="80">
        <f t="shared" si="275"/>
        <v>2696.4406064751483</v>
      </c>
      <c r="T459" s="69">
        <f t="shared" si="276"/>
        <v>296.94730771200045</v>
      </c>
      <c r="U459" s="78">
        <f t="shared" si="277"/>
        <v>1.8411720436117194</v>
      </c>
      <c r="V459" s="69">
        <f t="shared" si="278"/>
        <v>114.88913552137129</v>
      </c>
      <c r="W459" s="80">
        <f t="shared" ca="1" si="279"/>
        <v>7.8177064744380349</v>
      </c>
      <c r="X459" s="80">
        <f t="shared" ca="1" si="280"/>
        <v>32.749011864327002</v>
      </c>
      <c r="Y459" s="94">
        <f t="shared" ca="1" si="281"/>
        <v>9.0485276650345175E-8</v>
      </c>
      <c r="Z459" s="80">
        <f t="shared" ca="1" si="282"/>
        <v>14</v>
      </c>
      <c r="AA459" s="80">
        <f t="shared" ca="1" si="283"/>
        <v>230.47655668800002</v>
      </c>
      <c r="AB459" s="80">
        <f t="shared" ca="1" si="284"/>
        <v>57.751573827690393</v>
      </c>
      <c r="AC459" s="80">
        <f t="shared" si="285"/>
        <v>14.978531509228782</v>
      </c>
      <c r="AD459" s="69">
        <f t="shared" si="286"/>
        <v>1936.7777872941176</v>
      </c>
      <c r="AE459" s="69">
        <f t="shared" si="306"/>
        <v>1905.7525637647063</v>
      </c>
      <c r="AF459" s="69">
        <f t="shared" si="287"/>
        <v>1805.0551199999998</v>
      </c>
      <c r="AG459" s="95">
        <f t="shared" si="307"/>
        <v>1778.6836799999999</v>
      </c>
      <c r="AH459" s="93">
        <f t="shared" si="288"/>
        <v>19.831327242081134</v>
      </c>
      <c r="AI459" s="81">
        <f t="shared" si="289"/>
        <v>1.0642954887690601</v>
      </c>
      <c r="AJ459" s="80">
        <f t="shared" si="290"/>
        <v>17.328529151999998</v>
      </c>
      <c r="AK459" s="80">
        <f t="shared" si="291"/>
        <v>24.393381372244278</v>
      </c>
      <c r="AL459" s="78">
        <f t="shared" ca="1" si="292"/>
        <v>0.94854573285353205</v>
      </c>
      <c r="AM459" s="80">
        <f t="shared" ca="1" si="293"/>
        <v>23.833229595810074</v>
      </c>
      <c r="AN459" s="80">
        <f t="shared" si="294"/>
        <v>17.02882188679245</v>
      </c>
      <c r="AO459" s="80">
        <f t="shared" si="295"/>
        <v>3.9792247452255092</v>
      </c>
      <c r="AP459" s="80">
        <f t="shared" si="296"/>
        <v>4.3630502574770391</v>
      </c>
      <c r="AQ459" s="80">
        <f t="shared" ca="1" si="297"/>
        <v>2.7997683964362499</v>
      </c>
      <c r="AR459" s="80">
        <f t="shared" si="298"/>
        <v>2.8851275272198627</v>
      </c>
      <c r="AS459" s="78">
        <f t="shared" si="299"/>
        <v>-6.0612354890875342E-3</v>
      </c>
      <c r="AT459" s="96">
        <f t="shared" ca="1" si="300"/>
        <v>4</v>
      </c>
      <c r="AU459" s="97" t="str">
        <f t="shared" ca="1" si="301"/>
        <v>Silt mxture</v>
      </c>
      <c r="AV459" s="98">
        <f t="shared" si="302"/>
        <v>4</v>
      </c>
      <c r="AW459" s="99" t="str">
        <f t="shared" si="303"/>
        <v>Silt mxture</v>
      </c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</row>
    <row r="460" spans="1:69">
      <c r="A460">
        <v>8.94</v>
      </c>
      <c r="C460" s="89">
        <f t="shared" si="264"/>
        <v>-29.330352000000001</v>
      </c>
      <c r="D460" s="84">
        <f t="shared" si="265"/>
        <v>29.330352000000001</v>
      </c>
      <c r="E460" s="76">
        <v>1.6911</v>
      </c>
      <c r="F460" s="91">
        <f t="shared" si="266"/>
        <v>17.655083999999999</v>
      </c>
      <c r="G460" s="80">
        <f t="shared" si="267"/>
        <v>17.816695199999998</v>
      </c>
      <c r="H460" s="81">
        <f t="shared" si="308"/>
        <v>17.820732</v>
      </c>
      <c r="I460" s="102">
        <v>66.3</v>
      </c>
      <c r="J460" s="92">
        <f t="shared" si="268"/>
        <v>0.6921719999999999</v>
      </c>
      <c r="K460" s="102">
        <v>77.400000000000006</v>
      </c>
      <c r="L460" s="78">
        <f t="shared" si="269"/>
        <v>0.808056</v>
      </c>
      <c r="M460" s="81">
        <f t="shared" si="270"/>
        <v>0.91510698239999999</v>
      </c>
      <c r="N460" s="14">
        <f t="shared" si="304"/>
        <v>117</v>
      </c>
      <c r="O460" s="78">
        <f t="shared" si="271"/>
        <v>1.5917785439999972</v>
      </c>
      <c r="P460" s="78">
        <f t="shared" si="272"/>
        <v>0.67667156160000097</v>
      </c>
      <c r="Q460" s="93">
        <f t="shared" si="273"/>
        <v>5.3542224964800003</v>
      </c>
      <c r="R460" s="80">
        <f t="shared" si="274"/>
        <v>7.9125868446722567</v>
      </c>
      <c r="S460" s="80">
        <f t="shared" si="275"/>
        <v>2757.7158917657671</v>
      </c>
      <c r="T460" s="69">
        <f t="shared" si="276"/>
        <v>297.73548710400041</v>
      </c>
      <c r="U460" s="78">
        <f t="shared" si="277"/>
        <v>1.8363221193449761</v>
      </c>
      <c r="V460" s="69">
        <f t="shared" si="278"/>
        <v>114.58650024712651</v>
      </c>
      <c r="W460" s="80">
        <f t="shared" ca="1" si="279"/>
        <v>7.7120134202608632</v>
      </c>
      <c r="X460" s="80">
        <f t="shared" ca="1" si="280"/>
        <v>32.666982625088053</v>
      </c>
      <c r="Y460" s="94">
        <f t="shared" ca="1" si="281"/>
        <v>9.1045211337311009E-8</v>
      </c>
      <c r="Z460" s="80">
        <f t="shared" ca="1" si="282"/>
        <v>14</v>
      </c>
      <c r="AA460" s="80">
        <f t="shared" ca="1" si="283"/>
        <v>227.14883318400001</v>
      </c>
      <c r="AB460" s="80">
        <f t="shared" ca="1" si="284"/>
        <v>57.269945138568602</v>
      </c>
      <c r="AC460" s="80">
        <f t="shared" si="285"/>
        <v>14.910220867308963</v>
      </c>
      <c r="AD460" s="69">
        <f t="shared" si="286"/>
        <v>1908.8137242352943</v>
      </c>
      <c r="AE460" s="69">
        <f t="shared" si="306"/>
        <v>1889.965576336135</v>
      </c>
      <c r="AF460" s="69">
        <f t="shared" si="287"/>
        <v>1781.6695199999999</v>
      </c>
      <c r="AG460" s="95">
        <f t="shared" si="307"/>
        <v>1765.6485942857141</v>
      </c>
      <c r="AH460" s="93">
        <f t="shared" si="288"/>
        <v>20.070528492494692</v>
      </c>
      <c r="AI460" s="81">
        <f t="shared" si="289"/>
        <v>1.0229068861167268</v>
      </c>
      <c r="AJ460" s="80">
        <f t="shared" si="290"/>
        <v>17.104027391999999</v>
      </c>
      <c r="AK460" s="80">
        <f t="shared" si="291"/>
        <v>23.977535892946232</v>
      </c>
      <c r="AL460" s="78">
        <f t="shared" ca="1" si="292"/>
        <v>0.9482944488914411</v>
      </c>
      <c r="AM460" s="80">
        <f t="shared" ca="1" si="293"/>
        <v>23.427486332728016</v>
      </c>
      <c r="AN460" s="80">
        <f t="shared" si="294"/>
        <v>16.808203018867921</v>
      </c>
      <c r="AO460" s="80">
        <f t="shared" si="295"/>
        <v>3.8849629082726858</v>
      </c>
      <c r="AP460" s="80">
        <f t="shared" si="296"/>
        <v>4.2661051189069346</v>
      </c>
      <c r="AQ460" s="80">
        <f t="shared" ca="1" si="297"/>
        <v>2.7988870840017022</v>
      </c>
      <c r="AR460" s="80">
        <f t="shared" si="298"/>
        <v>2.8829785936406123</v>
      </c>
      <c r="AS460" s="78">
        <f t="shared" si="299"/>
        <v>-6.5979372757155189E-3</v>
      </c>
      <c r="AT460" s="96">
        <f t="shared" ca="1" si="300"/>
        <v>4</v>
      </c>
      <c r="AU460" s="97" t="str">
        <f t="shared" ca="1" si="301"/>
        <v>Silt mxture</v>
      </c>
      <c r="AV460" s="98">
        <f t="shared" si="302"/>
        <v>4</v>
      </c>
      <c r="AW460" s="99" t="str">
        <f t="shared" si="303"/>
        <v>Silt mxture</v>
      </c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</row>
    <row r="461" spans="1:69">
      <c r="A461">
        <v>8.9600000000000009</v>
      </c>
      <c r="C461" s="89">
        <f t="shared" ref="C461:C519" si="309">$N$2-D461</f>
        <v>-29.395968000000003</v>
      </c>
      <c r="D461" s="84">
        <f t="shared" ref="D461:D519" si="310">A461*$D$11</f>
        <v>29.395968000000003</v>
      </c>
      <c r="E461" s="76">
        <v>1.6687000000000001</v>
      </c>
      <c r="F461" s="91">
        <f t="shared" ref="F461:F519" si="311">$F$11*E461</f>
        <v>17.421227999999999</v>
      </c>
      <c r="G461" s="80">
        <f t="shared" ref="G461:G519" si="312">F461+((1-$Q$1)*L461)</f>
        <v>17.582212800000001</v>
      </c>
      <c r="H461" s="81">
        <f t="shared" si="308"/>
        <v>17.584300799999998</v>
      </c>
      <c r="I461" s="102">
        <v>68.3</v>
      </c>
      <c r="J461" s="92">
        <f t="shared" ref="J461:J519" si="313">$J$11*I461</f>
        <v>0.71305199999999991</v>
      </c>
      <c r="K461" s="102">
        <v>77.099999999999994</v>
      </c>
      <c r="L461" s="78">
        <f t="shared" ref="L461:L519" si="314">$L$11*K461</f>
        <v>0.80492399999999986</v>
      </c>
      <c r="M461" s="81">
        <f t="shared" ref="M461:M519" si="315">IF(D461&gt;$N$3,(62.4/$M$11)*ABS(D461-$N$3),0)</f>
        <v>0.91715420160000005</v>
      </c>
      <c r="N461" s="14">
        <f t="shared" si="304"/>
        <v>117</v>
      </c>
      <c r="O461" s="78">
        <f t="shared" ref="O461:O519" si="316">(D461-D460)*(N461/2000)+O460</f>
        <v>1.5956170799999974</v>
      </c>
      <c r="P461" s="78">
        <f t="shared" ref="P461:P519" si="317">IF(D461&gt;$N$3,(((N461-62.4)/$P$11)*(D461-D460))+P460,O461)</f>
        <v>0.67846287840000108</v>
      </c>
      <c r="Q461" s="93">
        <f t="shared" ref="Q461:Q519" si="318">$Q$11*(G461-O461)</f>
        <v>5.2755765876000016</v>
      </c>
      <c r="R461" s="80">
        <f t="shared" ref="R461:R519" si="319">Q461/P461</f>
        <v>7.7757777994298491</v>
      </c>
      <c r="S461" s="80">
        <f t="shared" ref="S461:S519" si="320">AD461/J461</f>
        <v>2637.6420892989913</v>
      </c>
      <c r="T461" s="69">
        <f t="shared" ref="T461:T519" si="321">$T$11*P461*2000</f>
        <v>298.52366649600049</v>
      </c>
      <c r="U461" s="78">
        <f t="shared" ref="U461:U519" si="322">MAX(1.4,(0.27*(LOG(AO461))+0.36*(LOG(AN461))+1.236))</f>
        <v>1.8392892310255613</v>
      </c>
      <c r="V461" s="69">
        <f t="shared" ref="V461:V519" si="323">62.4*U461</f>
        <v>114.77164801599503</v>
      </c>
      <c r="W461" s="80">
        <f t="shared" ref="W461:W519" ca="1" si="324">AN461/(10^(1.1268-0.2817*AQ461))</f>
        <v>7.6971899768976604</v>
      </c>
      <c r="X461" s="80">
        <f t="shared" ref="X461:X519" ca="1" si="325">17.6+11*LOG(AM461)</f>
        <v>32.598673194079126</v>
      </c>
      <c r="Y461" s="94">
        <f t="shared" ref="Y461:Y519" ca="1" si="326">IF(AND(AQ461&gt;1,AQ461&lt;=3.27),$Y$11*10^(0.952-3.04*AQ461),IF(AND(AQ461&gt;3.27,AQ461&lt;4),$Y$11*10^(-4.52-1.37*AQ461),"N/A"))</f>
        <v>8.0571861896189618E-8</v>
      </c>
      <c r="Z461" s="80">
        <f t="shared" ref="Z461:Z519" ca="1" si="327">IF(AND(AQ461&gt;2.2,AM461&lt;14), AM461, IF(AND(AQ461&gt;2.2,AM461&gt;14), 14, IF(AQ461&lt;2.2, 0.0188*(10^(0.55*AQ461+1.68)), "N/A")))</f>
        <v>14</v>
      </c>
      <c r="AA461" s="80">
        <f t="shared" ref="AA461:AA519" ca="1" si="328">Z461*(G461-O461)</f>
        <v>223.81234008000007</v>
      </c>
      <c r="AB461" s="80">
        <f t="shared" ref="AB461:AB519" ca="1" si="329">$AB$11*Y461*AA461*2000/62.4</f>
        <v>49.937474646245882</v>
      </c>
      <c r="AC461" s="80">
        <f t="shared" ref="AC461:AC519" si="330">10.5+7*LOG(AP461)</f>
        <v>15.045556469895951</v>
      </c>
      <c r="AD461" s="69">
        <f t="shared" ref="AD461:AD519" si="331">$AD$11*(G461-O461)/$Q$2</f>
        <v>1880.7759670588241</v>
      </c>
      <c r="AE461" s="69">
        <f t="shared" si="306"/>
        <v>1860.2223267226893</v>
      </c>
      <c r="AF461" s="69">
        <f t="shared" ref="AF461:AF519" si="332">$AF$11*G461/$Q$3</f>
        <v>1758.2212800000002</v>
      </c>
      <c r="AG461" s="95">
        <f t="shared" si="307"/>
        <v>1740.7506857142855</v>
      </c>
      <c r="AH461" s="93">
        <f t="shared" ref="AH461:AH519" si="333">(AK461+10)/((J461/P461)+0.67)</f>
        <v>19.50222075073831</v>
      </c>
      <c r="AI461" s="81">
        <f t="shared" ref="AI461:AI519" si="334">J461/P461</f>
        <v>1.050981597816478</v>
      </c>
      <c r="AJ461" s="80">
        <f t="shared" ref="AJ461:AJ519" si="335">$AJ$11*G461</f>
        <v>16.878924288</v>
      </c>
      <c r="AK461" s="80">
        <f t="shared" ref="AK461:AK519" si="336">(G461-O461)/P461</f>
        <v>23.5629630285753</v>
      </c>
      <c r="AL461" s="78">
        <f t="shared" ref="AL461:AL519" ca="1" si="337">MIN(1,((0.381*AQ461)+(0.05*(P461/1.06)-0.15)))</f>
        <v>0.95503061700938618</v>
      </c>
      <c r="AM461" s="80">
        <f t="shared" ref="AM461:AM519" ca="1" si="338">((G461-O461)/1.06)*((1.06/P461)^AL461)</f>
        <v>23.094881856082282</v>
      </c>
      <c r="AN461" s="80">
        <f t="shared" ref="AN461:AN519" si="339">G461/1.06</f>
        <v>16.58699320754717</v>
      </c>
      <c r="AO461" s="80">
        <f t="shared" ref="AO461:AO519" si="340">100*(J461/G461)</f>
        <v>4.0555304847635556</v>
      </c>
      <c r="AP461" s="80">
        <f t="shared" ref="AP461:AP519" si="341">100*(J461/(G461-O461))</f>
        <v>4.4603117041856351</v>
      </c>
      <c r="AQ461" s="80">
        <f t="shared" ref="AQ461:AQ519" ca="1" si="342">SQRT(((3.47-LOG(AM461))^2)+((LOG(AP461)+1.22)^2))</f>
        <v>2.8163455408060942</v>
      </c>
      <c r="AR461" s="80">
        <f t="shared" ref="AR461:AR519" si="343">SQRT(((3.47-LOG(AN461))^2)+((LOG(AO461)+1.22)^2))</f>
        <v>2.8991902038503188</v>
      </c>
      <c r="AS461" s="78">
        <f t="shared" ref="AS461:AS519" si="344">(L461-M461)/(G461-O461)</f>
        <v>-7.0202689531702351E-3</v>
      </c>
      <c r="AT461" s="96">
        <f t="shared" ref="AT461:AT519" ca="1" si="345">IF(AND((0.005*(AP461-1)-0.0003*((AP461-1)^2)-0.002)&gt;0,AM461&gt;(1/(0.005*(AP461-1)-0.0003*((AP461-1)^2)-0.002)),AP461&gt;=4.5),9,IF(AND((0.005*(AP461-1)-0.0003*((AP461-1)^2)-0.002)&gt;0,AM461&gt;(1/(0.005*(AP461-1)-0.0003*((AP461-1)^2)-0.002)),AP461&lt;4.5),8,IF(AM461&lt;12*EXP(-1.4*AP461),1,IF(AQ461&gt;3.6,2,IF(AQ461&gt;2.95,3,IF(AQ461&gt;2.6,4,IF(AQ461&gt;2.05,5,IF(AQ461&gt;1.31,6,7))))))))</f>
        <v>4</v>
      </c>
      <c r="AU461" s="97" t="str">
        <f t="shared" ref="AU461:AU519" ca="1" si="346">IF(AT461=9,"Very stiff fine-grained",IF(AT461=8,"Very stiff sand to clayey sand",IF(AT461=1,"Sensitive fine-grained", IF(AT461=2,"Organic",IF(AT461=3,"Clay",IF(AT461=4,"Silt mxture",IF(AT461=5,"Sand mixture",IF(AT461=6,"Sand","Gravelly sand to sand"))))))))</f>
        <v>Silt mxture</v>
      </c>
      <c r="AV461" s="98">
        <f t="shared" ref="AV461:AV519" si="347">IF(AND((0.005*(AO461-1)-0.0003*((AO461-1)^2)-0.002)&gt;0,AN461&gt;(1/(0.005*(AO461-1)-0.0003*((AO461-1)^2)-0.002)),AO461&gt;=4.5),9,IF(AND((0.005*(AO461-1)-0.0003*((AO461-1)^2)-0.002)&gt;0,AN461&gt;(1/(0.005*(AO461-1)-0.0003*((AO461-1)^2)-0.002)),AO461&lt;4.5),8,IF(AN461&lt;12*EXP(-1.4*AO461),1,IF(AR461&gt;3.6,2,IF(AR461&gt;2.95,3,IF(AR461&gt;2.6,4,IF(AR461&gt;2.05,5,IF(AR461&gt;1.31,6,7))))))))</f>
        <v>4</v>
      </c>
      <c r="AW461" s="99" t="str">
        <f t="shared" ref="AW461:AW519" si="348">IF(AV461=9,"Very stiff fine-grained",IF(AV461=8,"Very stiff sand to clayey sand",IF(AV461=1,"Sensitive fine-grained", IF(AV461=2,"Organic",IF(AV461=3,"Clay",IF(AV461=4,"Silt mxture",IF(AV461=5,"Sand mixture",IF(AV461=6,"Sand","Gravelly sand to sand"))))))))</f>
        <v>Silt mxture</v>
      </c>
      <c r="AX461" s="79"/>
      <c r="AY461" s="79"/>
      <c r="AZ461" s="79"/>
      <c r="BA461" s="79"/>
      <c r="BB461" s="79"/>
      <c r="BC461" s="79"/>
      <c r="BD461" s="79"/>
      <c r="BE461" s="79"/>
      <c r="BF461" s="79"/>
      <c r="BG461" s="79"/>
      <c r="BH461" s="79"/>
      <c r="BI461" s="79"/>
      <c r="BJ461" s="79"/>
      <c r="BK461" s="79"/>
      <c r="BL461" s="79"/>
      <c r="BM461" s="79"/>
      <c r="BN461" s="79"/>
      <c r="BO461" s="79"/>
      <c r="BP461" s="79"/>
      <c r="BQ461" s="79"/>
    </row>
    <row r="462" spans="1:69">
      <c r="A462">
        <v>8.98</v>
      </c>
      <c r="C462" s="89">
        <f t="shared" si="309"/>
        <v>-29.461584000000002</v>
      </c>
      <c r="D462" s="84">
        <f t="shared" si="310"/>
        <v>29.461584000000002</v>
      </c>
      <c r="E462" s="76">
        <v>1.6176999999999999</v>
      </c>
      <c r="F462" s="91">
        <f t="shared" si="311"/>
        <v>16.888787999999998</v>
      </c>
      <c r="G462" s="80">
        <f t="shared" si="312"/>
        <v>17.048937599999999</v>
      </c>
      <c r="H462" s="81">
        <f t="shared" si="308"/>
        <v>17.252691599999995</v>
      </c>
      <c r="I462" s="102">
        <v>69.400000000000006</v>
      </c>
      <c r="J462" s="92">
        <f t="shared" si="313"/>
        <v>0.72453600000000007</v>
      </c>
      <c r="K462" s="102">
        <v>76.7</v>
      </c>
      <c r="L462" s="78">
        <f t="shared" si="314"/>
        <v>0.80074800000000002</v>
      </c>
      <c r="M462" s="81">
        <f t="shared" si="315"/>
        <v>0.9192014208</v>
      </c>
      <c r="N462" s="14">
        <f t="shared" ref="N462:N519" si="349">IF(C462&gt;-11.5,98,IF(C462&gt;-26.5,115,IF(C462&gt;-39.5,117,IF(C462&gt;-49.5,120,119))))</f>
        <v>117</v>
      </c>
      <c r="O462" s="78">
        <f t="shared" si="316"/>
        <v>1.5994556159999973</v>
      </c>
      <c r="P462" s="78">
        <f t="shared" si="317"/>
        <v>0.68025419520000108</v>
      </c>
      <c r="Q462" s="93">
        <f t="shared" si="318"/>
        <v>5.0983290547200006</v>
      </c>
      <c r="R462" s="80">
        <f t="shared" si="319"/>
        <v>7.4947410698746877</v>
      </c>
      <c r="S462" s="80">
        <f t="shared" si="320"/>
        <v>2508.6208494328866</v>
      </c>
      <c r="T462" s="69">
        <f t="shared" si="321"/>
        <v>299.31184588800045</v>
      </c>
      <c r="U462" s="78">
        <f t="shared" si="322"/>
        <v>1.8399588390777972</v>
      </c>
      <c r="V462" s="69">
        <f t="shared" si="323"/>
        <v>114.81343155845454</v>
      </c>
      <c r="W462" s="80">
        <f t="shared" ca="1" si="324"/>
        <v>7.5857503761088401</v>
      </c>
      <c r="X462" s="80">
        <f t="shared" ca="1" si="325"/>
        <v>32.443742849858737</v>
      </c>
      <c r="Y462" s="94">
        <f t="shared" ca="1" si="326"/>
        <v>6.7636765884042629E-8</v>
      </c>
      <c r="Z462" s="80">
        <f t="shared" ca="1" si="327"/>
        <v>14</v>
      </c>
      <c r="AA462" s="80">
        <f t="shared" ca="1" si="328"/>
        <v>216.29274777600003</v>
      </c>
      <c r="AB462" s="80">
        <f t="shared" ca="1" si="329"/>
        <v>40.512023844207498</v>
      </c>
      <c r="AC462" s="80">
        <f t="shared" si="330"/>
        <v>15.198022328061089</v>
      </c>
      <c r="AD462" s="69">
        <f t="shared" si="331"/>
        <v>1817.5861157647062</v>
      </c>
      <c r="AE462" s="69">
        <f t="shared" si="306"/>
        <v>1828.0682266890758</v>
      </c>
      <c r="AF462" s="69">
        <f t="shared" si="332"/>
        <v>1704.8937599999997</v>
      </c>
      <c r="AG462" s="95">
        <f t="shared" si="307"/>
        <v>1713.8035542857144</v>
      </c>
      <c r="AH462" s="93">
        <f t="shared" si="333"/>
        <v>18.852753503638766</v>
      </c>
      <c r="AI462" s="81">
        <f t="shared" si="334"/>
        <v>1.0650959672317488</v>
      </c>
      <c r="AJ462" s="80">
        <f t="shared" si="335"/>
        <v>16.366980095999999</v>
      </c>
      <c r="AK462" s="80">
        <f t="shared" si="336"/>
        <v>22.711336575377842</v>
      </c>
      <c r="AL462" s="78">
        <f t="shared" ca="1" si="337"/>
        <v>0.96464018407625685</v>
      </c>
      <c r="AM462" s="80">
        <f t="shared" ca="1" si="338"/>
        <v>22.357908175866704</v>
      </c>
      <c r="AN462" s="80">
        <f t="shared" si="339"/>
        <v>16.083903396226415</v>
      </c>
      <c r="AO462" s="80">
        <f t="shared" si="340"/>
        <v>4.2497428109538049</v>
      </c>
      <c r="AP462" s="80">
        <f t="shared" si="341"/>
        <v>4.6897106372262432</v>
      </c>
      <c r="AQ462" s="80">
        <f t="shared" ca="1" si="342"/>
        <v>2.8413457271352254</v>
      </c>
      <c r="AR462" s="80">
        <f t="shared" si="343"/>
        <v>2.9223908223870341</v>
      </c>
      <c r="AS462" s="78">
        <f t="shared" si="344"/>
        <v>-7.667145145880897E-3</v>
      </c>
      <c r="AT462" s="96">
        <f t="shared" ca="1" si="345"/>
        <v>4</v>
      </c>
      <c r="AU462" s="97" t="str">
        <f t="shared" ca="1" si="346"/>
        <v>Silt mxture</v>
      </c>
      <c r="AV462" s="98">
        <f t="shared" si="347"/>
        <v>4</v>
      </c>
      <c r="AW462" s="99" t="str">
        <f t="shared" si="348"/>
        <v>Silt mxture</v>
      </c>
      <c r="AX462" s="79"/>
      <c r="AY462" s="79"/>
      <c r="AZ462" s="79"/>
      <c r="BA462" s="79"/>
      <c r="BB462" s="79"/>
      <c r="BC462" s="79"/>
      <c r="BD462" s="79"/>
      <c r="BE462" s="79"/>
      <c r="BF462" s="79"/>
      <c r="BG462" s="79"/>
      <c r="BH462" s="79"/>
      <c r="BI462" s="79"/>
      <c r="BJ462" s="79"/>
      <c r="BK462" s="79"/>
      <c r="BL462" s="79"/>
      <c r="BM462" s="79"/>
      <c r="BN462" s="79"/>
      <c r="BO462" s="79"/>
      <c r="BP462" s="79"/>
      <c r="BQ462" s="79"/>
    </row>
    <row r="463" spans="1:69">
      <c r="A463">
        <v>9</v>
      </c>
      <c r="C463" s="89">
        <f t="shared" si="309"/>
        <v>-29.527200000000001</v>
      </c>
      <c r="D463" s="84">
        <f t="shared" si="310"/>
        <v>29.527200000000001</v>
      </c>
      <c r="E463" s="76">
        <v>1.5815999999999999</v>
      </c>
      <c r="F463" s="91">
        <f t="shared" si="311"/>
        <v>16.511903999999998</v>
      </c>
      <c r="G463" s="80">
        <f t="shared" si="312"/>
        <v>16.671009599999998</v>
      </c>
      <c r="H463" s="81">
        <f t="shared" si="308"/>
        <v>16.985949599999994</v>
      </c>
      <c r="I463" s="102">
        <v>70</v>
      </c>
      <c r="J463" s="92">
        <f t="shared" si="313"/>
        <v>0.73080000000000001</v>
      </c>
      <c r="K463" s="102">
        <v>76.2</v>
      </c>
      <c r="L463" s="78">
        <f t="shared" si="314"/>
        <v>0.79552800000000001</v>
      </c>
      <c r="M463" s="81">
        <f t="shared" si="315"/>
        <v>0.92124863999999995</v>
      </c>
      <c r="N463" s="14">
        <f t="shared" si="349"/>
        <v>117</v>
      </c>
      <c r="O463" s="78">
        <f t="shared" si="316"/>
        <v>1.6032941519999973</v>
      </c>
      <c r="P463" s="78">
        <f t="shared" si="317"/>
        <v>0.68204551200000108</v>
      </c>
      <c r="Q463" s="93">
        <f t="shared" si="318"/>
        <v>4.9723460978400009</v>
      </c>
      <c r="R463" s="80">
        <f t="shared" si="319"/>
        <v>7.2903435479830456</v>
      </c>
      <c r="S463" s="80">
        <f t="shared" si="320"/>
        <v>2425.6601062493964</v>
      </c>
      <c r="T463" s="69">
        <f t="shared" si="321"/>
        <v>300.10002528000047</v>
      </c>
      <c r="U463" s="78">
        <f t="shared" si="322"/>
        <v>1.8400920650918389</v>
      </c>
      <c r="V463" s="69">
        <f t="shared" si="323"/>
        <v>114.82174486173075</v>
      </c>
      <c r="W463" s="80">
        <f t="shared" ca="1" si="324"/>
        <v>7.5031531074127393</v>
      </c>
      <c r="X463" s="80">
        <f t="shared" ca="1" si="325"/>
        <v>32.326459682990844</v>
      </c>
      <c r="Y463" s="94">
        <f t="shared" ca="1" si="326"/>
        <v>5.9763112170607563E-8</v>
      </c>
      <c r="Z463" s="80">
        <f t="shared" ca="1" si="327"/>
        <v>14</v>
      </c>
      <c r="AA463" s="80">
        <f t="shared" ca="1" si="328"/>
        <v>210.94801627200002</v>
      </c>
      <c r="AB463" s="80">
        <f t="shared" ca="1" si="329"/>
        <v>34.911442962361903</v>
      </c>
      <c r="AC463" s="80">
        <f t="shared" si="330"/>
        <v>15.300257900697405</v>
      </c>
      <c r="AD463" s="69">
        <f t="shared" si="331"/>
        <v>1772.6724056470589</v>
      </c>
      <c r="AE463" s="69">
        <f t="shared" si="306"/>
        <v>1800.7252997647063</v>
      </c>
      <c r="AF463" s="69">
        <f t="shared" si="332"/>
        <v>1667.1009599999998</v>
      </c>
      <c r="AG463" s="95">
        <f t="shared" si="307"/>
        <v>1690.9459200000001</v>
      </c>
      <c r="AH463" s="93">
        <f t="shared" si="333"/>
        <v>18.427946052085399</v>
      </c>
      <c r="AI463" s="81">
        <f t="shared" si="334"/>
        <v>1.0714827487934542</v>
      </c>
      <c r="AJ463" s="80">
        <f t="shared" si="335"/>
        <v>16.004169215999998</v>
      </c>
      <c r="AK463" s="80">
        <f t="shared" si="336"/>
        <v>22.091950145403167</v>
      </c>
      <c r="AL463" s="78">
        <f t="shared" ca="1" si="337"/>
        <v>0.97146106443683788</v>
      </c>
      <c r="AM463" s="80">
        <f t="shared" ca="1" si="338"/>
        <v>21.815695446117758</v>
      </c>
      <c r="AN463" s="80">
        <f t="shared" si="339"/>
        <v>15.727367547169809</v>
      </c>
      <c r="AO463" s="80">
        <f t="shared" si="340"/>
        <v>4.3836577240049097</v>
      </c>
      <c r="AP463" s="80">
        <f t="shared" si="341"/>
        <v>4.8501048650809366</v>
      </c>
      <c r="AQ463" s="80">
        <f t="shared" ca="1" si="342"/>
        <v>2.8590265257838068</v>
      </c>
      <c r="AR463" s="80">
        <f t="shared" si="343"/>
        <v>2.9384568127436324</v>
      </c>
      <c r="AS463" s="78">
        <f t="shared" si="344"/>
        <v>-8.343709465039529E-3</v>
      </c>
      <c r="AT463" s="96">
        <f t="shared" ca="1" si="345"/>
        <v>4</v>
      </c>
      <c r="AU463" s="97" t="str">
        <f t="shared" ca="1" si="346"/>
        <v>Silt mxture</v>
      </c>
      <c r="AV463" s="98">
        <f t="shared" si="347"/>
        <v>4</v>
      </c>
      <c r="AW463" s="99" t="str">
        <f t="shared" si="348"/>
        <v>Silt mxture</v>
      </c>
      <c r="AX463" s="79"/>
      <c r="AY463" s="79"/>
      <c r="AZ463" s="79"/>
      <c r="BA463" s="79"/>
      <c r="BB463" s="79"/>
      <c r="BC463" s="79"/>
      <c r="BD463" s="79"/>
      <c r="BE463" s="79"/>
      <c r="BF463" s="79"/>
      <c r="BG463" s="79"/>
      <c r="BH463" s="79"/>
      <c r="BI463" s="79"/>
      <c r="BJ463" s="79"/>
      <c r="BK463" s="79"/>
      <c r="BL463" s="79"/>
      <c r="BM463" s="79"/>
      <c r="BN463" s="79"/>
      <c r="BO463" s="79"/>
      <c r="BP463" s="79"/>
      <c r="BQ463" s="79"/>
    </row>
    <row r="464" spans="1:69">
      <c r="A464">
        <v>9.02</v>
      </c>
      <c r="C464" s="89">
        <f t="shared" si="309"/>
        <v>-29.592815999999999</v>
      </c>
      <c r="D464" s="84">
        <f t="shared" si="310"/>
        <v>29.592815999999999</v>
      </c>
      <c r="E464" s="76">
        <v>1.5505</v>
      </c>
      <c r="F464" s="91">
        <f t="shared" si="311"/>
        <v>16.18722</v>
      </c>
      <c r="G464" s="80">
        <f t="shared" si="312"/>
        <v>16.346743199999999</v>
      </c>
      <c r="H464" s="81">
        <f t="shared" si="308"/>
        <v>16.758253199999999</v>
      </c>
      <c r="I464" s="102">
        <v>69.900000000000006</v>
      </c>
      <c r="J464" s="92">
        <f t="shared" si="313"/>
        <v>0.72975600000000007</v>
      </c>
      <c r="K464" s="102">
        <v>76.400000000000006</v>
      </c>
      <c r="L464" s="78">
        <f t="shared" si="314"/>
        <v>0.79761599999999999</v>
      </c>
      <c r="M464" s="81">
        <f t="shared" si="315"/>
        <v>0.9232958591999999</v>
      </c>
      <c r="N464" s="14">
        <f t="shared" si="349"/>
        <v>117</v>
      </c>
      <c r="O464" s="78">
        <f t="shared" si="316"/>
        <v>1.6071326879999972</v>
      </c>
      <c r="P464" s="78">
        <f t="shared" si="317"/>
        <v>0.68383682880000107</v>
      </c>
      <c r="Q464" s="93">
        <f t="shared" si="318"/>
        <v>4.8640714689600006</v>
      </c>
      <c r="R464" s="80">
        <f t="shared" si="319"/>
        <v>7.1129124143481537</v>
      </c>
      <c r="S464" s="80">
        <f t="shared" si="320"/>
        <v>2376.2351045297014</v>
      </c>
      <c r="T464" s="69">
        <f t="shared" si="321"/>
        <v>300.88820467200043</v>
      </c>
      <c r="U464" s="78">
        <f t="shared" si="322"/>
        <v>1.8391566722054371</v>
      </c>
      <c r="V464" s="69">
        <f t="shared" si="323"/>
        <v>114.76337634561928</v>
      </c>
      <c r="W464" s="80">
        <f t="shared" ca="1" si="324"/>
        <v>7.4204103132476256</v>
      </c>
      <c r="X464" s="80">
        <f t="shared" ca="1" si="325"/>
        <v>32.219808539637278</v>
      </c>
      <c r="Y464" s="94">
        <f t="shared" ca="1" si="326"/>
        <v>5.4493509217726984E-8</v>
      </c>
      <c r="Z464" s="80">
        <f t="shared" ca="1" si="327"/>
        <v>14</v>
      </c>
      <c r="AA464" s="80">
        <f t="shared" ca="1" si="328"/>
        <v>206.35454716800004</v>
      </c>
      <c r="AB464" s="80">
        <f t="shared" ca="1" si="329"/>
        <v>31.139954081222644</v>
      </c>
      <c r="AC464" s="80">
        <f t="shared" si="330"/>
        <v>15.362841667502316</v>
      </c>
      <c r="AD464" s="69">
        <f t="shared" si="331"/>
        <v>1734.0718249411768</v>
      </c>
      <c r="AE464" s="69">
        <f t="shared" ref="AE464:AE496" si="350">AVERAGE(AD461:AD467)</f>
        <v>1772.7331627563024</v>
      </c>
      <c r="AF464" s="69">
        <f t="shared" si="332"/>
        <v>1634.6743199999999</v>
      </c>
      <c r="AG464" s="95">
        <f t="shared" ref="AG464:AG496" si="351">AVERAGE(AF461:AF467)</f>
        <v>1667.536457142857</v>
      </c>
      <c r="AH464" s="93">
        <f t="shared" si="333"/>
        <v>18.16440294568125</v>
      </c>
      <c r="AI464" s="81">
        <f t="shared" si="334"/>
        <v>1.0671493099904814</v>
      </c>
      <c r="AJ464" s="80">
        <f t="shared" si="335"/>
        <v>15.692873471999999</v>
      </c>
      <c r="AK464" s="80">
        <f t="shared" si="336"/>
        <v>21.554280043479253</v>
      </c>
      <c r="AL464" s="78">
        <f t="shared" ca="1" si="337"/>
        <v>0.97656980115421788</v>
      </c>
      <c r="AM464" s="80">
        <f t="shared" ca="1" si="338"/>
        <v>21.334059579272761</v>
      </c>
      <c r="AN464" s="80">
        <f t="shared" si="339"/>
        <v>15.421455849056603</v>
      </c>
      <c r="AO464" s="80">
        <f t="shared" si="340"/>
        <v>4.4642286911315772</v>
      </c>
      <c r="AP464" s="80">
        <f t="shared" si="341"/>
        <v>4.9509856410783826</v>
      </c>
      <c r="AQ464" s="80">
        <f t="shared" ca="1" si="342"/>
        <v>2.8722135090959022</v>
      </c>
      <c r="AR464" s="80">
        <f t="shared" si="343"/>
        <v>2.9500683947230248</v>
      </c>
      <c r="AS464" s="78">
        <f t="shared" si="344"/>
        <v>-8.5266743715975268E-3</v>
      </c>
      <c r="AT464" s="96">
        <f t="shared" ca="1" si="345"/>
        <v>4</v>
      </c>
      <c r="AU464" s="97" t="str">
        <f t="shared" ca="1" si="346"/>
        <v>Silt mxture</v>
      </c>
      <c r="AV464" s="98">
        <f t="shared" si="347"/>
        <v>3</v>
      </c>
      <c r="AW464" s="99" t="str">
        <f t="shared" si="348"/>
        <v>Clay</v>
      </c>
      <c r="AX464" s="79"/>
      <c r="AY464" s="79"/>
      <c r="AZ464" s="79"/>
      <c r="BA464" s="79"/>
      <c r="BB464" s="79"/>
      <c r="BC464" s="79"/>
      <c r="BD464" s="79"/>
      <c r="BE464" s="79"/>
      <c r="BF464" s="79"/>
      <c r="BG464" s="79"/>
      <c r="BH464" s="79"/>
      <c r="BI464" s="79"/>
      <c r="BJ464" s="79"/>
      <c r="BK464" s="79"/>
      <c r="BL464" s="79"/>
      <c r="BM464" s="79"/>
      <c r="BN464" s="79"/>
      <c r="BO464" s="79"/>
      <c r="BP464" s="79"/>
      <c r="BQ464" s="79"/>
    </row>
    <row r="465" spans="1:69">
      <c r="A465">
        <v>9.0399999999999991</v>
      </c>
      <c r="C465" s="89">
        <f t="shared" si="309"/>
        <v>-29.658431999999998</v>
      </c>
      <c r="D465" s="84">
        <f t="shared" si="310"/>
        <v>29.658431999999998</v>
      </c>
      <c r="E465" s="76">
        <v>1.5605</v>
      </c>
      <c r="F465" s="91">
        <f t="shared" si="311"/>
        <v>16.291619999999998</v>
      </c>
      <c r="G465" s="80">
        <f t="shared" si="312"/>
        <v>16.450099199999997</v>
      </c>
      <c r="H465" s="81">
        <f t="shared" si="308"/>
        <v>16.524223199999998</v>
      </c>
      <c r="I465" s="102">
        <v>71.599999999999994</v>
      </c>
      <c r="J465" s="92">
        <f t="shared" si="313"/>
        <v>0.74750399999999995</v>
      </c>
      <c r="K465" s="102">
        <v>75.900000000000006</v>
      </c>
      <c r="L465" s="78">
        <f t="shared" si="314"/>
        <v>0.79239599999999999</v>
      </c>
      <c r="M465" s="81">
        <f t="shared" si="315"/>
        <v>0.92534307839999985</v>
      </c>
      <c r="N465" s="14">
        <f t="shared" si="349"/>
        <v>117</v>
      </c>
      <c r="O465" s="78">
        <f t="shared" si="316"/>
        <v>1.6109712239999971</v>
      </c>
      <c r="P465" s="78">
        <f t="shared" si="317"/>
        <v>0.68562814560000107</v>
      </c>
      <c r="Q465" s="93">
        <f t="shared" si="318"/>
        <v>4.89691223208</v>
      </c>
      <c r="R465" s="80">
        <f t="shared" si="319"/>
        <v>7.1422275522173262</v>
      </c>
      <c r="S465" s="80">
        <f t="shared" si="320"/>
        <v>2335.478822698411</v>
      </c>
      <c r="T465" s="69">
        <f t="shared" si="321"/>
        <v>301.6763840640005</v>
      </c>
      <c r="U465" s="78">
        <f t="shared" si="322"/>
        <v>1.8422207060797779</v>
      </c>
      <c r="V465" s="69">
        <f t="shared" si="323"/>
        <v>114.95457205937814</v>
      </c>
      <c r="W465" s="80">
        <f t="shared" ca="1" si="324"/>
        <v>7.4841422248854688</v>
      </c>
      <c r="X465" s="80">
        <f t="shared" ca="1" si="325"/>
        <v>32.242675531660943</v>
      </c>
      <c r="Y465" s="94">
        <f t="shared" ca="1" si="326"/>
        <v>5.3186717740240659E-8</v>
      </c>
      <c r="Z465" s="80">
        <f t="shared" ca="1" si="327"/>
        <v>14</v>
      </c>
      <c r="AA465" s="80">
        <f t="shared" ca="1" si="328"/>
        <v>207.747791664</v>
      </c>
      <c r="AB465" s="80">
        <f t="shared" ca="1" si="329"/>
        <v>30.598402586930277</v>
      </c>
      <c r="AC465" s="80">
        <f t="shared" si="330"/>
        <v>15.415435984717021</v>
      </c>
      <c r="AD465" s="69">
        <f t="shared" si="331"/>
        <v>1745.7797618823529</v>
      </c>
      <c r="AE465" s="69">
        <f t="shared" si="350"/>
        <v>1744.0953249075628</v>
      </c>
      <c r="AF465" s="69">
        <f t="shared" si="332"/>
        <v>1645.0099199999997</v>
      </c>
      <c r="AG465" s="95">
        <f t="shared" si="351"/>
        <v>1643.5781485714285</v>
      </c>
      <c r="AH465" s="93">
        <f t="shared" si="333"/>
        <v>17.976519517530193</v>
      </c>
      <c r="AI465" s="81">
        <f t="shared" si="334"/>
        <v>1.0902469579130982</v>
      </c>
      <c r="AJ465" s="80">
        <f t="shared" si="335"/>
        <v>15.792095231999996</v>
      </c>
      <c r="AK465" s="80">
        <f t="shared" si="336"/>
        <v>21.643113794597959</v>
      </c>
      <c r="AL465" s="78">
        <f t="shared" ca="1" si="337"/>
        <v>0.97797546311946237</v>
      </c>
      <c r="AM465" s="80">
        <f t="shared" ca="1" si="338"/>
        <v>21.436423136770774</v>
      </c>
      <c r="AN465" s="80">
        <f t="shared" si="339"/>
        <v>15.518961509433959</v>
      </c>
      <c r="AO465" s="80">
        <f t="shared" si="340"/>
        <v>4.5440698619008941</v>
      </c>
      <c r="AP465" s="80">
        <f t="shared" si="341"/>
        <v>5.0373849542167992</v>
      </c>
      <c r="AQ465" s="80">
        <f t="shared" ca="1" si="342"/>
        <v>2.8756811361031795</v>
      </c>
      <c r="AR465" s="80">
        <f t="shared" si="343"/>
        <v>2.9528404562234192</v>
      </c>
      <c r="AS465" s="78">
        <f t="shared" si="344"/>
        <v>-8.9592244648756484E-3</v>
      </c>
      <c r="AT465" s="96">
        <f t="shared" ca="1" si="345"/>
        <v>4</v>
      </c>
      <c r="AU465" s="97" t="str">
        <f t="shared" ca="1" si="346"/>
        <v>Silt mxture</v>
      </c>
      <c r="AV465" s="98">
        <f t="shared" si="347"/>
        <v>3</v>
      </c>
      <c r="AW465" s="99" t="str">
        <f t="shared" si="348"/>
        <v>Clay</v>
      </c>
      <c r="AX465" s="79"/>
      <c r="AY465" s="79"/>
      <c r="AZ465" s="79"/>
      <c r="BA465" s="79"/>
      <c r="BB465" s="79"/>
      <c r="BC465" s="79"/>
      <c r="BD465" s="79"/>
      <c r="BE465" s="79"/>
      <c r="BF465" s="79"/>
      <c r="BG465" s="79"/>
      <c r="BH465" s="79"/>
      <c r="BI465" s="79"/>
      <c r="BJ465" s="79"/>
      <c r="BK465" s="79"/>
      <c r="BL465" s="79"/>
      <c r="BM465" s="79"/>
      <c r="BN465" s="79"/>
      <c r="BO465" s="79"/>
      <c r="BP465" s="79"/>
      <c r="BQ465" s="79"/>
    </row>
    <row r="466" spans="1:69">
      <c r="A466">
        <v>9.06</v>
      </c>
      <c r="C466" s="89">
        <f t="shared" si="309"/>
        <v>-29.724048000000003</v>
      </c>
      <c r="D466" s="84">
        <f t="shared" si="310"/>
        <v>29.724048000000003</v>
      </c>
      <c r="E466" s="76">
        <v>1.5605</v>
      </c>
      <c r="F466" s="91">
        <f t="shared" si="311"/>
        <v>16.291619999999998</v>
      </c>
      <c r="G466" s="80">
        <f t="shared" si="312"/>
        <v>16.450516799999999</v>
      </c>
      <c r="H466" s="81">
        <f t="shared" si="308"/>
        <v>16.333588799999998</v>
      </c>
      <c r="I466" s="102">
        <v>73.7</v>
      </c>
      <c r="J466" s="92">
        <f t="shared" si="313"/>
        <v>0.769428</v>
      </c>
      <c r="K466" s="102">
        <v>76.099999999999994</v>
      </c>
      <c r="L466" s="78">
        <f t="shared" si="314"/>
        <v>0.79448399999999986</v>
      </c>
      <c r="M466" s="81">
        <f t="shared" si="315"/>
        <v>0.92739029760000002</v>
      </c>
      <c r="N466" s="14">
        <f t="shared" si="349"/>
        <v>117</v>
      </c>
      <c r="O466" s="78">
        <f t="shared" si="316"/>
        <v>1.6148097599999975</v>
      </c>
      <c r="P466" s="78">
        <f t="shared" si="317"/>
        <v>0.68741946240000118</v>
      </c>
      <c r="Q466" s="93">
        <f t="shared" si="318"/>
        <v>4.8957833232000008</v>
      </c>
      <c r="R466" s="80">
        <f t="shared" si="319"/>
        <v>7.1219736870807457</v>
      </c>
      <c r="S466" s="80">
        <f t="shared" si="320"/>
        <v>2268.4088684367211</v>
      </c>
      <c r="T466" s="69">
        <f t="shared" si="321"/>
        <v>302.46456345600052</v>
      </c>
      <c r="U466" s="78">
        <f t="shared" si="322"/>
        <v>1.8456114040107103</v>
      </c>
      <c r="V466" s="69">
        <f t="shared" si="323"/>
        <v>115.16615161026832</v>
      </c>
      <c r="W466" s="80">
        <f t="shared" ca="1" si="324"/>
        <v>7.5275961258389996</v>
      </c>
      <c r="X466" s="80">
        <f t="shared" ca="1" si="325"/>
        <v>32.236563054986682</v>
      </c>
      <c r="Y466" s="94">
        <f t="shared" ca="1" si="326"/>
        <v>4.9979168485504761E-8</v>
      </c>
      <c r="Z466" s="80">
        <f t="shared" ca="1" si="327"/>
        <v>14</v>
      </c>
      <c r="AA466" s="80">
        <f t="shared" ca="1" si="328"/>
        <v>207.69989856000001</v>
      </c>
      <c r="AB466" s="80">
        <f t="shared" ca="1" si="329"/>
        <v>28.746465852606889</v>
      </c>
      <c r="AC466" s="80">
        <f t="shared" si="330"/>
        <v>15.504018164435422</v>
      </c>
      <c r="AD466" s="69">
        <f t="shared" si="331"/>
        <v>1745.3772988235296</v>
      </c>
      <c r="AE466" s="69">
        <f t="shared" si="350"/>
        <v>1709.568976134454</v>
      </c>
      <c r="AF466" s="69">
        <f t="shared" si="332"/>
        <v>1645.0516799999998</v>
      </c>
      <c r="AG466" s="95">
        <f t="shared" si="351"/>
        <v>1614.6146057142855</v>
      </c>
      <c r="AH466" s="93">
        <f t="shared" si="333"/>
        <v>17.650340334728121</v>
      </c>
      <c r="AI466" s="81">
        <f t="shared" si="334"/>
        <v>1.1192991209671033</v>
      </c>
      <c r="AJ466" s="80">
        <f t="shared" si="335"/>
        <v>15.792496127999998</v>
      </c>
      <c r="AK466" s="80">
        <f t="shared" si="336"/>
        <v>21.58173844569923</v>
      </c>
      <c r="AL466" s="78">
        <f t="shared" ca="1" si="337"/>
        <v>0.98144561587806722</v>
      </c>
      <c r="AM466" s="80">
        <f t="shared" ca="1" si="338"/>
        <v>21.409012777419104</v>
      </c>
      <c r="AN466" s="80">
        <f t="shared" si="339"/>
        <v>15.519355471698111</v>
      </c>
      <c r="AO466" s="80">
        <f t="shared" si="340"/>
        <v>4.6772269184880564</v>
      </c>
      <c r="AP466" s="80">
        <f t="shared" si="341"/>
        <v>5.1863251136293673</v>
      </c>
      <c r="AQ466" s="80">
        <f t="shared" ca="1" si="342"/>
        <v>2.884567374116652</v>
      </c>
      <c r="AR466" s="80">
        <f t="shared" si="343"/>
        <v>2.9608230416719743</v>
      </c>
      <c r="AS466" s="78">
        <f t="shared" si="344"/>
        <v>-8.9585415269834122E-3</v>
      </c>
      <c r="AT466" s="96">
        <f t="shared" ca="1" si="345"/>
        <v>4</v>
      </c>
      <c r="AU466" s="97" t="str">
        <f t="shared" ca="1" si="346"/>
        <v>Silt mxture</v>
      </c>
      <c r="AV466" s="98">
        <f t="shared" si="347"/>
        <v>3</v>
      </c>
      <c r="AW466" s="99" t="str">
        <f t="shared" si="348"/>
        <v>Clay</v>
      </c>
      <c r="AX466" s="79"/>
      <c r="AY466" s="79"/>
      <c r="AZ466" s="79"/>
      <c r="BA466" s="79"/>
      <c r="BB466" s="79"/>
      <c r="BC466" s="79"/>
      <c r="BD466" s="79"/>
      <c r="BE466" s="79"/>
      <c r="BF466" s="79"/>
      <c r="BG466" s="79"/>
      <c r="BH466" s="79"/>
      <c r="BI466" s="79"/>
      <c r="BJ466" s="79"/>
      <c r="BK466" s="79"/>
      <c r="BL466" s="79"/>
      <c r="BM466" s="79"/>
      <c r="BN466" s="79"/>
      <c r="BO466" s="79"/>
      <c r="BP466" s="79"/>
      <c r="BQ466" s="79"/>
    </row>
    <row r="467" spans="1:69">
      <c r="A467">
        <v>9.08</v>
      </c>
      <c r="C467" s="89">
        <f t="shared" si="309"/>
        <v>-29.789664000000002</v>
      </c>
      <c r="D467" s="84">
        <f t="shared" si="310"/>
        <v>29.789664000000002</v>
      </c>
      <c r="E467" s="76">
        <v>1.5343</v>
      </c>
      <c r="F467" s="91">
        <f t="shared" si="311"/>
        <v>16.018091999999999</v>
      </c>
      <c r="G467" s="80">
        <f t="shared" si="312"/>
        <v>16.1780328</v>
      </c>
      <c r="H467" s="81">
        <f t="shared" si="308"/>
        <v>16.058668799999996</v>
      </c>
      <c r="I467" s="102">
        <v>73.8</v>
      </c>
      <c r="J467" s="92">
        <f t="shared" si="313"/>
        <v>0.77047199999999993</v>
      </c>
      <c r="K467" s="102">
        <v>76.599999999999994</v>
      </c>
      <c r="L467" s="78">
        <f t="shared" si="314"/>
        <v>0.79970399999999986</v>
      </c>
      <c r="M467" s="81">
        <f t="shared" si="315"/>
        <v>0.92943751679999997</v>
      </c>
      <c r="N467" s="14">
        <f t="shared" si="349"/>
        <v>117</v>
      </c>
      <c r="O467" s="78">
        <f t="shared" si="316"/>
        <v>1.6186482959999975</v>
      </c>
      <c r="P467" s="78">
        <f t="shared" si="317"/>
        <v>0.68921077920000118</v>
      </c>
      <c r="Q467" s="93">
        <f t="shared" si="318"/>
        <v>4.8045968863200006</v>
      </c>
      <c r="R467" s="80">
        <f t="shared" si="319"/>
        <v>6.9711574910318701</v>
      </c>
      <c r="S467" s="80">
        <f t="shared" si="320"/>
        <v>2223.1421325842743</v>
      </c>
      <c r="T467" s="69">
        <f t="shared" si="321"/>
        <v>303.25274284800054</v>
      </c>
      <c r="U467" s="78">
        <f t="shared" si="322"/>
        <v>1.8451175548796563</v>
      </c>
      <c r="V467" s="69">
        <f t="shared" si="323"/>
        <v>115.13533542449055</v>
      </c>
      <c r="W467" s="80">
        <f t="shared" ca="1" si="324"/>
        <v>7.4612394554821391</v>
      </c>
      <c r="X467" s="80">
        <f t="shared" ca="1" si="325"/>
        <v>32.144197770359554</v>
      </c>
      <c r="Y467" s="94">
        <f t="shared" ca="1" si="326"/>
        <v>4.592040973996325E-8</v>
      </c>
      <c r="Z467" s="80">
        <f t="shared" ca="1" si="327"/>
        <v>14</v>
      </c>
      <c r="AA467" s="80">
        <f t="shared" ca="1" si="328"/>
        <v>203.83138305600002</v>
      </c>
      <c r="AB467" s="80">
        <f t="shared" ca="1" si="329"/>
        <v>25.920057123124405</v>
      </c>
      <c r="AC467" s="80">
        <f t="shared" si="330"/>
        <v>15.565296914050542</v>
      </c>
      <c r="AD467" s="69">
        <f t="shared" si="331"/>
        <v>1712.8687651764708</v>
      </c>
      <c r="AE467" s="69">
        <f t="shared" si="350"/>
        <v>1662.4093500504202</v>
      </c>
      <c r="AF467" s="69">
        <f t="shared" si="332"/>
        <v>1617.8032800000001</v>
      </c>
      <c r="AG467" s="95">
        <f t="shared" si="351"/>
        <v>1574.9127771428571</v>
      </c>
      <c r="AH467" s="93">
        <f t="shared" si="333"/>
        <v>17.408488772264359</v>
      </c>
      <c r="AI467" s="81">
        <f t="shared" si="334"/>
        <v>1.1179047444590497</v>
      </c>
      <c r="AJ467" s="80">
        <f t="shared" si="335"/>
        <v>15.530911487999999</v>
      </c>
      <c r="AK467" s="80">
        <f t="shared" si="336"/>
        <v>21.124719669793546</v>
      </c>
      <c r="AL467" s="78">
        <f t="shared" ca="1" si="337"/>
        <v>0.98614012069582446</v>
      </c>
      <c r="AM467" s="80">
        <f t="shared" ca="1" si="338"/>
        <v>20.999057236909788</v>
      </c>
      <c r="AN467" s="80">
        <f t="shared" si="339"/>
        <v>15.262295094339622</v>
      </c>
      <c r="AO467" s="80">
        <f t="shared" si="340"/>
        <v>4.7624578929027761</v>
      </c>
      <c r="AP467" s="80">
        <f t="shared" si="341"/>
        <v>5.2919270027405529</v>
      </c>
      <c r="AQ467" s="80">
        <f t="shared" ca="1" si="342"/>
        <v>2.8966671345950918</v>
      </c>
      <c r="AR467" s="80">
        <f t="shared" si="343"/>
        <v>2.9714133466873878</v>
      </c>
      <c r="AS467" s="78">
        <f t="shared" si="344"/>
        <v>-8.9106456913997639E-3</v>
      </c>
      <c r="AT467" s="96">
        <f t="shared" ca="1" si="345"/>
        <v>4</v>
      </c>
      <c r="AU467" s="97" t="str">
        <f t="shared" ca="1" si="346"/>
        <v>Silt mxture</v>
      </c>
      <c r="AV467" s="98">
        <f t="shared" si="347"/>
        <v>3</v>
      </c>
      <c r="AW467" s="99" t="str">
        <f t="shared" si="348"/>
        <v>Clay</v>
      </c>
      <c r="AX467" s="79"/>
      <c r="AY467" s="79"/>
      <c r="AZ467" s="79"/>
      <c r="BA467" s="79"/>
      <c r="BB467" s="79"/>
      <c r="BC467" s="79"/>
      <c r="BD467" s="79"/>
      <c r="BE467" s="79"/>
      <c r="BF467" s="79"/>
      <c r="BG467" s="79"/>
      <c r="BH467" s="79"/>
      <c r="BI467" s="79"/>
      <c r="BJ467" s="79"/>
      <c r="BK467" s="79"/>
      <c r="BL467" s="79"/>
      <c r="BM467" s="79"/>
      <c r="BN467" s="79"/>
      <c r="BO467" s="79"/>
      <c r="BP467" s="79"/>
      <c r="BQ467" s="79"/>
    </row>
    <row r="468" spans="1:69">
      <c r="A468">
        <v>9.1</v>
      </c>
      <c r="C468" s="89">
        <f t="shared" si="309"/>
        <v>-29.85528</v>
      </c>
      <c r="D468" s="84">
        <f t="shared" si="310"/>
        <v>29.85528</v>
      </c>
      <c r="E468" s="76">
        <v>1.5082</v>
      </c>
      <c r="F468" s="91">
        <f t="shared" si="311"/>
        <v>15.745607999999999</v>
      </c>
      <c r="G468" s="80">
        <f t="shared" si="312"/>
        <v>15.9051312</v>
      </c>
      <c r="H468" s="81">
        <f t="shared" si="308"/>
        <v>15.649525199999999</v>
      </c>
      <c r="I468" s="102">
        <v>69</v>
      </c>
      <c r="J468" s="92">
        <f t="shared" si="313"/>
        <v>0.72036</v>
      </c>
      <c r="K468" s="102">
        <v>76.400000000000006</v>
      </c>
      <c r="L468" s="78">
        <f t="shared" si="314"/>
        <v>0.79761599999999999</v>
      </c>
      <c r="M468" s="81">
        <f t="shared" si="315"/>
        <v>0.93148473599999992</v>
      </c>
      <c r="N468" s="14">
        <f t="shared" si="349"/>
        <v>117</v>
      </c>
      <c r="O468" s="78">
        <f t="shared" si="316"/>
        <v>1.6224868319999974</v>
      </c>
      <c r="P468" s="78">
        <f t="shared" si="317"/>
        <v>0.69100209600000118</v>
      </c>
      <c r="Q468" s="93">
        <f t="shared" si="318"/>
        <v>4.7132726414400006</v>
      </c>
      <c r="R468" s="80">
        <f t="shared" si="319"/>
        <v>6.8209237985292486</v>
      </c>
      <c r="S468" s="80">
        <f t="shared" si="320"/>
        <v>2332.5991200478193</v>
      </c>
      <c r="T468" s="69">
        <f t="shared" si="321"/>
        <v>304.0409222400005</v>
      </c>
      <c r="U468" s="78">
        <f t="shared" si="322"/>
        <v>1.8365666306759203</v>
      </c>
      <c r="V468" s="69">
        <f t="shared" si="323"/>
        <v>114.60175775417743</v>
      </c>
      <c r="W468" s="80">
        <f t="shared" ca="1" si="324"/>
        <v>7.3041242754644333</v>
      </c>
      <c r="X468" s="80">
        <f t="shared" ca="1" si="325"/>
        <v>32.035337032493068</v>
      </c>
      <c r="Y468" s="94">
        <f t="shared" ca="1" si="326"/>
        <v>4.8085861379561648E-8</v>
      </c>
      <c r="Z468" s="80">
        <f t="shared" ca="1" si="327"/>
        <v>14</v>
      </c>
      <c r="AA468" s="80">
        <f t="shared" ca="1" si="328"/>
        <v>199.95702115200001</v>
      </c>
      <c r="AB468" s="80">
        <f t="shared" ca="1" si="329"/>
        <v>26.62644627965118</v>
      </c>
      <c r="AC468" s="80">
        <f t="shared" si="330"/>
        <v>15.419186767807028</v>
      </c>
      <c r="AD468" s="69">
        <f t="shared" si="331"/>
        <v>1680.3111021176471</v>
      </c>
      <c r="AE468" s="69">
        <f t="shared" si="350"/>
        <v>1615.4778248067228</v>
      </c>
      <c r="AF468" s="69">
        <f t="shared" si="332"/>
        <v>1590.5131200000001</v>
      </c>
      <c r="AG468" s="95">
        <f t="shared" si="351"/>
        <v>1535.4048342857143</v>
      </c>
      <c r="AH468" s="93">
        <f t="shared" si="333"/>
        <v>17.90932383830237</v>
      </c>
      <c r="AI468" s="81">
        <f t="shared" si="334"/>
        <v>1.0424859840077805</v>
      </c>
      <c r="AJ468" s="80">
        <f t="shared" si="335"/>
        <v>15.268925951999998</v>
      </c>
      <c r="AK468" s="80">
        <f t="shared" si="336"/>
        <v>20.669466056149236</v>
      </c>
      <c r="AL468" s="78">
        <f t="shared" ca="1" si="337"/>
        <v>0.9837165782950742</v>
      </c>
      <c r="AM468" s="80">
        <f t="shared" ca="1" si="338"/>
        <v>20.525954723248088</v>
      </c>
      <c r="AN468" s="80">
        <f t="shared" si="339"/>
        <v>15.00484075471698</v>
      </c>
      <c r="AO468" s="80">
        <f t="shared" si="340"/>
        <v>4.5291044188305722</v>
      </c>
      <c r="AP468" s="80">
        <f t="shared" si="341"/>
        <v>5.0436038414143614</v>
      </c>
      <c r="AQ468" s="80">
        <f t="shared" ca="1" si="342"/>
        <v>2.8900843564422782</v>
      </c>
      <c r="AR468" s="80">
        <f t="shared" si="343"/>
        <v>2.9632409130282706</v>
      </c>
      <c r="AS468" s="78">
        <f t="shared" si="344"/>
        <v>-9.3728256862524936E-3</v>
      </c>
      <c r="AT468" s="96">
        <f t="shared" ca="1" si="345"/>
        <v>4</v>
      </c>
      <c r="AU468" s="97" t="str">
        <f t="shared" ca="1" si="346"/>
        <v>Silt mxture</v>
      </c>
      <c r="AV468" s="98">
        <f t="shared" si="347"/>
        <v>3</v>
      </c>
      <c r="AW468" s="99" t="str">
        <f t="shared" si="348"/>
        <v>Clay</v>
      </c>
      <c r="AX468" s="79"/>
      <c r="AY468" s="79"/>
      <c r="AZ468" s="79"/>
      <c r="BA468" s="79"/>
      <c r="BB468" s="79"/>
      <c r="BC468" s="79"/>
      <c r="BD468" s="79"/>
      <c r="BE468" s="79"/>
      <c r="BF468" s="79"/>
      <c r="BG468" s="79"/>
      <c r="BH468" s="79"/>
      <c r="BI468" s="79"/>
      <c r="BJ468" s="79"/>
      <c r="BK468" s="79"/>
      <c r="BL468" s="79"/>
      <c r="BM468" s="79"/>
      <c r="BN468" s="79"/>
      <c r="BO468" s="79"/>
      <c r="BP468" s="79"/>
      <c r="BQ468" s="79"/>
    </row>
    <row r="469" spans="1:69">
      <c r="A469">
        <v>9.1199999999999992</v>
      </c>
      <c r="C469" s="89">
        <f t="shared" si="309"/>
        <v>-29.920895999999999</v>
      </c>
      <c r="D469" s="84">
        <f t="shared" si="310"/>
        <v>29.920895999999999</v>
      </c>
      <c r="E469" s="76">
        <v>1.4236</v>
      </c>
      <c r="F469" s="91">
        <f t="shared" si="311"/>
        <v>14.862383999999999</v>
      </c>
      <c r="G469" s="80">
        <f t="shared" si="312"/>
        <v>15.021489599999999</v>
      </c>
      <c r="H469" s="81">
        <f t="shared" si="308"/>
        <v>15.171373199999998</v>
      </c>
      <c r="I469" s="102">
        <v>65.8</v>
      </c>
      <c r="J469" s="92">
        <f t="shared" si="313"/>
        <v>0.6869519999999999</v>
      </c>
      <c r="K469" s="102">
        <v>76.2</v>
      </c>
      <c r="L469" s="78">
        <f t="shared" si="314"/>
        <v>0.79552800000000001</v>
      </c>
      <c r="M469" s="81">
        <f t="shared" si="315"/>
        <v>0.93353195519999987</v>
      </c>
      <c r="N469" s="14">
        <f t="shared" si="349"/>
        <v>117</v>
      </c>
      <c r="O469" s="78">
        <f t="shared" si="316"/>
        <v>1.6263253679999974</v>
      </c>
      <c r="P469" s="78">
        <f t="shared" si="317"/>
        <v>0.69279341280000117</v>
      </c>
      <c r="Q469" s="93">
        <f t="shared" si="318"/>
        <v>4.4204041965600007</v>
      </c>
      <c r="R469" s="80">
        <f t="shared" si="319"/>
        <v>6.3805517126591154</v>
      </c>
      <c r="S469" s="80">
        <f t="shared" si="320"/>
        <v>2294.0491829894104</v>
      </c>
      <c r="T469" s="69">
        <f t="shared" si="321"/>
        <v>304.82910163200052</v>
      </c>
      <c r="U469" s="78">
        <f t="shared" si="322"/>
        <v>1.8287641845501159</v>
      </c>
      <c r="V469" s="69">
        <f t="shared" si="323"/>
        <v>114.11488511592724</v>
      </c>
      <c r="W469" s="80">
        <f t="shared" ca="1" si="324"/>
        <v>7.0117239668340048</v>
      </c>
      <c r="X469" s="80">
        <f t="shared" ca="1" si="325"/>
        <v>31.736333203729423</v>
      </c>
      <c r="Y469" s="94">
        <f t="shared" ca="1" si="326"/>
        <v>4.0327646679024705E-8</v>
      </c>
      <c r="Z469" s="80">
        <f t="shared" ca="1" si="327"/>
        <v>14</v>
      </c>
      <c r="AA469" s="80">
        <f t="shared" ca="1" si="328"/>
        <v>187.53229924800002</v>
      </c>
      <c r="AB469" s="80">
        <f t="shared" ca="1" si="329"/>
        <v>20.94296207532501</v>
      </c>
      <c r="AC469" s="80">
        <f t="shared" si="330"/>
        <v>15.469848447317176</v>
      </c>
      <c r="AD469" s="69">
        <f t="shared" si="331"/>
        <v>1575.9016743529412</v>
      </c>
      <c r="AE469" s="69">
        <f t="shared" si="350"/>
        <v>1594.0900844369748</v>
      </c>
      <c r="AF469" s="69">
        <f t="shared" si="332"/>
        <v>1502.14896</v>
      </c>
      <c r="AG469" s="95">
        <f t="shared" si="351"/>
        <v>1517.6091085714288</v>
      </c>
      <c r="AH469" s="93">
        <f t="shared" si="333"/>
        <v>17.655009937248138</v>
      </c>
      <c r="AI469" s="81">
        <f t="shared" si="334"/>
        <v>0.99156831936898393</v>
      </c>
      <c r="AJ469" s="80">
        <f t="shared" si="335"/>
        <v>14.420630015999999</v>
      </c>
      <c r="AK469" s="80">
        <f t="shared" si="336"/>
        <v>19.335005189876103</v>
      </c>
      <c r="AL469" s="78">
        <f t="shared" ca="1" si="337"/>
        <v>0.99337802580689938</v>
      </c>
      <c r="AM469" s="80">
        <f t="shared" ca="1" si="338"/>
        <v>19.280629105266904</v>
      </c>
      <c r="AN469" s="80">
        <f t="shared" si="339"/>
        <v>14.171216603773583</v>
      </c>
      <c r="AO469" s="80">
        <f t="shared" si="340"/>
        <v>4.5731283533957914</v>
      </c>
      <c r="AP469" s="80">
        <f t="shared" si="341"/>
        <v>5.1283581753997849</v>
      </c>
      <c r="AQ469" s="80">
        <f t="shared" ca="1" si="342"/>
        <v>2.915220711918272</v>
      </c>
      <c r="AR469" s="80">
        <f t="shared" si="343"/>
        <v>2.9851424192586187</v>
      </c>
      <c r="AS469" s="78">
        <f t="shared" si="344"/>
        <v>-1.0302520582041032E-2</v>
      </c>
      <c r="AT469" s="96">
        <f t="shared" ca="1" si="345"/>
        <v>4</v>
      </c>
      <c r="AU469" s="97" t="str">
        <f t="shared" ca="1" si="346"/>
        <v>Silt mxture</v>
      </c>
      <c r="AV469" s="98">
        <f t="shared" si="347"/>
        <v>3</v>
      </c>
      <c r="AW469" s="99" t="str">
        <f t="shared" si="348"/>
        <v>Clay</v>
      </c>
      <c r="AX469" s="79"/>
      <c r="AY469" s="79"/>
      <c r="AZ469" s="79"/>
      <c r="BA469" s="79"/>
      <c r="BB469" s="79"/>
      <c r="BC469" s="79"/>
      <c r="BD469" s="79"/>
      <c r="BE469" s="79"/>
      <c r="BF469" s="79"/>
      <c r="BG469" s="79"/>
      <c r="BH469" s="79"/>
      <c r="BI469" s="79"/>
      <c r="BJ469" s="79"/>
      <c r="BK469" s="79"/>
      <c r="BL469" s="79"/>
      <c r="BM469" s="79"/>
      <c r="BN469" s="79"/>
      <c r="BO469" s="79"/>
      <c r="BP469" s="79"/>
      <c r="BQ469" s="79"/>
    </row>
    <row r="470" spans="1:69">
      <c r="A470">
        <v>9.14</v>
      </c>
      <c r="C470" s="89">
        <f t="shared" si="309"/>
        <v>-29.986512000000005</v>
      </c>
      <c r="D470" s="84">
        <f t="shared" si="310"/>
        <v>29.986512000000005</v>
      </c>
      <c r="E470" s="76">
        <v>1.3153999999999999</v>
      </c>
      <c r="F470" s="91">
        <f t="shared" si="311"/>
        <v>13.732775999999998</v>
      </c>
      <c r="G470" s="80">
        <f t="shared" si="312"/>
        <v>13.891881599999998</v>
      </c>
      <c r="H470" s="81">
        <f t="shared" si="308"/>
        <v>14.963686799999998</v>
      </c>
      <c r="I470" s="102">
        <v>64.8</v>
      </c>
      <c r="J470" s="92">
        <f t="shared" si="313"/>
        <v>0.67651199999999989</v>
      </c>
      <c r="K470" s="102">
        <v>76.2</v>
      </c>
      <c r="L470" s="78">
        <f t="shared" si="314"/>
        <v>0.79552800000000001</v>
      </c>
      <c r="M470" s="81">
        <f t="shared" si="315"/>
        <v>0.93557917440000016</v>
      </c>
      <c r="N470" s="14">
        <f t="shared" si="349"/>
        <v>117</v>
      </c>
      <c r="O470" s="78">
        <f t="shared" si="316"/>
        <v>1.6301639039999978</v>
      </c>
      <c r="P470" s="78">
        <f t="shared" si="317"/>
        <v>0.69458472960000128</v>
      </c>
      <c r="Q470" s="93">
        <f t="shared" si="318"/>
        <v>4.0463668396800001</v>
      </c>
      <c r="R470" s="80">
        <f t="shared" si="319"/>
        <v>5.8255914177817143</v>
      </c>
      <c r="S470" s="80">
        <f t="shared" si="320"/>
        <v>2132.3421063614892</v>
      </c>
      <c r="T470" s="69">
        <f t="shared" si="321"/>
        <v>305.61728102400053</v>
      </c>
      <c r="U470" s="78">
        <f t="shared" si="322"/>
        <v>1.8239127713156913</v>
      </c>
      <c r="V470" s="69">
        <f t="shared" si="323"/>
        <v>113.81215693009914</v>
      </c>
      <c r="W470" s="80">
        <f t="shared" ca="1" si="324"/>
        <v>6.6969732189789708</v>
      </c>
      <c r="X470" s="80">
        <f t="shared" ca="1" si="325"/>
        <v>31.315086901043294</v>
      </c>
      <c r="Y470" s="94">
        <f t="shared" ca="1" si="326"/>
        <v>2.8474681412600634E-8</v>
      </c>
      <c r="Z470" s="80">
        <f t="shared" ca="1" si="327"/>
        <v>14</v>
      </c>
      <c r="AA470" s="80">
        <f t="shared" ca="1" si="328"/>
        <v>171.66404774399999</v>
      </c>
      <c r="AB470" s="80">
        <f t="shared" ca="1" si="329"/>
        <v>13.536218961714086</v>
      </c>
      <c r="AC470" s="80">
        <f t="shared" si="330"/>
        <v>15.692069340359893</v>
      </c>
      <c r="AD470" s="69">
        <f t="shared" si="331"/>
        <v>1442.5550230588235</v>
      </c>
      <c r="AE470" s="69">
        <f t="shared" si="350"/>
        <v>1677.4673054117648</v>
      </c>
      <c r="AF470" s="69">
        <f t="shared" si="332"/>
        <v>1389.1881599999997</v>
      </c>
      <c r="AG470" s="95">
        <f t="shared" si="351"/>
        <v>1588.8636000000001</v>
      </c>
      <c r="AH470" s="93">
        <f t="shared" si="333"/>
        <v>16.820945805759955</v>
      </c>
      <c r="AI470" s="81">
        <f t="shared" si="334"/>
        <v>0.97398052558626047</v>
      </c>
      <c r="AJ470" s="80">
        <f t="shared" si="335"/>
        <v>13.336206335999998</v>
      </c>
      <c r="AK470" s="80">
        <f t="shared" si="336"/>
        <v>17.653307326611255</v>
      </c>
      <c r="AL470" s="78">
        <f t="shared" ca="1" si="337"/>
        <v>1</v>
      </c>
      <c r="AM470" s="80">
        <f t="shared" ca="1" si="338"/>
        <v>17.653307326611255</v>
      </c>
      <c r="AN470" s="80">
        <f t="shared" si="339"/>
        <v>13.105548679245281</v>
      </c>
      <c r="AO470" s="80">
        <f t="shared" si="340"/>
        <v>4.8698370708831842</v>
      </c>
      <c r="AP470" s="80">
        <f t="shared" si="341"/>
        <v>5.5172694134092701</v>
      </c>
      <c r="AQ470" s="80">
        <f t="shared" ca="1" si="342"/>
        <v>2.9649391348727523</v>
      </c>
      <c r="AR470" s="80">
        <f t="shared" si="343"/>
        <v>3.0287090161672454</v>
      </c>
      <c r="AS470" s="78">
        <f t="shared" si="344"/>
        <v>-1.1421823424110265E-2</v>
      </c>
      <c r="AT470" s="96">
        <f t="shared" ca="1" si="345"/>
        <v>3</v>
      </c>
      <c r="AU470" s="97" t="str">
        <f t="shared" ca="1" si="346"/>
        <v>Clay</v>
      </c>
      <c r="AV470" s="98">
        <f t="shared" si="347"/>
        <v>3</v>
      </c>
      <c r="AW470" s="99" t="str">
        <f t="shared" si="348"/>
        <v>Clay</v>
      </c>
      <c r="AX470" s="79"/>
      <c r="AY470" s="79"/>
      <c r="AZ470" s="79"/>
      <c r="BA470" s="79"/>
      <c r="BB470" s="79"/>
      <c r="BC470" s="79"/>
      <c r="BD470" s="79"/>
      <c r="BE470" s="79"/>
      <c r="BF470" s="79"/>
      <c r="BG470" s="79"/>
      <c r="BH470" s="79"/>
      <c r="BI470" s="79"/>
      <c r="BJ470" s="79"/>
      <c r="BK470" s="79"/>
      <c r="BL470" s="79"/>
      <c r="BM470" s="79"/>
      <c r="BN470" s="79"/>
      <c r="BO470" s="79"/>
      <c r="BP470" s="79"/>
      <c r="BQ470" s="79"/>
    </row>
    <row r="471" spans="1:69">
      <c r="A471">
        <v>9.16</v>
      </c>
      <c r="C471" s="89">
        <f t="shared" si="309"/>
        <v>-30.052128000000003</v>
      </c>
      <c r="D471" s="84">
        <f t="shared" si="310"/>
        <v>30.052128000000003</v>
      </c>
      <c r="E471" s="76">
        <v>1.2856000000000001</v>
      </c>
      <c r="F471" s="91">
        <f t="shared" si="311"/>
        <v>13.421664</v>
      </c>
      <c r="G471" s="80">
        <f t="shared" si="312"/>
        <v>13.5811872</v>
      </c>
      <c r="H471" s="81">
        <f t="shared" si="308"/>
        <v>15.840403199999999</v>
      </c>
      <c r="I471" s="102">
        <v>63.5</v>
      </c>
      <c r="J471" s="92">
        <f t="shared" si="313"/>
        <v>0.66293999999999997</v>
      </c>
      <c r="K471" s="102">
        <v>76.400000000000006</v>
      </c>
      <c r="L471" s="78">
        <f t="shared" si="314"/>
        <v>0.79761599999999999</v>
      </c>
      <c r="M471" s="81">
        <f t="shared" si="315"/>
        <v>0.93762639360000011</v>
      </c>
      <c r="N471" s="14">
        <f t="shared" si="349"/>
        <v>117</v>
      </c>
      <c r="O471" s="78">
        <f t="shared" si="316"/>
        <v>1.6340024399999977</v>
      </c>
      <c r="P471" s="78">
        <f t="shared" si="317"/>
        <v>0.69637604640000128</v>
      </c>
      <c r="Q471" s="93">
        <f t="shared" si="318"/>
        <v>3.9425709708000012</v>
      </c>
      <c r="R471" s="80">
        <f t="shared" si="319"/>
        <v>5.6615545453948197</v>
      </c>
      <c r="S471" s="80">
        <f t="shared" si="320"/>
        <v>2120.1785202813139</v>
      </c>
      <c r="T471" s="69">
        <f t="shared" si="321"/>
        <v>306.40546041600061</v>
      </c>
      <c r="U471" s="78">
        <f t="shared" si="322"/>
        <v>1.820652325165943</v>
      </c>
      <c r="V471" s="69">
        <f t="shared" si="323"/>
        <v>113.60870509035485</v>
      </c>
      <c r="W471" s="80">
        <f t="shared" ca="1" si="324"/>
        <v>6.593868638796808</v>
      </c>
      <c r="X471" s="80">
        <f t="shared" ca="1" si="325"/>
        <v>31.178639315313404</v>
      </c>
      <c r="Y471" s="94">
        <f t="shared" ca="1" si="326"/>
        <v>2.6373392689316776E-8</v>
      </c>
      <c r="Z471" s="80">
        <f t="shared" ca="1" si="327"/>
        <v>14</v>
      </c>
      <c r="AA471" s="80">
        <f t="shared" ca="1" si="328"/>
        <v>167.26058664000004</v>
      </c>
      <c r="AB471" s="80">
        <f t="shared" ca="1" si="329"/>
        <v>12.215711444959972</v>
      </c>
      <c r="AC471" s="80">
        <f t="shared" si="330"/>
        <v>15.709460507761627</v>
      </c>
      <c r="AD471" s="69">
        <f t="shared" si="331"/>
        <v>1405.5511482352942</v>
      </c>
      <c r="AE471" s="69">
        <f t="shared" si="350"/>
        <v>1829.9836457142858</v>
      </c>
      <c r="AF471" s="69">
        <f t="shared" si="332"/>
        <v>1358.1187199999999</v>
      </c>
      <c r="AG471" s="95">
        <f t="shared" si="351"/>
        <v>1718.8863428571428</v>
      </c>
      <c r="AH471" s="93">
        <f t="shared" si="333"/>
        <v>16.742580904774027</v>
      </c>
      <c r="AI471" s="81">
        <f t="shared" si="334"/>
        <v>0.95198564543847697</v>
      </c>
      <c r="AJ471" s="80">
        <f t="shared" si="335"/>
        <v>13.037939712</v>
      </c>
      <c r="AK471" s="80">
        <f t="shared" si="336"/>
        <v>17.156225895135815</v>
      </c>
      <c r="AL471" s="78">
        <f t="shared" ca="1" si="337"/>
        <v>1</v>
      </c>
      <c r="AM471" s="80">
        <f t="shared" ca="1" si="338"/>
        <v>17.156225895135819</v>
      </c>
      <c r="AN471" s="80">
        <f t="shared" si="339"/>
        <v>12.812440754716981</v>
      </c>
      <c r="AO471" s="80">
        <f t="shared" si="340"/>
        <v>4.8813111124777073</v>
      </c>
      <c r="AP471" s="80">
        <f t="shared" si="341"/>
        <v>5.5489223052745338</v>
      </c>
      <c r="AQ471" s="80">
        <f t="shared" ca="1" si="342"/>
        <v>2.9758907376373456</v>
      </c>
      <c r="AR471" s="80">
        <f t="shared" si="343"/>
        <v>3.0369877689148006</v>
      </c>
      <c r="AS471" s="78">
        <f t="shared" si="344"/>
        <v>-1.1719111775082324E-2</v>
      </c>
      <c r="AT471" s="96">
        <f t="shared" ca="1" si="345"/>
        <v>3</v>
      </c>
      <c r="AU471" s="97" t="str">
        <f t="shared" ca="1" si="346"/>
        <v>Clay</v>
      </c>
      <c r="AV471" s="98">
        <f t="shared" si="347"/>
        <v>3</v>
      </c>
      <c r="AW471" s="99" t="str">
        <f t="shared" si="348"/>
        <v>Clay</v>
      </c>
      <c r="AX471" s="79"/>
      <c r="AY471" s="79"/>
      <c r="AZ471" s="79"/>
      <c r="BA471" s="79"/>
      <c r="BB471" s="79"/>
      <c r="BC471" s="79"/>
      <c r="BD471" s="79"/>
      <c r="BE471" s="79"/>
      <c r="BF471" s="79"/>
      <c r="BG471" s="79"/>
      <c r="BH471" s="79"/>
      <c r="BI471" s="79"/>
      <c r="BJ471" s="79"/>
      <c r="BK471" s="79"/>
      <c r="BL471" s="79"/>
      <c r="BM471" s="79"/>
      <c r="BN471" s="79"/>
      <c r="BO471" s="79"/>
      <c r="BP471" s="79"/>
      <c r="BQ471" s="79"/>
    </row>
    <row r="472" spans="1:69">
      <c r="A472">
        <v>9.18</v>
      </c>
      <c r="C472" s="89">
        <f t="shared" si="309"/>
        <v>-30.117744000000002</v>
      </c>
      <c r="D472" s="84">
        <f t="shared" si="310"/>
        <v>30.117744000000002</v>
      </c>
      <c r="E472" s="76">
        <v>1.4410000000000001</v>
      </c>
      <c r="F472" s="91">
        <f t="shared" si="311"/>
        <v>15.044040000000001</v>
      </c>
      <c r="G472" s="80">
        <f t="shared" si="312"/>
        <v>15.204398400000001</v>
      </c>
      <c r="H472" s="81">
        <f t="shared" si="308"/>
        <v>17.402818799999999</v>
      </c>
      <c r="I472" s="102">
        <v>62.6</v>
      </c>
      <c r="J472" s="92">
        <f t="shared" si="313"/>
        <v>0.65354400000000001</v>
      </c>
      <c r="K472" s="102">
        <v>76.8</v>
      </c>
      <c r="L472" s="78">
        <f t="shared" si="314"/>
        <v>0.80179199999999995</v>
      </c>
      <c r="M472" s="81">
        <f t="shared" si="315"/>
        <v>0.93967361280000006</v>
      </c>
      <c r="N472" s="14">
        <f t="shared" si="349"/>
        <v>117</v>
      </c>
      <c r="O472" s="78">
        <f t="shared" si="316"/>
        <v>1.6378409759999977</v>
      </c>
      <c r="P472" s="78">
        <f t="shared" si="317"/>
        <v>0.69816736320000128</v>
      </c>
      <c r="Q472" s="93">
        <f t="shared" si="318"/>
        <v>4.4769639499200009</v>
      </c>
      <c r="R472" s="80">
        <f t="shared" si="319"/>
        <v>6.412450919218208</v>
      </c>
      <c r="S472" s="80">
        <f t="shared" si="320"/>
        <v>2442.1700440890254</v>
      </c>
      <c r="T472" s="69">
        <f t="shared" si="321"/>
        <v>307.19363980800057</v>
      </c>
      <c r="U472" s="78">
        <f t="shared" si="322"/>
        <v>1.8233913247900584</v>
      </c>
      <c r="V472" s="69">
        <f t="shared" si="323"/>
        <v>113.77961866689964</v>
      </c>
      <c r="W472" s="80">
        <f t="shared" ca="1" si="324"/>
        <v>7.0118474248641114</v>
      </c>
      <c r="X472" s="80">
        <f t="shared" ca="1" si="325"/>
        <v>31.746746713770911</v>
      </c>
      <c r="Y472" s="94">
        <f t="shared" ca="1" si="326"/>
        <v>4.5945576970374454E-8</v>
      </c>
      <c r="Z472" s="80">
        <f t="shared" ca="1" si="327"/>
        <v>14</v>
      </c>
      <c r="AA472" s="80">
        <f t="shared" ca="1" si="328"/>
        <v>189.93180393600005</v>
      </c>
      <c r="AB472" s="80">
        <f t="shared" ca="1" si="329"/>
        <v>24.16576518516063</v>
      </c>
      <c r="AC472" s="80">
        <f t="shared" si="330"/>
        <v>15.279636221136998</v>
      </c>
      <c r="AD472" s="69">
        <f t="shared" si="331"/>
        <v>1596.0655792941179</v>
      </c>
      <c r="AE472" s="69">
        <f t="shared" si="350"/>
        <v>2002.0850750924376</v>
      </c>
      <c r="AF472" s="69">
        <f t="shared" si="332"/>
        <v>1520.43984</v>
      </c>
      <c r="AG472" s="95">
        <f t="shared" si="351"/>
        <v>1865.5564114285714</v>
      </c>
      <c r="AH472" s="93">
        <f t="shared" si="333"/>
        <v>18.325100696376197</v>
      </c>
      <c r="AI472" s="81">
        <f t="shared" si="334"/>
        <v>0.93608500546993034</v>
      </c>
      <c r="AJ472" s="80">
        <f t="shared" si="335"/>
        <v>14.596222464</v>
      </c>
      <c r="AK472" s="80">
        <f t="shared" si="336"/>
        <v>19.43166945217639</v>
      </c>
      <c r="AL472" s="78">
        <f t="shared" ca="1" si="337"/>
        <v>0.98653277841223752</v>
      </c>
      <c r="AM472" s="80">
        <f t="shared" ca="1" si="338"/>
        <v>19.322703199119676</v>
      </c>
      <c r="AN472" s="80">
        <f t="shared" si="339"/>
        <v>14.343772075471698</v>
      </c>
      <c r="AO472" s="80">
        <f t="shared" si="340"/>
        <v>4.2983877612678185</v>
      </c>
      <c r="AP472" s="80">
        <f t="shared" si="341"/>
        <v>4.8173164316825421</v>
      </c>
      <c r="AQ472" s="80">
        <f t="shared" ca="1" si="342"/>
        <v>2.896588859894448</v>
      </c>
      <c r="AR472" s="80">
        <f t="shared" si="343"/>
        <v>2.9641639548763434</v>
      </c>
      <c r="AS472" s="78">
        <f t="shared" si="344"/>
        <v>-1.0163345680907951E-2</v>
      </c>
      <c r="AT472" s="96">
        <f t="shared" ca="1" si="345"/>
        <v>4</v>
      </c>
      <c r="AU472" s="97" t="str">
        <f t="shared" ca="1" si="346"/>
        <v>Silt mxture</v>
      </c>
      <c r="AV472" s="98">
        <f t="shared" si="347"/>
        <v>3</v>
      </c>
      <c r="AW472" s="99" t="str">
        <f t="shared" si="348"/>
        <v>Clay</v>
      </c>
      <c r="AX472" s="79"/>
      <c r="AY472" s="79"/>
      <c r="AZ472" s="79"/>
      <c r="BA472" s="79"/>
      <c r="BB472" s="79"/>
      <c r="BC472" s="79"/>
      <c r="BD472" s="79"/>
      <c r="BE472" s="79"/>
      <c r="BF472" s="79"/>
      <c r="BG472" s="79"/>
      <c r="BH472" s="79"/>
      <c r="BI472" s="79"/>
      <c r="BJ472" s="79"/>
      <c r="BK472" s="79"/>
      <c r="BL472" s="79"/>
      <c r="BM472" s="79"/>
      <c r="BN472" s="79"/>
      <c r="BO472" s="79"/>
      <c r="BP472" s="79"/>
      <c r="BQ472" s="79"/>
    </row>
    <row r="473" spans="1:69">
      <c r="A473">
        <v>9.1999999999999993</v>
      </c>
      <c r="C473" s="89">
        <f t="shared" si="309"/>
        <v>-30.18336</v>
      </c>
      <c r="D473" s="84">
        <f t="shared" si="310"/>
        <v>30.18336</v>
      </c>
      <c r="E473" s="76">
        <v>2.0381</v>
      </c>
      <c r="F473" s="91">
        <f t="shared" si="311"/>
        <v>21.277763999999998</v>
      </c>
      <c r="G473" s="80">
        <f t="shared" si="312"/>
        <v>21.438331199999997</v>
      </c>
      <c r="H473" s="81">
        <f t="shared" si="308"/>
        <v>19.261243199999999</v>
      </c>
      <c r="I473" s="102">
        <v>58.8</v>
      </c>
      <c r="J473" s="92">
        <f t="shared" si="313"/>
        <v>0.61387199999999997</v>
      </c>
      <c r="K473" s="102">
        <v>76.900000000000006</v>
      </c>
      <c r="L473" s="78">
        <f t="shared" si="314"/>
        <v>0.80283599999999999</v>
      </c>
      <c r="M473" s="81">
        <f t="shared" si="315"/>
        <v>0.94172083200000001</v>
      </c>
      <c r="N473" s="14">
        <f t="shared" si="349"/>
        <v>117</v>
      </c>
      <c r="O473" s="78">
        <f t="shared" si="316"/>
        <v>1.6416795119999976</v>
      </c>
      <c r="P473" s="78">
        <f t="shared" si="317"/>
        <v>0.69995868000000128</v>
      </c>
      <c r="Q473" s="93">
        <f t="shared" si="318"/>
        <v>6.5328950570400002</v>
      </c>
      <c r="R473" s="80">
        <f t="shared" si="319"/>
        <v>9.3332581532384005</v>
      </c>
      <c r="S473" s="80">
        <f t="shared" si="320"/>
        <v>3793.9796010358168</v>
      </c>
      <c r="T473" s="69">
        <f t="shared" si="321"/>
        <v>307.98181920000059</v>
      </c>
      <c r="U473" s="78">
        <f t="shared" si="322"/>
        <v>1.8294780890285085</v>
      </c>
      <c r="V473" s="69">
        <f t="shared" si="323"/>
        <v>114.15943275537893</v>
      </c>
      <c r="W473" s="80">
        <f t="shared" ca="1" si="324"/>
        <v>8.483677666619851</v>
      </c>
      <c r="X473" s="80">
        <f t="shared" ca="1" si="325"/>
        <v>33.361945910258342</v>
      </c>
      <c r="Y473" s="94">
        <f t="shared" ca="1" si="326"/>
        <v>2.3964214731315809E-7</v>
      </c>
      <c r="Z473" s="80">
        <f t="shared" ca="1" si="327"/>
        <v>14</v>
      </c>
      <c r="AA473" s="80">
        <f t="shared" ca="1" si="328"/>
        <v>277.15312363200002</v>
      </c>
      <c r="AB473" s="80">
        <f t="shared" ca="1" si="329"/>
        <v>183.92557758015232</v>
      </c>
      <c r="AC473" s="80">
        <f t="shared" si="330"/>
        <v>13.940402579484577</v>
      </c>
      <c r="AD473" s="69">
        <f t="shared" si="331"/>
        <v>2329.0178456470589</v>
      </c>
      <c r="AE473" s="69">
        <f t="shared" si="350"/>
        <v>2128.4154389243699</v>
      </c>
      <c r="AF473" s="69">
        <f t="shared" si="332"/>
        <v>2143.8331199999998</v>
      </c>
      <c r="AG473" s="95">
        <f t="shared" si="351"/>
        <v>1973.3210742857143</v>
      </c>
      <c r="AH473" s="93">
        <f t="shared" si="333"/>
        <v>24.746159814444148</v>
      </c>
      <c r="AI473" s="81">
        <f t="shared" si="334"/>
        <v>0.87701176875183384</v>
      </c>
      <c r="AJ473" s="80">
        <f t="shared" si="335"/>
        <v>20.580797951999998</v>
      </c>
      <c r="AK473" s="80">
        <f t="shared" si="336"/>
        <v>28.28260046435879</v>
      </c>
      <c r="AL473" s="78">
        <f t="shared" ca="1" si="337"/>
        <v>0.89671637752844102</v>
      </c>
      <c r="AM473" s="80">
        <f t="shared" ca="1" si="338"/>
        <v>27.095936986771306</v>
      </c>
      <c r="AN473" s="80">
        <f t="shared" si="339"/>
        <v>20.224840754716976</v>
      </c>
      <c r="AO473" s="80">
        <f t="shared" si="340"/>
        <v>2.8634318327911643</v>
      </c>
      <c r="AP473" s="80">
        <f t="shared" si="341"/>
        <v>3.1008880171999311</v>
      </c>
      <c r="AQ473" s="80">
        <f t="shared" ca="1" si="342"/>
        <v>2.6606285004213026</v>
      </c>
      <c r="AR473" s="80">
        <f t="shared" si="343"/>
        <v>2.7377623631597183</v>
      </c>
      <c r="AS473" s="78">
        <f t="shared" si="344"/>
        <v>-7.0155718345131504E-3</v>
      </c>
      <c r="AT473" s="96">
        <f t="shared" ca="1" si="345"/>
        <v>4</v>
      </c>
      <c r="AU473" s="97" t="str">
        <f t="shared" ca="1" si="346"/>
        <v>Silt mxture</v>
      </c>
      <c r="AV473" s="98">
        <f t="shared" si="347"/>
        <v>4</v>
      </c>
      <c r="AW473" s="99" t="str">
        <f t="shared" si="348"/>
        <v>Silt mxture</v>
      </c>
      <c r="AX473" s="79"/>
      <c r="AY473" s="79"/>
      <c r="AZ473" s="79"/>
      <c r="BA473" s="79"/>
      <c r="BB473" s="79"/>
      <c r="BC473" s="79"/>
      <c r="BD473" s="79"/>
      <c r="BE473" s="79"/>
      <c r="BF473" s="79"/>
      <c r="BG473" s="79"/>
      <c r="BH473" s="79"/>
      <c r="BI473" s="79"/>
      <c r="BJ473" s="79"/>
      <c r="BK473" s="79"/>
      <c r="BL473" s="79"/>
      <c r="BM473" s="79"/>
      <c r="BN473" s="79"/>
      <c r="BO473" s="79"/>
      <c r="BP473" s="79"/>
      <c r="BQ473" s="79"/>
    </row>
    <row r="474" spans="1:69">
      <c r="A474">
        <v>9.2200000000000006</v>
      </c>
      <c r="C474" s="89">
        <f t="shared" si="309"/>
        <v>-30.248976000000003</v>
      </c>
      <c r="D474" s="84">
        <f t="shared" si="310"/>
        <v>30.248976000000003</v>
      </c>
      <c r="E474" s="76">
        <v>2.4062999999999999</v>
      </c>
      <c r="F474" s="91">
        <f t="shared" si="311"/>
        <v>25.121771999999996</v>
      </c>
      <c r="G474" s="80">
        <f t="shared" si="312"/>
        <v>25.279624799999997</v>
      </c>
      <c r="H474" s="81">
        <f t="shared" si="308"/>
        <v>20.706765600000001</v>
      </c>
      <c r="I474" s="102">
        <v>54.7</v>
      </c>
      <c r="J474" s="92">
        <f t="shared" si="313"/>
        <v>0.57106800000000002</v>
      </c>
      <c r="K474" s="102">
        <v>75.599999999999994</v>
      </c>
      <c r="L474" s="78">
        <f t="shared" si="314"/>
        <v>0.78926399999999997</v>
      </c>
      <c r="M474" s="81">
        <f t="shared" si="315"/>
        <v>0.94376805120000007</v>
      </c>
      <c r="N474" s="14">
        <f t="shared" si="349"/>
        <v>117</v>
      </c>
      <c r="O474" s="78">
        <f t="shared" si="316"/>
        <v>1.6455180479999978</v>
      </c>
      <c r="P474" s="78">
        <f t="shared" si="317"/>
        <v>0.70174999680000139</v>
      </c>
      <c r="Q474" s="93">
        <f t="shared" si="318"/>
        <v>7.7992552281600007</v>
      </c>
      <c r="R474" s="80">
        <f t="shared" si="319"/>
        <v>11.11400821335919</v>
      </c>
      <c r="S474" s="80">
        <f t="shared" si="320"/>
        <v>4868.9177948932838</v>
      </c>
      <c r="T474" s="69">
        <f t="shared" si="321"/>
        <v>308.7699985920006</v>
      </c>
      <c r="U474" s="78">
        <f t="shared" si="322"/>
        <v>1.8274449574022438</v>
      </c>
      <c r="V474" s="69">
        <f t="shared" si="323"/>
        <v>114.03256534190001</v>
      </c>
      <c r="W474" s="80">
        <f t="shared" ca="1" si="324"/>
        <v>9.2473609820659188</v>
      </c>
      <c r="X474" s="80">
        <f t="shared" ca="1" si="325"/>
        <v>34.106589140756569</v>
      </c>
      <c r="Y474" s="94">
        <f t="shared" ca="1" si="326"/>
        <v>5.5982706918879312E-7</v>
      </c>
      <c r="Z474" s="80">
        <f t="shared" ca="1" si="327"/>
        <v>14</v>
      </c>
      <c r="AA474" s="80">
        <f t="shared" ca="1" si="328"/>
        <v>330.877494528</v>
      </c>
      <c r="AB474" s="80">
        <f t="shared" ca="1" si="329"/>
        <v>512.95618529208332</v>
      </c>
      <c r="AC474" s="80">
        <f t="shared" si="330"/>
        <v>13.182040425079347</v>
      </c>
      <c r="AD474" s="69">
        <f t="shared" si="331"/>
        <v>2780.4831472941178</v>
      </c>
      <c r="AE474" s="69">
        <f t="shared" si="350"/>
        <v>2237.0872884705886</v>
      </c>
      <c r="AF474" s="69">
        <f t="shared" si="332"/>
        <v>2527.9624799999997</v>
      </c>
      <c r="AG474" s="95">
        <f t="shared" si="351"/>
        <v>2066.076</v>
      </c>
      <c r="AH474" s="93">
        <f t="shared" si="333"/>
        <v>29.43758601698087</v>
      </c>
      <c r="AI474" s="81">
        <f t="shared" si="334"/>
        <v>0.81377698981700786</v>
      </c>
      <c r="AJ474" s="80">
        <f t="shared" si="335"/>
        <v>24.268439807999997</v>
      </c>
      <c r="AK474" s="80">
        <f t="shared" si="336"/>
        <v>33.678812767755119</v>
      </c>
      <c r="AL474" s="78">
        <f t="shared" ca="1" si="337"/>
        <v>0.85061832311719487</v>
      </c>
      <c r="AM474" s="80">
        <f t="shared" ca="1" si="338"/>
        <v>31.666423293224288</v>
      </c>
      <c r="AN474" s="80">
        <f t="shared" si="339"/>
        <v>23.84870264150943</v>
      </c>
      <c r="AO474" s="80">
        <f t="shared" si="340"/>
        <v>2.2590050466255338</v>
      </c>
      <c r="AP474" s="80">
        <f t="shared" si="341"/>
        <v>2.4162876388449681</v>
      </c>
      <c r="AQ474" s="80">
        <f t="shared" ca="1" si="342"/>
        <v>2.5394144571490775</v>
      </c>
      <c r="AR474" s="80">
        <f t="shared" si="343"/>
        <v>2.6183810059928208</v>
      </c>
      <c r="AS474" s="78">
        <f t="shared" si="344"/>
        <v>-6.5373340664514612E-3</v>
      </c>
      <c r="AT474" s="96">
        <f t="shared" ca="1" si="345"/>
        <v>5</v>
      </c>
      <c r="AU474" s="97" t="str">
        <f t="shared" ca="1" si="346"/>
        <v>Sand mixture</v>
      </c>
      <c r="AV474" s="98">
        <f t="shared" si="347"/>
        <v>4</v>
      </c>
      <c r="AW474" s="99" t="str">
        <f t="shared" si="348"/>
        <v>Silt mxture</v>
      </c>
      <c r="AX474" s="79"/>
      <c r="AY474" s="79"/>
      <c r="AZ474" s="79"/>
      <c r="BA474" s="79"/>
      <c r="BB474" s="79"/>
      <c r="BC474" s="79"/>
      <c r="BD474" s="79"/>
      <c r="BE474" s="79"/>
      <c r="BF474" s="79"/>
      <c r="BG474" s="79"/>
      <c r="BH474" s="79"/>
      <c r="BI474" s="79"/>
      <c r="BJ474" s="79"/>
      <c r="BK474" s="79"/>
      <c r="BL474" s="79"/>
      <c r="BM474" s="79"/>
      <c r="BN474" s="79"/>
      <c r="BO474" s="79"/>
      <c r="BP474" s="79"/>
      <c r="BQ474" s="79"/>
    </row>
    <row r="475" spans="1:69">
      <c r="A475">
        <v>9.24</v>
      </c>
      <c r="C475" s="89">
        <f t="shared" si="309"/>
        <v>-30.314592000000001</v>
      </c>
      <c r="D475" s="84">
        <f t="shared" si="310"/>
        <v>30.314592000000001</v>
      </c>
      <c r="E475" s="76">
        <v>2.4921000000000002</v>
      </c>
      <c r="F475" s="91">
        <f t="shared" si="311"/>
        <v>26.017524000000002</v>
      </c>
      <c r="G475" s="80">
        <f t="shared" si="312"/>
        <v>26.172036000000002</v>
      </c>
      <c r="H475" s="81">
        <f t="shared" si="308"/>
        <v>21.840688799999999</v>
      </c>
      <c r="I475" s="102">
        <v>57.2</v>
      </c>
      <c r="J475" s="92">
        <f t="shared" si="313"/>
        <v>0.59716800000000003</v>
      </c>
      <c r="K475" s="102">
        <v>74</v>
      </c>
      <c r="L475" s="78">
        <f t="shared" si="314"/>
        <v>0.77256000000000002</v>
      </c>
      <c r="M475" s="81">
        <f t="shared" si="315"/>
        <v>0.94581527040000002</v>
      </c>
      <c r="N475" s="14">
        <f t="shared" si="349"/>
        <v>117</v>
      </c>
      <c r="O475" s="78">
        <f t="shared" si="316"/>
        <v>1.6493565839999977</v>
      </c>
      <c r="P475" s="78">
        <f t="shared" si="317"/>
        <v>0.70354131360000138</v>
      </c>
      <c r="Q475" s="93">
        <f t="shared" si="318"/>
        <v>8.0924842072800018</v>
      </c>
      <c r="R475" s="80">
        <f t="shared" si="319"/>
        <v>11.502500351928139</v>
      </c>
      <c r="S475" s="80">
        <f t="shared" si="320"/>
        <v>4831.1716430965926</v>
      </c>
      <c r="T475" s="69">
        <f t="shared" si="321"/>
        <v>309.55817798400057</v>
      </c>
      <c r="U475" s="78">
        <f t="shared" si="322"/>
        <v>1.8340413267291207</v>
      </c>
      <c r="V475" s="69">
        <f t="shared" si="323"/>
        <v>114.44417878789713</v>
      </c>
      <c r="W475" s="80">
        <f t="shared" ca="1" si="324"/>
        <v>9.5176262716380382</v>
      </c>
      <c r="X475" s="80">
        <f t="shared" ca="1" si="325"/>
        <v>34.2659413378721</v>
      </c>
      <c r="Y475" s="94">
        <f t="shared" ca="1" si="326"/>
        <v>5.9653758103725175E-7</v>
      </c>
      <c r="Z475" s="80">
        <f t="shared" ca="1" si="327"/>
        <v>14</v>
      </c>
      <c r="AA475" s="80">
        <f t="shared" ca="1" si="328"/>
        <v>343.31751182400001</v>
      </c>
      <c r="AB475" s="80">
        <f t="shared" ca="1" si="329"/>
        <v>567.14344070183188</v>
      </c>
      <c r="AC475" s="80">
        <f t="shared" si="330"/>
        <v>13.20570024760085</v>
      </c>
      <c r="AD475" s="69">
        <f t="shared" si="331"/>
        <v>2885.0211077647064</v>
      </c>
      <c r="AE475" s="69">
        <f t="shared" si="350"/>
        <v>2302.1602943193279</v>
      </c>
      <c r="AF475" s="69">
        <f t="shared" si="332"/>
        <v>2617.2036000000003</v>
      </c>
      <c r="AG475" s="95">
        <f t="shared" si="351"/>
        <v>2121.7719085714284</v>
      </c>
      <c r="AH475" s="93">
        <f t="shared" si="333"/>
        <v>29.533824157908708</v>
      </c>
      <c r="AI475" s="81">
        <f t="shared" si="334"/>
        <v>0.84880303182809258</v>
      </c>
      <c r="AJ475" s="80">
        <f t="shared" si="335"/>
        <v>25.125154560000002</v>
      </c>
      <c r="AK475" s="80">
        <f t="shared" si="336"/>
        <v>34.856061672509512</v>
      </c>
      <c r="AL475" s="78">
        <f t="shared" ca="1" si="337"/>
        <v>0.84724575618177311</v>
      </c>
      <c r="AM475" s="80">
        <f t="shared" ca="1" si="338"/>
        <v>32.740520254414719</v>
      </c>
      <c r="AN475" s="80">
        <f t="shared" si="339"/>
        <v>24.6906</v>
      </c>
      <c r="AO475" s="80">
        <f t="shared" si="340"/>
        <v>2.2817025010969725</v>
      </c>
      <c r="AP475" s="80">
        <f t="shared" si="341"/>
        <v>2.4351661980720323</v>
      </c>
      <c r="AQ475" s="80">
        <f t="shared" ca="1" si="342"/>
        <v>2.5303408009525068</v>
      </c>
      <c r="AR475" s="80">
        <f t="shared" si="343"/>
        <v>2.6089799348776221</v>
      </c>
      <c r="AS475" s="78">
        <f t="shared" si="344"/>
        <v>-7.0651035908807875E-3</v>
      </c>
      <c r="AT475" s="96">
        <f t="shared" ca="1" si="345"/>
        <v>5</v>
      </c>
      <c r="AU475" s="97" t="str">
        <f t="shared" ca="1" si="346"/>
        <v>Sand mixture</v>
      </c>
      <c r="AV475" s="98">
        <f t="shared" si="347"/>
        <v>4</v>
      </c>
      <c r="AW475" s="99" t="str">
        <f t="shared" si="348"/>
        <v>Silt mxture</v>
      </c>
      <c r="AX475" s="79"/>
      <c r="AY475" s="79"/>
      <c r="AZ475" s="79"/>
      <c r="BA475" s="79"/>
      <c r="BB475" s="79"/>
      <c r="BC475" s="79"/>
      <c r="BD475" s="79"/>
      <c r="BE475" s="79"/>
      <c r="BF475" s="79"/>
      <c r="BG475" s="79"/>
      <c r="BH475" s="79"/>
      <c r="BI475" s="79"/>
      <c r="BJ475" s="79"/>
      <c r="BK475" s="79"/>
      <c r="BL475" s="79"/>
      <c r="BM475" s="79"/>
      <c r="BN475" s="79"/>
      <c r="BO475" s="79"/>
      <c r="BP475" s="79"/>
      <c r="BQ475" s="79"/>
    </row>
    <row r="476" spans="1:69">
      <c r="A476">
        <v>9.26</v>
      </c>
      <c r="C476" s="89">
        <f t="shared" si="309"/>
        <v>-30.380208</v>
      </c>
      <c r="D476" s="84">
        <f t="shared" si="310"/>
        <v>30.380208</v>
      </c>
      <c r="E476" s="76">
        <v>2.1476000000000002</v>
      </c>
      <c r="F476" s="91">
        <f t="shared" si="311"/>
        <v>22.420944000000002</v>
      </c>
      <c r="G476" s="80">
        <f t="shared" si="312"/>
        <v>22.565016000000004</v>
      </c>
      <c r="H476" s="81">
        <f t="shared" si="308"/>
        <v>22.219939199999999</v>
      </c>
      <c r="I476" s="102">
        <v>60.1</v>
      </c>
      <c r="J476" s="92">
        <f t="shared" si="313"/>
        <v>0.627444</v>
      </c>
      <c r="K476" s="102">
        <v>69</v>
      </c>
      <c r="L476" s="78">
        <f t="shared" si="314"/>
        <v>0.72036</v>
      </c>
      <c r="M476" s="81">
        <f t="shared" si="315"/>
        <v>0.94786248959999997</v>
      </c>
      <c r="N476" s="14">
        <f t="shared" si="349"/>
        <v>117</v>
      </c>
      <c r="O476" s="78">
        <f t="shared" si="316"/>
        <v>1.6531951199999977</v>
      </c>
      <c r="P476" s="78">
        <f t="shared" si="317"/>
        <v>0.70533263040000138</v>
      </c>
      <c r="Q476" s="93">
        <f t="shared" si="318"/>
        <v>6.9009008904000027</v>
      </c>
      <c r="R476" s="80">
        <f t="shared" si="319"/>
        <v>9.783895701077137</v>
      </c>
      <c r="S476" s="80">
        <f t="shared" si="320"/>
        <v>3921.0100362366543</v>
      </c>
      <c r="T476" s="69">
        <f t="shared" si="321"/>
        <v>310.34635737600064</v>
      </c>
      <c r="U476" s="78">
        <f t="shared" si="322"/>
        <v>1.834044338707135</v>
      </c>
      <c r="V476" s="69">
        <f t="shared" si="323"/>
        <v>114.44436673532522</v>
      </c>
      <c r="W476" s="80">
        <f t="shared" ca="1" si="324"/>
        <v>8.7919389598302828</v>
      </c>
      <c r="X476" s="80">
        <f t="shared" ca="1" si="325"/>
        <v>33.573726084754178</v>
      </c>
      <c r="Y476" s="94">
        <f t="shared" ca="1" si="326"/>
        <v>2.8336335272408267E-7</v>
      </c>
      <c r="Z476" s="80">
        <f t="shared" ca="1" si="327"/>
        <v>14</v>
      </c>
      <c r="AA476" s="80">
        <f t="shared" ca="1" si="328"/>
        <v>292.76549232000013</v>
      </c>
      <c r="AB476" s="80">
        <f t="shared" ca="1" si="329"/>
        <v>229.73264713581764</v>
      </c>
      <c r="AC476" s="80">
        <f t="shared" si="330"/>
        <v>13.840281842532439</v>
      </c>
      <c r="AD476" s="69">
        <f t="shared" si="331"/>
        <v>2460.2142211764713</v>
      </c>
      <c r="AE476" s="69">
        <f t="shared" si="350"/>
        <v>2338.9628329411771</v>
      </c>
      <c r="AF476" s="69">
        <f t="shared" si="332"/>
        <v>2256.5016000000005</v>
      </c>
      <c r="AG476" s="95">
        <f t="shared" si="351"/>
        <v>2153.4379199999998</v>
      </c>
      <c r="AH476" s="93">
        <f t="shared" si="333"/>
        <v>25.422471364483982</v>
      </c>
      <c r="AI476" s="81">
        <f t="shared" si="334"/>
        <v>0.88957177501368401</v>
      </c>
      <c r="AJ476" s="80">
        <f t="shared" si="335"/>
        <v>21.662415360000004</v>
      </c>
      <c r="AK476" s="80">
        <f t="shared" si="336"/>
        <v>29.64816879114284</v>
      </c>
      <c r="AL476" s="78">
        <f t="shared" ca="1" si="337"/>
        <v>0.88784836481123308</v>
      </c>
      <c r="AM476" s="80">
        <f t="shared" ca="1" si="338"/>
        <v>28.324152029839293</v>
      </c>
      <c r="AN476" s="80">
        <f t="shared" si="339"/>
        <v>21.28775094339623</v>
      </c>
      <c r="AO476" s="80">
        <f t="shared" si="340"/>
        <v>2.7806051633200699</v>
      </c>
      <c r="AP476" s="80">
        <f t="shared" si="341"/>
        <v>3.0004273831557406</v>
      </c>
      <c r="AQ476" s="80">
        <f t="shared" ca="1" si="342"/>
        <v>2.6366875530627123</v>
      </c>
      <c r="AR476" s="80">
        <f t="shared" si="343"/>
        <v>2.7123730808316351</v>
      </c>
      <c r="AS476" s="78">
        <f t="shared" si="344"/>
        <v>-1.0879133429149757E-2</v>
      </c>
      <c r="AT476" s="96">
        <f t="shared" ca="1" si="345"/>
        <v>4</v>
      </c>
      <c r="AU476" s="97" t="str">
        <f t="shared" ca="1" si="346"/>
        <v>Silt mxture</v>
      </c>
      <c r="AV476" s="98">
        <f t="shared" si="347"/>
        <v>4</v>
      </c>
      <c r="AW476" s="99" t="str">
        <f t="shared" si="348"/>
        <v>Silt mxture</v>
      </c>
      <c r="AX476" s="79"/>
      <c r="AY476" s="79"/>
      <c r="AZ476" s="79"/>
      <c r="BA476" s="79"/>
      <c r="BB476" s="79"/>
      <c r="BC476" s="79"/>
      <c r="BD476" s="79"/>
      <c r="BE476" s="79"/>
      <c r="BF476" s="79"/>
      <c r="BG476" s="79"/>
      <c r="BH476" s="79"/>
      <c r="BI476" s="79"/>
      <c r="BJ476" s="79"/>
      <c r="BK476" s="79"/>
      <c r="BL476" s="79"/>
      <c r="BM476" s="79"/>
      <c r="BN476" s="79"/>
      <c r="BO476" s="79"/>
      <c r="BP476" s="79"/>
      <c r="BQ476" s="79"/>
    </row>
    <row r="477" spans="1:69">
      <c r="A477">
        <v>9.2799999999999994</v>
      </c>
      <c r="C477" s="89">
        <f t="shared" si="309"/>
        <v>-30.445823999999998</v>
      </c>
      <c r="D477" s="84">
        <f t="shared" si="310"/>
        <v>30.445823999999998</v>
      </c>
      <c r="E477" s="76">
        <v>1.9386000000000001</v>
      </c>
      <c r="F477" s="91">
        <f t="shared" si="311"/>
        <v>20.238983999999999</v>
      </c>
      <c r="G477" s="80">
        <f t="shared" si="312"/>
        <v>20.384726399999998</v>
      </c>
      <c r="H477" s="81">
        <f t="shared" si="308"/>
        <v>21.550387199999999</v>
      </c>
      <c r="I477" s="102">
        <v>63</v>
      </c>
      <c r="J477" s="92">
        <f t="shared" si="313"/>
        <v>0.65771999999999997</v>
      </c>
      <c r="K477" s="102">
        <v>69.8</v>
      </c>
      <c r="L477" s="78">
        <f t="shared" si="314"/>
        <v>0.72871199999999992</v>
      </c>
      <c r="M477" s="81">
        <f t="shared" si="315"/>
        <v>0.94990970879999992</v>
      </c>
      <c r="N477" s="14">
        <f t="shared" si="349"/>
        <v>117</v>
      </c>
      <c r="O477" s="78">
        <f t="shared" si="316"/>
        <v>1.6570336559999976</v>
      </c>
      <c r="P477" s="78">
        <f t="shared" si="317"/>
        <v>0.70712394720000138</v>
      </c>
      <c r="Q477" s="93">
        <f t="shared" si="318"/>
        <v>6.1801386055200007</v>
      </c>
      <c r="R477" s="80">
        <f t="shared" si="319"/>
        <v>8.7398236617377965</v>
      </c>
      <c r="S477" s="80">
        <f t="shared" si="320"/>
        <v>3349.8418322118127</v>
      </c>
      <c r="T477" s="69">
        <f t="shared" si="321"/>
        <v>311.1345367680006</v>
      </c>
      <c r="U477" s="78">
        <f t="shared" si="322"/>
        <v>1.8355984113097255</v>
      </c>
      <c r="V477" s="69">
        <f t="shared" si="323"/>
        <v>114.54134086572687</v>
      </c>
      <c r="W477" s="80">
        <f t="shared" ca="1" si="324"/>
        <v>8.3521464526191735</v>
      </c>
      <c r="X477" s="80">
        <f t="shared" ca="1" si="325"/>
        <v>33.09328406295014</v>
      </c>
      <c r="Y477" s="94">
        <f t="shared" ca="1" si="326"/>
        <v>1.6466806147992679E-7</v>
      </c>
      <c r="Z477" s="80">
        <f t="shared" ca="1" si="327"/>
        <v>14</v>
      </c>
      <c r="AA477" s="80">
        <f t="shared" ca="1" si="328"/>
        <v>262.18769841600005</v>
      </c>
      <c r="AB477" s="80">
        <f t="shared" ca="1" si="329"/>
        <v>119.55860319335926</v>
      </c>
      <c r="AC477" s="80">
        <f t="shared" si="330"/>
        <v>14.318897408394268</v>
      </c>
      <c r="AD477" s="69">
        <f t="shared" si="331"/>
        <v>2203.2579698823533</v>
      </c>
      <c r="AE477" s="69">
        <f t="shared" si="350"/>
        <v>2281.5562152605044</v>
      </c>
      <c r="AF477" s="69">
        <f t="shared" si="332"/>
        <v>2038.47264</v>
      </c>
      <c r="AG477" s="95">
        <f t="shared" si="351"/>
        <v>2105.0261485714282</v>
      </c>
      <c r="AH477" s="93">
        <f t="shared" si="333"/>
        <v>22.800787277108796</v>
      </c>
      <c r="AI477" s="81">
        <f t="shared" si="334"/>
        <v>0.93013396393146319</v>
      </c>
      <c r="AJ477" s="80">
        <f t="shared" si="335"/>
        <v>19.569337343999997</v>
      </c>
      <c r="AK477" s="80">
        <f t="shared" si="336"/>
        <v>26.484314126478171</v>
      </c>
      <c r="AL477" s="78">
        <f t="shared" ca="1" si="337"/>
        <v>0.91747719375621251</v>
      </c>
      <c r="AM477" s="80">
        <f t="shared" ca="1" si="338"/>
        <v>25.61417482273297</v>
      </c>
      <c r="AN477" s="80">
        <f t="shared" si="339"/>
        <v>19.230873962264148</v>
      </c>
      <c r="AO477" s="80">
        <f t="shared" si="340"/>
        <v>3.226533371573729</v>
      </c>
      <c r="AP477" s="80">
        <f t="shared" si="341"/>
        <v>3.5120183195589911</v>
      </c>
      <c r="AQ477" s="80">
        <f t="shared" ca="1" si="342"/>
        <v>2.7142317338225754</v>
      </c>
      <c r="AR477" s="80">
        <f t="shared" si="343"/>
        <v>2.7869569414046755</v>
      </c>
      <c r="AS477" s="78">
        <f t="shared" si="344"/>
        <v>-1.181126323587659E-2</v>
      </c>
      <c r="AT477" s="96">
        <f t="shared" ca="1" si="345"/>
        <v>4</v>
      </c>
      <c r="AU477" s="97" t="str">
        <f t="shared" ca="1" si="346"/>
        <v>Silt mxture</v>
      </c>
      <c r="AV477" s="98">
        <f t="shared" si="347"/>
        <v>4</v>
      </c>
      <c r="AW477" s="99" t="str">
        <f t="shared" si="348"/>
        <v>Silt mxture</v>
      </c>
      <c r="AX477" s="79"/>
      <c r="AY477" s="79"/>
      <c r="AZ477" s="79"/>
      <c r="BA477" s="79"/>
      <c r="BB477" s="79"/>
      <c r="BC477" s="79"/>
      <c r="BD477" s="79"/>
      <c r="BE477" s="79"/>
      <c r="BF477" s="79"/>
      <c r="BG477" s="79"/>
      <c r="BH477" s="79"/>
      <c r="BI477" s="79"/>
      <c r="BJ477" s="79"/>
      <c r="BK477" s="79"/>
      <c r="BL477" s="79"/>
      <c r="BM477" s="79"/>
      <c r="BN477" s="79"/>
      <c r="BO477" s="79"/>
      <c r="BP477" s="79"/>
      <c r="BQ477" s="79"/>
    </row>
    <row r="478" spans="1:69">
      <c r="A478">
        <v>9.3000000000000007</v>
      </c>
      <c r="C478" s="89">
        <f t="shared" si="309"/>
        <v>-30.511440000000004</v>
      </c>
      <c r="D478" s="84">
        <f t="shared" si="310"/>
        <v>30.511440000000004</v>
      </c>
      <c r="E478" s="76">
        <v>1.66</v>
      </c>
      <c r="F478" s="91">
        <f t="shared" si="311"/>
        <v>17.330399999999997</v>
      </c>
      <c r="G478" s="80">
        <f t="shared" si="312"/>
        <v>17.479900799999996</v>
      </c>
      <c r="H478" s="81">
        <f t="shared" si="308"/>
        <v>20.345367599999999</v>
      </c>
      <c r="I478" s="102">
        <v>70.7</v>
      </c>
      <c r="J478" s="92">
        <f t="shared" si="313"/>
        <v>0.73810799999999999</v>
      </c>
      <c r="K478" s="102">
        <v>71.599999999999994</v>
      </c>
      <c r="L478" s="78">
        <f t="shared" si="314"/>
        <v>0.74750399999999995</v>
      </c>
      <c r="M478" s="81">
        <f t="shared" si="315"/>
        <v>0.95195692800000009</v>
      </c>
      <c r="N478" s="14">
        <f t="shared" si="349"/>
        <v>117</v>
      </c>
      <c r="O478" s="78">
        <f t="shared" si="316"/>
        <v>1.660872191999998</v>
      </c>
      <c r="P478" s="78">
        <f t="shared" si="317"/>
        <v>0.70891526400000149</v>
      </c>
      <c r="Q478" s="93">
        <f t="shared" si="318"/>
        <v>5.2202794406399997</v>
      </c>
      <c r="R478" s="80">
        <f t="shared" si="319"/>
        <v>7.3637565809839707</v>
      </c>
      <c r="S478" s="80">
        <f t="shared" si="320"/>
        <v>2521.3954992717468</v>
      </c>
      <c r="T478" s="69">
        <f t="shared" si="321"/>
        <v>311.92271616000068</v>
      </c>
      <c r="U478" s="78">
        <f t="shared" si="322"/>
        <v>1.8431107715978139</v>
      </c>
      <c r="V478" s="69">
        <f t="shared" si="323"/>
        <v>115.01011214770358</v>
      </c>
      <c r="W478" s="80">
        <f t="shared" ca="1" si="324"/>
        <v>7.7948414148336118</v>
      </c>
      <c r="X478" s="80">
        <f t="shared" ca="1" si="325"/>
        <v>32.371596812113246</v>
      </c>
      <c r="Y478" s="94">
        <f t="shared" ca="1" si="326"/>
        <v>6.6030763291756903E-8</v>
      </c>
      <c r="Z478" s="80">
        <f t="shared" ca="1" si="327"/>
        <v>14</v>
      </c>
      <c r="AA478" s="80">
        <f t="shared" ca="1" si="328"/>
        <v>221.46640051199998</v>
      </c>
      <c r="AB478" s="80">
        <f t="shared" ca="1" si="329"/>
        <v>40.496110530328522</v>
      </c>
      <c r="AC478" s="80">
        <f t="shared" si="330"/>
        <v>15.182580707065217</v>
      </c>
      <c r="AD478" s="69">
        <f t="shared" si="331"/>
        <v>1861.0621891764704</v>
      </c>
      <c r="AE478" s="69">
        <f t="shared" si="350"/>
        <v>2152.2381757310927</v>
      </c>
      <c r="AF478" s="69">
        <f t="shared" si="332"/>
        <v>1747.9900799999996</v>
      </c>
      <c r="AG478" s="95">
        <f t="shared" si="351"/>
        <v>1995.4896685714282</v>
      </c>
      <c r="AH478" s="93">
        <f t="shared" si="333"/>
        <v>18.884292939656635</v>
      </c>
      <c r="AI478" s="81">
        <f t="shared" si="334"/>
        <v>1.0411794434151138</v>
      </c>
      <c r="AJ478" s="80">
        <f t="shared" si="335"/>
        <v>16.780704767999996</v>
      </c>
      <c r="AK478" s="80">
        <f t="shared" si="336"/>
        <v>22.314413881769607</v>
      </c>
      <c r="AL478" s="78">
        <f t="shared" ca="1" si="337"/>
        <v>0.96730011880207267</v>
      </c>
      <c r="AM478" s="80">
        <f t="shared" ca="1" si="338"/>
        <v>22.022795065979139</v>
      </c>
      <c r="AN478" s="80">
        <f t="shared" si="339"/>
        <v>16.490472452830183</v>
      </c>
      <c r="AO478" s="80">
        <f t="shared" si="340"/>
        <v>4.2226097759090271</v>
      </c>
      <c r="AP478" s="80">
        <f t="shared" si="341"/>
        <v>4.6659502191349738</v>
      </c>
      <c r="AQ478" s="80">
        <f t="shared" ca="1" si="342"/>
        <v>2.8447787914876366</v>
      </c>
      <c r="AR478" s="80">
        <f t="shared" si="343"/>
        <v>2.9122375850316642</v>
      </c>
      <c r="AS478" s="78">
        <f t="shared" si="344"/>
        <v>-1.292449322056376E-2</v>
      </c>
      <c r="AT478" s="96">
        <f t="shared" ca="1" si="345"/>
        <v>4</v>
      </c>
      <c r="AU478" s="97" t="str">
        <f t="shared" ca="1" si="346"/>
        <v>Silt mxture</v>
      </c>
      <c r="AV478" s="98">
        <f t="shared" si="347"/>
        <v>4</v>
      </c>
      <c r="AW478" s="99" t="str">
        <f t="shared" si="348"/>
        <v>Silt mxture</v>
      </c>
      <c r="AX478" s="79"/>
      <c r="AY478" s="79"/>
      <c r="AZ478" s="79"/>
      <c r="BA478" s="79"/>
      <c r="BB478" s="79"/>
      <c r="BC478" s="79"/>
      <c r="BD478" s="79"/>
      <c r="BE478" s="79"/>
      <c r="BF478" s="79"/>
      <c r="BG478" s="79"/>
      <c r="BH478" s="79"/>
      <c r="BI478" s="79"/>
      <c r="BJ478" s="79"/>
      <c r="BK478" s="79"/>
      <c r="BL478" s="79"/>
      <c r="BM478" s="79"/>
      <c r="BN478" s="79"/>
      <c r="BO478" s="79"/>
      <c r="BP478" s="79"/>
      <c r="BQ478" s="79"/>
    </row>
    <row r="479" spans="1:69">
      <c r="A479">
        <v>9.32</v>
      </c>
      <c r="C479" s="89">
        <f t="shared" si="309"/>
        <v>-30.577056000000002</v>
      </c>
      <c r="D479" s="84">
        <f t="shared" si="310"/>
        <v>30.577056000000002</v>
      </c>
      <c r="E479" s="76">
        <v>1.6536999999999999</v>
      </c>
      <c r="F479" s="91">
        <f t="shared" si="311"/>
        <v>17.264627999999998</v>
      </c>
      <c r="G479" s="80">
        <f t="shared" si="312"/>
        <v>17.4210192</v>
      </c>
      <c r="H479" s="81">
        <f t="shared" si="308"/>
        <v>18.918706799999999</v>
      </c>
      <c r="I479" s="102">
        <v>76.8</v>
      </c>
      <c r="J479" s="92">
        <f t="shared" si="313"/>
        <v>0.80179199999999995</v>
      </c>
      <c r="K479" s="102">
        <v>74.900000000000006</v>
      </c>
      <c r="L479" s="78">
        <f t="shared" si="314"/>
        <v>0.78195599999999998</v>
      </c>
      <c r="M479" s="81">
        <f t="shared" si="315"/>
        <v>0.95400414720000004</v>
      </c>
      <c r="N479" s="14">
        <f t="shared" si="349"/>
        <v>117</v>
      </c>
      <c r="O479" s="78">
        <f t="shared" si="316"/>
        <v>1.664710727999998</v>
      </c>
      <c r="P479" s="78">
        <f t="shared" si="317"/>
        <v>0.71070658080000149</v>
      </c>
      <c r="Q479" s="93">
        <f t="shared" si="318"/>
        <v>5.1995817957600012</v>
      </c>
      <c r="R479" s="80">
        <f t="shared" si="319"/>
        <v>7.3160738006775334</v>
      </c>
      <c r="S479" s="80">
        <f t="shared" si="320"/>
        <v>2311.9254739970706</v>
      </c>
      <c r="T479" s="69">
        <f t="shared" si="321"/>
        <v>312.71089555200064</v>
      </c>
      <c r="U479" s="78">
        <f t="shared" si="322"/>
        <v>1.8526831728987658</v>
      </c>
      <c r="V479" s="69">
        <f t="shared" si="323"/>
        <v>115.60742998888298</v>
      </c>
      <c r="W479" s="80">
        <f t="shared" ca="1" si="324"/>
        <v>7.9003592181757405</v>
      </c>
      <c r="X479" s="80">
        <f t="shared" ca="1" si="325"/>
        <v>32.359986096369653</v>
      </c>
      <c r="Y479" s="94">
        <f t="shared" ca="1" si="326"/>
        <v>5.5069858594957084E-8</v>
      </c>
      <c r="Z479" s="80">
        <f t="shared" ca="1" si="327"/>
        <v>14</v>
      </c>
      <c r="AA479" s="80">
        <f t="shared" ca="1" si="328"/>
        <v>220.58831860800004</v>
      </c>
      <c r="AB479" s="80">
        <f t="shared" ca="1" si="329"/>
        <v>33.639971575685266</v>
      </c>
      <c r="AC479" s="80">
        <f t="shared" si="330"/>
        <v>15.446250707986492</v>
      </c>
      <c r="AD479" s="69">
        <f t="shared" si="331"/>
        <v>1853.683349647059</v>
      </c>
      <c r="AE479" s="69">
        <f t="shared" si="350"/>
        <v>2008.8024488067229</v>
      </c>
      <c r="AF479" s="69">
        <f t="shared" si="332"/>
        <v>1742.1019199999998</v>
      </c>
      <c r="AG479" s="95">
        <f t="shared" si="351"/>
        <v>1873.9531542857142</v>
      </c>
      <c r="AH479" s="93">
        <f t="shared" si="333"/>
        <v>17.890448455453381</v>
      </c>
      <c r="AI479" s="81">
        <f t="shared" si="334"/>
        <v>1.1281617782369044</v>
      </c>
      <c r="AJ479" s="80">
        <f t="shared" si="335"/>
        <v>16.724178431999999</v>
      </c>
      <c r="AK479" s="80">
        <f t="shared" si="336"/>
        <v>22.169920608113735</v>
      </c>
      <c r="AL479" s="78">
        <f t="shared" ca="1" si="337"/>
        <v>0.97726459110638031</v>
      </c>
      <c r="AM479" s="80">
        <f t="shared" ca="1" si="338"/>
        <v>21.969335333545974</v>
      </c>
      <c r="AN479" s="80">
        <f t="shared" si="339"/>
        <v>16.434923773584906</v>
      </c>
      <c r="AO479" s="80">
        <f t="shared" si="340"/>
        <v>4.6024402521753718</v>
      </c>
      <c r="AP479" s="80">
        <f t="shared" si="341"/>
        <v>5.0887046380491796</v>
      </c>
      <c r="AQ479" s="80">
        <f t="shared" ca="1" si="342"/>
        <v>2.8707104876263139</v>
      </c>
      <c r="AR479" s="80">
        <f t="shared" si="343"/>
        <v>2.9372108703476716</v>
      </c>
      <c r="AS479" s="78">
        <f t="shared" si="344"/>
        <v>-1.0919318284847046E-2</v>
      </c>
      <c r="AT479" s="96">
        <f t="shared" ca="1" si="345"/>
        <v>4</v>
      </c>
      <c r="AU479" s="97" t="str">
        <f t="shared" ca="1" si="346"/>
        <v>Silt mxture</v>
      </c>
      <c r="AV479" s="98">
        <f t="shared" si="347"/>
        <v>4</v>
      </c>
      <c r="AW479" s="99" t="str">
        <f t="shared" si="348"/>
        <v>Silt mxture</v>
      </c>
      <c r="AX479" s="79"/>
      <c r="AY479" s="79"/>
      <c r="AZ479" s="79"/>
      <c r="BA479" s="79"/>
      <c r="BB479" s="79"/>
      <c r="BC479" s="79"/>
      <c r="BD479" s="79"/>
      <c r="BE479" s="79"/>
      <c r="BF479" s="79"/>
      <c r="BG479" s="79"/>
      <c r="BH479" s="79"/>
      <c r="BI479" s="79"/>
      <c r="BJ479" s="79"/>
      <c r="BK479" s="79"/>
      <c r="BL479" s="79"/>
      <c r="BM479" s="79"/>
      <c r="BN479" s="79"/>
      <c r="BO479" s="79"/>
      <c r="BP479" s="79"/>
      <c r="BQ479" s="79"/>
    </row>
    <row r="480" spans="1:69">
      <c r="A480">
        <v>9.34</v>
      </c>
      <c r="C480" s="89">
        <f t="shared" si="309"/>
        <v>-30.642672000000001</v>
      </c>
      <c r="D480" s="84">
        <f t="shared" si="310"/>
        <v>30.642672000000001</v>
      </c>
      <c r="E480" s="76">
        <v>1.7134</v>
      </c>
      <c r="F480" s="91">
        <f t="shared" si="311"/>
        <v>17.887895999999998</v>
      </c>
      <c r="G480" s="80">
        <f t="shared" si="312"/>
        <v>18.049507199999997</v>
      </c>
      <c r="H480" s="81">
        <f t="shared" si="308"/>
        <v>18.101950799999997</v>
      </c>
      <c r="I480" s="102">
        <v>74.7</v>
      </c>
      <c r="J480" s="92">
        <f t="shared" si="313"/>
        <v>0.77986800000000001</v>
      </c>
      <c r="K480" s="102">
        <v>77.400000000000006</v>
      </c>
      <c r="L480" s="78">
        <f t="shared" si="314"/>
        <v>0.808056</v>
      </c>
      <c r="M480" s="81">
        <f t="shared" si="315"/>
        <v>0.95605136639999999</v>
      </c>
      <c r="N480" s="14">
        <f t="shared" si="349"/>
        <v>117</v>
      </c>
      <c r="O480" s="78">
        <f t="shared" si="316"/>
        <v>1.6685492639999979</v>
      </c>
      <c r="P480" s="78">
        <f t="shared" si="317"/>
        <v>0.71249789760000148</v>
      </c>
      <c r="Q480" s="93">
        <f t="shared" si="318"/>
        <v>5.4057161188799991</v>
      </c>
      <c r="R480" s="80">
        <f t="shared" si="319"/>
        <v>7.5869923786284419</v>
      </c>
      <c r="S480" s="80">
        <f t="shared" si="320"/>
        <v>2471.1509151322439</v>
      </c>
      <c r="T480" s="69">
        <f t="shared" si="321"/>
        <v>313.49907494400065</v>
      </c>
      <c r="U480" s="78">
        <f t="shared" si="322"/>
        <v>1.8508174670445763</v>
      </c>
      <c r="V480" s="69">
        <f t="shared" si="323"/>
        <v>115.49100994358156</v>
      </c>
      <c r="W480" s="80">
        <f t="shared" ca="1" si="324"/>
        <v>8.0293182796557137</v>
      </c>
      <c r="X480" s="80">
        <f t="shared" ca="1" si="325"/>
        <v>32.512669590111784</v>
      </c>
      <c r="Y480" s="94">
        <f t="shared" ca="1" si="326"/>
        <v>6.7784661738129176E-8</v>
      </c>
      <c r="Z480" s="80">
        <f t="shared" ca="1" si="327"/>
        <v>14</v>
      </c>
      <c r="AA480" s="80">
        <f t="shared" ca="1" si="328"/>
        <v>229.33341110399996</v>
      </c>
      <c r="AB480" s="80">
        <f t="shared" ca="1" si="329"/>
        <v>43.048489006899565</v>
      </c>
      <c r="AC480" s="80">
        <f t="shared" si="330"/>
        <v>15.243772637574093</v>
      </c>
      <c r="AD480" s="69">
        <f t="shared" si="331"/>
        <v>1927.1715218823526</v>
      </c>
      <c r="AE480" s="69">
        <f t="shared" si="350"/>
        <v>1920.7706613781513</v>
      </c>
      <c r="AF480" s="69">
        <f t="shared" si="332"/>
        <v>1804.9507199999996</v>
      </c>
      <c r="AG480" s="95">
        <f t="shared" si="351"/>
        <v>1799.5099885714283</v>
      </c>
      <c r="AH480" s="93">
        <f t="shared" si="333"/>
        <v>18.696435969776147</v>
      </c>
      <c r="AI480" s="81">
        <f t="shared" si="334"/>
        <v>1.0945548086905659</v>
      </c>
      <c r="AJ480" s="80">
        <f t="shared" si="335"/>
        <v>17.327526911999996</v>
      </c>
      <c r="AK480" s="80">
        <f t="shared" si="336"/>
        <v>22.990885995843765</v>
      </c>
      <c r="AL480" s="78">
        <f t="shared" ca="1" si="337"/>
        <v>0.96604222640315673</v>
      </c>
      <c r="AM480" s="80">
        <f t="shared" ca="1" si="338"/>
        <v>22.682829872467966</v>
      </c>
      <c r="AN480" s="80">
        <f t="shared" si="339"/>
        <v>17.027836981132072</v>
      </c>
      <c r="AO480" s="80">
        <f t="shared" si="340"/>
        <v>4.3207163018833015</v>
      </c>
      <c r="AP480" s="80">
        <f t="shared" si="341"/>
        <v>4.7608204785515307</v>
      </c>
      <c r="AQ480" s="80">
        <f t="shared" ca="1" si="342"/>
        <v>2.8410336876822315</v>
      </c>
      <c r="AR480" s="80">
        <f t="shared" si="343"/>
        <v>2.9078332146357608</v>
      </c>
      <c r="AS480" s="78">
        <f t="shared" si="344"/>
        <v>-9.0345977920347677E-3</v>
      </c>
      <c r="AT480" s="96">
        <f t="shared" ca="1" si="345"/>
        <v>4</v>
      </c>
      <c r="AU480" s="97" t="str">
        <f t="shared" ca="1" si="346"/>
        <v>Silt mxture</v>
      </c>
      <c r="AV480" s="98">
        <f t="shared" si="347"/>
        <v>4</v>
      </c>
      <c r="AW480" s="99" t="str">
        <f t="shared" si="348"/>
        <v>Silt mxture</v>
      </c>
      <c r="AX480" s="79"/>
      <c r="AY480" s="79"/>
      <c r="AZ480" s="79"/>
      <c r="BA480" s="79"/>
      <c r="BB480" s="79"/>
      <c r="BC480" s="79"/>
      <c r="BD480" s="79"/>
      <c r="BE480" s="79"/>
      <c r="BF480" s="79"/>
      <c r="BG480" s="79"/>
      <c r="BH480" s="79"/>
      <c r="BI480" s="79"/>
      <c r="BJ480" s="79"/>
      <c r="BK480" s="79"/>
      <c r="BL480" s="79"/>
      <c r="BM480" s="79"/>
      <c r="BN480" s="79"/>
      <c r="BO480" s="79"/>
      <c r="BP480" s="79"/>
      <c r="BQ480" s="79"/>
    </row>
    <row r="481" spans="1:69">
      <c r="A481">
        <v>9.36</v>
      </c>
      <c r="C481" s="89">
        <f t="shared" si="309"/>
        <v>-30.708288</v>
      </c>
      <c r="D481" s="84">
        <f t="shared" si="310"/>
        <v>30.708288</v>
      </c>
      <c r="E481" s="76">
        <v>1.6712</v>
      </c>
      <c r="F481" s="91">
        <f t="shared" si="311"/>
        <v>17.447327999999999</v>
      </c>
      <c r="G481" s="80">
        <f t="shared" si="312"/>
        <v>17.612071199999999</v>
      </c>
      <c r="H481" s="81">
        <f t="shared" si="308"/>
        <v>17.596828800000001</v>
      </c>
      <c r="I481" s="102">
        <v>75.5</v>
      </c>
      <c r="J481" s="92">
        <f t="shared" si="313"/>
        <v>0.78821999999999992</v>
      </c>
      <c r="K481" s="102">
        <v>78.900000000000006</v>
      </c>
      <c r="L481" s="78">
        <f t="shared" si="314"/>
        <v>0.823716</v>
      </c>
      <c r="M481" s="81">
        <f t="shared" si="315"/>
        <v>0.95809858559999994</v>
      </c>
      <c r="N481" s="14">
        <f t="shared" si="349"/>
        <v>117</v>
      </c>
      <c r="O481" s="78">
        <f t="shared" si="316"/>
        <v>1.6723877999999979</v>
      </c>
      <c r="P481" s="78">
        <f t="shared" si="317"/>
        <v>0.71428921440000148</v>
      </c>
      <c r="Q481" s="93">
        <f t="shared" si="318"/>
        <v>5.2600955220000012</v>
      </c>
      <c r="R481" s="80">
        <f t="shared" si="319"/>
        <v>7.3640976455432678</v>
      </c>
      <c r="S481" s="80">
        <f t="shared" si="320"/>
        <v>2379.1033855880792</v>
      </c>
      <c r="T481" s="69">
        <f t="shared" si="321"/>
        <v>314.28725433600061</v>
      </c>
      <c r="U481" s="78">
        <f t="shared" si="322"/>
        <v>1.851107639009939</v>
      </c>
      <c r="V481" s="69">
        <f t="shared" si="323"/>
        <v>115.50911667422019</v>
      </c>
      <c r="W481" s="80">
        <f t="shared" ca="1" si="324"/>
        <v>7.9352698064302762</v>
      </c>
      <c r="X481" s="80">
        <f t="shared" ca="1" si="325"/>
        <v>32.384909482101577</v>
      </c>
      <c r="Y481" s="94">
        <f t="shared" ca="1" si="326"/>
        <v>5.9070149354604695E-8</v>
      </c>
      <c r="Z481" s="80">
        <f t="shared" ca="1" si="327"/>
        <v>14</v>
      </c>
      <c r="AA481" s="80">
        <f t="shared" ca="1" si="328"/>
        <v>223.15556760000001</v>
      </c>
      <c r="AB481" s="80">
        <f t="shared" ca="1" si="329"/>
        <v>36.503536728305313</v>
      </c>
      <c r="AC481" s="80">
        <f t="shared" si="330"/>
        <v>15.35917431489262</v>
      </c>
      <c r="AD481" s="69">
        <f t="shared" si="331"/>
        <v>1875.2568705882354</v>
      </c>
      <c r="AE481" s="69">
        <f t="shared" si="350"/>
        <v>1864.3887428571427</v>
      </c>
      <c r="AF481" s="69">
        <f t="shared" si="332"/>
        <v>1761.2071199999998</v>
      </c>
      <c r="AG481" s="95">
        <f t="shared" si="351"/>
        <v>1751.9692114285713</v>
      </c>
      <c r="AH481" s="93">
        <f t="shared" si="333"/>
        <v>18.221257496023881</v>
      </c>
      <c r="AI481" s="81">
        <f t="shared" si="334"/>
        <v>1.1035025926607331</v>
      </c>
      <c r="AJ481" s="80">
        <f t="shared" si="335"/>
        <v>16.907588351999998</v>
      </c>
      <c r="AK481" s="80">
        <f t="shared" si="336"/>
        <v>22.315447410737171</v>
      </c>
      <c r="AL481" s="78">
        <f t="shared" ca="1" si="337"/>
        <v>0.97361680200705358</v>
      </c>
      <c r="AM481" s="80">
        <f t="shared" ca="1" si="338"/>
        <v>22.084251289470874</v>
      </c>
      <c r="AN481" s="80">
        <f t="shared" si="339"/>
        <v>16.61516150943396</v>
      </c>
      <c r="AO481" s="80">
        <f t="shared" si="340"/>
        <v>4.475453176682592</v>
      </c>
      <c r="AP481" s="80">
        <f t="shared" si="341"/>
        <v>4.9450166619996976</v>
      </c>
      <c r="AQ481" s="80">
        <f t="shared" ca="1" si="342"/>
        <v>2.8606926890691744</v>
      </c>
      <c r="AR481" s="80">
        <f t="shared" si="343"/>
        <v>2.9257923455259807</v>
      </c>
      <c r="AS481" s="78">
        <f t="shared" si="344"/>
        <v>-8.4306935230595553E-3</v>
      </c>
      <c r="AT481" s="96">
        <f t="shared" ca="1" si="345"/>
        <v>4</v>
      </c>
      <c r="AU481" s="97" t="str">
        <f t="shared" ca="1" si="346"/>
        <v>Silt mxture</v>
      </c>
      <c r="AV481" s="98">
        <f t="shared" si="347"/>
        <v>4</v>
      </c>
      <c r="AW481" s="99" t="str">
        <f t="shared" si="348"/>
        <v>Silt mxture</v>
      </c>
      <c r="AX481" s="79"/>
      <c r="AY481" s="79"/>
      <c r="AZ481" s="79"/>
      <c r="BA481" s="79"/>
      <c r="BB481" s="79"/>
      <c r="BC481" s="79"/>
      <c r="BD481" s="79"/>
      <c r="BE481" s="79"/>
      <c r="BF481" s="79"/>
      <c r="BG481" s="79"/>
      <c r="BH481" s="79"/>
      <c r="BI481" s="79"/>
      <c r="BJ481" s="79"/>
      <c r="BK481" s="79"/>
      <c r="BL481" s="79"/>
      <c r="BM481" s="79"/>
      <c r="BN481" s="79"/>
      <c r="BO481" s="79"/>
      <c r="BP481" s="79"/>
      <c r="BQ481" s="79"/>
    </row>
    <row r="482" spans="1:69">
      <c r="A482">
        <v>9.3800000000000008</v>
      </c>
      <c r="C482" s="89">
        <f t="shared" si="309"/>
        <v>-30.773904000000005</v>
      </c>
      <c r="D482" s="84">
        <f t="shared" si="310"/>
        <v>30.773904000000005</v>
      </c>
      <c r="E482" s="76">
        <v>1.6760999999999999</v>
      </c>
      <c r="F482" s="91">
        <f t="shared" si="311"/>
        <v>17.498483999999998</v>
      </c>
      <c r="G482" s="80">
        <f t="shared" si="312"/>
        <v>17.664479999999998</v>
      </c>
      <c r="H482" s="81">
        <f t="shared" si="308"/>
        <v>17.526323999999999</v>
      </c>
      <c r="I482" s="102">
        <v>63.7</v>
      </c>
      <c r="J482" s="92">
        <f t="shared" si="313"/>
        <v>0.66502799999999995</v>
      </c>
      <c r="K482" s="102">
        <v>79.5</v>
      </c>
      <c r="L482" s="78">
        <f t="shared" si="314"/>
        <v>0.82997999999999994</v>
      </c>
      <c r="M482" s="81">
        <f t="shared" si="315"/>
        <v>0.96014580480000011</v>
      </c>
      <c r="N482" s="14">
        <f t="shared" si="349"/>
        <v>117</v>
      </c>
      <c r="O482" s="78">
        <f t="shared" si="316"/>
        <v>1.6762263359999983</v>
      </c>
      <c r="P482" s="78">
        <f t="shared" si="317"/>
        <v>0.71608053120000159</v>
      </c>
      <c r="Q482" s="93">
        <f t="shared" si="318"/>
        <v>5.2761237091199993</v>
      </c>
      <c r="R482" s="80">
        <f t="shared" si="319"/>
        <v>7.3680591487082001</v>
      </c>
      <c r="S482" s="80">
        <f t="shared" si="320"/>
        <v>2828.4087576675233</v>
      </c>
      <c r="T482" s="69">
        <f t="shared" si="321"/>
        <v>315.07543372800069</v>
      </c>
      <c r="U482" s="78">
        <f t="shared" si="322"/>
        <v>1.8312957470383453</v>
      </c>
      <c r="V482" s="69">
        <f t="shared" si="323"/>
        <v>114.27285461519274</v>
      </c>
      <c r="W482" s="80">
        <f t="shared" ca="1" si="324"/>
        <v>7.716960831382738</v>
      </c>
      <c r="X482" s="80">
        <f t="shared" ca="1" si="325"/>
        <v>32.353978356798095</v>
      </c>
      <c r="Y482" s="94">
        <f t="shared" ca="1" si="326"/>
        <v>8.242115327591285E-8</v>
      </c>
      <c r="Z482" s="80">
        <f t="shared" ca="1" si="327"/>
        <v>14</v>
      </c>
      <c r="AA482" s="80">
        <f t="shared" ca="1" si="328"/>
        <v>223.83555129599998</v>
      </c>
      <c r="AB482" s="80">
        <f t="shared" ca="1" si="329"/>
        <v>51.088941088521423</v>
      </c>
      <c r="AC482" s="80">
        <f t="shared" si="330"/>
        <v>14.83327230696932</v>
      </c>
      <c r="AD482" s="69">
        <f t="shared" si="331"/>
        <v>1880.9710192941175</v>
      </c>
      <c r="AE482" s="69">
        <f t="shared" si="350"/>
        <v>1853.1392075294116</v>
      </c>
      <c r="AF482" s="69">
        <f t="shared" si="332"/>
        <v>1766.4479999999996</v>
      </c>
      <c r="AG482" s="95">
        <f t="shared" si="351"/>
        <v>1742.7909599999998</v>
      </c>
      <c r="AH482" s="93">
        <f t="shared" si="333"/>
        <v>20.221016269770601</v>
      </c>
      <c r="AI482" s="81">
        <f t="shared" si="334"/>
        <v>0.9287056008708291</v>
      </c>
      <c r="AJ482" s="80">
        <f t="shared" si="335"/>
        <v>16.957900799999997</v>
      </c>
      <c r="AK482" s="80">
        <f t="shared" si="336"/>
        <v>22.327451965782423</v>
      </c>
      <c r="AL482" s="78">
        <f t="shared" ca="1" si="337"/>
        <v>0.95556988179536084</v>
      </c>
      <c r="AM482" s="80">
        <f t="shared" ca="1" si="338"/>
        <v>21.941724598454329</v>
      </c>
      <c r="AN482" s="80">
        <f t="shared" si="339"/>
        <v>16.664603773584904</v>
      </c>
      <c r="AO482" s="80">
        <f t="shared" si="340"/>
        <v>3.7647754137115843</v>
      </c>
      <c r="AP482" s="80">
        <f t="shared" si="341"/>
        <v>4.1594786646237187</v>
      </c>
      <c r="AQ482" s="80">
        <f t="shared" ca="1" si="342"/>
        <v>2.8131036699427585</v>
      </c>
      <c r="AR482" s="80">
        <f t="shared" si="343"/>
        <v>2.8773433194696216</v>
      </c>
      <c r="AS482" s="78">
        <f t="shared" si="344"/>
        <v>-8.1413397319988999E-3</v>
      </c>
      <c r="AT482" s="96">
        <f t="shared" ca="1" si="345"/>
        <v>4</v>
      </c>
      <c r="AU482" s="97" t="str">
        <f t="shared" ca="1" si="346"/>
        <v>Silt mxture</v>
      </c>
      <c r="AV482" s="98">
        <f t="shared" si="347"/>
        <v>4</v>
      </c>
      <c r="AW482" s="99" t="str">
        <f t="shared" si="348"/>
        <v>Silt mxture</v>
      </c>
      <c r="AX482" s="79"/>
      <c r="AY482" s="79"/>
      <c r="AZ482" s="79"/>
      <c r="BA482" s="79"/>
      <c r="BB482" s="79"/>
      <c r="BC482" s="79"/>
      <c r="BD482" s="79"/>
      <c r="BE482" s="79"/>
      <c r="BF482" s="79"/>
      <c r="BG482" s="79"/>
      <c r="BH482" s="79"/>
      <c r="BI482" s="79"/>
      <c r="BJ482" s="79"/>
      <c r="BK482" s="79"/>
      <c r="BL482" s="79"/>
      <c r="BM482" s="79"/>
      <c r="BN482" s="79"/>
      <c r="BO482" s="79"/>
      <c r="BP482" s="79"/>
      <c r="BQ482" s="79"/>
    </row>
    <row r="483" spans="1:69">
      <c r="A483">
        <v>9.4</v>
      </c>
      <c r="C483" s="89">
        <f t="shared" si="309"/>
        <v>-30.839520000000004</v>
      </c>
      <c r="D483" s="84">
        <f t="shared" si="310"/>
        <v>30.839520000000004</v>
      </c>
      <c r="E483" s="76">
        <v>1.6463000000000001</v>
      </c>
      <c r="F483" s="91">
        <f t="shared" si="311"/>
        <v>17.187372</v>
      </c>
      <c r="G483" s="80">
        <f t="shared" si="312"/>
        <v>17.353994400000001</v>
      </c>
      <c r="H483" s="81">
        <f t="shared" si="308"/>
        <v>17.429058000000001</v>
      </c>
      <c r="I483" s="102">
        <v>59.7</v>
      </c>
      <c r="J483" s="92">
        <f t="shared" si="313"/>
        <v>0.62326800000000004</v>
      </c>
      <c r="K483" s="102">
        <v>79.8</v>
      </c>
      <c r="L483" s="78">
        <f t="shared" si="314"/>
        <v>0.83311199999999996</v>
      </c>
      <c r="M483" s="81">
        <f t="shared" si="315"/>
        <v>0.96219302400000006</v>
      </c>
      <c r="N483" s="14">
        <f t="shared" si="349"/>
        <v>117</v>
      </c>
      <c r="O483" s="78">
        <f t="shared" si="316"/>
        <v>1.6800648719999982</v>
      </c>
      <c r="P483" s="78">
        <f t="shared" si="317"/>
        <v>0.71787184800000159</v>
      </c>
      <c r="Q483" s="93">
        <f t="shared" si="318"/>
        <v>5.1723967442400012</v>
      </c>
      <c r="R483" s="80">
        <f t="shared" si="319"/>
        <v>7.2051812014224437</v>
      </c>
      <c r="S483" s="80">
        <f t="shared" si="320"/>
        <v>2958.5855670056394</v>
      </c>
      <c r="T483" s="69">
        <f t="shared" si="321"/>
        <v>315.86361312000071</v>
      </c>
      <c r="U483" s="78">
        <f t="shared" si="322"/>
        <v>1.8229980433170081</v>
      </c>
      <c r="V483" s="69">
        <f t="shared" si="323"/>
        <v>113.7550779029813</v>
      </c>
      <c r="W483" s="80">
        <f t="shared" ca="1" si="324"/>
        <v>7.5560655840470536</v>
      </c>
      <c r="X483" s="80">
        <f t="shared" ca="1" si="325"/>
        <v>32.244226575442283</v>
      </c>
      <c r="Y483" s="94">
        <f t="shared" ca="1" si="326"/>
        <v>8.5443221015453164E-8</v>
      </c>
      <c r="Z483" s="80">
        <f t="shared" ca="1" si="327"/>
        <v>14</v>
      </c>
      <c r="AA483" s="80">
        <f t="shared" ca="1" si="328"/>
        <v>219.43501339200003</v>
      </c>
      <c r="AB483" s="80">
        <f t="shared" ca="1" si="329"/>
        <v>51.920956655395159</v>
      </c>
      <c r="AC483" s="80">
        <f t="shared" si="330"/>
        <v>14.696478580021575</v>
      </c>
      <c r="AD483" s="69">
        <f t="shared" si="331"/>
        <v>1843.991709176471</v>
      </c>
      <c r="AE483" s="69">
        <f t="shared" si="350"/>
        <v>1833.499070521008</v>
      </c>
      <c r="AF483" s="69">
        <f t="shared" si="332"/>
        <v>1735.3994399999999</v>
      </c>
      <c r="AG483" s="95">
        <f t="shared" si="351"/>
        <v>1726.480697142857</v>
      </c>
      <c r="AH483" s="93">
        <f t="shared" si="333"/>
        <v>20.695323261326894</v>
      </c>
      <c r="AI483" s="81">
        <f t="shared" si="334"/>
        <v>0.86821624463534985</v>
      </c>
      <c r="AJ483" s="80">
        <f t="shared" si="335"/>
        <v>16.659834624000002</v>
      </c>
      <c r="AK483" s="80">
        <f t="shared" si="336"/>
        <v>21.833882428552858</v>
      </c>
      <c r="AL483" s="78">
        <f t="shared" ca="1" si="337"/>
        <v>0.95369436788474315</v>
      </c>
      <c r="AM483" s="80">
        <f t="shared" ca="1" si="338"/>
        <v>21.443384108746358</v>
      </c>
      <c r="AN483" s="80">
        <f t="shared" si="339"/>
        <v>16.371692830188678</v>
      </c>
      <c r="AO483" s="80">
        <f t="shared" si="340"/>
        <v>3.5914959151997881</v>
      </c>
      <c r="AP483" s="80">
        <f t="shared" si="341"/>
        <v>3.9764629468735988</v>
      </c>
      <c r="AQ483" s="80">
        <f t="shared" ca="1" si="342"/>
        <v>2.8079592867771699</v>
      </c>
      <c r="AR483" s="80">
        <f t="shared" si="343"/>
        <v>2.870664801849419</v>
      </c>
      <c r="AS483" s="78">
        <f t="shared" si="344"/>
        <v>-8.235396476002332E-3</v>
      </c>
      <c r="AT483" s="96">
        <f t="shared" ca="1" si="345"/>
        <v>4</v>
      </c>
      <c r="AU483" s="97" t="str">
        <f t="shared" ca="1" si="346"/>
        <v>Silt mxture</v>
      </c>
      <c r="AV483" s="98">
        <f t="shared" si="347"/>
        <v>4</v>
      </c>
      <c r="AW483" s="99" t="str">
        <f t="shared" si="348"/>
        <v>Silt mxture</v>
      </c>
      <c r="AX483" s="79"/>
      <c r="AY483" s="79"/>
      <c r="AZ483" s="79"/>
      <c r="BA483" s="79"/>
      <c r="BB483" s="79"/>
      <c r="BC483" s="79"/>
      <c r="BD483" s="79"/>
      <c r="BE483" s="79"/>
      <c r="BF483" s="79"/>
      <c r="BG483" s="79"/>
      <c r="BH483" s="79"/>
      <c r="BI483" s="79"/>
      <c r="BJ483" s="79"/>
      <c r="BK483" s="79"/>
      <c r="BL483" s="79"/>
      <c r="BM483" s="79"/>
      <c r="BN483" s="79"/>
      <c r="BO483" s="79"/>
      <c r="BP483" s="79"/>
      <c r="BQ483" s="79"/>
    </row>
    <row r="484" spans="1:69">
      <c r="A484">
        <v>9.42</v>
      </c>
      <c r="C484" s="89">
        <f t="shared" si="309"/>
        <v>-30.905136000000002</v>
      </c>
      <c r="D484" s="84">
        <f t="shared" si="310"/>
        <v>30.905136000000002</v>
      </c>
      <c r="E484" s="76">
        <v>1.6176999999999999</v>
      </c>
      <c r="F484" s="91">
        <f t="shared" si="311"/>
        <v>16.888787999999998</v>
      </c>
      <c r="G484" s="80">
        <f t="shared" si="312"/>
        <v>17.056871999999998</v>
      </c>
      <c r="H484" s="81">
        <f t="shared" si="308"/>
        <v>17.134023600000003</v>
      </c>
      <c r="I484" s="102">
        <v>51.7</v>
      </c>
      <c r="J484" s="92">
        <f t="shared" si="313"/>
        <v>0.53974800000000001</v>
      </c>
      <c r="K484" s="102">
        <v>80.5</v>
      </c>
      <c r="L484" s="78">
        <f t="shared" si="314"/>
        <v>0.84041999999999994</v>
      </c>
      <c r="M484" s="81">
        <f t="shared" si="315"/>
        <v>0.96424024320000001</v>
      </c>
      <c r="N484" s="14">
        <f t="shared" si="349"/>
        <v>117</v>
      </c>
      <c r="O484" s="78">
        <f t="shared" si="316"/>
        <v>1.6839034079999982</v>
      </c>
      <c r="P484" s="78">
        <f t="shared" si="317"/>
        <v>0.71966316480000159</v>
      </c>
      <c r="Q484" s="93">
        <f t="shared" si="318"/>
        <v>5.0730796353600001</v>
      </c>
      <c r="R484" s="80">
        <f t="shared" si="319"/>
        <v>7.0492417612756899</v>
      </c>
      <c r="S484" s="80">
        <f t="shared" si="320"/>
        <v>3350.7943340879337</v>
      </c>
      <c r="T484" s="69">
        <f t="shared" si="321"/>
        <v>316.65179251200072</v>
      </c>
      <c r="U484" s="78">
        <f t="shared" si="322"/>
        <v>1.8054524149150195</v>
      </c>
      <c r="V484" s="69">
        <f t="shared" si="323"/>
        <v>112.66023069069722</v>
      </c>
      <c r="W484" s="80">
        <f t="shared" ca="1" si="324"/>
        <v>7.3018036367450243</v>
      </c>
      <c r="X484" s="80">
        <f t="shared" ca="1" si="325"/>
        <v>32.121977795105003</v>
      </c>
      <c r="Y484" s="94">
        <f t="shared" ca="1" si="326"/>
        <v>1.0260378404709582E-7</v>
      </c>
      <c r="Z484" s="80">
        <f t="shared" ca="1" si="327"/>
        <v>14</v>
      </c>
      <c r="AA484" s="80">
        <f t="shared" ca="1" si="328"/>
        <v>215.22156028799998</v>
      </c>
      <c r="AB484" s="80">
        <f t="shared" ca="1" si="329"/>
        <v>61.151667214344833</v>
      </c>
      <c r="AC484" s="80">
        <f t="shared" si="330"/>
        <v>14.318033113091776</v>
      </c>
      <c r="AD484" s="69">
        <f t="shared" si="331"/>
        <v>1808.5845402352941</v>
      </c>
      <c r="AE484" s="69">
        <f t="shared" si="350"/>
        <v>1796.3407889747903</v>
      </c>
      <c r="AF484" s="69">
        <f t="shared" si="332"/>
        <v>1705.6871999999998</v>
      </c>
      <c r="AG484" s="95">
        <f t="shared" si="351"/>
        <v>1695.2800114285712</v>
      </c>
      <c r="AH484" s="93">
        <f t="shared" si="333"/>
        <v>22.08543623042938</v>
      </c>
      <c r="AI484" s="81">
        <f t="shared" si="334"/>
        <v>0.75000087040719809</v>
      </c>
      <c r="AJ484" s="80">
        <f t="shared" si="335"/>
        <v>16.374597119999997</v>
      </c>
      <c r="AK484" s="80">
        <f t="shared" si="336"/>
        <v>21.36133867053239</v>
      </c>
      <c r="AL484" s="78">
        <f t="shared" ca="1" si="337"/>
        <v>0.94381699657349449</v>
      </c>
      <c r="AM484" s="80">
        <f t="shared" ca="1" si="338"/>
        <v>20.901612864159297</v>
      </c>
      <c r="AN484" s="80">
        <f t="shared" si="339"/>
        <v>16.091388679245281</v>
      </c>
      <c r="AO484" s="80">
        <f t="shared" si="340"/>
        <v>3.1644020075896688</v>
      </c>
      <c r="AP484" s="80">
        <f t="shared" si="341"/>
        <v>3.5110199879083965</v>
      </c>
      <c r="AQ484" s="80">
        <f t="shared" ca="1" si="342"/>
        <v>2.7818126532162237</v>
      </c>
      <c r="AR484" s="80">
        <f t="shared" si="343"/>
        <v>2.842958359927239</v>
      </c>
      <c r="AS484" s="78">
        <f t="shared" si="344"/>
        <v>-8.0544133333125632E-3</v>
      </c>
      <c r="AT484" s="96">
        <f t="shared" ca="1" si="345"/>
        <v>4</v>
      </c>
      <c r="AU484" s="97" t="str">
        <f t="shared" ca="1" si="346"/>
        <v>Silt mxture</v>
      </c>
      <c r="AV484" s="98">
        <f t="shared" si="347"/>
        <v>4</v>
      </c>
      <c r="AW484" s="99" t="str">
        <f t="shared" si="348"/>
        <v>Silt mxture</v>
      </c>
      <c r="AX484" s="79"/>
      <c r="AY484" s="79"/>
      <c r="AZ484" s="79"/>
      <c r="BA484" s="79"/>
      <c r="BB484" s="79"/>
      <c r="BC484" s="79"/>
      <c r="BD484" s="79"/>
      <c r="BE484" s="79"/>
      <c r="BF484" s="79"/>
      <c r="BG484" s="79"/>
      <c r="BH484" s="79"/>
      <c r="BI484" s="79"/>
      <c r="BJ484" s="79"/>
      <c r="BK484" s="79"/>
      <c r="BL484" s="79"/>
      <c r="BM484" s="79"/>
      <c r="BN484" s="79"/>
      <c r="BO484" s="79"/>
      <c r="BP484" s="79"/>
      <c r="BQ484" s="79"/>
    </row>
    <row r="485" spans="1:69">
      <c r="A485">
        <v>9.44</v>
      </c>
      <c r="C485" s="89">
        <f t="shared" si="309"/>
        <v>-30.970752000000001</v>
      </c>
      <c r="D485" s="84">
        <f t="shared" si="310"/>
        <v>30.970752000000001</v>
      </c>
      <c r="E485" s="76">
        <v>1.5965</v>
      </c>
      <c r="F485" s="91">
        <f t="shared" si="311"/>
        <v>16.667459999999998</v>
      </c>
      <c r="G485" s="80">
        <f t="shared" si="312"/>
        <v>16.8374232</v>
      </c>
      <c r="H485" s="81">
        <f t="shared" si="308"/>
        <v>16.8429216</v>
      </c>
      <c r="I485" s="102">
        <v>47.1</v>
      </c>
      <c r="J485" s="92">
        <f t="shared" si="313"/>
        <v>0.49172399999999999</v>
      </c>
      <c r="K485" s="102">
        <v>81.400000000000006</v>
      </c>
      <c r="L485" s="78">
        <f t="shared" si="314"/>
        <v>0.84981600000000002</v>
      </c>
      <c r="M485" s="81">
        <f t="shared" si="315"/>
        <v>0.96628746239999996</v>
      </c>
      <c r="N485" s="14">
        <f t="shared" si="349"/>
        <v>117</v>
      </c>
      <c r="O485" s="78">
        <f t="shared" si="316"/>
        <v>1.6877419439999981</v>
      </c>
      <c r="P485" s="78">
        <f t="shared" si="317"/>
        <v>0.72145448160000158</v>
      </c>
      <c r="Q485" s="93">
        <f t="shared" si="318"/>
        <v>4.9993948144800004</v>
      </c>
      <c r="R485" s="80">
        <f t="shared" si="319"/>
        <v>6.9296053208965045</v>
      </c>
      <c r="S485" s="80">
        <f t="shared" si="320"/>
        <v>3624.6256881550485</v>
      </c>
      <c r="T485" s="69">
        <f t="shared" si="321"/>
        <v>317.43997190400069</v>
      </c>
      <c r="U485" s="78">
        <f t="shared" si="322"/>
        <v>1.7940194745715528</v>
      </c>
      <c r="V485" s="69">
        <f t="shared" si="323"/>
        <v>111.94681521326488</v>
      </c>
      <c r="W485" s="80">
        <f t="shared" ca="1" si="324"/>
        <v>7.1378745386320057</v>
      </c>
      <c r="X485" s="80">
        <f t="shared" ca="1" si="325"/>
        <v>32.030493065386594</v>
      </c>
      <c r="Y485" s="94">
        <f t="shared" ca="1" si="326"/>
        <v>1.1399679120731864E-7</v>
      </c>
      <c r="Z485" s="80">
        <f t="shared" ca="1" si="327"/>
        <v>14</v>
      </c>
      <c r="AA485" s="80">
        <f t="shared" ca="1" si="328"/>
        <v>212.095537584</v>
      </c>
      <c r="AB485" s="80">
        <f t="shared" ca="1" si="329"/>
        <v>66.955045054063177</v>
      </c>
      <c r="AC485" s="80">
        <f t="shared" si="330"/>
        <v>14.079225371853884</v>
      </c>
      <c r="AD485" s="69">
        <f t="shared" si="331"/>
        <v>1782.3154418823531</v>
      </c>
      <c r="AE485" s="69">
        <f t="shared" si="350"/>
        <v>1766.3238183529413</v>
      </c>
      <c r="AF485" s="69">
        <f t="shared" si="332"/>
        <v>1683.7423200000001</v>
      </c>
      <c r="AG485" s="95">
        <f t="shared" si="351"/>
        <v>1670.1494399999999</v>
      </c>
      <c r="AH485" s="93">
        <f t="shared" si="333"/>
        <v>22.935350644798177</v>
      </c>
      <c r="AI485" s="81">
        <f t="shared" si="334"/>
        <v>0.68157314500213773</v>
      </c>
      <c r="AJ485" s="80">
        <f t="shared" si="335"/>
        <v>16.163926271999998</v>
      </c>
      <c r="AK485" s="80">
        <f t="shared" si="336"/>
        <v>20.998804002716682</v>
      </c>
      <c r="AL485" s="78">
        <f t="shared" ca="1" si="337"/>
        <v>0.93817029400644825</v>
      </c>
      <c r="AM485" s="80">
        <f t="shared" ca="1" si="338"/>
        <v>20.505152612998842</v>
      </c>
      <c r="AN485" s="80">
        <f t="shared" si="339"/>
        <v>15.884361509433962</v>
      </c>
      <c r="AO485" s="80">
        <f t="shared" si="340"/>
        <v>2.9204231203263928</v>
      </c>
      <c r="AP485" s="80">
        <f t="shared" si="341"/>
        <v>3.2457712587534058</v>
      </c>
      <c r="AQ485" s="80">
        <f t="shared" ca="1" si="342"/>
        <v>2.7667701370941291</v>
      </c>
      <c r="AR485" s="80">
        <f t="shared" si="343"/>
        <v>2.826521835945202</v>
      </c>
      <c r="AS485" s="78">
        <f t="shared" si="344"/>
        <v>-7.6880470573512339E-3</v>
      </c>
      <c r="AT485" s="96">
        <f t="shared" ca="1" si="345"/>
        <v>4</v>
      </c>
      <c r="AU485" s="97" t="str">
        <f t="shared" ca="1" si="346"/>
        <v>Silt mxture</v>
      </c>
      <c r="AV485" s="98">
        <f t="shared" si="347"/>
        <v>4</v>
      </c>
      <c r="AW485" s="99" t="str">
        <f t="shared" si="348"/>
        <v>Silt mxture</v>
      </c>
      <c r="AX485" s="79"/>
      <c r="AY485" s="79"/>
      <c r="AZ485" s="79"/>
      <c r="BA485" s="79"/>
      <c r="BB485" s="79"/>
      <c r="BC485" s="79"/>
      <c r="BD485" s="79"/>
      <c r="BE485" s="79"/>
      <c r="BF485" s="79"/>
      <c r="BG485" s="79"/>
      <c r="BH485" s="79"/>
      <c r="BI485" s="79"/>
      <c r="BJ485" s="79"/>
      <c r="BK485" s="79"/>
      <c r="BL485" s="79"/>
      <c r="BM485" s="79"/>
      <c r="BN485" s="79"/>
      <c r="BO485" s="79"/>
      <c r="BP485" s="79"/>
      <c r="BQ485" s="79"/>
    </row>
    <row r="486" spans="1:69">
      <c r="A486">
        <v>9.4600000000000009</v>
      </c>
      <c r="C486" s="89">
        <f t="shared" si="309"/>
        <v>-31.036368000000003</v>
      </c>
      <c r="D486" s="84">
        <f t="shared" si="310"/>
        <v>31.036368000000003</v>
      </c>
      <c r="E486" s="76">
        <v>1.5429999999999999</v>
      </c>
      <c r="F486" s="91">
        <f t="shared" si="311"/>
        <v>16.108919999999998</v>
      </c>
      <c r="G486" s="80">
        <f t="shared" si="312"/>
        <v>16.279300799999998</v>
      </c>
      <c r="H486" s="81">
        <f t="shared" si="308"/>
        <v>16.540996800000002</v>
      </c>
      <c r="I486" s="102">
        <v>45.4</v>
      </c>
      <c r="J486" s="92">
        <f t="shared" si="313"/>
        <v>0.47397599999999995</v>
      </c>
      <c r="K486" s="102">
        <v>81.599999999999994</v>
      </c>
      <c r="L486" s="78">
        <f t="shared" si="314"/>
        <v>0.85190399999999988</v>
      </c>
      <c r="M486" s="81">
        <f t="shared" si="315"/>
        <v>0.96833468160000002</v>
      </c>
      <c r="N486" s="14">
        <f t="shared" si="349"/>
        <v>117</v>
      </c>
      <c r="O486" s="78">
        <f t="shared" si="316"/>
        <v>1.6915804799999983</v>
      </c>
      <c r="P486" s="78">
        <f t="shared" si="317"/>
        <v>0.72324579840000169</v>
      </c>
      <c r="Q486" s="93">
        <f t="shared" si="318"/>
        <v>4.8139477055999995</v>
      </c>
      <c r="R486" s="80">
        <f t="shared" si="319"/>
        <v>6.6560327294671335</v>
      </c>
      <c r="S486" s="80">
        <f t="shared" si="320"/>
        <v>3620.8634837802661</v>
      </c>
      <c r="T486" s="69">
        <f t="shared" si="321"/>
        <v>318.22815129600076</v>
      </c>
      <c r="U486" s="78">
        <f t="shared" si="322"/>
        <v>1.7883913207268263</v>
      </c>
      <c r="V486" s="69">
        <f t="shared" si="323"/>
        <v>111.59561841335396</v>
      </c>
      <c r="W486" s="80">
        <f t="shared" ca="1" si="324"/>
        <v>6.9607463469022157</v>
      </c>
      <c r="X486" s="80">
        <f t="shared" ca="1" si="325"/>
        <v>31.848161314868101</v>
      </c>
      <c r="Y486" s="94">
        <f t="shared" ca="1" si="326"/>
        <v>1.0391413997765627E-7</v>
      </c>
      <c r="Z486" s="80">
        <f t="shared" ca="1" si="327"/>
        <v>14</v>
      </c>
      <c r="AA486" s="80">
        <f t="shared" ca="1" si="328"/>
        <v>204.22808447999998</v>
      </c>
      <c r="AB486" s="80">
        <f t="shared" ca="1" si="329"/>
        <v>58.769129791449217</v>
      </c>
      <c r="AC486" s="80">
        <f t="shared" si="330"/>
        <v>14.082382462549852</v>
      </c>
      <c r="AD486" s="69">
        <f t="shared" si="331"/>
        <v>1716.2023905882352</v>
      </c>
      <c r="AE486" s="69">
        <f t="shared" si="350"/>
        <v>1730.4218460504203</v>
      </c>
      <c r="AF486" s="69">
        <f t="shared" si="332"/>
        <v>1627.9300799999996</v>
      </c>
      <c r="AG486" s="95">
        <f t="shared" si="351"/>
        <v>1640.0166171428571</v>
      </c>
      <c r="AH486" s="93">
        <f t="shared" si="333"/>
        <v>22.763718859205632</v>
      </c>
      <c r="AI486" s="81">
        <f t="shared" si="334"/>
        <v>0.6553456667823746</v>
      </c>
      <c r="AJ486" s="80">
        <f t="shared" si="335"/>
        <v>15.628128767999998</v>
      </c>
      <c r="AK486" s="80">
        <f t="shared" si="336"/>
        <v>20.169796149900407</v>
      </c>
      <c r="AL486" s="78">
        <f t="shared" ca="1" si="337"/>
        <v>0.94329526709617451</v>
      </c>
      <c r="AM486" s="80">
        <f t="shared" ca="1" si="338"/>
        <v>19.737284092292253</v>
      </c>
      <c r="AN486" s="80">
        <f t="shared" si="339"/>
        <v>15.357830943396223</v>
      </c>
      <c r="AO486" s="80">
        <f t="shared" si="340"/>
        <v>2.9115255367724391</v>
      </c>
      <c r="AP486" s="80">
        <f t="shared" si="341"/>
        <v>3.2491437291279244</v>
      </c>
      <c r="AQ486" s="80">
        <f t="shared" ca="1" si="342"/>
        <v>2.7799997355567396</v>
      </c>
      <c r="AR486" s="80">
        <f t="shared" si="343"/>
        <v>2.8375009096928241</v>
      </c>
      <c r="AS486" s="78">
        <f t="shared" si="344"/>
        <v>-7.9814171814338811E-3</v>
      </c>
      <c r="AT486" s="96">
        <f t="shared" ca="1" si="345"/>
        <v>4</v>
      </c>
      <c r="AU486" s="97" t="str">
        <f t="shared" ca="1" si="346"/>
        <v>Silt mxture</v>
      </c>
      <c r="AV486" s="98">
        <f t="shared" si="347"/>
        <v>4</v>
      </c>
      <c r="AW486" s="99" t="str">
        <f t="shared" si="348"/>
        <v>Silt mxture</v>
      </c>
      <c r="AX486" s="79"/>
      <c r="AY486" s="79"/>
      <c r="AZ486" s="79"/>
      <c r="BA486" s="79"/>
      <c r="BB486" s="79"/>
      <c r="BC486" s="79"/>
      <c r="BD486" s="79"/>
      <c r="BE486" s="79"/>
      <c r="BF486" s="79"/>
      <c r="BG486" s="79"/>
      <c r="BH486" s="79"/>
      <c r="BI486" s="79"/>
      <c r="BJ486" s="79"/>
      <c r="BK486" s="79"/>
      <c r="BL486" s="79"/>
      <c r="BM486" s="79"/>
      <c r="BN486" s="79"/>
      <c r="BO486" s="79"/>
      <c r="BP486" s="79"/>
      <c r="BQ486" s="79"/>
    </row>
    <row r="487" spans="1:69">
      <c r="A487">
        <v>9.48</v>
      </c>
      <c r="C487" s="89">
        <f t="shared" si="309"/>
        <v>-31.101984000000002</v>
      </c>
      <c r="D487" s="84">
        <f t="shared" si="310"/>
        <v>31.101984000000002</v>
      </c>
      <c r="E487" s="76">
        <v>1.5032000000000001</v>
      </c>
      <c r="F487" s="91">
        <f t="shared" si="311"/>
        <v>15.693408</v>
      </c>
      <c r="G487" s="80">
        <f t="shared" si="312"/>
        <v>15.8654592</v>
      </c>
      <c r="H487" s="81">
        <f t="shared" si="308"/>
        <v>16.241194800000002</v>
      </c>
      <c r="I487" s="102">
        <v>43</v>
      </c>
      <c r="J487" s="92">
        <f t="shared" si="313"/>
        <v>0.44891999999999999</v>
      </c>
      <c r="K487" s="102">
        <v>82.4</v>
      </c>
      <c r="L487" s="78">
        <f t="shared" si="314"/>
        <v>0.86025600000000002</v>
      </c>
      <c r="M487" s="81">
        <f t="shared" si="315"/>
        <v>0.97038190079999997</v>
      </c>
      <c r="N487" s="14">
        <f t="shared" si="349"/>
        <v>117</v>
      </c>
      <c r="O487" s="78">
        <f t="shared" si="316"/>
        <v>1.6954190159999982</v>
      </c>
      <c r="P487" s="78">
        <f t="shared" si="317"/>
        <v>0.72503711520000169</v>
      </c>
      <c r="Q487" s="93">
        <f t="shared" si="318"/>
        <v>4.6761132607200002</v>
      </c>
      <c r="R487" s="80">
        <f t="shared" si="319"/>
        <v>6.4494812233579148</v>
      </c>
      <c r="S487" s="80">
        <f t="shared" si="320"/>
        <v>3713.498064374106</v>
      </c>
      <c r="T487" s="69">
        <f t="shared" si="321"/>
        <v>319.01633068800072</v>
      </c>
      <c r="U487" s="78">
        <f t="shared" si="322"/>
        <v>1.781016244342192</v>
      </c>
      <c r="V487" s="69">
        <f t="shared" si="323"/>
        <v>111.13541364695277</v>
      </c>
      <c r="W487" s="80">
        <f t="shared" ca="1" si="324"/>
        <v>6.8000384447914799</v>
      </c>
      <c r="X487" s="80">
        <f t="shared" ca="1" si="325"/>
        <v>31.700936263962525</v>
      </c>
      <c r="Y487" s="94">
        <f t="shared" ca="1" si="326"/>
        <v>1.0126650182471713E-7</v>
      </c>
      <c r="Z487" s="80">
        <f t="shared" ca="1" si="327"/>
        <v>14</v>
      </c>
      <c r="AA487" s="80">
        <f t="shared" ca="1" si="328"/>
        <v>198.38056257600002</v>
      </c>
      <c r="AB487" s="80">
        <f t="shared" ca="1" si="329"/>
        <v>55.63192320579023</v>
      </c>
      <c r="AC487" s="80">
        <f t="shared" si="330"/>
        <v>14.005585106841584</v>
      </c>
      <c r="AD487" s="69">
        <f t="shared" si="331"/>
        <v>1667.0635510588236</v>
      </c>
      <c r="AE487" s="69">
        <f t="shared" si="350"/>
        <v>1696.2499308907566</v>
      </c>
      <c r="AF487" s="69">
        <f t="shared" si="332"/>
        <v>1586.54592</v>
      </c>
      <c r="AG487" s="95">
        <f t="shared" si="351"/>
        <v>1611.3543428571429</v>
      </c>
      <c r="AH487" s="93">
        <f t="shared" si="333"/>
        <v>22.917009698078573</v>
      </c>
      <c r="AI487" s="81">
        <f t="shared" si="334"/>
        <v>0.61916830268222234</v>
      </c>
      <c r="AJ487" s="80">
        <f t="shared" si="335"/>
        <v>15.230840832</v>
      </c>
      <c r="AK487" s="80">
        <f t="shared" si="336"/>
        <v>19.543882495023986</v>
      </c>
      <c r="AL487" s="78">
        <f t="shared" ca="1" si="337"/>
        <v>0.94478455525967686</v>
      </c>
      <c r="AM487" s="80">
        <f t="shared" ca="1" si="338"/>
        <v>19.138297298493264</v>
      </c>
      <c r="AN487" s="80">
        <f t="shared" si="339"/>
        <v>14.967414339622641</v>
      </c>
      <c r="AO487" s="80">
        <f t="shared" si="340"/>
        <v>2.8295430616971995</v>
      </c>
      <c r="AP487" s="80">
        <f t="shared" si="341"/>
        <v>3.1680926389107542</v>
      </c>
      <c r="AQ487" s="80">
        <f t="shared" ca="1" si="342"/>
        <v>2.7836868538980273</v>
      </c>
      <c r="AR487" s="80">
        <f t="shared" si="343"/>
        <v>2.8391876846586936</v>
      </c>
      <c r="AS487" s="78">
        <f t="shared" si="344"/>
        <v>-7.7717423077139766E-3</v>
      </c>
      <c r="AT487" s="96">
        <f t="shared" ca="1" si="345"/>
        <v>4</v>
      </c>
      <c r="AU487" s="97" t="str">
        <f t="shared" ca="1" si="346"/>
        <v>Silt mxture</v>
      </c>
      <c r="AV487" s="98">
        <f t="shared" si="347"/>
        <v>4</v>
      </c>
      <c r="AW487" s="99" t="str">
        <f t="shared" si="348"/>
        <v>Silt mxture</v>
      </c>
      <c r="AX487" s="79"/>
      <c r="AY487" s="79"/>
      <c r="AZ487" s="79"/>
      <c r="BA487" s="79"/>
      <c r="BB487" s="79"/>
      <c r="BC487" s="79"/>
      <c r="BD487" s="79"/>
      <c r="BE487" s="79"/>
      <c r="BF487" s="79"/>
      <c r="BG487" s="79"/>
      <c r="BH487" s="79"/>
      <c r="BI487" s="79"/>
      <c r="BJ487" s="79"/>
      <c r="BK487" s="79"/>
      <c r="BL487" s="79"/>
      <c r="BM487" s="79"/>
      <c r="BN487" s="79"/>
      <c r="BO487" s="79"/>
      <c r="BP487" s="79"/>
      <c r="BQ487" s="79"/>
    </row>
    <row r="488" spans="1:69">
      <c r="A488">
        <v>9.5</v>
      </c>
      <c r="C488" s="89">
        <f t="shared" si="309"/>
        <v>-31.1676</v>
      </c>
      <c r="D488" s="84">
        <f t="shared" si="310"/>
        <v>31.1676</v>
      </c>
      <c r="E488" s="76">
        <v>1.502</v>
      </c>
      <c r="F488" s="91">
        <f t="shared" si="311"/>
        <v>15.68088</v>
      </c>
      <c r="G488" s="80">
        <f t="shared" si="312"/>
        <v>15.8529312</v>
      </c>
      <c r="H488" s="81">
        <f t="shared" si="308"/>
        <v>15.956321999999998</v>
      </c>
      <c r="I488" s="102">
        <v>38.200000000000003</v>
      </c>
      <c r="J488" s="92">
        <f t="shared" si="313"/>
        <v>0.398808</v>
      </c>
      <c r="K488" s="102">
        <v>82.4</v>
      </c>
      <c r="L488" s="78">
        <f t="shared" si="314"/>
        <v>0.86025600000000002</v>
      </c>
      <c r="M488" s="81">
        <f t="shared" si="315"/>
        <v>0.97242911999999992</v>
      </c>
      <c r="N488" s="14">
        <f t="shared" si="349"/>
        <v>117</v>
      </c>
      <c r="O488" s="78">
        <f t="shared" si="316"/>
        <v>1.6992575519999982</v>
      </c>
      <c r="P488" s="78">
        <f t="shared" si="317"/>
        <v>0.72682843200000169</v>
      </c>
      <c r="Q488" s="93">
        <f t="shared" si="318"/>
        <v>4.6707123038400011</v>
      </c>
      <c r="R488" s="80">
        <f t="shared" si="319"/>
        <v>6.4261551945452657</v>
      </c>
      <c r="S488" s="80">
        <f t="shared" si="320"/>
        <v>4175.2875474797256</v>
      </c>
      <c r="T488" s="69">
        <f t="shared" si="321"/>
        <v>319.8045100800008</v>
      </c>
      <c r="U488" s="78">
        <f t="shared" si="322"/>
        <v>1.7671059928660595</v>
      </c>
      <c r="V488" s="69">
        <f t="shared" si="323"/>
        <v>110.26741395484211</v>
      </c>
      <c r="W488" s="80">
        <f t="shared" ca="1" si="324"/>
        <v>6.6699350184340274</v>
      </c>
      <c r="X488" s="80">
        <f t="shared" ca="1" si="325"/>
        <v>31.664812017032407</v>
      </c>
      <c r="Y488" s="94">
        <f t="shared" ca="1" si="326"/>
        <v>1.2368091358099965E-7</v>
      </c>
      <c r="Z488" s="80">
        <f t="shared" ca="1" si="327"/>
        <v>14</v>
      </c>
      <c r="AA488" s="80">
        <f t="shared" ca="1" si="328"/>
        <v>198.15143107200004</v>
      </c>
      <c r="AB488" s="80">
        <f t="shared" ca="1" si="329"/>
        <v>67.867061600402167</v>
      </c>
      <c r="AC488" s="80">
        <f t="shared" si="330"/>
        <v>13.649262788356227</v>
      </c>
      <c r="AD488" s="69">
        <f t="shared" si="331"/>
        <v>1665.1380762352944</v>
      </c>
      <c r="AE488" s="69">
        <f t="shared" si="350"/>
        <v>1667.9384527058826</v>
      </c>
      <c r="AF488" s="69">
        <f t="shared" si="332"/>
        <v>1585.29312</v>
      </c>
      <c r="AG488" s="95">
        <f t="shared" si="351"/>
        <v>1587.67344</v>
      </c>
      <c r="AH488" s="93">
        <f t="shared" si="333"/>
        <v>24.184204000678438</v>
      </c>
      <c r="AI488" s="81">
        <f t="shared" si="334"/>
        <v>0.54869620180185663</v>
      </c>
      <c r="AJ488" s="80">
        <f t="shared" si="335"/>
        <v>15.218813952</v>
      </c>
      <c r="AK488" s="80">
        <f t="shared" si="336"/>
        <v>19.473197559228076</v>
      </c>
      <c r="AL488" s="78">
        <f t="shared" ca="1" si="337"/>
        <v>0.93398587698776847</v>
      </c>
      <c r="AM488" s="80">
        <f t="shared" ca="1" si="338"/>
        <v>18.994124235245966</v>
      </c>
      <c r="AN488" s="80">
        <f t="shared" si="339"/>
        <v>14.955595471698112</v>
      </c>
      <c r="AO488" s="80">
        <f t="shared" si="340"/>
        <v>2.5156735683051474</v>
      </c>
      <c r="AP488" s="80">
        <f t="shared" si="341"/>
        <v>2.8176995592685152</v>
      </c>
      <c r="AQ488" s="80">
        <f t="shared" ca="1" si="342"/>
        <v>2.7551220918314128</v>
      </c>
      <c r="AR488" s="80">
        <f t="shared" si="343"/>
        <v>2.8097057370346166</v>
      </c>
      <c r="AS488" s="78">
        <f t="shared" si="344"/>
        <v>-7.9253713763458595E-3</v>
      </c>
      <c r="AT488" s="96">
        <f t="shared" ca="1" si="345"/>
        <v>4</v>
      </c>
      <c r="AU488" s="97" t="str">
        <f t="shared" ca="1" si="346"/>
        <v>Silt mxture</v>
      </c>
      <c r="AV488" s="98">
        <f t="shared" si="347"/>
        <v>4</v>
      </c>
      <c r="AW488" s="99" t="str">
        <f t="shared" si="348"/>
        <v>Silt mxture</v>
      </c>
      <c r="AX488" s="79"/>
      <c r="AY488" s="79"/>
      <c r="AZ488" s="79"/>
      <c r="BA488" s="79"/>
      <c r="BB488" s="79"/>
      <c r="BC488" s="79"/>
      <c r="BD488" s="79"/>
      <c r="BE488" s="79"/>
      <c r="BF488" s="79"/>
      <c r="BG488" s="79"/>
      <c r="BH488" s="79"/>
      <c r="BI488" s="79"/>
      <c r="BJ488" s="79"/>
      <c r="BK488" s="79"/>
      <c r="BL488" s="79"/>
      <c r="BM488" s="79"/>
      <c r="BN488" s="79"/>
      <c r="BO488" s="79"/>
      <c r="BP488" s="79"/>
      <c r="BQ488" s="79"/>
    </row>
    <row r="489" spans="1:69">
      <c r="A489">
        <v>9.52</v>
      </c>
      <c r="C489" s="89">
        <f t="shared" si="309"/>
        <v>-31.233215999999999</v>
      </c>
      <c r="D489" s="84">
        <f t="shared" si="310"/>
        <v>31.233215999999999</v>
      </c>
      <c r="E489" s="76">
        <v>1.4734</v>
      </c>
      <c r="F489" s="91">
        <f t="shared" si="311"/>
        <v>15.382296</v>
      </c>
      <c r="G489" s="80">
        <f t="shared" si="312"/>
        <v>15.5551824</v>
      </c>
      <c r="H489" s="81">
        <f t="shared" si="308"/>
        <v>15.7166196</v>
      </c>
      <c r="I489" s="102">
        <v>39.1</v>
      </c>
      <c r="J489" s="92">
        <f t="shared" si="313"/>
        <v>0.40820400000000001</v>
      </c>
      <c r="K489" s="102">
        <v>82.8</v>
      </c>
      <c r="L489" s="78">
        <f t="shared" si="314"/>
        <v>0.86443199999999998</v>
      </c>
      <c r="M489" s="81">
        <f t="shared" si="315"/>
        <v>0.97447633919999987</v>
      </c>
      <c r="N489" s="14">
        <f t="shared" si="349"/>
        <v>117</v>
      </c>
      <c r="O489" s="78">
        <f t="shared" si="316"/>
        <v>1.7030960879999981</v>
      </c>
      <c r="P489" s="78">
        <f t="shared" si="317"/>
        <v>0.72861974880000169</v>
      </c>
      <c r="Q489" s="93">
        <f t="shared" si="318"/>
        <v>4.5711884829600002</v>
      </c>
      <c r="R489" s="80">
        <f t="shared" si="319"/>
        <v>6.2737641828793507</v>
      </c>
      <c r="S489" s="80">
        <f t="shared" si="320"/>
        <v>3992.2617445602464</v>
      </c>
      <c r="T489" s="69">
        <f t="shared" si="321"/>
        <v>320.59268947200076</v>
      </c>
      <c r="U489" s="78">
        <f t="shared" si="322"/>
        <v>1.7690955073623302</v>
      </c>
      <c r="V489" s="69">
        <f t="shared" si="323"/>
        <v>110.39155965940941</v>
      </c>
      <c r="W489" s="80">
        <f t="shared" ca="1" si="324"/>
        <v>6.6262385168703801</v>
      </c>
      <c r="X489" s="80">
        <f t="shared" ca="1" si="325"/>
        <v>31.564117321365849</v>
      </c>
      <c r="Y489" s="94">
        <f t="shared" ca="1" si="326"/>
        <v>1.0820430182572591E-7</v>
      </c>
      <c r="Z489" s="80">
        <f t="shared" ca="1" si="327"/>
        <v>14</v>
      </c>
      <c r="AA489" s="80">
        <f t="shared" ca="1" si="328"/>
        <v>193.92920836800002</v>
      </c>
      <c r="AB489" s="80">
        <f t="shared" ca="1" si="329"/>
        <v>58.109468109438929</v>
      </c>
      <c r="AC489" s="80">
        <f t="shared" si="330"/>
        <v>13.785534469688146</v>
      </c>
      <c r="AD489" s="69">
        <f t="shared" si="331"/>
        <v>1629.6572131764708</v>
      </c>
      <c r="AE489" s="69">
        <f t="shared" si="350"/>
        <v>1645.7120030924368</v>
      </c>
      <c r="AF489" s="69">
        <f t="shared" si="332"/>
        <v>1555.5182399999999</v>
      </c>
      <c r="AG489" s="95">
        <f t="shared" si="351"/>
        <v>1569.1648114285713</v>
      </c>
      <c r="AH489" s="93">
        <f t="shared" si="333"/>
        <v>23.581853586684694</v>
      </c>
      <c r="AI489" s="81">
        <f t="shared" si="334"/>
        <v>0.56024284364003374</v>
      </c>
      <c r="AJ489" s="80">
        <f t="shared" si="335"/>
        <v>14.932975103999999</v>
      </c>
      <c r="AK489" s="80">
        <f t="shared" si="336"/>
        <v>19.011406614785912</v>
      </c>
      <c r="AL489" s="78">
        <f t="shared" ca="1" si="337"/>
        <v>0.94134674081585767</v>
      </c>
      <c r="AM489" s="80">
        <f t="shared" ca="1" si="338"/>
        <v>18.597955791559784</v>
      </c>
      <c r="AN489" s="80">
        <f t="shared" si="339"/>
        <v>14.674700377358489</v>
      </c>
      <c r="AO489" s="80">
        <f t="shared" si="340"/>
        <v>2.6242315229939059</v>
      </c>
      <c r="AP489" s="80">
        <f t="shared" si="341"/>
        <v>2.9468773930925818</v>
      </c>
      <c r="AQ489" s="80">
        <f t="shared" ca="1" si="342"/>
        <v>2.7742201699222728</v>
      </c>
      <c r="AR489" s="80">
        <f t="shared" si="343"/>
        <v>2.8270340101931324</v>
      </c>
      <c r="AS489" s="78">
        <f t="shared" si="344"/>
        <v>-7.9442429624964842E-3</v>
      </c>
      <c r="AT489" s="96">
        <f t="shared" ca="1" si="345"/>
        <v>4</v>
      </c>
      <c r="AU489" s="97" t="str">
        <f t="shared" ca="1" si="346"/>
        <v>Silt mxture</v>
      </c>
      <c r="AV489" s="98">
        <f t="shared" si="347"/>
        <v>4</v>
      </c>
      <c r="AW489" s="99" t="str">
        <f t="shared" si="348"/>
        <v>Silt mxture</v>
      </c>
      <c r="AX489" s="79"/>
      <c r="AY489" s="79"/>
      <c r="AZ489" s="79"/>
      <c r="BA489" s="79"/>
      <c r="BB489" s="79"/>
      <c r="BC489" s="79"/>
      <c r="BD489" s="79"/>
      <c r="BE489" s="79"/>
      <c r="BF489" s="79"/>
      <c r="BG489" s="79"/>
      <c r="BH489" s="79"/>
      <c r="BI489" s="79"/>
      <c r="BJ489" s="79"/>
      <c r="BK489" s="79"/>
      <c r="BL489" s="79"/>
      <c r="BM489" s="79"/>
      <c r="BN489" s="79"/>
      <c r="BO489" s="79"/>
      <c r="BP489" s="79"/>
      <c r="BQ489" s="79"/>
    </row>
    <row r="490" spans="1:69">
      <c r="A490">
        <v>9.5399999999999991</v>
      </c>
      <c r="C490" s="89">
        <f t="shared" si="309"/>
        <v>-31.298831999999997</v>
      </c>
      <c r="D490" s="84">
        <f t="shared" si="310"/>
        <v>31.298831999999997</v>
      </c>
      <c r="E490" s="76">
        <v>1.4535</v>
      </c>
      <c r="F490" s="91">
        <f t="shared" si="311"/>
        <v>15.174539999999999</v>
      </c>
      <c r="G490" s="80">
        <f t="shared" si="312"/>
        <v>15.347635199999999</v>
      </c>
      <c r="H490" s="81">
        <f t="shared" si="308"/>
        <v>15.593705999999997</v>
      </c>
      <c r="I490" s="102">
        <v>40.200000000000003</v>
      </c>
      <c r="J490" s="92">
        <f t="shared" si="313"/>
        <v>0.41968800000000001</v>
      </c>
      <c r="K490" s="102">
        <v>82.9</v>
      </c>
      <c r="L490" s="78">
        <f t="shared" si="314"/>
        <v>0.86547600000000002</v>
      </c>
      <c r="M490" s="81">
        <f t="shared" si="315"/>
        <v>0.97652355839999982</v>
      </c>
      <c r="N490" s="14">
        <f t="shared" si="349"/>
        <v>117</v>
      </c>
      <c r="O490" s="78">
        <f t="shared" si="316"/>
        <v>1.7069346239999981</v>
      </c>
      <c r="P490" s="78">
        <f t="shared" si="317"/>
        <v>0.73041106560000169</v>
      </c>
      <c r="Q490" s="93">
        <f t="shared" si="318"/>
        <v>4.5014311900799999</v>
      </c>
      <c r="R490" s="80">
        <f t="shared" si="319"/>
        <v>6.1628737598358612</v>
      </c>
      <c r="S490" s="80">
        <f t="shared" si="320"/>
        <v>3823.7650422666925</v>
      </c>
      <c r="T490" s="69">
        <f t="shared" si="321"/>
        <v>321.38086886400072</v>
      </c>
      <c r="U490" s="78">
        <f t="shared" si="322"/>
        <v>1.7718237895834394</v>
      </c>
      <c r="V490" s="69">
        <f t="shared" si="323"/>
        <v>110.56180447000662</v>
      </c>
      <c r="W490" s="80">
        <f t="shared" ca="1" si="324"/>
        <v>6.6089980377456561</v>
      </c>
      <c r="X490" s="80">
        <f t="shared" ca="1" si="325"/>
        <v>31.491076331235238</v>
      </c>
      <c r="Y490" s="94">
        <f t="shared" ca="1" si="326"/>
        <v>9.6272040583471171E-8</v>
      </c>
      <c r="Z490" s="80">
        <f t="shared" ca="1" si="327"/>
        <v>14</v>
      </c>
      <c r="AA490" s="80">
        <f t="shared" ca="1" si="328"/>
        <v>190.96980806400001</v>
      </c>
      <c r="AB490" s="80">
        <f t="shared" ca="1" si="329"/>
        <v>50.912454772121841</v>
      </c>
      <c r="AC490" s="80">
        <f t="shared" si="330"/>
        <v>13.91662913076372</v>
      </c>
      <c r="AD490" s="69">
        <f t="shared" si="331"/>
        <v>1604.7883030588237</v>
      </c>
      <c r="AE490" s="69">
        <f t="shared" si="350"/>
        <v>1641.6178156638657</v>
      </c>
      <c r="AF490" s="69">
        <f t="shared" si="332"/>
        <v>1534.76352</v>
      </c>
      <c r="AG490" s="95">
        <f t="shared" si="351"/>
        <v>1566.0686057142859</v>
      </c>
      <c r="AH490" s="93">
        <f t="shared" si="333"/>
        <v>23.039989191673605</v>
      </c>
      <c r="AI490" s="81">
        <f t="shared" si="334"/>
        <v>0.5745915139651453</v>
      </c>
      <c r="AJ490" s="80">
        <f t="shared" si="335"/>
        <v>14.733729791999998</v>
      </c>
      <c r="AK490" s="80">
        <f t="shared" si="336"/>
        <v>18.67537502980564</v>
      </c>
      <c r="AL490" s="78">
        <f t="shared" ca="1" si="337"/>
        <v>0.94779097285214209</v>
      </c>
      <c r="AM490" s="80">
        <f t="shared" ca="1" si="338"/>
        <v>18.315767460210328</v>
      </c>
      <c r="AN490" s="80">
        <f t="shared" si="339"/>
        <v>14.478901132075471</v>
      </c>
      <c r="AO490" s="80">
        <f t="shared" si="340"/>
        <v>2.7345450587723121</v>
      </c>
      <c r="AP490" s="80">
        <f t="shared" si="341"/>
        <v>3.0767334687957013</v>
      </c>
      <c r="AQ490" s="80">
        <f t="shared" ca="1" si="342"/>
        <v>2.7909123902918598</v>
      </c>
      <c r="AR490" s="80">
        <f t="shared" si="343"/>
        <v>2.8421770244758675</v>
      </c>
      <c r="AS490" s="78">
        <f t="shared" si="344"/>
        <v>-8.1408984664161129E-3</v>
      </c>
      <c r="AT490" s="96">
        <f t="shared" ca="1" si="345"/>
        <v>4</v>
      </c>
      <c r="AU490" s="97" t="str">
        <f t="shared" ca="1" si="346"/>
        <v>Silt mxture</v>
      </c>
      <c r="AV490" s="98">
        <f t="shared" si="347"/>
        <v>4</v>
      </c>
      <c r="AW490" s="99" t="str">
        <f t="shared" si="348"/>
        <v>Silt mxture</v>
      </c>
      <c r="AX490" s="79"/>
      <c r="AY490" s="79"/>
      <c r="AZ490" s="79"/>
      <c r="BA490" s="79"/>
      <c r="BB490" s="79"/>
      <c r="BC490" s="79"/>
      <c r="BD490" s="79"/>
      <c r="BE490" s="79"/>
      <c r="BF490" s="79"/>
      <c r="BG490" s="79"/>
      <c r="BH490" s="79"/>
      <c r="BI490" s="79"/>
      <c r="BJ490" s="79"/>
      <c r="BK490" s="79"/>
      <c r="BL490" s="79"/>
      <c r="BM490" s="79"/>
      <c r="BN490" s="79"/>
      <c r="BO490" s="79"/>
      <c r="BP490" s="79"/>
      <c r="BQ490" s="79"/>
    </row>
    <row r="491" spans="1:69">
      <c r="A491">
        <v>9.56</v>
      </c>
      <c r="C491" s="89">
        <f t="shared" si="309"/>
        <v>-31.364448000000003</v>
      </c>
      <c r="D491" s="84">
        <f t="shared" si="310"/>
        <v>31.364448000000003</v>
      </c>
      <c r="E491" s="76">
        <v>1.4584999999999999</v>
      </c>
      <c r="F491" s="91">
        <f t="shared" si="311"/>
        <v>15.226739999999998</v>
      </c>
      <c r="G491" s="80">
        <f t="shared" si="312"/>
        <v>15.399208799999998</v>
      </c>
      <c r="H491" s="81">
        <f t="shared" si="308"/>
        <v>15.626557199999999</v>
      </c>
      <c r="I491" s="102">
        <v>42.8</v>
      </c>
      <c r="J491" s="92">
        <f t="shared" si="313"/>
        <v>0.44683199999999995</v>
      </c>
      <c r="K491" s="102">
        <v>82.6</v>
      </c>
      <c r="L491" s="78">
        <f t="shared" si="314"/>
        <v>0.86234399999999989</v>
      </c>
      <c r="M491" s="81">
        <f t="shared" si="315"/>
        <v>0.9785707776</v>
      </c>
      <c r="N491" s="14">
        <f t="shared" si="349"/>
        <v>117</v>
      </c>
      <c r="O491" s="78">
        <f t="shared" si="316"/>
        <v>1.7107731599999985</v>
      </c>
      <c r="P491" s="78">
        <f t="shared" si="317"/>
        <v>0.73220238240000179</v>
      </c>
      <c r="Q491" s="93">
        <f t="shared" si="318"/>
        <v>4.5171837612000001</v>
      </c>
      <c r="R491" s="80">
        <f t="shared" si="319"/>
        <v>6.1693103843689281</v>
      </c>
      <c r="S491" s="80">
        <f t="shared" si="320"/>
        <v>3604.048485652721</v>
      </c>
      <c r="T491" s="69">
        <f t="shared" si="321"/>
        <v>322.16904825600079</v>
      </c>
      <c r="U491" s="78">
        <f t="shared" si="322"/>
        <v>1.7793036974692564</v>
      </c>
      <c r="V491" s="69">
        <f t="shared" si="323"/>
        <v>111.0285507220816</v>
      </c>
      <c r="W491" s="80">
        <f t="shared" ca="1" si="324"/>
        <v>6.6946729867755872</v>
      </c>
      <c r="X491" s="80">
        <f t="shared" ca="1" si="325"/>
        <v>31.506712241683751</v>
      </c>
      <c r="Y491" s="94">
        <f t="shared" ca="1" si="326"/>
        <v>8.6867502974088922E-8</v>
      </c>
      <c r="Z491" s="80">
        <f t="shared" ca="1" si="327"/>
        <v>14</v>
      </c>
      <c r="AA491" s="80">
        <f t="shared" ca="1" si="328"/>
        <v>191.63809896000001</v>
      </c>
      <c r="AB491" s="80">
        <f t="shared" ca="1" si="329"/>
        <v>46.099725594525829</v>
      </c>
      <c r="AC491" s="80">
        <f t="shared" si="330"/>
        <v>14.096533145302354</v>
      </c>
      <c r="AD491" s="69">
        <f t="shared" si="331"/>
        <v>1610.4041929411765</v>
      </c>
      <c r="AE491" s="69">
        <f t="shared" si="350"/>
        <v>1652.553718991597</v>
      </c>
      <c r="AF491" s="69">
        <f t="shared" si="332"/>
        <v>1539.9208799999999</v>
      </c>
      <c r="AG491" s="95">
        <f t="shared" si="351"/>
        <v>1575.7479771428571</v>
      </c>
      <c r="AH491" s="93">
        <f t="shared" si="333"/>
        <v>22.413365913602014</v>
      </c>
      <c r="AI491" s="81">
        <f t="shared" si="334"/>
        <v>0.61025750631318743</v>
      </c>
      <c r="AJ491" s="80">
        <f t="shared" si="335"/>
        <v>14.783240447999997</v>
      </c>
      <c r="AK491" s="80">
        <f t="shared" si="336"/>
        <v>18.694879952633116</v>
      </c>
      <c r="AL491" s="78">
        <f t="shared" ca="1" si="337"/>
        <v>0.95347050900023378</v>
      </c>
      <c r="AM491" s="80">
        <f t="shared" ca="1" si="338"/>
        <v>18.375813202233999</v>
      </c>
      <c r="AN491" s="80">
        <f t="shared" si="339"/>
        <v>14.527555471698111</v>
      </c>
      <c r="AO491" s="80">
        <f t="shared" si="340"/>
        <v>2.9016555707719216</v>
      </c>
      <c r="AP491" s="80">
        <f t="shared" si="341"/>
        <v>3.2643028885950915</v>
      </c>
      <c r="AQ491" s="80">
        <f t="shared" ca="1" si="342"/>
        <v>2.8055975348394186</v>
      </c>
      <c r="AR491" s="80">
        <f t="shared" si="343"/>
        <v>2.8560938975221251</v>
      </c>
      <c r="AS491" s="78">
        <f t="shared" si="344"/>
        <v>-8.4908736583722659E-3</v>
      </c>
      <c r="AT491" s="96">
        <f t="shared" ca="1" si="345"/>
        <v>4</v>
      </c>
      <c r="AU491" s="97" t="str">
        <f t="shared" ca="1" si="346"/>
        <v>Silt mxture</v>
      </c>
      <c r="AV491" s="98">
        <f t="shared" si="347"/>
        <v>4</v>
      </c>
      <c r="AW491" s="99" t="str">
        <f t="shared" si="348"/>
        <v>Silt mxture</v>
      </c>
      <c r="AX491" s="79"/>
      <c r="AY491" s="79"/>
      <c r="AZ491" s="79"/>
      <c r="BA491" s="79"/>
      <c r="BB491" s="79"/>
      <c r="BC491" s="79"/>
      <c r="BD491" s="79"/>
      <c r="BE491" s="79"/>
      <c r="BF491" s="79"/>
      <c r="BG491" s="79"/>
      <c r="BH491" s="79"/>
      <c r="BI491" s="79"/>
      <c r="BJ491" s="79"/>
      <c r="BK491" s="79"/>
      <c r="BL491" s="79"/>
      <c r="BM491" s="79"/>
      <c r="BN491" s="79"/>
      <c r="BO491" s="79"/>
      <c r="BP491" s="79"/>
      <c r="BQ491" s="79"/>
    </row>
    <row r="492" spans="1:69">
      <c r="A492">
        <v>9.58</v>
      </c>
      <c r="C492" s="89">
        <f t="shared" si="309"/>
        <v>-31.430064000000002</v>
      </c>
      <c r="D492" s="84">
        <f t="shared" si="310"/>
        <v>31.430064000000002</v>
      </c>
      <c r="E492" s="76">
        <v>1.4721</v>
      </c>
      <c r="F492" s="91">
        <f t="shared" si="311"/>
        <v>15.368723999999998</v>
      </c>
      <c r="G492" s="80">
        <f t="shared" si="312"/>
        <v>15.541819199999999</v>
      </c>
      <c r="H492" s="81">
        <f t="shared" si="308"/>
        <v>15.741571199999997</v>
      </c>
      <c r="I492" s="102">
        <v>44.2</v>
      </c>
      <c r="J492" s="92">
        <f t="shared" si="313"/>
        <v>0.46144800000000002</v>
      </c>
      <c r="K492" s="102">
        <v>82.9</v>
      </c>
      <c r="L492" s="78">
        <f t="shared" si="314"/>
        <v>0.86547600000000002</v>
      </c>
      <c r="M492" s="81">
        <f t="shared" si="315"/>
        <v>0.98061799680000006</v>
      </c>
      <c r="N492" s="14">
        <f t="shared" si="349"/>
        <v>117</v>
      </c>
      <c r="O492" s="78">
        <f t="shared" si="316"/>
        <v>1.7146116959999984</v>
      </c>
      <c r="P492" s="78">
        <f t="shared" si="317"/>
        <v>0.73399369920000179</v>
      </c>
      <c r="Q492" s="93">
        <f t="shared" si="318"/>
        <v>4.5629784763200005</v>
      </c>
      <c r="R492" s="80">
        <f t="shared" si="319"/>
        <v>6.2166452944940884</v>
      </c>
      <c r="S492" s="80">
        <f t="shared" si="320"/>
        <v>3525.2732584998421</v>
      </c>
      <c r="T492" s="69">
        <f t="shared" si="321"/>
        <v>322.95722764800075</v>
      </c>
      <c r="U492" s="78">
        <f t="shared" si="322"/>
        <v>1.7834382025892748</v>
      </c>
      <c r="V492" s="69">
        <f t="shared" si="323"/>
        <v>111.28654384157075</v>
      </c>
      <c r="W492" s="80">
        <f t="shared" ca="1" si="324"/>
        <v>6.7704423432578542</v>
      </c>
      <c r="X492" s="80">
        <f t="shared" ca="1" si="325"/>
        <v>31.546017630353923</v>
      </c>
      <c r="Y492" s="94">
        <f t="shared" ca="1" si="326"/>
        <v>8.4979671511447568E-8</v>
      </c>
      <c r="Z492" s="80">
        <f t="shared" ca="1" si="327"/>
        <v>14</v>
      </c>
      <c r="AA492" s="80">
        <f t="shared" ca="1" si="328"/>
        <v>193.58090505600001</v>
      </c>
      <c r="AB492" s="80">
        <f t="shared" ca="1" si="329"/>
        <v>45.555069385516433</v>
      </c>
      <c r="AC492" s="80">
        <f t="shared" si="330"/>
        <v>14.163718013853249</v>
      </c>
      <c r="AD492" s="69">
        <f t="shared" si="331"/>
        <v>1626.7302945882352</v>
      </c>
      <c r="AE492" s="69">
        <f t="shared" si="350"/>
        <v>1673.5330777815127</v>
      </c>
      <c r="AF492" s="69">
        <f t="shared" si="332"/>
        <v>1554.18192</v>
      </c>
      <c r="AG492" s="95">
        <f t="shared" si="351"/>
        <v>1593.9642857142856</v>
      </c>
      <c r="AH492" s="93">
        <f t="shared" si="333"/>
        <v>22.2058502675082</v>
      </c>
      <c r="AI492" s="81">
        <f t="shared" si="334"/>
        <v>0.62868114604109515</v>
      </c>
      <c r="AJ492" s="80">
        <f t="shared" si="335"/>
        <v>14.920146431999999</v>
      </c>
      <c r="AK492" s="80">
        <f t="shared" si="336"/>
        <v>18.838319074224508</v>
      </c>
      <c r="AL492" s="78">
        <f t="shared" ca="1" si="337"/>
        <v>0.95475093021264412</v>
      </c>
      <c r="AM492" s="80">
        <f t="shared" ca="1" si="338"/>
        <v>18.527626389996513</v>
      </c>
      <c r="AN492" s="80">
        <f t="shared" si="339"/>
        <v>14.662093584905659</v>
      </c>
      <c r="AO492" s="80">
        <f t="shared" si="340"/>
        <v>2.9690732729666554</v>
      </c>
      <c r="AP492" s="80">
        <f t="shared" si="341"/>
        <v>3.3372465110291438</v>
      </c>
      <c r="AQ492" s="80">
        <f t="shared" ca="1" si="342"/>
        <v>2.8087364459599926</v>
      </c>
      <c r="AR492" s="80">
        <f t="shared" si="343"/>
        <v>2.8587547102322333</v>
      </c>
      <c r="AS492" s="78">
        <f t="shared" si="344"/>
        <v>-8.3272053859531087E-3</v>
      </c>
      <c r="AT492" s="96">
        <f t="shared" ca="1" si="345"/>
        <v>4</v>
      </c>
      <c r="AU492" s="97" t="str">
        <f t="shared" ca="1" si="346"/>
        <v>Silt mxture</v>
      </c>
      <c r="AV492" s="98">
        <f t="shared" si="347"/>
        <v>4</v>
      </c>
      <c r="AW492" s="99" t="str">
        <f t="shared" si="348"/>
        <v>Silt mxture</v>
      </c>
      <c r="AX492" s="79"/>
      <c r="AY492" s="79"/>
      <c r="AZ492" s="79"/>
      <c r="BA492" s="79"/>
      <c r="BB492" s="79"/>
      <c r="BC492" s="79"/>
      <c r="BD492" s="79"/>
      <c r="BE492" s="79"/>
      <c r="BF492" s="79"/>
      <c r="BG492" s="79"/>
      <c r="BH492" s="79"/>
      <c r="BI492" s="79"/>
      <c r="BJ492" s="79"/>
      <c r="BK492" s="79"/>
      <c r="BL492" s="79"/>
      <c r="BM492" s="79"/>
      <c r="BN492" s="79"/>
      <c r="BO492" s="79"/>
      <c r="BP492" s="79"/>
      <c r="BQ492" s="79"/>
    </row>
    <row r="493" spans="1:69">
      <c r="A493">
        <v>9.6</v>
      </c>
      <c r="C493" s="89">
        <f t="shared" si="309"/>
        <v>-31.49568</v>
      </c>
      <c r="D493" s="84">
        <f t="shared" si="310"/>
        <v>31.49568</v>
      </c>
      <c r="E493" s="76">
        <v>1.5219</v>
      </c>
      <c r="F493" s="91">
        <f t="shared" si="311"/>
        <v>15.888636</v>
      </c>
      <c r="G493" s="80">
        <f t="shared" si="312"/>
        <v>16.062566400000001</v>
      </c>
      <c r="H493" s="81">
        <f t="shared" si="308"/>
        <v>16.0037196</v>
      </c>
      <c r="I493" s="102">
        <v>48.4</v>
      </c>
      <c r="J493" s="92">
        <f t="shared" si="313"/>
        <v>0.50529599999999997</v>
      </c>
      <c r="K493" s="102">
        <v>83.3</v>
      </c>
      <c r="L493" s="78">
        <f t="shared" si="314"/>
        <v>0.86965199999999998</v>
      </c>
      <c r="M493" s="81">
        <f t="shared" si="315"/>
        <v>0.98266521600000001</v>
      </c>
      <c r="N493" s="14">
        <f t="shared" si="349"/>
        <v>117</v>
      </c>
      <c r="O493" s="78">
        <f t="shared" si="316"/>
        <v>1.7184502319999984</v>
      </c>
      <c r="P493" s="78">
        <f t="shared" si="317"/>
        <v>0.73578501600000179</v>
      </c>
      <c r="Q493" s="93">
        <f t="shared" si="318"/>
        <v>4.7335583354400015</v>
      </c>
      <c r="R493" s="80">
        <f t="shared" si="319"/>
        <v>6.4333442955571005</v>
      </c>
      <c r="S493" s="80">
        <f t="shared" si="320"/>
        <v>3339.7119284305354</v>
      </c>
      <c r="T493" s="69">
        <f t="shared" si="321"/>
        <v>323.74540704000077</v>
      </c>
      <c r="U493" s="78">
        <f t="shared" si="322"/>
        <v>1.7953706150268347</v>
      </c>
      <c r="V493" s="69">
        <f t="shared" si="323"/>
        <v>112.03112637767448</v>
      </c>
      <c r="W493" s="80">
        <f t="shared" ca="1" si="324"/>
        <v>7.010300424937733</v>
      </c>
      <c r="X493" s="80">
        <f t="shared" ca="1" si="325"/>
        <v>31.712282139793125</v>
      </c>
      <c r="Y493" s="94">
        <f t="shared" ca="1" si="326"/>
        <v>8.3293589553583805E-8</v>
      </c>
      <c r="Z493" s="80">
        <f t="shared" ca="1" si="327"/>
        <v>14</v>
      </c>
      <c r="AA493" s="80">
        <f t="shared" ca="1" si="328"/>
        <v>200.81762635200005</v>
      </c>
      <c r="AB493" s="80">
        <f t="shared" ca="1" si="329"/>
        <v>46.320427230891084</v>
      </c>
      <c r="AC493" s="80">
        <f t="shared" si="330"/>
        <v>14.328104465797967</v>
      </c>
      <c r="AD493" s="69">
        <f t="shared" si="331"/>
        <v>1687.5430785882356</v>
      </c>
      <c r="AE493" s="69">
        <f t="shared" si="350"/>
        <v>1710.0127659831935</v>
      </c>
      <c r="AF493" s="69">
        <f t="shared" si="332"/>
        <v>1606.2566400000001</v>
      </c>
      <c r="AG493" s="95">
        <f t="shared" si="351"/>
        <v>1625.3558742857144</v>
      </c>
      <c r="AH493" s="93">
        <f t="shared" si="333"/>
        <v>21.739533095117217</v>
      </c>
      <c r="AI493" s="81">
        <f t="shared" si="334"/>
        <v>0.68674407471216936</v>
      </c>
      <c r="AJ493" s="80">
        <f t="shared" si="335"/>
        <v>15.420063744</v>
      </c>
      <c r="AK493" s="80">
        <f t="shared" si="336"/>
        <v>19.494982713809392</v>
      </c>
      <c r="AL493" s="78">
        <f t="shared" ca="1" si="337"/>
        <v>0.95592622295891494</v>
      </c>
      <c r="AM493" s="80">
        <f t="shared" ca="1" si="338"/>
        <v>19.183804502218454</v>
      </c>
      <c r="AN493" s="80">
        <f t="shared" si="339"/>
        <v>15.153364528301887</v>
      </c>
      <c r="AO493" s="80">
        <f t="shared" si="340"/>
        <v>3.1457986688851904</v>
      </c>
      <c r="AP493" s="80">
        <f t="shared" si="341"/>
        <v>3.5226708573878849</v>
      </c>
      <c r="AQ493" s="80">
        <f t="shared" ca="1" si="342"/>
        <v>2.811599429347917</v>
      </c>
      <c r="AR493" s="80">
        <f t="shared" si="343"/>
        <v>2.8622313399989912</v>
      </c>
      <c r="AS493" s="78">
        <f t="shared" si="344"/>
        <v>-7.8787158913366101E-3</v>
      </c>
      <c r="AT493" s="96">
        <f t="shared" ca="1" si="345"/>
        <v>4</v>
      </c>
      <c r="AU493" s="97" t="str">
        <f t="shared" ca="1" si="346"/>
        <v>Silt mxture</v>
      </c>
      <c r="AV493" s="98">
        <f t="shared" si="347"/>
        <v>4</v>
      </c>
      <c r="AW493" s="99" t="str">
        <f t="shared" si="348"/>
        <v>Silt mxture</v>
      </c>
      <c r="AX493" s="79"/>
      <c r="AY493" s="79"/>
      <c r="AZ493" s="79"/>
      <c r="BA493" s="79"/>
      <c r="BB493" s="79"/>
      <c r="BC493" s="79"/>
      <c r="BD493" s="79"/>
      <c r="BE493" s="79"/>
      <c r="BF493" s="79"/>
      <c r="BG493" s="79"/>
      <c r="BH493" s="79"/>
      <c r="BI493" s="79"/>
      <c r="BJ493" s="79"/>
      <c r="BK493" s="79"/>
      <c r="BL493" s="79"/>
      <c r="BM493" s="79"/>
      <c r="BN493" s="79"/>
      <c r="BO493" s="79"/>
      <c r="BP493" s="79"/>
      <c r="BQ493" s="79"/>
    </row>
    <row r="494" spans="1:69">
      <c r="A494">
        <v>9.6199999999999992</v>
      </c>
      <c r="C494" s="89">
        <f t="shared" si="309"/>
        <v>-31.561295999999999</v>
      </c>
      <c r="D494" s="84">
        <f t="shared" si="310"/>
        <v>31.561295999999999</v>
      </c>
      <c r="E494" s="76">
        <v>1.5679000000000001</v>
      </c>
      <c r="F494" s="91">
        <f t="shared" si="311"/>
        <v>16.368876</v>
      </c>
      <c r="G494" s="80">
        <f t="shared" si="312"/>
        <v>16.543015199999999</v>
      </c>
      <c r="H494" s="81">
        <f t="shared" si="308"/>
        <v>16.404546</v>
      </c>
      <c r="I494" s="102">
        <v>49.1</v>
      </c>
      <c r="J494" s="92">
        <f t="shared" si="313"/>
        <v>0.51260399999999995</v>
      </c>
      <c r="K494" s="102">
        <v>83.4</v>
      </c>
      <c r="L494" s="78">
        <f t="shared" si="314"/>
        <v>0.87069600000000003</v>
      </c>
      <c r="M494" s="81">
        <f t="shared" si="315"/>
        <v>0.98471243519999996</v>
      </c>
      <c r="N494" s="14">
        <f t="shared" si="349"/>
        <v>117</v>
      </c>
      <c r="O494" s="78">
        <f t="shared" si="316"/>
        <v>1.7222887679999983</v>
      </c>
      <c r="P494" s="78">
        <f t="shared" si="317"/>
        <v>0.73757633280000179</v>
      </c>
      <c r="Q494" s="93">
        <f t="shared" si="318"/>
        <v>4.8908397225600009</v>
      </c>
      <c r="R494" s="80">
        <f t="shared" si="319"/>
        <v>6.6309607630620402</v>
      </c>
      <c r="S494" s="80">
        <f t="shared" si="320"/>
        <v>3401.4851120025232</v>
      </c>
      <c r="T494" s="69">
        <f t="shared" si="321"/>
        <v>324.53358643200079</v>
      </c>
      <c r="U494" s="78">
        <f t="shared" si="322"/>
        <v>1.7982063462081801</v>
      </c>
      <c r="V494" s="69">
        <f t="shared" si="323"/>
        <v>112.20807600339043</v>
      </c>
      <c r="W494" s="80">
        <f t="shared" ca="1" si="324"/>
        <v>7.1519897875940597</v>
      </c>
      <c r="X494" s="80">
        <f t="shared" ca="1" si="325"/>
        <v>31.847847503328346</v>
      </c>
      <c r="Y494" s="94">
        <f t="shared" ca="1" si="326"/>
        <v>9.2248540404299963E-8</v>
      </c>
      <c r="Z494" s="80">
        <f t="shared" ca="1" si="327"/>
        <v>14</v>
      </c>
      <c r="AA494" s="80">
        <f t="shared" ca="1" si="328"/>
        <v>207.49017004800001</v>
      </c>
      <c r="AB494" s="80">
        <f t="shared" ca="1" si="329"/>
        <v>53.004919389695992</v>
      </c>
      <c r="AC494" s="80">
        <f t="shared" si="330"/>
        <v>14.27238749897268</v>
      </c>
      <c r="AD494" s="69">
        <f t="shared" si="331"/>
        <v>1743.6148743529413</v>
      </c>
      <c r="AE494" s="69">
        <f t="shared" si="350"/>
        <v>1760.4802995630253</v>
      </c>
      <c r="AF494" s="69">
        <f t="shared" si="332"/>
        <v>1654.3015199999998</v>
      </c>
      <c r="AG494" s="95">
        <f t="shared" si="351"/>
        <v>1668.6371314285714</v>
      </c>
      <c r="AH494" s="93">
        <f t="shared" si="333"/>
        <v>22.047007894283748</v>
      </c>
      <c r="AI494" s="81">
        <f t="shared" si="334"/>
        <v>0.69498433884672328</v>
      </c>
      <c r="AJ494" s="80">
        <f t="shared" si="335"/>
        <v>15.881294591999998</v>
      </c>
      <c r="AK494" s="80">
        <f t="shared" si="336"/>
        <v>20.093820494127392</v>
      </c>
      <c r="AL494" s="78">
        <f t="shared" ca="1" si="337"/>
        <v>0.95045264030133303</v>
      </c>
      <c r="AM494" s="80">
        <f t="shared" ca="1" si="338"/>
        <v>19.735987614620882</v>
      </c>
      <c r="AN494" s="80">
        <f t="shared" si="339"/>
        <v>15.606618113207546</v>
      </c>
      <c r="AO494" s="80">
        <f t="shared" si="340"/>
        <v>3.0986128816468717</v>
      </c>
      <c r="AP494" s="80">
        <f t="shared" si="341"/>
        <v>3.4586968618030554</v>
      </c>
      <c r="AQ494" s="80">
        <f t="shared" ca="1" si="342"/>
        <v>2.7970112961902962</v>
      </c>
      <c r="AR494" s="80">
        <f t="shared" si="343"/>
        <v>2.8480548463898656</v>
      </c>
      <c r="AS494" s="78">
        <f t="shared" si="344"/>
        <v>-7.693039590409189E-3</v>
      </c>
      <c r="AT494" s="96">
        <f t="shared" ca="1" si="345"/>
        <v>4</v>
      </c>
      <c r="AU494" s="97" t="str">
        <f t="shared" ca="1" si="346"/>
        <v>Silt mxture</v>
      </c>
      <c r="AV494" s="98">
        <f t="shared" si="347"/>
        <v>4</v>
      </c>
      <c r="AW494" s="99" t="str">
        <f t="shared" si="348"/>
        <v>Silt mxture</v>
      </c>
      <c r="AX494" s="79"/>
      <c r="AY494" s="79"/>
      <c r="AZ494" s="79"/>
      <c r="BA494" s="79"/>
      <c r="BB494" s="79"/>
      <c r="BC494" s="79"/>
      <c r="BD494" s="79"/>
      <c r="BE494" s="79"/>
      <c r="BF494" s="79"/>
      <c r="BG494" s="79"/>
      <c r="BH494" s="79"/>
      <c r="BI494" s="79"/>
      <c r="BJ494" s="79"/>
      <c r="BK494" s="79"/>
      <c r="BL494" s="79"/>
      <c r="BM494" s="79"/>
      <c r="BN494" s="79"/>
      <c r="BO494" s="79"/>
      <c r="BP494" s="79"/>
      <c r="BQ494" s="79"/>
    </row>
    <row r="495" spans="1:69">
      <c r="A495">
        <v>9.64</v>
      </c>
      <c r="C495" s="89">
        <f t="shared" si="309"/>
        <v>-31.626912000000004</v>
      </c>
      <c r="D495" s="84">
        <f t="shared" si="310"/>
        <v>31.626912000000004</v>
      </c>
      <c r="E495" s="76">
        <v>1.6238999999999999</v>
      </c>
      <c r="F495" s="91">
        <f t="shared" si="311"/>
        <v>16.953515999999997</v>
      </c>
      <c r="G495" s="80">
        <f t="shared" si="312"/>
        <v>17.128072799999998</v>
      </c>
      <c r="H495" s="81">
        <f t="shared" si="308"/>
        <v>16.900898399999999</v>
      </c>
      <c r="I495" s="102">
        <v>48.9</v>
      </c>
      <c r="J495" s="92">
        <f t="shared" si="313"/>
        <v>0.51051599999999997</v>
      </c>
      <c r="K495" s="102">
        <v>83.6</v>
      </c>
      <c r="L495" s="78">
        <f t="shared" si="314"/>
        <v>0.87278399999999989</v>
      </c>
      <c r="M495" s="81">
        <f t="shared" si="315"/>
        <v>0.98675965440000013</v>
      </c>
      <c r="N495" s="14">
        <f t="shared" si="349"/>
        <v>117</v>
      </c>
      <c r="O495" s="78">
        <f t="shared" si="316"/>
        <v>1.7261273039999987</v>
      </c>
      <c r="P495" s="78">
        <f t="shared" si="317"/>
        <v>0.7393676496000019</v>
      </c>
      <c r="Q495" s="93">
        <f t="shared" si="318"/>
        <v>5.0826420136800001</v>
      </c>
      <c r="R495" s="80">
        <f t="shared" si="319"/>
        <v>6.8743094405465408</v>
      </c>
      <c r="S495" s="80">
        <f t="shared" si="320"/>
        <v>3549.3375090392974</v>
      </c>
      <c r="T495" s="69">
        <f t="shared" si="321"/>
        <v>325.32176582400086</v>
      </c>
      <c r="U495" s="78">
        <f t="shared" si="322"/>
        <v>1.7990861801246987</v>
      </c>
      <c r="V495" s="69">
        <f t="shared" si="323"/>
        <v>112.2629776397812</v>
      </c>
      <c r="W495" s="80">
        <f t="shared" ca="1" si="324"/>
        <v>7.2963121319927593</v>
      </c>
      <c r="X495" s="80">
        <f t="shared" ca="1" si="325"/>
        <v>32.005809459601004</v>
      </c>
      <c r="Y495" s="94">
        <f t="shared" ca="1" si="326"/>
        <v>1.0819637629597152E-7</v>
      </c>
      <c r="Z495" s="80">
        <f t="shared" ca="1" si="327"/>
        <v>14</v>
      </c>
      <c r="AA495" s="80">
        <f t="shared" ca="1" si="328"/>
        <v>215.627236944</v>
      </c>
      <c r="AB495" s="80">
        <f t="shared" ca="1" si="329"/>
        <v>64.606391080763913</v>
      </c>
      <c r="AC495" s="80">
        <f t="shared" si="330"/>
        <v>14.143036429213705</v>
      </c>
      <c r="AD495" s="69">
        <f t="shared" si="331"/>
        <v>1811.9935877647058</v>
      </c>
      <c r="AE495" s="69">
        <f t="shared" si="350"/>
        <v>1847.8510398655465</v>
      </c>
      <c r="AF495" s="69">
        <f t="shared" si="332"/>
        <v>1712.8072799999998</v>
      </c>
      <c r="AG495" s="95">
        <f t="shared" si="351"/>
        <v>1743.2861142857141</v>
      </c>
      <c r="AH495" s="93">
        <f t="shared" si="333"/>
        <v>22.662089589700752</v>
      </c>
      <c r="AI495" s="81">
        <f t="shared" si="334"/>
        <v>0.69047651770562224</v>
      </c>
      <c r="AJ495" s="80">
        <f t="shared" si="335"/>
        <v>16.442949887999998</v>
      </c>
      <c r="AK495" s="80">
        <f t="shared" si="336"/>
        <v>20.831240728928911</v>
      </c>
      <c r="AL495" s="78">
        <f t="shared" ca="1" si="337"/>
        <v>0.9418577041690539</v>
      </c>
      <c r="AM495" s="80">
        <f t="shared" ca="1" si="338"/>
        <v>20.399477404757089</v>
      </c>
      <c r="AN495" s="80">
        <f t="shared" si="339"/>
        <v>16.158559245283016</v>
      </c>
      <c r="AO495" s="80">
        <f t="shared" si="340"/>
        <v>2.9805805122453708</v>
      </c>
      <c r="AP495" s="80">
        <f t="shared" si="341"/>
        <v>3.3146202220530179</v>
      </c>
      <c r="AQ495" s="80">
        <f t="shared" ca="1" si="342"/>
        <v>2.7742306342276954</v>
      </c>
      <c r="AR495" s="80">
        <f t="shared" si="343"/>
        <v>2.8258588142027379</v>
      </c>
      <c r="AS495" s="78">
        <f t="shared" si="344"/>
        <v>-7.4000816604370247E-3</v>
      </c>
      <c r="AT495" s="96">
        <f t="shared" ca="1" si="345"/>
        <v>4</v>
      </c>
      <c r="AU495" s="97" t="str">
        <f t="shared" ca="1" si="346"/>
        <v>Silt mxture</v>
      </c>
      <c r="AV495" s="98">
        <f t="shared" si="347"/>
        <v>4</v>
      </c>
      <c r="AW495" s="99" t="str">
        <f t="shared" si="348"/>
        <v>Silt mxture</v>
      </c>
      <c r="AX495" s="79"/>
      <c r="AY495" s="79"/>
      <c r="AZ495" s="79"/>
      <c r="BA495" s="79"/>
      <c r="BB495" s="79"/>
      <c r="BC495" s="79"/>
      <c r="BD495" s="79"/>
      <c r="BE495" s="79"/>
      <c r="BF495" s="79"/>
      <c r="BG495" s="79"/>
      <c r="BH495" s="79"/>
      <c r="BI495" s="79"/>
      <c r="BJ495" s="79"/>
      <c r="BK495" s="79"/>
      <c r="BL495" s="79"/>
      <c r="BM495" s="79"/>
      <c r="BN495" s="79"/>
      <c r="BO495" s="79"/>
      <c r="BP495" s="79"/>
      <c r="BQ495" s="79"/>
    </row>
    <row r="496" spans="1:69">
      <c r="A496">
        <v>9.66</v>
      </c>
      <c r="C496" s="89">
        <f t="shared" si="309"/>
        <v>-31.692528000000003</v>
      </c>
      <c r="D496" s="84">
        <f t="shared" si="310"/>
        <v>31.692528000000003</v>
      </c>
      <c r="E496" s="76">
        <v>1.6836</v>
      </c>
      <c r="F496" s="91">
        <f t="shared" si="311"/>
        <v>17.576784</v>
      </c>
      <c r="G496" s="80">
        <f t="shared" si="312"/>
        <v>17.752593600000001</v>
      </c>
      <c r="H496" s="81">
        <f t="shared" ref="H496:H497" si="352">AVERAGE(G493:G498)</f>
        <v>17.748034799999999</v>
      </c>
      <c r="I496" s="102">
        <v>47.5</v>
      </c>
      <c r="J496" s="92">
        <f t="shared" si="313"/>
        <v>0.49590000000000001</v>
      </c>
      <c r="K496" s="102">
        <v>84.2</v>
      </c>
      <c r="L496" s="78">
        <f t="shared" si="314"/>
        <v>0.87904800000000005</v>
      </c>
      <c r="M496" s="81">
        <f t="shared" si="315"/>
        <v>0.98880687360000008</v>
      </c>
      <c r="N496" s="14">
        <f t="shared" si="349"/>
        <v>117</v>
      </c>
      <c r="O496" s="78">
        <f t="shared" si="316"/>
        <v>1.7299658399999986</v>
      </c>
      <c r="P496" s="78">
        <f t="shared" si="317"/>
        <v>0.7411589664000019</v>
      </c>
      <c r="Q496" s="93">
        <f t="shared" si="318"/>
        <v>5.2874671608000012</v>
      </c>
      <c r="R496" s="80">
        <f t="shared" si="319"/>
        <v>7.1340527477965727</v>
      </c>
      <c r="S496" s="80">
        <f t="shared" si="320"/>
        <v>3801.1999003594187</v>
      </c>
      <c r="T496" s="69">
        <f t="shared" si="321"/>
        <v>326.10994521600082</v>
      </c>
      <c r="U496" s="78">
        <f t="shared" si="322"/>
        <v>1.7970798607450749</v>
      </c>
      <c r="V496" s="69">
        <f t="shared" si="323"/>
        <v>112.13778331049267</v>
      </c>
      <c r="W496" s="80">
        <f t="shared" ca="1" si="324"/>
        <v>7.4172585390995973</v>
      </c>
      <c r="X496" s="80">
        <f t="shared" ca="1" si="325"/>
        <v>32.16435506094291</v>
      </c>
      <c r="Y496" s="94">
        <f t="shared" ca="1" si="326"/>
        <v>1.3335394046804482E-7</v>
      </c>
      <c r="Z496" s="80">
        <f t="shared" ca="1" si="327"/>
        <v>14</v>
      </c>
      <c r="AA496" s="80">
        <f t="shared" ca="1" si="328"/>
        <v>224.31678864000003</v>
      </c>
      <c r="AB496" s="80">
        <f t="shared" ca="1" si="329"/>
        <v>82.837461262933545</v>
      </c>
      <c r="AC496" s="80">
        <f t="shared" si="330"/>
        <v>13.934622555540244</v>
      </c>
      <c r="AD496" s="69">
        <f t="shared" si="331"/>
        <v>1885.0150305882357</v>
      </c>
      <c r="AE496" s="69">
        <f t="shared" si="350"/>
        <v>2012.9445095798324</v>
      </c>
      <c r="AF496" s="69">
        <f t="shared" si="332"/>
        <v>1775.25936</v>
      </c>
      <c r="AG496" s="95">
        <f t="shared" si="351"/>
        <v>1883.9994171428571</v>
      </c>
      <c r="AH496" s="93">
        <f t="shared" si="333"/>
        <v>23.611861084060301</v>
      </c>
      <c r="AI496" s="81">
        <f t="shared" si="334"/>
        <v>0.66908723024523709</v>
      </c>
      <c r="AJ496" s="80">
        <f t="shared" si="335"/>
        <v>17.042489856</v>
      </c>
      <c r="AK496" s="80">
        <f t="shared" si="336"/>
        <v>21.618341659989614</v>
      </c>
      <c r="AL496" s="78">
        <f t="shared" ca="1" si="337"/>
        <v>0.93056319189348735</v>
      </c>
      <c r="AM496" s="80">
        <f t="shared" ca="1" si="338"/>
        <v>21.087848762924601</v>
      </c>
      <c r="AN496" s="80">
        <f t="shared" si="339"/>
        <v>16.747729811320756</v>
      </c>
      <c r="AO496" s="80">
        <f t="shared" si="340"/>
        <v>2.7933946507962646</v>
      </c>
      <c r="AP496" s="80">
        <f t="shared" si="341"/>
        <v>3.0949979455804315</v>
      </c>
      <c r="AQ496" s="80">
        <f t="shared" ca="1" si="342"/>
        <v>2.7443644705766763</v>
      </c>
      <c r="AR496" s="80">
        <f t="shared" si="343"/>
        <v>2.7965533652604386</v>
      </c>
      <c r="AS496" s="78">
        <f t="shared" si="344"/>
        <v>-6.8502417483610077E-3</v>
      </c>
      <c r="AT496" s="96">
        <f t="shared" ca="1" si="345"/>
        <v>4</v>
      </c>
      <c r="AU496" s="97" t="str">
        <f t="shared" ca="1" si="346"/>
        <v>Silt mxture</v>
      </c>
      <c r="AV496" s="98">
        <f t="shared" si="347"/>
        <v>4</v>
      </c>
      <c r="AW496" s="99" t="str">
        <f t="shared" si="348"/>
        <v>Silt mxture</v>
      </c>
      <c r="AX496" s="79"/>
      <c r="AY496" s="79"/>
      <c r="AZ496" s="79"/>
      <c r="BA496" s="79"/>
      <c r="BB496" s="79"/>
      <c r="BC496" s="79"/>
      <c r="BD496" s="79"/>
      <c r="BE496" s="79"/>
      <c r="BF496" s="79"/>
      <c r="BG496" s="79"/>
      <c r="BH496" s="79"/>
      <c r="BI496" s="79"/>
      <c r="BJ496" s="79"/>
      <c r="BK496" s="79"/>
      <c r="BL496" s="79"/>
      <c r="BM496" s="79"/>
      <c r="BN496" s="79"/>
      <c r="BO496" s="79"/>
      <c r="BP496" s="79"/>
      <c r="BQ496" s="79"/>
    </row>
    <row r="497" spans="1:69">
      <c r="A497">
        <v>9.68</v>
      </c>
      <c r="C497" s="89">
        <f t="shared" si="309"/>
        <v>-31.758144000000001</v>
      </c>
      <c r="D497" s="84">
        <f t="shared" si="310"/>
        <v>31.758144000000001</v>
      </c>
      <c r="E497" s="76">
        <v>1.7433000000000001</v>
      </c>
      <c r="F497" s="91">
        <f t="shared" si="311"/>
        <v>18.200051999999999</v>
      </c>
      <c r="G497" s="80">
        <f t="shared" si="312"/>
        <v>18.377323199999999</v>
      </c>
      <c r="H497" s="81">
        <f t="shared" si="352"/>
        <v>19.302898799999998</v>
      </c>
      <c r="I497" s="102">
        <v>48.3</v>
      </c>
      <c r="J497" s="92">
        <f t="shared" si="313"/>
        <v>0.50425199999999992</v>
      </c>
      <c r="K497" s="102">
        <v>84.9</v>
      </c>
      <c r="L497" s="78">
        <f t="shared" si="314"/>
        <v>0.88635600000000003</v>
      </c>
      <c r="M497" s="81">
        <f t="shared" si="315"/>
        <v>0.99085409280000003</v>
      </c>
      <c r="N497" s="14">
        <f t="shared" si="349"/>
        <v>117</v>
      </c>
      <c r="O497" s="78">
        <f t="shared" si="316"/>
        <v>1.7338043759999986</v>
      </c>
      <c r="P497" s="78">
        <f t="shared" si="317"/>
        <v>0.74295028320000189</v>
      </c>
      <c r="Q497" s="93">
        <f t="shared" si="318"/>
        <v>5.4923612119200005</v>
      </c>
      <c r="R497" s="80">
        <f t="shared" si="319"/>
        <v>7.39263627205787</v>
      </c>
      <c r="S497" s="80">
        <f t="shared" si="320"/>
        <v>3883.1001922008195</v>
      </c>
      <c r="T497" s="69">
        <f t="shared" si="321"/>
        <v>326.89812460800084</v>
      </c>
      <c r="U497" s="78">
        <f t="shared" si="322"/>
        <v>1.800390151243481</v>
      </c>
      <c r="V497" s="69">
        <f t="shared" si="323"/>
        <v>112.34434543759322</v>
      </c>
      <c r="W497" s="80">
        <f t="shared" ca="1" si="324"/>
        <v>7.593384401585145</v>
      </c>
      <c r="X497" s="80">
        <f t="shared" ca="1" si="325"/>
        <v>32.324304961241964</v>
      </c>
      <c r="Y497" s="94">
        <f t="shared" ca="1" si="326"/>
        <v>1.5035328322935571E-7</v>
      </c>
      <c r="Z497" s="80">
        <f t="shared" ca="1" si="327"/>
        <v>14</v>
      </c>
      <c r="AA497" s="80">
        <f t="shared" ca="1" si="328"/>
        <v>233.00926353600002</v>
      </c>
      <c r="AB497" s="80">
        <f t="shared" ca="1" si="329"/>
        <v>97.016421587515765</v>
      </c>
      <c r="AC497" s="80">
        <f t="shared" si="330"/>
        <v>13.86981734515005</v>
      </c>
      <c r="AD497" s="69">
        <f t="shared" si="331"/>
        <v>1958.0610381176473</v>
      </c>
      <c r="AE497" s="69">
        <f>AVERAGE(AD494:AD499)</f>
        <v>2067.1780814117647</v>
      </c>
      <c r="AF497" s="69">
        <f t="shared" si="332"/>
        <v>1837.7323199999998</v>
      </c>
      <c r="AG497" s="95">
        <f>AVERAGE(AF494:AF499)</f>
        <v>1930.28988</v>
      </c>
      <c r="AH497" s="93">
        <f t="shared" si="333"/>
        <v>24.02428383777136</v>
      </c>
      <c r="AI497" s="81">
        <f t="shared" si="334"/>
        <v>0.67871567102459196</v>
      </c>
      <c r="AJ497" s="80">
        <f t="shared" si="335"/>
        <v>17.642230271999999</v>
      </c>
      <c r="AK497" s="80">
        <f t="shared" si="336"/>
        <v>22.40192809714506</v>
      </c>
      <c r="AL497" s="78">
        <f t="shared" ca="1" si="337"/>
        <v>0.92411716461669846</v>
      </c>
      <c r="AM497" s="80">
        <f t="shared" ca="1" si="338"/>
        <v>21.805857933040478</v>
      </c>
      <c r="AN497" s="80">
        <f t="shared" si="339"/>
        <v>17.337097358490563</v>
      </c>
      <c r="AO497" s="80">
        <f t="shared" si="340"/>
        <v>2.7438816551912195</v>
      </c>
      <c r="AP497" s="80">
        <f t="shared" si="341"/>
        <v>3.0297198887585428</v>
      </c>
      <c r="AQ497" s="80">
        <f t="shared" ca="1" si="342"/>
        <v>2.7272239893371473</v>
      </c>
      <c r="AR497" s="80">
        <f t="shared" si="343"/>
        <v>2.7798636797398135</v>
      </c>
      <c r="AS497" s="78">
        <f t="shared" si="344"/>
        <v>-6.2786057386682833E-3</v>
      </c>
      <c r="AT497" s="96">
        <f t="shared" ca="1" si="345"/>
        <v>4</v>
      </c>
      <c r="AU497" s="97" t="str">
        <f t="shared" ca="1" si="346"/>
        <v>Silt mxture</v>
      </c>
      <c r="AV497" s="98">
        <f t="shared" si="347"/>
        <v>4</v>
      </c>
      <c r="AW497" s="99" t="str">
        <f t="shared" si="348"/>
        <v>Silt mxture</v>
      </c>
      <c r="AX497" s="79"/>
      <c r="AY497" s="79"/>
      <c r="AZ497" s="79"/>
      <c r="BA497" s="79"/>
      <c r="BB497" s="79"/>
      <c r="BC497" s="79"/>
      <c r="BD497" s="79"/>
      <c r="BE497" s="79"/>
      <c r="BF497" s="79"/>
      <c r="BG497" s="79"/>
      <c r="BH497" s="79"/>
      <c r="BI497" s="79"/>
      <c r="BJ497" s="79"/>
      <c r="BK497" s="79"/>
      <c r="BL497" s="79"/>
      <c r="BM497" s="79"/>
      <c r="BN497" s="79"/>
      <c r="BO497" s="79"/>
      <c r="BP497" s="79"/>
      <c r="BQ497" s="79"/>
    </row>
    <row r="498" spans="1:69">
      <c r="A498">
        <v>9.6999999999999993</v>
      </c>
      <c r="C498" s="89">
        <f t="shared" si="309"/>
        <v>-31.82376</v>
      </c>
      <c r="D498" s="84">
        <f t="shared" si="310"/>
        <v>31.82376</v>
      </c>
      <c r="E498" s="76">
        <v>1.9584999999999999</v>
      </c>
      <c r="F498" s="91">
        <f t="shared" si="311"/>
        <v>20.446739999999998</v>
      </c>
      <c r="G498" s="80">
        <f t="shared" si="312"/>
        <v>20.6246376</v>
      </c>
      <c r="H498" s="81">
        <f>AVERAGE(G495:G499)</f>
        <v>19.85487552</v>
      </c>
      <c r="I498" s="102">
        <v>49.1</v>
      </c>
      <c r="J498" s="92">
        <f t="shared" si="313"/>
        <v>0.51260399999999995</v>
      </c>
      <c r="K498" s="102">
        <v>85.2</v>
      </c>
      <c r="L498" s="78">
        <f t="shared" si="314"/>
        <v>0.88948799999999995</v>
      </c>
      <c r="M498" s="81">
        <f t="shared" si="315"/>
        <v>0.99290131199999998</v>
      </c>
      <c r="N498" s="14">
        <f t="shared" si="349"/>
        <v>117</v>
      </c>
      <c r="O498" s="78">
        <f t="shared" si="316"/>
        <v>1.7376429119999985</v>
      </c>
      <c r="P498" s="78">
        <f t="shared" si="317"/>
        <v>0.74474160000000189</v>
      </c>
      <c r="Q498" s="93">
        <f t="shared" si="318"/>
        <v>6.2327082470400006</v>
      </c>
      <c r="R498" s="80">
        <f t="shared" si="319"/>
        <v>8.3689540735202446</v>
      </c>
      <c r="S498" s="80">
        <f t="shared" si="320"/>
        <v>4334.7289039079369</v>
      </c>
      <c r="T498" s="69">
        <f t="shared" si="321"/>
        <v>327.6863040000008</v>
      </c>
      <c r="U498" s="78">
        <f t="shared" si="322"/>
        <v>1.8068257953763154</v>
      </c>
      <c r="V498" s="69">
        <f t="shared" si="323"/>
        <v>112.74592963148207</v>
      </c>
      <c r="W498" s="80">
        <f t="shared" ca="1" si="324"/>
        <v>8.1498281136871</v>
      </c>
      <c r="X498" s="80">
        <f t="shared" ca="1" si="325"/>
        <v>32.873685104729873</v>
      </c>
      <c r="Y498" s="94">
        <f t="shared" ca="1" si="326"/>
        <v>2.4342958948127226E-7</v>
      </c>
      <c r="Z498" s="80">
        <f t="shared" ca="1" si="327"/>
        <v>14</v>
      </c>
      <c r="AA498" s="80">
        <f t="shared" ca="1" si="328"/>
        <v>264.41792563199999</v>
      </c>
      <c r="AB498" s="80">
        <f t="shared" ca="1" si="329"/>
        <v>178.24748424393417</v>
      </c>
      <c r="AC498" s="80">
        <f t="shared" si="330"/>
        <v>13.535333928312903</v>
      </c>
      <c r="AD498" s="69">
        <f t="shared" si="331"/>
        <v>2221.9993750588237</v>
      </c>
      <c r="AE498" s="69">
        <f>AVERAGE(AD495:AD499)</f>
        <v>2131.8907228235294</v>
      </c>
      <c r="AF498" s="69">
        <f t="shared" si="332"/>
        <v>2062.4637599999996</v>
      </c>
      <c r="AG498" s="95">
        <f>AVERAGE(AF495:AF499)</f>
        <v>1985.4875520000001</v>
      </c>
      <c r="AH498" s="93">
        <f t="shared" si="333"/>
        <v>26.032926696146532</v>
      </c>
      <c r="AI498" s="81">
        <f t="shared" si="334"/>
        <v>0.68829779348971332</v>
      </c>
      <c r="AJ498" s="80">
        <f t="shared" si="335"/>
        <v>19.799652095999999</v>
      </c>
      <c r="AK498" s="80">
        <f t="shared" si="336"/>
        <v>25.360466889455289</v>
      </c>
      <c r="AL498" s="78">
        <f t="shared" ca="1" si="337"/>
        <v>0.8979752686967919</v>
      </c>
      <c r="AM498" s="80">
        <f t="shared" ca="1" si="338"/>
        <v>24.463400630852121</v>
      </c>
      <c r="AN498" s="80">
        <f t="shared" si="339"/>
        <v>19.457205283018865</v>
      </c>
      <c r="AO498" s="80">
        <f t="shared" si="340"/>
        <v>2.4853963979468903</v>
      </c>
      <c r="AP498" s="80">
        <f t="shared" si="341"/>
        <v>2.7140580514150665</v>
      </c>
      <c r="AQ498" s="80">
        <f t="shared" ca="1" si="342"/>
        <v>2.6583883148085961</v>
      </c>
      <c r="AR498" s="80">
        <f t="shared" si="343"/>
        <v>2.7140215896344855</v>
      </c>
      <c r="AS498" s="78">
        <f t="shared" si="344"/>
        <v>-5.475371476950988E-3</v>
      </c>
      <c r="AT498" s="96">
        <f t="shared" ca="1" si="345"/>
        <v>4</v>
      </c>
      <c r="AU498" s="97" t="str">
        <f t="shared" ca="1" si="346"/>
        <v>Silt mxture</v>
      </c>
      <c r="AV498" s="98">
        <f t="shared" si="347"/>
        <v>4</v>
      </c>
      <c r="AW498" s="99" t="str">
        <f t="shared" si="348"/>
        <v>Silt mxture</v>
      </c>
      <c r="AX498" s="79"/>
      <c r="AY498" s="79"/>
      <c r="AZ498" s="79"/>
      <c r="BA498" s="79"/>
      <c r="BB498" s="79"/>
      <c r="BC498" s="79"/>
      <c r="BD498" s="79"/>
      <c r="BE498" s="79"/>
      <c r="BF498" s="79"/>
      <c r="BG498" s="79"/>
      <c r="BH498" s="79"/>
      <c r="BI498" s="79"/>
      <c r="BJ498" s="79"/>
      <c r="BK498" s="79"/>
      <c r="BL498" s="79"/>
      <c r="BM498" s="79"/>
      <c r="BN498" s="79"/>
      <c r="BO498" s="79"/>
      <c r="BP498" s="79"/>
      <c r="BQ498" s="79"/>
    </row>
    <row r="499" spans="1:69">
      <c r="A499">
        <v>9.7200000000000006</v>
      </c>
      <c r="C499" s="89">
        <f t="shared" si="309"/>
        <v>-31.889376000000002</v>
      </c>
      <c r="D499" s="84">
        <f t="shared" si="310"/>
        <v>31.889376000000002</v>
      </c>
      <c r="E499" s="76">
        <v>2.415</v>
      </c>
      <c r="F499" s="91">
        <f t="shared" si="311"/>
        <v>25.212599999999998</v>
      </c>
      <c r="G499" s="80">
        <f t="shared" si="312"/>
        <v>25.391750399999999</v>
      </c>
      <c r="H499" s="81">
        <f>AVERAGE(G496:G499)</f>
        <v>20.536576199999999</v>
      </c>
      <c r="I499" s="102">
        <v>49.1</v>
      </c>
      <c r="J499" s="92">
        <f t="shared" si="313"/>
        <v>0.51260399999999995</v>
      </c>
      <c r="K499" s="102">
        <v>85.8</v>
      </c>
      <c r="L499" s="78">
        <f t="shared" si="314"/>
        <v>0.89575199999999999</v>
      </c>
      <c r="M499" s="81">
        <f t="shared" si="315"/>
        <v>0.99494853120000004</v>
      </c>
      <c r="N499" s="14">
        <f t="shared" si="349"/>
        <v>117</v>
      </c>
      <c r="O499" s="78">
        <f t="shared" si="316"/>
        <v>1.7414814479999987</v>
      </c>
      <c r="P499" s="78">
        <f t="shared" si="317"/>
        <v>0.746532916800002</v>
      </c>
      <c r="Q499" s="93">
        <f t="shared" si="318"/>
        <v>7.804588754160001</v>
      </c>
      <c r="R499" s="80">
        <f t="shared" si="319"/>
        <v>10.454446921931066</v>
      </c>
      <c r="S499" s="80">
        <f t="shared" si="320"/>
        <v>5427.9416129960664</v>
      </c>
      <c r="T499" s="69">
        <f t="shared" si="321"/>
        <v>328.47448339200088</v>
      </c>
      <c r="U499" s="78">
        <f t="shared" si="322"/>
        <v>1.8149533636476951</v>
      </c>
      <c r="V499" s="69">
        <f t="shared" si="323"/>
        <v>113.25308989161617</v>
      </c>
      <c r="W499" s="80">
        <f t="shared" ca="1" si="324"/>
        <v>9.219221012730701</v>
      </c>
      <c r="X499" s="80">
        <f t="shared" ca="1" si="325"/>
        <v>33.85465598476209</v>
      </c>
      <c r="Y499" s="94">
        <f t="shared" ca="1" si="326"/>
        <v>6.0684698155911704E-7</v>
      </c>
      <c r="Z499" s="80">
        <f t="shared" ca="1" si="327"/>
        <v>14</v>
      </c>
      <c r="AA499" s="80">
        <f t="shared" ca="1" si="328"/>
        <v>331.10376532800001</v>
      </c>
      <c r="AB499" s="80">
        <f t="shared" ca="1" si="329"/>
        <v>556.41965696904481</v>
      </c>
      <c r="AC499" s="80">
        <f t="shared" si="330"/>
        <v>12.851621348086427</v>
      </c>
      <c r="AD499" s="69">
        <f t="shared" si="331"/>
        <v>2782.3845825882354</v>
      </c>
      <c r="AE499" s="69">
        <f>AVERAGE(AD496:AD499)</f>
        <v>2211.8650065882357</v>
      </c>
      <c r="AF499" s="69">
        <f t="shared" si="332"/>
        <v>2539.1750400000001</v>
      </c>
      <c r="AG499" s="95">
        <f>AVERAGE(AF496:AF499)</f>
        <v>2053.65762</v>
      </c>
      <c r="AH499" s="93">
        <f t="shared" si="333"/>
        <v>30.72292672660414</v>
      </c>
      <c r="AI499" s="81">
        <f t="shared" si="334"/>
        <v>0.68664621273133741</v>
      </c>
      <c r="AJ499" s="80">
        <f t="shared" si="335"/>
        <v>24.376080383999998</v>
      </c>
      <c r="AK499" s="80">
        <f t="shared" si="336"/>
        <v>31.680142187669894</v>
      </c>
      <c r="AL499" s="78">
        <f t="shared" ca="1" si="337"/>
        <v>0.8483410407562364</v>
      </c>
      <c r="AM499" s="80">
        <f t="shared" ca="1" si="338"/>
        <v>30.039728184028622</v>
      </c>
      <c r="AN499" s="80">
        <f t="shared" si="339"/>
        <v>23.954481509433961</v>
      </c>
      <c r="AO499" s="80">
        <f t="shared" si="340"/>
        <v>2.018781659101375</v>
      </c>
      <c r="AP499" s="80">
        <f t="shared" si="341"/>
        <v>2.1674341253385672</v>
      </c>
      <c r="AQ499" s="80">
        <f t="shared" ca="1" si="342"/>
        <v>2.527892976183852</v>
      </c>
      <c r="AR499" s="80">
        <f t="shared" si="343"/>
        <v>2.5877714704235708</v>
      </c>
      <c r="AS499" s="78">
        <f t="shared" si="344"/>
        <v>-4.1943088005183728E-3</v>
      </c>
      <c r="AT499" s="96">
        <f t="shared" ca="1" si="345"/>
        <v>5</v>
      </c>
      <c r="AU499" s="97" t="str">
        <f t="shared" ca="1" si="346"/>
        <v>Sand mixture</v>
      </c>
      <c r="AV499" s="98">
        <f t="shared" si="347"/>
        <v>5</v>
      </c>
      <c r="AW499" s="99" t="str">
        <f t="shared" si="348"/>
        <v>Sand mixture</v>
      </c>
      <c r="AX499" s="79"/>
      <c r="AY499" s="79"/>
      <c r="AZ499" s="79"/>
      <c r="BA499" s="79"/>
      <c r="BB499" s="79"/>
      <c r="BC499" s="79"/>
      <c r="BD499" s="79"/>
      <c r="BE499" s="79"/>
      <c r="BF499" s="79"/>
      <c r="BG499" s="79"/>
      <c r="BH499" s="79"/>
      <c r="BI499" s="79"/>
      <c r="BJ499" s="79"/>
      <c r="BK499" s="79"/>
      <c r="BL499" s="79"/>
      <c r="BM499" s="79"/>
      <c r="BN499" s="79"/>
      <c r="BO499" s="79"/>
      <c r="BP499" s="79"/>
      <c r="BQ499" s="79"/>
    </row>
    <row r="500" spans="1:69">
      <c r="A500">
        <v>9.74</v>
      </c>
      <c r="C500" s="89">
        <f t="shared" si="309"/>
        <v>-31.954992000000001</v>
      </c>
      <c r="D500" s="84">
        <f t="shared" si="310"/>
        <v>31.954992000000001</v>
      </c>
      <c r="E500" s="76">
        <v>2.6675</v>
      </c>
      <c r="F500" s="91">
        <f t="shared" si="311"/>
        <v>27.848699999999997</v>
      </c>
      <c r="G500" s="80">
        <f t="shared" si="312"/>
        <v>28.027015199999997</v>
      </c>
      <c r="H500" s="81">
        <f t="shared" ref="H500:H519" si="353">AVERAGE(G497:G500)</f>
        <v>23.105181599999998</v>
      </c>
      <c r="I500" s="102">
        <v>52.2</v>
      </c>
      <c r="J500" s="92">
        <f t="shared" si="313"/>
        <v>0.54496800000000001</v>
      </c>
      <c r="K500" s="102">
        <v>85.4</v>
      </c>
      <c r="L500" s="78">
        <f t="shared" si="314"/>
        <v>0.89157600000000004</v>
      </c>
      <c r="M500" s="81">
        <f t="shared" si="315"/>
        <v>0.99699575039999999</v>
      </c>
      <c r="N500" s="14">
        <f t="shared" si="349"/>
        <v>117</v>
      </c>
      <c r="O500" s="78">
        <f t="shared" si="316"/>
        <v>1.7453199839999987</v>
      </c>
      <c r="P500" s="78">
        <f t="shared" si="317"/>
        <v>0.748324233600002</v>
      </c>
      <c r="Q500" s="93">
        <f t="shared" si="318"/>
        <v>8.6729594212799999</v>
      </c>
      <c r="R500" s="80">
        <f t="shared" si="319"/>
        <v>11.589841718150094</v>
      </c>
      <c r="S500" s="80">
        <f t="shared" si="320"/>
        <v>5673.6618352982623</v>
      </c>
      <c r="T500" s="69">
        <f t="shared" si="321"/>
        <v>329.2626627840009</v>
      </c>
      <c r="U500" s="78">
        <f t="shared" si="322"/>
        <v>1.825991975370183</v>
      </c>
      <c r="V500" s="69">
        <f t="shared" si="323"/>
        <v>113.94189926309942</v>
      </c>
      <c r="W500" s="80">
        <f t="shared" ca="1" si="324"/>
        <v>9.882121629185658</v>
      </c>
      <c r="X500" s="80">
        <f t="shared" ca="1" si="325"/>
        <v>34.320438804498721</v>
      </c>
      <c r="Y500" s="94">
        <f t="shared" ca="1" si="326"/>
        <v>8.326022072187571E-7</v>
      </c>
      <c r="Z500" s="80">
        <f t="shared" ca="1" si="327"/>
        <v>14</v>
      </c>
      <c r="AA500" s="80">
        <f t="shared" ca="1" si="328"/>
        <v>367.94373302399998</v>
      </c>
      <c r="AB500" s="80">
        <f t="shared" ca="1" si="329"/>
        <v>848.35596253317647</v>
      </c>
      <c r="AC500" s="80">
        <f t="shared" si="330"/>
        <v>12.71702338978533</v>
      </c>
      <c r="AD500" s="69">
        <f t="shared" si="331"/>
        <v>3091.9641430588235</v>
      </c>
      <c r="AE500" s="69">
        <f t="shared" ref="AE500:AE519" si="354">AVERAGE(AD497:AD500)</f>
        <v>2513.6022847058825</v>
      </c>
      <c r="AF500" s="69">
        <f t="shared" si="332"/>
        <v>2802.7015199999996</v>
      </c>
      <c r="AG500" s="95">
        <f t="shared" ref="AG500:AG519" si="355">AVERAGE(AF497:AF500)</f>
        <v>2310.5181599999996</v>
      </c>
      <c r="AH500" s="93">
        <f t="shared" si="333"/>
        <v>32.269404374177363</v>
      </c>
      <c r="AI500" s="81">
        <f t="shared" si="334"/>
        <v>0.72825117179259891</v>
      </c>
      <c r="AJ500" s="80">
        <f t="shared" si="335"/>
        <v>26.905934591999998</v>
      </c>
      <c r="AK500" s="80">
        <f t="shared" si="336"/>
        <v>35.120732479242712</v>
      </c>
      <c r="AL500" s="78">
        <f t="shared" ca="1" si="337"/>
        <v>0.83121055794143861</v>
      </c>
      <c r="AM500" s="80">
        <f t="shared" ca="1" si="338"/>
        <v>33.116153831751149</v>
      </c>
      <c r="AN500" s="80">
        <f t="shared" si="339"/>
        <v>26.440580377358486</v>
      </c>
      <c r="AO500" s="80">
        <f t="shared" si="340"/>
        <v>1.9444382361486716</v>
      </c>
      <c r="AP500" s="80">
        <f t="shared" si="341"/>
        <v>2.0735648728938525</v>
      </c>
      <c r="AQ500" s="80">
        <f t="shared" ca="1" si="342"/>
        <v>2.4827093045558484</v>
      </c>
      <c r="AR500" s="80">
        <f t="shared" si="343"/>
        <v>2.5435514382028681</v>
      </c>
      <c r="AS500" s="78">
        <f t="shared" si="344"/>
        <v>-4.0111472845869396E-3</v>
      </c>
      <c r="AT500" s="96">
        <f t="shared" ca="1" si="345"/>
        <v>5</v>
      </c>
      <c r="AU500" s="97" t="str">
        <f t="shared" ca="1" si="346"/>
        <v>Sand mixture</v>
      </c>
      <c r="AV500" s="98">
        <f t="shared" si="347"/>
        <v>5</v>
      </c>
      <c r="AW500" s="99" t="str">
        <f t="shared" si="348"/>
        <v>Sand mixture</v>
      </c>
      <c r="AX500" s="79"/>
      <c r="AY500" s="79"/>
      <c r="AZ500" s="79"/>
      <c r="BA500" s="79"/>
      <c r="BB500" s="79"/>
      <c r="BC500" s="79"/>
      <c r="BD500" s="79"/>
      <c r="BE500" s="79"/>
      <c r="BF500" s="79"/>
      <c r="BG500" s="79"/>
      <c r="BH500" s="79"/>
      <c r="BI500" s="79"/>
      <c r="BJ500" s="79"/>
      <c r="BK500" s="79"/>
      <c r="BL500" s="79"/>
      <c r="BM500" s="79"/>
      <c r="BN500" s="79"/>
      <c r="BO500" s="79"/>
      <c r="BP500" s="79"/>
      <c r="BQ500" s="79"/>
    </row>
    <row r="501" spans="1:69">
      <c r="A501">
        <v>9.76</v>
      </c>
      <c r="C501" s="89">
        <f t="shared" si="309"/>
        <v>-32.020608000000003</v>
      </c>
      <c r="D501" s="84">
        <f t="shared" si="310"/>
        <v>32.020608000000003</v>
      </c>
      <c r="E501" s="76">
        <v>2.4847000000000001</v>
      </c>
      <c r="F501" s="91">
        <f t="shared" si="311"/>
        <v>25.940268</v>
      </c>
      <c r="G501" s="80">
        <f t="shared" si="312"/>
        <v>26.116077600000001</v>
      </c>
      <c r="H501" s="81">
        <f t="shared" si="353"/>
        <v>25.039870199999999</v>
      </c>
      <c r="I501" s="102">
        <v>54</v>
      </c>
      <c r="J501" s="92">
        <f t="shared" si="313"/>
        <v>0.56375999999999993</v>
      </c>
      <c r="K501" s="102">
        <v>84.2</v>
      </c>
      <c r="L501" s="78">
        <f t="shared" si="314"/>
        <v>0.87904800000000005</v>
      </c>
      <c r="M501" s="81">
        <f t="shared" si="315"/>
        <v>0.99904296960000005</v>
      </c>
      <c r="N501" s="14">
        <f t="shared" si="349"/>
        <v>117</v>
      </c>
      <c r="O501" s="78">
        <f t="shared" si="316"/>
        <v>1.7491585199999988</v>
      </c>
      <c r="P501" s="78">
        <f t="shared" si="317"/>
        <v>0.75011555040000211</v>
      </c>
      <c r="Q501" s="93">
        <f t="shared" si="318"/>
        <v>8.0410832964000019</v>
      </c>
      <c r="R501" s="80">
        <f t="shared" si="319"/>
        <v>10.719792826734578</v>
      </c>
      <c r="S501" s="80">
        <f t="shared" si="320"/>
        <v>5084.9587809581062</v>
      </c>
      <c r="T501" s="69">
        <f t="shared" si="321"/>
        <v>330.05084217600097</v>
      </c>
      <c r="U501" s="78">
        <f t="shared" si="322"/>
        <v>1.8272070538305318</v>
      </c>
      <c r="V501" s="69">
        <f t="shared" si="323"/>
        <v>114.01772015902519</v>
      </c>
      <c r="W501" s="80">
        <f t="shared" ca="1" si="324"/>
        <v>9.533979751224507</v>
      </c>
      <c r="X501" s="80">
        <f t="shared" ca="1" si="325"/>
        <v>33.983425778128861</v>
      </c>
      <c r="Y501" s="94">
        <f t="shared" ca="1" si="326"/>
        <v>5.7221648952202312E-7</v>
      </c>
      <c r="Z501" s="80">
        <f t="shared" ca="1" si="327"/>
        <v>14</v>
      </c>
      <c r="AA501" s="80">
        <f t="shared" ca="1" si="328"/>
        <v>341.13686712000003</v>
      </c>
      <c r="AB501" s="80">
        <f t="shared" ca="1" si="329"/>
        <v>540.56531229216171</v>
      </c>
      <c r="AC501" s="80">
        <f t="shared" si="330"/>
        <v>13.050055462045044</v>
      </c>
      <c r="AD501" s="69">
        <f t="shared" si="331"/>
        <v>2866.6963623529414</v>
      </c>
      <c r="AE501" s="69">
        <f t="shared" si="354"/>
        <v>2740.7611157647061</v>
      </c>
      <c r="AF501" s="69">
        <f t="shared" si="332"/>
        <v>2611.6077599999999</v>
      </c>
      <c r="AG501" s="95">
        <f t="shared" si="355"/>
        <v>2503.9870199999996</v>
      </c>
      <c r="AH501" s="93">
        <f t="shared" si="333"/>
        <v>29.885544690740542</v>
      </c>
      <c r="AI501" s="81">
        <f t="shared" si="334"/>
        <v>0.75156420860675754</v>
      </c>
      <c r="AJ501" s="80">
        <f t="shared" si="335"/>
        <v>25.071434495999998</v>
      </c>
      <c r="AK501" s="80">
        <f t="shared" si="336"/>
        <v>32.484220687074469</v>
      </c>
      <c r="AL501" s="78">
        <f t="shared" ca="1" si="337"/>
        <v>0.85170828068704474</v>
      </c>
      <c r="AM501" s="80">
        <f t="shared" ca="1" si="338"/>
        <v>30.860456317874142</v>
      </c>
      <c r="AN501" s="80">
        <f t="shared" si="339"/>
        <v>24.637809056603771</v>
      </c>
      <c r="AO501" s="80">
        <f t="shared" si="340"/>
        <v>2.1586702591203815</v>
      </c>
      <c r="AP501" s="80">
        <f t="shared" si="341"/>
        <v>2.3136285639932441</v>
      </c>
      <c r="AQ501" s="80">
        <f t="shared" ca="1" si="342"/>
        <v>2.5362873273121065</v>
      </c>
      <c r="AR501" s="80">
        <f t="shared" si="343"/>
        <v>2.5952327396491568</v>
      </c>
      <c r="AS501" s="78">
        <f t="shared" si="344"/>
        <v>-4.9245031432180548E-3</v>
      </c>
      <c r="AT501" s="96">
        <f t="shared" ca="1" si="345"/>
        <v>5</v>
      </c>
      <c r="AU501" s="97" t="str">
        <f t="shared" ca="1" si="346"/>
        <v>Sand mixture</v>
      </c>
      <c r="AV501" s="98">
        <f t="shared" si="347"/>
        <v>5</v>
      </c>
      <c r="AW501" s="99" t="str">
        <f t="shared" si="348"/>
        <v>Sand mixture</v>
      </c>
      <c r="AX501" s="79"/>
      <c r="AY501" s="79"/>
      <c r="AZ501" s="79"/>
      <c r="BA501" s="79"/>
      <c r="BB501" s="79"/>
      <c r="BC501" s="79"/>
      <c r="BD501" s="79"/>
      <c r="BE501" s="79"/>
      <c r="BF501" s="79"/>
      <c r="BG501" s="79"/>
      <c r="BH501" s="79"/>
      <c r="BI501" s="79"/>
      <c r="BJ501" s="79"/>
      <c r="BK501" s="79"/>
      <c r="BL501" s="79"/>
      <c r="BM501" s="79"/>
      <c r="BN501" s="79"/>
      <c r="BO501" s="79"/>
      <c r="BP501" s="79"/>
      <c r="BQ501" s="79"/>
    </row>
    <row r="502" spans="1:69">
      <c r="A502">
        <v>9.7799999999999994</v>
      </c>
      <c r="C502" s="89">
        <f t="shared" si="309"/>
        <v>-32.086224000000001</v>
      </c>
      <c r="D502" s="84">
        <f t="shared" si="310"/>
        <v>32.086224000000001</v>
      </c>
      <c r="E502" s="76">
        <v>2.1364000000000001</v>
      </c>
      <c r="F502" s="91">
        <f t="shared" si="311"/>
        <v>22.304016000000001</v>
      </c>
      <c r="G502" s="80">
        <f t="shared" si="312"/>
        <v>22.4781552</v>
      </c>
      <c r="H502" s="81">
        <f t="shared" si="353"/>
        <v>25.5032496</v>
      </c>
      <c r="I502" s="102">
        <v>72.3</v>
      </c>
      <c r="J502" s="92">
        <f t="shared" si="313"/>
        <v>0.75481199999999993</v>
      </c>
      <c r="K502" s="102">
        <v>83.4</v>
      </c>
      <c r="L502" s="78">
        <f t="shared" si="314"/>
        <v>0.87069600000000003</v>
      </c>
      <c r="M502" s="81">
        <f t="shared" si="315"/>
        <v>1.0010901887999999</v>
      </c>
      <c r="N502" s="14">
        <f t="shared" si="349"/>
        <v>117</v>
      </c>
      <c r="O502" s="78">
        <f t="shared" si="316"/>
        <v>1.7529970559999988</v>
      </c>
      <c r="P502" s="78">
        <f t="shared" si="317"/>
        <v>0.7519068672000021</v>
      </c>
      <c r="Q502" s="93">
        <f t="shared" si="318"/>
        <v>6.8393021875200013</v>
      </c>
      <c r="R502" s="80">
        <f t="shared" si="319"/>
        <v>9.0959432422643296</v>
      </c>
      <c r="S502" s="80">
        <f t="shared" si="320"/>
        <v>3230.279724347411</v>
      </c>
      <c r="T502" s="69">
        <f t="shared" si="321"/>
        <v>330.83902156800093</v>
      </c>
      <c r="U502" s="78">
        <f t="shared" si="322"/>
        <v>1.8555648233061643</v>
      </c>
      <c r="V502" s="69">
        <f t="shared" si="323"/>
        <v>115.78724497430466</v>
      </c>
      <c r="W502" s="80">
        <f t="shared" ca="1" si="324"/>
        <v>9.1829759030202105</v>
      </c>
      <c r="X502" s="80">
        <f t="shared" ca="1" si="325"/>
        <v>33.308934811757027</v>
      </c>
      <c r="Y502" s="94">
        <f t="shared" ca="1" si="326"/>
        <v>1.6994931827344182E-7</v>
      </c>
      <c r="Z502" s="80">
        <f t="shared" ca="1" si="327"/>
        <v>14</v>
      </c>
      <c r="AA502" s="80">
        <f t="shared" ca="1" si="328"/>
        <v>290.15221401600002</v>
      </c>
      <c r="AB502" s="80">
        <f t="shared" ca="1" si="329"/>
        <v>136.55401191013567</v>
      </c>
      <c r="AC502" s="80">
        <f t="shared" si="330"/>
        <v>14.429386599792567</v>
      </c>
      <c r="AD502" s="69">
        <f t="shared" si="331"/>
        <v>2438.2538992941177</v>
      </c>
      <c r="AE502" s="69">
        <f t="shared" si="354"/>
        <v>2794.8247468235295</v>
      </c>
      <c r="AF502" s="69">
        <f t="shared" si="332"/>
        <v>2247.8155200000001</v>
      </c>
      <c r="AG502" s="95">
        <f t="shared" si="355"/>
        <v>2550.3249599999999</v>
      </c>
      <c r="AH502" s="93">
        <f t="shared" si="333"/>
        <v>22.44117287559045</v>
      </c>
      <c r="AI502" s="81">
        <f t="shared" si="334"/>
        <v>1.0038636870159414</v>
      </c>
      <c r="AJ502" s="80">
        <f t="shared" si="335"/>
        <v>21.579028991999998</v>
      </c>
      <c r="AK502" s="80">
        <f t="shared" si="336"/>
        <v>27.563464370497964</v>
      </c>
      <c r="AL502" s="78">
        <f t="shared" ca="1" si="337"/>
        <v>0.91787132901641721</v>
      </c>
      <c r="AM502" s="80">
        <f t="shared" ca="1" si="338"/>
        <v>26.796926366547495</v>
      </c>
      <c r="AN502" s="80">
        <f t="shared" si="339"/>
        <v>21.20580679245283</v>
      </c>
      <c r="AO502" s="80">
        <f t="shared" si="340"/>
        <v>3.3579801958125097</v>
      </c>
      <c r="AP502" s="80">
        <f t="shared" si="341"/>
        <v>3.6420083975017601</v>
      </c>
      <c r="AQ502" s="80">
        <f t="shared" ca="1" si="342"/>
        <v>2.7097218476635518</v>
      </c>
      <c r="AR502" s="80">
        <f t="shared" si="343"/>
        <v>2.7647015863128925</v>
      </c>
      <c r="AS502" s="78">
        <f t="shared" si="344"/>
        <v>-6.2915895692573706E-3</v>
      </c>
      <c r="AT502" s="96">
        <f t="shared" ca="1" si="345"/>
        <v>4</v>
      </c>
      <c r="AU502" s="97" t="str">
        <f t="shared" ca="1" si="346"/>
        <v>Silt mxture</v>
      </c>
      <c r="AV502" s="98">
        <f t="shared" si="347"/>
        <v>4</v>
      </c>
      <c r="AW502" s="99" t="str">
        <f t="shared" si="348"/>
        <v>Silt mxture</v>
      </c>
      <c r="AX502" s="79"/>
      <c r="AY502" s="79"/>
      <c r="AZ502" s="79"/>
      <c r="BA502" s="79"/>
      <c r="BB502" s="79"/>
      <c r="BC502" s="79"/>
      <c r="BD502" s="79"/>
      <c r="BE502" s="79"/>
      <c r="BF502" s="79"/>
      <c r="BG502" s="79"/>
      <c r="BH502" s="79"/>
      <c r="BI502" s="79"/>
      <c r="BJ502" s="79"/>
      <c r="BK502" s="79"/>
      <c r="BL502" s="79"/>
      <c r="BM502" s="79"/>
      <c r="BN502" s="79"/>
      <c r="BO502" s="79"/>
      <c r="BP502" s="79"/>
      <c r="BQ502" s="79"/>
    </row>
    <row r="503" spans="1:69">
      <c r="A503">
        <v>9.8000000000000007</v>
      </c>
      <c r="C503" s="89">
        <f t="shared" si="309"/>
        <v>-32.151840000000007</v>
      </c>
      <c r="D503" s="84">
        <f t="shared" si="310"/>
        <v>32.151840000000007</v>
      </c>
      <c r="E503" s="76">
        <v>2.2545000000000002</v>
      </c>
      <c r="F503" s="91">
        <f t="shared" si="311"/>
        <v>23.53698</v>
      </c>
      <c r="G503" s="80">
        <f t="shared" si="312"/>
        <v>23.718218400000001</v>
      </c>
      <c r="H503" s="81">
        <f t="shared" si="353"/>
        <v>25.084866599999998</v>
      </c>
      <c r="I503" s="102">
        <v>72.599999999999994</v>
      </c>
      <c r="J503" s="92">
        <f t="shared" si="313"/>
        <v>0.75794399999999995</v>
      </c>
      <c r="K503" s="102">
        <v>86.8</v>
      </c>
      <c r="L503" s="78">
        <f t="shared" si="314"/>
        <v>0.90619199999999989</v>
      </c>
      <c r="M503" s="81">
        <f t="shared" si="315"/>
        <v>1.0031374080000002</v>
      </c>
      <c r="N503" s="14">
        <f t="shared" si="349"/>
        <v>117</v>
      </c>
      <c r="O503" s="78">
        <f t="shared" si="316"/>
        <v>1.7568355919999992</v>
      </c>
      <c r="P503" s="78">
        <f t="shared" si="317"/>
        <v>0.75369818400000221</v>
      </c>
      <c r="Q503" s="93">
        <f t="shared" si="318"/>
        <v>7.2472563266400014</v>
      </c>
      <c r="R503" s="80">
        <f t="shared" si="319"/>
        <v>9.6155947838133304</v>
      </c>
      <c r="S503" s="80">
        <f t="shared" si="320"/>
        <v>3408.8166079008793</v>
      </c>
      <c r="T503" s="69">
        <f t="shared" si="321"/>
        <v>331.62720096000101</v>
      </c>
      <c r="U503" s="78">
        <f t="shared" si="322"/>
        <v>1.858149296473528</v>
      </c>
      <c r="V503" s="69">
        <f t="shared" si="323"/>
        <v>115.94851609994815</v>
      </c>
      <c r="W503" s="80">
        <f t="shared" ca="1" si="324"/>
        <v>9.4890413803430942</v>
      </c>
      <c r="X503" s="80">
        <f t="shared" ca="1" si="325"/>
        <v>33.555405427371177</v>
      </c>
      <c r="Y503" s="94">
        <f t="shared" ca="1" si="326"/>
        <v>2.1297781289629773E-7</v>
      </c>
      <c r="Z503" s="80">
        <f t="shared" ca="1" si="327"/>
        <v>14</v>
      </c>
      <c r="AA503" s="80">
        <f t="shared" ca="1" si="328"/>
        <v>307.45935931200006</v>
      </c>
      <c r="AB503" s="80">
        <f t="shared" ca="1" si="329"/>
        <v>181.33482987904637</v>
      </c>
      <c r="AC503" s="80">
        <f t="shared" si="330"/>
        <v>14.265842060307548</v>
      </c>
      <c r="AD503" s="69">
        <f t="shared" si="331"/>
        <v>2583.6920950588237</v>
      </c>
      <c r="AE503" s="69">
        <f t="shared" si="354"/>
        <v>2745.1516249411761</v>
      </c>
      <c r="AF503" s="69">
        <f t="shared" si="332"/>
        <v>2371.8218400000001</v>
      </c>
      <c r="AG503" s="95">
        <f t="shared" si="355"/>
        <v>2508.48666</v>
      </c>
      <c r="AH503" s="93">
        <f t="shared" si="333"/>
        <v>23.357237984594938</v>
      </c>
      <c r="AI503" s="81">
        <f t="shared" si="334"/>
        <v>1.0056333106409578</v>
      </c>
      <c r="AJ503" s="80">
        <f t="shared" si="335"/>
        <v>22.769489664000002</v>
      </c>
      <c r="AK503" s="80">
        <f t="shared" si="336"/>
        <v>29.138166011555548</v>
      </c>
      <c r="AL503" s="78">
        <f t="shared" ca="1" si="337"/>
        <v>0.90567171632816912</v>
      </c>
      <c r="AM503" s="80">
        <f t="shared" ca="1" si="338"/>
        <v>28.215737252471602</v>
      </c>
      <c r="AN503" s="80">
        <f t="shared" si="339"/>
        <v>22.375677735849056</v>
      </c>
      <c r="AO503" s="80">
        <f t="shared" si="340"/>
        <v>3.1956194483815024</v>
      </c>
      <c r="AP503" s="80">
        <f t="shared" si="341"/>
        <v>3.4512580861889042</v>
      </c>
      <c r="AQ503" s="80">
        <f t="shared" ca="1" si="342"/>
        <v>2.6774800923781981</v>
      </c>
      <c r="AR503" s="80">
        <f t="shared" si="343"/>
        <v>2.7330274620196624</v>
      </c>
      <c r="AS503" s="78">
        <f t="shared" si="344"/>
        <v>-4.414358096097911E-3</v>
      </c>
      <c r="AT503" s="96">
        <f t="shared" ca="1" si="345"/>
        <v>4</v>
      </c>
      <c r="AU503" s="97" t="str">
        <f t="shared" ca="1" si="346"/>
        <v>Silt mxture</v>
      </c>
      <c r="AV503" s="98">
        <f t="shared" si="347"/>
        <v>4</v>
      </c>
      <c r="AW503" s="99" t="str">
        <f t="shared" si="348"/>
        <v>Silt mxture</v>
      </c>
      <c r="AX503" s="79"/>
      <c r="AY503" s="79"/>
      <c r="AZ503" s="79"/>
      <c r="BA503" s="79"/>
      <c r="BB503" s="79"/>
      <c r="BC503" s="79"/>
      <c r="BD503" s="79"/>
      <c r="BE503" s="79"/>
      <c r="BF503" s="79"/>
      <c r="BG503" s="79"/>
      <c r="BH503" s="79"/>
      <c r="BI503" s="79"/>
      <c r="BJ503" s="79"/>
      <c r="BK503" s="79"/>
      <c r="BL503" s="79"/>
      <c r="BM503" s="79"/>
      <c r="BN503" s="79"/>
      <c r="BO503" s="79"/>
      <c r="BP503" s="79"/>
      <c r="BQ503" s="79"/>
    </row>
    <row r="504" spans="1:69">
      <c r="A504">
        <v>9.82</v>
      </c>
      <c r="C504" s="89">
        <f t="shared" si="309"/>
        <v>-32.217456000000006</v>
      </c>
      <c r="D504" s="84">
        <f t="shared" si="310"/>
        <v>32.217456000000006</v>
      </c>
      <c r="E504" s="76">
        <v>2.4075000000000002</v>
      </c>
      <c r="F504" s="91">
        <f t="shared" si="311"/>
        <v>25.1343</v>
      </c>
      <c r="G504" s="80">
        <f t="shared" si="312"/>
        <v>25.316582399999998</v>
      </c>
      <c r="H504" s="81">
        <f t="shared" si="353"/>
        <v>24.4072584</v>
      </c>
      <c r="I504" s="102">
        <v>75</v>
      </c>
      <c r="J504" s="92">
        <f t="shared" si="313"/>
        <v>0.78299999999999992</v>
      </c>
      <c r="K504" s="102">
        <v>87.3</v>
      </c>
      <c r="L504" s="78">
        <f t="shared" si="314"/>
        <v>0.91141199999999989</v>
      </c>
      <c r="M504" s="81">
        <f t="shared" si="315"/>
        <v>1.0051846272000002</v>
      </c>
      <c r="N504" s="14">
        <f t="shared" si="349"/>
        <v>117</v>
      </c>
      <c r="O504" s="78">
        <f t="shared" si="316"/>
        <v>1.7606741279999991</v>
      </c>
      <c r="P504" s="78">
        <f t="shared" si="317"/>
        <v>0.75548950080000221</v>
      </c>
      <c r="Q504" s="93">
        <f t="shared" si="318"/>
        <v>7.7734497297600003</v>
      </c>
      <c r="R504" s="80">
        <f t="shared" si="319"/>
        <v>10.289288893530017</v>
      </c>
      <c r="S504" s="80">
        <f t="shared" si="320"/>
        <v>3539.3145927428445</v>
      </c>
      <c r="T504" s="69">
        <f t="shared" si="321"/>
        <v>332.41538035200097</v>
      </c>
      <c r="U504" s="78">
        <f t="shared" si="322"/>
        <v>1.8645120212735886</v>
      </c>
      <c r="V504" s="69">
        <f t="shared" si="323"/>
        <v>116.34555012747192</v>
      </c>
      <c r="W504" s="80">
        <f t="shared" ca="1" si="324"/>
        <v>9.922798197754469</v>
      </c>
      <c r="X504" s="80">
        <f t="shared" ca="1" si="325"/>
        <v>33.860614134903571</v>
      </c>
      <c r="Y504" s="94">
        <f t="shared" ca="1" si="326"/>
        <v>2.6576673425528709E-7</v>
      </c>
      <c r="Z504" s="80">
        <f t="shared" ca="1" si="327"/>
        <v>14</v>
      </c>
      <c r="AA504" s="80">
        <f t="shared" ca="1" si="328"/>
        <v>329.78271580799998</v>
      </c>
      <c r="AB504" s="80">
        <f t="shared" ca="1" si="329"/>
        <v>242.70999339913365</v>
      </c>
      <c r="AC504" s="80">
        <f t="shared" si="330"/>
        <v>14.15163335301502</v>
      </c>
      <c r="AD504" s="69">
        <f t="shared" si="331"/>
        <v>2771.283326117647</v>
      </c>
      <c r="AE504" s="69">
        <f t="shared" si="354"/>
        <v>2664.9814207058826</v>
      </c>
      <c r="AF504" s="69">
        <f t="shared" si="332"/>
        <v>2531.6582399999998</v>
      </c>
      <c r="AG504" s="95">
        <f t="shared" si="355"/>
        <v>2440.7258400000001</v>
      </c>
      <c r="AH504" s="93">
        <f t="shared" si="333"/>
        <v>24.132279725293849</v>
      </c>
      <c r="AI504" s="81">
        <f t="shared" si="334"/>
        <v>1.0364141383445651</v>
      </c>
      <c r="AJ504" s="80">
        <f t="shared" si="335"/>
        <v>24.303919103999998</v>
      </c>
      <c r="AK504" s="80">
        <f t="shared" si="336"/>
        <v>31.179663313727325</v>
      </c>
      <c r="AL504" s="78">
        <f t="shared" ca="1" si="337"/>
        <v>0.8937037966490391</v>
      </c>
      <c r="AM504" s="80">
        <f t="shared" ca="1" si="338"/>
        <v>30.077216963241984</v>
      </c>
      <c r="AN504" s="80">
        <f t="shared" si="339"/>
        <v>23.88356830188679</v>
      </c>
      <c r="AO504" s="80">
        <f t="shared" si="340"/>
        <v>3.0928345209817891</v>
      </c>
      <c r="AP504" s="80">
        <f t="shared" si="341"/>
        <v>3.3240068307224724</v>
      </c>
      <c r="AQ504" s="80">
        <f t="shared" ca="1" si="342"/>
        <v>2.6458464552270122</v>
      </c>
      <c r="AR504" s="80">
        <f t="shared" si="343"/>
        <v>2.7021045299969519</v>
      </c>
      <c r="AS504" s="78">
        <f t="shared" si="344"/>
        <v>-3.9808538103140879E-3</v>
      </c>
      <c r="AT504" s="96">
        <f t="shared" ca="1" si="345"/>
        <v>4</v>
      </c>
      <c r="AU504" s="97" t="str">
        <f t="shared" ca="1" si="346"/>
        <v>Silt mxture</v>
      </c>
      <c r="AV504" s="98">
        <f t="shared" si="347"/>
        <v>4</v>
      </c>
      <c r="AW504" s="99" t="str">
        <f t="shared" si="348"/>
        <v>Silt mxture</v>
      </c>
      <c r="AX504" s="79"/>
      <c r="AY504" s="79"/>
      <c r="AZ504" s="79"/>
      <c r="BA504" s="79"/>
      <c r="BB504" s="79"/>
      <c r="BC504" s="79"/>
      <c r="BD504" s="79"/>
      <c r="BE504" s="79"/>
      <c r="BF504" s="79"/>
      <c r="BG504" s="79"/>
      <c r="BH504" s="79"/>
      <c r="BI504" s="79"/>
      <c r="BJ504" s="79"/>
      <c r="BK504" s="79"/>
      <c r="BL504" s="79"/>
      <c r="BM504" s="79"/>
      <c r="BN504" s="79"/>
      <c r="BO504" s="79"/>
      <c r="BP504" s="79"/>
      <c r="BQ504" s="79"/>
    </row>
    <row r="505" spans="1:69">
      <c r="A505">
        <v>9.84</v>
      </c>
      <c r="C505" s="89">
        <f t="shared" si="309"/>
        <v>-32.283072000000004</v>
      </c>
      <c r="D505" s="84">
        <f t="shared" si="310"/>
        <v>32.283072000000004</v>
      </c>
      <c r="E505" s="76">
        <v>2.5691999999999999</v>
      </c>
      <c r="F505" s="91">
        <f t="shared" si="311"/>
        <v>26.822447999999998</v>
      </c>
      <c r="G505" s="80">
        <f t="shared" si="312"/>
        <v>27.006400799999998</v>
      </c>
      <c r="H505" s="81">
        <f t="shared" si="353"/>
        <v>24.629839199999999</v>
      </c>
      <c r="I505" s="102">
        <v>74.7</v>
      </c>
      <c r="J505" s="92">
        <f t="shared" si="313"/>
        <v>0.77986800000000001</v>
      </c>
      <c r="K505" s="102">
        <v>88.1</v>
      </c>
      <c r="L505" s="78">
        <f t="shared" si="314"/>
        <v>0.91976399999999991</v>
      </c>
      <c r="M505" s="81">
        <f t="shared" si="315"/>
        <v>1.0072318464000001</v>
      </c>
      <c r="N505" s="14">
        <f t="shared" si="349"/>
        <v>117</v>
      </c>
      <c r="O505" s="78">
        <f t="shared" si="316"/>
        <v>1.7645126639999991</v>
      </c>
      <c r="P505" s="78">
        <f t="shared" si="317"/>
        <v>0.75728081760000221</v>
      </c>
      <c r="Q505" s="93">
        <f t="shared" si="318"/>
        <v>8.329823084880001</v>
      </c>
      <c r="R505" s="80">
        <f t="shared" si="319"/>
        <v>10.999648863784948</v>
      </c>
      <c r="S505" s="80">
        <f t="shared" si="320"/>
        <v>3807.8673549279383</v>
      </c>
      <c r="T505" s="69">
        <f t="shared" si="321"/>
        <v>333.20355974400093</v>
      </c>
      <c r="U505" s="78">
        <f t="shared" si="322"/>
        <v>1.8665675894179317</v>
      </c>
      <c r="V505" s="69">
        <f t="shared" si="323"/>
        <v>116.47381757967894</v>
      </c>
      <c r="W505" s="80">
        <f t="shared" ca="1" si="324"/>
        <v>10.306681301337129</v>
      </c>
      <c r="X505" s="80">
        <f t="shared" ca="1" si="325"/>
        <v>34.155725630847698</v>
      </c>
      <c r="Y505" s="94">
        <f t="shared" ca="1" si="326"/>
        <v>3.543517750257683E-7</v>
      </c>
      <c r="Z505" s="80">
        <f t="shared" ca="1" si="327"/>
        <v>14</v>
      </c>
      <c r="AA505" s="80">
        <f t="shared" ca="1" si="328"/>
        <v>353.386433904</v>
      </c>
      <c r="AB505" s="80">
        <f t="shared" ca="1" si="329"/>
        <v>346.77168957390114</v>
      </c>
      <c r="AC505" s="80">
        <f t="shared" si="330"/>
        <v>13.929294839119864</v>
      </c>
      <c r="AD505" s="69">
        <f t="shared" si="331"/>
        <v>2969.6338983529413</v>
      </c>
      <c r="AE505" s="69">
        <f t="shared" si="354"/>
        <v>2690.7158047058829</v>
      </c>
      <c r="AF505" s="69">
        <f t="shared" si="332"/>
        <v>2700.6400800000001</v>
      </c>
      <c r="AG505" s="95">
        <f t="shared" si="355"/>
        <v>2462.9839200000001</v>
      </c>
      <c r="AH505" s="93">
        <f t="shared" si="333"/>
        <v>25.492168975053211</v>
      </c>
      <c r="AI505" s="81">
        <f t="shared" si="334"/>
        <v>1.0298266929189912</v>
      </c>
      <c r="AJ505" s="80">
        <f t="shared" si="335"/>
        <v>25.926144767999997</v>
      </c>
      <c r="AK505" s="80">
        <f t="shared" si="336"/>
        <v>33.332269284196812</v>
      </c>
      <c r="AL505" s="78">
        <f t="shared" ca="1" si="337"/>
        <v>0.87813044692164843</v>
      </c>
      <c r="AM505" s="80">
        <f t="shared" ca="1" si="338"/>
        <v>31.993810374671543</v>
      </c>
      <c r="AN505" s="80">
        <f t="shared" si="339"/>
        <v>25.477736603773582</v>
      </c>
      <c r="AO505" s="80">
        <f t="shared" si="340"/>
        <v>2.8877154189313523</v>
      </c>
      <c r="AP505" s="80">
        <f t="shared" si="341"/>
        <v>3.0895787026634971</v>
      </c>
      <c r="AQ505" s="80">
        <f t="shared" ca="1" si="342"/>
        <v>2.6047497470830168</v>
      </c>
      <c r="AR505" s="80">
        <f t="shared" si="343"/>
        <v>2.6615212056058146</v>
      </c>
      <c r="AS505" s="78">
        <f t="shared" si="344"/>
        <v>-3.4651863572461306E-3</v>
      </c>
      <c r="AT505" s="96">
        <f t="shared" ca="1" si="345"/>
        <v>4</v>
      </c>
      <c r="AU505" s="97" t="str">
        <f t="shared" ca="1" si="346"/>
        <v>Silt mxture</v>
      </c>
      <c r="AV505" s="98">
        <f t="shared" si="347"/>
        <v>4</v>
      </c>
      <c r="AW505" s="99" t="str">
        <f t="shared" si="348"/>
        <v>Silt mxture</v>
      </c>
      <c r="AX505" s="79"/>
      <c r="AY505" s="79"/>
      <c r="AZ505" s="79"/>
      <c r="BA505" s="79"/>
      <c r="BB505" s="79"/>
      <c r="BC505" s="79"/>
      <c r="BD505" s="79"/>
      <c r="BE505" s="79"/>
      <c r="BF505" s="79"/>
      <c r="BG505" s="79"/>
      <c r="BH505" s="79"/>
      <c r="BI505" s="79"/>
      <c r="BJ505" s="79"/>
      <c r="BK505" s="79"/>
      <c r="BL505" s="79"/>
      <c r="BM505" s="79"/>
      <c r="BN505" s="79"/>
      <c r="BO505" s="79"/>
      <c r="BP505" s="79"/>
      <c r="BQ505" s="79"/>
    </row>
    <row r="506" spans="1:69">
      <c r="A506">
        <v>9.86</v>
      </c>
      <c r="C506" s="89">
        <f t="shared" si="309"/>
        <v>-32.348688000000003</v>
      </c>
      <c r="D506" s="84">
        <f t="shared" si="310"/>
        <v>32.348688000000003</v>
      </c>
      <c r="E506" s="76">
        <v>2.8702999999999999</v>
      </c>
      <c r="F506" s="91">
        <f t="shared" si="311"/>
        <v>29.965931999999999</v>
      </c>
      <c r="G506" s="80">
        <f t="shared" si="312"/>
        <v>30.148840799999999</v>
      </c>
      <c r="H506" s="81">
        <f t="shared" si="353"/>
        <v>26.547510599999999</v>
      </c>
      <c r="I506" s="102">
        <v>78.599999999999994</v>
      </c>
      <c r="J506" s="92">
        <f t="shared" si="313"/>
        <v>0.82058399999999987</v>
      </c>
      <c r="K506" s="102">
        <v>87.6</v>
      </c>
      <c r="L506" s="78">
        <f t="shared" si="314"/>
        <v>0.91454399999999991</v>
      </c>
      <c r="M506" s="81">
        <f t="shared" si="315"/>
        <v>1.0092790656000001</v>
      </c>
      <c r="N506" s="14">
        <f t="shared" si="349"/>
        <v>117</v>
      </c>
      <c r="O506" s="78">
        <f t="shared" si="316"/>
        <v>1.768351199999999</v>
      </c>
      <c r="P506" s="78">
        <f t="shared" si="317"/>
        <v>0.75907213440000221</v>
      </c>
      <c r="Q506" s="93">
        <f t="shared" si="318"/>
        <v>9.3655615680000004</v>
      </c>
      <c r="R506" s="80">
        <f t="shared" si="319"/>
        <v>12.338170700210034</v>
      </c>
      <c r="S506" s="80">
        <f t="shared" si="320"/>
        <v>4068.9083986670048</v>
      </c>
      <c r="T506" s="69">
        <f t="shared" si="321"/>
        <v>333.991739136001</v>
      </c>
      <c r="U506" s="78">
        <f t="shared" si="322"/>
        <v>1.8768374662406262</v>
      </c>
      <c r="V506" s="69">
        <f t="shared" si="323"/>
        <v>117.11465789341507</v>
      </c>
      <c r="W506" s="80">
        <f t="shared" ca="1" si="324"/>
        <v>11.107420521435481</v>
      </c>
      <c r="X506" s="80">
        <f t="shared" ca="1" si="325"/>
        <v>34.672795867377005</v>
      </c>
      <c r="Y506" s="94">
        <f t="shared" ca="1" si="326"/>
        <v>5.1838140475022023E-7</v>
      </c>
      <c r="Z506" s="80">
        <f t="shared" ca="1" si="327"/>
        <v>14</v>
      </c>
      <c r="AA506" s="80">
        <f t="shared" ca="1" si="328"/>
        <v>397.3268544</v>
      </c>
      <c r="AB506" s="80">
        <f t="shared" ca="1" si="329"/>
        <v>570.36974657222277</v>
      </c>
      <c r="AC506" s="80">
        <f t="shared" si="330"/>
        <v>13.72772212966267</v>
      </c>
      <c r="AD506" s="69">
        <f t="shared" si="331"/>
        <v>3338.881129411765</v>
      </c>
      <c r="AE506" s="69">
        <f t="shared" si="354"/>
        <v>2915.8726122352946</v>
      </c>
      <c r="AF506" s="69">
        <f t="shared" si="332"/>
        <v>3014.8840799999998</v>
      </c>
      <c r="AG506" s="95">
        <f t="shared" si="355"/>
        <v>2654.7510599999996</v>
      </c>
      <c r="AH506" s="93">
        <f t="shared" si="333"/>
        <v>27.063068318149639</v>
      </c>
      <c r="AI506" s="81">
        <f t="shared" si="334"/>
        <v>1.0810355996648708</v>
      </c>
      <c r="AJ506" s="80">
        <f t="shared" si="335"/>
        <v>28.942887167999999</v>
      </c>
      <c r="AK506" s="80">
        <f t="shared" si="336"/>
        <v>37.388396061242524</v>
      </c>
      <c r="AL506" s="78">
        <f t="shared" ca="1" si="337"/>
        <v>0.85750874581561509</v>
      </c>
      <c r="AM506" s="80">
        <f t="shared" ca="1" si="338"/>
        <v>35.651052158802784</v>
      </c>
      <c r="AN506" s="80">
        <f t="shared" si="339"/>
        <v>28.442302641509432</v>
      </c>
      <c r="AO506" s="80">
        <f t="shared" si="340"/>
        <v>2.7217762879957892</v>
      </c>
      <c r="AP506" s="80">
        <f t="shared" si="341"/>
        <v>2.8913666098276187</v>
      </c>
      <c r="AQ506" s="80">
        <f t="shared" ca="1" si="342"/>
        <v>2.5504027728533449</v>
      </c>
      <c r="AR506" s="80">
        <f t="shared" si="343"/>
        <v>2.6082435984168639</v>
      </c>
      <c r="AS506" s="78">
        <f t="shared" si="344"/>
        <v>-3.3380349294608444E-3</v>
      </c>
      <c r="AT506" s="96">
        <f t="shared" ca="1" si="345"/>
        <v>5</v>
      </c>
      <c r="AU506" s="97" t="str">
        <f t="shared" ca="1" si="346"/>
        <v>Sand mixture</v>
      </c>
      <c r="AV506" s="98">
        <f t="shared" si="347"/>
        <v>4</v>
      </c>
      <c r="AW506" s="99" t="str">
        <f t="shared" si="348"/>
        <v>Silt mxture</v>
      </c>
      <c r="AX506" s="79"/>
      <c r="AY506" s="79"/>
      <c r="AZ506" s="79"/>
      <c r="BA506" s="79"/>
      <c r="BB506" s="79"/>
      <c r="BC506" s="79"/>
      <c r="BD506" s="79"/>
      <c r="BE506" s="79"/>
      <c r="BF506" s="79"/>
      <c r="BG506" s="79"/>
      <c r="BH506" s="79"/>
      <c r="BI506" s="79"/>
      <c r="BJ506" s="79"/>
      <c r="BK506" s="79"/>
      <c r="BL506" s="79"/>
      <c r="BM506" s="79"/>
      <c r="BN506" s="79"/>
      <c r="BO506" s="79"/>
      <c r="BP506" s="79"/>
      <c r="BQ506" s="79"/>
    </row>
    <row r="507" spans="1:69">
      <c r="A507">
        <v>9.8800000000000008</v>
      </c>
      <c r="C507" s="89">
        <f t="shared" si="309"/>
        <v>-32.414304000000001</v>
      </c>
      <c r="D507" s="84">
        <f t="shared" si="310"/>
        <v>32.414304000000001</v>
      </c>
      <c r="E507" s="76">
        <v>3.3815</v>
      </c>
      <c r="F507" s="91">
        <f t="shared" si="311"/>
        <v>35.302859999999995</v>
      </c>
      <c r="G507" s="80">
        <f t="shared" si="312"/>
        <v>35.486395199999997</v>
      </c>
      <c r="H507" s="81">
        <f t="shared" si="353"/>
        <v>29.489554800000001</v>
      </c>
      <c r="I507" s="102">
        <v>85</v>
      </c>
      <c r="J507" s="92">
        <f t="shared" si="313"/>
        <v>0.88739999999999997</v>
      </c>
      <c r="K507" s="102">
        <v>87.9</v>
      </c>
      <c r="L507" s="78">
        <f t="shared" si="314"/>
        <v>0.91767600000000005</v>
      </c>
      <c r="M507" s="81">
        <f t="shared" si="315"/>
        <v>1.0113262848</v>
      </c>
      <c r="N507" s="14">
        <f t="shared" si="349"/>
        <v>117</v>
      </c>
      <c r="O507" s="78">
        <f t="shared" si="316"/>
        <v>1.772189735999999</v>
      </c>
      <c r="P507" s="78">
        <f t="shared" si="317"/>
        <v>0.76086345120000221</v>
      </c>
      <c r="Q507" s="93">
        <f t="shared" si="318"/>
        <v>11.125687803119998</v>
      </c>
      <c r="R507" s="80">
        <f t="shared" si="319"/>
        <v>14.622450040901592</v>
      </c>
      <c r="S507" s="80">
        <f t="shared" si="320"/>
        <v>4469.6609346537807</v>
      </c>
      <c r="T507" s="69">
        <f t="shared" si="321"/>
        <v>334.77991852800096</v>
      </c>
      <c r="U507" s="78">
        <f t="shared" si="322"/>
        <v>1.8923877027220453</v>
      </c>
      <c r="V507" s="69">
        <f t="shared" si="323"/>
        <v>118.08499264985562</v>
      </c>
      <c r="W507" s="80">
        <f t="shared" ca="1" si="324"/>
        <v>12.419430398453235</v>
      </c>
      <c r="X507" s="80">
        <f t="shared" ca="1" si="325"/>
        <v>35.438216866379257</v>
      </c>
      <c r="Y507" s="94">
        <f t="shared" ca="1" si="326"/>
        <v>9.0226235473200455E-7</v>
      </c>
      <c r="Z507" s="80">
        <f t="shared" ca="1" si="327"/>
        <v>14</v>
      </c>
      <c r="AA507" s="80">
        <f t="shared" ca="1" si="328"/>
        <v>471.99887649599992</v>
      </c>
      <c r="AB507" s="80">
        <f t="shared" ca="1" si="329"/>
        <v>1179.3234952748535</v>
      </c>
      <c r="AC507" s="80">
        <f t="shared" si="330"/>
        <v>13.442145466254962</v>
      </c>
      <c r="AD507" s="69">
        <f t="shared" si="331"/>
        <v>3966.3771134117646</v>
      </c>
      <c r="AE507" s="69">
        <f t="shared" si="354"/>
        <v>3261.5438668235297</v>
      </c>
      <c r="AF507" s="69">
        <f t="shared" si="332"/>
        <v>3548.6395199999997</v>
      </c>
      <c r="AG507" s="95">
        <f t="shared" si="355"/>
        <v>2948.9554799999996</v>
      </c>
      <c r="AH507" s="93">
        <f t="shared" si="333"/>
        <v>29.575920050371415</v>
      </c>
      <c r="AI507" s="81">
        <f t="shared" si="334"/>
        <v>1.166306514789782</v>
      </c>
      <c r="AJ507" s="80">
        <f t="shared" si="335"/>
        <v>34.066939391999995</v>
      </c>
      <c r="AK507" s="80">
        <f t="shared" si="336"/>
        <v>44.310454669398766</v>
      </c>
      <c r="AL507" s="78">
        <f t="shared" ca="1" si="337"/>
        <v>0.82742864179299136</v>
      </c>
      <c r="AM507" s="80">
        <f t="shared" ca="1" si="338"/>
        <v>41.846205046024778</v>
      </c>
      <c r="AN507" s="80">
        <f t="shared" si="339"/>
        <v>33.477731320754714</v>
      </c>
      <c r="AO507" s="80">
        <f t="shared" si="340"/>
        <v>2.5006766536827612</v>
      </c>
      <c r="AP507" s="80">
        <f t="shared" si="341"/>
        <v>2.6321249093281023</v>
      </c>
      <c r="AQ507" s="80">
        <f t="shared" ca="1" si="342"/>
        <v>2.4712305941181865</v>
      </c>
      <c r="AR507" s="80">
        <f t="shared" si="343"/>
        <v>2.5302340493955375</v>
      </c>
      <c r="AS507" s="78">
        <f t="shared" si="344"/>
        <v>-2.7777692966841419E-3</v>
      </c>
      <c r="AT507" s="96">
        <f t="shared" ca="1" si="345"/>
        <v>5</v>
      </c>
      <c r="AU507" s="97" t="str">
        <f t="shared" ca="1" si="346"/>
        <v>Sand mixture</v>
      </c>
      <c r="AV507" s="98">
        <f t="shared" si="347"/>
        <v>5</v>
      </c>
      <c r="AW507" s="99" t="str">
        <f t="shared" si="348"/>
        <v>Sand mixture</v>
      </c>
      <c r="AX507" s="100"/>
      <c r="AY507" s="100"/>
      <c r="AZ507" s="100"/>
      <c r="BA507" s="100"/>
      <c r="BB507" s="100"/>
      <c r="BC507" s="100"/>
      <c r="BD507" s="100"/>
      <c r="BE507" s="100"/>
      <c r="BF507" s="100"/>
      <c r="BG507" s="100"/>
      <c r="BH507" s="100"/>
      <c r="BI507" s="100"/>
      <c r="BJ507" s="100"/>
      <c r="BK507" s="100"/>
      <c r="BL507" s="100"/>
      <c r="BM507" s="100"/>
      <c r="BN507" s="100"/>
      <c r="BO507" s="100"/>
      <c r="BP507" s="100"/>
      <c r="BQ507" s="100"/>
    </row>
    <row r="508" spans="1:69">
      <c r="A508">
        <v>9.9</v>
      </c>
      <c r="C508" s="89">
        <f t="shared" si="309"/>
        <v>-32.47992</v>
      </c>
      <c r="D508" s="84">
        <f t="shared" si="310"/>
        <v>32.47992</v>
      </c>
      <c r="E508" s="76">
        <v>2.3702000000000001</v>
      </c>
      <c r="F508" s="91">
        <f t="shared" si="311"/>
        <v>24.744888</v>
      </c>
      <c r="G508" s="80">
        <f t="shared" si="312"/>
        <v>24.9175656</v>
      </c>
      <c r="H508" s="81">
        <f t="shared" si="353"/>
        <v>29.389800599999997</v>
      </c>
      <c r="I508" s="102">
        <v>130.4</v>
      </c>
      <c r="J508" s="92">
        <f t="shared" si="313"/>
        <v>1.3613759999999999</v>
      </c>
      <c r="K508" s="102">
        <v>82.7</v>
      </c>
      <c r="L508" s="78">
        <f t="shared" si="314"/>
        <v>0.86338800000000004</v>
      </c>
      <c r="M508" s="81">
        <f t="shared" si="315"/>
        <v>1.013373504</v>
      </c>
      <c r="N508" s="14">
        <f t="shared" si="349"/>
        <v>117</v>
      </c>
      <c r="O508" s="78">
        <f t="shared" si="316"/>
        <v>1.7760282719999989</v>
      </c>
      <c r="P508" s="78">
        <f t="shared" si="317"/>
        <v>0.7626547680000022</v>
      </c>
      <c r="Q508" s="93">
        <f t="shared" si="318"/>
        <v>7.6367073182400009</v>
      </c>
      <c r="R508" s="80">
        <f t="shared" si="319"/>
        <v>10.013321411818643</v>
      </c>
      <c r="S508" s="80">
        <f t="shared" si="320"/>
        <v>1999.8397234078743</v>
      </c>
      <c r="T508" s="69">
        <f t="shared" si="321"/>
        <v>335.56809792000098</v>
      </c>
      <c r="U508" s="78">
        <f t="shared" si="322"/>
        <v>1.9287494777478578</v>
      </c>
      <c r="V508" s="69">
        <f t="shared" si="323"/>
        <v>120.35396741146633</v>
      </c>
      <c r="W508" s="80">
        <f t="shared" ca="1" si="324"/>
        <v>10.910753511771105</v>
      </c>
      <c r="X508" s="80">
        <f t="shared" ca="1" si="325"/>
        <v>33.838418825272861</v>
      </c>
      <c r="Y508" s="94">
        <f t="shared" ca="1" si="326"/>
        <v>8.039095384535791E-8</v>
      </c>
      <c r="Z508" s="80">
        <f t="shared" ca="1" si="327"/>
        <v>14</v>
      </c>
      <c r="AA508" s="80">
        <f t="shared" ca="1" si="328"/>
        <v>323.98152259200003</v>
      </c>
      <c r="AB508" s="80">
        <f t="shared" ca="1" si="329"/>
        <v>72.125123896917017</v>
      </c>
      <c r="AC508" s="80">
        <f t="shared" si="330"/>
        <v>15.887101185452849</v>
      </c>
      <c r="AD508" s="69">
        <f t="shared" si="331"/>
        <v>2722.5338032941181</v>
      </c>
      <c r="AE508" s="69">
        <f t="shared" si="354"/>
        <v>3249.3564861176474</v>
      </c>
      <c r="AF508" s="69">
        <f t="shared" si="332"/>
        <v>2491.7565599999998</v>
      </c>
      <c r="AG508" s="95">
        <f t="shared" si="355"/>
        <v>2938.9800599999999</v>
      </c>
      <c r="AH508" s="93">
        <f t="shared" si="333"/>
        <v>16.4328292590045</v>
      </c>
      <c r="AI508" s="81">
        <f t="shared" si="334"/>
        <v>1.7850488282792667</v>
      </c>
      <c r="AJ508" s="80">
        <f t="shared" si="335"/>
        <v>23.920862975999999</v>
      </c>
      <c r="AK508" s="80">
        <f t="shared" si="336"/>
        <v>30.343398217632249</v>
      </c>
      <c r="AL508" s="78">
        <f t="shared" ca="1" si="337"/>
        <v>0.9591242809344187</v>
      </c>
      <c r="AM508" s="80">
        <f t="shared" ca="1" si="338"/>
        <v>29.937800720934614</v>
      </c>
      <c r="AN508" s="80">
        <f t="shared" si="339"/>
        <v>23.507137358490564</v>
      </c>
      <c r="AO508" s="80">
        <f t="shared" si="340"/>
        <v>5.46351927734064</v>
      </c>
      <c r="AP508" s="80">
        <f t="shared" si="341"/>
        <v>5.8828243806983771</v>
      </c>
      <c r="AQ508" s="80">
        <f t="shared" ca="1" si="342"/>
        <v>2.8166666651574399</v>
      </c>
      <c r="AR508" s="80">
        <f t="shared" si="343"/>
        <v>2.8699583654333369</v>
      </c>
      <c r="AS508" s="78">
        <f t="shared" si="344"/>
        <v>-6.4812247291162325E-3</v>
      </c>
      <c r="AT508" s="96">
        <f t="shared" ca="1" si="345"/>
        <v>4</v>
      </c>
      <c r="AU508" s="97" t="str">
        <f t="shared" ca="1" si="346"/>
        <v>Silt mxture</v>
      </c>
      <c r="AV508" s="98">
        <f t="shared" si="347"/>
        <v>4</v>
      </c>
      <c r="AW508" s="99" t="str">
        <f t="shared" si="348"/>
        <v>Silt mxture</v>
      </c>
      <c r="AX508" s="100"/>
      <c r="AY508" s="100"/>
      <c r="AZ508" s="100"/>
      <c r="BA508" s="100"/>
      <c r="BB508" s="100"/>
      <c r="BC508" s="100"/>
      <c r="BD508" s="100"/>
      <c r="BE508" s="100"/>
      <c r="BF508" s="100"/>
      <c r="BG508" s="100"/>
      <c r="BH508" s="100"/>
      <c r="BI508" s="100"/>
      <c r="BJ508" s="100"/>
      <c r="BK508" s="100"/>
      <c r="BL508" s="100"/>
      <c r="BM508" s="100"/>
      <c r="BN508" s="100"/>
      <c r="BO508" s="100"/>
      <c r="BP508" s="100"/>
      <c r="BQ508" s="100"/>
    </row>
    <row r="509" spans="1:69">
      <c r="A509">
        <v>9.92</v>
      </c>
      <c r="C509" s="89">
        <f t="shared" si="309"/>
        <v>-32.545535999999998</v>
      </c>
      <c r="D509" s="84">
        <f t="shared" si="310"/>
        <v>32.545535999999998</v>
      </c>
      <c r="E509" s="76">
        <v>3.4910000000000001</v>
      </c>
      <c r="F509" s="91">
        <f t="shared" si="311"/>
        <v>36.446039999999996</v>
      </c>
      <c r="G509" s="80">
        <f t="shared" si="312"/>
        <v>36.605563199999999</v>
      </c>
      <c r="H509" s="81">
        <f t="shared" si="353"/>
        <v>31.789591199999997</v>
      </c>
      <c r="I509" s="102">
        <v>112.7</v>
      </c>
      <c r="J509" s="92">
        <f t="shared" si="313"/>
        <v>1.176588</v>
      </c>
      <c r="K509" s="102">
        <v>76.400000000000006</v>
      </c>
      <c r="L509" s="78">
        <f t="shared" si="314"/>
        <v>0.79761599999999999</v>
      </c>
      <c r="M509" s="81">
        <f t="shared" si="315"/>
        <v>1.0154207231999999</v>
      </c>
      <c r="N509" s="14">
        <f t="shared" si="349"/>
        <v>117</v>
      </c>
      <c r="O509" s="78">
        <f t="shared" si="316"/>
        <v>1.7798668079999989</v>
      </c>
      <c r="P509" s="78">
        <f t="shared" si="317"/>
        <v>0.7644460848000022</v>
      </c>
      <c r="Q509" s="93">
        <f t="shared" si="318"/>
        <v>11.492479809359999</v>
      </c>
      <c r="R509" s="80">
        <f t="shared" si="319"/>
        <v>15.033734932878508</v>
      </c>
      <c r="S509" s="80">
        <f t="shared" si="320"/>
        <v>3482.2221134330789</v>
      </c>
      <c r="T509" s="69">
        <f t="shared" si="321"/>
        <v>336.35627731200094</v>
      </c>
      <c r="U509" s="78">
        <f t="shared" si="322"/>
        <v>1.926677718859545</v>
      </c>
      <c r="V509" s="69">
        <f t="shared" si="323"/>
        <v>120.22468965683561</v>
      </c>
      <c r="W509" s="80">
        <f t="shared" ca="1" si="324"/>
        <v>13.335316611288917</v>
      </c>
      <c r="X509" s="80">
        <f t="shared" ca="1" si="325"/>
        <v>35.611651205188409</v>
      </c>
      <c r="Y509" s="94">
        <f t="shared" ca="1" si="326"/>
        <v>5.8530352644036863E-7</v>
      </c>
      <c r="Z509" s="80">
        <f t="shared" ca="1" si="327"/>
        <v>14</v>
      </c>
      <c r="AA509" s="80">
        <f t="shared" ca="1" si="328"/>
        <v>487.55974948799997</v>
      </c>
      <c r="AB509" s="80">
        <f t="shared" ca="1" si="329"/>
        <v>790.25660508657904</v>
      </c>
      <c r="AC509" s="80">
        <f t="shared" si="330"/>
        <v>14.201072236122691</v>
      </c>
      <c r="AD509" s="69">
        <f t="shared" si="331"/>
        <v>4097.1407519999993</v>
      </c>
      <c r="AE509" s="69">
        <f t="shared" si="354"/>
        <v>3531.2331995294116</v>
      </c>
      <c r="AF509" s="69">
        <f t="shared" si="332"/>
        <v>3660.5563199999997</v>
      </c>
      <c r="AG509" s="95">
        <f t="shared" si="355"/>
        <v>3178.9591199999995</v>
      </c>
      <c r="AH509" s="93">
        <f t="shared" si="333"/>
        <v>25.148620465646026</v>
      </c>
      <c r="AI509" s="81">
        <f t="shared" si="334"/>
        <v>1.5391379763660169</v>
      </c>
      <c r="AJ509" s="80">
        <f t="shared" si="335"/>
        <v>35.141340671999998</v>
      </c>
      <c r="AK509" s="80">
        <f t="shared" si="336"/>
        <v>45.556772523874265</v>
      </c>
      <c r="AL509" s="78">
        <f t="shared" ca="1" si="337"/>
        <v>0.85115342226700608</v>
      </c>
      <c r="AM509" s="80">
        <f t="shared" ca="1" si="338"/>
        <v>43.393315782854394</v>
      </c>
      <c r="AN509" s="80">
        <f t="shared" si="339"/>
        <v>34.533550188679243</v>
      </c>
      <c r="AO509" s="80">
        <f t="shared" si="340"/>
        <v>3.2142327480976993</v>
      </c>
      <c r="AP509" s="80">
        <f t="shared" si="341"/>
        <v>3.3785053046930038</v>
      </c>
      <c r="AQ509" s="80">
        <f t="shared" ca="1" si="342"/>
        <v>2.5330568101892394</v>
      </c>
      <c r="AR509" s="80">
        <f t="shared" si="343"/>
        <v>2.591232916658861</v>
      </c>
      <c r="AS509" s="78">
        <f t="shared" si="344"/>
        <v>-6.2541383450994822E-3</v>
      </c>
      <c r="AT509" s="96">
        <f t="shared" ca="1" si="345"/>
        <v>5</v>
      </c>
      <c r="AU509" s="97" t="str">
        <f t="shared" ca="1" si="346"/>
        <v>Sand mixture</v>
      </c>
      <c r="AV509" s="98">
        <f t="shared" si="347"/>
        <v>5</v>
      </c>
      <c r="AW509" s="99" t="str">
        <f t="shared" si="348"/>
        <v>Sand mixture</v>
      </c>
      <c r="AX509" s="100"/>
      <c r="AY509" s="100"/>
      <c r="AZ509" s="100"/>
      <c r="BA509" s="100"/>
      <c r="BB509" s="100"/>
      <c r="BC509" s="100"/>
      <c r="BD509" s="100"/>
      <c r="BE509" s="100"/>
      <c r="BF509" s="100"/>
      <c r="BG509" s="100"/>
      <c r="BH509" s="100"/>
      <c r="BI509" s="100"/>
      <c r="BJ509" s="100"/>
      <c r="BK509" s="100"/>
      <c r="BL509" s="100"/>
      <c r="BM509" s="100"/>
      <c r="BN509" s="100"/>
      <c r="BO509" s="100"/>
      <c r="BP509" s="100"/>
      <c r="BQ509" s="100"/>
    </row>
    <row r="510" spans="1:69">
      <c r="A510">
        <v>9.94</v>
      </c>
      <c r="C510" s="89">
        <f t="shared" si="309"/>
        <v>-32.611151999999997</v>
      </c>
      <c r="D510" s="84">
        <f t="shared" si="310"/>
        <v>32.611151999999997</v>
      </c>
      <c r="E510" s="76">
        <v>3.1587999999999998</v>
      </c>
      <c r="F510" s="91">
        <f t="shared" si="311"/>
        <v>32.977871999999998</v>
      </c>
      <c r="G510" s="80">
        <f t="shared" si="312"/>
        <v>33.1317576</v>
      </c>
      <c r="H510" s="81">
        <f t="shared" si="353"/>
        <v>32.535320400000003</v>
      </c>
      <c r="I510" s="102">
        <v>107</v>
      </c>
      <c r="J510" s="92">
        <f t="shared" si="313"/>
        <v>1.1170799999999999</v>
      </c>
      <c r="K510" s="102">
        <v>73.7</v>
      </c>
      <c r="L510" s="78">
        <f t="shared" si="314"/>
        <v>0.769428</v>
      </c>
      <c r="M510" s="81">
        <f t="shared" si="315"/>
        <v>1.0174679423999999</v>
      </c>
      <c r="N510" s="14">
        <f t="shared" si="349"/>
        <v>117</v>
      </c>
      <c r="O510" s="78">
        <f t="shared" si="316"/>
        <v>1.7837053439999988</v>
      </c>
      <c r="P510" s="78">
        <f t="shared" si="317"/>
        <v>0.7662374016000022</v>
      </c>
      <c r="Q510" s="93">
        <f t="shared" si="318"/>
        <v>10.344857244480002</v>
      </c>
      <c r="R510" s="80">
        <f t="shared" si="319"/>
        <v>13.500851332600849</v>
      </c>
      <c r="S510" s="80">
        <f t="shared" si="320"/>
        <v>3301.4700359550857</v>
      </c>
      <c r="T510" s="69">
        <f t="shared" si="321"/>
        <v>337.14445670400096</v>
      </c>
      <c r="U510" s="78">
        <f t="shared" si="322"/>
        <v>1.9166946458960721</v>
      </c>
      <c r="V510" s="69">
        <f t="shared" si="323"/>
        <v>119.60174590391489</v>
      </c>
      <c r="W510" s="80">
        <f t="shared" ca="1" si="324"/>
        <v>12.450151997597441</v>
      </c>
      <c r="X510" s="80">
        <f t="shared" ca="1" si="325"/>
        <v>35.127936626977345</v>
      </c>
      <c r="Y510" s="94">
        <f t="shared" ca="1" si="326"/>
        <v>4.1876990990030616E-7</v>
      </c>
      <c r="Z510" s="80">
        <f t="shared" ca="1" si="327"/>
        <v>14</v>
      </c>
      <c r="AA510" s="80">
        <f t="shared" ca="1" si="328"/>
        <v>438.87273158400001</v>
      </c>
      <c r="AB510" s="80">
        <f t="shared" ca="1" si="329"/>
        <v>508.94776872867584</v>
      </c>
      <c r="AC510" s="80">
        <f t="shared" si="330"/>
        <v>14.36311600011912</v>
      </c>
      <c r="AD510" s="69">
        <f t="shared" si="331"/>
        <v>3688.0061477647064</v>
      </c>
      <c r="AE510" s="69">
        <f t="shared" si="354"/>
        <v>3618.5144541176473</v>
      </c>
      <c r="AF510" s="69">
        <f t="shared" si="332"/>
        <v>3313.1757599999996</v>
      </c>
      <c r="AG510" s="95">
        <f t="shared" si="355"/>
        <v>3253.5320399999996</v>
      </c>
      <c r="AH510" s="93">
        <f t="shared" si="333"/>
        <v>23.92603853187418</v>
      </c>
      <c r="AI510" s="81">
        <f t="shared" si="334"/>
        <v>1.4578771509552957</v>
      </c>
      <c r="AJ510" s="80">
        <f t="shared" si="335"/>
        <v>31.806487296</v>
      </c>
      <c r="AK510" s="80">
        <f t="shared" si="336"/>
        <v>40.911670704851055</v>
      </c>
      <c r="AL510" s="78">
        <f t="shared" ca="1" si="337"/>
        <v>0.86946145818115805</v>
      </c>
      <c r="AM510" s="80">
        <f t="shared" ca="1" si="338"/>
        <v>39.214689828085909</v>
      </c>
      <c r="AN510" s="80">
        <f t="shared" si="339"/>
        <v>31.256375094339621</v>
      </c>
      <c r="AO510" s="80">
        <f t="shared" si="340"/>
        <v>3.3716291586052169</v>
      </c>
      <c r="AP510" s="80">
        <f t="shared" si="341"/>
        <v>3.5634749836369535</v>
      </c>
      <c r="AQ510" s="80">
        <f t="shared" ca="1" si="342"/>
        <v>2.5808876234141223</v>
      </c>
      <c r="AR510" s="80">
        <f t="shared" si="343"/>
        <v>2.6373872420087956</v>
      </c>
      <c r="AS510" s="78">
        <f t="shared" si="344"/>
        <v>-7.9124514778274695E-3</v>
      </c>
      <c r="AT510" s="96">
        <f t="shared" ca="1" si="345"/>
        <v>5</v>
      </c>
      <c r="AU510" s="97" t="str">
        <f t="shared" ca="1" si="346"/>
        <v>Sand mixture</v>
      </c>
      <c r="AV510" s="98">
        <f t="shared" si="347"/>
        <v>4</v>
      </c>
      <c r="AW510" s="99" t="str">
        <f t="shared" si="348"/>
        <v>Silt mxture</v>
      </c>
      <c r="AX510" s="100"/>
      <c r="AY510" s="100"/>
      <c r="AZ510" s="100"/>
      <c r="BA510" s="100"/>
      <c r="BB510" s="100"/>
      <c r="BC510" s="100"/>
      <c r="BD510" s="100"/>
      <c r="BE510" s="100"/>
      <c r="BF510" s="100"/>
      <c r="BG510" s="100"/>
      <c r="BH510" s="100"/>
      <c r="BI510" s="100"/>
      <c r="BJ510" s="100"/>
      <c r="BK510" s="100"/>
      <c r="BL510" s="100"/>
      <c r="BM510" s="100"/>
      <c r="BN510" s="100"/>
      <c r="BO510" s="100"/>
      <c r="BP510" s="100"/>
      <c r="BQ510" s="100"/>
    </row>
    <row r="511" spans="1:69">
      <c r="A511">
        <v>9.9600000000000009</v>
      </c>
      <c r="C511" s="89">
        <f t="shared" si="309"/>
        <v>-32.676768000000003</v>
      </c>
      <c r="D511" s="84">
        <f t="shared" si="310"/>
        <v>32.676768000000003</v>
      </c>
      <c r="E511" s="76">
        <v>3.0592999999999999</v>
      </c>
      <c r="F511" s="91">
        <f t="shared" si="311"/>
        <v>31.939091999999999</v>
      </c>
      <c r="G511" s="80">
        <f t="shared" si="312"/>
        <v>32.083372799999999</v>
      </c>
      <c r="H511" s="81">
        <f t="shared" si="353"/>
        <v>31.684564799999997</v>
      </c>
      <c r="I511" s="102">
        <v>120.9</v>
      </c>
      <c r="J511" s="92">
        <f t="shared" si="313"/>
        <v>1.2621960000000001</v>
      </c>
      <c r="K511" s="102">
        <v>69.099999999999994</v>
      </c>
      <c r="L511" s="78">
        <f t="shared" si="314"/>
        <v>0.72140399999999993</v>
      </c>
      <c r="M511" s="81">
        <f t="shared" si="315"/>
        <v>1.0195151616</v>
      </c>
      <c r="N511" s="14">
        <f t="shared" si="349"/>
        <v>117</v>
      </c>
      <c r="O511" s="78">
        <f t="shared" si="316"/>
        <v>1.7875438799999992</v>
      </c>
      <c r="P511" s="78">
        <f t="shared" si="317"/>
        <v>0.76802871840000231</v>
      </c>
      <c r="Q511" s="93">
        <f t="shared" si="318"/>
        <v>9.9976235436000014</v>
      </c>
      <c r="R511" s="80">
        <f t="shared" si="319"/>
        <v>13.017252225187066</v>
      </c>
      <c r="S511" s="80">
        <f t="shared" si="320"/>
        <v>2823.8206800360826</v>
      </c>
      <c r="T511" s="69">
        <f t="shared" si="321"/>
        <v>337.93263609600098</v>
      </c>
      <c r="U511" s="78">
        <f t="shared" si="322"/>
        <v>1.9297593259699013</v>
      </c>
      <c r="V511" s="69">
        <f t="shared" si="323"/>
        <v>120.41698194052184</v>
      </c>
      <c r="W511" s="80">
        <f t="shared" ca="1" si="324"/>
        <v>12.503351009694159</v>
      </c>
      <c r="X511" s="80">
        <f t="shared" ca="1" si="325"/>
        <v>34.988188735100323</v>
      </c>
      <c r="Y511" s="94">
        <f t="shared" ca="1" si="326"/>
        <v>2.8267845938620738E-7</v>
      </c>
      <c r="Z511" s="80">
        <f t="shared" ca="1" si="327"/>
        <v>14</v>
      </c>
      <c r="AA511" s="80">
        <f t="shared" ca="1" si="328"/>
        <v>424.14160488000005</v>
      </c>
      <c r="AB511" s="80">
        <f t="shared" ca="1" si="329"/>
        <v>332.01884888050682</v>
      </c>
      <c r="AC511" s="80">
        <f t="shared" si="330"/>
        <v>14.838207719023043</v>
      </c>
      <c r="AD511" s="69">
        <f t="shared" si="331"/>
        <v>3564.2151670588237</v>
      </c>
      <c r="AE511" s="69">
        <f t="shared" si="354"/>
        <v>3517.9739675294122</v>
      </c>
      <c r="AF511" s="69">
        <f t="shared" si="332"/>
        <v>3208.3372800000002</v>
      </c>
      <c r="AG511" s="95">
        <f t="shared" si="355"/>
        <v>3168.4564799999998</v>
      </c>
      <c r="AH511" s="93">
        <f t="shared" si="333"/>
        <v>21.373618463760124</v>
      </c>
      <c r="AI511" s="81">
        <f t="shared" si="334"/>
        <v>1.6434229212541336</v>
      </c>
      <c r="AJ511" s="80">
        <f t="shared" si="335"/>
        <v>30.800037887999999</v>
      </c>
      <c r="AK511" s="80">
        <f t="shared" si="336"/>
        <v>39.446218864203232</v>
      </c>
      <c r="AL511" s="78">
        <f t="shared" ca="1" si="337"/>
        <v>0.89093744400067898</v>
      </c>
      <c r="AM511" s="80">
        <f t="shared" ca="1" si="338"/>
        <v>38.084164332645258</v>
      </c>
      <c r="AN511" s="80">
        <f t="shared" si="339"/>
        <v>30.267332830188678</v>
      </c>
      <c r="AO511" s="80">
        <f t="shared" si="340"/>
        <v>3.9341125631280267</v>
      </c>
      <c r="AP511" s="80">
        <f t="shared" si="341"/>
        <v>4.1662368880316478</v>
      </c>
      <c r="AQ511" s="80">
        <f t="shared" ca="1" si="342"/>
        <v>2.6370332657869548</v>
      </c>
      <c r="AR511" s="80">
        <f t="shared" si="343"/>
        <v>2.6925624716605934</v>
      </c>
      <c r="AS511" s="78">
        <f t="shared" si="344"/>
        <v>-9.8400067675058697E-3</v>
      </c>
      <c r="AT511" s="96">
        <f t="shared" ca="1" si="345"/>
        <v>4</v>
      </c>
      <c r="AU511" s="97" t="str">
        <f t="shared" ca="1" si="346"/>
        <v>Silt mxture</v>
      </c>
      <c r="AV511" s="98">
        <f t="shared" si="347"/>
        <v>4</v>
      </c>
      <c r="AW511" s="99" t="str">
        <f t="shared" si="348"/>
        <v>Silt mxture</v>
      </c>
      <c r="AX511" s="100"/>
      <c r="AY511" s="100"/>
      <c r="AZ511" s="100"/>
      <c r="BA511" s="100"/>
      <c r="BB511" s="100"/>
      <c r="BC511" s="100"/>
      <c r="BD511" s="100"/>
      <c r="BE511" s="100"/>
      <c r="BF511" s="100"/>
      <c r="BG511" s="100"/>
      <c r="BH511" s="100"/>
      <c r="BI511" s="100"/>
      <c r="BJ511" s="100"/>
      <c r="BK511" s="100"/>
      <c r="BL511" s="100"/>
      <c r="BM511" s="100"/>
      <c r="BN511" s="100"/>
      <c r="BO511" s="100"/>
      <c r="BP511" s="100"/>
      <c r="BQ511" s="100"/>
    </row>
    <row r="512" spans="1:69">
      <c r="A512">
        <v>9.98</v>
      </c>
      <c r="C512" s="89">
        <f t="shared" si="309"/>
        <v>-32.742384000000001</v>
      </c>
      <c r="D512" s="84">
        <f t="shared" si="310"/>
        <v>32.742384000000001</v>
      </c>
      <c r="E512" s="76">
        <v>4.7423000000000002</v>
      </c>
      <c r="F512" s="91">
        <f t="shared" si="311"/>
        <v>49.509611999999997</v>
      </c>
      <c r="G512" s="80">
        <f t="shared" si="312"/>
        <v>49.658904</v>
      </c>
      <c r="H512" s="81">
        <f t="shared" si="353"/>
        <v>37.869899400000001</v>
      </c>
      <c r="I512" s="102">
        <v>131.4</v>
      </c>
      <c r="J512" s="92">
        <f t="shared" si="313"/>
        <v>1.3718159999999999</v>
      </c>
      <c r="K512" s="102">
        <v>71.5</v>
      </c>
      <c r="L512" s="78">
        <f t="shared" si="314"/>
        <v>0.74646000000000001</v>
      </c>
      <c r="M512" s="81">
        <f t="shared" si="315"/>
        <v>1.0215623808000001</v>
      </c>
      <c r="N512" s="14">
        <f t="shared" si="349"/>
        <v>117</v>
      </c>
      <c r="O512" s="78">
        <f t="shared" si="316"/>
        <v>1.7913824159999991</v>
      </c>
      <c r="P512" s="78">
        <f t="shared" si="317"/>
        <v>0.76982003520000231</v>
      </c>
      <c r="Q512" s="93">
        <f t="shared" si="318"/>
        <v>15.796282122720001</v>
      </c>
      <c r="R512" s="80">
        <f t="shared" si="319"/>
        <v>20.519447923456635</v>
      </c>
      <c r="S512" s="80">
        <f t="shared" si="320"/>
        <v>4105.1227916348926</v>
      </c>
      <c r="T512" s="69">
        <f t="shared" si="321"/>
        <v>338.72081548800105</v>
      </c>
      <c r="U512" s="78">
        <f t="shared" si="322"/>
        <v>1.9565995134730134</v>
      </c>
      <c r="V512" s="69">
        <f t="shared" si="323"/>
        <v>122.09180964071604</v>
      </c>
      <c r="W512" s="80">
        <f t="shared" ca="1" si="324"/>
        <v>16.501744195217185</v>
      </c>
      <c r="X512" s="80">
        <f t="shared" ca="1" si="325"/>
        <v>37.020595050935867</v>
      </c>
      <c r="Y512" s="94">
        <f t="shared" ca="1" si="326"/>
        <v>1.5784130603534407E-6</v>
      </c>
      <c r="Z512" s="80">
        <f t="shared" ca="1" si="327"/>
        <v>14</v>
      </c>
      <c r="AA512" s="80">
        <f t="shared" ca="1" si="328"/>
        <v>670.14530217600009</v>
      </c>
      <c r="AB512" s="80">
        <f t="shared" ca="1" si="329"/>
        <v>2929.198423262128</v>
      </c>
      <c r="AC512" s="80">
        <f t="shared" si="330"/>
        <v>13.700784454726911</v>
      </c>
      <c r="AD512" s="69">
        <f t="shared" si="331"/>
        <v>5631.4731275294116</v>
      </c>
      <c r="AE512" s="69">
        <f t="shared" si="354"/>
        <v>4245.2087985882354</v>
      </c>
      <c r="AF512" s="69">
        <f t="shared" si="332"/>
        <v>4965.8904000000002</v>
      </c>
      <c r="AG512" s="95">
        <f t="shared" si="355"/>
        <v>3786.9899399999999</v>
      </c>
      <c r="AH512" s="93">
        <f t="shared" si="333"/>
        <v>29.437304859797063</v>
      </c>
      <c r="AI512" s="81">
        <f t="shared" si="334"/>
        <v>1.7819957097422083</v>
      </c>
      <c r="AJ512" s="80">
        <f t="shared" si="335"/>
        <v>47.67254784</v>
      </c>
      <c r="AK512" s="80">
        <f t="shared" si="336"/>
        <v>62.180145222595861</v>
      </c>
      <c r="AL512" s="78">
        <f t="shared" ca="1" si="337"/>
        <v>0.79741024633666602</v>
      </c>
      <c r="AM512" s="80">
        <f t="shared" ca="1" si="338"/>
        <v>58.278537014260777</v>
      </c>
      <c r="AN512" s="80">
        <f t="shared" si="339"/>
        <v>46.848022641509431</v>
      </c>
      <c r="AO512" s="80">
        <f t="shared" si="340"/>
        <v>2.7624773998234033</v>
      </c>
      <c r="AP512" s="80">
        <f t="shared" si="341"/>
        <v>2.8658596781382921</v>
      </c>
      <c r="AQ512" s="80">
        <f t="shared" ca="1" si="342"/>
        <v>2.3913332822187536</v>
      </c>
      <c r="AR512" s="80">
        <f t="shared" si="343"/>
        <v>2.4489641497249695</v>
      </c>
      <c r="AS512" s="78">
        <f t="shared" si="344"/>
        <v>-5.7471615762942404E-3</v>
      </c>
      <c r="AT512" s="96">
        <f t="shared" ca="1" si="345"/>
        <v>5</v>
      </c>
      <c r="AU512" s="97" t="str">
        <f t="shared" ca="1" si="346"/>
        <v>Sand mixture</v>
      </c>
      <c r="AV512" s="98">
        <f t="shared" si="347"/>
        <v>5</v>
      </c>
      <c r="AW512" s="99" t="str">
        <f t="shared" si="348"/>
        <v>Sand mixture</v>
      </c>
      <c r="AX512" s="100"/>
      <c r="AY512" s="100"/>
      <c r="AZ512" s="100"/>
      <c r="BA512" s="100"/>
      <c r="BB512" s="100"/>
      <c r="BC512" s="100"/>
      <c r="BD512" s="100"/>
      <c r="BE512" s="100"/>
      <c r="BF512" s="100"/>
      <c r="BG512" s="100"/>
      <c r="BH512" s="100"/>
      <c r="BI512" s="100"/>
      <c r="BJ512" s="100"/>
      <c r="BK512" s="100"/>
      <c r="BL512" s="100"/>
      <c r="BM512" s="100"/>
      <c r="BN512" s="100"/>
      <c r="BO512" s="100"/>
      <c r="BP512" s="100"/>
      <c r="BQ512" s="100"/>
    </row>
    <row r="513" spans="1:69">
      <c r="A513">
        <v>10</v>
      </c>
      <c r="C513" s="89">
        <f t="shared" si="309"/>
        <v>-32.808</v>
      </c>
      <c r="D513" s="84">
        <f t="shared" si="310"/>
        <v>32.808</v>
      </c>
      <c r="E513" s="76">
        <v>5.9177999999999997</v>
      </c>
      <c r="F513" s="91">
        <f t="shared" si="311"/>
        <v>61.781831999999994</v>
      </c>
      <c r="G513" s="80">
        <f t="shared" si="312"/>
        <v>61.937805599999997</v>
      </c>
      <c r="H513" s="81">
        <f t="shared" si="353"/>
        <v>44.202959999999997</v>
      </c>
      <c r="I513" s="102">
        <v>145.69999999999999</v>
      </c>
      <c r="J513" s="92">
        <f t="shared" si="313"/>
        <v>1.5211079999999999</v>
      </c>
      <c r="K513" s="102">
        <v>74.7</v>
      </c>
      <c r="L513" s="78">
        <f t="shared" si="314"/>
        <v>0.77986800000000001</v>
      </c>
      <c r="M513" s="81">
        <f t="shared" si="315"/>
        <v>1.0236095999999999</v>
      </c>
      <c r="N513" s="14">
        <f t="shared" si="349"/>
        <v>117</v>
      </c>
      <c r="O513" s="78">
        <f t="shared" si="316"/>
        <v>1.7952209519999991</v>
      </c>
      <c r="P513" s="78">
        <f t="shared" si="317"/>
        <v>0.7716113520000023</v>
      </c>
      <c r="Q513" s="93">
        <f t="shared" si="318"/>
        <v>19.847052933840001</v>
      </c>
      <c r="R513" s="80">
        <f t="shared" si="319"/>
        <v>25.721566799654784</v>
      </c>
      <c r="S513" s="80">
        <f t="shared" si="320"/>
        <v>4651.6080343291551</v>
      </c>
      <c r="T513" s="69">
        <f t="shared" si="321"/>
        <v>339.50899488000101</v>
      </c>
      <c r="U513" s="78">
        <f t="shared" si="322"/>
        <v>1.9773491254396758</v>
      </c>
      <c r="V513" s="69">
        <f t="shared" si="323"/>
        <v>123.38658542743576</v>
      </c>
      <c r="W513" s="80">
        <f t="shared" ca="1" si="324"/>
        <v>19.237946650314985</v>
      </c>
      <c r="X513" s="80">
        <f t="shared" ca="1" si="325"/>
        <v>38.042245332478473</v>
      </c>
      <c r="Y513" s="94">
        <f t="shared" ca="1" si="326"/>
        <v>3.2714251915860487E-6</v>
      </c>
      <c r="Z513" s="80">
        <f t="shared" ca="1" si="327"/>
        <v>14</v>
      </c>
      <c r="AA513" s="80">
        <f t="shared" ca="1" si="328"/>
        <v>841.99618507199989</v>
      </c>
      <c r="AB513" s="80">
        <f t="shared" ca="1" si="329"/>
        <v>7627.9223937153856</v>
      </c>
      <c r="AC513" s="80">
        <f t="shared" si="330"/>
        <v>13.320845736224809</v>
      </c>
      <c r="AD513" s="69">
        <f t="shared" si="331"/>
        <v>7075.5981938823525</v>
      </c>
      <c r="AE513" s="69">
        <f t="shared" si="354"/>
        <v>4989.8231590588239</v>
      </c>
      <c r="AF513" s="69">
        <f t="shared" si="332"/>
        <v>6193.7805600000002</v>
      </c>
      <c r="AG513" s="95">
        <f t="shared" si="355"/>
        <v>4420.2960000000003</v>
      </c>
      <c r="AH513" s="93">
        <f t="shared" si="333"/>
        <v>33.295280327281091</v>
      </c>
      <c r="AI513" s="81">
        <f t="shared" si="334"/>
        <v>1.9713395818468924</v>
      </c>
      <c r="AJ513" s="80">
        <f t="shared" si="335"/>
        <v>59.460293375999996</v>
      </c>
      <c r="AK513" s="80">
        <f t="shared" si="336"/>
        <v>77.944141817135701</v>
      </c>
      <c r="AL513" s="78">
        <f t="shared" ca="1" si="337"/>
        <v>0.75782608421503572</v>
      </c>
      <c r="AM513" s="80">
        <f t="shared" ca="1" si="338"/>
        <v>72.17485820154559</v>
      </c>
      <c r="AN513" s="80">
        <f t="shared" si="339"/>
        <v>58.431892075471694</v>
      </c>
      <c r="AO513" s="80">
        <f t="shared" si="340"/>
        <v>2.4558635638844781</v>
      </c>
      <c r="AP513" s="80">
        <f t="shared" si="341"/>
        <v>2.5291696539193937</v>
      </c>
      <c r="AQ513" s="80">
        <f t="shared" ca="1" si="342"/>
        <v>2.2872160691030006</v>
      </c>
      <c r="AR513" s="80">
        <f t="shared" si="343"/>
        <v>2.3439622599283152</v>
      </c>
      <c r="AS513" s="78">
        <f t="shared" si="344"/>
        <v>-4.0527290509139325E-3</v>
      </c>
      <c r="AT513" s="96">
        <f t="shared" ca="1" si="345"/>
        <v>5</v>
      </c>
      <c r="AU513" s="97" t="str">
        <f t="shared" ca="1" si="346"/>
        <v>Sand mixture</v>
      </c>
      <c r="AV513" s="98">
        <f t="shared" si="347"/>
        <v>5</v>
      </c>
      <c r="AW513" s="99" t="str">
        <f t="shared" si="348"/>
        <v>Sand mixture</v>
      </c>
      <c r="AX513" s="100"/>
      <c r="AY513" s="100"/>
      <c r="AZ513" s="100"/>
      <c r="BA513" s="100"/>
      <c r="BB513" s="100"/>
      <c r="BC513" s="100"/>
      <c r="BD513" s="100"/>
      <c r="BE513" s="100"/>
      <c r="BF513" s="100"/>
      <c r="BG513" s="100"/>
      <c r="BH513" s="100"/>
      <c r="BI513" s="100"/>
      <c r="BJ513" s="100"/>
      <c r="BK513" s="100"/>
      <c r="BL513" s="100"/>
      <c r="BM513" s="100"/>
      <c r="BN513" s="100"/>
      <c r="BO513" s="100"/>
      <c r="BP513" s="100"/>
      <c r="BQ513" s="100"/>
    </row>
    <row r="514" spans="1:69">
      <c r="A514">
        <v>10.02</v>
      </c>
      <c r="C514" s="89">
        <f t="shared" si="309"/>
        <v>-32.873615999999998</v>
      </c>
      <c r="D514" s="84">
        <f t="shared" si="310"/>
        <v>32.873615999999998</v>
      </c>
      <c r="E514" s="76">
        <v>7.6840999999999999</v>
      </c>
      <c r="F514" s="91">
        <f t="shared" si="311"/>
        <v>80.222003999999998</v>
      </c>
      <c r="G514" s="80">
        <f t="shared" si="312"/>
        <v>80.3783952</v>
      </c>
      <c r="H514" s="81">
        <f t="shared" si="353"/>
        <v>56.014619400000001</v>
      </c>
      <c r="I514" s="102">
        <v>123.4</v>
      </c>
      <c r="J514" s="92">
        <f t="shared" si="313"/>
        <v>1.2882960000000001</v>
      </c>
      <c r="K514" s="102">
        <v>74.900000000000006</v>
      </c>
      <c r="L514" s="78">
        <f t="shared" si="314"/>
        <v>0.78195599999999998</v>
      </c>
      <c r="M514" s="81">
        <f t="shared" si="315"/>
        <v>1.0256568192</v>
      </c>
      <c r="N514" s="14">
        <f t="shared" si="349"/>
        <v>117</v>
      </c>
      <c r="O514" s="78">
        <f t="shared" si="316"/>
        <v>1.799059487999999</v>
      </c>
      <c r="P514" s="78">
        <f t="shared" si="317"/>
        <v>0.7734026688000023</v>
      </c>
      <c r="Q514" s="93">
        <f t="shared" si="318"/>
        <v>25.931180784960002</v>
      </c>
      <c r="R514" s="80">
        <f t="shared" si="319"/>
        <v>33.528693177635859</v>
      </c>
      <c r="S514" s="80">
        <f t="shared" si="320"/>
        <v>7175.8568922231607</v>
      </c>
      <c r="T514" s="69">
        <f t="shared" si="321"/>
        <v>340.29717427200103</v>
      </c>
      <c r="U514" s="78">
        <f t="shared" si="322"/>
        <v>1.9680566560535626</v>
      </c>
      <c r="V514" s="69">
        <f t="shared" si="323"/>
        <v>122.80673533774231</v>
      </c>
      <c r="W514" s="80">
        <f t="shared" ca="1" si="324"/>
        <v>21.836184814064566</v>
      </c>
      <c r="X514" s="80">
        <f t="shared" ca="1" si="325"/>
        <v>39.192898816467775</v>
      </c>
      <c r="Y514" s="94">
        <f t="shared" ca="1" si="326"/>
        <v>1.3881512471297923E-5</v>
      </c>
      <c r="Z514" s="80">
        <f t="shared" ca="1" si="327"/>
        <v>12.547655306955539</v>
      </c>
      <c r="AA514" s="80">
        <f t="shared" ca="1" si="328"/>
        <v>985.98641876371778</v>
      </c>
      <c r="AB514" s="80">
        <f t="shared" ca="1" si="329"/>
        <v>37902.413820735477</v>
      </c>
      <c r="AC514" s="80">
        <f t="shared" si="330"/>
        <v>12.00295113694429</v>
      </c>
      <c r="AD514" s="69">
        <f t="shared" si="331"/>
        <v>9244.6277308235294</v>
      </c>
      <c r="AE514" s="69">
        <f t="shared" si="354"/>
        <v>6378.9785548235295</v>
      </c>
      <c r="AF514" s="69">
        <f t="shared" si="332"/>
        <v>8037.8395199999995</v>
      </c>
      <c r="AG514" s="95">
        <f t="shared" si="355"/>
        <v>5601.4619399999992</v>
      </c>
      <c r="AH514" s="93">
        <f t="shared" si="333"/>
        <v>47.779971903732523</v>
      </c>
      <c r="AI514" s="81">
        <f t="shared" si="334"/>
        <v>1.6657506522428958</v>
      </c>
      <c r="AJ514" s="80">
        <f t="shared" si="335"/>
        <v>77.163259392000001</v>
      </c>
      <c r="AK514" s="80">
        <f t="shared" si="336"/>
        <v>101.60210053829047</v>
      </c>
      <c r="AL514" s="78">
        <f t="shared" ca="1" si="337"/>
        <v>0.67924162584999348</v>
      </c>
      <c r="AM514" s="80">
        <f t="shared" ca="1" si="338"/>
        <v>91.83131460968653</v>
      </c>
      <c r="AN514" s="80">
        <f t="shared" si="339"/>
        <v>75.828674716981126</v>
      </c>
      <c r="AO514" s="80">
        <f t="shared" si="340"/>
        <v>1.6027889046483477</v>
      </c>
      <c r="AP514" s="80">
        <f t="shared" si="341"/>
        <v>1.6394844628385703</v>
      </c>
      <c r="AQ514" s="80">
        <f t="shared" ca="1" si="342"/>
        <v>2.0807358737210739</v>
      </c>
      <c r="AR514" s="80">
        <f t="shared" si="343"/>
        <v>2.1351585784026863</v>
      </c>
      <c r="AS514" s="78">
        <f t="shared" si="344"/>
        <v>-3.1013346828634991E-3</v>
      </c>
      <c r="AT514" s="96">
        <f t="shared" ca="1" si="345"/>
        <v>5</v>
      </c>
      <c r="AU514" s="97" t="str">
        <f t="shared" ca="1" si="346"/>
        <v>Sand mixture</v>
      </c>
      <c r="AV514" s="98">
        <f t="shared" si="347"/>
        <v>5</v>
      </c>
      <c r="AW514" s="99" t="str">
        <f t="shared" si="348"/>
        <v>Sand mixture</v>
      </c>
      <c r="AX514" s="100"/>
      <c r="AY514" s="100"/>
      <c r="AZ514" s="100"/>
      <c r="BA514" s="100"/>
      <c r="BB514" s="100"/>
      <c r="BC514" s="100"/>
      <c r="BD514" s="100"/>
      <c r="BE514" s="100"/>
      <c r="BF514" s="100"/>
      <c r="BG514" s="100"/>
      <c r="BH514" s="100"/>
      <c r="BI514" s="100"/>
      <c r="BJ514" s="100"/>
      <c r="BK514" s="100"/>
      <c r="BL514" s="100"/>
      <c r="BM514" s="100"/>
      <c r="BN514" s="100"/>
      <c r="BO514" s="100"/>
      <c r="BP514" s="100"/>
      <c r="BQ514" s="100"/>
    </row>
    <row r="515" spans="1:69">
      <c r="A515">
        <v>10.039999999999999</v>
      </c>
      <c r="C515" s="89">
        <f t="shared" si="309"/>
        <v>-32.939231999999997</v>
      </c>
      <c r="D515" s="84">
        <f t="shared" si="310"/>
        <v>32.939231999999997</v>
      </c>
      <c r="E515" s="76">
        <v>7.1542000000000003</v>
      </c>
      <c r="F515" s="91">
        <f t="shared" si="311"/>
        <v>74.689847999999998</v>
      </c>
      <c r="G515" s="80">
        <f t="shared" si="312"/>
        <v>74.835590400000001</v>
      </c>
      <c r="H515" s="81">
        <f t="shared" si="353"/>
        <v>66.702673799999999</v>
      </c>
      <c r="I515" s="102">
        <v>111.7</v>
      </c>
      <c r="J515" s="92">
        <f t="shared" si="313"/>
        <v>1.166148</v>
      </c>
      <c r="K515" s="102">
        <v>69.8</v>
      </c>
      <c r="L515" s="78">
        <f t="shared" si="314"/>
        <v>0.72871199999999992</v>
      </c>
      <c r="M515" s="81">
        <f t="shared" si="315"/>
        <v>1.0277040383999998</v>
      </c>
      <c r="N515" s="14">
        <f t="shared" si="349"/>
        <v>117</v>
      </c>
      <c r="O515" s="78">
        <f t="shared" si="316"/>
        <v>1.802898023999999</v>
      </c>
      <c r="P515" s="78">
        <f t="shared" si="317"/>
        <v>0.7751939856000023</v>
      </c>
      <c r="Q515" s="93">
        <f t="shared" si="318"/>
        <v>24.100788484080002</v>
      </c>
      <c r="R515" s="80">
        <f t="shared" si="319"/>
        <v>31.090009638588622</v>
      </c>
      <c r="S515" s="80">
        <f t="shared" si="320"/>
        <v>7367.9168133032854</v>
      </c>
      <c r="T515" s="69">
        <f t="shared" si="321"/>
        <v>341.08535366400099</v>
      </c>
      <c r="U515" s="78">
        <f t="shared" si="322"/>
        <v>1.9535831169214668</v>
      </c>
      <c r="V515" s="69">
        <f t="shared" si="323"/>
        <v>121.90358649589953</v>
      </c>
      <c r="W515" s="80">
        <f t="shared" ca="1" si="324"/>
        <v>20.532443879736604</v>
      </c>
      <c r="X515" s="80">
        <f t="shared" ca="1" si="325"/>
        <v>38.844500314461179</v>
      </c>
      <c r="Y515" s="94">
        <f t="shared" ca="1" si="326"/>
        <v>1.2476319906609416E-5</v>
      </c>
      <c r="Z515" s="80">
        <f t="shared" ca="1" si="327"/>
        <v>12.792290765929589</v>
      </c>
      <c r="AA515" s="80">
        <f t="shared" ca="1" si="328"/>
        <v>934.25543629248114</v>
      </c>
      <c r="AB515" s="80">
        <f t="shared" ca="1" si="329"/>
        <v>32278.346855097079</v>
      </c>
      <c r="AC515" s="80">
        <f t="shared" si="330"/>
        <v>11.922654522980666</v>
      </c>
      <c r="AD515" s="69">
        <f t="shared" si="331"/>
        <v>8592.0814559999999</v>
      </c>
      <c r="AE515" s="69">
        <f t="shared" si="354"/>
        <v>7635.9451270588233</v>
      </c>
      <c r="AF515" s="69">
        <f t="shared" si="332"/>
        <v>7483.5590400000001</v>
      </c>
      <c r="AG515" s="95">
        <f t="shared" si="355"/>
        <v>6670.2673799999993</v>
      </c>
      <c r="AH515" s="93">
        <f t="shared" si="333"/>
        <v>47.928384252875468</v>
      </c>
      <c r="AI515" s="81">
        <f t="shared" si="334"/>
        <v>1.504330556818495</v>
      </c>
      <c r="AJ515" s="80">
        <f t="shared" si="335"/>
        <v>71.842166784</v>
      </c>
      <c r="AK515" s="80">
        <f t="shared" si="336"/>
        <v>94.212150419965511</v>
      </c>
      <c r="AL515" s="78">
        <f t="shared" ca="1" si="337"/>
        <v>0.6851351544276828</v>
      </c>
      <c r="AM515" s="80">
        <f t="shared" ca="1" si="338"/>
        <v>85.372541510035333</v>
      </c>
      <c r="AN515" s="80">
        <f t="shared" si="339"/>
        <v>70.599613584905654</v>
      </c>
      <c r="AO515" s="80">
        <f t="shared" si="340"/>
        <v>1.5582799491082786</v>
      </c>
      <c r="AP515" s="80">
        <f t="shared" si="341"/>
        <v>1.5967479248830481</v>
      </c>
      <c r="AQ515" s="80">
        <f t="shared" ca="1" si="342"/>
        <v>2.0959826781888369</v>
      </c>
      <c r="AR515" s="80">
        <f t="shared" si="343"/>
        <v>2.1503137361368179</v>
      </c>
      <c r="AS515" s="78">
        <f t="shared" si="344"/>
        <v>-4.0939479111721019E-3</v>
      </c>
      <c r="AT515" s="96">
        <f t="shared" ca="1" si="345"/>
        <v>5</v>
      </c>
      <c r="AU515" s="97" t="str">
        <f t="shared" ca="1" si="346"/>
        <v>Sand mixture</v>
      </c>
      <c r="AV515" s="98">
        <f t="shared" si="347"/>
        <v>5</v>
      </c>
      <c r="AW515" s="99" t="str">
        <f t="shared" si="348"/>
        <v>Sand mixture</v>
      </c>
      <c r="AX515" s="100"/>
      <c r="AY515" s="100"/>
      <c r="AZ515" s="100"/>
      <c r="BA515" s="100"/>
      <c r="BB515" s="100"/>
      <c r="BC515" s="100"/>
      <c r="BD515" s="100"/>
      <c r="BE515" s="100"/>
      <c r="BF515" s="100"/>
      <c r="BG515" s="100"/>
      <c r="BH515" s="100"/>
      <c r="BI515" s="100"/>
      <c r="BJ515" s="100"/>
      <c r="BK515" s="100"/>
      <c r="BL515" s="100"/>
      <c r="BM515" s="100"/>
      <c r="BN515" s="100"/>
      <c r="BO515" s="100"/>
      <c r="BP515" s="100"/>
      <c r="BQ515" s="100"/>
    </row>
    <row r="516" spans="1:69">
      <c r="A516">
        <v>10.06</v>
      </c>
      <c r="C516" s="89">
        <f t="shared" si="309"/>
        <v>-33.004848000000003</v>
      </c>
      <c r="D516" s="84">
        <f t="shared" si="310"/>
        <v>33.004848000000003</v>
      </c>
      <c r="E516" s="76">
        <v>6.4626000000000001</v>
      </c>
      <c r="F516" s="91">
        <f t="shared" si="311"/>
        <v>67.469543999999999</v>
      </c>
      <c r="G516" s="80">
        <f t="shared" si="312"/>
        <v>67.613198400000002</v>
      </c>
      <c r="H516" s="81">
        <f t="shared" si="353"/>
        <v>71.191247399999995</v>
      </c>
      <c r="I516" s="102">
        <v>104.5</v>
      </c>
      <c r="J516" s="92">
        <f t="shared" si="313"/>
        <v>1.0909800000000001</v>
      </c>
      <c r="K516" s="102">
        <v>68.8</v>
      </c>
      <c r="L516" s="78">
        <f t="shared" si="314"/>
        <v>0.71827199999999991</v>
      </c>
      <c r="M516" s="81">
        <f t="shared" si="315"/>
        <v>1.0297512576000001</v>
      </c>
      <c r="N516" s="14">
        <f t="shared" si="349"/>
        <v>117</v>
      </c>
      <c r="O516" s="78">
        <f t="shared" si="316"/>
        <v>1.8067365599999994</v>
      </c>
      <c r="P516" s="78">
        <f t="shared" si="317"/>
        <v>0.77698530240000241</v>
      </c>
      <c r="Q516" s="93">
        <f t="shared" si="318"/>
        <v>21.7161324072</v>
      </c>
      <c r="R516" s="80">
        <f t="shared" si="319"/>
        <v>27.949219039435889</v>
      </c>
      <c r="S516" s="80">
        <f t="shared" si="320"/>
        <v>7096.3140360582438</v>
      </c>
      <c r="T516" s="69">
        <f t="shared" si="321"/>
        <v>341.87353305600107</v>
      </c>
      <c r="U516" s="78">
        <f t="shared" si="322"/>
        <v>1.9418032548058219</v>
      </c>
      <c r="V516" s="69">
        <f t="shared" si="323"/>
        <v>121.16852309988329</v>
      </c>
      <c r="W516" s="80">
        <f t="shared" ca="1" si="324"/>
        <v>19.078416731911865</v>
      </c>
      <c r="X516" s="80">
        <f t="shared" ca="1" si="325"/>
        <v>38.363775098445785</v>
      </c>
      <c r="Y516" s="94">
        <f t="shared" ca="1" si="326"/>
        <v>9.218533965733629E-6</v>
      </c>
      <c r="Z516" s="80">
        <f t="shared" ca="1" si="327"/>
        <v>13.51219197335168</v>
      </c>
      <c r="AA516" s="80">
        <f t="shared" ca="1" si="328"/>
        <v>889.18954546912153</v>
      </c>
      <c r="AB516" s="80">
        <f t="shared" ca="1" si="329"/>
        <v>22699.451151366491</v>
      </c>
      <c r="AC516" s="80">
        <f t="shared" si="330"/>
        <v>12.036837736190565</v>
      </c>
      <c r="AD516" s="69">
        <f t="shared" si="331"/>
        <v>7741.9366870588237</v>
      </c>
      <c r="AE516" s="69">
        <f t="shared" si="354"/>
        <v>8163.5610169411766</v>
      </c>
      <c r="AF516" s="69">
        <f t="shared" si="332"/>
        <v>6761.319840000001</v>
      </c>
      <c r="AG516" s="95">
        <f t="shared" si="355"/>
        <v>7119.1247400000002</v>
      </c>
      <c r="AH516" s="93">
        <f t="shared" si="333"/>
        <v>45.655332656947891</v>
      </c>
      <c r="AI516" s="81">
        <f t="shared" si="334"/>
        <v>1.4041192241733667</v>
      </c>
      <c r="AJ516" s="80">
        <f t="shared" si="335"/>
        <v>64.908670463999997</v>
      </c>
      <c r="AK516" s="80">
        <f t="shared" si="336"/>
        <v>84.694603149805729</v>
      </c>
      <c r="AL516" s="78">
        <f t="shared" ca="1" si="337"/>
        <v>0.70169096252241037</v>
      </c>
      <c r="AM516" s="80">
        <f t="shared" ca="1" si="338"/>
        <v>77.199754284189993</v>
      </c>
      <c r="AN516" s="80">
        <f t="shared" si="339"/>
        <v>63.786036226415092</v>
      </c>
      <c r="AO516" s="80">
        <f t="shared" si="340"/>
        <v>1.613560703852164</v>
      </c>
      <c r="AP516" s="80">
        <f t="shared" si="341"/>
        <v>1.6578615070547</v>
      </c>
      <c r="AQ516" s="80">
        <f t="shared" ca="1" si="342"/>
        <v>2.139214468265624</v>
      </c>
      <c r="AR516" s="80">
        <f t="shared" si="343"/>
        <v>2.1935609552396782</v>
      </c>
      <c r="AS516" s="78">
        <f t="shared" si="344"/>
        <v>-4.7332624926306197E-3</v>
      </c>
      <c r="AT516" s="96">
        <f t="shared" ca="1" si="345"/>
        <v>5</v>
      </c>
      <c r="AU516" s="97" t="str">
        <f t="shared" ca="1" si="346"/>
        <v>Sand mixture</v>
      </c>
      <c r="AV516" s="98">
        <f t="shared" si="347"/>
        <v>5</v>
      </c>
      <c r="AW516" s="99" t="str">
        <f t="shared" si="348"/>
        <v>Sand mixture</v>
      </c>
      <c r="AX516" s="100"/>
      <c r="AY516" s="100"/>
      <c r="AZ516" s="100"/>
      <c r="BA516" s="100"/>
      <c r="BB516" s="100"/>
      <c r="BC516" s="100"/>
      <c r="BD516" s="100"/>
      <c r="BE516" s="100"/>
      <c r="BF516" s="100"/>
      <c r="BG516" s="100"/>
      <c r="BH516" s="100"/>
      <c r="BI516" s="100"/>
      <c r="BJ516" s="100"/>
      <c r="BK516" s="100"/>
      <c r="BL516" s="100"/>
      <c r="BM516" s="100"/>
      <c r="BN516" s="100"/>
      <c r="BO516" s="100"/>
      <c r="BP516" s="100"/>
      <c r="BQ516" s="100"/>
    </row>
    <row r="517" spans="1:69">
      <c r="A517">
        <v>10.08</v>
      </c>
      <c r="C517" s="89">
        <f t="shared" si="309"/>
        <v>-33.070464000000001</v>
      </c>
      <c r="D517" s="84">
        <f t="shared" si="310"/>
        <v>33.070464000000001</v>
      </c>
      <c r="E517" s="76">
        <v>5.6192000000000002</v>
      </c>
      <c r="F517" s="91">
        <f t="shared" si="311"/>
        <v>58.664448</v>
      </c>
      <c r="G517" s="80">
        <f t="shared" si="312"/>
        <v>58.8099816</v>
      </c>
      <c r="H517" s="81">
        <f t="shared" si="353"/>
        <v>70.409291400000001</v>
      </c>
      <c r="I517" s="102">
        <v>99.2</v>
      </c>
      <c r="J517" s="92">
        <f t="shared" si="313"/>
        <v>1.0356479999999999</v>
      </c>
      <c r="K517" s="102">
        <v>69.7</v>
      </c>
      <c r="L517" s="78">
        <f t="shared" si="314"/>
        <v>0.72766799999999998</v>
      </c>
      <c r="M517" s="81">
        <f t="shared" si="315"/>
        <v>1.0317984767999999</v>
      </c>
      <c r="N517" s="14">
        <f t="shared" si="349"/>
        <v>117</v>
      </c>
      <c r="O517" s="78">
        <f t="shared" si="316"/>
        <v>1.8105750959999993</v>
      </c>
      <c r="P517" s="78">
        <f t="shared" si="317"/>
        <v>0.77877661920000241</v>
      </c>
      <c r="Q517" s="93">
        <f t="shared" si="318"/>
        <v>18.809804146320001</v>
      </c>
      <c r="R517" s="80">
        <f t="shared" si="319"/>
        <v>24.153016003025819</v>
      </c>
      <c r="S517" s="80">
        <f t="shared" si="320"/>
        <v>6474.9920145477545</v>
      </c>
      <c r="T517" s="69">
        <f t="shared" si="321"/>
        <v>342.66171244800108</v>
      </c>
      <c r="U517" s="78">
        <f t="shared" si="322"/>
        <v>1.9302477685433073</v>
      </c>
      <c r="V517" s="69">
        <f t="shared" si="323"/>
        <v>120.44746075710238</v>
      </c>
      <c r="W517" s="80">
        <f t="shared" ca="1" si="324"/>
        <v>17.374247361547727</v>
      </c>
      <c r="X517" s="80">
        <f t="shared" ca="1" si="325"/>
        <v>37.709528475463671</v>
      </c>
      <c r="Y517" s="94">
        <f t="shared" ca="1" si="326"/>
        <v>5.6160710927913999E-6</v>
      </c>
      <c r="Z517" s="80">
        <f t="shared" ca="1" si="327"/>
        <v>14</v>
      </c>
      <c r="AA517" s="80">
        <f t="shared" ca="1" si="328"/>
        <v>797.99169105600004</v>
      </c>
      <c r="AB517" s="80">
        <f t="shared" ca="1" si="329"/>
        <v>12410.523881798754</v>
      </c>
      <c r="AC517" s="80">
        <f t="shared" si="330"/>
        <v>12.31539285995934</v>
      </c>
      <c r="AD517" s="69">
        <f t="shared" si="331"/>
        <v>6705.8125298823525</v>
      </c>
      <c r="AE517" s="69">
        <f t="shared" si="354"/>
        <v>8071.1146009411768</v>
      </c>
      <c r="AF517" s="69">
        <f t="shared" si="332"/>
        <v>5880.9981600000001</v>
      </c>
      <c r="AG517" s="95">
        <f t="shared" si="355"/>
        <v>7040.9291400000002</v>
      </c>
      <c r="AH517" s="93">
        <f t="shared" si="333"/>
        <v>41.59881469066594</v>
      </c>
      <c r="AI517" s="81">
        <f t="shared" si="334"/>
        <v>1.3298396157088901</v>
      </c>
      <c r="AJ517" s="80">
        <f t="shared" si="335"/>
        <v>56.457582336000002</v>
      </c>
      <c r="AK517" s="80">
        <f t="shared" si="336"/>
        <v>73.190957584926707</v>
      </c>
      <c r="AL517" s="78">
        <f t="shared" ca="1" si="337"/>
        <v>0.7287499156195747</v>
      </c>
      <c r="AM517" s="80">
        <f t="shared" ca="1" si="338"/>
        <v>67.319200929765216</v>
      </c>
      <c r="AN517" s="80">
        <f t="shared" si="339"/>
        <v>55.481114716981132</v>
      </c>
      <c r="AO517" s="80">
        <f t="shared" si="340"/>
        <v>1.7610071824950204</v>
      </c>
      <c r="AP517" s="80">
        <f t="shared" si="341"/>
        <v>1.816945234205767</v>
      </c>
      <c r="AQ517" s="80">
        <f t="shared" ca="1" si="342"/>
        <v>2.2100135680600927</v>
      </c>
      <c r="AR517" s="80">
        <f t="shared" si="343"/>
        <v>2.264294713155214</v>
      </c>
      <c r="AS517" s="78">
        <f t="shared" si="344"/>
        <v>-5.3356779562021795E-3</v>
      </c>
      <c r="AT517" s="96">
        <f t="shared" ca="1" si="345"/>
        <v>5</v>
      </c>
      <c r="AU517" s="97" t="str">
        <f t="shared" ca="1" si="346"/>
        <v>Sand mixture</v>
      </c>
      <c r="AV517" s="98">
        <f t="shared" si="347"/>
        <v>5</v>
      </c>
      <c r="AW517" s="99" t="str">
        <f t="shared" si="348"/>
        <v>Sand mixture</v>
      </c>
      <c r="AX517" s="100"/>
      <c r="AY517" s="100"/>
      <c r="AZ517" s="100"/>
      <c r="BA517" s="100"/>
      <c r="BB517" s="100"/>
      <c r="BC517" s="100"/>
      <c r="BD517" s="100"/>
      <c r="BE517" s="100"/>
      <c r="BF517" s="100"/>
      <c r="BG517" s="100"/>
      <c r="BH517" s="100"/>
      <c r="BI517" s="100"/>
      <c r="BJ517" s="100"/>
      <c r="BK517" s="100"/>
      <c r="BL517" s="100"/>
      <c r="BM517" s="100"/>
      <c r="BN517" s="100"/>
      <c r="BO517" s="100"/>
      <c r="BP517" s="100"/>
      <c r="BQ517" s="100"/>
    </row>
    <row r="518" spans="1:69">
      <c r="A518">
        <v>10.1</v>
      </c>
      <c r="C518" s="89">
        <f t="shared" si="309"/>
        <v>-33.13608</v>
      </c>
      <c r="D518" s="84">
        <f t="shared" si="310"/>
        <v>33.13608</v>
      </c>
      <c r="E518" s="76">
        <v>6.1840000000000002</v>
      </c>
      <c r="F518" s="91">
        <f t="shared" si="311"/>
        <v>64.560959999999994</v>
      </c>
      <c r="G518" s="80">
        <f t="shared" si="312"/>
        <v>64.714010399999992</v>
      </c>
      <c r="H518" s="81">
        <f t="shared" si="353"/>
        <v>66.493195200000002</v>
      </c>
      <c r="I518" s="102">
        <v>130</v>
      </c>
      <c r="J518" s="92">
        <f t="shared" si="313"/>
        <v>1.3572</v>
      </c>
      <c r="K518" s="102">
        <v>73.3</v>
      </c>
      <c r="L518" s="78">
        <f t="shared" si="314"/>
        <v>0.76525199999999993</v>
      </c>
      <c r="M518" s="81">
        <f t="shared" si="315"/>
        <v>1.033845696</v>
      </c>
      <c r="N518" s="14">
        <f t="shared" si="349"/>
        <v>117</v>
      </c>
      <c r="O518" s="78">
        <f t="shared" si="316"/>
        <v>1.8144136319999993</v>
      </c>
      <c r="P518" s="78">
        <f t="shared" si="317"/>
        <v>0.7805679360000024</v>
      </c>
      <c r="Q518" s="93">
        <f t="shared" si="318"/>
        <v>20.756866933439998</v>
      </c>
      <c r="R518" s="80">
        <f t="shared" si="319"/>
        <v>26.592005610437901</v>
      </c>
      <c r="S518" s="80">
        <f t="shared" si="320"/>
        <v>5452.3670505018981</v>
      </c>
      <c r="T518" s="69">
        <f t="shared" si="321"/>
        <v>343.4498918400011</v>
      </c>
      <c r="U518" s="78">
        <f t="shared" si="322"/>
        <v>1.9656935765610399</v>
      </c>
      <c r="V518" s="69">
        <f t="shared" si="323"/>
        <v>122.65927917740889</v>
      </c>
      <c r="W518" s="80">
        <f t="shared" ca="1" si="324"/>
        <v>19.362844314304684</v>
      </c>
      <c r="X518" s="80">
        <f t="shared" ca="1" si="325"/>
        <v>38.18311189782635</v>
      </c>
      <c r="Y518" s="94">
        <f t="shared" ca="1" si="326"/>
        <v>4.8967426278953636E-6</v>
      </c>
      <c r="Z518" s="80">
        <f t="shared" ca="1" si="327"/>
        <v>14</v>
      </c>
      <c r="AA518" s="80">
        <f t="shared" ca="1" si="328"/>
        <v>880.59435475199996</v>
      </c>
      <c r="AB518" s="80">
        <f t="shared" ca="1" si="329"/>
        <v>11941.044687133284</v>
      </c>
      <c r="AC518" s="80">
        <f t="shared" si="330"/>
        <v>12.837971927628812</v>
      </c>
      <c r="AD518" s="69">
        <f t="shared" si="331"/>
        <v>7399.9525609411758</v>
      </c>
      <c r="AE518" s="69">
        <f t="shared" si="354"/>
        <v>7609.9458084705884</v>
      </c>
      <c r="AF518" s="69">
        <f t="shared" si="332"/>
        <v>6471.4010399999988</v>
      </c>
      <c r="AG518" s="95">
        <f t="shared" si="355"/>
        <v>6649.3195199999991</v>
      </c>
      <c r="AH518" s="93">
        <f t="shared" si="333"/>
        <v>37.605578551736102</v>
      </c>
      <c r="AI518" s="81">
        <f t="shared" si="334"/>
        <v>1.7387339876589496</v>
      </c>
      <c r="AJ518" s="80">
        <f t="shared" si="335"/>
        <v>62.125449983999992</v>
      </c>
      <c r="AK518" s="80">
        <f t="shared" si="336"/>
        <v>80.581835183145159</v>
      </c>
      <c r="AL518" s="78">
        <f t="shared" ca="1" si="337"/>
        <v>0.7362946572229554</v>
      </c>
      <c r="AM518" s="80">
        <f t="shared" ca="1" si="338"/>
        <v>74.33476806600433</v>
      </c>
      <c r="AN518" s="80">
        <f t="shared" si="339"/>
        <v>61.05095320754716</v>
      </c>
      <c r="AO518" s="80">
        <f t="shared" si="340"/>
        <v>2.097227465290886</v>
      </c>
      <c r="AP518" s="80">
        <f t="shared" si="341"/>
        <v>2.1577244843173178</v>
      </c>
      <c r="AQ518" s="80">
        <f t="shared" ca="1" si="342"/>
        <v>2.2295942649837381</v>
      </c>
      <c r="AR518" s="80">
        <f t="shared" si="343"/>
        <v>2.2833227731764079</v>
      </c>
      <c r="AS518" s="78">
        <f t="shared" si="344"/>
        <v>-4.2701974225794461E-3</v>
      </c>
      <c r="AT518" s="96">
        <f t="shared" ca="1" si="345"/>
        <v>5</v>
      </c>
      <c r="AU518" s="97" t="str">
        <f t="shared" ca="1" si="346"/>
        <v>Sand mixture</v>
      </c>
      <c r="AV518" s="98">
        <f t="shared" si="347"/>
        <v>5</v>
      </c>
      <c r="AW518" s="99" t="str">
        <f t="shared" si="348"/>
        <v>Sand mixture</v>
      </c>
      <c r="AX518" s="100"/>
      <c r="AY518" s="100"/>
      <c r="AZ518" s="100"/>
      <c r="BA518" s="100"/>
      <c r="BB518" s="100"/>
      <c r="BC518" s="100"/>
      <c r="BD518" s="100"/>
      <c r="BE518" s="100"/>
      <c r="BF518" s="100"/>
      <c r="BG518" s="100"/>
      <c r="BH518" s="100"/>
      <c r="BI518" s="100"/>
      <c r="BJ518" s="100"/>
      <c r="BK518" s="100"/>
      <c r="BL518" s="100"/>
      <c r="BM518" s="100"/>
      <c r="BN518" s="100"/>
      <c r="BO518" s="100"/>
      <c r="BP518" s="100"/>
      <c r="BQ518" s="100"/>
    </row>
    <row r="519" spans="1:69">
      <c r="A519">
        <v>10.119999999999999</v>
      </c>
      <c r="C519" s="89">
        <f t="shared" si="309"/>
        <v>-33.201695999999998</v>
      </c>
      <c r="D519" s="84">
        <f t="shared" si="310"/>
        <v>33.201695999999998</v>
      </c>
      <c r="E519" s="76">
        <v>6.7013999999999996</v>
      </c>
      <c r="F519" s="91">
        <f t="shared" si="311"/>
        <v>69.962615999999997</v>
      </c>
      <c r="G519" s="80">
        <f t="shared" si="312"/>
        <v>70.120886400000003</v>
      </c>
      <c r="H519" s="81">
        <f t="shared" si="353"/>
        <v>65.314519200000007</v>
      </c>
      <c r="I519" s="102">
        <v>130</v>
      </c>
      <c r="J519" s="92">
        <f t="shared" si="313"/>
        <v>1.3572</v>
      </c>
      <c r="K519" s="102">
        <v>75.8</v>
      </c>
      <c r="L519" s="78">
        <f t="shared" si="314"/>
        <v>0.79135199999999994</v>
      </c>
      <c r="M519" s="81">
        <f t="shared" si="315"/>
        <v>1.0358929151999998</v>
      </c>
      <c r="N519" s="14">
        <f t="shared" si="349"/>
        <v>117</v>
      </c>
      <c r="O519" s="78">
        <f t="shared" si="316"/>
        <v>1.8182521679999992</v>
      </c>
      <c r="P519" s="78">
        <f t="shared" si="317"/>
        <v>0.7823592528000024</v>
      </c>
      <c r="Q519" s="93">
        <f t="shared" si="318"/>
        <v>22.539869296560003</v>
      </c>
      <c r="R519" s="80">
        <f t="shared" si="319"/>
        <v>28.810126825868778</v>
      </c>
      <c r="S519" s="80">
        <f t="shared" si="320"/>
        <v>5920.7220949706143</v>
      </c>
      <c r="T519" s="69">
        <f t="shared" si="321"/>
        <v>344.23807123200106</v>
      </c>
      <c r="U519" s="78">
        <f t="shared" si="322"/>
        <v>1.9688299940320297</v>
      </c>
      <c r="V519" s="69">
        <f t="shared" si="323"/>
        <v>122.85499162759865</v>
      </c>
      <c r="W519" s="80">
        <f t="shared" ca="1" si="324"/>
        <v>20.332876978958016</v>
      </c>
      <c r="X519" s="80">
        <f t="shared" ca="1" si="325"/>
        <v>38.542131173018745</v>
      </c>
      <c r="Y519" s="94">
        <f t="shared" ca="1" si="326"/>
        <v>6.8688295110803684E-6</v>
      </c>
      <c r="Z519" s="80">
        <f t="shared" ca="1" si="327"/>
        <v>14.250947503832293</v>
      </c>
      <c r="AA519" s="80">
        <f t="shared" ca="1" si="328"/>
        <v>973.37725481369057</v>
      </c>
      <c r="AB519" s="80">
        <f t="shared" ca="1" si="329"/>
        <v>18514.972836771711</v>
      </c>
      <c r="AC519" s="80">
        <f t="shared" si="330"/>
        <v>12.587444782541233</v>
      </c>
      <c r="AD519" s="69">
        <f t="shared" si="331"/>
        <v>8035.6040272941173</v>
      </c>
      <c r="AE519" s="69">
        <f t="shared" si="354"/>
        <v>7470.8264512941169</v>
      </c>
      <c r="AF519" s="69">
        <f t="shared" si="332"/>
        <v>7012.0886399999999</v>
      </c>
      <c r="AG519" s="95">
        <f t="shared" si="355"/>
        <v>6531.4519199999995</v>
      </c>
      <c r="AH519" s="93">
        <f t="shared" si="333"/>
        <v>40.462957223516135</v>
      </c>
      <c r="AI519" s="81">
        <f t="shared" si="334"/>
        <v>1.7347529221935929</v>
      </c>
      <c r="AJ519" s="80">
        <f t="shared" si="335"/>
        <v>67.316050943999997</v>
      </c>
      <c r="AK519" s="80">
        <f t="shared" si="336"/>
        <v>87.303414623844773</v>
      </c>
      <c r="AL519" s="78">
        <f t="shared" ca="1" si="337"/>
        <v>0.71795887374912981</v>
      </c>
      <c r="AM519" s="80">
        <f t="shared" ca="1" si="338"/>
        <v>80.13645131348872</v>
      </c>
      <c r="AN519" s="80">
        <f t="shared" si="339"/>
        <v>66.151779622641513</v>
      </c>
      <c r="AO519" s="80">
        <f t="shared" si="340"/>
        <v>1.9355146086687229</v>
      </c>
      <c r="AP519" s="80">
        <f t="shared" si="341"/>
        <v>1.9870390289634647</v>
      </c>
      <c r="AQ519" s="80">
        <f t="shared" ca="1" si="342"/>
        <v>2.1812470745656354</v>
      </c>
      <c r="AR519" s="80">
        <f t="shared" si="343"/>
        <v>2.2340879100447957</v>
      </c>
      <c r="AS519" s="78">
        <f t="shared" si="344"/>
        <v>-3.5802559879225225E-3</v>
      </c>
      <c r="AT519" s="96">
        <f t="shared" ca="1" si="345"/>
        <v>5</v>
      </c>
      <c r="AU519" s="97" t="str">
        <f t="shared" ca="1" si="346"/>
        <v>Sand mixture</v>
      </c>
      <c r="AV519" s="98">
        <f t="shared" si="347"/>
        <v>5</v>
      </c>
      <c r="AW519" s="99" t="str">
        <f t="shared" si="348"/>
        <v>Sand mixture</v>
      </c>
      <c r="AX519" s="100"/>
      <c r="AY519" s="100"/>
      <c r="AZ519" s="100"/>
      <c r="BA519" s="100"/>
      <c r="BB519" s="100"/>
      <c r="BC519" s="100"/>
      <c r="BD519" s="100"/>
      <c r="BE519" s="100"/>
      <c r="BF519" s="100"/>
      <c r="BG519" s="100"/>
      <c r="BH519" s="100"/>
      <c r="BI519" s="100"/>
      <c r="BJ519" s="100"/>
      <c r="BK519" s="100"/>
      <c r="BL519" s="100"/>
      <c r="BM519" s="100"/>
      <c r="BN519" s="100"/>
      <c r="BO519" s="100"/>
      <c r="BP519" s="100"/>
      <c r="BQ519" s="100"/>
    </row>
    <row r="520" spans="1:69">
      <c r="A520" s="25"/>
      <c r="C520" s="89"/>
      <c r="D520" s="84"/>
      <c r="E520" s="76"/>
      <c r="F520" s="91"/>
      <c r="G520" s="80"/>
      <c r="H520" s="81"/>
      <c r="I520" s="101"/>
      <c r="J520" s="92"/>
      <c r="K520" s="101"/>
      <c r="L520" s="78"/>
      <c r="M520" s="81"/>
      <c r="N520" s="14"/>
      <c r="O520" s="78"/>
      <c r="P520" s="78"/>
      <c r="Q520" s="93"/>
      <c r="R520" s="80"/>
      <c r="S520" s="80"/>
      <c r="T520" s="69"/>
      <c r="U520" s="78"/>
      <c r="V520" s="69"/>
      <c r="W520" s="80"/>
      <c r="X520" s="80"/>
      <c r="Y520" s="94"/>
      <c r="Z520" s="80"/>
      <c r="AA520" s="80"/>
      <c r="AB520" s="80"/>
      <c r="AC520" s="80"/>
      <c r="AD520" s="69"/>
      <c r="AE520" s="69"/>
      <c r="AF520" s="69"/>
      <c r="AG520" s="95"/>
      <c r="AH520" s="93"/>
      <c r="AI520" s="81"/>
      <c r="AJ520" s="80"/>
      <c r="AK520" s="80"/>
      <c r="AL520" s="78"/>
      <c r="AM520" s="80"/>
      <c r="AN520" s="80"/>
      <c r="AO520" s="80"/>
      <c r="AP520" s="80"/>
      <c r="AQ520" s="80"/>
      <c r="AR520" s="80"/>
      <c r="AS520" s="78"/>
      <c r="AT520" s="96"/>
      <c r="AU520" s="97"/>
      <c r="AV520" s="98"/>
      <c r="AW520" s="99"/>
      <c r="AX520" s="100"/>
      <c r="AY520" s="100"/>
      <c r="AZ520" s="100"/>
      <c r="BA520" s="100"/>
      <c r="BB520" s="100"/>
      <c r="BC520" s="100"/>
      <c r="BD520" s="100"/>
      <c r="BE520" s="100"/>
      <c r="BF520" s="100"/>
      <c r="BG520" s="100"/>
      <c r="BH520" s="100"/>
      <c r="BI520" s="100"/>
      <c r="BJ520" s="100"/>
      <c r="BK520" s="100"/>
      <c r="BL520" s="100"/>
      <c r="BM520" s="100"/>
      <c r="BN520" s="100"/>
      <c r="BO520" s="100"/>
      <c r="BP520" s="100"/>
      <c r="BQ520" s="100"/>
    </row>
    <row r="521" spans="1:69">
      <c r="A521" s="25"/>
      <c r="C521" s="89"/>
      <c r="D521" s="84"/>
      <c r="E521" s="76"/>
      <c r="F521" s="91"/>
      <c r="G521" s="80"/>
      <c r="H521" s="81"/>
      <c r="I521" s="101"/>
      <c r="J521" s="92"/>
      <c r="K521" s="101"/>
      <c r="L521" s="78"/>
      <c r="M521" s="81"/>
      <c r="N521" s="14"/>
      <c r="O521" s="78"/>
      <c r="P521" s="78"/>
      <c r="Q521" s="93"/>
      <c r="R521" s="80"/>
      <c r="S521" s="80"/>
      <c r="T521" s="69"/>
      <c r="U521" s="78"/>
      <c r="V521" s="69"/>
      <c r="W521" s="80"/>
      <c r="X521" s="80"/>
      <c r="Y521" s="94"/>
      <c r="Z521" s="80"/>
      <c r="AA521" s="80"/>
      <c r="AB521" s="80"/>
      <c r="AC521" s="80"/>
      <c r="AD521" s="69"/>
      <c r="AE521" s="69"/>
      <c r="AF521" s="69"/>
      <c r="AG521" s="95"/>
      <c r="AH521" s="93"/>
      <c r="AI521" s="81"/>
      <c r="AJ521" s="80"/>
      <c r="AK521" s="80"/>
      <c r="AL521" s="78"/>
      <c r="AM521" s="80"/>
      <c r="AN521" s="80"/>
      <c r="AO521" s="80"/>
      <c r="AP521" s="80"/>
      <c r="AQ521" s="80"/>
      <c r="AR521" s="80"/>
      <c r="AS521" s="78"/>
      <c r="AT521" s="96"/>
      <c r="AU521" s="97"/>
      <c r="AV521" s="98"/>
      <c r="AW521" s="99"/>
      <c r="AX521" s="100"/>
      <c r="AY521" s="100"/>
      <c r="AZ521" s="100"/>
      <c r="BA521" s="100"/>
      <c r="BB521" s="100"/>
      <c r="BC521" s="100"/>
      <c r="BD521" s="100"/>
      <c r="BE521" s="100"/>
      <c r="BF521" s="100"/>
      <c r="BG521" s="100"/>
      <c r="BH521" s="100"/>
      <c r="BI521" s="100"/>
      <c r="BJ521" s="100"/>
      <c r="BK521" s="100"/>
      <c r="BL521" s="100"/>
      <c r="BM521" s="100"/>
      <c r="BN521" s="100"/>
      <c r="BO521" s="100"/>
      <c r="BP521" s="100"/>
      <c r="BQ521" s="100"/>
    </row>
    <row r="522" spans="1:69">
      <c r="A522" s="25"/>
      <c r="C522" s="89"/>
      <c r="D522" s="84"/>
      <c r="E522" s="76"/>
      <c r="F522" s="91"/>
      <c r="G522" s="80"/>
      <c r="H522" s="81"/>
      <c r="I522" s="101"/>
      <c r="J522" s="92"/>
      <c r="K522" s="101"/>
      <c r="L522" s="78"/>
      <c r="M522" s="81"/>
      <c r="N522" s="14"/>
      <c r="O522" s="78"/>
      <c r="P522" s="78"/>
      <c r="Q522" s="93"/>
      <c r="R522" s="80"/>
      <c r="S522" s="80"/>
      <c r="T522" s="69"/>
      <c r="U522" s="78"/>
      <c r="V522" s="69"/>
      <c r="W522" s="80"/>
      <c r="X522" s="80"/>
      <c r="Y522" s="94"/>
      <c r="Z522" s="80"/>
      <c r="AA522" s="80"/>
      <c r="AB522" s="80"/>
      <c r="AC522" s="80"/>
      <c r="AD522" s="69"/>
      <c r="AE522" s="69"/>
      <c r="AF522" s="69"/>
      <c r="AG522" s="95"/>
      <c r="AH522" s="93"/>
      <c r="AI522" s="81"/>
      <c r="AJ522" s="80"/>
      <c r="AK522" s="80"/>
      <c r="AL522" s="78"/>
      <c r="AM522" s="80"/>
      <c r="AN522" s="80"/>
      <c r="AO522" s="80"/>
      <c r="AP522" s="80"/>
      <c r="AQ522" s="80"/>
      <c r="AR522" s="80"/>
      <c r="AS522" s="78"/>
      <c r="AT522" s="96"/>
      <c r="AU522" s="97"/>
      <c r="AV522" s="98"/>
      <c r="AW522" s="99"/>
      <c r="AX522" s="100"/>
      <c r="AY522" s="100"/>
      <c r="AZ522" s="100"/>
      <c r="BA522" s="100"/>
      <c r="BB522" s="100"/>
      <c r="BC522" s="100"/>
      <c r="BD522" s="100"/>
      <c r="BE522" s="100"/>
      <c r="BF522" s="100"/>
      <c r="BG522" s="100"/>
      <c r="BH522" s="100"/>
      <c r="BI522" s="100"/>
      <c r="BJ522" s="100"/>
      <c r="BK522" s="100"/>
      <c r="BL522" s="100"/>
      <c r="BM522" s="100"/>
      <c r="BN522" s="100"/>
      <c r="BO522" s="100"/>
      <c r="BP522" s="100"/>
      <c r="BQ522" s="100"/>
    </row>
    <row r="523" spans="1:69">
      <c r="A523" s="25"/>
      <c r="C523" s="89"/>
      <c r="D523" s="84"/>
      <c r="E523" s="76"/>
      <c r="F523" s="91"/>
      <c r="G523" s="80"/>
      <c r="H523" s="81"/>
      <c r="I523" s="101"/>
      <c r="J523" s="92"/>
      <c r="K523" s="101"/>
      <c r="L523" s="78"/>
      <c r="M523" s="81"/>
      <c r="N523" s="14"/>
      <c r="O523" s="78"/>
      <c r="P523" s="78"/>
      <c r="Q523" s="93"/>
      <c r="R523" s="80"/>
      <c r="S523" s="80"/>
      <c r="T523" s="69"/>
      <c r="U523" s="78"/>
      <c r="V523" s="69"/>
      <c r="W523" s="80"/>
      <c r="X523" s="80"/>
      <c r="Y523" s="94"/>
      <c r="Z523" s="80"/>
      <c r="AA523" s="80"/>
      <c r="AB523" s="80"/>
      <c r="AC523" s="80"/>
      <c r="AD523" s="69"/>
      <c r="AE523" s="69"/>
      <c r="AF523" s="69"/>
      <c r="AG523" s="95"/>
      <c r="AH523" s="93"/>
      <c r="AI523" s="81"/>
      <c r="AJ523" s="80"/>
      <c r="AK523" s="80"/>
      <c r="AL523" s="78"/>
      <c r="AM523" s="80"/>
      <c r="AN523" s="80"/>
      <c r="AO523" s="80"/>
      <c r="AP523" s="80"/>
      <c r="AQ523" s="80"/>
      <c r="AR523" s="80"/>
      <c r="AS523" s="78"/>
      <c r="AT523" s="96"/>
      <c r="AU523" s="97"/>
      <c r="AV523" s="98"/>
      <c r="AW523" s="99"/>
      <c r="AX523" s="100"/>
      <c r="AY523" s="100"/>
      <c r="AZ523" s="100"/>
      <c r="BA523" s="100"/>
      <c r="BB523" s="100"/>
      <c r="BC523" s="100"/>
      <c r="BD523" s="100"/>
      <c r="BE523" s="100"/>
      <c r="BF523" s="100"/>
      <c r="BG523" s="100"/>
      <c r="BH523" s="100"/>
      <c r="BI523" s="100"/>
      <c r="BJ523" s="100"/>
      <c r="BK523" s="100"/>
      <c r="BL523" s="100"/>
      <c r="BM523" s="100"/>
      <c r="BN523" s="100"/>
      <c r="BO523" s="100"/>
      <c r="BP523" s="100"/>
      <c r="BQ523" s="100"/>
    </row>
    <row r="524" spans="1:69">
      <c r="A524" s="25"/>
      <c r="C524" s="89"/>
      <c r="D524" s="84"/>
      <c r="E524" s="76"/>
      <c r="F524" s="91"/>
      <c r="G524" s="80"/>
      <c r="H524" s="81"/>
      <c r="I524" s="101"/>
      <c r="J524" s="92"/>
      <c r="K524" s="101"/>
      <c r="L524" s="78"/>
      <c r="M524" s="81"/>
      <c r="N524" s="14"/>
      <c r="O524" s="78"/>
      <c r="P524" s="78"/>
      <c r="Q524" s="93"/>
      <c r="R524" s="80"/>
      <c r="S524" s="80"/>
      <c r="T524" s="69"/>
      <c r="U524" s="78"/>
      <c r="V524" s="69"/>
      <c r="W524" s="80"/>
      <c r="X524" s="80"/>
      <c r="Y524" s="94"/>
      <c r="Z524" s="80"/>
      <c r="AA524" s="80"/>
      <c r="AB524" s="80"/>
      <c r="AC524" s="80"/>
      <c r="AD524" s="69"/>
      <c r="AE524" s="69"/>
      <c r="AF524" s="69"/>
      <c r="AG524" s="95"/>
      <c r="AH524" s="93"/>
      <c r="AI524" s="81"/>
      <c r="AJ524" s="80"/>
      <c r="AK524" s="80"/>
      <c r="AL524" s="78"/>
      <c r="AM524" s="80"/>
      <c r="AN524" s="80"/>
      <c r="AO524" s="80"/>
      <c r="AP524" s="80"/>
      <c r="AQ524" s="80"/>
      <c r="AR524" s="80"/>
      <c r="AS524" s="78"/>
      <c r="AT524" s="96"/>
      <c r="AU524" s="97"/>
      <c r="AV524" s="98"/>
      <c r="AW524" s="99"/>
      <c r="AX524" s="100"/>
      <c r="AY524" s="100"/>
      <c r="AZ524" s="100"/>
      <c r="BA524" s="100"/>
      <c r="BB524" s="100"/>
      <c r="BC524" s="100"/>
      <c r="BD524" s="100"/>
      <c r="BE524" s="100"/>
      <c r="BF524" s="100"/>
      <c r="BG524" s="100"/>
      <c r="BH524" s="100"/>
      <c r="BI524" s="100"/>
      <c r="BJ524" s="100"/>
      <c r="BK524" s="100"/>
      <c r="BL524" s="100"/>
      <c r="BM524" s="100"/>
      <c r="BN524" s="100"/>
      <c r="BO524" s="100"/>
      <c r="BP524" s="100"/>
      <c r="BQ524" s="100"/>
    </row>
    <row r="525" spans="1:69">
      <c r="A525" s="25"/>
      <c r="C525" s="89"/>
      <c r="D525" s="84"/>
      <c r="E525" s="76"/>
      <c r="F525" s="91"/>
      <c r="G525" s="80"/>
      <c r="H525" s="81"/>
      <c r="I525" s="101"/>
      <c r="J525" s="92"/>
      <c r="K525" s="101"/>
      <c r="L525" s="78"/>
      <c r="M525" s="81"/>
      <c r="N525" s="14"/>
      <c r="O525" s="78"/>
      <c r="P525" s="78"/>
      <c r="Q525" s="93"/>
      <c r="R525" s="80"/>
      <c r="S525" s="80"/>
      <c r="T525" s="69"/>
      <c r="U525" s="78"/>
      <c r="V525" s="69"/>
      <c r="W525" s="80"/>
      <c r="X525" s="80"/>
      <c r="Y525" s="94"/>
      <c r="Z525" s="80"/>
      <c r="AA525" s="80"/>
      <c r="AB525" s="80"/>
      <c r="AC525" s="80"/>
      <c r="AD525" s="69"/>
      <c r="AE525" s="69"/>
      <c r="AF525" s="69"/>
      <c r="AG525" s="95"/>
      <c r="AH525" s="93"/>
      <c r="AI525" s="81"/>
      <c r="AJ525" s="80"/>
      <c r="AK525" s="80"/>
      <c r="AL525" s="78"/>
      <c r="AM525" s="80"/>
      <c r="AN525" s="80"/>
      <c r="AO525" s="80"/>
      <c r="AP525" s="80"/>
      <c r="AQ525" s="80"/>
      <c r="AR525" s="80"/>
      <c r="AS525" s="78"/>
      <c r="AT525" s="96"/>
      <c r="AU525" s="97"/>
      <c r="AV525" s="98"/>
      <c r="AW525" s="99"/>
      <c r="AX525" s="100"/>
      <c r="AY525" s="100"/>
      <c r="AZ525" s="100"/>
      <c r="BA525" s="100"/>
      <c r="BB525" s="100"/>
      <c r="BC525" s="100"/>
      <c r="BD525" s="100"/>
      <c r="BE525" s="100"/>
      <c r="BF525" s="100"/>
      <c r="BG525" s="100"/>
      <c r="BH525" s="100"/>
      <c r="BI525" s="100"/>
      <c r="BJ525" s="100"/>
      <c r="BK525" s="100"/>
      <c r="BL525" s="100"/>
      <c r="BM525" s="100"/>
      <c r="BN525" s="100"/>
      <c r="BO525" s="100"/>
      <c r="BP525" s="100"/>
      <c r="BQ525" s="100"/>
    </row>
    <row r="526" spans="1:69">
      <c r="A526" s="25"/>
      <c r="C526" s="89"/>
      <c r="D526" s="84"/>
      <c r="E526" s="76"/>
      <c r="F526" s="91"/>
      <c r="G526" s="80"/>
      <c r="H526" s="81"/>
      <c r="I526" s="101"/>
      <c r="J526" s="92"/>
      <c r="K526" s="101"/>
      <c r="L526" s="78"/>
      <c r="M526" s="81"/>
      <c r="N526" s="14"/>
      <c r="O526" s="78"/>
      <c r="P526" s="78"/>
      <c r="Q526" s="93"/>
      <c r="R526" s="80"/>
      <c r="S526" s="80"/>
      <c r="T526" s="69"/>
      <c r="U526" s="78"/>
      <c r="V526" s="69"/>
      <c r="W526" s="80"/>
      <c r="X526" s="80"/>
      <c r="Y526" s="94"/>
      <c r="Z526" s="80"/>
      <c r="AA526" s="80"/>
      <c r="AB526" s="80"/>
      <c r="AC526" s="80"/>
      <c r="AD526" s="69"/>
      <c r="AE526" s="69"/>
      <c r="AF526" s="69"/>
      <c r="AG526" s="95"/>
      <c r="AH526" s="93"/>
      <c r="AI526" s="81"/>
      <c r="AJ526" s="80"/>
      <c r="AK526" s="80"/>
      <c r="AL526" s="78"/>
      <c r="AM526" s="80"/>
      <c r="AN526" s="80"/>
      <c r="AO526" s="80"/>
      <c r="AP526" s="80"/>
      <c r="AQ526" s="80"/>
      <c r="AR526" s="80"/>
      <c r="AS526" s="78"/>
      <c r="AT526" s="96"/>
      <c r="AU526" s="97"/>
      <c r="AV526" s="98"/>
      <c r="AW526" s="99"/>
      <c r="AX526" s="100"/>
      <c r="AY526" s="100"/>
      <c r="AZ526" s="100"/>
      <c r="BA526" s="100"/>
      <c r="BB526" s="100"/>
      <c r="BC526" s="100"/>
      <c r="BD526" s="100"/>
      <c r="BE526" s="100"/>
      <c r="BF526" s="100"/>
      <c r="BG526" s="100"/>
      <c r="BH526" s="100"/>
      <c r="BI526" s="100"/>
      <c r="BJ526" s="100"/>
      <c r="BK526" s="100"/>
      <c r="BL526" s="100"/>
      <c r="BM526" s="100"/>
      <c r="BN526" s="100"/>
      <c r="BO526" s="100"/>
      <c r="BP526" s="100"/>
      <c r="BQ526" s="100"/>
    </row>
    <row r="527" spans="1:69">
      <c r="A527" s="25"/>
      <c r="C527" s="89"/>
      <c r="D527" s="84"/>
      <c r="E527" s="76"/>
      <c r="F527" s="91"/>
      <c r="G527" s="80"/>
      <c r="H527" s="81"/>
      <c r="I527" s="101"/>
      <c r="J527" s="92"/>
      <c r="K527" s="101"/>
      <c r="L527" s="78"/>
      <c r="M527" s="81"/>
      <c r="N527" s="14"/>
      <c r="O527" s="78"/>
      <c r="P527" s="78"/>
      <c r="Q527" s="93"/>
      <c r="R527" s="80"/>
      <c r="S527" s="80"/>
      <c r="T527" s="69"/>
      <c r="U527" s="78"/>
      <c r="V527" s="69"/>
      <c r="W527" s="80"/>
      <c r="X527" s="80"/>
      <c r="Y527" s="94"/>
      <c r="Z527" s="80"/>
      <c r="AA527" s="80"/>
      <c r="AB527" s="80"/>
      <c r="AC527" s="80"/>
      <c r="AD527" s="69"/>
      <c r="AE527" s="69"/>
      <c r="AF527" s="69"/>
      <c r="AG527" s="95"/>
      <c r="AH527" s="93"/>
      <c r="AI527" s="81"/>
      <c r="AJ527" s="80"/>
      <c r="AK527" s="80"/>
      <c r="AL527" s="78"/>
      <c r="AM527" s="80"/>
      <c r="AN527" s="80"/>
      <c r="AO527" s="80"/>
      <c r="AP527" s="80"/>
      <c r="AQ527" s="80"/>
      <c r="AR527" s="80"/>
      <c r="AS527" s="78"/>
      <c r="AT527" s="96"/>
      <c r="AU527" s="97"/>
      <c r="AV527" s="98"/>
      <c r="AW527" s="99"/>
      <c r="AX527" s="100"/>
      <c r="AY527" s="100"/>
      <c r="AZ527" s="100"/>
      <c r="BA527" s="100"/>
      <c r="BB527" s="100"/>
      <c r="BC527" s="100"/>
      <c r="BD527" s="100"/>
      <c r="BE527" s="100"/>
      <c r="BF527" s="100"/>
      <c r="BG527" s="100"/>
      <c r="BH527" s="100"/>
      <c r="BI527" s="100"/>
      <c r="BJ527" s="100"/>
      <c r="BK527" s="100"/>
      <c r="BL527" s="100"/>
      <c r="BM527" s="100"/>
      <c r="BN527" s="100"/>
      <c r="BO527" s="100"/>
      <c r="BP527" s="100"/>
      <c r="BQ527" s="100"/>
    </row>
    <row r="528" spans="1:69">
      <c r="A528" s="25"/>
      <c r="C528" s="89"/>
      <c r="D528" s="84"/>
      <c r="E528" s="76"/>
      <c r="F528" s="91"/>
      <c r="G528" s="80"/>
      <c r="H528" s="81"/>
      <c r="I528" s="101"/>
      <c r="J528" s="92"/>
      <c r="K528" s="101"/>
      <c r="L528" s="78"/>
      <c r="M528" s="81"/>
      <c r="N528" s="14"/>
      <c r="O528" s="78"/>
      <c r="P528" s="78"/>
      <c r="Q528" s="93"/>
      <c r="R528" s="80"/>
      <c r="S528" s="80"/>
      <c r="T528" s="69"/>
      <c r="U528" s="78"/>
      <c r="V528" s="69"/>
      <c r="W528" s="80"/>
      <c r="X528" s="80"/>
      <c r="Y528" s="94"/>
      <c r="Z528" s="80"/>
      <c r="AA528" s="80"/>
      <c r="AB528" s="80"/>
      <c r="AC528" s="80"/>
      <c r="AD528" s="69"/>
      <c r="AE528" s="69"/>
      <c r="AF528" s="69"/>
      <c r="AG528" s="95"/>
      <c r="AH528" s="93"/>
      <c r="AI528" s="81"/>
      <c r="AJ528" s="80"/>
      <c r="AK528" s="80"/>
      <c r="AL528" s="78"/>
      <c r="AM528" s="80"/>
      <c r="AN528" s="80"/>
      <c r="AO528" s="80"/>
      <c r="AP528" s="80"/>
      <c r="AQ528" s="80"/>
      <c r="AR528" s="80"/>
      <c r="AS528" s="78"/>
      <c r="AT528" s="96"/>
      <c r="AU528" s="97"/>
      <c r="AV528" s="98"/>
      <c r="AW528" s="99"/>
      <c r="AX528" s="100"/>
      <c r="AY528" s="100"/>
      <c r="AZ528" s="100"/>
      <c r="BA528" s="100"/>
      <c r="BB528" s="100"/>
      <c r="BC528" s="100"/>
      <c r="BD528" s="100"/>
      <c r="BE528" s="100"/>
      <c r="BF528" s="100"/>
      <c r="BG528" s="100"/>
      <c r="BH528" s="100"/>
      <c r="BI528" s="100"/>
      <c r="BJ528" s="100"/>
      <c r="BK528" s="100"/>
      <c r="BL528" s="100"/>
      <c r="BM528" s="100"/>
      <c r="BN528" s="100"/>
      <c r="BO528" s="100"/>
      <c r="BP528" s="100"/>
      <c r="BQ528" s="100"/>
    </row>
    <row r="529" spans="1:69">
      <c r="A529" s="25"/>
      <c r="C529" s="89"/>
      <c r="D529" s="84"/>
      <c r="E529" s="76"/>
      <c r="F529" s="91"/>
      <c r="G529" s="80"/>
      <c r="H529" s="81"/>
      <c r="I529" s="101"/>
      <c r="J529" s="92"/>
      <c r="K529" s="101"/>
      <c r="L529" s="78"/>
      <c r="M529" s="81"/>
      <c r="N529" s="14"/>
      <c r="O529" s="78"/>
      <c r="P529" s="78"/>
      <c r="Q529" s="93"/>
      <c r="R529" s="80"/>
      <c r="S529" s="80"/>
      <c r="T529" s="69"/>
      <c r="U529" s="78"/>
      <c r="V529" s="69"/>
      <c r="W529" s="80"/>
      <c r="X529" s="80"/>
      <c r="Y529" s="94"/>
      <c r="Z529" s="80"/>
      <c r="AA529" s="80"/>
      <c r="AB529" s="80"/>
      <c r="AC529" s="80"/>
      <c r="AD529" s="69"/>
      <c r="AE529" s="69"/>
      <c r="AF529" s="69"/>
      <c r="AG529" s="95"/>
      <c r="AH529" s="93"/>
      <c r="AI529" s="81"/>
      <c r="AJ529" s="80"/>
      <c r="AK529" s="80"/>
      <c r="AL529" s="78"/>
      <c r="AM529" s="80"/>
      <c r="AN529" s="80"/>
      <c r="AO529" s="80"/>
      <c r="AP529" s="80"/>
      <c r="AQ529" s="80"/>
      <c r="AR529" s="80"/>
      <c r="AS529" s="78"/>
      <c r="AT529" s="96"/>
      <c r="AU529" s="97"/>
      <c r="AV529" s="98"/>
      <c r="AW529" s="99"/>
      <c r="AX529" s="100"/>
      <c r="AY529" s="100"/>
      <c r="AZ529" s="100"/>
      <c r="BA529" s="100"/>
      <c r="BB529" s="100"/>
      <c r="BC529" s="100"/>
      <c r="BD529" s="100"/>
      <c r="BE529" s="100"/>
      <c r="BF529" s="100"/>
      <c r="BG529" s="100"/>
      <c r="BH529" s="100"/>
      <c r="BI529" s="100"/>
      <c r="BJ529" s="100"/>
      <c r="BK529" s="100"/>
      <c r="BL529" s="100"/>
      <c r="BM529" s="100"/>
      <c r="BN529" s="100"/>
      <c r="BO529" s="100"/>
      <c r="BP529" s="100"/>
      <c r="BQ529" s="100"/>
    </row>
    <row r="530" spans="1:69">
      <c r="A530" s="25"/>
      <c r="C530" s="89"/>
      <c r="D530" s="84"/>
      <c r="E530" s="76"/>
      <c r="F530" s="91"/>
      <c r="G530" s="80"/>
      <c r="H530" s="81"/>
      <c r="I530" s="101"/>
      <c r="J530" s="92"/>
      <c r="K530" s="101"/>
      <c r="L530" s="78"/>
      <c r="M530" s="81"/>
      <c r="N530" s="14"/>
      <c r="O530" s="78"/>
      <c r="P530" s="78"/>
      <c r="Q530" s="93"/>
      <c r="R530" s="80"/>
      <c r="S530" s="80"/>
      <c r="T530" s="69"/>
      <c r="U530" s="78"/>
      <c r="V530" s="69"/>
      <c r="W530" s="80"/>
      <c r="X530" s="80"/>
      <c r="Y530" s="94"/>
      <c r="Z530" s="80"/>
      <c r="AA530" s="80"/>
      <c r="AB530" s="80"/>
      <c r="AC530" s="80"/>
      <c r="AD530" s="69"/>
      <c r="AE530" s="69"/>
      <c r="AF530" s="69"/>
      <c r="AG530" s="95"/>
      <c r="AH530" s="93"/>
      <c r="AI530" s="81"/>
      <c r="AJ530" s="80"/>
      <c r="AK530" s="80"/>
      <c r="AL530" s="78"/>
      <c r="AM530" s="80"/>
      <c r="AN530" s="80"/>
      <c r="AO530" s="80"/>
      <c r="AP530" s="80"/>
      <c r="AQ530" s="80"/>
      <c r="AR530" s="80"/>
      <c r="AS530" s="78"/>
      <c r="AT530" s="96"/>
      <c r="AU530" s="97"/>
      <c r="AV530" s="98"/>
      <c r="AW530" s="99"/>
      <c r="AX530" s="100"/>
      <c r="AY530" s="100"/>
      <c r="AZ530" s="100"/>
      <c r="BA530" s="100"/>
      <c r="BB530" s="100"/>
      <c r="BC530" s="100"/>
      <c r="BD530" s="100"/>
      <c r="BE530" s="100"/>
      <c r="BF530" s="100"/>
      <c r="BG530" s="100"/>
      <c r="BH530" s="100"/>
      <c r="BI530" s="100"/>
      <c r="BJ530" s="100"/>
      <c r="BK530" s="100"/>
      <c r="BL530" s="100"/>
      <c r="BM530" s="100"/>
      <c r="BN530" s="100"/>
      <c r="BO530" s="100"/>
      <c r="BP530" s="100"/>
      <c r="BQ530" s="100"/>
    </row>
    <row r="531" spans="1:69">
      <c r="A531" s="25"/>
      <c r="C531" s="89"/>
      <c r="D531" s="84"/>
      <c r="E531" s="76"/>
      <c r="F531" s="91"/>
      <c r="G531" s="80"/>
      <c r="H531" s="81"/>
      <c r="I531" s="101"/>
      <c r="J531" s="92"/>
      <c r="K531" s="101"/>
      <c r="L531" s="78"/>
      <c r="M531" s="81"/>
      <c r="N531" s="14"/>
      <c r="O531" s="78"/>
      <c r="P531" s="78"/>
      <c r="Q531" s="93"/>
      <c r="R531" s="80"/>
      <c r="S531" s="80"/>
      <c r="T531" s="69"/>
      <c r="U531" s="78"/>
      <c r="V531" s="69"/>
      <c r="W531" s="80"/>
      <c r="X531" s="80"/>
      <c r="Y531" s="94"/>
      <c r="Z531" s="80"/>
      <c r="AA531" s="80"/>
      <c r="AB531" s="80"/>
      <c r="AC531" s="80"/>
      <c r="AD531" s="69"/>
      <c r="AE531" s="69"/>
      <c r="AF531" s="69"/>
      <c r="AG531" s="95"/>
      <c r="AH531" s="93"/>
      <c r="AI531" s="81"/>
      <c r="AJ531" s="80"/>
      <c r="AK531" s="80"/>
      <c r="AL531" s="78"/>
      <c r="AM531" s="80"/>
      <c r="AN531" s="80"/>
      <c r="AO531" s="80"/>
      <c r="AP531" s="80"/>
      <c r="AQ531" s="80"/>
      <c r="AR531" s="80"/>
      <c r="AS531" s="78"/>
      <c r="AT531" s="96"/>
      <c r="AU531" s="97"/>
      <c r="AV531" s="98"/>
      <c r="AW531" s="99"/>
      <c r="AX531" s="100"/>
      <c r="AY531" s="100"/>
      <c r="AZ531" s="100"/>
      <c r="BA531" s="100"/>
      <c r="BB531" s="100"/>
      <c r="BC531" s="100"/>
      <c r="BD531" s="100"/>
      <c r="BE531" s="100"/>
      <c r="BF531" s="100"/>
      <c r="BG531" s="100"/>
      <c r="BH531" s="100"/>
      <c r="BI531" s="100"/>
      <c r="BJ531" s="100"/>
      <c r="BK531" s="100"/>
      <c r="BL531" s="100"/>
      <c r="BM531" s="100"/>
      <c r="BN531" s="100"/>
      <c r="BO531" s="100"/>
      <c r="BP531" s="100"/>
      <c r="BQ531" s="100"/>
    </row>
    <row r="532" spans="1:69">
      <c r="A532" s="25"/>
      <c r="C532" s="89"/>
      <c r="D532" s="84"/>
      <c r="E532" s="76"/>
      <c r="F532" s="91"/>
      <c r="G532" s="80"/>
      <c r="H532" s="81"/>
      <c r="I532" s="14"/>
      <c r="J532" s="92"/>
      <c r="K532" s="14"/>
      <c r="L532" s="78"/>
      <c r="M532" s="81"/>
      <c r="N532" s="14"/>
      <c r="O532" s="78"/>
      <c r="P532" s="78"/>
      <c r="Q532" s="93"/>
      <c r="R532" s="80"/>
      <c r="S532" s="80"/>
      <c r="T532" s="69"/>
      <c r="U532" s="78"/>
      <c r="V532" s="69"/>
      <c r="W532" s="80"/>
      <c r="X532" s="80"/>
      <c r="Y532" s="94"/>
      <c r="Z532" s="80"/>
      <c r="AA532" s="80"/>
      <c r="AB532" s="80"/>
      <c r="AC532" s="80"/>
      <c r="AD532" s="69"/>
      <c r="AE532" s="69"/>
      <c r="AF532" s="69"/>
      <c r="AG532" s="95"/>
      <c r="AH532" s="93"/>
      <c r="AI532" s="81"/>
      <c r="AJ532" s="80"/>
      <c r="AK532" s="80"/>
      <c r="AL532" s="78"/>
      <c r="AM532" s="80"/>
      <c r="AN532" s="80"/>
      <c r="AO532" s="80"/>
      <c r="AP532" s="80"/>
      <c r="AQ532" s="80"/>
      <c r="AR532" s="80"/>
      <c r="AS532" s="78"/>
      <c r="AT532" s="96"/>
      <c r="AU532" s="97"/>
      <c r="AV532" s="98"/>
      <c r="AW532" s="99"/>
      <c r="AX532" s="100"/>
      <c r="AY532" s="100"/>
      <c r="AZ532" s="100"/>
      <c r="BA532" s="100"/>
      <c r="BB532" s="100"/>
      <c r="BC532" s="100"/>
      <c r="BD532" s="100"/>
      <c r="BE532" s="100"/>
      <c r="BF532" s="100"/>
      <c r="BG532" s="100"/>
      <c r="BH532" s="100"/>
      <c r="BI532" s="100"/>
      <c r="BJ532" s="100"/>
      <c r="BK532" s="100"/>
      <c r="BL532" s="100"/>
      <c r="BM532" s="100"/>
      <c r="BN532" s="100"/>
      <c r="BO532" s="100"/>
      <c r="BP532" s="100"/>
      <c r="BQ532" s="100"/>
    </row>
    <row r="533" spans="1:69">
      <c r="A533" s="25"/>
      <c r="C533" s="89"/>
      <c r="D533" s="84"/>
      <c r="E533" s="76"/>
      <c r="F533" s="91"/>
      <c r="G533" s="80"/>
      <c r="H533" s="81"/>
      <c r="I533" s="14"/>
      <c r="J533" s="92"/>
      <c r="K533" s="14"/>
      <c r="L533" s="78"/>
      <c r="M533" s="81"/>
      <c r="N533" s="14"/>
      <c r="O533" s="78"/>
      <c r="P533" s="78"/>
      <c r="Q533" s="93"/>
      <c r="R533" s="80"/>
      <c r="S533" s="80"/>
      <c r="T533" s="69"/>
      <c r="U533" s="78"/>
      <c r="V533" s="69"/>
      <c r="W533" s="80"/>
      <c r="X533" s="80"/>
      <c r="Y533" s="94"/>
      <c r="Z533" s="80"/>
      <c r="AA533" s="80"/>
      <c r="AB533" s="80"/>
      <c r="AC533" s="80"/>
      <c r="AD533" s="69"/>
      <c r="AE533" s="69"/>
      <c r="AF533" s="69"/>
      <c r="AG533" s="95"/>
      <c r="AH533" s="93"/>
      <c r="AI533" s="81"/>
      <c r="AJ533" s="80"/>
      <c r="AK533" s="80"/>
      <c r="AL533" s="78"/>
      <c r="AM533" s="80"/>
      <c r="AN533" s="80"/>
      <c r="AO533" s="80"/>
      <c r="AP533" s="80"/>
      <c r="AQ533" s="80"/>
      <c r="AR533" s="80"/>
      <c r="AS533" s="78"/>
      <c r="AT533" s="96"/>
      <c r="AU533" s="97"/>
      <c r="AV533" s="98"/>
      <c r="AW533" s="99"/>
      <c r="AX533" s="100"/>
      <c r="AY533" s="100"/>
      <c r="AZ533" s="100"/>
      <c r="BA533" s="100"/>
      <c r="BB533" s="100"/>
      <c r="BC533" s="100"/>
      <c r="BD533" s="100"/>
      <c r="BE533" s="100"/>
      <c r="BF533" s="100"/>
      <c r="BG533" s="100"/>
      <c r="BH533" s="100"/>
      <c r="BI533" s="100"/>
      <c r="BJ533" s="100"/>
      <c r="BK533" s="100"/>
      <c r="BL533" s="100"/>
      <c r="BM533" s="100"/>
      <c r="BN533" s="100"/>
      <c r="BO533" s="100"/>
      <c r="BP533" s="100"/>
      <c r="BQ533" s="100"/>
    </row>
    <row r="534" spans="1:69">
      <c r="A534" s="25"/>
      <c r="C534" s="89"/>
      <c r="D534" s="84"/>
      <c r="E534" s="76"/>
      <c r="F534" s="91"/>
      <c r="G534" s="80"/>
      <c r="H534" s="81"/>
      <c r="I534" s="14"/>
      <c r="J534" s="92"/>
      <c r="K534" s="14"/>
      <c r="L534" s="78"/>
      <c r="M534" s="81"/>
      <c r="N534" s="14"/>
      <c r="O534" s="78"/>
      <c r="P534" s="78"/>
      <c r="Q534" s="93"/>
      <c r="R534" s="80"/>
      <c r="S534" s="80"/>
      <c r="T534" s="69"/>
      <c r="U534" s="78"/>
      <c r="V534" s="69"/>
      <c r="W534" s="80"/>
      <c r="X534" s="80"/>
      <c r="Y534" s="94"/>
      <c r="Z534" s="80"/>
      <c r="AA534" s="80"/>
      <c r="AB534" s="80"/>
      <c r="AC534" s="80"/>
      <c r="AD534" s="69"/>
      <c r="AE534" s="69"/>
      <c r="AF534" s="69"/>
      <c r="AG534" s="95"/>
      <c r="AH534" s="93"/>
      <c r="AI534" s="81"/>
      <c r="AJ534" s="80"/>
      <c r="AK534" s="80"/>
      <c r="AL534" s="78"/>
      <c r="AM534" s="80"/>
      <c r="AN534" s="80"/>
      <c r="AO534" s="80"/>
      <c r="AP534" s="80"/>
      <c r="AQ534" s="80"/>
      <c r="AR534" s="80"/>
      <c r="AS534" s="78"/>
      <c r="AT534" s="96"/>
      <c r="AU534" s="97"/>
      <c r="AV534" s="98"/>
      <c r="AW534" s="99"/>
      <c r="AX534" s="100"/>
      <c r="AY534" s="100"/>
      <c r="AZ534" s="100"/>
      <c r="BA534" s="100"/>
      <c r="BB534" s="100"/>
      <c r="BC534" s="100"/>
      <c r="BD534" s="100"/>
      <c r="BE534" s="100"/>
      <c r="BF534" s="100"/>
      <c r="BG534" s="100"/>
      <c r="BH534" s="100"/>
      <c r="BI534" s="100"/>
      <c r="BJ534" s="100"/>
      <c r="BK534" s="100"/>
      <c r="BL534" s="100"/>
      <c r="BM534" s="100"/>
      <c r="BN534" s="100"/>
      <c r="BO534" s="100"/>
      <c r="BP534" s="100"/>
      <c r="BQ534" s="100"/>
    </row>
    <row r="535" spans="1:69">
      <c r="A535" s="25"/>
      <c r="C535" s="89"/>
      <c r="D535" s="84"/>
      <c r="E535" s="76"/>
      <c r="F535" s="91"/>
      <c r="G535" s="80"/>
      <c r="H535" s="81"/>
      <c r="I535" s="14"/>
      <c r="J535" s="92"/>
      <c r="K535" s="14"/>
      <c r="L535" s="78"/>
      <c r="M535" s="81"/>
      <c r="N535" s="14"/>
      <c r="O535" s="78"/>
      <c r="P535" s="78"/>
      <c r="Q535" s="93"/>
      <c r="R535" s="80"/>
      <c r="S535" s="80"/>
      <c r="T535" s="69"/>
      <c r="U535" s="78"/>
      <c r="V535" s="69"/>
      <c r="W535" s="80"/>
      <c r="X535" s="80"/>
      <c r="Y535" s="94"/>
      <c r="Z535" s="80"/>
      <c r="AA535" s="80"/>
      <c r="AB535" s="80"/>
      <c r="AC535" s="80"/>
      <c r="AD535" s="69"/>
      <c r="AE535" s="69"/>
      <c r="AF535" s="69"/>
      <c r="AG535" s="95"/>
      <c r="AH535" s="93"/>
      <c r="AI535" s="81"/>
      <c r="AJ535" s="80"/>
      <c r="AK535" s="80"/>
      <c r="AL535" s="78"/>
      <c r="AM535" s="80"/>
      <c r="AN535" s="80"/>
      <c r="AO535" s="80"/>
      <c r="AP535" s="80"/>
      <c r="AQ535" s="80"/>
      <c r="AR535" s="80"/>
      <c r="AS535" s="78"/>
      <c r="AT535" s="96"/>
      <c r="AU535" s="97"/>
      <c r="AV535" s="98"/>
      <c r="AW535" s="99"/>
      <c r="AX535" s="100"/>
      <c r="AY535" s="100"/>
      <c r="AZ535" s="100"/>
      <c r="BA535" s="100"/>
      <c r="BB535" s="100"/>
      <c r="BC535" s="100"/>
      <c r="BD535" s="100"/>
      <c r="BE535" s="100"/>
      <c r="BF535" s="100"/>
      <c r="BG535" s="100"/>
      <c r="BH535" s="100"/>
      <c r="BI535" s="100"/>
      <c r="BJ535" s="100"/>
      <c r="BK535" s="100"/>
      <c r="BL535" s="100"/>
      <c r="BM535" s="100"/>
      <c r="BN535" s="100"/>
      <c r="BO535" s="100"/>
      <c r="BP535" s="100"/>
      <c r="BQ535" s="100"/>
    </row>
    <row r="536" spans="1:69">
      <c r="A536" s="25"/>
      <c r="C536" s="89"/>
      <c r="D536" s="84"/>
      <c r="E536" s="76"/>
      <c r="F536" s="91"/>
      <c r="G536" s="80"/>
      <c r="H536" s="81"/>
      <c r="I536" s="14"/>
      <c r="J536" s="92"/>
      <c r="K536" s="14"/>
      <c r="L536" s="78"/>
      <c r="M536" s="81"/>
      <c r="N536" s="14"/>
      <c r="O536" s="78"/>
      <c r="P536" s="78"/>
      <c r="Q536" s="93"/>
      <c r="R536" s="80"/>
      <c r="S536" s="80"/>
      <c r="T536" s="69"/>
      <c r="U536" s="78"/>
      <c r="V536" s="69"/>
      <c r="W536" s="80"/>
      <c r="X536" s="80"/>
      <c r="Y536" s="94"/>
      <c r="Z536" s="80"/>
      <c r="AA536" s="80"/>
      <c r="AB536" s="80"/>
      <c r="AC536" s="80"/>
      <c r="AD536" s="69"/>
      <c r="AE536" s="69"/>
      <c r="AF536" s="69"/>
      <c r="AG536" s="95"/>
      <c r="AH536" s="93"/>
      <c r="AI536" s="81"/>
      <c r="AJ536" s="80"/>
      <c r="AK536" s="80"/>
      <c r="AL536" s="78"/>
      <c r="AM536" s="80"/>
      <c r="AN536" s="80"/>
      <c r="AO536" s="80"/>
      <c r="AP536" s="80"/>
      <c r="AQ536" s="80"/>
      <c r="AR536" s="80"/>
      <c r="AS536" s="78"/>
      <c r="AT536" s="96"/>
      <c r="AU536" s="97"/>
      <c r="AV536" s="98"/>
      <c r="AW536" s="99"/>
      <c r="AX536" s="100"/>
      <c r="AY536" s="100"/>
      <c r="AZ536" s="100"/>
      <c r="BA536" s="100"/>
      <c r="BB536" s="100"/>
      <c r="BC536" s="100"/>
      <c r="BD536" s="100"/>
      <c r="BE536" s="100"/>
      <c r="BF536" s="100"/>
      <c r="BG536" s="100"/>
      <c r="BH536" s="100"/>
      <c r="BI536" s="100"/>
      <c r="BJ536" s="100"/>
      <c r="BK536" s="100"/>
      <c r="BL536" s="100"/>
      <c r="BM536" s="100"/>
      <c r="BN536" s="100"/>
      <c r="BO536" s="100"/>
      <c r="BP536" s="100"/>
      <c r="BQ536" s="100"/>
    </row>
    <row r="537" spans="1:69">
      <c r="A537" s="25"/>
      <c r="C537" s="89"/>
      <c r="D537" s="84"/>
      <c r="E537" s="76"/>
      <c r="F537" s="91"/>
      <c r="G537" s="80"/>
      <c r="H537" s="81"/>
      <c r="I537" s="14"/>
      <c r="J537" s="92"/>
      <c r="K537" s="14"/>
      <c r="L537" s="78"/>
      <c r="M537" s="81"/>
      <c r="N537" s="14"/>
      <c r="O537" s="78"/>
      <c r="P537" s="78"/>
      <c r="Q537" s="93"/>
      <c r="R537" s="80"/>
      <c r="S537" s="80"/>
      <c r="T537" s="69"/>
      <c r="U537" s="78"/>
      <c r="V537" s="69"/>
      <c r="W537" s="80"/>
      <c r="X537" s="80"/>
      <c r="Y537" s="94"/>
      <c r="Z537" s="80"/>
      <c r="AA537" s="80"/>
      <c r="AB537" s="80"/>
      <c r="AC537" s="80"/>
      <c r="AD537" s="69"/>
      <c r="AE537" s="69"/>
      <c r="AF537" s="69"/>
      <c r="AG537" s="95"/>
      <c r="AH537" s="93"/>
      <c r="AI537" s="81"/>
      <c r="AJ537" s="80"/>
      <c r="AK537" s="80"/>
      <c r="AL537" s="78"/>
      <c r="AM537" s="80"/>
      <c r="AN537" s="80"/>
      <c r="AO537" s="80"/>
      <c r="AP537" s="80"/>
      <c r="AQ537" s="80"/>
      <c r="AR537" s="80"/>
      <c r="AS537" s="78"/>
      <c r="AT537" s="96"/>
      <c r="AU537" s="97"/>
      <c r="AV537" s="98"/>
      <c r="AW537" s="99"/>
      <c r="AX537" s="100"/>
      <c r="AY537" s="100"/>
      <c r="AZ537" s="100"/>
      <c r="BA537" s="100"/>
      <c r="BB537" s="100"/>
      <c r="BC537" s="100"/>
      <c r="BD537" s="100"/>
      <c r="BE537" s="100"/>
      <c r="BF537" s="100"/>
      <c r="BG537" s="100"/>
      <c r="BH537" s="100"/>
      <c r="BI537" s="100"/>
      <c r="BJ537" s="100"/>
      <c r="BK537" s="100"/>
      <c r="BL537" s="100"/>
      <c r="BM537" s="100"/>
      <c r="BN537" s="100"/>
      <c r="BO537" s="100"/>
      <c r="BP537" s="100"/>
      <c r="BQ537" s="100"/>
    </row>
    <row r="538" spans="1:69">
      <c r="A538" s="25"/>
      <c r="C538" s="89"/>
      <c r="D538" s="84"/>
      <c r="E538" s="76"/>
      <c r="F538" s="91"/>
      <c r="G538" s="80"/>
      <c r="H538" s="81"/>
      <c r="I538" s="14"/>
      <c r="J538" s="92"/>
      <c r="K538" s="14"/>
      <c r="L538" s="78"/>
      <c r="M538" s="81"/>
      <c r="N538" s="14"/>
      <c r="O538" s="78"/>
      <c r="P538" s="78"/>
      <c r="Q538" s="93"/>
      <c r="R538" s="80"/>
      <c r="S538" s="80"/>
      <c r="T538" s="69"/>
      <c r="U538" s="78"/>
      <c r="V538" s="69"/>
      <c r="W538" s="80"/>
      <c r="X538" s="80"/>
      <c r="Y538" s="94"/>
      <c r="Z538" s="80"/>
      <c r="AA538" s="80"/>
      <c r="AB538" s="80"/>
      <c r="AC538" s="80"/>
      <c r="AD538" s="69"/>
      <c r="AE538" s="69"/>
      <c r="AF538" s="69"/>
      <c r="AG538" s="95"/>
      <c r="AH538" s="93"/>
      <c r="AI538" s="81"/>
      <c r="AJ538" s="80"/>
      <c r="AK538" s="80"/>
      <c r="AL538" s="78"/>
      <c r="AM538" s="80"/>
      <c r="AN538" s="80"/>
      <c r="AO538" s="80"/>
      <c r="AP538" s="80"/>
      <c r="AQ538" s="80"/>
      <c r="AR538" s="80"/>
      <c r="AS538" s="78"/>
      <c r="AT538" s="96"/>
      <c r="AU538" s="97"/>
      <c r="AV538" s="98"/>
      <c r="AW538" s="99"/>
      <c r="AX538" s="100"/>
      <c r="AY538" s="100"/>
      <c r="AZ538" s="100"/>
      <c r="BA538" s="100"/>
      <c r="BB538" s="100"/>
      <c r="BC538" s="100"/>
      <c r="BD538" s="100"/>
      <c r="BE538" s="100"/>
      <c r="BF538" s="100"/>
      <c r="BG538" s="100"/>
      <c r="BH538" s="100"/>
      <c r="BI538" s="100"/>
      <c r="BJ538" s="100"/>
      <c r="BK538" s="100"/>
      <c r="BL538" s="100"/>
      <c r="BM538" s="100"/>
      <c r="BN538" s="100"/>
      <c r="BO538" s="100"/>
      <c r="BP538" s="100"/>
      <c r="BQ538" s="100"/>
    </row>
    <row r="539" spans="1:69">
      <c r="A539" s="25"/>
      <c r="C539" s="89"/>
      <c r="D539" s="84"/>
      <c r="E539" s="76"/>
      <c r="F539" s="91"/>
      <c r="G539" s="80"/>
      <c r="H539" s="81"/>
      <c r="I539" s="14"/>
      <c r="J539" s="92"/>
      <c r="K539" s="14"/>
      <c r="L539" s="78"/>
      <c r="M539" s="81"/>
      <c r="N539" s="14"/>
      <c r="O539" s="78"/>
      <c r="P539" s="78"/>
      <c r="Q539" s="93"/>
      <c r="R539" s="80"/>
      <c r="S539" s="80"/>
      <c r="T539" s="69"/>
      <c r="U539" s="78"/>
      <c r="V539" s="69"/>
      <c r="W539" s="80"/>
      <c r="X539" s="80"/>
      <c r="Y539" s="94"/>
      <c r="Z539" s="80"/>
      <c r="AA539" s="80"/>
      <c r="AB539" s="80"/>
      <c r="AC539" s="80"/>
      <c r="AD539" s="69"/>
      <c r="AE539" s="69"/>
      <c r="AF539" s="69"/>
      <c r="AG539" s="95"/>
      <c r="AH539" s="93"/>
      <c r="AI539" s="81"/>
      <c r="AJ539" s="80"/>
      <c r="AK539" s="80"/>
      <c r="AL539" s="78"/>
      <c r="AM539" s="80"/>
      <c r="AN539" s="80"/>
      <c r="AO539" s="80"/>
      <c r="AP539" s="80"/>
      <c r="AQ539" s="80"/>
      <c r="AR539" s="80"/>
      <c r="AS539" s="78"/>
      <c r="AT539" s="96"/>
      <c r="AU539" s="97"/>
      <c r="AV539" s="98"/>
      <c r="AW539" s="99"/>
      <c r="AX539" s="100"/>
      <c r="AY539" s="100"/>
      <c r="AZ539" s="100"/>
      <c r="BA539" s="100"/>
      <c r="BB539" s="100"/>
      <c r="BC539" s="100"/>
      <c r="BD539" s="100"/>
      <c r="BE539" s="100"/>
      <c r="BF539" s="100"/>
      <c r="BG539" s="100"/>
      <c r="BH539" s="100"/>
      <c r="BI539" s="100"/>
      <c r="BJ539" s="100"/>
      <c r="BK539" s="100"/>
      <c r="BL539" s="100"/>
      <c r="BM539" s="100"/>
      <c r="BN539" s="100"/>
      <c r="BO539" s="100"/>
      <c r="BP539" s="100"/>
      <c r="BQ539" s="100"/>
    </row>
    <row r="540" spans="1:69">
      <c r="A540" s="25"/>
      <c r="C540" s="89"/>
      <c r="D540" s="84"/>
      <c r="E540" s="76"/>
      <c r="F540" s="91"/>
      <c r="G540" s="80"/>
      <c r="H540" s="81"/>
      <c r="I540" s="14"/>
      <c r="J540" s="92"/>
      <c r="K540" s="14"/>
      <c r="L540" s="78"/>
      <c r="M540" s="81"/>
      <c r="N540" s="14"/>
      <c r="O540" s="78"/>
      <c r="P540" s="78"/>
      <c r="Q540" s="93"/>
      <c r="R540" s="80"/>
      <c r="S540" s="80"/>
      <c r="T540" s="69"/>
      <c r="U540" s="78"/>
      <c r="V540" s="69"/>
      <c r="W540" s="80"/>
      <c r="X540" s="80"/>
      <c r="Y540" s="94"/>
      <c r="Z540" s="80"/>
      <c r="AA540" s="80"/>
      <c r="AB540" s="80"/>
      <c r="AC540" s="80"/>
      <c r="AD540" s="69"/>
      <c r="AE540" s="69"/>
      <c r="AF540" s="69"/>
      <c r="AG540" s="95"/>
      <c r="AH540" s="93"/>
      <c r="AI540" s="81"/>
      <c r="AJ540" s="80"/>
      <c r="AK540" s="80"/>
      <c r="AL540" s="78"/>
      <c r="AM540" s="80"/>
      <c r="AN540" s="80"/>
      <c r="AO540" s="80"/>
      <c r="AP540" s="80"/>
      <c r="AQ540" s="80"/>
      <c r="AR540" s="80"/>
      <c r="AS540" s="78"/>
      <c r="AT540" s="96"/>
      <c r="AU540" s="97"/>
      <c r="AV540" s="98"/>
      <c r="AW540" s="99"/>
      <c r="AX540" s="100"/>
      <c r="AY540" s="100"/>
      <c r="AZ540" s="100"/>
      <c r="BA540" s="100"/>
      <c r="BB540" s="100"/>
      <c r="BC540" s="100"/>
      <c r="BD540" s="100"/>
      <c r="BE540" s="100"/>
      <c r="BF540" s="100"/>
      <c r="BG540" s="100"/>
      <c r="BH540" s="100"/>
      <c r="BI540" s="100"/>
      <c r="BJ540" s="100"/>
      <c r="BK540" s="100"/>
      <c r="BL540" s="100"/>
      <c r="BM540" s="100"/>
      <c r="BN540" s="100"/>
      <c r="BO540" s="100"/>
      <c r="BP540" s="100"/>
      <c r="BQ540" s="100"/>
    </row>
    <row r="541" spans="1:69">
      <c r="A541" s="25"/>
      <c r="C541" s="89"/>
      <c r="D541" s="84"/>
      <c r="E541" s="76"/>
      <c r="F541" s="91"/>
      <c r="G541" s="80"/>
      <c r="H541" s="81"/>
      <c r="I541" s="14"/>
      <c r="J541" s="92"/>
      <c r="K541" s="14"/>
      <c r="L541" s="78"/>
      <c r="M541" s="81"/>
      <c r="N541" s="14"/>
      <c r="O541" s="78"/>
      <c r="P541" s="78"/>
      <c r="Q541" s="93"/>
      <c r="R541" s="80"/>
      <c r="S541" s="80"/>
      <c r="T541" s="69"/>
      <c r="U541" s="78"/>
      <c r="V541" s="69"/>
      <c r="W541" s="80"/>
      <c r="X541" s="80"/>
      <c r="Y541" s="94"/>
      <c r="Z541" s="80"/>
      <c r="AA541" s="80"/>
      <c r="AB541" s="80"/>
      <c r="AC541" s="80"/>
      <c r="AD541" s="69"/>
      <c r="AE541" s="69"/>
      <c r="AF541" s="69"/>
      <c r="AG541" s="95"/>
      <c r="AH541" s="93"/>
      <c r="AI541" s="81"/>
      <c r="AJ541" s="80"/>
      <c r="AK541" s="80"/>
      <c r="AL541" s="78"/>
      <c r="AM541" s="80"/>
      <c r="AN541" s="80"/>
      <c r="AO541" s="80"/>
      <c r="AP541" s="80"/>
      <c r="AQ541" s="80"/>
      <c r="AR541" s="80"/>
      <c r="AS541" s="78"/>
      <c r="AT541" s="96"/>
      <c r="AU541" s="97"/>
      <c r="AV541" s="98"/>
      <c r="AW541" s="99"/>
      <c r="AX541" s="100"/>
      <c r="AY541" s="100"/>
      <c r="AZ541" s="100"/>
      <c r="BA541" s="100"/>
      <c r="BB541" s="100"/>
      <c r="BC541" s="100"/>
      <c r="BD541" s="100"/>
      <c r="BE541" s="100"/>
      <c r="BF541" s="100"/>
      <c r="BG541" s="100"/>
      <c r="BH541" s="100"/>
      <c r="BI541" s="100"/>
      <c r="BJ541" s="100"/>
      <c r="BK541" s="100"/>
      <c r="BL541" s="100"/>
      <c r="BM541" s="100"/>
      <c r="BN541" s="100"/>
      <c r="BO541" s="100"/>
      <c r="BP541" s="100"/>
      <c r="BQ541" s="100"/>
    </row>
    <row r="542" spans="1:69">
      <c r="A542" s="25"/>
      <c r="C542" s="89"/>
      <c r="D542" s="84"/>
      <c r="E542" s="76"/>
      <c r="F542" s="91"/>
      <c r="G542" s="80"/>
      <c r="H542" s="81"/>
      <c r="I542" s="14"/>
      <c r="J542" s="92"/>
      <c r="K542" s="14"/>
      <c r="L542" s="78"/>
      <c r="M542" s="81"/>
      <c r="N542" s="14"/>
      <c r="O542" s="78"/>
      <c r="P542" s="78"/>
      <c r="Q542" s="93"/>
      <c r="R542" s="80"/>
      <c r="S542" s="80"/>
      <c r="T542" s="69"/>
      <c r="U542" s="78"/>
      <c r="V542" s="69"/>
      <c r="W542" s="80"/>
      <c r="X542" s="80"/>
      <c r="Y542" s="94"/>
      <c r="Z542" s="80"/>
      <c r="AA542" s="80"/>
      <c r="AB542" s="80"/>
      <c r="AC542" s="80"/>
      <c r="AD542" s="69"/>
      <c r="AE542" s="69"/>
      <c r="AF542" s="69"/>
      <c r="AG542" s="95"/>
      <c r="AH542" s="93"/>
      <c r="AI542" s="81"/>
      <c r="AJ542" s="80"/>
      <c r="AK542" s="80"/>
      <c r="AL542" s="78"/>
      <c r="AM542" s="80"/>
      <c r="AN542" s="80"/>
      <c r="AO542" s="80"/>
      <c r="AP542" s="80"/>
      <c r="AQ542" s="80"/>
      <c r="AR542" s="80"/>
      <c r="AS542" s="78"/>
      <c r="AT542" s="96"/>
      <c r="AU542" s="97"/>
      <c r="AV542" s="98"/>
      <c r="AW542" s="99"/>
      <c r="AX542" s="100"/>
      <c r="AY542" s="100"/>
      <c r="AZ542" s="100"/>
      <c r="BA542" s="100"/>
      <c r="BB542" s="100"/>
      <c r="BC542" s="100"/>
      <c r="BD542" s="100"/>
      <c r="BE542" s="100"/>
      <c r="BF542" s="100"/>
      <c r="BG542" s="100"/>
      <c r="BH542" s="100"/>
      <c r="BI542" s="100"/>
      <c r="BJ542" s="100"/>
      <c r="BK542" s="100"/>
      <c r="BL542" s="100"/>
      <c r="BM542" s="100"/>
      <c r="BN542" s="100"/>
      <c r="BO542" s="100"/>
      <c r="BP542" s="100"/>
      <c r="BQ542" s="100"/>
    </row>
    <row r="543" spans="1:69">
      <c r="A543" s="25"/>
      <c r="C543" s="89"/>
      <c r="D543" s="84"/>
      <c r="E543" s="76"/>
      <c r="F543" s="91"/>
      <c r="G543" s="80"/>
      <c r="H543" s="81"/>
      <c r="I543" s="14"/>
      <c r="J543" s="92"/>
      <c r="K543" s="14"/>
      <c r="L543" s="78"/>
      <c r="M543" s="81"/>
      <c r="N543" s="14"/>
      <c r="O543" s="78"/>
      <c r="P543" s="78"/>
      <c r="Q543" s="93"/>
      <c r="R543" s="80"/>
      <c r="S543" s="80"/>
      <c r="T543" s="69"/>
      <c r="U543" s="78"/>
      <c r="V543" s="69"/>
      <c r="W543" s="80"/>
      <c r="X543" s="80"/>
      <c r="Y543" s="94"/>
      <c r="Z543" s="80"/>
      <c r="AA543" s="80"/>
      <c r="AB543" s="80"/>
      <c r="AC543" s="80"/>
      <c r="AD543" s="69"/>
      <c r="AE543" s="69"/>
      <c r="AF543" s="69"/>
      <c r="AG543" s="95"/>
      <c r="AH543" s="93"/>
      <c r="AI543" s="81"/>
      <c r="AJ543" s="80"/>
      <c r="AK543" s="80"/>
      <c r="AL543" s="78"/>
      <c r="AM543" s="80"/>
      <c r="AN543" s="80"/>
      <c r="AO543" s="80"/>
      <c r="AP543" s="80"/>
      <c r="AQ543" s="80"/>
      <c r="AR543" s="80"/>
      <c r="AS543" s="78"/>
      <c r="AT543" s="96"/>
      <c r="AU543" s="97"/>
      <c r="AV543" s="98"/>
      <c r="AW543" s="99"/>
      <c r="AX543" s="100"/>
      <c r="AY543" s="100"/>
      <c r="AZ543" s="100"/>
      <c r="BA543" s="100"/>
      <c r="BB543" s="100"/>
      <c r="BC543" s="100"/>
      <c r="BD543" s="100"/>
      <c r="BE543" s="100"/>
      <c r="BF543" s="100"/>
      <c r="BG543" s="100"/>
      <c r="BH543" s="100"/>
      <c r="BI543" s="100"/>
      <c r="BJ543" s="100"/>
      <c r="BK543" s="100"/>
      <c r="BL543" s="100"/>
      <c r="BM543" s="100"/>
      <c r="BN543" s="100"/>
      <c r="BO543" s="100"/>
      <c r="BP543" s="100"/>
      <c r="BQ543" s="100"/>
    </row>
    <row r="544" spans="1:69">
      <c r="A544" s="25"/>
      <c r="C544" s="89"/>
      <c r="D544" s="84"/>
      <c r="E544" s="76"/>
      <c r="F544" s="91"/>
      <c r="G544" s="80"/>
      <c r="H544" s="81"/>
      <c r="I544" s="14"/>
      <c r="J544" s="92"/>
      <c r="K544" s="14"/>
      <c r="L544" s="78"/>
      <c r="M544" s="81"/>
      <c r="N544" s="14"/>
      <c r="O544" s="78"/>
      <c r="P544" s="78"/>
      <c r="Q544" s="93"/>
      <c r="R544" s="80"/>
      <c r="S544" s="80"/>
      <c r="T544" s="69"/>
      <c r="U544" s="78"/>
      <c r="V544" s="69"/>
      <c r="W544" s="80"/>
      <c r="X544" s="80"/>
      <c r="Y544" s="94"/>
      <c r="Z544" s="80"/>
      <c r="AA544" s="80"/>
      <c r="AB544" s="80"/>
      <c r="AC544" s="80"/>
      <c r="AD544" s="69"/>
      <c r="AE544" s="69"/>
      <c r="AF544" s="69"/>
      <c r="AG544" s="95"/>
      <c r="AH544" s="93"/>
      <c r="AI544" s="81"/>
      <c r="AJ544" s="80"/>
      <c r="AK544" s="80"/>
      <c r="AL544" s="78"/>
      <c r="AM544" s="80"/>
      <c r="AN544" s="80"/>
      <c r="AO544" s="80"/>
      <c r="AP544" s="80"/>
      <c r="AQ544" s="80"/>
      <c r="AR544" s="80"/>
      <c r="AS544" s="78"/>
      <c r="AT544" s="96"/>
      <c r="AU544" s="97"/>
      <c r="AV544" s="98"/>
      <c r="AW544" s="99"/>
      <c r="AX544" s="100"/>
      <c r="AY544" s="100"/>
      <c r="AZ544" s="100"/>
      <c r="BA544" s="100"/>
      <c r="BB544" s="100"/>
      <c r="BC544" s="100"/>
      <c r="BD544" s="100"/>
      <c r="BE544" s="100"/>
      <c r="BF544" s="100"/>
      <c r="BG544" s="100"/>
      <c r="BH544" s="100"/>
      <c r="BI544" s="100"/>
      <c r="BJ544" s="100"/>
      <c r="BK544" s="100"/>
      <c r="BL544" s="100"/>
      <c r="BM544" s="100"/>
      <c r="BN544" s="100"/>
      <c r="BO544" s="100"/>
      <c r="BP544" s="100"/>
      <c r="BQ544" s="100"/>
    </row>
    <row r="545" spans="1:69">
      <c r="A545" s="25"/>
      <c r="C545" s="89"/>
      <c r="D545" s="84"/>
      <c r="E545" s="76"/>
      <c r="F545" s="91"/>
      <c r="G545" s="80"/>
      <c r="H545" s="81"/>
      <c r="I545" s="14"/>
      <c r="J545" s="92"/>
      <c r="K545" s="14"/>
      <c r="L545" s="78"/>
      <c r="M545" s="81"/>
      <c r="N545" s="14"/>
      <c r="O545" s="78"/>
      <c r="P545" s="78"/>
      <c r="Q545" s="93"/>
      <c r="R545" s="80"/>
      <c r="S545" s="80"/>
      <c r="T545" s="69"/>
      <c r="U545" s="78"/>
      <c r="V545" s="69"/>
      <c r="W545" s="80"/>
      <c r="X545" s="80"/>
      <c r="Y545" s="94"/>
      <c r="Z545" s="80"/>
      <c r="AA545" s="80"/>
      <c r="AB545" s="80"/>
      <c r="AC545" s="80"/>
      <c r="AD545" s="69"/>
      <c r="AE545" s="69"/>
      <c r="AF545" s="69"/>
      <c r="AG545" s="95"/>
      <c r="AH545" s="93"/>
      <c r="AI545" s="81"/>
      <c r="AJ545" s="80"/>
      <c r="AK545" s="80"/>
      <c r="AL545" s="78"/>
      <c r="AM545" s="80"/>
      <c r="AN545" s="80"/>
      <c r="AO545" s="80"/>
      <c r="AP545" s="80"/>
      <c r="AQ545" s="80"/>
      <c r="AR545" s="80"/>
      <c r="AS545" s="78"/>
      <c r="AT545" s="96"/>
      <c r="AU545" s="97"/>
      <c r="AV545" s="98"/>
      <c r="AW545" s="99"/>
      <c r="AX545" s="100"/>
      <c r="AY545" s="100"/>
      <c r="AZ545" s="100"/>
      <c r="BA545" s="100"/>
      <c r="BB545" s="100"/>
      <c r="BC545" s="100"/>
      <c r="BD545" s="100"/>
      <c r="BE545" s="100"/>
      <c r="BF545" s="100"/>
      <c r="BG545" s="100"/>
      <c r="BH545" s="100"/>
      <c r="BI545" s="100"/>
      <c r="BJ545" s="100"/>
      <c r="BK545" s="100"/>
      <c r="BL545" s="100"/>
      <c r="BM545" s="100"/>
      <c r="BN545" s="100"/>
      <c r="BO545" s="100"/>
      <c r="BP545" s="100"/>
      <c r="BQ545" s="100"/>
    </row>
    <row r="546" spans="1:69">
      <c r="A546" s="25"/>
      <c r="C546" s="89"/>
      <c r="D546" s="84"/>
      <c r="E546" s="76"/>
      <c r="F546" s="91"/>
      <c r="G546" s="80"/>
      <c r="H546" s="81"/>
      <c r="I546" s="14"/>
      <c r="J546" s="92"/>
      <c r="K546" s="14"/>
      <c r="L546" s="78"/>
      <c r="M546" s="81"/>
      <c r="N546" s="14"/>
      <c r="O546" s="78"/>
      <c r="P546" s="78"/>
      <c r="Q546" s="93"/>
      <c r="R546" s="80"/>
      <c r="S546" s="80"/>
      <c r="T546" s="69"/>
      <c r="U546" s="78"/>
      <c r="V546" s="69"/>
      <c r="W546" s="80"/>
      <c r="X546" s="80"/>
      <c r="Y546" s="94"/>
      <c r="Z546" s="80"/>
      <c r="AA546" s="80"/>
      <c r="AB546" s="80"/>
      <c r="AC546" s="80"/>
      <c r="AD546" s="69"/>
      <c r="AE546" s="69"/>
      <c r="AF546" s="69"/>
      <c r="AG546" s="95"/>
      <c r="AH546" s="93"/>
      <c r="AI546" s="81"/>
      <c r="AJ546" s="80"/>
      <c r="AK546" s="80"/>
      <c r="AL546" s="78"/>
      <c r="AM546" s="80"/>
      <c r="AN546" s="80"/>
      <c r="AO546" s="80"/>
      <c r="AP546" s="80"/>
      <c r="AQ546" s="80"/>
      <c r="AR546" s="80"/>
      <c r="AS546" s="78"/>
      <c r="AT546" s="96"/>
      <c r="AU546" s="97"/>
      <c r="AV546" s="98"/>
      <c r="AW546" s="99"/>
      <c r="AX546" s="100"/>
      <c r="AY546" s="100"/>
      <c r="AZ546" s="100"/>
      <c r="BA546" s="100"/>
      <c r="BB546" s="100"/>
      <c r="BC546" s="100"/>
      <c r="BD546" s="100"/>
      <c r="BE546" s="100"/>
      <c r="BF546" s="100"/>
      <c r="BG546" s="100"/>
      <c r="BH546" s="100"/>
      <c r="BI546" s="100"/>
      <c r="BJ546" s="100"/>
      <c r="BK546" s="100"/>
      <c r="BL546" s="100"/>
      <c r="BM546" s="100"/>
      <c r="BN546" s="100"/>
      <c r="BO546" s="100"/>
      <c r="BP546" s="100"/>
      <c r="BQ546" s="100"/>
    </row>
    <row r="547" spans="1:69">
      <c r="A547" s="25"/>
      <c r="C547" s="89"/>
      <c r="D547" s="84"/>
      <c r="E547" s="76"/>
      <c r="F547" s="91"/>
      <c r="G547" s="80"/>
      <c r="H547" s="81"/>
      <c r="I547" s="14"/>
      <c r="J547" s="92"/>
      <c r="K547" s="14"/>
      <c r="L547" s="78"/>
      <c r="M547" s="81"/>
      <c r="N547" s="14"/>
      <c r="O547" s="78"/>
      <c r="P547" s="78"/>
      <c r="Q547" s="93"/>
      <c r="R547" s="80"/>
      <c r="S547" s="80"/>
      <c r="T547" s="69"/>
      <c r="U547" s="78"/>
      <c r="V547" s="69"/>
      <c r="W547" s="80"/>
      <c r="X547" s="80"/>
      <c r="Y547" s="94"/>
      <c r="Z547" s="80"/>
      <c r="AA547" s="80"/>
      <c r="AB547" s="80"/>
      <c r="AC547" s="80"/>
      <c r="AD547" s="69"/>
      <c r="AE547" s="69"/>
      <c r="AF547" s="69"/>
      <c r="AG547" s="95"/>
      <c r="AH547" s="93"/>
      <c r="AI547" s="81"/>
      <c r="AJ547" s="80"/>
      <c r="AK547" s="80"/>
      <c r="AL547" s="78"/>
      <c r="AM547" s="80"/>
      <c r="AN547" s="80"/>
      <c r="AO547" s="80"/>
      <c r="AP547" s="80"/>
      <c r="AQ547" s="80"/>
      <c r="AR547" s="80"/>
      <c r="AS547" s="78"/>
      <c r="AT547" s="96"/>
      <c r="AU547" s="97"/>
      <c r="AV547" s="98"/>
      <c r="AW547" s="99"/>
      <c r="AX547" s="100"/>
      <c r="AY547" s="100"/>
      <c r="AZ547" s="100"/>
      <c r="BA547" s="100"/>
      <c r="BB547" s="100"/>
      <c r="BC547" s="100"/>
      <c r="BD547" s="100"/>
      <c r="BE547" s="100"/>
      <c r="BF547" s="100"/>
      <c r="BG547" s="100"/>
      <c r="BH547" s="100"/>
      <c r="BI547" s="100"/>
      <c r="BJ547" s="100"/>
      <c r="BK547" s="100"/>
      <c r="BL547" s="100"/>
      <c r="BM547" s="100"/>
      <c r="BN547" s="100"/>
      <c r="BO547" s="100"/>
      <c r="BP547" s="100"/>
      <c r="BQ547" s="100"/>
    </row>
    <row r="548" spans="1:69">
      <c r="A548" s="25"/>
      <c r="C548" s="89"/>
      <c r="D548" s="84"/>
      <c r="E548" s="76"/>
      <c r="F548" s="91"/>
      <c r="G548" s="80"/>
      <c r="H548" s="81"/>
      <c r="I548" s="14"/>
      <c r="J548" s="92"/>
      <c r="K548" s="14"/>
      <c r="L548" s="78"/>
      <c r="M548" s="81"/>
      <c r="N548" s="14"/>
      <c r="O548" s="78"/>
      <c r="P548" s="78"/>
      <c r="Q548" s="93"/>
      <c r="R548" s="80"/>
      <c r="S548" s="80"/>
      <c r="T548" s="69"/>
      <c r="U548" s="78"/>
      <c r="V548" s="69"/>
      <c r="W548" s="80"/>
      <c r="X548" s="80"/>
      <c r="Y548" s="94"/>
      <c r="Z548" s="80"/>
      <c r="AA548" s="80"/>
      <c r="AB548" s="80"/>
      <c r="AC548" s="80"/>
      <c r="AD548" s="69"/>
      <c r="AE548" s="69"/>
      <c r="AF548" s="69"/>
      <c r="AG548" s="95"/>
      <c r="AH548" s="93"/>
      <c r="AI548" s="81"/>
      <c r="AJ548" s="80"/>
      <c r="AK548" s="80"/>
      <c r="AL548" s="78"/>
      <c r="AM548" s="80"/>
      <c r="AN548" s="80"/>
      <c r="AO548" s="80"/>
      <c r="AP548" s="80"/>
      <c r="AQ548" s="80"/>
      <c r="AR548" s="80"/>
      <c r="AS548" s="78"/>
      <c r="AT548" s="96"/>
      <c r="AU548" s="97"/>
      <c r="AV548" s="98"/>
      <c r="AW548" s="99"/>
      <c r="AX548" s="100"/>
      <c r="AY548" s="100"/>
      <c r="AZ548" s="100"/>
      <c r="BA548" s="100"/>
      <c r="BB548" s="100"/>
      <c r="BC548" s="100"/>
      <c r="BD548" s="100"/>
      <c r="BE548" s="100"/>
      <c r="BF548" s="100"/>
      <c r="BG548" s="100"/>
      <c r="BH548" s="100"/>
      <c r="BI548" s="100"/>
      <c r="BJ548" s="100"/>
      <c r="BK548" s="100"/>
      <c r="BL548" s="100"/>
      <c r="BM548" s="100"/>
      <c r="BN548" s="100"/>
      <c r="BO548" s="100"/>
      <c r="BP548" s="100"/>
      <c r="BQ548" s="100"/>
    </row>
    <row r="549" spans="1:69">
      <c r="A549" s="25"/>
      <c r="C549" s="89"/>
      <c r="D549" s="84"/>
      <c r="E549" s="76"/>
      <c r="F549" s="91"/>
      <c r="G549" s="80"/>
      <c r="H549" s="81"/>
      <c r="I549" s="14"/>
      <c r="J549" s="92"/>
      <c r="K549" s="14"/>
      <c r="L549" s="78"/>
      <c r="M549" s="81"/>
      <c r="N549" s="14"/>
      <c r="O549" s="78"/>
      <c r="P549" s="78"/>
      <c r="Q549" s="93"/>
      <c r="R549" s="80"/>
      <c r="S549" s="80"/>
      <c r="T549" s="69"/>
      <c r="U549" s="78"/>
      <c r="V549" s="69"/>
      <c r="W549" s="80"/>
      <c r="X549" s="80"/>
      <c r="Y549" s="94"/>
      <c r="Z549" s="80"/>
      <c r="AA549" s="80"/>
      <c r="AB549" s="80"/>
      <c r="AC549" s="80"/>
      <c r="AD549" s="69"/>
      <c r="AE549" s="69"/>
      <c r="AF549" s="69"/>
      <c r="AG549" s="95"/>
      <c r="AH549" s="93"/>
      <c r="AI549" s="81"/>
      <c r="AJ549" s="80"/>
      <c r="AK549" s="80"/>
      <c r="AL549" s="78"/>
      <c r="AM549" s="80"/>
      <c r="AN549" s="80"/>
      <c r="AO549" s="80"/>
      <c r="AP549" s="80"/>
      <c r="AQ549" s="80"/>
      <c r="AR549" s="80"/>
      <c r="AS549" s="78"/>
      <c r="AT549" s="96"/>
      <c r="AU549" s="97"/>
      <c r="AV549" s="98"/>
      <c r="AW549" s="99"/>
      <c r="AX549" s="100"/>
      <c r="AY549" s="100"/>
      <c r="AZ549" s="100"/>
      <c r="BA549" s="100"/>
      <c r="BB549" s="100"/>
      <c r="BC549" s="100"/>
      <c r="BD549" s="100"/>
      <c r="BE549" s="100"/>
      <c r="BF549" s="100"/>
      <c r="BG549" s="100"/>
      <c r="BH549" s="100"/>
      <c r="BI549" s="100"/>
      <c r="BJ549" s="100"/>
      <c r="BK549" s="100"/>
      <c r="BL549" s="100"/>
      <c r="BM549" s="100"/>
      <c r="BN549" s="100"/>
      <c r="BO549" s="100"/>
      <c r="BP549" s="100"/>
      <c r="BQ549" s="100"/>
    </row>
    <row r="550" spans="1:69">
      <c r="A550" s="25"/>
      <c r="C550" s="89"/>
      <c r="D550" s="84"/>
      <c r="E550" s="76"/>
      <c r="F550" s="91"/>
      <c r="G550" s="80"/>
      <c r="H550" s="81"/>
      <c r="I550" s="14"/>
      <c r="J550" s="92"/>
      <c r="K550" s="14"/>
      <c r="L550" s="78"/>
      <c r="M550" s="81"/>
      <c r="N550" s="14"/>
      <c r="O550" s="78"/>
      <c r="P550" s="78"/>
      <c r="Q550" s="93"/>
      <c r="R550" s="80"/>
      <c r="S550" s="80"/>
      <c r="T550" s="69"/>
      <c r="U550" s="78"/>
      <c r="V550" s="69"/>
      <c r="W550" s="80"/>
      <c r="X550" s="80"/>
      <c r="Y550" s="94"/>
      <c r="Z550" s="80"/>
      <c r="AA550" s="80"/>
      <c r="AB550" s="80"/>
      <c r="AC550" s="80"/>
      <c r="AD550" s="69"/>
      <c r="AE550" s="69"/>
      <c r="AF550" s="69"/>
      <c r="AG550" s="95"/>
      <c r="AH550" s="93"/>
      <c r="AI550" s="81"/>
      <c r="AJ550" s="80"/>
      <c r="AK550" s="80"/>
      <c r="AL550" s="78"/>
      <c r="AM550" s="80"/>
      <c r="AN550" s="80"/>
      <c r="AO550" s="80"/>
      <c r="AP550" s="80"/>
      <c r="AQ550" s="80"/>
      <c r="AR550" s="80"/>
      <c r="AS550" s="78"/>
      <c r="AT550" s="96"/>
      <c r="AU550" s="97"/>
      <c r="AV550" s="98"/>
      <c r="AW550" s="99"/>
      <c r="AX550" s="100"/>
      <c r="AY550" s="100"/>
      <c r="AZ550" s="100"/>
      <c r="BA550" s="100"/>
      <c r="BB550" s="100"/>
      <c r="BC550" s="100"/>
      <c r="BD550" s="100"/>
      <c r="BE550" s="100"/>
      <c r="BF550" s="100"/>
      <c r="BG550" s="100"/>
      <c r="BH550" s="100"/>
      <c r="BI550" s="100"/>
      <c r="BJ550" s="100"/>
      <c r="BK550" s="100"/>
      <c r="BL550" s="100"/>
      <c r="BM550" s="100"/>
      <c r="BN550" s="100"/>
      <c r="BO550" s="100"/>
      <c r="BP550" s="100"/>
      <c r="BQ550" s="100"/>
    </row>
    <row r="551" spans="1:69">
      <c r="A551" s="25"/>
      <c r="C551" s="89"/>
      <c r="D551" s="84"/>
      <c r="E551" s="76"/>
      <c r="F551" s="91"/>
      <c r="G551" s="80"/>
      <c r="H551" s="81"/>
      <c r="I551" s="14"/>
      <c r="J551" s="92"/>
      <c r="K551" s="14"/>
      <c r="L551" s="78"/>
      <c r="M551" s="81"/>
      <c r="N551" s="14"/>
      <c r="O551" s="78"/>
      <c r="P551" s="78"/>
      <c r="Q551" s="93"/>
      <c r="R551" s="80"/>
      <c r="S551" s="80"/>
      <c r="T551" s="69"/>
      <c r="U551" s="78"/>
      <c r="V551" s="69"/>
      <c r="W551" s="80"/>
      <c r="X551" s="80"/>
      <c r="Y551" s="94"/>
      <c r="Z551" s="80"/>
      <c r="AA551" s="80"/>
      <c r="AB551" s="80"/>
      <c r="AC551" s="80"/>
      <c r="AD551" s="69"/>
      <c r="AE551" s="69"/>
      <c r="AF551" s="69"/>
      <c r="AG551" s="95"/>
      <c r="AH551" s="93"/>
      <c r="AI551" s="81"/>
      <c r="AJ551" s="80"/>
      <c r="AK551" s="80"/>
      <c r="AL551" s="78"/>
      <c r="AM551" s="80"/>
      <c r="AN551" s="80"/>
      <c r="AO551" s="80"/>
      <c r="AP551" s="80"/>
      <c r="AQ551" s="80"/>
      <c r="AR551" s="80"/>
      <c r="AS551" s="78"/>
      <c r="AT551" s="96"/>
      <c r="AU551" s="97"/>
      <c r="AV551" s="98"/>
      <c r="AW551" s="99"/>
      <c r="AX551" s="100"/>
      <c r="AY551" s="100"/>
      <c r="AZ551" s="100"/>
      <c r="BA551" s="100"/>
      <c r="BB551" s="100"/>
      <c r="BC551" s="100"/>
      <c r="BD551" s="100"/>
      <c r="BE551" s="100"/>
      <c r="BF551" s="100"/>
      <c r="BG551" s="100"/>
      <c r="BH551" s="100"/>
      <c r="BI551" s="100"/>
      <c r="BJ551" s="100"/>
      <c r="BK551" s="100"/>
      <c r="BL551" s="100"/>
      <c r="BM551" s="100"/>
      <c r="BN551" s="100"/>
      <c r="BO551" s="100"/>
      <c r="BP551" s="100"/>
      <c r="BQ551" s="100"/>
    </row>
    <row r="552" spans="1:69">
      <c r="A552" s="25"/>
      <c r="C552" s="89"/>
      <c r="D552" s="84"/>
      <c r="E552" s="76"/>
      <c r="F552" s="91"/>
      <c r="G552" s="80"/>
      <c r="H552" s="81"/>
      <c r="I552" s="14"/>
      <c r="J552" s="92"/>
      <c r="K552" s="14"/>
      <c r="L552" s="78"/>
      <c r="M552" s="81"/>
      <c r="N552" s="14"/>
      <c r="O552" s="78"/>
      <c r="P552" s="78"/>
      <c r="Q552" s="93"/>
      <c r="R552" s="80"/>
      <c r="S552" s="80"/>
      <c r="T552" s="69"/>
      <c r="U552" s="78"/>
      <c r="V552" s="69"/>
      <c r="W552" s="80"/>
      <c r="X552" s="80"/>
      <c r="Y552" s="94"/>
      <c r="Z552" s="80"/>
      <c r="AA552" s="80"/>
      <c r="AB552" s="80"/>
      <c r="AC552" s="80"/>
      <c r="AD552" s="69"/>
      <c r="AE552" s="69"/>
      <c r="AF552" s="69"/>
      <c r="AG552" s="95"/>
      <c r="AH552" s="93"/>
      <c r="AI552" s="81"/>
      <c r="AJ552" s="80"/>
      <c r="AK552" s="80"/>
      <c r="AL552" s="78"/>
      <c r="AM552" s="80"/>
      <c r="AN552" s="80"/>
      <c r="AO552" s="80"/>
      <c r="AP552" s="80"/>
      <c r="AQ552" s="80"/>
      <c r="AR552" s="80"/>
      <c r="AS552" s="78"/>
      <c r="AT552" s="96"/>
      <c r="AU552" s="97"/>
      <c r="AV552" s="98"/>
      <c r="AW552" s="99"/>
      <c r="AX552" s="100"/>
      <c r="AY552" s="100"/>
      <c r="AZ552" s="100"/>
      <c r="BA552" s="100"/>
      <c r="BB552" s="100"/>
      <c r="BC552" s="100"/>
      <c r="BD552" s="100"/>
      <c r="BE552" s="100"/>
      <c r="BF552" s="100"/>
      <c r="BG552" s="100"/>
      <c r="BH552" s="100"/>
      <c r="BI552" s="100"/>
      <c r="BJ552" s="100"/>
      <c r="BK552" s="100"/>
      <c r="BL552" s="100"/>
      <c r="BM552" s="100"/>
      <c r="BN552" s="100"/>
      <c r="BO552" s="100"/>
      <c r="BP552" s="100"/>
      <c r="BQ552" s="100"/>
    </row>
    <row r="553" spans="1:69">
      <c r="A553" s="25"/>
      <c r="C553" s="89"/>
      <c r="D553" s="84"/>
      <c r="E553" s="76"/>
      <c r="F553" s="91"/>
      <c r="G553" s="80"/>
      <c r="H553" s="81"/>
      <c r="I553" s="14"/>
      <c r="J553" s="92"/>
      <c r="K553" s="14"/>
      <c r="L553" s="78"/>
      <c r="M553" s="81"/>
      <c r="N553" s="14"/>
      <c r="O553" s="78"/>
      <c r="P553" s="78"/>
      <c r="Q553" s="93"/>
      <c r="R553" s="80"/>
      <c r="S553" s="80"/>
      <c r="T553" s="69"/>
      <c r="U553" s="78"/>
      <c r="V553" s="69"/>
      <c r="W553" s="80"/>
      <c r="X553" s="80"/>
      <c r="Y553" s="94"/>
      <c r="Z553" s="80"/>
      <c r="AA553" s="80"/>
      <c r="AB553" s="80"/>
      <c r="AC553" s="80"/>
      <c r="AD553" s="69"/>
      <c r="AE553" s="69"/>
      <c r="AF553" s="69"/>
      <c r="AG553" s="95"/>
      <c r="AH553" s="93"/>
      <c r="AI553" s="81"/>
      <c r="AJ553" s="80"/>
      <c r="AK553" s="80"/>
      <c r="AL553" s="78"/>
      <c r="AM553" s="80"/>
      <c r="AN553" s="80"/>
      <c r="AO553" s="80"/>
      <c r="AP553" s="80"/>
      <c r="AQ553" s="80"/>
      <c r="AR553" s="80"/>
      <c r="AS553" s="78"/>
      <c r="AT553" s="96"/>
      <c r="AU553" s="97"/>
      <c r="AV553" s="98"/>
      <c r="AW553" s="99"/>
      <c r="AX553" s="100"/>
      <c r="AY553" s="100"/>
      <c r="AZ553" s="100"/>
      <c r="BA553" s="100"/>
      <c r="BB553" s="100"/>
      <c r="BC553" s="100"/>
      <c r="BD553" s="100"/>
      <c r="BE553" s="100"/>
      <c r="BF553" s="100"/>
      <c r="BG553" s="100"/>
      <c r="BH553" s="100"/>
      <c r="BI553" s="100"/>
      <c r="BJ553" s="100"/>
      <c r="BK553" s="100"/>
      <c r="BL553" s="100"/>
      <c r="BM553" s="100"/>
      <c r="BN553" s="100"/>
      <c r="BO553" s="100"/>
      <c r="BP553" s="100"/>
      <c r="BQ553" s="100"/>
    </row>
    <row r="554" spans="1:69">
      <c r="A554" s="25"/>
      <c r="C554" s="89"/>
      <c r="D554" s="84"/>
      <c r="E554" s="76"/>
      <c r="F554" s="91"/>
      <c r="G554" s="80"/>
      <c r="H554" s="81"/>
      <c r="I554" s="14"/>
      <c r="J554" s="92"/>
      <c r="K554" s="14"/>
      <c r="L554" s="78"/>
      <c r="M554" s="81"/>
      <c r="N554" s="14"/>
      <c r="O554" s="78"/>
      <c r="P554" s="78"/>
      <c r="Q554" s="93"/>
      <c r="R554" s="80"/>
      <c r="S554" s="80"/>
      <c r="T554" s="69"/>
      <c r="U554" s="78"/>
      <c r="V554" s="69"/>
      <c r="W554" s="80"/>
      <c r="X554" s="80"/>
      <c r="Y554" s="94"/>
      <c r="Z554" s="80"/>
      <c r="AA554" s="80"/>
      <c r="AB554" s="80"/>
      <c r="AC554" s="80"/>
      <c r="AD554" s="69"/>
      <c r="AE554" s="69"/>
      <c r="AF554" s="69"/>
      <c r="AG554" s="95"/>
      <c r="AH554" s="93"/>
      <c r="AI554" s="81"/>
      <c r="AJ554" s="80"/>
      <c r="AK554" s="80"/>
      <c r="AL554" s="78"/>
      <c r="AM554" s="80"/>
      <c r="AN554" s="80"/>
      <c r="AO554" s="80"/>
      <c r="AP554" s="80"/>
      <c r="AQ554" s="80"/>
      <c r="AR554" s="80"/>
      <c r="AS554" s="78"/>
      <c r="AT554" s="96"/>
      <c r="AU554" s="97"/>
      <c r="AV554" s="98"/>
      <c r="AW554" s="99"/>
      <c r="AX554" s="100"/>
      <c r="AY554" s="100"/>
      <c r="AZ554" s="100"/>
      <c r="BA554" s="100"/>
      <c r="BB554" s="100"/>
      <c r="BC554" s="100"/>
      <c r="BD554" s="100"/>
      <c r="BE554" s="100"/>
      <c r="BF554" s="100"/>
      <c r="BG554" s="100"/>
      <c r="BH554" s="100"/>
      <c r="BI554" s="100"/>
      <c r="BJ554" s="100"/>
      <c r="BK554" s="100"/>
      <c r="BL554" s="100"/>
      <c r="BM554" s="100"/>
      <c r="BN554" s="100"/>
      <c r="BO554" s="100"/>
      <c r="BP554" s="100"/>
      <c r="BQ554" s="100"/>
    </row>
    <row r="555" spans="1:69">
      <c r="A555" s="25"/>
      <c r="C555" s="89"/>
      <c r="D555" s="84"/>
      <c r="E555" s="76"/>
      <c r="F555" s="91"/>
      <c r="G555" s="80"/>
      <c r="H555" s="81"/>
      <c r="I555" s="14"/>
      <c r="J555" s="92"/>
      <c r="K555" s="14"/>
      <c r="L555" s="78"/>
      <c r="M555" s="81"/>
      <c r="N555" s="14"/>
      <c r="O555" s="78"/>
      <c r="P555" s="78"/>
      <c r="Q555" s="93"/>
      <c r="R555" s="80"/>
      <c r="S555" s="80"/>
      <c r="T555" s="69"/>
      <c r="U555" s="78"/>
      <c r="V555" s="69"/>
      <c r="W555" s="80"/>
      <c r="X555" s="80"/>
      <c r="Y555" s="94"/>
      <c r="Z555" s="80"/>
      <c r="AA555" s="80"/>
      <c r="AB555" s="80"/>
      <c r="AC555" s="80"/>
      <c r="AD555" s="69"/>
      <c r="AE555" s="69"/>
      <c r="AF555" s="69"/>
      <c r="AG555" s="95"/>
      <c r="AH555" s="93"/>
      <c r="AI555" s="81"/>
      <c r="AJ555" s="80"/>
      <c r="AK555" s="80"/>
      <c r="AL555" s="78"/>
      <c r="AM555" s="80"/>
      <c r="AN555" s="80"/>
      <c r="AO555" s="80"/>
      <c r="AP555" s="80"/>
      <c r="AQ555" s="80"/>
      <c r="AR555" s="80"/>
      <c r="AS555" s="78"/>
      <c r="AT555" s="96"/>
      <c r="AU555" s="97"/>
      <c r="AV555" s="98"/>
      <c r="AW555" s="99"/>
      <c r="AX555" s="100"/>
      <c r="AY555" s="100"/>
      <c r="AZ555" s="100"/>
      <c r="BA555" s="100"/>
      <c r="BB555" s="100"/>
      <c r="BC555" s="100"/>
      <c r="BD555" s="100"/>
      <c r="BE555" s="100"/>
      <c r="BF555" s="100"/>
      <c r="BG555" s="100"/>
      <c r="BH555" s="100"/>
      <c r="BI555" s="100"/>
      <c r="BJ555" s="100"/>
      <c r="BK555" s="100"/>
      <c r="BL555" s="100"/>
      <c r="BM555" s="100"/>
      <c r="BN555" s="100"/>
      <c r="BO555" s="100"/>
      <c r="BP555" s="100"/>
      <c r="BQ555" s="100"/>
    </row>
    <row r="556" spans="1:69">
      <c r="A556" s="25"/>
      <c r="C556" s="89"/>
      <c r="D556" s="84"/>
      <c r="E556" s="76"/>
      <c r="F556" s="91"/>
      <c r="G556" s="80"/>
      <c r="H556" s="81"/>
      <c r="I556" s="14"/>
      <c r="J556" s="92"/>
      <c r="K556" s="14"/>
      <c r="L556" s="78"/>
      <c r="M556" s="81"/>
      <c r="N556" s="14"/>
      <c r="O556" s="78"/>
      <c r="P556" s="78"/>
      <c r="Q556" s="93"/>
      <c r="R556" s="80"/>
      <c r="S556" s="80"/>
      <c r="T556" s="69"/>
      <c r="U556" s="78"/>
      <c r="V556" s="69"/>
      <c r="W556" s="80"/>
      <c r="X556" s="80"/>
      <c r="Y556" s="94"/>
      <c r="Z556" s="80"/>
      <c r="AA556" s="80"/>
      <c r="AB556" s="80"/>
      <c r="AC556" s="80"/>
      <c r="AD556" s="69"/>
      <c r="AE556" s="69"/>
      <c r="AF556" s="69"/>
      <c r="AG556" s="95"/>
      <c r="AH556" s="93"/>
      <c r="AI556" s="81"/>
      <c r="AJ556" s="80"/>
      <c r="AK556" s="80"/>
      <c r="AL556" s="78"/>
      <c r="AM556" s="80"/>
      <c r="AN556" s="80"/>
      <c r="AO556" s="80"/>
      <c r="AP556" s="80"/>
      <c r="AQ556" s="80"/>
      <c r="AR556" s="80"/>
      <c r="AS556" s="78"/>
      <c r="AT556" s="96"/>
      <c r="AU556" s="97"/>
      <c r="AV556" s="98"/>
      <c r="AW556" s="99"/>
      <c r="AX556" s="100"/>
      <c r="AY556" s="100"/>
      <c r="AZ556" s="100"/>
      <c r="BA556" s="100"/>
      <c r="BB556" s="100"/>
      <c r="BC556" s="100"/>
      <c r="BD556" s="100"/>
      <c r="BE556" s="100"/>
      <c r="BF556" s="100"/>
      <c r="BG556" s="100"/>
      <c r="BH556" s="100"/>
      <c r="BI556" s="100"/>
      <c r="BJ556" s="100"/>
      <c r="BK556" s="100"/>
      <c r="BL556" s="100"/>
      <c r="BM556" s="100"/>
      <c r="BN556" s="100"/>
      <c r="BO556" s="100"/>
      <c r="BP556" s="100"/>
      <c r="BQ556" s="100"/>
    </row>
    <row r="557" spans="1:69">
      <c r="A557" s="25"/>
      <c r="C557" s="89"/>
      <c r="D557" s="84"/>
      <c r="E557" s="76"/>
      <c r="F557" s="91"/>
      <c r="G557" s="80"/>
      <c r="H557" s="81"/>
      <c r="I557" s="14"/>
      <c r="J557" s="92"/>
      <c r="K557" s="14"/>
      <c r="L557" s="78"/>
      <c r="M557" s="81"/>
      <c r="N557" s="14"/>
      <c r="O557" s="78"/>
      <c r="P557" s="78"/>
      <c r="Q557" s="93"/>
      <c r="R557" s="80"/>
      <c r="S557" s="80"/>
      <c r="T557" s="69"/>
      <c r="U557" s="78"/>
      <c r="V557" s="69"/>
      <c r="W557" s="80"/>
      <c r="X557" s="80"/>
      <c r="Y557" s="94"/>
      <c r="Z557" s="80"/>
      <c r="AA557" s="80"/>
      <c r="AB557" s="80"/>
      <c r="AC557" s="80"/>
      <c r="AD557" s="69"/>
      <c r="AE557" s="69"/>
      <c r="AF557" s="69"/>
      <c r="AG557" s="95"/>
      <c r="AH557" s="93"/>
      <c r="AI557" s="81"/>
      <c r="AJ557" s="80"/>
      <c r="AK557" s="80"/>
      <c r="AL557" s="78"/>
      <c r="AM557" s="80"/>
      <c r="AN557" s="80"/>
      <c r="AO557" s="80"/>
      <c r="AP557" s="80"/>
      <c r="AQ557" s="80"/>
      <c r="AR557" s="80"/>
      <c r="AS557" s="78"/>
      <c r="AT557" s="96"/>
      <c r="AU557" s="97"/>
      <c r="AV557" s="98"/>
      <c r="AW557" s="99"/>
      <c r="AX557" s="100"/>
      <c r="AY557" s="100"/>
      <c r="AZ557" s="100"/>
      <c r="BA557" s="100"/>
      <c r="BB557" s="100"/>
      <c r="BC557" s="100"/>
      <c r="BD557" s="100"/>
      <c r="BE557" s="100"/>
      <c r="BF557" s="100"/>
      <c r="BG557" s="100"/>
      <c r="BH557" s="100"/>
      <c r="BI557" s="100"/>
      <c r="BJ557" s="100"/>
      <c r="BK557" s="100"/>
      <c r="BL557" s="100"/>
      <c r="BM557" s="100"/>
      <c r="BN557" s="100"/>
      <c r="BO557" s="100"/>
      <c r="BP557" s="100"/>
      <c r="BQ557" s="100"/>
    </row>
    <row r="558" spans="1:69">
      <c r="A558" s="25"/>
      <c r="C558" s="89"/>
      <c r="D558" s="84"/>
      <c r="E558" s="76"/>
      <c r="F558" s="91"/>
      <c r="G558" s="80"/>
      <c r="H558" s="81"/>
      <c r="I558" s="14"/>
      <c r="J558" s="92"/>
      <c r="K558" s="14"/>
      <c r="L558" s="78"/>
      <c r="M558" s="81"/>
      <c r="N558" s="14"/>
      <c r="O558" s="78"/>
      <c r="P558" s="78"/>
      <c r="Q558" s="93"/>
      <c r="R558" s="80"/>
      <c r="S558" s="80"/>
      <c r="T558" s="69"/>
      <c r="U558" s="78"/>
      <c r="V558" s="69"/>
      <c r="W558" s="80"/>
      <c r="X558" s="80"/>
      <c r="Y558" s="94"/>
      <c r="Z558" s="80"/>
      <c r="AA558" s="80"/>
      <c r="AB558" s="80"/>
      <c r="AC558" s="80"/>
      <c r="AD558" s="69"/>
      <c r="AE558" s="69"/>
      <c r="AF558" s="69"/>
      <c r="AG558" s="95"/>
      <c r="AH558" s="93"/>
      <c r="AI558" s="81"/>
      <c r="AJ558" s="80"/>
      <c r="AK558" s="80"/>
      <c r="AL558" s="78"/>
      <c r="AM558" s="80"/>
      <c r="AN558" s="80"/>
      <c r="AO558" s="80"/>
      <c r="AP558" s="80"/>
      <c r="AQ558" s="80"/>
      <c r="AR558" s="80"/>
      <c r="AS558" s="78"/>
      <c r="AT558" s="96"/>
      <c r="AU558" s="97"/>
      <c r="AV558" s="98"/>
      <c r="AW558" s="99"/>
      <c r="AX558" s="100"/>
      <c r="AY558" s="100"/>
      <c r="AZ558" s="100"/>
      <c r="BA558" s="100"/>
      <c r="BB558" s="100"/>
      <c r="BC558" s="100"/>
      <c r="BD558" s="100"/>
      <c r="BE558" s="100"/>
      <c r="BF558" s="100"/>
      <c r="BG558" s="100"/>
      <c r="BH558" s="100"/>
      <c r="BI558" s="100"/>
      <c r="BJ558" s="100"/>
      <c r="BK558" s="100"/>
      <c r="BL558" s="100"/>
      <c r="BM558" s="100"/>
      <c r="BN558" s="100"/>
      <c r="BO558" s="100"/>
      <c r="BP558" s="100"/>
      <c r="BQ558" s="100"/>
    </row>
    <row r="559" spans="1:69">
      <c r="A559" s="25"/>
      <c r="C559" s="89"/>
      <c r="D559" s="84"/>
      <c r="E559" s="76"/>
      <c r="F559" s="91"/>
      <c r="G559" s="80"/>
      <c r="H559" s="81"/>
      <c r="I559" s="14"/>
      <c r="J559" s="92"/>
      <c r="K559" s="14"/>
      <c r="L559" s="78"/>
      <c r="M559" s="81"/>
      <c r="N559" s="14"/>
      <c r="O559" s="78"/>
      <c r="P559" s="78"/>
      <c r="Q559" s="93"/>
      <c r="R559" s="80"/>
      <c r="S559" s="80"/>
      <c r="T559" s="69"/>
      <c r="U559" s="78"/>
      <c r="V559" s="69"/>
      <c r="W559" s="80"/>
      <c r="X559" s="80"/>
      <c r="Y559" s="94"/>
      <c r="Z559" s="80"/>
      <c r="AA559" s="80"/>
      <c r="AB559" s="80"/>
      <c r="AC559" s="80"/>
      <c r="AD559" s="69"/>
      <c r="AE559" s="69"/>
      <c r="AF559" s="69"/>
      <c r="AG559" s="95"/>
      <c r="AH559" s="93"/>
      <c r="AI559" s="81"/>
      <c r="AJ559" s="80"/>
      <c r="AK559" s="80"/>
      <c r="AL559" s="78"/>
      <c r="AM559" s="80"/>
      <c r="AN559" s="80"/>
      <c r="AO559" s="80"/>
      <c r="AP559" s="80"/>
      <c r="AQ559" s="80"/>
      <c r="AR559" s="80"/>
      <c r="AS559" s="78"/>
      <c r="AT559" s="96"/>
      <c r="AU559" s="97"/>
      <c r="AV559" s="98"/>
      <c r="AW559" s="99"/>
      <c r="AX559" s="100"/>
      <c r="AY559" s="100"/>
      <c r="AZ559" s="100"/>
      <c r="BA559" s="100"/>
      <c r="BB559" s="100"/>
      <c r="BC559" s="100"/>
      <c r="BD559" s="100"/>
      <c r="BE559" s="100"/>
      <c r="BF559" s="100"/>
      <c r="BG559" s="100"/>
      <c r="BH559" s="100"/>
      <c r="BI559" s="100"/>
      <c r="BJ559" s="100"/>
      <c r="BK559" s="100"/>
      <c r="BL559" s="100"/>
      <c r="BM559" s="100"/>
      <c r="BN559" s="100"/>
      <c r="BO559" s="100"/>
      <c r="BP559" s="100"/>
      <c r="BQ559" s="100"/>
    </row>
    <row r="560" spans="1:69">
      <c r="A560" s="25"/>
      <c r="C560" s="89"/>
      <c r="D560" s="84"/>
      <c r="E560" s="76"/>
      <c r="F560" s="91"/>
      <c r="G560" s="80"/>
      <c r="H560" s="81"/>
      <c r="I560" s="14"/>
      <c r="J560" s="92"/>
      <c r="K560" s="14"/>
      <c r="L560" s="78"/>
      <c r="M560" s="81"/>
      <c r="N560" s="14"/>
      <c r="O560" s="78"/>
      <c r="P560" s="78"/>
      <c r="Q560" s="93"/>
      <c r="R560" s="80"/>
      <c r="S560" s="80"/>
      <c r="T560" s="69"/>
      <c r="U560" s="78"/>
      <c r="V560" s="69"/>
      <c r="W560" s="80"/>
      <c r="X560" s="80"/>
      <c r="Y560" s="94"/>
      <c r="Z560" s="80"/>
      <c r="AA560" s="80"/>
      <c r="AB560" s="80"/>
      <c r="AC560" s="80"/>
      <c r="AD560" s="69"/>
      <c r="AE560" s="69"/>
      <c r="AF560" s="69"/>
      <c r="AG560" s="95"/>
      <c r="AH560" s="93"/>
      <c r="AI560" s="81"/>
      <c r="AJ560" s="80"/>
      <c r="AK560" s="80"/>
      <c r="AL560" s="78"/>
      <c r="AM560" s="80"/>
      <c r="AN560" s="80"/>
      <c r="AO560" s="80"/>
      <c r="AP560" s="80"/>
      <c r="AQ560" s="80"/>
      <c r="AR560" s="80"/>
      <c r="AS560" s="78"/>
      <c r="AT560" s="96"/>
      <c r="AU560" s="97"/>
      <c r="AV560" s="98"/>
      <c r="AW560" s="99"/>
      <c r="AX560" s="100"/>
      <c r="AY560" s="100"/>
      <c r="AZ560" s="100"/>
      <c r="BA560" s="100"/>
      <c r="BB560" s="100"/>
      <c r="BC560" s="100"/>
      <c r="BD560" s="100"/>
      <c r="BE560" s="100"/>
      <c r="BF560" s="100"/>
      <c r="BG560" s="100"/>
      <c r="BH560" s="100"/>
      <c r="BI560" s="100"/>
      <c r="BJ560" s="100"/>
      <c r="BK560" s="100"/>
      <c r="BL560" s="100"/>
      <c r="BM560" s="100"/>
      <c r="BN560" s="100"/>
      <c r="BO560" s="100"/>
      <c r="BP560" s="100"/>
      <c r="BQ560" s="100"/>
    </row>
    <row r="561" spans="1:69">
      <c r="A561" s="25"/>
      <c r="C561" s="89"/>
      <c r="D561" s="84"/>
      <c r="E561" s="76"/>
      <c r="F561" s="91"/>
      <c r="G561" s="80"/>
      <c r="H561" s="81"/>
      <c r="I561" s="14"/>
      <c r="J561" s="92"/>
      <c r="K561" s="14"/>
      <c r="L561" s="78"/>
      <c r="M561" s="81"/>
      <c r="N561" s="14"/>
      <c r="O561" s="78"/>
      <c r="P561" s="78"/>
      <c r="Q561" s="93"/>
      <c r="R561" s="80"/>
      <c r="S561" s="80"/>
      <c r="T561" s="69"/>
      <c r="U561" s="78"/>
      <c r="V561" s="69"/>
      <c r="W561" s="80"/>
      <c r="X561" s="80"/>
      <c r="Y561" s="94"/>
      <c r="Z561" s="80"/>
      <c r="AA561" s="80"/>
      <c r="AB561" s="80"/>
      <c r="AC561" s="80"/>
      <c r="AD561" s="69"/>
      <c r="AE561" s="69"/>
      <c r="AF561" s="69"/>
      <c r="AG561" s="95"/>
      <c r="AH561" s="93"/>
      <c r="AI561" s="81"/>
      <c r="AJ561" s="80"/>
      <c r="AK561" s="80"/>
      <c r="AL561" s="78"/>
      <c r="AM561" s="80"/>
      <c r="AN561" s="80"/>
      <c r="AO561" s="80"/>
      <c r="AP561" s="80"/>
      <c r="AQ561" s="80"/>
      <c r="AR561" s="80"/>
      <c r="AS561" s="78"/>
      <c r="AT561" s="96"/>
      <c r="AU561" s="97"/>
      <c r="AV561" s="98"/>
      <c r="AW561" s="99"/>
      <c r="AX561" s="100"/>
      <c r="AY561" s="100"/>
      <c r="AZ561" s="100"/>
      <c r="BA561" s="100"/>
      <c r="BB561" s="100"/>
      <c r="BC561" s="100"/>
      <c r="BD561" s="100"/>
      <c r="BE561" s="100"/>
      <c r="BF561" s="100"/>
      <c r="BG561" s="100"/>
      <c r="BH561" s="100"/>
      <c r="BI561" s="100"/>
      <c r="BJ561" s="100"/>
      <c r="BK561" s="100"/>
      <c r="BL561" s="100"/>
      <c r="BM561" s="100"/>
      <c r="BN561" s="100"/>
      <c r="BO561" s="100"/>
      <c r="BP561" s="100"/>
      <c r="BQ561" s="100"/>
    </row>
    <row r="562" spans="1:69">
      <c r="A562" s="25"/>
      <c r="C562" s="89"/>
      <c r="D562" s="84"/>
      <c r="E562" s="76"/>
      <c r="F562" s="91"/>
      <c r="G562" s="80"/>
      <c r="H562" s="81"/>
      <c r="I562" s="14"/>
      <c r="J562" s="92"/>
      <c r="K562" s="14"/>
      <c r="L562" s="78"/>
      <c r="M562" s="81"/>
      <c r="N562" s="14"/>
      <c r="O562" s="78"/>
      <c r="P562" s="78"/>
      <c r="Q562" s="93"/>
      <c r="R562" s="80"/>
      <c r="S562" s="80"/>
      <c r="T562" s="69"/>
      <c r="U562" s="78"/>
      <c r="V562" s="69"/>
      <c r="W562" s="80"/>
      <c r="X562" s="80"/>
      <c r="Y562" s="94"/>
      <c r="Z562" s="80"/>
      <c r="AA562" s="80"/>
      <c r="AB562" s="80"/>
      <c r="AC562" s="80"/>
      <c r="AD562" s="69"/>
      <c r="AE562" s="69"/>
      <c r="AF562" s="69"/>
      <c r="AG562" s="95"/>
      <c r="AH562" s="93"/>
      <c r="AI562" s="81"/>
      <c r="AJ562" s="80"/>
      <c r="AK562" s="80"/>
      <c r="AL562" s="78"/>
      <c r="AM562" s="80"/>
      <c r="AN562" s="80"/>
      <c r="AO562" s="80"/>
      <c r="AP562" s="80"/>
      <c r="AQ562" s="80"/>
      <c r="AR562" s="80"/>
      <c r="AS562" s="78"/>
      <c r="AT562" s="96"/>
      <c r="AU562" s="97"/>
      <c r="AV562" s="98"/>
      <c r="AW562" s="99"/>
      <c r="AX562" s="100"/>
      <c r="AY562" s="100"/>
      <c r="AZ562" s="100"/>
      <c r="BA562" s="100"/>
      <c r="BB562" s="100"/>
      <c r="BC562" s="100"/>
      <c r="BD562" s="100"/>
      <c r="BE562" s="100"/>
      <c r="BF562" s="100"/>
      <c r="BG562" s="100"/>
      <c r="BH562" s="100"/>
      <c r="BI562" s="100"/>
      <c r="BJ562" s="100"/>
      <c r="BK562" s="100"/>
      <c r="BL562" s="100"/>
      <c r="BM562" s="100"/>
      <c r="BN562" s="100"/>
      <c r="BO562" s="100"/>
      <c r="BP562" s="100"/>
      <c r="BQ562" s="100"/>
    </row>
    <row r="563" spans="1:69">
      <c r="A563" s="25"/>
      <c r="C563" s="89"/>
      <c r="D563" s="84"/>
      <c r="E563" s="76"/>
      <c r="F563" s="91"/>
      <c r="G563" s="80"/>
      <c r="H563" s="81"/>
      <c r="I563" s="14"/>
      <c r="J563" s="92"/>
      <c r="K563" s="14"/>
      <c r="L563" s="78"/>
      <c r="M563" s="81"/>
      <c r="N563" s="14"/>
      <c r="O563" s="78"/>
      <c r="P563" s="78"/>
      <c r="Q563" s="93"/>
      <c r="R563" s="80"/>
      <c r="S563" s="80"/>
      <c r="T563" s="69"/>
      <c r="U563" s="78"/>
      <c r="V563" s="69"/>
      <c r="W563" s="80"/>
      <c r="X563" s="80"/>
      <c r="Y563" s="94"/>
      <c r="Z563" s="80"/>
      <c r="AA563" s="80"/>
      <c r="AB563" s="80"/>
      <c r="AC563" s="80"/>
      <c r="AD563" s="69"/>
      <c r="AE563" s="69"/>
      <c r="AF563" s="69"/>
      <c r="AG563" s="95"/>
      <c r="AH563" s="93"/>
      <c r="AI563" s="81"/>
      <c r="AJ563" s="80"/>
      <c r="AK563" s="80"/>
      <c r="AL563" s="78"/>
      <c r="AM563" s="80"/>
      <c r="AN563" s="80"/>
      <c r="AO563" s="80"/>
      <c r="AP563" s="80"/>
      <c r="AQ563" s="80"/>
      <c r="AR563" s="80"/>
      <c r="AS563" s="78"/>
      <c r="AT563" s="96"/>
      <c r="AU563" s="97"/>
      <c r="AV563" s="98"/>
      <c r="AW563" s="99"/>
      <c r="AX563" s="100"/>
      <c r="AY563" s="100"/>
      <c r="AZ563" s="100"/>
      <c r="BA563" s="100"/>
      <c r="BB563" s="100"/>
      <c r="BC563" s="100"/>
      <c r="BD563" s="100"/>
      <c r="BE563" s="100"/>
      <c r="BF563" s="100"/>
      <c r="BG563" s="100"/>
      <c r="BH563" s="100"/>
      <c r="BI563" s="100"/>
      <c r="BJ563" s="100"/>
      <c r="BK563" s="100"/>
      <c r="BL563" s="100"/>
      <c r="BM563" s="100"/>
      <c r="BN563" s="100"/>
      <c r="BO563" s="100"/>
      <c r="BP563" s="100"/>
      <c r="BQ563" s="100"/>
    </row>
    <row r="564" spans="1:69">
      <c r="A564" s="25"/>
      <c r="C564" s="89"/>
      <c r="D564" s="84"/>
      <c r="E564" s="76"/>
      <c r="F564" s="91"/>
      <c r="G564" s="80"/>
      <c r="H564" s="81"/>
      <c r="I564" s="14"/>
      <c r="J564" s="92"/>
      <c r="K564" s="14"/>
      <c r="L564" s="78"/>
      <c r="M564" s="81"/>
      <c r="N564" s="14"/>
      <c r="O564" s="78"/>
      <c r="P564" s="78"/>
      <c r="Q564" s="93"/>
      <c r="R564" s="80"/>
      <c r="S564" s="80"/>
      <c r="T564" s="69"/>
      <c r="U564" s="78"/>
      <c r="V564" s="69"/>
      <c r="W564" s="80"/>
      <c r="X564" s="80"/>
      <c r="Y564" s="94"/>
      <c r="Z564" s="80"/>
      <c r="AA564" s="80"/>
      <c r="AB564" s="80"/>
      <c r="AC564" s="80"/>
      <c r="AD564" s="69"/>
      <c r="AE564" s="69"/>
      <c r="AF564" s="69"/>
      <c r="AG564" s="95"/>
      <c r="AH564" s="93"/>
      <c r="AI564" s="81"/>
      <c r="AJ564" s="80"/>
      <c r="AK564" s="80"/>
      <c r="AL564" s="78"/>
      <c r="AM564" s="80"/>
      <c r="AN564" s="80"/>
      <c r="AO564" s="80"/>
      <c r="AP564" s="80"/>
      <c r="AQ564" s="80"/>
      <c r="AR564" s="80"/>
      <c r="AS564" s="78"/>
      <c r="AT564" s="96"/>
      <c r="AU564" s="97"/>
      <c r="AV564" s="98"/>
      <c r="AW564" s="99"/>
      <c r="AX564" s="100"/>
      <c r="AY564" s="100"/>
      <c r="AZ564" s="100"/>
      <c r="BA564" s="100"/>
      <c r="BB564" s="100"/>
      <c r="BC564" s="100"/>
      <c r="BD564" s="100"/>
      <c r="BE564" s="100"/>
      <c r="BF564" s="100"/>
      <c r="BG564" s="100"/>
      <c r="BH564" s="100"/>
      <c r="BI564" s="100"/>
      <c r="BJ564" s="100"/>
      <c r="BK564" s="100"/>
      <c r="BL564" s="100"/>
      <c r="BM564" s="100"/>
      <c r="BN564" s="100"/>
      <c r="BO564" s="100"/>
      <c r="BP564" s="100"/>
      <c r="BQ564" s="100"/>
    </row>
    <row r="565" spans="1:69">
      <c r="A565" s="25"/>
      <c r="C565" s="89"/>
      <c r="D565" s="84"/>
      <c r="E565" s="76"/>
      <c r="F565" s="91"/>
      <c r="G565" s="80"/>
      <c r="H565" s="81"/>
      <c r="I565" s="14"/>
      <c r="J565" s="92"/>
      <c r="K565" s="14"/>
      <c r="L565" s="78"/>
      <c r="M565" s="81"/>
      <c r="N565" s="14"/>
      <c r="O565" s="78"/>
      <c r="P565" s="78"/>
      <c r="Q565" s="93"/>
      <c r="R565" s="80"/>
      <c r="S565" s="80"/>
      <c r="T565" s="69"/>
      <c r="U565" s="78"/>
      <c r="V565" s="69"/>
      <c r="W565" s="80"/>
      <c r="X565" s="80"/>
      <c r="Y565" s="94"/>
      <c r="Z565" s="80"/>
      <c r="AA565" s="80"/>
      <c r="AB565" s="80"/>
      <c r="AC565" s="80"/>
      <c r="AD565" s="69"/>
      <c r="AE565" s="69"/>
      <c r="AF565" s="69"/>
      <c r="AG565" s="95"/>
      <c r="AH565" s="93"/>
      <c r="AI565" s="81"/>
      <c r="AJ565" s="80"/>
      <c r="AK565" s="80"/>
      <c r="AL565" s="78"/>
      <c r="AM565" s="80"/>
      <c r="AN565" s="80"/>
      <c r="AO565" s="80"/>
      <c r="AP565" s="80"/>
      <c r="AQ565" s="80"/>
      <c r="AR565" s="80"/>
      <c r="AS565" s="78"/>
      <c r="AT565" s="96"/>
      <c r="AU565" s="97"/>
      <c r="AV565" s="98"/>
      <c r="AW565" s="99"/>
      <c r="AX565" s="100"/>
      <c r="AY565" s="100"/>
      <c r="AZ565" s="100"/>
      <c r="BA565" s="100"/>
      <c r="BB565" s="100"/>
      <c r="BC565" s="100"/>
      <c r="BD565" s="100"/>
      <c r="BE565" s="100"/>
      <c r="BF565" s="100"/>
      <c r="BG565" s="100"/>
      <c r="BH565" s="100"/>
      <c r="BI565" s="100"/>
      <c r="BJ565" s="100"/>
      <c r="BK565" s="100"/>
      <c r="BL565" s="100"/>
      <c r="BM565" s="100"/>
      <c r="BN565" s="100"/>
      <c r="BO565" s="100"/>
      <c r="BP565" s="100"/>
      <c r="BQ565" s="100"/>
    </row>
    <row r="566" spans="1:69">
      <c r="A566" s="25"/>
      <c r="C566" s="89"/>
      <c r="D566" s="84"/>
      <c r="E566" s="76"/>
      <c r="F566" s="91"/>
      <c r="G566" s="80"/>
      <c r="H566" s="81"/>
      <c r="I566" s="14"/>
      <c r="J566" s="92"/>
      <c r="K566" s="14"/>
      <c r="L566" s="78"/>
      <c r="M566" s="81"/>
      <c r="N566" s="14"/>
      <c r="O566" s="78"/>
      <c r="P566" s="78"/>
      <c r="Q566" s="93"/>
      <c r="R566" s="80"/>
      <c r="S566" s="80"/>
      <c r="T566" s="69"/>
      <c r="U566" s="78"/>
      <c r="V566" s="69"/>
      <c r="W566" s="80"/>
      <c r="X566" s="80"/>
      <c r="Y566" s="94"/>
      <c r="Z566" s="80"/>
      <c r="AA566" s="80"/>
      <c r="AB566" s="80"/>
      <c r="AC566" s="80"/>
      <c r="AD566" s="69"/>
      <c r="AE566" s="69"/>
      <c r="AF566" s="69"/>
      <c r="AG566" s="95"/>
      <c r="AH566" s="93"/>
      <c r="AI566" s="81"/>
      <c r="AJ566" s="80"/>
      <c r="AK566" s="80"/>
      <c r="AL566" s="78"/>
      <c r="AM566" s="80"/>
      <c r="AN566" s="80"/>
      <c r="AO566" s="80"/>
      <c r="AP566" s="80"/>
      <c r="AQ566" s="80"/>
      <c r="AR566" s="80"/>
      <c r="AS566" s="78"/>
      <c r="AT566" s="96"/>
      <c r="AU566" s="97"/>
      <c r="AV566" s="98"/>
      <c r="AW566" s="99"/>
      <c r="AX566" s="100"/>
      <c r="AY566" s="100"/>
      <c r="AZ566" s="100"/>
      <c r="BA566" s="100"/>
      <c r="BB566" s="100"/>
      <c r="BC566" s="100"/>
      <c r="BD566" s="100"/>
      <c r="BE566" s="100"/>
      <c r="BF566" s="100"/>
      <c r="BG566" s="100"/>
      <c r="BH566" s="100"/>
      <c r="BI566" s="100"/>
      <c r="BJ566" s="100"/>
      <c r="BK566" s="100"/>
      <c r="BL566" s="100"/>
      <c r="BM566" s="100"/>
      <c r="BN566" s="100"/>
      <c r="BO566" s="100"/>
      <c r="BP566" s="100"/>
      <c r="BQ566" s="100"/>
    </row>
    <row r="567" spans="1:69">
      <c r="A567" s="25"/>
      <c r="C567" s="89"/>
      <c r="D567" s="84"/>
      <c r="E567" s="76"/>
      <c r="F567" s="91"/>
      <c r="G567" s="80"/>
      <c r="H567" s="81"/>
      <c r="I567" s="14"/>
      <c r="J567" s="92"/>
      <c r="K567" s="14"/>
      <c r="L567" s="78"/>
      <c r="M567" s="81"/>
      <c r="N567" s="14"/>
      <c r="O567" s="78"/>
      <c r="P567" s="78"/>
      <c r="Q567" s="93"/>
      <c r="R567" s="80"/>
      <c r="S567" s="80"/>
      <c r="T567" s="69"/>
      <c r="U567" s="78"/>
      <c r="V567" s="69"/>
      <c r="W567" s="80"/>
      <c r="X567" s="80"/>
      <c r="Y567" s="94"/>
      <c r="Z567" s="80"/>
      <c r="AA567" s="80"/>
      <c r="AB567" s="80"/>
      <c r="AC567" s="80"/>
      <c r="AD567" s="69"/>
      <c r="AE567" s="69"/>
      <c r="AF567" s="69"/>
      <c r="AG567" s="95"/>
      <c r="AH567" s="93"/>
      <c r="AI567" s="81"/>
      <c r="AJ567" s="80"/>
      <c r="AK567" s="80"/>
      <c r="AL567" s="78"/>
      <c r="AM567" s="80"/>
      <c r="AN567" s="80"/>
      <c r="AO567" s="80"/>
      <c r="AP567" s="80"/>
      <c r="AQ567" s="80"/>
      <c r="AR567" s="80"/>
      <c r="AS567" s="78"/>
      <c r="AT567" s="96"/>
      <c r="AU567" s="97"/>
      <c r="AV567" s="98"/>
      <c r="AW567" s="99"/>
      <c r="AX567" s="100"/>
      <c r="AY567" s="100"/>
      <c r="AZ567" s="100"/>
      <c r="BA567" s="100"/>
      <c r="BB567" s="100"/>
      <c r="BC567" s="100"/>
      <c r="BD567" s="100"/>
      <c r="BE567" s="100"/>
      <c r="BF567" s="100"/>
      <c r="BG567" s="100"/>
      <c r="BH567" s="100"/>
      <c r="BI567" s="100"/>
      <c r="BJ567" s="100"/>
      <c r="BK567" s="100"/>
      <c r="BL567" s="100"/>
      <c r="BM567" s="100"/>
      <c r="BN567" s="100"/>
      <c r="BO567" s="100"/>
      <c r="BP567" s="100"/>
      <c r="BQ567" s="100"/>
    </row>
    <row r="568" spans="1:69">
      <c r="A568" s="25"/>
      <c r="C568" s="89"/>
      <c r="D568" s="84"/>
      <c r="E568" s="76"/>
      <c r="F568" s="91"/>
      <c r="G568" s="80"/>
      <c r="H568" s="81"/>
      <c r="I568" s="14"/>
      <c r="J568" s="92"/>
      <c r="K568" s="14"/>
      <c r="L568" s="78"/>
      <c r="M568" s="81"/>
      <c r="N568" s="14"/>
      <c r="O568" s="78"/>
      <c r="P568" s="78"/>
      <c r="Q568" s="93"/>
      <c r="R568" s="80"/>
      <c r="S568" s="80"/>
      <c r="T568" s="69"/>
      <c r="U568" s="78"/>
      <c r="V568" s="69"/>
      <c r="W568" s="80"/>
      <c r="X568" s="80"/>
      <c r="Y568" s="94"/>
      <c r="Z568" s="80"/>
      <c r="AA568" s="80"/>
      <c r="AB568" s="80"/>
      <c r="AC568" s="80"/>
      <c r="AD568" s="69"/>
      <c r="AE568" s="69"/>
      <c r="AF568" s="69"/>
      <c r="AG568" s="95"/>
      <c r="AH568" s="93"/>
      <c r="AI568" s="81"/>
      <c r="AJ568" s="80"/>
      <c r="AK568" s="80"/>
      <c r="AL568" s="78"/>
      <c r="AM568" s="80"/>
      <c r="AN568" s="80"/>
      <c r="AO568" s="80"/>
      <c r="AP568" s="80"/>
      <c r="AQ568" s="80"/>
      <c r="AR568" s="80"/>
      <c r="AS568" s="78"/>
      <c r="AT568" s="96"/>
      <c r="AU568" s="97"/>
      <c r="AV568" s="98"/>
      <c r="AW568" s="99"/>
      <c r="AX568" s="100"/>
      <c r="AY568" s="100"/>
      <c r="AZ568" s="100"/>
      <c r="BA568" s="100"/>
      <c r="BB568" s="100"/>
      <c r="BC568" s="100"/>
      <c r="BD568" s="100"/>
      <c r="BE568" s="100"/>
      <c r="BF568" s="100"/>
      <c r="BG568" s="100"/>
      <c r="BH568" s="100"/>
      <c r="BI568" s="100"/>
      <c r="BJ568" s="100"/>
      <c r="BK568" s="100"/>
      <c r="BL568" s="100"/>
      <c r="BM568" s="100"/>
      <c r="BN568" s="100"/>
      <c r="BO568" s="100"/>
      <c r="BP568" s="100"/>
      <c r="BQ568" s="100"/>
    </row>
    <row r="569" spans="1:69">
      <c r="A569" s="25"/>
      <c r="C569" s="89"/>
      <c r="D569" s="84"/>
      <c r="E569" s="76"/>
      <c r="F569" s="91"/>
      <c r="G569" s="80"/>
      <c r="H569" s="81"/>
      <c r="I569" s="14"/>
      <c r="J569" s="92"/>
      <c r="K569" s="14"/>
      <c r="L569" s="78"/>
      <c r="M569" s="81"/>
      <c r="N569" s="14"/>
      <c r="O569" s="78"/>
      <c r="P569" s="78"/>
      <c r="Q569" s="93"/>
      <c r="R569" s="80"/>
      <c r="S569" s="80"/>
      <c r="T569" s="69"/>
      <c r="U569" s="78"/>
      <c r="V569" s="69"/>
      <c r="W569" s="80"/>
      <c r="X569" s="80"/>
      <c r="Y569" s="94"/>
      <c r="Z569" s="80"/>
      <c r="AA569" s="80"/>
      <c r="AB569" s="80"/>
      <c r="AC569" s="80"/>
      <c r="AD569" s="69"/>
      <c r="AE569" s="69"/>
      <c r="AF569" s="69"/>
      <c r="AG569" s="95"/>
      <c r="AH569" s="93"/>
      <c r="AI569" s="81"/>
      <c r="AJ569" s="80"/>
      <c r="AK569" s="80"/>
      <c r="AL569" s="78"/>
      <c r="AM569" s="80"/>
      <c r="AN569" s="80"/>
      <c r="AO569" s="80"/>
      <c r="AP569" s="80"/>
      <c r="AQ569" s="80"/>
      <c r="AR569" s="80"/>
      <c r="AS569" s="78"/>
      <c r="AT569" s="96"/>
      <c r="AU569" s="97"/>
      <c r="AV569" s="98"/>
      <c r="AW569" s="99"/>
      <c r="AX569" s="100"/>
      <c r="AY569" s="100"/>
      <c r="AZ569" s="100"/>
      <c r="BA569" s="100"/>
      <c r="BB569" s="100"/>
      <c r="BC569" s="100"/>
      <c r="BD569" s="100"/>
      <c r="BE569" s="100"/>
      <c r="BF569" s="100"/>
      <c r="BG569" s="100"/>
      <c r="BH569" s="100"/>
      <c r="BI569" s="100"/>
      <c r="BJ569" s="100"/>
      <c r="BK569" s="100"/>
      <c r="BL569" s="100"/>
      <c r="BM569" s="100"/>
      <c r="BN569" s="100"/>
      <c r="BO569" s="100"/>
      <c r="BP569" s="100"/>
      <c r="BQ569" s="100"/>
    </row>
    <row r="570" spans="1:69">
      <c r="A570" s="25"/>
      <c r="C570" s="89"/>
      <c r="D570" s="84"/>
      <c r="E570" s="76"/>
      <c r="F570" s="91"/>
      <c r="G570" s="80"/>
      <c r="H570" s="81"/>
      <c r="I570" s="14"/>
      <c r="J570" s="92"/>
      <c r="K570" s="14"/>
      <c r="L570" s="78"/>
      <c r="M570" s="81"/>
      <c r="N570" s="14"/>
      <c r="O570" s="78"/>
      <c r="P570" s="78"/>
      <c r="Q570" s="93"/>
      <c r="R570" s="80"/>
      <c r="S570" s="80"/>
      <c r="T570" s="69"/>
      <c r="U570" s="78"/>
      <c r="V570" s="69"/>
      <c r="W570" s="80"/>
      <c r="X570" s="80"/>
      <c r="Y570" s="94"/>
      <c r="Z570" s="80"/>
      <c r="AA570" s="80"/>
      <c r="AB570" s="80"/>
      <c r="AC570" s="80"/>
      <c r="AD570" s="69"/>
      <c r="AE570" s="69"/>
      <c r="AF570" s="69"/>
      <c r="AG570" s="95"/>
      <c r="AH570" s="93"/>
      <c r="AI570" s="81"/>
      <c r="AJ570" s="80"/>
      <c r="AK570" s="80"/>
      <c r="AL570" s="78"/>
      <c r="AM570" s="80"/>
      <c r="AN570" s="80"/>
      <c r="AO570" s="80"/>
      <c r="AP570" s="80"/>
      <c r="AQ570" s="80"/>
      <c r="AR570" s="80"/>
      <c r="AS570" s="78"/>
      <c r="AT570" s="96"/>
      <c r="AU570" s="97"/>
      <c r="AV570" s="98"/>
      <c r="AW570" s="99"/>
      <c r="AX570" s="100"/>
      <c r="AY570" s="100"/>
      <c r="AZ570" s="100"/>
      <c r="BA570" s="100"/>
      <c r="BB570" s="100"/>
      <c r="BC570" s="100"/>
      <c r="BD570" s="100"/>
      <c r="BE570" s="100"/>
      <c r="BF570" s="100"/>
      <c r="BG570" s="100"/>
      <c r="BH570" s="100"/>
      <c r="BI570" s="100"/>
      <c r="BJ570" s="100"/>
      <c r="BK570" s="100"/>
      <c r="BL570" s="100"/>
      <c r="BM570" s="100"/>
      <c r="BN570" s="100"/>
      <c r="BO570" s="100"/>
      <c r="BP570" s="100"/>
      <c r="BQ570" s="100"/>
    </row>
    <row r="571" spans="1:69">
      <c r="A571" s="25"/>
      <c r="C571" s="89"/>
      <c r="D571" s="84"/>
      <c r="E571" s="76"/>
      <c r="F571" s="91"/>
      <c r="G571" s="80"/>
      <c r="H571" s="81"/>
      <c r="I571" s="14"/>
      <c r="J571" s="92"/>
      <c r="K571" s="14"/>
      <c r="L571" s="78"/>
      <c r="M571" s="81"/>
      <c r="N571" s="14"/>
      <c r="O571" s="78"/>
      <c r="P571" s="78"/>
      <c r="Q571" s="93"/>
      <c r="R571" s="80"/>
      <c r="S571" s="80"/>
      <c r="T571" s="69"/>
      <c r="U571" s="78"/>
      <c r="V571" s="69"/>
      <c r="W571" s="80"/>
      <c r="X571" s="80"/>
      <c r="Y571" s="94"/>
      <c r="Z571" s="80"/>
      <c r="AA571" s="80"/>
      <c r="AB571" s="80"/>
      <c r="AC571" s="80"/>
      <c r="AD571" s="69"/>
      <c r="AE571" s="69"/>
      <c r="AF571" s="69"/>
      <c r="AG571" s="95"/>
      <c r="AH571" s="93"/>
      <c r="AI571" s="81"/>
      <c r="AJ571" s="80"/>
      <c r="AK571" s="80"/>
      <c r="AL571" s="78"/>
      <c r="AM571" s="80"/>
      <c r="AN571" s="80"/>
      <c r="AO571" s="80"/>
      <c r="AP571" s="80"/>
      <c r="AQ571" s="80"/>
      <c r="AR571" s="80"/>
      <c r="AS571" s="78"/>
      <c r="AT571" s="96"/>
      <c r="AU571" s="97"/>
      <c r="AV571" s="98"/>
      <c r="AW571" s="99"/>
      <c r="AX571" s="100"/>
      <c r="AY571" s="100"/>
      <c r="AZ571" s="100"/>
      <c r="BA571" s="100"/>
      <c r="BB571" s="100"/>
      <c r="BC571" s="100"/>
      <c r="BD571" s="100"/>
      <c r="BE571" s="100"/>
      <c r="BF571" s="100"/>
      <c r="BG571" s="100"/>
      <c r="BH571" s="100"/>
      <c r="BI571" s="100"/>
      <c r="BJ571" s="100"/>
      <c r="BK571" s="100"/>
      <c r="BL571" s="100"/>
      <c r="BM571" s="100"/>
      <c r="BN571" s="100"/>
      <c r="BO571" s="100"/>
      <c r="BP571" s="100"/>
      <c r="BQ571" s="100"/>
    </row>
    <row r="572" spans="1:69">
      <c r="A572" s="25"/>
      <c r="C572" s="89"/>
      <c r="D572" s="84"/>
      <c r="E572" s="76"/>
      <c r="F572" s="91"/>
      <c r="G572" s="80"/>
      <c r="H572" s="81"/>
      <c r="I572" s="14"/>
      <c r="J572" s="92"/>
      <c r="K572" s="14"/>
      <c r="L572" s="78"/>
      <c r="M572" s="81"/>
      <c r="N572" s="14"/>
      <c r="O572" s="78"/>
      <c r="P572" s="78"/>
      <c r="Q572" s="93"/>
      <c r="R572" s="80"/>
      <c r="S572" s="80"/>
      <c r="T572" s="69"/>
      <c r="U572" s="78"/>
      <c r="V572" s="69"/>
      <c r="W572" s="80"/>
      <c r="X572" s="80"/>
      <c r="Y572" s="94"/>
      <c r="Z572" s="80"/>
      <c r="AA572" s="80"/>
      <c r="AB572" s="80"/>
      <c r="AC572" s="80"/>
      <c r="AD572" s="69"/>
      <c r="AE572" s="69"/>
      <c r="AF572" s="69"/>
      <c r="AG572" s="95"/>
      <c r="AH572" s="93"/>
      <c r="AI572" s="81"/>
      <c r="AJ572" s="80"/>
      <c r="AK572" s="80"/>
      <c r="AL572" s="78"/>
      <c r="AM572" s="80"/>
      <c r="AN572" s="80"/>
      <c r="AO572" s="80"/>
      <c r="AP572" s="80"/>
      <c r="AQ572" s="80"/>
      <c r="AR572" s="80"/>
      <c r="AS572" s="78"/>
      <c r="AT572" s="96"/>
      <c r="AU572" s="97"/>
      <c r="AV572" s="98"/>
      <c r="AW572" s="99"/>
      <c r="AX572" s="100"/>
      <c r="AY572" s="100"/>
      <c r="AZ572" s="100"/>
      <c r="BA572" s="100"/>
      <c r="BB572" s="100"/>
      <c r="BC572" s="100"/>
      <c r="BD572" s="100"/>
      <c r="BE572" s="100"/>
      <c r="BF572" s="100"/>
      <c r="BG572" s="100"/>
      <c r="BH572" s="100"/>
      <c r="BI572" s="100"/>
      <c r="BJ572" s="100"/>
      <c r="BK572" s="100"/>
      <c r="BL572" s="100"/>
      <c r="BM572" s="100"/>
      <c r="BN572" s="100"/>
      <c r="BO572" s="100"/>
      <c r="BP572" s="100"/>
      <c r="BQ572" s="100"/>
    </row>
    <row r="573" spans="1:69">
      <c r="A573" s="25"/>
      <c r="C573" s="89"/>
      <c r="D573" s="84"/>
      <c r="E573" s="76"/>
      <c r="F573" s="91"/>
      <c r="G573" s="80"/>
      <c r="H573" s="81"/>
      <c r="I573" s="14"/>
      <c r="J573" s="92"/>
      <c r="K573" s="14"/>
      <c r="L573" s="78"/>
      <c r="M573" s="81"/>
      <c r="N573" s="14"/>
      <c r="O573" s="78"/>
      <c r="P573" s="78"/>
      <c r="Q573" s="93"/>
      <c r="R573" s="80"/>
      <c r="S573" s="80"/>
      <c r="T573" s="69"/>
      <c r="U573" s="78"/>
      <c r="V573" s="69"/>
      <c r="W573" s="80"/>
      <c r="X573" s="80"/>
      <c r="Y573" s="94"/>
      <c r="Z573" s="80"/>
      <c r="AA573" s="80"/>
      <c r="AB573" s="80"/>
      <c r="AC573" s="80"/>
      <c r="AD573" s="69"/>
      <c r="AE573" s="69"/>
      <c r="AF573" s="69"/>
      <c r="AG573" s="95"/>
      <c r="AH573" s="93"/>
      <c r="AI573" s="81"/>
      <c r="AJ573" s="80"/>
      <c r="AK573" s="80"/>
      <c r="AL573" s="78"/>
      <c r="AM573" s="80"/>
      <c r="AN573" s="80"/>
      <c r="AO573" s="80"/>
      <c r="AP573" s="80"/>
      <c r="AQ573" s="80"/>
      <c r="AR573" s="80"/>
      <c r="AS573" s="78"/>
      <c r="AT573" s="96"/>
      <c r="AU573" s="97"/>
      <c r="AV573" s="98"/>
      <c r="AW573" s="99"/>
      <c r="AX573" s="100"/>
      <c r="AY573" s="100"/>
      <c r="AZ573" s="100"/>
      <c r="BA573" s="100"/>
      <c r="BB573" s="100"/>
      <c r="BC573" s="100"/>
      <c r="BD573" s="100"/>
      <c r="BE573" s="100"/>
      <c r="BF573" s="100"/>
      <c r="BG573" s="100"/>
      <c r="BH573" s="100"/>
      <c r="BI573" s="100"/>
      <c r="BJ573" s="100"/>
      <c r="BK573" s="100"/>
      <c r="BL573" s="100"/>
      <c r="BM573" s="100"/>
      <c r="BN573" s="100"/>
      <c r="BO573" s="100"/>
      <c r="BP573" s="100"/>
      <c r="BQ573" s="100"/>
    </row>
    <row r="574" spans="1:69">
      <c r="A574" s="25"/>
      <c r="C574" s="89"/>
      <c r="D574" s="84"/>
      <c r="E574" s="76"/>
      <c r="F574" s="91"/>
      <c r="G574" s="80"/>
      <c r="H574" s="81"/>
      <c r="I574" s="14"/>
      <c r="J574" s="92"/>
      <c r="K574" s="14"/>
      <c r="L574" s="78"/>
      <c r="M574" s="81"/>
      <c r="N574" s="14"/>
      <c r="O574" s="78"/>
      <c r="P574" s="78"/>
      <c r="Q574" s="93"/>
      <c r="R574" s="80"/>
      <c r="S574" s="80"/>
      <c r="T574" s="69"/>
      <c r="U574" s="78"/>
      <c r="V574" s="69"/>
      <c r="W574" s="80"/>
      <c r="X574" s="80"/>
      <c r="Y574" s="94"/>
      <c r="Z574" s="80"/>
      <c r="AA574" s="80"/>
      <c r="AB574" s="80"/>
      <c r="AC574" s="80"/>
      <c r="AD574" s="69"/>
      <c r="AE574" s="69"/>
      <c r="AF574" s="69"/>
      <c r="AG574" s="95"/>
      <c r="AH574" s="93"/>
      <c r="AI574" s="81"/>
      <c r="AJ574" s="80"/>
      <c r="AK574" s="80"/>
      <c r="AL574" s="78"/>
      <c r="AM574" s="80"/>
      <c r="AN574" s="80"/>
      <c r="AO574" s="80"/>
      <c r="AP574" s="80"/>
      <c r="AQ574" s="80"/>
      <c r="AR574" s="80"/>
      <c r="AS574" s="78"/>
      <c r="AT574" s="96"/>
      <c r="AU574" s="97"/>
      <c r="AV574" s="98"/>
      <c r="AW574" s="99"/>
      <c r="AX574" s="100"/>
      <c r="AY574" s="100"/>
      <c r="AZ574" s="100"/>
      <c r="BA574" s="100"/>
      <c r="BB574" s="100"/>
      <c r="BC574" s="100"/>
      <c r="BD574" s="100"/>
      <c r="BE574" s="100"/>
      <c r="BF574" s="100"/>
      <c r="BG574" s="100"/>
      <c r="BH574" s="100"/>
      <c r="BI574" s="100"/>
      <c r="BJ574" s="100"/>
      <c r="BK574" s="100"/>
      <c r="BL574" s="100"/>
      <c r="BM574" s="100"/>
      <c r="BN574" s="100"/>
      <c r="BO574" s="100"/>
      <c r="BP574" s="100"/>
      <c r="BQ574" s="100"/>
    </row>
    <row r="575" spans="1:69">
      <c r="A575" s="25"/>
      <c r="C575" s="89"/>
      <c r="D575" s="84"/>
      <c r="E575" s="76"/>
      <c r="F575" s="91"/>
      <c r="G575" s="80"/>
      <c r="H575" s="81"/>
      <c r="I575" s="14"/>
      <c r="J575" s="92"/>
      <c r="K575" s="14"/>
      <c r="L575" s="78"/>
      <c r="M575" s="81"/>
      <c r="N575" s="14"/>
      <c r="O575" s="78"/>
      <c r="P575" s="78"/>
      <c r="Q575" s="93"/>
      <c r="R575" s="80"/>
      <c r="S575" s="80"/>
      <c r="T575" s="69"/>
      <c r="U575" s="78"/>
      <c r="V575" s="69"/>
      <c r="W575" s="80"/>
      <c r="X575" s="80"/>
      <c r="Y575" s="94"/>
      <c r="Z575" s="80"/>
      <c r="AA575" s="80"/>
      <c r="AB575" s="80"/>
      <c r="AC575" s="80"/>
      <c r="AD575" s="69"/>
      <c r="AE575" s="69"/>
      <c r="AF575" s="69"/>
      <c r="AG575" s="95"/>
      <c r="AH575" s="93"/>
      <c r="AI575" s="81"/>
      <c r="AJ575" s="80"/>
      <c r="AK575" s="80"/>
      <c r="AL575" s="78"/>
      <c r="AM575" s="80"/>
      <c r="AN575" s="80"/>
      <c r="AO575" s="80"/>
      <c r="AP575" s="80"/>
      <c r="AQ575" s="80"/>
      <c r="AR575" s="80"/>
      <c r="AS575" s="78"/>
      <c r="AT575" s="96"/>
      <c r="AU575" s="97"/>
      <c r="AV575" s="98"/>
      <c r="AW575" s="99"/>
      <c r="AX575" s="100"/>
      <c r="AY575" s="100"/>
      <c r="AZ575" s="100"/>
      <c r="BA575" s="100"/>
      <c r="BB575" s="100"/>
      <c r="BC575" s="100"/>
      <c r="BD575" s="100"/>
      <c r="BE575" s="100"/>
      <c r="BF575" s="100"/>
      <c r="BG575" s="100"/>
      <c r="BH575" s="100"/>
      <c r="BI575" s="100"/>
      <c r="BJ575" s="100"/>
      <c r="BK575" s="100"/>
      <c r="BL575" s="100"/>
      <c r="BM575" s="100"/>
      <c r="BN575" s="100"/>
      <c r="BO575" s="100"/>
      <c r="BP575" s="100"/>
      <c r="BQ575" s="100"/>
    </row>
    <row r="576" spans="1:69">
      <c r="A576" s="25"/>
      <c r="C576" s="89"/>
      <c r="D576" s="84"/>
      <c r="E576" s="76"/>
      <c r="F576" s="91"/>
      <c r="G576" s="80"/>
      <c r="H576" s="81"/>
      <c r="I576" s="14"/>
      <c r="J576" s="92"/>
      <c r="K576" s="14"/>
      <c r="L576" s="78"/>
      <c r="M576" s="81"/>
      <c r="N576" s="14"/>
      <c r="O576" s="78"/>
      <c r="P576" s="78"/>
      <c r="Q576" s="93"/>
      <c r="R576" s="80"/>
      <c r="S576" s="80"/>
      <c r="T576" s="69"/>
      <c r="U576" s="78"/>
      <c r="V576" s="69"/>
      <c r="W576" s="80"/>
      <c r="X576" s="80"/>
      <c r="Y576" s="94"/>
      <c r="Z576" s="80"/>
      <c r="AA576" s="80"/>
      <c r="AB576" s="80"/>
      <c r="AC576" s="80"/>
      <c r="AD576" s="69"/>
      <c r="AE576" s="69"/>
      <c r="AF576" s="69"/>
      <c r="AG576" s="95"/>
      <c r="AH576" s="93"/>
      <c r="AI576" s="81"/>
      <c r="AJ576" s="80"/>
      <c r="AK576" s="80"/>
      <c r="AL576" s="78"/>
      <c r="AM576" s="80"/>
      <c r="AN576" s="80"/>
      <c r="AO576" s="80"/>
      <c r="AP576" s="80"/>
      <c r="AQ576" s="80"/>
      <c r="AR576" s="80"/>
      <c r="AS576" s="78"/>
      <c r="AT576" s="96"/>
      <c r="AU576" s="97"/>
      <c r="AV576" s="98"/>
      <c r="AW576" s="99"/>
      <c r="AX576" s="100"/>
      <c r="AY576" s="100"/>
      <c r="AZ576" s="100"/>
      <c r="BA576" s="100"/>
      <c r="BB576" s="100"/>
      <c r="BC576" s="100"/>
      <c r="BD576" s="100"/>
      <c r="BE576" s="100"/>
      <c r="BF576" s="100"/>
      <c r="BG576" s="100"/>
      <c r="BH576" s="100"/>
      <c r="BI576" s="100"/>
      <c r="BJ576" s="100"/>
      <c r="BK576" s="100"/>
      <c r="BL576" s="100"/>
      <c r="BM576" s="100"/>
      <c r="BN576" s="100"/>
      <c r="BO576" s="100"/>
      <c r="BP576" s="100"/>
      <c r="BQ576" s="100"/>
    </row>
    <row r="577" spans="1:69">
      <c r="A577" s="25"/>
      <c r="C577" s="89"/>
      <c r="D577" s="84"/>
      <c r="E577" s="76"/>
      <c r="F577" s="91"/>
      <c r="G577" s="80"/>
      <c r="H577" s="81"/>
      <c r="I577" s="14"/>
      <c r="J577" s="92"/>
      <c r="K577" s="14"/>
      <c r="L577" s="78"/>
      <c r="M577" s="81"/>
      <c r="N577" s="14"/>
      <c r="O577" s="78"/>
      <c r="P577" s="78"/>
      <c r="Q577" s="93"/>
      <c r="R577" s="80"/>
      <c r="S577" s="80"/>
      <c r="T577" s="69"/>
      <c r="U577" s="78"/>
      <c r="V577" s="69"/>
      <c r="W577" s="80"/>
      <c r="X577" s="80"/>
      <c r="Y577" s="94"/>
      <c r="Z577" s="80"/>
      <c r="AA577" s="80"/>
      <c r="AB577" s="80"/>
      <c r="AC577" s="80"/>
      <c r="AD577" s="69"/>
      <c r="AE577" s="69"/>
      <c r="AF577" s="69"/>
      <c r="AG577" s="95"/>
      <c r="AH577" s="93"/>
      <c r="AI577" s="81"/>
      <c r="AJ577" s="80"/>
      <c r="AK577" s="80"/>
      <c r="AL577" s="78"/>
      <c r="AM577" s="80"/>
      <c r="AN577" s="80"/>
      <c r="AO577" s="80"/>
      <c r="AP577" s="80"/>
      <c r="AQ577" s="80"/>
      <c r="AR577" s="80"/>
      <c r="AS577" s="78"/>
      <c r="AT577" s="96"/>
      <c r="AU577" s="97"/>
      <c r="AV577" s="98"/>
      <c r="AW577" s="99"/>
      <c r="AX577" s="100"/>
      <c r="AY577" s="100"/>
      <c r="AZ577" s="100"/>
      <c r="BA577" s="100"/>
      <c r="BB577" s="100"/>
      <c r="BC577" s="100"/>
      <c r="BD577" s="100"/>
      <c r="BE577" s="100"/>
      <c r="BF577" s="100"/>
      <c r="BG577" s="100"/>
      <c r="BH577" s="100"/>
      <c r="BI577" s="100"/>
      <c r="BJ577" s="100"/>
      <c r="BK577" s="100"/>
      <c r="BL577" s="100"/>
      <c r="BM577" s="100"/>
      <c r="BN577" s="100"/>
      <c r="BO577" s="100"/>
      <c r="BP577" s="100"/>
      <c r="BQ577" s="100"/>
    </row>
    <row r="578" spans="1:69">
      <c r="A578" s="25"/>
      <c r="C578" s="89"/>
      <c r="D578" s="84"/>
      <c r="E578" s="76"/>
      <c r="F578" s="91"/>
      <c r="G578" s="80"/>
      <c r="H578" s="81"/>
      <c r="I578" s="14"/>
      <c r="J578" s="92"/>
      <c r="K578" s="14"/>
      <c r="L578" s="78"/>
      <c r="M578" s="81"/>
      <c r="N578" s="14"/>
      <c r="O578" s="78"/>
      <c r="P578" s="78"/>
      <c r="Q578" s="93"/>
      <c r="R578" s="80"/>
      <c r="S578" s="80"/>
      <c r="T578" s="69"/>
      <c r="U578" s="78"/>
      <c r="V578" s="69"/>
      <c r="W578" s="80"/>
      <c r="X578" s="80"/>
      <c r="Y578" s="94"/>
      <c r="Z578" s="80"/>
      <c r="AA578" s="80"/>
      <c r="AB578" s="80"/>
      <c r="AC578" s="80"/>
      <c r="AD578" s="69"/>
      <c r="AE578" s="69"/>
      <c r="AF578" s="69"/>
      <c r="AG578" s="95"/>
      <c r="AH578" s="93"/>
      <c r="AI578" s="81"/>
      <c r="AJ578" s="80"/>
      <c r="AK578" s="80"/>
      <c r="AL578" s="78"/>
      <c r="AM578" s="80"/>
      <c r="AN578" s="80"/>
      <c r="AO578" s="80"/>
      <c r="AP578" s="80"/>
      <c r="AQ578" s="80"/>
      <c r="AR578" s="80"/>
      <c r="AS578" s="78"/>
      <c r="AT578" s="96"/>
      <c r="AU578" s="97"/>
      <c r="AV578" s="98"/>
      <c r="AW578" s="99"/>
      <c r="AX578" s="100"/>
      <c r="AY578" s="100"/>
      <c r="AZ578" s="100"/>
      <c r="BA578" s="100"/>
      <c r="BB578" s="100"/>
      <c r="BC578" s="100"/>
      <c r="BD578" s="100"/>
      <c r="BE578" s="100"/>
      <c r="BF578" s="100"/>
      <c r="BG578" s="100"/>
      <c r="BH578" s="100"/>
      <c r="BI578" s="100"/>
      <c r="BJ578" s="100"/>
      <c r="BK578" s="100"/>
      <c r="BL578" s="100"/>
      <c r="BM578" s="100"/>
      <c r="BN578" s="100"/>
      <c r="BO578" s="100"/>
      <c r="BP578" s="100"/>
      <c r="BQ578" s="100"/>
    </row>
    <row r="579" spans="1:69">
      <c r="A579" s="25"/>
      <c r="C579" s="89"/>
      <c r="D579" s="84"/>
      <c r="E579" s="76"/>
      <c r="F579" s="91"/>
      <c r="G579" s="80"/>
      <c r="H579" s="81"/>
      <c r="I579" s="14"/>
      <c r="J579" s="92"/>
      <c r="K579" s="14"/>
      <c r="L579" s="78"/>
      <c r="M579" s="81"/>
      <c r="N579" s="14"/>
      <c r="O579" s="78"/>
      <c r="P579" s="78"/>
      <c r="Q579" s="93"/>
      <c r="R579" s="80"/>
      <c r="S579" s="80"/>
      <c r="T579" s="69"/>
      <c r="U579" s="78"/>
      <c r="V579" s="69"/>
      <c r="W579" s="80"/>
      <c r="X579" s="80"/>
      <c r="Y579" s="94"/>
      <c r="Z579" s="80"/>
      <c r="AA579" s="80"/>
      <c r="AB579" s="80"/>
      <c r="AC579" s="80"/>
      <c r="AD579" s="69"/>
      <c r="AE579" s="69"/>
      <c r="AF579" s="69"/>
      <c r="AG579" s="95"/>
      <c r="AH579" s="93"/>
      <c r="AI579" s="81"/>
      <c r="AJ579" s="80"/>
      <c r="AK579" s="80"/>
      <c r="AL579" s="78"/>
      <c r="AM579" s="80"/>
      <c r="AN579" s="80"/>
      <c r="AO579" s="80"/>
      <c r="AP579" s="80"/>
      <c r="AQ579" s="80"/>
      <c r="AR579" s="80"/>
      <c r="AS579" s="78"/>
      <c r="AT579" s="96"/>
      <c r="AU579" s="97"/>
      <c r="AV579" s="98"/>
      <c r="AW579" s="99"/>
      <c r="AX579" s="100"/>
      <c r="AY579" s="100"/>
      <c r="AZ579" s="100"/>
      <c r="BA579" s="100"/>
      <c r="BB579" s="100"/>
      <c r="BC579" s="100"/>
      <c r="BD579" s="100"/>
      <c r="BE579" s="100"/>
      <c r="BF579" s="100"/>
      <c r="BG579" s="100"/>
      <c r="BH579" s="100"/>
      <c r="BI579" s="100"/>
      <c r="BJ579" s="100"/>
      <c r="BK579" s="100"/>
      <c r="BL579" s="100"/>
      <c r="BM579" s="100"/>
      <c r="BN579" s="100"/>
      <c r="BO579" s="100"/>
      <c r="BP579" s="100"/>
      <c r="BQ579" s="100"/>
    </row>
    <row r="580" spans="1:69">
      <c r="A580" s="25"/>
      <c r="C580" s="89"/>
      <c r="D580" s="84"/>
      <c r="E580" s="76"/>
      <c r="F580" s="91"/>
      <c r="G580" s="80"/>
      <c r="H580" s="81"/>
      <c r="I580" s="14"/>
      <c r="J580" s="92"/>
      <c r="K580" s="14"/>
      <c r="L580" s="78"/>
      <c r="M580" s="81"/>
      <c r="N580" s="14"/>
      <c r="O580" s="78"/>
      <c r="P580" s="78"/>
      <c r="Q580" s="93"/>
      <c r="R580" s="80"/>
      <c r="S580" s="80"/>
      <c r="T580" s="69"/>
      <c r="U580" s="78"/>
      <c r="V580" s="69"/>
      <c r="W580" s="80"/>
      <c r="X580" s="80"/>
      <c r="Y580" s="94"/>
      <c r="Z580" s="80"/>
      <c r="AA580" s="80"/>
      <c r="AB580" s="80"/>
      <c r="AC580" s="80"/>
      <c r="AD580" s="69"/>
      <c r="AE580" s="69"/>
      <c r="AF580" s="69"/>
      <c r="AG580" s="95"/>
      <c r="AH580" s="93"/>
      <c r="AI580" s="81"/>
      <c r="AJ580" s="80"/>
      <c r="AK580" s="80"/>
      <c r="AL580" s="78"/>
      <c r="AM580" s="80"/>
      <c r="AN580" s="80"/>
      <c r="AO580" s="80"/>
      <c r="AP580" s="80"/>
      <c r="AQ580" s="80"/>
      <c r="AR580" s="80"/>
      <c r="AS580" s="78"/>
      <c r="AT580" s="96"/>
      <c r="AU580" s="97"/>
      <c r="AV580" s="98"/>
      <c r="AW580" s="99"/>
      <c r="AX580" s="100"/>
      <c r="AY580" s="100"/>
      <c r="AZ580" s="100"/>
      <c r="BA580" s="100"/>
      <c r="BB580" s="100"/>
      <c r="BC580" s="100"/>
      <c r="BD580" s="100"/>
      <c r="BE580" s="100"/>
      <c r="BF580" s="100"/>
      <c r="BG580" s="100"/>
      <c r="BH580" s="100"/>
      <c r="BI580" s="100"/>
      <c r="BJ580" s="100"/>
      <c r="BK580" s="100"/>
      <c r="BL580" s="100"/>
      <c r="BM580" s="100"/>
      <c r="BN580" s="100"/>
      <c r="BO580" s="100"/>
      <c r="BP580" s="100"/>
      <c r="BQ580" s="100"/>
    </row>
    <row r="581" spans="1:69">
      <c r="A581" s="25"/>
      <c r="C581" s="89"/>
      <c r="D581" s="84"/>
      <c r="E581" s="76"/>
      <c r="F581" s="91"/>
      <c r="G581" s="80"/>
      <c r="H581" s="81"/>
      <c r="I581" s="14"/>
      <c r="J581" s="92"/>
      <c r="K581" s="14"/>
      <c r="L581" s="78"/>
      <c r="M581" s="81"/>
      <c r="N581" s="14"/>
      <c r="O581" s="78"/>
      <c r="P581" s="78"/>
      <c r="Q581" s="93"/>
      <c r="R581" s="80"/>
      <c r="S581" s="80"/>
      <c r="T581" s="69"/>
      <c r="U581" s="78"/>
      <c r="V581" s="69"/>
      <c r="W581" s="80"/>
      <c r="X581" s="80"/>
      <c r="Y581" s="94"/>
      <c r="Z581" s="80"/>
      <c r="AA581" s="80"/>
      <c r="AB581" s="80"/>
      <c r="AC581" s="80"/>
      <c r="AD581" s="69"/>
      <c r="AE581" s="69"/>
      <c r="AF581" s="69"/>
      <c r="AG581" s="95"/>
      <c r="AH581" s="93"/>
      <c r="AI581" s="81"/>
      <c r="AJ581" s="80"/>
      <c r="AK581" s="80"/>
      <c r="AL581" s="78"/>
      <c r="AM581" s="80"/>
      <c r="AN581" s="80"/>
      <c r="AO581" s="80"/>
      <c r="AP581" s="80"/>
      <c r="AQ581" s="80"/>
      <c r="AR581" s="80"/>
      <c r="AS581" s="78"/>
      <c r="AT581" s="96"/>
      <c r="AU581" s="97"/>
      <c r="AV581" s="98"/>
      <c r="AW581" s="99"/>
      <c r="AX581" s="100"/>
      <c r="AY581" s="100"/>
      <c r="AZ581" s="100"/>
      <c r="BA581" s="100"/>
      <c r="BB581" s="100"/>
      <c r="BC581" s="100"/>
      <c r="BD581" s="100"/>
      <c r="BE581" s="100"/>
      <c r="BF581" s="100"/>
      <c r="BG581" s="100"/>
      <c r="BH581" s="100"/>
      <c r="BI581" s="100"/>
      <c r="BJ581" s="100"/>
      <c r="BK581" s="100"/>
      <c r="BL581" s="100"/>
      <c r="BM581" s="100"/>
      <c r="BN581" s="100"/>
      <c r="BO581" s="100"/>
      <c r="BP581" s="100"/>
      <c r="BQ581" s="100"/>
    </row>
    <row r="582" spans="1:69">
      <c r="A582" s="25"/>
      <c r="C582" s="89"/>
      <c r="D582" s="84"/>
      <c r="E582" s="76"/>
      <c r="F582" s="91"/>
      <c r="G582" s="80"/>
      <c r="H582" s="81"/>
      <c r="I582" s="14"/>
      <c r="J582" s="92"/>
      <c r="K582" s="14"/>
      <c r="L582" s="78"/>
      <c r="M582" s="81"/>
      <c r="N582" s="14"/>
      <c r="O582" s="78"/>
      <c r="P582" s="78"/>
      <c r="Q582" s="93"/>
      <c r="R582" s="80"/>
      <c r="S582" s="80"/>
      <c r="T582" s="69"/>
      <c r="U582" s="78"/>
      <c r="V582" s="69"/>
      <c r="W582" s="80"/>
      <c r="X582" s="80"/>
      <c r="Y582" s="94"/>
      <c r="Z582" s="80"/>
      <c r="AA582" s="80"/>
      <c r="AB582" s="80"/>
      <c r="AC582" s="80"/>
      <c r="AD582" s="69"/>
      <c r="AE582" s="69"/>
      <c r="AF582" s="69"/>
      <c r="AG582" s="95"/>
      <c r="AH582" s="93"/>
      <c r="AI582" s="81"/>
      <c r="AJ582" s="80"/>
      <c r="AK582" s="80"/>
      <c r="AL582" s="78"/>
      <c r="AM582" s="80"/>
      <c r="AN582" s="80"/>
      <c r="AO582" s="80"/>
      <c r="AP582" s="80"/>
      <c r="AQ582" s="80"/>
      <c r="AR582" s="80"/>
      <c r="AS582" s="78"/>
      <c r="AT582" s="96"/>
      <c r="AU582" s="97"/>
      <c r="AV582" s="98"/>
      <c r="AW582" s="99"/>
      <c r="AX582" s="100"/>
      <c r="AY582" s="100"/>
      <c r="AZ582" s="100"/>
      <c r="BA582" s="100"/>
      <c r="BB582" s="100"/>
      <c r="BC582" s="100"/>
      <c r="BD582" s="100"/>
      <c r="BE582" s="100"/>
      <c r="BF582" s="100"/>
      <c r="BG582" s="100"/>
      <c r="BH582" s="100"/>
      <c r="BI582" s="100"/>
      <c r="BJ582" s="100"/>
      <c r="BK582" s="100"/>
      <c r="BL582" s="100"/>
      <c r="BM582" s="100"/>
      <c r="BN582" s="100"/>
      <c r="BO582" s="100"/>
      <c r="BP582" s="100"/>
      <c r="BQ582" s="100"/>
    </row>
    <row r="583" spans="1:69">
      <c r="A583" s="25"/>
      <c r="C583" s="89"/>
      <c r="D583" s="84"/>
      <c r="E583" s="76"/>
      <c r="F583" s="91"/>
      <c r="G583" s="80"/>
      <c r="H583" s="81"/>
      <c r="I583" s="14"/>
      <c r="J583" s="92"/>
      <c r="K583" s="14"/>
      <c r="L583" s="78"/>
      <c r="M583" s="81"/>
      <c r="N583" s="14"/>
      <c r="O583" s="78"/>
      <c r="P583" s="78"/>
      <c r="Q583" s="93"/>
      <c r="R583" s="80"/>
      <c r="S583" s="80"/>
      <c r="T583" s="69"/>
      <c r="U583" s="78"/>
      <c r="V583" s="69"/>
      <c r="W583" s="80"/>
      <c r="X583" s="80"/>
      <c r="Y583" s="94"/>
      <c r="Z583" s="80"/>
      <c r="AA583" s="80"/>
      <c r="AB583" s="80"/>
      <c r="AC583" s="80"/>
      <c r="AD583" s="69"/>
      <c r="AE583" s="69"/>
      <c r="AF583" s="69"/>
      <c r="AG583" s="95"/>
      <c r="AH583" s="93"/>
      <c r="AI583" s="81"/>
      <c r="AJ583" s="80"/>
      <c r="AK583" s="80"/>
      <c r="AL583" s="78"/>
      <c r="AM583" s="80"/>
      <c r="AN583" s="80"/>
      <c r="AO583" s="80"/>
      <c r="AP583" s="80"/>
      <c r="AQ583" s="80"/>
      <c r="AR583" s="80"/>
      <c r="AS583" s="78"/>
      <c r="AT583" s="96"/>
      <c r="AU583" s="97"/>
      <c r="AV583" s="98"/>
      <c r="AW583" s="99"/>
      <c r="AX583" s="100"/>
      <c r="AY583" s="100"/>
      <c r="AZ583" s="100"/>
      <c r="BA583" s="100"/>
      <c r="BB583" s="100"/>
      <c r="BC583" s="100"/>
      <c r="BD583" s="100"/>
      <c r="BE583" s="100"/>
      <c r="BF583" s="100"/>
      <c r="BG583" s="100"/>
      <c r="BH583" s="100"/>
      <c r="BI583" s="100"/>
      <c r="BJ583" s="100"/>
      <c r="BK583" s="100"/>
      <c r="BL583" s="100"/>
      <c r="BM583" s="100"/>
      <c r="BN583" s="100"/>
      <c r="BO583" s="100"/>
      <c r="BP583" s="100"/>
      <c r="BQ583" s="100"/>
    </row>
    <row r="584" spans="1:69">
      <c r="A584" s="25"/>
      <c r="C584" s="89"/>
      <c r="D584" s="84"/>
      <c r="E584" s="76"/>
      <c r="F584" s="91"/>
      <c r="G584" s="80"/>
      <c r="H584" s="81"/>
      <c r="I584" s="14"/>
      <c r="J584" s="92"/>
      <c r="K584" s="14"/>
      <c r="L584" s="78"/>
      <c r="M584" s="81"/>
      <c r="N584" s="14"/>
      <c r="O584" s="78"/>
      <c r="P584" s="78"/>
      <c r="Q584" s="93"/>
      <c r="R584" s="80"/>
      <c r="S584" s="80"/>
      <c r="T584" s="69"/>
      <c r="U584" s="78"/>
      <c r="V584" s="69"/>
      <c r="W584" s="80"/>
      <c r="X584" s="80"/>
      <c r="Y584" s="94"/>
      <c r="Z584" s="80"/>
      <c r="AA584" s="80"/>
      <c r="AB584" s="80"/>
      <c r="AC584" s="80"/>
      <c r="AD584" s="69"/>
      <c r="AE584" s="69"/>
      <c r="AF584" s="69"/>
      <c r="AG584" s="95"/>
      <c r="AH584" s="93"/>
      <c r="AI584" s="81"/>
      <c r="AJ584" s="80"/>
      <c r="AK584" s="80"/>
      <c r="AL584" s="78"/>
      <c r="AM584" s="80"/>
      <c r="AN584" s="80"/>
      <c r="AO584" s="80"/>
      <c r="AP584" s="80"/>
      <c r="AQ584" s="80"/>
      <c r="AR584" s="80"/>
      <c r="AS584" s="78"/>
      <c r="AT584" s="96"/>
      <c r="AU584" s="97"/>
      <c r="AV584" s="98"/>
      <c r="AW584" s="99"/>
      <c r="AX584" s="100"/>
      <c r="AY584" s="100"/>
      <c r="AZ584" s="100"/>
      <c r="BA584" s="100"/>
      <c r="BB584" s="100"/>
      <c r="BC584" s="100"/>
      <c r="BD584" s="100"/>
      <c r="BE584" s="100"/>
      <c r="BF584" s="100"/>
      <c r="BG584" s="100"/>
      <c r="BH584" s="100"/>
      <c r="BI584" s="100"/>
      <c r="BJ584" s="100"/>
      <c r="BK584" s="100"/>
      <c r="BL584" s="100"/>
      <c r="BM584" s="100"/>
      <c r="BN584" s="100"/>
      <c r="BO584" s="100"/>
      <c r="BP584" s="100"/>
      <c r="BQ584" s="100"/>
    </row>
    <row r="585" spans="1:69">
      <c r="A585" s="25"/>
      <c r="C585" s="89"/>
      <c r="D585" s="84"/>
      <c r="E585" s="76"/>
      <c r="F585" s="91"/>
      <c r="G585" s="80"/>
      <c r="H585" s="81"/>
      <c r="I585" s="14"/>
      <c r="J585" s="92"/>
      <c r="K585" s="14"/>
      <c r="L585" s="78"/>
      <c r="M585" s="81"/>
      <c r="N585" s="14"/>
      <c r="O585" s="78"/>
      <c r="P585" s="78"/>
      <c r="Q585" s="93"/>
      <c r="R585" s="80"/>
      <c r="S585" s="80"/>
      <c r="T585" s="69"/>
      <c r="U585" s="78"/>
      <c r="V585" s="69"/>
      <c r="W585" s="80"/>
      <c r="X585" s="80"/>
      <c r="Y585" s="94"/>
      <c r="Z585" s="80"/>
      <c r="AA585" s="80"/>
      <c r="AB585" s="80"/>
      <c r="AC585" s="80"/>
      <c r="AD585" s="69"/>
      <c r="AE585" s="69"/>
      <c r="AF585" s="69"/>
      <c r="AG585" s="95"/>
      <c r="AH585" s="93"/>
      <c r="AI585" s="81"/>
      <c r="AJ585" s="80"/>
      <c r="AK585" s="80"/>
      <c r="AL585" s="78"/>
      <c r="AM585" s="80"/>
      <c r="AN585" s="80"/>
      <c r="AO585" s="80"/>
      <c r="AP585" s="80"/>
      <c r="AQ585" s="80"/>
      <c r="AR585" s="80"/>
      <c r="AS585" s="78"/>
      <c r="AT585" s="96"/>
      <c r="AU585" s="97"/>
      <c r="AV585" s="98"/>
      <c r="AW585" s="99"/>
      <c r="AX585" s="100"/>
      <c r="AY585" s="100"/>
      <c r="AZ585" s="100"/>
      <c r="BA585" s="100"/>
      <c r="BB585" s="100"/>
      <c r="BC585" s="100"/>
      <c r="BD585" s="100"/>
      <c r="BE585" s="100"/>
      <c r="BF585" s="100"/>
      <c r="BG585" s="100"/>
      <c r="BH585" s="100"/>
      <c r="BI585" s="100"/>
      <c r="BJ585" s="100"/>
      <c r="BK585" s="100"/>
      <c r="BL585" s="100"/>
      <c r="BM585" s="100"/>
      <c r="BN585" s="100"/>
      <c r="BO585" s="100"/>
      <c r="BP585" s="100"/>
      <c r="BQ585" s="100"/>
    </row>
    <row r="586" spans="1:69">
      <c r="A586" s="25"/>
      <c r="C586" s="89"/>
      <c r="D586" s="84"/>
      <c r="E586" s="76"/>
      <c r="F586" s="91"/>
      <c r="G586" s="80"/>
      <c r="H586" s="81"/>
      <c r="I586" s="14"/>
      <c r="J586" s="92"/>
      <c r="K586" s="14"/>
      <c r="L586" s="78"/>
      <c r="M586" s="81"/>
      <c r="N586" s="14"/>
      <c r="O586" s="78"/>
      <c r="P586" s="78"/>
      <c r="Q586" s="93"/>
      <c r="R586" s="80"/>
      <c r="S586" s="80"/>
      <c r="T586" s="69"/>
      <c r="U586" s="78"/>
      <c r="V586" s="69"/>
      <c r="W586" s="80"/>
      <c r="X586" s="80"/>
      <c r="Y586" s="94"/>
      <c r="Z586" s="80"/>
      <c r="AA586" s="80"/>
      <c r="AB586" s="80"/>
      <c r="AC586" s="80"/>
      <c r="AD586" s="69"/>
      <c r="AE586" s="69"/>
      <c r="AF586" s="69"/>
      <c r="AG586" s="95"/>
      <c r="AH586" s="93"/>
      <c r="AI586" s="81"/>
      <c r="AJ586" s="80"/>
      <c r="AK586" s="80"/>
      <c r="AL586" s="78"/>
      <c r="AM586" s="80"/>
      <c r="AN586" s="80"/>
      <c r="AO586" s="80"/>
      <c r="AP586" s="80"/>
      <c r="AQ586" s="80"/>
      <c r="AR586" s="80"/>
      <c r="AS586" s="78"/>
      <c r="AT586" s="96"/>
      <c r="AU586" s="97"/>
      <c r="AV586" s="98"/>
      <c r="AW586" s="99"/>
      <c r="AX586" s="100"/>
      <c r="AY586" s="100"/>
      <c r="AZ586" s="100"/>
      <c r="BA586" s="100"/>
      <c r="BB586" s="100"/>
      <c r="BC586" s="100"/>
      <c r="BD586" s="100"/>
      <c r="BE586" s="100"/>
      <c r="BF586" s="100"/>
      <c r="BG586" s="100"/>
      <c r="BH586" s="100"/>
      <c r="BI586" s="100"/>
      <c r="BJ586" s="100"/>
      <c r="BK586" s="100"/>
      <c r="BL586" s="100"/>
      <c r="BM586" s="100"/>
      <c r="BN586" s="100"/>
      <c r="BO586" s="100"/>
      <c r="BP586" s="100"/>
      <c r="BQ586" s="100"/>
    </row>
    <row r="587" spans="1:69">
      <c r="A587" s="25"/>
      <c r="C587" s="89"/>
      <c r="D587" s="84"/>
      <c r="E587" s="76"/>
      <c r="F587" s="91"/>
      <c r="G587" s="80"/>
      <c r="H587" s="81"/>
      <c r="I587" s="14"/>
      <c r="J587" s="92"/>
      <c r="K587" s="14"/>
      <c r="L587" s="78"/>
      <c r="M587" s="81"/>
      <c r="N587" s="14"/>
      <c r="O587" s="78"/>
      <c r="P587" s="78"/>
      <c r="Q587" s="93"/>
      <c r="R587" s="80"/>
      <c r="S587" s="80"/>
      <c r="T587" s="69"/>
      <c r="U587" s="78"/>
      <c r="V587" s="69"/>
      <c r="W587" s="80"/>
      <c r="X587" s="80"/>
      <c r="Y587" s="94"/>
      <c r="Z587" s="80"/>
      <c r="AA587" s="80"/>
      <c r="AB587" s="80"/>
      <c r="AC587" s="80"/>
      <c r="AD587" s="69"/>
      <c r="AE587" s="69"/>
      <c r="AF587" s="69"/>
      <c r="AG587" s="95"/>
      <c r="AH587" s="93"/>
      <c r="AI587" s="81"/>
      <c r="AJ587" s="80"/>
      <c r="AK587" s="80"/>
      <c r="AL587" s="78"/>
      <c r="AM587" s="80"/>
      <c r="AN587" s="80"/>
      <c r="AO587" s="80"/>
      <c r="AP587" s="80"/>
      <c r="AQ587" s="80"/>
      <c r="AR587" s="80"/>
      <c r="AS587" s="78"/>
      <c r="AT587" s="96"/>
      <c r="AU587" s="97"/>
      <c r="AV587" s="98"/>
      <c r="AW587" s="99"/>
      <c r="AX587" s="100"/>
      <c r="AY587" s="100"/>
      <c r="AZ587" s="100"/>
      <c r="BA587" s="100"/>
      <c r="BB587" s="100"/>
      <c r="BC587" s="100"/>
      <c r="BD587" s="100"/>
      <c r="BE587" s="100"/>
      <c r="BF587" s="100"/>
      <c r="BG587" s="100"/>
      <c r="BH587" s="100"/>
      <c r="BI587" s="100"/>
      <c r="BJ587" s="100"/>
      <c r="BK587" s="100"/>
      <c r="BL587" s="100"/>
      <c r="BM587" s="100"/>
      <c r="BN587" s="100"/>
      <c r="BO587" s="100"/>
      <c r="BP587" s="100"/>
      <c r="BQ587" s="100"/>
    </row>
    <row r="588" spans="1:69">
      <c r="A588" s="25"/>
      <c r="C588" s="89"/>
      <c r="D588" s="84"/>
      <c r="E588" s="76"/>
      <c r="F588" s="91"/>
      <c r="G588" s="80"/>
      <c r="H588" s="81"/>
      <c r="I588" s="14"/>
      <c r="J588" s="92"/>
      <c r="K588" s="14"/>
      <c r="L588" s="78"/>
      <c r="M588" s="81"/>
      <c r="N588" s="14"/>
      <c r="O588" s="78"/>
      <c r="P588" s="78"/>
      <c r="Q588" s="93"/>
      <c r="R588" s="80"/>
      <c r="S588" s="80"/>
      <c r="T588" s="69"/>
      <c r="U588" s="78"/>
      <c r="V588" s="69"/>
      <c r="W588" s="80"/>
      <c r="X588" s="80"/>
      <c r="Y588" s="94"/>
      <c r="Z588" s="80"/>
      <c r="AA588" s="80"/>
      <c r="AB588" s="80"/>
      <c r="AC588" s="80"/>
      <c r="AD588" s="69"/>
      <c r="AE588" s="69"/>
      <c r="AF588" s="69"/>
      <c r="AG588" s="95"/>
      <c r="AH588" s="93"/>
      <c r="AI588" s="81"/>
      <c r="AJ588" s="80"/>
      <c r="AK588" s="80"/>
      <c r="AL588" s="78"/>
      <c r="AM588" s="80"/>
      <c r="AN588" s="80"/>
      <c r="AO588" s="80"/>
      <c r="AP588" s="80"/>
      <c r="AQ588" s="80"/>
      <c r="AR588" s="80"/>
      <c r="AS588" s="78"/>
      <c r="AT588" s="96"/>
      <c r="AU588" s="97"/>
      <c r="AV588" s="98"/>
      <c r="AW588" s="99"/>
      <c r="AX588" s="100"/>
      <c r="AY588" s="100"/>
      <c r="AZ588" s="100"/>
      <c r="BA588" s="100"/>
      <c r="BB588" s="100"/>
      <c r="BC588" s="100"/>
      <c r="BD588" s="100"/>
      <c r="BE588" s="100"/>
      <c r="BF588" s="100"/>
      <c r="BG588" s="100"/>
      <c r="BH588" s="100"/>
      <c r="BI588" s="100"/>
      <c r="BJ588" s="100"/>
      <c r="BK588" s="100"/>
      <c r="BL588" s="100"/>
      <c r="BM588" s="100"/>
      <c r="BN588" s="100"/>
      <c r="BO588" s="100"/>
      <c r="BP588" s="100"/>
      <c r="BQ588" s="100"/>
    </row>
    <row r="589" spans="1:69">
      <c r="A589" s="25"/>
      <c r="C589" s="89"/>
      <c r="D589" s="84"/>
      <c r="E589" s="76"/>
      <c r="F589" s="91"/>
      <c r="G589" s="80"/>
      <c r="H589" s="81"/>
      <c r="I589" s="14"/>
      <c r="J589" s="92"/>
      <c r="K589" s="14"/>
      <c r="L589" s="78"/>
      <c r="M589" s="81"/>
      <c r="N589" s="14"/>
      <c r="O589" s="78"/>
      <c r="P589" s="78"/>
      <c r="Q589" s="93"/>
      <c r="R589" s="80"/>
      <c r="S589" s="80"/>
      <c r="T589" s="69"/>
      <c r="U589" s="78"/>
      <c r="V589" s="69"/>
      <c r="W589" s="80"/>
      <c r="X589" s="80"/>
      <c r="Y589" s="94"/>
      <c r="Z589" s="80"/>
      <c r="AA589" s="80"/>
      <c r="AB589" s="80"/>
      <c r="AC589" s="80"/>
      <c r="AD589" s="69"/>
      <c r="AE589" s="69"/>
      <c r="AF589" s="69"/>
      <c r="AG589" s="95"/>
      <c r="AH589" s="93"/>
      <c r="AI589" s="81"/>
      <c r="AJ589" s="80"/>
      <c r="AK589" s="80"/>
      <c r="AL589" s="78"/>
      <c r="AM589" s="80"/>
      <c r="AN589" s="80"/>
      <c r="AO589" s="80"/>
      <c r="AP589" s="80"/>
      <c r="AQ589" s="80"/>
      <c r="AR589" s="80"/>
      <c r="AS589" s="78"/>
      <c r="AT589" s="96"/>
      <c r="AU589" s="97"/>
      <c r="AV589" s="98"/>
      <c r="AW589" s="99"/>
      <c r="AX589" s="100"/>
      <c r="AY589" s="100"/>
      <c r="AZ589" s="100"/>
      <c r="BA589" s="100"/>
      <c r="BB589" s="100"/>
      <c r="BC589" s="100"/>
      <c r="BD589" s="100"/>
      <c r="BE589" s="100"/>
      <c r="BF589" s="100"/>
      <c r="BG589" s="100"/>
      <c r="BH589" s="100"/>
      <c r="BI589" s="100"/>
      <c r="BJ589" s="100"/>
      <c r="BK589" s="100"/>
      <c r="BL589" s="100"/>
      <c r="BM589" s="100"/>
      <c r="BN589" s="100"/>
      <c r="BO589" s="100"/>
      <c r="BP589" s="100"/>
      <c r="BQ589" s="100"/>
    </row>
    <row r="590" spans="1:69">
      <c r="A590" s="25"/>
      <c r="C590" s="89"/>
      <c r="D590" s="84"/>
      <c r="E590" s="76"/>
      <c r="F590" s="91"/>
      <c r="G590" s="80"/>
      <c r="H590" s="81"/>
      <c r="I590" s="14"/>
      <c r="J590" s="92"/>
      <c r="K590" s="14"/>
      <c r="L590" s="78"/>
      <c r="M590" s="81"/>
      <c r="N590" s="14"/>
      <c r="O590" s="78"/>
      <c r="P590" s="78"/>
      <c r="Q590" s="93"/>
      <c r="R590" s="80"/>
      <c r="S590" s="80"/>
      <c r="T590" s="69"/>
      <c r="U590" s="78"/>
      <c r="V590" s="69"/>
      <c r="W590" s="80"/>
      <c r="X590" s="80"/>
      <c r="Y590" s="94"/>
      <c r="Z590" s="80"/>
      <c r="AA590" s="80"/>
      <c r="AB590" s="80"/>
      <c r="AC590" s="80"/>
      <c r="AD590" s="69"/>
      <c r="AE590" s="69"/>
      <c r="AF590" s="69"/>
      <c r="AG590" s="95"/>
      <c r="AH590" s="93"/>
      <c r="AI590" s="81"/>
      <c r="AJ590" s="80"/>
      <c r="AK590" s="80"/>
      <c r="AL590" s="78"/>
      <c r="AM590" s="80"/>
      <c r="AN590" s="80"/>
      <c r="AO590" s="80"/>
      <c r="AP590" s="80"/>
      <c r="AQ590" s="80"/>
      <c r="AR590" s="80"/>
      <c r="AS590" s="78"/>
      <c r="AT590" s="96"/>
      <c r="AU590" s="97"/>
      <c r="AV590" s="98"/>
      <c r="AW590" s="99"/>
      <c r="AX590" s="100"/>
      <c r="AY590" s="100"/>
      <c r="AZ590" s="100"/>
      <c r="BA590" s="100"/>
      <c r="BB590" s="100"/>
      <c r="BC590" s="100"/>
      <c r="BD590" s="100"/>
      <c r="BE590" s="100"/>
      <c r="BF590" s="100"/>
      <c r="BG590" s="100"/>
      <c r="BH590" s="100"/>
      <c r="BI590" s="100"/>
      <c r="BJ590" s="100"/>
      <c r="BK590" s="100"/>
      <c r="BL590" s="100"/>
      <c r="BM590" s="100"/>
      <c r="BN590" s="100"/>
      <c r="BO590" s="100"/>
      <c r="BP590" s="100"/>
      <c r="BQ590" s="100"/>
    </row>
    <row r="591" spans="1:69">
      <c r="A591" s="25"/>
      <c r="C591" s="89"/>
      <c r="D591" s="84"/>
      <c r="E591" s="76"/>
      <c r="F591" s="91"/>
      <c r="G591" s="80"/>
      <c r="H591" s="81"/>
      <c r="I591" s="14"/>
      <c r="J591" s="92"/>
      <c r="K591" s="14"/>
      <c r="L591" s="78"/>
      <c r="M591" s="81"/>
      <c r="N591" s="14"/>
      <c r="O591" s="78"/>
      <c r="P591" s="78"/>
      <c r="Q591" s="93"/>
      <c r="R591" s="80"/>
      <c r="S591" s="80"/>
      <c r="T591" s="69"/>
      <c r="U591" s="78"/>
      <c r="V591" s="69"/>
      <c r="W591" s="80"/>
      <c r="X591" s="80"/>
      <c r="Y591" s="94"/>
      <c r="Z591" s="80"/>
      <c r="AA591" s="80"/>
      <c r="AB591" s="80"/>
      <c r="AC591" s="80"/>
      <c r="AD591" s="69"/>
      <c r="AE591" s="69"/>
      <c r="AF591" s="69"/>
      <c r="AG591" s="95"/>
      <c r="AH591" s="93"/>
      <c r="AI591" s="81"/>
      <c r="AJ591" s="80"/>
      <c r="AK591" s="80"/>
      <c r="AL591" s="78"/>
      <c r="AM591" s="80"/>
      <c r="AN591" s="80"/>
      <c r="AO591" s="80"/>
      <c r="AP591" s="80"/>
      <c r="AQ591" s="80"/>
      <c r="AR591" s="80"/>
      <c r="AS591" s="78"/>
      <c r="AT591" s="96"/>
      <c r="AU591" s="97"/>
      <c r="AV591" s="98"/>
      <c r="AW591" s="99"/>
      <c r="AX591" s="100"/>
      <c r="AY591" s="100"/>
      <c r="AZ591" s="100"/>
      <c r="BA591" s="100"/>
      <c r="BB591" s="100"/>
      <c r="BC591" s="100"/>
      <c r="BD591" s="100"/>
      <c r="BE591" s="100"/>
      <c r="BF591" s="100"/>
      <c r="BG591" s="100"/>
      <c r="BH591" s="100"/>
      <c r="BI591" s="100"/>
      <c r="BJ591" s="100"/>
      <c r="BK591" s="100"/>
      <c r="BL591" s="100"/>
      <c r="BM591" s="100"/>
      <c r="BN591" s="100"/>
      <c r="BO591" s="100"/>
      <c r="BP591" s="100"/>
      <c r="BQ591" s="100"/>
    </row>
    <row r="592" spans="1:69">
      <c r="A592" s="25"/>
      <c r="C592" s="89"/>
      <c r="D592" s="84"/>
      <c r="E592" s="76"/>
      <c r="F592" s="91"/>
      <c r="G592" s="80"/>
      <c r="H592" s="81"/>
      <c r="I592" s="14"/>
      <c r="J592" s="92"/>
      <c r="K592" s="14"/>
      <c r="L592" s="78"/>
      <c r="M592" s="81"/>
      <c r="N592" s="14"/>
      <c r="O592" s="78"/>
      <c r="P592" s="78"/>
      <c r="Q592" s="93"/>
      <c r="R592" s="80"/>
      <c r="S592" s="80"/>
      <c r="T592" s="69"/>
      <c r="U592" s="78"/>
      <c r="V592" s="69"/>
      <c r="W592" s="80"/>
      <c r="X592" s="80"/>
      <c r="Y592" s="94"/>
      <c r="Z592" s="80"/>
      <c r="AA592" s="80"/>
      <c r="AB592" s="80"/>
      <c r="AC592" s="80"/>
      <c r="AD592" s="69"/>
      <c r="AE592" s="69"/>
      <c r="AF592" s="69"/>
      <c r="AG592" s="95"/>
      <c r="AH592" s="93"/>
      <c r="AI592" s="81"/>
      <c r="AJ592" s="80"/>
      <c r="AK592" s="80"/>
      <c r="AL592" s="78"/>
      <c r="AM592" s="80"/>
      <c r="AN592" s="80"/>
      <c r="AO592" s="80"/>
      <c r="AP592" s="80"/>
      <c r="AQ592" s="80"/>
      <c r="AR592" s="80"/>
      <c r="AS592" s="78"/>
      <c r="AT592" s="96"/>
      <c r="AU592" s="97"/>
      <c r="AV592" s="98"/>
      <c r="AW592" s="99"/>
      <c r="AX592" s="100"/>
      <c r="AY592" s="100"/>
      <c r="AZ592" s="100"/>
      <c r="BA592" s="100"/>
      <c r="BB592" s="100"/>
      <c r="BC592" s="100"/>
      <c r="BD592" s="100"/>
      <c r="BE592" s="100"/>
      <c r="BF592" s="100"/>
      <c r="BG592" s="100"/>
      <c r="BH592" s="100"/>
      <c r="BI592" s="100"/>
      <c r="BJ592" s="100"/>
      <c r="BK592" s="100"/>
      <c r="BL592" s="100"/>
      <c r="BM592" s="100"/>
      <c r="BN592" s="100"/>
      <c r="BO592" s="100"/>
      <c r="BP592" s="100"/>
      <c r="BQ592" s="100"/>
    </row>
    <row r="593" spans="1:69">
      <c r="A593" s="25"/>
      <c r="C593" s="89"/>
      <c r="D593" s="84"/>
      <c r="E593" s="76"/>
      <c r="F593" s="91"/>
      <c r="G593" s="80"/>
      <c r="H593" s="81"/>
      <c r="I593" s="14"/>
      <c r="J593" s="92"/>
      <c r="K593" s="14"/>
      <c r="L593" s="78"/>
      <c r="M593" s="81"/>
      <c r="N593" s="14"/>
      <c r="O593" s="78"/>
      <c r="P593" s="78"/>
      <c r="Q593" s="93"/>
      <c r="R593" s="80"/>
      <c r="S593" s="80"/>
      <c r="T593" s="69"/>
      <c r="U593" s="78"/>
      <c r="V593" s="69"/>
      <c r="W593" s="80"/>
      <c r="X593" s="80"/>
      <c r="Y593" s="94"/>
      <c r="Z593" s="80"/>
      <c r="AA593" s="80"/>
      <c r="AB593" s="80"/>
      <c r="AC593" s="80"/>
      <c r="AD593" s="69"/>
      <c r="AE593" s="69"/>
      <c r="AF593" s="69"/>
      <c r="AG593" s="95"/>
      <c r="AH593" s="93"/>
      <c r="AI593" s="81"/>
      <c r="AJ593" s="80"/>
      <c r="AK593" s="80"/>
      <c r="AL593" s="78"/>
      <c r="AM593" s="80"/>
      <c r="AN593" s="80"/>
      <c r="AO593" s="80"/>
      <c r="AP593" s="80"/>
      <c r="AQ593" s="80"/>
      <c r="AR593" s="80"/>
      <c r="AS593" s="78"/>
      <c r="AT593" s="96"/>
      <c r="AU593" s="97"/>
      <c r="AV593" s="98"/>
      <c r="AW593" s="99"/>
      <c r="AX593" s="100"/>
      <c r="AY593" s="100"/>
      <c r="AZ593" s="100"/>
      <c r="BA593" s="100"/>
      <c r="BB593" s="100"/>
      <c r="BC593" s="100"/>
      <c r="BD593" s="100"/>
      <c r="BE593" s="100"/>
      <c r="BF593" s="100"/>
      <c r="BG593" s="100"/>
      <c r="BH593" s="100"/>
      <c r="BI593" s="100"/>
      <c r="BJ593" s="100"/>
      <c r="BK593" s="100"/>
      <c r="BL593" s="100"/>
      <c r="BM593" s="100"/>
      <c r="BN593" s="100"/>
      <c r="BO593" s="100"/>
      <c r="BP593" s="100"/>
      <c r="BQ593" s="100"/>
    </row>
    <row r="594" spans="1:69">
      <c r="A594" s="25"/>
      <c r="C594" s="89"/>
      <c r="D594" s="84"/>
      <c r="E594" s="76"/>
      <c r="F594" s="91"/>
      <c r="G594" s="80"/>
      <c r="H594" s="81"/>
      <c r="I594" s="14"/>
      <c r="J594" s="92"/>
      <c r="K594" s="14"/>
      <c r="L594" s="78"/>
      <c r="M594" s="81"/>
      <c r="N594" s="14"/>
      <c r="O594" s="78"/>
      <c r="P594" s="78"/>
      <c r="Q594" s="93"/>
      <c r="R594" s="80"/>
      <c r="S594" s="80"/>
      <c r="T594" s="69"/>
      <c r="U594" s="78"/>
      <c r="V594" s="69"/>
      <c r="W594" s="80"/>
      <c r="X594" s="80"/>
      <c r="Y594" s="94"/>
      <c r="Z594" s="80"/>
      <c r="AA594" s="80"/>
      <c r="AB594" s="80"/>
      <c r="AC594" s="80"/>
      <c r="AD594" s="69"/>
      <c r="AE594" s="69"/>
      <c r="AF594" s="69"/>
      <c r="AG594" s="95"/>
      <c r="AH594" s="93"/>
      <c r="AI594" s="81"/>
      <c r="AJ594" s="80"/>
      <c r="AK594" s="80"/>
      <c r="AL594" s="78"/>
      <c r="AM594" s="80"/>
      <c r="AN594" s="80"/>
      <c r="AO594" s="80"/>
      <c r="AP594" s="80"/>
      <c r="AQ594" s="80"/>
      <c r="AR594" s="80"/>
      <c r="AS594" s="78"/>
      <c r="AT594" s="96"/>
      <c r="AU594" s="97"/>
      <c r="AV594" s="98"/>
      <c r="AW594" s="99"/>
      <c r="AX594" s="100"/>
      <c r="AY594" s="100"/>
      <c r="AZ594" s="100"/>
      <c r="BA594" s="100"/>
      <c r="BB594" s="100"/>
      <c r="BC594" s="100"/>
      <c r="BD594" s="100"/>
      <c r="BE594" s="100"/>
      <c r="BF594" s="100"/>
      <c r="BG594" s="100"/>
      <c r="BH594" s="100"/>
      <c r="BI594" s="100"/>
      <c r="BJ594" s="100"/>
      <c r="BK594" s="100"/>
      <c r="BL594" s="100"/>
      <c r="BM594" s="100"/>
      <c r="BN594" s="100"/>
      <c r="BO594" s="100"/>
      <c r="BP594" s="100"/>
      <c r="BQ594" s="100"/>
    </row>
    <row r="595" spans="1:69">
      <c r="A595" s="25"/>
      <c r="C595" s="89"/>
      <c r="D595" s="84"/>
      <c r="E595" s="76"/>
      <c r="F595" s="91"/>
      <c r="G595" s="80"/>
      <c r="H595" s="81"/>
      <c r="I595" s="14"/>
      <c r="J595" s="92"/>
      <c r="K595" s="14"/>
      <c r="L595" s="78"/>
      <c r="M595" s="81"/>
      <c r="N595" s="14"/>
      <c r="O595" s="78"/>
      <c r="P595" s="78"/>
      <c r="Q595" s="93"/>
      <c r="R595" s="80"/>
      <c r="S595" s="80"/>
      <c r="T595" s="69"/>
      <c r="U595" s="78"/>
      <c r="V595" s="69"/>
      <c r="W595" s="80"/>
      <c r="X595" s="80"/>
      <c r="Y595" s="94"/>
      <c r="Z595" s="80"/>
      <c r="AA595" s="80"/>
      <c r="AB595" s="80"/>
      <c r="AC595" s="80"/>
      <c r="AD595" s="69"/>
      <c r="AE595" s="69"/>
      <c r="AF595" s="69"/>
      <c r="AG595" s="95"/>
      <c r="AH595" s="93"/>
      <c r="AI595" s="81"/>
      <c r="AJ595" s="80"/>
      <c r="AK595" s="80"/>
      <c r="AL595" s="78"/>
      <c r="AM595" s="80"/>
      <c r="AN595" s="80"/>
      <c r="AO595" s="80"/>
      <c r="AP595" s="80"/>
      <c r="AQ595" s="80"/>
      <c r="AR595" s="80"/>
      <c r="AS595" s="78"/>
      <c r="AT595" s="96"/>
      <c r="AU595" s="97"/>
      <c r="AV595" s="98"/>
      <c r="AW595" s="99"/>
      <c r="AX595" s="100"/>
      <c r="AY595" s="100"/>
      <c r="AZ595" s="100"/>
      <c r="BA595" s="100"/>
      <c r="BB595" s="100"/>
      <c r="BC595" s="100"/>
      <c r="BD595" s="100"/>
      <c r="BE595" s="100"/>
      <c r="BF595" s="100"/>
      <c r="BG595" s="100"/>
      <c r="BH595" s="100"/>
      <c r="BI595" s="100"/>
      <c r="BJ595" s="100"/>
      <c r="BK595" s="100"/>
      <c r="BL595" s="100"/>
      <c r="BM595" s="100"/>
      <c r="BN595" s="100"/>
      <c r="BO595" s="100"/>
      <c r="BP595" s="100"/>
      <c r="BQ595" s="100"/>
    </row>
    <row r="596" spans="1:69">
      <c r="A596" s="25"/>
      <c r="C596" s="89"/>
      <c r="D596" s="84"/>
      <c r="E596" s="76"/>
      <c r="F596" s="91"/>
      <c r="G596" s="80"/>
      <c r="H596" s="81"/>
      <c r="I596" s="14"/>
      <c r="J596" s="92"/>
      <c r="K596" s="14"/>
      <c r="L596" s="78"/>
      <c r="M596" s="81"/>
      <c r="N596" s="14"/>
      <c r="O596" s="78"/>
      <c r="P596" s="78"/>
      <c r="Q596" s="93"/>
      <c r="R596" s="80"/>
      <c r="S596" s="80"/>
      <c r="T596" s="69"/>
      <c r="U596" s="78"/>
      <c r="V596" s="69"/>
      <c r="W596" s="80"/>
      <c r="X596" s="80"/>
      <c r="Y596" s="94"/>
      <c r="Z596" s="80"/>
      <c r="AA596" s="80"/>
      <c r="AB596" s="80"/>
      <c r="AC596" s="80"/>
      <c r="AD596" s="69"/>
      <c r="AE596" s="69"/>
      <c r="AF596" s="69"/>
      <c r="AG596" s="95"/>
      <c r="AH596" s="93"/>
      <c r="AI596" s="81"/>
      <c r="AJ596" s="80"/>
      <c r="AK596" s="80"/>
      <c r="AL596" s="78"/>
      <c r="AM596" s="80"/>
      <c r="AN596" s="80"/>
      <c r="AO596" s="80"/>
      <c r="AP596" s="80"/>
      <c r="AQ596" s="80"/>
      <c r="AR596" s="80"/>
      <c r="AS596" s="78"/>
      <c r="AT596" s="96"/>
      <c r="AU596" s="97"/>
      <c r="AV596" s="98"/>
      <c r="AW596" s="99"/>
      <c r="AX596" s="100"/>
      <c r="AY596" s="100"/>
      <c r="AZ596" s="100"/>
      <c r="BA596" s="100"/>
      <c r="BB596" s="100"/>
      <c r="BC596" s="100"/>
      <c r="BD596" s="100"/>
      <c r="BE596" s="100"/>
      <c r="BF596" s="100"/>
      <c r="BG596" s="100"/>
      <c r="BH596" s="100"/>
      <c r="BI596" s="100"/>
      <c r="BJ596" s="100"/>
      <c r="BK596" s="100"/>
      <c r="BL596" s="100"/>
      <c r="BM596" s="100"/>
      <c r="BN596" s="100"/>
      <c r="BO596" s="100"/>
      <c r="BP596" s="100"/>
      <c r="BQ596" s="100"/>
    </row>
    <row r="597" spans="1:69">
      <c r="A597" s="25"/>
      <c r="C597" s="89"/>
      <c r="D597" s="84"/>
      <c r="E597" s="76"/>
      <c r="F597" s="91"/>
      <c r="G597" s="80"/>
      <c r="H597" s="81"/>
      <c r="I597" s="14"/>
      <c r="J597" s="92"/>
      <c r="K597" s="14"/>
      <c r="L597" s="78"/>
      <c r="M597" s="81"/>
      <c r="N597" s="14"/>
      <c r="O597" s="78"/>
      <c r="P597" s="78"/>
      <c r="Q597" s="93"/>
      <c r="R597" s="80"/>
      <c r="S597" s="80"/>
      <c r="T597" s="69"/>
      <c r="U597" s="78"/>
      <c r="V597" s="69"/>
      <c r="W597" s="80"/>
      <c r="X597" s="80"/>
      <c r="Y597" s="94"/>
      <c r="Z597" s="80"/>
      <c r="AA597" s="80"/>
      <c r="AB597" s="80"/>
      <c r="AC597" s="80"/>
      <c r="AD597" s="69"/>
      <c r="AE597" s="69"/>
      <c r="AF597" s="69"/>
      <c r="AG597" s="95"/>
      <c r="AH597" s="93"/>
      <c r="AI597" s="81"/>
      <c r="AJ597" s="80"/>
      <c r="AK597" s="80"/>
      <c r="AL597" s="78"/>
      <c r="AM597" s="80"/>
      <c r="AN597" s="80"/>
      <c r="AO597" s="80"/>
      <c r="AP597" s="80"/>
      <c r="AQ597" s="80"/>
      <c r="AR597" s="80"/>
      <c r="AS597" s="78"/>
      <c r="AT597" s="96"/>
      <c r="AU597" s="97"/>
      <c r="AV597" s="98"/>
      <c r="AW597" s="99"/>
      <c r="AX597" s="100"/>
      <c r="AY597" s="100"/>
      <c r="AZ597" s="100"/>
      <c r="BA597" s="100"/>
      <c r="BB597" s="100"/>
      <c r="BC597" s="100"/>
      <c r="BD597" s="100"/>
      <c r="BE597" s="100"/>
      <c r="BF597" s="100"/>
      <c r="BG597" s="100"/>
      <c r="BH597" s="100"/>
      <c r="BI597" s="100"/>
      <c r="BJ597" s="100"/>
      <c r="BK597" s="100"/>
      <c r="BL597" s="100"/>
      <c r="BM597" s="100"/>
      <c r="BN597" s="100"/>
      <c r="BO597" s="100"/>
      <c r="BP597" s="100"/>
      <c r="BQ597" s="100"/>
    </row>
    <row r="598" spans="1:69">
      <c r="A598" s="25"/>
      <c r="C598" s="89"/>
      <c r="D598" s="84"/>
      <c r="E598" s="76"/>
      <c r="F598" s="91"/>
      <c r="G598" s="80"/>
      <c r="H598" s="81"/>
      <c r="I598" s="14"/>
      <c r="J598" s="92"/>
      <c r="K598" s="14"/>
      <c r="L598" s="78"/>
      <c r="M598" s="81"/>
      <c r="N598" s="14"/>
      <c r="O598" s="78"/>
      <c r="P598" s="78"/>
      <c r="Q598" s="93"/>
      <c r="R598" s="80"/>
      <c r="S598" s="80"/>
      <c r="T598" s="69"/>
      <c r="U598" s="78"/>
      <c r="V598" s="69"/>
      <c r="W598" s="80"/>
      <c r="X598" s="80"/>
      <c r="Y598" s="94"/>
      <c r="Z598" s="80"/>
      <c r="AA598" s="80"/>
      <c r="AB598" s="80"/>
      <c r="AC598" s="80"/>
      <c r="AD598" s="69"/>
      <c r="AE598" s="69"/>
      <c r="AF598" s="69"/>
      <c r="AG598" s="95"/>
      <c r="AH598" s="93"/>
      <c r="AI598" s="81"/>
      <c r="AJ598" s="80"/>
      <c r="AK598" s="80"/>
      <c r="AL598" s="78"/>
      <c r="AM598" s="80"/>
      <c r="AN598" s="80"/>
      <c r="AO598" s="80"/>
      <c r="AP598" s="80"/>
      <c r="AQ598" s="80"/>
      <c r="AR598" s="80"/>
      <c r="AS598" s="78"/>
      <c r="AT598" s="96"/>
      <c r="AU598" s="97"/>
      <c r="AV598" s="98"/>
      <c r="AW598" s="99"/>
      <c r="AX598" s="100"/>
      <c r="AY598" s="100"/>
      <c r="AZ598" s="100"/>
      <c r="BA598" s="100"/>
      <c r="BB598" s="100"/>
      <c r="BC598" s="100"/>
      <c r="BD598" s="100"/>
      <c r="BE598" s="100"/>
      <c r="BF598" s="100"/>
      <c r="BG598" s="100"/>
      <c r="BH598" s="100"/>
      <c r="BI598" s="100"/>
      <c r="BJ598" s="100"/>
      <c r="BK598" s="100"/>
      <c r="BL598" s="100"/>
      <c r="BM598" s="100"/>
      <c r="BN598" s="100"/>
      <c r="BO598" s="100"/>
      <c r="BP598" s="100"/>
      <c r="BQ598" s="100"/>
    </row>
    <row r="599" spans="1:69">
      <c r="A599" s="25"/>
      <c r="C599" s="89"/>
      <c r="D599" s="84"/>
      <c r="E599" s="76"/>
      <c r="F599" s="91"/>
      <c r="G599" s="80"/>
      <c r="H599" s="81"/>
      <c r="I599" s="14"/>
      <c r="J599" s="92"/>
      <c r="K599" s="14"/>
      <c r="L599" s="78"/>
      <c r="M599" s="81"/>
      <c r="N599" s="14"/>
      <c r="O599" s="78"/>
      <c r="P599" s="78"/>
      <c r="Q599" s="93"/>
      <c r="R599" s="80"/>
      <c r="S599" s="80"/>
      <c r="T599" s="69"/>
      <c r="U599" s="78"/>
      <c r="V599" s="69"/>
      <c r="W599" s="80"/>
      <c r="X599" s="80"/>
      <c r="Y599" s="94"/>
      <c r="Z599" s="80"/>
      <c r="AA599" s="80"/>
      <c r="AB599" s="80"/>
      <c r="AC599" s="80"/>
      <c r="AD599" s="69"/>
      <c r="AE599" s="69"/>
      <c r="AF599" s="69"/>
      <c r="AG599" s="95"/>
      <c r="AH599" s="93"/>
      <c r="AI599" s="81"/>
      <c r="AJ599" s="80"/>
      <c r="AK599" s="80"/>
      <c r="AL599" s="78"/>
      <c r="AM599" s="80"/>
      <c r="AN599" s="80"/>
      <c r="AO599" s="80"/>
      <c r="AP599" s="80"/>
      <c r="AQ599" s="80"/>
      <c r="AR599" s="80"/>
      <c r="AS599" s="78"/>
      <c r="AT599" s="96"/>
      <c r="AU599" s="97"/>
      <c r="AV599" s="98"/>
      <c r="AW599" s="99"/>
      <c r="AX599" s="100"/>
      <c r="AY599" s="100"/>
      <c r="AZ599" s="100"/>
      <c r="BA599" s="100"/>
      <c r="BB599" s="100"/>
      <c r="BC599" s="100"/>
      <c r="BD599" s="100"/>
      <c r="BE599" s="100"/>
      <c r="BF599" s="100"/>
      <c r="BG599" s="100"/>
      <c r="BH599" s="100"/>
      <c r="BI599" s="100"/>
      <c r="BJ599" s="100"/>
      <c r="BK599" s="100"/>
      <c r="BL599" s="100"/>
      <c r="BM599" s="100"/>
      <c r="BN599" s="100"/>
      <c r="BO599" s="100"/>
      <c r="BP599" s="100"/>
      <c r="BQ599" s="100"/>
    </row>
    <row r="600" spans="1:69">
      <c r="A600" s="25"/>
      <c r="C600" s="89"/>
      <c r="D600" s="84"/>
      <c r="E600" s="76"/>
      <c r="F600" s="91"/>
      <c r="G600" s="80"/>
      <c r="H600" s="81"/>
      <c r="I600" s="14"/>
      <c r="J600" s="92"/>
      <c r="K600" s="14"/>
      <c r="L600" s="78"/>
      <c r="M600" s="81"/>
      <c r="N600" s="14"/>
      <c r="O600" s="78"/>
      <c r="P600" s="78"/>
      <c r="Q600" s="93"/>
      <c r="R600" s="80"/>
      <c r="S600" s="80"/>
      <c r="T600" s="69"/>
      <c r="U600" s="78"/>
      <c r="V600" s="69"/>
      <c r="W600" s="80"/>
      <c r="X600" s="80"/>
      <c r="Y600" s="94"/>
      <c r="Z600" s="80"/>
      <c r="AA600" s="80"/>
      <c r="AB600" s="80"/>
      <c r="AC600" s="80"/>
      <c r="AD600" s="69"/>
      <c r="AE600" s="69"/>
      <c r="AF600" s="69"/>
      <c r="AG600" s="95"/>
      <c r="AH600" s="93"/>
      <c r="AI600" s="81"/>
      <c r="AJ600" s="80"/>
      <c r="AK600" s="80"/>
      <c r="AL600" s="78"/>
      <c r="AM600" s="80"/>
      <c r="AN600" s="80"/>
      <c r="AO600" s="80"/>
      <c r="AP600" s="80"/>
      <c r="AQ600" s="80"/>
      <c r="AR600" s="80"/>
      <c r="AS600" s="78"/>
      <c r="AT600" s="96"/>
      <c r="AU600" s="97"/>
      <c r="AV600" s="98"/>
      <c r="AW600" s="99"/>
      <c r="AX600" s="100"/>
      <c r="AY600" s="100"/>
      <c r="AZ600" s="100"/>
      <c r="BA600" s="100"/>
      <c r="BB600" s="100"/>
      <c r="BC600" s="100"/>
      <c r="BD600" s="100"/>
      <c r="BE600" s="100"/>
      <c r="BF600" s="100"/>
      <c r="BG600" s="100"/>
      <c r="BH600" s="100"/>
      <c r="BI600" s="100"/>
      <c r="BJ600" s="100"/>
      <c r="BK600" s="100"/>
      <c r="BL600" s="100"/>
      <c r="BM600" s="100"/>
      <c r="BN600" s="100"/>
      <c r="BO600" s="100"/>
      <c r="BP600" s="100"/>
      <c r="BQ600" s="100"/>
    </row>
    <row r="601" spans="1:69">
      <c r="A601" s="25"/>
      <c r="C601" s="89"/>
      <c r="D601" s="84"/>
      <c r="E601" s="76"/>
      <c r="F601" s="91"/>
      <c r="G601" s="80"/>
      <c r="H601" s="81"/>
      <c r="I601" s="14"/>
      <c r="J601" s="92"/>
      <c r="K601" s="14"/>
      <c r="L601" s="78"/>
      <c r="M601" s="81"/>
      <c r="N601" s="14"/>
      <c r="O601" s="78"/>
      <c r="P601" s="78"/>
      <c r="Q601" s="93"/>
      <c r="R601" s="80"/>
      <c r="S601" s="80"/>
      <c r="T601" s="69"/>
      <c r="U601" s="78"/>
      <c r="V601" s="69"/>
      <c r="W601" s="80"/>
      <c r="X601" s="80"/>
      <c r="Y601" s="94"/>
      <c r="Z601" s="80"/>
      <c r="AA601" s="80"/>
      <c r="AB601" s="80"/>
      <c r="AC601" s="80"/>
      <c r="AD601" s="69"/>
      <c r="AE601" s="69"/>
      <c r="AF601" s="69"/>
      <c r="AG601" s="95"/>
      <c r="AH601" s="93"/>
      <c r="AI601" s="81"/>
      <c r="AJ601" s="80"/>
      <c r="AK601" s="80"/>
      <c r="AL601" s="78"/>
      <c r="AM601" s="80"/>
      <c r="AN601" s="80"/>
      <c r="AO601" s="80"/>
      <c r="AP601" s="80"/>
      <c r="AQ601" s="80"/>
      <c r="AR601" s="80"/>
      <c r="AS601" s="78"/>
      <c r="AT601" s="96"/>
      <c r="AU601" s="97"/>
      <c r="AV601" s="98"/>
      <c r="AW601" s="99"/>
      <c r="AX601" s="100"/>
      <c r="AY601" s="100"/>
      <c r="AZ601" s="100"/>
      <c r="BA601" s="100"/>
      <c r="BB601" s="100"/>
      <c r="BC601" s="100"/>
      <c r="BD601" s="100"/>
      <c r="BE601" s="100"/>
      <c r="BF601" s="100"/>
      <c r="BG601" s="100"/>
      <c r="BH601" s="100"/>
      <c r="BI601" s="100"/>
      <c r="BJ601" s="100"/>
      <c r="BK601" s="100"/>
      <c r="BL601" s="100"/>
      <c r="BM601" s="100"/>
      <c r="BN601" s="100"/>
      <c r="BO601" s="100"/>
      <c r="BP601" s="100"/>
      <c r="BQ601" s="100"/>
    </row>
    <row r="602" spans="1:69">
      <c r="A602" s="25"/>
      <c r="C602" s="89"/>
      <c r="D602" s="84"/>
      <c r="E602" s="76"/>
      <c r="F602" s="91"/>
      <c r="G602" s="80"/>
      <c r="H602" s="81"/>
      <c r="I602" s="14"/>
      <c r="J602" s="92"/>
      <c r="K602" s="14"/>
      <c r="L602" s="78"/>
      <c r="M602" s="81"/>
      <c r="N602" s="14"/>
      <c r="O602" s="78"/>
      <c r="P602" s="78"/>
      <c r="Q602" s="93"/>
      <c r="R602" s="80"/>
      <c r="S602" s="80"/>
      <c r="T602" s="69"/>
      <c r="U602" s="78"/>
      <c r="V602" s="69"/>
      <c r="W602" s="80"/>
      <c r="X602" s="80"/>
      <c r="Y602" s="94"/>
      <c r="Z602" s="80"/>
      <c r="AA602" s="80"/>
      <c r="AB602" s="80"/>
      <c r="AC602" s="80"/>
      <c r="AD602" s="69"/>
      <c r="AE602" s="69"/>
      <c r="AF602" s="69"/>
      <c r="AG602" s="95"/>
      <c r="AH602" s="93"/>
      <c r="AI602" s="81"/>
      <c r="AJ602" s="80"/>
      <c r="AK602" s="80"/>
      <c r="AL602" s="78"/>
      <c r="AM602" s="80"/>
      <c r="AN602" s="80"/>
      <c r="AO602" s="80"/>
      <c r="AP602" s="80"/>
      <c r="AQ602" s="80"/>
      <c r="AR602" s="80"/>
      <c r="AS602" s="78"/>
      <c r="AT602" s="96"/>
      <c r="AU602" s="97"/>
      <c r="AV602" s="98"/>
      <c r="AW602" s="99"/>
      <c r="AX602" s="100"/>
      <c r="AY602" s="100"/>
      <c r="AZ602" s="100"/>
      <c r="BA602" s="100"/>
      <c r="BB602" s="100"/>
      <c r="BC602" s="100"/>
      <c r="BD602" s="100"/>
      <c r="BE602" s="100"/>
      <c r="BF602" s="100"/>
      <c r="BG602" s="100"/>
      <c r="BH602" s="100"/>
      <c r="BI602" s="100"/>
      <c r="BJ602" s="100"/>
      <c r="BK602" s="100"/>
      <c r="BL602" s="100"/>
      <c r="BM602" s="100"/>
      <c r="BN602" s="100"/>
      <c r="BO602" s="100"/>
      <c r="BP602" s="100"/>
      <c r="BQ602" s="100"/>
    </row>
    <row r="603" spans="1:69">
      <c r="A603" s="25"/>
      <c r="C603" s="89"/>
      <c r="D603" s="84"/>
      <c r="E603" s="76"/>
      <c r="F603" s="91"/>
      <c r="G603" s="80"/>
      <c r="H603" s="81"/>
      <c r="I603" s="14"/>
      <c r="J603" s="92"/>
      <c r="K603" s="14"/>
      <c r="L603" s="78"/>
      <c r="M603" s="81"/>
      <c r="N603" s="14"/>
      <c r="O603" s="78"/>
      <c r="P603" s="78"/>
      <c r="Q603" s="93"/>
      <c r="R603" s="80"/>
      <c r="S603" s="80"/>
      <c r="T603" s="69"/>
      <c r="U603" s="78"/>
      <c r="V603" s="69"/>
      <c r="W603" s="80"/>
      <c r="X603" s="80"/>
      <c r="Y603" s="94"/>
      <c r="Z603" s="80"/>
      <c r="AA603" s="80"/>
      <c r="AB603" s="80"/>
      <c r="AC603" s="80"/>
      <c r="AD603" s="69"/>
      <c r="AE603" s="69"/>
      <c r="AF603" s="69"/>
      <c r="AG603" s="95"/>
      <c r="AH603" s="93"/>
      <c r="AI603" s="81"/>
      <c r="AJ603" s="80"/>
      <c r="AK603" s="80"/>
      <c r="AL603" s="78"/>
      <c r="AM603" s="80"/>
      <c r="AN603" s="80"/>
      <c r="AO603" s="80"/>
      <c r="AP603" s="80"/>
      <c r="AQ603" s="80"/>
      <c r="AR603" s="80"/>
      <c r="AS603" s="78"/>
      <c r="AT603" s="96"/>
      <c r="AU603" s="97"/>
      <c r="AV603" s="98"/>
      <c r="AW603" s="99"/>
      <c r="AX603" s="100"/>
      <c r="AY603" s="100"/>
      <c r="AZ603" s="100"/>
      <c r="BA603" s="100"/>
      <c r="BB603" s="100"/>
      <c r="BC603" s="100"/>
      <c r="BD603" s="100"/>
      <c r="BE603" s="100"/>
      <c r="BF603" s="100"/>
      <c r="BG603" s="100"/>
      <c r="BH603" s="100"/>
      <c r="BI603" s="100"/>
      <c r="BJ603" s="100"/>
      <c r="BK603" s="100"/>
      <c r="BL603" s="100"/>
      <c r="BM603" s="100"/>
      <c r="BN603" s="100"/>
      <c r="BO603" s="100"/>
      <c r="BP603" s="100"/>
      <c r="BQ603" s="100"/>
    </row>
    <row r="604" spans="1:69">
      <c r="A604" s="25"/>
      <c r="C604" s="89"/>
      <c r="D604" s="84"/>
      <c r="E604" s="76"/>
      <c r="F604" s="91"/>
      <c r="G604" s="80"/>
      <c r="H604" s="81"/>
      <c r="I604" s="14"/>
      <c r="J604" s="92"/>
      <c r="K604" s="14"/>
      <c r="L604" s="78"/>
      <c r="M604" s="81"/>
      <c r="N604" s="14"/>
      <c r="O604" s="78"/>
      <c r="P604" s="78"/>
      <c r="Q604" s="93"/>
      <c r="R604" s="80"/>
      <c r="S604" s="80"/>
      <c r="T604" s="69"/>
      <c r="U604" s="78"/>
      <c r="V604" s="69"/>
      <c r="W604" s="80"/>
      <c r="X604" s="80"/>
      <c r="Y604" s="94"/>
      <c r="Z604" s="80"/>
      <c r="AA604" s="80"/>
      <c r="AB604" s="80"/>
      <c r="AC604" s="80"/>
      <c r="AD604" s="69"/>
      <c r="AE604" s="69"/>
      <c r="AF604" s="69"/>
      <c r="AG604" s="95"/>
      <c r="AH604" s="93"/>
      <c r="AI604" s="81"/>
      <c r="AJ604" s="80"/>
      <c r="AK604" s="80"/>
      <c r="AL604" s="78"/>
      <c r="AM604" s="80"/>
      <c r="AN604" s="80"/>
      <c r="AO604" s="80"/>
      <c r="AP604" s="80"/>
      <c r="AQ604" s="80"/>
      <c r="AR604" s="80"/>
      <c r="AS604" s="78"/>
      <c r="AT604" s="96"/>
      <c r="AU604" s="97"/>
      <c r="AV604" s="98"/>
      <c r="AW604" s="99"/>
      <c r="AX604" s="100"/>
      <c r="AY604" s="100"/>
      <c r="AZ604" s="100"/>
      <c r="BA604" s="100"/>
      <c r="BB604" s="100"/>
      <c r="BC604" s="100"/>
      <c r="BD604" s="100"/>
      <c r="BE604" s="100"/>
      <c r="BF604" s="100"/>
      <c r="BG604" s="100"/>
      <c r="BH604" s="100"/>
      <c r="BI604" s="100"/>
      <c r="BJ604" s="100"/>
      <c r="BK604" s="100"/>
      <c r="BL604" s="100"/>
      <c r="BM604" s="100"/>
      <c r="BN604" s="100"/>
      <c r="BO604" s="100"/>
      <c r="BP604" s="100"/>
      <c r="BQ604" s="100"/>
    </row>
    <row r="605" spans="1:69">
      <c r="A605" s="25"/>
      <c r="C605" s="89"/>
      <c r="D605" s="84"/>
      <c r="E605" s="76"/>
      <c r="F605" s="91"/>
      <c r="G605" s="80"/>
      <c r="H605" s="81"/>
      <c r="I605" s="14"/>
      <c r="J605" s="92"/>
      <c r="K605" s="14"/>
      <c r="L605" s="78"/>
      <c r="M605" s="81"/>
      <c r="N605" s="14"/>
      <c r="O605" s="78"/>
      <c r="P605" s="78"/>
      <c r="Q605" s="93"/>
      <c r="R605" s="80"/>
      <c r="S605" s="80"/>
      <c r="T605" s="69"/>
      <c r="U605" s="78"/>
      <c r="V605" s="69"/>
      <c r="W605" s="80"/>
      <c r="X605" s="80"/>
      <c r="Y605" s="94"/>
      <c r="Z605" s="80"/>
      <c r="AA605" s="80"/>
      <c r="AB605" s="80"/>
      <c r="AC605" s="80"/>
      <c r="AD605" s="69"/>
      <c r="AE605" s="69"/>
      <c r="AF605" s="69"/>
      <c r="AG605" s="95"/>
      <c r="AH605" s="93"/>
      <c r="AI605" s="81"/>
      <c r="AJ605" s="80"/>
      <c r="AK605" s="80"/>
      <c r="AL605" s="78"/>
      <c r="AM605" s="80"/>
      <c r="AN605" s="80"/>
      <c r="AO605" s="80"/>
      <c r="AP605" s="80"/>
      <c r="AQ605" s="80"/>
      <c r="AR605" s="80"/>
      <c r="AS605" s="78"/>
      <c r="AT605" s="96"/>
      <c r="AU605" s="97"/>
      <c r="AV605" s="98"/>
      <c r="AW605" s="99"/>
      <c r="AX605" s="100"/>
      <c r="AY605" s="100"/>
      <c r="AZ605" s="100"/>
      <c r="BA605" s="100"/>
      <c r="BB605" s="100"/>
      <c r="BC605" s="100"/>
      <c r="BD605" s="100"/>
      <c r="BE605" s="100"/>
      <c r="BF605" s="100"/>
      <c r="BG605" s="100"/>
      <c r="BH605" s="100"/>
      <c r="BI605" s="100"/>
      <c r="BJ605" s="100"/>
      <c r="BK605" s="100"/>
      <c r="BL605" s="100"/>
      <c r="BM605" s="100"/>
      <c r="BN605" s="100"/>
      <c r="BO605" s="100"/>
      <c r="BP605" s="100"/>
      <c r="BQ605" s="100"/>
    </row>
    <row r="606" spans="1:69">
      <c r="A606" s="25"/>
      <c r="C606" s="89"/>
      <c r="D606" s="84"/>
      <c r="E606" s="76"/>
      <c r="F606" s="91"/>
      <c r="G606" s="80"/>
      <c r="H606" s="81"/>
      <c r="I606" s="14"/>
      <c r="J606" s="92"/>
      <c r="K606" s="14"/>
      <c r="L606" s="78"/>
      <c r="M606" s="81"/>
      <c r="N606" s="14"/>
      <c r="O606" s="78"/>
      <c r="P606" s="78"/>
      <c r="Q606" s="93"/>
      <c r="R606" s="80"/>
      <c r="S606" s="80"/>
      <c r="T606" s="69"/>
      <c r="U606" s="78"/>
      <c r="V606" s="69"/>
      <c r="W606" s="80"/>
      <c r="X606" s="80"/>
      <c r="Y606" s="94"/>
      <c r="Z606" s="80"/>
      <c r="AA606" s="80"/>
      <c r="AB606" s="80"/>
      <c r="AC606" s="80"/>
      <c r="AD606" s="69"/>
      <c r="AE606" s="69"/>
      <c r="AF606" s="69"/>
      <c r="AG606" s="95"/>
      <c r="AH606" s="93"/>
      <c r="AI606" s="81"/>
      <c r="AJ606" s="80"/>
      <c r="AK606" s="80"/>
      <c r="AL606" s="78"/>
      <c r="AM606" s="80"/>
      <c r="AN606" s="80"/>
      <c r="AO606" s="80"/>
      <c r="AP606" s="80"/>
      <c r="AQ606" s="80"/>
      <c r="AR606" s="80"/>
      <c r="AS606" s="78"/>
      <c r="AT606" s="96"/>
      <c r="AU606" s="97"/>
      <c r="AV606" s="98"/>
      <c r="AW606" s="99"/>
      <c r="AX606" s="100"/>
      <c r="AY606" s="100"/>
      <c r="AZ606" s="100"/>
      <c r="BA606" s="100"/>
      <c r="BB606" s="100"/>
      <c r="BC606" s="100"/>
      <c r="BD606" s="100"/>
      <c r="BE606" s="100"/>
      <c r="BF606" s="100"/>
      <c r="BG606" s="100"/>
      <c r="BH606" s="100"/>
      <c r="BI606" s="100"/>
      <c r="BJ606" s="100"/>
      <c r="BK606" s="100"/>
      <c r="BL606" s="100"/>
      <c r="BM606" s="100"/>
      <c r="BN606" s="100"/>
      <c r="BO606" s="100"/>
      <c r="BP606" s="100"/>
      <c r="BQ606" s="100"/>
    </row>
    <row r="607" spans="1:69">
      <c r="A607" s="25"/>
      <c r="C607" s="89"/>
      <c r="D607" s="84"/>
      <c r="E607" s="76"/>
      <c r="F607" s="91"/>
      <c r="G607" s="80"/>
      <c r="H607" s="81"/>
      <c r="I607" s="14"/>
      <c r="J607" s="92"/>
      <c r="K607" s="14"/>
      <c r="L607" s="78"/>
      <c r="M607" s="81"/>
      <c r="N607" s="14"/>
      <c r="O607" s="78"/>
      <c r="P607" s="78"/>
      <c r="Q607" s="93"/>
      <c r="R607" s="80"/>
      <c r="S607" s="80"/>
      <c r="T607" s="69"/>
      <c r="U607" s="78"/>
      <c r="V607" s="69"/>
      <c r="W607" s="80"/>
      <c r="X607" s="80"/>
      <c r="Y607" s="94"/>
      <c r="Z607" s="80"/>
      <c r="AA607" s="80"/>
      <c r="AB607" s="80"/>
      <c r="AC607" s="80"/>
      <c r="AD607" s="69"/>
      <c r="AE607" s="69"/>
      <c r="AF607" s="69"/>
      <c r="AG607" s="95"/>
      <c r="AH607" s="93"/>
      <c r="AI607" s="81"/>
      <c r="AJ607" s="80"/>
      <c r="AK607" s="80"/>
      <c r="AL607" s="78"/>
      <c r="AM607" s="80"/>
      <c r="AN607" s="80"/>
      <c r="AO607" s="80"/>
      <c r="AP607" s="80"/>
      <c r="AQ607" s="80"/>
      <c r="AR607" s="80"/>
      <c r="AS607" s="78"/>
      <c r="AT607" s="96"/>
      <c r="AU607" s="97"/>
      <c r="AV607" s="98"/>
      <c r="AW607" s="99"/>
      <c r="AX607" s="100"/>
      <c r="AY607" s="100"/>
      <c r="AZ607" s="100"/>
      <c r="BA607" s="100"/>
      <c r="BB607" s="100"/>
      <c r="BC607" s="100"/>
      <c r="BD607" s="100"/>
      <c r="BE607" s="100"/>
      <c r="BF607" s="100"/>
      <c r="BG607" s="100"/>
      <c r="BH607" s="100"/>
      <c r="BI607" s="100"/>
      <c r="BJ607" s="100"/>
      <c r="BK607" s="100"/>
      <c r="BL607" s="100"/>
      <c r="BM607" s="100"/>
      <c r="BN607" s="100"/>
      <c r="BO607" s="100"/>
      <c r="BP607" s="100"/>
      <c r="BQ607" s="100"/>
    </row>
    <row r="608" spans="1:69">
      <c r="A608" s="25"/>
      <c r="C608" s="89"/>
      <c r="D608" s="84"/>
      <c r="E608" s="76"/>
      <c r="F608" s="91"/>
      <c r="G608" s="80"/>
      <c r="H608" s="81"/>
      <c r="I608" s="14"/>
      <c r="J608" s="92"/>
      <c r="K608" s="14"/>
      <c r="L608" s="78"/>
      <c r="M608" s="81"/>
      <c r="N608" s="14"/>
      <c r="O608" s="78"/>
      <c r="P608" s="78"/>
      <c r="Q608" s="93"/>
      <c r="R608" s="80"/>
      <c r="S608" s="80"/>
      <c r="T608" s="69"/>
      <c r="U608" s="78"/>
      <c r="V608" s="69"/>
      <c r="W608" s="80"/>
      <c r="X608" s="80"/>
      <c r="Y608" s="94"/>
      <c r="Z608" s="80"/>
      <c r="AA608" s="80"/>
      <c r="AB608" s="80"/>
      <c r="AC608" s="80"/>
      <c r="AD608" s="69"/>
      <c r="AE608" s="69"/>
      <c r="AF608" s="69"/>
      <c r="AG608" s="95"/>
      <c r="AH608" s="93"/>
      <c r="AI608" s="81"/>
      <c r="AJ608" s="80"/>
      <c r="AK608" s="80"/>
      <c r="AL608" s="78"/>
      <c r="AM608" s="80"/>
      <c r="AN608" s="80"/>
      <c r="AO608" s="80"/>
      <c r="AP608" s="80"/>
      <c r="AQ608" s="80"/>
      <c r="AR608" s="80"/>
      <c r="AS608" s="78"/>
      <c r="AT608" s="96"/>
      <c r="AU608" s="97"/>
      <c r="AV608" s="98"/>
      <c r="AW608" s="99"/>
      <c r="AX608" s="100"/>
      <c r="AY608" s="100"/>
      <c r="AZ608" s="100"/>
      <c r="BA608" s="100"/>
      <c r="BB608" s="100"/>
      <c r="BC608" s="100"/>
      <c r="BD608" s="100"/>
      <c r="BE608" s="100"/>
      <c r="BF608" s="100"/>
      <c r="BG608" s="100"/>
      <c r="BH608" s="100"/>
      <c r="BI608" s="100"/>
      <c r="BJ608" s="100"/>
      <c r="BK608" s="100"/>
      <c r="BL608" s="100"/>
      <c r="BM608" s="100"/>
      <c r="BN608" s="100"/>
      <c r="BO608" s="100"/>
      <c r="BP608" s="100"/>
      <c r="BQ608" s="100"/>
    </row>
    <row r="609" spans="1:69">
      <c r="A609" s="25"/>
      <c r="C609" s="89"/>
      <c r="D609" s="84"/>
      <c r="E609" s="76"/>
      <c r="F609" s="91"/>
      <c r="G609" s="80"/>
      <c r="H609" s="81"/>
      <c r="I609" s="14"/>
      <c r="J609" s="92"/>
      <c r="K609" s="14"/>
      <c r="L609" s="78"/>
      <c r="M609" s="81"/>
      <c r="N609" s="14"/>
      <c r="O609" s="78"/>
      <c r="P609" s="78"/>
      <c r="Q609" s="93"/>
      <c r="R609" s="80"/>
      <c r="S609" s="80"/>
      <c r="T609" s="69"/>
      <c r="U609" s="78"/>
      <c r="V609" s="69"/>
      <c r="W609" s="80"/>
      <c r="X609" s="80"/>
      <c r="Y609" s="94"/>
      <c r="Z609" s="80"/>
      <c r="AA609" s="80"/>
      <c r="AB609" s="80"/>
      <c r="AC609" s="80"/>
      <c r="AD609" s="69"/>
      <c r="AE609" s="69"/>
      <c r="AF609" s="69"/>
      <c r="AG609" s="95"/>
      <c r="AH609" s="93"/>
      <c r="AI609" s="81"/>
      <c r="AJ609" s="80"/>
      <c r="AK609" s="80"/>
      <c r="AL609" s="78"/>
      <c r="AM609" s="80"/>
      <c r="AN609" s="80"/>
      <c r="AO609" s="80"/>
      <c r="AP609" s="80"/>
      <c r="AQ609" s="80"/>
      <c r="AR609" s="80"/>
      <c r="AS609" s="78"/>
      <c r="AT609" s="96"/>
      <c r="AU609" s="97"/>
      <c r="AV609" s="98"/>
      <c r="AW609" s="99"/>
      <c r="AX609" s="100"/>
      <c r="AY609" s="100"/>
      <c r="AZ609" s="100"/>
      <c r="BA609" s="100"/>
      <c r="BB609" s="100"/>
      <c r="BC609" s="100"/>
      <c r="BD609" s="100"/>
      <c r="BE609" s="100"/>
      <c r="BF609" s="100"/>
      <c r="BG609" s="100"/>
      <c r="BH609" s="100"/>
      <c r="BI609" s="100"/>
      <c r="BJ609" s="100"/>
      <c r="BK609" s="100"/>
      <c r="BL609" s="100"/>
      <c r="BM609" s="100"/>
      <c r="BN609" s="100"/>
      <c r="BO609" s="100"/>
      <c r="BP609" s="100"/>
      <c r="BQ609" s="100"/>
    </row>
    <row r="610" spans="1:69">
      <c r="A610" s="25"/>
      <c r="C610" s="89"/>
      <c r="D610" s="84"/>
      <c r="E610" s="76"/>
      <c r="F610" s="91"/>
      <c r="G610" s="80"/>
      <c r="H610" s="81"/>
      <c r="I610" s="14"/>
      <c r="J610" s="92"/>
      <c r="K610" s="14"/>
      <c r="L610" s="78"/>
      <c r="M610" s="81"/>
      <c r="N610" s="14"/>
      <c r="O610" s="78"/>
      <c r="P610" s="78"/>
      <c r="Q610" s="93"/>
      <c r="R610" s="80"/>
      <c r="S610" s="80"/>
      <c r="T610" s="69"/>
      <c r="U610" s="78"/>
      <c r="V610" s="69"/>
      <c r="W610" s="80"/>
      <c r="X610" s="80"/>
      <c r="Y610" s="94"/>
      <c r="Z610" s="80"/>
      <c r="AA610" s="80"/>
      <c r="AB610" s="80"/>
      <c r="AC610" s="80"/>
      <c r="AD610" s="69"/>
      <c r="AE610" s="69"/>
      <c r="AF610" s="69"/>
      <c r="AG610" s="95"/>
      <c r="AH610" s="93"/>
      <c r="AI610" s="81"/>
      <c r="AJ610" s="80"/>
      <c r="AK610" s="80"/>
      <c r="AL610" s="78"/>
      <c r="AM610" s="80"/>
      <c r="AN610" s="80"/>
      <c r="AO610" s="80"/>
      <c r="AP610" s="80"/>
      <c r="AQ610" s="80"/>
      <c r="AR610" s="80"/>
      <c r="AS610" s="78"/>
      <c r="AT610" s="96"/>
      <c r="AU610" s="97"/>
      <c r="AV610" s="98"/>
      <c r="AW610" s="99"/>
      <c r="AX610" s="100"/>
      <c r="AY610" s="100"/>
      <c r="AZ610" s="100"/>
      <c r="BA610" s="100"/>
      <c r="BB610" s="100"/>
      <c r="BC610" s="100"/>
      <c r="BD610" s="100"/>
      <c r="BE610" s="100"/>
      <c r="BF610" s="100"/>
      <c r="BG610" s="100"/>
      <c r="BH610" s="100"/>
      <c r="BI610" s="100"/>
      <c r="BJ610" s="100"/>
      <c r="BK610" s="100"/>
      <c r="BL610" s="100"/>
      <c r="BM610" s="100"/>
      <c r="BN610" s="100"/>
      <c r="BO610" s="100"/>
      <c r="BP610" s="100"/>
      <c r="BQ610" s="100"/>
    </row>
    <row r="611" spans="1:69">
      <c r="A611" s="25"/>
      <c r="C611" s="89"/>
      <c r="D611" s="84"/>
      <c r="E611" s="76"/>
      <c r="F611" s="91"/>
      <c r="G611" s="80"/>
      <c r="H611" s="81"/>
      <c r="I611" s="14"/>
      <c r="J611" s="92"/>
      <c r="K611" s="14"/>
      <c r="L611" s="78"/>
      <c r="M611" s="81"/>
      <c r="N611" s="14"/>
      <c r="O611" s="78"/>
      <c r="P611" s="78"/>
      <c r="Q611" s="93"/>
      <c r="R611" s="80"/>
      <c r="S611" s="80"/>
      <c r="T611" s="69"/>
      <c r="U611" s="78"/>
      <c r="V611" s="69"/>
      <c r="W611" s="80"/>
      <c r="X611" s="80"/>
      <c r="Y611" s="94"/>
      <c r="Z611" s="80"/>
      <c r="AA611" s="80"/>
      <c r="AB611" s="80"/>
      <c r="AC611" s="80"/>
      <c r="AD611" s="69"/>
      <c r="AE611" s="69"/>
      <c r="AF611" s="69"/>
      <c r="AG611" s="95"/>
      <c r="AH611" s="93"/>
      <c r="AI611" s="81"/>
      <c r="AJ611" s="80"/>
      <c r="AK611" s="80"/>
      <c r="AL611" s="78"/>
      <c r="AM611" s="80"/>
      <c r="AN611" s="80"/>
      <c r="AO611" s="80"/>
      <c r="AP611" s="80"/>
      <c r="AQ611" s="80"/>
      <c r="AR611" s="80"/>
      <c r="AS611" s="78"/>
      <c r="AT611" s="96"/>
      <c r="AU611" s="97"/>
      <c r="AV611" s="98"/>
      <c r="AW611" s="99"/>
      <c r="AX611" s="100"/>
      <c r="AY611" s="100"/>
      <c r="AZ611" s="100"/>
      <c r="BA611" s="100"/>
      <c r="BB611" s="100"/>
      <c r="BC611" s="100"/>
      <c r="BD611" s="100"/>
      <c r="BE611" s="100"/>
      <c r="BF611" s="100"/>
      <c r="BG611" s="100"/>
      <c r="BH611" s="100"/>
      <c r="BI611" s="100"/>
      <c r="BJ611" s="100"/>
      <c r="BK611" s="100"/>
      <c r="BL611" s="100"/>
      <c r="BM611" s="100"/>
      <c r="BN611" s="100"/>
      <c r="BO611" s="100"/>
      <c r="BP611" s="100"/>
      <c r="BQ611" s="100"/>
    </row>
    <row r="612" spans="1:69">
      <c r="A612" s="25"/>
      <c r="C612" s="89"/>
      <c r="D612" s="84"/>
      <c r="E612" s="76"/>
      <c r="F612" s="91"/>
      <c r="G612" s="80"/>
      <c r="H612" s="81"/>
      <c r="I612" s="14"/>
      <c r="J612" s="92"/>
      <c r="K612" s="14"/>
      <c r="L612" s="78"/>
      <c r="M612" s="81"/>
      <c r="N612" s="14"/>
      <c r="O612" s="78"/>
      <c r="P612" s="78"/>
      <c r="Q612" s="93"/>
      <c r="R612" s="80"/>
      <c r="S612" s="80"/>
      <c r="T612" s="69"/>
      <c r="U612" s="78"/>
      <c r="V612" s="69"/>
      <c r="W612" s="80"/>
      <c r="X612" s="80"/>
      <c r="Y612" s="94"/>
      <c r="Z612" s="80"/>
      <c r="AA612" s="80"/>
      <c r="AB612" s="80"/>
      <c r="AC612" s="80"/>
      <c r="AD612" s="69"/>
      <c r="AE612" s="69"/>
      <c r="AF612" s="69"/>
      <c r="AG612" s="95"/>
      <c r="AH612" s="93"/>
      <c r="AI612" s="81"/>
      <c r="AJ612" s="80"/>
      <c r="AK612" s="80"/>
      <c r="AL612" s="78"/>
      <c r="AM612" s="80"/>
      <c r="AN612" s="80"/>
      <c r="AO612" s="80"/>
      <c r="AP612" s="80"/>
      <c r="AQ612" s="80"/>
      <c r="AR612" s="80"/>
      <c r="AS612" s="78"/>
      <c r="AT612" s="96"/>
      <c r="AU612" s="97"/>
      <c r="AV612" s="98"/>
      <c r="AW612" s="99"/>
      <c r="AX612" s="100"/>
      <c r="AY612" s="100"/>
      <c r="AZ612" s="100"/>
      <c r="BA612" s="100"/>
      <c r="BB612" s="100"/>
      <c r="BC612" s="100"/>
      <c r="BD612" s="100"/>
      <c r="BE612" s="100"/>
      <c r="BF612" s="100"/>
      <c r="BG612" s="100"/>
      <c r="BH612" s="100"/>
      <c r="BI612" s="100"/>
      <c r="BJ612" s="100"/>
      <c r="BK612" s="100"/>
      <c r="BL612" s="100"/>
      <c r="BM612" s="100"/>
      <c r="BN612" s="100"/>
      <c r="BO612" s="100"/>
      <c r="BP612" s="100"/>
      <c r="BQ612" s="100"/>
    </row>
    <row r="613" spans="1:69">
      <c r="A613" s="25"/>
      <c r="C613" s="89"/>
      <c r="D613" s="84"/>
      <c r="E613" s="76"/>
      <c r="F613" s="91"/>
      <c r="G613" s="80"/>
      <c r="H613" s="81"/>
      <c r="I613" s="14"/>
      <c r="J613" s="92"/>
      <c r="K613" s="14"/>
      <c r="L613" s="78"/>
      <c r="M613" s="81"/>
      <c r="N613" s="14"/>
      <c r="O613" s="78"/>
      <c r="P613" s="78"/>
      <c r="Q613" s="93"/>
      <c r="R613" s="80"/>
      <c r="S613" s="80"/>
      <c r="T613" s="69"/>
      <c r="U613" s="78"/>
      <c r="V613" s="69"/>
      <c r="W613" s="80"/>
      <c r="X613" s="80"/>
      <c r="Y613" s="94"/>
      <c r="Z613" s="80"/>
      <c r="AA613" s="80"/>
      <c r="AB613" s="80"/>
      <c r="AC613" s="80"/>
      <c r="AD613" s="69"/>
      <c r="AE613" s="69"/>
      <c r="AF613" s="69"/>
      <c r="AG613" s="95"/>
      <c r="AH613" s="93"/>
      <c r="AI613" s="81"/>
      <c r="AJ613" s="80"/>
      <c r="AK613" s="80"/>
      <c r="AL613" s="78"/>
      <c r="AM613" s="80"/>
      <c r="AN613" s="80"/>
      <c r="AO613" s="80"/>
      <c r="AP613" s="80"/>
      <c r="AQ613" s="80"/>
      <c r="AR613" s="80"/>
      <c r="AS613" s="78"/>
      <c r="AT613" s="96"/>
      <c r="AU613" s="97"/>
      <c r="AV613" s="98"/>
      <c r="AW613" s="99"/>
      <c r="AX613" s="100"/>
      <c r="AY613" s="100"/>
      <c r="AZ613" s="100"/>
      <c r="BA613" s="100"/>
      <c r="BB613" s="100"/>
      <c r="BC613" s="100"/>
      <c r="BD613" s="100"/>
      <c r="BE613" s="100"/>
      <c r="BF613" s="100"/>
      <c r="BG613" s="100"/>
      <c r="BH613" s="100"/>
      <c r="BI613" s="100"/>
      <c r="BJ613" s="100"/>
      <c r="BK613" s="100"/>
      <c r="BL613" s="100"/>
      <c r="BM613" s="100"/>
      <c r="BN613" s="100"/>
      <c r="BO613" s="100"/>
      <c r="BP613" s="100"/>
      <c r="BQ613" s="100"/>
    </row>
    <row r="614" spans="1:69">
      <c r="A614" s="25"/>
      <c r="C614" s="89"/>
      <c r="D614" s="84"/>
      <c r="E614" s="76"/>
      <c r="F614" s="91"/>
      <c r="G614" s="80"/>
      <c r="H614" s="81"/>
      <c r="I614" s="14"/>
      <c r="J614" s="92"/>
      <c r="K614" s="14"/>
      <c r="L614" s="78"/>
      <c r="M614" s="81"/>
      <c r="N614" s="14"/>
      <c r="O614" s="78"/>
      <c r="P614" s="78"/>
      <c r="Q614" s="93"/>
      <c r="R614" s="80"/>
      <c r="S614" s="80"/>
      <c r="T614" s="69"/>
      <c r="U614" s="78"/>
      <c r="V614" s="69"/>
      <c r="W614" s="80"/>
      <c r="X614" s="80"/>
      <c r="Y614" s="94"/>
      <c r="Z614" s="80"/>
      <c r="AA614" s="80"/>
      <c r="AB614" s="80"/>
      <c r="AC614" s="80"/>
      <c r="AD614" s="69"/>
      <c r="AE614" s="69"/>
      <c r="AF614" s="69"/>
      <c r="AG614" s="95"/>
      <c r="AH614" s="93"/>
      <c r="AI614" s="81"/>
      <c r="AJ614" s="80"/>
      <c r="AK614" s="80"/>
      <c r="AL614" s="78"/>
      <c r="AM614" s="80"/>
      <c r="AN614" s="80"/>
      <c r="AO614" s="80"/>
      <c r="AP614" s="80"/>
      <c r="AQ614" s="80"/>
      <c r="AR614" s="80"/>
      <c r="AS614" s="78"/>
      <c r="AT614" s="96"/>
      <c r="AU614" s="97"/>
      <c r="AV614" s="98"/>
      <c r="AW614" s="99"/>
      <c r="AX614" s="100"/>
      <c r="AY614" s="100"/>
      <c r="AZ614" s="100"/>
      <c r="BA614" s="100"/>
      <c r="BB614" s="100"/>
      <c r="BC614" s="100"/>
      <c r="BD614" s="100"/>
      <c r="BE614" s="100"/>
      <c r="BF614" s="100"/>
      <c r="BG614" s="100"/>
      <c r="BH614" s="100"/>
      <c r="BI614" s="100"/>
      <c r="BJ614" s="100"/>
      <c r="BK614" s="100"/>
      <c r="BL614" s="100"/>
      <c r="BM614" s="100"/>
      <c r="BN614" s="100"/>
      <c r="BO614" s="100"/>
      <c r="BP614" s="100"/>
      <c r="BQ614" s="100"/>
    </row>
    <row r="615" spans="1:69">
      <c r="A615" s="25"/>
      <c r="C615" s="89"/>
      <c r="D615" s="84"/>
      <c r="E615" s="76"/>
      <c r="F615" s="91"/>
      <c r="G615" s="80"/>
      <c r="H615" s="81"/>
      <c r="I615" s="14"/>
      <c r="J615" s="92"/>
      <c r="K615" s="14"/>
      <c r="L615" s="78"/>
      <c r="M615" s="81"/>
      <c r="N615" s="14"/>
      <c r="O615" s="78"/>
      <c r="P615" s="78"/>
      <c r="Q615" s="93"/>
      <c r="R615" s="80"/>
      <c r="S615" s="80"/>
      <c r="T615" s="69"/>
      <c r="U615" s="78"/>
      <c r="V615" s="69"/>
      <c r="W615" s="80"/>
      <c r="X615" s="80"/>
      <c r="Y615" s="94"/>
      <c r="Z615" s="80"/>
      <c r="AA615" s="80"/>
      <c r="AB615" s="80"/>
      <c r="AC615" s="80"/>
      <c r="AD615" s="69"/>
      <c r="AE615" s="69"/>
      <c r="AF615" s="69"/>
      <c r="AG615" s="95"/>
      <c r="AH615" s="93"/>
      <c r="AI615" s="81"/>
      <c r="AJ615" s="80"/>
      <c r="AK615" s="80"/>
      <c r="AL615" s="78"/>
      <c r="AM615" s="80"/>
      <c r="AN615" s="80"/>
      <c r="AO615" s="80"/>
      <c r="AP615" s="80"/>
      <c r="AQ615" s="80"/>
      <c r="AR615" s="80"/>
      <c r="AS615" s="78"/>
      <c r="AT615" s="96"/>
      <c r="AU615" s="97"/>
      <c r="AV615" s="98"/>
      <c r="AW615" s="99"/>
      <c r="AX615" s="100"/>
      <c r="AY615" s="100"/>
      <c r="AZ615" s="100"/>
      <c r="BA615" s="100"/>
      <c r="BB615" s="100"/>
      <c r="BC615" s="100"/>
      <c r="BD615" s="100"/>
      <c r="BE615" s="100"/>
      <c r="BF615" s="100"/>
      <c r="BG615" s="100"/>
      <c r="BH615" s="100"/>
      <c r="BI615" s="100"/>
      <c r="BJ615" s="100"/>
      <c r="BK615" s="100"/>
      <c r="BL615" s="100"/>
      <c r="BM615" s="100"/>
      <c r="BN615" s="100"/>
      <c r="BO615" s="100"/>
      <c r="BP615" s="100"/>
      <c r="BQ615" s="100"/>
    </row>
    <row r="616" spans="1:69">
      <c r="A616" s="25"/>
      <c r="C616" s="89"/>
      <c r="D616" s="84"/>
      <c r="E616" s="76"/>
      <c r="F616" s="91"/>
      <c r="G616" s="80"/>
      <c r="H616" s="81"/>
      <c r="I616" s="14"/>
      <c r="J616" s="92"/>
      <c r="K616" s="14"/>
      <c r="L616" s="78"/>
      <c r="M616" s="81"/>
      <c r="N616" s="14"/>
      <c r="O616" s="78"/>
      <c r="P616" s="78"/>
      <c r="Q616" s="93"/>
      <c r="R616" s="80"/>
      <c r="S616" s="80"/>
      <c r="T616" s="69"/>
      <c r="U616" s="78"/>
      <c r="V616" s="69"/>
      <c r="W616" s="80"/>
      <c r="X616" s="80"/>
      <c r="Y616" s="94"/>
      <c r="Z616" s="80"/>
      <c r="AA616" s="80"/>
      <c r="AB616" s="80"/>
      <c r="AC616" s="80"/>
      <c r="AD616" s="69"/>
      <c r="AE616" s="69"/>
      <c r="AF616" s="69"/>
      <c r="AG616" s="95"/>
      <c r="AH616" s="93"/>
      <c r="AI616" s="81"/>
      <c r="AJ616" s="80"/>
      <c r="AK616" s="80"/>
      <c r="AL616" s="78"/>
      <c r="AM616" s="80"/>
      <c r="AN616" s="80"/>
      <c r="AO616" s="80"/>
      <c r="AP616" s="80"/>
      <c r="AQ616" s="80"/>
      <c r="AR616" s="80"/>
      <c r="AS616" s="78"/>
      <c r="AT616" s="96"/>
      <c r="AU616" s="97"/>
      <c r="AV616" s="98"/>
      <c r="AW616" s="99"/>
      <c r="AX616" s="100"/>
      <c r="AY616" s="100"/>
      <c r="AZ616" s="100"/>
      <c r="BA616" s="100"/>
      <c r="BB616" s="100"/>
      <c r="BC616" s="100"/>
      <c r="BD616" s="100"/>
      <c r="BE616" s="100"/>
      <c r="BF616" s="100"/>
      <c r="BG616" s="100"/>
      <c r="BH616" s="100"/>
      <c r="BI616" s="100"/>
      <c r="BJ616" s="100"/>
      <c r="BK616" s="100"/>
      <c r="BL616" s="100"/>
      <c r="BM616" s="100"/>
      <c r="BN616" s="100"/>
      <c r="BO616" s="100"/>
      <c r="BP616" s="100"/>
      <c r="BQ616" s="100"/>
    </row>
    <row r="617" spans="1:69">
      <c r="A617" s="25"/>
      <c r="C617" s="89"/>
      <c r="D617" s="84"/>
      <c r="E617" s="76"/>
      <c r="F617" s="91"/>
      <c r="G617" s="80"/>
      <c r="H617" s="81"/>
      <c r="I617" s="14"/>
      <c r="J617" s="92"/>
      <c r="K617" s="14"/>
      <c r="L617" s="78"/>
      <c r="M617" s="81"/>
      <c r="N617" s="14"/>
      <c r="O617" s="78"/>
      <c r="P617" s="78"/>
      <c r="Q617" s="93"/>
      <c r="R617" s="80"/>
      <c r="S617" s="80"/>
      <c r="T617" s="69"/>
      <c r="U617" s="78"/>
      <c r="V617" s="69"/>
      <c r="W617" s="80"/>
      <c r="X617" s="80"/>
      <c r="Y617" s="94"/>
      <c r="Z617" s="80"/>
      <c r="AA617" s="80"/>
      <c r="AB617" s="80"/>
      <c r="AC617" s="80"/>
      <c r="AD617" s="69"/>
      <c r="AE617" s="69"/>
      <c r="AF617" s="69"/>
      <c r="AG617" s="95"/>
      <c r="AH617" s="93"/>
      <c r="AI617" s="81"/>
      <c r="AJ617" s="80"/>
      <c r="AK617" s="80"/>
      <c r="AL617" s="78"/>
      <c r="AM617" s="80"/>
      <c r="AN617" s="80"/>
      <c r="AO617" s="80"/>
      <c r="AP617" s="80"/>
      <c r="AQ617" s="80"/>
      <c r="AR617" s="80"/>
      <c r="AS617" s="78"/>
      <c r="AT617" s="96"/>
      <c r="AU617" s="97"/>
      <c r="AV617" s="98"/>
      <c r="AW617" s="99"/>
      <c r="AX617" s="100"/>
      <c r="AY617" s="100"/>
      <c r="AZ617" s="100"/>
      <c r="BA617" s="100"/>
      <c r="BB617" s="100"/>
      <c r="BC617" s="100"/>
      <c r="BD617" s="100"/>
      <c r="BE617" s="100"/>
      <c r="BF617" s="100"/>
      <c r="BG617" s="100"/>
      <c r="BH617" s="100"/>
      <c r="BI617" s="100"/>
      <c r="BJ617" s="100"/>
      <c r="BK617" s="100"/>
      <c r="BL617" s="100"/>
      <c r="BM617" s="100"/>
      <c r="BN617" s="100"/>
      <c r="BO617" s="100"/>
      <c r="BP617" s="100"/>
      <c r="BQ617" s="100"/>
    </row>
    <row r="618" spans="1:69">
      <c r="A618" s="25"/>
      <c r="C618" s="89"/>
      <c r="D618" s="84"/>
      <c r="E618" s="76"/>
      <c r="F618" s="91"/>
      <c r="G618" s="80"/>
      <c r="H618" s="81"/>
      <c r="I618" s="14"/>
      <c r="J618" s="92"/>
      <c r="K618" s="14"/>
      <c r="L618" s="78"/>
      <c r="M618" s="81"/>
      <c r="N618" s="14"/>
      <c r="O618" s="78"/>
      <c r="P618" s="78"/>
      <c r="Q618" s="93"/>
      <c r="R618" s="80"/>
      <c r="S618" s="80"/>
      <c r="T618" s="69"/>
      <c r="U618" s="78"/>
      <c r="V618" s="69"/>
      <c r="W618" s="80"/>
      <c r="X618" s="80"/>
      <c r="Y618" s="94"/>
      <c r="Z618" s="80"/>
      <c r="AA618" s="80"/>
      <c r="AB618" s="80"/>
      <c r="AC618" s="80"/>
      <c r="AD618" s="69"/>
      <c r="AE618" s="69"/>
      <c r="AF618" s="69"/>
      <c r="AG618" s="95"/>
      <c r="AH618" s="93"/>
      <c r="AI618" s="81"/>
      <c r="AJ618" s="80"/>
      <c r="AK618" s="80"/>
      <c r="AL618" s="78"/>
      <c r="AM618" s="80"/>
      <c r="AN618" s="80"/>
      <c r="AO618" s="80"/>
      <c r="AP618" s="80"/>
      <c r="AQ618" s="80"/>
      <c r="AR618" s="80"/>
      <c r="AS618" s="78"/>
      <c r="AT618" s="96"/>
      <c r="AU618" s="97"/>
      <c r="AV618" s="98"/>
      <c r="AW618" s="99"/>
      <c r="AX618" s="100"/>
      <c r="AY618" s="100"/>
      <c r="AZ618" s="100"/>
      <c r="BA618" s="100"/>
      <c r="BB618" s="100"/>
      <c r="BC618" s="100"/>
      <c r="BD618" s="100"/>
      <c r="BE618" s="100"/>
      <c r="BF618" s="100"/>
      <c r="BG618" s="100"/>
      <c r="BH618" s="100"/>
      <c r="BI618" s="100"/>
      <c r="BJ618" s="100"/>
      <c r="BK618" s="100"/>
      <c r="BL618" s="100"/>
      <c r="BM618" s="100"/>
      <c r="BN618" s="100"/>
      <c r="BO618" s="100"/>
      <c r="BP618" s="100"/>
      <c r="BQ618" s="100"/>
    </row>
    <row r="619" spans="1:69">
      <c r="A619" s="25"/>
      <c r="C619" s="89"/>
      <c r="D619" s="84"/>
      <c r="E619" s="76"/>
      <c r="F619" s="91"/>
      <c r="G619" s="80"/>
      <c r="H619" s="81"/>
      <c r="I619" s="14"/>
      <c r="J619" s="92"/>
      <c r="K619" s="14"/>
      <c r="L619" s="78"/>
      <c r="M619" s="81"/>
      <c r="N619" s="14"/>
      <c r="O619" s="78"/>
      <c r="P619" s="78"/>
      <c r="Q619" s="93"/>
      <c r="R619" s="80"/>
      <c r="S619" s="80"/>
      <c r="T619" s="69"/>
      <c r="U619" s="78"/>
      <c r="V619" s="69"/>
      <c r="W619" s="80"/>
      <c r="X619" s="80"/>
      <c r="Y619" s="94"/>
      <c r="Z619" s="80"/>
      <c r="AA619" s="80"/>
      <c r="AB619" s="80"/>
      <c r="AC619" s="80"/>
      <c r="AD619" s="69"/>
      <c r="AE619" s="69"/>
      <c r="AF619" s="69"/>
      <c r="AG619" s="95"/>
      <c r="AH619" s="93"/>
      <c r="AI619" s="81"/>
      <c r="AJ619" s="80"/>
      <c r="AK619" s="80"/>
      <c r="AL619" s="78"/>
      <c r="AM619" s="80"/>
      <c r="AN619" s="80"/>
      <c r="AO619" s="80"/>
      <c r="AP619" s="80"/>
      <c r="AQ619" s="80"/>
      <c r="AR619" s="80"/>
      <c r="AS619" s="78"/>
      <c r="AT619" s="96"/>
      <c r="AU619" s="97"/>
      <c r="AV619" s="98"/>
      <c r="AW619" s="99"/>
      <c r="AX619" s="100"/>
      <c r="AY619" s="100"/>
      <c r="AZ619" s="100"/>
      <c r="BA619" s="100"/>
      <c r="BB619" s="100"/>
      <c r="BC619" s="100"/>
      <c r="BD619" s="100"/>
      <c r="BE619" s="100"/>
      <c r="BF619" s="100"/>
      <c r="BG619" s="100"/>
      <c r="BH619" s="100"/>
      <c r="BI619" s="100"/>
      <c r="BJ619" s="100"/>
      <c r="BK619" s="100"/>
      <c r="BL619" s="100"/>
      <c r="BM619" s="100"/>
      <c r="BN619" s="100"/>
      <c r="BO619" s="100"/>
      <c r="BP619" s="100"/>
      <c r="BQ619" s="100"/>
    </row>
    <row r="620" spans="1:69">
      <c r="A620" s="25"/>
      <c r="C620" s="89"/>
      <c r="D620" s="84"/>
      <c r="E620" s="76"/>
      <c r="F620" s="91"/>
      <c r="G620" s="80"/>
      <c r="H620" s="81"/>
      <c r="I620" s="14"/>
      <c r="J620" s="92"/>
      <c r="K620" s="14"/>
      <c r="L620" s="78"/>
      <c r="M620" s="81"/>
      <c r="N620" s="14"/>
      <c r="O620" s="78"/>
      <c r="P620" s="78"/>
      <c r="Q620" s="93"/>
      <c r="R620" s="80"/>
      <c r="S620" s="80"/>
      <c r="T620" s="69"/>
      <c r="U620" s="78"/>
      <c r="V620" s="69"/>
      <c r="W620" s="80"/>
      <c r="X620" s="80"/>
      <c r="Y620" s="94"/>
      <c r="Z620" s="80"/>
      <c r="AA620" s="80"/>
      <c r="AB620" s="80"/>
      <c r="AC620" s="80"/>
      <c r="AD620" s="69"/>
      <c r="AE620" s="69"/>
      <c r="AF620" s="69"/>
      <c r="AG620" s="95"/>
      <c r="AH620" s="93"/>
      <c r="AI620" s="81"/>
      <c r="AJ620" s="80"/>
      <c r="AK620" s="80"/>
      <c r="AL620" s="78"/>
      <c r="AM620" s="80"/>
      <c r="AN620" s="80"/>
      <c r="AO620" s="80"/>
      <c r="AP620" s="80"/>
      <c r="AQ620" s="80"/>
      <c r="AR620" s="80"/>
      <c r="AS620" s="78"/>
      <c r="AT620" s="96"/>
      <c r="AU620" s="97"/>
      <c r="AV620" s="98"/>
      <c r="AW620" s="99"/>
      <c r="AX620" s="100"/>
      <c r="AY620" s="100"/>
      <c r="AZ620" s="100"/>
      <c r="BA620" s="100"/>
      <c r="BB620" s="100"/>
      <c r="BC620" s="100"/>
      <c r="BD620" s="100"/>
      <c r="BE620" s="100"/>
      <c r="BF620" s="100"/>
      <c r="BG620" s="100"/>
      <c r="BH620" s="100"/>
      <c r="BI620" s="100"/>
      <c r="BJ620" s="100"/>
      <c r="BK620" s="100"/>
      <c r="BL620" s="100"/>
      <c r="BM620" s="100"/>
      <c r="BN620" s="100"/>
      <c r="BO620" s="100"/>
      <c r="BP620" s="100"/>
      <c r="BQ620" s="100"/>
    </row>
    <row r="621" spans="1:69">
      <c r="A621" s="25"/>
      <c r="C621" s="89"/>
      <c r="D621" s="84"/>
      <c r="E621" s="76"/>
      <c r="F621" s="91"/>
      <c r="G621" s="80"/>
      <c r="H621" s="81"/>
      <c r="I621" s="14"/>
      <c r="J621" s="92"/>
      <c r="K621" s="14"/>
      <c r="L621" s="78"/>
      <c r="M621" s="81"/>
      <c r="N621" s="14"/>
      <c r="O621" s="78"/>
      <c r="P621" s="78"/>
      <c r="Q621" s="93"/>
      <c r="R621" s="80"/>
      <c r="S621" s="80"/>
      <c r="T621" s="69"/>
      <c r="U621" s="78"/>
      <c r="V621" s="69"/>
      <c r="W621" s="80"/>
      <c r="X621" s="80"/>
      <c r="Y621" s="94"/>
      <c r="Z621" s="80"/>
      <c r="AA621" s="80"/>
      <c r="AB621" s="80"/>
      <c r="AC621" s="80"/>
      <c r="AD621" s="69"/>
      <c r="AE621" s="69"/>
      <c r="AF621" s="69"/>
      <c r="AG621" s="95"/>
      <c r="AH621" s="93"/>
      <c r="AI621" s="81"/>
      <c r="AJ621" s="80"/>
      <c r="AK621" s="80"/>
      <c r="AL621" s="78"/>
      <c r="AM621" s="80"/>
      <c r="AN621" s="80"/>
      <c r="AO621" s="80"/>
      <c r="AP621" s="80"/>
      <c r="AQ621" s="80"/>
      <c r="AR621" s="80"/>
      <c r="AS621" s="78"/>
      <c r="AT621" s="96"/>
      <c r="AU621" s="97"/>
      <c r="AV621" s="98"/>
      <c r="AW621" s="99"/>
      <c r="AX621" s="100"/>
      <c r="AY621" s="100"/>
      <c r="AZ621" s="100"/>
      <c r="BA621" s="100"/>
      <c r="BB621" s="100"/>
      <c r="BC621" s="100"/>
      <c r="BD621" s="100"/>
      <c r="BE621" s="100"/>
      <c r="BF621" s="100"/>
      <c r="BG621" s="100"/>
      <c r="BH621" s="100"/>
      <c r="BI621" s="100"/>
      <c r="BJ621" s="100"/>
      <c r="BK621" s="100"/>
      <c r="BL621" s="100"/>
      <c r="BM621" s="100"/>
      <c r="BN621" s="100"/>
      <c r="BO621" s="100"/>
      <c r="BP621" s="100"/>
      <c r="BQ621" s="100"/>
    </row>
    <row r="622" spans="1:69">
      <c r="A622" s="25"/>
      <c r="C622" s="89"/>
      <c r="D622" s="84"/>
      <c r="E622" s="76"/>
      <c r="F622" s="91"/>
      <c r="G622" s="80"/>
      <c r="H622" s="81"/>
      <c r="I622" s="14"/>
      <c r="J622" s="92"/>
      <c r="K622" s="14"/>
      <c r="L622" s="78"/>
      <c r="M622" s="81"/>
      <c r="N622" s="14"/>
      <c r="O622" s="78"/>
      <c r="P622" s="78"/>
      <c r="Q622" s="93"/>
      <c r="R622" s="80"/>
      <c r="S622" s="80"/>
      <c r="T622" s="69"/>
      <c r="U622" s="78"/>
      <c r="V622" s="69"/>
      <c r="W622" s="80"/>
      <c r="X622" s="80"/>
      <c r="Y622" s="94"/>
      <c r="Z622" s="80"/>
      <c r="AA622" s="80"/>
      <c r="AB622" s="80"/>
      <c r="AC622" s="80"/>
      <c r="AD622" s="69"/>
      <c r="AE622" s="69"/>
      <c r="AF622" s="69"/>
      <c r="AG622" s="95"/>
      <c r="AH622" s="93"/>
      <c r="AI622" s="81"/>
      <c r="AJ622" s="80"/>
      <c r="AK622" s="80"/>
      <c r="AL622" s="78"/>
      <c r="AM622" s="80"/>
      <c r="AN622" s="80"/>
      <c r="AO622" s="80"/>
      <c r="AP622" s="80"/>
      <c r="AQ622" s="80"/>
      <c r="AR622" s="80"/>
      <c r="AS622" s="78"/>
      <c r="AT622" s="96"/>
      <c r="AU622" s="97"/>
      <c r="AV622" s="98"/>
      <c r="AW622" s="99"/>
      <c r="AX622" s="100"/>
      <c r="AY622" s="100"/>
      <c r="AZ622" s="100"/>
      <c r="BA622" s="100"/>
      <c r="BB622" s="100"/>
      <c r="BC622" s="100"/>
      <c r="BD622" s="100"/>
      <c r="BE622" s="100"/>
      <c r="BF622" s="100"/>
      <c r="BG622" s="100"/>
      <c r="BH622" s="100"/>
      <c r="BI622" s="100"/>
      <c r="BJ622" s="100"/>
      <c r="BK622" s="100"/>
      <c r="BL622" s="100"/>
      <c r="BM622" s="100"/>
      <c r="BN622" s="100"/>
      <c r="BO622" s="100"/>
      <c r="BP622" s="100"/>
      <c r="BQ622" s="100"/>
    </row>
    <row r="623" spans="1:69">
      <c r="A623" s="25"/>
      <c r="C623" s="89"/>
      <c r="D623" s="84"/>
      <c r="E623" s="76"/>
      <c r="F623" s="91"/>
      <c r="G623" s="80"/>
      <c r="H623" s="81"/>
      <c r="I623" s="14"/>
      <c r="J623" s="92"/>
      <c r="K623" s="14"/>
      <c r="L623" s="78"/>
      <c r="M623" s="81"/>
      <c r="N623" s="14"/>
      <c r="O623" s="78"/>
      <c r="P623" s="78"/>
      <c r="Q623" s="93"/>
      <c r="R623" s="80"/>
      <c r="S623" s="80"/>
      <c r="T623" s="69"/>
      <c r="U623" s="78"/>
      <c r="V623" s="69"/>
      <c r="W623" s="80"/>
      <c r="X623" s="80"/>
      <c r="Y623" s="94"/>
      <c r="Z623" s="80"/>
      <c r="AA623" s="80"/>
      <c r="AB623" s="80"/>
      <c r="AC623" s="80"/>
      <c r="AD623" s="69"/>
      <c r="AE623" s="69"/>
      <c r="AF623" s="69"/>
      <c r="AG623" s="95"/>
      <c r="AH623" s="93"/>
      <c r="AI623" s="81"/>
      <c r="AJ623" s="80"/>
      <c r="AK623" s="80"/>
      <c r="AL623" s="78"/>
      <c r="AM623" s="80"/>
      <c r="AN623" s="80"/>
      <c r="AO623" s="80"/>
      <c r="AP623" s="80"/>
      <c r="AQ623" s="80"/>
      <c r="AR623" s="80"/>
      <c r="AS623" s="78"/>
      <c r="AT623" s="96"/>
      <c r="AU623" s="97"/>
      <c r="AV623" s="98"/>
      <c r="AW623" s="99"/>
      <c r="AX623" s="100"/>
      <c r="AY623" s="100"/>
      <c r="AZ623" s="100"/>
      <c r="BA623" s="100"/>
      <c r="BB623" s="100"/>
      <c r="BC623" s="100"/>
      <c r="BD623" s="100"/>
      <c r="BE623" s="100"/>
      <c r="BF623" s="100"/>
      <c r="BG623" s="100"/>
      <c r="BH623" s="100"/>
      <c r="BI623" s="100"/>
      <c r="BJ623" s="100"/>
      <c r="BK623" s="100"/>
      <c r="BL623" s="100"/>
      <c r="BM623" s="100"/>
      <c r="BN623" s="100"/>
      <c r="BO623" s="100"/>
      <c r="BP623" s="100"/>
      <c r="BQ623" s="100"/>
    </row>
    <row r="624" spans="1:69">
      <c r="A624" s="25"/>
      <c r="C624" s="89"/>
      <c r="D624" s="84"/>
      <c r="E624" s="76"/>
      <c r="F624" s="91"/>
      <c r="G624" s="80"/>
      <c r="H624" s="81"/>
      <c r="I624" s="14"/>
      <c r="J624" s="92"/>
      <c r="K624" s="14"/>
      <c r="L624" s="78"/>
      <c r="M624" s="81"/>
      <c r="N624" s="14"/>
      <c r="O624" s="78"/>
      <c r="P624" s="78"/>
      <c r="Q624" s="93"/>
      <c r="R624" s="80"/>
      <c r="S624" s="80"/>
      <c r="T624" s="69"/>
      <c r="U624" s="78"/>
      <c r="V624" s="69"/>
      <c r="W624" s="80"/>
      <c r="X624" s="80"/>
      <c r="Y624" s="94"/>
      <c r="Z624" s="80"/>
      <c r="AA624" s="80"/>
      <c r="AB624" s="80"/>
      <c r="AC624" s="80"/>
      <c r="AD624" s="69"/>
      <c r="AE624" s="69"/>
      <c r="AF624" s="69"/>
      <c r="AG624" s="95"/>
      <c r="AH624" s="93"/>
      <c r="AI624" s="81"/>
      <c r="AJ624" s="80"/>
      <c r="AK624" s="80"/>
      <c r="AL624" s="78"/>
      <c r="AM624" s="80"/>
      <c r="AN624" s="80"/>
      <c r="AO624" s="80"/>
      <c r="AP624" s="80"/>
      <c r="AQ624" s="80"/>
      <c r="AR624" s="80"/>
      <c r="AS624" s="78"/>
      <c r="AT624" s="96"/>
      <c r="AU624" s="97"/>
      <c r="AV624" s="98"/>
      <c r="AW624" s="99"/>
      <c r="AX624" s="100"/>
      <c r="AY624" s="100"/>
      <c r="AZ624" s="100"/>
      <c r="BA624" s="100"/>
      <c r="BB624" s="100"/>
      <c r="BC624" s="100"/>
      <c r="BD624" s="100"/>
      <c r="BE624" s="100"/>
      <c r="BF624" s="100"/>
      <c r="BG624" s="100"/>
      <c r="BH624" s="100"/>
      <c r="BI624" s="100"/>
      <c r="BJ624" s="100"/>
      <c r="BK624" s="100"/>
      <c r="BL624" s="100"/>
      <c r="BM624" s="100"/>
      <c r="BN624" s="100"/>
      <c r="BO624" s="100"/>
      <c r="BP624" s="100"/>
      <c r="BQ624" s="100"/>
    </row>
    <row r="625" spans="1:69">
      <c r="A625" s="25"/>
      <c r="C625" s="89"/>
      <c r="D625" s="84"/>
      <c r="E625" s="76"/>
      <c r="F625" s="91"/>
      <c r="G625" s="80"/>
      <c r="H625" s="81"/>
      <c r="I625" s="14"/>
      <c r="J625" s="92"/>
      <c r="K625" s="14"/>
      <c r="L625" s="78"/>
      <c r="M625" s="81"/>
      <c r="N625" s="14"/>
      <c r="O625" s="78"/>
      <c r="P625" s="78"/>
      <c r="Q625" s="93"/>
      <c r="R625" s="80"/>
      <c r="S625" s="80"/>
      <c r="T625" s="69"/>
      <c r="U625" s="78"/>
      <c r="V625" s="69"/>
      <c r="W625" s="80"/>
      <c r="X625" s="80"/>
      <c r="Y625" s="94"/>
      <c r="Z625" s="80"/>
      <c r="AA625" s="80"/>
      <c r="AB625" s="80"/>
      <c r="AC625" s="80"/>
      <c r="AD625" s="69"/>
      <c r="AE625" s="69"/>
      <c r="AF625" s="69"/>
      <c r="AG625" s="95"/>
      <c r="AH625" s="93"/>
      <c r="AI625" s="81"/>
      <c r="AJ625" s="80"/>
      <c r="AK625" s="80"/>
      <c r="AL625" s="78"/>
      <c r="AM625" s="80"/>
      <c r="AN625" s="80"/>
      <c r="AO625" s="80"/>
      <c r="AP625" s="80"/>
      <c r="AQ625" s="80"/>
      <c r="AR625" s="80"/>
      <c r="AS625" s="78"/>
      <c r="AT625" s="96"/>
      <c r="AU625" s="97"/>
      <c r="AV625" s="98"/>
      <c r="AW625" s="99"/>
      <c r="AX625" s="100"/>
      <c r="AY625" s="100"/>
      <c r="AZ625" s="100"/>
      <c r="BA625" s="100"/>
      <c r="BB625" s="100"/>
      <c r="BC625" s="100"/>
      <c r="BD625" s="100"/>
      <c r="BE625" s="100"/>
      <c r="BF625" s="100"/>
      <c r="BG625" s="100"/>
      <c r="BH625" s="100"/>
      <c r="BI625" s="100"/>
      <c r="BJ625" s="100"/>
      <c r="BK625" s="100"/>
      <c r="BL625" s="100"/>
      <c r="BM625" s="100"/>
      <c r="BN625" s="100"/>
      <c r="BO625" s="100"/>
      <c r="BP625" s="100"/>
      <c r="BQ625" s="100"/>
    </row>
    <row r="626" spans="1:69">
      <c r="A626" s="25"/>
      <c r="C626" s="89"/>
      <c r="D626" s="84"/>
      <c r="E626" s="76"/>
      <c r="F626" s="91"/>
      <c r="G626" s="80"/>
      <c r="H626" s="81"/>
      <c r="I626" s="14"/>
      <c r="J626" s="92"/>
      <c r="K626" s="14"/>
      <c r="L626" s="78"/>
      <c r="M626" s="81"/>
      <c r="N626" s="14"/>
      <c r="O626" s="78"/>
      <c r="P626" s="78"/>
      <c r="Q626" s="93"/>
      <c r="R626" s="80"/>
      <c r="S626" s="80"/>
      <c r="T626" s="69"/>
      <c r="U626" s="78"/>
      <c r="V626" s="69"/>
      <c r="W626" s="80"/>
      <c r="X626" s="80"/>
      <c r="Y626" s="94"/>
      <c r="Z626" s="80"/>
      <c r="AA626" s="80"/>
      <c r="AB626" s="80"/>
      <c r="AC626" s="80"/>
      <c r="AD626" s="69"/>
      <c r="AE626" s="69"/>
      <c r="AF626" s="69"/>
      <c r="AG626" s="95"/>
      <c r="AH626" s="93"/>
      <c r="AI626" s="81"/>
      <c r="AJ626" s="80"/>
      <c r="AK626" s="80"/>
      <c r="AL626" s="78"/>
      <c r="AM626" s="80"/>
      <c r="AN626" s="80"/>
      <c r="AO626" s="80"/>
      <c r="AP626" s="80"/>
      <c r="AQ626" s="80"/>
      <c r="AR626" s="80"/>
      <c r="AS626" s="78"/>
      <c r="AT626" s="96"/>
      <c r="AU626" s="97"/>
      <c r="AV626" s="98"/>
      <c r="AW626" s="99"/>
      <c r="AX626" s="100"/>
      <c r="AY626" s="100"/>
      <c r="AZ626" s="100"/>
      <c r="BA626" s="100"/>
      <c r="BB626" s="100"/>
      <c r="BC626" s="100"/>
      <c r="BD626" s="100"/>
      <c r="BE626" s="100"/>
      <c r="BF626" s="100"/>
      <c r="BG626" s="100"/>
      <c r="BH626" s="100"/>
      <c r="BI626" s="100"/>
      <c r="BJ626" s="100"/>
      <c r="BK626" s="100"/>
      <c r="BL626" s="100"/>
      <c r="BM626" s="100"/>
      <c r="BN626" s="100"/>
      <c r="BO626" s="100"/>
      <c r="BP626" s="100"/>
      <c r="BQ626" s="100"/>
    </row>
    <row r="627" spans="1:69">
      <c r="A627" s="25"/>
      <c r="C627" s="89"/>
      <c r="D627" s="84"/>
      <c r="E627" s="76"/>
      <c r="F627" s="91"/>
      <c r="G627" s="80"/>
      <c r="H627" s="81"/>
      <c r="I627" s="14"/>
      <c r="J627" s="92"/>
      <c r="K627" s="14"/>
      <c r="L627" s="78"/>
      <c r="M627" s="81"/>
      <c r="N627" s="14"/>
      <c r="O627" s="78"/>
      <c r="P627" s="78"/>
      <c r="Q627" s="93"/>
      <c r="R627" s="80"/>
      <c r="S627" s="80"/>
      <c r="T627" s="69"/>
      <c r="U627" s="78"/>
      <c r="V627" s="69"/>
      <c r="W627" s="80"/>
      <c r="X627" s="80"/>
      <c r="Y627" s="94"/>
      <c r="Z627" s="80"/>
      <c r="AA627" s="80"/>
      <c r="AB627" s="80"/>
      <c r="AC627" s="80"/>
      <c r="AD627" s="69"/>
      <c r="AE627" s="69"/>
      <c r="AF627" s="69"/>
      <c r="AG627" s="95"/>
      <c r="AH627" s="93"/>
      <c r="AI627" s="81"/>
      <c r="AJ627" s="80"/>
      <c r="AK627" s="80"/>
      <c r="AL627" s="78"/>
      <c r="AM627" s="80"/>
      <c r="AN627" s="80"/>
      <c r="AO627" s="80"/>
      <c r="AP627" s="80"/>
      <c r="AQ627" s="80"/>
      <c r="AR627" s="80"/>
      <c r="AS627" s="78"/>
      <c r="AT627" s="96"/>
      <c r="AU627" s="97"/>
      <c r="AV627" s="98"/>
      <c r="AW627" s="99"/>
      <c r="AX627" s="100"/>
      <c r="AY627" s="100"/>
      <c r="AZ627" s="100"/>
      <c r="BA627" s="100"/>
      <c r="BB627" s="100"/>
      <c r="BC627" s="100"/>
      <c r="BD627" s="100"/>
      <c r="BE627" s="100"/>
      <c r="BF627" s="100"/>
      <c r="BG627" s="100"/>
      <c r="BH627" s="100"/>
      <c r="BI627" s="100"/>
      <c r="BJ627" s="100"/>
      <c r="BK627" s="100"/>
      <c r="BL627" s="100"/>
      <c r="BM627" s="100"/>
      <c r="BN627" s="100"/>
      <c r="BO627" s="100"/>
      <c r="BP627" s="100"/>
      <c r="BQ627" s="100"/>
    </row>
    <row r="628" spans="1:69">
      <c r="A628" s="25"/>
      <c r="C628" s="89"/>
      <c r="D628" s="84"/>
      <c r="E628" s="76"/>
      <c r="F628" s="91"/>
      <c r="G628" s="80"/>
      <c r="H628" s="81"/>
      <c r="I628" s="14"/>
      <c r="J628" s="92"/>
      <c r="K628" s="14"/>
      <c r="L628" s="78"/>
      <c r="M628" s="81"/>
      <c r="N628" s="14"/>
      <c r="O628" s="78"/>
      <c r="P628" s="78"/>
      <c r="Q628" s="93"/>
      <c r="R628" s="80"/>
      <c r="S628" s="80"/>
      <c r="T628" s="69"/>
      <c r="U628" s="78"/>
      <c r="V628" s="69"/>
      <c r="W628" s="80"/>
      <c r="X628" s="80"/>
      <c r="Y628" s="94"/>
      <c r="Z628" s="80"/>
      <c r="AA628" s="80"/>
      <c r="AB628" s="80"/>
      <c r="AC628" s="80"/>
      <c r="AD628" s="69"/>
      <c r="AE628" s="69"/>
      <c r="AF628" s="69"/>
      <c r="AG628" s="95"/>
      <c r="AH628" s="93"/>
      <c r="AI628" s="81"/>
      <c r="AJ628" s="80"/>
      <c r="AK628" s="80"/>
      <c r="AL628" s="78"/>
      <c r="AM628" s="80"/>
      <c r="AN628" s="80"/>
      <c r="AO628" s="80"/>
      <c r="AP628" s="80"/>
      <c r="AQ628" s="80"/>
      <c r="AR628" s="80"/>
      <c r="AS628" s="78"/>
      <c r="AT628" s="96"/>
      <c r="AU628" s="97"/>
      <c r="AV628" s="98"/>
      <c r="AW628" s="99"/>
      <c r="AX628" s="100"/>
      <c r="AY628" s="100"/>
      <c r="AZ628" s="100"/>
      <c r="BA628" s="100"/>
      <c r="BB628" s="100"/>
      <c r="BC628" s="100"/>
      <c r="BD628" s="100"/>
      <c r="BE628" s="100"/>
      <c r="BF628" s="100"/>
      <c r="BG628" s="100"/>
      <c r="BH628" s="100"/>
      <c r="BI628" s="100"/>
      <c r="BJ628" s="100"/>
      <c r="BK628" s="100"/>
      <c r="BL628" s="100"/>
      <c r="BM628" s="100"/>
      <c r="BN628" s="100"/>
      <c r="BO628" s="100"/>
      <c r="BP628" s="100"/>
      <c r="BQ628" s="100"/>
    </row>
    <row r="629" spans="1:69">
      <c r="A629" s="25"/>
      <c r="C629" s="89"/>
      <c r="D629" s="84"/>
      <c r="E629" s="76"/>
      <c r="F629" s="91"/>
      <c r="G629" s="80"/>
      <c r="H629" s="81"/>
      <c r="I629" s="14"/>
      <c r="J629" s="92"/>
      <c r="K629" s="14"/>
      <c r="L629" s="78"/>
      <c r="M629" s="81"/>
      <c r="N629" s="14"/>
      <c r="O629" s="78"/>
      <c r="P629" s="78"/>
      <c r="Q629" s="93"/>
      <c r="R629" s="80"/>
      <c r="S629" s="80"/>
      <c r="T629" s="69"/>
      <c r="U629" s="78"/>
      <c r="V629" s="69"/>
      <c r="W629" s="80"/>
      <c r="X629" s="80"/>
      <c r="Y629" s="94"/>
      <c r="Z629" s="80"/>
      <c r="AA629" s="80"/>
      <c r="AB629" s="80"/>
      <c r="AC629" s="80"/>
      <c r="AD629" s="69"/>
      <c r="AE629" s="69"/>
      <c r="AF629" s="69"/>
      <c r="AG629" s="95"/>
      <c r="AH629" s="93"/>
      <c r="AI629" s="81"/>
      <c r="AJ629" s="80"/>
      <c r="AK629" s="80"/>
      <c r="AL629" s="78"/>
      <c r="AM629" s="80"/>
      <c r="AN629" s="80"/>
      <c r="AO629" s="80"/>
      <c r="AP629" s="80"/>
      <c r="AQ629" s="80"/>
      <c r="AR629" s="80"/>
      <c r="AS629" s="78"/>
      <c r="AT629" s="96"/>
      <c r="AU629" s="97"/>
      <c r="AV629" s="98"/>
      <c r="AW629" s="99"/>
      <c r="AX629" s="100"/>
      <c r="AY629" s="100"/>
      <c r="AZ629" s="100"/>
      <c r="BA629" s="100"/>
      <c r="BB629" s="100"/>
      <c r="BC629" s="100"/>
      <c r="BD629" s="100"/>
      <c r="BE629" s="100"/>
      <c r="BF629" s="100"/>
      <c r="BG629" s="100"/>
      <c r="BH629" s="100"/>
      <c r="BI629" s="100"/>
      <c r="BJ629" s="100"/>
      <c r="BK629" s="100"/>
      <c r="BL629" s="100"/>
      <c r="BM629" s="100"/>
      <c r="BN629" s="100"/>
      <c r="BO629" s="100"/>
      <c r="BP629" s="100"/>
      <c r="BQ629" s="100"/>
    </row>
    <row r="630" spans="1:69">
      <c r="A630" s="25"/>
      <c r="C630" s="89"/>
      <c r="D630" s="84"/>
      <c r="E630" s="76"/>
      <c r="F630" s="91"/>
      <c r="G630" s="80"/>
      <c r="H630" s="81"/>
      <c r="I630" s="14"/>
      <c r="J630" s="92"/>
      <c r="K630" s="14"/>
      <c r="L630" s="78"/>
      <c r="M630" s="81"/>
      <c r="N630" s="14"/>
      <c r="O630" s="78"/>
      <c r="P630" s="78"/>
      <c r="Q630" s="93"/>
      <c r="R630" s="80"/>
      <c r="S630" s="80"/>
      <c r="T630" s="69"/>
      <c r="U630" s="78"/>
      <c r="V630" s="69"/>
      <c r="W630" s="80"/>
      <c r="X630" s="80"/>
      <c r="Y630" s="94"/>
      <c r="Z630" s="80"/>
      <c r="AA630" s="80"/>
      <c r="AB630" s="80"/>
      <c r="AC630" s="80"/>
      <c r="AD630" s="69"/>
      <c r="AE630" s="69"/>
      <c r="AF630" s="69"/>
      <c r="AG630" s="95"/>
      <c r="AH630" s="93"/>
      <c r="AI630" s="81"/>
      <c r="AJ630" s="80"/>
      <c r="AK630" s="80"/>
      <c r="AL630" s="78"/>
      <c r="AM630" s="80"/>
      <c r="AN630" s="80"/>
      <c r="AO630" s="80"/>
      <c r="AP630" s="80"/>
      <c r="AQ630" s="80"/>
      <c r="AR630" s="80"/>
      <c r="AS630" s="78"/>
      <c r="AT630" s="96"/>
      <c r="AU630" s="97"/>
      <c r="AV630" s="98"/>
      <c r="AW630" s="99"/>
      <c r="AX630" s="100"/>
      <c r="AY630" s="100"/>
      <c r="AZ630" s="100"/>
      <c r="BA630" s="100"/>
      <c r="BB630" s="100"/>
      <c r="BC630" s="100"/>
      <c r="BD630" s="100"/>
      <c r="BE630" s="100"/>
      <c r="BF630" s="100"/>
      <c r="BG630" s="100"/>
      <c r="BH630" s="100"/>
      <c r="BI630" s="100"/>
      <c r="BJ630" s="100"/>
      <c r="BK630" s="100"/>
      <c r="BL630" s="100"/>
      <c r="BM630" s="100"/>
      <c r="BN630" s="100"/>
      <c r="BO630" s="100"/>
      <c r="BP630" s="100"/>
      <c r="BQ630" s="100"/>
    </row>
    <row r="631" spans="1:69">
      <c r="A631" s="25"/>
      <c r="C631" s="89"/>
      <c r="D631" s="84"/>
      <c r="E631" s="76"/>
      <c r="F631" s="91"/>
      <c r="G631" s="80"/>
      <c r="H631" s="81"/>
      <c r="I631" s="14"/>
      <c r="J631" s="92"/>
      <c r="K631" s="14"/>
      <c r="L631" s="78"/>
      <c r="M631" s="81"/>
      <c r="N631" s="14"/>
      <c r="O631" s="78"/>
      <c r="P631" s="78"/>
      <c r="Q631" s="93"/>
      <c r="R631" s="80"/>
      <c r="S631" s="80"/>
      <c r="T631" s="69"/>
      <c r="U631" s="78"/>
      <c r="V631" s="69"/>
      <c r="W631" s="80"/>
      <c r="X631" s="80"/>
      <c r="Y631" s="94"/>
      <c r="Z631" s="80"/>
      <c r="AA631" s="80"/>
      <c r="AB631" s="80"/>
      <c r="AC631" s="80"/>
      <c r="AD631" s="69"/>
      <c r="AE631" s="69"/>
      <c r="AF631" s="69"/>
      <c r="AG631" s="95"/>
      <c r="AH631" s="93"/>
      <c r="AI631" s="81"/>
      <c r="AJ631" s="80"/>
      <c r="AK631" s="80"/>
      <c r="AL631" s="78"/>
      <c r="AM631" s="80"/>
      <c r="AN631" s="80"/>
      <c r="AO631" s="80"/>
      <c r="AP631" s="80"/>
      <c r="AQ631" s="80"/>
      <c r="AR631" s="80"/>
      <c r="AS631" s="78"/>
      <c r="AT631" s="96"/>
      <c r="AU631" s="97"/>
      <c r="AV631" s="98"/>
      <c r="AW631" s="99"/>
      <c r="AX631" s="100"/>
      <c r="AY631" s="100"/>
      <c r="AZ631" s="100"/>
      <c r="BA631" s="100"/>
      <c r="BB631" s="100"/>
      <c r="BC631" s="100"/>
      <c r="BD631" s="100"/>
      <c r="BE631" s="100"/>
      <c r="BF631" s="100"/>
      <c r="BG631" s="100"/>
      <c r="BH631" s="100"/>
      <c r="BI631" s="100"/>
      <c r="BJ631" s="100"/>
      <c r="BK631" s="100"/>
      <c r="BL631" s="100"/>
      <c r="BM631" s="100"/>
      <c r="BN631" s="100"/>
      <c r="BO631" s="100"/>
      <c r="BP631" s="100"/>
      <c r="BQ631" s="100"/>
    </row>
    <row r="632" spans="1:69">
      <c r="A632" s="25"/>
      <c r="C632" s="89"/>
      <c r="D632" s="84"/>
      <c r="E632" s="76"/>
      <c r="F632" s="91"/>
      <c r="G632" s="80"/>
      <c r="H632" s="81"/>
      <c r="I632" s="14"/>
      <c r="J632" s="92"/>
      <c r="K632" s="14"/>
      <c r="L632" s="78"/>
      <c r="M632" s="81"/>
      <c r="N632" s="14"/>
      <c r="O632" s="78"/>
      <c r="P632" s="78"/>
      <c r="Q632" s="93"/>
      <c r="R632" s="80"/>
      <c r="S632" s="80"/>
      <c r="T632" s="69"/>
      <c r="U632" s="78"/>
      <c r="V632" s="69"/>
      <c r="W632" s="80"/>
      <c r="X632" s="80"/>
      <c r="Y632" s="94"/>
      <c r="Z632" s="80"/>
      <c r="AA632" s="80"/>
      <c r="AB632" s="80"/>
      <c r="AC632" s="80"/>
      <c r="AD632" s="69"/>
      <c r="AE632" s="69"/>
      <c r="AF632" s="69"/>
      <c r="AG632" s="95"/>
      <c r="AH632" s="93"/>
      <c r="AI632" s="81"/>
      <c r="AJ632" s="80"/>
      <c r="AK632" s="80"/>
      <c r="AL632" s="78"/>
      <c r="AM632" s="80"/>
      <c r="AN632" s="80"/>
      <c r="AO632" s="80"/>
      <c r="AP632" s="80"/>
      <c r="AQ632" s="80"/>
      <c r="AR632" s="80"/>
      <c r="AS632" s="78"/>
      <c r="AT632" s="96"/>
      <c r="AU632" s="97"/>
      <c r="AV632" s="98"/>
      <c r="AW632" s="99"/>
      <c r="AX632" s="100"/>
      <c r="AY632" s="100"/>
      <c r="AZ632" s="100"/>
      <c r="BA632" s="100"/>
      <c r="BB632" s="100"/>
      <c r="BC632" s="100"/>
      <c r="BD632" s="100"/>
      <c r="BE632" s="100"/>
      <c r="BF632" s="100"/>
      <c r="BG632" s="100"/>
      <c r="BH632" s="100"/>
      <c r="BI632" s="100"/>
      <c r="BJ632" s="100"/>
      <c r="BK632" s="100"/>
      <c r="BL632" s="100"/>
      <c r="BM632" s="100"/>
      <c r="BN632" s="100"/>
      <c r="BO632" s="100"/>
      <c r="BP632" s="100"/>
      <c r="BQ632" s="100"/>
    </row>
    <row r="633" spans="1:69">
      <c r="A633" s="25"/>
      <c r="C633" s="89"/>
      <c r="D633" s="84"/>
      <c r="E633" s="76"/>
      <c r="F633" s="91"/>
      <c r="G633" s="80"/>
      <c r="H633" s="81"/>
      <c r="I633" s="14"/>
      <c r="J633" s="92"/>
      <c r="K633" s="14"/>
      <c r="L633" s="78"/>
      <c r="M633" s="81"/>
      <c r="N633" s="14"/>
      <c r="O633" s="78"/>
      <c r="P633" s="78"/>
      <c r="Q633" s="93"/>
      <c r="R633" s="80"/>
      <c r="S633" s="80"/>
      <c r="T633" s="69"/>
      <c r="U633" s="78"/>
      <c r="V633" s="69"/>
      <c r="W633" s="80"/>
      <c r="X633" s="80"/>
      <c r="Y633" s="94"/>
      <c r="Z633" s="80"/>
      <c r="AA633" s="80"/>
      <c r="AB633" s="80"/>
      <c r="AC633" s="80"/>
      <c r="AD633" s="69"/>
      <c r="AE633" s="69"/>
      <c r="AF633" s="69"/>
      <c r="AG633" s="95"/>
      <c r="AH633" s="93"/>
      <c r="AI633" s="81"/>
      <c r="AJ633" s="80"/>
      <c r="AK633" s="80"/>
      <c r="AL633" s="78"/>
      <c r="AM633" s="80"/>
      <c r="AN633" s="80"/>
      <c r="AO633" s="80"/>
      <c r="AP633" s="80"/>
      <c r="AQ633" s="80"/>
      <c r="AR633" s="80"/>
      <c r="AS633" s="78"/>
      <c r="AT633" s="96"/>
      <c r="AU633" s="97"/>
      <c r="AV633" s="98"/>
      <c r="AW633" s="99"/>
      <c r="AX633" s="100"/>
      <c r="AY633" s="100"/>
      <c r="AZ633" s="100"/>
      <c r="BA633" s="100"/>
      <c r="BB633" s="100"/>
      <c r="BC633" s="100"/>
      <c r="BD633" s="100"/>
      <c r="BE633" s="100"/>
      <c r="BF633" s="100"/>
      <c r="BG633" s="100"/>
      <c r="BH633" s="100"/>
      <c r="BI633" s="100"/>
      <c r="BJ633" s="100"/>
      <c r="BK633" s="100"/>
      <c r="BL633" s="100"/>
      <c r="BM633" s="100"/>
      <c r="BN633" s="100"/>
      <c r="BO633" s="100"/>
      <c r="BP633" s="100"/>
      <c r="BQ633" s="100"/>
    </row>
    <row r="634" spans="1:69">
      <c r="A634" s="25"/>
      <c r="C634" s="89"/>
      <c r="D634" s="84"/>
      <c r="E634" s="76"/>
      <c r="F634" s="91"/>
      <c r="G634" s="80"/>
      <c r="H634" s="81"/>
      <c r="I634" s="14"/>
      <c r="J634" s="92"/>
      <c r="K634" s="14"/>
      <c r="L634" s="78"/>
      <c r="M634" s="81"/>
      <c r="N634" s="14"/>
      <c r="O634" s="78"/>
      <c r="P634" s="78"/>
      <c r="Q634" s="93"/>
      <c r="R634" s="80"/>
      <c r="S634" s="80"/>
      <c r="T634" s="69"/>
      <c r="U634" s="78"/>
      <c r="V634" s="69"/>
      <c r="W634" s="80"/>
      <c r="X634" s="80"/>
      <c r="Y634" s="94"/>
      <c r="Z634" s="80"/>
      <c r="AA634" s="80"/>
      <c r="AB634" s="80"/>
      <c r="AC634" s="80"/>
      <c r="AD634" s="69"/>
      <c r="AE634" s="69"/>
      <c r="AF634" s="69"/>
      <c r="AG634" s="95"/>
      <c r="AH634" s="93"/>
      <c r="AI634" s="81"/>
      <c r="AJ634" s="80"/>
      <c r="AK634" s="80"/>
      <c r="AL634" s="78"/>
      <c r="AM634" s="80"/>
      <c r="AN634" s="80"/>
      <c r="AO634" s="80"/>
      <c r="AP634" s="80"/>
      <c r="AQ634" s="80"/>
      <c r="AR634" s="80"/>
      <c r="AS634" s="78"/>
      <c r="AT634" s="96"/>
      <c r="AU634" s="97"/>
      <c r="AV634" s="98"/>
      <c r="AW634" s="99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</row>
    <row r="635" spans="1:69">
      <c r="A635" s="25"/>
      <c r="C635" s="89"/>
      <c r="D635" s="84"/>
      <c r="E635" s="76"/>
      <c r="F635" s="91"/>
      <c r="G635" s="80"/>
      <c r="H635" s="81"/>
      <c r="I635" s="14"/>
      <c r="J635" s="92"/>
      <c r="K635" s="14"/>
      <c r="L635" s="78"/>
      <c r="M635" s="81"/>
      <c r="N635" s="14"/>
      <c r="O635" s="78"/>
      <c r="P635" s="78"/>
      <c r="Q635" s="93"/>
      <c r="R635" s="80"/>
      <c r="S635" s="80"/>
      <c r="T635" s="69"/>
      <c r="U635" s="78"/>
      <c r="V635" s="69"/>
      <c r="W635" s="80"/>
      <c r="X635" s="80"/>
      <c r="Y635" s="94"/>
      <c r="Z635" s="80"/>
      <c r="AA635" s="80"/>
      <c r="AB635" s="80"/>
      <c r="AC635" s="80"/>
      <c r="AD635" s="69"/>
      <c r="AE635" s="69"/>
      <c r="AF635" s="69"/>
      <c r="AG635" s="95"/>
      <c r="AH635" s="93"/>
      <c r="AI635" s="81"/>
      <c r="AJ635" s="80"/>
      <c r="AK635" s="80"/>
      <c r="AL635" s="78"/>
      <c r="AM635" s="80"/>
      <c r="AN635" s="80"/>
      <c r="AO635" s="80"/>
      <c r="AP635" s="80"/>
      <c r="AQ635" s="80"/>
      <c r="AR635" s="80"/>
      <c r="AS635" s="78"/>
      <c r="AT635" s="96"/>
      <c r="AU635" s="97"/>
      <c r="AV635" s="98"/>
      <c r="AW635" s="99"/>
      <c r="AX635" s="100"/>
      <c r="AY635" s="100"/>
      <c r="AZ635" s="100"/>
      <c r="BA635" s="100"/>
      <c r="BB635" s="100"/>
      <c r="BC635" s="100"/>
      <c r="BD635" s="100"/>
      <c r="BE635" s="100"/>
      <c r="BF635" s="100"/>
      <c r="BG635" s="100"/>
      <c r="BH635" s="100"/>
      <c r="BI635" s="100"/>
      <c r="BJ635" s="100"/>
      <c r="BK635" s="100"/>
      <c r="BL635" s="100"/>
      <c r="BM635" s="100"/>
      <c r="BN635" s="100"/>
      <c r="BO635" s="100"/>
      <c r="BP635" s="100"/>
      <c r="BQ635" s="100"/>
    </row>
    <row r="636" spans="1:69">
      <c r="A636" s="25"/>
      <c r="C636" s="89"/>
      <c r="D636" s="84"/>
      <c r="E636" s="76"/>
      <c r="F636" s="91"/>
      <c r="G636" s="80"/>
      <c r="H636" s="81"/>
      <c r="I636" s="14"/>
      <c r="J636" s="92"/>
      <c r="K636" s="14"/>
      <c r="L636" s="78"/>
      <c r="M636" s="81"/>
      <c r="N636" s="14"/>
      <c r="O636" s="78"/>
      <c r="P636" s="78"/>
      <c r="Q636" s="93"/>
      <c r="R636" s="80"/>
      <c r="S636" s="80"/>
      <c r="T636" s="69"/>
      <c r="U636" s="78"/>
      <c r="V636" s="69"/>
      <c r="W636" s="80"/>
      <c r="X636" s="80"/>
      <c r="Y636" s="94"/>
      <c r="Z636" s="80"/>
      <c r="AA636" s="80"/>
      <c r="AB636" s="80"/>
      <c r="AC636" s="80"/>
      <c r="AD636" s="69"/>
      <c r="AE636" s="69"/>
      <c r="AF636" s="69"/>
      <c r="AG636" s="95"/>
      <c r="AH636" s="93"/>
      <c r="AI636" s="81"/>
      <c r="AJ636" s="80"/>
      <c r="AK636" s="80"/>
      <c r="AL636" s="78"/>
      <c r="AM636" s="80"/>
      <c r="AN636" s="80"/>
      <c r="AO636" s="80"/>
      <c r="AP636" s="80"/>
      <c r="AQ636" s="80"/>
      <c r="AR636" s="80"/>
      <c r="AS636" s="78"/>
      <c r="AT636" s="96"/>
      <c r="AU636" s="97"/>
      <c r="AV636" s="98"/>
      <c r="AW636" s="99"/>
      <c r="AX636" s="100"/>
      <c r="AY636" s="100"/>
      <c r="AZ636" s="100"/>
      <c r="BA636" s="100"/>
      <c r="BB636" s="100"/>
      <c r="BC636" s="100"/>
      <c r="BD636" s="100"/>
      <c r="BE636" s="100"/>
      <c r="BF636" s="100"/>
      <c r="BG636" s="100"/>
      <c r="BH636" s="100"/>
      <c r="BI636" s="100"/>
      <c r="BJ636" s="100"/>
      <c r="BK636" s="100"/>
      <c r="BL636" s="100"/>
      <c r="BM636" s="100"/>
      <c r="BN636" s="100"/>
      <c r="BO636" s="100"/>
      <c r="BP636" s="100"/>
      <c r="BQ636" s="100"/>
    </row>
    <row r="637" spans="1:69">
      <c r="A637" s="25"/>
      <c r="C637" s="89"/>
      <c r="D637" s="84"/>
      <c r="E637" s="76"/>
      <c r="F637" s="91"/>
      <c r="G637" s="80"/>
      <c r="H637" s="81"/>
      <c r="I637" s="14"/>
      <c r="J637" s="92"/>
      <c r="K637" s="14"/>
      <c r="L637" s="78"/>
      <c r="M637" s="81"/>
      <c r="N637" s="14"/>
      <c r="O637" s="78"/>
      <c r="P637" s="78"/>
      <c r="Q637" s="93"/>
      <c r="R637" s="80"/>
      <c r="S637" s="80"/>
      <c r="T637" s="69"/>
      <c r="U637" s="78"/>
      <c r="V637" s="69"/>
      <c r="W637" s="80"/>
      <c r="X637" s="80"/>
      <c r="Y637" s="94"/>
      <c r="Z637" s="80"/>
      <c r="AA637" s="80"/>
      <c r="AB637" s="80"/>
      <c r="AC637" s="80"/>
      <c r="AD637" s="69"/>
      <c r="AE637" s="69"/>
      <c r="AF637" s="69"/>
      <c r="AG637" s="95"/>
      <c r="AH637" s="93"/>
      <c r="AI637" s="81"/>
      <c r="AJ637" s="80"/>
      <c r="AK637" s="80"/>
      <c r="AL637" s="78"/>
      <c r="AM637" s="80"/>
      <c r="AN637" s="80"/>
      <c r="AO637" s="80"/>
      <c r="AP637" s="80"/>
      <c r="AQ637" s="80"/>
      <c r="AR637" s="80"/>
      <c r="AS637" s="78"/>
      <c r="AT637" s="96"/>
      <c r="AU637" s="97"/>
      <c r="AV637" s="98"/>
      <c r="AW637" s="99"/>
      <c r="AX637" s="100"/>
      <c r="AY637" s="100"/>
      <c r="AZ637" s="100"/>
      <c r="BA637" s="100"/>
      <c r="BB637" s="100"/>
      <c r="BC637" s="100"/>
      <c r="BD637" s="100"/>
      <c r="BE637" s="100"/>
      <c r="BF637" s="100"/>
      <c r="BG637" s="100"/>
      <c r="BH637" s="100"/>
      <c r="BI637" s="100"/>
      <c r="BJ637" s="100"/>
      <c r="BK637" s="100"/>
      <c r="BL637" s="100"/>
      <c r="BM637" s="100"/>
      <c r="BN637" s="100"/>
      <c r="BO637" s="100"/>
      <c r="BP637" s="100"/>
      <c r="BQ637" s="100"/>
    </row>
    <row r="638" spans="1:69">
      <c r="A638" s="25"/>
      <c r="C638" s="89"/>
      <c r="D638" s="84"/>
      <c r="E638" s="76"/>
      <c r="F638" s="91"/>
      <c r="G638" s="80"/>
      <c r="H638" s="81"/>
      <c r="I638" s="14"/>
      <c r="J638" s="92"/>
      <c r="K638" s="14"/>
      <c r="L638" s="78"/>
      <c r="M638" s="81"/>
      <c r="N638" s="14"/>
      <c r="O638" s="78"/>
      <c r="P638" s="78"/>
      <c r="Q638" s="93"/>
      <c r="R638" s="80"/>
      <c r="S638" s="80"/>
      <c r="T638" s="69"/>
      <c r="U638" s="78"/>
      <c r="V638" s="69"/>
      <c r="W638" s="80"/>
      <c r="X638" s="80"/>
      <c r="Y638" s="94"/>
      <c r="Z638" s="80"/>
      <c r="AA638" s="80"/>
      <c r="AB638" s="80"/>
      <c r="AC638" s="80"/>
      <c r="AD638" s="69"/>
      <c r="AE638" s="69"/>
      <c r="AF638" s="69"/>
      <c r="AG638" s="95"/>
      <c r="AH638" s="93"/>
      <c r="AI638" s="81"/>
      <c r="AJ638" s="80"/>
      <c r="AK638" s="80"/>
      <c r="AL638" s="78"/>
      <c r="AM638" s="80"/>
      <c r="AN638" s="80"/>
      <c r="AO638" s="80"/>
      <c r="AP638" s="80"/>
      <c r="AQ638" s="80"/>
      <c r="AR638" s="80"/>
      <c r="AS638" s="78"/>
      <c r="AT638" s="96"/>
      <c r="AU638" s="97"/>
      <c r="AV638" s="98"/>
      <c r="AW638" s="99"/>
      <c r="AX638" s="100"/>
      <c r="AY638" s="100"/>
      <c r="AZ638" s="100"/>
      <c r="BA638" s="100"/>
      <c r="BB638" s="100"/>
      <c r="BC638" s="100"/>
      <c r="BD638" s="100"/>
      <c r="BE638" s="100"/>
      <c r="BF638" s="100"/>
      <c r="BG638" s="100"/>
      <c r="BH638" s="100"/>
      <c r="BI638" s="100"/>
      <c r="BJ638" s="100"/>
      <c r="BK638" s="100"/>
      <c r="BL638" s="100"/>
      <c r="BM638" s="100"/>
      <c r="BN638" s="100"/>
      <c r="BO638" s="100"/>
      <c r="BP638" s="100"/>
      <c r="BQ638" s="100"/>
    </row>
    <row r="639" spans="1:69">
      <c r="A639" s="25"/>
      <c r="C639" s="89"/>
      <c r="D639" s="84"/>
      <c r="E639" s="76"/>
      <c r="F639" s="91"/>
      <c r="G639" s="80"/>
      <c r="H639" s="81"/>
      <c r="I639" s="14"/>
      <c r="J639" s="92"/>
      <c r="K639" s="14"/>
      <c r="L639" s="78"/>
      <c r="M639" s="81"/>
      <c r="N639" s="14"/>
      <c r="O639" s="78"/>
      <c r="P639" s="78"/>
      <c r="Q639" s="93"/>
      <c r="R639" s="80"/>
      <c r="S639" s="80"/>
      <c r="T639" s="69"/>
      <c r="U639" s="78"/>
      <c r="V639" s="69"/>
      <c r="W639" s="80"/>
      <c r="X639" s="80"/>
      <c r="Y639" s="94"/>
      <c r="Z639" s="80"/>
      <c r="AA639" s="80"/>
      <c r="AB639" s="80"/>
      <c r="AC639" s="80"/>
      <c r="AD639" s="69"/>
      <c r="AE639" s="69"/>
      <c r="AF639" s="69"/>
      <c r="AG639" s="95"/>
      <c r="AH639" s="93"/>
      <c r="AI639" s="81"/>
      <c r="AJ639" s="80"/>
      <c r="AK639" s="80"/>
      <c r="AL639" s="78"/>
      <c r="AM639" s="80"/>
      <c r="AN639" s="80"/>
      <c r="AO639" s="80"/>
      <c r="AP639" s="80"/>
      <c r="AQ639" s="80"/>
      <c r="AR639" s="80"/>
      <c r="AS639" s="78"/>
      <c r="AT639" s="96"/>
      <c r="AU639" s="97"/>
      <c r="AV639" s="98"/>
      <c r="AW639" s="99"/>
      <c r="AX639" s="100"/>
      <c r="AY639" s="100"/>
      <c r="AZ639" s="100"/>
      <c r="BA639" s="100"/>
      <c r="BB639" s="100"/>
      <c r="BC639" s="100"/>
      <c r="BD639" s="100"/>
      <c r="BE639" s="100"/>
      <c r="BF639" s="100"/>
      <c r="BG639" s="100"/>
      <c r="BH639" s="100"/>
      <c r="BI639" s="100"/>
      <c r="BJ639" s="100"/>
      <c r="BK639" s="100"/>
      <c r="BL639" s="100"/>
      <c r="BM639" s="100"/>
      <c r="BN639" s="100"/>
      <c r="BO639" s="100"/>
      <c r="BP639" s="100"/>
      <c r="BQ639" s="100"/>
    </row>
    <row r="640" spans="1:69">
      <c r="A640" s="25"/>
      <c r="C640" s="89"/>
      <c r="D640" s="84"/>
      <c r="E640" s="76"/>
      <c r="F640" s="91"/>
      <c r="G640" s="80"/>
      <c r="H640" s="81"/>
      <c r="I640" s="14"/>
      <c r="J640" s="92"/>
      <c r="K640" s="14"/>
      <c r="L640" s="78"/>
      <c r="M640" s="81"/>
      <c r="N640" s="14"/>
      <c r="O640" s="78"/>
      <c r="P640" s="78"/>
      <c r="Q640" s="93"/>
      <c r="R640" s="80"/>
      <c r="S640" s="80"/>
      <c r="T640" s="69"/>
      <c r="U640" s="78"/>
      <c r="V640" s="69"/>
      <c r="W640" s="80"/>
      <c r="X640" s="80"/>
      <c r="Y640" s="94"/>
      <c r="Z640" s="80"/>
      <c r="AA640" s="80"/>
      <c r="AB640" s="80"/>
      <c r="AC640" s="80"/>
      <c r="AD640" s="69"/>
      <c r="AE640" s="69"/>
      <c r="AF640" s="69"/>
      <c r="AG640" s="95"/>
      <c r="AH640" s="93"/>
      <c r="AI640" s="81"/>
      <c r="AJ640" s="80"/>
      <c r="AK640" s="80"/>
      <c r="AL640" s="78"/>
      <c r="AM640" s="80"/>
      <c r="AN640" s="80"/>
      <c r="AO640" s="80"/>
      <c r="AP640" s="80"/>
      <c r="AQ640" s="80"/>
      <c r="AR640" s="80"/>
      <c r="AS640" s="78"/>
      <c r="AT640" s="96"/>
      <c r="AU640" s="97"/>
      <c r="AV640" s="98"/>
      <c r="AW640" s="99"/>
      <c r="AX640" s="100"/>
      <c r="AY640" s="100"/>
      <c r="AZ640" s="100"/>
      <c r="BA640" s="100"/>
      <c r="BB640" s="100"/>
      <c r="BC640" s="100"/>
      <c r="BD640" s="100"/>
      <c r="BE640" s="100"/>
      <c r="BF640" s="100"/>
      <c r="BG640" s="100"/>
      <c r="BH640" s="100"/>
      <c r="BI640" s="100"/>
      <c r="BJ640" s="100"/>
      <c r="BK640" s="100"/>
      <c r="BL640" s="100"/>
      <c r="BM640" s="100"/>
      <c r="BN640" s="100"/>
      <c r="BO640" s="100"/>
      <c r="BP640" s="100"/>
      <c r="BQ640" s="100"/>
    </row>
    <row r="641" spans="1:69">
      <c r="A641" s="25"/>
      <c r="C641" s="89"/>
      <c r="D641" s="84"/>
      <c r="E641" s="76"/>
      <c r="F641" s="91"/>
      <c r="G641" s="80"/>
      <c r="H641" s="81"/>
      <c r="I641" s="14"/>
      <c r="J641" s="92"/>
      <c r="K641" s="14"/>
      <c r="L641" s="78"/>
      <c r="M641" s="81"/>
      <c r="N641" s="14"/>
      <c r="O641" s="78"/>
      <c r="P641" s="78"/>
      <c r="Q641" s="93"/>
      <c r="R641" s="80"/>
      <c r="S641" s="80"/>
      <c r="T641" s="69"/>
      <c r="U641" s="78"/>
      <c r="V641" s="69"/>
      <c r="W641" s="80"/>
      <c r="X641" s="80"/>
      <c r="Y641" s="94"/>
      <c r="Z641" s="80"/>
      <c r="AA641" s="80"/>
      <c r="AB641" s="80"/>
      <c r="AC641" s="80"/>
      <c r="AD641" s="69"/>
      <c r="AE641" s="69"/>
      <c r="AF641" s="69"/>
      <c r="AG641" s="95"/>
      <c r="AH641" s="93"/>
      <c r="AI641" s="81"/>
      <c r="AJ641" s="80"/>
      <c r="AK641" s="80"/>
      <c r="AL641" s="78"/>
      <c r="AM641" s="80"/>
      <c r="AN641" s="80"/>
      <c r="AO641" s="80"/>
      <c r="AP641" s="80"/>
      <c r="AQ641" s="80"/>
      <c r="AR641" s="80"/>
      <c r="AS641" s="78"/>
      <c r="AT641" s="96"/>
      <c r="AU641" s="97"/>
      <c r="AV641" s="98"/>
      <c r="AW641" s="99"/>
      <c r="AX641" s="100"/>
      <c r="AY641" s="100"/>
      <c r="AZ641" s="100"/>
      <c r="BA641" s="100"/>
      <c r="BB641" s="100"/>
      <c r="BC641" s="100"/>
      <c r="BD641" s="100"/>
      <c r="BE641" s="100"/>
      <c r="BF641" s="100"/>
      <c r="BG641" s="100"/>
      <c r="BH641" s="100"/>
      <c r="BI641" s="100"/>
      <c r="BJ641" s="100"/>
      <c r="BK641" s="100"/>
      <c r="BL641" s="100"/>
      <c r="BM641" s="100"/>
      <c r="BN641" s="100"/>
      <c r="BO641" s="100"/>
      <c r="BP641" s="100"/>
      <c r="BQ641" s="100"/>
    </row>
    <row r="642" spans="1:69">
      <c r="A642" s="25"/>
      <c r="C642" s="89"/>
      <c r="D642" s="84"/>
      <c r="E642" s="76"/>
      <c r="F642" s="91"/>
      <c r="G642" s="80"/>
      <c r="H642" s="81"/>
      <c r="I642" s="14"/>
      <c r="J642" s="92"/>
      <c r="K642" s="14"/>
      <c r="L642" s="78"/>
      <c r="M642" s="81"/>
      <c r="N642" s="14"/>
      <c r="O642" s="78"/>
      <c r="P642" s="78"/>
      <c r="Q642" s="93"/>
      <c r="R642" s="80"/>
      <c r="S642" s="80"/>
      <c r="T642" s="69"/>
      <c r="U642" s="78"/>
      <c r="V642" s="69"/>
      <c r="W642" s="80"/>
      <c r="X642" s="80"/>
      <c r="Y642" s="94"/>
      <c r="Z642" s="80"/>
      <c r="AA642" s="80"/>
      <c r="AB642" s="80"/>
      <c r="AC642" s="80"/>
      <c r="AD642" s="69"/>
      <c r="AE642" s="69"/>
      <c r="AF642" s="69"/>
      <c r="AG642" s="95"/>
      <c r="AH642" s="93"/>
      <c r="AI642" s="81"/>
      <c r="AJ642" s="80"/>
      <c r="AK642" s="80"/>
      <c r="AL642" s="78"/>
      <c r="AM642" s="80"/>
      <c r="AN642" s="80"/>
      <c r="AO642" s="80"/>
      <c r="AP642" s="80"/>
      <c r="AQ642" s="80"/>
      <c r="AR642" s="80"/>
      <c r="AS642" s="78"/>
      <c r="AT642" s="96"/>
      <c r="AU642" s="97"/>
      <c r="AV642" s="98"/>
      <c r="AW642" s="99"/>
      <c r="AX642" s="100"/>
      <c r="AY642" s="100"/>
      <c r="AZ642" s="100"/>
      <c r="BA642" s="100"/>
      <c r="BB642" s="100"/>
      <c r="BC642" s="100"/>
      <c r="BD642" s="100"/>
      <c r="BE642" s="100"/>
      <c r="BF642" s="100"/>
      <c r="BG642" s="100"/>
      <c r="BH642" s="100"/>
      <c r="BI642" s="100"/>
      <c r="BJ642" s="100"/>
      <c r="BK642" s="100"/>
      <c r="BL642" s="100"/>
      <c r="BM642" s="100"/>
      <c r="BN642" s="100"/>
      <c r="BO642" s="100"/>
      <c r="BP642" s="100"/>
      <c r="BQ642" s="100"/>
    </row>
    <row r="643" spans="1:69">
      <c r="A643" s="25"/>
      <c r="C643" s="89"/>
      <c r="D643" s="84"/>
      <c r="E643" s="76"/>
      <c r="F643" s="91"/>
      <c r="G643" s="80"/>
      <c r="H643" s="81"/>
      <c r="I643" s="14"/>
      <c r="J643" s="92"/>
      <c r="K643" s="14"/>
      <c r="L643" s="78"/>
      <c r="M643" s="81"/>
      <c r="N643" s="14"/>
      <c r="O643" s="78"/>
      <c r="P643" s="78"/>
      <c r="Q643" s="93"/>
      <c r="R643" s="80"/>
      <c r="S643" s="80"/>
      <c r="T643" s="69"/>
      <c r="U643" s="78"/>
      <c r="V643" s="69"/>
      <c r="W643" s="80"/>
      <c r="X643" s="80"/>
      <c r="Y643" s="94"/>
      <c r="Z643" s="80"/>
      <c r="AA643" s="80"/>
      <c r="AB643" s="80"/>
      <c r="AC643" s="80"/>
      <c r="AD643" s="69"/>
      <c r="AE643" s="69"/>
      <c r="AF643" s="69"/>
      <c r="AG643" s="95"/>
      <c r="AH643" s="93"/>
      <c r="AI643" s="81"/>
      <c r="AJ643" s="80"/>
      <c r="AK643" s="80"/>
      <c r="AL643" s="78"/>
      <c r="AM643" s="80"/>
      <c r="AN643" s="80"/>
      <c r="AO643" s="80"/>
      <c r="AP643" s="80"/>
      <c r="AQ643" s="80"/>
      <c r="AR643" s="80"/>
      <c r="AS643" s="78"/>
      <c r="AT643" s="96"/>
      <c r="AU643" s="97"/>
      <c r="AV643" s="98"/>
      <c r="AW643" s="99"/>
      <c r="AX643" s="100"/>
      <c r="AY643" s="100"/>
      <c r="AZ643" s="100"/>
      <c r="BA643" s="100"/>
      <c r="BB643" s="100"/>
      <c r="BC643" s="100"/>
      <c r="BD643" s="100"/>
      <c r="BE643" s="100"/>
      <c r="BF643" s="100"/>
      <c r="BG643" s="100"/>
      <c r="BH643" s="100"/>
      <c r="BI643" s="100"/>
      <c r="BJ643" s="100"/>
      <c r="BK643" s="100"/>
      <c r="BL643" s="100"/>
      <c r="BM643" s="100"/>
      <c r="BN643" s="100"/>
      <c r="BO643" s="100"/>
      <c r="BP643" s="100"/>
      <c r="BQ643" s="100"/>
    </row>
    <row r="644" spans="1:69">
      <c r="A644" s="25"/>
      <c r="C644" s="89"/>
      <c r="D644" s="84"/>
      <c r="E644" s="76"/>
      <c r="F644" s="91"/>
      <c r="G644" s="80"/>
      <c r="H644" s="81"/>
      <c r="I644" s="14"/>
      <c r="J644" s="92"/>
      <c r="K644" s="14"/>
      <c r="L644" s="78"/>
      <c r="M644" s="81"/>
      <c r="N644" s="14"/>
      <c r="O644" s="78"/>
      <c r="P644" s="78"/>
      <c r="Q644" s="93"/>
      <c r="R644" s="80"/>
      <c r="S644" s="80"/>
      <c r="T644" s="69"/>
      <c r="U644" s="78"/>
      <c r="V644" s="69"/>
      <c r="W644" s="80"/>
      <c r="X644" s="80"/>
      <c r="Y644" s="94"/>
      <c r="Z644" s="80"/>
      <c r="AA644" s="80"/>
      <c r="AB644" s="80"/>
      <c r="AC644" s="80"/>
      <c r="AD644" s="69"/>
      <c r="AE644" s="69"/>
      <c r="AF644" s="69"/>
      <c r="AG644" s="95"/>
      <c r="AH644" s="93"/>
      <c r="AI644" s="81"/>
      <c r="AJ644" s="80"/>
      <c r="AK644" s="80"/>
      <c r="AL644" s="78"/>
      <c r="AM644" s="80"/>
      <c r="AN644" s="80"/>
      <c r="AO644" s="80"/>
      <c r="AP644" s="80"/>
      <c r="AQ644" s="80"/>
      <c r="AR644" s="80"/>
      <c r="AS644" s="78"/>
      <c r="AT644" s="96"/>
      <c r="AU644" s="97"/>
      <c r="AV644" s="98"/>
      <c r="AW644" s="99"/>
      <c r="AX644" s="100"/>
      <c r="AY644" s="100"/>
      <c r="AZ644" s="100"/>
      <c r="BA644" s="100"/>
      <c r="BB644" s="100"/>
      <c r="BC644" s="100"/>
      <c r="BD644" s="100"/>
      <c r="BE644" s="100"/>
      <c r="BF644" s="100"/>
      <c r="BG644" s="100"/>
      <c r="BH644" s="100"/>
      <c r="BI644" s="100"/>
      <c r="BJ644" s="100"/>
      <c r="BK644" s="100"/>
      <c r="BL644" s="100"/>
      <c r="BM644" s="100"/>
      <c r="BN644" s="100"/>
      <c r="BO644" s="100"/>
      <c r="BP644" s="100"/>
      <c r="BQ644" s="100"/>
    </row>
    <row r="645" spans="1:69">
      <c r="A645" s="25"/>
      <c r="C645" s="89"/>
      <c r="D645" s="84"/>
      <c r="E645" s="76"/>
      <c r="F645" s="91"/>
      <c r="G645" s="80"/>
      <c r="H645" s="81"/>
      <c r="I645" s="14"/>
      <c r="J645" s="92"/>
      <c r="K645" s="14"/>
      <c r="L645" s="78"/>
      <c r="M645" s="81"/>
      <c r="N645" s="14"/>
      <c r="O645" s="78"/>
      <c r="P645" s="78"/>
      <c r="Q645" s="93"/>
      <c r="R645" s="80"/>
      <c r="S645" s="80"/>
      <c r="T645" s="69"/>
      <c r="U645" s="78"/>
      <c r="V645" s="69"/>
      <c r="W645" s="80"/>
      <c r="X645" s="80"/>
      <c r="Y645" s="94"/>
      <c r="Z645" s="80"/>
      <c r="AA645" s="80"/>
      <c r="AB645" s="80"/>
      <c r="AC645" s="80"/>
      <c r="AD645" s="69"/>
      <c r="AE645" s="69"/>
      <c r="AF645" s="69"/>
      <c r="AG645" s="95"/>
      <c r="AH645" s="93"/>
      <c r="AI645" s="81"/>
      <c r="AJ645" s="80"/>
      <c r="AK645" s="80"/>
      <c r="AL645" s="78"/>
      <c r="AM645" s="80"/>
      <c r="AN645" s="80"/>
      <c r="AO645" s="80"/>
      <c r="AP645" s="80"/>
      <c r="AQ645" s="80"/>
      <c r="AR645" s="80"/>
      <c r="AS645" s="78"/>
      <c r="AT645" s="96"/>
      <c r="AU645" s="97"/>
      <c r="AV645" s="98"/>
      <c r="AW645" s="99"/>
      <c r="AX645" s="100"/>
      <c r="AY645" s="100"/>
      <c r="AZ645" s="100"/>
      <c r="BA645" s="100"/>
      <c r="BB645" s="100"/>
      <c r="BC645" s="100"/>
      <c r="BD645" s="100"/>
      <c r="BE645" s="100"/>
      <c r="BF645" s="100"/>
      <c r="BG645" s="100"/>
      <c r="BH645" s="100"/>
      <c r="BI645" s="100"/>
      <c r="BJ645" s="100"/>
      <c r="BK645" s="100"/>
      <c r="BL645" s="100"/>
      <c r="BM645" s="100"/>
      <c r="BN645" s="100"/>
      <c r="BO645" s="100"/>
      <c r="BP645" s="100"/>
      <c r="BQ645" s="100"/>
    </row>
    <row r="646" spans="1:69">
      <c r="A646" s="25"/>
      <c r="C646" s="89"/>
      <c r="D646" s="84"/>
      <c r="E646" s="76"/>
      <c r="F646" s="91"/>
      <c r="G646" s="80"/>
      <c r="H646" s="81"/>
      <c r="I646" s="14"/>
      <c r="J646" s="92"/>
      <c r="K646" s="14"/>
      <c r="L646" s="78"/>
      <c r="M646" s="81"/>
      <c r="N646" s="14"/>
      <c r="O646" s="78"/>
      <c r="P646" s="78"/>
      <c r="Q646" s="93"/>
      <c r="R646" s="80"/>
      <c r="S646" s="80"/>
      <c r="T646" s="69"/>
      <c r="U646" s="78"/>
      <c r="V646" s="69"/>
      <c r="W646" s="80"/>
      <c r="X646" s="80"/>
      <c r="Y646" s="94"/>
      <c r="Z646" s="80"/>
      <c r="AA646" s="80"/>
      <c r="AB646" s="80"/>
      <c r="AC646" s="80"/>
      <c r="AD646" s="69"/>
      <c r="AE646" s="69"/>
      <c r="AF646" s="69"/>
      <c r="AG646" s="95"/>
      <c r="AH646" s="93"/>
      <c r="AI646" s="81"/>
      <c r="AJ646" s="80"/>
      <c r="AK646" s="80"/>
      <c r="AL646" s="78"/>
      <c r="AM646" s="80"/>
      <c r="AN646" s="80"/>
      <c r="AO646" s="80"/>
      <c r="AP646" s="80"/>
      <c r="AQ646" s="80"/>
      <c r="AR646" s="80"/>
      <c r="AS646" s="78"/>
      <c r="AT646" s="96"/>
      <c r="AU646" s="97"/>
      <c r="AV646" s="98"/>
      <c r="AW646" s="99"/>
      <c r="AX646" s="100"/>
      <c r="AY646" s="100"/>
      <c r="AZ646" s="100"/>
      <c r="BA646" s="100"/>
      <c r="BB646" s="100"/>
      <c r="BC646" s="100"/>
      <c r="BD646" s="100"/>
      <c r="BE646" s="100"/>
      <c r="BF646" s="100"/>
      <c r="BG646" s="100"/>
      <c r="BH646" s="100"/>
      <c r="BI646" s="100"/>
      <c r="BJ646" s="100"/>
      <c r="BK646" s="100"/>
      <c r="BL646" s="100"/>
      <c r="BM646" s="100"/>
      <c r="BN646" s="100"/>
      <c r="BO646" s="100"/>
      <c r="BP646" s="100"/>
      <c r="BQ646" s="100"/>
    </row>
    <row r="647" spans="1:69">
      <c r="A647" s="25"/>
      <c r="C647" s="89"/>
      <c r="D647" s="84"/>
      <c r="E647" s="76"/>
      <c r="F647" s="91"/>
      <c r="G647" s="80"/>
      <c r="H647" s="81"/>
      <c r="I647" s="14"/>
      <c r="J647" s="92"/>
      <c r="K647" s="14"/>
      <c r="L647" s="78"/>
      <c r="M647" s="81"/>
      <c r="N647" s="14"/>
      <c r="O647" s="78"/>
      <c r="P647" s="78"/>
      <c r="Q647" s="93"/>
      <c r="R647" s="80"/>
      <c r="S647" s="80"/>
      <c r="T647" s="69"/>
      <c r="U647" s="78"/>
      <c r="V647" s="69"/>
      <c r="W647" s="80"/>
      <c r="X647" s="80"/>
      <c r="Y647" s="94"/>
      <c r="Z647" s="80"/>
      <c r="AA647" s="80"/>
      <c r="AB647" s="80"/>
      <c r="AC647" s="80"/>
      <c r="AD647" s="69"/>
      <c r="AE647" s="69"/>
      <c r="AF647" s="69"/>
      <c r="AG647" s="95"/>
      <c r="AH647" s="93"/>
      <c r="AI647" s="81"/>
      <c r="AJ647" s="80"/>
      <c r="AK647" s="80"/>
      <c r="AL647" s="78"/>
      <c r="AM647" s="80"/>
      <c r="AN647" s="80"/>
      <c r="AO647" s="80"/>
      <c r="AP647" s="80"/>
      <c r="AQ647" s="80"/>
      <c r="AR647" s="80"/>
      <c r="AS647" s="78"/>
      <c r="AT647" s="96"/>
      <c r="AU647" s="97"/>
      <c r="AV647" s="98"/>
      <c r="AW647" s="99"/>
      <c r="AX647" s="100"/>
      <c r="AY647" s="100"/>
      <c r="AZ647" s="100"/>
      <c r="BA647" s="100"/>
      <c r="BB647" s="100"/>
      <c r="BC647" s="100"/>
      <c r="BD647" s="100"/>
      <c r="BE647" s="100"/>
      <c r="BF647" s="100"/>
      <c r="BG647" s="100"/>
      <c r="BH647" s="100"/>
      <c r="BI647" s="100"/>
      <c r="BJ647" s="100"/>
      <c r="BK647" s="100"/>
      <c r="BL647" s="100"/>
      <c r="BM647" s="100"/>
      <c r="BN647" s="100"/>
      <c r="BO647" s="100"/>
      <c r="BP647" s="100"/>
      <c r="BQ647" s="100"/>
    </row>
    <row r="648" spans="1:69">
      <c r="A648" s="25"/>
      <c r="C648" s="89"/>
      <c r="D648" s="84"/>
      <c r="E648" s="76"/>
      <c r="F648" s="91"/>
      <c r="G648" s="80"/>
      <c r="H648" s="81"/>
      <c r="I648" s="14"/>
      <c r="J648" s="92"/>
      <c r="K648" s="14"/>
      <c r="L648" s="78"/>
      <c r="M648" s="81"/>
      <c r="N648" s="14"/>
      <c r="O648" s="78"/>
      <c r="P648" s="78"/>
      <c r="Q648" s="93"/>
      <c r="R648" s="80"/>
      <c r="S648" s="80"/>
      <c r="T648" s="69"/>
      <c r="U648" s="78"/>
      <c r="V648" s="69"/>
      <c r="W648" s="80"/>
      <c r="X648" s="80"/>
      <c r="Y648" s="94"/>
      <c r="Z648" s="80"/>
      <c r="AA648" s="80"/>
      <c r="AB648" s="80"/>
      <c r="AC648" s="80"/>
      <c r="AD648" s="69"/>
      <c r="AE648" s="69"/>
      <c r="AF648" s="69"/>
      <c r="AG648" s="95"/>
      <c r="AH648" s="93"/>
      <c r="AI648" s="81"/>
      <c r="AJ648" s="80"/>
      <c r="AK648" s="80"/>
      <c r="AL648" s="78"/>
      <c r="AM648" s="80"/>
      <c r="AN648" s="80"/>
      <c r="AO648" s="80"/>
      <c r="AP648" s="80"/>
      <c r="AQ648" s="80"/>
      <c r="AR648" s="80"/>
      <c r="AS648" s="78"/>
      <c r="AT648" s="96"/>
      <c r="AU648" s="97"/>
      <c r="AV648" s="98"/>
      <c r="AW648" s="99"/>
      <c r="AX648" s="100"/>
      <c r="AY648" s="100"/>
      <c r="AZ648" s="100"/>
      <c r="BA648" s="100"/>
      <c r="BB648" s="100"/>
      <c r="BC648" s="100"/>
      <c r="BD648" s="100"/>
      <c r="BE648" s="100"/>
      <c r="BF648" s="100"/>
      <c r="BG648" s="100"/>
      <c r="BH648" s="100"/>
      <c r="BI648" s="100"/>
      <c r="BJ648" s="100"/>
      <c r="BK648" s="100"/>
      <c r="BL648" s="100"/>
      <c r="BM648" s="100"/>
      <c r="BN648" s="100"/>
      <c r="BO648" s="100"/>
      <c r="BP648" s="100"/>
      <c r="BQ648" s="100"/>
    </row>
    <row r="649" spans="1:69">
      <c r="A649" s="25"/>
      <c r="C649" s="89"/>
      <c r="D649" s="84"/>
      <c r="E649" s="76"/>
      <c r="F649" s="91"/>
      <c r="G649" s="80"/>
      <c r="H649" s="81"/>
      <c r="I649" s="14"/>
      <c r="J649" s="92"/>
      <c r="K649" s="14"/>
      <c r="L649" s="78"/>
      <c r="M649" s="81"/>
      <c r="N649" s="14"/>
      <c r="O649" s="78"/>
      <c r="P649" s="78"/>
      <c r="Q649" s="93"/>
      <c r="R649" s="80"/>
      <c r="S649" s="80"/>
      <c r="T649" s="69"/>
      <c r="U649" s="78"/>
      <c r="V649" s="69"/>
      <c r="W649" s="80"/>
      <c r="X649" s="80"/>
      <c r="Y649" s="94"/>
      <c r="Z649" s="80"/>
      <c r="AA649" s="80"/>
      <c r="AB649" s="80"/>
      <c r="AC649" s="80"/>
      <c r="AD649" s="69"/>
      <c r="AE649" s="69"/>
      <c r="AF649" s="69"/>
      <c r="AG649" s="95"/>
      <c r="AH649" s="93"/>
      <c r="AI649" s="81"/>
      <c r="AJ649" s="80"/>
      <c r="AK649" s="80"/>
      <c r="AL649" s="78"/>
      <c r="AM649" s="80"/>
      <c r="AN649" s="80"/>
      <c r="AO649" s="80"/>
      <c r="AP649" s="80"/>
      <c r="AQ649" s="80"/>
      <c r="AR649" s="80"/>
      <c r="AS649" s="78"/>
      <c r="AT649" s="96"/>
      <c r="AU649" s="97"/>
      <c r="AV649" s="98"/>
      <c r="AW649" s="99"/>
      <c r="AX649" s="100"/>
      <c r="AY649" s="100"/>
      <c r="AZ649" s="100"/>
      <c r="BA649" s="100"/>
      <c r="BB649" s="100"/>
      <c r="BC649" s="100"/>
      <c r="BD649" s="100"/>
      <c r="BE649" s="100"/>
      <c r="BF649" s="100"/>
      <c r="BG649" s="100"/>
      <c r="BH649" s="100"/>
      <c r="BI649" s="100"/>
      <c r="BJ649" s="100"/>
      <c r="BK649" s="100"/>
      <c r="BL649" s="100"/>
      <c r="BM649" s="100"/>
      <c r="BN649" s="100"/>
      <c r="BO649" s="100"/>
      <c r="BP649" s="100"/>
      <c r="BQ649" s="100"/>
    </row>
    <row r="650" spans="1:69">
      <c r="A650" s="25"/>
      <c r="C650" s="89"/>
      <c r="D650" s="84"/>
      <c r="E650" s="76"/>
      <c r="F650" s="91"/>
      <c r="G650" s="80"/>
      <c r="H650" s="81"/>
      <c r="I650" s="14"/>
      <c r="J650" s="92"/>
      <c r="K650" s="14"/>
      <c r="L650" s="78"/>
      <c r="M650" s="81"/>
      <c r="N650" s="14"/>
      <c r="O650" s="78"/>
      <c r="P650" s="78"/>
      <c r="Q650" s="93"/>
      <c r="R650" s="80"/>
      <c r="S650" s="80"/>
      <c r="T650" s="69"/>
      <c r="U650" s="78"/>
      <c r="V650" s="69"/>
      <c r="W650" s="80"/>
      <c r="X650" s="80"/>
      <c r="Y650" s="94"/>
      <c r="Z650" s="80"/>
      <c r="AA650" s="80"/>
      <c r="AB650" s="80"/>
      <c r="AC650" s="80"/>
      <c r="AD650" s="69"/>
      <c r="AE650" s="69"/>
      <c r="AF650" s="69"/>
      <c r="AG650" s="95"/>
      <c r="AH650" s="93"/>
      <c r="AI650" s="81"/>
      <c r="AJ650" s="80"/>
      <c r="AK650" s="80"/>
      <c r="AL650" s="78"/>
      <c r="AM650" s="80"/>
      <c r="AN650" s="80"/>
      <c r="AO650" s="80"/>
      <c r="AP650" s="80"/>
      <c r="AQ650" s="80"/>
      <c r="AR650" s="80"/>
      <c r="AS650" s="78"/>
      <c r="AT650" s="96"/>
      <c r="AU650" s="97"/>
      <c r="AV650" s="98"/>
      <c r="AW650" s="99"/>
      <c r="AX650" s="100"/>
      <c r="AY650" s="100"/>
      <c r="AZ650" s="100"/>
      <c r="BA650" s="100"/>
      <c r="BB650" s="100"/>
      <c r="BC650" s="100"/>
      <c r="BD650" s="100"/>
      <c r="BE650" s="100"/>
      <c r="BF650" s="100"/>
      <c r="BG650" s="100"/>
      <c r="BH650" s="100"/>
      <c r="BI650" s="100"/>
      <c r="BJ650" s="100"/>
      <c r="BK650" s="100"/>
      <c r="BL650" s="100"/>
      <c r="BM650" s="100"/>
      <c r="BN650" s="100"/>
      <c r="BO650" s="100"/>
      <c r="BP650" s="100"/>
      <c r="BQ650" s="100"/>
    </row>
    <row r="651" spans="1:69">
      <c r="A651" s="25"/>
      <c r="C651" s="89"/>
      <c r="D651" s="84"/>
      <c r="E651" s="76"/>
      <c r="F651" s="91"/>
      <c r="G651" s="80"/>
      <c r="H651" s="81"/>
      <c r="I651" s="14"/>
      <c r="J651" s="92"/>
      <c r="K651" s="14"/>
      <c r="L651" s="78"/>
      <c r="M651" s="81"/>
      <c r="N651" s="14"/>
      <c r="O651" s="78"/>
      <c r="P651" s="78"/>
      <c r="Q651" s="93"/>
      <c r="R651" s="80"/>
      <c r="S651" s="80"/>
      <c r="T651" s="69"/>
      <c r="U651" s="78"/>
      <c r="V651" s="69"/>
      <c r="W651" s="80"/>
      <c r="X651" s="80"/>
      <c r="Y651" s="94"/>
      <c r="Z651" s="80"/>
      <c r="AA651" s="80"/>
      <c r="AB651" s="80"/>
      <c r="AC651" s="80"/>
      <c r="AD651" s="69"/>
      <c r="AE651" s="69"/>
      <c r="AF651" s="69"/>
      <c r="AG651" s="95"/>
      <c r="AH651" s="93"/>
      <c r="AI651" s="81"/>
      <c r="AJ651" s="80"/>
      <c r="AK651" s="80"/>
      <c r="AL651" s="78"/>
      <c r="AM651" s="80"/>
      <c r="AN651" s="80"/>
      <c r="AO651" s="80"/>
      <c r="AP651" s="80"/>
      <c r="AQ651" s="80"/>
      <c r="AR651" s="80"/>
      <c r="AS651" s="78"/>
      <c r="AT651" s="96"/>
      <c r="AU651" s="97"/>
      <c r="AV651" s="98"/>
      <c r="AW651" s="99"/>
      <c r="AX651" s="100"/>
      <c r="AY651" s="100"/>
      <c r="AZ651" s="100"/>
      <c r="BA651" s="100"/>
      <c r="BB651" s="100"/>
      <c r="BC651" s="100"/>
      <c r="BD651" s="100"/>
      <c r="BE651" s="100"/>
      <c r="BF651" s="100"/>
      <c r="BG651" s="100"/>
      <c r="BH651" s="100"/>
      <c r="BI651" s="100"/>
      <c r="BJ651" s="100"/>
      <c r="BK651" s="100"/>
      <c r="BL651" s="100"/>
      <c r="BM651" s="100"/>
      <c r="BN651" s="100"/>
      <c r="BO651" s="100"/>
      <c r="BP651" s="100"/>
      <c r="BQ651" s="100"/>
    </row>
    <row r="652" spans="1:69">
      <c r="A652" s="25"/>
      <c r="C652" s="89"/>
      <c r="D652" s="84"/>
      <c r="E652" s="76"/>
      <c r="F652" s="91"/>
      <c r="G652" s="80"/>
      <c r="H652" s="81"/>
      <c r="I652" s="14"/>
      <c r="J652" s="92"/>
      <c r="K652" s="14"/>
      <c r="L652" s="78"/>
      <c r="M652" s="81"/>
      <c r="N652" s="14"/>
      <c r="O652" s="78"/>
      <c r="P652" s="78"/>
      <c r="Q652" s="93"/>
      <c r="R652" s="80"/>
      <c r="S652" s="80"/>
      <c r="T652" s="69"/>
      <c r="U652" s="78"/>
      <c r="V652" s="69"/>
      <c r="W652" s="80"/>
      <c r="X652" s="80"/>
      <c r="Y652" s="94"/>
      <c r="Z652" s="80"/>
      <c r="AA652" s="80"/>
      <c r="AB652" s="80"/>
      <c r="AC652" s="80"/>
      <c r="AD652" s="69"/>
      <c r="AE652" s="69"/>
      <c r="AF652" s="69"/>
      <c r="AG652" s="95"/>
      <c r="AH652" s="93"/>
      <c r="AI652" s="81"/>
      <c r="AJ652" s="80"/>
      <c r="AK652" s="80"/>
      <c r="AL652" s="78"/>
      <c r="AM652" s="80"/>
      <c r="AN652" s="80"/>
      <c r="AO652" s="80"/>
      <c r="AP652" s="80"/>
      <c r="AQ652" s="80"/>
      <c r="AR652" s="80"/>
      <c r="AS652" s="78"/>
      <c r="AT652" s="96"/>
      <c r="AU652" s="97"/>
      <c r="AV652" s="98"/>
      <c r="AW652" s="99"/>
      <c r="AX652" s="100"/>
      <c r="AY652" s="100"/>
      <c r="AZ652" s="100"/>
      <c r="BA652" s="100"/>
      <c r="BB652" s="100"/>
      <c r="BC652" s="100"/>
      <c r="BD652" s="100"/>
      <c r="BE652" s="100"/>
      <c r="BF652" s="100"/>
      <c r="BG652" s="100"/>
      <c r="BH652" s="100"/>
      <c r="BI652" s="100"/>
      <c r="BJ652" s="100"/>
      <c r="BK652" s="100"/>
      <c r="BL652" s="100"/>
      <c r="BM652" s="100"/>
      <c r="BN652" s="100"/>
      <c r="BO652" s="100"/>
      <c r="BP652" s="100"/>
      <c r="BQ652" s="100"/>
    </row>
    <row r="653" spans="1:69">
      <c r="A653" s="25"/>
      <c r="C653" s="89"/>
      <c r="D653" s="84"/>
      <c r="E653" s="76"/>
      <c r="F653" s="91"/>
      <c r="G653" s="80"/>
      <c r="H653" s="81"/>
      <c r="I653" s="14"/>
      <c r="J653" s="92"/>
      <c r="K653" s="14"/>
      <c r="L653" s="78"/>
      <c r="M653" s="81"/>
      <c r="N653" s="14"/>
      <c r="O653" s="78"/>
      <c r="P653" s="78"/>
      <c r="Q653" s="93"/>
      <c r="R653" s="80"/>
      <c r="S653" s="80"/>
      <c r="T653" s="69"/>
      <c r="U653" s="78"/>
      <c r="V653" s="69"/>
      <c r="W653" s="80"/>
      <c r="X653" s="80"/>
      <c r="Y653" s="94"/>
      <c r="Z653" s="80"/>
      <c r="AA653" s="80"/>
      <c r="AB653" s="80"/>
      <c r="AC653" s="80"/>
      <c r="AD653" s="69"/>
      <c r="AE653" s="69"/>
      <c r="AF653" s="69"/>
      <c r="AG653" s="95"/>
      <c r="AH653" s="93"/>
      <c r="AI653" s="81"/>
      <c r="AJ653" s="80"/>
      <c r="AK653" s="80"/>
      <c r="AL653" s="78"/>
      <c r="AM653" s="80"/>
      <c r="AN653" s="80"/>
      <c r="AO653" s="80"/>
      <c r="AP653" s="80"/>
      <c r="AQ653" s="80"/>
      <c r="AR653" s="80"/>
      <c r="AS653" s="78"/>
      <c r="AT653" s="96"/>
      <c r="AU653" s="97"/>
      <c r="AV653" s="98"/>
      <c r="AW653" s="99"/>
      <c r="AX653" s="100"/>
      <c r="AY653" s="100"/>
      <c r="AZ653" s="100"/>
      <c r="BA653" s="100"/>
      <c r="BB653" s="100"/>
      <c r="BC653" s="100"/>
      <c r="BD653" s="100"/>
      <c r="BE653" s="100"/>
      <c r="BF653" s="100"/>
      <c r="BG653" s="100"/>
      <c r="BH653" s="100"/>
      <c r="BI653" s="100"/>
      <c r="BJ653" s="100"/>
      <c r="BK653" s="100"/>
      <c r="BL653" s="100"/>
      <c r="BM653" s="100"/>
      <c r="BN653" s="100"/>
      <c r="BO653" s="100"/>
      <c r="BP653" s="100"/>
      <c r="BQ653" s="100"/>
    </row>
    <row r="654" spans="1:69">
      <c r="A654" s="25"/>
      <c r="C654" s="89"/>
      <c r="D654" s="84"/>
      <c r="E654" s="76"/>
      <c r="F654" s="91"/>
      <c r="G654" s="80"/>
      <c r="H654" s="81"/>
      <c r="I654" s="14"/>
      <c r="J654" s="92"/>
      <c r="K654" s="14"/>
      <c r="L654" s="78"/>
      <c r="M654" s="81"/>
      <c r="N654" s="14"/>
      <c r="O654" s="78"/>
      <c r="P654" s="78"/>
      <c r="Q654" s="93"/>
      <c r="R654" s="80"/>
      <c r="S654" s="80"/>
      <c r="T654" s="69"/>
      <c r="U654" s="78"/>
      <c r="V654" s="69"/>
      <c r="W654" s="80"/>
      <c r="X654" s="80"/>
      <c r="Y654" s="94"/>
      <c r="Z654" s="80"/>
      <c r="AA654" s="80"/>
      <c r="AB654" s="80"/>
      <c r="AC654" s="80"/>
      <c r="AD654" s="69"/>
      <c r="AE654" s="69"/>
      <c r="AF654" s="69"/>
      <c r="AG654" s="95"/>
      <c r="AH654" s="93"/>
      <c r="AI654" s="81"/>
      <c r="AJ654" s="80"/>
      <c r="AK654" s="80"/>
      <c r="AL654" s="78"/>
      <c r="AM654" s="80"/>
      <c r="AN654" s="80"/>
      <c r="AO654" s="80"/>
      <c r="AP654" s="80"/>
      <c r="AQ654" s="80"/>
      <c r="AR654" s="80"/>
      <c r="AS654" s="78"/>
      <c r="AT654" s="96"/>
      <c r="AU654" s="97"/>
      <c r="AV654" s="98"/>
      <c r="AW654" s="99"/>
      <c r="AX654" s="100"/>
      <c r="AY654" s="100"/>
      <c r="AZ654" s="100"/>
      <c r="BA654" s="100"/>
      <c r="BB654" s="100"/>
      <c r="BC654" s="100"/>
      <c r="BD654" s="100"/>
      <c r="BE654" s="100"/>
      <c r="BF654" s="100"/>
      <c r="BG654" s="100"/>
      <c r="BH654" s="100"/>
      <c r="BI654" s="100"/>
      <c r="BJ654" s="100"/>
      <c r="BK654" s="100"/>
      <c r="BL654" s="100"/>
      <c r="BM654" s="100"/>
      <c r="BN654" s="100"/>
      <c r="BO654" s="100"/>
      <c r="BP654" s="100"/>
      <c r="BQ654" s="100"/>
    </row>
    <row r="655" spans="1:69">
      <c r="A655" s="25"/>
      <c r="C655" s="89"/>
      <c r="D655" s="84"/>
      <c r="E655" s="76"/>
      <c r="F655" s="91"/>
      <c r="G655" s="80"/>
      <c r="H655" s="81"/>
      <c r="I655" s="14"/>
      <c r="J655" s="92"/>
      <c r="K655" s="14"/>
      <c r="L655" s="78"/>
      <c r="M655" s="81"/>
      <c r="N655" s="14"/>
      <c r="O655" s="78"/>
      <c r="P655" s="78"/>
      <c r="Q655" s="93"/>
      <c r="R655" s="80"/>
      <c r="S655" s="80"/>
      <c r="T655" s="69"/>
      <c r="U655" s="78"/>
      <c r="V655" s="69"/>
      <c r="W655" s="80"/>
      <c r="X655" s="80"/>
      <c r="Y655" s="94"/>
      <c r="Z655" s="80"/>
      <c r="AA655" s="80"/>
      <c r="AB655" s="80"/>
      <c r="AC655" s="80"/>
      <c r="AD655" s="69"/>
      <c r="AE655" s="69"/>
      <c r="AF655" s="69"/>
      <c r="AG655" s="95"/>
      <c r="AH655" s="93"/>
      <c r="AI655" s="81"/>
      <c r="AJ655" s="80"/>
      <c r="AK655" s="80"/>
      <c r="AL655" s="78"/>
      <c r="AM655" s="80"/>
      <c r="AN655" s="80"/>
      <c r="AO655" s="80"/>
      <c r="AP655" s="80"/>
      <c r="AQ655" s="80"/>
      <c r="AR655" s="80"/>
      <c r="AS655" s="78"/>
      <c r="AT655" s="96"/>
      <c r="AU655" s="97"/>
      <c r="AV655" s="98"/>
      <c r="AW655" s="99"/>
      <c r="AX655" s="100"/>
      <c r="AY655" s="100"/>
      <c r="AZ655" s="100"/>
      <c r="BA655" s="100"/>
      <c r="BB655" s="100"/>
      <c r="BC655" s="100"/>
      <c r="BD655" s="100"/>
      <c r="BE655" s="100"/>
      <c r="BF655" s="100"/>
      <c r="BG655" s="100"/>
      <c r="BH655" s="100"/>
      <c r="BI655" s="100"/>
      <c r="BJ655" s="100"/>
      <c r="BK655" s="100"/>
      <c r="BL655" s="100"/>
      <c r="BM655" s="100"/>
      <c r="BN655" s="100"/>
      <c r="BO655" s="100"/>
      <c r="BP655" s="100"/>
      <c r="BQ655" s="100"/>
    </row>
    <row r="656" spans="1:69">
      <c r="A656" s="25"/>
      <c r="C656" s="89"/>
      <c r="D656" s="84"/>
      <c r="E656" s="76"/>
      <c r="F656" s="91"/>
      <c r="G656" s="80"/>
      <c r="H656" s="81"/>
      <c r="I656" s="14"/>
      <c r="J656" s="92"/>
      <c r="K656" s="14"/>
      <c r="L656" s="78"/>
      <c r="M656" s="81"/>
      <c r="N656" s="14"/>
      <c r="O656" s="78"/>
      <c r="P656" s="78"/>
      <c r="Q656" s="93"/>
      <c r="R656" s="80"/>
      <c r="S656" s="80"/>
      <c r="T656" s="69"/>
      <c r="U656" s="78"/>
      <c r="V656" s="69"/>
      <c r="W656" s="80"/>
      <c r="X656" s="80"/>
      <c r="Y656" s="94"/>
      <c r="Z656" s="80"/>
      <c r="AA656" s="80"/>
      <c r="AB656" s="80"/>
      <c r="AC656" s="80"/>
      <c r="AD656" s="69"/>
      <c r="AE656" s="69"/>
      <c r="AF656" s="69"/>
      <c r="AG656" s="95"/>
      <c r="AH656" s="93"/>
      <c r="AI656" s="81"/>
      <c r="AJ656" s="80"/>
      <c r="AK656" s="80"/>
      <c r="AL656" s="78"/>
      <c r="AM656" s="80"/>
      <c r="AN656" s="80"/>
      <c r="AO656" s="80"/>
      <c r="AP656" s="80"/>
      <c r="AQ656" s="80"/>
      <c r="AR656" s="80"/>
      <c r="AS656" s="78"/>
      <c r="AT656" s="96"/>
      <c r="AU656" s="97"/>
      <c r="AV656" s="98"/>
      <c r="AW656" s="99"/>
      <c r="AX656" s="100"/>
      <c r="AY656" s="100"/>
      <c r="AZ656" s="100"/>
      <c r="BA656" s="100"/>
      <c r="BB656" s="100"/>
      <c r="BC656" s="100"/>
      <c r="BD656" s="100"/>
      <c r="BE656" s="100"/>
      <c r="BF656" s="100"/>
      <c r="BG656" s="100"/>
      <c r="BH656" s="100"/>
      <c r="BI656" s="100"/>
      <c r="BJ656" s="100"/>
      <c r="BK656" s="100"/>
      <c r="BL656" s="100"/>
      <c r="BM656" s="100"/>
      <c r="BN656" s="100"/>
      <c r="BO656" s="100"/>
      <c r="BP656" s="100"/>
      <c r="BQ656" s="100"/>
    </row>
    <row r="657" spans="1:69">
      <c r="A657" s="25"/>
      <c r="C657" s="89"/>
      <c r="D657" s="84"/>
      <c r="E657" s="76"/>
      <c r="F657" s="91"/>
      <c r="G657" s="80"/>
      <c r="H657" s="81"/>
      <c r="I657" s="14"/>
      <c r="J657" s="92"/>
      <c r="K657" s="14"/>
      <c r="L657" s="78"/>
      <c r="M657" s="81"/>
      <c r="N657" s="14"/>
      <c r="O657" s="78"/>
      <c r="P657" s="78"/>
      <c r="Q657" s="93"/>
      <c r="R657" s="80"/>
      <c r="S657" s="80"/>
      <c r="T657" s="69"/>
      <c r="U657" s="78"/>
      <c r="V657" s="69"/>
      <c r="W657" s="80"/>
      <c r="X657" s="80"/>
      <c r="Y657" s="94"/>
      <c r="Z657" s="80"/>
      <c r="AA657" s="80"/>
      <c r="AB657" s="80"/>
      <c r="AC657" s="80"/>
      <c r="AD657" s="69"/>
      <c r="AE657" s="69"/>
      <c r="AF657" s="69"/>
      <c r="AG657" s="95"/>
      <c r="AH657" s="93"/>
      <c r="AI657" s="81"/>
      <c r="AJ657" s="80"/>
      <c r="AK657" s="80"/>
      <c r="AL657" s="78"/>
      <c r="AM657" s="80"/>
      <c r="AN657" s="80"/>
      <c r="AO657" s="80"/>
      <c r="AP657" s="80"/>
      <c r="AQ657" s="80"/>
      <c r="AR657" s="80"/>
      <c r="AS657" s="78"/>
      <c r="AT657" s="96"/>
      <c r="AU657" s="97"/>
      <c r="AV657" s="98"/>
      <c r="AW657" s="99"/>
      <c r="AX657" s="100"/>
      <c r="AY657" s="100"/>
      <c r="AZ657" s="100"/>
      <c r="BA657" s="100"/>
      <c r="BB657" s="100"/>
      <c r="BC657" s="100"/>
      <c r="BD657" s="100"/>
      <c r="BE657" s="100"/>
      <c r="BF657" s="100"/>
      <c r="BG657" s="100"/>
      <c r="BH657" s="100"/>
      <c r="BI657" s="100"/>
      <c r="BJ657" s="100"/>
      <c r="BK657" s="100"/>
      <c r="BL657" s="100"/>
      <c r="BM657" s="100"/>
      <c r="BN657" s="100"/>
      <c r="BO657" s="100"/>
      <c r="BP657" s="100"/>
      <c r="BQ657" s="100"/>
    </row>
    <row r="658" spans="1:69">
      <c r="A658" s="25"/>
      <c r="C658" s="89"/>
      <c r="D658" s="84"/>
      <c r="E658" s="76"/>
      <c r="F658" s="91"/>
      <c r="G658" s="80"/>
      <c r="H658" s="81"/>
      <c r="I658" s="14"/>
      <c r="J658" s="92"/>
      <c r="K658" s="14"/>
      <c r="L658" s="78"/>
      <c r="M658" s="81"/>
      <c r="N658" s="14"/>
      <c r="O658" s="78"/>
      <c r="P658" s="78"/>
      <c r="Q658" s="93"/>
      <c r="R658" s="80"/>
      <c r="S658" s="80"/>
      <c r="T658" s="69"/>
      <c r="U658" s="78"/>
      <c r="V658" s="69"/>
      <c r="W658" s="80"/>
      <c r="X658" s="80"/>
      <c r="Y658" s="94"/>
      <c r="Z658" s="80"/>
      <c r="AA658" s="80"/>
      <c r="AB658" s="80"/>
      <c r="AC658" s="80"/>
      <c r="AD658" s="69"/>
      <c r="AE658" s="69"/>
      <c r="AF658" s="69"/>
      <c r="AG658" s="95"/>
      <c r="AH658" s="93"/>
      <c r="AI658" s="81"/>
      <c r="AJ658" s="80"/>
      <c r="AK658" s="80"/>
      <c r="AL658" s="78"/>
      <c r="AM658" s="80"/>
      <c r="AN658" s="80"/>
      <c r="AO658" s="80"/>
      <c r="AP658" s="80"/>
      <c r="AQ658" s="80"/>
      <c r="AR658" s="80"/>
      <c r="AS658" s="78"/>
      <c r="AT658" s="96"/>
      <c r="AU658" s="97"/>
      <c r="AV658" s="98"/>
      <c r="AW658" s="99"/>
      <c r="AX658" s="100"/>
      <c r="AY658" s="100"/>
      <c r="AZ658" s="100"/>
      <c r="BA658" s="100"/>
      <c r="BB658" s="100"/>
      <c r="BC658" s="100"/>
      <c r="BD658" s="100"/>
      <c r="BE658" s="100"/>
      <c r="BF658" s="100"/>
      <c r="BG658" s="100"/>
      <c r="BH658" s="100"/>
      <c r="BI658" s="100"/>
      <c r="BJ658" s="100"/>
      <c r="BK658" s="100"/>
      <c r="BL658" s="100"/>
      <c r="BM658" s="100"/>
      <c r="BN658" s="100"/>
      <c r="BO658" s="100"/>
      <c r="BP658" s="100"/>
      <c r="BQ658" s="100"/>
    </row>
    <row r="659" spans="1:69">
      <c r="A659" s="25"/>
      <c r="C659" s="89"/>
      <c r="D659" s="84"/>
      <c r="E659" s="76"/>
      <c r="F659" s="91"/>
      <c r="G659" s="80"/>
      <c r="H659" s="81"/>
      <c r="I659" s="14"/>
      <c r="J659" s="92"/>
      <c r="K659" s="14"/>
      <c r="L659" s="78"/>
      <c r="M659" s="81"/>
      <c r="N659" s="14"/>
      <c r="O659" s="78"/>
      <c r="P659" s="78"/>
      <c r="Q659" s="93"/>
      <c r="R659" s="80"/>
      <c r="S659" s="80"/>
      <c r="T659" s="69"/>
      <c r="U659" s="78"/>
      <c r="V659" s="69"/>
      <c r="W659" s="80"/>
      <c r="X659" s="80"/>
      <c r="Y659" s="94"/>
      <c r="Z659" s="80"/>
      <c r="AA659" s="80"/>
      <c r="AB659" s="80"/>
      <c r="AC659" s="80"/>
      <c r="AD659" s="69"/>
      <c r="AE659" s="69"/>
      <c r="AF659" s="69"/>
      <c r="AG659" s="95"/>
      <c r="AH659" s="93"/>
      <c r="AI659" s="81"/>
      <c r="AJ659" s="80"/>
      <c r="AK659" s="80"/>
      <c r="AL659" s="78"/>
      <c r="AM659" s="80"/>
      <c r="AN659" s="80"/>
      <c r="AO659" s="80"/>
      <c r="AP659" s="80"/>
      <c r="AQ659" s="80"/>
      <c r="AR659" s="80"/>
      <c r="AS659" s="78"/>
      <c r="AT659" s="96"/>
      <c r="AU659" s="97"/>
      <c r="AV659" s="98"/>
      <c r="AW659" s="99"/>
      <c r="AX659" s="100"/>
      <c r="AY659" s="100"/>
      <c r="AZ659" s="100"/>
      <c r="BA659" s="100"/>
      <c r="BB659" s="100"/>
      <c r="BC659" s="100"/>
      <c r="BD659" s="100"/>
      <c r="BE659" s="100"/>
      <c r="BF659" s="100"/>
      <c r="BG659" s="100"/>
      <c r="BH659" s="100"/>
      <c r="BI659" s="100"/>
      <c r="BJ659" s="100"/>
      <c r="BK659" s="100"/>
      <c r="BL659" s="100"/>
      <c r="BM659" s="100"/>
      <c r="BN659" s="100"/>
      <c r="BO659" s="100"/>
      <c r="BP659" s="100"/>
      <c r="BQ659" s="100"/>
    </row>
    <row r="660" spans="1:69">
      <c r="A660" s="25"/>
      <c r="C660" s="89"/>
      <c r="D660" s="84"/>
      <c r="E660" s="76"/>
      <c r="F660" s="91"/>
      <c r="G660" s="80"/>
      <c r="H660" s="81"/>
      <c r="I660" s="14"/>
      <c r="J660" s="92"/>
      <c r="K660" s="14"/>
      <c r="L660" s="78"/>
      <c r="M660" s="81"/>
      <c r="N660" s="14"/>
      <c r="O660" s="78"/>
      <c r="P660" s="78"/>
      <c r="Q660" s="93"/>
      <c r="R660" s="80"/>
      <c r="S660" s="80"/>
      <c r="T660" s="69"/>
      <c r="U660" s="78"/>
      <c r="V660" s="69"/>
      <c r="W660" s="80"/>
      <c r="X660" s="80"/>
      <c r="Y660" s="94"/>
      <c r="Z660" s="80"/>
      <c r="AA660" s="80"/>
      <c r="AB660" s="80"/>
      <c r="AC660" s="80"/>
      <c r="AD660" s="69"/>
      <c r="AE660" s="69"/>
      <c r="AF660" s="69"/>
      <c r="AG660" s="95"/>
      <c r="AH660" s="93"/>
      <c r="AI660" s="81"/>
      <c r="AJ660" s="80"/>
      <c r="AK660" s="80"/>
      <c r="AL660" s="78"/>
      <c r="AM660" s="80"/>
      <c r="AN660" s="80"/>
      <c r="AO660" s="80"/>
      <c r="AP660" s="80"/>
      <c r="AQ660" s="80"/>
      <c r="AR660" s="80"/>
      <c r="AS660" s="78"/>
      <c r="AT660" s="96"/>
      <c r="AU660" s="97"/>
      <c r="AV660" s="98"/>
      <c r="AW660" s="99"/>
      <c r="AX660" s="100"/>
      <c r="AY660" s="100"/>
      <c r="AZ660" s="100"/>
      <c r="BA660" s="100"/>
      <c r="BB660" s="100"/>
      <c r="BC660" s="100"/>
      <c r="BD660" s="100"/>
      <c r="BE660" s="100"/>
      <c r="BF660" s="100"/>
      <c r="BG660" s="100"/>
      <c r="BH660" s="100"/>
      <c r="BI660" s="100"/>
      <c r="BJ660" s="100"/>
      <c r="BK660" s="100"/>
      <c r="BL660" s="100"/>
      <c r="BM660" s="100"/>
      <c r="BN660" s="100"/>
      <c r="BO660" s="100"/>
      <c r="BP660" s="100"/>
      <c r="BQ660" s="100"/>
    </row>
    <row r="661" spans="1:69">
      <c r="A661" s="25"/>
      <c r="C661" s="89"/>
      <c r="D661" s="84"/>
      <c r="E661" s="76"/>
      <c r="F661" s="91"/>
      <c r="G661" s="80"/>
      <c r="H661" s="81"/>
      <c r="I661" s="14"/>
      <c r="J661" s="92"/>
      <c r="K661" s="14"/>
      <c r="L661" s="78"/>
      <c r="M661" s="81"/>
      <c r="N661" s="14"/>
      <c r="O661" s="78"/>
      <c r="P661" s="78"/>
      <c r="Q661" s="93"/>
      <c r="R661" s="80"/>
      <c r="S661" s="80"/>
      <c r="T661" s="69"/>
      <c r="U661" s="78"/>
      <c r="V661" s="69"/>
      <c r="W661" s="80"/>
      <c r="X661" s="80"/>
      <c r="Y661" s="94"/>
      <c r="Z661" s="80"/>
      <c r="AA661" s="80"/>
      <c r="AB661" s="80"/>
      <c r="AC661" s="80"/>
      <c r="AD661" s="69"/>
      <c r="AE661" s="69"/>
      <c r="AF661" s="69"/>
      <c r="AG661" s="95"/>
      <c r="AH661" s="93"/>
      <c r="AI661" s="81"/>
      <c r="AJ661" s="80"/>
      <c r="AK661" s="80"/>
      <c r="AL661" s="78"/>
      <c r="AM661" s="80"/>
      <c r="AN661" s="80"/>
      <c r="AO661" s="80"/>
      <c r="AP661" s="80"/>
      <c r="AQ661" s="80"/>
      <c r="AR661" s="80"/>
      <c r="AS661" s="78"/>
      <c r="AT661" s="96"/>
      <c r="AU661" s="97"/>
      <c r="AV661" s="98"/>
      <c r="AW661" s="99"/>
      <c r="AX661" s="100"/>
      <c r="AY661" s="100"/>
      <c r="AZ661" s="100"/>
      <c r="BA661" s="100"/>
      <c r="BB661" s="100"/>
      <c r="BC661" s="100"/>
      <c r="BD661" s="100"/>
      <c r="BE661" s="100"/>
      <c r="BF661" s="100"/>
      <c r="BG661" s="100"/>
      <c r="BH661" s="100"/>
      <c r="BI661" s="100"/>
      <c r="BJ661" s="100"/>
      <c r="BK661" s="100"/>
      <c r="BL661" s="100"/>
      <c r="BM661" s="100"/>
      <c r="BN661" s="100"/>
      <c r="BO661" s="100"/>
      <c r="BP661" s="100"/>
      <c r="BQ661" s="100"/>
    </row>
    <row r="662" spans="1:69">
      <c r="A662" s="25"/>
      <c r="C662" s="89"/>
      <c r="D662" s="84"/>
      <c r="E662" s="76"/>
      <c r="F662" s="91"/>
      <c r="G662" s="80"/>
      <c r="H662" s="81"/>
      <c r="I662" s="14"/>
      <c r="J662" s="92"/>
      <c r="K662" s="14"/>
      <c r="L662" s="78"/>
      <c r="M662" s="81"/>
      <c r="N662" s="14"/>
      <c r="O662" s="78"/>
      <c r="P662" s="78"/>
      <c r="Q662" s="93"/>
      <c r="R662" s="80"/>
      <c r="S662" s="80"/>
      <c r="T662" s="69"/>
      <c r="U662" s="78"/>
      <c r="V662" s="69"/>
      <c r="W662" s="80"/>
      <c r="X662" s="80"/>
      <c r="Y662" s="94"/>
      <c r="Z662" s="80"/>
      <c r="AA662" s="80"/>
      <c r="AB662" s="80"/>
      <c r="AC662" s="80"/>
      <c r="AD662" s="69"/>
      <c r="AE662" s="69"/>
      <c r="AF662" s="69"/>
      <c r="AG662" s="95"/>
      <c r="AH662" s="93"/>
      <c r="AI662" s="81"/>
      <c r="AJ662" s="80"/>
      <c r="AK662" s="80"/>
      <c r="AL662" s="78"/>
      <c r="AM662" s="80"/>
      <c r="AN662" s="80"/>
      <c r="AO662" s="80"/>
      <c r="AP662" s="80"/>
      <c r="AQ662" s="80"/>
      <c r="AR662" s="80"/>
      <c r="AS662" s="78"/>
      <c r="AT662" s="96"/>
      <c r="AU662" s="97"/>
      <c r="AV662" s="98"/>
      <c r="AW662" s="99"/>
      <c r="AX662" s="100"/>
      <c r="AY662" s="100"/>
      <c r="AZ662" s="100"/>
      <c r="BA662" s="100"/>
      <c r="BB662" s="100"/>
      <c r="BC662" s="100"/>
      <c r="BD662" s="100"/>
      <c r="BE662" s="100"/>
      <c r="BF662" s="100"/>
      <c r="BG662" s="100"/>
      <c r="BH662" s="100"/>
      <c r="BI662" s="100"/>
      <c r="BJ662" s="100"/>
      <c r="BK662" s="100"/>
      <c r="BL662" s="100"/>
      <c r="BM662" s="100"/>
      <c r="BN662" s="100"/>
      <c r="BO662" s="100"/>
      <c r="BP662" s="100"/>
      <c r="BQ662" s="100"/>
    </row>
    <row r="663" spans="1:69">
      <c r="A663" s="25"/>
      <c r="C663" s="89"/>
      <c r="D663" s="84"/>
      <c r="E663" s="76"/>
      <c r="F663" s="91"/>
      <c r="G663" s="80"/>
      <c r="H663" s="81"/>
      <c r="I663" s="14"/>
      <c r="J663" s="92"/>
      <c r="K663" s="14"/>
      <c r="L663" s="78"/>
      <c r="M663" s="81"/>
      <c r="N663" s="14"/>
      <c r="O663" s="78"/>
      <c r="P663" s="78"/>
      <c r="Q663" s="93"/>
      <c r="R663" s="80"/>
      <c r="S663" s="80"/>
      <c r="T663" s="69"/>
      <c r="U663" s="78"/>
      <c r="V663" s="69"/>
      <c r="W663" s="80"/>
      <c r="X663" s="80"/>
      <c r="Y663" s="94"/>
      <c r="Z663" s="80"/>
      <c r="AA663" s="80"/>
      <c r="AB663" s="80"/>
      <c r="AC663" s="80"/>
      <c r="AD663" s="69"/>
      <c r="AE663" s="69"/>
      <c r="AF663" s="69"/>
      <c r="AG663" s="95"/>
      <c r="AH663" s="93"/>
      <c r="AI663" s="81"/>
      <c r="AJ663" s="80"/>
      <c r="AK663" s="80"/>
      <c r="AL663" s="78"/>
      <c r="AM663" s="80"/>
      <c r="AN663" s="80"/>
      <c r="AO663" s="80"/>
      <c r="AP663" s="80"/>
      <c r="AQ663" s="80"/>
      <c r="AR663" s="80"/>
      <c r="AS663" s="78"/>
      <c r="AT663" s="96"/>
      <c r="AU663" s="97"/>
      <c r="AV663" s="98"/>
      <c r="AW663" s="99"/>
      <c r="AX663" s="100"/>
      <c r="AY663" s="100"/>
      <c r="AZ663" s="100"/>
      <c r="BA663" s="100"/>
      <c r="BB663" s="100"/>
      <c r="BC663" s="100"/>
      <c r="BD663" s="100"/>
      <c r="BE663" s="100"/>
      <c r="BF663" s="100"/>
      <c r="BG663" s="100"/>
      <c r="BH663" s="100"/>
      <c r="BI663" s="100"/>
      <c r="BJ663" s="100"/>
      <c r="BK663" s="100"/>
      <c r="BL663" s="100"/>
      <c r="BM663" s="100"/>
      <c r="BN663" s="100"/>
      <c r="BO663" s="100"/>
      <c r="BP663" s="100"/>
      <c r="BQ663" s="100"/>
    </row>
    <row r="664" spans="1:69">
      <c r="A664" s="25"/>
      <c r="C664" s="89"/>
      <c r="D664" s="84"/>
      <c r="E664" s="76"/>
      <c r="F664" s="91"/>
      <c r="G664" s="80"/>
      <c r="H664" s="81"/>
      <c r="I664" s="14"/>
      <c r="J664" s="92"/>
      <c r="K664" s="14"/>
      <c r="L664" s="78"/>
      <c r="M664" s="81"/>
      <c r="N664" s="14"/>
      <c r="O664" s="78"/>
      <c r="P664" s="78"/>
      <c r="Q664" s="93"/>
      <c r="R664" s="80"/>
      <c r="S664" s="80"/>
      <c r="T664" s="69"/>
      <c r="U664" s="78"/>
      <c r="V664" s="69"/>
      <c r="W664" s="80"/>
      <c r="X664" s="80"/>
      <c r="Y664" s="94"/>
      <c r="Z664" s="80"/>
      <c r="AA664" s="80"/>
      <c r="AB664" s="80"/>
      <c r="AC664" s="80"/>
      <c r="AD664" s="69"/>
      <c r="AE664" s="69"/>
      <c r="AF664" s="69"/>
      <c r="AG664" s="95"/>
      <c r="AH664" s="93"/>
      <c r="AI664" s="81"/>
      <c r="AJ664" s="80"/>
      <c r="AK664" s="80"/>
      <c r="AL664" s="78"/>
      <c r="AM664" s="80"/>
      <c r="AN664" s="80"/>
      <c r="AO664" s="80"/>
      <c r="AP664" s="80"/>
      <c r="AQ664" s="80"/>
      <c r="AR664" s="80"/>
      <c r="AS664" s="78"/>
      <c r="AT664" s="96"/>
      <c r="AU664" s="97"/>
      <c r="AV664" s="98"/>
      <c r="AW664" s="99"/>
      <c r="AX664" s="100"/>
      <c r="AY664" s="100"/>
      <c r="AZ664" s="100"/>
      <c r="BA664" s="100"/>
      <c r="BB664" s="100"/>
      <c r="BC664" s="100"/>
      <c r="BD664" s="100"/>
      <c r="BE664" s="100"/>
      <c r="BF664" s="100"/>
      <c r="BG664" s="100"/>
      <c r="BH664" s="100"/>
      <c r="BI664" s="100"/>
      <c r="BJ664" s="100"/>
      <c r="BK664" s="100"/>
      <c r="BL664" s="100"/>
      <c r="BM664" s="100"/>
      <c r="BN664" s="100"/>
      <c r="BO664" s="100"/>
      <c r="BP664" s="100"/>
      <c r="BQ664" s="100"/>
    </row>
    <row r="665" spans="1:69">
      <c r="A665" s="25"/>
      <c r="C665" s="89"/>
      <c r="D665" s="84"/>
      <c r="E665" s="76"/>
      <c r="F665" s="91"/>
      <c r="G665" s="80"/>
      <c r="H665" s="81"/>
      <c r="I665" s="14"/>
      <c r="J665" s="92"/>
      <c r="K665" s="14"/>
      <c r="L665" s="78"/>
      <c r="M665" s="81"/>
      <c r="N665" s="14"/>
      <c r="O665" s="78"/>
      <c r="P665" s="78"/>
      <c r="Q665" s="93"/>
      <c r="R665" s="80"/>
      <c r="S665" s="80"/>
      <c r="T665" s="69"/>
      <c r="U665" s="78"/>
      <c r="V665" s="69"/>
      <c r="W665" s="80"/>
      <c r="X665" s="80"/>
      <c r="Y665" s="94"/>
      <c r="Z665" s="80"/>
      <c r="AA665" s="80"/>
      <c r="AB665" s="80"/>
      <c r="AC665" s="80"/>
      <c r="AD665" s="69"/>
      <c r="AE665" s="69"/>
      <c r="AF665" s="69"/>
      <c r="AG665" s="95"/>
      <c r="AH665" s="93"/>
      <c r="AI665" s="81"/>
      <c r="AJ665" s="80"/>
      <c r="AK665" s="80"/>
      <c r="AL665" s="78"/>
      <c r="AM665" s="80"/>
      <c r="AN665" s="80"/>
      <c r="AO665" s="80"/>
      <c r="AP665" s="80"/>
      <c r="AQ665" s="80"/>
      <c r="AR665" s="80"/>
      <c r="AS665" s="78"/>
      <c r="AT665" s="96"/>
      <c r="AU665" s="97"/>
      <c r="AV665" s="98"/>
      <c r="AW665" s="99"/>
      <c r="AX665" s="100"/>
      <c r="AY665" s="100"/>
      <c r="AZ665" s="100"/>
      <c r="BA665" s="100"/>
      <c r="BB665" s="100"/>
      <c r="BC665" s="100"/>
      <c r="BD665" s="100"/>
      <c r="BE665" s="100"/>
      <c r="BF665" s="100"/>
      <c r="BG665" s="100"/>
      <c r="BH665" s="100"/>
      <c r="BI665" s="100"/>
      <c r="BJ665" s="100"/>
      <c r="BK665" s="100"/>
      <c r="BL665" s="100"/>
      <c r="BM665" s="100"/>
      <c r="BN665" s="100"/>
      <c r="BO665" s="100"/>
      <c r="BP665" s="100"/>
      <c r="BQ665" s="100"/>
    </row>
    <row r="666" spans="1:69">
      <c r="A666" s="25"/>
      <c r="C666" s="89"/>
      <c r="D666" s="84"/>
      <c r="E666" s="76"/>
      <c r="F666" s="91"/>
      <c r="G666" s="80"/>
      <c r="H666" s="81"/>
      <c r="I666" s="14"/>
      <c r="J666" s="92"/>
      <c r="K666" s="14"/>
      <c r="L666" s="78"/>
      <c r="M666" s="81"/>
      <c r="N666" s="14"/>
      <c r="O666" s="78"/>
      <c r="P666" s="78"/>
      <c r="Q666" s="93"/>
      <c r="R666" s="80"/>
      <c r="S666" s="80"/>
      <c r="T666" s="69"/>
      <c r="U666" s="78"/>
      <c r="V666" s="69"/>
      <c r="W666" s="80"/>
      <c r="X666" s="80"/>
      <c r="Y666" s="94"/>
      <c r="Z666" s="80"/>
      <c r="AA666" s="80"/>
      <c r="AB666" s="80"/>
      <c r="AC666" s="80"/>
      <c r="AD666" s="69"/>
      <c r="AE666" s="69"/>
      <c r="AF666" s="69"/>
      <c r="AG666" s="95"/>
      <c r="AH666" s="93"/>
      <c r="AI666" s="81"/>
      <c r="AJ666" s="80"/>
      <c r="AK666" s="80"/>
      <c r="AL666" s="78"/>
      <c r="AM666" s="80"/>
      <c r="AN666" s="80"/>
      <c r="AO666" s="80"/>
      <c r="AP666" s="80"/>
      <c r="AQ666" s="80"/>
      <c r="AR666" s="80"/>
      <c r="AS666" s="78"/>
      <c r="AT666" s="96"/>
      <c r="AU666" s="97"/>
      <c r="AV666" s="98"/>
      <c r="AW666" s="99"/>
      <c r="AX666" s="100"/>
      <c r="AY666" s="100"/>
      <c r="AZ666" s="100"/>
      <c r="BA666" s="100"/>
      <c r="BB666" s="100"/>
      <c r="BC666" s="100"/>
      <c r="BD666" s="100"/>
      <c r="BE666" s="100"/>
      <c r="BF666" s="100"/>
      <c r="BG666" s="100"/>
      <c r="BH666" s="100"/>
      <c r="BI666" s="100"/>
      <c r="BJ666" s="100"/>
      <c r="BK666" s="100"/>
      <c r="BL666" s="100"/>
      <c r="BM666" s="100"/>
      <c r="BN666" s="100"/>
      <c r="BO666" s="100"/>
      <c r="BP666" s="100"/>
      <c r="BQ666" s="100"/>
    </row>
    <row r="667" spans="1:69">
      <c r="A667" s="25"/>
      <c r="C667" s="89"/>
      <c r="D667" s="84"/>
      <c r="E667" s="76"/>
      <c r="F667" s="91"/>
      <c r="G667" s="80"/>
      <c r="H667" s="81"/>
      <c r="I667" s="14"/>
      <c r="J667" s="92"/>
      <c r="K667" s="14"/>
      <c r="L667" s="78"/>
      <c r="M667" s="81"/>
      <c r="N667" s="14"/>
      <c r="O667" s="78"/>
      <c r="P667" s="78"/>
      <c r="Q667" s="93"/>
      <c r="R667" s="80"/>
      <c r="S667" s="80"/>
      <c r="T667" s="69"/>
      <c r="U667" s="78"/>
      <c r="V667" s="69"/>
      <c r="W667" s="80"/>
      <c r="X667" s="80"/>
      <c r="Y667" s="94"/>
      <c r="Z667" s="80"/>
      <c r="AA667" s="80"/>
      <c r="AB667" s="80"/>
      <c r="AC667" s="80"/>
      <c r="AD667" s="69"/>
      <c r="AE667" s="69"/>
      <c r="AF667" s="69"/>
      <c r="AG667" s="95"/>
      <c r="AH667" s="93"/>
      <c r="AI667" s="81"/>
      <c r="AJ667" s="80"/>
      <c r="AK667" s="80"/>
      <c r="AL667" s="78"/>
      <c r="AM667" s="80"/>
      <c r="AN667" s="80"/>
      <c r="AO667" s="80"/>
      <c r="AP667" s="80"/>
      <c r="AQ667" s="80"/>
      <c r="AR667" s="80"/>
      <c r="AS667" s="78"/>
      <c r="AT667" s="96"/>
      <c r="AU667" s="97"/>
      <c r="AV667" s="98"/>
      <c r="AW667" s="99"/>
      <c r="AX667" s="100"/>
      <c r="AY667" s="100"/>
      <c r="AZ667" s="100"/>
      <c r="BA667" s="100"/>
      <c r="BB667" s="100"/>
      <c r="BC667" s="100"/>
      <c r="BD667" s="100"/>
      <c r="BE667" s="100"/>
      <c r="BF667" s="100"/>
      <c r="BG667" s="100"/>
      <c r="BH667" s="100"/>
      <c r="BI667" s="100"/>
      <c r="BJ667" s="100"/>
      <c r="BK667" s="100"/>
      <c r="BL667" s="100"/>
      <c r="BM667" s="100"/>
      <c r="BN667" s="100"/>
      <c r="BO667" s="100"/>
      <c r="BP667" s="100"/>
      <c r="BQ667" s="100"/>
    </row>
    <row r="668" spans="1:69">
      <c r="A668" s="25"/>
      <c r="C668" s="89"/>
      <c r="D668" s="84"/>
      <c r="E668" s="76"/>
      <c r="F668" s="91"/>
      <c r="G668" s="80"/>
      <c r="H668" s="81"/>
      <c r="I668" s="14"/>
      <c r="J668" s="92"/>
      <c r="K668" s="14"/>
      <c r="L668" s="78"/>
      <c r="M668" s="81"/>
      <c r="N668" s="14"/>
      <c r="O668" s="78"/>
      <c r="P668" s="78"/>
      <c r="Q668" s="93"/>
      <c r="R668" s="80"/>
      <c r="S668" s="80"/>
      <c r="T668" s="69"/>
      <c r="U668" s="78"/>
      <c r="V668" s="69"/>
      <c r="W668" s="80"/>
      <c r="X668" s="80"/>
      <c r="Y668" s="94"/>
      <c r="Z668" s="80"/>
      <c r="AA668" s="80"/>
      <c r="AB668" s="80"/>
      <c r="AC668" s="80"/>
      <c r="AD668" s="69"/>
      <c r="AE668" s="69"/>
      <c r="AF668" s="69"/>
      <c r="AG668" s="95"/>
      <c r="AH668" s="93"/>
      <c r="AI668" s="81"/>
      <c r="AJ668" s="80"/>
      <c r="AK668" s="80"/>
      <c r="AL668" s="78"/>
      <c r="AM668" s="80"/>
      <c r="AN668" s="80"/>
      <c r="AO668" s="80"/>
      <c r="AP668" s="80"/>
      <c r="AQ668" s="80"/>
      <c r="AR668" s="80"/>
      <c r="AS668" s="78"/>
      <c r="AT668" s="96"/>
      <c r="AU668" s="97"/>
      <c r="AV668" s="98"/>
      <c r="AW668" s="99"/>
      <c r="AX668" s="100"/>
      <c r="AY668" s="100"/>
      <c r="AZ668" s="100"/>
      <c r="BA668" s="100"/>
      <c r="BB668" s="100"/>
      <c r="BC668" s="100"/>
      <c r="BD668" s="100"/>
      <c r="BE668" s="100"/>
      <c r="BF668" s="100"/>
      <c r="BG668" s="100"/>
      <c r="BH668" s="100"/>
      <c r="BI668" s="100"/>
      <c r="BJ668" s="100"/>
      <c r="BK668" s="100"/>
      <c r="BL668" s="100"/>
      <c r="BM668" s="100"/>
      <c r="BN668" s="100"/>
      <c r="BO668" s="100"/>
      <c r="BP668" s="100"/>
      <c r="BQ668" s="100"/>
    </row>
    <row r="669" spans="1:69">
      <c r="A669" s="25"/>
      <c r="C669" s="89"/>
      <c r="D669" s="84"/>
      <c r="E669" s="76"/>
      <c r="F669" s="91"/>
      <c r="G669" s="80"/>
      <c r="H669" s="81"/>
      <c r="I669" s="14"/>
      <c r="J669" s="92"/>
      <c r="K669" s="14"/>
      <c r="L669" s="78"/>
      <c r="M669" s="81"/>
      <c r="N669" s="14"/>
      <c r="O669" s="78"/>
      <c r="P669" s="78"/>
      <c r="Q669" s="93"/>
      <c r="R669" s="80"/>
      <c r="S669" s="80"/>
      <c r="T669" s="69"/>
      <c r="U669" s="78"/>
      <c r="V669" s="69"/>
      <c r="W669" s="80"/>
      <c r="X669" s="80"/>
      <c r="Y669" s="94"/>
      <c r="Z669" s="80"/>
      <c r="AA669" s="80"/>
      <c r="AB669" s="80"/>
      <c r="AC669" s="80"/>
      <c r="AD669" s="69"/>
      <c r="AE669" s="69"/>
      <c r="AF669" s="69"/>
      <c r="AG669" s="95"/>
      <c r="AH669" s="93"/>
      <c r="AI669" s="81"/>
      <c r="AJ669" s="80"/>
      <c r="AK669" s="80"/>
      <c r="AL669" s="78"/>
      <c r="AM669" s="80"/>
      <c r="AN669" s="80"/>
      <c r="AO669" s="80"/>
      <c r="AP669" s="80"/>
      <c r="AQ669" s="80"/>
      <c r="AR669" s="80"/>
      <c r="AS669" s="78"/>
      <c r="AT669" s="96"/>
      <c r="AU669" s="97"/>
      <c r="AV669" s="98"/>
      <c r="AW669" s="99"/>
      <c r="AX669" s="100"/>
      <c r="AY669" s="100"/>
      <c r="AZ669" s="100"/>
      <c r="BA669" s="100"/>
      <c r="BB669" s="100"/>
      <c r="BC669" s="100"/>
      <c r="BD669" s="100"/>
      <c r="BE669" s="100"/>
      <c r="BF669" s="100"/>
      <c r="BG669" s="100"/>
      <c r="BH669" s="100"/>
      <c r="BI669" s="100"/>
      <c r="BJ669" s="100"/>
      <c r="BK669" s="100"/>
      <c r="BL669" s="100"/>
      <c r="BM669" s="100"/>
      <c r="BN669" s="100"/>
      <c r="BO669" s="100"/>
      <c r="BP669" s="100"/>
      <c r="BQ669" s="100"/>
    </row>
    <row r="670" spans="1:69">
      <c r="A670" s="25"/>
      <c r="C670" s="89"/>
      <c r="D670" s="84"/>
      <c r="E670" s="76"/>
      <c r="F670" s="91"/>
      <c r="G670" s="80"/>
      <c r="H670" s="81"/>
      <c r="I670" s="14"/>
      <c r="J670" s="92"/>
      <c r="K670" s="14"/>
      <c r="L670" s="78"/>
      <c r="M670" s="81"/>
      <c r="N670" s="14"/>
      <c r="O670" s="78"/>
      <c r="P670" s="78"/>
      <c r="Q670" s="93"/>
      <c r="R670" s="80"/>
      <c r="S670" s="80"/>
      <c r="T670" s="69"/>
      <c r="U670" s="78"/>
      <c r="V670" s="69"/>
      <c r="W670" s="80"/>
      <c r="X670" s="80"/>
      <c r="Y670" s="94"/>
      <c r="Z670" s="80"/>
      <c r="AA670" s="80"/>
      <c r="AB670" s="80"/>
      <c r="AC670" s="80"/>
      <c r="AD670" s="69"/>
      <c r="AE670" s="69"/>
      <c r="AF670" s="69"/>
      <c r="AG670" s="95"/>
      <c r="AH670" s="93"/>
      <c r="AI670" s="81"/>
      <c r="AJ670" s="80"/>
      <c r="AK670" s="80"/>
      <c r="AL670" s="78"/>
      <c r="AM670" s="80"/>
      <c r="AN670" s="80"/>
      <c r="AO670" s="80"/>
      <c r="AP670" s="80"/>
      <c r="AQ670" s="80"/>
      <c r="AR670" s="80"/>
      <c r="AS670" s="78"/>
      <c r="AT670" s="96"/>
      <c r="AU670" s="97"/>
      <c r="AV670" s="98"/>
      <c r="AW670" s="99"/>
      <c r="AX670" s="100"/>
      <c r="AY670" s="100"/>
      <c r="AZ670" s="100"/>
      <c r="BA670" s="100"/>
      <c r="BB670" s="100"/>
      <c r="BC670" s="100"/>
      <c r="BD670" s="100"/>
      <c r="BE670" s="100"/>
      <c r="BF670" s="100"/>
      <c r="BG670" s="100"/>
      <c r="BH670" s="100"/>
      <c r="BI670" s="100"/>
      <c r="BJ670" s="100"/>
      <c r="BK670" s="100"/>
      <c r="BL670" s="100"/>
      <c r="BM670" s="100"/>
      <c r="BN670" s="100"/>
      <c r="BO670" s="100"/>
      <c r="BP670" s="100"/>
      <c r="BQ670" s="100"/>
    </row>
    <row r="671" spans="1:69">
      <c r="A671" s="25"/>
      <c r="C671" s="89"/>
      <c r="D671" s="84"/>
      <c r="E671" s="76"/>
      <c r="F671" s="91"/>
      <c r="G671" s="80"/>
      <c r="H671" s="81"/>
      <c r="I671" s="14"/>
      <c r="J671" s="92"/>
      <c r="K671" s="14"/>
      <c r="L671" s="78"/>
      <c r="M671" s="81"/>
      <c r="N671" s="14"/>
      <c r="O671" s="78"/>
      <c r="P671" s="78"/>
      <c r="Q671" s="93"/>
      <c r="R671" s="80"/>
      <c r="S671" s="80"/>
      <c r="T671" s="69"/>
      <c r="U671" s="78"/>
      <c r="V671" s="69"/>
      <c r="W671" s="80"/>
      <c r="X671" s="80"/>
      <c r="Y671" s="94"/>
      <c r="Z671" s="80"/>
      <c r="AA671" s="80"/>
      <c r="AB671" s="80"/>
      <c r="AC671" s="80"/>
      <c r="AD671" s="69"/>
      <c r="AE671" s="69"/>
      <c r="AF671" s="69"/>
      <c r="AG671" s="95"/>
      <c r="AH671" s="93"/>
      <c r="AI671" s="81"/>
      <c r="AJ671" s="80"/>
      <c r="AK671" s="80"/>
      <c r="AL671" s="78"/>
      <c r="AM671" s="80"/>
      <c r="AN671" s="80"/>
      <c r="AO671" s="80"/>
      <c r="AP671" s="80"/>
      <c r="AQ671" s="80"/>
      <c r="AR671" s="80"/>
      <c r="AS671" s="78"/>
      <c r="AT671" s="96"/>
      <c r="AU671" s="97"/>
      <c r="AV671" s="98"/>
      <c r="AW671" s="99"/>
      <c r="AX671" s="100"/>
      <c r="AY671" s="100"/>
      <c r="AZ671" s="100"/>
      <c r="BA671" s="100"/>
      <c r="BB671" s="100"/>
      <c r="BC671" s="100"/>
      <c r="BD671" s="100"/>
      <c r="BE671" s="100"/>
      <c r="BF671" s="100"/>
      <c r="BG671" s="100"/>
      <c r="BH671" s="100"/>
      <c r="BI671" s="100"/>
      <c r="BJ671" s="100"/>
      <c r="BK671" s="100"/>
      <c r="BL671" s="100"/>
      <c r="BM671" s="100"/>
      <c r="BN671" s="100"/>
      <c r="BO671" s="100"/>
      <c r="BP671" s="100"/>
      <c r="BQ671" s="100"/>
    </row>
    <row r="672" spans="1:69">
      <c r="A672" s="25"/>
      <c r="C672" s="89"/>
      <c r="D672" s="84"/>
      <c r="E672" s="76"/>
      <c r="F672" s="91"/>
      <c r="G672" s="80"/>
      <c r="H672" s="81"/>
      <c r="I672" s="14"/>
      <c r="J672" s="92"/>
      <c r="K672" s="14"/>
      <c r="L672" s="78"/>
      <c r="M672" s="81"/>
      <c r="N672" s="14"/>
      <c r="O672" s="78"/>
      <c r="P672" s="78"/>
      <c r="Q672" s="93"/>
      <c r="R672" s="80"/>
      <c r="S672" s="80"/>
      <c r="T672" s="69"/>
      <c r="U672" s="78"/>
      <c r="V672" s="69"/>
      <c r="W672" s="80"/>
      <c r="X672" s="80"/>
      <c r="Y672" s="94"/>
      <c r="Z672" s="80"/>
      <c r="AA672" s="80"/>
      <c r="AB672" s="80"/>
      <c r="AC672" s="80"/>
      <c r="AD672" s="69"/>
      <c r="AE672" s="69"/>
      <c r="AF672" s="69"/>
      <c r="AG672" s="95"/>
      <c r="AH672" s="93"/>
      <c r="AI672" s="81"/>
      <c r="AJ672" s="80"/>
      <c r="AK672" s="80"/>
      <c r="AL672" s="78"/>
      <c r="AM672" s="80"/>
      <c r="AN672" s="80"/>
      <c r="AO672" s="80"/>
      <c r="AP672" s="80"/>
      <c r="AQ672" s="80"/>
      <c r="AR672" s="80"/>
      <c r="AS672" s="78"/>
      <c r="AT672" s="96"/>
      <c r="AU672" s="97"/>
      <c r="AV672" s="98"/>
      <c r="AW672" s="99"/>
      <c r="AX672" s="100"/>
      <c r="AY672" s="100"/>
      <c r="AZ672" s="100"/>
      <c r="BA672" s="100"/>
      <c r="BB672" s="100"/>
      <c r="BC672" s="100"/>
      <c r="BD672" s="100"/>
      <c r="BE672" s="100"/>
      <c r="BF672" s="100"/>
      <c r="BG672" s="100"/>
      <c r="BH672" s="100"/>
      <c r="BI672" s="100"/>
      <c r="BJ672" s="100"/>
      <c r="BK672" s="100"/>
      <c r="BL672" s="100"/>
      <c r="BM672" s="100"/>
      <c r="BN672" s="100"/>
      <c r="BO672" s="100"/>
      <c r="BP672" s="100"/>
      <c r="BQ672" s="100"/>
    </row>
    <row r="673" spans="1:69">
      <c r="A673" s="25"/>
      <c r="C673" s="89"/>
      <c r="D673" s="84"/>
      <c r="E673" s="76"/>
      <c r="F673" s="91"/>
      <c r="G673" s="80"/>
      <c r="H673" s="81"/>
      <c r="I673" s="14"/>
      <c r="J673" s="92"/>
      <c r="K673" s="14"/>
      <c r="L673" s="78"/>
      <c r="M673" s="81"/>
      <c r="N673" s="14"/>
      <c r="O673" s="78"/>
      <c r="P673" s="78"/>
      <c r="Q673" s="93"/>
      <c r="R673" s="80"/>
      <c r="S673" s="80"/>
      <c r="T673" s="69"/>
      <c r="U673" s="78"/>
      <c r="V673" s="69"/>
      <c r="W673" s="80"/>
      <c r="X673" s="80"/>
      <c r="Y673" s="94"/>
      <c r="Z673" s="80"/>
      <c r="AA673" s="80"/>
      <c r="AB673" s="80"/>
      <c r="AC673" s="80"/>
      <c r="AD673" s="69"/>
      <c r="AE673" s="69"/>
      <c r="AF673" s="69"/>
      <c r="AG673" s="95"/>
      <c r="AH673" s="93"/>
      <c r="AI673" s="81"/>
      <c r="AJ673" s="80"/>
      <c r="AK673" s="80"/>
      <c r="AL673" s="78"/>
      <c r="AM673" s="80"/>
      <c r="AN673" s="80"/>
      <c r="AO673" s="80"/>
      <c r="AP673" s="80"/>
      <c r="AQ673" s="80"/>
      <c r="AR673" s="80"/>
      <c r="AS673" s="78"/>
      <c r="AT673" s="96"/>
      <c r="AU673" s="97"/>
      <c r="AV673" s="98"/>
      <c r="AW673" s="99"/>
      <c r="AX673" s="100"/>
      <c r="AY673" s="100"/>
      <c r="AZ673" s="100"/>
      <c r="BA673" s="100"/>
      <c r="BB673" s="100"/>
      <c r="BC673" s="100"/>
      <c r="BD673" s="100"/>
      <c r="BE673" s="100"/>
      <c r="BF673" s="100"/>
      <c r="BG673" s="100"/>
      <c r="BH673" s="100"/>
      <c r="BI673" s="100"/>
      <c r="BJ673" s="100"/>
      <c r="BK673" s="100"/>
      <c r="BL673" s="100"/>
      <c r="BM673" s="100"/>
      <c r="BN673" s="100"/>
      <c r="BO673" s="100"/>
      <c r="BP673" s="100"/>
      <c r="BQ673" s="100"/>
    </row>
    <row r="674" spans="1:69">
      <c r="A674" s="25"/>
      <c r="C674" s="89"/>
      <c r="D674" s="84"/>
      <c r="E674" s="76"/>
      <c r="F674" s="91"/>
      <c r="G674" s="80"/>
      <c r="H674" s="81"/>
      <c r="I674" s="14"/>
      <c r="J674" s="92"/>
      <c r="K674" s="14"/>
      <c r="L674" s="78"/>
      <c r="M674" s="81"/>
      <c r="N674" s="14"/>
      <c r="O674" s="78"/>
      <c r="P674" s="78"/>
      <c r="Q674" s="93"/>
      <c r="R674" s="80"/>
      <c r="S674" s="80"/>
      <c r="T674" s="69"/>
      <c r="U674" s="78"/>
      <c r="V674" s="69"/>
      <c r="W674" s="80"/>
      <c r="X674" s="80"/>
      <c r="Y674" s="94"/>
      <c r="Z674" s="80"/>
      <c r="AA674" s="80"/>
      <c r="AB674" s="80"/>
      <c r="AC674" s="80"/>
      <c r="AD674" s="69"/>
      <c r="AE674" s="69"/>
      <c r="AF674" s="69"/>
      <c r="AG674" s="95"/>
      <c r="AH674" s="93"/>
      <c r="AI674" s="81"/>
      <c r="AJ674" s="80"/>
      <c r="AK674" s="80"/>
      <c r="AL674" s="78"/>
      <c r="AM674" s="80"/>
      <c r="AN674" s="80"/>
      <c r="AO674" s="80"/>
      <c r="AP674" s="80"/>
      <c r="AQ674" s="80"/>
      <c r="AR674" s="80"/>
      <c r="AS674" s="78"/>
      <c r="AT674" s="96"/>
      <c r="AU674" s="97"/>
      <c r="AV674" s="98"/>
      <c r="AW674" s="99"/>
      <c r="AX674" s="100"/>
      <c r="AY674" s="100"/>
      <c r="AZ674" s="100"/>
      <c r="BA674" s="100"/>
      <c r="BB674" s="100"/>
      <c r="BC674" s="100"/>
      <c r="BD674" s="100"/>
      <c r="BE674" s="100"/>
      <c r="BF674" s="100"/>
      <c r="BG674" s="100"/>
      <c r="BH674" s="100"/>
      <c r="BI674" s="100"/>
      <c r="BJ674" s="100"/>
      <c r="BK674" s="100"/>
      <c r="BL674" s="100"/>
      <c r="BM674" s="100"/>
      <c r="BN674" s="100"/>
      <c r="BO674" s="100"/>
      <c r="BP674" s="100"/>
      <c r="BQ674" s="100"/>
    </row>
    <row r="675" spans="1:69">
      <c r="A675" s="25"/>
      <c r="C675" s="89"/>
      <c r="D675" s="84"/>
      <c r="E675" s="76"/>
      <c r="F675" s="91"/>
      <c r="G675" s="80"/>
      <c r="H675" s="81"/>
      <c r="I675" s="14"/>
      <c r="J675" s="92"/>
      <c r="K675" s="14"/>
      <c r="L675" s="78"/>
      <c r="M675" s="81"/>
      <c r="N675" s="14"/>
      <c r="O675" s="78"/>
      <c r="P675" s="78"/>
      <c r="Q675" s="93"/>
      <c r="R675" s="80"/>
      <c r="S675" s="80"/>
      <c r="T675" s="69"/>
      <c r="U675" s="78"/>
      <c r="V675" s="69"/>
      <c r="W675" s="80"/>
      <c r="X675" s="80"/>
      <c r="Y675" s="94"/>
      <c r="Z675" s="80"/>
      <c r="AA675" s="80"/>
      <c r="AB675" s="80"/>
      <c r="AC675" s="80"/>
      <c r="AD675" s="69"/>
      <c r="AE675" s="69"/>
      <c r="AF675" s="69"/>
      <c r="AG675" s="95"/>
      <c r="AH675" s="93"/>
      <c r="AI675" s="81"/>
      <c r="AJ675" s="80"/>
      <c r="AK675" s="80"/>
      <c r="AL675" s="78"/>
      <c r="AM675" s="80"/>
      <c r="AN675" s="80"/>
      <c r="AO675" s="80"/>
      <c r="AP675" s="80"/>
      <c r="AQ675" s="80"/>
      <c r="AR675" s="80"/>
      <c r="AS675" s="78"/>
      <c r="AT675" s="96"/>
      <c r="AU675" s="97"/>
      <c r="AV675" s="98"/>
      <c r="AW675" s="99"/>
      <c r="AX675" s="100"/>
      <c r="AY675" s="100"/>
      <c r="AZ675" s="100"/>
      <c r="BA675" s="100"/>
      <c r="BB675" s="100"/>
      <c r="BC675" s="100"/>
      <c r="BD675" s="100"/>
      <c r="BE675" s="100"/>
      <c r="BF675" s="100"/>
      <c r="BG675" s="100"/>
      <c r="BH675" s="100"/>
      <c r="BI675" s="100"/>
      <c r="BJ675" s="100"/>
      <c r="BK675" s="100"/>
      <c r="BL675" s="100"/>
      <c r="BM675" s="100"/>
      <c r="BN675" s="100"/>
      <c r="BO675" s="100"/>
      <c r="BP675" s="100"/>
      <c r="BQ675" s="100"/>
    </row>
    <row r="676" spans="1:69">
      <c r="A676" s="25"/>
      <c r="C676" s="89"/>
      <c r="D676" s="84"/>
      <c r="E676" s="76"/>
      <c r="F676" s="91"/>
      <c r="G676" s="80"/>
      <c r="H676" s="81"/>
      <c r="I676" s="14"/>
      <c r="J676" s="92"/>
      <c r="K676" s="14"/>
      <c r="L676" s="78"/>
      <c r="M676" s="81"/>
      <c r="N676" s="14"/>
      <c r="O676" s="78"/>
      <c r="P676" s="78"/>
      <c r="Q676" s="93"/>
      <c r="R676" s="80"/>
      <c r="S676" s="80"/>
      <c r="T676" s="69"/>
      <c r="U676" s="78"/>
      <c r="V676" s="69"/>
      <c r="W676" s="80"/>
      <c r="X676" s="80"/>
      <c r="Y676" s="94"/>
      <c r="Z676" s="80"/>
      <c r="AA676" s="80"/>
      <c r="AB676" s="80"/>
      <c r="AC676" s="80"/>
      <c r="AD676" s="69"/>
      <c r="AE676" s="69"/>
      <c r="AF676" s="69"/>
      <c r="AG676" s="95"/>
      <c r="AH676" s="93"/>
      <c r="AI676" s="81"/>
      <c r="AJ676" s="80"/>
      <c r="AK676" s="80"/>
      <c r="AL676" s="78"/>
      <c r="AM676" s="80"/>
      <c r="AN676" s="80"/>
      <c r="AO676" s="80"/>
      <c r="AP676" s="80"/>
      <c r="AQ676" s="80"/>
      <c r="AR676" s="80"/>
      <c r="AS676" s="78"/>
      <c r="AT676" s="96"/>
      <c r="AU676" s="97"/>
      <c r="AV676" s="98"/>
      <c r="AW676" s="99"/>
      <c r="AX676" s="100"/>
      <c r="AY676" s="100"/>
      <c r="AZ676" s="100"/>
      <c r="BA676" s="100"/>
      <c r="BB676" s="100"/>
      <c r="BC676" s="100"/>
      <c r="BD676" s="100"/>
      <c r="BE676" s="100"/>
      <c r="BF676" s="100"/>
      <c r="BG676" s="100"/>
      <c r="BH676" s="100"/>
      <c r="BI676" s="100"/>
      <c r="BJ676" s="100"/>
      <c r="BK676" s="100"/>
      <c r="BL676" s="100"/>
      <c r="BM676" s="100"/>
      <c r="BN676" s="100"/>
      <c r="BO676" s="100"/>
      <c r="BP676" s="100"/>
      <c r="BQ676" s="100"/>
    </row>
    <row r="677" spans="1:69">
      <c r="A677" s="25"/>
      <c r="C677" s="89"/>
      <c r="D677" s="84"/>
      <c r="E677" s="76"/>
      <c r="F677" s="91"/>
      <c r="G677" s="80"/>
      <c r="H677" s="81"/>
      <c r="I677" s="14"/>
      <c r="J677" s="92"/>
      <c r="K677" s="14"/>
      <c r="L677" s="78"/>
      <c r="M677" s="81"/>
      <c r="N677" s="14"/>
      <c r="O677" s="78"/>
      <c r="P677" s="78"/>
      <c r="Q677" s="93"/>
      <c r="R677" s="80"/>
      <c r="S677" s="80"/>
      <c r="T677" s="69"/>
      <c r="U677" s="78"/>
      <c r="V677" s="69"/>
      <c r="W677" s="80"/>
      <c r="X677" s="80"/>
      <c r="Y677" s="94"/>
      <c r="Z677" s="80"/>
      <c r="AA677" s="80"/>
      <c r="AB677" s="80"/>
      <c r="AC677" s="80"/>
      <c r="AD677" s="69"/>
      <c r="AE677" s="69"/>
      <c r="AF677" s="69"/>
      <c r="AG677" s="95"/>
      <c r="AH677" s="93"/>
      <c r="AI677" s="81"/>
      <c r="AJ677" s="80"/>
      <c r="AK677" s="80"/>
      <c r="AL677" s="78"/>
      <c r="AM677" s="80"/>
      <c r="AN677" s="80"/>
      <c r="AO677" s="80"/>
      <c r="AP677" s="80"/>
      <c r="AQ677" s="80"/>
      <c r="AR677" s="80"/>
      <c r="AS677" s="78"/>
      <c r="AT677" s="96"/>
      <c r="AU677" s="97"/>
      <c r="AV677" s="98"/>
      <c r="AW677" s="99"/>
      <c r="AX677" s="100"/>
      <c r="AY677" s="100"/>
      <c r="AZ677" s="100"/>
      <c r="BA677" s="100"/>
      <c r="BB677" s="100"/>
      <c r="BC677" s="100"/>
      <c r="BD677" s="100"/>
      <c r="BE677" s="100"/>
      <c r="BF677" s="100"/>
      <c r="BG677" s="100"/>
      <c r="BH677" s="100"/>
      <c r="BI677" s="100"/>
      <c r="BJ677" s="100"/>
      <c r="BK677" s="100"/>
      <c r="BL677" s="100"/>
      <c r="BM677" s="100"/>
      <c r="BN677" s="100"/>
      <c r="BO677" s="100"/>
      <c r="BP677" s="100"/>
      <c r="BQ677" s="100"/>
    </row>
    <row r="678" spans="1:69">
      <c r="A678" s="25"/>
      <c r="C678" s="89"/>
      <c r="D678" s="84"/>
      <c r="E678" s="76"/>
      <c r="F678" s="91"/>
      <c r="G678" s="80"/>
      <c r="H678" s="81"/>
      <c r="I678" s="14"/>
      <c r="J678" s="92"/>
      <c r="K678" s="14"/>
      <c r="L678" s="78"/>
      <c r="M678" s="81"/>
      <c r="N678" s="14"/>
      <c r="O678" s="78"/>
      <c r="P678" s="78"/>
      <c r="Q678" s="93"/>
      <c r="R678" s="80"/>
      <c r="S678" s="80"/>
      <c r="T678" s="69"/>
      <c r="U678" s="78"/>
      <c r="V678" s="69"/>
      <c r="W678" s="80"/>
      <c r="X678" s="80"/>
      <c r="Y678" s="94"/>
      <c r="Z678" s="80"/>
      <c r="AA678" s="80"/>
      <c r="AB678" s="80"/>
      <c r="AC678" s="80"/>
      <c r="AD678" s="69"/>
      <c r="AE678" s="69"/>
      <c r="AF678" s="69"/>
      <c r="AG678" s="95"/>
      <c r="AH678" s="93"/>
      <c r="AI678" s="81"/>
      <c r="AJ678" s="80"/>
      <c r="AK678" s="80"/>
      <c r="AL678" s="78"/>
      <c r="AM678" s="80"/>
      <c r="AN678" s="80"/>
      <c r="AO678" s="80"/>
      <c r="AP678" s="80"/>
      <c r="AQ678" s="80"/>
      <c r="AR678" s="80"/>
      <c r="AS678" s="78"/>
      <c r="AT678" s="96"/>
      <c r="AU678" s="97"/>
      <c r="AV678" s="98"/>
      <c r="AW678" s="99"/>
      <c r="AX678" s="100"/>
      <c r="AY678" s="100"/>
      <c r="AZ678" s="100"/>
      <c r="BA678" s="100"/>
      <c r="BB678" s="100"/>
      <c r="BC678" s="100"/>
      <c r="BD678" s="100"/>
      <c r="BE678" s="100"/>
      <c r="BF678" s="100"/>
      <c r="BG678" s="100"/>
      <c r="BH678" s="100"/>
      <c r="BI678" s="100"/>
      <c r="BJ678" s="100"/>
      <c r="BK678" s="100"/>
      <c r="BL678" s="100"/>
      <c r="BM678" s="100"/>
      <c r="BN678" s="100"/>
      <c r="BO678" s="100"/>
      <c r="BP678" s="100"/>
      <c r="BQ678" s="100"/>
    </row>
    <row r="679" spans="1:69">
      <c r="A679" s="25"/>
      <c r="C679" s="89"/>
      <c r="D679" s="84"/>
      <c r="E679" s="76"/>
      <c r="F679" s="91"/>
      <c r="G679" s="80"/>
      <c r="H679" s="81"/>
      <c r="I679" s="14"/>
      <c r="J679" s="92"/>
      <c r="K679" s="14"/>
      <c r="L679" s="78"/>
      <c r="M679" s="81"/>
      <c r="N679" s="14"/>
      <c r="O679" s="78"/>
      <c r="P679" s="78"/>
      <c r="Q679" s="93"/>
      <c r="R679" s="80"/>
      <c r="S679" s="80"/>
      <c r="T679" s="69"/>
      <c r="U679" s="78"/>
      <c r="V679" s="69"/>
      <c r="W679" s="80"/>
      <c r="X679" s="80"/>
      <c r="Y679" s="94"/>
      <c r="Z679" s="80"/>
      <c r="AA679" s="80"/>
      <c r="AB679" s="80"/>
      <c r="AC679" s="80"/>
      <c r="AD679" s="69"/>
      <c r="AE679" s="69"/>
      <c r="AF679" s="69"/>
      <c r="AG679" s="95"/>
      <c r="AH679" s="93"/>
      <c r="AI679" s="81"/>
      <c r="AJ679" s="80"/>
      <c r="AK679" s="80"/>
      <c r="AL679" s="78"/>
      <c r="AM679" s="80"/>
      <c r="AN679" s="80"/>
      <c r="AO679" s="80"/>
      <c r="AP679" s="80"/>
      <c r="AQ679" s="80"/>
      <c r="AR679" s="80"/>
      <c r="AS679" s="78"/>
      <c r="AT679" s="96"/>
      <c r="AU679" s="97"/>
      <c r="AV679" s="98"/>
      <c r="AW679" s="99"/>
      <c r="AX679" s="100"/>
      <c r="AY679" s="100"/>
      <c r="AZ679" s="100"/>
      <c r="BA679" s="100"/>
      <c r="BB679" s="100"/>
      <c r="BC679" s="100"/>
      <c r="BD679" s="100"/>
      <c r="BE679" s="100"/>
      <c r="BF679" s="100"/>
      <c r="BG679" s="100"/>
      <c r="BH679" s="100"/>
      <c r="BI679" s="100"/>
      <c r="BJ679" s="100"/>
      <c r="BK679" s="100"/>
      <c r="BL679" s="100"/>
      <c r="BM679" s="100"/>
      <c r="BN679" s="100"/>
      <c r="BO679" s="100"/>
      <c r="BP679" s="100"/>
      <c r="BQ679" s="100"/>
    </row>
    <row r="680" spans="1:69">
      <c r="A680" s="25"/>
      <c r="C680" s="89"/>
      <c r="D680" s="84"/>
      <c r="E680" s="76"/>
      <c r="F680" s="91"/>
      <c r="G680" s="80"/>
      <c r="H680" s="81"/>
      <c r="I680" s="14"/>
      <c r="J680" s="92"/>
      <c r="K680" s="14"/>
      <c r="L680" s="78"/>
      <c r="M680" s="81"/>
      <c r="N680" s="14"/>
      <c r="O680" s="78"/>
      <c r="P680" s="78"/>
      <c r="Q680" s="93"/>
      <c r="R680" s="80"/>
      <c r="S680" s="80"/>
      <c r="T680" s="69"/>
      <c r="U680" s="78"/>
      <c r="V680" s="69"/>
      <c r="W680" s="80"/>
      <c r="X680" s="80"/>
      <c r="Y680" s="94"/>
      <c r="Z680" s="80"/>
      <c r="AA680" s="80"/>
      <c r="AB680" s="80"/>
      <c r="AC680" s="80"/>
      <c r="AD680" s="69"/>
      <c r="AE680" s="69"/>
      <c r="AF680" s="69"/>
      <c r="AG680" s="95"/>
      <c r="AH680" s="93"/>
      <c r="AI680" s="81"/>
      <c r="AJ680" s="80"/>
      <c r="AK680" s="80"/>
      <c r="AL680" s="78"/>
      <c r="AM680" s="80"/>
      <c r="AN680" s="80"/>
      <c r="AO680" s="80"/>
      <c r="AP680" s="80"/>
      <c r="AQ680" s="80"/>
      <c r="AR680" s="80"/>
      <c r="AS680" s="78"/>
      <c r="AT680" s="96"/>
      <c r="AU680" s="97"/>
      <c r="AV680" s="98"/>
      <c r="AW680" s="99"/>
      <c r="AX680" s="100"/>
      <c r="AY680" s="100"/>
      <c r="AZ680" s="100"/>
      <c r="BA680" s="100"/>
      <c r="BB680" s="100"/>
      <c r="BC680" s="100"/>
      <c r="BD680" s="100"/>
      <c r="BE680" s="100"/>
      <c r="BF680" s="100"/>
      <c r="BG680" s="100"/>
      <c r="BH680" s="100"/>
      <c r="BI680" s="100"/>
      <c r="BJ680" s="100"/>
      <c r="BK680" s="100"/>
      <c r="BL680" s="100"/>
      <c r="BM680" s="100"/>
      <c r="BN680" s="100"/>
      <c r="BO680" s="100"/>
      <c r="BP680" s="100"/>
      <c r="BQ680" s="100"/>
    </row>
    <row r="681" spans="1:69">
      <c r="A681" s="25"/>
      <c r="C681" s="89"/>
      <c r="D681" s="84"/>
      <c r="E681" s="76"/>
      <c r="F681" s="91"/>
      <c r="G681" s="80"/>
      <c r="H681" s="81"/>
      <c r="I681" s="14"/>
      <c r="J681" s="92"/>
      <c r="K681" s="14"/>
      <c r="L681" s="78"/>
      <c r="M681" s="81"/>
      <c r="N681" s="14"/>
      <c r="O681" s="78"/>
      <c r="P681" s="78"/>
      <c r="Q681" s="93"/>
      <c r="R681" s="80"/>
      <c r="S681" s="80"/>
      <c r="T681" s="69"/>
      <c r="U681" s="78"/>
      <c r="V681" s="69"/>
      <c r="W681" s="80"/>
      <c r="X681" s="80"/>
      <c r="Y681" s="94"/>
      <c r="Z681" s="80"/>
      <c r="AA681" s="80"/>
      <c r="AB681" s="80"/>
      <c r="AC681" s="80"/>
      <c r="AD681" s="69"/>
      <c r="AE681" s="69"/>
      <c r="AF681" s="69"/>
      <c r="AG681" s="95"/>
      <c r="AH681" s="93"/>
      <c r="AI681" s="81"/>
      <c r="AJ681" s="80"/>
      <c r="AK681" s="80"/>
      <c r="AL681" s="78"/>
      <c r="AM681" s="80"/>
      <c r="AN681" s="80"/>
      <c r="AO681" s="80"/>
      <c r="AP681" s="80"/>
      <c r="AQ681" s="80"/>
      <c r="AR681" s="80"/>
      <c r="AS681" s="78"/>
      <c r="AT681" s="96"/>
      <c r="AU681" s="97"/>
      <c r="AV681" s="98"/>
      <c r="AW681" s="99"/>
      <c r="AX681" s="100"/>
      <c r="AY681" s="100"/>
      <c r="AZ681" s="100"/>
      <c r="BA681" s="100"/>
      <c r="BB681" s="100"/>
      <c r="BC681" s="100"/>
      <c r="BD681" s="100"/>
      <c r="BE681" s="100"/>
      <c r="BF681" s="100"/>
      <c r="BG681" s="100"/>
      <c r="BH681" s="100"/>
      <c r="BI681" s="100"/>
      <c r="BJ681" s="100"/>
      <c r="BK681" s="100"/>
      <c r="BL681" s="100"/>
      <c r="BM681" s="100"/>
      <c r="BN681" s="100"/>
      <c r="BO681" s="100"/>
      <c r="BP681" s="100"/>
      <c r="BQ681" s="100"/>
    </row>
    <row r="682" spans="1:69">
      <c r="A682" s="25"/>
      <c r="C682" s="89"/>
      <c r="D682" s="84"/>
      <c r="E682" s="76"/>
      <c r="F682" s="91"/>
      <c r="G682" s="80"/>
      <c r="H682" s="81"/>
      <c r="I682" s="14"/>
      <c r="J682" s="92"/>
      <c r="K682" s="14"/>
      <c r="L682" s="78"/>
      <c r="M682" s="81"/>
      <c r="N682" s="14"/>
      <c r="O682" s="78"/>
      <c r="P682" s="78"/>
      <c r="Q682" s="93"/>
      <c r="R682" s="80"/>
      <c r="S682" s="80"/>
      <c r="T682" s="69"/>
      <c r="U682" s="78"/>
      <c r="V682" s="69"/>
      <c r="W682" s="80"/>
      <c r="X682" s="80"/>
      <c r="Y682" s="94"/>
      <c r="Z682" s="80"/>
      <c r="AA682" s="80"/>
      <c r="AB682" s="80"/>
      <c r="AC682" s="80"/>
      <c r="AD682" s="69"/>
      <c r="AE682" s="69"/>
      <c r="AF682" s="69"/>
      <c r="AG682" s="95"/>
      <c r="AH682" s="93"/>
      <c r="AI682" s="81"/>
      <c r="AJ682" s="80"/>
      <c r="AK682" s="80"/>
      <c r="AL682" s="78"/>
      <c r="AM682" s="80"/>
      <c r="AN682" s="80"/>
      <c r="AO682" s="80"/>
      <c r="AP682" s="80"/>
      <c r="AQ682" s="80"/>
      <c r="AR682" s="80"/>
      <c r="AS682" s="78"/>
      <c r="AT682" s="96"/>
      <c r="AU682" s="97"/>
      <c r="AV682" s="98"/>
      <c r="AW682" s="99"/>
      <c r="AX682" s="100"/>
      <c r="AY682" s="100"/>
      <c r="AZ682" s="100"/>
      <c r="BA682" s="100"/>
      <c r="BB682" s="100"/>
      <c r="BC682" s="100"/>
      <c r="BD682" s="100"/>
      <c r="BE682" s="100"/>
      <c r="BF682" s="100"/>
      <c r="BG682" s="100"/>
      <c r="BH682" s="100"/>
      <c r="BI682" s="100"/>
      <c r="BJ682" s="100"/>
      <c r="BK682" s="100"/>
      <c r="BL682" s="100"/>
      <c r="BM682" s="100"/>
      <c r="BN682" s="100"/>
      <c r="BO682" s="100"/>
      <c r="BP682" s="100"/>
      <c r="BQ682" s="100"/>
    </row>
    <row r="683" spans="1:69">
      <c r="A683" s="25"/>
      <c r="C683" s="89"/>
      <c r="D683" s="84"/>
      <c r="E683" s="76"/>
      <c r="F683" s="91"/>
      <c r="G683" s="80"/>
      <c r="H683" s="81"/>
      <c r="I683" s="14"/>
      <c r="J683" s="92"/>
      <c r="K683" s="14"/>
      <c r="L683" s="78"/>
      <c r="M683" s="81"/>
      <c r="N683" s="14"/>
      <c r="O683" s="78"/>
      <c r="P683" s="78"/>
      <c r="Q683" s="93"/>
      <c r="R683" s="80"/>
      <c r="S683" s="80"/>
      <c r="T683" s="69"/>
      <c r="U683" s="78"/>
      <c r="V683" s="69"/>
      <c r="W683" s="80"/>
      <c r="X683" s="80"/>
      <c r="Y683" s="94"/>
      <c r="Z683" s="80"/>
      <c r="AA683" s="80"/>
      <c r="AB683" s="80"/>
      <c r="AC683" s="80"/>
      <c r="AD683" s="69"/>
      <c r="AE683" s="69"/>
      <c r="AF683" s="69"/>
      <c r="AG683" s="95"/>
      <c r="AH683" s="93"/>
      <c r="AI683" s="81"/>
      <c r="AJ683" s="80"/>
      <c r="AK683" s="80"/>
      <c r="AL683" s="78"/>
      <c r="AM683" s="80"/>
      <c r="AN683" s="80"/>
      <c r="AO683" s="80"/>
      <c r="AP683" s="80"/>
      <c r="AQ683" s="80"/>
      <c r="AR683" s="80"/>
      <c r="AS683" s="78"/>
      <c r="AT683" s="96"/>
      <c r="AU683" s="97"/>
      <c r="AV683" s="98"/>
      <c r="AW683" s="99"/>
      <c r="AX683" s="100"/>
      <c r="AY683" s="100"/>
      <c r="AZ683" s="100"/>
      <c r="BA683" s="100"/>
      <c r="BB683" s="100"/>
      <c r="BC683" s="100"/>
      <c r="BD683" s="100"/>
      <c r="BE683" s="100"/>
      <c r="BF683" s="100"/>
      <c r="BG683" s="100"/>
      <c r="BH683" s="100"/>
      <c r="BI683" s="100"/>
      <c r="BJ683" s="100"/>
      <c r="BK683" s="100"/>
      <c r="BL683" s="100"/>
      <c r="BM683" s="100"/>
      <c r="BN683" s="100"/>
      <c r="BO683" s="100"/>
      <c r="BP683" s="100"/>
      <c r="BQ683" s="100"/>
    </row>
    <row r="684" spans="1:69">
      <c r="A684" s="25"/>
      <c r="C684" s="89"/>
      <c r="D684" s="84"/>
      <c r="E684" s="76"/>
      <c r="F684" s="91"/>
      <c r="G684" s="80"/>
      <c r="H684" s="81"/>
      <c r="I684" s="14"/>
      <c r="J684" s="92"/>
      <c r="K684" s="14"/>
      <c r="L684" s="78"/>
      <c r="M684" s="81"/>
      <c r="N684" s="14"/>
      <c r="O684" s="78"/>
      <c r="P684" s="78"/>
      <c r="Q684" s="93"/>
      <c r="R684" s="80"/>
      <c r="S684" s="80"/>
      <c r="T684" s="69"/>
      <c r="U684" s="78"/>
      <c r="V684" s="69"/>
      <c r="W684" s="80"/>
      <c r="X684" s="80"/>
      <c r="Y684" s="94"/>
      <c r="Z684" s="80"/>
      <c r="AA684" s="80"/>
      <c r="AB684" s="80"/>
      <c r="AC684" s="80"/>
      <c r="AD684" s="69"/>
      <c r="AE684" s="69"/>
      <c r="AF684" s="69"/>
      <c r="AG684" s="95"/>
      <c r="AH684" s="93"/>
      <c r="AI684" s="81"/>
      <c r="AJ684" s="80"/>
      <c r="AK684" s="80"/>
      <c r="AL684" s="78"/>
      <c r="AM684" s="80"/>
      <c r="AN684" s="80"/>
      <c r="AO684" s="80"/>
      <c r="AP684" s="80"/>
      <c r="AQ684" s="80"/>
      <c r="AR684" s="80"/>
      <c r="AS684" s="78"/>
      <c r="AT684" s="96"/>
      <c r="AU684" s="97"/>
      <c r="AV684" s="98"/>
      <c r="AW684" s="99"/>
      <c r="AX684" s="100"/>
      <c r="AY684" s="100"/>
      <c r="AZ684" s="100"/>
      <c r="BA684" s="100"/>
      <c r="BB684" s="100"/>
      <c r="BC684" s="100"/>
      <c r="BD684" s="100"/>
      <c r="BE684" s="100"/>
      <c r="BF684" s="100"/>
      <c r="BG684" s="100"/>
      <c r="BH684" s="100"/>
      <c r="BI684" s="100"/>
      <c r="BJ684" s="100"/>
      <c r="BK684" s="100"/>
      <c r="BL684" s="100"/>
      <c r="BM684" s="100"/>
      <c r="BN684" s="100"/>
      <c r="BO684" s="100"/>
      <c r="BP684" s="100"/>
      <c r="BQ684" s="100"/>
    </row>
    <row r="685" spans="1:69">
      <c r="A685" s="25"/>
      <c r="C685" s="89"/>
      <c r="D685" s="84"/>
      <c r="E685" s="76"/>
      <c r="F685" s="91"/>
      <c r="G685" s="80"/>
      <c r="H685" s="81"/>
      <c r="I685" s="14"/>
      <c r="J685" s="92"/>
      <c r="K685" s="14"/>
      <c r="L685" s="78"/>
      <c r="M685" s="81"/>
      <c r="N685" s="14"/>
      <c r="O685" s="78"/>
      <c r="P685" s="78"/>
      <c r="Q685" s="93"/>
      <c r="R685" s="80"/>
      <c r="S685" s="80"/>
      <c r="T685" s="69"/>
      <c r="U685" s="78"/>
      <c r="V685" s="69"/>
      <c r="W685" s="80"/>
      <c r="X685" s="80"/>
      <c r="Y685" s="94"/>
      <c r="Z685" s="80"/>
      <c r="AA685" s="80"/>
      <c r="AB685" s="80"/>
      <c r="AC685" s="80"/>
      <c r="AD685" s="69"/>
      <c r="AE685" s="69"/>
      <c r="AF685" s="69"/>
      <c r="AG685" s="95"/>
      <c r="AH685" s="93"/>
      <c r="AI685" s="81"/>
      <c r="AJ685" s="80"/>
      <c r="AK685" s="80"/>
      <c r="AL685" s="78"/>
      <c r="AM685" s="80"/>
      <c r="AN685" s="80"/>
      <c r="AO685" s="80"/>
      <c r="AP685" s="80"/>
      <c r="AQ685" s="80"/>
      <c r="AR685" s="80"/>
      <c r="AS685" s="78"/>
      <c r="AT685" s="96"/>
      <c r="AU685" s="97"/>
      <c r="AV685" s="98"/>
      <c r="AW685" s="99"/>
      <c r="AX685" s="100"/>
      <c r="AY685" s="100"/>
      <c r="AZ685" s="100"/>
      <c r="BA685" s="100"/>
      <c r="BB685" s="100"/>
      <c r="BC685" s="100"/>
      <c r="BD685" s="100"/>
      <c r="BE685" s="100"/>
      <c r="BF685" s="100"/>
      <c r="BG685" s="100"/>
      <c r="BH685" s="100"/>
      <c r="BI685" s="100"/>
      <c r="BJ685" s="100"/>
      <c r="BK685" s="100"/>
      <c r="BL685" s="100"/>
      <c r="BM685" s="100"/>
      <c r="BN685" s="100"/>
      <c r="BO685" s="100"/>
      <c r="BP685" s="100"/>
      <c r="BQ685" s="100"/>
    </row>
    <row r="686" spans="1:69">
      <c r="A686" s="25"/>
      <c r="C686" s="89"/>
      <c r="D686" s="84"/>
      <c r="E686" s="76"/>
      <c r="F686" s="91"/>
      <c r="G686" s="80"/>
      <c r="H686" s="81"/>
      <c r="I686" s="14"/>
      <c r="J686" s="92"/>
      <c r="K686" s="14"/>
      <c r="L686" s="78"/>
      <c r="M686" s="81"/>
      <c r="N686" s="14"/>
      <c r="O686" s="78"/>
      <c r="P686" s="78"/>
      <c r="Q686" s="93"/>
      <c r="R686" s="80"/>
      <c r="S686" s="80"/>
      <c r="T686" s="69"/>
      <c r="U686" s="78"/>
      <c r="V686" s="69"/>
      <c r="W686" s="80"/>
      <c r="X686" s="80"/>
      <c r="Y686" s="94"/>
      <c r="Z686" s="80"/>
      <c r="AA686" s="80"/>
      <c r="AB686" s="80"/>
      <c r="AC686" s="80"/>
      <c r="AD686" s="69"/>
      <c r="AE686" s="69"/>
      <c r="AF686" s="69"/>
      <c r="AG686" s="95"/>
      <c r="AH686" s="93"/>
      <c r="AI686" s="81"/>
      <c r="AJ686" s="80"/>
      <c r="AK686" s="80"/>
      <c r="AL686" s="78"/>
      <c r="AM686" s="80"/>
      <c r="AN686" s="80"/>
      <c r="AO686" s="80"/>
      <c r="AP686" s="80"/>
      <c r="AQ686" s="80"/>
      <c r="AR686" s="80"/>
      <c r="AS686" s="78"/>
      <c r="AT686" s="96"/>
      <c r="AU686" s="97"/>
      <c r="AV686" s="98"/>
      <c r="AW686" s="99"/>
      <c r="AX686" s="100"/>
      <c r="AY686" s="100"/>
      <c r="AZ686" s="100"/>
      <c r="BA686" s="100"/>
      <c r="BB686" s="100"/>
      <c r="BC686" s="100"/>
      <c r="BD686" s="100"/>
      <c r="BE686" s="100"/>
      <c r="BF686" s="100"/>
      <c r="BG686" s="100"/>
      <c r="BH686" s="100"/>
      <c r="BI686" s="100"/>
      <c r="BJ686" s="100"/>
      <c r="BK686" s="100"/>
      <c r="BL686" s="100"/>
      <c r="BM686" s="100"/>
      <c r="BN686" s="100"/>
      <c r="BO686" s="100"/>
      <c r="BP686" s="100"/>
      <c r="BQ686" s="100"/>
    </row>
    <row r="687" spans="1:69">
      <c r="A687" s="25"/>
      <c r="C687" s="89"/>
      <c r="D687" s="84"/>
      <c r="E687" s="76"/>
      <c r="F687" s="91"/>
      <c r="G687" s="80"/>
      <c r="H687" s="81"/>
      <c r="I687" s="14"/>
      <c r="J687" s="92"/>
      <c r="K687" s="14"/>
      <c r="L687" s="78"/>
      <c r="M687" s="81"/>
      <c r="N687" s="14"/>
      <c r="O687" s="78"/>
      <c r="P687" s="78"/>
      <c r="Q687" s="93"/>
      <c r="R687" s="80"/>
      <c r="S687" s="80"/>
      <c r="T687" s="69"/>
      <c r="U687" s="78"/>
      <c r="V687" s="69"/>
      <c r="W687" s="80"/>
      <c r="X687" s="80"/>
      <c r="Y687" s="94"/>
      <c r="Z687" s="80"/>
      <c r="AA687" s="80"/>
      <c r="AB687" s="80"/>
      <c r="AC687" s="80"/>
      <c r="AD687" s="69"/>
      <c r="AE687" s="69"/>
      <c r="AF687" s="69"/>
      <c r="AG687" s="95"/>
      <c r="AH687" s="93"/>
      <c r="AI687" s="81"/>
      <c r="AJ687" s="80"/>
      <c r="AK687" s="80"/>
      <c r="AL687" s="78"/>
      <c r="AM687" s="80"/>
      <c r="AN687" s="80"/>
      <c r="AO687" s="80"/>
      <c r="AP687" s="80"/>
      <c r="AQ687" s="80"/>
      <c r="AR687" s="80"/>
      <c r="AS687" s="78"/>
      <c r="AT687" s="96"/>
      <c r="AU687" s="97"/>
      <c r="AV687" s="98"/>
      <c r="AW687" s="99"/>
      <c r="AX687" s="100"/>
      <c r="AY687" s="100"/>
      <c r="AZ687" s="100"/>
      <c r="BA687" s="100"/>
      <c r="BB687" s="100"/>
      <c r="BC687" s="100"/>
      <c r="BD687" s="100"/>
      <c r="BE687" s="100"/>
      <c r="BF687" s="100"/>
      <c r="BG687" s="100"/>
      <c r="BH687" s="100"/>
      <c r="BI687" s="100"/>
      <c r="BJ687" s="100"/>
      <c r="BK687" s="100"/>
      <c r="BL687" s="100"/>
      <c r="BM687" s="100"/>
      <c r="BN687" s="100"/>
      <c r="BO687" s="100"/>
      <c r="BP687" s="100"/>
      <c r="BQ687" s="100"/>
    </row>
    <row r="688" spans="1:69">
      <c r="A688" s="25"/>
      <c r="C688" s="89"/>
      <c r="D688" s="84"/>
      <c r="E688" s="76"/>
      <c r="F688" s="91"/>
      <c r="G688" s="80"/>
      <c r="H688" s="81"/>
      <c r="I688" s="14"/>
      <c r="J688" s="92"/>
      <c r="K688" s="14"/>
      <c r="L688" s="78"/>
      <c r="M688" s="81"/>
      <c r="N688" s="14"/>
      <c r="O688" s="78"/>
      <c r="P688" s="78"/>
      <c r="Q688" s="93"/>
      <c r="R688" s="80"/>
      <c r="S688" s="80"/>
      <c r="T688" s="69"/>
      <c r="U688" s="78"/>
      <c r="V688" s="69"/>
      <c r="W688" s="80"/>
      <c r="X688" s="80"/>
      <c r="Y688" s="94"/>
      <c r="Z688" s="80"/>
      <c r="AA688" s="80"/>
      <c r="AB688" s="80"/>
      <c r="AC688" s="80"/>
      <c r="AD688" s="69"/>
      <c r="AE688" s="69"/>
      <c r="AF688" s="69"/>
      <c r="AG688" s="95"/>
      <c r="AH688" s="93"/>
      <c r="AI688" s="81"/>
      <c r="AJ688" s="80"/>
      <c r="AK688" s="80"/>
      <c r="AL688" s="78"/>
      <c r="AM688" s="80"/>
      <c r="AN688" s="80"/>
      <c r="AO688" s="80"/>
      <c r="AP688" s="80"/>
      <c r="AQ688" s="80"/>
      <c r="AR688" s="80"/>
      <c r="AS688" s="78"/>
      <c r="AT688" s="96"/>
      <c r="AU688" s="97"/>
      <c r="AV688" s="98"/>
      <c r="AW688" s="99"/>
      <c r="AX688" s="100"/>
      <c r="AY688" s="100"/>
      <c r="AZ688" s="100"/>
      <c r="BA688" s="100"/>
      <c r="BB688" s="100"/>
      <c r="BC688" s="100"/>
      <c r="BD688" s="100"/>
      <c r="BE688" s="100"/>
      <c r="BF688" s="100"/>
      <c r="BG688" s="100"/>
      <c r="BH688" s="100"/>
      <c r="BI688" s="100"/>
      <c r="BJ688" s="100"/>
      <c r="BK688" s="100"/>
      <c r="BL688" s="100"/>
      <c r="BM688" s="100"/>
      <c r="BN688" s="100"/>
      <c r="BO688" s="100"/>
      <c r="BP688" s="100"/>
      <c r="BQ688" s="100"/>
    </row>
    <row r="689" spans="1:69">
      <c r="A689" s="25"/>
      <c r="C689" s="89"/>
      <c r="D689" s="84"/>
      <c r="E689" s="76"/>
      <c r="F689" s="91"/>
      <c r="G689" s="80"/>
      <c r="H689" s="81"/>
      <c r="I689" s="14"/>
      <c r="J689" s="92"/>
      <c r="K689" s="14"/>
      <c r="L689" s="78"/>
      <c r="M689" s="81"/>
      <c r="N689" s="14"/>
      <c r="O689" s="78"/>
      <c r="P689" s="78"/>
      <c r="Q689" s="93"/>
      <c r="R689" s="80"/>
      <c r="S689" s="80"/>
      <c r="T689" s="69"/>
      <c r="U689" s="78"/>
      <c r="V689" s="69"/>
      <c r="W689" s="80"/>
      <c r="X689" s="80"/>
      <c r="Y689" s="94"/>
      <c r="Z689" s="80"/>
      <c r="AA689" s="80"/>
      <c r="AB689" s="80"/>
      <c r="AC689" s="80"/>
      <c r="AD689" s="69"/>
      <c r="AE689" s="69"/>
      <c r="AF689" s="69"/>
      <c r="AG689" s="95"/>
      <c r="AH689" s="93"/>
      <c r="AI689" s="81"/>
      <c r="AJ689" s="80"/>
      <c r="AK689" s="80"/>
      <c r="AL689" s="78"/>
      <c r="AM689" s="80"/>
      <c r="AN689" s="80"/>
      <c r="AO689" s="80"/>
      <c r="AP689" s="80"/>
      <c r="AQ689" s="80"/>
      <c r="AR689" s="80"/>
      <c r="AS689" s="78"/>
      <c r="AT689" s="96"/>
      <c r="AU689" s="97"/>
      <c r="AV689" s="98"/>
      <c r="AW689" s="99"/>
      <c r="AX689" s="100"/>
      <c r="AY689" s="100"/>
      <c r="AZ689" s="100"/>
      <c r="BA689" s="100"/>
      <c r="BB689" s="100"/>
      <c r="BC689" s="100"/>
      <c r="BD689" s="100"/>
      <c r="BE689" s="100"/>
      <c r="BF689" s="100"/>
      <c r="BG689" s="100"/>
      <c r="BH689" s="100"/>
      <c r="BI689" s="100"/>
      <c r="BJ689" s="100"/>
      <c r="BK689" s="100"/>
      <c r="BL689" s="100"/>
      <c r="BM689" s="100"/>
      <c r="BN689" s="100"/>
      <c r="BO689" s="100"/>
      <c r="BP689" s="100"/>
      <c r="BQ689" s="100"/>
    </row>
    <row r="690" spans="1:69">
      <c r="A690" s="25"/>
      <c r="C690" s="89"/>
      <c r="D690" s="84"/>
      <c r="E690" s="76"/>
      <c r="F690" s="91"/>
      <c r="G690" s="80"/>
      <c r="H690" s="81"/>
      <c r="I690" s="14"/>
      <c r="J690" s="92"/>
      <c r="K690" s="14"/>
      <c r="L690" s="78"/>
      <c r="M690" s="81"/>
      <c r="N690" s="14"/>
      <c r="O690" s="78"/>
      <c r="P690" s="78"/>
      <c r="Q690" s="93"/>
      <c r="R690" s="80"/>
      <c r="S690" s="80"/>
      <c r="T690" s="69"/>
      <c r="U690" s="78"/>
      <c r="V690" s="69"/>
      <c r="W690" s="80"/>
      <c r="X690" s="80"/>
      <c r="Y690" s="94"/>
      <c r="Z690" s="80"/>
      <c r="AA690" s="80"/>
      <c r="AB690" s="80"/>
      <c r="AC690" s="80"/>
      <c r="AD690" s="69"/>
      <c r="AE690" s="69"/>
      <c r="AF690" s="69"/>
      <c r="AG690" s="95"/>
      <c r="AH690" s="93"/>
      <c r="AI690" s="81"/>
      <c r="AJ690" s="80"/>
      <c r="AK690" s="80"/>
      <c r="AL690" s="78"/>
      <c r="AM690" s="80"/>
      <c r="AN690" s="80"/>
      <c r="AO690" s="80"/>
      <c r="AP690" s="80"/>
      <c r="AQ690" s="80"/>
      <c r="AR690" s="80"/>
      <c r="AS690" s="78"/>
      <c r="AT690" s="96"/>
      <c r="AU690" s="97"/>
      <c r="AV690" s="98"/>
      <c r="AW690" s="99"/>
      <c r="AX690" s="100"/>
      <c r="AY690" s="100"/>
      <c r="AZ690" s="100"/>
      <c r="BA690" s="100"/>
      <c r="BB690" s="100"/>
      <c r="BC690" s="100"/>
      <c r="BD690" s="100"/>
      <c r="BE690" s="100"/>
      <c r="BF690" s="100"/>
      <c r="BG690" s="100"/>
      <c r="BH690" s="100"/>
      <c r="BI690" s="100"/>
      <c r="BJ690" s="100"/>
      <c r="BK690" s="100"/>
      <c r="BL690" s="100"/>
      <c r="BM690" s="100"/>
      <c r="BN690" s="100"/>
      <c r="BO690" s="100"/>
      <c r="BP690" s="100"/>
      <c r="BQ690" s="100"/>
    </row>
    <row r="691" spans="1:69">
      <c r="A691" s="25"/>
      <c r="C691" s="89"/>
      <c r="D691" s="84"/>
      <c r="E691" s="76"/>
      <c r="F691" s="91"/>
      <c r="G691" s="80"/>
      <c r="H691" s="81"/>
      <c r="I691" s="14"/>
      <c r="J691" s="92"/>
      <c r="K691" s="14"/>
      <c r="L691" s="78"/>
      <c r="M691" s="81"/>
      <c r="N691" s="14"/>
      <c r="O691" s="78"/>
      <c r="P691" s="78"/>
      <c r="Q691" s="93"/>
      <c r="R691" s="80"/>
      <c r="S691" s="80"/>
      <c r="T691" s="69"/>
      <c r="U691" s="78"/>
      <c r="V691" s="69"/>
      <c r="W691" s="80"/>
      <c r="X691" s="80"/>
      <c r="Y691" s="94"/>
      <c r="Z691" s="80"/>
      <c r="AA691" s="80"/>
      <c r="AB691" s="80"/>
      <c r="AC691" s="80"/>
      <c r="AD691" s="69"/>
      <c r="AE691" s="69"/>
      <c r="AF691" s="69"/>
      <c r="AG691" s="95"/>
      <c r="AH691" s="93"/>
      <c r="AI691" s="81"/>
      <c r="AJ691" s="80"/>
      <c r="AK691" s="80"/>
      <c r="AL691" s="78"/>
      <c r="AM691" s="80"/>
      <c r="AN691" s="80"/>
      <c r="AO691" s="80"/>
      <c r="AP691" s="80"/>
      <c r="AQ691" s="80"/>
      <c r="AR691" s="80"/>
      <c r="AS691" s="78"/>
      <c r="AT691" s="96"/>
      <c r="AU691" s="97"/>
      <c r="AV691" s="98"/>
      <c r="AW691" s="99"/>
      <c r="AX691" s="100"/>
      <c r="AY691" s="100"/>
      <c r="AZ691" s="100"/>
      <c r="BA691" s="100"/>
      <c r="BB691" s="100"/>
      <c r="BC691" s="100"/>
      <c r="BD691" s="100"/>
      <c r="BE691" s="100"/>
      <c r="BF691" s="100"/>
      <c r="BG691" s="100"/>
      <c r="BH691" s="100"/>
      <c r="BI691" s="100"/>
      <c r="BJ691" s="100"/>
      <c r="BK691" s="100"/>
      <c r="BL691" s="100"/>
      <c r="BM691" s="100"/>
      <c r="BN691" s="100"/>
      <c r="BO691" s="100"/>
      <c r="BP691" s="100"/>
      <c r="BQ691" s="100"/>
    </row>
    <row r="692" spans="1:69">
      <c r="A692" s="25"/>
      <c r="C692" s="89"/>
      <c r="D692" s="84"/>
      <c r="E692" s="76"/>
      <c r="F692" s="91"/>
      <c r="G692" s="80"/>
      <c r="H692" s="81"/>
      <c r="I692" s="14"/>
      <c r="J692" s="92"/>
      <c r="K692" s="14"/>
      <c r="L692" s="78"/>
      <c r="M692" s="81"/>
      <c r="N692" s="14"/>
      <c r="O692" s="78"/>
      <c r="P692" s="78"/>
      <c r="Q692" s="93"/>
      <c r="R692" s="80"/>
      <c r="S692" s="80"/>
      <c r="T692" s="69"/>
      <c r="U692" s="78"/>
      <c r="V692" s="69"/>
      <c r="W692" s="80"/>
      <c r="X692" s="80"/>
      <c r="Y692" s="94"/>
      <c r="Z692" s="80"/>
      <c r="AA692" s="80"/>
      <c r="AB692" s="80"/>
      <c r="AC692" s="80"/>
      <c r="AD692" s="69"/>
      <c r="AE692" s="69"/>
      <c r="AF692" s="69"/>
      <c r="AG692" s="95"/>
      <c r="AH692" s="93"/>
      <c r="AI692" s="81"/>
      <c r="AJ692" s="80"/>
      <c r="AK692" s="80"/>
      <c r="AL692" s="78"/>
      <c r="AM692" s="80"/>
      <c r="AN692" s="80"/>
      <c r="AO692" s="80"/>
      <c r="AP692" s="80"/>
      <c r="AQ692" s="80"/>
      <c r="AR692" s="80"/>
      <c r="AS692" s="78"/>
      <c r="AT692" s="96"/>
      <c r="AU692" s="97"/>
      <c r="AV692" s="98"/>
      <c r="AW692" s="99"/>
      <c r="AX692" s="100"/>
      <c r="AY692" s="100"/>
      <c r="AZ692" s="100"/>
      <c r="BA692" s="100"/>
      <c r="BB692" s="100"/>
      <c r="BC692" s="100"/>
      <c r="BD692" s="100"/>
      <c r="BE692" s="100"/>
      <c r="BF692" s="100"/>
      <c r="BG692" s="100"/>
      <c r="BH692" s="100"/>
      <c r="BI692" s="100"/>
      <c r="BJ692" s="100"/>
      <c r="BK692" s="100"/>
      <c r="BL692" s="100"/>
      <c r="BM692" s="100"/>
      <c r="BN692" s="100"/>
      <c r="BO692" s="100"/>
      <c r="BP692" s="100"/>
      <c r="BQ692" s="100"/>
    </row>
    <row r="693" spans="1:69">
      <c r="A693" s="25"/>
      <c r="C693" s="89"/>
      <c r="D693" s="84"/>
      <c r="E693" s="76"/>
      <c r="F693" s="91"/>
      <c r="G693" s="80"/>
      <c r="H693" s="81"/>
      <c r="I693" s="14"/>
      <c r="J693" s="92"/>
      <c r="K693" s="14"/>
      <c r="L693" s="78"/>
      <c r="M693" s="81"/>
      <c r="N693" s="14"/>
      <c r="O693" s="78"/>
      <c r="P693" s="78"/>
      <c r="Q693" s="93"/>
      <c r="R693" s="80"/>
      <c r="S693" s="80"/>
      <c r="T693" s="69"/>
      <c r="U693" s="78"/>
      <c r="V693" s="69"/>
      <c r="W693" s="80"/>
      <c r="X693" s="80"/>
      <c r="Y693" s="94"/>
      <c r="Z693" s="80"/>
      <c r="AA693" s="80"/>
      <c r="AB693" s="80"/>
      <c r="AC693" s="80"/>
      <c r="AD693" s="69"/>
      <c r="AE693" s="69"/>
      <c r="AF693" s="69"/>
      <c r="AG693" s="95"/>
      <c r="AH693" s="93"/>
      <c r="AI693" s="81"/>
      <c r="AJ693" s="80"/>
      <c r="AK693" s="80"/>
      <c r="AL693" s="78"/>
      <c r="AM693" s="80"/>
      <c r="AN693" s="80"/>
      <c r="AO693" s="80"/>
      <c r="AP693" s="80"/>
      <c r="AQ693" s="80"/>
      <c r="AR693" s="80"/>
      <c r="AS693" s="78"/>
      <c r="AT693" s="96"/>
      <c r="AU693" s="97"/>
      <c r="AV693" s="98"/>
      <c r="AW693" s="99"/>
      <c r="AX693" s="100"/>
      <c r="AY693" s="100"/>
      <c r="AZ693" s="100"/>
      <c r="BA693" s="100"/>
      <c r="BB693" s="100"/>
      <c r="BC693" s="100"/>
      <c r="BD693" s="100"/>
      <c r="BE693" s="100"/>
      <c r="BF693" s="100"/>
      <c r="BG693" s="100"/>
      <c r="BH693" s="100"/>
      <c r="BI693" s="100"/>
      <c r="BJ693" s="100"/>
      <c r="BK693" s="100"/>
      <c r="BL693" s="100"/>
      <c r="BM693" s="100"/>
      <c r="BN693" s="100"/>
      <c r="BO693" s="100"/>
      <c r="BP693" s="100"/>
      <c r="BQ693" s="100"/>
    </row>
    <row r="694" spans="1:69">
      <c r="A694" s="25"/>
      <c r="C694" s="89"/>
      <c r="D694" s="84"/>
      <c r="E694" s="76"/>
      <c r="F694" s="91"/>
      <c r="G694" s="80"/>
      <c r="H694" s="81"/>
      <c r="I694" s="14"/>
      <c r="J694" s="92"/>
      <c r="K694" s="14"/>
      <c r="L694" s="78"/>
      <c r="M694" s="81"/>
      <c r="N694" s="14"/>
      <c r="O694" s="78"/>
      <c r="P694" s="78"/>
      <c r="Q694" s="93"/>
      <c r="R694" s="80"/>
      <c r="S694" s="80"/>
      <c r="T694" s="69"/>
      <c r="U694" s="78"/>
      <c r="V694" s="69"/>
      <c r="W694" s="80"/>
      <c r="X694" s="80"/>
      <c r="Y694" s="94"/>
      <c r="Z694" s="80"/>
      <c r="AA694" s="80"/>
      <c r="AB694" s="80"/>
      <c r="AC694" s="80"/>
      <c r="AD694" s="69"/>
      <c r="AE694" s="69"/>
      <c r="AF694" s="69"/>
      <c r="AG694" s="95"/>
      <c r="AH694" s="93"/>
      <c r="AI694" s="81"/>
      <c r="AJ694" s="80"/>
      <c r="AK694" s="80"/>
      <c r="AL694" s="78"/>
      <c r="AM694" s="80"/>
      <c r="AN694" s="80"/>
      <c r="AO694" s="80"/>
      <c r="AP694" s="80"/>
      <c r="AQ694" s="80"/>
      <c r="AR694" s="80"/>
      <c r="AS694" s="78"/>
      <c r="AT694" s="96"/>
      <c r="AU694" s="97"/>
      <c r="AV694" s="98"/>
      <c r="AW694" s="99"/>
      <c r="AX694" s="100"/>
      <c r="AY694" s="100"/>
      <c r="AZ694" s="100"/>
      <c r="BA694" s="100"/>
      <c r="BB694" s="100"/>
      <c r="BC694" s="100"/>
      <c r="BD694" s="100"/>
      <c r="BE694" s="100"/>
      <c r="BF694" s="100"/>
      <c r="BG694" s="100"/>
      <c r="BH694" s="100"/>
      <c r="BI694" s="100"/>
      <c r="BJ694" s="100"/>
      <c r="BK694" s="100"/>
      <c r="BL694" s="100"/>
      <c r="BM694" s="100"/>
      <c r="BN694" s="100"/>
      <c r="BO694" s="100"/>
      <c r="BP694" s="100"/>
      <c r="BQ694" s="100"/>
    </row>
    <row r="695" spans="1:69">
      <c r="A695" s="25"/>
      <c r="C695" s="89"/>
      <c r="D695" s="84"/>
      <c r="E695" s="76"/>
      <c r="F695" s="91"/>
      <c r="G695" s="80"/>
      <c r="H695" s="81"/>
      <c r="I695" s="14"/>
      <c r="J695" s="92"/>
      <c r="K695" s="14"/>
      <c r="L695" s="78"/>
      <c r="M695" s="81"/>
      <c r="N695" s="14"/>
      <c r="O695" s="78"/>
      <c r="P695" s="78"/>
      <c r="Q695" s="93"/>
      <c r="R695" s="80"/>
      <c r="S695" s="80"/>
      <c r="T695" s="69"/>
      <c r="U695" s="78"/>
      <c r="V695" s="69"/>
      <c r="W695" s="80"/>
      <c r="X695" s="80"/>
      <c r="Y695" s="94"/>
      <c r="Z695" s="80"/>
      <c r="AA695" s="80"/>
      <c r="AB695" s="80"/>
      <c r="AC695" s="80"/>
      <c r="AD695" s="69"/>
      <c r="AE695" s="69"/>
      <c r="AF695" s="69"/>
      <c r="AG695" s="95"/>
      <c r="AH695" s="93"/>
      <c r="AI695" s="81"/>
      <c r="AJ695" s="80"/>
      <c r="AK695" s="80"/>
      <c r="AL695" s="78"/>
      <c r="AM695" s="80"/>
      <c r="AN695" s="80"/>
      <c r="AO695" s="80"/>
      <c r="AP695" s="80"/>
      <c r="AQ695" s="80"/>
      <c r="AR695" s="80"/>
      <c r="AS695" s="78"/>
      <c r="AT695" s="96"/>
      <c r="AU695" s="97"/>
      <c r="AV695" s="98"/>
      <c r="AW695" s="99"/>
      <c r="AX695" s="100"/>
      <c r="AY695" s="100"/>
      <c r="AZ695" s="100"/>
      <c r="BA695" s="100"/>
      <c r="BB695" s="100"/>
      <c r="BC695" s="100"/>
      <c r="BD695" s="100"/>
      <c r="BE695" s="100"/>
      <c r="BF695" s="100"/>
      <c r="BG695" s="100"/>
      <c r="BH695" s="100"/>
      <c r="BI695" s="100"/>
      <c r="BJ695" s="100"/>
      <c r="BK695" s="100"/>
      <c r="BL695" s="100"/>
      <c r="BM695" s="100"/>
      <c r="BN695" s="100"/>
      <c r="BO695" s="100"/>
      <c r="BP695" s="100"/>
      <c r="BQ695" s="100"/>
    </row>
    <row r="696" spans="1:69">
      <c r="A696" s="25"/>
      <c r="C696" s="89"/>
      <c r="D696" s="84"/>
      <c r="E696" s="76"/>
      <c r="F696" s="91"/>
      <c r="G696" s="80"/>
      <c r="H696" s="81"/>
      <c r="I696" s="14"/>
      <c r="J696" s="92"/>
      <c r="K696" s="14"/>
      <c r="L696" s="78"/>
      <c r="M696" s="81"/>
      <c r="N696" s="14"/>
      <c r="O696" s="78"/>
      <c r="P696" s="78"/>
      <c r="Q696" s="93"/>
      <c r="R696" s="80"/>
      <c r="S696" s="80"/>
      <c r="T696" s="69"/>
      <c r="U696" s="78"/>
      <c r="V696" s="69"/>
      <c r="W696" s="80"/>
      <c r="X696" s="80"/>
      <c r="Y696" s="94"/>
      <c r="Z696" s="80"/>
      <c r="AA696" s="80"/>
      <c r="AB696" s="80"/>
      <c r="AC696" s="80"/>
      <c r="AD696" s="69"/>
      <c r="AE696" s="69"/>
      <c r="AF696" s="69"/>
      <c r="AG696" s="95"/>
      <c r="AH696" s="93"/>
      <c r="AI696" s="81"/>
      <c r="AJ696" s="80"/>
      <c r="AK696" s="80"/>
      <c r="AL696" s="78"/>
      <c r="AM696" s="80"/>
      <c r="AN696" s="80"/>
      <c r="AO696" s="80"/>
      <c r="AP696" s="80"/>
      <c r="AQ696" s="80"/>
      <c r="AR696" s="80"/>
      <c r="AS696" s="78"/>
      <c r="AT696" s="96"/>
      <c r="AU696" s="97"/>
      <c r="AV696" s="98"/>
      <c r="AW696" s="99"/>
      <c r="AX696" s="100"/>
      <c r="AY696" s="100"/>
      <c r="AZ696" s="100"/>
      <c r="BA696" s="100"/>
      <c r="BB696" s="100"/>
      <c r="BC696" s="100"/>
      <c r="BD696" s="100"/>
      <c r="BE696" s="100"/>
      <c r="BF696" s="100"/>
      <c r="BG696" s="100"/>
      <c r="BH696" s="100"/>
      <c r="BI696" s="100"/>
      <c r="BJ696" s="100"/>
      <c r="BK696" s="100"/>
      <c r="BL696" s="100"/>
      <c r="BM696" s="100"/>
      <c r="BN696" s="100"/>
      <c r="BO696" s="100"/>
      <c r="BP696" s="100"/>
      <c r="BQ696" s="100"/>
    </row>
    <row r="697" spans="1:69">
      <c r="A697" s="25"/>
      <c r="C697" s="89"/>
      <c r="D697" s="84"/>
      <c r="E697" s="76"/>
      <c r="F697" s="91"/>
      <c r="G697" s="80"/>
      <c r="H697" s="81"/>
      <c r="I697" s="14"/>
      <c r="J697" s="92"/>
      <c r="K697" s="14"/>
      <c r="L697" s="78"/>
      <c r="M697" s="81"/>
      <c r="N697" s="14"/>
      <c r="O697" s="78"/>
      <c r="P697" s="78"/>
      <c r="Q697" s="93"/>
      <c r="R697" s="80"/>
      <c r="S697" s="80"/>
      <c r="T697" s="69"/>
      <c r="U697" s="78"/>
      <c r="V697" s="69"/>
      <c r="W697" s="80"/>
      <c r="X697" s="80"/>
      <c r="Y697" s="94"/>
      <c r="Z697" s="80"/>
      <c r="AA697" s="80"/>
      <c r="AB697" s="80"/>
      <c r="AC697" s="80"/>
      <c r="AD697" s="69"/>
      <c r="AE697" s="69"/>
      <c r="AF697" s="69"/>
      <c r="AG697" s="95"/>
      <c r="AH697" s="93"/>
      <c r="AI697" s="81"/>
      <c r="AJ697" s="80"/>
      <c r="AK697" s="80"/>
      <c r="AL697" s="78"/>
      <c r="AM697" s="80"/>
      <c r="AN697" s="80"/>
      <c r="AO697" s="80"/>
      <c r="AP697" s="80"/>
      <c r="AQ697" s="80"/>
      <c r="AR697" s="80"/>
      <c r="AS697" s="78"/>
      <c r="AT697" s="96"/>
      <c r="AU697" s="97"/>
      <c r="AV697" s="98"/>
      <c r="AW697" s="99"/>
      <c r="AX697" s="100"/>
      <c r="AY697" s="100"/>
      <c r="AZ697" s="100"/>
      <c r="BA697" s="100"/>
      <c r="BB697" s="100"/>
      <c r="BC697" s="100"/>
      <c r="BD697" s="100"/>
      <c r="BE697" s="100"/>
      <c r="BF697" s="100"/>
      <c r="BG697" s="100"/>
      <c r="BH697" s="100"/>
      <c r="BI697" s="100"/>
      <c r="BJ697" s="100"/>
      <c r="BK697" s="100"/>
      <c r="BL697" s="100"/>
      <c r="BM697" s="100"/>
      <c r="BN697" s="100"/>
      <c r="BO697" s="100"/>
      <c r="BP697" s="100"/>
      <c r="BQ697" s="100"/>
    </row>
    <row r="698" spans="1:69">
      <c r="A698" s="25"/>
      <c r="C698" s="89"/>
      <c r="D698" s="84"/>
      <c r="E698" s="76"/>
      <c r="F698" s="91"/>
      <c r="G698" s="80"/>
      <c r="H698" s="81"/>
      <c r="I698" s="14"/>
      <c r="J698" s="92"/>
      <c r="K698" s="14"/>
      <c r="L698" s="78"/>
      <c r="M698" s="81"/>
      <c r="N698" s="14"/>
      <c r="O698" s="78"/>
      <c r="P698" s="78"/>
      <c r="Q698" s="93"/>
      <c r="R698" s="80"/>
      <c r="S698" s="80"/>
      <c r="T698" s="69"/>
      <c r="U698" s="78"/>
      <c r="V698" s="69"/>
      <c r="W698" s="80"/>
      <c r="X698" s="80"/>
      <c r="Y698" s="94"/>
      <c r="Z698" s="80"/>
      <c r="AA698" s="80"/>
      <c r="AB698" s="80"/>
      <c r="AC698" s="80"/>
      <c r="AD698" s="69"/>
      <c r="AE698" s="69"/>
      <c r="AF698" s="69"/>
      <c r="AG698" s="95"/>
      <c r="AH698" s="93"/>
      <c r="AI698" s="81"/>
      <c r="AJ698" s="80"/>
      <c r="AK698" s="80"/>
      <c r="AL698" s="78"/>
      <c r="AM698" s="80"/>
      <c r="AN698" s="80"/>
      <c r="AO698" s="80"/>
      <c r="AP698" s="80"/>
      <c r="AQ698" s="80"/>
      <c r="AR698" s="80"/>
      <c r="AS698" s="78"/>
      <c r="AT698" s="96"/>
      <c r="AU698" s="97"/>
      <c r="AV698" s="98"/>
      <c r="AW698" s="99"/>
      <c r="AX698" s="100"/>
      <c r="AY698" s="100"/>
      <c r="AZ698" s="100"/>
      <c r="BA698" s="100"/>
      <c r="BB698" s="100"/>
      <c r="BC698" s="100"/>
      <c r="BD698" s="100"/>
      <c r="BE698" s="100"/>
      <c r="BF698" s="100"/>
      <c r="BG698" s="100"/>
      <c r="BH698" s="100"/>
      <c r="BI698" s="100"/>
      <c r="BJ698" s="100"/>
      <c r="BK698" s="100"/>
      <c r="BL698" s="100"/>
      <c r="BM698" s="100"/>
      <c r="BN698" s="100"/>
      <c r="BO698" s="100"/>
      <c r="BP698" s="100"/>
      <c r="BQ698" s="100"/>
    </row>
    <row r="699" spans="1:69">
      <c r="A699" s="25"/>
      <c r="C699" s="89"/>
      <c r="D699" s="84"/>
      <c r="E699" s="76"/>
      <c r="F699" s="91"/>
      <c r="G699" s="80"/>
      <c r="H699" s="81"/>
      <c r="I699" s="14"/>
      <c r="J699" s="92"/>
      <c r="K699" s="14"/>
      <c r="L699" s="78"/>
      <c r="M699" s="81"/>
      <c r="N699" s="14"/>
      <c r="O699" s="78"/>
      <c r="P699" s="78"/>
      <c r="Q699" s="93"/>
      <c r="R699" s="80"/>
      <c r="S699" s="80"/>
      <c r="T699" s="69"/>
      <c r="U699" s="78"/>
      <c r="V699" s="69"/>
      <c r="W699" s="80"/>
      <c r="X699" s="80"/>
      <c r="Y699" s="94"/>
      <c r="Z699" s="80"/>
      <c r="AA699" s="80"/>
      <c r="AB699" s="80"/>
      <c r="AC699" s="80"/>
      <c r="AD699" s="69"/>
      <c r="AE699" s="69"/>
      <c r="AF699" s="69"/>
      <c r="AG699" s="95"/>
      <c r="AH699" s="93"/>
      <c r="AI699" s="81"/>
      <c r="AJ699" s="80"/>
      <c r="AK699" s="80"/>
      <c r="AL699" s="78"/>
      <c r="AM699" s="80"/>
      <c r="AN699" s="80"/>
      <c r="AO699" s="80"/>
      <c r="AP699" s="80"/>
      <c r="AQ699" s="80"/>
      <c r="AR699" s="80"/>
      <c r="AS699" s="78"/>
      <c r="AT699" s="96"/>
      <c r="AU699" s="97"/>
      <c r="AV699" s="98"/>
      <c r="AW699" s="99"/>
      <c r="AX699" s="100"/>
      <c r="AY699" s="100"/>
      <c r="AZ699" s="100"/>
      <c r="BA699" s="100"/>
      <c r="BB699" s="100"/>
      <c r="BC699" s="100"/>
      <c r="BD699" s="100"/>
      <c r="BE699" s="100"/>
      <c r="BF699" s="100"/>
      <c r="BG699" s="100"/>
      <c r="BH699" s="100"/>
      <c r="BI699" s="100"/>
      <c r="BJ699" s="100"/>
      <c r="BK699" s="100"/>
      <c r="BL699" s="100"/>
      <c r="BM699" s="100"/>
      <c r="BN699" s="100"/>
      <c r="BO699" s="100"/>
      <c r="BP699" s="100"/>
      <c r="BQ699" s="100"/>
    </row>
    <row r="700" spans="1:69">
      <c r="A700" s="25"/>
      <c r="C700" s="89"/>
      <c r="D700" s="84"/>
      <c r="E700" s="76"/>
      <c r="F700" s="91"/>
      <c r="G700" s="80"/>
      <c r="H700" s="81"/>
      <c r="I700" s="14"/>
      <c r="J700" s="92"/>
      <c r="K700" s="14"/>
      <c r="L700" s="78"/>
      <c r="M700" s="81"/>
      <c r="N700" s="14"/>
      <c r="O700" s="78"/>
      <c r="P700" s="78"/>
      <c r="Q700" s="93"/>
      <c r="R700" s="80"/>
      <c r="S700" s="80"/>
      <c r="T700" s="69"/>
      <c r="U700" s="78"/>
      <c r="V700" s="69"/>
      <c r="W700" s="80"/>
      <c r="X700" s="80"/>
      <c r="Y700" s="94"/>
      <c r="Z700" s="80"/>
      <c r="AA700" s="80"/>
      <c r="AB700" s="80"/>
      <c r="AC700" s="80"/>
      <c r="AD700" s="69"/>
      <c r="AE700" s="69"/>
      <c r="AF700" s="69"/>
      <c r="AG700" s="95"/>
      <c r="AH700" s="93"/>
      <c r="AI700" s="81"/>
      <c r="AJ700" s="80"/>
      <c r="AK700" s="80"/>
      <c r="AL700" s="78"/>
      <c r="AM700" s="80"/>
      <c r="AN700" s="80"/>
      <c r="AO700" s="80"/>
      <c r="AP700" s="80"/>
      <c r="AQ700" s="80"/>
      <c r="AR700" s="80"/>
      <c r="AS700" s="78"/>
      <c r="AT700" s="96"/>
      <c r="AU700" s="97"/>
      <c r="AV700" s="98"/>
      <c r="AW700" s="99"/>
      <c r="AX700" s="100"/>
      <c r="AY700" s="100"/>
      <c r="AZ700" s="100"/>
      <c r="BA700" s="100"/>
      <c r="BB700" s="100"/>
      <c r="BC700" s="100"/>
      <c r="BD700" s="100"/>
      <c r="BE700" s="100"/>
      <c r="BF700" s="100"/>
      <c r="BG700" s="100"/>
      <c r="BH700" s="100"/>
      <c r="BI700" s="100"/>
      <c r="BJ700" s="100"/>
      <c r="BK700" s="100"/>
      <c r="BL700" s="100"/>
      <c r="BM700" s="100"/>
      <c r="BN700" s="100"/>
      <c r="BO700" s="100"/>
      <c r="BP700" s="100"/>
      <c r="BQ700" s="100"/>
    </row>
    <row r="701" spans="1:69">
      <c r="A701" s="25"/>
      <c r="C701" s="89"/>
      <c r="D701" s="84"/>
      <c r="E701" s="76"/>
      <c r="F701" s="91"/>
      <c r="G701" s="80"/>
      <c r="H701" s="81"/>
      <c r="I701" s="14"/>
      <c r="J701" s="92"/>
      <c r="K701" s="14"/>
      <c r="L701" s="78"/>
      <c r="M701" s="81"/>
      <c r="N701" s="14"/>
      <c r="O701" s="78"/>
      <c r="P701" s="78"/>
      <c r="Q701" s="93"/>
      <c r="R701" s="80"/>
      <c r="S701" s="80"/>
      <c r="T701" s="69"/>
      <c r="U701" s="78"/>
      <c r="V701" s="69"/>
      <c r="W701" s="80"/>
      <c r="X701" s="80"/>
      <c r="Y701" s="94"/>
      <c r="Z701" s="80"/>
      <c r="AA701" s="80"/>
      <c r="AB701" s="80"/>
      <c r="AC701" s="80"/>
      <c r="AD701" s="69"/>
      <c r="AE701" s="69"/>
      <c r="AF701" s="69"/>
      <c r="AG701" s="95"/>
      <c r="AH701" s="93"/>
      <c r="AI701" s="81"/>
      <c r="AJ701" s="80"/>
      <c r="AK701" s="80"/>
      <c r="AL701" s="78"/>
      <c r="AM701" s="80"/>
      <c r="AN701" s="80"/>
      <c r="AO701" s="80"/>
      <c r="AP701" s="80"/>
      <c r="AQ701" s="80"/>
      <c r="AR701" s="80"/>
      <c r="AS701" s="78"/>
      <c r="AT701" s="96"/>
      <c r="AU701" s="97"/>
      <c r="AV701" s="98"/>
      <c r="AW701" s="99"/>
      <c r="AX701" s="100"/>
      <c r="AY701" s="100"/>
      <c r="AZ701" s="100"/>
      <c r="BA701" s="100"/>
      <c r="BB701" s="100"/>
      <c r="BC701" s="100"/>
      <c r="BD701" s="100"/>
      <c r="BE701" s="100"/>
      <c r="BF701" s="100"/>
      <c r="BG701" s="100"/>
      <c r="BH701" s="100"/>
      <c r="BI701" s="100"/>
      <c r="BJ701" s="100"/>
      <c r="BK701" s="100"/>
      <c r="BL701" s="100"/>
      <c r="BM701" s="100"/>
      <c r="BN701" s="100"/>
      <c r="BO701" s="100"/>
      <c r="BP701" s="100"/>
      <c r="BQ701" s="100"/>
    </row>
    <row r="702" spans="1:69">
      <c r="A702" s="25"/>
      <c r="C702" s="89"/>
      <c r="D702" s="84"/>
      <c r="E702" s="76"/>
      <c r="F702" s="91"/>
      <c r="G702" s="80"/>
      <c r="H702" s="81"/>
      <c r="I702" s="14"/>
      <c r="J702" s="92"/>
      <c r="K702" s="14"/>
      <c r="L702" s="78"/>
      <c r="M702" s="81"/>
      <c r="N702" s="14"/>
      <c r="O702" s="78"/>
      <c r="P702" s="78"/>
      <c r="Q702" s="93"/>
      <c r="R702" s="80"/>
      <c r="S702" s="80"/>
      <c r="T702" s="69"/>
      <c r="U702" s="78"/>
      <c r="V702" s="69"/>
      <c r="W702" s="80"/>
      <c r="X702" s="80"/>
      <c r="Y702" s="94"/>
      <c r="Z702" s="80"/>
      <c r="AA702" s="80"/>
      <c r="AB702" s="80"/>
      <c r="AC702" s="80"/>
      <c r="AD702" s="69"/>
      <c r="AE702" s="69"/>
      <c r="AF702" s="69"/>
      <c r="AG702" s="95"/>
      <c r="AH702" s="93"/>
      <c r="AI702" s="81"/>
      <c r="AJ702" s="80"/>
      <c r="AK702" s="80"/>
      <c r="AL702" s="78"/>
      <c r="AM702" s="80"/>
      <c r="AN702" s="80"/>
      <c r="AO702" s="80"/>
      <c r="AP702" s="80"/>
      <c r="AQ702" s="80"/>
      <c r="AR702" s="80"/>
      <c r="AS702" s="78"/>
      <c r="AT702" s="96"/>
      <c r="AU702" s="97"/>
      <c r="AV702" s="98"/>
      <c r="AW702" s="99"/>
      <c r="AX702" s="100"/>
      <c r="AY702" s="100"/>
      <c r="AZ702" s="100"/>
      <c r="BA702" s="100"/>
      <c r="BB702" s="100"/>
      <c r="BC702" s="100"/>
      <c r="BD702" s="100"/>
      <c r="BE702" s="100"/>
      <c r="BF702" s="100"/>
      <c r="BG702" s="100"/>
      <c r="BH702" s="100"/>
      <c r="BI702" s="100"/>
      <c r="BJ702" s="100"/>
      <c r="BK702" s="100"/>
      <c r="BL702" s="100"/>
      <c r="BM702" s="100"/>
      <c r="BN702" s="100"/>
      <c r="BO702" s="100"/>
      <c r="BP702" s="100"/>
      <c r="BQ702" s="100"/>
    </row>
    <row r="703" spans="1:69">
      <c r="A703" s="25"/>
      <c r="C703" s="89"/>
      <c r="D703" s="84"/>
      <c r="E703" s="76"/>
      <c r="F703" s="91"/>
      <c r="G703" s="80"/>
      <c r="H703" s="81"/>
      <c r="I703" s="14"/>
      <c r="J703" s="92"/>
      <c r="K703" s="14"/>
      <c r="L703" s="78"/>
      <c r="M703" s="81"/>
      <c r="N703" s="14"/>
      <c r="O703" s="78"/>
      <c r="P703" s="78"/>
      <c r="Q703" s="93"/>
      <c r="R703" s="80"/>
      <c r="S703" s="80"/>
      <c r="T703" s="69"/>
      <c r="U703" s="78"/>
      <c r="V703" s="69"/>
      <c r="W703" s="80"/>
      <c r="X703" s="80"/>
      <c r="Y703" s="94"/>
      <c r="Z703" s="80"/>
      <c r="AA703" s="80"/>
      <c r="AB703" s="80"/>
      <c r="AC703" s="80"/>
      <c r="AD703" s="69"/>
      <c r="AE703" s="69"/>
      <c r="AF703" s="69"/>
      <c r="AG703" s="95"/>
      <c r="AH703" s="93"/>
      <c r="AI703" s="81"/>
      <c r="AJ703" s="80"/>
      <c r="AK703" s="80"/>
      <c r="AL703" s="78"/>
      <c r="AM703" s="80"/>
      <c r="AN703" s="80"/>
      <c r="AO703" s="80"/>
      <c r="AP703" s="80"/>
      <c r="AQ703" s="80"/>
      <c r="AR703" s="80"/>
      <c r="AS703" s="78"/>
      <c r="AT703" s="96"/>
      <c r="AU703" s="97"/>
      <c r="AV703" s="98"/>
      <c r="AW703" s="99"/>
      <c r="AX703" s="100"/>
      <c r="AY703" s="100"/>
      <c r="AZ703" s="100"/>
      <c r="BA703" s="100"/>
      <c r="BB703" s="100"/>
      <c r="BC703" s="100"/>
      <c r="BD703" s="100"/>
      <c r="BE703" s="100"/>
      <c r="BF703" s="100"/>
      <c r="BG703" s="100"/>
      <c r="BH703" s="100"/>
      <c r="BI703" s="100"/>
      <c r="BJ703" s="100"/>
      <c r="BK703" s="100"/>
      <c r="BL703" s="100"/>
      <c r="BM703" s="100"/>
      <c r="BN703" s="100"/>
      <c r="BO703" s="100"/>
      <c r="BP703" s="100"/>
      <c r="BQ703" s="100"/>
    </row>
    <row r="704" spans="1:69">
      <c r="A704" s="25"/>
      <c r="C704" s="89"/>
      <c r="D704" s="84"/>
      <c r="E704" s="76"/>
      <c r="F704" s="91"/>
      <c r="G704" s="80"/>
      <c r="H704" s="81"/>
      <c r="I704" s="14"/>
      <c r="J704" s="92"/>
      <c r="K704" s="14"/>
      <c r="L704" s="78"/>
      <c r="M704" s="81"/>
      <c r="N704" s="14"/>
      <c r="O704" s="78"/>
      <c r="P704" s="78"/>
      <c r="Q704" s="93"/>
      <c r="R704" s="80"/>
      <c r="S704" s="80"/>
      <c r="T704" s="69"/>
      <c r="U704" s="78"/>
      <c r="V704" s="69"/>
      <c r="W704" s="80"/>
      <c r="X704" s="80"/>
      <c r="Y704" s="94"/>
      <c r="Z704" s="80"/>
      <c r="AA704" s="80"/>
      <c r="AB704" s="80"/>
      <c r="AC704" s="80"/>
      <c r="AD704" s="69"/>
      <c r="AE704" s="69"/>
      <c r="AF704" s="69"/>
      <c r="AG704" s="95"/>
      <c r="AH704" s="93"/>
      <c r="AI704" s="81"/>
      <c r="AJ704" s="80"/>
      <c r="AK704" s="80"/>
      <c r="AL704" s="78"/>
      <c r="AM704" s="80"/>
      <c r="AN704" s="80"/>
      <c r="AO704" s="80"/>
      <c r="AP704" s="80"/>
      <c r="AQ704" s="80"/>
      <c r="AR704" s="80"/>
      <c r="AS704" s="78"/>
      <c r="AT704" s="96"/>
      <c r="AU704" s="97"/>
      <c r="AV704" s="98"/>
      <c r="AW704" s="99"/>
      <c r="AX704" s="100"/>
      <c r="AY704" s="100"/>
      <c r="AZ704" s="100"/>
      <c r="BA704" s="100"/>
      <c r="BB704" s="100"/>
      <c r="BC704" s="100"/>
      <c r="BD704" s="100"/>
      <c r="BE704" s="100"/>
      <c r="BF704" s="100"/>
      <c r="BG704" s="100"/>
      <c r="BH704" s="100"/>
      <c r="BI704" s="100"/>
      <c r="BJ704" s="100"/>
      <c r="BK704" s="100"/>
      <c r="BL704" s="100"/>
      <c r="BM704" s="100"/>
      <c r="BN704" s="100"/>
      <c r="BO704" s="100"/>
      <c r="BP704" s="100"/>
      <c r="BQ704" s="100"/>
    </row>
    <row r="705" spans="1:69">
      <c r="A705" s="25"/>
      <c r="C705" s="89"/>
      <c r="D705" s="84"/>
      <c r="E705" s="76"/>
      <c r="F705" s="91"/>
      <c r="G705" s="80"/>
      <c r="H705" s="81"/>
      <c r="I705" s="14"/>
      <c r="J705" s="92"/>
      <c r="K705" s="14"/>
      <c r="L705" s="78"/>
      <c r="M705" s="81"/>
      <c r="N705" s="14"/>
      <c r="O705" s="78"/>
      <c r="P705" s="78"/>
      <c r="Q705" s="93"/>
      <c r="R705" s="80"/>
      <c r="S705" s="80"/>
      <c r="T705" s="69"/>
      <c r="U705" s="78"/>
      <c r="V705" s="69"/>
      <c r="W705" s="80"/>
      <c r="X705" s="80"/>
      <c r="Y705" s="94"/>
      <c r="Z705" s="80"/>
      <c r="AA705" s="80"/>
      <c r="AB705" s="80"/>
      <c r="AC705" s="80"/>
      <c r="AD705" s="69"/>
      <c r="AE705" s="69"/>
      <c r="AF705" s="69"/>
      <c r="AG705" s="95"/>
      <c r="AH705" s="93"/>
      <c r="AI705" s="81"/>
      <c r="AJ705" s="80"/>
      <c r="AK705" s="80"/>
      <c r="AL705" s="78"/>
      <c r="AM705" s="80"/>
      <c r="AN705" s="80"/>
      <c r="AO705" s="80"/>
      <c r="AP705" s="80"/>
      <c r="AQ705" s="80"/>
      <c r="AR705" s="80"/>
      <c r="AS705" s="78"/>
      <c r="AT705" s="96"/>
      <c r="AU705" s="97"/>
      <c r="AV705" s="98"/>
      <c r="AW705" s="99"/>
      <c r="AX705" s="100"/>
      <c r="AY705" s="100"/>
      <c r="AZ705" s="100"/>
      <c r="BA705" s="100"/>
      <c r="BB705" s="100"/>
      <c r="BC705" s="100"/>
      <c r="BD705" s="100"/>
      <c r="BE705" s="100"/>
      <c r="BF705" s="100"/>
      <c r="BG705" s="100"/>
      <c r="BH705" s="100"/>
      <c r="BI705" s="100"/>
      <c r="BJ705" s="100"/>
      <c r="BK705" s="100"/>
      <c r="BL705" s="100"/>
      <c r="BM705" s="100"/>
      <c r="BN705" s="100"/>
      <c r="BO705" s="100"/>
      <c r="BP705" s="100"/>
      <c r="BQ705" s="100"/>
    </row>
    <row r="706" spans="1:69">
      <c r="A706" s="25"/>
      <c r="C706" s="89"/>
      <c r="D706" s="84"/>
      <c r="E706" s="76"/>
      <c r="F706" s="91"/>
      <c r="G706" s="80"/>
      <c r="H706" s="81"/>
      <c r="I706" s="14"/>
      <c r="J706" s="92"/>
      <c r="K706" s="14"/>
      <c r="L706" s="78"/>
      <c r="M706" s="81"/>
      <c r="N706" s="14"/>
      <c r="O706" s="78"/>
      <c r="P706" s="78"/>
      <c r="Q706" s="93"/>
      <c r="R706" s="80"/>
      <c r="S706" s="80"/>
      <c r="T706" s="69"/>
      <c r="U706" s="78"/>
      <c r="V706" s="69"/>
      <c r="W706" s="80"/>
      <c r="X706" s="80"/>
      <c r="Y706" s="94"/>
      <c r="Z706" s="80"/>
      <c r="AA706" s="80"/>
      <c r="AB706" s="80"/>
      <c r="AC706" s="80"/>
      <c r="AD706" s="69"/>
      <c r="AE706" s="69"/>
      <c r="AF706" s="69"/>
      <c r="AG706" s="95"/>
      <c r="AH706" s="93"/>
      <c r="AI706" s="81"/>
      <c r="AJ706" s="80"/>
      <c r="AK706" s="80"/>
      <c r="AL706" s="78"/>
      <c r="AM706" s="80"/>
      <c r="AN706" s="80"/>
      <c r="AO706" s="80"/>
      <c r="AP706" s="80"/>
      <c r="AQ706" s="80"/>
      <c r="AR706" s="80"/>
      <c r="AS706" s="78"/>
      <c r="AT706" s="96"/>
      <c r="AU706" s="97"/>
      <c r="AV706" s="98"/>
      <c r="AW706" s="99"/>
      <c r="AX706" s="100"/>
      <c r="AY706" s="100"/>
      <c r="AZ706" s="100"/>
      <c r="BA706" s="100"/>
      <c r="BB706" s="100"/>
      <c r="BC706" s="100"/>
      <c r="BD706" s="100"/>
      <c r="BE706" s="100"/>
      <c r="BF706" s="100"/>
      <c r="BG706" s="100"/>
      <c r="BH706" s="100"/>
      <c r="BI706" s="100"/>
      <c r="BJ706" s="100"/>
      <c r="BK706" s="100"/>
      <c r="BL706" s="100"/>
      <c r="BM706" s="100"/>
      <c r="BN706" s="100"/>
      <c r="BO706" s="100"/>
      <c r="BP706" s="100"/>
      <c r="BQ706" s="100"/>
    </row>
    <row r="707" spans="1:69">
      <c r="A707" s="25"/>
      <c r="C707" s="89"/>
      <c r="D707" s="84"/>
      <c r="E707" s="76"/>
      <c r="F707" s="91"/>
      <c r="G707" s="80"/>
      <c r="H707" s="81"/>
      <c r="I707" s="14"/>
      <c r="J707" s="92"/>
      <c r="K707" s="14"/>
      <c r="L707" s="78"/>
      <c r="M707" s="81"/>
      <c r="N707" s="14"/>
      <c r="O707" s="78"/>
      <c r="P707" s="78"/>
      <c r="Q707" s="93"/>
      <c r="R707" s="80"/>
      <c r="S707" s="80"/>
      <c r="T707" s="69"/>
      <c r="U707" s="78"/>
      <c r="V707" s="69"/>
      <c r="W707" s="80"/>
      <c r="X707" s="80"/>
      <c r="Y707" s="94"/>
      <c r="Z707" s="80"/>
      <c r="AA707" s="80"/>
      <c r="AB707" s="80"/>
      <c r="AC707" s="80"/>
      <c r="AD707" s="69"/>
      <c r="AE707" s="69"/>
      <c r="AF707" s="69"/>
      <c r="AG707" s="95"/>
      <c r="AH707" s="93"/>
      <c r="AI707" s="81"/>
      <c r="AJ707" s="80"/>
      <c r="AK707" s="80"/>
      <c r="AL707" s="78"/>
      <c r="AM707" s="80"/>
      <c r="AN707" s="80"/>
      <c r="AO707" s="80"/>
      <c r="AP707" s="80"/>
      <c r="AQ707" s="80"/>
      <c r="AR707" s="80"/>
      <c r="AS707" s="78"/>
      <c r="AT707" s="96"/>
      <c r="AU707" s="97"/>
      <c r="AV707" s="98"/>
      <c r="AW707" s="99"/>
      <c r="AX707" s="100"/>
      <c r="AY707" s="100"/>
      <c r="AZ707" s="100"/>
      <c r="BA707" s="100"/>
      <c r="BB707" s="100"/>
      <c r="BC707" s="100"/>
      <c r="BD707" s="100"/>
      <c r="BE707" s="100"/>
      <c r="BF707" s="100"/>
      <c r="BG707" s="100"/>
      <c r="BH707" s="100"/>
      <c r="BI707" s="100"/>
      <c r="BJ707" s="100"/>
      <c r="BK707" s="100"/>
      <c r="BL707" s="100"/>
      <c r="BM707" s="100"/>
      <c r="BN707" s="100"/>
      <c r="BO707" s="100"/>
      <c r="BP707" s="100"/>
      <c r="BQ707" s="100"/>
    </row>
    <row r="708" spans="1:69">
      <c r="A708" s="25"/>
      <c r="C708" s="89"/>
      <c r="D708" s="84"/>
      <c r="E708" s="76"/>
      <c r="F708" s="91"/>
      <c r="G708" s="80"/>
      <c r="H708" s="81"/>
      <c r="I708" s="14"/>
      <c r="J708" s="92"/>
      <c r="K708" s="14"/>
      <c r="L708" s="78"/>
      <c r="M708" s="81"/>
      <c r="N708" s="14"/>
      <c r="O708" s="78"/>
      <c r="P708" s="78"/>
      <c r="Q708" s="93"/>
      <c r="R708" s="80"/>
      <c r="S708" s="80"/>
      <c r="T708" s="69"/>
      <c r="U708" s="78"/>
      <c r="V708" s="69"/>
      <c r="W708" s="80"/>
      <c r="X708" s="80"/>
      <c r="Y708" s="94"/>
      <c r="Z708" s="80"/>
      <c r="AA708" s="80"/>
      <c r="AB708" s="80"/>
      <c r="AC708" s="80"/>
      <c r="AD708" s="69"/>
      <c r="AE708" s="69"/>
      <c r="AF708" s="69"/>
      <c r="AG708" s="95"/>
      <c r="AH708" s="93"/>
      <c r="AI708" s="81"/>
      <c r="AJ708" s="80"/>
      <c r="AK708" s="80"/>
      <c r="AL708" s="78"/>
      <c r="AM708" s="80"/>
      <c r="AN708" s="80"/>
      <c r="AO708" s="80"/>
      <c r="AP708" s="80"/>
      <c r="AQ708" s="80"/>
      <c r="AR708" s="80"/>
      <c r="AS708" s="78"/>
      <c r="AT708" s="96"/>
      <c r="AU708" s="97"/>
      <c r="AV708" s="98"/>
      <c r="AW708" s="99"/>
      <c r="AX708" s="100"/>
      <c r="AY708" s="100"/>
      <c r="AZ708" s="100"/>
      <c r="BA708" s="100"/>
      <c r="BB708" s="100"/>
      <c r="BC708" s="100"/>
      <c r="BD708" s="100"/>
      <c r="BE708" s="100"/>
      <c r="BF708" s="100"/>
      <c r="BG708" s="100"/>
      <c r="BH708" s="100"/>
      <c r="BI708" s="100"/>
      <c r="BJ708" s="100"/>
      <c r="BK708" s="100"/>
      <c r="BL708" s="100"/>
      <c r="BM708" s="100"/>
      <c r="BN708" s="100"/>
      <c r="BO708" s="100"/>
      <c r="BP708" s="100"/>
      <c r="BQ708" s="100"/>
    </row>
    <row r="709" spans="1:69">
      <c r="A709" s="25"/>
      <c r="C709" s="89"/>
      <c r="D709" s="84"/>
      <c r="E709" s="76"/>
      <c r="F709" s="91"/>
      <c r="G709" s="80"/>
      <c r="H709" s="81"/>
      <c r="I709" s="14"/>
      <c r="J709" s="92"/>
      <c r="K709" s="14"/>
      <c r="L709" s="78"/>
      <c r="M709" s="81"/>
      <c r="N709" s="14"/>
      <c r="O709" s="78"/>
      <c r="P709" s="78"/>
      <c r="Q709" s="93"/>
      <c r="R709" s="80"/>
      <c r="S709" s="80"/>
      <c r="T709" s="69"/>
      <c r="U709" s="78"/>
      <c r="V709" s="69"/>
      <c r="W709" s="80"/>
      <c r="X709" s="80"/>
      <c r="Y709" s="94"/>
      <c r="Z709" s="80"/>
      <c r="AA709" s="80"/>
      <c r="AB709" s="80"/>
      <c r="AC709" s="80"/>
      <c r="AD709" s="69"/>
      <c r="AE709" s="69"/>
      <c r="AF709" s="69"/>
      <c r="AG709" s="95"/>
      <c r="AH709" s="93"/>
      <c r="AI709" s="81"/>
      <c r="AJ709" s="80"/>
      <c r="AK709" s="80"/>
      <c r="AL709" s="78"/>
      <c r="AM709" s="80"/>
      <c r="AN709" s="80"/>
      <c r="AO709" s="80"/>
      <c r="AP709" s="80"/>
      <c r="AQ709" s="80"/>
      <c r="AR709" s="80"/>
      <c r="AS709" s="78"/>
      <c r="AT709" s="96"/>
      <c r="AU709" s="97"/>
      <c r="AV709" s="98"/>
      <c r="AW709" s="99"/>
      <c r="AX709" s="100"/>
      <c r="AY709" s="100"/>
      <c r="AZ709" s="100"/>
      <c r="BA709" s="100"/>
      <c r="BB709" s="100"/>
      <c r="BC709" s="100"/>
      <c r="BD709" s="100"/>
      <c r="BE709" s="100"/>
      <c r="BF709" s="100"/>
      <c r="BG709" s="100"/>
      <c r="BH709" s="100"/>
      <c r="BI709" s="100"/>
      <c r="BJ709" s="100"/>
      <c r="BK709" s="100"/>
      <c r="BL709" s="100"/>
      <c r="BM709" s="100"/>
      <c r="BN709" s="100"/>
      <c r="BO709" s="100"/>
      <c r="BP709" s="100"/>
      <c r="BQ709" s="100"/>
    </row>
    <row r="710" spans="1:69">
      <c r="A710" s="25"/>
      <c r="C710" s="89"/>
      <c r="D710" s="84"/>
      <c r="E710" s="76"/>
      <c r="F710" s="91"/>
      <c r="G710" s="80"/>
      <c r="H710" s="81"/>
      <c r="I710" s="14"/>
      <c r="J710" s="92"/>
      <c r="K710" s="14"/>
      <c r="L710" s="78"/>
      <c r="M710" s="81"/>
      <c r="N710" s="14"/>
      <c r="O710" s="78"/>
      <c r="P710" s="78"/>
      <c r="Q710" s="93"/>
      <c r="R710" s="80"/>
      <c r="S710" s="80"/>
      <c r="T710" s="69"/>
      <c r="U710" s="78"/>
      <c r="V710" s="69"/>
      <c r="W710" s="80"/>
      <c r="X710" s="80"/>
      <c r="Y710" s="94"/>
      <c r="Z710" s="80"/>
      <c r="AA710" s="80"/>
      <c r="AB710" s="80"/>
      <c r="AC710" s="80"/>
      <c r="AD710" s="69"/>
      <c r="AE710" s="69"/>
      <c r="AF710" s="69"/>
      <c r="AG710" s="95"/>
      <c r="AH710" s="93"/>
      <c r="AI710" s="81"/>
      <c r="AJ710" s="80"/>
      <c r="AK710" s="80"/>
      <c r="AL710" s="78"/>
      <c r="AM710" s="80"/>
      <c r="AN710" s="80"/>
      <c r="AO710" s="80"/>
      <c r="AP710" s="80"/>
      <c r="AQ710" s="80"/>
      <c r="AR710" s="80"/>
      <c r="AS710" s="78"/>
      <c r="AT710" s="96"/>
      <c r="AU710" s="97"/>
      <c r="AV710" s="98"/>
      <c r="AW710" s="99"/>
      <c r="AX710" s="100"/>
      <c r="AY710" s="100"/>
      <c r="AZ710" s="100"/>
      <c r="BA710" s="100"/>
      <c r="BB710" s="100"/>
      <c r="BC710" s="100"/>
      <c r="BD710" s="100"/>
      <c r="BE710" s="100"/>
      <c r="BF710" s="100"/>
      <c r="BG710" s="100"/>
      <c r="BH710" s="100"/>
      <c r="BI710" s="100"/>
      <c r="BJ710" s="100"/>
      <c r="BK710" s="100"/>
      <c r="BL710" s="100"/>
      <c r="BM710" s="100"/>
      <c r="BN710" s="100"/>
      <c r="BO710" s="100"/>
      <c r="BP710" s="100"/>
      <c r="BQ710" s="100"/>
    </row>
    <row r="711" spans="1:69">
      <c r="A711" s="25"/>
      <c r="C711" s="89"/>
      <c r="D711" s="84"/>
      <c r="E711" s="76"/>
      <c r="F711" s="91"/>
      <c r="G711" s="80"/>
      <c r="H711" s="81"/>
      <c r="I711" s="14"/>
      <c r="J711" s="92"/>
      <c r="K711" s="14"/>
      <c r="L711" s="78"/>
      <c r="M711" s="81"/>
      <c r="N711" s="14"/>
      <c r="O711" s="78"/>
      <c r="P711" s="78"/>
      <c r="Q711" s="93"/>
      <c r="R711" s="80"/>
      <c r="S711" s="80"/>
      <c r="T711" s="69"/>
      <c r="U711" s="78"/>
      <c r="V711" s="69"/>
      <c r="W711" s="80"/>
      <c r="X711" s="80"/>
      <c r="Y711" s="94"/>
      <c r="Z711" s="80"/>
      <c r="AA711" s="80"/>
      <c r="AB711" s="80"/>
      <c r="AC711" s="80"/>
      <c r="AD711" s="69"/>
      <c r="AE711" s="69"/>
      <c r="AF711" s="69"/>
      <c r="AG711" s="95"/>
      <c r="AH711" s="93"/>
      <c r="AI711" s="81"/>
      <c r="AJ711" s="80"/>
      <c r="AK711" s="80"/>
      <c r="AL711" s="78"/>
      <c r="AM711" s="80"/>
      <c r="AN711" s="80"/>
      <c r="AO711" s="80"/>
      <c r="AP711" s="80"/>
      <c r="AQ711" s="80"/>
      <c r="AR711" s="80"/>
      <c r="AS711" s="78"/>
      <c r="AT711" s="96"/>
      <c r="AU711" s="97"/>
      <c r="AV711" s="98"/>
      <c r="AW711" s="99"/>
      <c r="AX711" s="100"/>
      <c r="AY711" s="100"/>
      <c r="AZ711" s="100"/>
      <c r="BA711" s="100"/>
      <c r="BB711" s="100"/>
      <c r="BC711" s="100"/>
      <c r="BD711" s="100"/>
      <c r="BE711" s="100"/>
      <c r="BF711" s="100"/>
      <c r="BG711" s="100"/>
      <c r="BH711" s="100"/>
      <c r="BI711" s="100"/>
      <c r="BJ711" s="100"/>
      <c r="BK711" s="100"/>
      <c r="BL711" s="100"/>
      <c r="BM711" s="100"/>
      <c r="BN711" s="100"/>
      <c r="BO711" s="100"/>
      <c r="BP711" s="100"/>
      <c r="BQ711" s="100"/>
    </row>
    <row r="712" spans="1:69">
      <c r="A712" s="25"/>
      <c r="C712" s="89"/>
      <c r="D712" s="84"/>
      <c r="E712" s="76"/>
      <c r="F712" s="91"/>
      <c r="G712" s="80"/>
      <c r="H712" s="81"/>
      <c r="I712" s="14"/>
      <c r="J712" s="92"/>
      <c r="K712" s="14"/>
      <c r="L712" s="78"/>
      <c r="M712" s="81"/>
      <c r="N712" s="14"/>
      <c r="O712" s="78"/>
      <c r="P712" s="78"/>
      <c r="Q712" s="93"/>
      <c r="R712" s="80"/>
      <c r="S712" s="80"/>
      <c r="T712" s="69"/>
      <c r="U712" s="78"/>
      <c r="V712" s="69"/>
      <c r="W712" s="80"/>
      <c r="X712" s="80"/>
      <c r="Y712" s="94"/>
      <c r="Z712" s="80"/>
      <c r="AA712" s="80"/>
      <c r="AB712" s="80"/>
      <c r="AC712" s="80"/>
      <c r="AD712" s="69"/>
      <c r="AE712" s="69"/>
      <c r="AF712" s="69"/>
      <c r="AG712" s="95"/>
      <c r="AH712" s="93"/>
      <c r="AI712" s="81"/>
      <c r="AJ712" s="80"/>
      <c r="AK712" s="80"/>
      <c r="AL712" s="78"/>
      <c r="AM712" s="80"/>
      <c r="AN712" s="80"/>
      <c r="AO712" s="80"/>
      <c r="AP712" s="80"/>
      <c r="AQ712" s="80"/>
      <c r="AR712" s="80"/>
      <c r="AS712" s="78"/>
      <c r="AT712" s="96"/>
      <c r="AU712" s="97"/>
      <c r="AV712" s="98"/>
      <c r="AW712" s="99"/>
      <c r="AX712" s="100"/>
      <c r="AY712" s="100"/>
      <c r="AZ712" s="100"/>
      <c r="BA712" s="100"/>
      <c r="BB712" s="100"/>
      <c r="BC712" s="100"/>
      <c r="BD712" s="100"/>
      <c r="BE712" s="100"/>
      <c r="BF712" s="100"/>
      <c r="BG712" s="100"/>
      <c r="BH712" s="100"/>
      <c r="BI712" s="100"/>
      <c r="BJ712" s="100"/>
      <c r="BK712" s="100"/>
      <c r="BL712" s="100"/>
      <c r="BM712" s="100"/>
      <c r="BN712" s="100"/>
      <c r="BO712" s="100"/>
      <c r="BP712" s="100"/>
      <c r="BQ712" s="100"/>
    </row>
    <row r="713" spans="1:69">
      <c r="A713" s="25"/>
      <c r="C713" s="89"/>
      <c r="D713" s="84"/>
      <c r="E713" s="76"/>
      <c r="F713" s="91"/>
      <c r="G713" s="80"/>
      <c r="H713" s="81"/>
      <c r="I713" s="14"/>
      <c r="J713" s="92"/>
      <c r="K713" s="14"/>
      <c r="L713" s="78"/>
      <c r="M713" s="81"/>
      <c r="N713" s="14"/>
      <c r="O713" s="78"/>
      <c r="P713" s="78"/>
      <c r="Q713" s="93"/>
      <c r="R713" s="80"/>
      <c r="S713" s="80"/>
      <c r="T713" s="69"/>
      <c r="U713" s="78"/>
      <c r="V713" s="69"/>
      <c r="W713" s="80"/>
      <c r="X713" s="80"/>
      <c r="Y713" s="94"/>
      <c r="Z713" s="80"/>
      <c r="AA713" s="80"/>
      <c r="AB713" s="80"/>
      <c r="AC713" s="80"/>
      <c r="AD713" s="69"/>
      <c r="AE713" s="69"/>
      <c r="AF713" s="69"/>
      <c r="AG713" s="95"/>
      <c r="AH713" s="93"/>
      <c r="AI713" s="81"/>
      <c r="AJ713" s="80"/>
      <c r="AK713" s="80"/>
      <c r="AL713" s="78"/>
      <c r="AM713" s="80"/>
      <c r="AN713" s="80"/>
      <c r="AO713" s="80"/>
      <c r="AP713" s="80"/>
      <c r="AQ713" s="80"/>
      <c r="AR713" s="80"/>
      <c r="AS713" s="78"/>
      <c r="AT713" s="96"/>
      <c r="AU713" s="97"/>
      <c r="AV713" s="98"/>
      <c r="AW713" s="99"/>
      <c r="AX713" s="100"/>
      <c r="AY713" s="100"/>
      <c r="AZ713" s="100"/>
      <c r="BA713" s="100"/>
      <c r="BB713" s="100"/>
      <c r="BC713" s="100"/>
      <c r="BD713" s="100"/>
      <c r="BE713" s="100"/>
      <c r="BF713" s="100"/>
      <c r="BG713" s="100"/>
      <c r="BH713" s="100"/>
      <c r="BI713" s="100"/>
      <c r="BJ713" s="100"/>
      <c r="BK713" s="100"/>
      <c r="BL713" s="100"/>
      <c r="BM713" s="100"/>
      <c r="BN713" s="100"/>
      <c r="BO713" s="100"/>
      <c r="BP713" s="100"/>
      <c r="BQ713" s="100"/>
    </row>
    <row r="714" spans="1:69">
      <c r="A714" s="25"/>
      <c r="C714" s="89"/>
      <c r="D714" s="84"/>
      <c r="E714" s="76"/>
      <c r="F714" s="91"/>
      <c r="G714" s="80"/>
      <c r="H714" s="81"/>
      <c r="I714" s="14"/>
      <c r="J714" s="92"/>
      <c r="K714" s="14"/>
      <c r="L714" s="78"/>
      <c r="M714" s="81"/>
      <c r="N714" s="14"/>
      <c r="O714" s="78"/>
      <c r="P714" s="78"/>
      <c r="Q714" s="93"/>
      <c r="R714" s="80"/>
      <c r="S714" s="80"/>
      <c r="T714" s="69"/>
      <c r="U714" s="78"/>
      <c r="V714" s="69"/>
      <c r="W714" s="80"/>
      <c r="X714" s="80"/>
      <c r="Y714" s="94"/>
      <c r="Z714" s="80"/>
      <c r="AA714" s="80"/>
      <c r="AB714" s="80"/>
      <c r="AC714" s="80"/>
      <c r="AD714" s="69"/>
      <c r="AE714" s="69"/>
      <c r="AF714" s="69"/>
      <c r="AG714" s="95"/>
      <c r="AH714" s="93"/>
      <c r="AI714" s="81"/>
      <c r="AJ714" s="80"/>
      <c r="AK714" s="80"/>
      <c r="AL714" s="78"/>
      <c r="AM714" s="80"/>
      <c r="AN714" s="80"/>
      <c r="AO714" s="80"/>
      <c r="AP714" s="80"/>
      <c r="AQ714" s="80"/>
      <c r="AR714" s="80"/>
      <c r="AS714" s="78"/>
      <c r="AT714" s="96"/>
      <c r="AU714" s="97"/>
      <c r="AV714" s="98"/>
      <c r="AW714" s="99"/>
      <c r="AX714" s="100"/>
      <c r="AY714" s="100"/>
      <c r="AZ714" s="100"/>
      <c r="BA714" s="100"/>
      <c r="BB714" s="100"/>
      <c r="BC714" s="100"/>
      <c r="BD714" s="100"/>
      <c r="BE714" s="100"/>
      <c r="BF714" s="100"/>
      <c r="BG714" s="100"/>
      <c r="BH714" s="100"/>
      <c r="BI714" s="100"/>
      <c r="BJ714" s="100"/>
      <c r="BK714" s="100"/>
      <c r="BL714" s="100"/>
      <c r="BM714" s="100"/>
      <c r="BN714" s="100"/>
      <c r="BO714" s="100"/>
      <c r="BP714" s="100"/>
      <c r="BQ714" s="100"/>
    </row>
    <row r="715" spans="1:69">
      <c r="A715" s="25"/>
      <c r="C715" s="89"/>
      <c r="D715" s="84"/>
      <c r="E715" s="76"/>
      <c r="F715" s="91"/>
      <c r="G715" s="80"/>
      <c r="H715" s="81"/>
      <c r="I715" s="14"/>
      <c r="J715" s="92"/>
      <c r="K715" s="14"/>
      <c r="L715" s="78"/>
      <c r="M715" s="81"/>
      <c r="N715" s="14"/>
      <c r="O715" s="78"/>
      <c r="P715" s="78"/>
      <c r="Q715" s="93"/>
      <c r="R715" s="80"/>
      <c r="S715" s="80"/>
      <c r="T715" s="69"/>
      <c r="U715" s="78"/>
      <c r="V715" s="69"/>
      <c r="W715" s="80"/>
      <c r="X715" s="80"/>
      <c r="Y715" s="94"/>
      <c r="Z715" s="80"/>
      <c r="AA715" s="80"/>
      <c r="AB715" s="80"/>
      <c r="AC715" s="80"/>
      <c r="AD715" s="69"/>
      <c r="AE715" s="69"/>
      <c r="AF715" s="69"/>
      <c r="AG715" s="95"/>
      <c r="AH715" s="93"/>
      <c r="AI715" s="81"/>
      <c r="AJ715" s="80"/>
      <c r="AK715" s="80"/>
      <c r="AL715" s="78"/>
      <c r="AM715" s="80"/>
      <c r="AN715" s="80"/>
      <c r="AO715" s="80"/>
      <c r="AP715" s="80"/>
      <c r="AQ715" s="80"/>
      <c r="AR715" s="80"/>
      <c r="AS715" s="78"/>
      <c r="AT715" s="96"/>
      <c r="AU715" s="97"/>
      <c r="AV715" s="98"/>
      <c r="AW715" s="99"/>
      <c r="AX715" s="100"/>
      <c r="AY715" s="100"/>
      <c r="AZ715" s="100"/>
      <c r="BA715" s="100"/>
      <c r="BB715" s="100"/>
      <c r="BC715" s="100"/>
      <c r="BD715" s="100"/>
      <c r="BE715" s="100"/>
      <c r="BF715" s="100"/>
      <c r="BG715" s="100"/>
      <c r="BH715" s="100"/>
      <c r="BI715" s="100"/>
      <c r="BJ715" s="100"/>
      <c r="BK715" s="100"/>
      <c r="BL715" s="100"/>
      <c r="BM715" s="100"/>
      <c r="BN715" s="100"/>
      <c r="BO715" s="100"/>
      <c r="BP715" s="100"/>
      <c r="BQ715" s="100"/>
    </row>
    <row r="716" spans="1:69">
      <c r="A716" s="25"/>
      <c r="C716" s="89"/>
      <c r="D716" s="84"/>
      <c r="E716" s="76"/>
      <c r="F716" s="91"/>
      <c r="G716" s="80"/>
      <c r="H716" s="81"/>
      <c r="I716" s="14"/>
      <c r="J716" s="92"/>
      <c r="K716" s="14"/>
      <c r="L716" s="78"/>
      <c r="M716" s="81"/>
      <c r="N716" s="14"/>
      <c r="O716" s="78"/>
      <c r="P716" s="78"/>
      <c r="Q716" s="93"/>
      <c r="R716" s="80"/>
      <c r="S716" s="80"/>
      <c r="T716" s="69"/>
      <c r="U716" s="78"/>
      <c r="V716" s="69"/>
      <c r="W716" s="80"/>
      <c r="X716" s="80"/>
      <c r="Y716" s="94"/>
      <c r="Z716" s="80"/>
      <c r="AA716" s="80"/>
      <c r="AB716" s="80"/>
      <c r="AC716" s="80"/>
      <c r="AD716" s="69"/>
      <c r="AE716" s="69"/>
      <c r="AF716" s="69"/>
      <c r="AG716" s="95"/>
      <c r="AH716" s="93"/>
      <c r="AI716" s="81"/>
      <c r="AJ716" s="80"/>
      <c r="AK716" s="80"/>
      <c r="AL716" s="78"/>
      <c r="AM716" s="80"/>
      <c r="AN716" s="80"/>
      <c r="AO716" s="80"/>
      <c r="AP716" s="80"/>
      <c r="AQ716" s="80"/>
      <c r="AR716" s="80"/>
      <c r="AS716" s="78"/>
      <c r="AT716" s="96"/>
      <c r="AU716" s="97"/>
      <c r="AV716" s="98"/>
      <c r="AW716" s="99"/>
      <c r="AX716" s="100"/>
      <c r="AY716" s="100"/>
      <c r="AZ716" s="100"/>
      <c r="BA716" s="100"/>
      <c r="BB716" s="100"/>
      <c r="BC716" s="100"/>
      <c r="BD716" s="100"/>
      <c r="BE716" s="100"/>
      <c r="BF716" s="100"/>
      <c r="BG716" s="100"/>
      <c r="BH716" s="100"/>
      <c r="BI716" s="100"/>
      <c r="BJ716" s="100"/>
      <c r="BK716" s="100"/>
      <c r="BL716" s="100"/>
      <c r="BM716" s="100"/>
      <c r="BN716" s="100"/>
      <c r="BO716" s="100"/>
      <c r="BP716" s="100"/>
      <c r="BQ716" s="100"/>
    </row>
    <row r="717" spans="1:69">
      <c r="A717" s="25"/>
      <c r="C717" s="89"/>
      <c r="D717" s="84"/>
      <c r="E717" s="76"/>
      <c r="F717" s="91"/>
      <c r="G717" s="80"/>
      <c r="H717" s="81"/>
      <c r="I717" s="14"/>
      <c r="J717" s="92"/>
      <c r="K717" s="14"/>
      <c r="L717" s="78"/>
      <c r="M717" s="81"/>
      <c r="N717" s="14"/>
      <c r="O717" s="78"/>
      <c r="P717" s="78"/>
      <c r="Q717" s="93"/>
      <c r="R717" s="80"/>
      <c r="S717" s="80"/>
      <c r="T717" s="69"/>
      <c r="U717" s="78"/>
      <c r="V717" s="69"/>
      <c r="W717" s="80"/>
      <c r="X717" s="80"/>
      <c r="Y717" s="94"/>
      <c r="Z717" s="80"/>
      <c r="AA717" s="80"/>
      <c r="AB717" s="80"/>
      <c r="AC717" s="80"/>
      <c r="AD717" s="69"/>
      <c r="AE717" s="69"/>
      <c r="AF717" s="69"/>
      <c r="AG717" s="95"/>
      <c r="AH717" s="93"/>
      <c r="AI717" s="81"/>
      <c r="AJ717" s="80"/>
      <c r="AK717" s="80"/>
      <c r="AL717" s="78"/>
      <c r="AM717" s="80"/>
      <c r="AN717" s="80"/>
      <c r="AO717" s="80"/>
      <c r="AP717" s="80"/>
      <c r="AQ717" s="80"/>
      <c r="AR717" s="80"/>
      <c r="AS717" s="78"/>
      <c r="AT717" s="96"/>
      <c r="AU717" s="97"/>
      <c r="AV717" s="98"/>
      <c r="AW717" s="99"/>
      <c r="AX717" s="100"/>
      <c r="AY717" s="100"/>
      <c r="AZ717" s="100"/>
      <c r="BA717" s="100"/>
      <c r="BB717" s="100"/>
      <c r="BC717" s="100"/>
      <c r="BD717" s="100"/>
      <c r="BE717" s="100"/>
      <c r="BF717" s="100"/>
      <c r="BG717" s="100"/>
      <c r="BH717" s="100"/>
      <c r="BI717" s="100"/>
      <c r="BJ717" s="100"/>
      <c r="BK717" s="100"/>
      <c r="BL717" s="100"/>
      <c r="BM717" s="100"/>
      <c r="BN717" s="100"/>
      <c r="BO717" s="100"/>
      <c r="BP717" s="100"/>
      <c r="BQ717" s="100"/>
    </row>
    <row r="718" spans="1:69">
      <c r="A718" s="25"/>
      <c r="C718" s="89"/>
      <c r="D718" s="84"/>
      <c r="E718" s="76"/>
      <c r="F718" s="91"/>
      <c r="G718" s="80"/>
      <c r="H718" s="81"/>
      <c r="I718" s="14"/>
      <c r="J718" s="92"/>
      <c r="K718" s="14"/>
      <c r="L718" s="78"/>
      <c r="M718" s="81"/>
      <c r="N718" s="14"/>
      <c r="O718" s="78"/>
      <c r="P718" s="78"/>
      <c r="Q718" s="93"/>
      <c r="R718" s="80"/>
      <c r="S718" s="80"/>
      <c r="T718" s="69"/>
      <c r="U718" s="78"/>
      <c r="V718" s="69"/>
      <c r="W718" s="80"/>
      <c r="X718" s="80"/>
      <c r="Y718" s="94"/>
      <c r="Z718" s="80"/>
      <c r="AA718" s="80"/>
      <c r="AB718" s="80"/>
      <c r="AC718" s="80"/>
      <c r="AD718" s="69"/>
      <c r="AE718" s="69"/>
      <c r="AF718" s="69"/>
      <c r="AG718" s="95"/>
      <c r="AH718" s="93"/>
      <c r="AI718" s="81"/>
      <c r="AJ718" s="80"/>
      <c r="AK718" s="80"/>
      <c r="AL718" s="78"/>
      <c r="AM718" s="80"/>
      <c r="AN718" s="80"/>
      <c r="AO718" s="80"/>
      <c r="AP718" s="80"/>
      <c r="AQ718" s="80"/>
      <c r="AR718" s="80"/>
      <c r="AS718" s="78"/>
      <c r="AT718" s="96"/>
      <c r="AU718" s="97"/>
      <c r="AV718" s="98"/>
      <c r="AW718" s="99"/>
      <c r="AX718" s="100"/>
      <c r="AY718" s="100"/>
      <c r="AZ718" s="100"/>
      <c r="BA718" s="100"/>
      <c r="BB718" s="100"/>
      <c r="BC718" s="100"/>
      <c r="BD718" s="100"/>
      <c r="BE718" s="100"/>
      <c r="BF718" s="100"/>
      <c r="BG718" s="100"/>
      <c r="BH718" s="100"/>
      <c r="BI718" s="100"/>
      <c r="BJ718" s="100"/>
      <c r="BK718" s="100"/>
      <c r="BL718" s="100"/>
      <c r="BM718" s="100"/>
      <c r="BN718" s="100"/>
      <c r="BO718" s="100"/>
      <c r="BP718" s="100"/>
      <c r="BQ718" s="100"/>
    </row>
    <row r="719" spans="1:69">
      <c r="A719" s="25"/>
      <c r="C719" s="89"/>
      <c r="D719" s="84"/>
      <c r="E719" s="76"/>
      <c r="F719" s="91"/>
      <c r="G719" s="80"/>
      <c r="H719" s="81"/>
      <c r="I719" s="14"/>
      <c r="J719" s="92"/>
      <c r="K719" s="14"/>
      <c r="L719" s="78"/>
      <c r="M719" s="81"/>
      <c r="N719" s="14"/>
      <c r="O719" s="78"/>
      <c r="P719" s="78"/>
      <c r="Q719" s="93"/>
      <c r="R719" s="80"/>
      <c r="S719" s="80"/>
      <c r="T719" s="69"/>
      <c r="U719" s="78"/>
      <c r="V719" s="69"/>
      <c r="W719" s="80"/>
      <c r="X719" s="80"/>
      <c r="Y719" s="94"/>
      <c r="Z719" s="80"/>
      <c r="AA719" s="80"/>
      <c r="AB719" s="80"/>
      <c r="AC719" s="80"/>
      <c r="AD719" s="69"/>
      <c r="AE719" s="69"/>
      <c r="AF719" s="69"/>
      <c r="AG719" s="95"/>
      <c r="AH719" s="93"/>
      <c r="AI719" s="81"/>
      <c r="AJ719" s="80"/>
      <c r="AK719" s="80"/>
      <c r="AL719" s="78"/>
      <c r="AM719" s="80"/>
      <c r="AN719" s="80"/>
      <c r="AO719" s="80"/>
      <c r="AP719" s="80"/>
      <c r="AQ719" s="80"/>
      <c r="AR719" s="80"/>
      <c r="AS719" s="78"/>
      <c r="AT719" s="96"/>
      <c r="AU719" s="97"/>
      <c r="AV719" s="98"/>
      <c r="AW719" s="99"/>
      <c r="AX719" s="100"/>
      <c r="AY719" s="100"/>
      <c r="AZ719" s="100"/>
      <c r="BA719" s="100"/>
      <c r="BB719" s="100"/>
      <c r="BC719" s="100"/>
      <c r="BD719" s="100"/>
      <c r="BE719" s="100"/>
      <c r="BF719" s="100"/>
      <c r="BG719" s="100"/>
      <c r="BH719" s="100"/>
      <c r="BI719" s="100"/>
      <c r="BJ719" s="100"/>
      <c r="BK719" s="100"/>
      <c r="BL719" s="100"/>
      <c r="BM719" s="100"/>
      <c r="BN719" s="100"/>
      <c r="BO719" s="100"/>
      <c r="BP719" s="100"/>
      <c r="BQ719" s="100"/>
    </row>
    <row r="720" spans="1:69">
      <c r="A720" s="25"/>
      <c r="C720" s="89"/>
      <c r="D720" s="84"/>
      <c r="E720" s="76"/>
      <c r="F720" s="91"/>
      <c r="G720" s="80"/>
      <c r="H720" s="81"/>
      <c r="I720" s="14"/>
      <c r="J720" s="92"/>
      <c r="K720" s="14"/>
      <c r="L720" s="78"/>
      <c r="M720" s="81"/>
      <c r="N720" s="14"/>
      <c r="O720" s="78"/>
      <c r="P720" s="78"/>
      <c r="Q720" s="93"/>
      <c r="R720" s="80"/>
      <c r="S720" s="80"/>
      <c r="T720" s="69"/>
      <c r="U720" s="78"/>
      <c r="V720" s="69"/>
      <c r="W720" s="80"/>
      <c r="X720" s="80"/>
      <c r="Y720" s="94"/>
      <c r="Z720" s="80"/>
      <c r="AA720" s="80"/>
      <c r="AB720" s="80"/>
      <c r="AC720" s="80"/>
      <c r="AD720" s="69"/>
      <c r="AE720" s="69"/>
      <c r="AF720" s="69"/>
      <c r="AG720" s="95"/>
      <c r="AH720" s="93"/>
      <c r="AI720" s="81"/>
      <c r="AJ720" s="80"/>
      <c r="AK720" s="80"/>
      <c r="AL720" s="78"/>
      <c r="AM720" s="80"/>
      <c r="AN720" s="80"/>
      <c r="AO720" s="80"/>
      <c r="AP720" s="80"/>
      <c r="AQ720" s="80"/>
      <c r="AR720" s="80"/>
      <c r="AS720" s="78"/>
      <c r="AT720" s="96"/>
      <c r="AU720" s="97"/>
      <c r="AV720" s="98"/>
      <c r="AW720" s="99"/>
      <c r="AX720" s="100"/>
      <c r="AY720" s="100"/>
      <c r="AZ720" s="100"/>
      <c r="BA720" s="100"/>
      <c r="BB720" s="100"/>
      <c r="BC720" s="100"/>
      <c r="BD720" s="100"/>
      <c r="BE720" s="100"/>
      <c r="BF720" s="100"/>
      <c r="BG720" s="100"/>
      <c r="BH720" s="100"/>
      <c r="BI720" s="100"/>
      <c r="BJ720" s="100"/>
      <c r="BK720" s="100"/>
      <c r="BL720" s="100"/>
      <c r="BM720" s="100"/>
      <c r="BN720" s="100"/>
      <c r="BO720" s="100"/>
      <c r="BP720" s="100"/>
      <c r="BQ720" s="100"/>
    </row>
    <row r="721" spans="1:69">
      <c r="A721" s="25"/>
      <c r="C721" s="89"/>
      <c r="D721" s="84"/>
      <c r="E721" s="76"/>
      <c r="F721" s="91"/>
      <c r="G721" s="80"/>
      <c r="H721" s="81"/>
      <c r="I721" s="14"/>
      <c r="J721" s="92"/>
      <c r="K721" s="14"/>
      <c r="L721" s="78"/>
      <c r="M721" s="81"/>
      <c r="N721" s="14"/>
      <c r="O721" s="78"/>
      <c r="P721" s="78"/>
      <c r="Q721" s="93"/>
      <c r="R721" s="80"/>
      <c r="S721" s="80"/>
      <c r="T721" s="69"/>
      <c r="U721" s="78"/>
      <c r="V721" s="69"/>
      <c r="W721" s="80"/>
      <c r="X721" s="80"/>
      <c r="Y721" s="94"/>
      <c r="Z721" s="80"/>
      <c r="AA721" s="80"/>
      <c r="AB721" s="80"/>
      <c r="AC721" s="80"/>
      <c r="AD721" s="69"/>
      <c r="AE721" s="69"/>
      <c r="AF721" s="69"/>
      <c r="AG721" s="95"/>
      <c r="AH721" s="93"/>
      <c r="AI721" s="81"/>
      <c r="AJ721" s="80"/>
      <c r="AK721" s="80"/>
      <c r="AL721" s="78"/>
      <c r="AM721" s="80"/>
      <c r="AN721" s="80"/>
      <c r="AO721" s="80"/>
      <c r="AP721" s="80"/>
      <c r="AQ721" s="80"/>
      <c r="AR721" s="80"/>
      <c r="AS721" s="78"/>
      <c r="AT721" s="96"/>
      <c r="AU721" s="97"/>
      <c r="AV721" s="98"/>
      <c r="AW721" s="99"/>
      <c r="AX721" s="100"/>
      <c r="AY721" s="100"/>
      <c r="AZ721" s="100"/>
      <c r="BA721" s="100"/>
      <c r="BB721" s="100"/>
      <c r="BC721" s="100"/>
      <c r="BD721" s="100"/>
      <c r="BE721" s="100"/>
      <c r="BF721" s="100"/>
      <c r="BG721" s="100"/>
      <c r="BH721" s="100"/>
      <c r="BI721" s="100"/>
      <c r="BJ721" s="100"/>
      <c r="BK721" s="100"/>
      <c r="BL721" s="100"/>
      <c r="BM721" s="100"/>
      <c r="BN721" s="100"/>
      <c r="BO721" s="100"/>
      <c r="BP721" s="100"/>
      <c r="BQ721" s="100"/>
    </row>
    <row r="722" spans="1:69">
      <c r="A722" s="25"/>
      <c r="C722" s="89"/>
      <c r="D722" s="84"/>
      <c r="E722" s="76"/>
      <c r="F722" s="91"/>
      <c r="G722" s="80"/>
      <c r="H722" s="81"/>
      <c r="I722" s="14"/>
      <c r="J722" s="92"/>
      <c r="K722" s="14"/>
      <c r="L722" s="78"/>
      <c r="M722" s="81"/>
      <c r="N722" s="14"/>
      <c r="O722" s="78"/>
      <c r="P722" s="78"/>
      <c r="Q722" s="93"/>
      <c r="R722" s="80"/>
      <c r="S722" s="80"/>
      <c r="T722" s="69"/>
      <c r="U722" s="78"/>
      <c r="V722" s="69"/>
      <c r="W722" s="80"/>
      <c r="X722" s="80"/>
      <c r="Y722" s="94"/>
      <c r="Z722" s="80"/>
      <c r="AA722" s="80"/>
      <c r="AB722" s="80"/>
      <c r="AC722" s="80"/>
      <c r="AD722" s="69"/>
      <c r="AE722" s="69"/>
      <c r="AF722" s="69"/>
      <c r="AG722" s="95"/>
      <c r="AH722" s="93"/>
      <c r="AI722" s="81"/>
      <c r="AJ722" s="80"/>
      <c r="AK722" s="80"/>
      <c r="AL722" s="78"/>
      <c r="AM722" s="80"/>
      <c r="AN722" s="80"/>
      <c r="AO722" s="80"/>
      <c r="AP722" s="80"/>
      <c r="AQ722" s="80"/>
      <c r="AR722" s="80"/>
      <c r="AS722" s="78"/>
      <c r="AT722" s="96"/>
      <c r="AU722" s="97"/>
      <c r="AV722" s="98"/>
      <c r="AW722" s="99"/>
      <c r="AX722" s="100"/>
      <c r="AY722" s="100"/>
      <c r="AZ722" s="100"/>
      <c r="BA722" s="100"/>
      <c r="BB722" s="100"/>
      <c r="BC722" s="100"/>
      <c r="BD722" s="100"/>
      <c r="BE722" s="100"/>
      <c r="BF722" s="100"/>
      <c r="BG722" s="100"/>
      <c r="BH722" s="100"/>
      <c r="BI722" s="100"/>
      <c r="BJ722" s="100"/>
      <c r="BK722" s="100"/>
      <c r="BL722" s="100"/>
      <c r="BM722" s="100"/>
      <c r="BN722" s="100"/>
      <c r="BO722" s="100"/>
      <c r="BP722" s="100"/>
      <c r="BQ722" s="100"/>
    </row>
    <row r="723" spans="1:69">
      <c r="A723" s="25"/>
      <c r="C723" s="89"/>
      <c r="D723" s="84"/>
      <c r="E723" s="76"/>
      <c r="F723" s="91"/>
      <c r="G723" s="80"/>
      <c r="H723" s="81"/>
      <c r="I723" s="14"/>
      <c r="J723" s="92"/>
      <c r="K723" s="14"/>
      <c r="L723" s="78"/>
      <c r="M723" s="81"/>
      <c r="N723" s="14"/>
      <c r="O723" s="78"/>
      <c r="P723" s="78"/>
      <c r="Q723" s="93"/>
      <c r="R723" s="80"/>
      <c r="S723" s="80"/>
      <c r="T723" s="69"/>
      <c r="U723" s="78"/>
      <c r="V723" s="69"/>
      <c r="W723" s="80"/>
      <c r="X723" s="80"/>
      <c r="Y723" s="94"/>
      <c r="Z723" s="80"/>
      <c r="AA723" s="80"/>
      <c r="AB723" s="80"/>
      <c r="AC723" s="80"/>
      <c r="AD723" s="69"/>
      <c r="AE723" s="69"/>
      <c r="AF723" s="69"/>
      <c r="AG723" s="95"/>
      <c r="AH723" s="93"/>
      <c r="AI723" s="81"/>
      <c r="AJ723" s="80"/>
      <c r="AK723" s="80"/>
      <c r="AL723" s="78"/>
      <c r="AM723" s="80"/>
      <c r="AN723" s="80"/>
      <c r="AO723" s="80"/>
      <c r="AP723" s="80"/>
      <c r="AQ723" s="80"/>
      <c r="AR723" s="80"/>
      <c r="AS723" s="78"/>
      <c r="AT723" s="96"/>
      <c r="AU723" s="97"/>
      <c r="AV723" s="98"/>
      <c r="AW723" s="99"/>
      <c r="AX723" s="100"/>
      <c r="AY723" s="100"/>
      <c r="AZ723" s="100"/>
      <c r="BA723" s="100"/>
      <c r="BB723" s="100"/>
      <c r="BC723" s="100"/>
      <c r="BD723" s="100"/>
      <c r="BE723" s="100"/>
      <c r="BF723" s="100"/>
      <c r="BG723" s="100"/>
      <c r="BH723" s="100"/>
      <c r="BI723" s="100"/>
      <c r="BJ723" s="100"/>
      <c r="BK723" s="100"/>
      <c r="BL723" s="100"/>
      <c r="BM723" s="100"/>
      <c r="BN723" s="100"/>
      <c r="BO723" s="100"/>
      <c r="BP723" s="100"/>
      <c r="BQ723" s="100"/>
    </row>
    <row r="724" spans="1:69">
      <c r="A724" s="25"/>
      <c r="C724" s="89"/>
      <c r="D724" s="84"/>
      <c r="E724" s="76"/>
      <c r="F724" s="91"/>
      <c r="G724" s="80"/>
      <c r="H724" s="81"/>
      <c r="I724" s="14"/>
      <c r="J724" s="92"/>
      <c r="K724" s="14"/>
      <c r="L724" s="78"/>
      <c r="M724" s="81"/>
      <c r="N724" s="14"/>
      <c r="O724" s="78"/>
      <c r="P724" s="78"/>
      <c r="Q724" s="93"/>
      <c r="R724" s="80"/>
      <c r="S724" s="80"/>
      <c r="T724" s="69"/>
      <c r="U724" s="78"/>
      <c r="V724" s="69"/>
      <c r="W724" s="80"/>
      <c r="X724" s="80"/>
      <c r="Y724" s="94"/>
      <c r="Z724" s="80"/>
      <c r="AA724" s="80"/>
      <c r="AB724" s="80"/>
      <c r="AC724" s="80"/>
      <c r="AD724" s="69"/>
      <c r="AE724" s="69"/>
      <c r="AF724" s="69"/>
      <c r="AG724" s="95"/>
      <c r="AH724" s="93"/>
      <c r="AI724" s="81"/>
      <c r="AJ724" s="80"/>
      <c r="AK724" s="80"/>
      <c r="AL724" s="78"/>
      <c r="AM724" s="80"/>
      <c r="AN724" s="80"/>
      <c r="AO724" s="80"/>
      <c r="AP724" s="80"/>
      <c r="AQ724" s="80"/>
      <c r="AR724" s="80"/>
      <c r="AS724" s="78"/>
      <c r="AT724" s="96"/>
      <c r="AU724" s="97"/>
      <c r="AV724" s="98"/>
      <c r="AW724" s="99"/>
      <c r="AX724" s="100"/>
      <c r="AY724" s="100"/>
      <c r="AZ724" s="100"/>
      <c r="BA724" s="100"/>
      <c r="BB724" s="100"/>
      <c r="BC724" s="100"/>
      <c r="BD724" s="100"/>
      <c r="BE724" s="100"/>
      <c r="BF724" s="100"/>
      <c r="BG724" s="100"/>
      <c r="BH724" s="100"/>
      <c r="BI724" s="100"/>
      <c r="BJ724" s="100"/>
      <c r="BK724" s="100"/>
      <c r="BL724" s="100"/>
      <c r="BM724" s="100"/>
      <c r="BN724" s="100"/>
      <c r="BO724" s="100"/>
      <c r="BP724" s="100"/>
      <c r="BQ724" s="100"/>
    </row>
    <row r="725" spans="1:69">
      <c r="A725" s="25"/>
      <c r="C725" s="89"/>
      <c r="D725" s="84"/>
      <c r="E725" s="76"/>
      <c r="F725" s="91"/>
      <c r="G725" s="80"/>
      <c r="H725" s="81"/>
      <c r="I725" s="14"/>
      <c r="J725" s="92"/>
      <c r="K725" s="14"/>
      <c r="L725" s="78"/>
      <c r="M725" s="81"/>
      <c r="N725" s="14"/>
      <c r="O725" s="78"/>
      <c r="P725" s="78"/>
      <c r="Q725" s="93"/>
      <c r="R725" s="80"/>
      <c r="S725" s="80"/>
      <c r="T725" s="69"/>
      <c r="U725" s="78"/>
      <c r="V725" s="69"/>
      <c r="W725" s="80"/>
      <c r="X725" s="80"/>
      <c r="Y725" s="94"/>
      <c r="Z725" s="80"/>
      <c r="AA725" s="80"/>
      <c r="AB725" s="80"/>
      <c r="AC725" s="80"/>
      <c r="AD725" s="69"/>
      <c r="AE725" s="69"/>
      <c r="AF725" s="69"/>
      <c r="AG725" s="95"/>
      <c r="AH725" s="93"/>
      <c r="AI725" s="81"/>
      <c r="AJ725" s="80"/>
      <c r="AK725" s="80"/>
      <c r="AL725" s="78"/>
      <c r="AM725" s="80"/>
      <c r="AN725" s="80"/>
      <c r="AO725" s="80"/>
      <c r="AP725" s="80"/>
      <c r="AQ725" s="80"/>
      <c r="AR725" s="80"/>
      <c r="AS725" s="78"/>
      <c r="AT725" s="96"/>
      <c r="AU725" s="97"/>
      <c r="AV725" s="98"/>
      <c r="AW725" s="99"/>
      <c r="AX725" s="100"/>
      <c r="AY725" s="100"/>
      <c r="AZ725" s="100"/>
      <c r="BA725" s="100"/>
      <c r="BB725" s="100"/>
      <c r="BC725" s="100"/>
      <c r="BD725" s="100"/>
      <c r="BE725" s="100"/>
      <c r="BF725" s="100"/>
      <c r="BG725" s="100"/>
      <c r="BH725" s="100"/>
      <c r="BI725" s="100"/>
      <c r="BJ725" s="100"/>
      <c r="BK725" s="100"/>
      <c r="BL725" s="100"/>
      <c r="BM725" s="100"/>
      <c r="BN725" s="100"/>
      <c r="BO725" s="100"/>
      <c r="BP725" s="100"/>
      <c r="BQ725" s="100"/>
    </row>
    <row r="726" spans="1:69">
      <c r="A726" s="25"/>
      <c r="C726" s="89"/>
      <c r="D726" s="84"/>
      <c r="E726" s="76"/>
      <c r="F726" s="91"/>
      <c r="G726" s="80"/>
      <c r="H726" s="81"/>
      <c r="I726" s="14"/>
      <c r="J726" s="92"/>
      <c r="K726" s="14"/>
      <c r="L726" s="78"/>
      <c r="M726" s="81"/>
      <c r="N726" s="14"/>
      <c r="O726" s="78"/>
      <c r="P726" s="78"/>
      <c r="Q726" s="93"/>
      <c r="R726" s="80"/>
      <c r="S726" s="80"/>
      <c r="T726" s="69"/>
      <c r="U726" s="78"/>
      <c r="V726" s="69"/>
      <c r="W726" s="80"/>
      <c r="X726" s="80"/>
      <c r="Y726" s="94"/>
      <c r="Z726" s="80"/>
      <c r="AA726" s="80"/>
      <c r="AB726" s="80"/>
      <c r="AC726" s="80"/>
      <c r="AD726" s="69"/>
      <c r="AE726" s="69"/>
      <c r="AF726" s="69"/>
      <c r="AG726" s="95"/>
      <c r="AH726" s="93"/>
      <c r="AI726" s="81"/>
      <c r="AJ726" s="80"/>
      <c r="AK726" s="80"/>
      <c r="AL726" s="78"/>
      <c r="AM726" s="80"/>
      <c r="AN726" s="80"/>
      <c r="AO726" s="80"/>
      <c r="AP726" s="80"/>
      <c r="AQ726" s="80"/>
      <c r="AR726" s="80"/>
      <c r="AS726" s="78"/>
      <c r="AT726" s="96"/>
      <c r="AU726" s="97"/>
      <c r="AV726" s="98"/>
      <c r="AW726" s="99"/>
      <c r="AX726" s="100"/>
      <c r="AY726" s="100"/>
      <c r="AZ726" s="100"/>
      <c r="BA726" s="100"/>
      <c r="BB726" s="100"/>
      <c r="BC726" s="100"/>
      <c r="BD726" s="100"/>
      <c r="BE726" s="100"/>
      <c r="BF726" s="100"/>
      <c r="BG726" s="100"/>
      <c r="BH726" s="100"/>
      <c r="BI726" s="100"/>
      <c r="BJ726" s="100"/>
      <c r="BK726" s="100"/>
      <c r="BL726" s="100"/>
      <c r="BM726" s="100"/>
      <c r="BN726" s="100"/>
      <c r="BO726" s="100"/>
      <c r="BP726" s="100"/>
      <c r="BQ726" s="100"/>
    </row>
    <row r="727" spans="1:69">
      <c r="A727" s="25"/>
      <c r="C727" s="89"/>
      <c r="D727" s="84"/>
      <c r="E727" s="76"/>
      <c r="F727" s="91"/>
      <c r="G727" s="80"/>
      <c r="H727" s="81"/>
      <c r="I727" s="14"/>
      <c r="J727" s="92"/>
      <c r="K727" s="14"/>
      <c r="L727" s="78"/>
      <c r="M727" s="81"/>
      <c r="N727" s="14"/>
      <c r="O727" s="78"/>
      <c r="P727" s="78"/>
      <c r="Q727" s="93"/>
      <c r="R727" s="80"/>
      <c r="S727" s="80"/>
      <c r="T727" s="69"/>
      <c r="U727" s="78"/>
      <c r="V727" s="69"/>
      <c r="W727" s="80"/>
      <c r="X727" s="80"/>
      <c r="Y727" s="94"/>
      <c r="Z727" s="80"/>
      <c r="AA727" s="80"/>
      <c r="AB727" s="80"/>
      <c r="AC727" s="80"/>
      <c r="AD727" s="69"/>
      <c r="AE727" s="69"/>
      <c r="AF727" s="69"/>
      <c r="AG727" s="95"/>
      <c r="AH727" s="93"/>
      <c r="AI727" s="81"/>
      <c r="AJ727" s="80"/>
      <c r="AK727" s="80"/>
      <c r="AL727" s="78"/>
      <c r="AM727" s="80"/>
      <c r="AN727" s="80"/>
      <c r="AO727" s="80"/>
      <c r="AP727" s="80"/>
      <c r="AQ727" s="80"/>
      <c r="AR727" s="80"/>
      <c r="AS727" s="78"/>
      <c r="AT727" s="96"/>
      <c r="AU727" s="97"/>
      <c r="AV727" s="98"/>
      <c r="AW727" s="99"/>
      <c r="AX727" s="100"/>
      <c r="AY727" s="100"/>
      <c r="AZ727" s="100"/>
      <c r="BA727" s="100"/>
      <c r="BB727" s="100"/>
      <c r="BC727" s="100"/>
      <c r="BD727" s="100"/>
      <c r="BE727" s="100"/>
      <c r="BF727" s="100"/>
      <c r="BG727" s="100"/>
      <c r="BH727" s="100"/>
      <c r="BI727" s="100"/>
      <c r="BJ727" s="100"/>
      <c r="BK727" s="100"/>
      <c r="BL727" s="100"/>
      <c r="BM727" s="100"/>
      <c r="BN727" s="100"/>
      <c r="BO727" s="100"/>
      <c r="BP727" s="100"/>
      <c r="BQ727" s="100"/>
    </row>
    <row r="728" spans="1:69">
      <c r="A728" s="25"/>
      <c r="C728" s="89"/>
      <c r="D728" s="84"/>
      <c r="E728" s="76"/>
      <c r="F728" s="91"/>
      <c r="G728" s="80"/>
      <c r="H728" s="81"/>
      <c r="I728" s="14"/>
      <c r="J728" s="92"/>
      <c r="K728" s="14"/>
      <c r="L728" s="78"/>
      <c r="M728" s="81"/>
      <c r="N728" s="14"/>
      <c r="O728" s="78"/>
      <c r="P728" s="78"/>
      <c r="Q728" s="93"/>
      <c r="R728" s="80"/>
      <c r="S728" s="80"/>
      <c r="T728" s="69"/>
      <c r="U728" s="78"/>
      <c r="V728" s="69"/>
      <c r="W728" s="80"/>
      <c r="X728" s="80"/>
      <c r="Y728" s="94"/>
      <c r="Z728" s="80"/>
      <c r="AA728" s="80"/>
      <c r="AB728" s="80"/>
      <c r="AC728" s="80"/>
      <c r="AD728" s="69"/>
      <c r="AE728" s="69"/>
      <c r="AF728" s="69"/>
      <c r="AG728" s="95"/>
      <c r="AH728" s="93"/>
      <c r="AI728" s="81"/>
      <c r="AJ728" s="80"/>
      <c r="AK728" s="80"/>
      <c r="AL728" s="78"/>
      <c r="AM728" s="80"/>
      <c r="AN728" s="80"/>
      <c r="AO728" s="80"/>
      <c r="AP728" s="80"/>
      <c r="AQ728" s="80"/>
      <c r="AR728" s="80"/>
      <c r="AS728" s="78"/>
      <c r="AT728" s="96"/>
      <c r="AU728" s="97"/>
      <c r="AV728" s="98"/>
      <c r="AW728" s="99"/>
      <c r="AX728" s="100"/>
      <c r="AY728" s="100"/>
      <c r="AZ728" s="100"/>
      <c r="BA728" s="100"/>
      <c r="BB728" s="100"/>
      <c r="BC728" s="100"/>
      <c r="BD728" s="100"/>
      <c r="BE728" s="100"/>
      <c r="BF728" s="100"/>
      <c r="BG728" s="100"/>
      <c r="BH728" s="100"/>
      <c r="BI728" s="100"/>
      <c r="BJ728" s="100"/>
      <c r="BK728" s="100"/>
      <c r="BL728" s="100"/>
      <c r="BM728" s="100"/>
      <c r="BN728" s="100"/>
      <c r="BO728" s="100"/>
      <c r="BP728" s="100"/>
      <c r="BQ728" s="100"/>
    </row>
    <row r="729" spans="1:69">
      <c r="A729" s="25"/>
      <c r="C729" s="89"/>
      <c r="D729" s="84"/>
      <c r="E729" s="76"/>
      <c r="F729" s="91"/>
      <c r="G729" s="80"/>
      <c r="H729" s="81"/>
      <c r="I729" s="14"/>
      <c r="J729" s="92"/>
      <c r="K729" s="14"/>
      <c r="L729" s="78"/>
      <c r="M729" s="81"/>
      <c r="N729" s="14"/>
      <c r="O729" s="78"/>
      <c r="P729" s="78"/>
      <c r="Q729" s="93"/>
      <c r="R729" s="80"/>
      <c r="S729" s="80"/>
      <c r="T729" s="69"/>
      <c r="U729" s="78"/>
      <c r="V729" s="69"/>
      <c r="W729" s="80"/>
      <c r="X729" s="80"/>
      <c r="Y729" s="94"/>
      <c r="Z729" s="80"/>
      <c r="AA729" s="80"/>
      <c r="AB729" s="80"/>
      <c r="AC729" s="80"/>
      <c r="AD729" s="69"/>
      <c r="AE729" s="69"/>
      <c r="AF729" s="69"/>
      <c r="AG729" s="95"/>
      <c r="AH729" s="93"/>
      <c r="AI729" s="81"/>
      <c r="AJ729" s="80"/>
      <c r="AK729" s="80"/>
      <c r="AL729" s="78"/>
      <c r="AM729" s="80"/>
      <c r="AN729" s="80"/>
      <c r="AO729" s="80"/>
      <c r="AP729" s="80"/>
      <c r="AQ729" s="80"/>
      <c r="AR729" s="80"/>
      <c r="AS729" s="78"/>
      <c r="AT729" s="96"/>
      <c r="AU729" s="97"/>
      <c r="AV729" s="98"/>
      <c r="AW729" s="99"/>
      <c r="AX729" s="100"/>
      <c r="AY729" s="100"/>
      <c r="AZ729" s="100"/>
      <c r="BA729" s="100"/>
      <c r="BB729" s="100"/>
      <c r="BC729" s="100"/>
      <c r="BD729" s="100"/>
      <c r="BE729" s="100"/>
      <c r="BF729" s="100"/>
      <c r="BG729" s="100"/>
      <c r="BH729" s="100"/>
      <c r="BI729" s="100"/>
      <c r="BJ729" s="100"/>
      <c r="BK729" s="100"/>
      <c r="BL729" s="100"/>
      <c r="BM729" s="100"/>
      <c r="BN729" s="100"/>
      <c r="BO729" s="100"/>
      <c r="BP729" s="100"/>
      <c r="BQ729" s="100"/>
    </row>
    <row r="730" spans="1:69">
      <c r="A730" s="25"/>
      <c r="C730" s="89"/>
      <c r="D730" s="84"/>
      <c r="E730" s="76"/>
      <c r="F730" s="91"/>
      <c r="G730" s="80"/>
      <c r="H730" s="81"/>
      <c r="I730" s="14"/>
      <c r="J730" s="92"/>
      <c r="K730" s="14"/>
      <c r="L730" s="78"/>
      <c r="M730" s="81"/>
      <c r="N730" s="14"/>
      <c r="O730" s="78"/>
      <c r="P730" s="78"/>
      <c r="Q730" s="93"/>
      <c r="R730" s="80"/>
      <c r="S730" s="80"/>
      <c r="T730" s="69"/>
      <c r="U730" s="78"/>
      <c r="V730" s="69"/>
      <c r="W730" s="80"/>
      <c r="X730" s="80"/>
      <c r="Y730" s="94"/>
      <c r="Z730" s="80"/>
      <c r="AA730" s="80"/>
      <c r="AB730" s="80"/>
      <c r="AC730" s="80"/>
      <c r="AD730" s="69"/>
      <c r="AE730" s="69"/>
      <c r="AF730" s="69"/>
      <c r="AG730" s="95"/>
      <c r="AH730" s="93"/>
      <c r="AI730" s="81"/>
      <c r="AJ730" s="80"/>
      <c r="AK730" s="80"/>
      <c r="AL730" s="78"/>
      <c r="AM730" s="80"/>
      <c r="AN730" s="80"/>
      <c r="AO730" s="80"/>
      <c r="AP730" s="80"/>
      <c r="AQ730" s="80"/>
      <c r="AR730" s="80"/>
      <c r="AS730" s="78"/>
      <c r="AT730" s="96"/>
      <c r="AU730" s="97"/>
      <c r="AV730" s="98"/>
      <c r="AW730" s="99"/>
      <c r="AX730" s="100"/>
      <c r="AY730" s="100"/>
      <c r="AZ730" s="100"/>
      <c r="BA730" s="100"/>
      <c r="BB730" s="100"/>
      <c r="BC730" s="100"/>
      <c r="BD730" s="100"/>
      <c r="BE730" s="100"/>
      <c r="BF730" s="100"/>
      <c r="BG730" s="100"/>
      <c r="BH730" s="100"/>
      <c r="BI730" s="100"/>
      <c r="BJ730" s="100"/>
      <c r="BK730" s="100"/>
      <c r="BL730" s="100"/>
      <c r="BM730" s="100"/>
      <c r="BN730" s="100"/>
      <c r="BO730" s="100"/>
      <c r="BP730" s="100"/>
      <c r="BQ730" s="100"/>
    </row>
    <row r="731" spans="1:69">
      <c r="A731" s="25"/>
      <c r="C731" s="89"/>
      <c r="D731" s="84"/>
      <c r="E731" s="76"/>
      <c r="F731" s="91"/>
      <c r="G731" s="80"/>
      <c r="H731" s="81"/>
      <c r="I731" s="14"/>
      <c r="J731" s="92"/>
      <c r="K731" s="14"/>
      <c r="L731" s="78"/>
      <c r="M731" s="81"/>
      <c r="N731" s="14"/>
      <c r="O731" s="78"/>
      <c r="P731" s="78"/>
      <c r="Q731" s="93"/>
      <c r="R731" s="80"/>
      <c r="S731" s="80"/>
      <c r="T731" s="69"/>
      <c r="U731" s="78"/>
      <c r="V731" s="69"/>
      <c r="W731" s="80"/>
      <c r="X731" s="80"/>
      <c r="Y731" s="94"/>
      <c r="Z731" s="80"/>
      <c r="AA731" s="80"/>
      <c r="AB731" s="80"/>
      <c r="AC731" s="80"/>
      <c r="AD731" s="69"/>
      <c r="AE731" s="69"/>
      <c r="AF731" s="69"/>
      <c r="AG731" s="95"/>
      <c r="AH731" s="93"/>
      <c r="AI731" s="81"/>
      <c r="AJ731" s="80"/>
      <c r="AK731" s="80"/>
      <c r="AL731" s="78"/>
      <c r="AM731" s="80"/>
      <c r="AN731" s="80"/>
      <c r="AO731" s="80"/>
      <c r="AP731" s="80"/>
      <c r="AQ731" s="80"/>
      <c r="AR731" s="80"/>
      <c r="AS731" s="78"/>
      <c r="AT731" s="96"/>
      <c r="AU731" s="97"/>
      <c r="AV731" s="98"/>
      <c r="AW731" s="99"/>
      <c r="AX731" s="100"/>
      <c r="AY731" s="100"/>
      <c r="AZ731" s="100"/>
      <c r="BA731" s="100"/>
      <c r="BB731" s="100"/>
      <c r="BC731" s="100"/>
      <c r="BD731" s="100"/>
      <c r="BE731" s="100"/>
      <c r="BF731" s="100"/>
      <c r="BG731" s="100"/>
      <c r="BH731" s="100"/>
      <c r="BI731" s="100"/>
      <c r="BJ731" s="100"/>
      <c r="BK731" s="100"/>
      <c r="BL731" s="100"/>
      <c r="BM731" s="100"/>
      <c r="BN731" s="100"/>
      <c r="BO731" s="100"/>
      <c r="BP731" s="100"/>
      <c r="BQ731" s="100"/>
    </row>
    <row r="732" spans="1:69">
      <c r="A732" s="25"/>
      <c r="C732" s="89"/>
      <c r="D732" s="84"/>
      <c r="E732" s="76"/>
      <c r="F732" s="91"/>
      <c r="G732" s="80"/>
      <c r="H732" s="81"/>
      <c r="I732" s="14"/>
      <c r="J732" s="92"/>
      <c r="K732" s="14"/>
      <c r="L732" s="78"/>
      <c r="M732" s="81"/>
      <c r="N732" s="14"/>
      <c r="O732" s="78"/>
      <c r="P732" s="78"/>
      <c r="Q732" s="93"/>
      <c r="R732" s="80"/>
      <c r="S732" s="80"/>
      <c r="T732" s="69"/>
      <c r="U732" s="78"/>
      <c r="V732" s="69"/>
      <c r="W732" s="80"/>
      <c r="X732" s="80"/>
      <c r="Y732" s="94"/>
      <c r="Z732" s="80"/>
      <c r="AA732" s="80"/>
      <c r="AB732" s="80"/>
      <c r="AC732" s="80"/>
      <c r="AD732" s="69"/>
      <c r="AE732" s="69"/>
      <c r="AF732" s="69"/>
      <c r="AG732" s="95"/>
      <c r="AH732" s="93"/>
      <c r="AI732" s="81"/>
      <c r="AJ732" s="80"/>
      <c r="AK732" s="80"/>
      <c r="AL732" s="78"/>
      <c r="AM732" s="80"/>
      <c r="AN732" s="80"/>
      <c r="AO732" s="80"/>
      <c r="AP732" s="80"/>
      <c r="AQ732" s="80"/>
      <c r="AR732" s="80"/>
      <c r="AS732" s="78"/>
      <c r="AT732" s="96"/>
      <c r="AU732" s="97"/>
      <c r="AV732" s="98"/>
      <c r="AW732" s="99"/>
      <c r="AX732" s="100"/>
      <c r="AY732" s="100"/>
      <c r="AZ732" s="100"/>
      <c r="BA732" s="100"/>
      <c r="BB732" s="100"/>
      <c r="BC732" s="100"/>
      <c r="BD732" s="100"/>
      <c r="BE732" s="100"/>
      <c r="BF732" s="100"/>
      <c r="BG732" s="100"/>
      <c r="BH732" s="100"/>
      <c r="BI732" s="100"/>
      <c r="BJ732" s="100"/>
      <c r="BK732" s="100"/>
      <c r="BL732" s="100"/>
      <c r="BM732" s="100"/>
      <c r="BN732" s="100"/>
      <c r="BO732" s="100"/>
      <c r="BP732" s="100"/>
      <c r="BQ732" s="100"/>
    </row>
    <row r="733" spans="1:69">
      <c r="A733" s="25"/>
      <c r="C733" s="89"/>
      <c r="D733" s="84"/>
      <c r="E733" s="76"/>
      <c r="F733" s="91"/>
      <c r="G733" s="80"/>
      <c r="H733" s="81"/>
      <c r="I733" s="14"/>
      <c r="J733" s="92"/>
      <c r="K733" s="14"/>
      <c r="L733" s="78"/>
      <c r="M733" s="81"/>
      <c r="N733" s="14"/>
      <c r="O733" s="78"/>
      <c r="P733" s="78"/>
      <c r="Q733" s="93"/>
      <c r="R733" s="80"/>
      <c r="S733" s="80"/>
      <c r="T733" s="69"/>
      <c r="U733" s="78"/>
      <c r="V733" s="69"/>
      <c r="W733" s="80"/>
      <c r="X733" s="80"/>
      <c r="Y733" s="94"/>
      <c r="Z733" s="80"/>
      <c r="AA733" s="80"/>
      <c r="AB733" s="80"/>
      <c r="AC733" s="80"/>
      <c r="AD733" s="69"/>
      <c r="AE733" s="69"/>
      <c r="AF733" s="69"/>
      <c r="AG733" s="95"/>
      <c r="AH733" s="93"/>
      <c r="AI733" s="81"/>
      <c r="AJ733" s="80"/>
      <c r="AK733" s="80"/>
      <c r="AL733" s="78"/>
      <c r="AM733" s="80"/>
      <c r="AN733" s="80"/>
      <c r="AO733" s="80"/>
      <c r="AP733" s="80"/>
      <c r="AQ733" s="80"/>
      <c r="AR733" s="80"/>
      <c r="AS733" s="78"/>
      <c r="AT733" s="96"/>
      <c r="AU733" s="97"/>
      <c r="AV733" s="98"/>
      <c r="AW733" s="99"/>
      <c r="AX733" s="100"/>
      <c r="AY733" s="100"/>
      <c r="AZ733" s="100"/>
      <c r="BA733" s="100"/>
      <c r="BB733" s="100"/>
      <c r="BC733" s="100"/>
      <c r="BD733" s="100"/>
      <c r="BE733" s="100"/>
      <c r="BF733" s="100"/>
      <c r="BG733" s="100"/>
      <c r="BH733" s="100"/>
      <c r="BI733" s="100"/>
      <c r="BJ733" s="100"/>
      <c r="BK733" s="100"/>
      <c r="BL733" s="100"/>
      <c r="BM733" s="100"/>
      <c r="BN733" s="100"/>
      <c r="BO733" s="100"/>
      <c r="BP733" s="100"/>
      <c r="BQ733" s="100"/>
    </row>
    <row r="734" spans="1:69">
      <c r="A734" s="25"/>
      <c r="C734" s="89"/>
      <c r="D734" s="84"/>
      <c r="E734" s="76"/>
      <c r="F734" s="91"/>
      <c r="G734" s="80"/>
      <c r="H734" s="81"/>
      <c r="I734" s="14"/>
      <c r="J734" s="92"/>
      <c r="K734" s="14"/>
      <c r="L734" s="78"/>
      <c r="M734" s="81"/>
      <c r="N734" s="14"/>
      <c r="O734" s="78"/>
      <c r="P734" s="78"/>
      <c r="Q734" s="93"/>
      <c r="R734" s="80"/>
      <c r="S734" s="80"/>
      <c r="T734" s="69"/>
      <c r="U734" s="78"/>
      <c r="V734" s="69"/>
      <c r="W734" s="80"/>
      <c r="X734" s="80"/>
      <c r="Y734" s="94"/>
      <c r="Z734" s="80"/>
      <c r="AA734" s="80"/>
      <c r="AB734" s="80"/>
      <c r="AC734" s="80"/>
      <c r="AD734" s="69"/>
      <c r="AE734" s="69"/>
      <c r="AF734" s="69"/>
      <c r="AG734" s="95"/>
      <c r="AH734" s="93"/>
      <c r="AI734" s="81"/>
      <c r="AJ734" s="80"/>
      <c r="AK734" s="80"/>
      <c r="AL734" s="78"/>
      <c r="AM734" s="80"/>
      <c r="AN734" s="80"/>
      <c r="AO734" s="80"/>
      <c r="AP734" s="80"/>
      <c r="AQ734" s="80"/>
      <c r="AR734" s="80"/>
      <c r="AS734" s="78"/>
      <c r="AT734" s="96"/>
      <c r="AU734" s="97"/>
      <c r="AV734" s="98"/>
      <c r="AW734" s="99"/>
      <c r="AX734" s="100"/>
      <c r="AY734" s="100"/>
      <c r="AZ734" s="100"/>
      <c r="BA734" s="100"/>
      <c r="BB734" s="100"/>
      <c r="BC734" s="100"/>
      <c r="BD734" s="100"/>
      <c r="BE734" s="100"/>
      <c r="BF734" s="100"/>
      <c r="BG734" s="100"/>
      <c r="BH734" s="100"/>
      <c r="BI734" s="100"/>
      <c r="BJ734" s="100"/>
      <c r="BK734" s="100"/>
      <c r="BL734" s="100"/>
      <c r="BM734" s="100"/>
      <c r="BN734" s="100"/>
      <c r="BO734" s="100"/>
      <c r="BP734" s="100"/>
      <c r="BQ734" s="100"/>
    </row>
    <row r="735" spans="1:69">
      <c r="A735" s="25"/>
      <c r="C735" s="89"/>
      <c r="D735" s="84"/>
      <c r="E735" s="76"/>
      <c r="F735" s="91"/>
      <c r="G735" s="80"/>
      <c r="H735" s="81"/>
      <c r="I735" s="14"/>
      <c r="J735" s="92"/>
      <c r="K735" s="14"/>
      <c r="L735" s="78"/>
      <c r="M735" s="81"/>
      <c r="N735" s="14"/>
      <c r="O735" s="78"/>
      <c r="P735" s="78"/>
      <c r="Q735" s="93"/>
      <c r="R735" s="80"/>
      <c r="S735" s="80"/>
      <c r="T735" s="69"/>
      <c r="U735" s="78"/>
      <c r="V735" s="69"/>
      <c r="W735" s="80"/>
      <c r="X735" s="80"/>
      <c r="Y735" s="94"/>
      <c r="Z735" s="80"/>
      <c r="AA735" s="80"/>
      <c r="AB735" s="80"/>
      <c r="AC735" s="80"/>
      <c r="AD735" s="69"/>
      <c r="AE735" s="69"/>
      <c r="AF735" s="69"/>
      <c r="AG735" s="95"/>
      <c r="AH735" s="93"/>
      <c r="AI735" s="81"/>
      <c r="AJ735" s="80"/>
      <c r="AK735" s="80"/>
      <c r="AL735" s="78"/>
      <c r="AM735" s="80"/>
      <c r="AN735" s="80"/>
      <c r="AO735" s="80"/>
      <c r="AP735" s="80"/>
      <c r="AQ735" s="80"/>
      <c r="AR735" s="80"/>
      <c r="AS735" s="78"/>
      <c r="AT735" s="96"/>
      <c r="AU735" s="97"/>
      <c r="AV735" s="98"/>
      <c r="AW735" s="99"/>
      <c r="AX735" s="100"/>
      <c r="AY735" s="100"/>
      <c r="AZ735" s="100"/>
      <c r="BA735" s="100"/>
      <c r="BB735" s="100"/>
      <c r="BC735" s="100"/>
      <c r="BD735" s="100"/>
      <c r="BE735" s="100"/>
      <c r="BF735" s="100"/>
      <c r="BG735" s="100"/>
      <c r="BH735" s="100"/>
      <c r="BI735" s="100"/>
      <c r="BJ735" s="100"/>
      <c r="BK735" s="100"/>
      <c r="BL735" s="100"/>
      <c r="BM735" s="100"/>
      <c r="BN735" s="100"/>
      <c r="BO735" s="100"/>
      <c r="BP735" s="100"/>
      <c r="BQ735" s="100"/>
    </row>
    <row r="736" spans="1:69">
      <c r="A736" s="25"/>
      <c r="C736" s="89"/>
      <c r="D736" s="84"/>
      <c r="E736" s="76"/>
      <c r="F736" s="91"/>
      <c r="G736" s="80"/>
      <c r="H736" s="81"/>
      <c r="I736" s="14"/>
      <c r="J736" s="92"/>
      <c r="K736" s="14"/>
      <c r="L736" s="78"/>
      <c r="M736" s="81"/>
      <c r="N736" s="14"/>
      <c r="O736" s="78"/>
      <c r="P736" s="78"/>
      <c r="Q736" s="93"/>
      <c r="R736" s="80"/>
      <c r="S736" s="80"/>
      <c r="T736" s="69"/>
      <c r="U736" s="78"/>
      <c r="V736" s="69"/>
      <c r="W736" s="80"/>
      <c r="X736" s="80"/>
      <c r="Y736" s="94"/>
      <c r="Z736" s="80"/>
      <c r="AA736" s="80"/>
      <c r="AB736" s="80"/>
      <c r="AC736" s="80"/>
      <c r="AD736" s="69"/>
      <c r="AE736" s="69"/>
      <c r="AF736" s="69"/>
      <c r="AG736" s="95"/>
      <c r="AH736" s="93"/>
      <c r="AI736" s="81"/>
      <c r="AJ736" s="80"/>
      <c r="AK736" s="80"/>
      <c r="AL736" s="78"/>
      <c r="AM736" s="80"/>
      <c r="AN736" s="80"/>
      <c r="AO736" s="80"/>
      <c r="AP736" s="80"/>
      <c r="AQ736" s="80"/>
      <c r="AR736" s="80"/>
      <c r="AS736" s="78"/>
      <c r="AT736" s="96"/>
      <c r="AU736" s="97"/>
      <c r="AV736" s="98"/>
      <c r="AW736" s="99"/>
      <c r="AX736" s="100"/>
      <c r="AY736" s="100"/>
      <c r="AZ736" s="100"/>
      <c r="BA736" s="100"/>
      <c r="BB736" s="100"/>
      <c r="BC736" s="100"/>
      <c r="BD736" s="100"/>
      <c r="BE736" s="100"/>
      <c r="BF736" s="100"/>
      <c r="BG736" s="100"/>
      <c r="BH736" s="100"/>
      <c r="BI736" s="100"/>
      <c r="BJ736" s="100"/>
      <c r="BK736" s="100"/>
      <c r="BL736" s="100"/>
      <c r="BM736" s="100"/>
      <c r="BN736" s="100"/>
      <c r="BO736" s="100"/>
      <c r="BP736" s="100"/>
      <c r="BQ736" s="100"/>
    </row>
    <row r="737" spans="1:69">
      <c r="A737" s="25"/>
      <c r="C737" s="89"/>
      <c r="D737" s="84"/>
      <c r="E737" s="76"/>
      <c r="F737" s="91"/>
      <c r="G737" s="80"/>
      <c r="H737" s="81"/>
      <c r="I737" s="14"/>
      <c r="J737" s="92"/>
      <c r="K737" s="14"/>
      <c r="L737" s="78"/>
      <c r="M737" s="81"/>
      <c r="N737" s="14"/>
      <c r="O737" s="78"/>
      <c r="P737" s="78"/>
      <c r="Q737" s="93"/>
      <c r="R737" s="80"/>
      <c r="S737" s="80"/>
      <c r="T737" s="69"/>
      <c r="U737" s="78"/>
      <c r="V737" s="69"/>
      <c r="W737" s="80"/>
      <c r="X737" s="80"/>
      <c r="Y737" s="94"/>
      <c r="Z737" s="80"/>
      <c r="AA737" s="80"/>
      <c r="AB737" s="80"/>
      <c r="AC737" s="80"/>
      <c r="AD737" s="69"/>
      <c r="AE737" s="69"/>
      <c r="AF737" s="69"/>
      <c r="AG737" s="95"/>
      <c r="AH737" s="93"/>
      <c r="AI737" s="81"/>
      <c r="AJ737" s="80"/>
      <c r="AK737" s="80"/>
      <c r="AL737" s="78"/>
      <c r="AM737" s="80"/>
      <c r="AN737" s="80"/>
      <c r="AO737" s="80"/>
      <c r="AP737" s="80"/>
      <c r="AQ737" s="80"/>
      <c r="AR737" s="80"/>
      <c r="AS737" s="78"/>
      <c r="AT737" s="96"/>
      <c r="AU737" s="97"/>
      <c r="AV737" s="98"/>
      <c r="AW737" s="99"/>
      <c r="AX737" s="100"/>
      <c r="AY737" s="100"/>
      <c r="AZ737" s="100"/>
      <c r="BA737" s="100"/>
      <c r="BB737" s="100"/>
      <c r="BC737" s="100"/>
      <c r="BD737" s="100"/>
      <c r="BE737" s="100"/>
      <c r="BF737" s="100"/>
      <c r="BG737" s="100"/>
      <c r="BH737" s="100"/>
      <c r="BI737" s="100"/>
      <c r="BJ737" s="100"/>
      <c r="BK737" s="100"/>
      <c r="BL737" s="100"/>
      <c r="BM737" s="100"/>
      <c r="BN737" s="100"/>
      <c r="BO737" s="100"/>
      <c r="BP737" s="100"/>
      <c r="BQ737" s="100"/>
    </row>
    <row r="738" spans="1:69">
      <c r="A738" s="25"/>
      <c r="C738" s="89"/>
      <c r="D738" s="84"/>
      <c r="E738" s="76"/>
      <c r="F738" s="91"/>
      <c r="G738" s="80"/>
      <c r="H738" s="81"/>
      <c r="I738" s="14"/>
      <c r="J738" s="92"/>
      <c r="K738" s="14"/>
      <c r="L738" s="78"/>
      <c r="M738" s="81"/>
      <c r="N738" s="14"/>
      <c r="O738" s="78"/>
      <c r="P738" s="78"/>
      <c r="Q738" s="93"/>
      <c r="R738" s="80"/>
      <c r="S738" s="80"/>
      <c r="T738" s="69"/>
      <c r="U738" s="78"/>
      <c r="V738" s="69"/>
      <c r="W738" s="80"/>
      <c r="X738" s="80"/>
      <c r="Y738" s="94"/>
      <c r="Z738" s="80"/>
      <c r="AA738" s="80"/>
      <c r="AB738" s="80"/>
      <c r="AC738" s="80"/>
      <c r="AD738" s="69"/>
      <c r="AE738" s="69"/>
      <c r="AF738" s="69"/>
      <c r="AG738" s="95"/>
      <c r="AH738" s="93"/>
      <c r="AI738" s="81"/>
      <c r="AJ738" s="80"/>
      <c r="AK738" s="80"/>
      <c r="AL738" s="78"/>
      <c r="AM738" s="80"/>
      <c r="AN738" s="80"/>
      <c r="AO738" s="80"/>
      <c r="AP738" s="80"/>
      <c r="AQ738" s="80"/>
      <c r="AR738" s="80"/>
      <c r="AS738" s="78"/>
      <c r="AT738" s="96"/>
      <c r="AU738" s="97"/>
      <c r="AV738" s="98"/>
      <c r="AW738" s="99"/>
      <c r="AX738" s="100"/>
      <c r="AY738" s="100"/>
      <c r="AZ738" s="100"/>
      <c r="BA738" s="100"/>
      <c r="BB738" s="100"/>
      <c r="BC738" s="100"/>
      <c r="BD738" s="100"/>
      <c r="BE738" s="100"/>
      <c r="BF738" s="100"/>
      <c r="BG738" s="100"/>
      <c r="BH738" s="100"/>
      <c r="BI738" s="100"/>
      <c r="BJ738" s="100"/>
      <c r="BK738" s="100"/>
      <c r="BL738" s="100"/>
      <c r="BM738" s="100"/>
      <c r="BN738" s="100"/>
      <c r="BO738" s="100"/>
      <c r="BP738" s="100"/>
      <c r="BQ738" s="100"/>
    </row>
    <row r="739" spans="1:69">
      <c r="A739" s="25"/>
      <c r="C739" s="89"/>
      <c r="D739" s="84"/>
      <c r="E739" s="76"/>
      <c r="F739" s="91"/>
      <c r="G739" s="80"/>
      <c r="H739" s="81"/>
      <c r="I739" s="14"/>
      <c r="J739" s="92"/>
      <c r="K739" s="14"/>
      <c r="L739" s="78"/>
      <c r="M739" s="81"/>
      <c r="N739" s="14"/>
      <c r="O739" s="78"/>
      <c r="P739" s="78"/>
      <c r="Q739" s="93"/>
      <c r="R739" s="80"/>
      <c r="S739" s="80"/>
      <c r="T739" s="69"/>
      <c r="U739" s="78"/>
      <c r="V739" s="69"/>
      <c r="W739" s="80"/>
      <c r="X739" s="80"/>
      <c r="Y739" s="94"/>
      <c r="Z739" s="80"/>
      <c r="AA739" s="80"/>
      <c r="AB739" s="80"/>
      <c r="AC739" s="80"/>
      <c r="AD739" s="69"/>
      <c r="AE739" s="69"/>
      <c r="AF739" s="69"/>
      <c r="AG739" s="95"/>
      <c r="AH739" s="93"/>
      <c r="AI739" s="81"/>
      <c r="AJ739" s="80"/>
      <c r="AK739" s="80"/>
      <c r="AL739" s="78"/>
      <c r="AM739" s="80"/>
      <c r="AN739" s="80"/>
      <c r="AO739" s="80"/>
      <c r="AP739" s="80"/>
      <c r="AQ739" s="80"/>
      <c r="AR739" s="80"/>
      <c r="AS739" s="78"/>
      <c r="AT739" s="96"/>
      <c r="AU739" s="97"/>
      <c r="AV739" s="98"/>
      <c r="AW739" s="99"/>
      <c r="AX739" s="100"/>
      <c r="AY739" s="100"/>
      <c r="AZ739" s="100"/>
      <c r="BA739" s="100"/>
      <c r="BB739" s="100"/>
      <c r="BC739" s="100"/>
      <c r="BD739" s="100"/>
      <c r="BE739" s="100"/>
      <c r="BF739" s="100"/>
      <c r="BG739" s="100"/>
      <c r="BH739" s="100"/>
      <c r="BI739" s="100"/>
      <c r="BJ739" s="100"/>
      <c r="BK739" s="100"/>
      <c r="BL739" s="100"/>
      <c r="BM739" s="100"/>
      <c r="BN739" s="100"/>
      <c r="BO739" s="100"/>
      <c r="BP739" s="100"/>
      <c r="BQ739" s="100"/>
    </row>
    <row r="740" spans="1:69">
      <c r="A740" s="25"/>
      <c r="C740" s="89"/>
      <c r="D740" s="84"/>
      <c r="E740" s="76"/>
      <c r="F740" s="91"/>
      <c r="G740" s="80"/>
      <c r="H740" s="81"/>
      <c r="I740" s="14"/>
      <c r="J740" s="92"/>
      <c r="K740" s="14"/>
      <c r="L740" s="78"/>
      <c r="M740" s="81"/>
      <c r="N740" s="14"/>
      <c r="O740" s="78"/>
      <c r="P740" s="78"/>
      <c r="Q740" s="93"/>
      <c r="R740" s="80"/>
      <c r="S740" s="80"/>
      <c r="T740" s="69"/>
      <c r="U740" s="78"/>
      <c r="V740" s="69"/>
      <c r="W740" s="80"/>
      <c r="X740" s="80"/>
      <c r="Y740" s="94"/>
      <c r="Z740" s="80"/>
      <c r="AA740" s="80"/>
      <c r="AB740" s="80"/>
      <c r="AC740" s="80"/>
      <c r="AD740" s="69"/>
      <c r="AE740" s="69"/>
      <c r="AF740" s="69"/>
      <c r="AG740" s="95"/>
      <c r="AH740" s="93"/>
      <c r="AI740" s="81"/>
      <c r="AJ740" s="80"/>
      <c r="AK740" s="80"/>
      <c r="AL740" s="78"/>
      <c r="AM740" s="80"/>
      <c r="AN740" s="80"/>
      <c r="AO740" s="80"/>
      <c r="AP740" s="80"/>
      <c r="AQ740" s="80"/>
      <c r="AR740" s="80"/>
      <c r="AS740" s="78"/>
      <c r="AT740" s="96"/>
      <c r="AU740" s="97"/>
      <c r="AV740" s="98"/>
      <c r="AW740" s="99"/>
      <c r="AX740" s="100"/>
      <c r="AY740" s="100"/>
      <c r="AZ740" s="100"/>
      <c r="BA740" s="100"/>
      <c r="BB740" s="100"/>
      <c r="BC740" s="100"/>
      <c r="BD740" s="100"/>
      <c r="BE740" s="100"/>
      <c r="BF740" s="100"/>
      <c r="BG740" s="100"/>
      <c r="BH740" s="100"/>
      <c r="BI740" s="100"/>
      <c r="BJ740" s="100"/>
      <c r="BK740" s="100"/>
      <c r="BL740" s="100"/>
      <c r="BM740" s="100"/>
      <c r="BN740" s="100"/>
      <c r="BO740" s="100"/>
      <c r="BP740" s="100"/>
      <c r="BQ740" s="100"/>
    </row>
    <row r="741" spans="1:69">
      <c r="A741" s="25"/>
      <c r="C741" s="89"/>
      <c r="D741" s="84"/>
      <c r="E741" s="76"/>
      <c r="F741" s="91"/>
      <c r="G741" s="80"/>
      <c r="H741" s="81"/>
      <c r="I741" s="14"/>
      <c r="J741" s="92"/>
      <c r="K741" s="14"/>
      <c r="L741" s="78"/>
      <c r="M741" s="81"/>
      <c r="N741" s="14"/>
      <c r="O741" s="78"/>
      <c r="P741" s="78"/>
      <c r="Q741" s="93"/>
      <c r="R741" s="80"/>
      <c r="S741" s="80"/>
      <c r="T741" s="69"/>
      <c r="U741" s="78"/>
      <c r="V741" s="69"/>
      <c r="W741" s="80"/>
      <c r="X741" s="80"/>
      <c r="Y741" s="94"/>
      <c r="Z741" s="80"/>
      <c r="AA741" s="80"/>
      <c r="AB741" s="80"/>
      <c r="AC741" s="80"/>
      <c r="AD741" s="69"/>
      <c r="AE741" s="69"/>
      <c r="AF741" s="69"/>
      <c r="AG741" s="95"/>
      <c r="AH741" s="93"/>
      <c r="AI741" s="81"/>
      <c r="AJ741" s="80"/>
      <c r="AK741" s="80"/>
      <c r="AL741" s="78"/>
      <c r="AM741" s="80"/>
      <c r="AN741" s="80"/>
      <c r="AO741" s="80"/>
      <c r="AP741" s="80"/>
      <c r="AQ741" s="80"/>
      <c r="AR741" s="80"/>
      <c r="AS741" s="78"/>
      <c r="AT741" s="96"/>
      <c r="AU741" s="97"/>
      <c r="AV741" s="98"/>
      <c r="AW741" s="99"/>
      <c r="AX741" s="100"/>
      <c r="AY741" s="100"/>
      <c r="AZ741" s="100"/>
      <c r="BA741" s="100"/>
      <c r="BB741" s="100"/>
      <c r="BC741" s="100"/>
      <c r="BD741" s="100"/>
      <c r="BE741" s="100"/>
      <c r="BF741" s="100"/>
      <c r="BG741" s="100"/>
      <c r="BH741" s="100"/>
      <c r="BI741" s="100"/>
      <c r="BJ741" s="100"/>
      <c r="BK741" s="100"/>
      <c r="BL741" s="100"/>
      <c r="BM741" s="100"/>
      <c r="BN741" s="100"/>
      <c r="BO741" s="100"/>
      <c r="BP741" s="100"/>
      <c r="BQ741" s="100"/>
    </row>
    <row r="742" spans="1:69">
      <c r="A742" s="25"/>
      <c r="C742" s="89"/>
      <c r="D742" s="84"/>
      <c r="E742" s="76"/>
      <c r="F742" s="91"/>
      <c r="G742" s="80"/>
      <c r="H742" s="81"/>
      <c r="I742" s="14"/>
      <c r="J742" s="92"/>
      <c r="K742" s="14"/>
      <c r="L742" s="78"/>
      <c r="M742" s="81"/>
      <c r="N742" s="14"/>
      <c r="O742" s="78"/>
      <c r="P742" s="78"/>
      <c r="Q742" s="93"/>
      <c r="R742" s="80"/>
      <c r="S742" s="80"/>
      <c r="T742" s="69"/>
      <c r="U742" s="78"/>
      <c r="V742" s="69"/>
      <c r="W742" s="80"/>
      <c r="X742" s="80"/>
      <c r="Y742" s="94"/>
      <c r="Z742" s="80"/>
      <c r="AA742" s="80"/>
      <c r="AB742" s="80"/>
      <c r="AC742" s="80"/>
      <c r="AD742" s="69"/>
      <c r="AE742" s="69"/>
      <c r="AF742" s="69"/>
      <c r="AG742" s="95"/>
      <c r="AH742" s="93"/>
      <c r="AI742" s="81"/>
      <c r="AJ742" s="80"/>
      <c r="AK742" s="80"/>
      <c r="AL742" s="78"/>
      <c r="AM742" s="80"/>
      <c r="AN742" s="80"/>
      <c r="AO742" s="80"/>
      <c r="AP742" s="80"/>
      <c r="AQ742" s="80"/>
      <c r="AR742" s="80"/>
      <c r="AS742" s="78"/>
      <c r="AT742" s="96"/>
      <c r="AU742" s="97"/>
      <c r="AV742" s="98"/>
      <c r="AW742" s="99"/>
      <c r="AX742" s="100"/>
      <c r="AY742" s="100"/>
      <c r="AZ742" s="100"/>
      <c r="BA742" s="100"/>
      <c r="BB742" s="100"/>
      <c r="BC742" s="100"/>
      <c r="BD742" s="100"/>
      <c r="BE742" s="100"/>
      <c r="BF742" s="100"/>
      <c r="BG742" s="100"/>
      <c r="BH742" s="100"/>
      <c r="BI742" s="100"/>
      <c r="BJ742" s="100"/>
      <c r="BK742" s="100"/>
      <c r="BL742" s="100"/>
      <c r="BM742" s="100"/>
      <c r="BN742" s="100"/>
      <c r="BO742" s="100"/>
      <c r="BP742" s="100"/>
      <c r="BQ742" s="100"/>
    </row>
    <row r="743" spans="1:69">
      <c r="A743" s="25"/>
      <c r="C743" s="89"/>
      <c r="D743" s="84"/>
      <c r="E743" s="76"/>
      <c r="F743" s="91"/>
      <c r="G743" s="80"/>
      <c r="H743" s="81"/>
      <c r="I743" s="14"/>
      <c r="J743" s="92"/>
      <c r="K743" s="14"/>
      <c r="L743" s="78"/>
      <c r="M743" s="81"/>
      <c r="N743" s="14"/>
      <c r="O743" s="78"/>
      <c r="P743" s="78"/>
      <c r="Q743" s="93"/>
      <c r="R743" s="80"/>
      <c r="S743" s="80"/>
      <c r="T743" s="69"/>
      <c r="U743" s="78"/>
      <c r="V743" s="69"/>
      <c r="W743" s="80"/>
      <c r="X743" s="80"/>
      <c r="Y743" s="94"/>
      <c r="Z743" s="80"/>
      <c r="AA743" s="80"/>
      <c r="AB743" s="80"/>
      <c r="AC743" s="80"/>
      <c r="AD743" s="69"/>
      <c r="AE743" s="69"/>
      <c r="AF743" s="69"/>
      <c r="AG743" s="95"/>
      <c r="AH743" s="93"/>
      <c r="AI743" s="81"/>
      <c r="AJ743" s="80"/>
      <c r="AK743" s="80"/>
      <c r="AL743" s="78"/>
      <c r="AM743" s="80"/>
      <c r="AN743" s="80"/>
      <c r="AO743" s="80"/>
      <c r="AP743" s="80"/>
      <c r="AQ743" s="80"/>
      <c r="AR743" s="80"/>
      <c r="AS743" s="78"/>
      <c r="AT743" s="96"/>
      <c r="AU743" s="97"/>
      <c r="AV743" s="98"/>
      <c r="AW743" s="99"/>
      <c r="AX743" s="100"/>
      <c r="AY743" s="100"/>
      <c r="AZ743" s="100"/>
      <c r="BA743" s="100"/>
      <c r="BB743" s="100"/>
      <c r="BC743" s="100"/>
      <c r="BD743" s="100"/>
      <c r="BE743" s="100"/>
      <c r="BF743" s="100"/>
      <c r="BG743" s="100"/>
      <c r="BH743" s="100"/>
      <c r="BI743" s="100"/>
      <c r="BJ743" s="100"/>
      <c r="BK743" s="100"/>
      <c r="BL743" s="100"/>
      <c r="BM743" s="100"/>
      <c r="BN743" s="100"/>
      <c r="BO743" s="100"/>
      <c r="BP743" s="100"/>
      <c r="BQ743" s="100"/>
    </row>
    <row r="744" spans="1:69">
      <c r="A744" s="25"/>
      <c r="C744" s="89"/>
      <c r="D744" s="84"/>
      <c r="E744" s="76"/>
      <c r="F744" s="91"/>
      <c r="G744" s="80"/>
      <c r="H744" s="81"/>
      <c r="I744" s="14"/>
      <c r="J744" s="92"/>
      <c r="K744" s="14"/>
      <c r="L744" s="78"/>
      <c r="M744" s="81"/>
      <c r="N744" s="14"/>
      <c r="O744" s="78"/>
      <c r="P744" s="78"/>
      <c r="Q744" s="93"/>
      <c r="R744" s="80"/>
      <c r="S744" s="80"/>
      <c r="T744" s="69"/>
      <c r="U744" s="78"/>
      <c r="V744" s="69"/>
      <c r="W744" s="80"/>
      <c r="X744" s="80"/>
      <c r="Y744" s="94"/>
      <c r="Z744" s="80"/>
      <c r="AA744" s="80"/>
      <c r="AB744" s="80"/>
      <c r="AC744" s="80"/>
      <c r="AD744" s="69"/>
      <c r="AE744" s="69"/>
      <c r="AF744" s="69"/>
      <c r="AG744" s="95"/>
      <c r="AH744" s="93"/>
      <c r="AI744" s="81"/>
      <c r="AJ744" s="80"/>
      <c r="AK744" s="80"/>
      <c r="AL744" s="78"/>
      <c r="AM744" s="80"/>
      <c r="AN744" s="80"/>
      <c r="AO744" s="80"/>
      <c r="AP744" s="80"/>
      <c r="AQ744" s="80"/>
      <c r="AR744" s="80"/>
      <c r="AS744" s="78"/>
      <c r="AT744" s="96"/>
      <c r="AU744" s="97"/>
      <c r="AV744" s="98"/>
      <c r="AW744" s="99"/>
      <c r="AX744" s="100"/>
      <c r="AY744" s="100"/>
      <c r="AZ744" s="100"/>
      <c r="BA744" s="100"/>
      <c r="BB744" s="100"/>
      <c r="BC744" s="100"/>
      <c r="BD744" s="100"/>
      <c r="BE744" s="100"/>
      <c r="BF744" s="100"/>
      <c r="BG744" s="100"/>
      <c r="BH744" s="100"/>
      <c r="BI744" s="100"/>
      <c r="BJ744" s="100"/>
      <c r="BK744" s="100"/>
      <c r="BL744" s="100"/>
      <c r="BM744" s="100"/>
      <c r="BN744" s="100"/>
      <c r="BO744" s="100"/>
      <c r="BP744" s="100"/>
      <c r="BQ744" s="100"/>
    </row>
    <row r="745" spans="1:69">
      <c r="A745" s="25"/>
      <c r="C745" s="89"/>
      <c r="D745" s="84"/>
      <c r="E745" s="76"/>
      <c r="F745" s="91"/>
      <c r="G745" s="80"/>
      <c r="H745" s="81"/>
      <c r="I745" s="14"/>
      <c r="J745" s="92"/>
      <c r="K745" s="14"/>
      <c r="L745" s="78"/>
      <c r="M745" s="81"/>
      <c r="N745" s="14"/>
      <c r="O745" s="78"/>
      <c r="P745" s="78"/>
      <c r="Q745" s="93"/>
      <c r="R745" s="80"/>
      <c r="S745" s="80"/>
      <c r="T745" s="69"/>
      <c r="U745" s="78"/>
      <c r="V745" s="69"/>
      <c r="W745" s="80"/>
      <c r="X745" s="80"/>
      <c r="Y745" s="94"/>
      <c r="Z745" s="80"/>
      <c r="AA745" s="80"/>
      <c r="AB745" s="80"/>
      <c r="AC745" s="80"/>
      <c r="AD745" s="69"/>
      <c r="AE745" s="69"/>
      <c r="AF745" s="69"/>
      <c r="AG745" s="95"/>
      <c r="AH745" s="93"/>
      <c r="AI745" s="81"/>
      <c r="AJ745" s="80"/>
      <c r="AK745" s="80"/>
      <c r="AL745" s="78"/>
      <c r="AM745" s="80"/>
      <c r="AN745" s="80"/>
      <c r="AO745" s="80"/>
      <c r="AP745" s="80"/>
      <c r="AQ745" s="80"/>
      <c r="AR745" s="80"/>
      <c r="AS745" s="78"/>
      <c r="AT745" s="96"/>
      <c r="AU745" s="97"/>
      <c r="AV745" s="98"/>
      <c r="AW745" s="99"/>
      <c r="AX745" s="100"/>
      <c r="AY745" s="100"/>
      <c r="AZ745" s="100"/>
      <c r="BA745" s="100"/>
      <c r="BB745" s="100"/>
      <c r="BC745" s="100"/>
      <c r="BD745" s="100"/>
      <c r="BE745" s="100"/>
      <c r="BF745" s="100"/>
      <c r="BG745" s="100"/>
      <c r="BH745" s="100"/>
      <c r="BI745" s="100"/>
      <c r="BJ745" s="100"/>
      <c r="BK745" s="100"/>
      <c r="BL745" s="100"/>
      <c r="BM745" s="100"/>
      <c r="BN745" s="100"/>
      <c r="BO745" s="100"/>
      <c r="BP745" s="100"/>
      <c r="BQ745" s="100"/>
    </row>
    <row r="746" spans="1:69">
      <c r="A746" s="25"/>
      <c r="C746" s="89"/>
      <c r="D746" s="84"/>
      <c r="E746" s="76"/>
      <c r="F746" s="91"/>
      <c r="G746" s="80"/>
      <c r="H746" s="81"/>
      <c r="I746" s="14"/>
      <c r="J746" s="92"/>
      <c r="K746" s="14"/>
      <c r="L746" s="78"/>
      <c r="M746" s="81"/>
      <c r="N746" s="14"/>
      <c r="O746" s="78"/>
      <c r="P746" s="78"/>
      <c r="Q746" s="93"/>
      <c r="R746" s="80"/>
      <c r="S746" s="80"/>
      <c r="T746" s="69"/>
      <c r="U746" s="78"/>
      <c r="V746" s="69"/>
      <c r="W746" s="80"/>
      <c r="X746" s="80"/>
      <c r="Y746" s="94"/>
      <c r="Z746" s="80"/>
      <c r="AA746" s="80"/>
      <c r="AB746" s="80"/>
      <c r="AC746" s="80"/>
      <c r="AD746" s="69"/>
      <c r="AE746" s="69"/>
      <c r="AF746" s="69"/>
      <c r="AG746" s="95"/>
      <c r="AH746" s="93"/>
      <c r="AI746" s="81"/>
      <c r="AJ746" s="80"/>
      <c r="AK746" s="80"/>
      <c r="AL746" s="78"/>
      <c r="AM746" s="80"/>
      <c r="AN746" s="80"/>
      <c r="AO746" s="80"/>
      <c r="AP746" s="80"/>
      <c r="AQ746" s="80"/>
      <c r="AR746" s="80"/>
      <c r="AS746" s="78"/>
      <c r="AT746" s="96"/>
      <c r="AU746" s="97"/>
      <c r="AV746" s="98"/>
      <c r="AW746" s="99"/>
      <c r="AX746" s="100"/>
      <c r="AY746" s="100"/>
      <c r="AZ746" s="100"/>
      <c r="BA746" s="100"/>
      <c r="BB746" s="100"/>
      <c r="BC746" s="100"/>
      <c r="BD746" s="100"/>
      <c r="BE746" s="100"/>
      <c r="BF746" s="100"/>
      <c r="BG746" s="100"/>
      <c r="BH746" s="100"/>
      <c r="BI746" s="100"/>
      <c r="BJ746" s="100"/>
      <c r="BK746" s="100"/>
      <c r="BL746" s="100"/>
      <c r="BM746" s="100"/>
      <c r="BN746" s="100"/>
      <c r="BO746" s="100"/>
      <c r="BP746" s="100"/>
      <c r="BQ746" s="100"/>
    </row>
    <row r="747" spans="1:69">
      <c r="A747" s="25"/>
      <c r="C747" s="89"/>
      <c r="D747" s="84"/>
      <c r="E747" s="76"/>
      <c r="F747" s="91"/>
      <c r="G747" s="80"/>
      <c r="H747" s="81"/>
      <c r="I747" s="14"/>
      <c r="J747" s="92"/>
      <c r="K747" s="14"/>
      <c r="L747" s="78"/>
      <c r="M747" s="81"/>
      <c r="N747" s="14"/>
      <c r="O747" s="78"/>
      <c r="P747" s="78"/>
      <c r="Q747" s="93"/>
      <c r="R747" s="80"/>
      <c r="S747" s="80"/>
      <c r="T747" s="69"/>
      <c r="U747" s="78"/>
      <c r="V747" s="69"/>
      <c r="W747" s="80"/>
      <c r="X747" s="80"/>
      <c r="Y747" s="94"/>
      <c r="Z747" s="80"/>
      <c r="AA747" s="80"/>
      <c r="AB747" s="80"/>
      <c r="AC747" s="80"/>
      <c r="AD747" s="69"/>
      <c r="AE747" s="69"/>
      <c r="AF747" s="69"/>
      <c r="AG747" s="95"/>
      <c r="AH747" s="93"/>
      <c r="AI747" s="81"/>
      <c r="AJ747" s="80"/>
      <c r="AK747" s="80"/>
      <c r="AL747" s="78"/>
      <c r="AM747" s="80"/>
      <c r="AN747" s="80"/>
      <c r="AO747" s="80"/>
      <c r="AP747" s="80"/>
      <c r="AQ747" s="80"/>
      <c r="AR747" s="80"/>
      <c r="AS747" s="78"/>
      <c r="AT747" s="96"/>
      <c r="AU747" s="97"/>
      <c r="AV747" s="98"/>
      <c r="AW747" s="99"/>
      <c r="AX747" s="100"/>
      <c r="AY747" s="100"/>
      <c r="AZ747" s="100"/>
      <c r="BA747" s="100"/>
      <c r="BB747" s="100"/>
      <c r="BC747" s="100"/>
      <c r="BD747" s="100"/>
      <c r="BE747" s="100"/>
      <c r="BF747" s="100"/>
      <c r="BG747" s="100"/>
      <c r="BH747" s="100"/>
      <c r="BI747" s="100"/>
      <c r="BJ747" s="100"/>
      <c r="BK747" s="100"/>
      <c r="BL747" s="100"/>
      <c r="BM747" s="100"/>
      <c r="BN747" s="100"/>
      <c r="BO747" s="100"/>
      <c r="BP747" s="100"/>
      <c r="BQ747" s="100"/>
    </row>
    <row r="748" spans="1:69">
      <c r="A748" s="25"/>
      <c r="C748" s="89"/>
      <c r="D748" s="84"/>
      <c r="E748" s="76"/>
      <c r="F748" s="91"/>
      <c r="G748" s="80"/>
      <c r="H748" s="81"/>
      <c r="I748" s="14"/>
      <c r="J748" s="92"/>
      <c r="K748" s="14"/>
      <c r="L748" s="78"/>
      <c r="M748" s="81"/>
      <c r="N748" s="14"/>
      <c r="O748" s="78"/>
      <c r="P748" s="78"/>
      <c r="Q748" s="93"/>
      <c r="R748" s="80"/>
      <c r="S748" s="80"/>
      <c r="T748" s="69"/>
      <c r="U748" s="78"/>
      <c r="V748" s="69"/>
      <c r="W748" s="80"/>
      <c r="X748" s="80"/>
      <c r="Y748" s="94"/>
      <c r="Z748" s="80"/>
      <c r="AA748" s="80"/>
      <c r="AB748" s="80"/>
      <c r="AC748" s="80"/>
      <c r="AD748" s="69"/>
      <c r="AE748" s="69"/>
      <c r="AF748" s="69"/>
      <c r="AG748" s="95"/>
      <c r="AH748" s="93"/>
      <c r="AI748" s="81"/>
      <c r="AJ748" s="80"/>
      <c r="AK748" s="80"/>
      <c r="AL748" s="78"/>
      <c r="AM748" s="80"/>
      <c r="AN748" s="80"/>
      <c r="AO748" s="80"/>
      <c r="AP748" s="80"/>
      <c r="AQ748" s="80"/>
      <c r="AR748" s="80"/>
      <c r="AS748" s="78"/>
      <c r="AT748" s="96"/>
      <c r="AU748" s="97"/>
      <c r="AV748" s="98"/>
      <c r="AW748" s="99"/>
      <c r="AX748" s="100"/>
      <c r="AY748" s="100"/>
      <c r="AZ748" s="100"/>
      <c r="BA748" s="100"/>
      <c r="BB748" s="100"/>
      <c r="BC748" s="100"/>
      <c r="BD748" s="100"/>
      <c r="BE748" s="100"/>
      <c r="BF748" s="100"/>
      <c r="BG748" s="100"/>
      <c r="BH748" s="100"/>
      <c r="BI748" s="100"/>
      <c r="BJ748" s="100"/>
      <c r="BK748" s="100"/>
      <c r="BL748" s="100"/>
      <c r="BM748" s="100"/>
      <c r="BN748" s="100"/>
      <c r="BO748" s="100"/>
      <c r="BP748" s="100"/>
      <c r="BQ748" s="100"/>
    </row>
    <row r="749" spans="1:69">
      <c r="A749" s="25"/>
      <c r="C749" s="89"/>
      <c r="D749" s="84"/>
      <c r="E749" s="76"/>
      <c r="F749" s="91"/>
      <c r="G749" s="80"/>
      <c r="H749" s="81"/>
      <c r="I749" s="14"/>
      <c r="J749" s="92"/>
      <c r="K749" s="14"/>
      <c r="L749" s="78"/>
      <c r="M749" s="81"/>
      <c r="N749" s="14"/>
      <c r="O749" s="78"/>
      <c r="P749" s="78"/>
      <c r="Q749" s="93"/>
      <c r="R749" s="80"/>
      <c r="S749" s="80"/>
      <c r="T749" s="69"/>
      <c r="U749" s="78"/>
      <c r="V749" s="69"/>
      <c r="W749" s="80"/>
      <c r="X749" s="80"/>
      <c r="Y749" s="94"/>
      <c r="Z749" s="80"/>
      <c r="AA749" s="80"/>
      <c r="AB749" s="80"/>
      <c r="AC749" s="80"/>
      <c r="AD749" s="69"/>
      <c r="AE749" s="69"/>
      <c r="AF749" s="69"/>
      <c r="AG749" s="95"/>
      <c r="AH749" s="93"/>
      <c r="AI749" s="81"/>
      <c r="AJ749" s="80"/>
      <c r="AK749" s="80"/>
      <c r="AL749" s="78"/>
      <c r="AM749" s="80"/>
      <c r="AN749" s="80"/>
      <c r="AO749" s="80"/>
      <c r="AP749" s="80"/>
      <c r="AQ749" s="80"/>
      <c r="AR749" s="80"/>
      <c r="AS749" s="78"/>
      <c r="AT749" s="96"/>
      <c r="AU749" s="97"/>
      <c r="AV749" s="98"/>
      <c r="AW749" s="99"/>
      <c r="AX749" s="100"/>
      <c r="AY749" s="100"/>
      <c r="AZ749" s="100"/>
      <c r="BA749" s="100"/>
      <c r="BB749" s="100"/>
      <c r="BC749" s="100"/>
      <c r="BD749" s="100"/>
      <c r="BE749" s="100"/>
      <c r="BF749" s="100"/>
      <c r="BG749" s="100"/>
      <c r="BH749" s="100"/>
      <c r="BI749" s="100"/>
      <c r="BJ749" s="100"/>
      <c r="BK749" s="100"/>
      <c r="BL749" s="100"/>
      <c r="BM749" s="100"/>
      <c r="BN749" s="100"/>
      <c r="BO749" s="100"/>
      <c r="BP749" s="100"/>
      <c r="BQ749" s="100"/>
    </row>
    <row r="750" spans="1:69">
      <c r="A750" s="25"/>
      <c r="C750" s="89"/>
      <c r="D750" s="84"/>
      <c r="E750" s="76"/>
      <c r="F750" s="91"/>
      <c r="G750" s="80"/>
      <c r="H750" s="81"/>
      <c r="I750" s="14"/>
      <c r="J750" s="92"/>
      <c r="K750" s="14"/>
      <c r="L750" s="78"/>
      <c r="M750" s="81"/>
      <c r="N750" s="14"/>
      <c r="O750" s="78"/>
      <c r="P750" s="78"/>
      <c r="Q750" s="93"/>
      <c r="R750" s="80"/>
      <c r="S750" s="80"/>
      <c r="T750" s="69"/>
      <c r="U750" s="78"/>
      <c r="V750" s="69"/>
      <c r="W750" s="80"/>
      <c r="X750" s="80"/>
      <c r="Y750" s="94"/>
      <c r="Z750" s="80"/>
      <c r="AA750" s="80"/>
      <c r="AB750" s="80"/>
      <c r="AC750" s="80"/>
      <c r="AD750" s="69"/>
      <c r="AE750" s="69"/>
      <c r="AF750" s="69"/>
      <c r="AG750" s="95"/>
      <c r="AH750" s="93"/>
      <c r="AI750" s="81"/>
      <c r="AJ750" s="80"/>
      <c r="AK750" s="80"/>
      <c r="AL750" s="78"/>
      <c r="AM750" s="80"/>
      <c r="AN750" s="80"/>
      <c r="AO750" s="80"/>
      <c r="AP750" s="80"/>
      <c r="AQ750" s="80"/>
      <c r="AR750" s="80"/>
      <c r="AS750" s="78"/>
      <c r="AT750" s="96"/>
      <c r="AU750" s="97"/>
      <c r="AV750" s="98"/>
      <c r="AW750" s="99"/>
      <c r="AX750" s="100"/>
      <c r="AY750" s="100"/>
      <c r="AZ750" s="100"/>
      <c r="BA750" s="100"/>
      <c r="BB750" s="100"/>
      <c r="BC750" s="100"/>
      <c r="BD750" s="100"/>
      <c r="BE750" s="100"/>
      <c r="BF750" s="100"/>
      <c r="BG750" s="100"/>
      <c r="BH750" s="100"/>
      <c r="BI750" s="100"/>
      <c r="BJ750" s="100"/>
      <c r="BK750" s="100"/>
      <c r="BL750" s="100"/>
      <c r="BM750" s="100"/>
      <c r="BN750" s="100"/>
      <c r="BO750" s="100"/>
      <c r="BP750" s="100"/>
      <c r="BQ750" s="100"/>
    </row>
    <row r="751" spans="1:69">
      <c r="A751" s="25"/>
      <c r="C751" s="89"/>
      <c r="D751" s="84"/>
      <c r="E751" s="76"/>
      <c r="F751" s="91"/>
      <c r="G751" s="80"/>
      <c r="H751" s="81"/>
      <c r="I751" s="14"/>
      <c r="J751" s="92"/>
      <c r="K751" s="14"/>
      <c r="L751" s="78"/>
      <c r="M751" s="81"/>
      <c r="N751" s="14"/>
      <c r="O751" s="78"/>
      <c r="P751" s="78"/>
      <c r="Q751" s="93"/>
      <c r="R751" s="80"/>
      <c r="S751" s="80"/>
      <c r="T751" s="69"/>
      <c r="U751" s="78"/>
      <c r="V751" s="69"/>
      <c r="W751" s="80"/>
      <c r="X751" s="80"/>
      <c r="Y751" s="94"/>
      <c r="Z751" s="80"/>
      <c r="AA751" s="80"/>
      <c r="AB751" s="80"/>
      <c r="AC751" s="80"/>
      <c r="AD751" s="69"/>
      <c r="AE751" s="69"/>
      <c r="AF751" s="69"/>
      <c r="AG751" s="95"/>
      <c r="AH751" s="93"/>
      <c r="AI751" s="81"/>
      <c r="AJ751" s="80"/>
      <c r="AK751" s="80"/>
      <c r="AL751" s="78"/>
      <c r="AM751" s="80"/>
      <c r="AN751" s="80"/>
      <c r="AO751" s="80"/>
      <c r="AP751" s="80"/>
      <c r="AQ751" s="80"/>
      <c r="AR751" s="80"/>
      <c r="AS751" s="78"/>
      <c r="AT751" s="96"/>
      <c r="AU751" s="97"/>
      <c r="AV751" s="98"/>
      <c r="AW751" s="99"/>
      <c r="AX751" s="100"/>
      <c r="AY751" s="100"/>
      <c r="AZ751" s="100"/>
      <c r="BA751" s="100"/>
      <c r="BB751" s="100"/>
      <c r="BC751" s="100"/>
      <c r="BD751" s="100"/>
      <c r="BE751" s="100"/>
      <c r="BF751" s="100"/>
      <c r="BG751" s="100"/>
      <c r="BH751" s="100"/>
      <c r="BI751" s="100"/>
      <c r="BJ751" s="100"/>
      <c r="BK751" s="100"/>
      <c r="BL751" s="100"/>
      <c r="BM751" s="100"/>
      <c r="BN751" s="100"/>
      <c r="BO751" s="100"/>
      <c r="BP751" s="100"/>
      <c r="BQ751" s="100"/>
    </row>
    <row r="752" spans="1:69">
      <c r="A752" s="25"/>
      <c r="C752" s="89"/>
      <c r="D752" s="84"/>
      <c r="E752" s="76"/>
      <c r="F752" s="91"/>
      <c r="G752" s="80"/>
      <c r="H752" s="81"/>
      <c r="I752" s="14"/>
      <c r="J752" s="92"/>
      <c r="K752" s="14"/>
      <c r="L752" s="78"/>
      <c r="M752" s="81"/>
      <c r="N752" s="14"/>
      <c r="O752" s="78"/>
      <c r="P752" s="78"/>
      <c r="Q752" s="93"/>
      <c r="R752" s="80"/>
      <c r="S752" s="80"/>
      <c r="T752" s="69"/>
      <c r="U752" s="78"/>
      <c r="V752" s="69"/>
      <c r="W752" s="80"/>
      <c r="X752" s="80"/>
      <c r="Y752" s="94"/>
      <c r="Z752" s="80"/>
      <c r="AA752" s="80"/>
      <c r="AB752" s="80"/>
      <c r="AC752" s="80"/>
      <c r="AD752" s="69"/>
      <c r="AE752" s="69"/>
      <c r="AF752" s="69"/>
      <c r="AG752" s="95"/>
      <c r="AH752" s="93"/>
      <c r="AI752" s="81"/>
      <c r="AJ752" s="80"/>
      <c r="AK752" s="80"/>
      <c r="AL752" s="78"/>
      <c r="AM752" s="80"/>
      <c r="AN752" s="80"/>
      <c r="AO752" s="80"/>
      <c r="AP752" s="80"/>
      <c r="AQ752" s="80"/>
      <c r="AR752" s="80"/>
      <c r="AS752" s="78"/>
      <c r="AT752" s="96"/>
      <c r="AU752" s="97"/>
      <c r="AV752" s="98"/>
      <c r="AW752" s="99"/>
      <c r="AX752" s="100"/>
      <c r="AY752" s="100"/>
      <c r="AZ752" s="100"/>
      <c r="BA752" s="100"/>
      <c r="BB752" s="100"/>
      <c r="BC752" s="100"/>
      <c r="BD752" s="100"/>
      <c r="BE752" s="100"/>
      <c r="BF752" s="100"/>
      <c r="BG752" s="100"/>
      <c r="BH752" s="100"/>
      <c r="BI752" s="100"/>
      <c r="BJ752" s="100"/>
      <c r="BK752" s="100"/>
      <c r="BL752" s="100"/>
      <c r="BM752" s="100"/>
      <c r="BN752" s="100"/>
      <c r="BO752" s="100"/>
      <c r="BP752" s="100"/>
      <c r="BQ752" s="100"/>
    </row>
    <row r="753" spans="1:69">
      <c r="A753" s="25"/>
      <c r="C753" s="89"/>
      <c r="D753" s="84"/>
      <c r="E753" s="76"/>
      <c r="F753" s="91"/>
      <c r="G753" s="80"/>
      <c r="H753" s="81"/>
      <c r="I753" s="14"/>
      <c r="J753" s="92"/>
      <c r="K753" s="14"/>
      <c r="L753" s="78"/>
      <c r="M753" s="81"/>
      <c r="N753" s="14"/>
      <c r="O753" s="78"/>
      <c r="P753" s="78"/>
      <c r="Q753" s="93"/>
      <c r="R753" s="80"/>
      <c r="S753" s="80"/>
      <c r="T753" s="69"/>
      <c r="U753" s="78"/>
      <c r="V753" s="69"/>
      <c r="W753" s="80"/>
      <c r="X753" s="80"/>
      <c r="Y753" s="94"/>
      <c r="Z753" s="80"/>
      <c r="AA753" s="80"/>
      <c r="AB753" s="80"/>
      <c r="AC753" s="80"/>
      <c r="AD753" s="69"/>
      <c r="AE753" s="69"/>
      <c r="AF753" s="69"/>
      <c r="AG753" s="95"/>
      <c r="AH753" s="93"/>
      <c r="AI753" s="81"/>
      <c r="AJ753" s="80"/>
      <c r="AK753" s="80"/>
      <c r="AL753" s="78"/>
      <c r="AM753" s="80"/>
      <c r="AN753" s="80"/>
      <c r="AO753" s="80"/>
      <c r="AP753" s="80"/>
      <c r="AQ753" s="80"/>
      <c r="AR753" s="80"/>
      <c r="AS753" s="78"/>
      <c r="AT753" s="96"/>
      <c r="AU753" s="97"/>
      <c r="AV753" s="98"/>
      <c r="AW753" s="99"/>
      <c r="AX753" s="100"/>
      <c r="AY753" s="100"/>
      <c r="AZ753" s="100"/>
      <c r="BA753" s="100"/>
      <c r="BB753" s="100"/>
      <c r="BC753" s="100"/>
      <c r="BD753" s="100"/>
      <c r="BE753" s="100"/>
      <c r="BF753" s="100"/>
      <c r="BG753" s="100"/>
      <c r="BH753" s="100"/>
      <c r="BI753" s="100"/>
      <c r="BJ753" s="100"/>
      <c r="BK753" s="100"/>
      <c r="BL753" s="100"/>
      <c r="BM753" s="100"/>
      <c r="BN753" s="100"/>
      <c r="BO753" s="100"/>
      <c r="BP753" s="100"/>
      <c r="BQ753" s="100"/>
    </row>
    <row r="754" spans="1:69">
      <c r="A754" s="25"/>
      <c r="C754" s="89"/>
      <c r="D754" s="84"/>
      <c r="E754" s="76"/>
      <c r="F754" s="91"/>
      <c r="G754" s="80"/>
      <c r="H754" s="81"/>
      <c r="I754" s="14"/>
      <c r="J754" s="92"/>
      <c r="K754" s="14"/>
      <c r="L754" s="78"/>
      <c r="M754" s="81"/>
      <c r="N754" s="14"/>
      <c r="O754" s="78"/>
      <c r="P754" s="78"/>
      <c r="Q754" s="93"/>
      <c r="R754" s="80"/>
      <c r="S754" s="80"/>
      <c r="T754" s="69"/>
      <c r="U754" s="78"/>
      <c r="V754" s="69"/>
      <c r="W754" s="80"/>
      <c r="X754" s="80"/>
      <c r="Y754" s="94"/>
      <c r="Z754" s="80"/>
      <c r="AA754" s="80"/>
      <c r="AB754" s="80"/>
      <c r="AC754" s="80"/>
      <c r="AD754" s="69"/>
      <c r="AE754" s="69"/>
      <c r="AF754" s="69"/>
      <c r="AG754" s="95"/>
      <c r="AH754" s="93"/>
      <c r="AI754" s="81"/>
      <c r="AJ754" s="80"/>
      <c r="AK754" s="80"/>
      <c r="AL754" s="78"/>
      <c r="AM754" s="80"/>
      <c r="AN754" s="80"/>
      <c r="AO754" s="80"/>
      <c r="AP754" s="80"/>
      <c r="AQ754" s="80"/>
      <c r="AR754" s="80"/>
      <c r="AS754" s="78"/>
      <c r="AT754" s="96"/>
      <c r="AU754" s="97"/>
      <c r="AV754" s="98"/>
      <c r="AW754" s="99"/>
      <c r="AX754" s="100"/>
      <c r="AY754" s="100"/>
      <c r="AZ754" s="100"/>
      <c r="BA754" s="100"/>
      <c r="BB754" s="100"/>
      <c r="BC754" s="100"/>
      <c r="BD754" s="100"/>
      <c r="BE754" s="100"/>
      <c r="BF754" s="100"/>
      <c r="BG754" s="100"/>
      <c r="BH754" s="100"/>
      <c r="BI754" s="100"/>
      <c r="BJ754" s="100"/>
      <c r="BK754" s="100"/>
      <c r="BL754" s="100"/>
      <c r="BM754" s="100"/>
      <c r="BN754" s="100"/>
      <c r="BO754" s="100"/>
      <c r="BP754" s="100"/>
      <c r="BQ754" s="100"/>
    </row>
    <row r="755" spans="1:69">
      <c r="A755" s="25"/>
      <c r="C755" s="89"/>
      <c r="D755" s="84"/>
      <c r="E755" s="76"/>
      <c r="F755" s="91"/>
      <c r="G755" s="80"/>
      <c r="H755" s="81"/>
      <c r="I755" s="14"/>
      <c r="J755" s="92"/>
      <c r="K755" s="14"/>
      <c r="L755" s="78"/>
      <c r="M755" s="81"/>
      <c r="N755" s="14"/>
      <c r="O755" s="78"/>
      <c r="P755" s="78"/>
      <c r="Q755" s="93"/>
      <c r="R755" s="80"/>
      <c r="S755" s="80"/>
      <c r="T755" s="69"/>
      <c r="U755" s="78"/>
      <c r="V755" s="69"/>
      <c r="W755" s="80"/>
      <c r="X755" s="80"/>
      <c r="Y755" s="94"/>
      <c r="Z755" s="80"/>
      <c r="AA755" s="80"/>
      <c r="AB755" s="80"/>
      <c r="AC755" s="80"/>
      <c r="AD755" s="69"/>
      <c r="AE755" s="69"/>
      <c r="AF755" s="69"/>
      <c r="AG755" s="95"/>
      <c r="AH755" s="93"/>
      <c r="AI755" s="81"/>
      <c r="AJ755" s="80"/>
      <c r="AK755" s="80"/>
      <c r="AL755" s="78"/>
      <c r="AM755" s="80"/>
      <c r="AN755" s="80"/>
      <c r="AO755" s="80"/>
      <c r="AP755" s="80"/>
      <c r="AQ755" s="80"/>
      <c r="AR755" s="80"/>
      <c r="AS755" s="78"/>
      <c r="AT755" s="96"/>
      <c r="AU755" s="97"/>
      <c r="AV755" s="98"/>
      <c r="AW755" s="99"/>
      <c r="AX755" s="100"/>
      <c r="AY755" s="100"/>
      <c r="AZ755" s="100"/>
      <c r="BA755" s="100"/>
      <c r="BB755" s="100"/>
      <c r="BC755" s="100"/>
      <c r="BD755" s="100"/>
      <c r="BE755" s="100"/>
      <c r="BF755" s="100"/>
      <c r="BG755" s="100"/>
      <c r="BH755" s="100"/>
      <c r="BI755" s="100"/>
      <c r="BJ755" s="100"/>
      <c r="BK755" s="100"/>
      <c r="BL755" s="100"/>
      <c r="BM755" s="100"/>
      <c r="BN755" s="100"/>
      <c r="BO755" s="100"/>
      <c r="BP755" s="100"/>
      <c r="BQ755" s="100"/>
    </row>
    <row r="756" spans="1:69">
      <c r="A756" s="25"/>
      <c r="C756" s="89"/>
      <c r="D756" s="84"/>
      <c r="E756" s="76"/>
      <c r="F756" s="91"/>
      <c r="G756" s="80"/>
      <c r="H756" s="81"/>
      <c r="I756" s="14"/>
      <c r="J756" s="92"/>
      <c r="K756" s="14"/>
      <c r="L756" s="78"/>
      <c r="M756" s="81"/>
      <c r="N756" s="14"/>
      <c r="O756" s="78"/>
      <c r="P756" s="78"/>
      <c r="Q756" s="93"/>
      <c r="R756" s="80"/>
      <c r="S756" s="80"/>
      <c r="T756" s="69"/>
      <c r="U756" s="78"/>
      <c r="V756" s="69"/>
      <c r="W756" s="80"/>
      <c r="X756" s="80"/>
      <c r="Y756" s="94"/>
      <c r="Z756" s="80"/>
      <c r="AA756" s="80"/>
      <c r="AB756" s="80"/>
      <c r="AC756" s="80"/>
      <c r="AD756" s="69"/>
      <c r="AE756" s="69"/>
      <c r="AF756" s="69"/>
      <c r="AG756" s="95"/>
      <c r="AH756" s="93"/>
      <c r="AI756" s="81"/>
      <c r="AJ756" s="80"/>
      <c r="AK756" s="80"/>
      <c r="AL756" s="78"/>
      <c r="AM756" s="80"/>
      <c r="AN756" s="80"/>
      <c r="AO756" s="80"/>
      <c r="AP756" s="80"/>
      <c r="AQ756" s="80"/>
      <c r="AR756" s="80"/>
      <c r="AS756" s="78"/>
      <c r="AT756" s="96"/>
      <c r="AU756" s="97"/>
      <c r="AV756" s="98"/>
      <c r="AW756" s="99"/>
      <c r="AX756" s="100"/>
      <c r="AY756" s="100"/>
      <c r="AZ756" s="100"/>
      <c r="BA756" s="100"/>
      <c r="BB756" s="100"/>
      <c r="BC756" s="100"/>
      <c r="BD756" s="100"/>
      <c r="BE756" s="100"/>
      <c r="BF756" s="100"/>
      <c r="BG756" s="100"/>
      <c r="BH756" s="100"/>
      <c r="BI756" s="100"/>
      <c r="BJ756" s="100"/>
      <c r="BK756" s="100"/>
      <c r="BL756" s="100"/>
      <c r="BM756" s="100"/>
      <c r="BN756" s="100"/>
      <c r="BO756" s="100"/>
      <c r="BP756" s="100"/>
      <c r="BQ756" s="100"/>
    </row>
    <row r="757" spans="1:69">
      <c r="A757" s="25"/>
      <c r="C757" s="89"/>
      <c r="D757" s="84"/>
      <c r="E757" s="76"/>
      <c r="F757" s="91"/>
      <c r="G757" s="80"/>
      <c r="H757" s="81"/>
      <c r="I757" s="14"/>
      <c r="J757" s="92"/>
      <c r="K757" s="14"/>
      <c r="L757" s="78"/>
      <c r="M757" s="81"/>
      <c r="N757" s="14"/>
      <c r="O757" s="78"/>
      <c r="P757" s="78"/>
      <c r="Q757" s="93"/>
      <c r="R757" s="80"/>
      <c r="S757" s="80"/>
      <c r="T757" s="69"/>
      <c r="U757" s="78"/>
      <c r="V757" s="69"/>
      <c r="W757" s="80"/>
      <c r="X757" s="80"/>
      <c r="Y757" s="94"/>
      <c r="Z757" s="80"/>
      <c r="AA757" s="80"/>
      <c r="AB757" s="80"/>
      <c r="AC757" s="80"/>
      <c r="AD757" s="69"/>
      <c r="AE757" s="69"/>
      <c r="AF757" s="69"/>
      <c r="AG757" s="95"/>
      <c r="AH757" s="93"/>
      <c r="AI757" s="81"/>
      <c r="AJ757" s="80"/>
      <c r="AK757" s="80"/>
      <c r="AL757" s="78"/>
      <c r="AM757" s="80"/>
      <c r="AN757" s="80"/>
      <c r="AO757" s="80"/>
      <c r="AP757" s="80"/>
      <c r="AQ757" s="80"/>
      <c r="AR757" s="80"/>
      <c r="AS757" s="78"/>
      <c r="AT757" s="96"/>
      <c r="AU757" s="97"/>
      <c r="AV757" s="98"/>
      <c r="AW757" s="99"/>
      <c r="AX757" s="100"/>
      <c r="AY757" s="100"/>
      <c r="AZ757" s="100"/>
      <c r="BA757" s="100"/>
      <c r="BB757" s="100"/>
      <c r="BC757" s="100"/>
      <c r="BD757" s="100"/>
      <c r="BE757" s="100"/>
      <c r="BF757" s="100"/>
      <c r="BG757" s="100"/>
      <c r="BH757" s="100"/>
      <c r="BI757" s="100"/>
      <c r="BJ757" s="100"/>
      <c r="BK757" s="100"/>
      <c r="BL757" s="100"/>
      <c r="BM757" s="100"/>
      <c r="BN757" s="100"/>
      <c r="BO757" s="100"/>
      <c r="BP757" s="100"/>
      <c r="BQ757" s="100"/>
    </row>
    <row r="758" spans="1:69">
      <c r="A758" s="25"/>
      <c r="C758" s="89"/>
      <c r="D758" s="84"/>
      <c r="E758" s="76"/>
      <c r="F758" s="91"/>
      <c r="G758" s="80"/>
      <c r="H758" s="81"/>
      <c r="I758" s="14"/>
      <c r="J758" s="92"/>
      <c r="K758" s="14"/>
      <c r="L758" s="78"/>
      <c r="M758" s="81"/>
      <c r="N758" s="14"/>
      <c r="O758" s="78"/>
      <c r="P758" s="78"/>
      <c r="Q758" s="93"/>
      <c r="R758" s="80"/>
      <c r="S758" s="80"/>
      <c r="T758" s="69"/>
      <c r="U758" s="78"/>
      <c r="V758" s="69"/>
      <c r="W758" s="80"/>
      <c r="X758" s="80"/>
      <c r="Y758" s="94"/>
      <c r="Z758" s="80"/>
      <c r="AA758" s="80"/>
      <c r="AB758" s="80"/>
      <c r="AC758" s="80"/>
      <c r="AD758" s="69"/>
      <c r="AE758" s="69"/>
      <c r="AF758" s="69"/>
      <c r="AG758" s="95"/>
      <c r="AH758" s="93"/>
      <c r="AI758" s="81"/>
      <c r="AJ758" s="80"/>
      <c r="AK758" s="80"/>
      <c r="AL758" s="78"/>
      <c r="AM758" s="80"/>
      <c r="AN758" s="80"/>
      <c r="AO758" s="80"/>
      <c r="AP758" s="80"/>
      <c r="AQ758" s="80"/>
      <c r="AR758" s="80"/>
      <c r="AS758" s="78"/>
      <c r="AT758" s="96"/>
      <c r="AU758" s="97"/>
      <c r="AV758" s="98"/>
      <c r="AW758" s="99"/>
      <c r="AX758" s="100"/>
      <c r="AY758" s="100"/>
      <c r="AZ758" s="100"/>
      <c r="BA758" s="100"/>
      <c r="BB758" s="100"/>
      <c r="BC758" s="100"/>
      <c r="BD758" s="100"/>
      <c r="BE758" s="100"/>
      <c r="BF758" s="100"/>
      <c r="BG758" s="100"/>
      <c r="BH758" s="100"/>
      <c r="BI758" s="100"/>
      <c r="BJ758" s="100"/>
      <c r="BK758" s="100"/>
      <c r="BL758" s="100"/>
      <c r="BM758" s="100"/>
      <c r="BN758" s="100"/>
      <c r="BO758" s="100"/>
      <c r="BP758" s="100"/>
      <c r="BQ758" s="100"/>
    </row>
    <row r="759" spans="1:69">
      <c r="A759" s="25"/>
      <c r="C759" s="89"/>
      <c r="D759" s="84"/>
      <c r="E759" s="76"/>
      <c r="F759" s="91"/>
      <c r="G759" s="80"/>
      <c r="H759" s="81"/>
      <c r="I759" s="14"/>
      <c r="J759" s="92"/>
      <c r="K759" s="14"/>
      <c r="L759" s="78"/>
      <c r="M759" s="81"/>
      <c r="N759" s="14"/>
      <c r="O759" s="78"/>
      <c r="P759" s="78"/>
      <c r="Q759" s="93"/>
      <c r="R759" s="80"/>
      <c r="S759" s="80"/>
      <c r="T759" s="69"/>
      <c r="U759" s="78"/>
      <c r="V759" s="69"/>
      <c r="W759" s="80"/>
      <c r="X759" s="80"/>
      <c r="Y759" s="94"/>
      <c r="Z759" s="80"/>
      <c r="AA759" s="80"/>
      <c r="AB759" s="80"/>
      <c r="AC759" s="80"/>
      <c r="AD759" s="69"/>
      <c r="AE759" s="69"/>
      <c r="AF759" s="69"/>
      <c r="AG759" s="95"/>
      <c r="AH759" s="93"/>
      <c r="AI759" s="81"/>
      <c r="AJ759" s="80"/>
      <c r="AK759" s="80"/>
      <c r="AL759" s="78"/>
      <c r="AM759" s="80"/>
      <c r="AN759" s="80"/>
      <c r="AO759" s="80"/>
      <c r="AP759" s="80"/>
      <c r="AQ759" s="80"/>
      <c r="AR759" s="80"/>
      <c r="AS759" s="78"/>
      <c r="AT759" s="96"/>
      <c r="AU759" s="97"/>
      <c r="AV759" s="98"/>
      <c r="AW759" s="99"/>
      <c r="AX759" s="100"/>
      <c r="AY759" s="100"/>
      <c r="AZ759" s="100"/>
      <c r="BA759" s="100"/>
      <c r="BB759" s="100"/>
      <c r="BC759" s="100"/>
      <c r="BD759" s="100"/>
      <c r="BE759" s="100"/>
      <c r="BF759" s="100"/>
      <c r="BG759" s="100"/>
      <c r="BH759" s="100"/>
      <c r="BI759" s="100"/>
      <c r="BJ759" s="100"/>
      <c r="BK759" s="100"/>
      <c r="BL759" s="100"/>
      <c r="BM759" s="100"/>
      <c r="BN759" s="100"/>
      <c r="BO759" s="100"/>
      <c r="BP759" s="100"/>
      <c r="BQ759" s="100"/>
    </row>
    <row r="760" spans="1:69">
      <c r="A760" s="25"/>
      <c r="C760" s="89"/>
      <c r="D760" s="84"/>
      <c r="E760" s="76"/>
      <c r="F760" s="91"/>
      <c r="G760" s="80"/>
      <c r="H760" s="81"/>
      <c r="I760" s="14"/>
      <c r="J760" s="92"/>
      <c r="K760" s="14"/>
      <c r="L760" s="78"/>
      <c r="M760" s="81"/>
      <c r="N760" s="14"/>
      <c r="O760" s="78"/>
      <c r="P760" s="78"/>
      <c r="Q760" s="93"/>
      <c r="R760" s="80"/>
      <c r="S760" s="80"/>
      <c r="T760" s="69"/>
      <c r="U760" s="78"/>
      <c r="V760" s="69"/>
      <c r="W760" s="80"/>
      <c r="X760" s="80"/>
      <c r="Y760" s="94"/>
      <c r="Z760" s="80"/>
      <c r="AA760" s="80"/>
      <c r="AB760" s="80"/>
      <c r="AC760" s="80"/>
      <c r="AD760" s="69"/>
      <c r="AE760" s="69"/>
      <c r="AF760" s="69"/>
      <c r="AG760" s="95"/>
      <c r="AH760" s="93"/>
      <c r="AI760" s="81"/>
      <c r="AJ760" s="80"/>
      <c r="AK760" s="80"/>
      <c r="AL760" s="78"/>
      <c r="AM760" s="80"/>
      <c r="AN760" s="80"/>
      <c r="AO760" s="80"/>
      <c r="AP760" s="80"/>
      <c r="AQ760" s="80"/>
      <c r="AR760" s="80"/>
      <c r="AS760" s="78"/>
      <c r="AT760" s="96"/>
      <c r="AU760" s="97"/>
      <c r="AV760" s="98"/>
      <c r="AW760" s="99"/>
      <c r="AX760" s="100"/>
      <c r="AY760" s="100"/>
      <c r="AZ760" s="100"/>
      <c r="BA760" s="100"/>
      <c r="BB760" s="100"/>
      <c r="BC760" s="100"/>
      <c r="BD760" s="100"/>
      <c r="BE760" s="100"/>
      <c r="BF760" s="100"/>
      <c r="BG760" s="100"/>
      <c r="BH760" s="100"/>
      <c r="BI760" s="100"/>
      <c r="BJ760" s="100"/>
      <c r="BK760" s="100"/>
      <c r="BL760" s="100"/>
      <c r="BM760" s="100"/>
      <c r="BN760" s="100"/>
      <c r="BO760" s="100"/>
      <c r="BP760" s="100"/>
      <c r="BQ760" s="100"/>
    </row>
    <row r="761" spans="1:69">
      <c r="A761" s="25"/>
      <c r="C761" s="89"/>
      <c r="D761" s="84"/>
      <c r="E761" s="76"/>
      <c r="F761" s="91"/>
      <c r="G761" s="80"/>
      <c r="H761" s="81"/>
      <c r="I761" s="14"/>
      <c r="J761" s="92"/>
      <c r="K761" s="14"/>
      <c r="L761" s="78"/>
      <c r="M761" s="81"/>
      <c r="N761" s="14"/>
      <c r="O761" s="78"/>
      <c r="P761" s="78"/>
      <c r="Q761" s="93"/>
      <c r="R761" s="80"/>
      <c r="S761" s="80"/>
      <c r="T761" s="69"/>
      <c r="U761" s="78"/>
      <c r="V761" s="69"/>
      <c r="W761" s="80"/>
      <c r="X761" s="80"/>
      <c r="Y761" s="94"/>
      <c r="Z761" s="80"/>
      <c r="AA761" s="80"/>
      <c r="AB761" s="80"/>
      <c r="AC761" s="80"/>
      <c r="AD761" s="69"/>
      <c r="AE761" s="69"/>
      <c r="AF761" s="69"/>
      <c r="AG761" s="95"/>
      <c r="AH761" s="93"/>
      <c r="AI761" s="81"/>
      <c r="AJ761" s="80"/>
      <c r="AK761" s="80"/>
      <c r="AL761" s="78"/>
      <c r="AM761" s="80"/>
      <c r="AN761" s="80"/>
      <c r="AO761" s="80"/>
      <c r="AP761" s="80"/>
      <c r="AQ761" s="80"/>
      <c r="AR761" s="80"/>
      <c r="AS761" s="78"/>
      <c r="AT761" s="96"/>
      <c r="AU761" s="97"/>
      <c r="AV761" s="98"/>
      <c r="AW761" s="99"/>
      <c r="AX761" s="100"/>
      <c r="AY761" s="100"/>
      <c r="AZ761" s="100"/>
      <c r="BA761" s="100"/>
      <c r="BB761" s="100"/>
      <c r="BC761" s="100"/>
      <c r="BD761" s="100"/>
      <c r="BE761" s="100"/>
      <c r="BF761" s="100"/>
      <c r="BG761" s="100"/>
      <c r="BH761" s="100"/>
      <c r="BI761" s="100"/>
      <c r="BJ761" s="100"/>
      <c r="BK761" s="100"/>
      <c r="BL761" s="100"/>
      <c r="BM761" s="100"/>
      <c r="BN761" s="100"/>
      <c r="BO761" s="100"/>
      <c r="BP761" s="100"/>
      <c r="BQ761" s="100"/>
    </row>
    <row r="762" spans="1:69">
      <c r="A762" s="25"/>
      <c r="C762" s="89"/>
      <c r="D762" s="84"/>
      <c r="E762" s="76"/>
      <c r="F762" s="91"/>
      <c r="G762" s="80"/>
      <c r="H762" s="81"/>
      <c r="I762" s="14"/>
      <c r="J762" s="92"/>
      <c r="K762" s="14"/>
      <c r="L762" s="78"/>
      <c r="M762" s="81"/>
      <c r="N762" s="14"/>
      <c r="O762" s="78"/>
      <c r="P762" s="78"/>
      <c r="Q762" s="93"/>
      <c r="R762" s="80"/>
      <c r="S762" s="80"/>
      <c r="T762" s="69"/>
      <c r="U762" s="78"/>
      <c r="V762" s="69"/>
      <c r="W762" s="80"/>
      <c r="X762" s="80"/>
      <c r="Y762" s="94"/>
      <c r="Z762" s="80"/>
      <c r="AA762" s="80"/>
      <c r="AB762" s="80"/>
      <c r="AC762" s="80"/>
      <c r="AD762" s="69"/>
      <c r="AE762" s="69"/>
      <c r="AF762" s="69"/>
      <c r="AG762" s="95"/>
      <c r="AH762" s="93"/>
      <c r="AI762" s="81"/>
      <c r="AJ762" s="80"/>
      <c r="AK762" s="80"/>
      <c r="AL762" s="78"/>
      <c r="AM762" s="80"/>
      <c r="AN762" s="80"/>
      <c r="AO762" s="80"/>
      <c r="AP762" s="80"/>
      <c r="AQ762" s="80"/>
      <c r="AR762" s="80"/>
      <c r="AS762" s="78"/>
      <c r="AT762" s="96"/>
      <c r="AU762" s="97"/>
      <c r="AV762" s="98"/>
      <c r="AW762" s="99"/>
      <c r="AX762" s="100"/>
      <c r="AY762" s="100"/>
      <c r="AZ762" s="100"/>
      <c r="BA762" s="100"/>
      <c r="BB762" s="100"/>
      <c r="BC762" s="100"/>
      <c r="BD762" s="100"/>
      <c r="BE762" s="100"/>
      <c r="BF762" s="100"/>
      <c r="BG762" s="100"/>
      <c r="BH762" s="100"/>
      <c r="BI762" s="100"/>
      <c r="BJ762" s="100"/>
      <c r="BK762" s="100"/>
      <c r="BL762" s="100"/>
      <c r="BM762" s="100"/>
      <c r="BN762" s="100"/>
      <c r="BO762" s="100"/>
      <c r="BP762" s="100"/>
      <c r="BQ762" s="100"/>
    </row>
    <row r="763" spans="1:69">
      <c r="A763" s="25"/>
      <c r="C763" s="89"/>
      <c r="D763" s="84"/>
      <c r="E763" s="76"/>
      <c r="F763" s="91"/>
      <c r="G763" s="80"/>
      <c r="H763" s="81"/>
      <c r="I763" s="14"/>
      <c r="J763" s="92"/>
      <c r="K763" s="14"/>
      <c r="L763" s="78"/>
      <c r="M763" s="81"/>
      <c r="N763" s="14"/>
      <c r="O763" s="78"/>
      <c r="P763" s="78"/>
      <c r="Q763" s="93"/>
      <c r="R763" s="80"/>
      <c r="S763" s="80"/>
      <c r="T763" s="69"/>
      <c r="U763" s="78"/>
      <c r="V763" s="69"/>
      <c r="W763" s="80"/>
      <c r="X763" s="80"/>
      <c r="Y763" s="94"/>
      <c r="Z763" s="80"/>
      <c r="AA763" s="80"/>
      <c r="AB763" s="80"/>
      <c r="AC763" s="80"/>
      <c r="AD763" s="69"/>
      <c r="AE763" s="69"/>
      <c r="AF763" s="69"/>
      <c r="AG763" s="95"/>
      <c r="AH763" s="93"/>
      <c r="AI763" s="81"/>
      <c r="AJ763" s="80"/>
      <c r="AK763" s="80"/>
      <c r="AL763" s="78"/>
      <c r="AM763" s="80"/>
      <c r="AN763" s="80"/>
      <c r="AO763" s="80"/>
      <c r="AP763" s="80"/>
      <c r="AQ763" s="80"/>
      <c r="AR763" s="80"/>
      <c r="AS763" s="78"/>
      <c r="AT763" s="96"/>
      <c r="AU763" s="97"/>
      <c r="AV763" s="98"/>
      <c r="AW763" s="99"/>
      <c r="AX763" s="100"/>
      <c r="AY763" s="100"/>
      <c r="AZ763" s="100"/>
      <c r="BA763" s="100"/>
      <c r="BB763" s="100"/>
      <c r="BC763" s="100"/>
      <c r="BD763" s="100"/>
      <c r="BE763" s="100"/>
      <c r="BF763" s="100"/>
      <c r="BG763" s="100"/>
      <c r="BH763" s="100"/>
      <c r="BI763" s="100"/>
      <c r="BJ763" s="100"/>
      <c r="BK763" s="100"/>
      <c r="BL763" s="100"/>
      <c r="BM763" s="100"/>
      <c r="BN763" s="100"/>
      <c r="BO763" s="100"/>
      <c r="BP763" s="100"/>
      <c r="BQ763" s="100"/>
    </row>
    <row r="764" spans="1:69">
      <c r="A764" s="25"/>
      <c r="C764" s="89"/>
      <c r="D764" s="84"/>
      <c r="E764" s="76"/>
      <c r="F764" s="91"/>
      <c r="G764" s="80"/>
      <c r="H764" s="81"/>
      <c r="I764" s="14"/>
      <c r="J764" s="92"/>
      <c r="K764" s="14"/>
      <c r="L764" s="78"/>
      <c r="M764" s="81"/>
      <c r="N764" s="14"/>
      <c r="O764" s="78"/>
      <c r="P764" s="78"/>
      <c r="Q764" s="93"/>
      <c r="R764" s="80"/>
      <c r="S764" s="80"/>
      <c r="T764" s="69"/>
      <c r="U764" s="78"/>
      <c r="V764" s="69"/>
      <c r="W764" s="80"/>
      <c r="X764" s="80"/>
      <c r="Y764" s="94"/>
      <c r="Z764" s="80"/>
      <c r="AA764" s="80"/>
      <c r="AB764" s="80"/>
      <c r="AC764" s="80"/>
      <c r="AD764" s="69"/>
      <c r="AE764" s="69"/>
      <c r="AF764" s="69"/>
      <c r="AG764" s="95"/>
      <c r="AH764" s="93"/>
      <c r="AI764" s="81"/>
      <c r="AJ764" s="80"/>
      <c r="AK764" s="80"/>
      <c r="AL764" s="78"/>
      <c r="AM764" s="80"/>
      <c r="AN764" s="80"/>
      <c r="AO764" s="80"/>
      <c r="AP764" s="80"/>
      <c r="AQ764" s="80"/>
      <c r="AR764" s="80"/>
      <c r="AS764" s="78"/>
      <c r="AT764" s="96"/>
      <c r="AU764" s="97"/>
      <c r="AV764" s="98"/>
      <c r="AW764" s="99"/>
      <c r="AX764" s="100"/>
      <c r="AY764" s="100"/>
      <c r="AZ764" s="100"/>
      <c r="BA764" s="100"/>
      <c r="BB764" s="100"/>
      <c r="BC764" s="100"/>
      <c r="BD764" s="100"/>
      <c r="BE764" s="100"/>
      <c r="BF764" s="100"/>
      <c r="BG764" s="100"/>
      <c r="BH764" s="100"/>
      <c r="BI764" s="100"/>
      <c r="BJ764" s="100"/>
      <c r="BK764" s="100"/>
      <c r="BL764" s="100"/>
      <c r="BM764" s="100"/>
      <c r="BN764" s="100"/>
      <c r="BO764" s="100"/>
      <c r="BP764" s="100"/>
      <c r="BQ764" s="100"/>
    </row>
    <row r="765" spans="1:69">
      <c r="A765" s="25"/>
      <c r="C765" s="89"/>
      <c r="D765" s="84"/>
      <c r="E765" s="76"/>
      <c r="F765" s="91"/>
      <c r="G765" s="80"/>
      <c r="H765" s="81"/>
      <c r="I765" s="14"/>
      <c r="J765" s="92"/>
      <c r="K765" s="14"/>
      <c r="L765" s="78"/>
      <c r="M765" s="81"/>
      <c r="N765" s="14"/>
      <c r="O765" s="78"/>
      <c r="P765" s="78"/>
      <c r="Q765" s="93"/>
      <c r="R765" s="80"/>
      <c r="S765" s="80"/>
      <c r="T765" s="69"/>
      <c r="U765" s="78"/>
      <c r="V765" s="69"/>
      <c r="W765" s="80"/>
      <c r="X765" s="80"/>
      <c r="Y765" s="94"/>
      <c r="Z765" s="80"/>
      <c r="AA765" s="80"/>
      <c r="AB765" s="80"/>
      <c r="AC765" s="80"/>
      <c r="AD765" s="69"/>
      <c r="AE765" s="69"/>
      <c r="AF765" s="69"/>
      <c r="AG765" s="95"/>
      <c r="AH765" s="93"/>
      <c r="AI765" s="81"/>
      <c r="AJ765" s="80"/>
      <c r="AK765" s="80"/>
      <c r="AL765" s="78"/>
      <c r="AM765" s="80"/>
      <c r="AN765" s="80"/>
      <c r="AO765" s="80"/>
      <c r="AP765" s="80"/>
      <c r="AQ765" s="80"/>
      <c r="AR765" s="80"/>
      <c r="AS765" s="78"/>
      <c r="AT765" s="96"/>
      <c r="AU765" s="97"/>
      <c r="AV765" s="98"/>
      <c r="AW765" s="99"/>
      <c r="AX765" s="100"/>
      <c r="AY765" s="100"/>
      <c r="AZ765" s="100"/>
      <c r="BA765" s="100"/>
      <c r="BB765" s="100"/>
      <c r="BC765" s="100"/>
      <c r="BD765" s="100"/>
      <c r="BE765" s="100"/>
      <c r="BF765" s="100"/>
      <c r="BG765" s="100"/>
      <c r="BH765" s="100"/>
      <c r="BI765" s="100"/>
      <c r="BJ765" s="100"/>
      <c r="BK765" s="100"/>
      <c r="BL765" s="100"/>
      <c r="BM765" s="100"/>
      <c r="BN765" s="100"/>
      <c r="BO765" s="100"/>
      <c r="BP765" s="100"/>
      <c r="BQ765" s="100"/>
    </row>
    <row r="766" spans="1:69">
      <c r="A766" s="25"/>
      <c r="C766" s="89"/>
      <c r="D766" s="84"/>
      <c r="E766" s="76"/>
      <c r="F766" s="91"/>
      <c r="G766" s="80"/>
      <c r="H766" s="81"/>
      <c r="I766" s="14"/>
      <c r="J766" s="92"/>
      <c r="K766" s="14"/>
      <c r="L766" s="78"/>
      <c r="M766" s="81"/>
      <c r="N766" s="14"/>
      <c r="O766" s="78"/>
      <c r="P766" s="78"/>
      <c r="Q766" s="93"/>
      <c r="R766" s="80"/>
      <c r="S766" s="80"/>
      <c r="T766" s="69"/>
      <c r="U766" s="78"/>
      <c r="V766" s="69"/>
      <c r="W766" s="80"/>
      <c r="X766" s="80"/>
      <c r="Y766" s="94"/>
      <c r="Z766" s="80"/>
      <c r="AA766" s="80"/>
      <c r="AB766" s="80"/>
      <c r="AC766" s="80"/>
      <c r="AD766" s="69"/>
      <c r="AE766" s="69"/>
      <c r="AF766" s="69"/>
      <c r="AG766" s="95"/>
      <c r="AH766" s="93"/>
      <c r="AI766" s="81"/>
      <c r="AJ766" s="80"/>
      <c r="AK766" s="80"/>
      <c r="AL766" s="78"/>
      <c r="AM766" s="80"/>
      <c r="AN766" s="80"/>
      <c r="AO766" s="80"/>
      <c r="AP766" s="80"/>
      <c r="AQ766" s="80"/>
      <c r="AR766" s="80"/>
      <c r="AS766" s="78"/>
      <c r="AT766" s="96"/>
      <c r="AU766" s="97"/>
      <c r="AV766" s="98"/>
      <c r="AW766" s="99"/>
      <c r="AX766" s="100"/>
      <c r="AY766" s="100"/>
      <c r="AZ766" s="100"/>
      <c r="BA766" s="100"/>
      <c r="BB766" s="100"/>
      <c r="BC766" s="100"/>
      <c r="BD766" s="100"/>
      <c r="BE766" s="100"/>
      <c r="BF766" s="100"/>
      <c r="BG766" s="100"/>
      <c r="BH766" s="100"/>
      <c r="BI766" s="100"/>
      <c r="BJ766" s="100"/>
      <c r="BK766" s="100"/>
      <c r="BL766" s="100"/>
      <c r="BM766" s="100"/>
      <c r="BN766" s="100"/>
      <c r="BO766" s="100"/>
      <c r="BP766" s="100"/>
      <c r="BQ766" s="100"/>
    </row>
    <row r="767" spans="1:69">
      <c r="A767" s="25"/>
      <c r="C767" s="89"/>
      <c r="D767" s="84"/>
      <c r="E767" s="76"/>
      <c r="F767" s="91"/>
      <c r="G767" s="80"/>
      <c r="H767" s="81"/>
      <c r="I767" s="14"/>
      <c r="J767" s="92"/>
      <c r="K767" s="14"/>
      <c r="L767" s="78"/>
      <c r="M767" s="81"/>
      <c r="N767" s="14"/>
      <c r="O767" s="78"/>
      <c r="P767" s="78"/>
      <c r="Q767" s="93"/>
      <c r="R767" s="80"/>
      <c r="S767" s="80"/>
      <c r="T767" s="69"/>
      <c r="U767" s="78"/>
      <c r="V767" s="69"/>
      <c r="W767" s="80"/>
      <c r="X767" s="80"/>
      <c r="Y767" s="94"/>
      <c r="Z767" s="80"/>
      <c r="AA767" s="80"/>
      <c r="AB767" s="80"/>
      <c r="AC767" s="80"/>
      <c r="AD767" s="69"/>
      <c r="AE767" s="69"/>
      <c r="AF767" s="69"/>
      <c r="AG767" s="95"/>
      <c r="AH767" s="93"/>
      <c r="AI767" s="81"/>
      <c r="AJ767" s="80"/>
      <c r="AK767" s="80"/>
      <c r="AL767" s="78"/>
      <c r="AM767" s="80"/>
      <c r="AN767" s="80"/>
      <c r="AO767" s="80"/>
      <c r="AP767" s="80"/>
      <c r="AQ767" s="80"/>
      <c r="AR767" s="80"/>
      <c r="AS767" s="78"/>
      <c r="AT767" s="96"/>
      <c r="AU767" s="97"/>
      <c r="AV767" s="98"/>
      <c r="AW767" s="99"/>
      <c r="AX767" s="100"/>
      <c r="AY767" s="100"/>
      <c r="AZ767" s="100"/>
      <c r="BA767" s="100"/>
      <c r="BB767" s="100"/>
      <c r="BC767" s="100"/>
      <c r="BD767" s="100"/>
      <c r="BE767" s="100"/>
      <c r="BF767" s="100"/>
      <c r="BG767" s="100"/>
      <c r="BH767" s="100"/>
      <c r="BI767" s="100"/>
      <c r="BJ767" s="100"/>
      <c r="BK767" s="100"/>
      <c r="BL767" s="100"/>
      <c r="BM767" s="100"/>
      <c r="BN767" s="100"/>
      <c r="BO767" s="100"/>
      <c r="BP767" s="100"/>
      <c r="BQ767" s="100"/>
    </row>
    <row r="768" spans="1:69">
      <c r="A768" s="25"/>
      <c r="C768" s="89"/>
      <c r="D768" s="84"/>
      <c r="E768" s="76"/>
      <c r="F768" s="91"/>
      <c r="G768" s="80"/>
      <c r="H768" s="81"/>
      <c r="I768" s="14"/>
      <c r="J768" s="92"/>
      <c r="K768" s="14"/>
      <c r="L768" s="78"/>
      <c r="M768" s="81"/>
      <c r="N768" s="14"/>
      <c r="O768" s="78"/>
      <c r="P768" s="78"/>
      <c r="Q768" s="93"/>
      <c r="R768" s="80"/>
      <c r="S768" s="80"/>
      <c r="T768" s="69"/>
      <c r="U768" s="78"/>
      <c r="V768" s="69"/>
      <c r="W768" s="80"/>
      <c r="X768" s="80"/>
      <c r="Y768" s="94"/>
      <c r="Z768" s="80"/>
      <c r="AA768" s="80"/>
      <c r="AB768" s="80"/>
      <c r="AC768" s="80"/>
      <c r="AD768" s="69"/>
      <c r="AE768" s="69"/>
      <c r="AF768" s="69"/>
      <c r="AG768" s="95"/>
      <c r="AH768" s="93"/>
      <c r="AI768" s="81"/>
      <c r="AJ768" s="80"/>
      <c r="AK768" s="80"/>
      <c r="AL768" s="78"/>
      <c r="AM768" s="80"/>
      <c r="AN768" s="80"/>
      <c r="AO768" s="80"/>
      <c r="AP768" s="80"/>
      <c r="AQ768" s="80"/>
      <c r="AR768" s="80"/>
      <c r="AS768" s="78"/>
      <c r="AT768" s="96"/>
      <c r="AU768" s="97"/>
      <c r="AV768" s="98"/>
      <c r="AW768" s="99"/>
      <c r="AX768" s="100"/>
      <c r="AY768" s="100"/>
      <c r="AZ768" s="100"/>
      <c r="BA768" s="100"/>
      <c r="BB768" s="100"/>
      <c r="BC768" s="100"/>
      <c r="BD768" s="100"/>
      <c r="BE768" s="100"/>
      <c r="BF768" s="100"/>
      <c r="BG768" s="100"/>
      <c r="BH768" s="100"/>
      <c r="BI768" s="100"/>
      <c r="BJ768" s="100"/>
      <c r="BK768" s="100"/>
      <c r="BL768" s="100"/>
      <c r="BM768" s="100"/>
      <c r="BN768" s="100"/>
      <c r="BO768" s="100"/>
      <c r="BP768" s="100"/>
      <c r="BQ768" s="100"/>
    </row>
    <row r="769" spans="1:69">
      <c r="A769" s="25"/>
      <c r="C769" s="89"/>
      <c r="D769" s="84"/>
      <c r="E769" s="76"/>
      <c r="F769" s="91"/>
      <c r="G769" s="80"/>
      <c r="H769" s="81"/>
      <c r="I769" s="14"/>
      <c r="J769" s="92"/>
      <c r="K769" s="14"/>
      <c r="L769" s="78"/>
      <c r="M769" s="81"/>
      <c r="N769" s="14"/>
      <c r="O769" s="78"/>
      <c r="P769" s="78"/>
      <c r="Q769" s="93"/>
      <c r="R769" s="80"/>
      <c r="S769" s="80"/>
      <c r="T769" s="69"/>
      <c r="U769" s="78"/>
      <c r="V769" s="69"/>
      <c r="W769" s="80"/>
      <c r="X769" s="80"/>
      <c r="Y769" s="94"/>
      <c r="Z769" s="80"/>
      <c r="AA769" s="80"/>
      <c r="AB769" s="80"/>
      <c r="AC769" s="80"/>
      <c r="AD769" s="69"/>
      <c r="AE769" s="69"/>
      <c r="AF769" s="69"/>
      <c r="AG769" s="95"/>
      <c r="AH769" s="93"/>
      <c r="AI769" s="81"/>
      <c r="AJ769" s="80"/>
      <c r="AK769" s="80"/>
      <c r="AL769" s="78"/>
      <c r="AM769" s="80"/>
      <c r="AN769" s="80"/>
      <c r="AO769" s="80"/>
      <c r="AP769" s="80"/>
      <c r="AQ769" s="80"/>
      <c r="AR769" s="80"/>
      <c r="AS769" s="78"/>
      <c r="AT769" s="96"/>
      <c r="AU769" s="97"/>
      <c r="AV769" s="98"/>
      <c r="AW769" s="99"/>
      <c r="AX769" s="100"/>
      <c r="AY769" s="100"/>
      <c r="AZ769" s="100"/>
      <c r="BA769" s="100"/>
      <c r="BB769" s="100"/>
      <c r="BC769" s="100"/>
      <c r="BD769" s="100"/>
      <c r="BE769" s="100"/>
      <c r="BF769" s="100"/>
      <c r="BG769" s="100"/>
      <c r="BH769" s="100"/>
      <c r="BI769" s="100"/>
      <c r="BJ769" s="100"/>
      <c r="BK769" s="100"/>
      <c r="BL769" s="100"/>
      <c r="BM769" s="100"/>
      <c r="BN769" s="100"/>
      <c r="BO769" s="100"/>
      <c r="BP769" s="100"/>
      <c r="BQ769" s="100"/>
    </row>
    <row r="770" spans="1:69">
      <c r="A770" s="25"/>
      <c r="C770" s="89"/>
      <c r="D770" s="84"/>
      <c r="E770" s="76"/>
      <c r="F770" s="91"/>
      <c r="G770" s="80"/>
      <c r="H770" s="81"/>
      <c r="I770" s="14"/>
      <c r="J770" s="92"/>
      <c r="K770" s="14"/>
      <c r="L770" s="78"/>
      <c r="M770" s="81"/>
      <c r="N770" s="14"/>
      <c r="O770" s="78"/>
      <c r="P770" s="78"/>
      <c r="Q770" s="93"/>
      <c r="R770" s="80"/>
      <c r="S770" s="80"/>
      <c r="T770" s="69"/>
      <c r="U770" s="78"/>
      <c r="V770" s="69"/>
      <c r="W770" s="80"/>
      <c r="X770" s="80"/>
      <c r="Y770" s="94"/>
      <c r="Z770" s="80"/>
      <c r="AA770" s="80"/>
      <c r="AB770" s="80"/>
      <c r="AC770" s="80"/>
      <c r="AD770" s="69"/>
      <c r="AE770" s="69"/>
      <c r="AF770" s="69"/>
      <c r="AG770" s="95"/>
      <c r="AH770" s="93"/>
      <c r="AI770" s="81"/>
      <c r="AJ770" s="80"/>
      <c r="AK770" s="80"/>
      <c r="AL770" s="78"/>
      <c r="AM770" s="80"/>
      <c r="AN770" s="80"/>
      <c r="AO770" s="80"/>
      <c r="AP770" s="80"/>
      <c r="AQ770" s="80"/>
      <c r="AR770" s="80"/>
      <c r="AS770" s="78"/>
      <c r="AT770" s="96"/>
      <c r="AU770" s="97"/>
      <c r="AV770" s="98"/>
      <c r="AW770" s="99"/>
      <c r="AX770" s="100"/>
      <c r="AY770" s="100"/>
      <c r="AZ770" s="100"/>
      <c r="BA770" s="100"/>
      <c r="BB770" s="100"/>
      <c r="BC770" s="100"/>
      <c r="BD770" s="100"/>
      <c r="BE770" s="100"/>
      <c r="BF770" s="100"/>
      <c r="BG770" s="100"/>
      <c r="BH770" s="100"/>
      <c r="BI770" s="100"/>
      <c r="BJ770" s="100"/>
      <c r="BK770" s="100"/>
      <c r="BL770" s="100"/>
      <c r="BM770" s="100"/>
      <c r="BN770" s="100"/>
      <c r="BO770" s="100"/>
      <c r="BP770" s="100"/>
      <c r="BQ770" s="100"/>
    </row>
    <row r="771" spans="1:69">
      <c r="A771" s="25"/>
      <c r="C771" s="89"/>
      <c r="D771" s="84"/>
      <c r="E771" s="76"/>
      <c r="F771" s="91"/>
      <c r="G771" s="80"/>
      <c r="H771" s="81"/>
      <c r="I771" s="14"/>
      <c r="J771" s="92"/>
      <c r="K771" s="14"/>
      <c r="L771" s="78"/>
      <c r="M771" s="81"/>
      <c r="N771" s="14"/>
      <c r="O771" s="78"/>
      <c r="P771" s="78"/>
      <c r="Q771" s="93"/>
      <c r="R771" s="80"/>
      <c r="S771" s="80"/>
      <c r="T771" s="69"/>
      <c r="U771" s="78"/>
      <c r="V771" s="69"/>
      <c r="W771" s="80"/>
      <c r="X771" s="80"/>
      <c r="Y771" s="94"/>
      <c r="Z771" s="80"/>
      <c r="AA771" s="80"/>
      <c r="AB771" s="80"/>
      <c r="AC771" s="80"/>
      <c r="AD771" s="69"/>
      <c r="AE771" s="69"/>
      <c r="AF771" s="69"/>
      <c r="AG771" s="95"/>
      <c r="AH771" s="93"/>
      <c r="AI771" s="81"/>
      <c r="AJ771" s="80"/>
      <c r="AK771" s="80"/>
      <c r="AL771" s="78"/>
      <c r="AM771" s="80"/>
      <c r="AN771" s="80"/>
      <c r="AO771" s="80"/>
      <c r="AP771" s="80"/>
      <c r="AQ771" s="80"/>
      <c r="AR771" s="80"/>
      <c r="AS771" s="78"/>
      <c r="AT771" s="96"/>
      <c r="AU771" s="97"/>
      <c r="AV771" s="98"/>
      <c r="AW771" s="99"/>
      <c r="AX771" s="100"/>
      <c r="AY771" s="100"/>
      <c r="AZ771" s="100"/>
      <c r="BA771" s="100"/>
      <c r="BB771" s="100"/>
      <c r="BC771" s="100"/>
      <c r="BD771" s="100"/>
      <c r="BE771" s="100"/>
      <c r="BF771" s="100"/>
      <c r="BG771" s="100"/>
      <c r="BH771" s="100"/>
      <c r="BI771" s="100"/>
      <c r="BJ771" s="100"/>
      <c r="BK771" s="100"/>
      <c r="BL771" s="100"/>
      <c r="BM771" s="100"/>
      <c r="BN771" s="100"/>
      <c r="BO771" s="100"/>
      <c r="BP771" s="100"/>
      <c r="BQ771" s="100"/>
    </row>
    <row r="772" spans="1:69">
      <c r="A772" s="25"/>
      <c r="C772" s="89"/>
      <c r="D772" s="84"/>
      <c r="E772" s="76"/>
      <c r="F772" s="91"/>
      <c r="G772" s="80"/>
      <c r="H772" s="81"/>
      <c r="I772" s="14"/>
      <c r="J772" s="92"/>
      <c r="K772" s="14"/>
      <c r="L772" s="78"/>
      <c r="M772" s="81"/>
      <c r="N772" s="14"/>
      <c r="O772" s="78"/>
      <c r="P772" s="78"/>
      <c r="Q772" s="93"/>
      <c r="R772" s="80"/>
      <c r="S772" s="80"/>
      <c r="T772" s="69"/>
      <c r="U772" s="78"/>
      <c r="V772" s="69"/>
      <c r="W772" s="80"/>
      <c r="X772" s="80"/>
      <c r="Y772" s="94"/>
      <c r="Z772" s="80"/>
      <c r="AA772" s="80"/>
      <c r="AB772" s="80"/>
      <c r="AC772" s="80"/>
      <c r="AD772" s="69"/>
      <c r="AE772" s="69"/>
      <c r="AF772" s="69"/>
      <c r="AG772" s="95"/>
      <c r="AH772" s="93"/>
      <c r="AI772" s="81"/>
      <c r="AJ772" s="80"/>
      <c r="AK772" s="80"/>
      <c r="AL772" s="78"/>
      <c r="AM772" s="80"/>
      <c r="AN772" s="80"/>
      <c r="AO772" s="80"/>
      <c r="AP772" s="80"/>
      <c r="AQ772" s="80"/>
      <c r="AR772" s="80"/>
      <c r="AS772" s="78"/>
      <c r="AT772" s="96"/>
      <c r="AU772" s="97"/>
      <c r="AV772" s="98"/>
      <c r="AW772" s="99"/>
      <c r="AX772" s="100"/>
      <c r="AY772" s="100"/>
      <c r="AZ772" s="100"/>
      <c r="BA772" s="100"/>
      <c r="BB772" s="100"/>
      <c r="BC772" s="100"/>
      <c r="BD772" s="100"/>
      <c r="BE772" s="100"/>
      <c r="BF772" s="100"/>
      <c r="BG772" s="100"/>
      <c r="BH772" s="100"/>
      <c r="BI772" s="100"/>
      <c r="BJ772" s="100"/>
      <c r="BK772" s="100"/>
      <c r="BL772" s="100"/>
      <c r="BM772" s="100"/>
      <c r="BN772" s="100"/>
      <c r="BO772" s="100"/>
      <c r="BP772" s="100"/>
      <c r="BQ772" s="100"/>
    </row>
    <row r="773" spans="1:69">
      <c r="A773" s="25"/>
      <c r="C773" s="89"/>
      <c r="D773" s="84"/>
      <c r="E773" s="76"/>
      <c r="F773" s="91"/>
      <c r="G773" s="80"/>
      <c r="H773" s="81"/>
      <c r="I773" s="14"/>
      <c r="J773" s="92"/>
      <c r="K773" s="14"/>
      <c r="L773" s="78"/>
      <c r="M773" s="81"/>
      <c r="N773" s="14"/>
      <c r="O773" s="78"/>
      <c r="P773" s="78"/>
      <c r="Q773" s="93"/>
      <c r="R773" s="80"/>
      <c r="S773" s="80"/>
      <c r="T773" s="69"/>
      <c r="U773" s="78"/>
      <c r="V773" s="69"/>
      <c r="W773" s="80"/>
      <c r="X773" s="80"/>
      <c r="Y773" s="94"/>
      <c r="Z773" s="80"/>
      <c r="AA773" s="80"/>
      <c r="AB773" s="80"/>
      <c r="AC773" s="80"/>
      <c r="AD773" s="69"/>
      <c r="AE773" s="69"/>
      <c r="AF773" s="69"/>
      <c r="AG773" s="95"/>
      <c r="AH773" s="93"/>
      <c r="AI773" s="81"/>
      <c r="AJ773" s="80"/>
      <c r="AK773" s="80"/>
      <c r="AL773" s="78"/>
      <c r="AM773" s="80"/>
      <c r="AN773" s="80"/>
      <c r="AO773" s="80"/>
      <c r="AP773" s="80"/>
      <c r="AQ773" s="80"/>
      <c r="AR773" s="80"/>
      <c r="AS773" s="78"/>
      <c r="AT773" s="96"/>
      <c r="AU773" s="97"/>
      <c r="AV773" s="98"/>
      <c r="AW773" s="99"/>
      <c r="AX773" s="100"/>
      <c r="AY773" s="100"/>
      <c r="AZ773" s="100"/>
      <c r="BA773" s="100"/>
      <c r="BB773" s="100"/>
      <c r="BC773" s="100"/>
      <c r="BD773" s="100"/>
      <c r="BE773" s="100"/>
      <c r="BF773" s="100"/>
      <c r="BG773" s="100"/>
      <c r="BH773" s="100"/>
      <c r="BI773" s="100"/>
      <c r="BJ773" s="100"/>
      <c r="BK773" s="100"/>
      <c r="BL773" s="100"/>
      <c r="BM773" s="100"/>
      <c r="BN773" s="100"/>
      <c r="BO773" s="100"/>
      <c r="BP773" s="100"/>
      <c r="BQ773" s="100"/>
    </row>
    <row r="774" spans="1:69">
      <c r="A774" s="25"/>
      <c r="C774" s="89"/>
      <c r="D774" s="84"/>
      <c r="E774" s="76"/>
      <c r="F774" s="91"/>
      <c r="G774" s="80"/>
      <c r="H774" s="81"/>
      <c r="I774" s="14"/>
      <c r="J774" s="92"/>
      <c r="K774" s="14"/>
      <c r="L774" s="78"/>
      <c r="M774" s="81"/>
      <c r="N774" s="14"/>
      <c r="O774" s="78"/>
      <c r="P774" s="78"/>
      <c r="Q774" s="93"/>
      <c r="R774" s="80"/>
      <c r="S774" s="80"/>
      <c r="T774" s="69"/>
      <c r="U774" s="78"/>
      <c r="V774" s="69"/>
      <c r="W774" s="80"/>
      <c r="X774" s="80"/>
      <c r="Y774" s="94"/>
      <c r="Z774" s="80"/>
      <c r="AA774" s="80"/>
      <c r="AB774" s="80"/>
      <c r="AC774" s="80"/>
      <c r="AD774" s="69"/>
      <c r="AE774" s="69"/>
      <c r="AF774" s="69"/>
      <c r="AG774" s="95"/>
      <c r="AH774" s="93"/>
      <c r="AI774" s="81"/>
      <c r="AJ774" s="80"/>
      <c r="AK774" s="80"/>
      <c r="AL774" s="78"/>
      <c r="AM774" s="80"/>
      <c r="AN774" s="80"/>
      <c r="AO774" s="80"/>
      <c r="AP774" s="80"/>
      <c r="AQ774" s="80"/>
      <c r="AR774" s="80"/>
      <c r="AS774" s="78"/>
      <c r="AT774" s="96"/>
      <c r="AU774" s="97"/>
      <c r="AV774" s="98"/>
      <c r="AW774" s="99"/>
      <c r="AX774" s="100"/>
      <c r="AY774" s="100"/>
      <c r="AZ774" s="100"/>
      <c r="BA774" s="100"/>
      <c r="BB774" s="100"/>
      <c r="BC774" s="100"/>
      <c r="BD774" s="100"/>
      <c r="BE774" s="100"/>
      <c r="BF774" s="100"/>
      <c r="BG774" s="100"/>
      <c r="BH774" s="100"/>
      <c r="BI774" s="100"/>
      <c r="BJ774" s="100"/>
      <c r="BK774" s="100"/>
      <c r="BL774" s="100"/>
      <c r="BM774" s="100"/>
      <c r="BN774" s="100"/>
      <c r="BO774" s="100"/>
      <c r="BP774" s="100"/>
      <c r="BQ774" s="100"/>
    </row>
    <row r="775" spans="1:69">
      <c r="A775" s="25"/>
      <c r="C775" s="89"/>
      <c r="D775" s="84"/>
      <c r="E775" s="76"/>
      <c r="F775" s="91"/>
      <c r="G775" s="80"/>
      <c r="H775" s="81"/>
      <c r="I775" s="14"/>
      <c r="J775" s="92"/>
      <c r="K775" s="14"/>
      <c r="L775" s="78"/>
      <c r="M775" s="81"/>
      <c r="N775" s="14"/>
      <c r="O775" s="78"/>
      <c r="P775" s="78"/>
      <c r="Q775" s="93"/>
      <c r="R775" s="80"/>
      <c r="S775" s="80"/>
      <c r="T775" s="69"/>
      <c r="U775" s="78"/>
      <c r="V775" s="69"/>
      <c r="W775" s="80"/>
      <c r="X775" s="80"/>
      <c r="Y775" s="94"/>
      <c r="Z775" s="80"/>
      <c r="AA775" s="80"/>
      <c r="AB775" s="80"/>
      <c r="AC775" s="80"/>
      <c r="AD775" s="69"/>
      <c r="AE775" s="69"/>
      <c r="AF775" s="69"/>
      <c r="AG775" s="95"/>
      <c r="AH775" s="93"/>
      <c r="AI775" s="81"/>
      <c r="AJ775" s="80"/>
      <c r="AK775" s="80"/>
      <c r="AL775" s="78"/>
      <c r="AM775" s="80"/>
      <c r="AN775" s="80"/>
      <c r="AO775" s="80"/>
      <c r="AP775" s="80"/>
      <c r="AQ775" s="80"/>
      <c r="AR775" s="80"/>
      <c r="AS775" s="78"/>
      <c r="AT775" s="96"/>
      <c r="AU775" s="97"/>
      <c r="AV775" s="98"/>
      <c r="AW775" s="99"/>
      <c r="AX775" s="100"/>
      <c r="AY775" s="100"/>
      <c r="AZ775" s="100"/>
      <c r="BA775" s="100"/>
      <c r="BB775" s="100"/>
      <c r="BC775" s="100"/>
      <c r="BD775" s="100"/>
      <c r="BE775" s="100"/>
      <c r="BF775" s="100"/>
      <c r="BG775" s="100"/>
      <c r="BH775" s="100"/>
      <c r="BI775" s="100"/>
      <c r="BJ775" s="100"/>
      <c r="BK775" s="100"/>
      <c r="BL775" s="100"/>
      <c r="BM775" s="100"/>
      <c r="BN775" s="100"/>
      <c r="BO775" s="100"/>
      <c r="BP775" s="100"/>
      <c r="BQ775" s="100"/>
    </row>
    <row r="776" spans="1:69">
      <c r="A776" s="25"/>
      <c r="C776" s="89"/>
      <c r="D776" s="84"/>
      <c r="E776" s="76"/>
      <c r="F776" s="91"/>
      <c r="G776" s="80"/>
      <c r="H776" s="81"/>
      <c r="I776" s="14"/>
      <c r="J776" s="92"/>
      <c r="K776" s="14"/>
      <c r="L776" s="78"/>
      <c r="M776" s="81"/>
      <c r="N776" s="14"/>
      <c r="O776" s="78"/>
      <c r="P776" s="78"/>
      <c r="Q776" s="93"/>
      <c r="R776" s="80"/>
      <c r="S776" s="80"/>
      <c r="T776" s="69"/>
      <c r="U776" s="78"/>
      <c r="V776" s="69"/>
      <c r="W776" s="80"/>
      <c r="X776" s="80"/>
      <c r="Y776" s="94"/>
      <c r="Z776" s="80"/>
      <c r="AA776" s="80"/>
      <c r="AB776" s="80"/>
      <c r="AC776" s="80"/>
      <c r="AD776" s="69"/>
      <c r="AE776" s="69"/>
      <c r="AF776" s="69"/>
      <c r="AG776" s="95"/>
      <c r="AH776" s="93"/>
      <c r="AI776" s="81"/>
      <c r="AJ776" s="80"/>
      <c r="AK776" s="80"/>
      <c r="AL776" s="78"/>
      <c r="AM776" s="80"/>
      <c r="AN776" s="80"/>
      <c r="AO776" s="80"/>
      <c r="AP776" s="80"/>
      <c r="AQ776" s="80"/>
      <c r="AR776" s="80"/>
      <c r="AS776" s="78"/>
      <c r="AT776" s="96"/>
      <c r="AU776" s="97"/>
      <c r="AV776" s="98"/>
      <c r="AW776" s="99"/>
      <c r="AX776" s="100"/>
      <c r="AY776" s="100"/>
      <c r="AZ776" s="100"/>
      <c r="BA776" s="100"/>
      <c r="BB776" s="100"/>
      <c r="BC776" s="100"/>
      <c r="BD776" s="100"/>
      <c r="BE776" s="100"/>
      <c r="BF776" s="100"/>
      <c r="BG776" s="100"/>
      <c r="BH776" s="100"/>
      <c r="BI776" s="100"/>
      <c r="BJ776" s="100"/>
      <c r="BK776" s="100"/>
      <c r="BL776" s="100"/>
      <c r="BM776" s="100"/>
      <c r="BN776" s="100"/>
      <c r="BO776" s="100"/>
      <c r="BP776" s="100"/>
      <c r="BQ776" s="100"/>
    </row>
    <row r="777" spans="1:69">
      <c r="A777" s="25"/>
      <c r="C777" s="89"/>
      <c r="D777" s="84"/>
      <c r="E777" s="76"/>
      <c r="F777" s="91"/>
      <c r="G777" s="80"/>
      <c r="H777" s="81"/>
      <c r="I777" s="14"/>
      <c r="J777" s="92"/>
      <c r="K777" s="14"/>
      <c r="L777" s="78"/>
      <c r="M777" s="81"/>
      <c r="N777" s="14"/>
      <c r="O777" s="78"/>
      <c r="P777" s="78"/>
      <c r="Q777" s="93"/>
      <c r="R777" s="80"/>
      <c r="S777" s="80"/>
      <c r="T777" s="69"/>
      <c r="U777" s="78"/>
      <c r="V777" s="69"/>
      <c r="W777" s="80"/>
      <c r="X777" s="80"/>
      <c r="Y777" s="94"/>
      <c r="Z777" s="80"/>
      <c r="AA777" s="80"/>
      <c r="AB777" s="80"/>
      <c r="AC777" s="80"/>
      <c r="AD777" s="69"/>
      <c r="AE777" s="69"/>
      <c r="AF777" s="69"/>
      <c r="AG777" s="95"/>
      <c r="AH777" s="93"/>
      <c r="AI777" s="81"/>
      <c r="AJ777" s="80"/>
      <c r="AK777" s="80"/>
      <c r="AL777" s="78"/>
      <c r="AM777" s="80"/>
      <c r="AN777" s="80"/>
      <c r="AO777" s="80"/>
      <c r="AP777" s="80"/>
      <c r="AQ777" s="80"/>
      <c r="AR777" s="80"/>
      <c r="AS777" s="78"/>
      <c r="AT777" s="96"/>
      <c r="AU777" s="97"/>
      <c r="AV777" s="98"/>
      <c r="AW777" s="99"/>
      <c r="AX777" s="100"/>
      <c r="AY777" s="100"/>
      <c r="AZ777" s="100"/>
      <c r="BA777" s="100"/>
      <c r="BB777" s="100"/>
      <c r="BC777" s="100"/>
      <c r="BD777" s="100"/>
      <c r="BE777" s="100"/>
      <c r="BF777" s="100"/>
      <c r="BG777" s="100"/>
      <c r="BH777" s="100"/>
      <c r="BI777" s="100"/>
      <c r="BJ777" s="100"/>
      <c r="BK777" s="100"/>
      <c r="BL777" s="100"/>
      <c r="BM777" s="100"/>
      <c r="BN777" s="100"/>
      <c r="BO777" s="100"/>
      <c r="BP777" s="100"/>
      <c r="BQ777" s="100"/>
    </row>
    <row r="778" spans="1:69">
      <c r="A778" s="25"/>
      <c r="C778" s="89"/>
      <c r="D778" s="84"/>
      <c r="E778" s="76"/>
      <c r="F778" s="91"/>
      <c r="G778" s="80"/>
      <c r="H778" s="81"/>
      <c r="I778" s="14"/>
      <c r="J778" s="92"/>
      <c r="K778" s="14"/>
      <c r="L778" s="78"/>
      <c r="M778" s="81"/>
      <c r="N778" s="14"/>
      <c r="O778" s="78"/>
      <c r="P778" s="78"/>
      <c r="Q778" s="93"/>
      <c r="R778" s="80"/>
      <c r="S778" s="80"/>
      <c r="T778" s="69"/>
      <c r="U778" s="78"/>
      <c r="V778" s="69"/>
      <c r="W778" s="80"/>
      <c r="X778" s="80"/>
      <c r="Y778" s="94"/>
      <c r="Z778" s="80"/>
      <c r="AA778" s="80"/>
      <c r="AB778" s="80"/>
      <c r="AC778" s="80"/>
      <c r="AD778" s="69"/>
      <c r="AE778" s="69"/>
      <c r="AF778" s="69"/>
      <c r="AG778" s="95"/>
      <c r="AH778" s="93"/>
      <c r="AI778" s="81"/>
      <c r="AJ778" s="80"/>
      <c r="AK778" s="80"/>
      <c r="AL778" s="78"/>
      <c r="AM778" s="80"/>
      <c r="AN778" s="80"/>
      <c r="AO778" s="80"/>
      <c r="AP778" s="80"/>
      <c r="AQ778" s="80"/>
      <c r="AR778" s="80"/>
      <c r="AS778" s="78"/>
      <c r="AT778" s="96"/>
      <c r="AU778" s="97"/>
      <c r="AV778" s="98"/>
      <c r="AW778" s="99"/>
      <c r="AX778" s="100"/>
      <c r="AY778" s="100"/>
      <c r="AZ778" s="100"/>
      <c r="BA778" s="100"/>
      <c r="BB778" s="100"/>
      <c r="BC778" s="100"/>
      <c r="BD778" s="100"/>
      <c r="BE778" s="100"/>
      <c r="BF778" s="100"/>
      <c r="BG778" s="100"/>
      <c r="BH778" s="100"/>
      <c r="BI778" s="100"/>
      <c r="BJ778" s="100"/>
      <c r="BK778" s="100"/>
      <c r="BL778" s="100"/>
      <c r="BM778" s="100"/>
      <c r="BN778" s="100"/>
      <c r="BO778" s="100"/>
      <c r="BP778" s="100"/>
      <c r="BQ778" s="100"/>
    </row>
    <row r="779" spans="1:69">
      <c r="A779" s="25"/>
      <c r="C779" s="89"/>
      <c r="D779" s="84"/>
      <c r="E779" s="76"/>
      <c r="F779" s="91"/>
      <c r="G779" s="80"/>
      <c r="H779" s="81"/>
      <c r="I779" s="14"/>
      <c r="J779" s="92"/>
      <c r="K779" s="14"/>
      <c r="L779" s="78"/>
      <c r="M779" s="81"/>
      <c r="N779" s="14"/>
      <c r="O779" s="78"/>
      <c r="P779" s="78"/>
      <c r="Q779" s="93"/>
      <c r="R779" s="80"/>
      <c r="S779" s="80"/>
      <c r="T779" s="69"/>
      <c r="U779" s="78"/>
      <c r="V779" s="69"/>
      <c r="W779" s="80"/>
      <c r="X779" s="80"/>
      <c r="Y779" s="94"/>
      <c r="Z779" s="80"/>
      <c r="AA779" s="80"/>
      <c r="AB779" s="80"/>
      <c r="AC779" s="80"/>
      <c r="AD779" s="69"/>
      <c r="AE779" s="69"/>
      <c r="AF779" s="69"/>
      <c r="AG779" s="95"/>
      <c r="AH779" s="93"/>
      <c r="AI779" s="81"/>
      <c r="AJ779" s="80"/>
      <c r="AK779" s="80"/>
      <c r="AL779" s="78"/>
      <c r="AM779" s="80"/>
      <c r="AN779" s="80"/>
      <c r="AO779" s="80"/>
      <c r="AP779" s="80"/>
      <c r="AQ779" s="80"/>
      <c r="AR779" s="80"/>
      <c r="AS779" s="78"/>
      <c r="AT779" s="96"/>
      <c r="AU779" s="97"/>
      <c r="AV779" s="98"/>
      <c r="AW779" s="99"/>
      <c r="AX779" s="100"/>
      <c r="AY779" s="100"/>
      <c r="AZ779" s="100"/>
      <c r="BA779" s="100"/>
      <c r="BB779" s="100"/>
      <c r="BC779" s="100"/>
      <c r="BD779" s="100"/>
      <c r="BE779" s="100"/>
      <c r="BF779" s="100"/>
      <c r="BG779" s="100"/>
      <c r="BH779" s="100"/>
      <c r="BI779" s="100"/>
      <c r="BJ779" s="100"/>
      <c r="BK779" s="100"/>
      <c r="BL779" s="100"/>
      <c r="BM779" s="100"/>
      <c r="BN779" s="100"/>
      <c r="BO779" s="100"/>
      <c r="BP779" s="100"/>
      <c r="BQ779" s="100"/>
    </row>
    <row r="780" spans="1:69">
      <c r="A780" s="25"/>
      <c r="C780" s="89"/>
      <c r="D780" s="84"/>
      <c r="E780" s="76"/>
      <c r="F780" s="91"/>
      <c r="G780" s="80"/>
      <c r="H780" s="81"/>
      <c r="I780" s="14"/>
      <c r="J780" s="92"/>
      <c r="K780" s="14"/>
      <c r="L780" s="78"/>
      <c r="M780" s="81"/>
      <c r="N780" s="14"/>
      <c r="O780" s="78"/>
      <c r="P780" s="78"/>
      <c r="Q780" s="93"/>
      <c r="R780" s="80"/>
      <c r="S780" s="80"/>
      <c r="T780" s="69"/>
      <c r="U780" s="78"/>
      <c r="V780" s="69"/>
      <c r="W780" s="80"/>
      <c r="X780" s="80"/>
      <c r="Y780" s="94"/>
      <c r="Z780" s="80"/>
      <c r="AA780" s="80"/>
      <c r="AB780" s="80"/>
      <c r="AC780" s="80"/>
      <c r="AD780" s="69"/>
      <c r="AE780" s="69"/>
      <c r="AF780" s="69"/>
      <c r="AG780" s="95"/>
      <c r="AH780" s="93"/>
      <c r="AI780" s="81"/>
      <c r="AJ780" s="80"/>
      <c r="AK780" s="80"/>
      <c r="AL780" s="78"/>
      <c r="AM780" s="80"/>
      <c r="AN780" s="80"/>
      <c r="AO780" s="80"/>
      <c r="AP780" s="80"/>
      <c r="AQ780" s="80"/>
      <c r="AR780" s="80"/>
      <c r="AS780" s="78"/>
      <c r="AT780" s="96"/>
      <c r="AU780" s="97"/>
      <c r="AV780" s="98"/>
      <c r="AW780" s="99"/>
      <c r="AX780" s="100"/>
      <c r="AY780" s="100"/>
      <c r="AZ780" s="100"/>
      <c r="BA780" s="100"/>
      <c r="BB780" s="100"/>
      <c r="BC780" s="100"/>
      <c r="BD780" s="100"/>
      <c r="BE780" s="100"/>
      <c r="BF780" s="100"/>
      <c r="BG780" s="100"/>
      <c r="BH780" s="100"/>
      <c r="BI780" s="100"/>
      <c r="BJ780" s="100"/>
      <c r="BK780" s="100"/>
      <c r="BL780" s="100"/>
      <c r="BM780" s="100"/>
      <c r="BN780" s="100"/>
      <c r="BO780" s="100"/>
      <c r="BP780" s="100"/>
      <c r="BQ780" s="100"/>
    </row>
    <row r="781" spans="1:69">
      <c r="A781" s="25"/>
      <c r="C781" s="89"/>
      <c r="D781" s="84"/>
      <c r="E781" s="76"/>
      <c r="F781" s="91"/>
      <c r="G781" s="80"/>
      <c r="H781" s="81"/>
      <c r="I781" s="14"/>
      <c r="J781" s="92"/>
      <c r="K781" s="14"/>
      <c r="L781" s="78"/>
      <c r="M781" s="81"/>
      <c r="N781" s="14"/>
      <c r="O781" s="78"/>
      <c r="P781" s="78"/>
      <c r="Q781" s="93"/>
      <c r="R781" s="80"/>
      <c r="S781" s="80"/>
      <c r="T781" s="69"/>
      <c r="U781" s="78"/>
      <c r="V781" s="69"/>
      <c r="W781" s="80"/>
      <c r="X781" s="80"/>
      <c r="Y781" s="94"/>
      <c r="Z781" s="80"/>
      <c r="AA781" s="80"/>
      <c r="AB781" s="80"/>
      <c r="AC781" s="80"/>
      <c r="AD781" s="69"/>
      <c r="AE781" s="69"/>
      <c r="AF781" s="69"/>
      <c r="AG781" s="95"/>
      <c r="AH781" s="93"/>
      <c r="AI781" s="81"/>
      <c r="AJ781" s="80"/>
      <c r="AK781" s="80"/>
      <c r="AL781" s="78"/>
      <c r="AM781" s="80"/>
      <c r="AN781" s="80"/>
      <c r="AO781" s="80"/>
      <c r="AP781" s="80"/>
      <c r="AQ781" s="80"/>
      <c r="AR781" s="80"/>
      <c r="AS781" s="78"/>
      <c r="AT781" s="96"/>
      <c r="AU781" s="97"/>
      <c r="AV781" s="98"/>
      <c r="AW781" s="99"/>
      <c r="AX781" s="100"/>
      <c r="AY781" s="100"/>
      <c r="AZ781" s="100"/>
      <c r="BA781" s="100"/>
      <c r="BB781" s="100"/>
      <c r="BC781" s="100"/>
      <c r="BD781" s="100"/>
      <c r="BE781" s="100"/>
      <c r="BF781" s="100"/>
      <c r="BG781" s="100"/>
      <c r="BH781" s="100"/>
      <c r="BI781" s="100"/>
      <c r="BJ781" s="100"/>
      <c r="BK781" s="100"/>
      <c r="BL781" s="100"/>
      <c r="BM781" s="100"/>
      <c r="BN781" s="100"/>
      <c r="BO781" s="100"/>
      <c r="BP781" s="100"/>
      <c r="BQ781" s="100"/>
    </row>
    <row r="782" spans="1:69">
      <c r="A782" s="25"/>
      <c r="C782" s="89"/>
      <c r="D782" s="84"/>
      <c r="E782" s="76"/>
      <c r="F782" s="91"/>
      <c r="G782" s="80"/>
      <c r="H782" s="81"/>
      <c r="I782" s="14"/>
      <c r="J782" s="92"/>
      <c r="K782" s="14"/>
      <c r="L782" s="78"/>
      <c r="M782" s="81"/>
      <c r="N782" s="14"/>
      <c r="O782" s="78"/>
      <c r="P782" s="78"/>
      <c r="Q782" s="93"/>
      <c r="R782" s="80"/>
      <c r="S782" s="80"/>
      <c r="T782" s="69"/>
      <c r="U782" s="78"/>
      <c r="V782" s="69"/>
      <c r="W782" s="80"/>
      <c r="X782" s="80"/>
      <c r="Y782" s="94"/>
      <c r="Z782" s="80"/>
      <c r="AA782" s="80"/>
      <c r="AB782" s="80"/>
      <c r="AC782" s="80"/>
      <c r="AD782" s="69"/>
      <c r="AE782" s="69"/>
      <c r="AF782" s="69"/>
      <c r="AG782" s="95"/>
      <c r="AH782" s="93"/>
      <c r="AI782" s="81"/>
      <c r="AJ782" s="80"/>
      <c r="AK782" s="80"/>
      <c r="AL782" s="78"/>
      <c r="AM782" s="80"/>
      <c r="AN782" s="80"/>
      <c r="AO782" s="80"/>
      <c r="AP782" s="80"/>
      <c r="AQ782" s="80"/>
      <c r="AR782" s="80"/>
      <c r="AS782" s="78"/>
      <c r="AT782" s="96"/>
      <c r="AU782" s="97"/>
      <c r="AV782" s="98"/>
      <c r="AW782" s="99"/>
      <c r="AX782" s="100"/>
      <c r="AY782" s="100"/>
      <c r="AZ782" s="100"/>
      <c r="BA782" s="100"/>
      <c r="BB782" s="100"/>
      <c r="BC782" s="100"/>
      <c r="BD782" s="100"/>
      <c r="BE782" s="100"/>
      <c r="BF782" s="100"/>
      <c r="BG782" s="100"/>
      <c r="BH782" s="100"/>
      <c r="BI782" s="100"/>
      <c r="BJ782" s="100"/>
      <c r="BK782" s="100"/>
      <c r="BL782" s="100"/>
      <c r="BM782" s="100"/>
      <c r="BN782" s="100"/>
      <c r="BO782" s="100"/>
      <c r="BP782" s="100"/>
      <c r="BQ782" s="100"/>
    </row>
    <row r="783" spans="1:69">
      <c r="A783" s="25"/>
      <c r="C783" s="89"/>
      <c r="D783" s="84"/>
      <c r="E783" s="76"/>
      <c r="F783" s="91"/>
      <c r="G783" s="80"/>
      <c r="H783" s="81"/>
      <c r="I783" s="14"/>
      <c r="J783" s="92"/>
      <c r="K783" s="14"/>
      <c r="L783" s="78"/>
      <c r="M783" s="81"/>
      <c r="N783" s="14"/>
      <c r="O783" s="78"/>
      <c r="P783" s="78"/>
      <c r="Q783" s="93"/>
      <c r="R783" s="80"/>
      <c r="S783" s="80"/>
      <c r="T783" s="69"/>
      <c r="U783" s="78"/>
      <c r="V783" s="69"/>
      <c r="W783" s="80"/>
      <c r="X783" s="80"/>
      <c r="Y783" s="94"/>
      <c r="Z783" s="80"/>
      <c r="AA783" s="80"/>
      <c r="AB783" s="80"/>
      <c r="AC783" s="80"/>
      <c r="AD783" s="69"/>
      <c r="AE783" s="69"/>
      <c r="AF783" s="69"/>
      <c r="AG783" s="95"/>
      <c r="AH783" s="93"/>
      <c r="AI783" s="81"/>
      <c r="AJ783" s="80"/>
      <c r="AK783" s="80"/>
      <c r="AL783" s="78"/>
      <c r="AM783" s="80"/>
      <c r="AN783" s="80"/>
      <c r="AO783" s="80"/>
      <c r="AP783" s="80"/>
      <c r="AQ783" s="80"/>
      <c r="AR783" s="80"/>
      <c r="AS783" s="78"/>
      <c r="AT783" s="96"/>
      <c r="AU783" s="97"/>
      <c r="AV783" s="98"/>
      <c r="AW783" s="99"/>
      <c r="AX783" s="100"/>
      <c r="AY783" s="100"/>
      <c r="AZ783" s="100"/>
      <c r="BA783" s="100"/>
      <c r="BB783" s="100"/>
      <c r="BC783" s="100"/>
      <c r="BD783" s="100"/>
      <c r="BE783" s="100"/>
      <c r="BF783" s="100"/>
      <c r="BG783" s="100"/>
      <c r="BH783" s="100"/>
      <c r="BI783" s="100"/>
      <c r="BJ783" s="100"/>
      <c r="BK783" s="100"/>
      <c r="BL783" s="100"/>
      <c r="BM783" s="100"/>
      <c r="BN783" s="100"/>
      <c r="BO783" s="100"/>
      <c r="BP783" s="100"/>
      <c r="BQ783" s="100"/>
    </row>
    <row r="784" spans="1:69">
      <c r="A784" s="25"/>
      <c r="C784" s="89"/>
      <c r="D784" s="84"/>
      <c r="E784" s="76"/>
      <c r="F784" s="91"/>
      <c r="G784" s="80"/>
      <c r="H784" s="81"/>
      <c r="I784" s="14"/>
      <c r="J784" s="92"/>
      <c r="K784" s="14"/>
      <c r="L784" s="78"/>
      <c r="M784" s="81"/>
      <c r="N784" s="14"/>
      <c r="O784" s="78"/>
      <c r="P784" s="78"/>
      <c r="Q784" s="93"/>
      <c r="R784" s="80"/>
      <c r="S784" s="80"/>
      <c r="T784" s="69"/>
      <c r="U784" s="78"/>
      <c r="V784" s="69"/>
      <c r="W784" s="80"/>
      <c r="X784" s="80"/>
      <c r="Y784" s="94"/>
      <c r="Z784" s="80"/>
      <c r="AA784" s="80"/>
      <c r="AB784" s="80"/>
      <c r="AC784" s="80"/>
      <c r="AD784" s="69"/>
      <c r="AE784" s="69"/>
      <c r="AF784" s="69"/>
      <c r="AG784" s="95"/>
      <c r="AH784" s="93"/>
      <c r="AI784" s="81"/>
      <c r="AJ784" s="80"/>
      <c r="AK784" s="80"/>
      <c r="AL784" s="78"/>
      <c r="AM784" s="80"/>
      <c r="AN784" s="80"/>
      <c r="AO784" s="80"/>
      <c r="AP784" s="80"/>
      <c r="AQ784" s="80"/>
      <c r="AR784" s="80"/>
      <c r="AS784" s="78"/>
      <c r="AT784" s="96"/>
      <c r="AU784" s="97"/>
      <c r="AV784" s="98"/>
      <c r="AW784" s="99"/>
      <c r="AX784" s="100"/>
      <c r="AY784" s="100"/>
      <c r="AZ784" s="100"/>
      <c r="BA784" s="100"/>
      <c r="BB784" s="100"/>
      <c r="BC784" s="100"/>
      <c r="BD784" s="100"/>
      <c r="BE784" s="100"/>
      <c r="BF784" s="100"/>
      <c r="BG784" s="100"/>
      <c r="BH784" s="100"/>
      <c r="BI784" s="100"/>
      <c r="BJ784" s="100"/>
      <c r="BK784" s="100"/>
      <c r="BL784" s="100"/>
      <c r="BM784" s="100"/>
      <c r="BN784" s="100"/>
      <c r="BO784" s="100"/>
      <c r="BP784" s="100"/>
      <c r="BQ784" s="100"/>
    </row>
    <row r="785" spans="1:69">
      <c r="A785" s="25"/>
      <c r="C785" s="89"/>
      <c r="D785" s="84"/>
      <c r="E785" s="76"/>
      <c r="F785" s="91"/>
      <c r="G785" s="80"/>
      <c r="H785" s="81"/>
      <c r="I785" s="14"/>
      <c r="J785" s="92"/>
      <c r="K785" s="14"/>
      <c r="L785" s="78"/>
      <c r="M785" s="81"/>
      <c r="N785" s="14"/>
      <c r="O785" s="78"/>
      <c r="P785" s="78"/>
      <c r="Q785" s="93"/>
      <c r="R785" s="80"/>
      <c r="S785" s="80"/>
      <c r="T785" s="69"/>
      <c r="U785" s="78"/>
      <c r="V785" s="69"/>
      <c r="W785" s="80"/>
      <c r="X785" s="80"/>
      <c r="Y785" s="94"/>
      <c r="Z785" s="80"/>
      <c r="AA785" s="80"/>
      <c r="AB785" s="80"/>
      <c r="AC785" s="80"/>
      <c r="AD785" s="69"/>
      <c r="AE785" s="69"/>
      <c r="AF785" s="69"/>
      <c r="AG785" s="95"/>
      <c r="AH785" s="93"/>
      <c r="AI785" s="81"/>
      <c r="AJ785" s="80"/>
      <c r="AK785" s="80"/>
      <c r="AL785" s="78"/>
      <c r="AM785" s="80"/>
      <c r="AN785" s="80"/>
      <c r="AO785" s="80"/>
      <c r="AP785" s="80"/>
      <c r="AQ785" s="80"/>
      <c r="AR785" s="80"/>
      <c r="AS785" s="78"/>
      <c r="AT785" s="96"/>
      <c r="AU785" s="97"/>
      <c r="AV785" s="98"/>
      <c r="AW785" s="99"/>
      <c r="AX785" s="100"/>
      <c r="AY785" s="100"/>
      <c r="AZ785" s="100"/>
      <c r="BA785" s="100"/>
      <c r="BB785" s="100"/>
      <c r="BC785" s="100"/>
      <c r="BD785" s="100"/>
      <c r="BE785" s="100"/>
      <c r="BF785" s="100"/>
      <c r="BG785" s="100"/>
      <c r="BH785" s="100"/>
      <c r="BI785" s="100"/>
      <c r="BJ785" s="100"/>
      <c r="BK785" s="100"/>
      <c r="BL785" s="100"/>
      <c r="BM785" s="100"/>
      <c r="BN785" s="100"/>
      <c r="BO785" s="100"/>
      <c r="BP785" s="100"/>
      <c r="BQ785" s="100"/>
    </row>
    <row r="786" spans="1:69">
      <c r="A786" s="25"/>
      <c r="C786" s="89"/>
      <c r="D786" s="84"/>
      <c r="E786" s="76"/>
      <c r="F786" s="91"/>
      <c r="G786" s="80"/>
      <c r="H786" s="81"/>
      <c r="I786" s="14"/>
      <c r="J786" s="92"/>
      <c r="K786" s="14"/>
      <c r="L786" s="78"/>
      <c r="M786" s="81"/>
      <c r="N786" s="14"/>
      <c r="O786" s="78"/>
      <c r="P786" s="78"/>
      <c r="Q786" s="93"/>
      <c r="R786" s="80"/>
      <c r="S786" s="80"/>
      <c r="T786" s="69"/>
      <c r="U786" s="78"/>
      <c r="V786" s="69"/>
      <c r="W786" s="80"/>
      <c r="X786" s="80"/>
      <c r="Y786" s="94"/>
      <c r="Z786" s="80"/>
      <c r="AA786" s="80"/>
      <c r="AB786" s="80"/>
      <c r="AC786" s="80"/>
      <c r="AD786" s="69"/>
      <c r="AE786" s="69"/>
      <c r="AF786" s="69"/>
      <c r="AG786" s="95"/>
      <c r="AH786" s="93"/>
      <c r="AI786" s="81"/>
      <c r="AJ786" s="80"/>
      <c r="AK786" s="80"/>
      <c r="AL786" s="78"/>
      <c r="AM786" s="80"/>
      <c r="AN786" s="80"/>
      <c r="AO786" s="80"/>
      <c r="AP786" s="80"/>
      <c r="AQ786" s="80"/>
      <c r="AR786" s="80"/>
      <c r="AS786" s="78"/>
      <c r="AT786" s="96"/>
      <c r="AU786" s="97"/>
      <c r="AV786" s="98"/>
      <c r="AW786" s="99"/>
      <c r="AX786" s="100"/>
      <c r="AY786" s="100"/>
      <c r="AZ786" s="100"/>
      <c r="BA786" s="100"/>
      <c r="BB786" s="100"/>
      <c r="BC786" s="100"/>
      <c r="BD786" s="100"/>
      <c r="BE786" s="100"/>
      <c r="BF786" s="100"/>
      <c r="BG786" s="100"/>
      <c r="BH786" s="100"/>
      <c r="BI786" s="100"/>
      <c r="BJ786" s="100"/>
      <c r="BK786" s="100"/>
      <c r="BL786" s="100"/>
      <c r="BM786" s="100"/>
      <c r="BN786" s="100"/>
      <c r="BO786" s="100"/>
      <c r="BP786" s="100"/>
      <c r="BQ786" s="100"/>
    </row>
    <row r="787" spans="1:69">
      <c r="A787" s="25"/>
      <c r="C787" s="89"/>
      <c r="D787" s="84"/>
      <c r="E787" s="76"/>
      <c r="F787" s="91"/>
      <c r="G787" s="80"/>
      <c r="H787" s="81"/>
      <c r="I787" s="14"/>
      <c r="J787" s="92"/>
      <c r="K787" s="14"/>
      <c r="L787" s="78"/>
      <c r="M787" s="81"/>
      <c r="N787" s="14"/>
      <c r="O787" s="78"/>
      <c r="P787" s="78"/>
      <c r="Q787" s="93"/>
      <c r="R787" s="80"/>
      <c r="S787" s="80"/>
      <c r="T787" s="69"/>
      <c r="U787" s="78"/>
      <c r="V787" s="69"/>
      <c r="W787" s="80"/>
      <c r="X787" s="80"/>
      <c r="Y787" s="94"/>
      <c r="Z787" s="80"/>
      <c r="AA787" s="80"/>
      <c r="AB787" s="80"/>
      <c r="AC787" s="80"/>
      <c r="AD787" s="69"/>
      <c r="AE787" s="69"/>
      <c r="AF787" s="69"/>
      <c r="AG787" s="95"/>
      <c r="AH787" s="93"/>
      <c r="AI787" s="81"/>
      <c r="AJ787" s="80"/>
      <c r="AK787" s="80"/>
      <c r="AL787" s="78"/>
      <c r="AM787" s="80"/>
      <c r="AN787" s="80"/>
      <c r="AO787" s="80"/>
      <c r="AP787" s="80"/>
      <c r="AQ787" s="80"/>
      <c r="AR787" s="80"/>
      <c r="AS787" s="78"/>
      <c r="AT787" s="96"/>
      <c r="AU787" s="97"/>
      <c r="AV787" s="98"/>
      <c r="AW787" s="99"/>
      <c r="AX787" s="100"/>
      <c r="AY787" s="100"/>
      <c r="AZ787" s="100"/>
      <c r="BA787" s="100"/>
      <c r="BB787" s="100"/>
      <c r="BC787" s="100"/>
      <c r="BD787" s="100"/>
      <c r="BE787" s="100"/>
      <c r="BF787" s="100"/>
      <c r="BG787" s="100"/>
      <c r="BH787" s="100"/>
      <c r="BI787" s="100"/>
      <c r="BJ787" s="100"/>
      <c r="BK787" s="100"/>
      <c r="BL787" s="100"/>
      <c r="BM787" s="100"/>
      <c r="BN787" s="100"/>
      <c r="BO787" s="100"/>
      <c r="BP787" s="100"/>
      <c r="BQ787" s="100"/>
    </row>
    <row r="788" spans="1:69">
      <c r="A788" s="25"/>
      <c r="C788" s="89"/>
      <c r="D788" s="84"/>
      <c r="E788" s="76"/>
      <c r="F788" s="91"/>
      <c r="G788" s="80"/>
      <c r="H788" s="81"/>
      <c r="I788" s="14"/>
      <c r="J788" s="92"/>
      <c r="K788" s="14"/>
      <c r="L788" s="78"/>
      <c r="M788" s="81"/>
      <c r="N788" s="14"/>
      <c r="O788" s="78"/>
      <c r="P788" s="78"/>
      <c r="Q788" s="93"/>
      <c r="R788" s="80"/>
      <c r="S788" s="80"/>
      <c r="T788" s="69"/>
      <c r="U788" s="78"/>
      <c r="V788" s="69"/>
      <c r="W788" s="80"/>
      <c r="X788" s="80"/>
      <c r="Y788" s="94"/>
      <c r="Z788" s="80"/>
      <c r="AA788" s="80"/>
      <c r="AB788" s="80"/>
      <c r="AC788" s="80"/>
      <c r="AD788" s="69"/>
      <c r="AE788" s="69"/>
      <c r="AF788" s="69"/>
      <c r="AG788" s="95"/>
      <c r="AH788" s="93"/>
      <c r="AI788" s="81"/>
      <c r="AJ788" s="80"/>
      <c r="AK788" s="80"/>
      <c r="AL788" s="78"/>
      <c r="AM788" s="80"/>
      <c r="AN788" s="80"/>
      <c r="AO788" s="80"/>
      <c r="AP788" s="80"/>
      <c r="AQ788" s="80"/>
      <c r="AR788" s="80"/>
      <c r="AS788" s="78"/>
      <c r="AT788" s="96"/>
      <c r="AU788" s="97"/>
      <c r="AV788" s="98"/>
      <c r="AW788" s="99"/>
      <c r="AX788" s="100"/>
      <c r="AY788" s="100"/>
      <c r="AZ788" s="100"/>
      <c r="BA788" s="100"/>
      <c r="BB788" s="100"/>
      <c r="BC788" s="100"/>
      <c r="BD788" s="100"/>
      <c r="BE788" s="100"/>
      <c r="BF788" s="100"/>
      <c r="BG788" s="100"/>
      <c r="BH788" s="100"/>
      <c r="BI788" s="100"/>
      <c r="BJ788" s="100"/>
      <c r="BK788" s="100"/>
      <c r="BL788" s="100"/>
      <c r="BM788" s="100"/>
      <c r="BN788" s="100"/>
      <c r="BO788" s="100"/>
      <c r="BP788" s="100"/>
      <c r="BQ788" s="100"/>
    </row>
    <row r="789" spans="1:69">
      <c r="A789" s="25"/>
      <c r="C789" s="89"/>
      <c r="D789" s="84"/>
      <c r="E789" s="76"/>
      <c r="F789" s="91"/>
      <c r="G789" s="80"/>
      <c r="H789" s="81"/>
      <c r="I789" s="14"/>
      <c r="J789" s="92"/>
      <c r="K789" s="14"/>
      <c r="L789" s="78"/>
      <c r="M789" s="81"/>
      <c r="N789" s="14"/>
      <c r="O789" s="78"/>
      <c r="P789" s="78"/>
      <c r="Q789" s="93"/>
      <c r="R789" s="80"/>
      <c r="S789" s="80"/>
      <c r="T789" s="69"/>
      <c r="U789" s="78"/>
      <c r="V789" s="69"/>
      <c r="W789" s="80"/>
      <c r="X789" s="80"/>
      <c r="Y789" s="94"/>
      <c r="Z789" s="80"/>
      <c r="AA789" s="80"/>
      <c r="AB789" s="80"/>
      <c r="AC789" s="80"/>
      <c r="AD789" s="69"/>
      <c r="AE789" s="69"/>
      <c r="AF789" s="69"/>
      <c r="AG789" s="95"/>
      <c r="AH789" s="93"/>
      <c r="AI789" s="81"/>
      <c r="AJ789" s="80"/>
      <c r="AK789" s="80"/>
      <c r="AL789" s="78"/>
      <c r="AM789" s="80"/>
      <c r="AN789" s="80"/>
      <c r="AO789" s="80"/>
      <c r="AP789" s="80"/>
      <c r="AQ789" s="80"/>
      <c r="AR789" s="80"/>
      <c r="AS789" s="78"/>
      <c r="AT789" s="96"/>
      <c r="AU789" s="97"/>
      <c r="AV789" s="98"/>
      <c r="AW789" s="99"/>
      <c r="AX789" s="100"/>
      <c r="AY789" s="100"/>
      <c r="AZ789" s="100"/>
      <c r="BA789" s="100"/>
      <c r="BB789" s="100"/>
      <c r="BC789" s="100"/>
      <c r="BD789" s="100"/>
      <c r="BE789" s="100"/>
      <c r="BF789" s="100"/>
      <c r="BG789" s="100"/>
      <c r="BH789" s="100"/>
      <c r="BI789" s="100"/>
      <c r="BJ789" s="100"/>
      <c r="BK789" s="100"/>
      <c r="BL789" s="100"/>
      <c r="BM789" s="100"/>
      <c r="BN789" s="100"/>
      <c r="BO789" s="100"/>
      <c r="BP789" s="100"/>
      <c r="BQ789" s="100"/>
    </row>
    <row r="790" spans="1:69">
      <c r="A790" s="25"/>
      <c r="C790" s="89"/>
      <c r="D790" s="84"/>
      <c r="E790" s="76"/>
      <c r="F790" s="91"/>
      <c r="G790" s="80"/>
      <c r="H790" s="81"/>
      <c r="I790" s="14"/>
      <c r="J790" s="92"/>
      <c r="K790" s="14"/>
      <c r="L790" s="78"/>
      <c r="M790" s="81"/>
      <c r="N790" s="14"/>
      <c r="O790" s="78"/>
      <c r="P790" s="78"/>
      <c r="Q790" s="93"/>
      <c r="R790" s="80"/>
      <c r="S790" s="80"/>
      <c r="T790" s="69"/>
      <c r="U790" s="78"/>
      <c r="V790" s="69"/>
      <c r="W790" s="80"/>
      <c r="X790" s="80"/>
      <c r="Y790" s="94"/>
      <c r="Z790" s="80"/>
      <c r="AA790" s="80"/>
      <c r="AB790" s="80"/>
      <c r="AC790" s="80"/>
      <c r="AD790" s="69"/>
      <c r="AE790" s="69"/>
      <c r="AF790" s="69"/>
      <c r="AG790" s="95"/>
      <c r="AH790" s="93"/>
      <c r="AI790" s="81"/>
      <c r="AJ790" s="80"/>
      <c r="AK790" s="80"/>
      <c r="AL790" s="78"/>
      <c r="AM790" s="80"/>
      <c r="AN790" s="80"/>
      <c r="AO790" s="80"/>
      <c r="AP790" s="80"/>
      <c r="AQ790" s="80"/>
      <c r="AR790" s="80"/>
      <c r="AS790" s="78"/>
      <c r="AT790" s="96"/>
      <c r="AU790" s="97"/>
      <c r="AV790" s="98"/>
      <c r="AW790" s="99"/>
      <c r="AX790" s="100"/>
      <c r="AY790" s="100"/>
      <c r="AZ790" s="100"/>
      <c r="BA790" s="100"/>
      <c r="BB790" s="100"/>
      <c r="BC790" s="100"/>
      <c r="BD790" s="100"/>
      <c r="BE790" s="100"/>
      <c r="BF790" s="100"/>
      <c r="BG790" s="100"/>
      <c r="BH790" s="100"/>
      <c r="BI790" s="100"/>
      <c r="BJ790" s="100"/>
      <c r="BK790" s="100"/>
      <c r="BL790" s="100"/>
      <c r="BM790" s="100"/>
      <c r="BN790" s="100"/>
      <c r="BO790" s="100"/>
      <c r="BP790" s="100"/>
      <c r="BQ790" s="100"/>
    </row>
    <row r="791" spans="1:69">
      <c r="A791" s="25"/>
      <c r="C791" s="89"/>
      <c r="D791" s="84"/>
      <c r="E791" s="76"/>
      <c r="F791" s="91"/>
      <c r="G791" s="80"/>
      <c r="H791" s="81"/>
      <c r="I791" s="14"/>
      <c r="J791" s="92"/>
      <c r="K791" s="14"/>
      <c r="L791" s="78"/>
      <c r="M791" s="81"/>
      <c r="N791" s="14"/>
      <c r="O791" s="78"/>
      <c r="P791" s="78"/>
      <c r="Q791" s="93"/>
      <c r="R791" s="80"/>
      <c r="S791" s="80"/>
      <c r="T791" s="69"/>
      <c r="U791" s="78"/>
      <c r="V791" s="69"/>
      <c r="W791" s="80"/>
      <c r="X791" s="80"/>
      <c r="Y791" s="94"/>
      <c r="Z791" s="80"/>
      <c r="AA791" s="80"/>
      <c r="AB791" s="80"/>
      <c r="AC791" s="80"/>
      <c r="AD791" s="69"/>
      <c r="AE791" s="69"/>
      <c r="AF791" s="69"/>
      <c r="AG791" s="95"/>
      <c r="AH791" s="93"/>
      <c r="AI791" s="81"/>
      <c r="AJ791" s="80"/>
      <c r="AK791" s="80"/>
      <c r="AL791" s="78"/>
      <c r="AM791" s="80"/>
      <c r="AN791" s="80"/>
      <c r="AO791" s="80"/>
      <c r="AP791" s="80"/>
      <c r="AQ791" s="80"/>
      <c r="AR791" s="80"/>
      <c r="AS791" s="78"/>
      <c r="AT791" s="96"/>
      <c r="AU791" s="97"/>
      <c r="AV791" s="98"/>
      <c r="AW791" s="99"/>
      <c r="AX791" s="100"/>
      <c r="AY791" s="100"/>
      <c r="AZ791" s="100"/>
      <c r="BA791" s="100"/>
      <c r="BB791" s="100"/>
      <c r="BC791" s="100"/>
      <c r="BD791" s="100"/>
      <c r="BE791" s="100"/>
      <c r="BF791" s="100"/>
      <c r="BG791" s="100"/>
      <c r="BH791" s="100"/>
      <c r="BI791" s="100"/>
      <c r="BJ791" s="100"/>
      <c r="BK791" s="100"/>
      <c r="BL791" s="100"/>
      <c r="BM791" s="100"/>
      <c r="BN791" s="100"/>
      <c r="BO791" s="100"/>
      <c r="BP791" s="100"/>
      <c r="BQ791" s="100"/>
    </row>
    <row r="792" spans="1:69">
      <c r="A792" s="25"/>
      <c r="C792" s="89"/>
      <c r="D792" s="84"/>
      <c r="E792" s="76"/>
      <c r="F792" s="91"/>
      <c r="G792" s="80"/>
      <c r="H792" s="81"/>
      <c r="I792" s="14"/>
      <c r="J792" s="92"/>
      <c r="K792" s="14"/>
      <c r="L792" s="78"/>
      <c r="M792" s="81"/>
      <c r="N792" s="14"/>
      <c r="O792" s="78"/>
      <c r="P792" s="78"/>
      <c r="Q792" s="93"/>
      <c r="R792" s="80"/>
      <c r="S792" s="80"/>
      <c r="T792" s="69"/>
      <c r="U792" s="78"/>
      <c r="V792" s="69"/>
      <c r="W792" s="80"/>
      <c r="X792" s="80"/>
      <c r="Y792" s="94"/>
      <c r="Z792" s="80"/>
      <c r="AA792" s="80"/>
      <c r="AB792" s="80"/>
      <c r="AC792" s="80"/>
      <c r="AD792" s="69"/>
      <c r="AE792" s="69"/>
      <c r="AF792" s="69"/>
      <c r="AG792" s="95"/>
      <c r="AH792" s="93"/>
      <c r="AI792" s="81"/>
      <c r="AJ792" s="80"/>
      <c r="AK792" s="80"/>
      <c r="AL792" s="78"/>
      <c r="AM792" s="80"/>
      <c r="AN792" s="80"/>
      <c r="AO792" s="80"/>
      <c r="AP792" s="80"/>
      <c r="AQ792" s="80"/>
      <c r="AR792" s="80"/>
      <c r="AS792" s="78"/>
      <c r="AT792" s="96"/>
      <c r="AU792" s="97"/>
      <c r="AV792" s="98"/>
      <c r="AW792" s="99"/>
      <c r="AX792" s="100"/>
      <c r="AY792" s="100"/>
      <c r="AZ792" s="100"/>
      <c r="BA792" s="100"/>
      <c r="BB792" s="100"/>
      <c r="BC792" s="100"/>
      <c r="BD792" s="100"/>
      <c r="BE792" s="100"/>
      <c r="BF792" s="100"/>
      <c r="BG792" s="100"/>
      <c r="BH792" s="100"/>
      <c r="BI792" s="100"/>
      <c r="BJ792" s="100"/>
      <c r="BK792" s="100"/>
      <c r="BL792" s="100"/>
      <c r="BM792" s="100"/>
      <c r="BN792" s="100"/>
      <c r="BO792" s="100"/>
      <c r="BP792" s="100"/>
      <c r="BQ792" s="100"/>
    </row>
    <row r="793" spans="1:69">
      <c r="A793" s="25"/>
      <c r="C793" s="89"/>
      <c r="D793" s="84"/>
      <c r="E793" s="76"/>
      <c r="F793" s="91"/>
      <c r="G793" s="80"/>
      <c r="H793" s="81"/>
      <c r="I793" s="14"/>
      <c r="J793" s="92"/>
      <c r="K793" s="14"/>
      <c r="L793" s="78"/>
      <c r="M793" s="81"/>
      <c r="N793" s="14"/>
      <c r="O793" s="78"/>
      <c r="P793" s="78"/>
      <c r="Q793" s="93"/>
      <c r="R793" s="80"/>
      <c r="S793" s="80"/>
      <c r="T793" s="69"/>
      <c r="U793" s="78"/>
      <c r="V793" s="69"/>
      <c r="W793" s="80"/>
      <c r="X793" s="80"/>
      <c r="Y793" s="94"/>
      <c r="Z793" s="80"/>
      <c r="AA793" s="80"/>
      <c r="AB793" s="80"/>
      <c r="AC793" s="80"/>
      <c r="AD793" s="69"/>
      <c r="AE793" s="69"/>
      <c r="AF793" s="69"/>
      <c r="AG793" s="95"/>
      <c r="AH793" s="93"/>
      <c r="AI793" s="81"/>
      <c r="AJ793" s="80"/>
      <c r="AK793" s="80"/>
      <c r="AL793" s="78"/>
      <c r="AM793" s="80"/>
      <c r="AN793" s="80"/>
      <c r="AO793" s="80"/>
      <c r="AP793" s="80"/>
      <c r="AQ793" s="80"/>
      <c r="AR793" s="80"/>
      <c r="AS793" s="78"/>
      <c r="AT793" s="96"/>
      <c r="AU793" s="97"/>
      <c r="AV793" s="98"/>
      <c r="AW793" s="99"/>
      <c r="AX793" s="100"/>
      <c r="AY793" s="100"/>
      <c r="AZ793" s="100"/>
      <c r="BA793" s="100"/>
      <c r="BB793" s="100"/>
      <c r="BC793" s="100"/>
      <c r="BD793" s="100"/>
      <c r="BE793" s="100"/>
      <c r="BF793" s="100"/>
      <c r="BG793" s="100"/>
      <c r="BH793" s="100"/>
      <c r="BI793" s="100"/>
      <c r="BJ793" s="100"/>
      <c r="BK793" s="100"/>
      <c r="BL793" s="100"/>
      <c r="BM793" s="100"/>
      <c r="BN793" s="100"/>
      <c r="BO793" s="100"/>
      <c r="BP793" s="100"/>
      <c r="BQ793" s="100"/>
    </row>
    <row r="794" spans="1:69">
      <c r="A794" s="25"/>
      <c r="C794" s="89"/>
      <c r="D794" s="84"/>
      <c r="E794" s="76"/>
      <c r="F794" s="91"/>
      <c r="G794" s="80"/>
      <c r="H794" s="81"/>
      <c r="I794" s="14"/>
      <c r="J794" s="92"/>
      <c r="K794" s="14"/>
      <c r="L794" s="78"/>
      <c r="M794" s="81"/>
      <c r="N794" s="14"/>
      <c r="O794" s="78"/>
      <c r="P794" s="78"/>
      <c r="Q794" s="93"/>
      <c r="R794" s="80"/>
      <c r="S794" s="80"/>
      <c r="T794" s="69"/>
      <c r="U794" s="78"/>
      <c r="V794" s="69"/>
      <c r="W794" s="80"/>
      <c r="X794" s="80"/>
      <c r="Y794" s="94"/>
      <c r="Z794" s="80"/>
      <c r="AA794" s="80"/>
      <c r="AB794" s="80"/>
      <c r="AC794" s="80"/>
      <c r="AD794" s="69"/>
      <c r="AE794" s="69"/>
      <c r="AF794" s="69"/>
      <c r="AG794" s="95"/>
      <c r="AH794" s="93"/>
      <c r="AI794" s="81"/>
      <c r="AJ794" s="80"/>
      <c r="AK794" s="80"/>
      <c r="AL794" s="78"/>
      <c r="AM794" s="80"/>
      <c r="AN794" s="80"/>
      <c r="AO794" s="80"/>
      <c r="AP794" s="80"/>
      <c r="AQ794" s="80"/>
      <c r="AR794" s="80"/>
      <c r="AS794" s="78"/>
      <c r="AT794" s="96"/>
      <c r="AU794" s="97"/>
      <c r="AV794" s="98"/>
      <c r="AW794" s="99"/>
      <c r="AX794" s="100"/>
      <c r="AY794" s="100"/>
      <c r="AZ794" s="100"/>
      <c r="BA794" s="100"/>
      <c r="BB794" s="100"/>
      <c r="BC794" s="100"/>
      <c r="BD794" s="100"/>
      <c r="BE794" s="100"/>
      <c r="BF794" s="100"/>
      <c r="BG794" s="100"/>
      <c r="BH794" s="100"/>
      <c r="BI794" s="100"/>
      <c r="BJ794" s="100"/>
      <c r="BK794" s="100"/>
      <c r="BL794" s="100"/>
      <c r="BM794" s="100"/>
      <c r="BN794" s="100"/>
      <c r="BO794" s="100"/>
      <c r="BP794" s="100"/>
      <c r="BQ794" s="100"/>
    </row>
    <row r="795" spans="1:69">
      <c r="A795" s="25"/>
      <c r="C795" s="89"/>
      <c r="D795" s="84"/>
      <c r="E795" s="76"/>
      <c r="F795" s="91"/>
      <c r="G795" s="80"/>
      <c r="H795" s="81"/>
      <c r="I795" s="14"/>
      <c r="J795" s="92"/>
      <c r="K795" s="14"/>
      <c r="L795" s="78"/>
      <c r="M795" s="81"/>
      <c r="N795" s="14"/>
      <c r="O795" s="78"/>
      <c r="P795" s="78"/>
      <c r="Q795" s="93"/>
      <c r="R795" s="80"/>
      <c r="S795" s="80"/>
      <c r="T795" s="69"/>
      <c r="U795" s="78"/>
      <c r="V795" s="69"/>
      <c r="W795" s="80"/>
      <c r="X795" s="80"/>
      <c r="Y795" s="94"/>
      <c r="Z795" s="80"/>
      <c r="AA795" s="80"/>
      <c r="AB795" s="80"/>
      <c r="AC795" s="80"/>
      <c r="AD795" s="69"/>
      <c r="AE795" s="69"/>
      <c r="AF795" s="69"/>
      <c r="AG795" s="95"/>
      <c r="AH795" s="93"/>
      <c r="AI795" s="81"/>
      <c r="AJ795" s="80"/>
      <c r="AK795" s="80"/>
      <c r="AL795" s="78"/>
      <c r="AM795" s="80"/>
      <c r="AN795" s="80"/>
      <c r="AO795" s="80"/>
      <c r="AP795" s="80"/>
      <c r="AQ795" s="80"/>
      <c r="AR795" s="80"/>
      <c r="AS795" s="78"/>
      <c r="AT795" s="96"/>
      <c r="AU795" s="97"/>
      <c r="AV795" s="98"/>
      <c r="AW795" s="99"/>
      <c r="AX795" s="100"/>
      <c r="AY795" s="100"/>
      <c r="AZ795" s="100"/>
      <c r="BA795" s="100"/>
      <c r="BB795" s="100"/>
      <c r="BC795" s="100"/>
      <c r="BD795" s="100"/>
      <c r="BE795" s="100"/>
      <c r="BF795" s="100"/>
      <c r="BG795" s="100"/>
      <c r="BH795" s="100"/>
      <c r="BI795" s="100"/>
      <c r="BJ795" s="100"/>
      <c r="BK795" s="100"/>
      <c r="BL795" s="100"/>
      <c r="BM795" s="100"/>
      <c r="BN795" s="100"/>
      <c r="BO795" s="100"/>
      <c r="BP795" s="100"/>
      <c r="BQ795" s="100"/>
    </row>
    <row r="796" spans="1:69">
      <c r="A796" s="25"/>
      <c r="C796" s="89"/>
      <c r="D796" s="84"/>
      <c r="E796" s="76"/>
      <c r="F796" s="91"/>
      <c r="G796" s="80"/>
      <c r="H796" s="81"/>
      <c r="I796" s="14"/>
      <c r="J796" s="92"/>
      <c r="K796" s="14"/>
      <c r="L796" s="78"/>
      <c r="M796" s="81"/>
      <c r="N796" s="14"/>
      <c r="O796" s="78"/>
      <c r="P796" s="78"/>
      <c r="Q796" s="93"/>
      <c r="R796" s="80"/>
      <c r="S796" s="80"/>
      <c r="T796" s="69"/>
      <c r="U796" s="78"/>
      <c r="V796" s="69"/>
      <c r="W796" s="80"/>
      <c r="X796" s="80"/>
      <c r="Y796" s="94"/>
      <c r="Z796" s="80"/>
      <c r="AA796" s="80"/>
      <c r="AB796" s="80"/>
      <c r="AC796" s="80"/>
      <c r="AD796" s="69"/>
      <c r="AE796" s="69"/>
      <c r="AF796" s="69"/>
      <c r="AG796" s="95"/>
      <c r="AH796" s="93"/>
      <c r="AI796" s="81"/>
      <c r="AJ796" s="80"/>
      <c r="AK796" s="80"/>
      <c r="AL796" s="78"/>
      <c r="AM796" s="80"/>
      <c r="AN796" s="80"/>
      <c r="AO796" s="80"/>
      <c r="AP796" s="80"/>
      <c r="AQ796" s="80"/>
      <c r="AR796" s="80"/>
      <c r="AS796" s="78"/>
      <c r="AT796" s="96"/>
      <c r="AU796" s="97"/>
      <c r="AV796" s="98"/>
      <c r="AW796" s="99"/>
      <c r="AX796" s="100"/>
      <c r="AY796" s="100"/>
      <c r="AZ796" s="100"/>
      <c r="BA796" s="100"/>
      <c r="BB796" s="100"/>
      <c r="BC796" s="100"/>
      <c r="BD796" s="100"/>
      <c r="BE796" s="100"/>
      <c r="BF796" s="100"/>
      <c r="BG796" s="100"/>
      <c r="BH796" s="100"/>
      <c r="BI796" s="100"/>
      <c r="BJ796" s="100"/>
      <c r="BK796" s="100"/>
      <c r="BL796" s="100"/>
      <c r="BM796" s="100"/>
      <c r="BN796" s="100"/>
      <c r="BO796" s="100"/>
      <c r="BP796" s="100"/>
      <c r="BQ796" s="100"/>
    </row>
    <row r="797" spans="1:69">
      <c r="A797" s="25"/>
      <c r="C797" s="89"/>
      <c r="D797" s="84"/>
      <c r="E797" s="76"/>
      <c r="F797" s="91"/>
      <c r="G797" s="80"/>
      <c r="H797" s="81"/>
      <c r="I797" s="14"/>
      <c r="J797" s="92"/>
      <c r="K797" s="14"/>
      <c r="L797" s="78"/>
      <c r="M797" s="81"/>
      <c r="N797" s="14"/>
      <c r="O797" s="78"/>
      <c r="P797" s="78"/>
      <c r="Q797" s="93"/>
      <c r="R797" s="80"/>
      <c r="S797" s="80"/>
      <c r="T797" s="69"/>
      <c r="U797" s="78"/>
      <c r="V797" s="69"/>
      <c r="W797" s="80"/>
      <c r="X797" s="80"/>
      <c r="Y797" s="94"/>
      <c r="Z797" s="80"/>
      <c r="AA797" s="80"/>
      <c r="AB797" s="80"/>
      <c r="AC797" s="80"/>
      <c r="AD797" s="69"/>
      <c r="AE797" s="69"/>
      <c r="AF797" s="69"/>
      <c r="AG797" s="95"/>
      <c r="AH797" s="93"/>
      <c r="AI797" s="81"/>
      <c r="AJ797" s="80"/>
      <c r="AK797" s="80"/>
      <c r="AL797" s="78"/>
      <c r="AM797" s="80"/>
      <c r="AN797" s="80"/>
      <c r="AO797" s="80"/>
      <c r="AP797" s="80"/>
      <c r="AQ797" s="80"/>
      <c r="AR797" s="80"/>
      <c r="AS797" s="78"/>
      <c r="AT797" s="96"/>
      <c r="AU797" s="97"/>
      <c r="AV797" s="98"/>
      <c r="AW797" s="99"/>
      <c r="AX797" s="100"/>
      <c r="AY797" s="100"/>
      <c r="AZ797" s="100"/>
      <c r="BA797" s="100"/>
      <c r="BB797" s="100"/>
      <c r="BC797" s="100"/>
      <c r="BD797" s="100"/>
      <c r="BE797" s="100"/>
      <c r="BF797" s="100"/>
      <c r="BG797" s="100"/>
      <c r="BH797" s="100"/>
      <c r="BI797" s="100"/>
      <c r="BJ797" s="100"/>
      <c r="BK797" s="100"/>
      <c r="BL797" s="100"/>
      <c r="BM797" s="100"/>
      <c r="BN797" s="100"/>
      <c r="BO797" s="100"/>
      <c r="BP797" s="100"/>
      <c r="BQ797" s="100"/>
    </row>
    <row r="798" spans="1:69">
      <c r="A798" s="25"/>
      <c r="C798" s="89"/>
      <c r="D798" s="84"/>
      <c r="E798" s="76"/>
      <c r="F798" s="91"/>
      <c r="G798" s="80"/>
      <c r="H798" s="81"/>
      <c r="I798" s="14"/>
      <c r="J798" s="92"/>
      <c r="K798" s="14"/>
      <c r="L798" s="78"/>
      <c r="M798" s="81"/>
      <c r="N798" s="14"/>
      <c r="O798" s="78"/>
      <c r="P798" s="78"/>
      <c r="Q798" s="93"/>
      <c r="R798" s="80"/>
      <c r="S798" s="80"/>
      <c r="T798" s="69"/>
      <c r="U798" s="78"/>
      <c r="V798" s="69"/>
      <c r="W798" s="80"/>
      <c r="X798" s="80"/>
      <c r="Y798" s="94"/>
      <c r="Z798" s="80"/>
      <c r="AA798" s="80"/>
      <c r="AB798" s="80"/>
      <c r="AC798" s="80"/>
      <c r="AD798" s="69"/>
      <c r="AE798" s="69"/>
      <c r="AF798" s="69"/>
      <c r="AG798" s="95"/>
      <c r="AH798" s="93"/>
      <c r="AI798" s="81"/>
      <c r="AJ798" s="80"/>
      <c r="AK798" s="80"/>
      <c r="AL798" s="78"/>
      <c r="AM798" s="80"/>
      <c r="AN798" s="80"/>
      <c r="AO798" s="80"/>
      <c r="AP798" s="80"/>
      <c r="AQ798" s="80"/>
      <c r="AR798" s="80"/>
      <c r="AS798" s="78"/>
      <c r="AT798" s="96"/>
      <c r="AU798" s="97"/>
      <c r="AV798" s="98"/>
      <c r="AW798" s="99"/>
      <c r="AX798" s="100"/>
      <c r="AY798" s="100"/>
      <c r="AZ798" s="100"/>
      <c r="BA798" s="100"/>
      <c r="BB798" s="100"/>
      <c r="BC798" s="100"/>
      <c r="BD798" s="100"/>
      <c r="BE798" s="100"/>
      <c r="BF798" s="100"/>
      <c r="BG798" s="100"/>
      <c r="BH798" s="100"/>
      <c r="BI798" s="100"/>
      <c r="BJ798" s="100"/>
      <c r="BK798" s="100"/>
      <c r="BL798" s="100"/>
      <c r="BM798" s="100"/>
      <c r="BN798" s="100"/>
      <c r="BO798" s="100"/>
      <c r="BP798" s="100"/>
      <c r="BQ798" s="100"/>
    </row>
    <row r="799" spans="1:69">
      <c r="A799" s="25"/>
      <c r="C799" s="89"/>
      <c r="D799" s="84"/>
      <c r="E799" s="76"/>
      <c r="F799" s="91"/>
      <c r="G799" s="80"/>
      <c r="H799" s="81"/>
      <c r="I799" s="14"/>
      <c r="J799" s="92"/>
      <c r="K799" s="14"/>
      <c r="L799" s="78"/>
      <c r="M799" s="81"/>
      <c r="N799" s="14"/>
      <c r="O799" s="78"/>
      <c r="P799" s="78"/>
      <c r="Q799" s="93"/>
      <c r="R799" s="80"/>
      <c r="S799" s="80"/>
      <c r="T799" s="69"/>
      <c r="U799" s="78"/>
      <c r="V799" s="69"/>
      <c r="W799" s="80"/>
      <c r="X799" s="80"/>
      <c r="Y799" s="94"/>
      <c r="Z799" s="80"/>
      <c r="AA799" s="80"/>
      <c r="AB799" s="80"/>
      <c r="AC799" s="80"/>
      <c r="AD799" s="69"/>
      <c r="AE799" s="69"/>
      <c r="AF799" s="69"/>
      <c r="AG799" s="95"/>
      <c r="AH799" s="93"/>
      <c r="AI799" s="81"/>
      <c r="AJ799" s="80"/>
      <c r="AK799" s="80"/>
      <c r="AL799" s="78"/>
      <c r="AM799" s="80"/>
      <c r="AN799" s="80"/>
      <c r="AO799" s="80"/>
      <c r="AP799" s="80"/>
      <c r="AQ799" s="80"/>
      <c r="AR799" s="80"/>
      <c r="AS799" s="78"/>
      <c r="AT799" s="96"/>
      <c r="AU799" s="97"/>
      <c r="AV799" s="98"/>
      <c r="AW799" s="99"/>
      <c r="AX799" s="100"/>
      <c r="AY799" s="100"/>
      <c r="AZ799" s="100"/>
      <c r="BA799" s="100"/>
      <c r="BB799" s="100"/>
      <c r="BC799" s="100"/>
      <c r="BD799" s="100"/>
      <c r="BE799" s="100"/>
      <c r="BF799" s="100"/>
      <c r="BG799" s="100"/>
      <c r="BH799" s="100"/>
      <c r="BI799" s="100"/>
      <c r="BJ799" s="100"/>
      <c r="BK799" s="100"/>
      <c r="BL799" s="100"/>
      <c r="BM799" s="100"/>
      <c r="BN799" s="100"/>
      <c r="BO799" s="100"/>
      <c r="BP799" s="100"/>
      <c r="BQ799" s="100"/>
    </row>
    <row r="800" spans="1:69">
      <c r="A800" s="25"/>
      <c r="C800" s="89"/>
      <c r="D800" s="84"/>
      <c r="E800" s="76"/>
      <c r="F800" s="91"/>
      <c r="G800" s="80"/>
      <c r="H800" s="81"/>
      <c r="I800" s="14"/>
      <c r="J800" s="92"/>
      <c r="K800" s="14"/>
      <c r="L800" s="78"/>
      <c r="M800" s="81"/>
      <c r="N800" s="14"/>
      <c r="O800" s="78"/>
      <c r="P800" s="78"/>
      <c r="Q800" s="93"/>
      <c r="R800" s="80"/>
      <c r="S800" s="80"/>
      <c r="T800" s="69"/>
      <c r="U800" s="78"/>
      <c r="V800" s="69"/>
      <c r="W800" s="80"/>
      <c r="X800" s="80"/>
      <c r="Y800" s="94"/>
      <c r="Z800" s="80"/>
      <c r="AA800" s="80"/>
      <c r="AB800" s="80"/>
      <c r="AC800" s="80"/>
      <c r="AD800" s="69"/>
      <c r="AE800" s="69"/>
      <c r="AF800" s="69"/>
      <c r="AG800" s="95"/>
      <c r="AH800" s="93"/>
      <c r="AI800" s="81"/>
      <c r="AJ800" s="80"/>
      <c r="AK800" s="80"/>
      <c r="AL800" s="78"/>
      <c r="AM800" s="80"/>
      <c r="AN800" s="80"/>
      <c r="AO800" s="80"/>
      <c r="AP800" s="80"/>
      <c r="AQ800" s="80"/>
      <c r="AR800" s="80"/>
      <c r="AS800" s="78"/>
      <c r="AT800" s="96"/>
      <c r="AU800" s="97"/>
      <c r="AV800" s="98"/>
      <c r="AW800" s="99"/>
      <c r="AX800" s="100"/>
      <c r="AY800" s="100"/>
      <c r="AZ800" s="100"/>
      <c r="BA800" s="100"/>
      <c r="BB800" s="100"/>
      <c r="BC800" s="100"/>
      <c r="BD800" s="100"/>
      <c r="BE800" s="100"/>
      <c r="BF800" s="100"/>
      <c r="BG800" s="100"/>
      <c r="BH800" s="100"/>
      <c r="BI800" s="100"/>
      <c r="BJ800" s="100"/>
      <c r="BK800" s="100"/>
      <c r="BL800" s="100"/>
      <c r="BM800" s="100"/>
      <c r="BN800" s="100"/>
      <c r="BO800" s="100"/>
      <c r="BP800" s="100"/>
      <c r="BQ800" s="100"/>
    </row>
    <row r="801" spans="1:69">
      <c r="A801" s="25"/>
      <c r="C801" s="89"/>
      <c r="D801" s="84"/>
      <c r="E801" s="76"/>
      <c r="F801" s="91"/>
      <c r="G801" s="80"/>
      <c r="H801" s="81"/>
      <c r="I801" s="14"/>
      <c r="J801" s="92"/>
      <c r="K801" s="14"/>
      <c r="L801" s="78"/>
      <c r="M801" s="81"/>
      <c r="N801" s="14"/>
      <c r="O801" s="78"/>
      <c r="P801" s="78"/>
      <c r="Q801" s="93"/>
      <c r="R801" s="80"/>
      <c r="S801" s="80"/>
      <c r="T801" s="69"/>
      <c r="U801" s="78"/>
      <c r="V801" s="69"/>
      <c r="W801" s="80"/>
      <c r="X801" s="80"/>
      <c r="Y801" s="94"/>
      <c r="Z801" s="80"/>
      <c r="AA801" s="80"/>
      <c r="AB801" s="80"/>
      <c r="AC801" s="80"/>
      <c r="AD801" s="69"/>
      <c r="AE801" s="69"/>
      <c r="AF801" s="69"/>
      <c r="AG801" s="95"/>
      <c r="AH801" s="93"/>
      <c r="AI801" s="81"/>
      <c r="AJ801" s="80"/>
      <c r="AK801" s="80"/>
      <c r="AL801" s="78"/>
      <c r="AM801" s="80"/>
      <c r="AN801" s="80"/>
      <c r="AO801" s="80"/>
      <c r="AP801" s="80"/>
      <c r="AQ801" s="80"/>
      <c r="AR801" s="80"/>
      <c r="AS801" s="78"/>
      <c r="AT801" s="96"/>
      <c r="AU801" s="97"/>
      <c r="AV801" s="98"/>
      <c r="AW801" s="99"/>
      <c r="AX801" s="100"/>
      <c r="AY801" s="100"/>
      <c r="AZ801" s="100"/>
      <c r="BA801" s="100"/>
      <c r="BB801" s="100"/>
      <c r="BC801" s="100"/>
      <c r="BD801" s="100"/>
      <c r="BE801" s="100"/>
      <c r="BF801" s="100"/>
      <c r="BG801" s="100"/>
      <c r="BH801" s="100"/>
      <c r="BI801" s="100"/>
      <c r="BJ801" s="100"/>
      <c r="BK801" s="100"/>
      <c r="BL801" s="100"/>
      <c r="BM801" s="100"/>
      <c r="BN801" s="100"/>
      <c r="BO801" s="100"/>
      <c r="BP801" s="100"/>
      <c r="BQ801" s="100"/>
    </row>
    <row r="802" spans="1:69">
      <c r="A802" s="25"/>
      <c r="C802" s="89"/>
      <c r="D802" s="84"/>
      <c r="E802" s="76"/>
      <c r="F802" s="91"/>
      <c r="G802" s="80"/>
      <c r="H802" s="81"/>
      <c r="I802" s="14"/>
      <c r="J802" s="92"/>
      <c r="K802" s="14"/>
      <c r="L802" s="78"/>
      <c r="M802" s="81"/>
      <c r="N802" s="14"/>
      <c r="O802" s="78"/>
      <c r="P802" s="78"/>
      <c r="Q802" s="93"/>
      <c r="R802" s="80"/>
      <c r="S802" s="80"/>
      <c r="T802" s="69"/>
      <c r="U802" s="78"/>
      <c r="V802" s="69"/>
      <c r="W802" s="80"/>
      <c r="X802" s="80"/>
      <c r="Y802" s="94"/>
      <c r="Z802" s="80"/>
      <c r="AA802" s="80"/>
      <c r="AB802" s="80"/>
      <c r="AC802" s="80"/>
      <c r="AD802" s="69"/>
      <c r="AE802" s="69"/>
      <c r="AF802" s="69"/>
      <c r="AG802" s="95"/>
      <c r="AH802" s="93"/>
      <c r="AI802" s="81"/>
      <c r="AJ802" s="80"/>
      <c r="AK802" s="80"/>
      <c r="AL802" s="78"/>
      <c r="AM802" s="80"/>
      <c r="AN802" s="80"/>
      <c r="AO802" s="80"/>
      <c r="AP802" s="80"/>
      <c r="AQ802" s="80"/>
      <c r="AR802" s="80"/>
      <c r="AS802" s="78"/>
      <c r="AT802" s="96"/>
      <c r="AU802" s="97"/>
      <c r="AV802" s="98"/>
      <c r="AW802" s="99"/>
      <c r="AX802" s="100"/>
      <c r="AY802" s="100"/>
      <c r="AZ802" s="100"/>
      <c r="BA802" s="100"/>
      <c r="BB802" s="100"/>
      <c r="BC802" s="100"/>
      <c r="BD802" s="100"/>
      <c r="BE802" s="100"/>
      <c r="BF802" s="100"/>
      <c r="BG802" s="100"/>
      <c r="BH802" s="100"/>
      <c r="BI802" s="100"/>
      <c r="BJ802" s="100"/>
      <c r="BK802" s="100"/>
      <c r="BL802" s="100"/>
      <c r="BM802" s="100"/>
      <c r="BN802" s="100"/>
      <c r="BO802" s="100"/>
      <c r="BP802" s="100"/>
      <c r="BQ802" s="100"/>
    </row>
    <row r="803" spans="1:69">
      <c r="A803" s="25"/>
      <c r="C803" s="89"/>
      <c r="D803" s="84"/>
      <c r="E803" s="76"/>
      <c r="F803" s="91"/>
      <c r="G803" s="80"/>
      <c r="H803" s="81"/>
      <c r="I803" s="14"/>
      <c r="J803" s="92"/>
      <c r="K803" s="14"/>
      <c r="L803" s="78"/>
      <c r="M803" s="81"/>
      <c r="N803" s="14"/>
      <c r="O803" s="78"/>
      <c r="P803" s="78"/>
      <c r="Q803" s="93"/>
      <c r="R803" s="80"/>
      <c r="S803" s="80"/>
      <c r="T803" s="69"/>
      <c r="U803" s="78"/>
      <c r="V803" s="69"/>
      <c r="W803" s="80"/>
      <c r="X803" s="80"/>
      <c r="Y803" s="94"/>
      <c r="Z803" s="80"/>
      <c r="AA803" s="80"/>
      <c r="AB803" s="80"/>
      <c r="AC803" s="80"/>
      <c r="AD803" s="69"/>
      <c r="AE803" s="69"/>
      <c r="AF803" s="69"/>
      <c r="AG803" s="95"/>
      <c r="AH803" s="93"/>
      <c r="AI803" s="81"/>
      <c r="AJ803" s="80"/>
      <c r="AK803" s="80"/>
      <c r="AL803" s="78"/>
      <c r="AM803" s="80"/>
      <c r="AN803" s="80"/>
      <c r="AO803" s="80"/>
      <c r="AP803" s="80"/>
      <c r="AQ803" s="80"/>
      <c r="AR803" s="80"/>
      <c r="AS803" s="78"/>
      <c r="AT803" s="96"/>
      <c r="AU803" s="97"/>
      <c r="AV803" s="98"/>
      <c r="AW803" s="99"/>
      <c r="AX803" s="100"/>
      <c r="AY803" s="100"/>
      <c r="AZ803" s="100"/>
      <c r="BA803" s="100"/>
      <c r="BB803" s="100"/>
      <c r="BC803" s="100"/>
      <c r="BD803" s="100"/>
      <c r="BE803" s="100"/>
      <c r="BF803" s="100"/>
      <c r="BG803" s="100"/>
      <c r="BH803" s="100"/>
      <c r="BI803" s="100"/>
      <c r="BJ803" s="100"/>
      <c r="BK803" s="100"/>
      <c r="BL803" s="100"/>
      <c r="BM803" s="100"/>
      <c r="BN803" s="100"/>
      <c r="BO803" s="100"/>
      <c r="BP803" s="100"/>
      <c r="BQ803" s="100"/>
    </row>
    <row r="804" spans="1:69">
      <c r="A804" s="25"/>
      <c r="C804" s="89"/>
      <c r="D804" s="84"/>
      <c r="E804" s="76"/>
      <c r="F804" s="91"/>
      <c r="G804" s="80"/>
      <c r="H804" s="81"/>
      <c r="I804" s="14"/>
      <c r="J804" s="92"/>
      <c r="K804" s="14"/>
      <c r="L804" s="78"/>
      <c r="M804" s="81"/>
      <c r="N804" s="14"/>
      <c r="O804" s="78"/>
      <c r="P804" s="78"/>
      <c r="Q804" s="93"/>
      <c r="R804" s="80"/>
      <c r="S804" s="80"/>
      <c r="T804" s="69"/>
      <c r="U804" s="78"/>
      <c r="V804" s="69"/>
      <c r="W804" s="80"/>
      <c r="X804" s="80"/>
      <c r="Y804" s="94"/>
      <c r="Z804" s="80"/>
      <c r="AA804" s="80"/>
      <c r="AB804" s="80"/>
      <c r="AC804" s="80"/>
      <c r="AD804" s="69"/>
      <c r="AE804" s="69"/>
      <c r="AF804" s="69"/>
      <c r="AG804" s="95"/>
      <c r="AH804" s="93"/>
      <c r="AI804" s="81"/>
      <c r="AJ804" s="80"/>
      <c r="AK804" s="80"/>
      <c r="AL804" s="78"/>
      <c r="AM804" s="80"/>
      <c r="AN804" s="80"/>
      <c r="AO804" s="80"/>
      <c r="AP804" s="80"/>
      <c r="AQ804" s="80"/>
      <c r="AR804" s="80"/>
      <c r="AS804" s="78"/>
      <c r="AT804" s="96"/>
      <c r="AU804" s="97"/>
      <c r="AV804" s="98"/>
      <c r="AW804" s="99"/>
      <c r="AX804" s="100"/>
      <c r="AY804" s="100"/>
      <c r="AZ804" s="100"/>
      <c r="BA804" s="100"/>
      <c r="BB804" s="100"/>
      <c r="BC804" s="100"/>
      <c r="BD804" s="100"/>
      <c r="BE804" s="100"/>
      <c r="BF804" s="100"/>
      <c r="BG804" s="100"/>
      <c r="BH804" s="100"/>
      <c r="BI804" s="100"/>
      <c r="BJ804" s="100"/>
      <c r="BK804" s="100"/>
      <c r="BL804" s="100"/>
      <c r="BM804" s="100"/>
      <c r="BN804" s="100"/>
      <c r="BO804" s="100"/>
      <c r="BP804" s="100"/>
      <c r="BQ804" s="100"/>
    </row>
    <row r="805" spans="1:69">
      <c r="A805" s="25"/>
      <c r="C805" s="89"/>
      <c r="D805" s="84"/>
      <c r="E805" s="76"/>
      <c r="F805" s="91"/>
      <c r="G805" s="80"/>
      <c r="H805" s="81"/>
      <c r="I805" s="14"/>
      <c r="J805" s="92"/>
      <c r="K805" s="14"/>
      <c r="L805" s="78"/>
      <c r="M805" s="81"/>
      <c r="N805" s="14"/>
      <c r="O805" s="78"/>
      <c r="P805" s="78"/>
      <c r="Q805" s="93"/>
      <c r="R805" s="80"/>
      <c r="S805" s="80"/>
      <c r="T805" s="69"/>
      <c r="U805" s="78"/>
      <c r="V805" s="69"/>
      <c r="W805" s="80"/>
      <c r="X805" s="80"/>
      <c r="Y805" s="94"/>
      <c r="Z805" s="80"/>
      <c r="AA805" s="80"/>
      <c r="AB805" s="80"/>
      <c r="AC805" s="80"/>
      <c r="AD805" s="69"/>
      <c r="AE805" s="69"/>
      <c r="AF805" s="69"/>
      <c r="AG805" s="95"/>
      <c r="AH805" s="93"/>
      <c r="AI805" s="81"/>
      <c r="AJ805" s="80"/>
      <c r="AK805" s="80"/>
      <c r="AL805" s="78"/>
      <c r="AM805" s="80"/>
      <c r="AN805" s="80"/>
      <c r="AO805" s="80"/>
      <c r="AP805" s="80"/>
      <c r="AQ805" s="80"/>
      <c r="AR805" s="80"/>
      <c r="AS805" s="78"/>
      <c r="AT805" s="96"/>
      <c r="AU805" s="97"/>
      <c r="AV805" s="98"/>
      <c r="AW805" s="99"/>
      <c r="AX805" s="100"/>
      <c r="AY805" s="100"/>
      <c r="AZ805" s="100"/>
      <c r="BA805" s="100"/>
      <c r="BB805" s="100"/>
      <c r="BC805" s="100"/>
      <c r="BD805" s="100"/>
      <c r="BE805" s="100"/>
      <c r="BF805" s="100"/>
      <c r="BG805" s="100"/>
      <c r="BH805" s="100"/>
      <c r="BI805" s="100"/>
      <c r="BJ805" s="100"/>
      <c r="BK805" s="100"/>
      <c r="BL805" s="100"/>
      <c r="BM805" s="100"/>
      <c r="BN805" s="100"/>
      <c r="BO805" s="100"/>
      <c r="BP805" s="100"/>
      <c r="BQ805" s="100"/>
    </row>
    <row r="806" spans="1:69">
      <c r="A806" s="25"/>
      <c r="C806" s="89"/>
      <c r="D806" s="84"/>
      <c r="E806" s="76"/>
      <c r="F806" s="91"/>
      <c r="G806" s="80"/>
      <c r="H806" s="81"/>
      <c r="I806" s="14"/>
      <c r="J806" s="92"/>
      <c r="K806" s="14"/>
      <c r="L806" s="78"/>
      <c r="M806" s="81"/>
      <c r="N806" s="14"/>
      <c r="O806" s="78"/>
      <c r="P806" s="78"/>
      <c r="Q806" s="93"/>
      <c r="R806" s="80"/>
      <c r="S806" s="80"/>
      <c r="T806" s="69"/>
      <c r="U806" s="78"/>
      <c r="V806" s="69"/>
      <c r="W806" s="80"/>
      <c r="X806" s="80"/>
      <c r="Y806" s="94"/>
      <c r="Z806" s="80"/>
      <c r="AA806" s="80"/>
      <c r="AB806" s="80"/>
      <c r="AC806" s="80"/>
      <c r="AD806" s="69"/>
      <c r="AE806" s="69"/>
      <c r="AF806" s="69"/>
      <c r="AG806" s="95"/>
      <c r="AH806" s="93"/>
      <c r="AI806" s="81"/>
      <c r="AJ806" s="80"/>
      <c r="AK806" s="80"/>
      <c r="AL806" s="78"/>
      <c r="AM806" s="80"/>
      <c r="AN806" s="80"/>
      <c r="AO806" s="80"/>
      <c r="AP806" s="80"/>
      <c r="AQ806" s="80"/>
      <c r="AR806" s="80"/>
      <c r="AS806" s="78"/>
      <c r="AT806" s="96"/>
      <c r="AU806" s="97"/>
      <c r="AV806" s="98"/>
      <c r="AW806" s="99"/>
      <c r="AX806" s="100"/>
      <c r="AY806" s="100"/>
      <c r="AZ806" s="100"/>
      <c r="BA806" s="100"/>
      <c r="BB806" s="100"/>
      <c r="BC806" s="100"/>
      <c r="BD806" s="100"/>
      <c r="BE806" s="100"/>
      <c r="BF806" s="100"/>
      <c r="BG806" s="100"/>
      <c r="BH806" s="100"/>
      <c r="BI806" s="100"/>
      <c r="BJ806" s="100"/>
      <c r="BK806" s="100"/>
      <c r="BL806" s="100"/>
      <c r="BM806" s="100"/>
      <c r="BN806" s="100"/>
      <c r="BO806" s="100"/>
      <c r="BP806" s="100"/>
      <c r="BQ806" s="100"/>
    </row>
    <row r="807" spans="1:69">
      <c r="A807" s="25"/>
      <c r="C807" s="89"/>
      <c r="D807" s="84"/>
      <c r="E807" s="76"/>
      <c r="F807" s="91"/>
      <c r="G807" s="80"/>
      <c r="H807" s="81"/>
      <c r="I807" s="14"/>
      <c r="J807" s="92"/>
      <c r="K807" s="14"/>
      <c r="L807" s="78"/>
      <c r="M807" s="81"/>
      <c r="N807" s="14"/>
      <c r="O807" s="78"/>
      <c r="P807" s="78"/>
      <c r="Q807" s="93"/>
      <c r="R807" s="80"/>
      <c r="S807" s="80"/>
      <c r="T807" s="69"/>
      <c r="U807" s="78"/>
      <c r="V807" s="69"/>
      <c r="W807" s="80"/>
      <c r="X807" s="80"/>
      <c r="Y807" s="94"/>
      <c r="Z807" s="80"/>
      <c r="AA807" s="80"/>
      <c r="AB807" s="80"/>
      <c r="AC807" s="80"/>
      <c r="AD807" s="69"/>
      <c r="AE807" s="69"/>
      <c r="AF807" s="69"/>
      <c r="AG807" s="95"/>
      <c r="AH807" s="93"/>
      <c r="AI807" s="81"/>
      <c r="AJ807" s="80"/>
      <c r="AK807" s="80"/>
      <c r="AL807" s="78"/>
      <c r="AM807" s="80"/>
      <c r="AN807" s="80"/>
      <c r="AO807" s="80"/>
      <c r="AP807" s="80"/>
      <c r="AQ807" s="80"/>
      <c r="AR807" s="80"/>
      <c r="AS807" s="78"/>
      <c r="AT807" s="96"/>
      <c r="AU807" s="97"/>
      <c r="AV807" s="98"/>
      <c r="AW807" s="99"/>
      <c r="AX807" s="100"/>
      <c r="AY807" s="100"/>
      <c r="AZ807" s="100"/>
      <c r="BA807" s="100"/>
      <c r="BB807" s="100"/>
      <c r="BC807" s="100"/>
      <c r="BD807" s="100"/>
      <c r="BE807" s="100"/>
      <c r="BF807" s="100"/>
      <c r="BG807" s="100"/>
      <c r="BH807" s="100"/>
      <c r="BI807" s="100"/>
      <c r="BJ807" s="100"/>
      <c r="BK807" s="100"/>
      <c r="BL807" s="100"/>
      <c r="BM807" s="100"/>
      <c r="BN807" s="100"/>
      <c r="BO807" s="100"/>
      <c r="BP807" s="100"/>
      <c r="BQ807" s="100"/>
    </row>
    <row r="808" spans="1:69">
      <c r="A808" s="25"/>
      <c r="C808" s="89"/>
      <c r="D808" s="84"/>
      <c r="E808" s="76"/>
      <c r="F808" s="91"/>
      <c r="G808" s="80"/>
      <c r="H808" s="81"/>
      <c r="I808" s="14"/>
      <c r="J808" s="92"/>
      <c r="K808" s="14"/>
      <c r="L808" s="78"/>
      <c r="M808" s="81"/>
      <c r="N808" s="14"/>
      <c r="O808" s="78"/>
      <c r="P808" s="78"/>
      <c r="Q808" s="93"/>
      <c r="R808" s="80"/>
      <c r="S808" s="80"/>
      <c r="T808" s="69"/>
      <c r="U808" s="78"/>
      <c r="V808" s="69"/>
      <c r="W808" s="80"/>
      <c r="X808" s="80"/>
      <c r="Y808" s="94"/>
      <c r="Z808" s="80"/>
      <c r="AA808" s="80"/>
      <c r="AB808" s="80"/>
      <c r="AC808" s="80"/>
      <c r="AD808" s="69"/>
      <c r="AE808" s="69"/>
      <c r="AF808" s="69"/>
      <c r="AG808" s="95"/>
      <c r="AH808" s="93"/>
      <c r="AI808" s="81"/>
      <c r="AJ808" s="80"/>
      <c r="AK808" s="80"/>
      <c r="AL808" s="78"/>
      <c r="AM808" s="80"/>
      <c r="AN808" s="80"/>
      <c r="AO808" s="80"/>
      <c r="AP808" s="80"/>
      <c r="AQ808" s="80"/>
      <c r="AR808" s="80"/>
      <c r="AS808" s="78"/>
      <c r="AT808" s="96"/>
      <c r="AU808" s="97"/>
      <c r="AV808" s="98"/>
      <c r="AW808" s="99"/>
      <c r="AX808" s="100"/>
      <c r="AY808" s="100"/>
      <c r="AZ808" s="100"/>
      <c r="BA808" s="100"/>
      <c r="BB808" s="100"/>
      <c r="BC808" s="100"/>
      <c r="BD808" s="100"/>
      <c r="BE808" s="100"/>
      <c r="BF808" s="100"/>
      <c r="BG808" s="100"/>
      <c r="BH808" s="100"/>
      <c r="BI808" s="100"/>
      <c r="BJ808" s="100"/>
      <c r="BK808" s="100"/>
      <c r="BL808" s="100"/>
      <c r="BM808" s="100"/>
      <c r="BN808" s="100"/>
      <c r="BO808" s="100"/>
      <c r="BP808" s="100"/>
      <c r="BQ808" s="100"/>
    </row>
    <row r="809" spans="1:69">
      <c r="A809" s="25"/>
      <c r="C809" s="89"/>
      <c r="D809" s="84"/>
      <c r="E809" s="76"/>
      <c r="F809" s="91"/>
      <c r="G809" s="80"/>
      <c r="H809" s="81"/>
      <c r="I809" s="14"/>
      <c r="J809" s="92"/>
      <c r="K809" s="14"/>
      <c r="L809" s="78"/>
      <c r="M809" s="81"/>
      <c r="N809" s="14"/>
      <c r="O809" s="78"/>
      <c r="P809" s="78"/>
      <c r="Q809" s="93"/>
      <c r="R809" s="80"/>
      <c r="S809" s="80"/>
      <c r="T809" s="69"/>
      <c r="U809" s="78"/>
      <c r="V809" s="69"/>
      <c r="W809" s="80"/>
      <c r="X809" s="80"/>
      <c r="Y809" s="94"/>
      <c r="Z809" s="80"/>
      <c r="AA809" s="80"/>
      <c r="AB809" s="80"/>
      <c r="AC809" s="80"/>
      <c r="AD809" s="69"/>
      <c r="AE809" s="69"/>
      <c r="AF809" s="69"/>
      <c r="AG809" s="95"/>
      <c r="AH809" s="93"/>
      <c r="AI809" s="81"/>
      <c r="AJ809" s="80"/>
      <c r="AK809" s="80"/>
      <c r="AL809" s="78"/>
      <c r="AM809" s="80"/>
      <c r="AN809" s="80"/>
      <c r="AO809" s="80"/>
      <c r="AP809" s="80"/>
      <c r="AQ809" s="80"/>
      <c r="AR809" s="80"/>
      <c r="AS809" s="78"/>
      <c r="AT809" s="96"/>
      <c r="AU809" s="97"/>
      <c r="AV809" s="98"/>
      <c r="AW809" s="99"/>
      <c r="AX809" s="100"/>
      <c r="AY809" s="100"/>
      <c r="AZ809" s="100"/>
      <c r="BA809" s="100"/>
      <c r="BB809" s="100"/>
      <c r="BC809" s="100"/>
      <c r="BD809" s="100"/>
      <c r="BE809" s="100"/>
      <c r="BF809" s="100"/>
      <c r="BG809" s="100"/>
      <c r="BH809" s="100"/>
      <c r="BI809" s="100"/>
      <c r="BJ809" s="100"/>
      <c r="BK809" s="100"/>
      <c r="BL809" s="100"/>
      <c r="BM809" s="100"/>
      <c r="BN809" s="100"/>
      <c r="BO809" s="100"/>
      <c r="BP809" s="100"/>
      <c r="BQ809" s="100"/>
    </row>
    <row r="810" spans="1:69">
      <c r="A810" s="25"/>
      <c r="C810" s="89"/>
      <c r="D810" s="84"/>
      <c r="E810" s="76"/>
      <c r="F810" s="91"/>
      <c r="G810" s="80"/>
      <c r="H810" s="81"/>
      <c r="I810" s="14"/>
      <c r="J810" s="92"/>
      <c r="K810" s="14"/>
      <c r="L810" s="78"/>
      <c r="M810" s="81"/>
      <c r="N810" s="14"/>
      <c r="O810" s="78"/>
      <c r="P810" s="78"/>
      <c r="Q810" s="93"/>
      <c r="R810" s="80"/>
      <c r="S810" s="80"/>
      <c r="T810" s="69"/>
      <c r="U810" s="78"/>
      <c r="V810" s="69"/>
      <c r="W810" s="80"/>
      <c r="X810" s="80"/>
      <c r="Y810" s="94"/>
      <c r="Z810" s="80"/>
      <c r="AA810" s="80"/>
      <c r="AB810" s="80"/>
      <c r="AC810" s="80"/>
      <c r="AD810" s="69"/>
      <c r="AE810" s="69"/>
      <c r="AF810" s="69"/>
      <c r="AG810" s="95"/>
      <c r="AH810" s="93"/>
      <c r="AI810" s="81"/>
      <c r="AJ810" s="80"/>
      <c r="AK810" s="80"/>
      <c r="AL810" s="78"/>
      <c r="AM810" s="80"/>
      <c r="AN810" s="80"/>
      <c r="AO810" s="80"/>
      <c r="AP810" s="80"/>
      <c r="AQ810" s="80"/>
      <c r="AR810" s="80"/>
      <c r="AS810" s="78"/>
      <c r="AT810" s="96"/>
      <c r="AU810" s="97"/>
      <c r="AV810" s="98"/>
      <c r="AW810" s="99"/>
      <c r="AX810" s="100"/>
      <c r="AY810" s="100"/>
      <c r="AZ810" s="100"/>
      <c r="BA810" s="100"/>
      <c r="BB810" s="100"/>
      <c r="BC810" s="100"/>
      <c r="BD810" s="100"/>
      <c r="BE810" s="100"/>
      <c r="BF810" s="100"/>
      <c r="BG810" s="100"/>
      <c r="BH810" s="100"/>
      <c r="BI810" s="100"/>
      <c r="BJ810" s="100"/>
      <c r="BK810" s="100"/>
      <c r="BL810" s="100"/>
      <c r="BM810" s="100"/>
      <c r="BN810" s="100"/>
      <c r="BO810" s="100"/>
      <c r="BP810" s="100"/>
      <c r="BQ810" s="100"/>
    </row>
    <row r="811" spans="1:69">
      <c r="A811" s="25"/>
      <c r="C811" s="89"/>
      <c r="D811" s="84"/>
      <c r="E811" s="76"/>
      <c r="F811" s="91"/>
      <c r="G811" s="80"/>
      <c r="H811" s="81"/>
      <c r="I811" s="14"/>
      <c r="J811" s="92"/>
      <c r="K811" s="14"/>
      <c r="L811" s="78"/>
      <c r="M811" s="81"/>
      <c r="N811" s="14"/>
      <c r="O811" s="78"/>
      <c r="P811" s="78"/>
      <c r="Q811" s="93"/>
      <c r="R811" s="80"/>
      <c r="S811" s="80"/>
      <c r="T811" s="69"/>
      <c r="U811" s="78"/>
      <c r="V811" s="69"/>
      <c r="W811" s="80"/>
      <c r="X811" s="80"/>
      <c r="Y811" s="94"/>
      <c r="Z811" s="80"/>
      <c r="AA811" s="80"/>
      <c r="AB811" s="80"/>
      <c r="AC811" s="80"/>
      <c r="AD811" s="69"/>
      <c r="AE811" s="69"/>
      <c r="AF811" s="69"/>
      <c r="AG811" s="95"/>
      <c r="AH811" s="93"/>
      <c r="AI811" s="81"/>
      <c r="AJ811" s="80"/>
      <c r="AK811" s="80"/>
      <c r="AL811" s="78"/>
      <c r="AM811" s="80"/>
      <c r="AN811" s="80"/>
      <c r="AO811" s="80"/>
      <c r="AP811" s="80"/>
      <c r="AQ811" s="80"/>
      <c r="AR811" s="80"/>
      <c r="AS811" s="78"/>
      <c r="AT811" s="96"/>
      <c r="AU811" s="97"/>
      <c r="AV811" s="98"/>
      <c r="AW811" s="99"/>
      <c r="AX811" s="100"/>
      <c r="AY811" s="100"/>
      <c r="AZ811" s="100"/>
      <c r="BA811" s="100"/>
      <c r="BB811" s="100"/>
      <c r="BC811" s="100"/>
      <c r="BD811" s="100"/>
      <c r="BE811" s="100"/>
      <c r="BF811" s="100"/>
      <c r="BG811" s="100"/>
      <c r="BH811" s="100"/>
      <c r="BI811" s="100"/>
      <c r="BJ811" s="100"/>
      <c r="BK811" s="100"/>
      <c r="BL811" s="100"/>
      <c r="BM811" s="100"/>
      <c r="BN811" s="100"/>
      <c r="BO811" s="100"/>
      <c r="BP811" s="100"/>
      <c r="BQ811" s="100"/>
    </row>
    <row r="812" spans="1:69">
      <c r="A812" s="25"/>
      <c r="C812" s="89"/>
      <c r="D812" s="84"/>
      <c r="E812" s="76"/>
      <c r="F812" s="91"/>
      <c r="G812" s="80"/>
      <c r="H812" s="81"/>
      <c r="I812" s="14"/>
      <c r="J812" s="92"/>
      <c r="K812" s="14"/>
      <c r="L812" s="78"/>
      <c r="M812" s="81"/>
      <c r="N812" s="14"/>
      <c r="O812" s="78"/>
      <c r="P812" s="78"/>
      <c r="Q812" s="93"/>
      <c r="R812" s="80"/>
      <c r="S812" s="80"/>
      <c r="T812" s="69"/>
      <c r="U812" s="78"/>
      <c r="V812" s="69"/>
      <c r="W812" s="80"/>
      <c r="X812" s="80"/>
      <c r="Y812" s="94"/>
      <c r="Z812" s="80"/>
      <c r="AA812" s="80"/>
      <c r="AB812" s="80"/>
      <c r="AC812" s="80"/>
      <c r="AD812" s="69"/>
      <c r="AE812" s="69"/>
      <c r="AF812" s="69"/>
      <c r="AG812" s="95"/>
      <c r="AH812" s="93"/>
      <c r="AI812" s="81"/>
      <c r="AJ812" s="80"/>
      <c r="AK812" s="80"/>
      <c r="AL812" s="78"/>
      <c r="AM812" s="80"/>
      <c r="AN812" s="80"/>
      <c r="AO812" s="80"/>
      <c r="AP812" s="80"/>
      <c r="AQ812" s="80"/>
      <c r="AR812" s="80"/>
      <c r="AS812" s="78"/>
      <c r="AT812" s="96"/>
      <c r="AU812" s="97"/>
      <c r="AV812" s="98"/>
      <c r="AW812" s="99"/>
      <c r="AX812" s="100"/>
      <c r="AY812" s="100"/>
      <c r="AZ812" s="100"/>
      <c r="BA812" s="100"/>
      <c r="BB812" s="100"/>
      <c r="BC812" s="100"/>
      <c r="BD812" s="100"/>
      <c r="BE812" s="100"/>
      <c r="BF812" s="100"/>
      <c r="BG812" s="100"/>
      <c r="BH812" s="100"/>
      <c r="BI812" s="100"/>
      <c r="BJ812" s="100"/>
      <c r="BK812" s="100"/>
      <c r="BL812" s="100"/>
      <c r="BM812" s="100"/>
      <c r="BN812" s="100"/>
      <c r="BO812" s="100"/>
      <c r="BP812" s="100"/>
      <c r="BQ812" s="100"/>
    </row>
    <row r="813" spans="1:69">
      <c r="A813" s="25"/>
      <c r="C813" s="89"/>
      <c r="D813" s="84"/>
      <c r="E813" s="76"/>
      <c r="F813" s="91"/>
      <c r="G813" s="80"/>
      <c r="H813" s="81"/>
      <c r="I813" s="14"/>
      <c r="J813" s="92"/>
      <c r="K813" s="14"/>
      <c r="L813" s="78"/>
      <c r="M813" s="81"/>
      <c r="N813" s="14"/>
      <c r="O813" s="78"/>
      <c r="P813" s="78"/>
      <c r="Q813" s="93"/>
      <c r="R813" s="80"/>
      <c r="S813" s="80"/>
      <c r="T813" s="69"/>
      <c r="U813" s="78"/>
      <c r="V813" s="69"/>
      <c r="W813" s="80"/>
      <c r="X813" s="80"/>
      <c r="Y813" s="94"/>
      <c r="Z813" s="80"/>
      <c r="AA813" s="80"/>
      <c r="AB813" s="80"/>
      <c r="AC813" s="80"/>
      <c r="AD813" s="69"/>
      <c r="AE813" s="69"/>
      <c r="AF813" s="69"/>
      <c r="AG813" s="95"/>
      <c r="AH813" s="93"/>
      <c r="AI813" s="81"/>
      <c r="AJ813" s="80"/>
      <c r="AK813" s="80"/>
      <c r="AL813" s="78"/>
      <c r="AM813" s="80"/>
      <c r="AN813" s="80"/>
      <c r="AO813" s="80"/>
      <c r="AP813" s="80"/>
      <c r="AQ813" s="80"/>
      <c r="AR813" s="80"/>
      <c r="AS813" s="78"/>
      <c r="AT813" s="96"/>
      <c r="AU813" s="97"/>
      <c r="AV813" s="98"/>
      <c r="AW813" s="99"/>
      <c r="AX813" s="100"/>
      <c r="AY813" s="100"/>
      <c r="AZ813" s="100"/>
      <c r="BA813" s="100"/>
      <c r="BB813" s="100"/>
      <c r="BC813" s="100"/>
      <c r="BD813" s="100"/>
      <c r="BE813" s="100"/>
      <c r="BF813" s="100"/>
      <c r="BG813" s="100"/>
      <c r="BH813" s="100"/>
      <c r="BI813" s="100"/>
      <c r="BJ813" s="100"/>
      <c r="BK813" s="100"/>
      <c r="BL813" s="100"/>
      <c r="BM813" s="100"/>
      <c r="BN813" s="100"/>
      <c r="BO813" s="100"/>
      <c r="BP813" s="100"/>
      <c r="BQ813" s="100"/>
    </row>
    <row r="814" spans="1:69">
      <c r="A814" s="25"/>
      <c r="C814" s="89"/>
      <c r="D814" s="84"/>
      <c r="E814" s="76"/>
      <c r="F814" s="91"/>
      <c r="G814" s="80"/>
      <c r="H814" s="81"/>
      <c r="I814" s="14"/>
      <c r="J814" s="92"/>
      <c r="K814" s="14"/>
      <c r="L814" s="78"/>
      <c r="M814" s="81"/>
      <c r="N814" s="14"/>
      <c r="O814" s="78"/>
      <c r="P814" s="78"/>
      <c r="Q814" s="93"/>
      <c r="R814" s="80"/>
      <c r="S814" s="80"/>
      <c r="T814" s="69"/>
      <c r="U814" s="78"/>
      <c r="V814" s="69"/>
      <c r="W814" s="80"/>
      <c r="X814" s="80"/>
      <c r="Y814" s="94"/>
      <c r="Z814" s="80"/>
      <c r="AA814" s="80"/>
      <c r="AB814" s="80"/>
      <c r="AC814" s="80"/>
      <c r="AD814" s="69"/>
      <c r="AE814" s="69"/>
      <c r="AF814" s="69"/>
      <c r="AG814" s="95"/>
      <c r="AH814" s="93"/>
      <c r="AI814" s="81"/>
      <c r="AJ814" s="80"/>
      <c r="AK814" s="80"/>
      <c r="AL814" s="78"/>
      <c r="AM814" s="80"/>
      <c r="AN814" s="80"/>
      <c r="AO814" s="80"/>
      <c r="AP814" s="80"/>
      <c r="AQ814" s="80"/>
      <c r="AR814" s="80"/>
      <c r="AS814" s="78"/>
      <c r="AT814" s="96"/>
      <c r="AU814" s="97"/>
      <c r="AV814" s="98"/>
      <c r="AW814" s="99"/>
      <c r="AX814" s="100"/>
      <c r="AY814" s="100"/>
      <c r="AZ814" s="100"/>
      <c r="BA814" s="100"/>
      <c r="BB814" s="100"/>
      <c r="BC814" s="100"/>
      <c r="BD814" s="100"/>
      <c r="BE814" s="100"/>
      <c r="BF814" s="100"/>
      <c r="BG814" s="100"/>
      <c r="BH814" s="100"/>
      <c r="BI814" s="100"/>
      <c r="BJ814" s="100"/>
      <c r="BK814" s="100"/>
      <c r="BL814" s="100"/>
      <c r="BM814" s="100"/>
      <c r="BN814" s="100"/>
      <c r="BO814" s="100"/>
      <c r="BP814" s="100"/>
      <c r="BQ814" s="100"/>
    </row>
    <row r="815" spans="1:69">
      <c r="A815" s="25"/>
      <c r="C815" s="89"/>
      <c r="D815" s="84"/>
      <c r="E815" s="76"/>
      <c r="F815" s="91"/>
      <c r="G815" s="80"/>
      <c r="H815" s="81"/>
      <c r="I815" s="14"/>
      <c r="J815" s="92"/>
      <c r="K815" s="14"/>
      <c r="L815" s="78"/>
      <c r="M815" s="81"/>
      <c r="N815" s="14"/>
      <c r="O815" s="78"/>
      <c r="P815" s="78"/>
      <c r="Q815" s="93"/>
      <c r="R815" s="80"/>
      <c r="S815" s="80"/>
      <c r="T815" s="69"/>
      <c r="U815" s="78"/>
      <c r="V815" s="69"/>
      <c r="W815" s="80"/>
      <c r="X815" s="80"/>
      <c r="Y815" s="94"/>
      <c r="Z815" s="80"/>
      <c r="AA815" s="80"/>
      <c r="AB815" s="80"/>
      <c r="AC815" s="80"/>
      <c r="AD815" s="69"/>
      <c r="AE815" s="69"/>
      <c r="AF815" s="69"/>
      <c r="AG815" s="95"/>
      <c r="AH815" s="93"/>
      <c r="AI815" s="81"/>
      <c r="AJ815" s="80"/>
      <c r="AK815" s="80"/>
      <c r="AL815" s="78"/>
      <c r="AM815" s="80"/>
      <c r="AN815" s="80"/>
      <c r="AO815" s="80"/>
      <c r="AP815" s="80"/>
      <c r="AQ815" s="80"/>
      <c r="AR815" s="80"/>
      <c r="AS815" s="78"/>
      <c r="AT815" s="96"/>
      <c r="AU815" s="97"/>
      <c r="AV815" s="98"/>
      <c r="AW815" s="99"/>
      <c r="AX815" s="100"/>
      <c r="AY815" s="100"/>
      <c r="AZ815" s="100"/>
      <c r="BA815" s="100"/>
      <c r="BB815" s="100"/>
      <c r="BC815" s="100"/>
      <c r="BD815" s="100"/>
      <c r="BE815" s="100"/>
      <c r="BF815" s="100"/>
      <c r="BG815" s="100"/>
      <c r="BH815" s="100"/>
      <c r="BI815" s="100"/>
      <c r="BJ815" s="100"/>
      <c r="BK815" s="100"/>
      <c r="BL815" s="100"/>
      <c r="BM815" s="100"/>
      <c r="BN815" s="100"/>
      <c r="BO815" s="100"/>
      <c r="BP815" s="100"/>
      <c r="BQ815" s="100"/>
    </row>
    <row r="816" spans="1:69">
      <c r="A816" s="25"/>
      <c r="C816" s="89"/>
      <c r="D816" s="84"/>
      <c r="E816" s="76"/>
      <c r="F816" s="91"/>
      <c r="G816" s="80"/>
      <c r="H816" s="81"/>
      <c r="I816" s="14"/>
      <c r="J816" s="92"/>
      <c r="K816" s="14"/>
      <c r="L816" s="78"/>
      <c r="M816" s="81"/>
      <c r="N816" s="14"/>
      <c r="O816" s="78"/>
      <c r="P816" s="78"/>
      <c r="Q816" s="93"/>
      <c r="R816" s="80"/>
      <c r="S816" s="80"/>
      <c r="T816" s="69"/>
      <c r="U816" s="78"/>
      <c r="V816" s="69"/>
      <c r="W816" s="80"/>
      <c r="X816" s="80"/>
      <c r="Y816" s="94"/>
      <c r="Z816" s="80"/>
      <c r="AA816" s="80"/>
      <c r="AB816" s="80"/>
      <c r="AC816" s="80"/>
      <c r="AD816" s="69"/>
      <c r="AE816" s="69"/>
      <c r="AF816" s="69"/>
      <c r="AG816" s="95"/>
      <c r="AH816" s="93"/>
      <c r="AI816" s="81"/>
      <c r="AJ816" s="80"/>
      <c r="AK816" s="80"/>
      <c r="AL816" s="78"/>
      <c r="AM816" s="80"/>
      <c r="AN816" s="80"/>
      <c r="AO816" s="80"/>
      <c r="AP816" s="80"/>
      <c r="AQ816" s="80"/>
      <c r="AR816" s="80"/>
      <c r="AS816" s="78"/>
      <c r="AT816" s="96"/>
      <c r="AU816" s="97"/>
      <c r="AV816" s="98"/>
      <c r="AW816" s="99"/>
      <c r="AX816" s="100"/>
      <c r="AY816" s="100"/>
      <c r="AZ816" s="100"/>
      <c r="BA816" s="100"/>
      <c r="BB816" s="100"/>
      <c r="BC816" s="100"/>
      <c r="BD816" s="100"/>
      <c r="BE816" s="100"/>
      <c r="BF816" s="100"/>
      <c r="BG816" s="100"/>
      <c r="BH816" s="100"/>
      <c r="BI816" s="100"/>
      <c r="BJ816" s="100"/>
      <c r="BK816" s="100"/>
      <c r="BL816" s="100"/>
      <c r="BM816" s="100"/>
      <c r="BN816" s="100"/>
      <c r="BO816" s="100"/>
      <c r="BP816" s="100"/>
      <c r="BQ816" s="100"/>
    </row>
    <row r="817" spans="1:69">
      <c r="A817" s="25"/>
      <c r="C817" s="89"/>
      <c r="D817" s="84"/>
      <c r="E817" s="76"/>
      <c r="F817" s="91"/>
      <c r="G817" s="80"/>
      <c r="H817" s="81"/>
      <c r="I817" s="14"/>
      <c r="J817" s="92"/>
      <c r="K817" s="14"/>
      <c r="L817" s="78"/>
      <c r="M817" s="81"/>
      <c r="N817" s="14"/>
      <c r="O817" s="78"/>
      <c r="P817" s="78"/>
      <c r="Q817" s="93"/>
      <c r="R817" s="80"/>
      <c r="S817" s="80"/>
      <c r="T817" s="69"/>
      <c r="U817" s="78"/>
      <c r="V817" s="69"/>
      <c r="W817" s="80"/>
      <c r="X817" s="80"/>
      <c r="Y817" s="94"/>
      <c r="Z817" s="80"/>
      <c r="AA817" s="80"/>
      <c r="AB817" s="80"/>
      <c r="AC817" s="80"/>
      <c r="AD817" s="69"/>
      <c r="AE817" s="69"/>
      <c r="AF817" s="69"/>
      <c r="AG817" s="95"/>
      <c r="AH817" s="93"/>
      <c r="AI817" s="81"/>
      <c r="AJ817" s="80"/>
      <c r="AK817" s="80"/>
      <c r="AL817" s="78"/>
      <c r="AM817" s="80"/>
      <c r="AN817" s="80"/>
      <c r="AO817" s="80"/>
      <c r="AP817" s="80"/>
      <c r="AQ817" s="80"/>
      <c r="AR817" s="80"/>
      <c r="AS817" s="78"/>
      <c r="AT817" s="96"/>
      <c r="AU817" s="97"/>
      <c r="AV817" s="98"/>
      <c r="AW817" s="99"/>
      <c r="AX817" s="100"/>
      <c r="AY817" s="100"/>
      <c r="AZ817" s="100"/>
      <c r="BA817" s="100"/>
      <c r="BB817" s="100"/>
      <c r="BC817" s="100"/>
      <c r="BD817" s="100"/>
      <c r="BE817" s="100"/>
      <c r="BF817" s="100"/>
      <c r="BG817" s="100"/>
      <c r="BH817" s="100"/>
      <c r="BI817" s="100"/>
      <c r="BJ817" s="100"/>
      <c r="BK817" s="100"/>
      <c r="BL817" s="100"/>
      <c r="BM817" s="100"/>
      <c r="BN817" s="100"/>
      <c r="BO817" s="100"/>
      <c r="BP817" s="100"/>
      <c r="BQ817" s="100"/>
    </row>
    <row r="818" spans="1:69">
      <c r="A818" s="25"/>
      <c r="C818" s="89"/>
      <c r="D818" s="84"/>
      <c r="E818" s="76"/>
      <c r="F818" s="91"/>
      <c r="G818" s="80"/>
      <c r="H818" s="81"/>
      <c r="I818" s="14"/>
      <c r="J818" s="92"/>
      <c r="K818" s="14"/>
      <c r="L818" s="78"/>
      <c r="M818" s="81"/>
      <c r="N818" s="14"/>
      <c r="O818" s="78"/>
      <c r="P818" s="78"/>
      <c r="Q818" s="93"/>
      <c r="R818" s="80"/>
      <c r="S818" s="80"/>
      <c r="T818" s="69"/>
      <c r="U818" s="78"/>
      <c r="V818" s="69"/>
      <c r="W818" s="80"/>
      <c r="X818" s="80"/>
      <c r="Y818" s="94"/>
      <c r="Z818" s="80"/>
      <c r="AA818" s="80"/>
      <c r="AB818" s="80"/>
      <c r="AC818" s="80"/>
      <c r="AD818" s="69"/>
      <c r="AE818" s="69"/>
      <c r="AF818" s="69"/>
      <c r="AG818" s="95"/>
      <c r="AH818" s="93"/>
      <c r="AI818" s="81"/>
      <c r="AJ818" s="80"/>
      <c r="AK818" s="80"/>
      <c r="AL818" s="78"/>
      <c r="AM818" s="80"/>
      <c r="AN818" s="80"/>
      <c r="AO818" s="80"/>
      <c r="AP818" s="80"/>
      <c r="AQ818" s="80"/>
      <c r="AR818" s="80"/>
      <c r="AS818" s="78"/>
      <c r="AT818" s="96"/>
      <c r="AU818" s="97"/>
      <c r="AV818" s="98"/>
      <c r="AW818" s="99"/>
      <c r="AX818" s="100"/>
      <c r="AY818" s="100"/>
      <c r="AZ818" s="100"/>
      <c r="BA818" s="100"/>
      <c r="BB818" s="100"/>
      <c r="BC818" s="100"/>
      <c r="BD818" s="100"/>
      <c r="BE818" s="100"/>
      <c r="BF818" s="100"/>
      <c r="BG818" s="100"/>
      <c r="BH818" s="100"/>
      <c r="BI818" s="100"/>
      <c r="BJ818" s="100"/>
      <c r="BK818" s="100"/>
      <c r="BL818" s="100"/>
      <c r="BM818" s="100"/>
      <c r="BN818" s="100"/>
      <c r="BO818" s="100"/>
      <c r="BP818" s="100"/>
      <c r="BQ818" s="100"/>
    </row>
    <row r="819" spans="1:69">
      <c r="A819" s="25"/>
      <c r="C819" s="89"/>
      <c r="D819" s="84"/>
      <c r="E819" s="76"/>
      <c r="F819" s="91"/>
      <c r="G819" s="80"/>
      <c r="H819" s="81"/>
      <c r="I819" s="14"/>
      <c r="J819" s="92"/>
      <c r="K819" s="14"/>
      <c r="L819" s="78"/>
      <c r="M819" s="81"/>
      <c r="N819" s="14"/>
      <c r="O819" s="78"/>
      <c r="P819" s="78"/>
      <c r="Q819" s="93"/>
      <c r="R819" s="80"/>
      <c r="S819" s="80"/>
      <c r="T819" s="69"/>
      <c r="U819" s="78"/>
      <c r="V819" s="69"/>
      <c r="W819" s="80"/>
      <c r="X819" s="80"/>
      <c r="Y819" s="94"/>
      <c r="Z819" s="80"/>
      <c r="AA819" s="80"/>
      <c r="AB819" s="80"/>
      <c r="AC819" s="80"/>
      <c r="AD819" s="69"/>
      <c r="AE819" s="69"/>
      <c r="AF819" s="69"/>
      <c r="AG819" s="95"/>
      <c r="AH819" s="93"/>
      <c r="AI819" s="81"/>
      <c r="AJ819" s="80"/>
      <c r="AK819" s="80"/>
      <c r="AL819" s="78"/>
      <c r="AM819" s="80"/>
      <c r="AN819" s="80"/>
      <c r="AO819" s="80"/>
      <c r="AP819" s="80"/>
      <c r="AQ819" s="80"/>
      <c r="AR819" s="80"/>
      <c r="AS819" s="78"/>
      <c r="AT819" s="96"/>
      <c r="AU819" s="97"/>
      <c r="AV819" s="98"/>
      <c r="AW819" s="99"/>
      <c r="AX819" s="100"/>
      <c r="AY819" s="100"/>
      <c r="AZ819" s="100"/>
      <c r="BA819" s="100"/>
      <c r="BB819" s="100"/>
      <c r="BC819" s="100"/>
      <c r="BD819" s="100"/>
      <c r="BE819" s="100"/>
      <c r="BF819" s="100"/>
      <c r="BG819" s="100"/>
      <c r="BH819" s="100"/>
      <c r="BI819" s="100"/>
      <c r="BJ819" s="100"/>
      <c r="BK819" s="100"/>
      <c r="BL819" s="100"/>
      <c r="BM819" s="100"/>
      <c r="BN819" s="100"/>
      <c r="BO819" s="100"/>
      <c r="BP819" s="100"/>
      <c r="BQ819" s="100"/>
    </row>
    <row r="820" spans="1:69">
      <c r="A820" s="25"/>
      <c r="C820" s="89"/>
      <c r="D820" s="84"/>
      <c r="E820" s="76"/>
      <c r="F820" s="91"/>
      <c r="G820" s="80"/>
      <c r="H820" s="81"/>
      <c r="I820" s="14"/>
      <c r="J820" s="92"/>
      <c r="K820" s="14"/>
      <c r="L820" s="78"/>
      <c r="M820" s="81"/>
      <c r="N820" s="14"/>
      <c r="O820" s="78"/>
      <c r="P820" s="78"/>
      <c r="Q820" s="93"/>
      <c r="R820" s="80"/>
      <c r="S820" s="80"/>
      <c r="T820" s="69"/>
      <c r="U820" s="78"/>
      <c r="V820" s="69"/>
      <c r="W820" s="80"/>
      <c r="X820" s="80"/>
      <c r="Y820" s="94"/>
      <c r="Z820" s="80"/>
      <c r="AA820" s="80"/>
      <c r="AB820" s="80"/>
      <c r="AC820" s="80"/>
      <c r="AD820" s="69"/>
      <c r="AE820" s="69"/>
      <c r="AF820" s="69"/>
      <c r="AG820" s="95"/>
      <c r="AH820" s="93"/>
      <c r="AI820" s="81"/>
      <c r="AJ820" s="80"/>
      <c r="AK820" s="80"/>
      <c r="AL820" s="78"/>
      <c r="AM820" s="80"/>
      <c r="AN820" s="80"/>
      <c r="AO820" s="80"/>
      <c r="AP820" s="80"/>
      <c r="AQ820" s="80"/>
      <c r="AR820" s="80"/>
      <c r="AS820" s="78"/>
      <c r="AT820" s="96"/>
      <c r="AU820" s="97"/>
      <c r="AV820" s="98"/>
      <c r="AW820" s="99"/>
      <c r="AX820" s="100"/>
      <c r="AY820" s="100"/>
      <c r="AZ820" s="100"/>
      <c r="BA820" s="100"/>
      <c r="BB820" s="100"/>
      <c r="BC820" s="100"/>
      <c r="BD820" s="100"/>
      <c r="BE820" s="100"/>
      <c r="BF820" s="100"/>
      <c r="BG820" s="100"/>
      <c r="BH820" s="100"/>
      <c r="BI820" s="100"/>
      <c r="BJ820" s="100"/>
      <c r="BK820" s="100"/>
      <c r="BL820" s="100"/>
      <c r="BM820" s="100"/>
      <c r="BN820" s="100"/>
      <c r="BO820" s="100"/>
      <c r="BP820" s="100"/>
      <c r="BQ820" s="100"/>
    </row>
    <row r="821" spans="1:69">
      <c r="A821" s="25"/>
      <c r="C821" s="89"/>
      <c r="D821" s="84"/>
      <c r="E821" s="76"/>
      <c r="F821" s="91"/>
      <c r="G821" s="80"/>
      <c r="H821" s="81"/>
      <c r="I821" s="14"/>
      <c r="J821" s="92"/>
      <c r="K821" s="14"/>
      <c r="L821" s="78"/>
      <c r="M821" s="81"/>
      <c r="N821" s="14"/>
      <c r="O821" s="78"/>
      <c r="P821" s="78"/>
      <c r="Q821" s="93"/>
      <c r="R821" s="80"/>
      <c r="S821" s="80"/>
      <c r="T821" s="69"/>
      <c r="U821" s="78"/>
      <c r="V821" s="69"/>
      <c r="W821" s="80"/>
      <c r="X821" s="80"/>
      <c r="Y821" s="94"/>
      <c r="Z821" s="80"/>
      <c r="AA821" s="80"/>
      <c r="AB821" s="80"/>
      <c r="AC821" s="80"/>
      <c r="AD821" s="69"/>
      <c r="AE821" s="69"/>
      <c r="AF821" s="69"/>
      <c r="AG821" s="95"/>
      <c r="AH821" s="93"/>
      <c r="AI821" s="81"/>
      <c r="AJ821" s="80"/>
      <c r="AK821" s="80"/>
      <c r="AL821" s="78"/>
      <c r="AM821" s="80"/>
      <c r="AN821" s="80"/>
      <c r="AO821" s="80"/>
      <c r="AP821" s="80"/>
      <c r="AQ821" s="80"/>
      <c r="AR821" s="80"/>
      <c r="AS821" s="78"/>
      <c r="AT821" s="96"/>
      <c r="AU821" s="97"/>
      <c r="AV821" s="98"/>
      <c r="AW821" s="99"/>
      <c r="AX821" s="100"/>
      <c r="AY821" s="100"/>
      <c r="AZ821" s="100"/>
      <c r="BA821" s="100"/>
      <c r="BB821" s="100"/>
      <c r="BC821" s="100"/>
      <c r="BD821" s="100"/>
      <c r="BE821" s="100"/>
      <c r="BF821" s="100"/>
      <c r="BG821" s="100"/>
      <c r="BH821" s="100"/>
      <c r="BI821" s="100"/>
      <c r="BJ821" s="100"/>
      <c r="BK821" s="100"/>
      <c r="BL821" s="100"/>
      <c r="BM821" s="100"/>
      <c r="BN821" s="100"/>
      <c r="BO821" s="100"/>
      <c r="BP821" s="100"/>
      <c r="BQ821" s="100"/>
    </row>
    <row r="822" spans="1:69">
      <c r="A822" s="25"/>
      <c r="C822" s="89"/>
      <c r="D822" s="84"/>
      <c r="E822" s="76"/>
      <c r="F822" s="91"/>
      <c r="G822" s="80"/>
      <c r="H822" s="81"/>
      <c r="I822" s="14"/>
      <c r="J822" s="92"/>
      <c r="K822" s="14"/>
      <c r="L822" s="78"/>
      <c r="M822" s="81"/>
      <c r="N822" s="14"/>
      <c r="O822" s="78"/>
      <c r="P822" s="78"/>
      <c r="Q822" s="93"/>
      <c r="R822" s="80"/>
      <c r="S822" s="80"/>
      <c r="T822" s="69"/>
      <c r="U822" s="78"/>
      <c r="V822" s="69"/>
      <c r="W822" s="80"/>
      <c r="X822" s="80"/>
      <c r="Y822" s="94"/>
      <c r="Z822" s="80"/>
      <c r="AA822" s="80"/>
      <c r="AB822" s="80"/>
      <c r="AC822" s="80"/>
      <c r="AD822" s="69"/>
      <c r="AE822" s="69"/>
      <c r="AF822" s="69"/>
      <c r="AG822" s="95"/>
      <c r="AH822" s="93"/>
      <c r="AI822" s="81"/>
      <c r="AJ822" s="80"/>
      <c r="AK822" s="80"/>
      <c r="AL822" s="78"/>
      <c r="AM822" s="80"/>
      <c r="AN822" s="80"/>
      <c r="AO822" s="80"/>
      <c r="AP822" s="80"/>
      <c r="AQ822" s="80"/>
      <c r="AR822" s="80"/>
      <c r="AS822" s="78"/>
      <c r="AT822" s="96"/>
      <c r="AU822" s="97"/>
      <c r="AV822" s="98"/>
      <c r="AW822" s="99"/>
      <c r="AX822" s="100"/>
      <c r="AY822" s="100"/>
      <c r="AZ822" s="100"/>
      <c r="BA822" s="100"/>
      <c r="BB822" s="100"/>
      <c r="BC822" s="100"/>
      <c r="BD822" s="100"/>
      <c r="BE822" s="100"/>
      <c r="BF822" s="100"/>
      <c r="BG822" s="100"/>
      <c r="BH822" s="100"/>
      <c r="BI822" s="100"/>
      <c r="BJ822" s="100"/>
      <c r="BK822" s="100"/>
      <c r="BL822" s="100"/>
      <c r="BM822" s="100"/>
      <c r="BN822" s="100"/>
      <c r="BO822" s="100"/>
      <c r="BP822" s="100"/>
      <c r="BQ822" s="100"/>
    </row>
    <row r="823" spans="1:69">
      <c r="A823" s="25"/>
      <c r="C823" s="89"/>
      <c r="D823" s="84"/>
      <c r="E823" s="76"/>
      <c r="F823" s="91"/>
      <c r="G823" s="80"/>
      <c r="H823" s="81"/>
      <c r="I823" s="14"/>
      <c r="J823" s="92"/>
      <c r="K823" s="14"/>
      <c r="L823" s="78"/>
      <c r="M823" s="81"/>
      <c r="N823" s="14"/>
      <c r="O823" s="78"/>
      <c r="P823" s="78"/>
      <c r="Q823" s="93"/>
      <c r="R823" s="80"/>
      <c r="S823" s="80"/>
      <c r="T823" s="69"/>
      <c r="U823" s="78"/>
      <c r="V823" s="69"/>
      <c r="W823" s="80"/>
      <c r="X823" s="80"/>
      <c r="Y823" s="94"/>
      <c r="Z823" s="80"/>
      <c r="AA823" s="80"/>
      <c r="AB823" s="80"/>
      <c r="AC823" s="80"/>
      <c r="AD823" s="69"/>
      <c r="AE823" s="69"/>
      <c r="AF823" s="69"/>
      <c r="AG823" s="95"/>
      <c r="AH823" s="93"/>
      <c r="AI823" s="81"/>
      <c r="AJ823" s="80"/>
      <c r="AK823" s="80"/>
      <c r="AL823" s="78"/>
      <c r="AM823" s="80"/>
      <c r="AN823" s="80"/>
      <c r="AO823" s="80"/>
      <c r="AP823" s="80"/>
      <c r="AQ823" s="80"/>
      <c r="AR823" s="80"/>
      <c r="AS823" s="78"/>
      <c r="AT823" s="96"/>
      <c r="AU823" s="97"/>
      <c r="AV823" s="98"/>
      <c r="AW823" s="99"/>
      <c r="AX823" s="100"/>
      <c r="AY823" s="100"/>
      <c r="AZ823" s="100"/>
      <c r="BA823" s="100"/>
      <c r="BB823" s="100"/>
      <c r="BC823" s="100"/>
      <c r="BD823" s="100"/>
      <c r="BE823" s="100"/>
      <c r="BF823" s="100"/>
      <c r="BG823" s="100"/>
      <c r="BH823" s="100"/>
      <c r="BI823" s="100"/>
      <c r="BJ823" s="100"/>
      <c r="BK823" s="100"/>
      <c r="BL823" s="100"/>
      <c r="BM823" s="100"/>
      <c r="BN823" s="100"/>
      <c r="BO823" s="100"/>
      <c r="BP823" s="100"/>
      <c r="BQ823" s="100"/>
    </row>
    <row r="824" spans="1:69">
      <c r="A824" s="25"/>
      <c r="C824" s="89"/>
      <c r="D824" s="84"/>
      <c r="E824" s="76"/>
      <c r="F824" s="91"/>
      <c r="G824" s="80"/>
      <c r="H824" s="81"/>
      <c r="I824" s="14"/>
      <c r="J824" s="92"/>
      <c r="K824" s="14"/>
      <c r="L824" s="78"/>
      <c r="M824" s="81"/>
      <c r="N824" s="14"/>
      <c r="O824" s="78"/>
      <c r="P824" s="78"/>
      <c r="Q824" s="93"/>
      <c r="R824" s="80"/>
      <c r="S824" s="80"/>
      <c r="T824" s="69"/>
      <c r="U824" s="78"/>
      <c r="V824" s="69"/>
      <c r="W824" s="80"/>
      <c r="X824" s="80"/>
      <c r="Y824" s="94"/>
      <c r="Z824" s="80"/>
      <c r="AA824" s="80"/>
      <c r="AB824" s="80"/>
      <c r="AC824" s="80"/>
      <c r="AD824" s="69"/>
      <c r="AE824" s="69"/>
      <c r="AF824" s="69"/>
      <c r="AG824" s="95"/>
      <c r="AH824" s="93"/>
      <c r="AI824" s="81"/>
      <c r="AJ824" s="80"/>
      <c r="AK824" s="80"/>
      <c r="AL824" s="78"/>
      <c r="AM824" s="80"/>
      <c r="AN824" s="80"/>
      <c r="AO824" s="80"/>
      <c r="AP824" s="80"/>
      <c r="AQ824" s="80"/>
      <c r="AR824" s="80"/>
      <c r="AS824" s="78"/>
      <c r="AT824" s="96"/>
      <c r="AU824" s="97"/>
      <c r="AV824" s="98"/>
      <c r="AW824" s="99"/>
      <c r="AX824" s="100"/>
      <c r="AY824" s="100"/>
      <c r="AZ824" s="100"/>
      <c r="BA824" s="100"/>
      <c r="BB824" s="100"/>
      <c r="BC824" s="100"/>
      <c r="BD824" s="100"/>
      <c r="BE824" s="100"/>
      <c r="BF824" s="100"/>
      <c r="BG824" s="100"/>
      <c r="BH824" s="100"/>
      <c r="BI824" s="100"/>
      <c r="BJ824" s="100"/>
      <c r="BK824" s="100"/>
      <c r="BL824" s="100"/>
      <c r="BM824" s="100"/>
      <c r="BN824" s="100"/>
      <c r="BO824" s="100"/>
      <c r="BP824" s="100"/>
      <c r="BQ824" s="100"/>
    </row>
    <row r="825" spans="1:69">
      <c r="A825" s="25"/>
      <c r="C825" s="89"/>
      <c r="D825" s="84"/>
      <c r="E825" s="76"/>
      <c r="F825" s="91"/>
      <c r="G825" s="80"/>
      <c r="H825" s="81"/>
      <c r="I825" s="14"/>
      <c r="J825" s="92"/>
      <c r="K825" s="14"/>
      <c r="L825" s="78"/>
      <c r="M825" s="81"/>
      <c r="N825" s="14"/>
      <c r="O825" s="78"/>
      <c r="P825" s="78"/>
      <c r="Q825" s="93"/>
      <c r="R825" s="80"/>
      <c r="S825" s="80"/>
      <c r="T825" s="69"/>
      <c r="U825" s="78"/>
      <c r="V825" s="69"/>
      <c r="W825" s="80"/>
      <c r="X825" s="80"/>
      <c r="Y825" s="94"/>
      <c r="Z825" s="80"/>
      <c r="AA825" s="80"/>
      <c r="AB825" s="80"/>
      <c r="AC825" s="80"/>
      <c r="AD825" s="69"/>
      <c r="AE825" s="69"/>
      <c r="AF825" s="69"/>
      <c r="AG825" s="95"/>
      <c r="AH825" s="93"/>
      <c r="AI825" s="81"/>
      <c r="AJ825" s="80"/>
      <c r="AK825" s="80"/>
      <c r="AL825" s="78"/>
      <c r="AM825" s="80"/>
      <c r="AN825" s="80"/>
      <c r="AO825" s="80"/>
      <c r="AP825" s="80"/>
      <c r="AQ825" s="80"/>
      <c r="AR825" s="80"/>
      <c r="AS825" s="78"/>
      <c r="AT825" s="96"/>
      <c r="AU825" s="97"/>
      <c r="AV825" s="98"/>
      <c r="AW825" s="99"/>
      <c r="AX825" s="100"/>
      <c r="AY825" s="100"/>
      <c r="AZ825" s="100"/>
      <c r="BA825" s="100"/>
      <c r="BB825" s="100"/>
      <c r="BC825" s="100"/>
      <c r="BD825" s="100"/>
      <c r="BE825" s="100"/>
      <c r="BF825" s="100"/>
      <c r="BG825" s="100"/>
      <c r="BH825" s="100"/>
      <c r="BI825" s="100"/>
      <c r="BJ825" s="100"/>
      <c r="BK825" s="100"/>
      <c r="BL825" s="100"/>
      <c r="BM825" s="100"/>
      <c r="BN825" s="100"/>
      <c r="BO825" s="100"/>
      <c r="BP825" s="100"/>
      <c r="BQ825" s="100"/>
    </row>
    <row r="826" spans="1:69">
      <c r="A826" s="25"/>
      <c r="C826" s="89"/>
      <c r="D826" s="84"/>
      <c r="E826" s="76"/>
      <c r="F826" s="91"/>
      <c r="G826" s="80"/>
      <c r="H826" s="81"/>
      <c r="I826" s="14"/>
      <c r="J826" s="92"/>
      <c r="K826" s="14"/>
      <c r="L826" s="78"/>
      <c r="M826" s="81"/>
      <c r="N826" s="14"/>
      <c r="O826" s="78"/>
      <c r="P826" s="78"/>
      <c r="Q826" s="93"/>
      <c r="R826" s="80"/>
      <c r="S826" s="80"/>
      <c r="T826" s="69"/>
      <c r="U826" s="78"/>
      <c r="V826" s="69"/>
      <c r="W826" s="80"/>
      <c r="X826" s="80"/>
      <c r="Y826" s="94"/>
      <c r="Z826" s="80"/>
      <c r="AA826" s="80"/>
      <c r="AB826" s="80"/>
      <c r="AC826" s="80"/>
      <c r="AD826" s="69"/>
      <c r="AE826" s="69"/>
      <c r="AF826" s="69"/>
      <c r="AG826" s="95"/>
      <c r="AH826" s="93"/>
      <c r="AI826" s="81"/>
      <c r="AJ826" s="80"/>
      <c r="AK826" s="80"/>
      <c r="AL826" s="78"/>
      <c r="AM826" s="80"/>
      <c r="AN826" s="80"/>
      <c r="AO826" s="80"/>
      <c r="AP826" s="80"/>
      <c r="AQ826" s="80"/>
      <c r="AR826" s="80"/>
      <c r="AS826" s="78"/>
      <c r="AT826" s="96"/>
      <c r="AU826" s="97"/>
      <c r="AV826" s="98"/>
      <c r="AW826" s="99"/>
      <c r="AX826" s="100"/>
      <c r="AY826" s="100"/>
      <c r="AZ826" s="100"/>
      <c r="BA826" s="100"/>
      <c r="BB826" s="100"/>
      <c r="BC826" s="100"/>
      <c r="BD826" s="100"/>
      <c r="BE826" s="100"/>
      <c r="BF826" s="100"/>
      <c r="BG826" s="100"/>
      <c r="BH826" s="100"/>
      <c r="BI826" s="100"/>
      <c r="BJ826" s="100"/>
      <c r="BK826" s="100"/>
      <c r="BL826" s="100"/>
      <c r="BM826" s="100"/>
      <c r="BN826" s="100"/>
      <c r="BO826" s="100"/>
      <c r="BP826" s="100"/>
      <c r="BQ826" s="100"/>
    </row>
    <row r="827" spans="1:69">
      <c r="A827" s="25"/>
      <c r="C827" s="89"/>
      <c r="D827" s="84"/>
      <c r="E827" s="76"/>
      <c r="F827" s="91"/>
      <c r="G827" s="80"/>
      <c r="H827" s="81"/>
      <c r="I827" s="14"/>
      <c r="J827" s="92"/>
      <c r="K827" s="14"/>
      <c r="L827" s="78"/>
      <c r="M827" s="81"/>
      <c r="N827" s="14"/>
      <c r="O827" s="78"/>
      <c r="P827" s="78"/>
      <c r="Q827" s="93"/>
      <c r="R827" s="80"/>
      <c r="S827" s="80"/>
      <c r="T827" s="69"/>
      <c r="U827" s="78"/>
      <c r="V827" s="69"/>
      <c r="W827" s="80"/>
      <c r="X827" s="80"/>
      <c r="Y827" s="94"/>
      <c r="Z827" s="80"/>
      <c r="AA827" s="80"/>
      <c r="AB827" s="80"/>
      <c r="AC827" s="80"/>
      <c r="AD827" s="69"/>
      <c r="AE827" s="69"/>
      <c r="AF827" s="69"/>
      <c r="AG827" s="95"/>
      <c r="AH827" s="93"/>
      <c r="AI827" s="81"/>
      <c r="AJ827" s="80"/>
      <c r="AK827" s="80"/>
      <c r="AL827" s="78"/>
      <c r="AM827" s="80"/>
      <c r="AN827" s="80"/>
      <c r="AO827" s="80"/>
      <c r="AP827" s="80"/>
      <c r="AQ827" s="80"/>
      <c r="AR827" s="80"/>
      <c r="AS827" s="78"/>
      <c r="AT827" s="96"/>
      <c r="AU827" s="97"/>
      <c r="AV827" s="98"/>
      <c r="AW827" s="99"/>
      <c r="AX827" s="100"/>
      <c r="AY827" s="100"/>
      <c r="AZ827" s="100"/>
      <c r="BA827" s="100"/>
      <c r="BB827" s="100"/>
      <c r="BC827" s="100"/>
      <c r="BD827" s="100"/>
      <c r="BE827" s="100"/>
      <c r="BF827" s="100"/>
      <c r="BG827" s="100"/>
      <c r="BH827" s="100"/>
      <c r="BI827" s="100"/>
      <c r="BJ827" s="100"/>
      <c r="BK827" s="100"/>
      <c r="BL827" s="100"/>
      <c r="BM827" s="100"/>
      <c r="BN827" s="100"/>
      <c r="BO827" s="100"/>
      <c r="BP827" s="100"/>
      <c r="BQ827" s="100"/>
    </row>
    <row r="828" spans="1:69">
      <c r="A828" s="25"/>
      <c r="C828" s="89"/>
      <c r="D828" s="84"/>
      <c r="E828" s="76"/>
      <c r="F828" s="91"/>
      <c r="G828" s="80"/>
      <c r="H828" s="81"/>
      <c r="I828" s="14"/>
      <c r="J828" s="92"/>
      <c r="K828" s="14"/>
      <c r="L828" s="78"/>
      <c r="M828" s="81"/>
      <c r="N828" s="14"/>
      <c r="O828" s="78"/>
      <c r="P828" s="78"/>
      <c r="Q828" s="93"/>
      <c r="R828" s="80"/>
      <c r="S828" s="80"/>
      <c r="T828" s="69"/>
      <c r="U828" s="78"/>
      <c r="V828" s="69"/>
      <c r="W828" s="80"/>
      <c r="X828" s="80"/>
      <c r="Y828" s="94"/>
      <c r="Z828" s="80"/>
      <c r="AA828" s="80"/>
      <c r="AB828" s="80"/>
      <c r="AC828" s="80"/>
      <c r="AD828" s="69"/>
      <c r="AE828" s="69"/>
      <c r="AF828" s="69"/>
      <c r="AG828" s="95"/>
      <c r="AH828" s="93"/>
      <c r="AI828" s="81"/>
      <c r="AJ828" s="80"/>
      <c r="AK828" s="80"/>
      <c r="AL828" s="78"/>
      <c r="AM828" s="80"/>
      <c r="AN828" s="80"/>
      <c r="AO828" s="80"/>
      <c r="AP828" s="80"/>
      <c r="AQ828" s="80"/>
      <c r="AR828" s="80"/>
      <c r="AS828" s="78"/>
      <c r="AT828" s="96"/>
      <c r="AU828" s="97"/>
      <c r="AV828" s="98"/>
      <c r="AW828" s="99"/>
      <c r="AX828" s="100"/>
      <c r="AY828" s="100"/>
      <c r="AZ828" s="100"/>
      <c r="BA828" s="100"/>
      <c r="BB828" s="100"/>
      <c r="BC828" s="100"/>
      <c r="BD828" s="100"/>
      <c r="BE828" s="100"/>
      <c r="BF828" s="100"/>
      <c r="BG828" s="100"/>
      <c r="BH828" s="100"/>
      <c r="BI828" s="100"/>
      <c r="BJ828" s="100"/>
      <c r="BK828" s="100"/>
      <c r="BL828" s="100"/>
      <c r="BM828" s="100"/>
      <c r="BN828" s="100"/>
      <c r="BO828" s="100"/>
      <c r="BP828" s="100"/>
      <c r="BQ828" s="100"/>
    </row>
    <row r="829" spans="1:69">
      <c r="A829" s="25"/>
      <c r="C829" s="89"/>
      <c r="D829" s="84"/>
      <c r="E829" s="76"/>
      <c r="F829" s="91"/>
      <c r="G829" s="80"/>
      <c r="H829" s="81"/>
      <c r="I829" s="14"/>
      <c r="J829" s="92"/>
      <c r="K829" s="14"/>
      <c r="L829" s="78"/>
      <c r="M829" s="81"/>
      <c r="N829" s="14"/>
      <c r="O829" s="78"/>
      <c r="P829" s="78"/>
      <c r="Q829" s="93"/>
      <c r="R829" s="80"/>
      <c r="S829" s="80"/>
      <c r="T829" s="69"/>
      <c r="U829" s="78"/>
      <c r="V829" s="69"/>
      <c r="W829" s="80"/>
      <c r="X829" s="80"/>
      <c r="Y829" s="94"/>
      <c r="Z829" s="80"/>
      <c r="AA829" s="80"/>
      <c r="AB829" s="80"/>
      <c r="AC829" s="80"/>
      <c r="AD829" s="69"/>
      <c r="AE829" s="69"/>
      <c r="AF829" s="69"/>
      <c r="AG829" s="95"/>
      <c r="AH829" s="93"/>
      <c r="AI829" s="81"/>
      <c r="AJ829" s="80"/>
      <c r="AK829" s="80"/>
      <c r="AL829" s="78"/>
      <c r="AM829" s="80"/>
      <c r="AN829" s="80"/>
      <c r="AO829" s="80"/>
      <c r="AP829" s="80"/>
      <c r="AQ829" s="80"/>
      <c r="AR829" s="80"/>
      <c r="AS829" s="78"/>
      <c r="AT829" s="96"/>
      <c r="AU829" s="97"/>
      <c r="AV829" s="98"/>
      <c r="AW829" s="99"/>
      <c r="AX829" s="100"/>
      <c r="AY829" s="100"/>
      <c r="AZ829" s="100"/>
      <c r="BA829" s="100"/>
      <c r="BB829" s="100"/>
      <c r="BC829" s="100"/>
      <c r="BD829" s="100"/>
      <c r="BE829" s="100"/>
      <c r="BF829" s="100"/>
      <c r="BG829" s="100"/>
      <c r="BH829" s="100"/>
      <c r="BI829" s="100"/>
      <c r="BJ829" s="100"/>
      <c r="BK829" s="100"/>
      <c r="BL829" s="100"/>
      <c r="BM829" s="100"/>
      <c r="BN829" s="100"/>
      <c r="BO829" s="100"/>
      <c r="BP829" s="100"/>
      <c r="BQ829" s="100"/>
    </row>
    <row r="830" spans="1:69">
      <c r="A830" s="25"/>
      <c r="C830" s="89"/>
      <c r="D830" s="84"/>
      <c r="E830" s="76"/>
      <c r="F830" s="91"/>
      <c r="G830" s="80"/>
      <c r="H830" s="81"/>
      <c r="I830" s="14"/>
      <c r="J830" s="92"/>
      <c r="K830" s="14"/>
      <c r="L830" s="78"/>
      <c r="M830" s="81"/>
      <c r="N830" s="14"/>
      <c r="O830" s="78"/>
      <c r="P830" s="78"/>
      <c r="Q830" s="93"/>
      <c r="R830" s="80"/>
      <c r="S830" s="80"/>
      <c r="T830" s="69"/>
      <c r="U830" s="78"/>
      <c r="V830" s="69"/>
      <c r="W830" s="80"/>
      <c r="X830" s="80"/>
      <c r="Y830" s="94"/>
      <c r="Z830" s="80"/>
      <c r="AA830" s="80"/>
      <c r="AB830" s="80"/>
      <c r="AC830" s="80"/>
      <c r="AD830" s="69"/>
      <c r="AE830" s="69"/>
      <c r="AF830" s="69"/>
      <c r="AG830" s="95"/>
      <c r="AH830" s="93"/>
      <c r="AI830" s="81"/>
      <c r="AJ830" s="80"/>
      <c r="AK830" s="80"/>
      <c r="AL830" s="78"/>
      <c r="AM830" s="80"/>
      <c r="AN830" s="80"/>
      <c r="AO830" s="80"/>
      <c r="AP830" s="80"/>
      <c r="AQ830" s="80"/>
      <c r="AR830" s="80"/>
      <c r="AS830" s="78"/>
      <c r="AT830" s="96"/>
      <c r="AU830" s="97"/>
      <c r="AV830" s="98"/>
      <c r="AW830" s="99"/>
      <c r="AX830" s="100"/>
      <c r="AY830" s="100"/>
      <c r="AZ830" s="100"/>
      <c r="BA830" s="100"/>
      <c r="BB830" s="100"/>
      <c r="BC830" s="100"/>
      <c r="BD830" s="100"/>
      <c r="BE830" s="100"/>
      <c r="BF830" s="100"/>
      <c r="BG830" s="100"/>
      <c r="BH830" s="100"/>
      <c r="BI830" s="100"/>
      <c r="BJ830" s="100"/>
      <c r="BK830" s="100"/>
      <c r="BL830" s="100"/>
      <c r="BM830" s="100"/>
      <c r="BN830" s="100"/>
      <c r="BO830" s="100"/>
      <c r="BP830" s="100"/>
      <c r="BQ830" s="100"/>
    </row>
    <row r="831" spans="1:69">
      <c r="A831" s="25"/>
      <c r="C831" s="89"/>
      <c r="D831" s="84"/>
      <c r="E831" s="76"/>
      <c r="F831" s="91"/>
      <c r="G831" s="80"/>
      <c r="H831" s="81"/>
      <c r="I831" s="14"/>
      <c r="J831" s="92"/>
      <c r="K831" s="14"/>
      <c r="L831" s="78"/>
      <c r="M831" s="81"/>
      <c r="N831" s="14"/>
      <c r="O831" s="78"/>
      <c r="P831" s="78"/>
      <c r="Q831" s="93"/>
      <c r="R831" s="80"/>
      <c r="S831" s="80"/>
      <c r="T831" s="69"/>
      <c r="U831" s="78"/>
      <c r="V831" s="69"/>
      <c r="W831" s="80"/>
      <c r="X831" s="80"/>
      <c r="Y831" s="94"/>
      <c r="Z831" s="80"/>
      <c r="AA831" s="80"/>
      <c r="AB831" s="80"/>
      <c r="AC831" s="80"/>
      <c r="AD831" s="69"/>
      <c r="AE831" s="69"/>
      <c r="AF831" s="69"/>
      <c r="AG831" s="95"/>
      <c r="AH831" s="93"/>
      <c r="AI831" s="81"/>
      <c r="AJ831" s="80"/>
      <c r="AK831" s="80"/>
      <c r="AL831" s="78"/>
      <c r="AM831" s="80"/>
      <c r="AN831" s="80"/>
      <c r="AO831" s="80"/>
      <c r="AP831" s="80"/>
      <c r="AQ831" s="80"/>
      <c r="AR831" s="80"/>
      <c r="AS831" s="78"/>
      <c r="AT831" s="96"/>
      <c r="AU831" s="97"/>
      <c r="AV831" s="98"/>
      <c r="AW831" s="99"/>
      <c r="AX831" s="100"/>
      <c r="AY831" s="100"/>
      <c r="AZ831" s="100"/>
      <c r="BA831" s="100"/>
      <c r="BB831" s="100"/>
      <c r="BC831" s="100"/>
      <c r="BD831" s="100"/>
      <c r="BE831" s="100"/>
      <c r="BF831" s="100"/>
      <c r="BG831" s="100"/>
      <c r="BH831" s="100"/>
      <c r="BI831" s="100"/>
      <c r="BJ831" s="100"/>
      <c r="BK831" s="100"/>
      <c r="BL831" s="100"/>
      <c r="BM831" s="100"/>
      <c r="BN831" s="100"/>
      <c r="BO831" s="100"/>
      <c r="BP831" s="100"/>
      <c r="BQ831" s="100"/>
    </row>
    <row r="832" spans="1:69">
      <c r="A832" s="25"/>
      <c r="C832" s="89"/>
      <c r="D832" s="84"/>
      <c r="E832" s="76"/>
      <c r="F832" s="91"/>
      <c r="G832" s="80"/>
      <c r="H832" s="81"/>
      <c r="I832" s="14"/>
      <c r="J832" s="92"/>
      <c r="K832" s="14"/>
      <c r="L832" s="78"/>
      <c r="M832" s="81"/>
      <c r="N832" s="14"/>
      <c r="O832" s="78"/>
      <c r="P832" s="78"/>
      <c r="Q832" s="93"/>
      <c r="R832" s="80"/>
      <c r="S832" s="80"/>
      <c r="T832" s="69"/>
      <c r="U832" s="78"/>
      <c r="V832" s="69"/>
      <c r="W832" s="80"/>
      <c r="X832" s="80"/>
      <c r="Y832" s="94"/>
      <c r="Z832" s="80"/>
      <c r="AA832" s="80"/>
      <c r="AB832" s="80"/>
      <c r="AC832" s="80"/>
      <c r="AD832" s="69"/>
      <c r="AE832" s="69"/>
      <c r="AF832" s="69"/>
      <c r="AG832" s="95"/>
      <c r="AH832" s="93"/>
      <c r="AI832" s="81"/>
      <c r="AJ832" s="80"/>
      <c r="AK832" s="80"/>
      <c r="AL832" s="78"/>
      <c r="AM832" s="80"/>
      <c r="AN832" s="80"/>
      <c r="AO832" s="80"/>
      <c r="AP832" s="80"/>
      <c r="AQ832" s="80"/>
      <c r="AR832" s="80"/>
      <c r="AS832" s="78"/>
      <c r="AT832" s="96"/>
      <c r="AU832" s="97"/>
      <c r="AV832" s="98"/>
      <c r="AW832" s="99"/>
      <c r="AX832" s="100"/>
      <c r="AY832" s="100"/>
      <c r="AZ832" s="100"/>
      <c r="BA832" s="100"/>
      <c r="BB832" s="100"/>
      <c r="BC832" s="100"/>
      <c r="BD832" s="100"/>
      <c r="BE832" s="100"/>
      <c r="BF832" s="100"/>
      <c r="BG832" s="100"/>
      <c r="BH832" s="100"/>
      <c r="BI832" s="100"/>
      <c r="BJ832" s="100"/>
      <c r="BK832" s="100"/>
      <c r="BL832" s="100"/>
      <c r="BM832" s="100"/>
      <c r="BN832" s="100"/>
      <c r="BO832" s="100"/>
      <c r="BP832" s="100"/>
      <c r="BQ832" s="100"/>
    </row>
    <row r="833" spans="1:69">
      <c r="A833" s="25"/>
      <c r="C833" s="89"/>
      <c r="D833" s="84"/>
      <c r="E833" s="76"/>
      <c r="F833" s="91"/>
      <c r="G833" s="80"/>
      <c r="H833" s="81"/>
      <c r="I833" s="14"/>
      <c r="J833" s="92"/>
      <c r="K833" s="14"/>
      <c r="L833" s="78"/>
      <c r="M833" s="81"/>
      <c r="N833" s="14"/>
      <c r="O833" s="78"/>
      <c r="P833" s="78"/>
      <c r="Q833" s="93"/>
      <c r="R833" s="80"/>
      <c r="S833" s="80"/>
      <c r="T833" s="69"/>
      <c r="U833" s="78"/>
      <c r="V833" s="69"/>
      <c r="W833" s="80"/>
      <c r="X833" s="80"/>
      <c r="Y833" s="94"/>
      <c r="Z833" s="80"/>
      <c r="AA833" s="80"/>
      <c r="AB833" s="80"/>
      <c r="AC833" s="80"/>
      <c r="AD833" s="69"/>
      <c r="AE833" s="69"/>
      <c r="AF833" s="69"/>
      <c r="AG833" s="95"/>
      <c r="AH833" s="93"/>
      <c r="AI833" s="81"/>
      <c r="AJ833" s="80"/>
      <c r="AK833" s="80"/>
      <c r="AL833" s="78"/>
      <c r="AM833" s="80"/>
      <c r="AN833" s="80"/>
      <c r="AO833" s="80"/>
      <c r="AP833" s="80"/>
      <c r="AQ833" s="80"/>
      <c r="AR833" s="80"/>
      <c r="AS833" s="78"/>
      <c r="AT833" s="96"/>
      <c r="AU833" s="97"/>
      <c r="AV833" s="98"/>
      <c r="AW833" s="99"/>
      <c r="AX833" s="100"/>
      <c r="AY833" s="100"/>
      <c r="AZ833" s="100"/>
      <c r="BA833" s="100"/>
      <c r="BB833" s="100"/>
      <c r="BC833" s="100"/>
      <c r="BD833" s="100"/>
      <c r="BE833" s="100"/>
      <c r="BF833" s="100"/>
      <c r="BG833" s="100"/>
      <c r="BH833" s="100"/>
      <c r="BI833" s="100"/>
      <c r="BJ833" s="100"/>
      <c r="BK833" s="100"/>
      <c r="BL833" s="100"/>
      <c r="BM833" s="100"/>
      <c r="BN833" s="100"/>
      <c r="BO833" s="100"/>
      <c r="BP833" s="100"/>
      <c r="BQ833" s="100"/>
    </row>
    <row r="834" spans="1:69">
      <c r="A834" s="25"/>
      <c r="C834" s="89"/>
      <c r="D834" s="84"/>
      <c r="E834" s="76"/>
      <c r="F834" s="91"/>
      <c r="G834" s="80"/>
      <c r="H834" s="81"/>
      <c r="I834" s="14"/>
      <c r="J834" s="92"/>
      <c r="K834" s="14"/>
      <c r="L834" s="78"/>
      <c r="M834" s="81"/>
      <c r="N834" s="14"/>
      <c r="O834" s="78"/>
      <c r="P834" s="78"/>
      <c r="Q834" s="93"/>
      <c r="R834" s="80"/>
      <c r="S834" s="80"/>
      <c r="T834" s="69"/>
      <c r="U834" s="78"/>
      <c r="V834" s="69"/>
      <c r="W834" s="80"/>
      <c r="X834" s="80"/>
      <c r="Y834" s="94"/>
      <c r="Z834" s="80"/>
      <c r="AA834" s="80"/>
      <c r="AB834" s="80"/>
      <c r="AC834" s="80"/>
      <c r="AD834" s="69"/>
      <c r="AE834" s="69"/>
      <c r="AF834" s="69"/>
      <c r="AG834" s="95"/>
      <c r="AH834" s="93"/>
      <c r="AI834" s="81"/>
      <c r="AJ834" s="80"/>
      <c r="AK834" s="80"/>
      <c r="AL834" s="78"/>
      <c r="AM834" s="80"/>
      <c r="AN834" s="80"/>
      <c r="AO834" s="80"/>
      <c r="AP834" s="80"/>
      <c r="AQ834" s="80"/>
      <c r="AR834" s="80"/>
      <c r="AS834" s="78"/>
      <c r="AT834" s="96"/>
      <c r="AU834" s="97"/>
      <c r="AV834" s="98"/>
      <c r="AW834" s="99"/>
      <c r="AX834" s="100"/>
      <c r="AY834" s="100"/>
      <c r="AZ834" s="100"/>
      <c r="BA834" s="100"/>
      <c r="BB834" s="100"/>
      <c r="BC834" s="100"/>
      <c r="BD834" s="100"/>
      <c r="BE834" s="100"/>
      <c r="BF834" s="100"/>
      <c r="BG834" s="100"/>
      <c r="BH834" s="100"/>
      <c r="BI834" s="100"/>
      <c r="BJ834" s="100"/>
      <c r="BK834" s="100"/>
      <c r="BL834" s="100"/>
      <c r="BM834" s="100"/>
      <c r="BN834" s="100"/>
      <c r="BO834" s="100"/>
      <c r="BP834" s="100"/>
      <c r="BQ834" s="100"/>
    </row>
    <row r="835" spans="1:69">
      <c r="A835" s="25"/>
      <c r="C835" s="89"/>
      <c r="D835" s="84"/>
      <c r="E835" s="76"/>
      <c r="F835" s="91"/>
      <c r="G835" s="80"/>
      <c r="H835" s="81"/>
      <c r="I835" s="14"/>
      <c r="J835" s="92"/>
      <c r="K835" s="14"/>
      <c r="L835" s="78"/>
      <c r="M835" s="81"/>
      <c r="N835" s="14"/>
      <c r="O835" s="78"/>
      <c r="P835" s="78"/>
      <c r="Q835" s="93"/>
      <c r="R835" s="80"/>
      <c r="S835" s="80"/>
      <c r="T835" s="69"/>
      <c r="U835" s="78"/>
      <c r="V835" s="69"/>
      <c r="W835" s="80"/>
      <c r="X835" s="80"/>
      <c r="Y835" s="94"/>
      <c r="Z835" s="80"/>
      <c r="AA835" s="80"/>
      <c r="AB835" s="80"/>
      <c r="AC835" s="80"/>
      <c r="AD835" s="69"/>
      <c r="AE835" s="69"/>
      <c r="AF835" s="69"/>
      <c r="AG835" s="95"/>
      <c r="AH835" s="93"/>
      <c r="AI835" s="81"/>
      <c r="AJ835" s="80"/>
      <c r="AK835" s="80"/>
      <c r="AL835" s="78"/>
      <c r="AM835" s="80"/>
      <c r="AN835" s="80"/>
      <c r="AO835" s="80"/>
      <c r="AP835" s="80"/>
      <c r="AQ835" s="80"/>
      <c r="AR835" s="80"/>
      <c r="AS835" s="78"/>
      <c r="AT835" s="96"/>
      <c r="AU835" s="97"/>
      <c r="AV835" s="98"/>
      <c r="AW835" s="99"/>
      <c r="AX835" s="100"/>
      <c r="AY835" s="100"/>
      <c r="AZ835" s="100"/>
      <c r="BA835" s="100"/>
      <c r="BB835" s="100"/>
      <c r="BC835" s="100"/>
      <c r="BD835" s="100"/>
      <c r="BE835" s="100"/>
      <c r="BF835" s="100"/>
      <c r="BG835" s="100"/>
      <c r="BH835" s="100"/>
      <c r="BI835" s="100"/>
      <c r="BJ835" s="100"/>
      <c r="BK835" s="100"/>
      <c r="BL835" s="100"/>
      <c r="BM835" s="100"/>
      <c r="BN835" s="100"/>
      <c r="BO835" s="100"/>
      <c r="BP835" s="100"/>
      <c r="BQ835" s="100"/>
    </row>
    <row r="836" spans="1:69">
      <c r="A836" s="25"/>
      <c r="C836" s="89"/>
      <c r="D836" s="84"/>
      <c r="E836" s="76"/>
      <c r="F836" s="91"/>
      <c r="G836" s="80"/>
      <c r="H836" s="81"/>
      <c r="I836" s="14"/>
      <c r="J836" s="92"/>
      <c r="K836" s="14"/>
      <c r="L836" s="78"/>
      <c r="M836" s="81"/>
      <c r="N836" s="14"/>
      <c r="O836" s="78"/>
      <c r="P836" s="78"/>
      <c r="Q836" s="93"/>
      <c r="R836" s="80"/>
      <c r="S836" s="80"/>
      <c r="T836" s="69"/>
      <c r="U836" s="78"/>
      <c r="V836" s="69"/>
      <c r="W836" s="80"/>
      <c r="X836" s="80"/>
      <c r="Y836" s="94"/>
      <c r="Z836" s="80"/>
      <c r="AA836" s="80"/>
      <c r="AB836" s="80"/>
      <c r="AC836" s="80"/>
      <c r="AD836" s="69"/>
      <c r="AE836" s="69"/>
      <c r="AF836" s="69"/>
      <c r="AG836" s="95"/>
      <c r="AH836" s="93"/>
      <c r="AI836" s="81"/>
      <c r="AJ836" s="80"/>
      <c r="AK836" s="80"/>
      <c r="AL836" s="78"/>
      <c r="AM836" s="80"/>
      <c r="AN836" s="80"/>
      <c r="AO836" s="80"/>
      <c r="AP836" s="80"/>
      <c r="AQ836" s="80"/>
      <c r="AR836" s="80"/>
      <c r="AS836" s="78"/>
      <c r="AT836" s="96"/>
      <c r="AU836" s="97"/>
      <c r="AV836" s="98"/>
      <c r="AW836" s="99"/>
      <c r="AX836" s="100"/>
      <c r="AY836" s="100"/>
      <c r="AZ836" s="100"/>
      <c r="BA836" s="100"/>
      <c r="BB836" s="100"/>
      <c r="BC836" s="100"/>
      <c r="BD836" s="100"/>
      <c r="BE836" s="100"/>
      <c r="BF836" s="100"/>
      <c r="BG836" s="100"/>
      <c r="BH836" s="100"/>
      <c r="BI836" s="100"/>
      <c r="BJ836" s="100"/>
      <c r="BK836" s="100"/>
      <c r="BL836" s="100"/>
      <c r="BM836" s="100"/>
      <c r="BN836" s="100"/>
      <c r="BO836" s="100"/>
      <c r="BP836" s="100"/>
      <c r="BQ836" s="100"/>
    </row>
    <row r="837" spans="1:69">
      <c r="A837" s="25"/>
      <c r="C837" s="89"/>
      <c r="D837" s="84"/>
      <c r="E837" s="76"/>
      <c r="F837" s="91"/>
      <c r="G837" s="80"/>
      <c r="H837" s="81"/>
      <c r="I837" s="14"/>
      <c r="J837" s="92"/>
      <c r="K837" s="14"/>
      <c r="L837" s="78"/>
      <c r="M837" s="81"/>
      <c r="N837" s="14"/>
      <c r="O837" s="78"/>
      <c r="P837" s="78"/>
      <c r="Q837" s="93"/>
      <c r="R837" s="80"/>
      <c r="S837" s="80"/>
      <c r="T837" s="69"/>
      <c r="U837" s="78"/>
      <c r="V837" s="69"/>
      <c r="W837" s="80"/>
      <c r="X837" s="80"/>
      <c r="Y837" s="94"/>
      <c r="Z837" s="80"/>
      <c r="AA837" s="80"/>
      <c r="AB837" s="80"/>
      <c r="AC837" s="80"/>
      <c r="AD837" s="69"/>
      <c r="AE837" s="69"/>
      <c r="AF837" s="69"/>
      <c r="AG837" s="95"/>
      <c r="AH837" s="93"/>
      <c r="AI837" s="81"/>
      <c r="AJ837" s="80"/>
      <c r="AK837" s="80"/>
      <c r="AL837" s="78"/>
      <c r="AM837" s="80"/>
      <c r="AN837" s="80"/>
      <c r="AO837" s="80"/>
      <c r="AP837" s="80"/>
      <c r="AQ837" s="80"/>
      <c r="AR837" s="80"/>
      <c r="AS837" s="78"/>
      <c r="AT837" s="96"/>
      <c r="AU837" s="97"/>
      <c r="AV837" s="98"/>
      <c r="AW837" s="99"/>
      <c r="AX837" s="100"/>
      <c r="AY837" s="100"/>
      <c r="AZ837" s="100"/>
      <c r="BA837" s="100"/>
      <c r="BB837" s="100"/>
      <c r="BC837" s="100"/>
      <c r="BD837" s="100"/>
      <c r="BE837" s="100"/>
      <c r="BF837" s="100"/>
      <c r="BG837" s="100"/>
      <c r="BH837" s="100"/>
      <c r="BI837" s="100"/>
      <c r="BJ837" s="100"/>
      <c r="BK837" s="100"/>
      <c r="BL837" s="100"/>
      <c r="BM837" s="100"/>
      <c r="BN837" s="100"/>
      <c r="BO837" s="100"/>
      <c r="BP837" s="100"/>
      <c r="BQ837" s="100"/>
    </row>
    <row r="838" spans="1:69">
      <c r="A838" s="25"/>
      <c r="C838" s="89"/>
      <c r="D838" s="84"/>
      <c r="E838" s="76"/>
      <c r="F838" s="91"/>
      <c r="G838" s="80"/>
      <c r="H838" s="81"/>
      <c r="I838" s="14"/>
      <c r="J838" s="92"/>
      <c r="K838" s="14"/>
      <c r="L838" s="78"/>
      <c r="M838" s="81"/>
      <c r="N838" s="14"/>
      <c r="O838" s="78"/>
      <c r="P838" s="78"/>
      <c r="Q838" s="93"/>
      <c r="R838" s="80"/>
      <c r="S838" s="80"/>
      <c r="T838" s="69"/>
      <c r="U838" s="78"/>
      <c r="V838" s="69"/>
      <c r="W838" s="80"/>
      <c r="X838" s="80"/>
      <c r="Y838" s="94"/>
      <c r="Z838" s="80"/>
      <c r="AA838" s="80"/>
      <c r="AB838" s="80"/>
      <c r="AC838" s="80"/>
      <c r="AD838" s="69"/>
      <c r="AE838" s="69"/>
      <c r="AF838" s="69"/>
      <c r="AG838" s="95"/>
      <c r="AH838" s="93"/>
      <c r="AI838" s="81"/>
      <c r="AJ838" s="80"/>
      <c r="AK838" s="80"/>
      <c r="AL838" s="78"/>
      <c r="AM838" s="80"/>
      <c r="AN838" s="80"/>
      <c r="AO838" s="80"/>
      <c r="AP838" s="80"/>
      <c r="AQ838" s="80"/>
      <c r="AR838" s="80"/>
      <c r="AS838" s="78"/>
      <c r="AT838" s="96"/>
      <c r="AU838" s="97"/>
      <c r="AV838" s="98"/>
      <c r="AW838" s="99"/>
      <c r="AX838" s="100"/>
      <c r="AY838" s="100"/>
      <c r="AZ838" s="100"/>
      <c r="BA838" s="100"/>
      <c r="BB838" s="100"/>
      <c r="BC838" s="100"/>
      <c r="BD838" s="100"/>
      <c r="BE838" s="100"/>
      <c r="BF838" s="100"/>
      <c r="BG838" s="100"/>
      <c r="BH838" s="100"/>
      <c r="BI838" s="100"/>
      <c r="BJ838" s="100"/>
      <c r="BK838" s="100"/>
      <c r="BL838" s="100"/>
      <c r="BM838" s="100"/>
      <c r="BN838" s="100"/>
      <c r="BO838" s="100"/>
      <c r="BP838" s="100"/>
      <c r="BQ838" s="100"/>
    </row>
    <row r="839" spans="1:69">
      <c r="A839" s="25"/>
      <c r="C839" s="89"/>
      <c r="D839" s="84"/>
      <c r="E839" s="76"/>
      <c r="F839" s="91"/>
      <c r="G839" s="80"/>
      <c r="H839" s="81"/>
      <c r="I839" s="14"/>
      <c r="J839" s="92"/>
      <c r="K839" s="14"/>
      <c r="L839" s="78"/>
      <c r="M839" s="81"/>
      <c r="N839" s="14"/>
      <c r="O839" s="78"/>
      <c r="P839" s="78"/>
      <c r="Q839" s="93"/>
      <c r="R839" s="80"/>
      <c r="S839" s="80"/>
      <c r="T839" s="69"/>
      <c r="U839" s="78"/>
      <c r="V839" s="69"/>
      <c r="W839" s="80"/>
      <c r="X839" s="80"/>
      <c r="Y839" s="94"/>
      <c r="Z839" s="80"/>
      <c r="AA839" s="80"/>
      <c r="AB839" s="80"/>
      <c r="AC839" s="80"/>
      <c r="AD839" s="69"/>
      <c r="AE839" s="69"/>
      <c r="AF839" s="69"/>
      <c r="AG839" s="95"/>
      <c r="AH839" s="93"/>
      <c r="AI839" s="81"/>
      <c r="AJ839" s="80"/>
      <c r="AK839" s="80"/>
      <c r="AL839" s="78"/>
      <c r="AM839" s="80"/>
      <c r="AN839" s="80"/>
      <c r="AO839" s="80"/>
      <c r="AP839" s="80"/>
      <c r="AQ839" s="80"/>
      <c r="AR839" s="80"/>
      <c r="AS839" s="78"/>
      <c r="AT839" s="96"/>
      <c r="AU839" s="97"/>
      <c r="AV839" s="98"/>
      <c r="AW839" s="99"/>
      <c r="AX839" s="100"/>
      <c r="AY839" s="100"/>
      <c r="AZ839" s="100"/>
      <c r="BA839" s="100"/>
      <c r="BB839" s="100"/>
      <c r="BC839" s="100"/>
      <c r="BD839" s="100"/>
      <c r="BE839" s="100"/>
      <c r="BF839" s="100"/>
      <c r="BG839" s="100"/>
      <c r="BH839" s="100"/>
      <c r="BI839" s="100"/>
      <c r="BJ839" s="100"/>
      <c r="BK839" s="100"/>
      <c r="BL839" s="100"/>
      <c r="BM839" s="100"/>
      <c r="BN839" s="100"/>
      <c r="BO839" s="100"/>
      <c r="BP839" s="100"/>
      <c r="BQ839" s="100"/>
    </row>
    <row r="840" spans="1:69">
      <c r="A840" s="25"/>
      <c r="C840" s="89"/>
      <c r="D840" s="84"/>
      <c r="E840" s="76"/>
      <c r="F840" s="91"/>
      <c r="G840" s="80"/>
      <c r="H840" s="81"/>
      <c r="I840" s="14"/>
      <c r="J840" s="92"/>
      <c r="K840" s="14"/>
      <c r="L840" s="78"/>
      <c r="M840" s="81"/>
      <c r="N840" s="14"/>
      <c r="O840" s="78"/>
      <c r="P840" s="78"/>
      <c r="Q840" s="93"/>
      <c r="R840" s="80"/>
      <c r="S840" s="80"/>
      <c r="T840" s="69"/>
      <c r="U840" s="78"/>
      <c r="V840" s="69"/>
      <c r="W840" s="80"/>
      <c r="X840" s="80"/>
      <c r="Y840" s="94"/>
      <c r="Z840" s="80"/>
      <c r="AA840" s="80"/>
      <c r="AB840" s="80"/>
      <c r="AC840" s="80"/>
      <c r="AD840" s="69"/>
      <c r="AE840" s="69"/>
      <c r="AF840" s="69"/>
      <c r="AG840" s="95"/>
      <c r="AH840" s="93"/>
      <c r="AI840" s="81"/>
      <c r="AJ840" s="80"/>
      <c r="AK840" s="80"/>
      <c r="AL840" s="78"/>
      <c r="AM840" s="80"/>
      <c r="AN840" s="80"/>
      <c r="AO840" s="80"/>
      <c r="AP840" s="80"/>
      <c r="AQ840" s="80"/>
      <c r="AR840" s="80"/>
      <c r="AS840" s="78"/>
      <c r="AT840" s="96"/>
      <c r="AU840" s="97"/>
      <c r="AV840" s="98"/>
      <c r="AW840" s="99"/>
      <c r="AX840" s="100"/>
      <c r="AY840" s="100"/>
      <c r="AZ840" s="100"/>
      <c r="BA840" s="100"/>
      <c r="BB840" s="100"/>
      <c r="BC840" s="100"/>
      <c r="BD840" s="100"/>
      <c r="BE840" s="100"/>
      <c r="BF840" s="100"/>
      <c r="BG840" s="100"/>
      <c r="BH840" s="100"/>
      <c r="BI840" s="100"/>
      <c r="BJ840" s="100"/>
      <c r="BK840" s="100"/>
      <c r="BL840" s="100"/>
      <c r="BM840" s="100"/>
      <c r="BN840" s="100"/>
      <c r="BO840" s="100"/>
      <c r="BP840" s="100"/>
      <c r="BQ840" s="100"/>
    </row>
    <row r="841" spans="1:69">
      <c r="A841" s="25"/>
      <c r="C841" s="89"/>
      <c r="D841" s="84"/>
      <c r="E841" s="76"/>
      <c r="F841" s="91"/>
      <c r="G841" s="80"/>
      <c r="H841" s="81"/>
      <c r="I841" s="14"/>
      <c r="J841" s="92"/>
      <c r="K841" s="14"/>
      <c r="L841" s="78"/>
      <c r="M841" s="81"/>
      <c r="N841" s="14"/>
      <c r="O841" s="78"/>
      <c r="P841" s="78"/>
      <c r="Q841" s="93"/>
      <c r="R841" s="80"/>
      <c r="S841" s="80"/>
      <c r="T841" s="69"/>
      <c r="U841" s="78"/>
      <c r="V841" s="69"/>
      <c r="W841" s="80"/>
      <c r="X841" s="80"/>
      <c r="Y841" s="94"/>
      <c r="Z841" s="80"/>
      <c r="AA841" s="80"/>
      <c r="AB841" s="80"/>
      <c r="AC841" s="80"/>
      <c r="AD841" s="69"/>
      <c r="AE841" s="69"/>
      <c r="AF841" s="69"/>
      <c r="AG841" s="95"/>
      <c r="AH841" s="93"/>
      <c r="AI841" s="81"/>
      <c r="AJ841" s="80"/>
      <c r="AK841" s="80"/>
      <c r="AL841" s="78"/>
      <c r="AM841" s="80"/>
      <c r="AN841" s="80"/>
      <c r="AO841" s="80"/>
      <c r="AP841" s="80"/>
      <c r="AQ841" s="80"/>
      <c r="AR841" s="80"/>
      <c r="AS841" s="78"/>
      <c r="AT841" s="96"/>
      <c r="AU841" s="97"/>
      <c r="AV841" s="98"/>
      <c r="AW841" s="99"/>
      <c r="AX841" s="100"/>
      <c r="AY841" s="100"/>
      <c r="AZ841" s="100"/>
      <c r="BA841" s="100"/>
      <c r="BB841" s="100"/>
      <c r="BC841" s="100"/>
      <c r="BD841" s="100"/>
      <c r="BE841" s="100"/>
      <c r="BF841" s="100"/>
      <c r="BG841" s="100"/>
      <c r="BH841" s="100"/>
      <c r="BI841" s="100"/>
      <c r="BJ841" s="100"/>
      <c r="BK841" s="100"/>
      <c r="BL841" s="100"/>
      <c r="BM841" s="100"/>
      <c r="BN841" s="100"/>
      <c r="BO841" s="100"/>
      <c r="BP841" s="100"/>
      <c r="BQ841" s="100"/>
    </row>
    <row r="842" spans="1:69">
      <c r="A842" s="25"/>
      <c r="C842" s="89"/>
      <c r="D842" s="84"/>
      <c r="E842" s="76"/>
      <c r="F842" s="91"/>
      <c r="G842" s="80"/>
      <c r="H842" s="81"/>
      <c r="I842" s="14"/>
      <c r="J842" s="92"/>
      <c r="K842" s="14"/>
      <c r="L842" s="78"/>
      <c r="M842" s="81"/>
      <c r="N842" s="14"/>
      <c r="O842" s="78"/>
      <c r="P842" s="78"/>
      <c r="Q842" s="93"/>
      <c r="R842" s="80"/>
      <c r="S842" s="80"/>
      <c r="T842" s="69"/>
      <c r="U842" s="78"/>
      <c r="V842" s="69"/>
      <c r="W842" s="80"/>
      <c r="X842" s="80"/>
      <c r="Y842" s="94"/>
      <c r="Z842" s="80"/>
      <c r="AA842" s="80"/>
      <c r="AB842" s="80"/>
      <c r="AC842" s="80"/>
      <c r="AD842" s="69"/>
      <c r="AE842" s="69"/>
      <c r="AF842" s="69"/>
      <c r="AG842" s="95"/>
      <c r="AH842" s="93"/>
      <c r="AI842" s="81"/>
      <c r="AJ842" s="80"/>
      <c r="AK842" s="80"/>
      <c r="AL842" s="78"/>
      <c r="AM842" s="80"/>
      <c r="AN842" s="80"/>
      <c r="AO842" s="80"/>
      <c r="AP842" s="80"/>
      <c r="AQ842" s="80"/>
      <c r="AR842" s="80"/>
      <c r="AS842" s="78"/>
      <c r="AT842" s="96"/>
      <c r="AU842" s="97"/>
      <c r="AV842" s="98"/>
      <c r="AW842" s="99"/>
      <c r="AX842" s="100"/>
      <c r="AY842" s="100"/>
      <c r="AZ842" s="100"/>
      <c r="BA842" s="100"/>
      <c r="BB842" s="100"/>
      <c r="BC842" s="100"/>
      <c r="BD842" s="100"/>
      <c r="BE842" s="100"/>
      <c r="BF842" s="100"/>
      <c r="BG842" s="100"/>
      <c r="BH842" s="100"/>
      <c r="BI842" s="100"/>
      <c r="BJ842" s="100"/>
      <c r="BK842" s="100"/>
      <c r="BL842" s="100"/>
      <c r="BM842" s="100"/>
      <c r="BN842" s="100"/>
      <c r="BO842" s="100"/>
      <c r="BP842" s="100"/>
      <c r="BQ842" s="100"/>
    </row>
    <row r="843" spans="1:69">
      <c r="A843" s="25"/>
      <c r="C843" s="89"/>
      <c r="D843" s="84"/>
      <c r="E843" s="76"/>
      <c r="F843" s="91"/>
      <c r="G843" s="80"/>
      <c r="H843" s="81"/>
      <c r="I843" s="14"/>
      <c r="J843" s="92"/>
      <c r="K843" s="14"/>
      <c r="L843" s="78"/>
      <c r="M843" s="81"/>
      <c r="N843" s="14"/>
      <c r="O843" s="78"/>
      <c r="P843" s="78"/>
      <c r="Q843" s="93"/>
      <c r="R843" s="80"/>
      <c r="S843" s="80"/>
      <c r="T843" s="69"/>
      <c r="U843" s="78"/>
      <c r="V843" s="69"/>
      <c r="W843" s="80"/>
      <c r="X843" s="80"/>
      <c r="Y843" s="94"/>
      <c r="Z843" s="80"/>
      <c r="AA843" s="80"/>
      <c r="AB843" s="80"/>
      <c r="AC843" s="80"/>
      <c r="AD843" s="69"/>
      <c r="AE843" s="69"/>
      <c r="AF843" s="69"/>
      <c r="AG843" s="95"/>
      <c r="AH843" s="93"/>
      <c r="AI843" s="81"/>
      <c r="AJ843" s="80"/>
      <c r="AK843" s="80"/>
      <c r="AL843" s="78"/>
      <c r="AM843" s="80"/>
      <c r="AN843" s="80"/>
      <c r="AO843" s="80"/>
      <c r="AP843" s="80"/>
      <c r="AQ843" s="80"/>
      <c r="AR843" s="80"/>
      <c r="AS843" s="78"/>
      <c r="AT843" s="96"/>
      <c r="AU843" s="97"/>
      <c r="AV843" s="98"/>
      <c r="AW843" s="99"/>
      <c r="AX843" s="100"/>
      <c r="AY843" s="100"/>
      <c r="AZ843" s="100"/>
      <c r="BA843" s="100"/>
      <c r="BB843" s="100"/>
      <c r="BC843" s="100"/>
      <c r="BD843" s="100"/>
      <c r="BE843" s="100"/>
      <c r="BF843" s="100"/>
      <c r="BG843" s="100"/>
      <c r="BH843" s="100"/>
      <c r="BI843" s="100"/>
      <c r="BJ843" s="100"/>
      <c r="BK843" s="100"/>
      <c r="BL843" s="100"/>
      <c r="BM843" s="100"/>
      <c r="BN843" s="100"/>
      <c r="BO843" s="100"/>
      <c r="BP843" s="100"/>
      <c r="BQ843" s="100"/>
    </row>
    <row r="844" spans="1:69">
      <c r="A844" s="25"/>
      <c r="C844" s="89"/>
      <c r="D844" s="84"/>
      <c r="E844" s="76"/>
      <c r="F844" s="91"/>
      <c r="G844" s="80"/>
      <c r="H844" s="81"/>
      <c r="I844" s="14"/>
      <c r="J844" s="92"/>
      <c r="K844" s="14"/>
      <c r="L844" s="78"/>
      <c r="M844" s="81"/>
      <c r="N844" s="14"/>
      <c r="O844" s="78"/>
      <c r="P844" s="78"/>
      <c r="Q844" s="93"/>
      <c r="R844" s="80"/>
      <c r="S844" s="80"/>
      <c r="T844" s="69"/>
      <c r="U844" s="78"/>
      <c r="V844" s="69"/>
      <c r="W844" s="80"/>
      <c r="X844" s="80"/>
      <c r="Y844" s="94"/>
      <c r="Z844" s="80"/>
      <c r="AA844" s="80"/>
      <c r="AB844" s="80"/>
      <c r="AC844" s="80"/>
      <c r="AD844" s="69"/>
      <c r="AE844" s="69"/>
      <c r="AF844" s="69"/>
      <c r="AG844" s="95"/>
      <c r="AH844" s="93"/>
      <c r="AI844" s="81"/>
      <c r="AJ844" s="80"/>
      <c r="AK844" s="80"/>
      <c r="AL844" s="78"/>
      <c r="AM844" s="80"/>
      <c r="AN844" s="80"/>
      <c r="AO844" s="80"/>
      <c r="AP844" s="80"/>
      <c r="AQ844" s="80"/>
      <c r="AR844" s="80"/>
      <c r="AS844" s="78"/>
      <c r="AT844" s="96"/>
      <c r="AU844" s="97"/>
      <c r="AV844" s="98"/>
      <c r="AW844" s="99"/>
      <c r="AX844" s="100"/>
      <c r="AY844" s="100"/>
      <c r="AZ844" s="100"/>
      <c r="BA844" s="100"/>
      <c r="BB844" s="100"/>
      <c r="BC844" s="100"/>
      <c r="BD844" s="100"/>
      <c r="BE844" s="100"/>
      <c r="BF844" s="100"/>
      <c r="BG844" s="100"/>
      <c r="BH844" s="100"/>
      <c r="BI844" s="100"/>
      <c r="BJ844" s="100"/>
      <c r="BK844" s="100"/>
      <c r="BL844" s="100"/>
      <c r="BM844" s="100"/>
      <c r="BN844" s="100"/>
      <c r="BO844" s="100"/>
      <c r="BP844" s="100"/>
      <c r="BQ844" s="100"/>
    </row>
    <row r="845" spans="1:69">
      <c r="A845" s="25"/>
      <c r="C845" s="89"/>
      <c r="D845" s="84"/>
      <c r="E845" s="76"/>
      <c r="F845" s="91"/>
      <c r="G845" s="80"/>
      <c r="H845" s="81"/>
      <c r="I845" s="14"/>
      <c r="J845" s="92"/>
      <c r="K845" s="14"/>
      <c r="L845" s="78"/>
      <c r="M845" s="81"/>
      <c r="N845" s="14"/>
      <c r="O845" s="78"/>
      <c r="P845" s="78"/>
      <c r="Q845" s="93"/>
      <c r="R845" s="80"/>
      <c r="S845" s="80"/>
      <c r="T845" s="69"/>
      <c r="U845" s="78"/>
      <c r="V845" s="69"/>
      <c r="W845" s="80"/>
      <c r="X845" s="80"/>
      <c r="Y845" s="94"/>
      <c r="Z845" s="80"/>
      <c r="AA845" s="80"/>
      <c r="AB845" s="80"/>
      <c r="AC845" s="80"/>
      <c r="AD845" s="69"/>
      <c r="AE845" s="69"/>
      <c r="AF845" s="69"/>
      <c r="AG845" s="95"/>
      <c r="AH845" s="93"/>
      <c r="AI845" s="81"/>
      <c r="AJ845" s="80"/>
      <c r="AK845" s="80"/>
      <c r="AL845" s="78"/>
      <c r="AM845" s="80"/>
      <c r="AN845" s="80"/>
      <c r="AO845" s="80"/>
      <c r="AP845" s="80"/>
      <c r="AQ845" s="80"/>
      <c r="AR845" s="80"/>
      <c r="AS845" s="78"/>
      <c r="AT845" s="96"/>
      <c r="AU845" s="97"/>
      <c r="AV845" s="98"/>
      <c r="AW845" s="99"/>
      <c r="AX845" s="100"/>
      <c r="AY845" s="100"/>
      <c r="AZ845" s="100"/>
      <c r="BA845" s="100"/>
      <c r="BB845" s="100"/>
      <c r="BC845" s="100"/>
      <c r="BD845" s="100"/>
      <c r="BE845" s="100"/>
      <c r="BF845" s="100"/>
      <c r="BG845" s="100"/>
      <c r="BH845" s="100"/>
      <c r="BI845" s="100"/>
      <c r="BJ845" s="100"/>
      <c r="BK845" s="100"/>
      <c r="BL845" s="100"/>
      <c r="BM845" s="100"/>
      <c r="BN845" s="100"/>
      <c r="BO845" s="100"/>
      <c r="BP845" s="100"/>
      <c r="BQ845" s="100"/>
    </row>
    <row r="846" spans="1:69">
      <c r="A846" s="25"/>
      <c r="C846" s="89"/>
      <c r="D846" s="84"/>
      <c r="E846" s="76"/>
      <c r="F846" s="91"/>
      <c r="G846" s="80"/>
      <c r="H846" s="81"/>
      <c r="I846" s="14"/>
      <c r="J846" s="92"/>
      <c r="K846" s="14"/>
      <c r="L846" s="78"/>
      <c r="M846" s="81"/>
      <c r="N846" s="14"/>
      <c r="O846" s="78"/>
      <c r="P846" s="78"/>
      <c r="Q846" s="93"/>
      <c r="R846" s="80"/>
      <c r="S846" s="80"/>
      <c r="T846" s="69"/>
      <c r="U846" s="78"/>
      <c r="V846" s="69"/>
      <c r="W846" s="80"/>
      <c r="X846" s="80"/>
      <c r="Y846" s="94"/>
      <c r="Z846" s="80"/>
      <c r="AA846" s="80"/>
      <c r="AB846" s="80"/>
      <c r="AC846" s="80"/>
      <c r="AD846" s="69"/>
      <c r="AE846" s="69"/>
      <c r="AF846" s="69"/>
      <c r="AG846" s="95"/>
      <c r="AH846" s="93"/>
      <c r="AI846" s="81"/>
      <c r="AJ846" s="80"/>
      <c r="AK846" s="80"/>
      <c r="AL846" s="78"/>
      <c r="AM846" s="80"/>
      <c r="AN846" s="80"/>
      <c r="AO846" s="80"/>
      <c r="AP846" s="80"/>
      <c r="AQ846" s="80"/>
      <c r="AR846" s="80"/>
      <c r="AS846" s="78"/>
      <c r="AT846" s="96"/>
      <c r="AU846" s="97"/>
      <c r="AV846" s="98"/>
      <c r="AW846" s="99"/>
      <c r="AX846" s="100"/>
      <c r="AY846" s="100"/>
      <c r="AZ846" s="100"/>
      <c r="BA846" s="100"/>
      <c r="BB846" s="100"/>
      <c r="BC846" s="100"/>
      <c r="BD846" s="100"/>
      <c r="BE846" s="100"/>
      <c r="BF846" s="100"/>
      <c r="BG846" s="100"/>
      <c r="BH846" s="100"/>
      <c r="BI846" s="100"/>
      <c r="BJ846" s="100"/>
      <c r="BK846" s="100"/>
      <c r="BL846" s="100"/>
      <c r="BM846" s="100"/>
      <c r="BN846" s="100"/>
      <c r="BO846" s="100"/>
      <c r="BP846" s="100"/>
      <c r="BQ846" s="100"/>
    </row>
    <row r="847" spans="1:69">
      <c r="A847" s="25"/>
      <c r="C847" s="89"/>
      <c r="D847" s="84"/>
      <c r="E847" s="76"/>
      <c r="F847" s="91"/>
      <c r="G847" s="80"/>
      <c r="H847" s="81"/>
      <c r="I847" s="14"/>
      <c r="J847" s="92"/>
      <c r="K847" s="14"/>
      <c r="L847" s="78"/>
      <c r="M847" s="81"/>
      <c r="N847" s="14"/>
      <c r="O847" s="78"/>
      <c r="P847" s="78"/>
      <c r="Q847" s="93"/>
      <c r="R847" s="80"/>
      <c r="S847" s="80"/>
      <c r="T847" s="69"/>
      <c r="U847" s="78"/>
      <c r="V847" s="69"/>
      <c r="W847" s="80"/>
      <c r="X847" s="80"/>
      <c r="Y847" s="94"/>
      <c r="Z847" s="80"/>
      <c r="AA847" s="80"/>
      <c r="AB847" s="80"/>
      <c r="AC847" s="80"/>
      <c r="AD847" s="69"/>
      <c r="AE847" s="69"/>
      <c r="AF847" s="69"/>
      <c r="AG847" s="95"/>
      <c r="AH847" s="93"/>
      <c r="AI847" s="81"/>
      <c r="AJ847" s="80"/>
      <c r="AK847" s="80"/>
      <c r="AL847" s="78"/>
      <c r="AM847" s="80"/>
      <c r="AN847" s="80"/>
      <c r="AO847" s="80"/>
      <c r="AP847" s="80"/>
      <c r="AQ847" s="80"/>
      <c r="AR847" s="80"/>
      <c r="AS847" s="78"/>
      <c r="AT847" s="96"/>
      <c r="AU847" s="97"/>
      <c r="AV847" s="98"/>
      <c r="AW847" s="99"/>
      <c r="AX847" s="100"/>
      <c r="AY847" s="100"/>
      <c r="AZ847" s="100"/>
      <c r="BA847" s="100"/>
      <c r="BB847" s="100"/>
      <c r="BC847" s="100"/>
      <c r="BD847" s="100"/>
      <c r="BE847" s="100"/>
      <c r="BF847" s="100"/>
      <c r="BG847" s="100"/>
      <c r="BH847" s="100"/>
      <c r="BI847" s="100"/>
      <c r="BJ847" s="100"/>
      <c r="BK847" s="100"/>
      <c r="BL847" s="100"/>
      <c r="BM847" s="100"/>
      <c r="BN847" s="100"/>
      <c r="BO847" s="100"/>
      <c r="BP847" s="100"/>
      <c r="BQ847" s="100"/>
    </row>
    <row r="848" spans="1:69" ht="16.5" customHeight="1">
      <c r="A848" s="25"/>
      <c r="C848" s="89"/>
      <c r="D848" s="84"/>
      <c r="E848" s="76"/>
      <c r="F848" s="91"/>
      <c r="G848" s="80"/>
      <c r="H848" s="81"/>
      <c r="I848" s="14"/>
      <c r="J848" s="92"/>
      <c r="K848" s="14"/>
      <c r="L848" s="78"/>
      <c r="M848" s="81"/>
      <c r="N848" s="14"/>
      <c r="O848" s="78"/>
      <c r="P848" s="78"/>
      <c r="Q848" s="93"/>
      <c r="R848" s="80"/>
      <c r="S848" s="80"/>
      <c r="T848" s="69"/>
      <c r="U848" s="78"/>
      <c r="V848" s="69"/>
      <c r="W848" s="80"/>
      <c r="X848" s="80"/>
      <c r="Y848" s="94"/>
      <c r="Z848" s="80"/>
      <c r="AA848" s="80"/>
      <c r="AB848" s="80"/>
      <c r="AC848" s="80"/>
      <c r="AD848" s="69"/>
      <c r="AE848" s="69"/>
      <c r="AF848" s="69"/>
      <c r="AG848" s="95"/>
      <c r="AH848" s="93"/>
      <c r="AI848" s="81"/>
      <c r="AJ848" s="80"/>
      <c r="AK848" s="80"/>
      <c r="AL848" s="78"/>
      <c r="AM848" s="80"/>
      <c r="AN848" s="80"/>
      <c r="AO848" s="80"/>
      <c r="AP848" s="80"/>
      <c r="AQ848" s="80"/>
      <c r="AR848" s="80"/>
      <c r="AS848" s="78"/>
      <c r="AT848" s="96"/>
      <c r="AU848" s="97"/>
      <c r="AV848" s="98"/>
      <c r="AW848" s="99"/>
      <c r="AX848" s="100"/>
      <c r="AY848" s="100"/>
      <c r="AZ848" s="100"/>
      <c r="BA848" s="100"/>
      <c r="BB848" s="100"/>
      <c r="BC848" s="100"/>
      <c r="BD848" s="100"/>
      <c r="BE848" s="100"/>
      <c r="BF848" s="100"/>
      <c r="BG848" s="100"/>
      <c r="BH848" s="100"/>
      <c r="BI848" s="100"/>
      <c r="BJ848" s="100"/>
      <c r="BK848" s="100"/>
      <c r="BL848" s="100"/>
      <c r="BM848" s="100"/>
      <c r="BN848" s="100"/>
      <c r="BO848" s="100"/>
      <c r="BP848" s="100"/>
      <c r="BQ848" s="100"/>
    </row>
    <row r="849" spans="1:69">
      <c r="A849" s="25"/>
      <c r="C849" s="89"/>
      <c r="D849" s="84"/>
      <c r="E849" s="76"/>
      <c r="F849" s="91"/>
      <c r="G849" s="80"/>
      <c r="H849" s="81"/>
      <c r="I849" s="14"/>
      <c r="J849" s="92"/>
      <c r="K849" s="14"/>
      <c r="L849" s="78"/>
      <c r="M849" s="81"/>
      <c r="N849" s="14"/>
      <c r="O849" s="78"/>
      <c r="P849" s="78"/>
      <c r="Q849" s="93"/>
      <c r="R849" s="80"/>
      <c r="S849" s="80"/>
      <c r="T849" s="69"/>
      <c r="U849" s="78"/>
      <c r="V849" s="69"/>
      <c r="W849" s="80"/>
      <c r="X849" s="80"/>
      <c r="Y849" s="94"/>
      <c r="Z849" s="80"/>
      <c r="AA849" s="80"/>
      <c r="AB849" s="80"/>
      <c r="AC849" s="80"/>
      <c r="AD849" s="69"/>
      <c r="AE849" s="69"/>
      <c r="AF849" s="69"/>
      <c r="AG849" s="95"/>
      <c r="AH849" s="93"/>
      <c r="AI849" s="81"/>
      <c r="AJ849" s="80"/>
      <c r="AK849" s="80"/>
      <c r="AL849" s="78"/>
      <c r="AM849" s="80"/>
      <c r="AN849" s="80"/>
      <c r="AO849" s="80"/>
      <c r="AP849" s="80"/>
      <c r="AQ849" s="80"/>
      <c r="AR849" s="80"/>
      <c r="AS849" s="78"/>
      <c r="AT849" s="96"/>
      <c r="AU849" s="97"/>
      <c r="AV849" s="98"/>
      <c r="AW849" s="99"/>
      <c r="AX849" s="100"/>
      <c r="AY849" s="100"/>
      <c r="AZ849" s="100"/>
      <c r="BA849" s="100"/>
      <c r="BB849" s="100"/>
      <c r="BC849" s="100"/>
      <c r="BD849" s="100"/>
      <c r="BE849" s="100"/>
      <c r="BF849" s="100"/>
      <c r="BG849" s="100"/>
      <c r="BH849" s="100"/>
      <c r="BI849" s="100"/>
      <c r="BJ849" s="100"/>
      <c r="BK849" s="100"/>
      <c r="BL849" s="100"/>
      <c r="BM849" s="100"/>
      <c r="BN849" s="100"/>
      <c r="BO849" s="100"/>
      <c r="BP849" s="100"/>
      <c r="BQ849" s="100"/>
    </row>
    <row r="850" spans="1:69">
      <c r="A850" s="25"/>
      <c r="C850" s="89"/>
      <c r="D850" s="84"/>
      <c r="E850" s="76"/>
      <c r="F850" s="91"/>
      <c r="G850" s="80"/>
      <c r="H850" s="81"/>
      <c r="I850" s="14"/>
      <c r="J850" s="92"/>
      <c r="K850" s="14"/>
      <c r="L850" s="78"/>
      <c r="M850" s="81"/>
      <c r="N850" s="14"/>
      <c r="O850" s="78"/>
      <c r="P850" s="78"/>
      <c r="Q850" s="93"/>
      <c r="R850" s="80"/>
      <c r="S850" s="80"/>
      <c r="T850" s="69"/>
      <c r="U850" s="78"/>
      <c r="V850" s="69"/>
      <c r="W850" s="80"/>
      <c r="X850" s="80"/>
      <c r="Y850" s="94"/>
      <c r="Z850" s="80"/>
      <c r="AA850" s="80"/>
      <c r="AB850" s="80"/>
      <c r="AC850" s="80"/>
      <c r="AD850" s="69"/>
      <c r="AE850" s="69"/>
      <c r="AF850" s="69"/>
      <c r="AG850" s="95"/>
      <c r="AH850" s="93"/>
      <c r="AI850" s="81"/>
      <c r="AJ850" s="80"/>
      <c r="AK850" s="80"/>
      <c r="AL850" s="78"/>
      <c r="AM850" s="80"/>
      <c r="AN850" s="80"/>
      <c r="AO850" s="80"/>
      <c r="AP850" s="80"/>
      <c r="AQ850" s="80"/>
      <c r="AR850" s="80"/>
      <c r="AS850" s="78"/>
      <c r="AT850" s="96"/>
      <c r="AU850" s="97"/>
      <c r="AV850" s="98"/>
      <c r="AW850" s="99"/>
      <c r="AX850" s="100"/>
      <c r="AY850" s="100"/>
      <c r="AZ850" s="100"/>
      <c r="BA850" s="100"/>
      <c r="BB850" s="100"/>
      <c r="BC850" s="100"/>
      <c r="BD850" s="100"/>
      <c r="BE850" s="100"/>
      <c r="BF850" s="100"/>
      <c r="BG850" s="100"/>
      <c r="BH850" s="100"/>
      <c r="BI850" s="100"/>
      <c r="BJ850" s="100"/>
      <c r="BK850" s="100"/>
      <c r="BL850" s="100"/>
      <c r="BM850" s="100"/>
      <c r="BN850" s="100"/>
      <c r="BO850" s="100"/>
      <c r="BP850" s="100"/>
      <c r="BQ850" s="100"/>
    </row>
    <row r="851" spans="1:69">
      <c r="A851" s="25"/>
      <c r="C851" s="89"/>
      <c r="D851" s="84"/>
      <c r="E851" s="76"/>
      <c r="F851" s="91"/>
      <c r="G851" s="80"/>
      <c r="H851" s="81"/>
      <c r="I851" s="14"/>
      <c r="J851" s="92"/>
      <c r="K851" s="14"/>
      <c r="L851" s="78"/>
      <c r="M851" s="81"/>
      <c r="N851" s="14"/>
      <c r="O851" s="78"/>
      <c r="P851" s="78"/>
      <c r="Q851" s="93"/>
      <c r="R851" s="80"/>
      <c r="S851" s="80"/>
      <c r="T851" s="69"/>
      <c r="U851" s="78"/>
      <c r="V851" s="69"/>
      <c r="W851" s="80"/>
      <c r="X851" s="80"/>
      <c r="Y851" s="94"/>
      <c r="Z851" s="80"/>
      <c r="AA851" s="80"/>
      <c r="AB851" s="80"/>
      <c r="AC851" s="80"/>
      <c r="AD851" s="69"/>
      <c r="AE851" s="69"/>
      <c r="AF851" s="69"/>
      <c r="AG851" s="95"/>
      <c r="AH851" s="93"/>
      <c r="AI851" s="81"/>
      <c r="AJ851" s="80"/>
      <c r="AK851" s="80"/>
      <c r="AL851" s="78"/>
      <c r="AM851" s="80"/>
      <c r="AN851" s="80"/>
      <c r="AO851" s="80"/>
      <c r="AP851" s="80"/>
      <c r="AQ851" s="80"/>
      <c r="AR851" s="80"/>
      <c r="AS851" s="78"/>
      <c r="AT851" s="96"/>
      <c r="AU851" s="97"/>
      <c r="AV851" s="98"/>
      <c r="AW851" s="99"/>
      <c r="AX851" s="100"/>
      <c r="AY851" s="100"/>
      <c r="AZ851" s="100"/>
      <c r="BA851" s="100"/>
      <c r="BB851" s="100"/>
      <c r="BC851" s="100"/>
      <c r="BD851" s="100"/>
      <c r="BE851" s="100"/>
      <c r="BF851" s="100"/>
      <c r="BG851" s="100"/>
      <c r="BH851" s="100"/>
      <c r="BI851" s="100"/>
      <c r="BJ851" s="100"/>
      <c r="BK851" s="100"/>
      <c r="BL851" s="100"/>
      <c r="BM851" s="100"/>
      <c r="BN851" s="100"/>
      <c r="BO851" s="100"/>
      <c r="BP851" s="100"/>
      <c r="BQ851" s="100"/>
    </row>
    <row r="852" spans="1:69">
      <c r="A852" s="25"/>
      <c r="C852" s="89"/>
      <c r="D852" s="84"/>
      <c r="E852" s="76"/>
      <c r="F852" s="91"/>
      <c r="G852" s="80"/>
      <c r="H852" s="81"/>
      <c r="I852" s="14"/>
      <c r="J852" s="92"/>
      <c r="K852" s="14"/>
      <c r="L852" s="78"/>
      <c r="M852" s="81"/>
      <c r="N852" s="14"/>
      <c r="O852" s="78"/>
      <c r="P852" s="78"/>
      <c r="Q852" s="93"/>
      <c r="R852" s="80"/>
      <c r="S852" s="80"/>
      <c r="T852" s="69"/>
      <c r="U852" s="78"/>
      <c r="V852" s="69"/>
      <c r="W852" s="80"/>
      <c r="X852" s="80"/>
      <c r="Y852" s="94"/>
      <c r="Z852" s="80"/>
      <c r="AA852" s="80"/>
      <c r="AB852" s="80"/>
      <c r="AC852" s="80"/>
      <c r="AD852" s="69"/>
      <c r="AE852" s="69"/>
      <c r="AF852" s="69"/>
      <c r="AG852" s="95"/>
      <c r="AH852" s="93"/>
      <c r="AI852" s="81"/>
      <c r="AJ852" s="80"/>
      <c r="AK852" s="80"/>
      <c r="AL852" s="78"/>
      <c r="AM852" s="80"/>
      <c r="AN852" s="80"/>
      <c r="AO852" s="80"/>
      <c r="AP852" s="80"/>
      <c r="AQ852" s="80"/>
      <c r="AR852" s="80"/>
      <c r="AS852" s="78"/>
      <c r="AT852" s="96"/>
      <c r="AU852" s="97"/>
      <c r="AV852" s="98"/>
      <c r="AW852" s="99"/>
      <c r="AX852" s="100"/>
      <c r="AY852" s="100"/>
      <c r="AZ852" s="100"/>
      <c r="BA852" s="100"/>
      <c r="BB852" s="100"/>
      <c r="BC852" s="100"/>
      <c r="BD852" s="100"/>
      <c r="BE852" s="100"/>
      <c r="BF852" s="100"/>
      <c r="BG852" s="100"/>
      <c r="BH852" s="100"/>
      <c r="BI852" s="100"/>
      <c r="BJ852" s="100"/>
      <c r="BK852" s="100"/>
      <c r="BL852" s="100"/>
      <c r="BM852" s="100"/>
      <c r="BN852" s="100"/>
      <c r="BO852" s="100"/>
      <c r="BP852" s="100"/>
      <c r="BQ852" s="100"/>
    </row>
    <row r="853" spans="1:69">
      <c r="A853" s="25"/>
      <c r="C853" s="89"/>
      <c r="D853" s="84"/>
      <c r="E853" s="76"/>
      <c r="F853" s="91"/>
      <c r="G853" s="80"/>
      <c r="H853" s="81"/>
      <c r="I853" s="14"/>
      <c r="J853" s="92"/>
      <c r="K853" s="14"/>
      <c r="L853" s="78"/>
      <c r="M853" s="81"/>
      <c r="N853" s="14"/>
      <c r="O853" s="78"/>
      <c r="P853" s="78"/>
      <c r="Q853" s="93"/>
      <c r="R853" s="80"/>
      <c r="S853" s="80"/>
      <c r="T853" s="69"/>
      <c r="U853" s="78"/>
      <c r="V853" s="69"/>
      <c r="W853" s="80"/>
      <c r="X853" s="80"/>
      <c r="Y853" s="94"/>
      <c r="Z853" s="80"/>
      <c r="AA853" s="80"/>
      <c r="AB853" s="80"/>
      <c r="AC853" s="80"/>
      <c r="AD853" s="69"/>
      <c r="AE853" s="69"/>
      <c r="AF853" s="69"/>
      <c r="AG853" s="95"/>
      <c r="AH853" s="93"/>
      <c r="AI853" s="81"/>
      <c r="AJ853" s="80"/>
      <c r="AK853" s="80"/>
      <c r="AL853" s="78"/>
      <c r="AM853" s="80"/>
      <c r="AN853" s="80"/>
      <c r="AO853" s="80"/>
      <c r="AP853" s="80"/>
      <c r="AQ853" s="80"/>
      <c r="AR853" s="80"/>
      <c r="AS853" s="78"/>
      <c r="AT853" s="96"/>
      <c r="AU853" s="97"/>
      <c r="AV853" s="98"/>
      <c r="AW853" s="99"/>
      <c r="AX853" s="100"/>
      <c r="AY853" s="100"/>
      <c r="AZ853" s="100"/>
      <c r="BA853" s="100"/>
      <c r="BB853" s="100"/>
      <c r="BC853" s="100"/>
      <c r="BD853" s="100"/>
      <c r="BE853" s="100"/>
      <c r="BF853" s="100"/>
      <c r="BG853" s="100"/>
      <c r="BH853" s="100"/>
      <c r="BI853" s="100"/>
      <c r="BJ853" s="100"/>
      <c r="BK853" s="100"/>
      <c r="BL853" s="100"/>
      <c r="BM853" s="100"/>
      <c r="BN853" s="100"/>
      <c r="BO853" s="100"/>
      <c r="BP853" s="100"/>
      <c r="BQ853" s="100"/>
    </row>
    <row r="854" spans="1:69">
      <c r="A854" s="25"/>
      <c r="C854" s="89"/>
      <c r="D854" s="84"/>
      <c r="E854" s="76"/>
      <c r="F854" s="91"/>
      <c r="G854" s="80"/>
      <c r="H854" s="81"/>
      <c r="I854" s="14"/>
      <c r="J854" s="92"/>
      <c r="K854" s="14"/>
      <c r="L854" s="78"/>
      <c r="M854" s="81"/>
      <c r="N854" s="14"/>
      <c r="O854" s="78"/>
      <c r="P854" s="78"/>
      <c r="Q854" s="93"/>
      <c r="R854" s="80"/>
      <c r="S854" s="80"/>
      <c r="T854" s="69"/>
      <c r="U854" s="78"/>
      <c r="V854" s="69"/>
      <c r="W854" s="80"/>
      <c r="X854" s="80"/>
      <c r="Y854" s="94"/>
      <c r="Z854" s="80"/>
      <c r="AA854" s="80"/>
      <c r="AB854" s="80"/>
      <c r="AC854" s="80"/>
      <c r="AD854" s="69"/>
      <c r="AE854" s="69"/>
      <c r="AF854" s="69"/>
      <c r="AG854" s="95"/>
      <c r="AH854" s="93"/>
      <c r="AI854" s="81"/>
      <c r="AJ854" s="80"/>
      <c r="AK854" s="80"/>
      <c r="AL854" s="78"/>
      <c r="AM854" s="80"/>
      <c r="AN854" s="80"/>
      <c r="AO854" s="80"/>
      <c r="AP854" s="80"/>
      <c r="AQ854" s="80"/>
      <c r="AR854" s="80"/>
      <c r="AS854" s="78"/>
      <c r="AT854" s="96"/>
      <c r="AU854" s="97"/>
      <c r="AV854" s="98"/>
      <c r="AW854" s="99"/>
      <c r="AX854" s="100"/>
      <c r="AY854" s="100"/>
      <c r="AZ854" s="100"/>
      <c r="BA854" s="100"/>
      <c r="BB854" s="100"/>
      <c r="BC854" s="100"/>
      <c r="BD854" s="100"/>
      <c r="BE854" s="100"/>
      <c r="BF854" s="100"/>
      <c r="BG854" s="100"/>
      <c r="BH854" s="100"/>
      <c r="BI854" s="100"/>
      <c r="BJ854" s="100"/>
      <c r="BK854" s="100"/>
      <c r="BL854" s="100"/>
      <c r="BM854" s="100"/>
      <c r="BN854" s="100"/>
      <c r="BO854" s="100"/>
      <c r="BP854" s="100"/>
      <c r="BQ854" s="100"/>
    </row>
    <row r="855" spans="1:69">
      <c r="A855" s="25"/>
      <c r="C855" s="89"/>
      <c r="D855" s="84"/>
      <c r="E855" s="76"/>
      <c r="F855" s="91"/>
      <c r="G855" s="80"/>
      <c r="H855" s="81"/>
      <c r="I855" s="14"/>
      <c r="J855" s="92"/>
      <c r="K855" s="14"/>
      <c r="L855" s="78"/>
      <c r="M855" s="81"/>
      <c r="N855" s="14"/>
      <c r="O855" s="78"/>
      <c r="P855" s="78"/>
      <c r="Q855" s="93"/>
      <c r="R855" s="80"/>
      <c r="S855" s="80"/>
      <c r="T855" s="69"/>
      <c r="U855" s="78"/>
      <c r="V855" s="69"/>
      <c r="W855" s="80"/>
      <c r="X855" s="80"/>
      <c r="Y855" s="94"/>
      <c r="Z855" s="80"/>
      <c r="AA855" s="80"/>
      <c r="AB855" s="80"/>
      <c r="AC855" s="80"/>
      <c r="AD855" s="69"/>
      <c r="AE855" s="69"/>
      <c r="AF855" s="69"/>
      <c r="AG855" s="95"/>
      <c r="AH855" s="93"/>
      <c r="AI855" s="81"/>
      <c r="AJ855" s="80"/>
      <c r="AK855" s="80"/>
      <c r="AL855" s="78"/>
      <c r="AM855" s="80"/>
      <c r="AN855" s="80"/>
      <c r="AO855" s="80"/>
      <c r="AP855" s="80"/>
      <c r="AQ855" s="80"/>
      <c r="AR855" s="80"/>
      <c r="AS855" s="78"/>
      <c r="AT855" s="96"/>
      <c r="AU855" s="97"/>
      <c r="AV855" s="98"/>
      <c r="AW855" s="99"/>
      <c r="AX855" s="100"/>
      <c r="AY855" s="100"/>
      <c r="AZ855" s="100"/>
      <c r="BA855" s="100"/>
      <c r="BB855" s="100"/>
      <c r="BC855" s="100"/>
      <c r="BD855" s="100"/>
      <c r="BE855" s="100"/>
      <c r="BF855" s="100"/>
      <c r="BG855" s="100"/>
      <c r="BH855" s="100"/>
      <c r="BI855" s="100"/>
      <c r="BJ855" s="100"/>
      <c r="BK855" s="100"/>
      <c r="BL855" s="100"/>
      <c r="BM855" s="100"/>
      <c r="BN855" s="100"/>
      <c r="BO855" s="100"/>
      <c r="BP855" s="100"/>
      <c r="BQ855" s="100"/>
    </row>
    <row r="856" spans="1:69">
      <c r="A856" s="25"/>
      <c r="C856" s="89"/>
      <c r="D856" s="84"/>
      <c r="E856" s="76"/>
      <c r="F856" s="91"/>
      <c r="G856" s="80"/>
      <c r="H856" s="81"/>
      <c r="I856" s="14"/>
      <c r="J856" s="92"/>
      <c r="K856" s="14"/>
      <c r="L856" s="78"/>
      <c r="M856" s="81"/>
      <c r="N856" s="14"/>
      <c r="O856" s="78"/>
      <c r="P856" s="78"/>
      <c r="Q856" s="93"/>
      <c r="R856" s="80"/>
      <c r="S856" s="80"/>
      <c r="T856" s="69"/>
      <c r="U856" s="78"/>
      <c r="V856" s="69"/>
      <c r="W856" s="80"/>
      <c r="X856" s="80"/>
      <c r="Y856" s="94"/>
      <c r="Z856" s="80"/>
      <c r="AA856" s="80"/>
      <c r="AB856" s="80"/>
      <c r="AC856" s="80"/>
      <c r="AD856" s="69"/>
      <c r="AE856" s="69"/>
      <c r="AF856" s="69"/>
      <c r="AG856" s="95"/>
      <c r="AH856" s="93"/>
      <c r="AI856" s="81"/>
      <c r="AJ856" s="80"/>
      <c r="AK856" s="80"/>
      <c r="AL856" s="78"/>
      <c r="AM856" s="80"/>
      <c r="AN856" s="80"/>
      <c r="AO856" s="80"/>
      <c r="AP856" s="80"/>
      <c r="AQ856" s="80"/>
      <c r="AR856" s="80"/>
      <c r="AS856" s="78"/>
      <c r="AT856" s="96"/>
      <c r="AU856" s="97"/>
      <c r="AV856" s="98"/>
      <c r="AW856" s="99"/>
      <c r="AX856" s="100"/>
      <c r="AY856" s="100"/>
      <c r="AZ856" s="100"/>
      <c r="BA856" s="100"/>
      <c r="BB856" s="100"/>
      <c r="BC856" s="100"/>
      <c r="BD856" s="100"/>
      <c r="BE856" s="100"/>
      <c r="BF856" s="100"/>
      <c r="BG856" s="100"/>
      <c r="BH856" s="100"/>
      <c r="BI856" s="100"/>
      <c r="BJ856" s="100"/>
      <c r="BK856" s="100"/>
      <c r="BL856" s="100"/>
      <c r="BM856" s="100"/>
      <c r="BN856" s="100"/>
      <c r="BO856" s="100"/>
      <c r="BP856" s="100"/>
      <c r="BQ856" s="100"/>
    </row>
    <row r="857" spans="1:69">
      <c r="A857" s="25"/>
      <c r="C857" s="89"/>
      <c r="D857" s="84"/>
      <c r="E857" s="76"/>
      <c r="F857" s="91"/>
      <c r="G857" s="80"/>
      <c r="H857" s="81"/>
      <c r="I857" s="14"/>
      <c r="J857" s="92"/>
      <c r="K857" s="14"/>
      <c r="L857" s="78"/>
      <c r="M857" s="81"/>
      <c r="N857" s="14"/>
      <c r="O857" s="78"/>
      <c r="P857" s="78"/>
      <c r="Q857" s="93"/>
      <c r="R857" s="80"/>
      <c r="S857" s="80"/>
      <c r="T857" s="69"/>
      <c r="U857" s="78"/>
      <c r="V857" s="69"/>
      <c r="W857" s="80"/>
      <c r="X857" s="80"/>
      <c r="Y857" s="94"/>
      <c r="Z857" s="80"/>
      <c r="AA857" s="80"/>
      <c r="AB857" s="80"/>
      <c r="AC857" s="80"/>
      <c r="AD857" s="69"/>
      <c r="AE857" s="69"/>
      <c r="AF857" s="69"/>
      <c r="AG857" s="95"/>
      <c r="AH857" s="93"/>
      <c r="AI857" s="81"/>
      <c r="AJ857" s="80"/>
      <c r="AK857" s="80"/>
      <c r="AL857" s="78"/>
      <c r="AM857" s="80"/>
      <c r="AN857" s="80"/>
      <c r="AO857" s="80"/>
      <c r="AP857" s="80"/>
      <c r="AQ857" s="80"/>
      <c r="AR857" s="80"/>
      <c r="AS857" s="78"/>
      <c r="AT857" s="96"/>
      <c r="AU857" s="97"/>
      <c r="AV857" s="98"/>
      <c r="AW857" s="99"/>
      <c r="AX857" s="100"/>
      <c r="AY857" s="100"/>
      <c r="AZ857" s="100"/>
      <c r="BA857" s="100"/>
      <c r="BB857" s="100"/>
      <c r="BC857" s="100"/>
      <c r="BD857" s="100"/>
      <c r="BE857" s="100"/>
      <c r="BF857" s="100"/>
      <c r="BG857" s="100"/>
      <c r="BH857" s="100"/>
      <c r="BI857" s="100"/>
      <c r="BJ857" s="100"/>
      <c r="BK857" s="100"/>
      <c r="BL857" s="100"/>
      <c r="BM857" s="100"/>
      <c r="BN857" s="100"/>
      <c r="BO857" s="100"/>
      <c r="BP857" s="100"/>
      <c r="BQ857" s="100"/>
    </row>
    <row r="858" spans="1:69">
      <c r="A858" s="25"/>
      <c r="C858" s="89"/>
      <c r="D858" s="84"/>
      <c r="E858" s="76"/>
      <c r="F858" s="91"/>
      <c r="G858" s="80"/>
      <c r="H858" s="81"/>
      <c r="I858" s="14"/>
      <c r="J858" s="92"/>
      <c r="K858" s="14"/>
      <c r="L858" s="78"/>
      <c r="M858" s="81"/>
      <c r="N858" s="14"/>
      <c r="O858" s="78"/>
      <c r="P858" s="78"/>
      <c r="Q858" s="93"/>
      <c r="R858" s="80"/>
      <c r="S858" s="80"/>
      <c r="T858" s="69"/>
      <c r="U858" s="78"/>
      <c r="V858" s="69"/>
      <c r="W858" s="80"/>
      <c r="X858" s="80"/>
      <c r="Y858" s="94"/>
      <c r="Z858" s="80"/>
      <c r="AA858" s="80"/>
      <c r="AB858" s="80"/>
      <c r="AC858" s="80"/>
      <c r="AD858" s="69"/>
      <c r="AE858" s="69"/>
      <c r="AF858" s="69"/>
      <c r="AG858" s="95"/>
      <c r="AH858" s="93"/>
      <c r="AI858" s="81"/>
      <c r="AJ858" s="80"/>
      <c r="AK858" s="80"/>
      <c r="AL858" s="78"/>
      <c r="AM858" s="80"/>
      <c r="AN858" s="80"/>
      <c r="AO858" s="80"/>
      <c r="AP858" s="80"/>
      <c r="AQ858" s="80"/>
      <c r="AR858" s="80"/>
      <c r="AS858" s="78"/>
      <c r="AT858" s="96"/>
      <c r="AU858" s="97"/>
      <c r="AV858" s="98"/>
      <c r="AW858" s="99"/>
      <c r="AX858" s="100"/>
      <c r="AY858" s="100"/>
      <c r="AZ858" s="100"/>
      <c r="BA858" s="100"/>
      <c r="BB858" s="100"/>
      <c r="BC858" s="100"/>
      <c r="BD858" s="100"/>
      <c r="BE858" s="100"/>
      <c r="BF858" s="100"/>
      <c r="BG858" s="100"/>
      <c r="BH858" s="100"/>
      <c r="BI858" s="100"/>
      <c r="BJ858" s="100"/>
      <c r="BK858" s="100"/>
      <c r="BL858" s="100"/>
      <c r="BM858" s="100"/>
      <c r="BN858" s="100"/>
      <c r="BO858" s="100"/>
      <c r="BP858" s="100"/>
      <c r="BQ858" s="100"/>
    </row>
    <row r="859" spans="1:69">
      <c r="A859" s="25"/>
      <c r="C859" s="89"/>
      <c r="D859" s="84"/>
      <c r="E859" s="76"/>
      <c r="F859" s="91"/>
      <c r="G859" s="80"/>
      <c r="H859" s="81"/>
      <c r="I859" s="14"/>
      <c r="J859" s="92"/>
      <c r="K859" s="14"/>
      <c r="L859" s="78"/>
      <c r="M859" s="81"/>
      <c r="N859" s="14"/>
      <c r="O859" s="78"/>
      <c r="P859" s="78"/>
      <c r="Q859" s="93"/>
      <c r="R859" s="80"/>
      <c r="S859" s="80"/>
      <c r="T859" s="69"/>
      <c r="U859" s="78"/>
      <c r="V859" s="69"/>
      <c r="W859" s="80"/>
      <c r="X859" s="80"/>
      <c r="Y859" s="94"/>
      <c r="Z859" s="80"/>
      <c r="AA859" s="80"/>
      <c r="AB859" s="80"/>
      <c r="AC859" s="80"/>
      <c r="AD859" s="69"/>
      <c r="AE859" s="69"/>
      <c r="AF859" s="69"/>
      <c r="AG859" s="95"/>
      <c r="AH859" s="93"/>
      <c r="AI859" s="81"/>
      <c r="AJ859" s="80"/>
      <c r="AK859" s="80"/>
      <c r="AL859" s="78"/>
      <c r="AM859" s="80"/>
      <c r="AN859" s="80"/>
      <c r="AO859" s="80"/>
      <c r="AP859" s="80"/>
      <c r="AQ859" s="80"/>
      <c r="AR859" s="80"/>
      <c r="AS859" s="78"/>
      <c r="AT859" s="96"/>
      <c r="AU859" s="97"/>
      <c r="AV859" s="98"/>
      <c r="AW859" s="99"/>
      <c r="AX859" s="100"/>
      <c r="AY859" s="100"/>
      <c r="AZ859" s="100"/>
      <c r="BA859" s="100"/>
      <c r="BB859" s="100"/>
      <c r="BC859" s="100"/>
      <c r="BD859" s="100"/>
      <c r="BE859" s="100"/>
      <c r="BF859" s="100"/>
      <c r="BG859" s="100"/>
      <c r="BH859" s="100"/>
      <c r="BI859" s="100"/>
      <c r="BJ859" s="100"/>
      <c r="BK859" s="100"/>
      <c r="BL859" s="100"/>
      <c r="BM859" s="100"/>
      <c r="BN859" s="100"/>
      <c r="BO859" s="100"/>
      <c r="BP859" s="100"/>
      <c r="BQ859" s="100"/>
    </row>
    <row r="860" spans="1:69">
      <c r="A860" s="25"/>
      <c r="C860" s="89"/>
      <c r="D860" s="84"/>
      <c r="E860" s="76"/>
      <c r="F860" s="91"/>
      <c r="G860" s="80"/>
      <c r="H860" s="81"/>
      <c r="I860" s="14"/>
      <c r="J860" s="92"/>
      <c r="K860" s="14"/>
      <c r="L860" s="78"/>
      <c r="M860" s="81"/>
      <c r="N860" s="14"/>
      <c r="O860" s="78"/>
      <c r="P860" s="78"/>
      <c r="Q860" s="93"/>
      <c r="R860" s="80"/>
      <c r="S860" s="80"/>
      <c r="T860" s="69"/>
      <c r="U860" s="78"/>
      <c r="V860" s="69"/>
      <c r="W860" s="80"/>
      <c r="X860" s="80"/>
      <c r="Y860" s="94"/>
      <c r="Z860" s="80"/>
      <c r="AA860" s="80"/>
      <c r="AB860" s="80"/>
      <c r="AC860" s="80"/>
      <c r="AD860" s="69"/>
      <c r="AE860" s="69"/>
      <c r="AF860" s="69"/>
      <c r="AG860" s="95"/>
      <c r="AH860" s="93"/>
      <c r="AI860" s="81"/>
      <c r="AJ860" s="80"/>
      <c r="AK860" s="80"/>
      <c r="AL860" s="78"/>
      <c r="AM860" s="80"/>
      <c r="AN860" s="80"/>
      <c r="AO860" s="80"/>
      <c r="AP860" s="80"/>
      <c r="AQ860" s="80"/>
      <c r="AR860" s="80"/>
      <c r="AS860" s="78"/>
      <c r="AT860" s="96"/>
      <c r="AU860" s="97"/>
      <c r="AV860" s="98"/>
      <c r="AW860" s="99"/>
      <c r="AX860" s="100"/>
      <c r="AY860" s="100"/>
      <c r="AZ860" s="100"/>
      <c r="BA860" s="100"/>
      <c r="BB860" s="100"/>
      <c r="BC860" s="100"/>
      <c r="BD860" s="100"/>
      <c r="BE860" s="100"/>
      <c r="BF860" s="100"/>
      <c r="BG860" s="100"/>
      <c r="BH860" s="100"/>
      <c r="BI860" s="100"/>
      <c r="BJ860" s="100"/>
      <c r="BK860" s="100"/>
      <c r="BL860" s="100"/>
      <c r="BM860" s="100"/>
      <c r="BN860" s="100"/>
      <c r="BO860" s="100"/>
      <c r="BP860" s="100"/>
      <c r="BQ860" s="100"/>
    </row>
    <row r="861" spans="1:69">
      <c r="A861" s="25"/>
      <c r="C861" s="89"/>
      <c r="D861" s="84"/>
      <c r="E861" s="76"/>
      <c r="F861" s="91"/>
      <c r="G861" s="80"/>
      <c r="H861" s="81"/>
      <c r="I861" s="14"/>
      <c r="J861" s="92"/>
      <c r="K861" s="14"/>
      <c r="L861" s="78"/>
      <c r="M861" s="81"/>
      <c r="N861" s="14"/>
      <c r="O861" s="78"/>
      <c r="P861" s="78"/>
      <c r="Q861" s="93"/>
      <c r="R861" s="80"/>
      <c r="S861" s="80"/>
      <c r="T861" s="69"/>
      <c r="U861" s="78"/>
      <c r="V861" s="69"/>
      <c r="W861" s="80"/>
      <c r="X861" s="80"/>
      <c r="Y861" s="94"/>
      <c r="Z861" s="80"/>
      <c r="AA861" s="80"/>
      <c r="AB861" s="80"/>
      <c r="AC861" s="80"/>
      <c r="AD861" s="69"/>
      <c r="AE861" s="69"/>
      <c r="AF861" s="69"/>
      <c r="AG861" s="95"/>
      <c r="AH861" s="93"/>
      <c r="AI861" s="81"/>
      <c r="AJ861" s="80"/>
      <c r="AK861" s="80"/>
      <c r="AL861" s="78"/>
      <c r="AM861" s="80"/>
      <c r="AN861" s="80"/>
      <c r="AO861" s="80"/>
      <c r="AP861" s="80"/>
      <c r="AQ861" s="80"/>
      <c r="AR861" s="80"/>
      <c r="AS861" s="78"/>
      <c r="AT861" s="96"/>
      <c r="AU861" s="97"/>
      <c r="AV861" s="98"/>
      <c r="AW861" s="99"/>
      <c r="AX861" s="100"/>
      <c r="AY861" s="100"/>
      <c r="AZ861" s="100"/>
      <c r="BA861" s="100"/>
      <c r="BB861" s="100"/>
      <c r="BC861" s="100"/>
      <c r="BD861" s="100"/>
      <c r="BE861" s="100"/>
      <c r="BF861" s="100"/>
      <c r="BG861" s="100"/>
      <c r="BH861" s="100"/>
      <c r="BI861" s="100"/>
      <c r="BJ861" s="100"/>
      <c r="BK861" s="100"/>
      <c r="BL861" s="100"/>
      <c r="BM861" s="100"/>
      <c r="BN861" s="100"/>
      <c r="BO861" s="100"/>
      <c r="BP861" s="100"/>
      <c r="BQ861" s="100"/>
    </row>
    <row r="862" spans="1:69">
      <c r="A862" s="25"/>
      <c r="C862" s="89"/>
      <c r="D862" s="84"/>
      <c r="E862" s="76"/>
      <c r="F862" s="91"/>
      <c r="G862" s="80"/>
      <c r="H862" s="81"/>
      <c r="I862" s="14"/>
      <c r="J862" s="92"/>
      <c r="K862" s="14"/>
      <c r="L862" s="78"/>
      <c r="M862" s="81"/>
      <c r="N862" s="14"/>
      <c r="O862" s="78"/>
      <c r="P862" s="78"/>
      <c r="Q862" s="93"/>
      <c r="R862" s="80"/>
      <c r="S862" s="80"/>
      <c r="T862" s="69"/>
      <c r="U862" s="78"/>
      <c r="V862" s="69"/>
      <c r="W862" s="80"/>
      <c r="X862" s="80"/>
      <c r="Y862" s="94"/>
      <c r="Z862" s="80"/>
      <c r="AA862" s="80"/>
      <c r="AB862" s="80"/>
      <c r="AC862" s="80"/>
      <c r="AD862" s="69"/>
      <c r="AE862" s="69"/>
      <c r="AF862" s="69"/>
      <c r="AG862" s="95"/>
      <c r="AH862" s="93"/>
      <c r="AI862" s="81"/>
      <c r="AJ862" s="80"/>
      <c r="AK862" s="80"/>
      <c r="AL862" s="78"/>
      <c r="AM862" s="80"/>
      <c r="AN862" s="80"/>
      <c r="AO862" s="80"/>
      <c r="AP862" s="80"/>
      <c r="AQ862" s="80"/>
      <c r="AR862" s="80"/>
      <c r="AS862" s="78"/>
      <c r="AT862" s="96"/>
      <c r="AU862" s="97"/>
      <c r="AV862" s="98"/>
      <c r="AW862" s="99"/>
      <c r="AX862" s="100"/>
      <c r="AY862" s="100"/>
      <c r="AZ862" s="100"/>
      <c r="BA862" s="100"/>
      <c r="BB862" s="100"/>
      <c r="BC862" s="100"/>
      <c r="BD862" s="100"/>
      <c r="BE862" s="100"/>
      <c r="BF862" s="100"/>
      <c r="BG862" s="100"/>
      <c r="BH862" s="100"/>
      <c r="BI862" s="100"/>
      <c r="BJ862" s="100"/>
      <c r="BK862" s="100"/>
      <c r="BL862" s="100"/>
      <c r="BM862" s="100"/>
      <c r="BN862" s="100"/>
      <c r="BO862" s="100"/>
      <c r="BP862" s="100"/>
      <c r="BQ862" s="100"/>
    </row>
    <row r="863" spans="1:69">
      <c r="A863" s="25"/>
      <c r="C863" s="89"/>
      <c r="D863" s="84"/>
      <c r="E863" s="76"/>
      <c r="F863" s="91"/>
      <c r="G863" s="80"/>
      <c r="H863" s="81"/>
      <c r="I863" s="14"/>
      <c r="J863" s="92"/>
      <c r="K863" s="14"/>
      <c r="L863" s="78"/>
      <c r="M863" s="81"/>
      <c r="N863" s="14"/>
      <c r="O863" s="78"/>
      <c r="P863" s="78"/>
      <c r="Q863" s="93"/>
      <c r="R863" s="80"/>
      <c r="S863" s="80"/>
      <c r="T863" s="69"/>
      <c r="U863" s="78"/>
      <c r="V863" s="69"/>
      <c r="W863" s="80"/>
      <c r="X863" s="80"/>
      <c r="Y863" s="94"/>
      <c r="Z863" s="80"/>
      <c r="AA863" s="80"/>
      <c r="AB863" s="80"/>
      <c r="AC863" s="80"/>
      <c r="AD863" s="69"/>
      <c r="AE863" s="69"/>
      <c r="AF863" s="69"/>
      <c r="AG863" s="95"/>
      <c r="AH863" s="93"/>
      <c r="AI863" s="81"/>
      <c r="AJ863" s="80"/>
      <c r="AK863" s="80"/>
      <c r="AL863" s="78"/>
      <c r="AM863" s="80"/>
      <c r="AN863" s="80"/>
      <c r="AO863" s="80"/>
      <c r="AP863" s="80"/>
      <c r="AQ863" s="80"/>
      <c r="AR863" s="80"/>
      <c r="AS863" s="78"/>
      <c r="AT863" s="96"/>
      <c r="AU863" s="97"/>
      <c r="AV863" s="98"/>
      <c r="AW863" s="99"/>
      <c r="AX863" s="100"/>
      <c r="AY863" s="100"/>
      <c r="AZ863" s="100"/>
      <c r="BA863" s="100"/>
      <c r="BB863" s="100"/>
      <c r="BC863" s="100"/>
      <c r="BD863" s="100"/>
      <c r="BE863" s="100"/>
      <c r="BF863" s="100"/>
      <c r="BG863" s="100"/>
      <c r="BH863" s="100"/>
      <c r="BI863" s="100"/>
      <c r="BJ863" s="100"/>
      <c r="BK863" s="100"/>
      <c r="BL863" s="100"/>
      <c r="BM863" s="100"/>
      <c r="BN863" s="100"/>
      <c r="BO863" s="100"/>
      <c r="BP863" s="100"/>
      <c r="BQ863" s="100"/>
    </row>
    <row r="864" spans="1:69">
      <c r="A864" s="25"/>
      <c r="C864" s="89"/>
      <c r="D864" s="84"/>
      <c r="E864" s="76"/>
      <c r="F864" s="91"/>
      <c r="G864" s="80"/>
      <c r="H864" s="81"/>
      <c r="I864" s="14"/>
      <c r="J864" s="92"/>
      <c r="K864" s="14"/>
      <c r="L864" s="78"/>
      <c r="M864" s="81"/>
      <c r="N864" s="14"/>
      <c r="O864" s="78"/>
      <c r="P864" s="78"/>
      <c r="Q864" s="93"/>
      <c r="R864" s="80"/>
      <c r="S864" s="80"/>
      <c r="T864" s="69"/>
      <c r="U864" s="78"/>
      <c r="V864" s="69"/>
      <c r="W864" s="80"/>
      <c r="X864" s="80"/>
      <c r="Y864" s="94"/>
      <c r="Z864" s="80"/>
      <c r="AA864" s="80"/>
      <c r="AB864" s="80"/>
      <c r="AC864" s="80"/>
      <c r="AD864" s="69"/>
      <c r="AE864" s="69"/>
      <c r="AF864" s="69"/>
      <c r="AG864" s="95"/>
      <c r="AH864" s="93"/>
      <c r="AI864" s="81"/>
      <c r="AJ864" s="80"/>
      <c r="AK864" s="80"/>
      <c r="AL864" s="78"/>
      <c r="AM864" s="80"/>
      <c r="AN864" s="80"/>
      <c r="AO864" s="80"/>
      <c r="AP864" s="80"/>
      <c r="AQ864" s="80"/>
      <c r="AR864" s="80"/>
      <c r="AS864" s="78"/>
      <c r="AT864" s="96"/>
      <c r="AU864" s="97"/>
      <c r="AV864" s="98"/>
      <c r="AW864" s="99"/>
      <c r="AX864" s="100"/>
      <c r="AY864" s="100"/>
      <c r="AZ864" s="100"/>
      <c r="BA864" s="100"/>
      <c r="BB864" s="100"/>
      <c r="BC864" s="100"/>
      <c r="BD864" s="100"/>
      <c r="BE864" s="100"/>
      <c r="BF864" s="100"/>
      <c r="BG864" s="100"/>
      <c r="BH864" s="100"/>
      <c r="BI864" s="100"/>
      <c r="BJ864" s="100"/>
      <c r="BK864" s="100"/>
      <c r="BL864" s="100"/>
      <c r="BM864" s="100"/>
      <c r="BN864" s="100"/>
      <c r="BO864" s="100"/>
      <c r="BP864" s="100"/>
      <c r="BQ864" s="100"/>
    </row>
    <row r="865" spans="1:69">
      <c r="A865" s="25"/>
      <c r="C865" s="89"/>
      <c r="D865" s="84"/>
      <c r="E865" s="76"/>
      <c r="F865" s="91"/>
      <c r="G865" s="80"/>
      <c r="H865" s="81"/>
      <c r="I865" s="14"/>
      <c r="J865" s="92"/>
      <c r="K865" s="14"/>
      <c r="L865" s="78"/>
      <c r="M865" s="81"/>
      <c r="N865" s="14"/>
      <c r="O865" s="78"/>
      <c r="P865" s="78"/>
      <c r="Q865" s="93"/>
      <c r="R865" s="80"/>
      <c r="S865" s="80"/>
      <c r="T865" s="69"/>
      <c r="U865" s="78"/>
      <c r="V865" s="69"/>
      <c r="W865" s="80"/>
      <c r="X865" s="80"/>
      <c r="Y865" s="94"/>
      <c r="Z865" s="80"/>
      <c r="AA865" s="80"/>
      <c r="AB865" s="80"/>
      <c r="AC865" s="80"/>
      <c r="AD865" s="69"/>
      <c r="AE865" s="69"/>
      <c r="AF865" s="69"/>
      <c r="AG865" s="95"/>
      <c r="AH865" s="93"/>
      <c r="AI865" s="81"/>
      <c r="AJ865" s="80"/>
      <c r="AK865" s="80"/>
      <c r="AL865" s="78"/>
      <c r="AM865" s="80"/>
      <c r="AN865" s="80"/>
      <c r="AO865" s="80"/>
      <c r="AP865" s="80"/>
      <c r="AQ865" s="80"/>
      <c r="AR865" s="80"/>
      <c r="AS865" s="78"/>
      <c r="AT865" s="96"/>
      <c r="AU865" s="97"/>
      <c r="AV865" s="98"/>
      <c r="AW865" s="99"/>
      <c r="AX865" s="100"/>
      <c r="AY865" s="100"/>
      <c r="AZ865" s="100"/>
      <c r="BA865" s="100"/>
      <c r="BB865" s="100"/>
      <c r="BC865" s="100"/>
      <c r="BD865" s="100"/>
      <c r="BE865" s="100"/>
      <c r="BF865" s="100"/>
      <c r="BG865" s="100"/>
      <c r="BH865" s="100"/>
      <c r="BI865" s="100"/>
      <c r="BJ865" s="100"/>
      <c r="BK865" s="100"/>
      <c r="BL865" s="100"/>
      <c r="BM865" s="100"/>
      <c r="BN865" s="100"/>
      <c r="BO865" s="100"/>
      <c r="BP865" s="100"/>
      <c r="BQ865" s="100"/>
    </row>
    <row r="866" spans="1:69">
      <c r="A866" s="25"/>
      <c r="C866" s="89"/>
      <c r="D866" s="84"/>
      <c r="E866" s="76"/>
      <c r="F866" s="91"/>
      <c r="G866" s="80"/>
      <c r="H866" s="81"/>
      <c r="I866" s="14"/>
      <c r="J866" s="92"/>
      <c r="K866" s="14"/>
      <c r="L866" s="78"/>
      <c r="M866" s="81"/>
      <c r="N866" s="14"/>
      <c r="O866" s="78"/>
      <c r="P866" s="78"/>
      <c r="Q866" s="93"/>
      <c r="R866" s="80"/>
      <c r="S866" s="80"/>
      <c r="T866" s="69"/>
      <c r="U866" s="78"/>
      <c r="V866" s="69"/>
      <c r="W866" s="80"/>
      <c r="X866" s="80"/>
      <c r="Y866" s="94"/>
      <c r="Z866" s="80"/>
      <c r="AA866" s="80"/>
      <c r="AB866" s="80"/>
      <c r="AC866" s="80"/>
      <c r="AD866" s="69"/>
      <c r="AE866" s="69"/>
      <c r="AF866" s="69"/>
      <c r="AG866" s="95"/>
      <c r="AH866" s="93"/>
      <c r="AI866" s="81"/>
      <c r="AJ866" s="80"/>
      <c r="AK866" s="80"/>
      <c r="AL866" s="78"/>
      <c r="AM866" s="80"/>
      <c r="AN866" s="80"/>
      <c r="AO866" s="80"/>
      <c r="AP866" s="80"/>
      <c r="AQ866" s="80"/>
      <c r="AR866" s="80"/>
      <c r="AS866" s="78"/>
      <c r="AT866" s="96"/>
      <c r="AU866" s="97"/>
      <c r="AV866" s="98"/>
      <c r="AW866" s="99"/>
      <c r="AX866" s="100"/>
      <c r="AY866" s="100"/>
      <c r="AZ866" s="100"/>
      <c r="BA866" s="100"/>
      <c r="BB866" s="100"/>
      <c r="BC866" s="100"/>
      <c r="BD866" s="100"/>
      <c r="BE866" s="100"/>
      <c r="BF866" s="100"/>
      <c r="BG866" s="100"/>
      <c r="BH866" s="100"/>
      <c r="BI866" s="100"/>
      <c r="BJ866" s="100"/>
      <c r="BK866" s="100"/>
      <c r="BL866" s="100"/>
      <c r="BM866" s="100"/>
      <c r="BN866" s="100"/>
      <c r="BO866" s="100"/>
      <c r="BP866" s="100"/>
      <c r="BQ866" s="100"/>
    </row>
    <row r="867" spans="1:69">
      <c r="A867" s="25"/>
      <c r="C867" s="89"/>
      <c r="D867" s="84"/>
      <c r="E867" s="76"/>
      <c r="F867" s="91"/>
      <c r="G867" s="80"/>
      <c r="H867" s="81"/>
      <c r="I867" s="14"/>
      <c r="J867" s="92"/>
      <c r="K867" s="14"/>
      <c r="L867" s="78"/>
      <c r="M867" s="81"/>
      <c r="N867" s="14"/>
      <c r="O867" s="78"/>
      <c r="P867" s="78"/>
      <c r="Q867" s="93"/>
      <c r="R867" s="80"/>
      <c r="S867" s="80"/>
      <c r="T867" s="69"/>
      <c r="U867" s="78"/>
      <c r="V867" s="69"/>
      <c r="W867" s="80"/>
      <c r="X867" s="80"/>
      <c r="Y867" s="94"/>
      <c r="Z867" s="80"/>
      <c r="AA867" s="80"/>
      <c r="AB867" s="80"/>
      <c r="AC867" s="80"/>
      <c r="AD867" s="69"/>
      <c r="AE867" s="69"/>
      <c r="AF867" s="69"/>
      <c r="AG867" s="95"/>
      <c r="AH867" s="93"/>
      <c r="AI867" s="81"/>
      <c r="AJ867" s="80"/>
      <c r="AK867" s="80"/>
      <c r="AL867" s="78"/>
      <c r="AM867" s="80"/>
      <c r="AN867" s="80"/>
      <c r="AO867" s="80"/>
      <c r="AP867" s="80"/>
      <c r="AQ867" s="80"/>
      <c r="AR867" s="80"/>
      <c r="AS867" s="78"/>
      <c r="AT867" s="96"/>
      <c r="AU867" s="97"/>
      <c r="AV867" s="98"/>
      <c r="AW867" s="99"/>
      <c r="AX867" s="100"/>
      <c r="AY867" s="100"/>
      <c r="AZ867" s="100"/>
      <c r="BA867" s="100"/>
      <c r="BB867" s="100"/>
      <c r="BC867" s="100"/>
      <c r="BD867" s="100"/>
      <c r="BE867" s="100"/>
      <c r="BF867" s="100"/>
      <c r="BG867" s="100"/>
      <c r="BH867" s="100"/>
      <c r="BI867" s="100"/>
      <c r="BJ867" s="100"/>
      <c r="BK867" s="100"/>
      <c r="BL867" s="100"/>
      <c r="BM867" s="100"/>
      <c r="BN867" s="100"/>
      <c r="BO867" s="100"/>
      <c r="BP867" s="100"/>
      <c r="BQ867" s="100"/>
    </row>
    <row r="868" spans="1:69">
      <c r="A868" s="25"/>
      <c r="C868" s="89"/>
      <c r="D868" s="84"/>
      <c r="E868" s="76"/>
      <c r="F868" s="91"/>
      <c r="G868" s="80"/>
      <c r="H868" s="81"/>
      <c r="I868" s="14"/>
      <c r="J868" s="92"/>
      <c r="K868" s="14"/>
      <c r="L868" s="78"/>
      <c r="M868" s="81"/>
      <c r="N868" s="14"/>
      <c r="O868" s="78"/>
      <c r="P868" s="78"/>
      <c r="Q868" s="93"/>
      <c r="R868" s="80"/>
      <c r="S868" s="80"/>
      <c r="T868" s="69"/>
      <c r="U868" s="78"/>
      <c r="V868" s="69"/>
      <c r="W868" s="80"/>
      <c r="X868" s="80"/>
      <c r="Y868" s="94"/>
      <c r="Z868" s="80"/>
      <c r="AA868" s="80"/>
      <c r="AB868" s="80"/>
      <c r="AC868" s="80"/>
      <c r="AD868" s="69"/>
      <c r="AE868" s="69"/>
      <c r="AF868" s="69"/>
      <c r="AG868" s="95"/>
      <c r="AH868" s="93"/>
      <c r="AI868" s="81"/>
      <c r="AJ868" s="80"/>
      <c r="AK868" s="80"/>
      <c r="AL868" s="78"/>
      <c r="AM868" s="80"/>
      <c r="AN868" s="80"/>
      <c r="AO868" s="80"/>
      <c r="AP868" s="80"/>
      <c r="AQ868" s="80"/>
      <c r="AR868" s="80"/>
      <c r="AS868" s="78"/>
      <c r="AT868" s="96"/>
      <c r="AU868" s="97"/>
      <c r="AV868" s="98"/>
      <c r="AW868" s="99"/>
      <c r="AX868" s="100"/>
      <c r="AY868" s="100"/>
      <c r="AZ868" s="100"/>
      <c r="BA868" s="100"/>
      <c r="BB868" s="100"/>
      <c r="BC868" s="100"/>
      <c r="BD868" s="100"/>
      <c r="BE868" s="100"/>
      <c r="BF868" s="100"/>
      <c r="BG868" s="100"/>
      <c r="BH868" s="100"/>
      <c r="BI868" s="100"/>
      <c r="BJ868" s="100"/>
      <c r="BK868" s="100"/>
      <c r="BL868" s="100"/>
      <c r="BM868" s="100"/>
      <c r="BN868" s="100"/>
      <c r="BO868" s="100"/>
      <c r="BP868" s="100"/>
      <c r="BQ868" s="100"/>
    </row>
    <row r="869" spans="1:69">
      <c r="A869" s="25"/>
      <c r="C869" s="89"/>
      <c r="D869" s="84"/>
      <c r="E869" s="76"/>
      <c r="F869" s="91"/>
      <c r="G869" s="80"/>
      <c r="H869" s="81"/>
      <c r="I869" s="14"/>
      <c r="J869" s="92"/>
      <c r="K869" s="14"/>
      <c r="L869" s="78"/>
      <c r="M869" s="81"/>
      <c r="N869" s="14"/>
      <c r="O869" s="78"/>
      <c r="P869" s="78"/>
      <c r="Q869" s="93"/>
      <c r="R869" s="80"/>
      <c r="S869" s="80"/>
      <c r="T869" s="69"/>
      <c r="U869" s="78"/>
      <c r="V869" s="69"/>
      <c r="W869" s="80"/>
      <c r="X869" s="80"/>
      <c r="Y869" s="94"/>
      <c r="Z869" s="80"/>
      <c r="AA869" s="80"/>
      <c r="AB869" s="80"/>
      <c r="AC869" s="80"/>
      <c r="AD869" s="69"/>
      <c r="AE869" s="69"/>
      <c r="AF869" s="69"/>
      <c r="AG869" s="95"/>
      <c r="AH869" s="93"/>
      <c r="AI869" s="81"/>
      <c r="AJ869" s="80"/>
      <c r="AK869" s="80"/>
      <c r="AL869" s="78"/>
      <c r="AM869" s="80"/>
      <c r="AN869" s="80"/>
      <c r="AO869" s="80"/>
      <c r="AP869" s="80"/>
      <c r="AQ869" s="80"/>
      <c r="AR869" s="80"/>
      <c r="AS869" s="78"/>
      <c r="AT869" s="96"/>
      <c r="AU869" s="97"/>
      <c r="AV869" s="98"/>
      <c r="AW869" s="99"/>
      <c r="AX869" s="100"/>
      <c r="AY869" s="100"/>
      <c r="AZ869" s="100"/>
      <c r="BA869" s="100"/>
      <c r="BB869" s="100"/>
      <c r="BC869" s="100"/>
      <c r="BD869" s="100"/>
      <c r="BE869" s="100"/>
      <c r="BF869" s="100"/>
      <c r="BG869" s="100"/>
      <c r="BH869" s="100"/>
      <c r="BI869" s="100"/>
      <c r="BJ869" s="100"/>
      <c r="BK869" s="100"/>
      <c r="BL869" s="100"/>
      <c r="BM869" s="100"/>
      <c r="BN869" s="100"/>
      <c r="BO869" s="100"/>
      <c r="BP869" s="100"/>
      <c r="BQ869" s="100"/>
    </row>
    <row r="870" spans="1:69">
      <c r="A870" s="25"/>
      <c r="C870" s="89"/>
      <c r="D870" s="84"/>
      <c r="E870" s="76"/>
      <c r="F870" s="91"/>
      <c r="G870" s="80"/>
      <c r="H870" s="81"/>
      <c r="I870" s="14"/>
      <c r="J870" s="92"/>
      <c r="K870" s="14"/>
      <c r="L870" s="78"/>
      <c r="M870" s="81"/>
      <c r="N870" s="14"/>
      <c r="O870" s="78"/>
      <c r="P870" s="78"/>
      <c r="Q870" s="93"/>
      <c r="R870" s="80"/>
      <c r="S870" s="80"/>
      <c r="T870" s="69"/>
      <c r="U870" s="78"/>
      <c r="V870" s="69"/>
      <c r="W870" s="80"/>
      <c r="X870" s="80"/>
      <c r="Y870" s="94"/>
      <c r="Z870" s="80"/>
      <c r="AA870" s="80"/>
      <c r="AB870" s="80"/>
      <c r="AC870" s="80"/>
      <c r="AD870" s="69"/>
      <c r="AE870" s="69"/>
      <c r="AF870" s="69"/>
      <c r="AG870" s="95"/>
      <c r="AH870" s="93"/>
      <c r="AI870" s="81"/>
      <c r="AJ870" s="80"/>
      <c r="AK870" s="80"/>
      <c r="AL870" s="78"/>
      <c r="AM870" s="80"/>
      <c r="AN870" s="80"/>
      <c r="AO870" s="80"/>
      <c r="AP870" s="80"/>
      <c r="AQ870" s="80"/>
      <c r="AR870" s="80"/>
      <c r="AS870" s="78"/>
      <c r="AT870" s="96"/>
      <c r="AU870" s="97"/>
      <c r="AV870" s="98"/>
      <c r="AW870" s="99"/>
      <c r="AX870" s="100"/>
      <c r="AY870" s="100"/>
      <c r="AZ870" s="100"/>
      <c r="BA870" s="100"/>
      <c r="BB870" s="100"/>
      <c r="BC870" s="100"/>
      <c r="BD870" s="100"/>
      <c r="BE870" s="100"/>
      <c r="BF870" s="100"/>
      <c r="BG870" s="100"/>
      <c r="BH870" s="100"/>
      <c r="BI870" s="100"/>
      <c r="BJ870" s="100"/>
      <c r="BK870" s="100"/>
      <c r="BL870" s="100"/>
      <c r="BM870" s="100"/>
      <c r="BN870" s="100"/>
      <c r="BO870" s="100"/>
      <c r="BP870" s="100"/>
      <c r="BQ870" s="100"/>
    </row>
    <row r="871" spans="1:69">
      <c r="A871" s="25"/>
      <c r="C871" s="89"/>
      <c r="D871" s="84"/>
      <c r="E871" s="76"/>
      <c r="F871" s="91"/>
      <c r="G871" s="80"/>
      <c r="H871" s="81"/>
      <c r="I871" s="14"/>
      <c r="J871" s="92"/>
      <c r="K871" s="14"/>
      <c r="L871" s="78"/>
      <c r="M871" s="81"/>
      <c r="N871" s="14"/>
      <c r="O871" s="78"/>
      <c r="P871" s="78"/>
      <c r="Q871" s="93"/>
      <c r="R871" s="80"/>
      <c r="S871" s="80"/>
      <c r="T871" s="69"/>
      <c r="U871" s="78"/>
      <c r="V871" s="69"/>
      <c r="W871" s="80"/>
      <c r="X871" s="80"/>
      <c r="Y871" s="94"/>
      <c r="Z871" s="80"/>
      <c r="AA871" s="80"/>
      <c r="AB871" s="80"/>
      <c r="AC871" s="80"/>
      <c r="AD871" s="69"/>
      <c r="AE871" s="69"/>
      <c r="AF871" s="69"/>
      <c r="AG871" s="95"/>
      <c r="AH871" s="93"/>
      <c r="AI871" s="81"/>
      <c r="AJ871" s="80"/>
      <c r="AK871" s="80"/>
      <c r="AL871" s="78"/>
      <c r="AM871" s="80"/>
      <c r="AN871" s="80"/>
      <c r="AO871" s="80"/>
      <c r="AP871" s="80"/>
      <c r="AQ871" s="80"/>
      <c r="AR871" s="80"/>
      <c r="AS871" s="78"/>
      <c r="AT871" s="96"/>
      <c r="AU871" s="97"/>
      <c r="AV871" s="98"/>
      <c r="AW871" s="99"/>
      <c r="AX871" s="100"/>
      <c r="AY871" s="100"/>
      <c r="AZ871" s="100"/>
      <c r="BA871" s="100"/>
      <c r="BB871" s="100"/>
      <c r="BC871" s="100"/>
      <c r="BD871" s="100"/>
      <c r="BE871" s="100"/>
      <c r="BF871" s="100"/>
      <c r="BG871" s="100"/>
      <c r="BH871" s="100"/>
      <c r="BI871" s="100"/>
      <c r="BJ871" s="100"/>
      <c r="BK871" s="100"/>
      <c r="BL871" s="100"/>
      <c r="BM871" s="100"/>
      <c r="BN871" s="100"/>
      <c r="BO871" s="100"/>
      <c r="BP871" s="100"/>
      <c r="BQ871" s="100"/>
    </row>
    <row r="872" spans="1:69">
      <c r="A872" s="25"/>
      <c r="C872" s="89"/>
      <c r="D872" s="84"/>
      <c r="E872" s="76"/>
      <c r="F872" s="91"/>
      <c r="G872" s="80"/>
      <c r="H872" s="81"/>
      <c r="I872" s="14"/>
      <c r="J872" s="92"/>
      <c r="K872" s="14"/>
      <c r="L872" s="78"/>
      <c r="M872" s="81"/>
      <c r="N872" s="14"/>
      <c r="O872" s="78"/>
      <c r="P872" s="78"/>
      <c r="Q872" s="93"/>
      <c r="R872" s="80"/>
      <c r="S872" s="80"/>
      <c r="T872" s="69"/>
      <c r="U872" s="78"/>
      <c r="V872" s="69"/>
      <c r="W872" s="80"/>
      <c r="X872" s="80"/>
      <c r="Y872" s="94"/>
      <c r="Z872" s="80"/>
      <c r="AA872" s="80"/>
      <c r="AB872" s="80"/>
      <c r="AC872" s="80"/>
      <c r="AD872" s="69"/>
      <c r="AE872" s="69"/>
      <c r="AF872" s="69"/>
      <c r="AG872" s="95"/>
      <c r="AH872" s="93"/>
      <c r="AI872" s="81"/>
      <c r="AJ872" s="80"/>
      <c r="AK872" s="80"/>
      <c r="AL872" s="78"/>
      <c r="AM872" s="80"/>
      <c r="AN872" s="80"/>
      <c r="AO872" s="80"/>
      <c r="AP872" s="80"/>
      <c r="AQ872" s="80"/>
      <c r="AR872" s="80"/>
      <c r="AS872" s="78"/>
      <c r="AT872" s="96"/>
      <c r="AU872" s="97"/>
      <c r="AV872" s="98"/>
      <c r="AW872" s="99"/>
      <c r="AX872" s="100"/>
      <c r="AY872" s="100"/>
      <c r="AZ872" s="100"/>
      <c r="BA872" s="100"/>
      <c r="BB872" s="100"/>
      <c r="BC872" s="100"/>
      <c r="BD872" s="100"/>
      <c r="BE872" s="100"/>
      <c r="BF872" s="100"/>
      <c r="BG872" s="100"/>
      <c r="BH872" s="100"/>
      <c r="BI872" s="100"/>
      <c r="BJ872" s="100"/>
      <c r="BK872" s="100"/>
      <c r="BL872" s="100"/>
      <c r="BM872" s="100"/>
      <c r="BN872" s="100"/>
      <c r="BO872" s="100"/>
      <c r="BP872" s="100"/>
      <c r="BQ872" s="100"/>
    </row>
    <row r="873" spans="1:69">
      <c r="A873" s="25"/>
      <c r="C873" s="89"/>
      <c r="D873" s="84"/>
      <c r="E873" s="76"/>
      <c r="F873" s="91"/>
      <c r="G873" s="80"/>
      <c r="H873" s="81"/>
      <c r="I873" s="14"/>
      <c r="J873" s="92"/>
      <c r="K873" s="14"/>
      <c r="L873" s="78"/>
      <c r="M873" s="81"/>
      <c r="N873" s="14"/>
      <c r="O873" s="78"/>
      <c r="P873" s="78"/>
      <c r="Q873" s="93"/>
      <c r="R873" s="80"/>
      <c r="S873" s="80"/>
      <c r="T873" s="69"/>
      <c r="U873" s="78"/>
      <c r="V873" s="69"/>
      <c r="W873" s="80"/>
      <c r="X873" s="80"/>
      <c r="Y873" s="94"/>
      <c r="Z873" s="80"/>
      <c r="AA873" s="80"/>
      <c r="AB873" s="80"/>
      <c r="AC873" s="80"/>
      <c r="AD873" s="69"/>
      <c r="AE873" s="69"/>
      <c r="AF873" s="69"/>
      <c r="AG873" s="95"/>
      <c r="AH873" s="93"/>
      <c r="AI873" s="81"/>
      <c r="AJ873" s="80"/>
      <c r="AK873" s="80"/>
      <c r="AL873" s="78"/>
      <c r="AM873" s="80"/>
      <c r="AN873" s="80"/>
      <c r="AO873" s="80"/>
      <c r="AP873" s="80"/>
      <c r="AQ873" s="80"/>
      <c r="AR873" s="80"/>
      <c r="AS873" s="78"/>
      <c r="AT873" s="96"/>
      <c r="AU873" s="97"/>
      <c r="AV873" s="98"/>
      <c r="AW873" s="99"/>
      <c r="AX873" s="100"/>
      <c r="AY873" s="100"/>
      <c r="AZ873" s="100"/>
      <c r="BA873" s="100"/>
      <c r="BB873" s="100"/>
      <c r="BC873" s="100"/>
      <c r="BD873" s="100"/>
      <c r="BE873" s="100"/>
      <c r="BF873" s="100"/>
      <c r="BG873" s="100"/>
      <c r="BH873" s="100"/>
      <c r="BI873" s="100"/>
      <c r="BJ873" s="100"/>
      <c r="BK873" s="100"/>
      <c r="BL873" s="100"/>
      <c r="BM873" s="100"/>
      <c r="BN873" s="100"/>
      <c r="BO873" s="100"/>
      <c r="BP873" s="100"/>
      <c r="BQ873" s="100"/>
    </row>
    <row r="874" spans="1:69">
      <c r="A874" s="25"/>
      <c r="C874" s="89"/>
      <c r="D874" s="84"/>
      <c r="E874" s="76"/>
      <c r="F874" s="91"/>
      <c r="G874" s="80"/>
      <c r="H874" s="81"/>
      <c r="I874" s="14"/>
      <c r="J874" s="92"/>
      <c r="K874" s="14"/>
      <c r="L874" s="78"/>
      <c r="M874" s="81"/>
      <c r="N874" s="14"/>
      <c r="O874" s="78"/>
      <c r="P874" s="78"/>
      <c r="Q874" s="93"/>
      <c r="R874" s="80"/>
      <c r="S874" s="80"/>
      <c r="T874" s="69"/>
      <c r="U874" s="78"/>
      <c r="V874" s="69"/>
      <c r="W874" s="80"/>
      <c r="X874" s="80"/>
      <c r="Y874" s="94"/>
      <c r="Z874" s="80"/>
      <c r="AA874" s="80"/>
      <c r="AB874" s="80"/>
      <c r="AC874" s="80"/>
      <c r="AD874" s="69"/>
      <c r="AE874" s="69"/>
      <c r="AF874" s="69"/>
      <c r="AG874" s="95"/>
      <c r="AH874" s="93"/>
      <c r="AI874" s="81"/>
      <c r="AJ874" s="80"/>
      <c r="AK874" s="80"/>
      <c r="AL874" s="78"/>
      <c r="AM874" s="80"/>
      <c r="AN874" s="80"/>
      <c r="AO874" s="80"/>
      <c r="AP874" s="80"/>
      <c r="AQ874" s="80"/>
      <c r="AR874" s="80"/>
      <c r="AS874" s="78"/>
      <c r="AT874" s="96"/>
      <c r="AU874" s="97"/>
      <c r="AV874" s="98"/>
      <c r="AW874" s="99"/>
      <c r="AX874" s="100"/>
      <c r="AY874" s="100"/>
      <c r="AZ874" s="100"/>
      <c r="BA874" s="100"/>
      <c r="BB874" s="100"/>
      <c r="BC874" s="100"/>
      <c r="BD874" s="100"/>
      <c r="BE874" s="100"/>
      <c r="BF874" s="100"/>
      <c r="BG874" s="100"/>
      <c r="BH874" s="100"/>
      <c r="BI874" s="100"/>
      <c r="BJ874" s="100"/>
      <c r="BK874" s="100"/>
      <c r="BL874" s="100"/>
      <c r="BM874" s="100"/>
      <c r="BN874" s="100"/>
      <c r="BO874" s="100"/>
      <c r="BP874" s="100"/>
      <c r="BQ874" s="100"/>
    </row>
    <row r="875" spans="1:69">
      <c r="A875" s="25"/>
      <c r="C875" s="89"/>
      <c r="D875" s="84"/>
      <c r="E875" s="76"/>
      <c r="F875" s="91"/>
      <c r="G875" s="80"/>
      <c r="H875" s="81"/>
      <c r="I875" s="14"/>
      <c r="J875" s="92"/>
      <c r="K875" s="14"/>
      <c r="L875" s="78"/>
      <c r="M875" s="81"/>
      <c r="N875" s="14"/>
      <c r="O875" s="78"/>
      <c r="P875" s="78"/>
      <c r="Q875" s="93"/>
      <c r="R875" s="80"/>
      <c r="S875" s="80"/>
      <c r="T875" s="69"/>
      <c r="U875" s="78"/>
      <c r="V875" s="69"/>
      <c r="W875" s="80"/>
      <c r="X875" s="80"/>
      <c r="Y875" s="94"/>
      <c r="Z875" s="80"/>
      <c r="AA875" s="80"/>
      <c r="AB875" s="80"/>
      <c r="AC875" s="80"/>
      <c r="AD875" s="69"/>
      <c r="AE875" s="69"/>
      <c r="AF875" s="69"/>
      <c r="AG875" s="95"/>
      <c r="AH875" s="93"/>
      <c r="AI875" s="81"/>
      <c r="AJ875" s="80"/>
      <c r="AK875" s="80"/>
      <c r="AL875" s="78"/>
      <c r="AM875" s="80"/>
      <c r="AN875" s="80"/>
      <c r="AO875" s="80"/>
      <c r="AP875" s="80"/>
      <c r="AQ875" s="80"/>
      <c r="AR875" s="80"/>
      <c r="AS875" s="78"/>
      <c r="AT875" s="96"/>
      <c r="AU875" s="97"/>
      <c r="AV875" s="98"/>
      <c r="AW875" s="99"/>
      <c r="AX875" s="100"/>
      <c r="AY875" s="100"/>
      <c r="AZ875" s="100"/>
      <c r="BA875" s="100"/>
      <c r="BB875" s="100"/>
      <c r="BC875" s="100"/>
      <c r="BD875" s="100"/>
      <c r="BE875" s="100"/>
      <c r="BF875" s="100"/>
      <c r="BG875" s="100"/>
      <c r="BH875" s="100"/>
      <c r="BI875" s="100"/>
      <c r="BJ875" s="100"/>
      <c r="BK875" s="100"/>
      <c r="BL875" s="100"/>
      <c r="BM875" s="100"/>
      <c r="BN875" s="100"/>
      <c r="BO875" s="100"/>
      <c r="BP875" s="100"/>
      <c r="BQ875" s="100"/>
    </row>
    <row r="876" spans="1:69">
      <c r="A876" s="25"/>
      <c r="C876" s="89"/>
      <c r="D876" s="84"/>
      <c r="E876" s="76"/>
      <c r="F876" s="91"/>
      <c r="G876" s="80"/>
      <c r="H876" s="81"/>
      <c r="I876" s="14"/>
      <c r="J876" s="92"/>
      <c r="K876" s="14"/>
      <c r="L876" s="78"/>
      <c r="M876" s="81"/>
      <c r="N876" s="14"/>
      <c r="O876" s="78"/>
      <c r="P876" s="78"/>
      <c r="Q876" s="93"/>
      <c r="R876" s="80"/>
      <c r="S876" s="80"/>
      <c r="T876" s="69"/>
      <c r="U876" s="78"/>
      <c r="V876" s="69"/>
      <c r="W876" s="80"/>
      <c r="X876" s="80"/>
      <c r="Y876" s="94"/>
      <c r="Z876" s="80"/>
      <c r="AA876" s="80"/>
      <c r="AB876" s="80"/>
      <c r="AC876" s="80"/>
      <c r="AD876" s="69"/>
      <c r="AE876" s="69"/>
      <c r="AF876" s="69"/>
      <c r="AG876" s="95"/>
      <c r="AH876" s="93"/>
      <c r="AI876" s="81"/>
      <c r="AJ876" s="80"/>
      <c r="AK876" s="80"/>
      <c r="AL876" s="78"/>
      <c r="AM876" s="80"/>
      <c r="AN876" s="80"/>
      <c r="AO876" s="80"/>
      <c r="AP876" s="80"/>
      <c r="AQ876" s="80"/>
      <c r="AR876" s="80"/>
      <c r="AS876" s="78"/>
      <c r="AT876" s="96"/>
      <c r="AU876" s="97"/>
      <c r="AV876" s="98"/>
      <c r="AW876" s="99"/>
      <c r="AX876" s="100"/>
      <c r="AY876" s="100"/>
      <c r="AZ876" s="100"/>
      <c r="BA876" s="100"/>
      <c r="BB876" s="100"/>
      <c r="BC876" s="100"/>
      <c r="BD876" s="100"/>
      <c r="BE876" s="100"/>
      <c r="BF876" s="100"/>
      <c r="BG876" s="100"/>
      <c r="BH876" s="100"/>
      <c r="BI876" s="100"/>
      <c r="BJ876" s="100"/>
      <c r="BK876" s="100"/>
      <c r="BL876" s="100"/>
      <c r="BM876" s="100"/>
      <c r="BN876" s="100"/>
      <c r="BO876" s="100"/>
      <c r="BP876" s="100"/>
      <c r="BQ876" s="100"/>
    </row>
    <row r="877" spans="1:69">
      <c r="A877" s="25"/>
      <c r="C877" s="89"/>
      <c r="D877" s="84"/>
      <c r="E877" s="76"/>
      <c r="F877" s="91"/>
      <c r="G877" s="80"/>
      <c r="H877" s="81"/>
      <c r="I877" s="14"/>
      <c r="J877" s="92"/>
      <c r="K877" s="14"/>
      <c r="L877" s="78"/>
      <c r="M877" s="81"/>
      <c r="N877" s="14"/>
      <c r="O877" s="78"/>
      <c r="P877" s="78"/>
      <c r="Q877" s="93"/>
      <c r="R877" s="80"/>
      <c r="S877" s="80"/>
      <c r="T877" s="69"/>
      <c r="U877" s="78"/>
      <c r="V877" s="69"/>
      <c r="W877" s="80"/>
      <c r="X877" s="80"/>
      <c r="Y877" s="94"/>
      <c r="Z877" s="80"/>
      <c r="AA877" s="80"/>
      <c r="AB877" s="80"/>
      <c r="AC877" s="80"/>
      <c r="AD877" s="69"/>
      <c r="AE877" s="69"/>
      <c r="AF877" s="69"/>
      <c r="AG877" s="95"/>
      <c r="AH877" s="93"/>
      <c r="AI877" s="81"/>
      <c r="AJ877" s="80"/>
      <c r="AK877" s="80"/>
      <c r="AL877" s="78"/>
      <c r="AM877" s="80"/>
      <c r="AN877" s="80"/>
      <c r="AO877" s="80"/>
      <c r="AP877" s="80"/>
      <c r="AQ877" s="80"/>
      <c r="AR877" s="80"/>
      <c r="AS877" s="78"/>
      <c r="AT877" s="96"/>
      <c r="AU877" s="97"/>
      <c r="AV877" s="98"/>
      <c r="AW877" s="99"/>
      <c r="AX877" s="100"/>
      <c r="AY877" s="100"/>
      <c r="AZ877" s="100"/>
      <c r="BA877" s="100"/>
      <c r="BB877" s="100"/>
      <c r="BC877" s="100"/>
      <c r="BD877" s="100"/>
      <c r="BE877" s="100"/>
      <c r="BF877" s="100"/>
      <c r="BG877" s="100"/>
      <c r="BH877" s="100"/>
      <c r="BI877" s="100"/>
      <c r="BJ877" s="100"/>
      <c r="BK877" s="100"/>
      <c r="BL877" s="100"/>
      <c r="BM877" s="100"/>
      <c r="BN877" s="100"/>
      <c r="BO877" s="100"/>
      <c r="BP877" s="100"/>
      <c r="BQ877" s="100"/>
    </row>
    <row r="878" spans="1:69">
      <c r="A878" s="25"/>
      <c r="C878" s="89"/>
      <c r="D878" s="84"/>
      <c r="E878" s="76"/>
      <c r="F878" s="91"/>
      <c r="G878" s="80"/>
      <c r="H878" s="81"/>
      <c r="I878" s="14"/>
      <c r="J878" s="92"/>
      <c r="K878" s="14"/>
      <c r="L878" s="78"/>
      <c r="M878" s="81"/>
      <c r="N878" s="14"/>
      <c r="O878" s="78"/>
      <c r="P878" s="78"/>
      <c r="Q878" s="93"/>
      <c r="R878" s="80"/>
      <c r="S878" s="80"/>
      <c r="T878" s="69"/>
      <c r="U878" s="78"/>
      <c r="V878" s="69"/>
      <c r="W878" s="80"/>
      <c r="X878" s="80"/>
      <c r="Y878" s="94"/>
      <c r="Z878" s="80"/>
      <c r="AA878" s="80"/>
      <c r="AB878" s="80"/>
      <c r="AC878" s="80"/>
      <c r="AD878" s="69"/>
      <c r="AE878" s="69"/>
      <c r="AF878" s="69"/>
      <c r="AG878" s="95"/>
      <c r="AH878" s="93"/>
      <c r="AI878" s="81"/>
      <c r="AJ878" s="80"/>
      <c r="AK878" s="80"/>
      <c r="AL878" s="78"/>
      <c r="AM878" s="80"/>
      <c r="AN878" s="80"/>
      <c r="AO878" s="80"/>
      <c r="AP878" s="80"/>
      <c r="AQ878" s="80"/>
      <c r="AR878" s="80"/>
      <c r="AS878" s="78"/>
      <c r="AT878" s="96"/>
      <c r="AU878" s="97"/>
      <c r="AV878" s="98"/>
      <c r="AW878" s="99"/>
      <c r="AX878" s="100"/>
      <c r="AY878" s="100"/>
      <c r="AZ878" s="100"/>
      <c r="BA878" s="100"/>
      <c r="BB878" s="100"/>
      <c r="BC878" s="100"/>
      <c r="BD878" s="100"/>
      <c r="BE878" s="100"/>
      <c r="BF878" s="100"/>
      <c r="BG878" s="100"/>
      <c r="BH878" s="100"/>
      <c r="BI878" s="100"/>
      <c r="BJ878" s="100"/>
      <c r="BK878" s="100"/>
      <c r="BL878" s="100"/>
      <c r="BM878" s="100"/>
      <c r="BN878" s="100"/>
      <c r="BO878" s="100"/>
      <c r="BP878" s="100"/>
      <c r="BQ878" s="100"/>
    </row>
    <row r="879" spans="1:69">
      <c r="A879" s="25"/>
      <c r="C879" s="89"/>
      <c r="D879" s="84"/>
      <c r="E879" s="76"/>
      <c r="F879" s="91"/>
      <c r="G879" s="80"/>
      <c r="H879" s="81"/>
      <c r="I879" s="14"/>
      <c r="J879" s="92"/>
      <c r="K879" s="14"/>
      <c r="L879" s="78"/>
      <c r="M879" s="81"/>
      <c r="N879" s="14"/>
      <c r="O879" s="78"/>
      <c r="P879" s="78"/>
      <c r="Q879" s="93"/>
      <c r="R879" s="80"/>
      <c r="S879" s="80"/>
      <c r="T879" s="69"/>
      <c r="U879" s="78"/>
      <c r="V879" s="69"/>
      <c r="W879" s="80"/>
      <c r="X879" s="80"/>
      <c r="Y879" s="94"/>
      <c r="Z879" s="80"/>
      <c r="AA879" s="80"/>
      <c r="AB879" s="80"/>
      <c r="AC879" s="80"/>
      <c r="AD879" s="69"/>
      <c r="AE879" s="69"/>
      <c r="AF879" s="69"/>
      <c r="AG879" s="95"/>
      <c r="AH879" s="93"/>
      <c r="AI879" s="81"/>
      <c r="AJ879" s="80"/>
      <c r="AK879" s="80"/>
      <c r="AL879" s="78"/>
      <c r="AM879" s="80"/>
      <c r="AN879" s="80"/>
      <c r="AO879" s="80"/>
      <c r="AP879" s="80"/>
      <c r="AQ879" s="80"/>
      <c r="AR879" s="80"/>
      <c r="AS879" s="78"/>
      <c r="AT879" s="96"/>
      <c r="AU879" s="97"/>
      <c r="AV879" s="98"/>
      <c r="AW879" s="99"/>
      <c r="AX879" s="100"/>
      <c r="AY879" s="100"/>
      <c r="AZ879" s="100"/>
      <c r="BA879" s="100"/>
      <c r="BB879" s="100"/>
      <c r="BC879" s="100"/>
      <c r="BD879" s="100"/>
      <c r="BE879" s="100"/>
      <c r="BF879" s="100"/>
      <c r="BG879" s="100"/>
      <c r="BH879" s="100"/>
      <c r="BI879" s="100"/>
      <c r="BJ879" s="100"/>
      <c r="BK879" s="100"/>
      <c r="BL879" s="100"/>
      <c r="BM879" s="100"/>
      <c r="BN879" s="100"/>
      <c r="BO879" s="100"/>
      <c r="BP879" s="100"/>
      <c r="BQ879" s="100"/>
    </row>
    <row r="880" spans="1:69">
      <c r="A880" s="25"/>
      <c r="C880" s="89"/>
      <c r="D880" s="84"/>
      <c r="E880" s="76"/>
      <c r="F880" s="91"/>
      <c r="G880" s="80"/>
      <c r="H880" s="81"/>
      <c r="I880" s="14"/>
      <c r="J880" s="92"/>
      <c r="K880" s="14"/>
      <c r="L880" s="78"/>
      <c r="M880" s="81"/>
      <c r="N880" s="14"/>
      <c r="O880" s="78"/>
      <c r="P880" s="78"/>
      <c r="Q880" s="93"/>
      <c r="R880" s="80"/>
      <c r="S880" s="80"/>
      <c r="T880" s="69"/>
      <c r="U880" s="78"/>
      <c r="V880" s="69"/>
      <c r="W880" s="80"/>
      <c r="X880" s="80"/>
      <c r="Y880" s="94"/>
      <c r="Z880" s="80"/>
      <c r="AA880" s="80"/>
      <c r="AB880" s="80"/>
      <c r="AC880" s="80"/>
      <c r="AD880" s="69"/>
      <c r="AE880" s="69"/>
      <c r="AF880" s="69"/>
      <c r="AG880" s="95"/>
      <c r="AH880" s="93"/>
      <c r="AI880" s="81"/>
      <c r="AJ880" s="80"/>
      <c r="AK880" s="80"/>
      <c r="AL880" s="78"/>
      <c r="AM880" s="80"/>
      <c r="AN880" s="80"/>
      <c r="AO880" s="80"/>
      <c r="AP880" s="80"/>
      <c r="AQ880" s="80"/>
      <c r="AR880" s="80"/>
      <c r="AS880" s="78"/>
      <c r="AT880" s="96"/>
      <c r="AU880" s="97"/>
      <c r="AV880" s="98"/>
      <c r="AW880" s="99"/>
      <c r="AX880" s="100"/>
      <c r="AY880" s="100"/>
      <c r="AZ880" s="100"/>
      <c r="BA880" s="100"/>
      <c r="BB880" s="100"/>
      <c r="BC880" s="100"/>
      <c r="BD880" s="100"/>
      <c r="BE880" s="100"/>
      <c r="BF880" s="100"/>
      <c r="BG880" s="100"/>
      <c r="BH880" s="100"/>
      <c r="BI880" s="100"/>
      <c r="BJ880" s="100"/>
      <c r="BK880" s="100"/>
      <c r="BL880" s="100"/>
      <c r="BM880" s="100"/>
      <c r="BN880" s="100"/>
      <c r="BO880" s="100"/>
      <c r="BP880" s="100"/>
      <c r="BQ880" s="100"/>
    </row>
    <row r="881" spans="1:69">
      <c r="A881" s="25"/>
      <c r="C881" s="89"/>
      <c r="D881" s="84"/>
      <c r="E881" s="76"/>
      <c r="F881" s="91"/>
      <c r="G881" s="80"/>
      <c r="H881" s="81"/>
      <c r="I881" s="14"/>
      <c r="J881" s="92"/>
      <c r="K881" s="14"/>
      <c r="L881" s="78"/>
      <c r="M881" s="81"/>
      <c r="N881" s="14"/>
      <c r="O881" s="78"/>
      <c r="P881" s="78"/>
      <c r="Q881" s="93"/>
      <c r="R881" s="80"/>
      <c r="S881" s="80"/>
      <c r="T881" s="69"/>
      <c r="U881" s="78"/>
      <c r="V881" s="69"/>
      <c r="W881" s="80"/>
      <c r="X881" s="80"/>
      <c r="Y881" s="94"/>
      <c r="Z881" s="80"/>
      <c r="AA881" s="80"/>
      <c r="AB881" s="80"/>
      <c r="AC881" s="80"/>
      <c r="AD881" s="69"/>
      <c r="AE881" s="69"/>
      <c r="AF881" s="69"/>
      <c r="AG881" s="95"/>
      <c r="AH881" s="93"/>
      <c r="AI881" s="81"/>
      <c r="AJ881" s="80"/>
      <c r="AK881" s="80"/>
      <c r="AL881" s="78"/>
      <c r="AM881" s="80"/>
      <c r="AN881" s="80"/>
      <c r="AO881" s="80"/>
      <c r="AP881" s="80"/>
      <c r="AQ881" s="80"/>
      <c r="AR881" s="80"/>
      <c r="AS881" s="78"/>
      <c r="AT881" s="96"/>
      <c r="AU881" s="97"/>
      <c r="AV881" s="98"/>
      <c r="AW881" s="99"/>
      <c r="AX881" s="100"/>
      <c r="AY881" s="100"/>
      <c r="AZ881" s="100"/>
      <c r="BA881" s="100"/>
      <c r="BB881" s="100"/>
      <c r="BC881" s="100"/>
      <c r="BD881" s="100"/>
      <c r="BE881" s="100"/>
      <c r="BF881" s="100"/>
      <c r="BG881" s="100"/>
      <c r="BH881" s="100"/>
      <c r="BI881" s="100"/>
      <c r="BJ881" s="100"/>
      <c r="BK881" s="100"/>
      <c r="BL881" s="100"/>
      <c r="BM881" s="100"/>
      <c r="BN881" s="100"/>
      <c r="BO881" s="100"/>
      <c r="BP881" s="100"/>
      <c r="BQ881" s="100"/>
    </row>
    <row r="882" spans="1:69">
      <c r="A882" s="25"/>
      <c r="C882" s="89"/>
      <c r="D882" s="84"/>
      <c r="E882" s="76"/>
      <c r="F882" s="91"/>
      <c r="G882" s="80"/>
      <c r="H882" s="81"/>
      <c r="I882" s="14"/>
      <c r="J882" s="92"/>
      <c r="K882" s="14"/>
      <c r="L882" s="78"/>
      <c r="M882" s="81"/>
      <c r="N882" s="14"/>
      <c r="O882" s="78"/>
      <c r="P882" s="78"/>
      <c r="Q882" s="93"/>
      <c r="R882" s="80"/>
      <c r="S882" s="80"/>
      <c r="T882" s="69"/>
      <c r="U882" s="78"/>
      <c r="V882" s="69"/>
      <c r="W882" s="80"/>
      <c r="X882" s="80"/>
      <c r="Y882" s="94"/>
      <c r="Z882" s="80"/>
      <c r="AA882" s="80"/>
      <c r="AB882" s="80"/>
      <c r="AC882" s="80"/>
      <c r="AD882" s="69"/>
      <c r="AE882" s="69"/>
      <c r="AF882" s="69"/>
      <c r="AG882" s="95"/>
      <c r="AH882" s="93"/>
      <c r="AI882" s="81"/>
      <c r="AJ882" s="80"/>
      <c r="AK882" s="80"/>
      <c r="AL882" s="78"/>
      <c r="AM882" s="80"/>
      <c r="AN882" s="80"/>
      <c r="AO882" s="80"/>
      <c r="AP882" s="80"/>
      <c r="AQ882" s="80"/>
      <c r="AR882" s="80"/>
      <c r="AS882" s="78"/>
      <c r="AT882" s="96"/>
      <c r="AU882" s="97"/>
      <c r="AV882" s="98"/>
      <c r="AW882" s="99"/>
      <c r="AX882" s="100"/>
      <c r="AY882" s="100"/>
      <c r="AZ882" s="100"/>
      <c r="BA882" s="100"/>
      <c r="BB882" s="100"/>
      <c r="BC882" s="100"/>
      <c r="BD882" s="100"/>
      <c r="BE882" s="100"/>
      <c r="BF882" s="100"/>
      <c r="BG882" s="100"/>
      <c r="BH882" s="100"/>
      <c r="BI882" s="100"/>
      <c r="BJ882" s="100"/>
      <c r="BK882" s="100"/>
      <c r="BL882" s="100"/>
      <c r="BM882" s="100"/>
      <c r="BN882" s="100"/>
      <c r="BO882" s="100"/>
      <c r="BP882" s="100"/>
      <c r="BQ882" s="100"/>
    </row>
    <row r="883" spans="1:69">
      <c r="A883" s="25"/>
      <c r="C883" s="89"/>
      <c r="D883" s="84"/>
      <c r="E883" s="76"/>
      <c r="F883" s="91"/>
      <c r="G883" s="80"/>
      <c r="H883" s="81"/>
      <c r="I883" s="14"/>
      <c r="J883" s="92"/>
      <c r="K883" s="14"/>
      <c r="L883" s="78"/>
      <c r="M883" s="81"/>
      <c r="N883" s="14"/>
      <c r="O883" s="78"/>
      <c r="P883" s="78"/>
      <c r="Q883" s="93"/>
      <c r="R883" s="80"/>
      <c r="S883" s="80"/>
      <c r="T883" s="69"/>
      <c r="U883" s="78"/>
      <c r="V883" s="69"/>
      <c r="W883" s="80"/>
      <c r="X883" s="80"/>
      <c r="Y883" s="94"/>
      <c r="Z883" s="80"/>
      <c r="AA883" s="80"/>
      <c r="AB883" s="80"/>
      <c r="AC883" s="80"/>
      <c r="AD883" s="69"/>
      <c r="AE883" s="69"/>
      <c r="AF883" s="69"/>
      <c r="AG883" s="95"/>
      <c r="AH883" s="93"/>
      <c r="AI883" s="81"/>
      <c r="AJ883" s="80"/>
      <c r="AK883" s="80"/>
      <c r="AL883" s="78"/>
      <c r="AM883" s="80"/>
      <c r="AN883" s="80"/>
      <c r="AO883" s="80"/>
      <c r="AP883" s="80"/>
      <c r="AQ883" s="80"/>
      <c r="AR883" s="80"/>
      <c r="AS883" s="78"/>
      <c r="AT883" s="96"/>
      <c r="AU883" s="97"/>
      <c r="AV883" s="98"/>
      <c r="AW883" s="99"/>
      <c r="AX883" s="100"/>
      <c r="AY883" s="100"/>
      <c r="AZ883" s="100"/>
      <c r="BA883" s="100"/>
      <c r="BB883" s="100"/>
      <c r="BC883" s="100"/>
      <c r="BD883" s="100"/>
      <c r="BE883" s="100"/>
      <c r="BF883" s="100"/>
      <c r="BG883" s="100"/>
      <c r="BH883" s="100"/>
      <c r="BI883" s="100"/>
      <c r="BJ883" s="100"/>
      <c r="BK883" s="100"/>
      <c r="BL883" s="100"/>
      <c r="BM883" s="100"/>
      <c r="BN883" s="100"/>
      <c r="BO883" s="100"/>
      <c r="BP883" s="100"/>
      <c r="BQ883" s="100"/>
    </row>
    <row r="884" spans="1:69">
      <c r="A884" s="25"/>
      <c r="C884" s="89"/>
      <c r="D884" s="84"/>
      <c r="E884" s="76"/>
      <c r="F884" s="91"/>
      <c r="G884" s="80"/>
      <c r="H884" s="81"/>
      <c r="I884" s="14"/>
      <c r="J884" s="92"/>
      <c r="K884" s="14"/>
      <c r="L884" s="78"/>
      <c r="M884" s="81"/>
      <c r="N884" s="14"/>
      <c r="O884" s="78"/>
      <c r="P884" s="78"/>
      <c r="Q884" s="93"/>
      <c r="R884" s="80"/>
      <c r="S884" s="80"/>
      <c r="T884" s="69"/>
      <c r="U884" s="78"/>
      <c r="V884" s="69"/>
      <c r="W884" s="80"/>
      <c r="X884" s="80"/>
      <c r="Y884" s="94"/>
      <c r="Z884" s="80"/>
      <c r="AA884" s="80"/>
      <c r="AB884" s="80"/>
      <c r="AC884" s="80"/>
      <c r="AD884" s="69"/>
      <c r="AE884" s="69"/>
      <c r="AF884" s="69"/>
      <c r="AG884" s="95"/>
      <c r="AH884" s="93"/>
      <c r="AI884" s="81"/>
      <c r="AJ884" s="80"/>
      <c r="AK884" s="80"/>
      <c r="AL884" s="78"/>
      <c r="AM884" s="80"/>
      <c r="AN884" s="80"/>
      <c r="AO884" s="80"/>
      <c r="AP884" s="80"/>
      <c r="AQ884" s="80"/>
      <c r="AR884" s="80"/>
      <c r="AS884" s="78"/>
      <c r="AT884" s="96"/>
      <c r="AU884" s="97"/>
      <c r="AV884" s="98"/>
      <c r="AW884" s="99"/>
      <c r="AX884" s="100"/>
      <c r="AY884" s="100"/>
      <c r="AZ884" s="100"/>
      <c r="BA884" s="100"/>
      <c r="BB884" s="100"/>
      <c r="BC884" s="100"/>
      <c r="BD884" s="100"/>
      <c r="BE884" s="100"/>
      <c r="BF884" s="100"/>
      <c r="BG884" s="100"/>
      <c r="BH884" s="100"/>
      <c r="BI884" s="100"/>
      <c r="BJ884" s="100"/>
      <c r="BK884" s="100"/>
      <c r="BL884" s="100"/>
      <c r="BM884" s="100"/>
      <c r="BN884" s="100"/>
      <c r="BO884" s="100"/>
      <c r="BP884" s="100"/>
      <c r="BQ884" s="100"/>
    </row>
    <row r="885" spans="1:69">
      <c r="A885" s="25"/>
      <c r="C885" s="89"/>
      <c r="D885" s="84"/>
      <c r="E885" s="76"/>
      <c r="F885" s="91"/>
      <c r="G885" s="80"/>
      <c r="H885" s="81"/>
      <c r="I885" s="14"/>
      <c r="J885" s="92"/>
      <c r="K885" s="14"/>
      <c r="L885" s="78"/>
      <c r="M885" s="81"/>
      <c r="N885" s="14"/>
      <c r="O885" s="78"/>
      <c r="P885" s="78"/>
      <c r="Q885" s="93"/>
      <c r="R885" s="80"/>
      <c r="S885" s="80"/>
      <c r="T885" s="69"/>
      <c r="U885" s="78"/>
      <c r="V885" s="69"/>
      <c r="W885" s="80"/>
      <c r="X885" s="80"/>
      <c r="Y885" s="94"/>
      <c r="Z885" s="80"/>
      <c r="AA885" s="80"/>
      <c r="AB885" s="80"/>
      <c r="AC885" s="80"/>
      <c r="AD885" s="69"/>
      <c r="AE885" s="69"/>
      <c r="AF885" s="69"/>
      <c r="AG885" s="95"/>
      <c r="AH885" s="93"/>
      <c r="AI885" s="81"/>
      <c r="AJ885" s="80"/>
      <c r="AK885" s="80"/>
      <c r="AL885" s="78"/>
      <c r="AM885" s="80"/>
      <c r="AN885" s="80"/>
      <c r="AO885" s="80"/>
      <c r="AP885" s="80"/>
      <c r="AQ885" s="80"/>
      <c r="AR885" s="80"/>
      <c r="AS885" s="78"/>
      <c r="AT885" s="96"/>
      <c r="AU885" s="97"/>
      <c r="AV885" s="98"/>
      <c r="AW885" s="99"/>
      <c r="AX885" s="100"/>
      <c r="AY885" s="100"/>
      <c r="AZ885" s="100"/>
      <c r="BA885" s="100"/>
      <c r="BB885" s="100"/>
      <c r="BC885" s="100"/>
      <c r="BD885" s="100"/>
      <c r="BE885" s="100"/>
      <c r="BF885" s="100"/>
      <c r="BG885" s="100"/>
      <c r="BH885" s="100"/>
      <c r="BI885" s="100"/>
      <c r="BJ885" s="100"/>
      <c r="BK885" s="100"/>
      <c r="BL885" s="100"/>
      <c r="BM885" s="100"/>
      <c r="BN885" s="100"/>
      <c r="BO885" s="100"/>
      <c r="BP885" s="100"/>
      <c r="BQ885" s="100"/>
    </row>
    <row r="886" spans="1:69">
      <c r="A886" s="25"/>
      <c r="C886" s="89"/>
      <c r="D886" s="84"/>
      <c r="E886" s="76"/>
      <c r="F886" s="91"/>
      <c r="G886" s="80"/>
      <c r="H886" s="81"/>
      <c r="I886" s="14"/>
      <c r="J886" s="92"/>
      <c r="K886" s="14"/>
      <c r="L886" s="78"/>
      <c r="M886" s="81"/>
      <c r="N886" s="14"/>
      <c r="O886" s="78"/>
      <c r="P886" s="78"/>
      <c r="Q886" s="93"/>
      <c r="R886" s="80"/>
      <c r="S886" s="80"/>
      <c r="T886" s="69"/>
      <c r="U886" s="78"/>
      <c r="V886" s="69"/>
      <c r="W886" s="80"/>
      <c r="X886" s="80"/>
      <c r="Y886" s="94"/>
      <c r="Z886" s="80"/>
      <c r="AA886" s="80"/>
      <c r="AB886" s="80"/>
      <c r="AC886" s="80"/>
      <c r="AD886" s="69"/>
      <c r="AE886" s="69"/>
      <c r="AF886" s="69"/>
      <c r="AG886" s="95"/>
      <c r="AH886" s="93"/>
      <c r="AI886" s="81"/>
      <c r="AJ886" s="80"/>
      <c r="AK886" s="80"/>
      <c r="AL886" s="78"/>
      <c r="AM886" s="80"/>
      <c r="AN886" s="80"/>
      <c r="AO886" s="80"/>
      <c r="AP886" s="80"/>
      <c r="AQ886" s="80"/>
      <c r="AR886" s="80"/>
      <c r="AS886" s="78"/>
      <c r="AT886" s="96"/>
      <c r="AU886" s="97"/>
      <c r="AV886" s="98"/>
      <c r="AW886" s="99"/>
      <c r="AX886" s="100"/>
      <c r="AY886" s="100"/>
      <c r="AZ886" s="100"/>
      <c r="BA886" s="100"/>
      <c r="BB886" s="100"/>
      <c r="BC886" s="100"/>
      <c r="BD886" s="100"/>
      <c r="BE886" s="100"/>
      <c r="BF886" s="100"/>
      <c r="BG886" s="100"/>
      <c r="BH886" s="100"/>
      <c r="BI886" s="100"/>
      <c r="BJ886" s="100"/>
      <c r="BK886" s="100"/>
      <c r="BL886" s="100"/>
      <c r="BM886" s="100"/>
      <c r="BN886" s="100"/>
      <c r="BO886" s="100"/>
      <c r="BP886" s="100"/>
      <c r="BQ886" s="100"/>
    </row>
    <row r="887" spans="1:69">
      <c r="A887" s="25"/>
      <c r="C887" s="89"/>
      <c r="D887" s="84"/>
      <c r="E887" s="76"/>
      <c r="F887" s="91"/>
      <c r="G887" s="80"/>
      <c r="H887" s="81"/>
      <c r="I887" s="14"/>
      <c r="J887" s="92"/>
      <c r="K887" s="14"/>
      <c r="L887" s="78"/>
      <c r="M887" s="81"/>
      <c r="N887" s="14"/>
      <c r="O887" s="78"/>
      <c r="P887" s="78"/>
      <c r="Q887" s="93"/>
      <c r="R887" s="80"/>
      <c r="S887" s="80"/>
      <c r="T887" s="69"/>
      <c r="U887" s="78"/>
      <c r="V887" s="69"/>
      <c r="W887" s="80"/>
      <c r="X887" s="80"/>
      <c r="Y887" s="94"/>
      <c r="Z887" s="80"/>
      <c r="AA887" s="80"/>
      <c r="AB887" s="80"/>
      <c r="AC887" s="80"/>
      <c r="AD887" s="69"/>
      <c r="AE887" s="69"/>
      <c r="AF887" s="69"/>
      <c r="AG887" s="95"/>
      <c r="AH887" s="93"/>
      <c r="AI887" s="81"/>
      <c r="AJ887" s="80"/>
      <c r="AK887" s="80"/>
      <c r="AL887" s="78"/>
      <c r="AM887" s="80"/>
      <c r="AN887" s="80"/>
      <c r="AO887" s="80"/>
      <c r="AP887" s="80"/>
      <c r="AQ887" s="80"/>
      <c r="AR887" s="80"/>
      <c r="AS887" s="78"/>
      <c r="AT887" s="96"/>
      <c r="AU887" s="97"/>
      <c r="AV887" s="98"/>
      <c r="AW887" s="99"/>
      <c r="AX887" s="100"/>
      <c r="AY887" s="100"/>
      <c r="AZ887" s="100"/>
      <c r="BA887" s="100"/>
      <c r="BB887" s="100"/>
      <c r="BC887" s="100"/>
      <c r="BD887" s="100"/>
      <c r="BE887" s="100"/>
      <c r="BF887" s="100"/>
      <c r="BG887" s="100"/>
      <c r="BH887" s="100"/>
      <c r="BI887" s="100"/>
      <c r="BJ887" s="100"/>
      <c r="BK887" s="100"/>
      <c r="BL887" s="100"/>
      <c r="BM887" s="100"/>
      <c r="BN887" s="100"/>
      <c r="BO887" s="100"/>
      <c r="BP887" s="100"/>
      <c r="BQ887" s="100"/>
    </row>
    <row r="888" spans="1:69">
      <c r="A888" s="25"/>
      <c r="C888" s="89"/>
      <c r="D888" s="84"/>
      <c r="E888" s="76"/>
      <c r="F888" s="91"/>
      <c r="G888" s="80"/>
      <c r="H888" s="81"/>
      <c r="I888" s="14"/>
      <c r="J888" s="92"/>
      <c r="K888" s="14"/>
      <c r="L888" s="78"/>
      <c r="M888" s="81"/>
      <c r="N888" s="14"/>
      <c r="O888" s="78"/>
      <c r="P888" s="78"/>
      <c r="Q888" s="93"/>
      <c r="R888" s="80"/>
      <c r="S888" s="80"/>
      <c r="T888" s="69"/>
      <c r="U888" s="78"/>
      <c r="V888" s="69"/>
      <c r="W888" s="80"/>
      <c r="X888" s="80"/>
      <c r="Y888" s="94"/>
      <c r="Z888" s="80"/>
      <c r="AA888" s="80"/>
      <c r="AB888" s="80"/>
      <c r="AC888" s="80"/>
      <c r="AD888" s="69"/>
      <c r="AE888" s="69"/>
      <c r="AF888" s="69"/>
      <c r="AG888" s="95"/>
      <c r="AH888" s="93"/>
      <c r="AI888" s="81"/>
      <c r="AJ888" s="80"/>
      <c r="AK888" s="80"/>
      <c r="AL888" s="78"/>
      <c r="AM888" s="80"/>
      <c r="AN888" s="80"/>
      <c r="AO888" s="80"/>
      <c r="AP888" s="80"/>
      <c r="AQ888" s="80"/>
      <c r="AR888" s="80"/>
      <c r="AS888" s="78"/>
      <c r="AT888" s="96"/>
      <c r="AU888" s="97"/>
      <c r="AV888" s="98"/>
      <c r="AW888" s="99"/>
      <c r="AX888" s="100"/>
      <c r="AY888" s="100"/>
      <c r="AZ888" s="100"/>
      <c r="BA888" s="100"/>
      <c r="BB888" s="100"/>
      <c r="BC888" s="100"/>
      <c r="BD888" s="100"/>
      <c r="BE888" s="100"/>
      <c r="BF888" s="100"/>
      <c r="BG888" s="100"/>
      <c r="BH888" s="100"/>
      <c r="BI888" s="100"/>
      <c r="BJ888" s="100"/>
      <c r="BK888" s="100"/>
      <c r="BL888" s="100"/>
      <c r="BM888" s="100"/>
      <c r="BN888" s="100"/>
      <c r="BO888" s="100"/>
      <c r="BP888" s="100"/>
      <c r="BQ888" s="100"/>
    </row>
    <row r="889" spans="1:69">
      <c r="A889" s="25"/>
      <c r="C889" s="89"/>
      <c r="D889" s="84"/>
      <c r="E889" s="76"/>
      <c r="F889" s="91"/>
      <c r="G889" s="80"/>
      <c r="H889" s="81"/>
      <c r="I889" s="14"/>
      <c r="J889" s="92"/>
      <c r="K889" s="14"/>
      <c r="L889" s="78"/>
      <c r="M889" s="81"/>
      <c r="N889" s="14"/>
      <c r="O889" s="78"/>
      <c r="P889" s="78"/>
      <c r="Q889" s="93"/>
      <c r="R889" s="80"/>
      <c r="S889" s="80"/>
      <c r="T889" s="69"/>
      <c r="U889" s="78"/>
      <c r="V889" s="69"/>
      <c r="W889" s="80"/>
      <c r="X889" s="80"/>
      <c r="Y889" s="94"/>
      <c r="Z889" s="80"/>
      <c r="AA889" s="80"/>
      <c r="AB889" s="80"/>
      <c r="AC889" s="80"/>
      <c r="AD889" s="69"/>
      <c r="AE889" s="69"/>
      <c r="AF889" s="69"/>
      <c r="AG889" s="95"/>
      <c r="AH889" s="93"/>
      <c r="AI889" s="81"/>
      <c r="AJ889" s="80"/>
      <c r="AK889" s="80"/>
      <c r="AL889" s="78"/>
      <c r="AM889" s="80"/>
      <c r="AN889" s="80"/>
      <c r="AO889" s="80"/>
      <c r="AP889" s="80"/>
      <c r="AQ889" s="80"/>
      <c r="AR889" s="80"/>
      <c r="AS889" s="78"/>
      <c r="AT889" s="96"/>
      <c r="AU889" s="97"/>
      <c r="AV889" s="98"/>
      <c r="AW889" s="99"/>
      <c r="AX889" s="100"/>
      <c r="AY889" s="100"/>
      <c r="AZ889" s="100"/>
      <c r="BA889" s="100"/>
      <c r="BB889" s="100"/>
      <c r="BC889" s="100"/>
      <c r="BD889" s="100"/>
      <c r="BE889" s="100"/>
      <c r="BF889" s="100"/>
      <c r="BG889" s="100"/>
      <c r="BH889" s="100"/>
      <c r="BI889" s="100"/>
      <c r="BJ889" s="100"/>
      <c r="BK889" s="100"/>
      <c r="BL889" s="100"/>
      <c r="BM889" s="100"/>
      <c r="BN889" s="100"/>
      <c r="BO889" s="100"/>
      <c r="BP889" s="100"/>
      <c r="BQ889" s="100"/>
    </row>
    <row r="890" spans="1:69">
      <c r="A890" s="25"/>
      <c r="C890" s="89"/>
      <c r="D890" s="84"/>
      <c r="E890" s="76"/>
      <c r="F890" s="91"/>
      <c r="G890" s="80"/>
      <c r="H890" s="81"/>
      <c r="I890" s="14"/>
      <c r="J890" s="92"/>
      <c r="K890" s="14"/>
      <c r="L890" s="78"/>
      <c r="M890" s="81"/>
      <c r="N890" s="14"/>
      <c r="O890" s="78"/>
      <c r="P890" s="78"/>
      <c r="Q890" s="93"/>
      <c r="R890" s="80"/>
      <c r="S890" s="80"/>
      <c r="T890" s="69"/>
      <c r="U890" s="78"/>
      <c r="V890" s="69"/>
      <c r="W890" s="80"/>
      <c r="X890" s="80"/>
      <c r="Y890" s="94"/>
      <c r="Z890" s="80"/>
      <c r="AA890" s="80"/>
      <c r="AB890" s="80"/>
      <c r="AC890" s="80"/>
      <c r="AD890" s="69"/>
      <c r="AE890" s="69"/>
      <c r="AF890" s="69"/>
      <c r="AG890" s="95"/>
      <c r="AH890" s="93"/>
      <c r="AI890" s="81"/>
      <c r="AJ890" s="80"/>
      <c r="AK890" s="80"/>
      <c r="AL890" s="78"/>
      <c r="AM890" s="80"/>
      <c r="AN890" s="80"/>
      <c r="AO890" s="80"/>
      <c r="AP890" s="80"/>
      <c r="AQ890" s="80"/>
      <c r="AR890" s="80"/>
      <c r="AS890" s="78"/>
      <c r="AT890" s="96"/>
      <c r="AU890" s="97"/>
      <c r="AV890" s="98"/>
      <c r="AW890" s="99"/>
      <c r="AX890" s="100"/>
      <c r="AY890" s="100"/>
      <c r="AZ890" s="100"/>
      <c r="BA890" s="100"/>
      <c r="BB890" s="100"/>
      <c r="BC890" s="100"/>
      <c r="BD890" s="100"/>
      <c r="BE890" s="100"/>
      <c r="BF890" s="100"/>
      <c r="BG890" s="100"/>
      <c r="BH890" s="100"/>
      <c r="BI890" s="100"/>
      <c r="BJ890" s="100"/>
      <c r="BK890" s="100"/>
      <c r="BL890" s="100"/>
      <c r="BM890" s="100"/>
      <c r="BN890" s="100"/>
      <c r="BO890" s="100"/>
      <c r="BP890" s="100"/>
      <c r="BQ890" s="100"/>
    </row>
    <row r="891" spans="1:69">
      <c r="A891" s="25"/>
      <c r="C891" s="89"/>
      <c r="D891" s="84"/>
      <c r="E891" s="76"/>
      <c r="F891" s="91"/>
      <c r="G891" s="80"/>
      <c r="H891" s="81"/>
      <c r="I891" s="14"/>
      <c r="J891" s="92"/>
      <c r="K891" s="14"/>
      <c r="L891" s="78"/>
      <c r="M891" s="81"/>
      <c r="N891" s="14"/>
      <c r="O891" s="78"/>
      <c r="P891" s="78"/>
      <c r="Q891" s="93"/>
      <c r="R891" s="80"/>
      <c r="S891" s="80"/>
      <c r="T891" s="69"/>
      <c r="U891" s="78"/>
      <c r="V891" s="69"/>
      <c r="W891" s="80"/>
      <c r="X891" s="80"/>
      <c r="Y891" s="94"/>
      <c r="Z891" s="80"/>
      <c r="AA891" s="80"/>
      <c r="AB891" s="80"/>
      <c r="AC891" s="80"/>
      <c r="AD891" s="69"/>
      <c r="AE891" s="69"/>
      <c r="AF891" s="69"/>
      <c r="AG891" s="95"/>
      <c r="AH891" s="93"/>
      <c r="AI891" s="81"/>
      <c r="AJ891" s="80"/>
      <c r="AK891" s="80"/>
      <c r="AL891" s="78"/>
      <c r="AM891" s="80"/>
      <c r="AN891" s="80"/>
      <c r="AO891" s="80"/>
      <c r="AP891" s="80"/>
      <c r="AQ891" s="80"/>
      <c r="AR891" s="80"/>
      <c r="AS891" s="78"/>
      <c r="AT891" s="96"/>
      <c r="AU891" s="97"/>
      <c r="AV891" s="98"/>
      <c r="AW891" s="99"/>
      <c r="AX891" s="100"/>
      <c r="AY891" s="100"/>
      <c r="AZ891" s="100"/>
      <c r="BA891" s="100"/>
      <c r="BB891" s="100"/>
      <c r="BC891" s="100"/>
      <c r="BD891" s="100"/>
      <c r="BE891" s="100"/>
      <c r="BF891" s="100"/>
      <c r="BG891" s="100"/>
      <c r="BH891" s="100"/>
      <c r="BI891" s="100"/>
      <c r="BJ891" s="100"/>
      <c r="BK891" s="100"/>
      <c r="BL891" s="100"/>
      <c r="BM891" s="100"/>
      <c r="BN891" s="100"/>
      <c r="BO891" s="100"/>
      <c r="BP891" s="100"/>
      <c r="BQ891" s="100"/>
    </row>
    <row r="892" spans="1:69">
      <c r="A892" s="25"/>
      <c r="C892" s="89"/>
      <c r="D892" s="84"/>
      <c r="E892" s="76"/>
      <c r="F892" s="91"/>
      <c r="G892" s="80"/>
      <c r="H892" s="81"/>
      <c r="I892" s="14"/>
      <c r="J892" s="92"/>
      <c r="K892" s="14"/>
      <c r="L892" s="78"/>
      <c r="M892" s="81"/>
      <c r="N892" s="14"/>
      <c r="O892" s="78"/>
      <c r="P892" s="78"/>
      <c r="Q892" s="93"/>
      <c r="R892" s="80"/>
      <c r="S892" s="80"/>
      <c r="T892" s="69"/>
      <c r="U892" s="78"/>
      <c r="V892" s="69"/>
      <c r="W892" s="80"/>
      <c r="X892" s="80"/>
      <c r="Y892" s="94"/>
      <c r="Z892" s="80"/>
      <c r="AA892" s="80"/>
      <c r="AB892" s="80"/>
      <c r="AC892" s="80"/>
      <c r="AD892" s="69"/>
      <c r="AE892" s="69"/>
      <c r="AF892" s="69"/>
      <c r="AG892" s="95"/>
      <c r="AH892" s="93"/>
      <c r="AI892" s="81"/>
      <c r="AJ892" s="80"/>
      <c r="AK892" s="80"/>
      <c r="AL892" s="78"/>
      <c r="AM892" s="80"/>
      <c r="AN892" s="80"/>
      <c r="AO892" s="80"/>
      <c r="AP892" s="80"/>
      <c r="AQ892" s="80"/>
      <c r="AR892" s="80"/>
      <c r="AS892" s="78"/>
      <c r="AT892" s="96"/>
      <c r="AU892" s="97"/>
      <c r="AV892" s="98"/>
      <c r="AW892" s="99"/>
      <c r="AX892" s="100"/>
      <c r="AY892" s="100"/>
      <c r="AZ892" s="100"/>
      <c r="BA892" s="100"/>
      <c r="BB892" s="100"/>
      <c r="BC892" s="100"/>
      <c r="BD892" s="100"/>
      <c r="BE892" s="100"/>
      <c r="BF892" s="100"/>
      <c r="BG892" s="100"/>
      <c r="BH892" s="100"/>
      <c r="BI892" s="100"/>
      <c r="BJ892" s="100"/>
      <c r="BK892" s="100"/>
      <c r="BL892" s="100"/>
      <c r="BM892" s="100"/>
      <c r="BN892" s="100"/>
      <c r="BO892" s="100"/>
      <c r="BP892" s="100"/>
      <c r="BQ892" s="100"/>
    </row>
    <row r="893" spans="1:69">
      <c r="A893" s="25"/>
      <c r="C893" s="89"/>
      <c r="D893" s="84"/>
      <c r="E893" s="76"/>
      <c r="F893" s="91"/>
      <c r="G893" s="80"/>
      <c r="H893" s="81"/>
      <c r="I893" s="14"/>
      <c r="J893" s="92"/>
      <c r="K893" s="14"/>
      <c r="L893" s="78"/>
      <c r="M893" s="81"/>
      <c r="N893" s="14"/>
      <c r="O893" s="78"/>
      <c r="P893" s="78"/>
      <c r="Q893" s="93"/>
      <c r="R893" s="80"/>
      <c r="S893" s="80"/>
      <c r="T893" s="69"/>
      <c r="U893" s="78"/>
      <c r="V893" s="69"/>
      <c r="W893" s="80"/>
      <c r="X893" s="80"/>
      <c r="Y893" s="94"/>
      <c r="Z893" s="80"/>
      <c r="AA893" s="80"/>
      <c r="AB893" s="80"/>
      <c r="AC893" s="80"/>
      <c r="AD893" s="69"/>
      <c r="AE893" s="69"/>
      <c r="AF893" s="69"/>
      <c r="AG893" s="95"/>
      <c r="AH893" s="93"/>
      <c r="AI893" s="81"/>
      <c r="AJ893" s="80"/>
      <c r="AK893" s="80"/>
      <c r="AL893" s="78"/>
      <c r="AM893" s="80"/>
      <c r="AN893" s="80"/>
      <c r="AO893" s="80"/>
      <c r="AP893" s="80"/>
      <c r="AQ893" s="80"/>
      <c r="AR893" s="80"/>
      <c r="AS893" s="78"/>
      <c r="AT893" s="96"/>
      <c r="AU893" s="97"/>
      <c r="AV893" s="98"/>
      <c r="AW893" s="99"/>
      <c r="AX893" s="100"/>
      <c r="AY893" s="100"/>
      <c r="AZ893" s="100"/>
      <c r="BA893" s="100"/>
      <c r="BB893" s="100"/>
      <c r="BC893" s="100"/>
      <c r="BD893" s="100"/>
      <c r="BE893" s="100"/>
      <c r="BF893" s="100"/>
      <c r="BG893" s="100"/>
      <c r="BH893" s="100"/>
      <c r="BI893" s="100"/>
      <c r="BJ893" s="100"/>
      <c r="BK893" s="100"/>
      <c r="BL893" s="100"/>
      <c r="BM893" s="100"/>
      <c r="BN893" s="100"/>
      <c r="BO893" s="100"/>
      <c r="BP893" s="100"/>
      <c r="BQ893" s="100"/>
    </row>
    <row r="894" spans="1:69">
      <c r="A894" s="25"/>
      <c r="C894" s="89"/>
      <c r="D894" s="84"/>
      <c r="E894" s="76"/>
      <c r="F894" s="91"/>
      <c r="G894" s="80"/>
      <c r="H894" s="81"/>
      <c r="I894" s="14"/>
      <c r="J894" s="92"/>
      <c r="K894" s="14"/>
      <c r="L894" s="78"/>
      <c r="M894" s="81"/>
      <c r="N894" s="14"/>
      <c r="O894" s="78"/>
      <c r="P894" s="78"/>
      <c r="Q894" s="93"/>
      <c r="R894" s="80"/>
      <c r="S894" s="80"/>
      <c r="T894" s="69"/>
      <c r="U894" s="78"/>
      <c r="V894" s="69"/>
      <c r="W894" s="80"/>
      <c r="X894" s="80"/>
      <c r="Y894" s="94"/>
      <c r="Z894" s="80"/>
      <c r="AA894" s="80"/>
      <c r="AB894" s="80"/>
      <c r="AC894" s="80"/>
      <c r="AD894" s="69"/>
      <c r="AE894" s="69"/>
      <c r="AF894" s="69"/>
      <c r="AG894" s="95"/>
      <c r="AH894" s="93"/>
      <c r="AI894" s="81"/>
      <c r="AJ894" s="80"/>
      <c r="AK894" s="80"/>
      <c r="AL894" s="78"/>
      <c r="AM894" s="80"/>
      <c r="AN894" s="80"/>
      <c r="AO894" s="80"/>
      <c r="AP894" s="80"/>
      <c r="AQ894" s="80"/>
      <c r="AR894" s="80"/>
      <c r="AS894" s="78"/>
      <c r="AT894" s="96"/>
      <c r="AU894" s="97"/>
      <c r="AV894" s="98"/>
      <c r="AW894" s="99"/>
      <c r="AX894" s="100"/>
      <c r="AY894" s="100"/>
      <c r="AZ894" s="100"/>
      <c r="BA894" s="100"/>
      <c r="BB894" s="100"/>
      <c r="BC894" s="100"/>
      <c r="BD894" s="100"/>
      <c r="BE894" s="100"/>
      <c r="BF894" s="100"/>
      <c r="BG894" s="100"/>
      <c r="BH894" s="100"/>
      <c r="BI894" s="100"/>
      <c r="BJ894" s="100"/>
      <c r="BK894" s="100"/>
      <c r="BL894" s="100"/>
      <c r="BM894" s="100"/>
      <c r="BN894" s="100"/>
      <c r="BO894" s="100"/>
      <c r="BP894" s="100"/>
      <c r="BQ894" s="100"/>
    </row>
    <row r="895" spans="1:69">
      <c r="A895" s="25"/>
      <c r="C895" s="89"/>
      <c r="D895" s="84"/>
      <c r="E895" s="76"/>
      <c r="F895" s="91"/>
      <c r="G895" s="80"/>
      <c r="H895" s="81"/>
      <c r="I895" s="14"/>
      <c r="J895" s="92"/>
      <c r="K895" s="14"/>
      <c r="L895" s="78"/>
      <c r="M895" s="81"/>
      <c r="N895" s="14"/>
      <c r="O895" s="78"/>
      <c r="P895" s="78"/>
      <c r="Q895" s="93"/>
      <c r="R895" s="80"/>
      <c r="S895" s="80"/>
      <c r="T895" s="69"/>
      <c r="U895" s="78"/>
      <c r="V895" s="69"/>
      <c r="W895" s="80"/>
      <c r="X895" s="80"/>
      <c r="Y895" s="94"/>
      <c r="Z895" s="80"/>
      <c r="AA895" s="80"/>
      <c r="AB895" s="80"/>
      <c r="AC895" s="80"/>
      <c r="AD895" s="69"/>
      <c r="AE895" s="69"/>
      <c r="AF895" s="69"/>
      <c r="AG895" s="95"/>
      <c r="AH895" s="93"/>
      <c r="AI895" s="81"/>
      <c r="AJ895" s="80"/>
      <c r="AK895" s="80"/>
      <c r="AL895" s="78"/>
      <c r="AM895" s="80"/>
      <c r="AN895" s="80"/>
      <c r="AO895" s="80"/>
      <c r="AP895" s="80"/>
      <c r="AQ895" s="80"/>
      <c r="AR895" s="80"/>
      <c r="AS895" s="78"/>
      <c r="AT895" s="96"/>
      <c r="AU895" s="97"/>
      <c r="AV895" s="98"/>
      <c r="AW895" s="99"/>
      <c r="AX895" s="100"/>
      <c r="AY895" s="100"/>
      <c r="AZ895" s="100"/>
      <c r="BA895" s="100"/>
      <c r="BB895" s="100"/>
      <c r="BC895" s="100"/>
      <c r="BD895" s="100"/>
      <c r="BE895" s="100"/>
      <c r="BF895" s="100"/>
      <c r="BG895" s="100"/>
      <c r="BH895" s="100"/>
      <c r="BI895" s="100"/>
      <c r="BJ895" s="100"/>
      <c r="BK895" s="100"/>
      <c r="BL895" s="100"/>
      <c r="BM895" s="100"/>
      <c r="BN895" s="100"/>
      <c r="BO895" s="100"/>
      <c r="BP895" s="100"/>
      <c r="BQ895" s="100"/>
    </row>
    <row r="896" spans="1:69">
      <c r="A896" s="25"/>
      <c r="C896" s="89"/>
      <c r="D896" s="84"/>
      <c r="E896" s="76"/>
      <c r="F896" s="91"/>
      <c r="G896" s="80"/>
      <c r="H896" s="81"/>
      <c r="I896" s="14"/>
      <c r="J896" s="92"/>
      <c r="K896" s="14"/>
      <c r="L896" s="78"/>
      <c r="M896" s="81"/>
      <c r="N896" s="14"/>
      <c r="O896" s="78"/>
      <c r="P896" s="78"/>
      <c r="Q896" s="93"/>
      <c r="R896" s="80"/>
      <c r="S896" s="80"/>
      <c r="T896" s="69"/>
      <c r="U896" s="78"/>
      <c r="V896" s="69"/>
      <c r="W896" s="80"/>
      <c r="X896" s="80"/>
      <c r="Y896" s="94"/>
      <c r="Z896" s="80"/>
      <c r="AA896" s="80"/>
      <c r="AB896" s="80"/>
      <c r="AC896" s="80"/>
      <c r="AD896" s="69"/>
      <c r="AE896" s="69"/>
      <c r="AF896" s="69"/>
      <c r="AG896" s="95"/>
      <c r="AH896" s="93"/>
      <c r="AI896" s="81"/>
      <c r="AJ896" s="80"/>
      <c r="AK896" s="80"/>
      <c r="AL896" s="78"/>
      <c r="AM896" s="80"/>
      <c r="AN896" s="80"/>
      <c r="AO896" s="80"/>
      <c r="AP896" s="80"/>
      <c r="AQ896" s="80"/>
      <c r="AR896" s="80"/>
      <c r="AS896" s="78"/>
      <c r="AT896" s="96"/>
      <c r="AU896" s="97"/>
      <c r="AV896" s="98"/>
      <c r="AW896" s="99"/>
      <c r="AX896" s="100"/>
      <c r="AY896" s="100"/>
      <c r="AZ896" s="100"/>
      <c r="BA896" s="100"/>
      <c r="BB896" s="100"/>
      <c r="BC896" s="100"/>
      <c r="BD896" s="100"/>
      <c r="BE896" s="100"/>
      <c r="BF896" s="100"/>
      <c r="BG896" s="100"/>
      <c r="BH896" s="100"/>
      <c r="BI896" s="100"/>
      <c r="BJ896" s="100"/>
      <c r="BK896" s="100"/>
      <c r="BL896" s="100"/>
      <c r="BM896" s="100"/>
      <c r="BN896" s="100"/>
      <c r="BO896" s="100"/>
      <c r="BP896" s="100"/>
      <c r="BQ896" s="100"/>
    </row>
    <row r="897" spans="1:69">
      <c r="A897" s="25"/>
      <c r="C897" s="89"/>
      <c r="D897" s="84"/>
      <c r="E897" s="76"/>
      <c r="F897" s="91"/>
      <c r="G897" s="80"/>
      <c r="H897" s="81"/>
      <c r="I897" s="14"/>
      <c r="J897" s="92"/>
      <c r="K897" s="14"/>
      <c r="L897" s="78"/>
      <c r="M897" s="81"/>
      <c r="N897" s="14"/>
      <c r="O897" s="78"/>
      <c r="P897" s="78"/>
      <c r="Q897" s="93"/>
      <c r="R897" s="80"/>
      <c r="S897" s="80"/>
      <c r="T897" s="69"/>
      <c r="U897" s="78"/>
      <c r="V897" s="69"/>
      <c r="W897" s="80"/>
      <c r="X897" s="80"/>
      <c r="Y897" s="94"/>
      <c r="Z897" s="80"/>
      <c r="AA897" s="80"/>
      <c r="AB897" s="80"/>
      <c r="AC897" s="80"/>
      <c r="AD897" s="69"/>
      <c r="AE897" s="69"/>
      <c r="AF897" s="69"/>
      <c r="AG897" s="95"/>
      <c r="AH897" s="93"/>
      <c r="AI897" s="81"/>
      <c r="AJ897" s="80"/>
      <c r="AK897" s="80"/>
      <c r="AL897" s="78"/>
      <c r="AM897" s="80"/>
      <c r="AN897" s="80"/>
      <c r="AO897" s="80"/>
      <c r="AP897" s="80"/>
      <c r="AQ897" s="80"/>
      <c r="AR897" s="80"/>
      <c r="AS897" s="78"/>
      <c r="AT897" s="96"/>
      <c r="AU897" s="97"/>
      <c r="AV897" s="98"/>
      <c r="AW897" s="99"/>
      <c r="AX897" s="100"/>
      <c r="AY897" s="100"/>
      <c r="AZ897" s="100"/>
      <c r="BA897" s="100"/>
      <c r="BB897" s="100"/>
      <c r="BC897" s="100"/>
      <c r="BD897" s="100"/>
      <c r="BE897" s="100"/>
      <c r="BF897" s="100"/>
      <c r="BG897" s="100"/>
      <c r="BH897" s="100"/>
      <c r="BI897" s="100"/>
      <c r="BJ897" s="100"/>
      <c r="BK897" s="100"/>
      <c r="BL897" s="100"/>
      <c r="BM897" s="100"/>
      <c r="BN897" s="100"/>
      <c r="BO897" s="100"/>
      <c r="BP897" s="100"/>
      <c r="BQ897" s="100"/>
    </row>
    <row r="898" spans="1:69">
      <c r="A898" s="25"/>
      <c r="C898" s="89"/>
      <c r="D898" s="84"/>
      <c r="E898" s="76"/>
      <c r="F898" s="91"/>
      <c r="G898" s="80"/>
      <c r="H898" s="81"/>
      <c r="I898" s="14"/>
      <c r="J898" s="92"/>
      <c r="K898" s="14"/>
      <c r="L898" s="78"/>
      <c r="M898" s="81"/>
      <c r="N898" s="14"/>
      <c r="O898" s="78"/>
      <c r="P898" s="78"/>
      <c r="Q898" s="93"/>
      <c r="R898" s="80"/>
      <c r="S898" s="80"/>
      <c r="T898" s="69"/>
      <c r="U898" s="78"/>
      <c r="V898" s="69"/>
      <c r="W898" s="80"/>
      <c r="X898" s="80"/>
      <c r="Y898" s="94"/>
      <c r="Z898" s="80"/>
      <c r="AA898" s="80"/>
      <c r="AB898" s="80"/>
      <c r="AC898" s="80"/>
      <c r="AD898" s="69"/>
      <c r="AE898" s="69"/>
      <c r="AF898" s="69"/>
      <c r="AG898" s="95"/>
      <c r="AH898" s="93"/>
      <c r="AI898" s="81"/>
      <c r="AJ898" s="80"/>
      <c r="AK898" s="80"/>
      <c r="AL898" s="78"/>
      <c r="AM898" s="80"/>
      <c r="AN898" s="80"/>
      <c r="AO898" s="80"/>
      <c r="AP898" s="80"/>
      <c r="AQ898" s="80"/>
      <c r="AR898" s="80"/>
      <c r="AS898" s="78"/>
      <c r="AT898" s="96"/>
      <c r="AU898" s="97"/>
      <c r="AV898" s="98"/>
      <c r="AW898" s="99"/>
      <c r="AX898" s="100"/>
      <c r="AY898" s="100"/>
      <c r="AZ898" s="100"/>
      <c r="BA898" s="100"/>
      <c r="BB898" s="100"/>
      <c r="BC898" s="100"/>
      <c r="BD898" s="100"/>
      <c r="BE898" s="100"/>
      <c r="BF898" s="100"/>
      <c r="BG898" s="100"/>
      <c r="BH898" s="100"/>
      <c r="BI898" s="100"/>
      <c r="BJ898" s="100"/>
      <c r="BK898" s="100"/>
      <c r="BL898" s="100"/>
      <c r="BM898" s="100"/>
      <c r="BN898" s="100"/>
      <c r="BO898" s="100"/>
      <c r="BP898" s="100"/>
      <c r="BQ898" s="100"/>
    </row>
    <row r="899" spans="1:69">
      <c r="A899" s="25"/>
      <c r="C899" s="89"/>
      <c r="D899" s="84"/>
      <c r="E899" s="76"/>
      <c r="F899" s="91"/>
      <c r="G899" s="80"/>
      <c r="H899" s="81"/>
      <c r="I899" s="14"/>
      <c r="J899" s="92"/>
      <c r="K899" s="14"/>
      <c r="L899" s="78"/>
      <c r="M899" s="81"/>
      <c r="N899" s="14"/>
      <c r="O899" s="78"/>
      <c r="P899" s="78"/>
      <c r="Q899" s="93"/>
      <c r="R899" s="80"/>
      <c r="S899" s="80"/>
      <c r="T899" s="69"/>
      <c r="U899" s="78"/>
      <c r="V899" s="69"/>
      <c r="W899" s="80"/>
      <c r="X899" s="80"/>
      <c r="Y899" s="94"/>
      <c r="Z899" s="80"/>
      <c r="AA899" s="80"/>
      <c r="AB899" s="80"/>
      <c r="AC899" s="80"/>
      <c r="AD899" s="69"/>
      <c r="AE899" s="69"/>
      <c r="AF899" s="69"/>
      <c r="AG899" s="95"/>
      <c r="AH899" s="93"/>
      <c r="AI899" s="81"/>
      <c r="AJ899" s="80"/>
      <c r="AK899" s="80"/>
      <c r="AL899" s="78"/>
      <c r="AM899" s="80"/>
      <c r="AN899" s="80"/>
      <c r="AO899" s="80"/>
      <c r="AP899" s="80"/>
      <c r="AQ899" s="80"/>
      <c r="AR899" s="80"/>
      <c r="AS899" s="78"/>
      <c r="AT899" s="96"/>
      <c r="AU899" s="97"/>
      <c r="AV899" s="98"/>
      <c r="AW899" s="99"/>
      <c r="AX899" s="100"/>
      <c r="AY899" s="100"/>
      <c r="AZ899" s="100"/>
      <c r="BA899" s="100"/>
      <c r="BB899" s="100"/>
      <c r="BC899" s="100"/>
      <c r="BD899" s="100"/>
      <c r="BE899" s="100"/>
      <c r="BF899" s="100"/>
      <c r="BG899" s="100"/>
      <c r="BH899" s="100"/>
      <c r="BI899" s="100"/>
      <c r="BJ899" s="100"/>
      <c r="BK899" s="100"/>
      <c r="BL899" s="100"/>
      <c r="BM899" s="100"/>
      <c r="BN899" s="100"/>
      <c r="BO899" s="100"/>
      <c r="BP899" s="100"/>
      <c r="BQ899" s="100"/>
    </row>
    <row r="900" spans="1:69">
      <c r="A900" s="25"/>
      <c r="C900" s="89"/>
      <c r="D900" s="84"/>
      <c r="E900" s="76"/>
      <c r="F900" s="91"/>
      <c r="G900" s="80"/>
      <c r="H900" s="81"/>
      <c r="I900" s="14"/>
      <c r="J900" s="92"/>
      <c r="K900" s="14"/>
      <c r="L900" s="78"/>
      <c r="M900" s="81"/>
      <c r="N900" s="14"/>
      <c r="O900" s="78"/>
      <c r="P900" s="78"/>
      <c r="Q900" s="93"/>
      <c r="R900" s="80"/>
      <c r="S900" s="80"/>
      <c r="T900" s="69"/>
      <c r="U900" s="78"/>
      <c r="V900" s="69"/>
      <c r="W900" s="80"/>
      <c r="X900" s="80"/>
      <c r="Y900" s="94"/>
      <c r="Z900" s="80"/>
      <c r="AA900" s="80"/>
      <c r="AB900" s="80"/>
      <c r="AC900" s="80"/>
      <c r="AD900" s="69"/>
      <c r="AE900" s="69"/>
      <c r="AF900" s="69"/>
      <c r="AG900" s="95"/>
      <c r="AH900" s="93"/>
      <c r="AI900" s="81"/>
      <c r="AJ900" s="80"/>
      <c r="AK900" s="80"/>
      <c r="AL900" s="78"/>
      <c r="AM900" s="80"/>
      <c r="AN900" s="80"/>
      <c r="AO900" s="80"/>
      <c r="AP900" s="80"/>
      <c r="AQ900" s="80"/>
      <c r="AR900" s="80"/>
      <c r="AS900" s="78"/>
      <c r="AT900" s="96"/>
      <c r="AU900" s="97"/>
      <c r="AV900" s="98"/>
      <c r="AW900" s="99"/>
      <c r="AX900" s="100"/>
      <c r="AY900" s="100"/>
      <c r="AZ900" s="100"/>
      <c r="BA900" s="100"/>
      <c r="BB900" s="100"/>
      <c r="BC900" s="100"/>
      <c r="BD900" s="100"/>
      <c r="BE900" s="100"/>
      <c r="BF900" s="100"/>
      <c r="BG900" s="100"/>
      <c r="BH900" s="100"/>
      <c r="BI900" s="100"/>
      <c r="BJ900" s="100"/>
      <c r="BK900" s="100"/>
      <c r="BL900" s="100"/>
      <c r="BM900" s="100"/>
      <c r="BN900" s="100"/>
      <c r="BO900" s="100"/>
      <c r="BP900" s="100"/>
      <c r="BQ900" s="100"/>
    </row>
    <row r="901" spans="1:69">
      <c r="A901" s="25"/>
      <c r="C901" s="89"/>
      <c r="D901" s="84"/>
      <c r="E901" s="76"/>
      <c r="F901" s="91"/>
      <c r="G901" s="80"/>
      <c r="H901" s="81"/>
      <c r="I901" s="14"/>
      <c r="J901" s="92"/>
      <c r="K901" s="14"/>
      <c r="L901" s="78"/>
      <c r="M901" s="81"/>
      <c r="N901" s="14"/>
      <c r="O901" s="78"/>
      <c r="P901" s="78"/>
      <c r="Q901" s="93"/>
      <c r="R901" s="80"/>
      <c r="S901" s="80"/>
      <c r="T901" s="69"/>
      <c r="U901" s="78"/>
      <c r="V901" s="69"/>
      <c r="W901" s="80"/>
      <c r="X901" s="80"/>
      <c r="Y901" s="94"/>
      <c r="Z901" s="80"/>
      <c r="AA901" s="80"/>
      <c r="AB901" s="80"/>
      <c r="AC901" s="80"/>
      <c r="AD901" s="69"/>
      <c r="AE901" s="69"/>
      <c r="AF901" s="69"/>
      <c r="AG901" s="95"/>
      <c r="AH901" s="93"/>
      <c r="AI901" s="81"/>
      <c r="AJ901" s="80"/>
      <c r="AK901" s="80"/>
      <c r="AL901" s="78"/>
      <c r="AM901" s="80"/>
      <c r="AN901" s="80"/>
      <c r="AO901" s="80"/>
      <c r="AP901" s="80"/>
      <c r="AQ901" s="80"/>
      <c r="AR901" s="80"/>
      <c r="AS901" s="78"/>
      <c r="AT901" s="96"/>
      <c r="AU901" s="97"/>
      <c r="AV901" s="98"/>
      <c r="AW901" s="99"/>
      <c r="AX901" s="100"/>
      <c r="AY901" s="100"/>
      <c r="AZ901" s="100"/>
      <c r="BA901" s="100"/>
      <c r="BB901" s="100"/>
      <c r="BC901" s="100"/>
      <c r="BD901" s="100"/>
      <c r="BE901" s="100"/>
      <c r="BF901" s="100"/>
      <c r="BG901" s="100"/>
      <c r="BH901" s="100"/>
      <c r="BI901" s="100"/>
      <c r="BJ901" s="100"/>
      <c r="BK901" s="100"/>
      <c r="BL901" s="100"/>
      <c r="BM901" s="100"/>
      <c r="BN901" s="100"/>
      <c r="BO901" s="100"/>
      <c r="BP901" s="100"/>
      <c r="BQ901" s="100"/>
    </row>
    <row r="902" spans="1:69">
      <c r="A902" s="25"/>
      <c r="C902" s="89"/>
      <c r="D902" s="84"/>
      <c r="E902" s="76"/>
      <c r="F902" s="91"/>
      <c r="G902" s="80"/>
      <c r="H902" s="81"/>
      <c r="I902" s="14"/>
      <c r="J902" s="92"/>
      <c r="K902" s="14"/>
      <c r="L902" s="78"/>
      <c r="M902" s="81"/>
      <c r="N902" s="14"/>
      <c r="O902" s="78"/>
      <c r="P902" s="78"/>
      <c r="Q902" s="93"/>
      <c r="R902" s="80"/>
      <c r="S902" s="80"/>
      <c r="T902" s="69"/>
      <c r="U902" s="78"/>
      <c r="V902" s="69"/>
      <c r="W902" s="80"/>
      <c r="X902" s="80"/>
      <c r="Y902" s="94"/>
      <c r="Z902" s="80"/>
      <c r="AA902" s="80"/>
      <c r="AB902" s="80"/>
      <c r="AC902" s="80"/>
      <c r="AD902" s="69"/>
      <c r="AE902" s="69"/>
      <c r="AF902" s="69"/>
      <c r="AG902" s="95"/>
      <c r="AH902" s="93"/>
      <c r="AI902" s="81"/>
      <c r="AJ902" s="80"/>
      <c r="AK902" s="80"/>
      <c r="AL902" s="78"/>
      <c r="AM902" s="80"/>
      <c r="AN902" s="80"/>
      <c r="AO902" s="80"/>
      <c r="AP902" s="80"/>
      <c r="AQ902" s="80"/>
      <c r="AR902" s="80"/>
      <c r="AS902" s="78"/>
      <c r="AT902" s="96"/>
      <c r="AU902" s="97"/>
      <c r="AV902" s="98"/>
      <c r="AW902" s="99"/>
      <c r="AX902" s="100"/>
      <c r="AY902" s="100"/>
      <c r="AZ902" s="100"/>
      <c r="BA902" s="100"/>
      <c r="BB902" s="100"/>
      <c r="BC902" s="100"/>
      <c r="BD902" s="100"/>
      <c r="BE902" s="100"/>
      <c r="BF902" s="100"/>
      <c r="BG902" s="100"/>
      <c r="BH902" s="100"/>
      <c r="BI902" s="100"/>
      <c r="BJ902" s="100"/>
      <c r="BK902" s="100"/>
      <c r="BL902" s="100"/>
      <c r="BM902" s="100"/>
      <c r="BN902" s="100"/>
      <c r="BO902" s="100"/>
      <c r="BP902" s="100"/>
      <c r="BQ902" s="100"/>
    </row>
    <row r="903" spans="1:69">
      <c r="A903" s="25"/>
      <c r="C903" s="89"/>
      <c r="D903" s="84"/>
      <c r="E903" s="76"/>
      <c r="F903" s="91"/>
      <c r="G903" s="80"/>
      <c r="H903" s="81"/>
      <c r="I903" s="14"/>
      <c r="J903" s="92"/>
      <c r="K903" s="14"/>
      <c r="L903" s="78"/>
      <c r="M903" s="81"/>
      <c r="N903" s="14"/>
      <c r="O903" s="78"/>
      <c r="P903" s="78"/>
      <c r="Q903" s="93"/>
      <c r="R903" s="80"/>
      <c r="S903" s="80"/>
      <c r="T903" s="69"/>
      <c r="U903" s="78"/>
      <c r="V903" s="69"/>
      <c r="W903" s="80"/>
      <c r="X903" s="80"/>
      <c r="Y903" s="94"/>
      <c r="Z903" s="80"/>
      <c r="AA903" s="80"/>
      <c r="AB903" s="80"/>
      <c r="AC903" s="80"/>
      <c r="AD903" s="69"/>
      <c r="AE903" s="69"/>
      <c r="AF903" s="69"/>
      <c r="AG903" s="95"/>
      <c r="AH903" s="93"/>
      <c r="AI903" s="81"/>
      <c r="AJ903" s="80"/>
      <c r="AK903" s="80"/>
      <c r="AL903" s="78"/>
      <c r="AM903" s="80"/>
      <c r="AN903" s="80"/>
      <c r="AO903" s="80"/>
      <c r="AP903" s="80"/>
      <c r="AQ903" s="80"/>
      <c r="AR903" s="80"/>
      <c r="AS903" s="78"/>
      <c r="AT903" s="96"/>
      <c r="AU903" s="97"/>
      <c r="AV903" s="98"/>
      <c r="AW903" s="99"/>
      <c r="AX903" s="100"/>
      <c r="AY903" s="100"/>
      <c r="AZ903" s="100"/>
      <c r="BA903" s="100"/>
      <c r="BB903" s="100"/>
      <c r="BC903" s="100"/>
      <c r="BD903" s="100"/>
      <c r="BE903" s="100"/>
      <c r="BF903" s="100"/>
      <c r="BG903" s="100"/>
      <c r="BH903" s="100"/>
      <c r="BI903" s="100"/>
      <c r="BJ903" s="100"/>
      <c r="BK903" s="100"/>
      <c r="BL903" s="100"/>
      <c r="BM903" s="100"/>
      <c r="BN903" s="100"/>
      <c r="BO903" s="100"/>
      <c r="BP903" s="100"/>
      <c r="BQ903" s="100"/>
    </row>
    <row r="904" spans="1:69">
      <c r="A904" s="25"/>
      <c r="C904" s="89"/>
      <c r="D904" s="84"/>
      <c r="E904" s="76"/>
      <c r="F904" s="91"/>
      <c r="G904" s="80"/>
      <c r="H904" s="81"/>
      <c r="I904" s="14"/>
      <c r="J904" s="92"/>
      <c r="K904" s="14"/>
      <c r="L904" s="78"/>
      <c r="M904" s="81"/>
      <c r="N904" s="14"/>
      <c r="O904" s="78"/>
      <c r="P904" s="78"/>
      <c r="Q904" s="93"/>
      <c r="R904" s="80"/>
      <c r="S904" s="80"/>
      <c r="T904" s="69"/>
      <c r="U904" s="78"/>
      <c r="V904" s="69"/>
      <c r="W904" s="80"/>
      <c r="X904" s="80"/>
      <c r="Y904" s="94"/>
      <c r="Z904" s="80"/>
      <c r="AA904" s="80"/>
      <c r="AB904" s="80"/>
      <c r="AC904" s="80"/>
      <c r="AD904" s="69"/>
      <c r="AE904" s="69"/>
      <c r="AF904" s="69"/>
      <c r="AG904" s="95"/>
      <c r="AH904" s="93"/>
      <c r="AI904" s="81"/>
      <c r="AJ904" s="80"/>
      <c r="AK904" s="80"/>
      <c r="AL904" s="78"/>
      <c r="AM904" s="80"/>
      <c r="AN904" s="80"/>
      <c r="AO904" s="80"/>
      <c r="AP904" s="80"/>
      <c r="AQ904" s="80"/>
      <c r="AR904" s="80"/>
      <c r="AS904" s="78"/>
      <c r="AT904" s="96"/>
      <c r="AU904" s="97"/>
      <c r="AV904" s="98"/>
      <c r="AW904" s="99"/>
      <c r="AX904" s="100"/>
      <c r="AY904" s="100"/>
      <c r="AZ904" s="100"/>
      <c r="BA904" s="100"/>
      <c r="BB904" s="100"/>
      <c r="BC904" s="100"/>
      <c r="BD904" s="100"/>
      <c r="BE904" s="100"/>
      <c r="BF904" s="100"/>
      <c r="BG904" s="100"/>
      <c r="BH904" s="100"/>
      <c r="BI904" s="100"/>
      <c r="BJ904" s="100"/>
      <c r="BK904" s="100"/>
      <c r="BL904" s="100"/>
      <c r="BM904" s="100"/>
      <c r="BN904" s="100"/>
      <c r="BO904" s="100"/>
      <c r="BP904" s="100"/>
      <c r="BQ904" s="100"/>
    </row>
    <row r="905" spans="1:69">
      <c r="A905" s="25"/>
      <c r="C905" s="89"/>
      <c r="D905" s="84"/>
      <c r="E905" s="76"/>
      <c r="F905" s="91"/>
      <c r="G905" s="80"/>
      <c r="H905" s="81"/>
      <c r="I905" s="14"/>
      <c r="J905" s="92"/>
      <c r="K905" s="14"/>
      <c r="L905" s="78"/>
      <c r="M905" s="81"/>
      <c r="N905" s="14"/>
      <c r="O905" s="78"/>
      <c r="P905" s="78"/>
      <c r="Q905" s="93"/>
      <c r="R905" s="80"/>
      <c r="S905" s="80"/>
      <c r="T905" s="69"/>
      <c r="U905" s="78"/>
      <c r="V905" s="69"/>
      <c r="W905" s="80"/>
      <c r="X905" s="80"/>
      <c r="Y905" s="94"/>
      <c r="Z905" s="80"/>
      <c r="AA905" s="80"/>
      <c r="AB905" s="80"/>
      <c r="AC905" s="80"/>
      <c r="AD905" s="69"/>
      <c r="AE905" s="69"/>
      <c r="AF905" s="69"/>
      <c r="AG905" s="95"/>
      <c r="AH905" s="93"/>
      <c r="AI905" s="81"/>
      <c r="AJ905" s="80"/>
      <c r="AK905" s="80"/>
      <c r="AL905" s="78"/>
      <c r="AM905" s="80"/>
      <c r="AN905" s="80"/>
      <c r="AO905" s="80"/>
      <c r="AP905" s="80"/>
      <c r="AQ905" s="80"/>
      <c r="AR905" s="80"/>
      <c r="AS905" s="78"/>
      <c r="AT905" s="96"/>
      <c r="AU905" s="97"/>
      <c r="AV905" s="98"/>
      <c r="AW905" s="99"/>
      <c r="AX905" s="100"/>
      <c r="AY905" s="100"/>
      <c r="AZ905" s="100"/>
      <c r="BA905" s="100"/>
      <c r="BB905" s="100"/>
      <c r="BC905" s="100"/>
      <c r="BD905" s="100"/>
      <c r="BE905" s="100"/>
      <c r="BF905" s="100"/>
      <c r="BG905" s="100"/>
      <c r="BH905" s="100"/>
      <c r="BI905" s="100"/>
      <c r="BJ905" s="100"/>
      <c r="BK905" s="100"/>
      <c r="BL905" s="100"/>
      <c r="BM905" s="100"/>
      <c r="BN905" s="100"/>
      <c r="BO905" s="100"/>
      <c r="BP905" s="100"/>
      <c r="BQ905" s="100"/>
    </row>
    <row r="906" spans="1:69">
      <c r="A906" s="25"/>
      <c r="C906" s="89"/>
      <c r="D906" s="84"/>
      <c r="E906" s="76"/>
      <c r="F906" s="91"/>
      <c r="G906" s="80"/>
      <c r="H906" s="81"/>
      <c r="I906" s="14"/>
      <c r="J906" s="92"/>
      <c r="K906" s="14"/>
      <c r="L906" s="78"/>
      <c r="M906" s="81"/>
      <c r="N906" s="14"/>
      <c r="O906" s="78"/>
      <c r="P906" s="78"/>
      <c r="Q906" s="93"/>
      <c r="R906" s="80"/>
      <c r="S906" s="80"/>
      <c r="T906" s="69"/>
      <c r="U906" s="78"/>
      <c r="V906" s="69"/>
      <c r="W906" s="80"/>
      <c r="X906" s="80"/>
      <c r="Y906" s="94"/>
      <c r="Z906" s="80"/>
      <c r="AA906" s="80"/>
      <c r="AB906" s="80"/>
      <c r="AC906" s="80"/>
      <c r="AD906" s="69"/>
      <c r="AE906" s="69"/>
      <c r="AF906" s="69"/>
      <c r="AG906" s="95"/>
      <c r="AH906" s="93"/>
      <c r="AI906" s="81"/>
      <c r="AJ906" s="80"/>
      <c r="AK906" s="80"/>
      <c r="AL906" s="78"/>
      <c r="AM906" s="80"/>
      <c r="AN906" s="80"/>
      <c r="AO906" s="80"/>
      <c r="AP906" s="80"/>
      <c r="AQ906" s="80"/>
      <c r="AR906" s="80"/>
      <c r="AS906" s="78"/>
      <c r="AT906" s="96"/>
      <c r="AU906" s="97"/>
      <c r="AV906" s="98"/>
      <c r="AW906" s="99"/>
      <c r="AX906" s="100"/>
      <c r="AY906" s="100"/>
      <c r="AZ906" s="100"/>
      <c r="BA906" s="100"/>
      <c r="BB906" s="100"/>
      <c r="BC906" s="100"/>
      <c r="BD906" s="100"/>
      <c r="BE906" s="100"/>
      <c r="BF906" s="100"/>
      <c r="BG906" s="100"/>
      <c r="BH906" s="100"/>
      <c r="BI906" s="100"/>
      <c r="BJ906" s="100"/>
      <c r="BK906" s="100"/>
      <c r="BL906" s="100"/>
      <c r="BM906" s="100"/>
      <c r="BN906" s="100"/>
      <c r="BO906" s="100"/>
      <c r="BP906" s="100"/>
      <c r="BQ906" s="100"/>
    </row>
    <row r="907" spans="1:69">
      <c r="A907" s="25"/>
      <c r="C907" s="89"/>
      <c r="D907" s="84"/>
      <c r="E907" s="76"/>
      <c r="F907" s="91"/>
      <c r="G907" s="80"/>
      <c r="H907" s="81"/>
      <c r="I907" s="14"/>
      <c r="J907" s="92"/>
      <c r="K907" s="14"/>
      <c r="L907" s="78"/>
      <c r="M907" s="81"/>
      <c r="N907" s="14"/>
      <c r="O907" s="78"/>
      <c r="P907" s="78"/>
      <c r="Q907" s="93"/>
      <c r="R907" s="80"/>
      <c r="S907" s="80"/>
      <c r="T907" s="69"/>
      <c r="U907" s="78"/>
      <c r="V907" s="69"/>
      <c r="W907" s="80"/>
      <c r="X907" s="80"/>
      <c r="Y907" s="94"/>
      <c r="Z907" s="80"/>
      <c r="AA907" s="80"/>
      <c r="AB907" s="80"/>
      <c r="AC907" s="80"/>
      <c r="AD907" s="69"/>
      <c r="AE907" s="69"/>
      <c r="AF907" s="69"/>
      <c r="AG907" s="95"/>
      <c r="AH907" s="93"/>
      <c r="AI907" s="81"/>
      <c r="AJ907" s="80"/>
      <c r="AK907" s="80"/>
      <c r="AL907" s="78"/>
      <c r="AM907" s="80"/>
      <c r="AN907" s="80"/>
      <c r="AO907" s="80"/>
      <c r="AP907" s="80"/>
      <c r="AQ907" s="80"/>
      <c r="AR907" s="80"/>
      <c r="AS907" s="78"/>
      <c r="AT907" s="96"/>
      <c r="AU907" s="97"/>
      <c r="AV907" s="98"/>
      <c r="AW907" s="99"/>
      <c r="AX907" s="100"/>
      <c r="AY907" s="100"/>
      <c r="AZ907" s="100"/>
      <c r="BA907" s="100"/>
      <c r="BB907" s="100"/>
      <c r="BC907" s="100"/>
      <c r="BD907" s="100"/>
      <c r="BE907" s="100"/>
      <c r="BF907" s="100"/>
      <c r="BG907" s="100"/>
      <c r="BH907" s="100"/>
      <c r="BI907" s="100"/>
      <c r="BJ907" s="100"/>
      <c r="BK907" s="100"/>
      <c r="BL907" s="100"/>
      <c r="BM907" s="100"/>
      <c r="BN907" s="100"/>
      <c r="BO907" s="100"/>
      <c r="BP907" s="100"/>
      <c r="BQ907" s="100"/>
    </row>
    <row r="908" spans="1:69">
      <c r="A908" s="25"/>
      <c r="C908" s="89"/>
      <c r="D908" s="84"/>
      <c r="E908" s="76"/>
      <c r="F908" s="91"/>
      <c r="G908" s="80"/>
      <c r="H908" s="81"/>
      <c r="I908" s="14"/>
      <c r="J908" s="92"/>
      <c r="K908" s="14"/>
      <c r="L908" s="78"/>
      <c r="M908" s="81"/>
      <c r="N908" s="14"/>
      <c r="O908" s="78"/>
      <c r="P908" s="78"/>
      <c r="Q908" s="93"/>
      <c r="R908" s="80"/>
      <c r="S908" s="80"/>
      <c r="T908" s="69"/>
      <c r="U908" s="78"/>
      <c r="V908" s="69"/>
      <c r="W908" s="80"/>
      <c r="X908" s="80"/>
      <c r="Y908" s="94"/>
      <c r="Z908" s="80"/>
      <c r="AA908" s="80"/>
      <c r="AB908" s="80"/>
      <c r="AC908" s="80"/>
      <c r="AD908" s="69"/>
      <c r="AE908" s="69"/>
      <c r="AF908" s="69"/>
      <c r="AG908" s="95"/>
      <c r="AH908" s="93"/>
      <c r="AI908" s="81"/>
      <c r="AJ908" s="80"/>
      <c r="AK908" s="80"/>
      <c r="AL908" s="78"/>
      <c r="AM908" s="80"/>
      <c r="AN908" s="80"/>
      <c r="AO908" s="80"/>
      <c r="AP908" s="80"/>
      <c r="AQ908" s="80"/>
      <c r="AR908" s="80"/>
      <c r="AS908" s="78"/>
      <c r="AT908" s="96"/>
      <c r="AU908" s="97"/>
      <c r="AV908" s="98"/>
      <c r="AW908" s="99"/>
      <c r="AX908" s="100"/>
      <c r="AY908" s="100"/>
      <c r="AZ908" s="100"/>
      <c r="BA908" s="100"/>
      <c r="BB908" s="100"/>
      <c r="BC908" s="100"/>
      <c r="BD908" s="100"/>
      <c r="BE908" s="100"/>
      <c r="BF908" s="100"/>
      <c r="BG908" s="100"/>
      <c r="BH908" s="100"/>
      <c r="BI908" s="100"/>
      <c r="BJ908" s="100"/>
      <c r="BK908" s="100"/>
      <c r="BL908" s="100"/>
      <c r="BM908" s="100"/>
      <c r="BN908" s="100"/>
      <c r="BO908" s="100"/>
      <c r="BP908" s="100"/>
      <c r="BQ908" s="100"/>
    </row>
    <row r="909" spans="1:69">
      <c r="A909" s="25"/>
      <c r="C909" s="89"/>
      <c r="D909" s="84"/>
      <c r="E909" s="76"/>
      <c r="F909" s="91"/>
      <c r="G909" s="80"/>
      <c r="H909" s="81"/>
      <c r="I909" s="14"/>
      <c r="J909" s="92"/>
      <c r="K909" s="14"/>
      <c r="L909" s="78"/>
      <c r="M909" s="81"/>
      <c r="N909" s="14"/>
      <c r="O909" s="78"/>
      <c r="P909" s="78"/>
      <c r="Q909" s="93"/>
      <c r="R909" s="80"/>
      <c r="S909" s="80"/>
      <c r="T909" s="69"/>
      <c r="U909" s="78"/>
      <c r="V909" s="69"/>
      <c r="W909" s="80"/>
      <c r="X909" s="80"/>
      <c r="Y909" s="94"/>
      <c r="Z909" s="80"/>
      <c r="AA909" s="80"/>
      <c r="AB909" s="80"/>
      <c r="AC909" s="80"/>
      <c r="AD909" s="69"/>
      <c r="AE909" s="69"/>
      <c r="AF909" s="69"/>
      <c r="AG909" s="95"/>
      <c r="AH909" s="93"/>
      <c r="AI909" s="81"/>
      <c r="AJ909" s="80"/>
      <c r="AK909" s="80"/>
      <c r="AL909" s="78"/>
      <c r="AM909" s="80"/>
      <c r="AN909" s="80"/>
      <c r="AO909" s="80"/>
      <c r="AP909" s="80"/>
      <c r="AQ909" s="80"/>
      <c r="AR909" s="80"/>
      <c r="AS909" s="78"/>
      <c r="AT909" s="96"/>
      <c r="AU909" s="97"/>
      <c r="AV909" s="98"/>
      <c r="AW909" s="99"/>
      <c r="AX909" s="100"/>
      <c r="AY909" s="100"/>
      <c r="AZ909" s="100"/>
      <c r="BA909" s="100"/>
      <c r="BB909" s="100"/>
      <c r="BC909" s="100"/>
      <c r="BD909" s="100"/>
      <c r="BE909" s="100"/>
      <c r="BF909" s="100"/>
      <c r="BG909" s="100"/>
      <c r="BH909" s="100"/>
      <c r="BI909" s="100"/>
      <c r="BJ909" s="100"/>
      <c r="BK909" s="100"/>
      <c r="BL909" s="100"/>
      <c r="BM909" s="100"/>
      <c r="BN909" s="100"/>
      <c r="BO909" s="100"/>
      <c r="BP909" s="100"/>
      <c r="BQ909" s="100"/>
    </row>
    <row r="910" spans="1:69">
      <c r="A910" s="25"/>
      <c r="C910" s="89"/>
      <c r="D910" s="84"/>
      <c r="E910" s="76"/>
      <c r="F910" s="91"/>
      <c r="G910" s="80"/>
      <c r="H910" s="81"/>
      <c r="I910" s="14"/>
      <c r="J910" s="92"/>
      <c r="K910" s="14"/>
      <c r="L910" s="78"/>
      <c r="M910" s="81"/>
      <c r="N910" s="14"/>
      <c r="O910" s="78"/>
      <c r="P910" s="78"/>
      <c r="Q910" s="93"/>
      <c r="R910" s="80"/>
      <c r="S910" s="80"/>
      <c r="T910" s="69"/>
      <c r="U910" s="78"/>
      <c r="V910" s="69"/>
      <c r="W910" s="80"/>
      <c r="X910" s="80"/>
      <c r="Y910" s="94"/>
      <c r="Z910" s="80"/>
      <c r="AA910" s="80"/>
      <c r="AB910" s="80"/>
      <c r="AC910" s="80"/>
      <c r="AD910" s="69"/>
      <c r="AE910" s="69"/>
      <c r="AF910" s="69"/>
      <c r="AG910" s="95"/>
      <c r="AH910" s="93"/>
      <c r="AI910" s="81"/>
      <c r="AJ910" s="80"/>
      <c r="AK910" s="80"/>
      <c r="AL910" s="78"/>
      <c r="AM910" s="80"/>
      <c r="AN910" s="80"/>
      <c r="AO910" s="80"/>
      <c r="AP910" s="80"/>
      <c r="AQ910" s="80"/>
      <c r="AR910" s="80"/>
      <c r="AS910" s="78"/>
      <c r="AT910" s="96"/>
      <c r="AU910" s="97"/>
      <c r="AV910" s="98"/>
      <c r="AW910" s="99"/>
      <c r="AX910" s="100"/>
      <c r="AY910" s="100"/>
      <c r="AZ910" s="100"/>
      <c r="BA910" s="100"/>
      <c r="BB910" s="100"/>
      <c r="BC910" s="100"/>
      <c r="BD910" s="100"/>
      <c r="BE910" s="100"/>
      <c r="BF910" s="100"/>
      <c r="BG910" s="100"/>
      <c r="BH910" s="100"/>
      <c r="BI910" s="100"/>
      <c r="BJ910" s="100"/>
      <c r="BK910" s="100"/>
      <c r="BL910" s="100"/>
      <c r="BM910" s="100"/>
      <c r="BN910" s="100"/>
      <c r="BO910" s="100"/>
      <c r="BP910" s="100"/>
      <c r="BQ910" s="100"/>
    </row>
    <row r="911" spans="1:69">
      <c r="A911" s="25"/>
      <c r="C911" s="89"/>
      <c r="D911" s="84"/>
      <c r="E911" s="76"/>
      <c r="F911" s="91"/>
      <c r="G911" s="80"/>
      <c r="H911" s="81"/>
      <c r="I911" s="14"/>
      <c r="J911" s="92"/>
      <c r="K911" s="14"/>
      <c r="L911" s="78"/>
      <c r="M911" s="81"/>
      <c r="N911" s="14"/>
      <c r="O911" s="78"/>
      <c r="P911" s="78"/>
      <c r="Q911" s="93"/>
      <c r="R911" s="80"/>
      <c r="S911" s="80"/>
      <c r="T911" s="69"/>
      <c r="U911" s="78"/>
      <c r="V911" s="69"/>
      <c r="W911" s="80"/>
      <c r="X911" s="80"/>
      <c r="Y911" s="94"/>
      <c r="Z911" s="80"/>
      <c r="AA911" s="80"/>
      <c r="AB911" s="80"/>
      <c r="AC911" s="80"/>
      <c r="AD911" s="69"/>
      <c r="AE911" s="69"/>
      <c r="AF911" s="69"/>
      <c r="AG911" s="95"/>
      <c r="AH911" s="93"/>
      <c r="AI911" s="81"/>
      <c r="AJ911" s="80"/>
      <c r="AK911" s="80"/>
      <c r="AL911" s="78"/>
      <c r="AM911" s="80"/>
      <c r="AN911" s="80"/>
      <c r="AO911" s="80"/>
      <c r="AP911" s="80"/>
      <c r="AQ911" s="80"/>
      <c r="AR911" s="80"/>
      <c r="AS911" s="78"/>
      <c r="AT911" s="96"/>
      <c r="AU911" s="97"/>
      <c r="AV911" s="98"/>
      <c r="AW911" s="99"/>
      <c r="AX911" s="100"/>
      <c r="AY911" s="100"/>
      <c r="AZ911" s="100"/>
      <c r="BA911" s="100"/>
      <c r="BB911" s="100"/>
      <c r="BC911" s="100"/>
      <c r="BD911" s="100"/>
      <c r="BE911" s="100"/>
      <c r="BF911" s="100"/>
      <c r="BG911" s="100"/>
      <c r="BH911" s="100"/>
      <c r="BI911" s="100"/>
      <c r="BJ911" s="100"/>
      <c r="BK911" s="100"/>
      <c r="BL911" s="100"/>
      <c r="BM911" s="100"/>
      <c r="BN911" s="100"/>
      <c r="BO911" s="100"/>
      <c r="BP911" s="100"/>
      <c r="BQ911" s="100"/>
    </row>
    <row r="912" spans="1:69">
      <c r="A912" s="25"/>
      <c r="C912" s="89"/>
      <c r="D912" s="84"/>
      <c r="E912" s="76"/>
      <c r="F912" s="91"/>
      <c r="G912" s="80"/>
      <c r="H912" s="81"/>
      <c r="I912" s="14"/>
      <c r="J912" s="92"/>
      <c r="K912" s="14"/>
      <c r="L912" s="78"/>
      <c r="M912" s="81"/>
      <c r="N912" s="14"/>
      <c r="O912" s="78"/>
      <c r="P912" s="78"/>
      <c r="Q912" s="93"/>
      <c r="R912" s="80"/>
      <c r="S912" s="80"/>
      <c r="T912" s="69"/>
      <c r="U912" s="78"/>
      <c r="V912" s="69"/>
      <c r="W912" s="80"/>
      <c r="X912" s="80"/>
      <c r="Y912" s="94"/>
      <c r="Z912" s="80"/>
      <c r="AA912" s="80"/>
      <c r="AB912" s="80"/>
      <c r="AC912" s="80"/>
      <c r="AD912" s="69"/>
      <c r="AE912" s="69"/>
      <c r="AF912" s="69"/>
      <c r="AG912" s="95"/>
      <c r="AH912" s="93"/>
      <c r="AI912" s="81"/>
      <c r="AJ912" s="80"/>
      <c r="AK912" s="80"/>
      <c r="AL912" s="78"/>
      <c r="AM912" s="80"/>
      <c r="AN912" s="80"/>
      <c r="AO912" s="80"/>
      <c r="AP912" s="80"/>
      <c r="AQ912" s="80"/>
      <c r="AR912" s="80"/>
      <c r="AS912" s="78"/>
      <c r="AT912" s="96"/>
      <c r="AU912" s="97"/>
      <c r="AV912" s="98"/>
      <c r="AW912" s="99"/>
      <c r="AX912" s="100"/>
      <c r="AY912" s="100"/>
      <c r="AZ912" s="100"/>
      <c r="BA912" s="100"/>
      <c r="BB912" s="100"/>
      <c r="BC912" s="100"/>
      <c r="BD912" s="100"/>
      <c r="BE912" s="100"/>
      <c r="BF912" s="100"/>
      <c r="BG912" s="100"/>
      <c r="BH912" s="100"/>
      <c r="BI912" s="100"/>
      <c r="BJ912" s="100"/>
      <c r="BK912" s="100"/>
      <c r="BL912" s="100"/>
      <c r="BM912" s="100"/>
      <c r="BN912" s="100"/>
      <c r="BO912" s="100"/>
      <c r="BP912" s="100"/>
      <c r="BQ912" s="100"/>
    </row>
    <row r="913" spans="1:69">
      <c r="A913" s="25"/>
      <c r="C913" s="89"/>
      <c r="D913" s="84"/>
      <c r="E913" s="76"/>
      <c r="F913" s="91"/>
      <c r="G913" s="80"/>
      <c r="H913" s="81"/>
      <c r="I913" s="14"/>
      <c r="J913" s="92"/>
      <c r="K913" s="14"/>
      <c r="L913" s="78"/>
      <c r="M913" s="81"/>
      <c r="N913" s="14"/>
      <c r="O913" s="78"/>
      <c r="P913" s="78"/>
      <c r="Q913" s="93"/>
      <c r="R913" s="80"/>
      <c r="S913" s="80"/>
      <c r="T913" s="69"/>
      <c r="U913" s="78"/>
      <c r="V913" s="69"/>
      <c r="W913" s="80"/>
      <c r="X913" s="80"/>
      <c r="Y913" s="94"/>
      <c r="Z913" s="80"/>
      <c r="AA913" s="80"/>
      <c r="AB913" s="80"/>
      <c r="AC913" s="80"/>
      <c r="AD913" s="69"/>
      <c r="AE913" s="69"/>
      <c r="AF913" s="69"/>
      <c r="AG913" s="95"/>
      <c r="AH913" s="93"/>
      <c r="AI913" s="81"/>
      <c r="AJ913" s="80"/>
      <c r="AK913" s="80"/>
      <c r="AL913" s="78"/>
      <c r="AM913" s="80"/>
      <c r="AN913" s="80"/>
      <c r="AO913" s="80"/>
      <c r="AP913" s="80"/>
      <c r="AQ913" s="80"/>
      <c r="AR913" s="80"/>
      <c r="AS913" s="78"/>
      <c r="AT913" s="96"/>
      <c r="AU913" s="97"/>
      <c r="AV913" s="98"/>
      <c r="AW913" s="99"/>
      <c r="AX913" s="100"/>
      <c r="AY913" s="100"/>
      <c r="AZ913" s="100"/>
      <c r="BA913" s="100"/>
      <c r="BB913" s="100"/>
      <c r="BC913" s="100"/>
      <c r="BD913" s="100"/>
      <c r="BE913" s="100"/>
      <c r="BF913" s="100"/>
      <c r="BG913" s="100"/>
      <c r="BH913" s="100"/>
      <c r="BI913" s="100"/>
      <c r="BJ913" s="100"/>
      <c r="BK913" s="100"/>
      <c r="BL913" s="100"/>
      <c r="BM913" s="100"/>
      <c r="BN913" s="100"/>
      <c r="BO913" s="100"/>
      <c r="BP913" s="100"/>
      <c r="BQ913" s="100"/>
    </row>
    <row r="914" spans="1:69">
      <c r="A914" s="25"/>
      <c r="C914" s="89"/>
      <c r="D914" s="84"/>
      <c r="E914" s="76"/>
      <c r="F914" s="91"/>
      <c r="G914" s="80"/>
      <c r="H914" s="81"/>
      <c r="I914" s="14"/>
      <c r="J914" s="92"/>
      <c r="K914" s="14"/>
      <c r="L914" s="78"/>
      <c r="M914" s="81"/>
      <c r="N914" s="14"/>
      <c r="O914" s="78"/>
      <c r="P914" s="78"/>
      <c r="Q914" s="93"/>
      <c r="R914" s="80"/>
      <c r="S914" s="80"/>
      <c r="T914" s="69"/>
      <c r="U914" s="78"/>
      <c r="V914" s="69"/>
      <c r="W914" s="80"/>
      <c r="X914" s="80"/>
      <c r="Y914" s="94"/>
      <c r="Z914" s="80"/>
      <c r="AA914" s="80"/>
      <c r="AB914" s="80"/>
      <c r="AC914" s="80"/>
      <c r="AD914" s="69"/>
      <c r="AE914" s="69"/>
      <c r="AF914" s="69"/>
      <c r="AG914" s="95"/>
      <c r="AH914" s="93"/>
      <c r="AI914" s="81"/>
      <c r="AJ914" s="80"/>
      <c r="AK914" s="80"/>
      <c r="AL914" s="78"/>
      <c r="AM914" s="80"/>
      <c r="AN914" s="80"/>
      <c r="AO914" s="80"/>
      <c r="AP914" s="80"/>
      <c r="AQ914" s="80"/>
      <c r="AR914" s="80"/>
      <c r="AS914" s="78"/>
      <c r="AT914" s="96"/>
      <c r="AU914" s="97"/>
      <c r="AV914" s="98"/>
      <c r="AW914" s="99"/>
      <c r="AX914" s="100"/>
      <c r="AY914" s="100"/>
      <c r="AZ914" s="100"/>
      <c r="BA914" s="100"/>
      <c r="BB914" s="100"/>
      <c r="BC914" s="100"/>
      <c r="BD914" s="100"/>
      <c r="BE914" s="100"/>
      <c r="BF914" s="100"/>
      <c r="BG914" s="100"/>
      <c r="BH914" s="100"/>
      <c r="BI914" s="100"/>
      <c r="BJ914" s="100"/>
      <c r="BK914" s="100"/>
      <c r="BL914" s="100"/>
      <c r="BM914" s="100"/>
      <c r="BN914" s="100"/>
      <c r="BO914" s="100"/>
      <c r="BP914" s="100"/>
      <c r="BQ914" s="100"/>
    </row>
    <row r="915" spans="1:69">
      <c r="A915" s="25"/>
      <c r="C915" s="89"/>
      <c r="D915" s="84"/>
      <c r="E915" s="76"/>
      <c r="F915" s="91"/>
      <c r="G915" s="80"/>
      <c r="H915" s="81"/>
      <c r="I915" s="14"/>
      <c r="J915" s="92"/>
      <c r="K915" s="14"/>
      <c r="L915" s="78"/>
      <c r="M915" s="81"/>
      <c r="N915" s="14"/>
      <c r="O915" s="78"/>
      <c r="P915" s="78"/>
      <c r="Q915" s="93"/>
      <c r="R915" s="80"/>
      <c r="S915" s="80"/>
      <c r="T915" s="69"/>
      <c r="U915" s="78"/>
      <c r="V915" s="69"/>
      <c r="W915" s="80"/>
      <c r="X915" s="80"/>
      <c r="Y915" s="94"/>
      <c r="Z915" s="80"/>
      <c r="AA915" s="80"/>
      <c r="AB915" s="80"/>
      <c r="AC915" s="80"/>
      <c r="AD915" s="69"/>
      <c r="AE915" s="69"/>
      <c r="AF915" s="69"/>
      <c r="AG915" s="95"/>
      <c r="AH915" s="93"/>
      <c r="AI915" s="81"/>
      <c r="AJ915" s="80"/>
      <c r="AK915" s="80"/>
      <c r="AL915" s="78"/>
      <c r="AM915" s="80"/>
      <c r="AN915" s="80"/>
      <c r="AO915" s="80"/>
      <c r="AP915" s="80"/>
      <c r="AQ915" s="80"/>
      <c r="AR915" s="80"/>
      <c r="AS915" s="78"/>
      <c r="AT915" s="96"/>
      <c r="AU915" s="97"/>
      <c r="AV915" s="98"/>
      <c r="AW915" s="99"/>
      <c r="AX915" s="100"/>
      <c r="AY915" s="100"/>
      <c r="AZ915" s="100"/>
      <c r="BA915" s="100"/>
      <c r="BB915" s="100"/>
      <c r="BC915" s="100"/>
      <c r="BD915" s="100"/>
      <c r="BE915" s="100"/>
      <c r="BF915" s="100"/>
      <c r="BG915" s="100"/>
      <c r="BH915" s="100"/>
      <c r="BI915" s="100"/>
      <c r="BJ915" s="100"/>
      <c r="BK915" s="100"/>
      <c r="BL915" s="100"/>
      <c r="BM915" s="100"/>
      <c r="BN915" s="100"/>
      <c r="BO915" s="100"/>
      <c r="BP915" s="100"/>
      <c r="BQ915" s="100"/>
    </row>
    <row r="916" spans="1:69">
      <c r="A916" s="25"/>
      <c r="C916" s="89"/>
      <c r="D916" s="84"/>
      <c r="E916" s="76"/>
      <c r="F916" s="91"/>
      <c r="G916" s="80"/>
      <c r="H916" s="81"/>
      <c r="I916" s="14"/>
      <c r="J916" s="92"/>
      <c r="K916" s="14"/>
      <c r="L916" s="78"/>
      <c r="M916" s="81"/>
      <c r="N916" s="14"/>
      <c r="O916" s="78"/>
      <c r="P916" s="78"/>
      <c r="Q916" s="93"/>
      <c r="R916" s="80"/>
      <c r="S916" s="80"/>
      <c r="T916" s="69"/>
      <c r="U916" s="78"/>
      <c r="V916" s="69"/>
      <c r="W916" s="80"/>
      <c r="X916" s="80"/>
      <c r="Y916" s="94"/>
      <c r="Z916" s="80"/>
      <c r="AA916" s="80"/>
      <c r="AB916" s="80"/>
      <c r="AC916" s="80"/>
      <c r="AD916" s="69"/>
      <c r="AE916" s="69"/>
      <c r="AF916" s="69"/>
      <c r="AG916" s="95"/>
      <c r="AH916" s="93"/>
      <c r="AI916" s="81"/>
      <c r="AJ916" s="80"/>
      <c r="AK916" s="80"/>
      <c r="AL916" s="78"/>
      <c r="AM916" s="80"/>
      <c r="AN916" s="80"/>
      <c r="AO916" s="80"/>
      <c r="AP916" s="80"/>
      <c r="AQ916" s="80"/>
      <c r="AR916" s="80"/>
      <c r="AS916" s="78"/>
      <c r="AT916" s="96"/>
      <c r="AU916" s="97"/>
      <c r="AV916" s="98"/>
      <c r="AW916" s="99"/>
      <c r="AX916" s="100"/>
      <c r="AY916" s="100"/>
      <c r="AZ916" s="100"/>
      <c r="BA916" s="100"/>
      <c r="BB916" s="100"/>
      <c r="BC916" s="100"/>
      <c r="BD916" s="100"/>
      <c r="BE916" s="100"/>
      <c r="BF916" s="100"/>
      <c r="BG916" s="100"/>
      <c r="BH916" s="100"/>
      <c r="BI916" s="100"/>
      <c r="BJ916" s="100"/>
      <c r="BK916" s="100"/>
      <c r="BL916" s="100"/>
      <c r="BM916" s="100"/>
      <c r="BN916" s="100"/>
      <c r="BO916" s="100"/>
      <c r="BP916" s="100"/>
      <c r="BQ916" s="100"/>
    </row>
    <row r="917" spans="1:69">
      <c r="A917" s="25"/>
      <c r="C917" s="89"/>
      <c r="D917" s="84"/>
      <c r="E917" s="76"/>
      <c r="F917" s="91"/>
      <c r="G917" s="80"/>
      <c r="H917" s="81"/>
      <c r="I917" s="14"/>
      <c r="J917" s="92"/>
      <c r="K917" s="14"/>
      <c r="L917" s="78"/>
      <c r="M917" s="81"/>
      <c r="N917" s="14"/>
      <c r="O917" s="78"/>
      <c r="P917" s="78"/>
      <c r="Q917" s="93"/>
      <c r="R917" s="80"/>
      <c r="S917" s="80"/>
      <c r="T917" s="69"/>
      <c r="U917" s="78"/>
      <c r="V917" s="69"/>
      <c r="W917" s="80"/>
      <c r="X917" s="80"/>
      <c r="Y917" s="94"/>
      <c r="Z917" s="80"/>
      <c r="AA917" s="80"/>
      <c r="AB917" s="80"/>
      <c r="AC917" s="80"/>
      <c r="AD917" s="69"/>
      <c r="AE917" s="69"/>
      <c r="AF917" s="69"/>
      <c r="AG917" s="95"/>
      <c r="AH917" s="93"/>
      <c r="AI917" s="81"/>
      <c r="AJ917" s="80"/>
      <c r="AK917" s="80"/>
      <c r="AL917" s="78"/>
      <c r="AM917" s="80"/>
      <c r="AN917" s="80"/>
      <c r="AO917" s="80"/>
      <c r="AP917" s="80"/>
      <c r="AQ917" s="80"/>
      <c r="AR917" s="80"/>
      <c r="AS917" s="78"/>
      <c r="AT917" s="96"/>
      <c r="AU917" s="97"/>
      <c r="AV917" s="98"/>
      <c r="AW917" s="99"/>
      <c r="AX917" s="100"/>
      <c r="AY917" s="100"/>
      <c r="AZ917" s="100"/>
      <c r="BA917" s="100"/>
      <c r="BB917" s="100"/>
      <c r="BC917" s="100"/>
      <c r="BD917" s="100"/>
      <c r="BE917" s="100"/>
      <c r="BF917" s="100"/>
      <c r="BG917" s="100"/>
      <c r="BH917" s="100"/>
      <c r="BI917" s="100"/>
      <c r="BJ917" s="100"/>
      <c r="BK917" s="100"/>
      <c r="BL917" s="100"/>
      <c r="BM917" s="100"/>
      <c r="BN917" s="100"/>
      <c r="BO917" s="100"/>
      <c r="BP917" s="100"/>
      <c r="BQ917" s="100"/>
    </row>
    <row r="918" spans="1:69">
      <c r="A918" s="25"/>
      <c r="C918" s="89"/>
      <c r="D918" s="84"/>
      <c r="E918" s="76"/>
      <c r="F918" s="91"/>
      <c r="G918" s="80"/>
      <c r="H918" s="81"/>
      <c r="I918" s="14"/>
      <c r="J918" s="92"/>
      <c r="K918" s="14"/>
      <c r="L918" s="78"/>
      <c r="M918" s="81"/>
      <c r="N918" s="14"/>
      <c r="O918" s="78"/>
      <c r="P918" s="78"/>
      <c r="Q918" s="93"/>
      <c r="R918" s="80"/>
      <c r="S918" s="80"/>
      <c r="T918" s="69"/>
      <c r="U918" s="78"/>
      <c r="V918" s="69"/>
      <c r="W918" s="80"/>
      <c r="X918" s="80"/>
      <c r="Y918" s="94"/>
      <c r="Z918" s="80"/>
      <c r="AA918" s="80"/>
      <c r="AB918" s="80"/>
      <c r="AC918" s="80"/>
      <c r="AD918" s="69"/>
      <c r="AE918" s="69"/>
      <c r="AF918" s="69"/>
      <c r="AG918" s="95"/>
      <c r="AH918" s="93"/>
      <c r="AI918" s="81"/>
      <c r="AJ918" s="80"/>
      <c r="AK918" s="80"/>
      <c r="AL918" s="78"/>
      <c r="AM918" s="80"/>
      <c r="AN918" s="80"/>
      <c r="AO918" s="80"/>
      <c r="AP918" s="80"/>
      <c r="AQ918" s="80"/>
      <c r="AR918" s="80"/>
      <c r="AS918" s="78"/>
      <c r="AT918" s="96"/>
      <c r="AU918" s="97"/>
      <c r="AV918" s="98"/>
      <c r="AW918" s="99"/>
      <c r="AX918" s="100"/>
      <c r="AY918" s="100"/>
      <c r="AZ918" s="100"/>
      <c r="BA918" s="100"/>
      <c r="BB918" s="100"/>
      <c r="BC918" s="100"/>
      <c r="BD918" s="100"/>
      <c r="BE918" s="100"/>
      <c r="BF918" s="100"/>
      <c r="BG918" s="100"/>
      <c r="BH918" s="100"/>
      <c r="BI918" s="100"/>
      <c r="BJ918" s="100"/>
      <c r="BK918" s="100"/>
      <c r="BL918" s="100"/>
      <c r="BM918" s="100"/>
      <c r="BN918" s="100"/>
      <c r="BO918" s="100"/>
      <c r="BP918" s="100"/>
      <c r="BQ918" s="100"/>
    </row>
    <row r="919" spans="1:69">
      <c r="A919" s="25"/>
      <c r="C919" s="89"/>
      <c r="D919" s="84"/>
      <c r="E919" s="76"/>
      <c r="F919" s="91"/>
      <c r="G919" s="80"/>
      <c r="H919" s="81"/>
      <c r="I919" s="14"/>
      <c r="J919" s="92"/>
      <c r="K919" s="14"/>
      <c r="L919" s="78"/>
      <c r="M919" s="81"/>
      <c r="N919" s="14"/>
      <c r="O919" s="78"/>
      <c r="P919" s="78"/>
      <c r="Q919" s="93"/>
      <c r="R919" s="80"/>
      <c r="S919" s="80"/>
      <c r="T919" s="69"/>
      <c r="U919" s="78"/>
      <c r="V919" s="69"/>
      <c r="W919" s="80"/>
      <c r="X919" s="80"/>
      <c r="Y919" s="94"/>
      <c r="Z919" s="80"/>
      <c r="AA919" s="80"/>
      <c r="AB919" s="80"/>
      <c r="AC919" s="80"/>
      <c r="AD919" s="69"/>
      <c r="AE919" s="69"/>
      <c r="AF919" s="69"/>
      <c r="AG919" s="95"/>
      <c r="AH919" s="93"/>
      <c r="AI919" s="81"/>
      <c r="AJ919" s="80"/>
      <c r="AK919" s="80"/>
      <c r="AL919" s="78"/>
      <c r="AM919" s="80"/>
      <c r="AN919" s="80"/>
      <c r="AO919" s="80"/>
      <c r="AP919" s="80"/>
      <c r="AQ919" s="80"/>
      <c r="AR919" s="80"/>
      <c r="AS919" s="78"/>
      <c r="AT919" s="96"/>
      <c r="AU919" s="97"/>
      <c r="AV919" s="98"/>
      <c r="AW919" s="99"/>
      <c r="AX919" s="100"/>
      <c r="AY919" s="100"/>
      <c r="AZ919" s="100"/>
      <c r="BA919" s="100"/>
      <c r="BB919" s="100"/>
      <c r="BC919" s="100"/>
      <c r="BD919" s="100"/>
      <c r="BE919" s="100"/>
      <c r="BF919" s="100"/>
      <c r="BG919" s="100"/>
      <c r="BH919" s="100"/>
      <c r="BI919" s="100"/>
      <c r="BJ919" s="100"/>
      <c r="BK919" s="100"/>
      <c r="BL919" s="100"/>
      <c r="BM919" s="100"/>
      <c r="BN919" s="100"/>
      <c r="BO919" s="100"/>
      <c r="BP919" s="100"/>
      <c r="BQ919" s="100"/>
    </row>
    <row r="920" spans="1:69">
      <c r="A920" s="25"/>
      <c r="C920" s="89"/>
      <c r="D920" s="84"/>
      <c r="E920" s="76"/>
      <c r="F920" s="91"/>
      <c r="G920" s="80"/>
      <c r="H920" s="81"/>
      <c r="I920" s="14"/>
      <c r="J920" s="92"/>
      <c r="K920" s="14"/>
      <c r="L920" s="78"/>
      <c r="M920" s="81"/>
      <c r="N920" s="14"/>
      <c r="O920" s="78"/>
      <c r="P920" s="78"/>
      <c r="Q920" s="93"/>
      <c r="R920" s="80"/>
      <c r="S920" s="80"/>
      <c r="T920" s="69"/>
      <c r="U920" s="78"/>
      <c r="V920" s="69"/>
      <c r="W920" s="80"/>
      <c r="X920" s="80"/>
      <c r="Y920" s="94"/>
      <c r="Z920" s="80"/>
      <c r="AA920" s="80"/>
      <c r="AB920" s="80"/>
      <c r="AC920" s="80"/>
      <c r="AD920" s="69"/>
      <c r="AE920" s="69"/>
      <c r="AF920" s="69"/>
      <c r="AG920" s="95"/>
      <c r="AH920" s="93"/>
      <c r="AI920" s="81"/>
      <c r="AJ920" s="80"/>
      <c r="AK920" s="80"/>
      <c r="AL920" s="78"/>
      <c r="AM920" s="80"/>
      <c r="AN920" s="80"/>
      <c r="AO920" s="80"/>
      <c r="AP920" s="80"/>
      <c r="AQ920" s="80"/>
      <c r="AR920" s="80"/>
      <c r="AS920" s="78"/>
      <c r="AT920" s="96"/>
      <c r="AU920" s="97"/>
      <c r="AV920" s="98"/>
      <c r="AW920" s="99"/>
      <c r="AX920" s="100"/>
      <c r="AY920" s="100"/>
      <c r="AZ920" s="100"/>
      <c r="BA920" s="100"/>
      <c r="BB920" s="100"/>
      <c r="BC920" s="100"/>
      <c r="BD920" s="100"/>
      <c r="BE920" s="100"/>
      <c r="BF920" s="100"/>
      <c r="BG920" s="100"/>
      <c r="BH920" s="100"/>
      <c r="BI920" s="100"/>
      <c r="BJ920" s="100"/>
      <c r="BK920" s="100"/>
      <c r="BL920" s="100"/>
      <c r="BM920" s="100"/>
      <c r="BN920" s="100"/>
      <c r="BO920" s="100"/>
      <c r="BP920" s="100"/>
      <c r="BQ920" s="100"/>
    </row>
    <row r="921" spans="1:69">
      <c r="A921" s="25"/>
      <c r="C921" s="89"/>
      <c r="D921" s="84"/>
      <c r="E921" s="76"/>
      <c r="F921" s="91"/>
      <c r="G921" s="80"/>
      <c r="H921" s="81"/>
      <c r="I921" s="14"/>
      <c r="J921" s="92"/>
      <c r="K921" s="14"/>
      <c r="L921" s="78"/>
      <c r="M921" s="81"/>
      <c r="N921" s="14"/>
      <c r="O921" s="78"/>
      <c r="P921" s="78"/>
      <c r="Q921" s="93"/>
      <c r="R921" s="80"/>
      <c r="S921" s="80"/>
      <c r="T921" s="69"/>
      <c r="U921" s="78"/>
      <c r="V921" s="69"/>
      <c r="W921" s="80"/>
      <c r="X921" s="80"/>
      <c r="Y921" s="94"/>
      <c r="Z921" s="80"/>
      <c r="AA921" s="80"/>
      <c r="AB921" s="80"/>
      <c r="AC921" s="80"/>
      <c r="AD921" s="69"/>
      <c r="AE921" s="69"/>
      <c r="AF921" s="69"/>
      <c r="AG921" s="95"/>
      <c r="AH921" s="93"/>
      <c r="AI921" s="81"/>
      <c r="AJ921" s="80"/>
      <c r="AK921" s="80"/>
      <c r="AL921" s="78"/>
      <c r="AM921" s="80"/>
      <c r="AN921" s="80"/>
      <c r="AO921" s="80"/>
      <c r="AP921" s="80"/>
      <c r="AQ921" s="80"/>
      <c r="AR921" s="80"/>
      <c r="AS921" s="78"/>
      <c r="AT921" s="96"/>
      <c r="AU921" s="97"/>
      <c r="AV921" s="98"/>
      <c r="AW921" s="99"/>
      <c r="AX921" s="100"/>
      <c r="AY921" s="100"/>
      <c r="AZ921" s="100"/>
      <c r="BA921" s="100"/>
      <c r="BB921" s="100"/>
      <c r="BC921" s="100"/>
      <c r="BD921" s="100"/>
      <c r="BE921" s="100"/>
      <c r="BF921" s="100"/>
      <c r="BG921" s="100"/>
      <c r="BH921" s="100"/>
      <c r="BI921" s="100"/>
      <c r="BJ921" s="100"/>
      <c r="BK921" s="100"/>
      <c r="BL921" s="100"/>
      <c r="BM921" s="100"/>
      <c r="BN921" s="100"/>
      <c r="BO921" s="100"/>
      <c r="BP921" s="100"/>
      <c r="BQ921" s="100"/>
    </row>
    <row r="922" spans="1:69">
      <c r="A922" s="25"/>
      <c r="C922" s="89"/>
      <c r="D922" s="84"/>
      <c r="E922" s="76"/>
      <c r="F922" s="91"/>
      <c r="G922" s="80"/>
      <c r="H922" s="81"/>
      <c r="I922" s="14"/>
      <c r="J922" s="92"/>
      <c r="K922" s="14"/>
      <c r="L922" s="78"/>
      <c r="M922" s="81"/>
      <c r="N922" s="14"/>
      <c r="O922" s="78"/>
      <c r="P922" s="78"/>
      <c r="Q922" s="93"/>
      <c r="R922" s="80"/>
      <c r="S922" s="80"/>
      <c r="T922" s="69"/>
      <c r="U922" s="78"/>
      <c r="V922" s="69"/>
      <c r="W922" s="80"/>
      <c r="X922" s="80"/>
      <c r="Y922" s="94"/>
      <c r="Z922" s="80"/>
      <c r="AA922" s="80"/>
      <c r="AB922" s="80"/>
      <c r="AC922" s="80"/>
      <c r="AD922" s="69"/>
      <c r="AE922" s="69"/>
      <c r="AF922" s="69"/>
      <c r="AG922" s="95"/>
      <c r="AH922" s="93"/>
      <c r="AI922" s="81"/>
      <c r="AJ922" s="80"/>
      <c r="AK922" s="80"/>
      <c r="AL922" s="78"/>
      <c r="AM922" s="80"/>
      <c r="AN922" s="80"/>
      <c r="AO922" s="80"/>
      <c r="AP922" s="80"/>
      <c r="AQ922" s="80"/>
      <c r="AR922" s="80"/>
      <c r="AS922" s="78"/>
      <c r="AT922" s="96"/>
      <c r="AU922" s="97"/>
      <c r="AV922" s="98"/>
      <c r="AW922" s="99"/>
      <c r="AX922" s="100"/>
      <c r="AY922" s="100"/>
      <c r="AZ922" s="100"/>
      <c r="BA922" s="100"/>
      <c r="BB922" s="100"/>
      <c r="BC922" s="100"/>
      <c r="BD922" s="100"/>
      <c r="BE922" s="100"/>
      <c r="BF922" s="100"/>
      <c r="BG922" s="100"/>
      <c r="BH922" s="100"/>
      <c r="BI922" s="100"/>
      <c r="BJ922" s="100"/>
      <c r="BK922" s="100"/>
      <c r="BL922" s="100"/>
      <c r="BM922" s="100"/>
      <c r="BN922" s="100"/>
      <c r="BO922" s="100"/>
      <c r="BP922" s="100"/>
      <c r="BQ922" s="100"/>
    </row>
    <row r="923" spans="1:69">
      <c r="A923" s="25"/>
      <c r="C923" s="89"/>
      <c r="D923" s="84"/>
      <c r="E923" s="76"/>
      <c r="F923" s="91"/>
      <c r="G923" s="80"/>
      <c r="H923" s="81"/>
      <c r="I923" s="14"/>
      <c r="J923" s="92"/>
      <c r="K923" s="14"/>
      <c r="L923" s="78"/>
      <c r="M923" s="81"/>
      <c r="N923" s="14"/>
      <c r="O923" s="78"/>
      <c r="P923" s="78"/>
      <c r="Q923" s="93"/>
      <c r="R923" s="80"/>
      <c r="S923" s="80"/>
      <c r="T923" s="69"/>
      <c r="U923" s="78"/>
      <c r="V923" s="69"/>
      <c r="W923" s="80"/>
      <c r="X923" s="80"/>
      <c r="Y923" s="94"/>
      <c r="Z923" s="80"/>
      <c r="AA923" s="80"/>
      <c r="AB923" s="80"/>
      <c r="AC923" s="80"/>
      <c r="AD923" s="69"/>
      <c r="AE923" s="69"/>
      <c r="AF923" s="69"/>
      <c r="AG923" s="95"/>
      <c r="AH923" s="93"/>
      <c r="AI923" s="81"/>
      <c r="AJ923" s="80"/>
      <c r="AK923" s="80"/>
      <c r="AL923" s="78"/>
      <c r="AM923" s="80"/>
      <c r="AN923" s="80"/>
      <c r="AO923" s="80"/>
      <c r="AP923" s="80"/>
      <c r="AQ923" s="80"/>
      <c r="AR923" s="80"/>
      <c r="AS923" s="78"/>
      <c r="AT923" s="96"/>
      <c r="AU923" s="97"/>
      <c r="AV923" s="98"/>
      <c r="AW923" s="99"/>
      <c r="AX923" s="100"/>
      <c r="AY923" s="100"/>
      <c r="AZ923" s="100"/>
      <c r="BA923" s="100"/>
      <c r="BB923" s="100"/>
      <c r="BC923" s="100"/>
      <c r="BD923" s="100"/>
      <c r="BE923" s="100"/>
      <c r="BF923" s="100"/>
      <c r="BG923" s="100"/>
      <c r="BH923" s="100"/>
      <c r="BI923" s="100"/>
      <c r="BJ923" s="100"/>
      <c r="BK923" s="100"/>
      <c r="BL923" s="100"/>
      <c r="BM923" s="100"/>
      <c r="BN923" s="100"/>
      <c r="BO923" s="100"/>
      <c r="BP923" s="100"/>
      <c r="BQ923" s="100"/>
    </row>
    <row r="924" spans="1:69">
      <c r="A924" s="25"/>
      <c r="C924" s="89"/>
      <c r="D924" s="84"/>
      <c r="E924" s="76"/>
      <c r="F924" s="91"/>
      <c r="G924" s="80"/>
      <c r="H924" s="81"/>
      <c r="I924" s="14"/>
      <c r="J924" s="92"/>
      <c r="K924" s="14"/>
      <c r="L924" s="78"/>
      <c r="M924" s="81"/>
      <c r="N924" s="14"/>
      <c r="O924" s="78"/>
      <c r="P924" s="78"/>
      <c r="Q924" s="93"/>
      <c r="R924" s="80"/>
      <c r="S924" s="80"/>
      <c r="T924" s="69"/>
      <c r="U924" s="78"/>
      <c r="V924" s="69"/>
      <c r="W924" s="80"/>
      <c r="X924" s="80"/>
      <c r="Y924" s="94"/>
      <c r="Z924" s="80"/>
      <c r="AA924" s="80"/>
      <c r="AB924" s="80"/>
      <c r="AC924" s="80"/>
      <c r="AD924" s="69"/>
      <c r="AE924" s="69"/>
      <c r="AF924" s="69"/>
      <c r="AG924" s="95"/>
      <c r="AH924" s="93"/>
      <c r="AI924" s="81"/>
      <c r="AJ924" s="80"/>
      <c r="AK924" s="80"/>
      <c r="AL924" s="78"/>
      <c r="AM924" s="80"/>
      <c r="AN924" s="80"/>
      <c r="AO924" s="80"/>
      <c r="AP924" s="80"/>
      <c r="AQ924" s="80"/>
      <c r="AR924" s="80"/>
      <c r="AS924" s="78"/>
      <c r="AT924" s="96"/>
      <c r="AU924" s="97"/>
      <c r="AV924" s="98"/>
      <c r="AW924" s="99"/>
      <c r="AX924" s="100"/>
      <c r="AY924" s="100"/>
      <c r="AZ924" s="100"/>
      <c r="BA924" s="100"/>
      <c r="BB924" s="100"/>
      <c r="BC924" s="100"/>
      <c r="BD924" s="100"/>
      <c r="BE924" s="100"/>
      <c r="BF924" s="100"/>
      <c r="BG924" s="100"/>
      <c r="BH924" s="100"/>
      <c r="BI924" s="100"/>
      <c r="BJ924" s="100"/>
      <c r="BK924" s="100"/>
      <c r="BL924" s="100"/>
      <c r="BM924" s="100"/>
      <c r="BN924" s="100"/>
      <c r="BO924" s="100"/>
      <c r="BP924" s="100"/>
      <c r="BQ924" s="100"/>
    </row>
    <row r="925" spans="1:69">
      <c r="A925" s="25"/>
      <c r="C925" s="89"/>
      <c r="D925" s="84"/>
      <c r="E925" s="76"/>
      <c r="F925" s="91"/>
      <c r="G925" s="80"/>
      <c r="H925" s="81"/>
      <c r="I925" s="14"/>
      <c r="J925" s="92"/>
      <c r="K925" s="14"/>
      <c r="L925" s="78"/>
      <c r="M925" s="81"/>
      <c r="N925" s="14"/>
      <c r="O925" s="78"/>
      <c r="P925" s="78"/>
      <c r="Q925" s="93"/>
      <c r="R925" s="80"/>
      <c r="S925" s="80"/>
      <c r="T925" s="69"/>
      <c r="U925" s="78"/>
      <c r="V925" s="69"/>
      <c r="W925" s="80"/>
      <c r="X925" s="80"/>
      <c r="Y925" s="94"/>
      <c r="Z925" s="80"/>
      <c r="AA925" s="80"/>
      <c r="AB925" s="80"/>
      <c r="AC925" s="80"/>
      <c r="AD925" s="69"/>
      <c r="AE925" s="69"/>
      <c r="AF925" s="69"/>
      <c r="AG925" s="95"/>
      <c r="AH925" s="93"/>
      <c r="AI925" s="81"/>
      <c r="AJ925" s="80"/>
      <c r="AK925" s="80"/>
      <c r="AL925" s="78"/>
      <c r="AM925" s="80"/>
      <c r="AN925" s="80"/>
      <c r="AO925" s="80"/>
      <c r="AP925" s="80"/>
      <c r="AQ925" s="80"/>
      <c r="AR925" s="80"/>
      <c r="AS925" s="78"/>
      <c r="AT925" s="96"/>
      <c r="AU925" s="97"/>
      <c r="AV925" s="98"/>
      <c r="AW925" s="99"/>
      <c r="AX925" s="100"/>
      <c r="AY925" s="100"/>
      <c r="AZ925" s="100"/>
      <c r="BA925" s="100"/>
      <c r="BB925" s="100"/>
      <c r="BC925" s="100"/>
      <c r="BD925" s="100"/>
      <c r="BE925" s="100"/>
      <c r="BF925" s="100"/>
      <c r="BG925" s="100"/>
      <c r="BH925" s="100"/>
      <c r="BI925" s="100"/>
      <c r="BJ925" s="100"/>
      <c r="BK925" s="100"/>
      <c r="BL925" s="100"/>
      <c r="BM925" s="100"/>
      <c r="BN925" s="100"/>
      <c r="BO925" s="100"/>
      <c r="BP925" s="100"/>
      <c r="BQ925" s="100"/>
    </row>
    <row r="926" spans="1:69">
      <c r="A926" s="25"/>
      <c r="C926" s="89"/>
      <c r="D926" s="84"/>
      <c r="E926" s="76"/>
      <c r="F926" s="91"/>
      <c r="G926" s="80"/>
      <c r="H926" s="81"/>
      <c r="I926" s="14"/>
      <c r="J926" s="92"/>
      <c r="K926" s="14"/>
      <c r="L926" s="78"/>
      <c r="M926" s="81"/>
      <c r="N926" s="14"/>
      <c r="O926" s="78"/>
      <c r="P926" s="78"/>
      <c r="Q926" s="93"/>
      <c r="R926" s="80"/>
      <c r="S926" s="80"/>
      <c r="T926" s="69"/>
      <c r="U926" s="78"/>
      <c r="V926" s="69"/>
      <c r="W926" s="80"/>
      <c r="X926" s="80"/>
      <c r="Y926" s="94"/>
      <c r="Z926" s="80"/>
      <c r="AA926" s="80"/>
      <c r="AB926" s="80"/>
      <c r="AC926" s="80"/>
      <c r="AD926" s="69"/>
      <c r="AE926" s="69"/>
      <c r="AF926" s="69"/>
      <c r="AG926" s="95"/>
      <c r="AH926" s="93"/>
      <c r="AI926" s="81"/>
      <c r="AJ926" s="80"/>
      <c r="AK926" s="80"/>
      <c r="AL926" s="78"/>
      <c r="AM926" s="80"/>
      <c r="AN926" s="80"/>
      <c r="AO926" s="80"/>
      <c r="AP926" s="80"/>
      <c r="AQ926" s="80"/>
      <c r="AR926" s="80"/>
      <c r="AS926" s="78"/>
      <c r="AT926" s="96"/>
      <c r="AU926" s="97"/>
      <c r="AV926" s="98"/>
      <c r="AW926" s="99"/>
      <c r="AX926" s="100"/>
      <c r="AY926" s="100"/>
      <c r="AZ926" s="100"/>
      <c r="BA926" s="100"/>
      <c r="BB926" s="100"/>
      <c r="BC926" s="100"/>
      <c r="BD926" s="100"/>
      <c r="BE926" s="100"/>
      <c r="BF926" s="100"/>
      <c r="BG926" s="100"/>
      <c r="BH926" s="100"/>
      <c r="BI926" s="100"/>
      <c r="BJ926" s="100"/>
      <c r="BK926" s="100"/>
      <c r="BL926" s="100"/>
      <c r="BM926" s="100"/>
      <c r="BN926" s="100"/>
      <c r="BO926" s="100"/>
      <c r="BP926" s="100"/>
      <c r="BQ926" s="100"/>
    </row>
    <row r="927" spans="1:69">
      <c r="A927" s="25"/>
      <c r="C927" s="89"/>
      <c r="D927" s="84"/>
      <c r="E927" s="76"/>
      <c r="F927" s="91"/>
      <c r="G927" s="80"/>
      <c r="H927" s="81"/>
      <c r="I927" s="14"/>
      <c r="J927" s="92"/>
      <c r="K927" s="14"/>
      <c r="L927" s="78"/>
      <c r="M927" s="81"/>
      <c r="N927" s="14"/>
      <c r="O927" s="78"/>
      <c r="P927" s="78"/>
      <c r="Q927" s="93"/>
      <c r="R927" s="80"/>
      <c r="S927" s="80"/>
      <c r="T927" s="69"/>
      <c r="U927" s="78"/>
      <c r="V927" s="69"/>
      <c r="W927" s="80"/>
      <c r="X927" s="80"/>
      <c r="Y927" s="94"/>
      <c r="Z927" s="80"/>
      <c r="AA927" s="80"/>
      <c r="AB927" s="80"/>
      <c r="AC927" s="80"/>
      <c r="AD927" s="69"/>
      <c r="AE927" s="69"/>
      <c r="AF927" s="69"/>
      <c r="AG927" s="95"/>
      <c r="AH927" s="93"/>
      <c r="AI927" s="81"/>
      <c r="AJ927" s="80"/>
      <c r="AK927" s="80"/>
      <c r="AL927" s="78"/>
      <c r="AM927" s="80"/>
      <c r="AN927" s="80"/>
      <c r="AO927" s="80"/>
      <c r="AP927" s="80"/>
      <c r="AQ927" s="80"/>
      <c r="AR927" s="80"/>
      <c r="AS927" s="78"/>
      <c r="AT927" s="96"/>
      <c r="AU927" s="97"/>
      <c r="AV927" s="98"/>
      <c r="AW927" s="99"/>
      <c r="AX927" s="100"/>
      <c r="AY927" s="100"/>
      <c r="AZ927" s="100"/>
      <c r="BA927" s="100"/>
      <c r="BB927" s="100"/>
      <c r="BC927" s="100"/>
      <c r="BD927" s="100"/>
      <c r="BE927" s="100"/>
      <c r="BF927" s="100"/>
      <c r="BG927" s="100"/>
      <c r="BH927" s="100"/>
      <c r="BI927" s="100"/>
      <c r="BJ927" s="100"/>
      <c r="BK927" s="100"/>
      <c r="BL927" s="100"/>
      <c r="BM927" s="100"/>
      <c r="BN927" s="100"/>
      <c r="BO927" s="100"/>
      <c r="BP927" s="100"/>
      <c r="BQ927" s="100"/>
    </row>
    <row r="928" spans="1:69">
      <c r="A928" s="25"/>
      <c r="C928" s="89"/>
      <c r="D928" s="84"/>
      <c r="E928" s="76"/>
      <c r="F928" s="91"/>
      <c r="G928" s="80"/>
      <c r="H928" s="81"/>
      <c r="I928" s="14"/>
      <c r="J928" s="92"/>
      <c r="K928" s="14"/>
      <c r="L928" s="78"/>
      <c r="M928" s="81"/>
      <c r="N928" s="14"/>
      <c r="O928" s="78"/>
      <c r="P928" s="78"/>
      <c r="Q928" s="93"/>
      <c r="R928" s="80"/>
      <c r="S928" s="80"/>
      <c r="T928" s="69"/>
      <c r="U928" s="78"/>
      <c r="V928" s="69"/>
      <c r="W928" s="80"/>
      <c r="X928" s="80"/>
      <c r="Y928" s="94"/>
      <c r="Z928" s="80"/>
      <c r="AA928" s="80"/>
      <c r="AB928" s="80"/>
      <c r="AC928" s="80"/>
      <c r="AD928" s="69"/>
      <c r="AE928" s="69"/>
      <c r="AF928" s="69"/>
      <c r="AG928" s="95"/>
      <c r="AH928" s="93"/>
      <c r="AI928" s="81"/>
      <c r="AJ928" s="80"/>
      <c r="AK928" s="80"/>
      <c r="AL928" s="78"/>
      <c r="AM928" s="80"/>
      <c r="AN928" s="80"/>
      <c r="AO928" s="80"/>
      <c r="AP928" s="80"/>
      <c r="AQ928" s="80"/>
      <c r="AR928" s="80"/>
      <c r="AS928" s="78"/>
      <c r="AT928" s="96"/>
      <c r="AU928" s="97"/>
      <c r="AV928" s="98"/>
      <c r="AW928" s="99"/>
      <c r="AX928" s="100"/>
      <c r="AY928" s="100"/>
      <c r="AZ928" s="100"/>
      <c r="BA928" s="100"/>
      <c r="BB928" s="100"/>
      <c r="BC928" s="100"/>
      <c r="BD928" s="100"/>
      <c r="BE928" s="100"/>
      <c r="BF928" s="100"/>
      <c r="BG928" s="100"/>
      <c r="BH928" s="100"/>
      <c r="BI928" s="100"/>
      <c r="BJ928" s="100"/>
      <c r="BK928" s="100"/>
      <c r="BL928" s="100"/>
      <c r="BM928" s="100"/>
      <c r="BN928" s="100"/>
      <c r="BO928" s="100"/>
      <c r="BP928" s="100"/>
      <c r="BQ928" s="100"/>
    </row>
    <row r="929" spans="1:69">
      <c r="A929" s="25"/>
      <c r="C929" s="89"/>
      <c r="D929" s="84"/>
      <c r="E929" s="76"/>
      <c r="F929" s="91"/>
      <c r="G929" s="80"/>
      <c r="H929" s="81"/>
      <c r="I929" s="14"/>
      <c r="J929" s="92"/>
      <c r="K929" s="14"/>
      <c r="L929" s="78"/>
      <c r="M929" s="81"/>
      <c r="N929" s="14"/>
      <c r="O929" s="78"/>
      <c r="P929" s="78"/>
      <c r="Q929" s="93"/>
      <c r="R929" s="80"/>
      <c r="S929" s="80"/>
      <c r="T929" s="69"/>
      <c r="U929" s="78"/>
      <c r="V929" s="69"/>
      <c r="W929" s="80"/>
      <c r="X929" s="80"/>
      <c r="Y929" s="94"/>
      <c r="Z929" s="80"/>
      <c r="AA929" s="80"/>
      <c r="AB929" s="80"/>
      <c r="AC929" s="80"/>
      <c r="AD929" s="69"/>
      <c r="AE929" s="69"/>
      <c r="AF929" s="69"/>
      <c r="AG929" s="95"/>
      <c r="AH929" s="93"/>
      <c r="AI929" s="81"/>
      <c r="AJ929" s="80"/>
      <c r="AK929" s="80"/>
      <c r="AL929" s="78"/>
      <c r="AM929" s="80"/>
      <c r="AN929" s="80"/>
      <c r="AO929" s="80"/>
      <c r="AP929" s="80"/>
      <c r="AQ929" s="80"/>
      <c r="AR929" s="80"/>
      <c r="AS929" s="78"/>
      <c r="AT929" s="96"/>
      <c r="AU929" s="97"/>
      <c r="AV929" s="98"/>
      <c r="AW929" s="99"/>
      <c r="AX929" s="100"/>
      <c r="AY929" s="100"/>
      <c r="AZ929" s="100"/>
      <c r="BA929" s="100"/>
      <c r="BB929" s="100"/>
      <c r="BC929" s="100"/>
      <c r="BD929" s="100"/>
      <c r="BE929" s="100"/>
      <c r="BF929" s="100"/>
      <c r="BG929" s="100"/>
      <c r="BH929" s="100"/>
      <c r="BI929" s="100"/>
      <c r="BJ929" s="100"/>
      <c r="BK929" s="100"/>
      <c r="BL929" s="100"/>
      <c r="BM929" s="100"/>
      <c r="BN929" s="100"/>
      <c r="BO929" s="100"/>
      <c r="BP929" s="100"/>
      <c r="BQ929" s="100"/>
    </row>
    <row r="930" spans="1:69">
      <c r="A930" s="25"/>
      <c r="C930" s="89"/>
      <c r="D930" s="84"/>
      <c r="E930" s="76"/>
      <c r="F930" s="91"/>
      <c r="G930" s="80"/>
      <c r="H930" s="81"/>
      <c r="I930" s="14"/>
      <c r="J930" s="92"/>
      <c r="K930" s="14"/>
      <c r="L930" s="78"/>
      <c r="M930" s="81"/>
      <c r="N930" s="14"/>
      <c r="O930" s="78"/>
      <c r="P930" s="78"/>
      <c r="Q930" s="93"/>
      <c r="R930" s="80"/>
      <c r="S930" s="80"/>
      <c r="T930" s="69"/>
      <c r="U930" s="78"/>
      <c r="V930" s="69"/>
      <c r="W930" s="80"/>
      <c r="X930" s="80"/>
      <c r="Y930" s="94"/>
      <c r="Z930" s="80"/>
      <c r="AA930" s="80"/>
      <c r="AB930" s="80"/>
      <c r="AC930" s="80"/>
      <c r="AD930" s="69"/>
      <c r="AE930" s="69"/>
      <c r="AF930" s="69"/>
      <c r="AG930" s="95"/>
      <c r="AH930" s="93"/>
      <c r="AI930" s="81"/>
      <c r="AJ930" s="80"/>
      <c r="AK930" s="80"/>
      <c r="AL930" s="78"/>
      <c r="AM930" s="80"/>
      <c r="AN930" s="80"/>
      <c r="AO930" s="80"/>
      <c r="AP930" s="80"/>
      <c r="AQ930" s="80"/>
      <c r="AR930" s="80"/>
      <c r="AS930" s="78"/>
      <c r="AT930" s="96"/>
      <c r="AU930" s="97"/>
      <c r="AV930" s="98"/>
      <c r="AW930" s="99"/>
      <c r="AX930" s="100"/>
      <c r="AY930" s="100"/>
      <c r="AZ930" s="100"/>
      <c r="BA930" s="100"/>
      <c r="BB930" s="100"/>
      <c r="BC930" s="100"/>
      <c r="BD930" s="100"/>
      <c r="BE930" s="100"/>
      <c r="BF930" s="100"/>
      <c r="BG930" s="100"/>
      <c r="BH930" s="100"/>
      <c r="BI930" s="100"/>
      <c r="BJ930" s="100"/>
      <c r="BK930" s="100"/>
      <c r="BL930" s="100"/>
      <c r="BM930" s="100"/>
      <c r="BN930" s="100"/>
      <c r="BO930" s="100"/>
      <c r="BP930" s="100"/>
      <c r="BQ930" s="100"/>
    </row>
    <row r="931" spans="1:69">
      <c r="A931" s="25"/>
      <c r="C931" s="89"/>
      <c r="D931" s="84"/>
      <c r="E931" s="76"/>
      <c r="F931" s="91"/>
      <c r="G931" s="80"/>
      <c r="H931" s="81"/>
      <c r="I931" s="14"/>
      <c r="J931" s="92"/>
      <c r="K931" s="14"/>
      <c r="L931" s="78"/>
      <c r="M931" s="81"/>
      <c r="N931" s="14"/>
      <c r="O931" s="78"/>
      <c r="P931" s="78"/>
      <c r="Q931" s="93"/>
      <c r="R931" s="80"/>
      <c r="S931" s="80"/>
      <c r="T931" s="69"/>
      <c r="U931" s="78"/>
      <c r="V931" s="69"/>
      <c r="W931" s="80"/>
      <c r="X931" s="80"/>
      <c r="Y931" s="94"/>
      <c r="Z931" s="80"/>
      <c r="AA931" s="80"/>
      <c r="AB931" s="80"/>
      <c r="AC931" s="80"/>
      <c r="AD931" s="69"/>
      <c r="AE931" s="69"/>
      <c r="AF931" s="69"/>
      <c r="AG931" s="95"/>
      <c r="AH931" s="93"/>
      <c r="AI931" s="81"/>
      <c r="AJ931" s="80"/>
      <c r="AK931" s="80"/>
      <c r="AL931" s="78"/>
      <c r="AM931" s="80"/>
      <c r="AN931" s="80"/>
      <c r="AO931" s="80"/>
      <c r="AP931" s="80"/>
      <c r="AQ931" s="80"/>
      <c r="AR931" s="80"/>
      <c r="AS931" s="78"/>
      <c r="AT931" s="96"/>
      <c r="AU931" s="97"/>
      <c r="AV931" s="98"/>
      <c r="AW931" s="99"/>
      <c r="AX931" s="100"/>
      <c r="AY931" s="100"/>
      <c r="AZ931" s="100"/>
      <c r="BA931" s="100"/>
      <c r="BB931" s="100"/>
      <c r="BC931" s="100"/>
      <c r="BD931" s="100"/>
      <c r="BE931" s="100"/>
      <c r="BF931" s="100"/>
      <c r="BG931" s="100"/>
      <c r="BH931" s="100"/>
      <c r="BI931" s="100"/>
      <c r="BJ931" s="100"/>
      <c r="BK931" s="100"/>
      <c r="BL931" s="100"/>
      <c r="BM931" s="100"/>
      <c r="BN931" s="100"/>
      <c r="BO931" s="100"/>
      <c r="BP931" s="100"/>
      <c r="BQ931" s="100"/>
    </row>
    <row r="932" spans="1:69">
      <c r="A932" s="25"/>
      <c r="C932" s="89"/>
      <c r="D932" s="84"/>
      <c r="E932" s="76"/>
      <c r="F932" s="91"/>
      <c r="G932" s="80"/>
      <c r="H932" s="81"/>
      <c r="I932" s="14"/>
      <c r="J932" s="92"/>
      <c r="K932" s="14"/>
      <c r="L932" s="78"/>
      <c r="M932" s="81"/>
      <c r="N932" s="14"/>
      <c r="O932" s="78"/>
      <c r="P932" s="78"/>
      <c r="Q932" s="93"/>
      <c r="R932" s="80"/>
      <c r="S932" s="80"/>
      <c r="T932" s="69"/>
      <c r="U932" s="78"/>
      <c r="V932" s="69"/>
      <c r="W932" s="80"/>
      <c r="X932" s="80"/>
      <c r="Y932" s="94"/>
      <c r="Z932" s="80"/>
      <c r="AA932" s="80"/>
      <c r="AB932" s="80"/>
      <c r="AC932" s="80"/>
      <c r="AD932" s="69"/>
      <c r="AE932" s="69"/>
      <c r="AF932" s="69"/>
      <c r="AG932" s="95"/>
      <c r="AH932" s="93"/>
      <c r="AI932" s="81"/>
      <c r="AJ932" s="80"/>
      <c r="AK932" s="80"/>
      <c r="AL932" s="78"/>
      <c r="AM932" s="80"/>
      <c r="AN932" s="80"/>
      <c r="AO932" s="80"/>
      <c r="AP932" s="80"/>
      <c r="AQ932" s="80"/>
      <c r="AR932" s="80"/>
      <c r="AS932" s="78"/>
      <c r="AT932" s="96"/>
      <c r="AU932" s="97"/>
      <c r="AV932" s="98"/>
      <c r="AW932" s="99"/>
      <c r="AX932" s="100"/>
      <c r="AY932" s="100"/>
      <c r="AZ932" s="100"/>
      <c r="BA932" s="100"/>
      <c r="BB932" s="100"/>
      <c r="BC932" s="100"/>
      <c r="BD932" s="100"/>
      <c r="BE932" s="100"/>
      <c r="BF932" s="100"/>
      <c r="BG932" s="100"/>
      <c r="BH932" s="100"/>
      <c r="BI932" s="100"/>
      <c r="BJ932" s="100"/>
      <c r="BK932" s="100"/>
      <c r="BL932" s="100"/>
      <c r="BM932" s="100"/>
      <c r="BN932" s="100"/>
      <c r="BO932" s="100"/>
      <c r="BP932" s="100"/>
      <c r="BQ932" s="100"/>
    </row>
    <row r="933" spans="1:69">
      <c r="A933" s="25"/>
      <c r="C933" s="89"/>
      <c r="D933" s="84"/>
      <c r="E933" s="76"/>
      <c r="F933" s="91"/>
      <c r="G933" s="80"/>
      <c r="H933" s="81"/>
      <c r="I933" s="14"/>
      <c r="J933" s="92"/>
      <c r="K933" s="14"/>
      <c r="L933" s="78"/>
      <c r="M933" s="81"/>
      <c r="N933" s="14"/>
      <c r="O933" s="78"/>
      <c r="P933" s="78"/>
      <c r="Q933" s="93"/>
      <c r="R933" s="80"/>
      <c r="S933" s="80"/>
      <c r="T933" s="69"/>
      <c r="U933" s="78"/>
      <c r="V933" s="69"/>
      <c r="W933" s="80"/>
      <c r="X933" s="80"/>
      <c r="Y933" s="94"/>
      <c r="Z933" s="80"/>
      <c r="AA933" s="80"/>
      <c r="AB933" s="80"/>
      <c r="AC933" s="80"/>
      <c r="AD933" s="69"/>
      <c r="AE933" s="69"/>
      <c r="AF933" s="69"/>
      <c r="AG933" s="95"/>
      <c r="AH933" s="93"/>
      <c r="AI933" s="81"/>
      <c r="AJ933" s="80"/>
      <c r="AK933" s="80"/>
      <c r="AL933" s="78"/>
      <c r="AM933" s="80"/>
      <c r="AN933" s="80"/>
      <c r="AO933" s="80"/>
      <c r="AP933" s="80"/>
      <c r="AQ933" s="80"/>
      <c r="AR933" s="80"/>
      <c r="AS933" s="78"/>
      <c r="AT933" s="96"/>
      <c r="AU933" s="97"/>
      <c r="AV933" s="98"/>
      <c r="AW933" s="99"/>
      <c r="AX933" s="100"/>
      <c r="AY933" s="100"/>
      <c r="AZ933" s="100"/>
      <c r="BA933" s="100"/>
      <c r="BB933" s="100"/>
      <c r="BC933" s="100"/>
      <c r="BD933" s="100"/>
      <c r="BE933" s="100"/>
      <c r="BF933" s="100"/>
      <c r="BG933" s="100"/>
      <c r="BH933" s="100"/>
      <c r="BI933" s="100"/>
      <c r="BJ933" s="100"/>
      <c r="BK933" s="100"/>
      <c r="BL933" s="100"/>
      <c r="BM933" s="100"/>
      <c r="BN933" s="100"/>
      <c r="BO933" s="100"/>
      <c r="BP933" s="100"/>
      <c r="BQ933" s="100"/>
    </row>
    <row r="934" spans="1:69">
      <c r="A934" s="25"/>
      <c r="C934" s="89"/>
      <c r="D934" s="84"/>
      <c r="E934" s="76"/>
      <c r="F934" s="91"/>
      <c r="G934" s="80"/>
      <c r="H934" s="81"/>
      <c r="I934" s="14"/>
      <c r="J934" s="92"/>
      <c r="K934" s="14"/>
      <c r="L934" s="78"/>
      <c r="M934" s="81"/>
      <c r="N934" s="14"/>
      <c r="O934" s="78"/>
      <c r="P934" s="78"/>
      <c r="Q934" s="93"/>
      <c r="R934" s="80"/>
      <c r="S934" s="80"/>
      <c r="T934" s="69"/>
      <c r="U934" s="78"/>
      <c r="V934" s="69"/>
      <c r="W934" s="80"/>
      <c r="X934" s="80"/>
      <c r="Y934" s="94"/>
      <c r="Z934" s="80"/>
      <c r="AA934" s="80"/>
      <c r="AB934" s="80"/>
      <c r="AC934" s="80"/>
      <c r="AD934" s="69"/>
      <c r="AE934" s="69"/>
      <c r="AF934" s="69"/>
      <c r="AG934" s="95"/>
      <c r="AH934" s="93"/>
      <c r="AI934" s="81"/>
      <c r="AJ934" s="80"/>
      <c r="AK934" s="80"/>
      <c r="AL934" s="78"/>
      <c r="AM934" s="80"/>
      <c r="AN934" s="80"/>
      <c r="AO934" s="80"/>
      <c r="AP934" s="80"/>
      <c r="AQ934" s="80"/>
      <c r="AR934" s="80"/>
      <c r="AS934" s="78"/>
      <c r="AT934" s="96"/>
      <c r="AU934" s="97"/>
      <c r="AV934" s="98"/>
      <c r="AW934" s="99"/>
      <c r="AX934" s="100"/>
      <c r="AY934" s="100"/>
      <c r="AZ934" s="100"/>
      <c r="BA934" s="100"/>
      <c r="BB934" s="100"/>
      <c r="BC934" s="100"/>
      <c r="BD934" s="100"/>
      <c r="BE934" s="100"/>
      <c r="BF934" s="100"/>
      <c r="BG934" s="100"/>
      <c r="BH934" s="100"/>
      <c r="BI934" s="100"/>
      <c r="BJ934" s="100"/>
      <c r="BK934" s="100"/>
      <c r="BL934" s="100"/>
      <c r="BM934" s="100"/>
      <c r="BN934" s="100"/>
      <c r="BO934" s="100"/>
      <c r="BP934" s="100"/>
      <c r="BQ934" s="100"/>
    </row>
    <row r="935" spans="1:69">
      <c r="A935" s="25"/>
      <c r="C935" s="89"/>
      <c r="D935" s="84"/>
      <c r="E935" s="76"/>
      <c r="F935" s="91"/>
      <c r="G935" s="80"/>
      <c r="H935" s="81"/>
      <c r="I935" s="14"/>
      <c r="J935" s="92"/>
      <c r="K935" s="14"/>
      <c r="L935" s="78"/>
      <c r="M935" s="81"/>
      <c r="N935" s="14"/>
      <c r="O935" s="78"/>
      <c r="P935" s="78"/>
      <c r="Q935" s="93"/>
      <c r="R935" s="80"/>
      <c r="S935" s="80"/>
      <c r="T935" s="69"/>
      <c r="U935" s="78"/>
      <c r="V935" s="69"/>
      <c r="W935" s="80"/>
      <c r="X935" s="80"/>
      <c r="Y935" s="94"/>
      <c r="Z935" s="80"/>
      <c r="AA935" s="80"/>
      <c r="AB935" s="80"/>
      <c r="AC935" s="80"/>
      <c r="AD935" s="69"/>
      <c r="AE935" s="69"/>
      <c r="AF935" s="69"/>
      <c r="AG935" s="95"/>
      <c r="AH935" s="93"/>
      <c r="AI935" s="81"/>
      <c r="AJ935" s="80"/>
      <c r="AK935" s="80"/>
      <c r="AL935" s="78"/>
      <c r="AM935" s="80"/>
      <c r="AN935" s="80"/>
      <c r="AO935" s="80"/>
      <c r="AP935" s="80"/>
      <c r="AQ935" s="80"/>
      <c r="AR935" s="80"/>
      <c r="AS935" s="78"/>
      <c r="AT935" s="96"/>
      <c r="AU935" s="97"/>
      <c r="AV935" s="98"/>
      <c r="AW935" s="99"/>
      <c r="AX935" s="100"/>
      <c r="AY935" s="100"/>
      <c r="AZ935" s="100"/>
      <c r="BA935" s="100"/>
      <c r="BB935" s="100"/>
      <c r="BC935" s="100"/>
      <c r="BD935" s="100"/>
      <c r="BE935" s="100"/>
      <c r="BF935" s="100"/>
      <c r="BG935" s="100"/>
      <c r="BH935" s="100"/>
      <c r="BI935" s="100"/>
      <c r="BJ935" s="100"/>
      <c r="BK935" s="100"/>
      <c r="BL935" s="100"/>
      <c r="BM935" s="100"/>
      <c r="BN935" s="100"/>
      <c r="BO935" s="100"/>
      <c r="BP935" s="100"/>
      <c r="BQ935" s="100"/>
    </row>
    <row r="936" spans="1:69">
      <c r="A936" s="25"/>
      <c r="C936" s="89"/>
      <c r="D936" s="84"/>
      <c r="E936" s="76"/>
      <c r="F936" s="91"/>
      <c r="G936" s="80"/>
      <c r="H936" s="81"/>
      <c r="I936" s="14"/>
      <c r="J936" s="92"/>
      <c r="K936" s="14"/>
      <c r="L936" s="78"/>
      <c r="M936" s="81"/>
      <c r="N936" s="14"/>
      <c r="O936" s="78"/>
      <c r="P936" s="78"/>
      <c r="Q936" s="93"/>
      <c r="R936" s="80"/>
      <c r="S936" s="80"/>
      <c r="T936" s="69"/>
      <c r="U936" s="78"/>
      <c r="V936" s="69"/>
      <c r="W936" s="80"/>
      <c r="X936" s="80"/>
      <c r="Y936" s="94"/>
      <c r="Z936" s="80"/>
      <c r="AA936" s="80"/>
      <c r="AB936" s="80"/>
      <c r="AC936" s="80"/>
      <c r="AD936" s="69"/>
      <c r="AE936" s="69"/>
      <c r="AF936" s="69"/>
      <c r="AG936" s="95"/>
      <c r="AH936" s="93"/>
      <c r="AI936" s="81"/>
      <c r="AJ936" s="80"/>
      <c r="AK936" s="80"/>
      <c r="AL936" s="78"/>
      <c r="AM936" s="80"/>
      <c r="AN936" s="80"/>
      <c r="AO936" s="80"/>
      <c r="AP936" s="80"/>
      <c r="AQ936" s="80"/>
      <c r="AR936" s="80"/>
      <c r="AS936" s="78"/>
      <c r="AT936" s="96"/>
      <c r="AU936" s="97"/>
      <c r="AV936" s="98"/>
      <c r="AW936" s="99"/>
      <c r="AX936" s="100"/>
      <c r="AY936" s="100"/>
      <c r="AZ936" s="100"/>
      <c r="BA936" s="100"/>
      <c r="BB936" s="100"/>
      <c r="BC936" s="100"/>
      <c r="BD936" s="100"/>
      <c r="BE936" s="100"/>
      <c r="BF936" s="100"/>
      <c r="BG936" s="100"/>
      <c r="BH936" s="100"/>
      <c r="BI936" s="100"/>
      <c r="BJ936" s="100"/>
      <c r="BK936" s="100"/>
      <c r="BL936" s="100"/>
      <c r="BM936" s="100"/>
      <c r="BN936" s="100"/>
      <c r="BO936" s="100"/>
      <c r="BP936" s="100"/>
      <c r="BQ936" s="100"/>
    </row>
    <row r="937" spans="1:69">
      <c r="A937" s="25"/>
      <c r="C937" s="89"/>
      <c r="D937" s="84"/>
      <c r="E937" s="76"/>
      <c r="F937" s="91"/>
      <c r="G937" s="80"/>
      <c r="H937" s="81"/>
      <c r="I937" s="14"/>
      <c r="J937" s="92"/>
      <c r="K937" s="14"/>
      <c r="L937" s="78"/>
      <c r="M937" s="81"/>
      <c r="N937" s="14"/>
      <c r="O937" s="78"/>
      <c r="P937" s="78"/>
      <c r="Q937" s="93"/>
      <c r="R937" s="80"/>
      <c r="S937" s="80"/>
      <c r="T937" s="69"/>
      <c r="U937" s="78"/>
      <c r="V937" s="69"/>
      <c r="W937" s="80"/>
      <c r="X937" s="80"/>
      <c r="Y937" s="94"/>
      <c r="Z937" s="80"/>
      <c r="AA937" s="80"/>
      <c r="AB937" s="80"/>
      <c r="AC937" s="80"/>
      <c r="AD937" s="69"/>
      <c r="AE937" s="69"/>
      <c r="AF937" s="69"/>
      <c r="AG937" s="95"/>
      <c r="AH937" s="93"/>
      <c r="AI937" s="81"/>
      <c r="AJ937" s="80"/>
      <c r="AK937" s="80"/>
      <c r="AL937" s="78"/>
      <c r="AM937" s="80"/>
      <c r="AN937" s="80"/>
      <c r="AO937" s="80"/>
      <c r="AP937" s="80"/>
      <c r="AQ937" s="80"/>
      <c r="AR937" s="80"/>
      <c r="AS937" s="78"/>
      <c r="AT937" s="96"/>
      <c r="AU937" s="97"/>
      <c r="AV937" s="98"/>
      <c r="AW937" s="99"/>
      <c r="AX937" s="100"/>
      <c r="AY937" s="100"/>
      <c r="AZ937" s="100"/>
      <c r="BA937" s="100"/>
      <c r="BB937" s="100"/>
      <c r="BC937" s="100"/>
      <c r="BD937" s="100"/>
      <c r="BE937" s="100"/>
      <c r="BF937" s="100"/>
      <c r="BG937" s="100"/>
      <c r="BH937" s="100"/>
      <c r="BI937" s="100"/>
      <c r="BJ937" s="100"/>
      <c r="BK937" s="100"/>
      <c r="BL937" s="100"/>
      <c r="BM937" s="100"/>
      <c r="BN937" s="100"/>
      <c r="BO937" s="100"/>
      <c r="BP937" s="100"/>
      <c r="BQ937" s="100"/>
    </row>
    <row r="938" spans="1:69">
      <c r="A938" s="25"/>
      <c r="C938" s="89"/>
      <c r="D938" s="84"/>
      <c r="E938" s="76"/>
      <c r="F938" s="91"/>
      <c r="G938" s="80"/>
      <c r="H938" s="81"/>
      <c r="I938" s="14"/>
      <c r="J938" s="92"/>
      <c r="K938" s="14"/>
      <c r="L938" s="78"/>
      <c r="M938" s="81"/>
      <c r="N938" s="14"/>
      <c r="O938" s="78"/>
      <c r="P938" s="78"/>
      <c r="Q938" s="93"/>
      <c r="R938" s="80"/>
      <c r="S938" s="80"/>
      <c r="T938" s="69"/>
      <c r="U938" s="78"/>
      <c r="V938" s="69"/>
      <c r="W938" s="80"/>
      <c r="X938" s="80"/>
      <c r="Y938" s="94"/>
      <c r="Z938" s="80"/>
      <c r="AA938" s="80"/>
      <c r="AB938" s="80"/>
      <c r="AC938" s="80"/>
      <c r="AD938" s="69"/>
      <c r="AE938" s="69"/>
      <c r="AF938" s="69"/>
      <c r="AG938" s="95"/>
      <c r="AH938" s="93"/>
      <c r="AI938" s="81"/>
      <c r="AJ938" s="80"/>
      <c r="AK938" s="80"/>
      <c r="AL938" s="78"/>
      <c r="AM938" s="80"/>
      <c r="AN938" s="80"/>
      <c r="AO938" s="80"/>
      <c r="AP938" s="80"/>
      <c r="AQ938" s="80"/>
      <c r="AR938" s="80"/>
      <c r="AS938" s="78"/>
      <c r="AT938" s="96"/>
      <c r="AU938" s="97"/>
      <c r="AV938" s="98"/>
      <c r="AW938" s="99"/>
      <c r="AX938" s="100"/>
      <c r="AY938" s="100"/>
      <c r="AZ938" s="100"/>
      <c r="BA938" s="100"/>
      <c r="BB938" s="100"/>
      <c r="BC938" s="100"/>
      <c r="BD938" s="100"/>
      <c r="BE938" s="100"/>
      <c r="BF938" s="100"/>
      <c r="BG938" s="100"/>
      <c r="BH938" s="100"/>
      <c r="BI938" s="100"/>
      <c r="BJ938" s="100"/>
      <c r="BK938" s="100"/>
      <c r="BL938" s="100"/>
      <c r="BM938" s="100"/>
      <c r="BN938" s="100"/>
      <c r="BO938" s="100"/>
      <c r="BP938" s="100"/>
      <c r="BQ938" s="100"/>
    </row>
    <row r="939" spans="1:69">
      <c r="A939" s="25"/>
      <c r="C939" s="89"/>
      <c r="D939" s="84"/>
      <c r="E939" s="76"/>
      <c r="F939" s="91"/>
      <c r="G939" s="80"/>
      <c r="H939" s="81"/>
      <c r="I939" s="14"/>
      <c r="J939" s="92"/>
      <c r="K939" s="14"/>
      <c r="L939" s="78"/>
      <c r="M939" s="81"/>
      <c r="N939" s="14"/>
      <c r="O939" s="78"/>
      <c r="P939" s="78"/>
      <c r="Q939" s="93"/>
      <c r="R939" s="80"/>
      <c r="S939" s="80"/>
      <c r="T939" s="69"/>
      <c r="U939" s="78"/>
      <c r="V939" s="69"/>
      <c r="W939" s="80"/>
      <c r="X939" s="80"/>
      <c r="Y939" s="94"/>
      <c r="Z939" s="80"/>
      <c r="AA939" s="80"/>
      <c r="AB939" s="80"/>
      <c r="AC939" s="80"/>
      <c r="AD939" s="69"/>
      <c r="AE939" s="69"/>
      <c r="AF939" s="69"/>
      <c r="AG939" s="95"/>
      <c r="AH939" s="93"/>
      <c r="AI939" s="81"/>
      <c r="AJ939" s="80"/>
      <c r="AK939" s="80"/>
      <c r="AL939" s="78"/>
      <c r="AM939" s="80"/>
      <c r="AN939" s="80"/>
      <c r="AO939" s="80"/>
      <c r="AP939" s="80"/>
      <c r="AQ939" s="80"/>
      <c r="AR939" s="80"/>
      <c r="AS939" s="78"/>
      <c r="AT939" s="96"/>
      <c r="AU939" s="97"/>
      <c r="AV939" s="98"/>
      <c r="AW939" s="99"/>
      <c r="AX939" s="100"/>
      <c r="AY939" s="100"/>
      <c r="AZ939" s="100"/>
      <c r="BA939" s="100"/>
      <c r="BB939" s="100"/>
      <c r="BC939" s="100"/>
      <c r="BD939" s="100"/>
      <c r="BE939" s="100"/>
      <c r="BF939" s="100"/>
      <c r="BG939" s="100"/>
      <c r="BH939" s="100"/>
      <c r="BI939" s="100"/>
      <c r="BJ939" s="100"/>
      <c r="BK939" s="100"/>
      <c r="BL939" s="100"/>
      <c r="BM939" s="100"/>
      <c r="BN939" s="100"/>
      <c r="BO939" s="100"/>
      <c r="BP939" s="100"/>
      <c r="BQ939" s="100"/>
    </row>
    <row r="940" spans="1:69">
      <c r="A940" s="25"/>
      <c r="C940" s="89"/>
      <c r="D940" s="84"/>
      <c r="E940" s="76"/>
      <c r="F940" s="91"/>
      <c r="G940" s="80"/>
      <c r="H940" s="81"/>
      <c r="I940" s="14"/>
      <c r="J940" s="92"/>
      <c r="K940" s="14"/>
      <c r="L940" s="78"/>
      <c r="M940" s="81"/>
      <c r="N940" s="14"/>
      <c r="O940" s="78"/>
      <c r="P940" s="78"/>
      <c r="Q940" s="93"/>
      <c r="R940" s="80"/>
      <c r="S940" s="80"/>
      <c r="T940" s="69"/>
      <c r="U940" s="78"/>
      <c r="V940" s="69"/>
      <c r="W940" s="80"/>
      <c r="X940" s="80"/>
      <c r="Y940" s="94"/>
      <c r="Z940" s="80"/>
      <c r="AA940" s="80"/>
      <c r="AB940" s="80"/>
      <c r="AC940" s="80"/>
      <c r="AD940" s="69"/>
      <c r="AE940" s="69"/>
      <c r="AF940" s="69"/>
      <c r="AG940" s="95"/>
      <c r="AH940" s="93"/>
      <c r="AI940" s="81"/>
      <c r="AJ940" s="80"/>
      <c r="AK940" s="80"/>
      <c r="AL940" s="78"/>
      <c r="AM940" s="80"/>
      <c r="AN940" s="80"/>
      <c r="AO940" s="80"/>
      <c r="AP940" s="80"/>
      <c r="AQ940" s="80"/>
      <c r="AR940" s="80"/>
      <c r="AS940" s="78"/>
      <c r="AT940" s="96"/>
      <c r="AU940" s="97"/>
      <c r="AV940" s="98"/>
      <c r="AW940" s="99"/>
      <c r="AX940" s="100"/>
      <c r="AY940" s="100"/>
      <c r="AZ940" s="100"/>
      <c r="BA940" s="100"/>
      <c r="BB940" s="100"/>
      <c r="BC940" s="100"/>
      <c r="BD940" s="100"/>
      <c r="BE940" s="100"/>
      <c r="BF940" s="100"/>
      <c r="BG940" s="100"/>
      <c r="BH940" s="100"/>
      <c r="BI940" s="100"/>
      <c r="BJ940" s="100"/>
      <c r="BK940" s="100"/>
      <c r="BL940" s="100"/>
      <c r="BM940" s="100"/>
      <c r="BN940" s="100"/>
      <c r="BO940" s="100"/>
      <c r="BP940" s="100"/>
      <c r="BQ940" s="100"/>
    </row>
    <row r="941" spans="1:69">
      <c r="A941" s="25"/>
      <c r="C941" s="89"/>
      <c r="D941" s="84"/>
      <c r="E941" s="76"/>
      <c r="F941" s="91"/>
      <c r="G941" s="80"/>
      <c r="H941" s="81"/>
      <c r="I941" s="14"/>
      <c r="J941" s="92"/>
      <c r="K941" s="14"/>
      <c r="L941" s="78"/>
      <c r="M941" s="81"/>
      <c r="N941" s="14"/>
      <c r="O941" s="78"/>
      <c r="P941" s="78"/>
      <c r="Q941" s="93"/>
      <c r="R941" s="80"/>
      <c r="S941" s="80"/>
      <c r="T941" s="69"/>
      <c r="U941" s="78"/>
      <c r="V941" s="69"/>
      <c r="W941" s="80"/>
      <c r="X941" s="80"/>
      <c r="Y941" s="94"/>
      <c r="Z941" s="80"/>
      <c r="AA941" s="80"/>
      <c r="AB941" s="80"/>
      <c r="AC941" s="80"/>
      <c r="AD941" s="69"/>
      <c r="AE941" s="69"/>
      <c r="AF941" s="69"/>
      <c r="AG941" s="95"/>
      <c r="AH941" s="93"/>
      <c r="AI941" s="81"/>
      <c r="AJ941" s="80"/>
      <c r="AK941" s="80"/>
      <c r="AL941" s="78"/>
      <c r="AM941" s="80"/>
      <c r="AN941" s="80"/>
      <c r="AO941" s="80"/>
      <c r="AP941" s="80"/>
      <c r="AQ941" s="80"/>
      <c r="AR941" s="80"/>
      <c r="AS941" s="78"/>
      <c r="AT941" s="96"/>
      <c r="AU941" s="97"/>
      <c r="AV941" s="98"/>
      <c r="AW941" s="99"/>
      <c r="AX941" s="100"/>
      <c r="AY941" s="100"/>
      <c r="AZ941" s="100"/>
      <c r="BA941" s="100"/>
      <c r="BB941" s="100"/>
      <c r="BC941" s="100"/>
      <c r="BD941" s="100"/>
      <c r="BE941" s="100"/>
      <c r="BF941" s="100"/>
      <c r="BG941" s="100"/>
      <c r="BH941" s="100"/>
      <c r="BI941" s="100"/>
      <c r="BJ941" s="100"/>
      <c r="BK941" s="100"/>
      <c r="BL941" s="100"/>
      <c r="BM941" s="100"/>
      <c r="BN941" s="100"/>
      <c r="BO941" s="100"/>
      <c r="BP941" s="100"/>
      <c r="BQ941" s="100"/>
    </row>
    <row r="942" spans="1:69">
      <c r="A942" s="25"/>
      <c r="C942" s="89"/>
      <c r="D942" s="84"/>
      <c r="E942" s="76"/>
      <c r="F942" s="91"/>
      <c r="G942" s="80"/>
      <c r="H942" s="81"/>
      <c r="I942" s="14"/>
      <c r="J942" s="92"/>
      <c r="K942" s="14"/>
      <c r="L942" s="78"/>
      <c r="M942" s="81"/>
      <c r="N942" s="14"/>
      <c r="O942" s="78"/>
      <c r="P942" s="78"/>
      <c r="Q942" s="93"/>
      <c r="R942" s="80"/>
      <c r="S942" s="80"/>
      <c r="T942" s="69"/>
      <c r="U942" s="78"/>
      <c r="V942" s="69"/>
      <c r="W942" s="80"/>
      <c r="X942" s="80"/>
      <c r="Y942" s="94"/>
      <c r="Z942" s="80"/>
      <c r="AA942" s="80"/>
      <c r="AB942" s="80"/>
      <c r="AC942" s="80"/>
      <c r="AD942" s="69"/>
      <c r="AE942" s="69"/>
      <c r="AF942" s="69"/>
      <c r="AG942" s="95"/>
      <c r="AH942" s="93"/>
      <c r="AI942" s="81"/>
      <c r="AJ942" s="80"/>
      <c r="AK942" s="80"/>
      <c r="AL942" s="78"/>
      <c r="AM942" s="80"/>
      <c r="AN942" s="80"/>
      <c r="AO942" s="80"/>
      <c r="AP942" s="80"/>
      <c r="AQ942" s="80"/>
      <c r="AR942" s="80"/>
      <c r="AS942" s="78"/>
      <c r="AT942" s="96"/>
      <c r="AU942" s="97"/>
      <c r="AV942" s="98"/>
      <c r="AW942" s="99"/>
      <c r="AX942" s="100"/>
      <c r="AY942" s="100"/>
      <c r="AZ942" s="100"/>
      <c r="BA942" s="100"/>
      <c r="BB942" s="100"/>
      <c r="BC942" s="100"/>
      <c r="BD942" s="100"/>
      <c r="BE942" s="100"/>
      <c r="BF942" s="100"/>
      <c r="BG942" s="100"/>
      <c r="BH942" s="100"/>
      <c r="BI942" s="100"/>
      <c r="BJ942" s="100"/>
      <c r="BK942" s="100"/>
      <c r="BL942" s="100"/>
      <c r="BM942" s="100"/>
      <c r="BN942" s="100"/>
      <c r="BO942" s="100"/>
      <c r="BP942" s="100"/>
      <c r="BQ942" s="100"/>
    </row>
    <row r="943" spans="1:69">
      <c r="A943" s="25"/>
      <c r="C943" s="89"/>
      <c r="D943" s="84"/>
      <c r="E943" s="76"/>
      <c r="F943" s="91"/>
      <c r="G943" s="80"/>
      <c r="H943" s="81"/>
      <c r="I943" s="14"/>
      <c r="J943" s="92"/>
      <c r="K943" s="14"/>
      <c r="L943" s="78"/>
      <c r="M943" s="81"/>
      <c r="N943" s="14"/>
      <c r="O943" s="78"/>
      <c r="P943" s="78"/>
      <c r="Q943" s="93"/>
      <c r="R943" s="80"/>
      <c r="S943" s="80"/>
      <c r="T943" s="69"/>
      <c r="U943" s="78"/>
      <c r="V943" s="69"/>
      <c r="W943" s="80"/>
      <c r="X943" s="80"/>
      <c r="Y943" s="94"/>
      <c r="Z943" s="80"/>
      <c r="AA943" s="80"/>
      <c r="AB943" s="80"/>
      <c r="AC943" s="80"/>
      <c r="AD943" s="69"/>
      <c r="AE943" s="69"/>
      <c r="AF943" s="69"/>
      <c r="AG943" s="95"/>
      <c r="AH943" s="93"/>
      <c r="AI943" s="81"/>
      <c r="AJ943" s="80"/>
      <c r="AK943" s="80"/>
      <c r="AL943" s="78"/>
      <c r="AM943" s="80"/>
      <c r="AN943" s="80"/>
      <c r="AO943" s="80"/>
      <c r="AP943" s="80"/>
      <c r="AQ943" s="80"/>
      <c r="AR943" s="80"/>
      <c r="AS943" s="78"/>
      <c r="AT943" s="96"/>
      <c r="AU943" s="97"/>
      <c r="AV943" s="98"/>
      <c r="AW943" s="99"/>
      <c r="AX943" s="100"/>
      <c r="AY943" s="100"/>
      <c r="AZ943" s="100"/>
      <c r="BA943" s="100"/>
      <c r="BB943" s="100"/>
      <c r="BC943" s="100"/>
      <c r="BD943" s="100"/>
      <c r="BE943" s="100"/>
      <c r="BF943" s="100"/>
      <c r="BG943" s="100"/>
      <c r="BH943" s="100"/>
      <c r="BI943" s="100"/>
      <c r="BJ943" s="100"/>
      <c r="BK943" s="100"/>
      <c r="BL943" s="100"/>
      <c r="BM943" s="100"/>
      <c r="BN943" s="100"/>
      <c r="BO943" s="100"/>
      <c r="BP943" s="100"/>
      <c r="BQ943" s="100"/>
    </row>
    <row r="944" spans="1:69">
      <c r="A944" s="25"/>
      <c r="C944" s="89"/>
      <c r="D944" s="84"/>
      <c r="E944" s="76"/>
      <c r="F944" s="91"/>
      <c r="G944" s="80"/>
      <c r="H944" s="81"/>
      <c r="I944" s="14"/>
      <c r="J944" s="92"/>
      <c r="K944" s="14"/>
      <c r="L944" s="78"/>
      <c r="M944" s="81"/>
      <c r="N944" s="14"/>
      <c r="O944" s="78"/>
      <c r="P944" s="78"/>
      <c r="Q944" s="93"/>
      <c r="R944" s="80"/>
      <c r="S944" s="80"/>
      <c r="T944" s="69"/>
      <c r="U944" s="78"/>
      <c r="V944" s="69"/>
      <c r="W944" s="80"/>
      <c r="X944" s="80"/>
      <c r="Y944" s="94"/>
      <c r="Z944" s="80"/>
      <c r="AA944" s="80"/>
      <c r="AB944" s="80"/>
      <c r="AC944" s="80"/>
      <c r="AD944" s="69"/>
      <c r="AE944" s="69"/>
      <c r="AF944" s="69"/>
      <c r="AG944" s="95"/>
      <c r="AH944" s="93"/>
      <c r="AI944" s="81"/>
      <c r="AJ944" s="80"/>
      <c r="AK944" s="80"/>
      <c r="AL944" s="78"/>
      <c r="AM944" s="80"/>
      <c r="AN944" s="80"/>
      <c r="AO944" s="80"/>
      <c r="AP944" s="80"/>
      <c r="AQ944" s="80"/>
      <c r="AR944" s="80"/>
      <c r="AS944" s="78"/>
      <c r="AT944" s="96"/>
      <c r="AU944" s="97"/>
      <c r="AV944" s="98"/>
      <c r="AW944" s="99"/>
      <c r="AX944" s="100"/>
      <c r="AY944" s="100"/>
      <c r="AZ944" s="100"/>
      <c r="BA944" s="100"/>
      <c r="BB944" s="100"/>
      <c r="BC944" s="100"/>
      <c r="BD944" s="100"/>
      <c r="BE944" s="100"/>
      <c r="BF944" s="100"/>
      <c r="BG944" s="100"/>
      <c r="BH944" s="100"/>
      <c r="BI944" s="100"/>
      <c r="BJ944" s="100"/>
      <c r="BK944" s="100"/>
      <c r="BL944" s="100"/>
      <c r="BM944" s="100"/>
      <c r="BN944" s="100"/>
      <c r="BO944" s="100"/>
      <c r="BP944" s="100"/>
      <c r="BQ944" s="100"/>
    </row>
    <row r="945" spans="1:69">
      <c r="A945" s="25"/>
      <c r="C945" s="89"/>
      <c r="D945" s="84"/>
      <c r="E945" s="76"/>
      <c r="F945" s="91"/>
      <c r="G945" s="80"/>
      <c r="H945" s="81"/>
      <c r="I945" s="14"/>
      <c r="J945" s="92"/>
      <c r="K945" s="14"/>
      <c r="L945" s="78"/>
      <c r="M945" s="81"/>
      <c r="N945" s="14"/>
      <c r="O945" s="78"/>
      <c r="P945" s="78"/>
      <c r="Q945" s="93"/>
      <c r="R945" s="80"/>
      <c r="S945" s="80"/>
      <c r="T945" s="69"/>
      <c r="U945" s="78"/>
      <c r="V945" s="69"/>
      <c r="W945" s="80"/>
      <c r="X945" s="80"/>
      <c r="Y945" s="94"/>
      <c r="Z945" s="80"/>
      <c r="AA945" s="80"/>
      <c r="AB945" s="80"/>
      <c r="AC945" s="80"/>
      <c r="AD945" s="69"/>
      <c r="AE945" s="69"/>
      <c r="AF945" s="69"/>
      <c r="AG945" s="95"/>
      <c r="AH945" s="93"/>
      <c r="AI945" s="81"/>
      <c r="AJ945" s="80"/>
      <c r="AK945" s="80"/>
      <c r="AL945" s="78"/>
      <c r="AM945" s="80"/>
      <c r="AN945" s="80"/>
      <c r="AO945" s="80"/>
      <c r="AP945" s="80"/>
      <c r="AQ945" s="80"/>
      <c r="AR945" s="80"/>
      <c r="AS945" s="78"/>
      <c r="AT945" s="96"/>
      <c r="AU945" s="97"/>
      <c r="AV945" s="98"/>
      <c r="AW945" s="99"/>
      <c r="AX945" s="100"/>
      <c r="AY945" s="100"/>
      <c r="AZ945" s="100"/>
      <c r="BA945" s="100"/>
      <c r="BB945" s="100"/>
      <c r="BC945" s="100"/>
      <c r="BD945" s="100"/>
      <c r="BE945" s="100"/>
      <c r="BF945" s="100"/>
      <c r="BG945" s="100"/>
      <c r="BH945" s="100"/>
      <c r="BI945" s="100"/>
      <c r="BJ945" s="100"/>
      <c r="BK945" s="100"/>
      <c r="BL945" s="100"/>
      <c r="BM945" s="100"/>
      <c r="BN945" s="100"/>
      <c r="BO945" s="100"/>
      <c r="BP945" s="100"/>
      <c r="BQ945" s="100"/>
    </row>
    <row r="946" spans="1:69">
      <c r="A946" s="25"/>
      <c r="C946" s="89"/>
      <c r="D946" s="84"/>
      <c r="E946" s="76"/>
      <c r="F946" s="91"/>
      <c r="G946" s="80"/>
      <c r="H946" s="81"/>
      <c r="I946" s="14"/>
      <c r="J946" s="92"/>
      <c r="K946" s="14"/>
      <c r="L946" s="78"/>
      <c r="M946" s="81"/>
      <c r="N946" s="14"/>
      <c r="O946" s="78"/>
      <c r="P946" s="78"/>
      <c r="Q946" s="93"/>
      <c r="R946" s="80"/>
      <c r="S946" s="80"/>
      <c r="T946" s="69"/>
      <c r="U946" s="78"/>
      <c r="V946" s="69"/>
      <c r="W946" s="80"/>
      <c r="X946" s="80"/>
      <c r="Y946" s="94"/>
      <c r="Z946" s="80"/>
      <c r="AA946" s="80"/>
      <c r="AB946" s="80"/>
      <c r="AC946" s="80"/>
      <c r="AD946" s="69"/>
      <c r="AE946" s="69"/>
      <c r="AF946" s="69"/>
      <c r="AG946" s="95"/>
      <c r="AH946" s="93"/>
      <c r="AI946" s="81"/>
      <c r="AJ946" s="80"/>
      <c r="AK946" s="80"/>
      <c r="AL946" s="78"/>
      <c r="AM946" s="80"/>
      <c r="AN946" s="80"/>
      <c r="AO946" s="80"/>
      <c r="AP946" s="80"/>
      <c r="AQ946" s="80"/>
      <c r="AR946" s="80"/>
      <c r="AS946" s="78"/>
      <c r="AT946" s="96"/>
      <c r="AU946" s="97"/>
      <c r="AV946" s="98"/>
      <c r="AW946" s="99"/>
      <c r="AX946" s="100"/>
      <c r="AY946" s="100"/>
      <c r="AZ946" s="100"/>
      <c r="BA946" s="100"/>
      <c r="BB946" s="100"/>
      <c r="BC946" s="100"/>
      <c r="BD946" s="100"/>
      <c r="BE946" s="100"/>
      <c r="BF946" s="100"/>
      <c r="BG946" s="100"/>
      <c r="BH946" s="100"/>
      <c r="BI946" s="100"/>
      <c r="BJ946" s="100"/>
      <c r="BK946" s="100"/>
      <c r="BL946" s="100"/>
      <c r="BM946" s="100"/>
      <c r="BN946" s="100"/>
      <c r="BO946" s="100"/>
      <c r="BP946" s="100"/>
      <c r="BQ946" s="100"/>
    </row>
    <row r="947" spans="1:69">
      <c r="A947" s="25"/>
      <c r="C947" s="89"/>
      <c r="D947" s="84"/>
      <c r="E947" s="76"/>
      <c r="F947" s="91"/>
      <c r="G947" s="80"/>
      <c r="H947" s="81"/>
      <c r="I947" s="14"/>
      <c r="J947" s="92"/>
      <c r="K947" s="14"/>
      <c r="L947" s="78"/>
      <c r="M947" s="81"/>
      <c r="N947" s="14"/>
      <c r="O947" s="78"/>
      <c r="P947" s="78"/>
      <c r="Q947" s="93"/>
      <c r="R947" s="80"/>
      <c r="S947" s="80"/>
      <c r="T947" s="69"/>
      <c r="U947" s="78"/>
      <c r="V947" s="69"/>
      <c r="W947" s="80"/>
      <c r="X947" s="80"/>
      <c r="Y947" s="94"/>
      <c r="Z947" s="80"/>
      <c r="AA947" s="80"/>
      <c r="AB947" s="80"/>
      <c r="AC947" s="80"/>
      <c r="AD947" s="69"/>
      <c r="AE947" s="69"/>
      <c r="AF947" s="69"/>
      <c r="AG947" s="95"/>
      <c r="AH947" s="93"/>
      <c r="AI947" s="81"/>
      <c r="AJ947" s="80"/>
      <c r="AK947" s="80"/>
      <c r="AL947" s="78"/>
      <c r="AM947" s="80"/>
      <c r="AN947" s="80"/>
      <c r="AO947" s="80"/>
      <c r="AP947" s="80"/>
      <c r="AQ947" s="80"/>
      <c r="AR947" s="80"/>
      <c r="AS947" s="78"/>
      <c r="AT947" s="96"/>
      <c r="AU947" s="97"/>
      <c r="AV947" s="98"/>
      <c r="AW947" s="99"/>
      <c r="AX947" s="100"/>
      <c r="AY947" s="100"/>
      <c r="AZ947" s="100"/>
      <c r="BA947" s="100"/>
      <c r="BB947" s="100"/>
      <c r="BC947" s="100"/>
      <c r="BD947" s="100"/>
      <c r="BE947" s="100"/>
      <c r="BF947" s="100"/>
      <c r="BG947" s="100"/>
      <c r="BH947" s="100"/>
      <c r="BI947" s="100"/>
      <c r="BJ947" s="100"/>
      <c r="BK947" s="100"/>
      <c r="BL947" s="100"/>
      <c r="BM947" s="100"/>
      <c r="BN947" s="100"/>
      <c r="BO947" s="100"/>
      <c r="BP947" s="100"/>
      <c r="BQ947" s="100"/>
    </row>
    <row r="948" spans="1:69">
      <c r="A948" s="25"/>
      <c r="C948" s="89"/>
      <c r="D948" s="84"/>
      <c r="E948" s="76"/>
      <c r="F948" s="91"/>
      <c r="G948" s="80"/>
      <c r="H948" s="81"/>
      <c r="I948" s="14"/>
      <c r="J948" s="92"/>
      <c r="K948" s="14"/>
      <c r="L948" s="78"/>
      <c r="M948" s="81"/>
      <c r="N948" s="14"/>
      <c r="O948" s="78"/>
      <c r="P948" s="78"/>
      <c r="Q948" s="93"/>
      <c r="R948" s="80"/>
      <c r="S948" s="80"/>
      <c r="T948" s="69"/>
      <c r="U948" s="78"/>
      <c r="V948" s="69"/>
      <c r="W948" s="80"/>
      <c r="X948" s="80"/>
      <c r="Y948" s="94"/>
      <c r="Z948" s="80"/>
      <c r="AA948" s="80"/>
      <c r="AB948" s="80"/>
      <c r="AC948" s="80"/>
      <c r="AD948" s="69"/>
      <c r="AE948" s="69"/>
      <c r="AF948" s="69"/>
      <c r="AG948" s="95"/>
      <c r="AH948" s="93"/>
      <c r="AI948" s="81"/>
      <c r="AJ948" s="80"/>
      <c r="AK948" s="80"/>
      <c r="AL948" s="78"/>
      <c r="AM948" s="80"/>
      <c r="AN948" s="80"/>
      <c r="AO948" s="80"/>
      <c r="AP948" s="80"/>
      <c r="AQ948" s="80"/>
      <c r="AR948" s="80"/>
      <c r="AS948" s="78"/>
      <c r="AT948" s="96"/>
      <c r="AU948" s="97"/>
      <c r="AV948" s="98"/>
      <c r="AW948" s="99"/>
      <c r="AX948" s="100"/>
      <c r="AY948" s="100"/>
      <c r="AZ948" s="100"/>
      <c r="BA948" s="100"/>
      <c r="BB948" s="100"/>
      <c r="BC948" s="100"/>
      <c r="BD948" s="100"/>
      <c r="BE948" s="100"/>
      <c r="BF948" s="100"/>
      <c r="BG948" s="100"/>
      <c r="BH948" s="100"/>
      <c r="BI948" s="100"/>
      <c r="BJ948" s="100"/>
      <c r="BK948" s="100"/>
      <c r="BL948" s="100"/>
      <c r="BM948" s="100"/>
      <c r="BN948" s="100"/>
      <c r="BO948" s="100"/>
      <c r="BP948" s="100"/>
      <c r="BQ948" s="100"/>
    </row>
    <row r="949" spans="1:69">
      <c r="A949" s="25"/>
      <c r="C949" s="89"/>
      <c r="D949" s="84"/>
      <c r="E949" s="76"/>
      <c r="F949" s="91"/>
      <c r="G949" s="80"/>
      <c r="H949" s="81"/>
      <c r="I949" s="14"/>
      <c r="J949" s="92"/>
      <c r="K949" s="14"/>
      <c r="L949" s="78"/>
      <c r="M949" s="81"/>
      <c r="N949" s="14"/>
      <c r="O949" s="78"/>
      <c r="P949" s="78"/>
      <c r="Q949" s="93"/>
      <c r="R949" s="80"/>
      <c r="S949" s="80"/>
      <c r="T949" s="69"/>
      <c r="U949" s="78"/>
      <c r="V949" s="69"/>
      <c r="W949" s="80"/>
      <c r="X949" s="80"/>
      <c r="Y949" s="94"/>
      <c r="Z949" s="80"/>
      <c r="AA949" s="80"/>
      <c r="AB949" s="80"/>
      <c r="AC949" s="80"/>
      <c r="AD949" s="69"/>
      <c r="AE949" s="69"/>
      <c r="AF949" s="69"/>
      <c r="AG949" s="95"/>
      <c r="AH949" s="93"/>
      <c r="AI949" s="81"/>
      <c r="AJ949" s="80"/>
      <c r="AK949" s="80"/>
      <c r="AL949" s="78"/>
      <c r="AM949" s="80"/>
      <c r="AN949" s="80"/>
      <c r="AO949" s="80"/>
      <c r="AP949" s="80"/>
      <c r="AQ949" s="80"/>
      <c r="AR949" s="80"/>
      <c r="AS949" s="78"/>
      <c r="AT949" s="96"/>
      <c r="AU949" s="97"/>
      <c r="AV949" s="98"/>
      <c r="AW949" s="99"/>
      <c r="AX949" s="100"/>
      <c r="AY949" s="100"/>
      <c r="AZ949" s="100"/>
      <c r="BA949" s="100"/>
      <c r="BB949" s="100"/>
      <c r="BC949" s="100"/>
      <c r="BD949" s="100"/>
      <c r="BE949" s="100"/>
      <c r="BF949" s="100"/>
      <c r="BG949" s="100"/>
      <c r="BH949" s="100"/>
      <c r="BI949" s="100"/>
      <c r="BJ949" s="100"/>
      <c r="BK949" s="100"/>
      <c r="BL949" s="100"/>
      <c r="BM949" s="100"/>
      <c r="BN949" s="100"/>
      <c r="BO949" s="100"/>
      <c r="BP949" s="100"/>
      <c r="BQ949" s="100"/>
    </row>
    <row r="950" spans="1:69">
      <c r="A950" s="25"/>
      <c r="C950" s="89"/>
      <c r="D950" s="84"/>
      <c r="E950" s="76"/>
      <c r="F950" s="91"/>
      <c r="G950" s="80"/>
      <c r="H950" s="81"/>
      <c r="I950" s="14"/>
      <c r="J950" s="92"/>
      <c r="K950" s="14"/>
      <c r="L950" s="78"/>
      <c r="M950" s="81"/>
      <c r="N950" s="14"/>
      <c r="O950" s="78"/>
      <c r="P950" s="78"/>
      <c r="Q950" s="93"/>
      <c r="R950" s="80"/>
      <c r="S950" s="80"/>
      <c r="T950" s="69"/>
      <c r="U950" s="78"/>
      <c r="V950" s="69"/>
      <c r="W950" s="80"/>
      <c r="X950" s="80"/>
      <c r="Y950" s="94"/>
      <c r="Z950" s="80"/>
      <c r="AA950" s="80"/>
      <c r="AB950" s="80"/>
      <c r="AC950" s="80"/>
      <c r="AD950" s="69"/>
      <c r="AE950" s="69"/>
      <c r="AF950" s="69"/>
      <c r="AG950" s="95"/>
      <c r="AH950" s="93"/>
      <c r="AI950" s="81"/>
      <c r="AJ950" s="80"/>
      <c r="AK950" s="80"/>
      <c r="AL950" s="78"/>
      <c r="AM950" s="80"/>
      <c r="AN950" s="80"/>
      <c r="AO950" s="80"/>
      <c r="AP950" s="80"/>
      <c r="AQ950" s="80"/>
      <c r="AR950" s="80"/>
      <c r="AS950" s="78"/>
      <c r="AT950" s="96"/>
      <c r="AU950" s="97"/>
      <c r="AV950" s="98"/>
      <c r="AW950" s="99"/>
    </row>
    <row r="951" spans="1:69">
      <c r="A951" s="25"/>
      <c r="C951" s="89"/>
      <c r="D951" s="84"/>
      <c r="E951" s="76"/>
      <c r="F951" s="91"/>
      <c r="G951" s="80"/>
      <c r="H951" s="81"/>
      <c r="I951" s="14"/>
      <c r="J951" s="92"/>
      <c r="K951" s="14"/>
      <c r="L951" s="78"/>
      <c r="M951" s="81"/>
      <c r="N951" s="14"/>
      <c r="O951" s="78"/>
      <c r="P951" s="78"/>
      <c r="Q951" s="93"/>
      <c r="R951" s="80"/>
      <c r="S951" s="80"/>
      <c r="T951" s="69"/>
      <c r="U951" s="78"/>
      <c r="V951" s="69"/>
      <c r="W951" s="80"/>
      <c r="X951" s="80"/>
      <c r="Y951" s="94"/>
      <c r="Z951" s="80"/>
      <c r="AA951" s="80"/>
      <c r="AB951" s="80"/>
      <c r="AC951" s="80"/>
      <c r="AD951" s="69"/>
      <c r="AE951" s="69"/>
      <c r="AF951" s="69"/>
      <c r="AG951" s="95"/>
      <c r="AH951" s="93"/>
      <c r="AI951" s="81"/>
      <c r="AJ951" s="80"/>
      <c r="AK951" s="80"/>
      <c r="AL951" s="78"/>
      <c r="AM951" s="80"/>
      <c r="AN951" s="80"/>
      <c r="AO951" s="80"/>
      <c r="AP951" s="80"/>
      <c r="AQ951" s="80"/>
      <c r="AR951" s="80"/>
      <c r="AS951" s="78"/>
      <c r="AT951" s="96"/>
      <c r="AU951" s="97"/>
      <c r="AV951" s="98"/>
      <c r="AW951" s="99"/>
    </row>
    <row r="952" spans="1:69">
      <c r="A952" s="25"/>
      <c r="C952" s="89"/>
      <c r="D952" s="84"/>
      <c r="E952" s="76"/>
      <c r="F952" s="91"/>
      <c r="G952" s="80"/>
      <c r="H952" s="81"/>
      <c r="I952" s="14"/>
      <c r="J952" s="92"/>
      <c r="K952" s="14"/>
      <c r="L952" s="78"/>
      <c r="M952" s="81"/>
      <c r="N952" s="14"/>
      <c r="O952" s="78"/>
      <c r="P952" s="78"/>
      <c r="Q952" s="93"/>
      <c r="R952" s="80"/>
      <c r="S952" s="80"/>
      <c r="T952" s="69"/>
      <c r="U952" s="78"/>
      <c r="V952" s="69"/>
      <c r="W952" s="80"/>
      <c r="X952" s="80"/>
      <c r="Y952" s="94"/>
      <c r="Z952" s="80"/>
      <c r="AA952" s="80"/>
      <c r="AB952" s="80"/>
      <c r="AC952" s="80"/>
      <c r="AD952" s="69"/>
      <c r="AE952" s="69"/>
      <c r="AF952" s="69"/>
      <c r="AG952" s="95"/>
      <c r="AH952" s="93"/>
      <c r="AI952" s="81"/>
      <c r="AJ952" s="80"/>
      <c r="AK952" s="80"/>
      <c r="AL952" s="78"/>
      <c r="AM952" s="80"/>
      <c r="AN952" s="80"/>
      <c r="AO952" s="80"/>
      <c r="AP952" s="80"/>
      <c r="AQ952" s="80"/>
      <c r="AR952" s="80"/>
      <c r="AS952" s="78"/>
      <c r="AT952" s="96"/>
      <c r="AU952" s="97"/>
      <c r="AV952" s="98"/>
      <c r="AW952" s="99"/>
    </row>
    <row r="953" spans="1:69">
      <c r="A953" s="25"/>
      <c r="C953" s="89"/>
      <c r="D953" s="84"/>
      <c r="E953" s="76"/>
      <c r="F953" s="91"/>
      <c r="G953" s="80"/>
      <c r="H953" s="81"/>
      <c r="I953" s="14"/>
      <c r="J953" s="92"/>
      <c r="K953" s="14"/>
      <c r="L953" s="78"/>
      <c r="M953" s="81"/>
      <c r="N953" s="14"/>
      <c r="O953" s="78"/>
      <c r="P953" s="78"/>
      <c r="Q953" s="93"/>
      <c r="R953" s="80"/>
      <c r="S953" s="80"/>
      <c r="T953" s="69"/>
      <c r="U953" s="78"/>
      <c r="V953" s="69"/>
      <c r="W953" s="80"/>
      <c r="X953" s="80"/>
      <c r="Y953" s="94"/>
      <c r="Z953" s="80"/>
      <c r="AA953" s="80"/>
      <c r="AB953" s="80"/>
      <c r="AC953" s="80"/>
      <c r="AD953" s="69"/>
      <c r="AE953" s="69"/>
      <c r="AF953" s="69"/>
      <c r="AG953" s="95"/>
      <c r="AH953" s="93"/>
      <c r="AI953" s="81"/>
      <c r="AJ953" s="80"/>
      <c r="AK953" s="80"/>
      <c r="AL953" s="78"/>
      <c r="AM953" s="80"/>
      <c r="AN953" s="80"/>
      <c r="AO953" s="80"/>
      <c r="AP953" s="80"/>
      <c r="AQ953" s="80"/>
      <c r="AR953" s="80"/>
      <c r="AS953" s="78"/>
      <c r="AT953" s="96"/>
      <c r="AU953" s="97"/>
      <c r="AV953" s="98"/>
      <c r="AW953" s="99"/>
    </row>
    <row r="954" spans="1:69">
      <c r="A954" s="25"/>
      <c r="C954" s="89"/>
      <c r="D954" s="84"/>
      <c r="E954" s="76"/>
      <c r="F954" s="91"/>
      <c r="G954" s="80"/>
      <c r="H954" s="81"/>
      <c r="I954" s="14"/>
      <c r="J954" s="92"/>
      <c r="K954" s="14"/>
      <c r="L954" s="78"/>
      <c r="M954" s="81"/>
      <c r="N954" s="14"/>
      <c r="O954" s="78"/>
      <c r="P954" s="78"/>
      <c r="Q954" s="93"/>
      <c r="R954" s="80"/>
      <c r="S954" s="80"/>
      <c r="T954" s="69"/>
      <c r="U954" s="78"/>
      <c r="V954" s="69"/>
      <c r="W954" s="80"/>
      <c r="X954" s="80"/>
      <c r="Y954" s="94"/>
      <c r="Z954" s="80"/>
      <c r="AA954" s="80"/>
      <c r="AB954" s="80"/>
      <c r="AC954" s="80"/>
      <c r="AD954" s="69"/>
      <c r="AE954" s="69"/>
      <c r="AF954" s="69"/>
      <c r="AG954" s="95"/>
      <c r="AH954" s="93"/>
      <c r="AI954" s="81"/>
      <c r="AJ954" s="80"/>
      <c r="AK954" s="80"/>
      <c r="AL954" s="78"/>
      <c r="AM954" s="80"/>
      <c r="AN954" s="80"/>
      <c r="AO954" s="80"/>
      <c r="AP954" s="80"/>
      <c r="AQ954" s="80"/>
      <c r="AR954" s="80"/>
      <c r="AS954" s="78"/>
      <c r="AT954" s="96"/>
      <c r="AU954" s="97"/>
      <c r="AV954" s="98"/>
      <c r="AW954" s="99"/>
    </row>
    <row r="955" spans="1:69">
      <c r="A955" s="25"/>
      <c r="C955" s="89"/>
      <c r="D955" s="84"/>
      <c r="E955" s="76"/>
      <c r="F955" s="91"/>
      <c r="G955" s="80"/>
      <c r="H955" s="81"/>
      <c r="I955" s="14"/>
      <c r="J955" s="92"/>
      <c r="K955" s="14"/>
      <c r="L955" s="78"/>
      <c r="M955" s="81"/>
      <c r="N955" s="14"/>
      <c r="O955" s="78"/>
      <c r="P955" s="78"/>
      <c r="Q955" s="93"/>
      <c r="R955" s="80"/>
      <c r="S955" s="80"/>
      <c r="T955" s="69"/>
      <c r="U955" s="78"/>
      <c r="V955" s="69"/>
      <c r="W955" s="80"/>
      <c r="X955" s="80"/>
      <c r="Y955" s="94"/>
      <c r="Z955" s="80"/>
      <c r="AA955" s="80"/>
      <c r="AB955" s="80"/>
      <c r="AC955" s="80"/>
      <c r="AD955" s="69"/>
      <c r="AE955" s="69"/>
      <c r="AF955" s="69"/>
      <c r="AG955" s="95"/>
      <c r="AH955" s="93"/>
      <c r="AI955" s="81"/>
      <c r="AJ955" s="80"/>
      <c r="AK955" s="80"/>
      <c r="AL955" s="78"/>
      <c r="AM955" s="80"/>
      <c r="AN955" s="80"/>
      <c r="AO955" s="80"/>
      <c r="AP955" s="80"/>
      <c r="AQ955" s="80"/>
      <c r="AR955" s="80"/>
      <c r="AS955" s="78"/>
      <c r="AT955" s="96"/>
      <c r="AU955" s="97"/>
      <c r="AV955" s="98"/>
      <c r="AW955" s="99"/>
    </row>
    <row r="956" spans="1:69">
      <c r="A956" s="25"/>
      <c r="C956" s="89"/>
      <c r="D956" s="84"/>
      <c r="E956" s="76"/>
      <c r="F956" s="91"/>
      <c r="G956" s="80"/>
      <c r="H956" s="81"/>
      <c r="I956" s="14"/>
      <c r="J956" s="92"/>
      <c r="K956" s="14"/>
      <c r="L956" s="78"/>
      <c r="M956" s="81"/>
      <c r="N956" s="14"/>
      <c r="O956" s="78"/>
      <c r="P956" s="78"/>
      <c r="Q956" s="93"/>
      <c r="R956" s="80"/>
      <c r="S956" s="80"/>
      <c r="T956" s="69"/>
      <c r="U956" s="78"/>
      <c r="V956" s="69"/>
      <c r="W956" s="80"/>
      <c r="X956" s="80"/>
      <c r="Y956" s="94"/>
      <c r="Z956" s="80"/>
      <c r="AA956" s="80"/>
      <c r="AB956" s="80"/>
      <c r="AC956" s="80"/>
      <c r="AD956" s="69"/>
      <c r="AE956" s="69"/>
      <c r="AF956" s="69"/>
      <c r="AG956" s="95"/>
      <c r="AH956" s="93"/>
      <c r="AI956" s="81"/>
      <c r="AJ956" s="80"/>
      <c r="AK956" s="80"/>
      <c r="AL956" s="78"/>
      <c r="AM956" s="80"/>
      <c r="AN956" s="80"/>
      <c r="AO956" s="80"/>
      <c r="AP956" s="80"/>
      <c r="AQ956" s="80"/>
      <c r="AR956" s="80"/>
      <c r="AS956" s="78"/>
      <c r="AT956" s="96"/>
      <c r="AU956" s="97"/>
      <c r="AV956" s="98"/>
      <c r="AW956" s="99"/>
    </row>
    <row r="957" spans="1:69">
      <c r="A957" s="25"/>
      <c r="C957" s="89"/>
      <c r="D957" s="84"/>
      <c r="E957" s="76"/>
      <c r="F957" s="91"/>
      <c r="G957" s="80"/>
      <c r="H957" s="81"/>
      <c r="I957" s="14"/>
      <c r="J957" s="92"/>
      <c r="K957" s="14"/>
      <c r="L957" s="78"/>
      <c r="M957" s="81"/>
      <c r="N957" s="14"/>
      <c r="O957" s="78"/>
      <c r="P957" s="78"/>
      <c r="Q957" s="93"/>
      <c r="R957" s="80"/>
      <c r="S957" s="80"/>
      <c r="T957" s="69"/>
      <c r="U957" s="78"/>
      <c r="V957" s="69"/>
      <c r="W957" s="80"/>
      <c r="X957" s="80"/>
      <c r="Y957" s="94"/>
      <c r="Z957" s="80"/>
      <c r="AA957" s="80"/>
      <c r="AB957" s="80"/>
      <c r="AC957" s="80"/>
      <c r="AD957" s="69"/>
      <c r="AE957" s="69"/>
      <c r="AF957" s="69"/>
      <c r="AG957" s="95"/>
      <c r="AH957" s="93"/>
      <c r="AI957" s="81"/>
      <c r="AJ957" s="80"/>
      <c r="AK957" s="80"/>
      <c r="AL957" s="78"/>
      <c r="AM957" s="80"/>
      <c r="AN957" s="80"/>
      <c r="AO957" s="80"/>
      <c r="AP957" s="80"/>
      <c r="AQ957" s="80"/>
      <c r="AR957" s="80"/>
      <c r="AS957" s="78"/>
      <c r="AT957" s="96"/>
      <c r="AU957" s="97"/>
      <c r="AV957" s="98"/>
      <c r="AW957" s="99"/>
    </row>
    <row r="958" spans="1:69">
      <c r="A958" s="25"/>
      <c r="C958" s="89"/>
      <c r="D958" s="84"/>
      <c r="E958" s="76"/>
      <c r="F958" s="91"/>
      <c r="G958" s="80"/>
      <c r="H958" s="81"/>
      <c r="I958" s="14"/>
      <c r="J958" s="92"/>
      <c r="K958" s="14"/>
      <c r="L958" s="78"/>
      <c r="M958" s="81"/>
      <c r="N958" s="14"/>
      <c r="O958" s="78"/>
      <c r="P958" s="78"/>
      <c r="Q958" s="93"/>
      <c r="R958" s="80"/>
      <c r="S958" s="80"/>
      <c r="T958" s="69"/>
      <c r="U958" s="78"/>
      <c r="V958" s="69"/>
      <c r="W958" s="80"/>
      <c r="X958" s="80"/>
      <c r="Y958" s="94"/>
      <c r="Z958" s="80"/>
      <c r="AA958" s="80"/>
      <c r="AB958" s="80"/>
      <c r="AC958" s="80"/>
      <c r="AD958" s="69"/>
      <c r="AE958" s="69"/>
      <c r="AF958" s="69"/>
      <c r="AG958" s="95"/>
      <c r="AH958" s="93"/>
      <c r="AI958" s="81"/>
      <c r="AJ958" s="80"/>
      <c r="AK958" s="80"/>
      <c r="AL958" s="78"/>
      <c r="AM958" s="80"/>
      <c r="AN958" s="80"/>
      <c r="AO958" s="80"/>
      <c r="AP958" s="80"/>
      <c r="AQ958" s="80"/>
      <c r="AR958" s="80"/>
      <c r="AS958" s="78"/>
      <c r="AT958" s="96"/>
      <c r="AU958" s="97"/>
      <c r="AV958" s="98"/>
      <c r="AW958" s="99"/>
    </row>
    <row r="959" spans="1:69">
      <c r="A959" s="25"/>
      <c r="C959" s="89"/>
      <c r="D959" s="84"/>
      <c r="E959" s="76"/>
      <c r="F959" s="91"/>
      <c r="G959" s="80"/>
      <c r="H959" s="81"/>
      <c r="I959" s="14"/>
      <c r="J959" s="92"/>
      <c r="K959" s="14"/>
      <c r="L959" s="78"/>
      <c r="M959" s="81"/>
      <c r="N959" s="14"/>
      <c r="O959" s="78"/>
      <c r="P959" s="78"/>
      <c r="Q959" s="93"/>
      <c r="R959" s="80"/>
      <c r="S959" s="80"/>
      <c r="T959" s="69"/>
      <c r="U959" s="78"/>
      <c r="V959" s="69"/>
      <c r="W959" s="80"/>
      <c r="X959" s="80"/>
      <c r="Y959" s="94"/>
      <c r="Z959" s="80"/>
      <c r="AA959" s="80"/>
      <c r="AB959" s="80"/>
      <c r="AC959" s="80"/>
      <c r="AD959" s="69"/>
      <c r="AE959" s="69"/>
      <c r="AF959" s="69"/>
      <c r="AG959" s="95"/>
      <c r="AH959" s="93"/>
      <c r="AI959" s="81"/>
      <c r="AJ959" s="80"/>
      <c r="AK959" s="80"/>
      <c r="AL959" s="78"/>
      <c r="AM959" s="80"/>
      <c r="AN959" s="80"/>
      <c r="AO959" s="80"/>
      <c r="AP959" s="80"/>
      <c r="AQ959" s="80"/>
      <c r="AR959" s="80"/>
      <c r="AS959" s="78"/>
      <c r="AT959" s="96"/>
      <c r="AU959" s="97"/>
      <c r="AV959" s="98"/>
      <c r="AW959" s="99"/>
    </row>
    <row r="960" spans="1:69">
      <c r="A960" s="25"/>
      <c r="C960" s="89"/>
      <c r="D960" s="84"/>
      <c r="E960" s="76"/>
      <c r="F960" s="91"/>
      <c r="G960" s="80"/>
      <c r="H960" s="81"/>
      <c r="I960" s="14"/>
      <c r="J960" s="92"/>
      <c r="K960" s="14"/>
      <c r="L960" s="78"/>
      <c r="M960" s="81"/>
      <c r="N960" s="14"/>
      <c r="O960" s="78"/>
      <c r="P960" s="78"/>
      <c r="Q960" s="93"/>
      <c r="R960" s="80"/>
      <c r="S960" s="80"/>
      <c r="T960" s="69"/>
      <c r="U960" s="78"/>
      <c r="V960" s="69"/>
      <c r="W960" s="80"/>
      <c r="X960" s="80"/>
      <c r="Y960" s="94"/>
      <c r="Z960" s="80"/>
      <c r="AA960" s="80"/>
      <c r="AB960" s="80"/>
      <c r="AC960" s="80"/>
      <c r="AD960" s="69"/>
      <c r="AE960" s="69"/>
      <c r="AF960" s="69"/>
      <c r="AG960" s="95"/>
      <c r="AH960" s="93"/>
      <c r="AI960" s="81"/>
      <c r="AJ960" s="80"/>
      <c r="AK960" s="80"/>
      <c r="AL960" s="78"/>
      <c r="AM960" s="80"/>
      <c r="AN960" s="80"/>
      <c r="AO960" s="80"/>
      <c r="AP960" s="80"/>
      <c r="AQ960" s="80"/>
      <c r="AR960" s="80"/>
      <c r="AS960" s="78"/>
      <c r="AT960" s="96"/>
      <c r="AU960" s="97"/>
      <c r="AV960" s="98"/>
      <c r="AW960" s="99"/>
    </row>
    <row r="961" spans="1:49">
      <c r="A961" s="25"/>
      <c r="C961" s="89"/>
      <c r="D961" s="84"/>
      <c r="E961" s="76"/>
      <c r="F961" s="91"/>
      <c r="G961" s="80"/>
      <c r="H961" s="81"/>
      <c r="I961" s="14"/>
      <c r="J961" s="92"/>
      <c r="K961" s="14"/>
      <c r="L961" s="78"/>
      <c r="M961" s="81"/>
      <c r="N961" s="14"/>
      <c r="O961" s="78"/>
      <c r="P961" s="78"/>
      <c r="Q961" s="93"/>
      <c r="R961" s="80"/>
      <c r="S961" s="80"/>
      <c r="T961" s="69"/>
      <c r="U961" s="78"/>
      <c r="V961" s="69"/>
      <c r="W961" s="80"/>
      <c r="X961" s="80"/>
      <c r="Y961" s="94"/>
      <c r="Z961" s="80"/>
      <c r="AA961" s="80"/>
      <c r="AB961" s="80"/>
      <c r="AC961" s="80"/>
      <c r="AD961" s="69"/>
      <c r="AE961" s="69"/>
      <c r="AF961" s="69"/>
      <c r="AG961" s="95"/>
      <c r="AH961" s="93"/>
      <c r="AI961" s="81"/>
      <c r="AJ961" s="80"/>
      <c r="AK961" s="80"/>
      <c r="AL961" s="78"/>
      <c r="AM961" s="80"/>
      <c r="AN961" s="80"/>
      <c r="AO961" s="80"/>
      <c r="AP961" s="80"/>
      <c r="AQ961" s="80"/>
      <c r="AR961" s="80"/>
      <c r="AS961" s="78"/>
      <c r="AT961" s="96"/>
      <c r="AU961" s="97"/>
      <c r="AV961" s="98"/>
      <c r="AW961" s="99"/>
    </row>
    <row r="962" spans="1:49">
      <c r="A962" s="25"/>
      <c r="C962" s="89"/>
      <c r="D962" s="84"/>
      <c r="E962" s="76"/>
      <c r="F962" s="91"/>
      <c r="G962" s="80"/>
      <c r="H962" s="81"/>
      <c r="I962" s="14"/>
      <c r="J962" s="92"/>
      <c r="K962" s="14"/>
      <c r="L962" s="78"/>
      <c r="M962" s="81"/>
      <c r="N962" s="14"/>
      <c r="O962" s="78"/>
      <c r="P962" s="78"/>
      <c r="Q962" s="93"/>
      <c r="R962" s="80"/>
      <c r="S962" s="80"/>
      <c r="T962" s="69"/>
      <c r="U962" s="78"/>
      <c r="V962" s="69"/>
      <c r="W962" s="80"/>
      <c r="X962" s="80"/>
      <c r="Y962" s="94"/>
      <c r="Z962" s="80"/>
      <c r="AA962" s="80"/>
      <c r="AB962" s="80"/>
      <c r="AC962" s="80"/>
      <c r="AD962" s="69"/>
      <c r="AE962" s="69"/>
      <c r="AF962" s="69"/>
      <c r="AG962" s="95"/>
      <c r="AH962" s="93"/>
      <c r="AI962" s="81"/>
      <c r="AJ962" s="80"/>
      <c r="AK962" s="80"/>
      <c r="AL962" s="78"/>
      <c r="AM962" s="80"/>
      <c r="AN962" s="80"/>
      <c r="AO962" s="80"/>
      <c r="AP962" s="80"/>
      <c r="AQ962" s="80"/>
      <c r="AR962" s="80"/>
      <c r="AS962" s="78"/>
      <c r="AT962" s="96"/>
      <c r="AU962" s="97"/>
      <c r="AV962" s="98"/>
      <c r="AW962" s="99"/>
    </row>
    <row r="963" spans="1:49">
      <c r="A963" s="25"/>
      <c r="C963" s="89"/>
      <c r="D963" s="84"/>
      <c r="E963" s="76"/>
      <c r="F963" s="91"/>
      <c r="G963" s="80"/>
      <c r="H963" s="81"/>
      <c r="I963" s="14"/>
      <c r="J963" s="92"/>
      <c r="K963" s="14"/>
      <c r="L963" s="78"/>
      <c r="M963" s="81"/>
      <c r="N963" s="14"/>
      <c r="O963" s="78"/>
      <c r="P963" s="78"/>
      <c r="Q963" s="93"/>
      <c r="R963" s="80"/>
      <c r="S963" s="80"/>
      <c r="T963" s="69"/>
      <c r="U963" s="78"/>
      <c r="V963" s="69"/>
      <c r="W963" s="80"/>
      <c r="X963" s="80"/>
      <c r="Y963" s="94"/>
      <c r="Z963" s="80"/>
      <c r="AA963" s="80"/>
      <c r="AB963" s="80"/>
      <c r="AC963" s="80"/>
      <c r="AD963" s="69"/>
      <c r="AE963" s="69"/>
      <c r="AF963" s="69"/>
      <c r="AG963" s="95"/>
      <c r="AH963" s="93"/>
      <c r="AI963" s="81"/>
      <c r="AJ963" s="80"/>
      <c r="AK963" s="80"/>
      <c r="AL963" s="78"/>
      <c r="AM963" s="80"/>
      <c r="AN963" s="80"/>
      <c r="AO963" s="80"/>
      <c r="AP963" s="80"/>
      <c r="AQ963" s="80"/>
      <c r="AR963" s="80"/>
      <c r="AS963" s="78"/>
      <c r="AT963" s="96"/>
      <c r="AU963" s="97"/>
      <c r="AV963" s="98"/>
      <c r="AW963" s="99"/>
    </row>
    <row r="964" spans="1:49">
      <c r="A964" s="25"/>
      <c r="C964" s="89"/>
      <c r="D964" s="84"/>
      <c r="E964" s="76"/>
      <c r="F964" s="91"/>
      <c r="G964" s="80"/>
      <c r="H964" s="81"/>
      <c r="I964" s="14"/>
      <c r="J964" s="92"/>
      <c r="K964" s="14"/>
      <c r="L964" s="78"/>
      <c r="M964" s="81"/>
      <c r="N964" s="14"/>
      <c r="O964" s="78"/>
      <c r="P964" s="78"/>
      <c r="Q964" s="93"/>
      <c r="R964" s="80"/>
      <c r="S964" s="80"/>
      <c r="T964" s="69"/>
      <c r="U964" s="78"/>
      <c r="V964" s="69"/>
      <c r="W964" s="80"/>
      <c r="X964" s="80"/>
      <c r="Y964" s="94"/>
      <c r="Z964" s="80"/>
      <c r="AA964" s="80"/>
      <c r="AB964" s="80"/>
      <c r="AC964" s="80"/>
      <c r="AD964" s="69"/>
      <c r="AE964" s="69"/>
      <c r="AF964" s="69"/>
      <c r="AG964" s="95"/>
      <c r="AH964" s="93"/>
      <c r="AI964" s="81"/>
      <c r="AJ964" s="80"/>
      <c r="AK964" s="80"/>
      <c r="AL964" s="78"/>
      <c r="AM964" s="80"/>
      <c r="AN964" s="80"/>
      <c r="AO964" s="80"/>
      <c r="AP964" s="80"/>
      <c r="AQ964" s="80"/>
      <c r="AR964" s="80"/>
      <c r="AS964" s="78"/>
      <c r="AT964" s="96"/>
      <c r="AU964" s="97"/>
      <c r="AV964" s="98"/>
      <c r="AW964" s="99"/>
    </row>
    <row r="965" spans="1:49">
      <c r="A965" s="25"/>
      <c r="C965" s="89"/>
      <c r="D965" s="84"/>
      <c r="E965" s="76"/>
      <c r="F965" s="91"/>
      <c r="G965" s="80"/>
      <c r="H965" s="81"/>
      <c r="I965" s="14"/>
      <c r="J965" s="92"/>
      <c r="K965" s="14"/>
      <c r="L965" s="78"/>
      <c r="M965" s="81"/>
      <c r="N965" s="14"/>
      <c r="O965" s="78"/>
      <c r="P965" s="78"/>
      <c r="Q965" s="93"/>
      <c r="R965" s="80"/>
      <c r="S965" s="80"/>
      <c r="T965" s="69"/>
      <c r="U965" s="78"/>
      <c r="V965" s="69"/>
      <c r="W965" s="80"/>
      <c r="X965" s="80"/>
      <c r="Y965" s="94"/>
      <c r="Z965" s="80"/>
      <c r="AA965" s="80"/>
      <c r="AB965" s="80"/>
      <c r="AC965" s="80"/>
      <c r="AD965" s="69"/>
      <c r="AE965" s="69"/>
      <c r="AF965" s="69"/>
      <c r="AG965" s="95"/>
      <c r="AH965" s="93"/>
      <c r="AI965" s="81"/>
      <c r="AJ965" s="80"/>
      <c r="AK965" s="80"/>
      <c r="AL965" s="78"/>
      <c r="AM965" s="80"/>
      <c r="AN965" s="80"/>
      <c r="AO965" s="80"/>
      <c r="AP965" s="80"/>
      <c r="AQ965" s="80"/>
      <c r="AR965" s="80"/>
      <c r="AS965" s="78"/>
      <c r="AT965" s="96"/>
      <c r="AU965" s="97"/>
      <c r="AV965" s="98"/>
      <c r="AW965" s="99"/>
    </row>
    <row r="966" spans="1:49">
      <c r="A966" s="25"/>
      <c r="C966" s="89"/>
      <c r="D966" s="84"/>
      <c r="E966" s="76"/>
      <c r="F966" s="91"/>
      <c r="G966" s="80"/>
      <c r="H966" s="81"/>
      <c r="I966" s="14"/>
      <c r="J966" s="92"/>
      <c r="K966" s="14"/>
      <c r="L966" s="78"/>
      <c r="M966" s="81"/>
      <c r="N966" s="14"/>
      <c r="O966" s="78"/>
      <c r="P966" s="78"/>
      <c r="Q966" s="93"/>
      <c r="R966" s="80"/>
      <c r="S966" s="80"/>
      <c r="T966" s="69"/>
      <c r="U966" s="78"/>
      <c r="V966" s="69"/>
      <c r="W966" s="80"/>
      <c r="X966" s="80"/>
      <c r="Y966" s="94"/>
      <c r="Z966" s="80"/>
      <c r="AA966" s="80"/>
      <c r="AB966" s="80"/>
      <c r="AC966" s="80"/>
      <c r="AD966" s="69"/>
      <c r="AE966" s="69"/>
      <c r="AF966" s="69"/>
      <c r="AG966" s="95"/>
      <c r="AH966" s="93"/>
      <c r="AI966" s="81"/>
      <c r="AJ966" s="80"/>
      <c r="AK966" s="80"/>
      <c r="AL966" s="78"/>
      <c r="AM966" s="80"/>
      <c r="AN966" s="80"/>
      <c r="AO966" s="80"/>
      <c r="AP966" s="80"/>
      <c r="AQ966" s="80"/>
      <c r="AR966" s="80"/>
      <c r="AS966" s="78"/>
      <c r="AT966" s="96"/>
      <c r="AU966" s="97"/>
      <c r="AV966" s="98"/>
      <c r="AW966" s="99"/>
    </row>
    <row r="967" spans="1:49">
      <c r="A967" s="25"/>
      <c r="C967" s="89"/>
      <c r="D967" s="84"/>
      <c r="E967" s="76"/>
      <c r="F967" s="91"/>
      <c r="G967" s="80"/>
      <c r="H967" s="81"/>
      <c r="I967" s="14"/>
      <c r="J967" s="92"/>
      <c r="K967" s="14"/>
      <c r="L967" s="78"/>
      <c r="M967" s="81"/>
      <c r="N967" s="14"/>
      <c r="O967" s="78"/>
      <c r="P967" s="78"/>
      <c r="Q967" s="93"/>
      <c r="R967" s="80"/>
      <c r="S967" s="80"/>
      <c r="T967" s="69"/>
      <c r="U967" s="78"/>
      <c r="V967" s="69"/>
      <c r="W967" s="80"/>
      <c r="X967" s="80"/>
      <c r="Y967" s="94"/>
      <c r="Z967" s="80"/>
      <c r="AA967" s="80"/>
      <c r="AB967" s="80"/>
      <c r="AC967" s="80"/>
      <c r="AD967" s="69"/>
      <c r="AE967" s="69"/>
      <c r="AF967" s="69"/>
      <c r="AG967" s="95"/>
      <c r="AH967" s="93"/>
      <c r="AI967" s="81"/>
      <c r="AJ967" s="80"/>
      <c r="AK967" s="80"/>
      <c r="AL967" s="78"/>
      <c r="AM967" s="80"/>
      <c r="AN967" s="80"/>
      <c r="AO967" s="80"/>
      <c r="AP967" s="80"/>
      <c r="AQ967" s="80"/>
      <c r="AR967" s="80"/>
      <c r="AS967" s="78"/>
      <c r="AT967" s="96"/>
      <c r="AU967" s="97"/>
      <c r="AV967" s="98"/>
      <c r="AW967" s="99"/>
    </row>
    <row r="968" spans="1:49">
      <c r="A968" s="25"/>
      <c r="C968" s="89"/>
      <c r="D968" s="84"/>
      <c r="E968" s="76"/>
      <c r="F968" s="91"/>
      <c r="G968" s="80"/>
      <c r="H968" s="81"/>
      <c r="I968" s="14"/>
      <c r="J968" s="92"/>
      <c r="K968" s="14"/>
      <c r="L968" s="78"/>
      <c r="M968" s="81"/>
      <c r="N968" s="14"/>
      <c r="O968" s="78"/>
      <c r="P968" s="78"/>
      <c r="Q968" s="93"/>
      <c r="R968" s="80"/>
      <c r="S968" s="80"/>
      <c r="T968" s="69"/>
      <c r="U968" s="78"/>
      <c r="V968" s="69"/>
      <c r="W968" s="80"/>
      <c r="X968" s="80"/>
      <c r="Y968" s="94"/>
      <c r="Z968" s="80"/>
      <c r="AA968" s="80"/>
      <c r="AB968" s="80"/>
      <c r="AC968" s="80"/>
      <c r="AD968" s="69"/>
      <c r="AE968" s="69"/>
      <c r="AF968" s="69"/>
      <c r="AG968" s="95"/>
      <c r="AH968" s="93"/>
      <c r="AI968" s="81"/>
      <c r="AJ968" s="80"/>
      <c r="AK968" s="80"/>
      <c r="AL968" s="78"/>
      <c r="AM968" s="80"/>
      <c r="AN968" s="80"/>
      <c r="AO968" s="80"/>
      <c r="AP968" s="80"/>
      <c r="AQ968" s="80"/>
      <c r="AR968" s="80"/>
      <c r="AS968" s="78"/>
      <c r="AT968" s="96"/>
      <c r="AU968" s="97"/>
      <c r="AV968" s="98"/>
      <c r="AW968" s="99"/>
    </row>
    <row r="969" spans="1:49">
      <c r="A969" s="25"/>
      <c r="C969" s="89"/>
      <c r="D969" s="84"/>
      <c r="E969" s="76"/>
      <c r="F969" s="91"/>
      <c r="G969" s="80"/>
      <c r="H969" s="81"/>
      <c r="I969" s="14"/>
      <c r="J969" s="92"/>
      <c r="K969" s="14"/>
      <c r="L969" s="78"/>
      <c r="M969" s="81"/>
      <c r="N969" s="14"/>
      <c r="O969" s="78"/>
      <c r="P969" s="78"/>
      <c r="Q969" s="93"/>
      <c r="R969" s="80"/>
      <c r="S969" s="80"/>
      <c r="T969" s="69"/>
      <c r="U969" s="78"/>
      <c r="V969" s="69"/>
      <c r="W969" s="80"/>
      <c r="X969" s="80"/>
      <c r="Y969" s="94"/>
      <c r="Z969" s="80"/>
      <c r="AA969" s="80"/>
      <c r="AB969" s="80"/>
      <c r="AC969" s="80"/>
      <c r="AD969" s="69"/>
      <c r="AE969" s="69"/>
      <c r="AF969" s="69"/>
      <c r="AG969" s="95"/>
      <c r="AH969" s="93"/>
      <c r="AI969" s="81"/>
      <c r="AJ969" s="80"/>
      <c r="AK969" s="80"/>
      <c r="AL969" s="78"/>
      <c r="AM969" s="80"/>
      <c r="AN969" s="80"/>
      <c r="AO969" s="80"/>
      <c r="AP969" s="80"/>
      <c r="AQ969" s="80"/>
      <c r="AR969" s="80"/>
      <c r="AS969" s="78"/>
      <c r="AT969" s="96"/>
      <c r="AU969" s="97"/>
      <c r="AV969" s="98"/>
      <c r="AW969" s="99"/>
    </row>
    <row r="970" spans="1:49">
      <c r="A970" s="25"/>
      <c r="C970" s="89"/>
      <c r="D970" s="84"/>
      <c r="E970" s="76"/>
      <c r="F970" s="91"/>
      <c r="G970" s="80"/>
      <c r="H970" s="81"/>
      <c r="I970" s="14"/>
      <c r="J970" s="92"/>
      <c r="K970" s="14"/>
      <c r="L970" s="78"/>
      <c r="M970" s="81"/>
      <c r="N970" s="14"/>
      <c r="O970" s="78"/>
      <c r="P970" s="78"/>
      <c r="Q970" s="93"/>
      <c r="R970" s="80"/>
      <c r="S970" s="80"/>
      <c r="T970" s="69"/>
      <c r="U970" s="78"/>
      <c r="V970" s="69"/>
      <c r="W970" s="80"/>
      <c r="X970" s="80"/>
      <c r="Y970" s="94"/>
      <c r="Z970" s="80"/>
      <c r="AA970" s="80"/>
      <c r="AB970" s="80"/>
      <c r="AC970" s="80"/>
      <c r="AD970" s="69"/>
      <c r="AE970" s="69"/>
      <c r="AF970" s="69"/>
      <c r="AG970" s="95"/>
      <c r="AH970" s="93"/>
      <c r="AI970" s="81"/>
      <c r="AJ970" s="80"/>
      <c r="AK970" s="80"/>
      <c r="AL970" s="78"/>
      <c r="AM970" s="80"/>
      <c r="AN970" s="80"/>
      <c r="AO970" s="80"/>
      <c r="AP970" s="80"/>
      <c r="AQ970" s="80"/>
      <c r="AR970" s="80"/>
      <c r="AS970" s="78"/>
      <c r="AT970" s="96"/>
      <c r="AU970" s="97"/>
      <c r="AV970" s="98"/>
      <c r="AW970" s="99"/>
    </row>
    <row r="971" spans="1:49">
      <c r="A971" s="25"/>
      <c r="C971" s="89"/>
      <c r="D971" s="84"/>
      <c r="E971" s="76"/>
      <c r="F971" s="91"/>
      <c r="G971" s="80"/>
      <c r="H971" s="81"/>
      <c r="I971" s="14"/>
      <c r="J971" s="92"/>
      <c r="K971" s="14"/>
      <c r="L971" s="78"/>
      <c r="M971" s="81"/>
      <c r="N971" s="14"/>
      <c r="O971" s="78"/>
      <c r="P971" s="78"/>
      <c r="Q971" s="93"/>
      <c r="R971" s="80"/>
      <c r="S971" s="80"/>
      <c r="T971" s="69"/>
      <c r="U971" s="78"/>
      <c r="V971" s="69"/>
      <c r="W971" s="80"/>
      <c r="X971" s="80"/>
      <c r="Y971" s="94"/>
      <c r="Z971" s="80"/>
      <c r="AA971" s="80"/>
      <c r="AB971" s="80"/>
      <c r="AC971" s="80"/>
      <c r="AD971" s="69"/>
      <c r="AE971" s="69"/>
      <c r="AF971" s="69"/>
      <c r="AG971" s="95"/>
      <c r="AH971" s="93"/>
      <c r="AI971" s="81"/>
      <c r="AJ971" s="80"/>
      <c r="AK971" s="80"/>
      <c r="AL971" s="78"/>
      <c r="AM971" s="80"/>
      <c r="AN971" s="80"/>
      <c r="AO971" s="80"/>
      <c r="AP971" s="80"/>
      <c r="AQ971" s="80"/>
      <c r="AR971" s="80"/>
      <c r="AS971" s="78"/>
      <c r="AT971" s="96"/>
      <c r="AU971" s="97"/>
      <c r="AV971" s="98"/>
      <c r="AW971" s="99"/>
    </row>
    <row r="972" spans="1:49">
      <c r="A972" s="25"/>
      <c r="C972" s="89"/>
      <c r="D972" s="84"/>
      <c r="E972" s="76"/>
      <c r="F972" s="91"/>
      <c r="G972" s="80"/>
      <c r="H972" s="81"/>
      <c r="I972" s="14"/>
      <c r="J972" s="92"/>
      <c r="K972" s="14"/>
      <c r="L972" s="78"/>
      <c r="M972" s="81"/>
      <c r="N972" s="14"/>
      <c r="O972" s="78"/>
      <c r="P972" s="78"/>
      <c r="Q972" s="93"/>
      <c r="R972" s="80"/>
      <c r="S972" s="80"/>
      <c r="T972" s="69"/>
      <c r="U972" s="78"/>
      <c r="V972" s="69"/>
      <c r="W972" s="80"/>
      <c r="X972" s="80"/>
      <c r="Y972" s="94"/>
      <c r="Z972" s="80"/>
      <c r="AA972" s="80"/>
      <c r="AB972" s="80"/>
      <c r="AC972" s="80"/>
      <c r="AD972" s="69"/>
      <c r="AE972" s="69"/>
      <c r="AF972" s="69"/>
      <c r="AG972" s="95"/>
      <c r="AH972" s="93"/>
      <c r="AI972" s="81"/>
      <c r="AJ972" s="80"/>
      <c r="AK972" s="80"/>
      <c r="AL972" s="78"/>
      <c r="AM972" s="80"/>
      <c r="AN972" s="80"/>
      <c r="AO972" s="80"/>
      <c r="AP972" s="80"/>
      <c r="AQ972" s="80"/>
      <c r="AR972" s="80"/>
      <c r="AS972" s="78"/>
      <c r="AT972" s="96"/>
      <c r="AU972" s="97"/>
      <c r="AV972" s="98"/>
      <c r="AW972" s="99"/>
    </row>
    <row r="973" spans="1:49">
      <c r="A973" s="25"/>
      <c r="C973" s="89"/>
      <c r="D973" s="84"/>
      <c r="E973" s="76"/>
      <c r="F973" s="91"/>
      <c r="G973" s="80"/>
      <c r="H973" s="81"/>
      <c r="I973" s="14"/>
      <c r="J973" s="92"/>
      <c r="K973" s="14"/>
      <c r="L973" s="78"/>
      <c r="M973" s="81"/>
      <c r="N973" s="14"/>
      <c r="O973" s="78"/>
      <c r="P973" s="78"/>
      <c r="Q973" s="93"/>
      <c r="R973" s="80"/>
      <c r="S973" s="80"/>
      <c r="T973" s="69"/>
      <c r="U973" s="78"/>
      <c r="V973" s="69"/>
      <c r="W973" s="80"/>
      <c r="X973" s="80"/>
      <c r="Y973" s="94"/>
      <c r="Z973" s="80"/>
      <c r="AA973" s="80"/>
      <c r="AB973" s="80"/>
      <c r="AC973" s="80"/>
      <c r="AD973" s="69"/>
      <c r="AE973" s="69"/>
      <c r="AF973" s="69"/>
      <c r="AG973" s="95"/>
      <c r="AH973" s="93"/>
      <c r="AI973" s="81"/>
      <c r="AJ973" s="80"/>
      <c r="AK973" s="80"/>
      <c r="AL973" s="78"/>
      <c r="AM973" s="80"/>
      <c r="AN973" s="80"/>
      <c r="AO973" s="80"/>
      <c r="AP973" s="80"/>
      <c r="AQ973" s="80"/>
      <c r="AR973" s="80"/>
      <c r="AS973" s="78"/>
      <c r="AT973" s="96"/>
      <c r="AU973" s="97"/>
      <c r="AV973" s="98"/>
      <c r="AW973" s="99"/>
    </row>
    <row r="974" spans="1:49">
      <c r="A974" s="25"/>
      <c r="C974" s="89"/>
      <c r="D974" s="84"/>
      <c r="E974" s="76"/>
      <c r="F974" s="91"/>
      <c r="G974" s="80"/>
      <c r="H974" s="81"/>
      <c r="I974" s="14"/>
      <c r="J974" s="92"/>
      <c r="K974" s="14"/>
      <c r="L974" s="78"/>
      <c r="M974" s="81"/>
      <c r="N974" s="14"/>
      <c r="O974" s="78"/>
      <c r="P974" s="78"/>
      <c r="Q974" s="93"/>
      <c r="R974" s="80"/>
      <c r="S974" s="80"/>
      <c r="T974" s="69"/>
      <c r="U974" s="78"/>
      <c r="V974" s="69"/>
      <c r="W974" s="80"/>
      <c r="X974" s="80"/>
      <c r="Y974" s="94"/>
      <c r="Z974" s="80"/>
      <c r="AA974" s="80"/>
      <c r="AB974" s="80"/>
      <c r="AC974" s="80"/>
      <c r="AD974" s="69"/>
      <c r="AE974" s="69"/>
      <c r="AF974" s="69"/>
      <c r="AG974" s="95"/>
      <c r="AH974" s="93"/>
      <c r="AI974" s="81"/>
      <c r="AJ974" s="80"/>
      <c r="AK974" s="80"/>
      <c r="AL974" s="78"/>
      <c r="AM974" s="80"/>
      <c r="AN974" s="80"/>
      <c r="AO974" s="80"/>
      <c r="AP974" s="80"/>
      <c r="AQ974" s="80"/>
      <c r="AR974" s="80"/>
      <c r="AS974" s="78"/>
      <c r="AT974" s="96"/>
      <c r="AU974" s="97"/>
      <c r="AV974" s="98"/>
      <c r="AW974" s="99"/>
    </row>
    <row r="975" spans="1:49">
      <c r="A975" s="25"/>
      <c r="C975" s="89"/>
      <c r="D975" s="84"/>
      <c r="E975" s="76"/>
      <c r="F975" s="91"/>
      <c r="G975" s="80"/>
      <c r="H975" s="81"/>
      <c r="I975" s="14"/>
      <c r="J975" s="92"/>
      <c r="K975" s="14"/>
      <c r="L975" s="78"/>
      <c r="M975" s="81"/>
      <c r="N975" s="14"/>
      <c r="O975" s="78"/>
      <c r="P975" s="78"/>
      <c r="Q975" s="93"/>
      <c r="R975" s="80"/>
      <c r="S975" s="80"/>
      <c r="T975" s="69"/>
      <c r="U975" s="78"/>
      <c r="V975" s="69"/>
      <c r="W975" s="80"/>
      <c r="X975" s="80"/>
      <c r="Y975" s="94"/>
      <c r="Z975" s="80"/>
      <c r="AA975" s="80"/>
      <c r="AB975" s="80"/>
      <c r="AC975" s="80"/>
      <c r="AD975" s="69"/>
      <c r="AE975" s="69"/>
      <c r="AF975" s="69"/>
      <c r="AG975" s="95"/>
      <c r="AH975" s="93"/>
      <c r="AI975" s="81"/>
      <c r="AJ975" s="80"/>
      <c r="AK975" s="80"/>
      <c r="AL975" s="78"/>
      <c r="AM975" s="80"/>
      <c r="AN975" s="80"/>
      <c r="AO975" s="80"/>
      <c r="AP975" s="80"/>
      <c r="AQ975" s="80"/>
      <c r="AR975" s="80"/>
      <c r="AS975" s="78"/>
      <c r="AT975" s="96"/>
      <c r="AU975" s="97"/>
      <c r="AV975" s="98"/>
      <c r="AW975" s="99"/>
    </row>
    <row r="976" spans="1:49">
      <c r="A976" s="25"/>
      <c r="C976" s="89"/>
      <c r="D976" s="84"/>
      <c r="E976" s="76"/>
      <c r="F976" s="91"/>
      <c r="G976" s="80"/>
      <c r="H976" s="81"/>
      <c r="I976" s="14"/>
      <c r="J976" s="92"/>
      <c r="K976" s="14"/>
      <c r="L976" s="78"/>
      <c r="M976" s="81"/>
      <c r="N976" s="14"/>
      <c r="O976" s="78"/>
      <c r="P976" s="78"/>
      <c r="Q976" s="93"/>
      <c r="R976" s="80"/>
      <c r="S976" s="80"/>
      <c r="T976" s="69"/>
      <c r="U976" s="78"/>
      <c r="V976" s="69"/>
      <c r="W976" s="80"/>
      <c r="X976" s="80"/>
      <c r="Y976" s="94"/>
      <c r="Z976" s="80"/>
      <c r="AA976" s="80"/>
      <c r="AB976" s="80"/>
      <c r="AC976" s="80"/>
      <c r="AD976" s="69"/>
      <c r="AE976" s="69"/>
      <c r="AF976" s="69"/>
      <c r="AG976" s="95"/>
      <c r="AH976" s="93"/>
      <c r="AI976" s="81"/>
      <c r="AJ976" s="80"/>
      <c r="AK976" s="80"/>
      <c r="AL976" s="78"/>
      <c r="AM976" s="80"/>
      <c r="AN976" s="80"/>
      <c r="AO976" s="80"/>
      <c r="AP976" s="80"/>
      <c r="AQ976" s="80"/>
      <c r="AR976" s="80"/>
      <c r="AS976" s="78"/>
      <c r="AT976" s="96"/>
      <c r="AU976" s="97"/>
      <c r="AV976" s="98"/>
      <c r="AW976" s="99"/>
    </row>
    <row r="977" spans="1:49">
      <c r="A977" s="25"/>
      <c r="C977" s="89"/>
      <c r="D977" s="84"/>
      <c r="E977" s="76"/>
      <c r="F977" s="91"/>
      <c r="G977" s="80"/>
      <c r="H977" s="81"/>
      <c r="I977" s="14"/>
      <c r="J977" s="92"/>
      <c r="K977" s="14"/>
      <c r="L977" s="78"/>
      <c r="M977" s="81"/>
      <c r="N977" s="14"/>
      <c r="O977" s="78"/>
      <c r="P977" s="78"/>
      <c r="Q977" s="93"/>
      <c r="R977" s="80"/>
      <c r="S977" s="80"/>
      <c r="T977" s="69"/>
      <c r="U977" s="78"/>
      <c r="V977" s="69"/>
      <c r="W977" s="80"/>
      <c r="X977" s="80"/>
      <c r="Y977" s="94"/>
      <c r="Z977" s="80"/>
      <c r="AA977" s="80"/>
      <c r="AB977" s="80"/>
      <c r="AC977" s="80"/>
      <c r="AD977" s="69"/>
      <c r="AE977" s="69"/>
      <c r="AF977" s="69"/>
      <c r="AG977" s="95"/>
      <c r="AH977" s="93"/>
      <c r="AI977" s="81"/>
      <c r="AJ977" s="80"/>
      <c r="AK977" s="80"/>
      <c r="AL977" s="78"/>
      <c r="AM977" s="80"/>
      <c r="AN977" s="80"/>
      <c r="AO977" s="80"/>
      <c r="AP977" s="80"/>
      <c r="AQ977" s="80"/>
      <c r="AR977" s="80"/>
      <c r="AS977" s="78"/>
      <c r="AT977" s="96"/>
      <c r="AU977" s="97"/>
      <c r="AV977" s="98"/>
      <c r="AW977" s="99"/>
    </row>
    <row r="978" spans="1:49">
      <c r="A978" s="25"/>
      <c r="C978" s="89"/>
      <c r="D978" s="84"/>
      <c r="E978" s="76"/>
      <c r="F978" s="91"/>
      <c r="G978" s="80"/>
      <c r="H978" s="81"/>
      <c r="I978" s="14"/>
      <c r="J978" s="92"/>
      <c r="K978" s="14"/>
      <c r="L978" s="78"/>
      <c r="M978" s="81"/>
      <c r="N978" s="14"/>
      <c r="O978" s="78"/>
      <c r="P978" s="78"/>
      <c r="Q978" s="93"/>
      <c r="R978" s="80"/>
      <c r="S978" s="80"/>
      <c r="T978" s="69"/>
      <c r="U978" s="78"/>
      <c r="V978" s="69"/>
      <c r="W978" s="80"/>
      <c r="X978" s="80"/>
      <c r="Y978" s="94"/>
      <c r="Z978" s="80"/>
      <c r="AA978" s="80"/>
      <c r="AB978" s="80"/>
      <c r="AC978" s="80"/>
      <c r="AD978" s="69"/>
      <c r="AE978" s="69"/>
      <c r="AF978" s="69"/>
      <c r="AG978" s="95"/>
      <c r="AH978" s="93"/>
      <c r="AI978" s="81"/>
      <c r="AJ978" s="80"/>
      <c r="AK978" s="80"/>
      <c r="AL978" s="78"/>
      <c r="AM978" s="80"/>
      <c r="AN978" s="80"/>
      <c r="AO978" s="80"/>
      <c r="AP978" s="80"/>
      <c r="AQ978" s="80"/>
      <c r="AR978" s="80"/>
      <c r="AS978" s="78"/>
      <c r="AT978" s="96"/>
      <c r="AU978" s="97"/>
      <c r="AV978" s="98"/>
      <c r="AW978" s="99"/>
    </row>
    <row r="979" spans="1:49">
      <c r="A979" s="25"/>
      <c r="C979" s="89"/>
      <c r="D979" s="84"/>
      <c r="E979" s="76"/>
      <c r="F979" s="91"/>
      <c r="G979" s="80"/>
      <c r="H979" s="81"/>
      <c r="I979" s="14"/>
      <c r="J979" s="92"/>
      <c r="K979" s="14"/>
      <c r="L979" s="78"/>
      <c r="M979" s="81"/>
      <c r="N979" s="14"/>
      <c r="O979" s="78"/>
      <c r="P979" s="78"/>
      <c r="Q979" s="93"/>
      <c r="R979" s="80"/>
      <c r="S979" s="80"/>
      <c r="T979" s="69"/>
      <c r="U979" s="78"/>
      <c r="V979" s="69"/>
      <c r="W979" s="80"/>
      <c r="X979" s="80"/>
      <c r="Y979" s="94"/>
      <c r="Z979" s="80"/>
      <c r="AA979" s="80"/>
      <c r="AB979" s="80"/>
      <c r="AC979" s="80"/>
      <c r="AD979" s="69"/>
      <c r="AE979" s="69"/>
      <c r="AF979" s="69"/>
      <c r="AG979" s="95"/>
      <c r="AH979" s="93"/>
      <c r="AI979" s="81"/>
      <c r="AJ979" s="80"/>
      <c r="AK979" s="80"/>
      <c r="AL979" s="78"/>
      <c r="AM979" s="80"/>
      <c r="AN979" s="80"/>
      <c r="AO979" s="80"/>
      <c r="AP979" s="80"/>
      <c r="AQ979" s="80"/>
      <c r="AR979" s="80"/>
      <c r="AS979" s="78"/>
      <c r="AT979" s="96"/>
      <c r="AU979" s="97"/>
      <c r="AV979" s="98"/>
      <c r="AW979" s="99"/>
    </row>
    <row r="980" spans="1:49">
      <c r="A980" s="25"/>
      <c r="C980" s="89"/>
      <c r="D980" s="84"/>
      <c r="E980" s="76"/>
      <c r="F980" s="91"/>
      <c r="G980" s="80"/>
      <c r="H980" s="81"/>
      <c r="I980" s="14"/>
      <c r="J980" s="92"/>
      <c r="K980" s="14"/>
      <c r="L980" s="78"/>
      <c r="M980" s="81"/>
      <c r="N980" s="14"/>
      <c r="O980" s="78"/>
      <c r="P980" s="78"/>
      <c r="Q980" s="93"/>
      <c r="R980" s="80"/>
      <c r="S980" s="80"/>
      <c r="T980" s="69"/>
      <c r="U980" s="78"/>
      <c r="V980" s="69"/>
      <c r="W980" s="80"/>
      <c r="X980" s="80"/>
      <c r="Y980" s="94"/>
      <c r="Z980" s="80"/>
      <c r="AA980" s="80"/>
      <c r="AB980" s="80"/>
      <c r="AC980" s="80"/>
      <c r="AD980" s="69"/>
      <c r="AE980" s="69"/>
      <c r="AF980" s="69"/>
      <c r="AG980" s="95"/>
      <c r="AH980" s="93"/>
      <c r="AI980" s="81"/>
      <c r="AJ980" s="80"/>
      <c r="AK980" s="80"/>
      <c r="AL980" s="78"/>
      <c r="AM980" s="80"/>
      <c r="AN980" s="80"/>
      <c r="AO980" s="80"/>
      <c r="AP980" s="80"/>
      <c r="AQ980" s="80"/>
      <c r="AR980" s="80"/>
      <c r="AS980" s="78"/>
      <c r="AT980" s="96"/>
      <c r="AU980" s="97"/>
      <c r="AV980" s="98"/>
      <c r="AW980" s="99"/>
    </row>
    <row r="981" spans="1:49">
      <c r="A981" s="25"/>
      <c r="C981" s="89"/>
      <c r="D981" s="84"/>
      <c r="E981" s="76"/>
      <c r="F981" s="91"/>
      <c r="G981" s="80"/>
      <c r="H981" s="81"/>
      <c r="I981" s="14"/>
      <c r="J981" s="92"/>
      <c r="K981" s="14"/>
      <c r="L981" s="78"/>
      <c r="M981" s="81"/>
      <c r="N981" s="14"/>
      <c r="O981" s="78"/>
      <c r="P981" s="78"/>
      <c r="Q981" s="93"/>
      <c r="R981" s="80"/>
      <c r="S981" s="80"/>
      <c r="T981" s="69"/>
      <c r="U981" s="78"/>
      <c r="V981" s="69"/>
      <c r="W981" s="80"/>
      <c r="X981" s="80"/>
      <c r="Y981" s="94"/>
      <c r="Z981" s="80"/>
      <c r="AA981" s="80"/>
      <c r="AB981" s="80"/>
      <c r="AC981" s="80"/>
      <c r="AD981" s="69"/>
      <c r="AE981" s="69"/>
      <c r="AF981" s="69"/>
      <c r="AG981" s="95"/>
      <c r="AH981" s="93"/>
      <c r="AI981" s="81"/>
      <c r="AJ981" s="80"/>
      <c r="AK981" s="80"/>
      <c r="AL981" s="78"/>
      <c r="AM981" s="80"/>
      <c r="AN981" s="80"/>
      <c r="AO981" s="80"/>
      <c r="AP981" s="80"/>
      <c r="AQ981" s="80"/>
      <c r="AR981" s="80"/>
      <c r="AS981" s="78"/>
      <c r="AT981" s="96"/>
      <c r="AU981" s="97"/>
      <c r="AV981" s="98"/>
      <c r="AW981" s="99"/>
    </row>
    <row r="982" spans="1:49">
      <c r="A982" s="25"/>
      <c r="C982" s="89"/>
      <c r="D982" s="84"/>
      <c r="E982" s="76"/>
      <c r="F982" s="91"/>
      <c r="G982" s="80"/>
      <c r="H982" s="81"/>
      <c r="I982" s="14"/>
      <c r="J982" s="92"/>
      <c r="K982" s="14"/>
      <c r="L982" s="78"/>
      <c r="M982" s="81"/>
      <c r="N982" s="14"/>
      <c r="O982" s="78"/>
      <c r="P982" s="78"/>
      <c r="Q982" s="93"/>
      <c r="R982" s="80"/>
      <c r="S982" s="80"/>
      <c r="T982" s="69"/>
      <c r="U982" s="78"/>
      <c r="V982" s="69"/>
      <c r="W982" s="80"/>
      <c r="X982" s="80"/>
      <c r="Y982" s="94"/>
      <c r="Z982" s="80"/>
      <c r="AA982" s="80"/>
      <c r="AB982" s="80"/>
      <c r="AC982" s="80"/>
      <c r="AD982" s="69"/>
      <c r="AE982" s="69"/>
      <c r="AF982" s="69"/>
      <c r="AG982" s="95"/>
      <c r="AH982" s="93"/>
      <c r="AI982" s="81"/>
      <c r="AJ982" s="80"/>
      <c r="AK982" s="80"/>
      <c r="AL982" s="78"/>
      <c r="AM982" s="80"/>
      <c r="AN982" s="80"/>
      <c r="AO982" s="80"/>
      <c r="AP982" s="80"/>
      <c r="AQ982" s="80"/>
      <c r="AR982" s="80"/>
      <c r="AS982" s="78"/>
      <c r="AT982" s="96"/>
      <c r="AU982" s="97"/>
      <c r="AV982" s="98"/>
      <c r="AW982" s="99"/>
    </row>
    <row r="983" spans="1:49">
      <c r="A983" s="25"/>
      <c r="C983" s="89"/>
      <c r="D983" s="84"/>
      <c r="E983" s="76"/>
      <c r="F983" s="91"/>
      <c r="G983" s="80"/>
      <c r="H983" s="81"/>
      <c r="I983" s="14"/>
      <c r="J983" s="92"/>
      <c r="K983" s="14"/>
      <c r="L983" s="78"/>
      <c r="M983" s="81"/>
      <c r="N983" s="14"/>
      <c r="O983" s="78"/>
      <c r="P983" s="78"/>
      <c r="Q983" s="93"/>
      <c r="R983" s="80"/>
      <c r="S983" s="80"/>
      <c r="T983" s="69"/>
      <c r="U983" s="78"/>
      <c r="V983" s="69"/>
      <c r="W983" s="80"/>
      <c r="X983" s="80"/>
      <c r="Y983" s="94"/>
      <c r="Z983" s="80"/>
      <c r="AA983" s="80"/>
      <c r="AB983" s="80"/>
      <c r="AC983" s="80"/>
      <c r="AD983" s="69"/>
      <c r="AE983" s="69"/>
      <c r="AF983" s="69"/>
      <c r="AG983" s="95"/>
      <c r="AH983" s="93"/>
      <c r="AI983" s="81"/>
      <c r="AJ983" s="80"/>
      <c r="AK983" s="80"/>
      <c r="AL983" s="78"/>
      <c r="AM983" s="80"/>
      <c r="AN983" s="80"/>
      <c r="AO983" s="80"/>
      <c r="AP983" s="80"/>
      <c r="AQ983" s="80"/>
      <c r="AR983" s="80"/>
      <c r="AS983" s="78"/>
      <c r="AT983" s="96"/>
      <c r="AU983" s="97"/>
      <c r="AV983" s="98"/>
      <c r="AW983" s="99"/>
    </row>
    <row r="984" spans="1:49">
      <c r="A984" s="25"/>
      <c r="C984" s="89"/>
      <c r="D984" s="84"/>
      <c r="E984" s="76"/>
      <c r="F984" s="91"/>
      <c r="G984" s="80"/>
      <c r="H984" s="81"/>
      <c r="I984" s="14"/>
      <c r="J984" s="92"/>
      <c r="K984" s="14"/>
      <c r="L984" s="78"/>
      <c r="M984" s="81"/>
      <c r="N984" s="14"/>
      <c r="O984" s="78"/>
      <c r="P984" s="78"/>
      <c r="Q984" s="93"/>
      <c r="R984" s="80"/>
      <c r="S984" s="80"/>
      <c r="T984" s="69"/>
      <c r="U984" s="78"/>
      <c r="V984" s="69"/>
      <c r="W984" s="80"/>
      <c r="X984" s="80"/>
      <c r="Y984" s="94"/>
      <c r="Z984" s="80"/>
      <c r="AA984" s="80"/>
      <c r="AB984" s="80"/>
      <c r="AC984" s="80"/>
      <c r="AD984" s="69"/>
      <c r="AE984" s="69"/>
      <c r="AF984" s="69"/>
      <c r="AG984" s="95"/>
      <c r="AH984" s="93"/>
      <c r="AI984" s="81"/>
      <c r="AJ984" s="80"/>
      <c r="AK984" s="80"/>
      <c r="AL984" s="78"/>
      <c r="AM984" s="80"/>
      <c r="AN984" s="80"/>
      <c r="AO984" s="80"/>
      <c r="AP984" s="80"/>
      <c r="AQ984" s="80"/>
      <c r="AR984" s="80"/>
      <c r="AS984" s="78"/>
      <c r="AT984" s="96"/>
      <c r="AU984" s="97"/>
      <c r="AV984" s="98"/>
      <c r="AW984" s="99"/>
    </row>
    <row r="985" spans="1:49">
      <c r="A985" s="25"/>
      <c r="C985" s="89"/>
      <c r="D985" s="84"/>
      <c r="E985" s="76"/>
      <c r="F985" s="91"/>
      <c r="G985" s="80"/>
      <c r="H985" s="81"/>
      <c r="I985" s="14"/>
      <c r="J985" s="92"/>
      <c r="K985" s="14"/>
      <c r="L985" s="78"/>
      <c r="M985" s="81"/>
      <c r="N985" s="14"/>
      <c r="O985" s="78"/>
      <c r="P985" s="78"/>
      <c r="Q985" s="93"/>
      <c r="R985" s="80"/>
      <c r="S985" s="80"/>
      <c r="T985" s="69"/>
      <c r="U985" s="78"/>
      <c r="V985" s="69"/>
      <c r="W985" s="80"/>
      <c r="X985" s="80"/>
      <c r="Y985" s="94"/>
      <c r="Z985" s="80"/>
      <c r="AA985" s="80"/>
      <c r="AB985" s="80"/>
      <c r="AC985" s="80"/>
      <c r="AD985" s="69"/>
      <c r="AE985" s="69"/>
      <c r="AF985" s="69"/>
      <c r="AG985" s="95"/>
      <c r="AH985" s="93"/>
      <c r="AI985" s="81"/>
      <c r="AJ985" s="80"/>
      <c r="AK985" s="80"/>
      <c r="AL985" s="78"/>
      <c r="AM985" s="80"/>
      <c r="AN985" s="80"/>
      <c r="AO985" s="80"/>
      <c r="AP985" s="80"/>
      <c r="AQ985" s="80"/>
      <c r="AR985" s="80"/>
      <c r="AS985" s="78"/>
      <c r="AT985" s="96"/>
      <c r="AU985" s="97"/>
      <c r="AV985" s="98"/>
      <c r="AW985" s="99"/>
    </row>
    <row r="986" spans="1:49">
      <c r="A986" s="25"/>
      <c r="C986" s="89"/>
      <c r="D986" s="84"/>
      <c r="E986" s="76"/>
      <c r="F986" s="91"/>
      <c r="G986" s="80"/>
      <c r="H986" s="81"/>
      <c r="I986" s="14"/>
      <c r="J986" s="92"/>
      <c r="K986" s="14"/>
      <c r="L986" s="78"/>
      <c r="M986" s="81"/>
      <c r="N986" s="14"/>
      <c r="O986" s="78"/>
      <c r="P986" s="78"/>
      <c r="Q986" s="93"/>
      <c r="R986" s="80"/>
      <c r="S986" s="80"/>
      <c r="T986" s="69"/>
      <c r="U986" s="78"/>
      <c r="V986" s="69"/>
      <c r="W986" s="80"/>
      <c r="X986" s="80"/>
      <c r="Y986" s="94"/>
      <c r="Z986" s="80"/>
      <c r="AA986" s="80"/>
      <c r="AB986" s="80"/>
      <c r="AC986" s="80"/>
      <c r="AD986" s="69"/>
      <c r="AE986" s="69"/>
      <c r="AF986" s="69"/>
      <c r="AG986" s="95"/>
      <c r="AH986" s="93"/>
      <c r="AI986" s="81"/>
      <c r="AJ986" s="80"/>
      <c r="AK986" s="80"/>
      <c r="AL986" s="78"/>
      <c r="AM986" s="80"/>
      <c r="AN986" s="80"/>
      <c r="AO986" s="80"/>
      <c r="AP986" s="80"/>
      <c r="AQ986" s="80"/>
      <c r="AR986" s="80"/>
      <c r="AS986" s="78"/>
      <c r="AT986" s="96"/>
      <c r="AU986" s="97"/>
      <c r="AV986" s="98"/>
      <c r="AW986" s="99"/>
    </row>
    <row r="987" spans="1:49">
      <c r="A987" s="25"/>
      <c r="C987" s="89"/>
      <c r="D987" s="84"/>
      <c r="E987" s="76"/>
      <c r="F987" s="91"/>
      <c r="G987" s="80"/>
      <c r="H987" s="81"/>
      <c r="I987" s="14"/>
      <c r="J987" s="92"/>
      <c r="K987" s="14"/>
      <c r="L987" s="78"/>
      <c r="M987" s="81"/>
      <c r="N987" s="14"/>
      <c r="O987" s="78"/>
      <c r="P987" s="78"/>
      <c r="Q987" s="93"/>
      <c r="R987" s="80"/>
      <c r="S987" s="80"/>
      <c r="T987" s="69"/>
      <c r="U987" s="78"/>
      <c r="V987" s="69"/>
      <c r="W987" s="80"/>
      <c r="X987" s="80"/>
      <c r="Y987" s="94"/>
      <c r="Z987" s="80"/>
      <c r="AA987" s="80"/>
      <c r="AB987" s="80"/>
      <c r="AC987" s="80"/>
      <c r="AD987" s="69"/>
      <c r="AE987" s="69"/>
      <c r="AF987" s="69"/>
      <c r="AG987" s="95"/>
      <c r="AH987" s="93"/>
      <c r="AI987" s="81"/>
      <c r="AJ987" s="80"/>
      <c r="AK987" s="80"/>
      <c r="AL987" s="78"/>
      <c r="AM987" s="80"/>
      <c r="AN987" s="80"/>
      <c r="AO987" s="80"/>
      <c r="AP987" s="80"/>
      <c r="AQ987" s="80"/>
      <c r="AR987" s="80"/>
      <c r="AS987" s="78"/>
      <c r="AT987" s="96"/>
      <c r="AU987" s="97"/>
      <c r="AV987" s="98"/>
      <c r="AW987" s="99"/>
    </row>
    <row r="988" spans="1:49">
      <c r="A988" s="25"/>
      <c r="C988" s="89"/>
      <c r="D988" s="84"/>
      <c r="E988" s="76"/>
      <c r="F988" s="91"/>
      <c r="G988" s="80"/>
      <c r="H988" s="81"/>
      <c r="I988" s="14"/>
      <c r="J988" s="92"/>
      <c r="K988" s="14"/>
      <c r="L988" s="78"/>
      <c r="M988" s="81"/>
      <c r="N988" s="14"/>
      <c r="O988" s="78"/>
      <c r="P988" s="78"/>
      <c r="Q988" s="93"/>
      <c r="R988" s="80"/>
      <c r="S988" s="80"/>
      <c r="T988" s="69"/>
      <c r="U988" s="78"/>
      <c r="V988" s="69"/>
      <c r="W988" s="80"/>
      <c r="X988" s="80"/>
      <c r="Y988" s="94"/>
      <c r="Z988" s="80"/>
      <c r="AA988" s="80"/>
      <c r="AB988" s="80"/>
      <c r="AC988" s="80"/>
      <c r="AD988" s="69"/>
      <c r="AE988" s="69"/>
      <c r="AF988" s="69"/>
      <c r="AG988" s="95"/>
      <c r="AH988" s="93"/>
      <c r="AI988" s="81"/>
      <c r="AJ988" s="80"/>
      <c r="AK988" s="80"/>
      <c r="AL988" s="78"/>
      <c r="AM988" s="80"/>
      <c r="AN988" s="80"/>
      <c r="AO988" s="80"/>
      <c r="AP988" s="80"/>
      <c r="AQ988" s="80"/>
      <c r="AR988" s="80"/>
      <c r="AS988" s="78"/>
      <c r="AT988" s="96"/>
      <c r="AU988" s="97"/>
      <c r="AV988" s="98"/>
      <c r="AW988" s="99"/>
    </row>
    <row r="989" spans="1:49">
      <c r="A989" s="25"/>
      <c r="C989" s="89"/>
      <c r="D989" s="84"/>
      <c r="E989" s="76"/>
      <c r="F989" s="91"/>
      <c r="G989" s="80"/>
      <c r="H989" s="81"/>
      <c r="I989" s="14"/>
      <c r="J989" s="92"/>
      <c r="K989" s="14"/>
      <c r="L989" s="78"/>
      <c r="M989" s="81"/>
      <c r="N989" s="14"/>
      <c r="O989" s="78"/>
      <c r="P989" s="78"/>
      <c r="Q989" s="93"/>
      <c r="R989" s="80"/>
      <c r="S989" s="80"/>
      <c r="T989" s="69"/>
      <c r="U989" s="78"/>
      <c r="V989" s="69"/>
      <c r="W989" s="80"/>
      <c r="X989" s="80"/>
      <c r="Y989" s="94"/>
      <c r="Z989" s="80"/>
      <c r="AA989" s="80"/>
      <c r="AB989" s="80"/>
      <c r="AC989" s="80"/>
      <c r="AD989" s="69"/>
      <c r="AE989" s="69"/>
      <c r="AF989" s="69"/>
      <c r="AG989" s="95"/>
      <c r="AH989" s="93"/>
      <c r="AI989" s="81"/>
      <c r="AJ989" s="80"/>
      <c r="AK989" s="80"/>
      <c r="AL989" s="78"/>
      <c r="AM989" s="80"/>
      <c r="AN989" s="80"/>
      <c r="AO989" s="80"/>
      <c r="AP989" s="80"/>
      <c r="AQ989" s="80"/>
      <c r="AR989" s="80"/>
      <c r="AS989" s="78"/>
      <c r="AT989" s="96"/>
      <c r="AU989" s="97"/>
      <c r="AV989" s="98"/>
      <c r="AW989" s="99"/>
    </row>
    <row r="990" spans="1:49">
      <c r="A990" s="25"/>
      <c r="C990" s="89"/>
      <c r="D990" s="84"/>
      <c r="E990" s="76"/>
      <c r="F990" s="91"/>
      <c r="G990" s="80"/>
      <c r="H990" s="81"/>
      <c r="I990" s="14"/>
      <c r="J990" s="92"/>
      <c r="K990" s="14"/>
      <c r="L990" s="78"/>
      <c r="M990" s="81"/>
      <c r="N990" s="14"/>
      <c r="O990" s="78"/>
      <c r="P990" s="78"/>
      <c r="Q990" s="93"/>
      <c r="R990" s="80"/>
      <c r="S990" s="80"/>
      <c r="T990" s="69"/>
      <c r="U990" s="78"/>
      <c r="V990" s="69"/>
      <c r="W990" s="80"/>
      <c r="X990" s="80"/>
      <c r="Y990" s="94"/>
      <c r="Z990" s="80"/>
      <c r="AA990" s="80"/>
      <c r="AB990" s="80"/>
      <c r="AC990" s="80"/>
      <c r="AD990" s="69"/>
      <c r="AE990" s="69"/>
      <c r="AF990" s="69"/>
      <c r="AG990" s="95"/>
      <c r="AH990" s="93"/>
      <c r="AI990" s="81"/>
      <c r="AJ990" s="80"/>
      <c r="AK990" s="80"/>
      <c r="AL990" s="78"/>
      <c r="AM990" s="80"/>
      <c r="AN990" s="80"/>
      <c r="AO990" s="80"/>
      <c r="AP990" s="80"/>
      <c r="AQ990" s="80"/>
      <c r="AR990" s="80"/>
      <c r="AS990" s="78"/>
      <c r="AT990" s="96"/>
      <c r="AU990" s="97"/>
      <c r="AV990" s="98"/>
      <c r="AW990" s="99"/>
    </row>
    <row r="991" spans="1:49">
      <c r="A991" s="25"/>
      <c r="C991" s="89"/>
      <c r="D991" s="84"/>
      <c r="E991" s="76"/>
      <c r="F991" s="91"/>
      <c r="G991" s="80"/>
      <c r="H991" s="81"/>
      <c r="I991" s="14"/>
      <c r="J991" s="92"/>
      <c r="K991" s="14"/>
      <c r="L991" s="78"/>
      <c r="M991" s="81"/>
      <c r="N991" s="14"/>
      <c r="O991" s="78"/>
      <c r="P991" s="78"/>
      <c r="Q991" s="93"/>
      <c r="R991" s="80"/>
      <c r="S991" s="80"/>
      <c r="T991" s="69"/>
      <c r="U991" s="78"/>
      <c r="V991" s="69"/>
      <c r="W991" s="80"/>
      <c r="X991" s="80"/>
      <c r="Y991" s="94"/>
      <c r="Z991" s="80"/>
      <c r="AA991" s="80"/>
      <c r="AB991" s="80"/>
      <c r="AC991" s="80"/>
      <c r="AD991" s="69"/>
      <c r="AE991" s="69"/>
      <c r="AF991" s="69"/>
      <c r="AG991" s="95"/>
      <c r="AH991" s="93"/>
      <c r="AI991" s="81"/>
      <c r="AJ991" s="80"/>
      <c r="AK991" s="80"/>
      <c r="AL991" s="78"/>
      <c r="AM991" s="80"/>
      <c r="AN991" s="80"/>
      <c r="AO991" s="80"/>
      <c r="AP991" s="80"/>
      <c r="AQ991" s="80"/>
      <c r="AR991" s="80"/>
      <c r="AS991" s="78"/>
      <c r="AT991" s="96"/>
      <c r="AU991" s="97"/>
      <c r="AV991" s="98"/>
      <c r="AW991" s="99"/>
    </row>
    <row r="992" spans="1:49">
      <c r="A992" s="25"/>
      <c r="C992" s="89"/>
      <c r="D992" s="84"/>
      <c r="E992" s="76"/>
      <c r="F992" s="91"/>
      <c r="G992" s="80"/>
      <c r="H992" s="81"/>
      <c r="I992" s="14"/>
      <c r="J992" s="92"/>
      <c r="K992" s="14"/>
      <c r="L992" s="78"/>
      <c r="M992" s="81"/>
      <c r="N992" s="14"/>
      <c r="O992" s="78"/>
      <c r="P992" s="78"/>
      <c r="Q992" s="93"/>
      <c r="R992" s="80"/>
      <c r="S992" s="80"/>
      <c r="T992" s="69"/>
      <c r="U992" s="78"/>
      <c r="V992" s="69"/>
      <c r="W992" s="80"/>
      <c r="X992" s="80"/>
      <c r="Y992" s="94"/>
      <c r="Z992" s="80"/>
      <c r="AA992" s="80"/>
      <c r="AB992" s="80"/>
      <c r="AC992" s="80"/>
      <c r="AD992" s="69"/>
      <c r="AE992" s="69"/>
      <c r="AF992" s="69"/>
      <c r="AG992" s="95"/>
      <c r="AH992" s="93"/>
      <c r="AI992" s="81"/>
      <c r="AJ992" s="80"/>
      <c r="AK992" s="80"/>
      <c r="AL992" s="78"/>
      <c r="AM992" s="80"/>
      <c r="AN992" s="80"/>
      <c r="AO992" s="80"/>
      <c r="AP992" s="80"/>
      <c r="AQ992" s="80"/>
      <c r="AR992" s="80"/>
      <c r="AS992" s="78"/>
      <c r="AT992" s="96"/>
      <c r="AU992" s="97"/>
      <c r="AV992" s="98"/>
      <c r="AW992" s="99"/>
    </row>
    <row r="993" spans="1:49">
      <c r="A993" s="25"/>
      <c r="C993" s="89"/>
      <c r="D993" s="84"/>
      <c r="E993" s="76"/>
      <c r="F993" s="91"/>
      <c r="G993" s="80"/>
      <c r="H993" s="81"/>
      <c r="I993" s="14"/>
      <c r="J993" s="92"/>
      <c r="K993" s="14"/>
      <c r="L993" s="78"/>
      <c r="M993" s="81"/>
      <c r="N993" s="14"/>
      <c r="O993" s="78"/>
      <c r="P993" s="78"/>
      <c r="Q993" s="93"/>
      <c r="R993" s="80"/>
      <c r="S993" s="80"/>
      <c r="T993" s="69"/>
      <c r="U993" s="78"/>
      <c r="V993" s="69"/>
      <c r="W993" s="80"/>
      <c r="X993" s="80"/>
      <c r="Y993" s="94"/>
      <c r="Z993" s="80"/>
      <c r="AA993" s="80"/>
      <c r="AB993" s="80"/>
      <c r="AC993" s="80"/>
      <c r="AD993" s="69"/>
      <c r="AE993" s="69"/>
      <c r="AF993" s="69"/>
      <c r="AG993" s="95"/>
      <c r="AH993" s="93"/>
      <c r="AI993" s="81"/>
      <c r="AJ993" s="80"/>
      <c r="AK993" s="80"/>
      <c r="AL993" s="78"/>
      <c r="AM993" s="80"/>
      <c r="AN993" s="80"/>
      <c r="AO993" s="80"/>
      <c r="AP993" s="80"/>
      <c r="AQ993" s="80"/>
      <c r="AR993" s="80"/>
      <c r="AS993" s="78"/>
      <c r="AT993" s="96"/>
      <c r="AU993" s="97"/>
      <c r="AV993" s="98"/>
      <c r="AW993" s="99"/>
    </row>
    <row r="994" spans="1:49">
      <c r="A994" s="25"/>
      <c r="C994" s="89"/>
      <c r="D994" s="84"/>
      <c r="E994" s="76"/>
      <c r="F994" s="91"/>
      <c r="G994" s="80"/>
      <c r="H994" s="81"/>
      <c r="I994" s="14"/>
      <c r="J994" s="92"/>
      <c r="K994" s="14"/>
      <c r="L994" s="78"/>
      <c r="M994" s="81"/>
      <c r="N994" s="14"/>
      <c r="O994" s="78"/>
      <c r="P994" s="78"/>
      <c r="Q994" s="93"/>
      <c r="R994" s="80"/>
      <c r="S994" s="80"/>
      <c r="T994" s="69"/>
      <c r="U994" s="78"/>
      <c r="V994" s="69"/>
      <c r="W994" s="80"/>
      <c r="X994" s="80"/>
      <c r="Y994" s="94"/>
      <c r="Z994" s="80"/>
      <c r="AA994" s="80"/>
      <c r="AB994" s="80"/>
      <c r="AC994" s="80"/>
      <c r="AD994" s="69"/>
      <c r="AE994" s="69"/>
      <c r="AF994" s="69"/>
      <c r="AG994" s="95"/>
      <c r="AH994" s="93"/>
      <c r="AI994" s="81"/>
      <c r="AJ994" s="80"/>
      <c r="AK994" s="80"/>
      <c r="AL994" s="78"/>
      <c r="AM994" s="80"/>
      <c r="AN994" s="80"/>
      <c r="AO994" s="80"/>
      <c r="AP994" s="80"/>
      <c r="AQ994" s="80"/>
      <c r="AR994" s="80"/>
      <c r="AS994" s="78"/>
      <c r="AT994" s="96"/>
      <c r="AU994" s="97"/>
      <c r="AV994" s="98"/>
      <c r="AW994" s="99"/>
    </row>
    <row r="995" spans="1:49">
      <c r="A995" s="25"/>
      <c r="C995" s="89"/>
      <c r="D995" s="84"/>
      <c r="E995" s="76"/>
      <c r="F995" s="91"/>
      <c r="G995" s="80"/>
      <c r="H995" s="81"/>
      <c r="I995" s="14"/>
      <c r="J995" s="92"/>
      <c r="K995" s="14"/>
      <c r="L995" s="78"/>
      <c r="M995" s="81"/>
      <c r="N995" s="14"/>
      <c r="O995" s="78"/>
      <c r="P995" s="78"/>
      <c r="Q995" s="93"/>
      <c r="R995" s="80"/>
      <c r="S995" s="80"/>
      <c r="T995" s="69"/>
      <c r="U995" s="78"/>
      <c r="V995" s="69"/>
      <c r="W995" s="80"/>
      <c r="X995" s="80"/>
      <c r="Y995" s="94"/>
      <c r="Z995" s="80"/>
      <c r="AA995" s="80"/>
      <c r="AB995" s="80"/>
      <c r="AC995" s="80"/>
      <c r="AD995" s="69"/>
      <c r="AE995" s="69"/>
      <c r="AF995" s="69"/>
      <c r="AG995" s="95"/>
      <c r="AH995" s="93"/>
      <c r="AI995" s="81"/>
      <c r="AJ995" s="80"/>
      <c r="AK995" s="80"/>
      <c r="AL995" s="78"/>
      <c r="AM995" s="80"/>
      <c r="AN995" s="80"/>
      <c r="AO995" s="80"/>
      <c r="AP995" s="80"/>
      <c r="AQ995" s="80"/>
      <c r="AR995" s="80"/>
      <c r="AS995" s="78"/>
      <c r="AT995" s="96"/>
      <c r="AU995" s="97"/>
      <c r="AV995" s="98"/>
      <c r="AW995" s="99"/>
    </row>
    <row r="996" spans="1:49">
      <c r="A996" s="25"/>
      <c r="C996" s="89"/>
      <c r="D996" s="84"/>
      <c r="E996" s="76"/>
      <c r="F996" s="91"/>
      <c r="G996" s="80"/>
      <c r="H996" s="81"/>
      <c r="I996" s="14"/>
      <c r="J996" s="92"/>
      <c r="K996" s="14"/>
      <c r="L996" s="78"/>
      <c r="M996" s="81"/>
      <c r="N996" s="14"/>
      <c r="O996" s="78"/>
      <c r="P996" s="78"/>
      <c r="Q996" s="93"/>
      <c r="R996" s="80"/>
      <c r="S996" s="80"/>
      <c r="T996" s="69"/>
      <c r="U996" s="78"/>
      <c r="V996" s="69"/>
      <c r="W996" s="80"/>
      <c r="X996" s="80"/>
      <c r="Y996" s="94"/>
      <c r="Z996" s="80"/>
      <c r="AA996" s="80"/>
      <c r="AB996" s="80"/>
      <c r="AC996" s="80"/>
      <c r="AD996" s="69"/>
      <c r="AE996" s="69"/>
      <c r="AF996" s="69"/>
      <c r="AG996" s="95"/>
      <c r="AH996" s="93"/>
      <c r="AI996" s="81"/>
      <c r="AJ996" s="80"/>
      <c r="AK996" s="80"/>
      <c r="AL996" s="78"/>
      <c r="AM996" s="80"/>
      <c r="AN996" s="80"/>
      <c r="AO996" s="80"/>
      <c r="AP996" s="80"/>
      <c r="AQ996" s="80"/>
      <c r="AR996" s="80"/>
      <c r="AS996" s="78"/>
      <c r="AT996" s="96"/>
      <c r="AU996" s="97"/>
      <c r="AV996" s="98"/>
      <c r="AW996" s="99"/>
    </row>
    <row r="997" spans="1:49">
      <c r="A997" s="25"/>
      <c r="C997" s="89"/>
      <c r="D997" s="84"/>
      <c r="E997" s="76"/>
      <c r="F997" s="91"/>
      <c r="G997" s="80"/>
      <c r="H997" s="81"/>
      <c r="I997" s="14"/>
      <c r="J997" s="92"/>
      <c r="K997" s="14"/>
      <c r="L997" s="78"/>
      <c r="M997" s="81"/>
      <c r="N997" s="14"/>
      <c r="O997" s="78"/>
      <c r="P997" s="78"/>
      <c r="Q997" s="93"/>
      <c r="R997" s="80"/>
      <c r="S997" s="80"/>
      <c r="T997" s="69"/>
      <c r="U997" s="78"/>
      <c r="V997" s="69"/>
      <c r="W997" s="80"/>
      <c r="X997" s="80"/>
      <c r="Y997" s="94"/>
      <c r="Z997" s="80"/>
      <c r="AA997" s="80"/>
      <c r="AB997" s="80"/>
      <c r="AC997" s="80"/>
      <c r="AD997" s="69"/>
      <c r="AE997" s="69"/>
      <c r="AF997" s="69"/>
      <c r="AG997" s="95"/>
      <c r="AH997" s="93"/>
      <c r="AI997" s="81"/>
      <c r="AJ997" s="80"/>
      <c r="AK997" s="80"/>
      <c r="AL997" s="78"/>
      <c r="AM997" s="80"/>
      <c r="AN997" s="80"/>
      <c r="AO997" s="80"/>
      <c r="AP997" s="80"/>
      <c r="AQ997" s="80"/>
      <c r="AR997" s="80"/>
      <c r="AS997" s="78"/>
      <c r="AT997" s="96"/>
      <c r="AU997" s="97"/>
      <c r="AV997" s="98"/>
      <c r="AW997" s="99"/>
    </row>
    <row r="998" spans="1:49">
      <c r="A998" s="25"/>
      <c r="C998" s="89"/>
      <c r="D998" s="84"/>
      <c r="E998" s="76"/>
      <c r="F998" s="91"/>
      <c r="G998" s="80"/>
      <c r="H998" s="81"/>
      <c r="I998" s="14"/>
      <c r="J998" s="92"/>
      <c r="K998" s="14"/>
      <c r="L998" s="78"/>
      <c r="M998" s="81"/>
      <c r="N998" s="14"/>
      <c r="O998" s="78"/>
      <c r="P998" s="78"/>
      <c r="Q998" s="93"/>
      <c r="R998" s="80"/>
      <c r="S998" s="80"/>
      <c r="T998" s="69"/>
      <c r="U998" s="78"/>
      <c r="V998" s="69"/>
      <c r="W998" s="80"/>
      <c r="X998" s="80"/>
      <c r="Y998" s="94"/>
      <c r="Z998" s="80"/>
      <c r="AA998" s="80"/>
      <c r="AB998" s="80"/>
      <c r="AC998" s="80"/>
      <c r="AD998" s="69"/>
      <c r="AE998" s="69"/>
      <c r="AF998" s="69"/>
      <c r="AG998" s="95"/>
      <c r="AH998" s="93"/>
      <c r="AI998" s="81"/>
      <c r="AJ998" s="80"/>
      <c r="AK998" s="80"/>
      <c r="AL998" s="78"/>
      <c r="AM998" s="80"/>
      <c r="AN998" s="80"/>
      <c r="AO998" s="80"/>
      <c r="AP998" s="80"/>
      <c r="AQ998" s="80"/>
      <c r="AR998" s="80"/>
      <c r="AS998" s="78"/>
      <c r="AT998" s="96"/>
      <c r="AU998" s="97"/>
      <c r="AV998" s="98"/>
      <c r="AW998" s="99"/>
    </row>
    <row r="999" spans="1:49">
      <c r="A999" s="25"/>
      <c r="C999" s="89"/>
      <c r="D999" s="84"/>
      <c r="E999" s="76"/>
      <c r="F999" s="91"/>
      <c r="G999" s="80"/>
      <c r="H999" s="81"/>
      <c r="I999" s="14"/>
      <c r="J999" s="92"/>
      <c r="K999" s="14"/>
      <c r="L999" s="78"/>
      <c r="M999" s="81"/>
      <c r="N999" s="14"/>
      <c r="O999" s="78"/>
      <c r="P999" s="78"/>
      <c r="Q999" s="93"/>
      <c r="R999" s="80"/>
      <c r="S999" s="80"/>
      <c r="T999" s="69"/>
      <c r="U999" s="78"/>
      <c r="V999" s="69"/>
      <c r="W999" s="80"/>
      <c r="X999" s="80"/>
      <c r="Y999" s="94"/>
      <c r="Z999" s="80"/>
      <c r="AA999" s="80"/>
      <c r="AB999" s="80"/>
      <c r="AC999" s="80"/>
      <c r="AD999" s="69"/>
      <c r="AE999" s="69"/>
      <c r="AF999" s="69"/>
      <c r="AG999" s="95"/>
      <c r="AH999" s="93"/>
      <c r="AI999" s="81"/>
      <c r="AJ999" s="80"/>
      <c r="AK999" s="80"/>
      <c r="AL999" s="78"/>
      <c r="AM999" s="80"/>
      <c r="AN999" s="80"/>
      <c r="AO999" s="80"/>
      <c r="AP999" s="80"/>
      <c r="AQ999" s="80"/>
      <c r="AR999" s="80"/>
      <c r="AS999" s="78"/>
      <c r="AT999" s="96"/>
      <c r="AU999" s="97"/>
      <c r="AV999" s="98"/>
      <c r="AW999" s="99"/>
    </row>
    <row r="1000" spans="1:49">
      <c r="A1000" s="25"/>
      <c r="C1000" s="89"/>
      <c r="D1000" s="84"/>
      <c r="E1000" s="76"/>
      <c r="F1000" s="91"/>
      <c r="G1000" s="80"/>
      <c r="H1000" s="81"/>
      <c r="I1000" s="14"/>
      <c r="J1000" s="92"/>
      <c r="K1000" s="14"/>
      <c r="L1000" s="78"/>
      <c r="M1000" s="81"/>
      <c r="N1000" s="14"/>
      <c r="O1000" s="78"/>
      <c r="P1000" s="78"/>
      <c r="Q1000" s="93"/>
      <c r="R1000" s="80"/>
      <c r="S1000" s="80"/>
      <c r="T1000" s="69"/>
      <c r="U1000" s="78"/>
      <c r="V1000" s="69"/>
      <c r="W1000" s="80"/>
      <c r="X1000" s="80"/>
      <c r="Y1000" s="94"/>
      <c r="Z1000" s="80"/>
      <c r="AA1000" s="80"/>
      <c r="AB1000" s="80"/>
      <c r="AC1000" s="80"/>
      <c r="AD1000" s="69"/>
      <c r="AE1000" s="69"/>
      <c r="AF1000" s="69"/>
      <c r="AG1000" s="95"/>
      <c r="AH1000" s="93"/>
      <c r="AI1000" s="81"/>
      <c r="AJ1000" s="80"/>
      <c r="AK1000" s="80"/>
      <c r="AL1000" s="78"/>
      <c r="AM1000" s="80"/>
      <c r="AN1000" s="80"/>
      <c r="AO1000" s="80"/>
      <c r="AP1000" s="80"/>
      <c r="AQ1000" s="80"/>
      <c r="AR1000" s="80"/>
      <c r="AS1000" s="78"/>
      <c r="AT1000" s="96"/>
      <c r="AU1000" s="97"/>
      <c r="AV1000" s="98"/>
      <c r="AW1000" s="99"/>
    </row>
    <row r="1001" spans="1:49">
      <c r="A1001" s="25"/>
      <c r="C1001" s="89"/>
      <c r="D1001" s="84"/>
      <c r="E1001" s="76"/>
      <c r="F1001" s="91"/>
      <c r="G1001" s="80"/>
      <c r="H1001" s="81"/>
      <c r="I1001" s="14"/>
      <c r="J1001" s="92"/>
      <c r="K1001" s="14"/>
      <c r="L1001" s="78"/>
      <c r="M1001" s="81"/>
      <c r="N1001" s="14"/>
      <c r="O1001" s="78"/>
      <c r="P1001" s="78"/>
      <c r="Q1001" s="93"/>
      <c r="R1001" s="80"/>
      <c r="S1001" s="80"/>
      <c r="T1001" s="69"/>
      <c r="U1001" s="78"/>
      <c r="V1001" s="69"/>
      <c r="W1001" s="80"/>
      <c r="X1001" s="80"/>
      <c r="Y1001" s="94"/>
      <c r="Z1001" s="80"/>
      <c r="AA1001" s="80"/>
      <c r="AB1001" s="80"/>
      <c r="AC1001" s="80"/>
      <c r="AD1001" s="69"/>
      <c r="AE1001" s="69"/>
      <c r="AF1001" s="69"/>
      <c r="AG1001" s="95"/>
      <c r="AH1001" s="93"/>
      <c r="AI1001" s="81"/>
      <c r="AJ1001" s="80"/>
      <c r="AK1001" s="80"/>
      <c r="AL1001" s="78"/>
      <c r="AM1001" s="80"/>
      <c r="AN1001" s="80"/>
      <c r="AO1001" s="80"/>
      <c r="AP1001" s="80"/>
      <c r="AQ1001" s="80"/>
      <c r="AR1001" s="80"/>
      <c r="AS1001" s="78"/>
      <c r="AT1001" s="96"/>
      <c r="AU1001" s="97"/>
      <c r="AV1001" s="98"/>
      <c r="AW1001" s="99"/>
    </row>
    <row r="1002" spans="1:49">
      <c r="A1002" s="25"/>
      <c r="C1002" s="89"/>
      <c r="D1002" s="84"/>
      <c r="E1002" s="76"/>
      <c r="F1002" s="91"/>
      <c r="G1002" s="80"/>
      <c r="H1002" s="81"/>
      <c r="I1002" s="14"/>
      <c r="J1002" s="92"/>
      <c r="K1002" s="14"/>
      <c r="L1002" s="78"/>
      <c r="M1002" s="81"/>
      <c r="N1002" s="14"/>
      <c r="O1002" s="78"/>
      <c r="P1002" s="78"/>
      <c r="Q1002" s="93"/>
      <c r="R1002" s="80"/>
      <c r="S1002" s="80"/>
      <c r="T1002" s="69"/>
      <c r="U1002" s="78"/>
      <c r="V1002" s="69"/>
      <c r="W1002" s="80"/>
      <c r="X1002" s="80"/>
      <c r="Y1002" s="94"/>
      <c r="Z1002" s="80"/>
      <c r="AA1002" s="80"/>
      <c r="AB1002" s="80"/>
      <c r="AC1002" s="80"/>
      <c r="AD1002" s="69"/>
      <c r="AE1002" s="69"/>
      <c r="AF1002" s="69"/>
      <c r="AG1002" s="95"/>
      <c r="AH1002" s="93"/>
      <c r="AI1002" s="81"/>
      <c r="AJ1002" s="80"/>
      <c r="AK1002" s="80"/>
      <c r="AL1002" s="78"/>
      <c r="AM1002" s="80"/>
      <c r="AN1002" s="80"/>
      <c r="AO1002" s="80"/>
      <c r="AP1002" s="80"/>
      <c r="AQ1002" s="80"/>
      <c r="AR1002" s="80"/>
      <c r="AS1002" s="78"/>
      <c r="AT1002" s="96"/>
      <c r="AU1002" s="97"/>
      <c r="AV1002" s="98"/>
      <c r="AW1002" s="99"/>
    </row>
    <row r="1003" spans="1:49">
      <c r="A1003" s="25"/>
      <c r="C1003" s="89"/>
      <c r="D1003" s="84"/>
      <c r="E1003" s="76"/>
      <c r="F1003" s="91"/>
      <c r="G1003" s="80"/>
      <c r="H1003" s="81"/>
      <c r="I1003" s="14"/>
      <c r="J1003" s="92"/>
      <c r="K1003" s="14"/>
      <c r="L1003" s="78"/>
      <c r="M1003" s="81"/>
      <c r="N1003" s="14"/>
      <c r="O1003" s="78"/>
      <c r="P1003" s="78"/>
      <c r="Q1003" s="93"/>
      <c r="R1003" s="80"/>
      <c r="S1003" s="80"/>
      <c r="T1003" s="69"/>
      <c r="U1003" s="78"/>
      <c r="V1003" s="69"/>
      <c r="W1003" s="80"/>
      <c r="X1003" s="80"/>
      <c r="Y1003" s="94"/>
      <c r="Z1003" s="80"/>
      <c r="AA1003" s="80"/>
      <c r="AB1003" s="80"/>
      <c r="AC1003" s="80"/>
      <c r="AD1003" s="69"/>
      <c r="AE1003" s="69"/>
      <c r="AF1003" s="69"/>
      <c r="AG1003" s="95"/>
      <c r="AH1003" s="93"/>
      <c r="AI1003" s="81"/>
      <c r="AJ1003" s="80"/>
      <c r="AK1003" s="80"/>
      <c r="AL1003" s="78"/>
      <c r="AM1003" s="80"/>
      <c r="AN1003" s="80"/>
      <c r="AO1003" s="80"/>
      <c r="AP1003" s="80"/>
      <c r="AQ1003" s="80"/>
      <c r="AR1003" s="80"/>
      <c r="AS1003" s="78"/>
      <c r="AT1003" s="96"/>
      <c r="AU1003" s="97"/>
      <c r="AV1003" s="98"/>
      <c r="AW1003" s="99"/>
    </row>
    <row r="1004" spans="1:49">
      <c r="A1004" s="25"/>
      <c r="C1004" s="89"/>
      <c r="D1004" s="84"/>
      <c r="E1004" s="76"/>
      <c r="F1004" s="91"/>
      <c r="G1004" s="80"/>
      <c r="H1004" s="81"/>
      <c r="I1004" s="14"/>
      <c r="J1004" s="92"/>
      <c r="K1004" s="14"/>
      <c r="L1004" s="78"/>
      <c r="M1004" s="81"/>
      <c r="N1004" s="14"/>
      <c r="O1004" s="78"/>
      <c r="P1004" s="78"/>
      <c r="Q1004" s="93"/>
      <c r="R1004" s="80"/>
      <c r="S1004" s="80"/>
      <c r="T1004" s="69"/>
      <c r="U1004" s="78"/>
      <c r="V1004" s="69"/>
      <c r="W1004" s="80"/>
      <c r="X1004" s="80"/>
      <c r="Y1004" s="94"/>
      <c r="Z1004" s="80"/>
      <c r="AA1004" s="80"/>
      <c r="AB1004" s="80"/>
      <c r="AC1004" s="80"/>
      <c r="AD1004" s="69"/>
      <c r="AE1004" s="69"/>
      <c r="AF1004" s="69"/>
      <c r="AG1004" s="95"/>
      <c r="AH1004" s="93"/>
      <c r="AI1004" s="81"/>
      <c r="AJ1004" s="80"/>
      <c r="AK1004" s="80"/>
      <c r="AL1004" s="78"/>
      <c r="AM1004" s="80"/>
      <c r="AN1004" s="80"/>
      <c r="AO1004" s="80"/>
      <c r="AP1004" s="80"/>
      <c r="AQ1004" s="80"/>
      <c r="AR1004" s="80"/>
      <c r="AS1004" s="78"/>
      <c r="AT1004" s="96"/>
      <c r="AU1004" s="97"/>
      <c r="AV1004" s="98"/>
      <c r="AW1004" s="99"/>
    </row>
    <row r="1005" spans="1:49">
      <c r="A1005" s="25"/>
      <c r="C1005" s="89"/>
      <c r="D1005" s="84"/>
      <c r="E1005" s="76"/>
      <c r="F1005" s="91"/>
      <c r="G1005" s="80"/>
      <c r="H1005" s="81"/>
      <c r="I1005" s="14"/>
      <c r="J1005" s="92"/>
      <c r="K1005" s="14"/>
      <c r="L1005" s="78"/>
      <c r="M1005" s="81"/>
      <c r="N1005" s="14"/>
      <c r="O1005" s="78"/>
      <c r="P1005" s="78"/>
      <c r="Q1005" s="93"/>
      <c r="R1005" s="80"/>
      <c r="S1005" s="80"/>
      <c r="T1005" s="69"/>
      <c r="U1005" s="78"/>
      <c r="V1005" s="69"/>
      <c r="W1005" s="80"/>
      <c r="X1005" s="80"/>
      <c r="Y1005" s="94"/>
      <c r="Z1005" s="80"/>
      <c r="AA1005" s="80"/>
      <c r="AB1005" s="80"/>
      <c r="AC1005" s="80"/>
      <c r="AD1005" s="69"/>
      <c r="AE1005" s="69"/>
      <c r="AF1005" s="69"/>
      <c r="AG1005" s="95"/>
      <c r="AH1005" s="93"/>
      <c r="AI1005" s="81"/>
      <c r="AJ1005" s="80"/>
      <c r="AK1005" s="80"/>
      <c r="AL1005" s="78"/>
      <c r="AM1005" s="80"/>
      <c r="AN1005" s="80"/>
      <c r="AO1005" s="80"/>
      <c r="AP1005" s="80"/>
      <c r="AQ1005" s="80"/>
      <c r="AR1005" s="80"/>
      <c r="AS1005" s="78"/>
      <c r="AT1005" s="96"/>
      <c r="AU1005" s="97"/>
      <c r="AV1005" s="98"/>
      <c r="AW1005" s="99"/>
    </row>
    <row r="1006" spans="1:49">
      <c r="A1006" s="25"/>
      <c r="C1006" s="89"/>
      <c r="D1006" s="84"/>
      <c r="E1006" s="76"/>
      <c r="F1006" s="91"/>
      <c r="G1006" s="80"/>
      <c r="H1006" s="81"/>
      <c r="I1006" s="14"/>
      <c r="J1006" s="92"/>
      <c r="K1006" s="14"/>
      <c r="L1006" s="78"/>
      <c r="M1006" s="81"/>
      <c r="N1006" s="14"/>
      <c r="O1006" s="78"/>
      <c r="P1006" s="78"/>
      <c r="Q1006" s="93"/>
      <c r="R1006" s="80"/>
      <c r="S1006" s="80"/>
      <c r="T1006" s="69"/>
      <c r="U1006" s="78"/>
      <c r="V1006" s="69"/>
      <c r="W1006" s="80"/>
      <c r="X1006" s="80"/>
      <c r="Y1006" s="94"/>
      <c r="Z1006" s="80"/>
      <c r="AA1006" s="80"/>
      <c r="AB1006" s="80"/>
      <c r="AC1006" s="80"/>
      <c r="AD1006" s="69"/>
      <c r="AE1006" s="69"/>
      <c r="AF1006" s="69"/>
      <c r="AG1006" s="95"/>
      <c r="AH1006" s="93"/>
      <c r="AI1006" s="81"/>
      <c r="AJ1006" s="80"/>
      <c r="AK1006" s="80"/>
      <c r="AL1006" s="78"/>
      <c r="AM1006" s="80"/>
      <c r="AN1006" s="80"/>
      <c r="AO1006" s="80"/>
      <c r="AP1006" s="80"/>
      <c r="AQ1006" s="80"/>
      <c r="AR1006" s="80"/>
      <c r="AS1006" s="78"/>
      <c r="AT1006" s="96"/>
      <c r="AU1006" s="97"/>
      <c r="AV1006" s="98"/>
      <c r="AW1006" s="99"/>
    </row>
    <row r="1007" spans="1:49">
      <c r="A1007" s="25"/>
      <c r="C1007" s="89"/>
      <c r="D1007" s="84"/>
      <c r="E1007" s="76"/>
      <c r="F1007" s="91"/>
      <c r="G1007" s="80"/>
      <c r="H1007" s="81"/>
      <c r="I1007" s="14"/>
      <c r="J1007" s="92"/>
      <c r="K1007" s="14"/>
      <c r="L1007" s="78"/>
      <c r="M1007" s="81"/>
      <c r="N1007" s="14"/>
      <c r="O1007" s="78"/>
      <c r="P1007" s="78"/>
      <c r="Q1007" s="93"/>
      <c r="R1007" s="80"/>
      <c r="S1007" s="80"/>
      <c r="T1007" s="69"/>
      <c r="U1007" s="78"/>
      <c r="V1007" s="69"/>
      <c r="W1007" s="80"/>
      <c r="X1007" s="80"/>
      <c r="Y1007" s="94"/>
      <c r="Z1007" s="80"/>
      <c r="AA1007" s="80"/>
      <c r="AB1007" s="80"/>
      <c r="AC1007" s="80"/>
      <c r="AD1007" s="69"/>
      <c r="AE1007" s="69"/>
      <c r="AF1007" s="69"/>
      <c r="AG1007" s="95"/>
      <c r="AH1007" s="93"/>
      <c r="AI1007" s="81"/>
      <c r="AJ1007" s="80"/>
      <c r="AK1007" s="80"/>
      <c r="AL1007" s="78"/>
      <c r="AM1007" s="80"/>
      <c r="AN1007" s="80"/>
      <c r="AO1007" s="80"/>
      <c r="AP1007" s="80"/>
      <c r="AQ1007" s="80"/>
      <c r="AR1007" s="80"/>
      <c r="AS1007" s="78"/>
      <c r="AT1007" s="96"/>
      <c r="AU1007" s="97"/>
      <c r="AV1007" s="98"/>
      <c r="AW1007" s="99"/>
    </row>
    <row r="1008" spans="1:49">
      <c r="A1008" s="25"/>
      <c r="C1008" s="89"/>
      <c r="D1008" s="84"/>
      <c r="E1008" s="76"/>
      <c r="F1008" s="91"/>
      <c r="G1008" s="80"/>
      <c r="H1008" s="81"/>
      <c r="I1008" s="14"/>
      <c r="J1008" s="92"/>
      <c r="K1008" s="14"/>
      <c r="L1008" s="78"/>
      <c r="M1008" s="81"/>
      <c r="N1008" s="14"/>
      <c r="O1008" s="78"/>
      <c r="P1008" s="78"/>
      <c r="Q1008" s="93"/>
      <c r="R1008" s="80"/>
      <c r="S1008" s="80"/>
      <c r="T1008" s="69"/>
      <c r="U1008" s="78"/>
      <c r="V1008" s="69"/>
      <c r="W1008" s="80"/>
      <c r="X1008" s="80"/>
      <c r="Y1008" s="94"/>
      <c r="Z1008" s="80"/>
      <c r="AA1008" s="80"/>
      <c r="AB1008" s="80"/>
      <c r="AC1008" s="80"/>
      <c r="AD1008" s="69"/>
      <c r="AE1008" s="69"/>
      <c r="AF1008" s="69"/>
      <c r="AG1008" s="95"/>
      <c r="AH1008" s="93"/>
      <c r="AI1008" s="81"/>
      <c r="AJ1008" s="80"/>
      <c r="AK1008" s="80"/>
      <c r="AL1008" s="78"/>
      <c r="AM1008" s="80"/>
      <c r="AN1008" s="80"/>
      <c r="AO1008" s="80"/>
      <c r="AP1008" s="80"/>
      <c r="AQ1008" s="80"/>
      <c r="AR1008" s="80"/>
      <c r="AS1008" s="78"/>
      <c r="AT1008" s="96"/>
      <c r="AU1008" s="97"/>
      <c r="AV1008" s="98"/>
      <c r="AW1008" s="99"/>
    </row>
    <row r="1009" spans="1:49">
      <c r="A1009" s="25"/>
      <c r="C1009" s="89"/>
      <c r="D1009" s="84"/>
      <c r="E1009" s="76"/>
      <c r="F1009" s="91"/>
      <c r="G1009" s="80"/>
      <c r="H1009" s="81"/>
      <c r="I1009" s="14"/>
      <c r="J1009" s="92"/>
      <c r="K1009" s="14"/>
      <c r="L1009" s="78"/>
      <c r="M1009" s="81"/>
      <c r="N1009" s="14"/>
      <c r="O1009" s="78"/>
      <c r="P1009" s="78"/>
      <c r="Q1009" s="93"/>
      <c r="R1009" s="80"/>
      <c r="S1009" s="80"/>
      <c r="T1009" s="69"/>
      <c r="U1009" s="78"/>
      <c r="V1009" s="69"/>
      <c r="W1009" s="80"/>
      <c r="X1009" s="80"/>
      <c r="Y1009" s="94"/>
      <c r="Z1009" s="80"/>
      <c r="AA1009" s="80"/>
      <c r="AB1009" s="80"/>
      <c r="AC1009" s="80"/>
      <c r="AD1009" s="69"/>
      <c r="AE1009" s="69"/>
      <c r="AF1009" s="69"/>
      <c r="AG1009" s="95"/>
      <c r="AH1009" s="93"/>
      <c r="AI1009" s="81"/>
      <c r="AJ1009" s="80"/>
      <c r="AK1009" s="80"/>
      <c r="AL1009" s="78"/>
      <c r="AM1009" s="80"/>
      <c r="AN1009" s="80"/>
      <c r="AO1009" s="80"/>
      <c r="AP1009" s="80"/>
      <c r="AQ1009" s="80"/>
      <c r="AR1009" s="80"/>
      <c r="AS1009" s="78"/>
      <c r="AT1009" s="96"/>
      <c r="AU1009" s="97"/>
      <c r="AV1009" s="98"/>
      <c r="AW1009" s="99"/>
    </row>
    <row r="1010" spans="1:49">
      <c r="A1010" s="25"/>
      <c r="C1010" s="89"/>
      <c r="D1010" s="84"/>
      <c r="E1010" s="76"/>
      <c r="F1010" s="91"/>
      <c r="G1010" s="80"/>
      <c r="H1010" s="81"/>
      <c r="I1010" s="14"/>
      <c r="J1010" s="92"/>
      <c r="K1010" s="14"/>
      <c r="L1010" s="78"/>
      <c r="M1010" s="81"/>
      <c r="N1010" s="14"/>
      <c r="O1010" s="78"/>
      <c r="P1010" s="78"/>
      <c r="Q1010" s="93"/>
      <c r="R1010" s="80"/>
      <c r="S1010" s="80"/>
      <c r="T1010" s="69"/>
      <c r="U1010" s="78"/>
      <c r="V1010" s="69"/>
      <c r="W1010" s="80"/>
      <c r="X1010" s="80"/>
      <c r="Y1010" s="94"/>
      <c r="Z1010" s="80"/>
      <c r="AA1010" s="80"/>
      <c r="AB1010" s="80"/>
      <c r="AC1010" s="80"/>
      <c r="AD1010" s="69"/>
      <c r="AE1010" s="69"/>
      <c r="AF1010" s="69"/>
      <c r="AG1010" s="95"/>
      <c r="AH1010" s="93"/>
      <c r="AI1010" s="81"/>
      <c r="AJ1010" s="80"/>
      <c r="AK1010" s="80"/>
      <c r="AL1010" s="78"/>
      <c r="AM1010" s="80"/>
      <c r="AN1010" s="80"/>
      <c r="AO1010" s="80"/>
      <c r="AP1010" s="80"/>
      <c r="AQ1010" s="80"/>
      <c r="AR1010" s="80"/>
      <c r="AS1010" s="78"/>
      <c r="AT1010" s="96"/>
      <c r="AU1010" s="97"/>
      <c r="AV1010" s="98"/>
      <c r="AW1010" s="99"/>
    </row>
    <row r="1011" spans="1:49">
      <c r="A1011" s="25"/>
      <c r="C1011" s="89"/>
      <c r="D1011" s="84"/>
      <c r="E1011" s="76"/>
      <c r="F1011" s="91"/>
      <c r="G1011" s="80"/>
      <c r="H1011" s="81"/>
      <c r="I1011" s="14"/>
      <c r="J1011" s="92"/>
      <c r="K1011" s="14"/>
      <c r="L1011" s="78"/>
      <c r="M1011" s="81"/>
      <c r="N1011" s="14"/>
      <c r="O1011" s="78"/>
      <c r="P1011" s="78"/>
      <c r="Q1011" s="93"/>
      <c r="R1011" s="80"/>
      <c r="S1011" s="80"/>
      <c r="T1011" s="69"/>
      <c r="U1011" s="78"/>
      <c r="V1011" s="69"/>
      <c r="W1011" s="80"/>
      <c r="X1011" s="80"/>
      <c r="Y1011" s="94"/>
      <c r="Z1011" s="80"/>
      <c r="AA1011" s="80"/>
      <c r="AB1011" s="80"/>
      <c r="AC1011" s="80"/>
      <c r="AD1011" s="69"/>
      <c r="AE1011" s="69"/>
      <c r="AF1011" s="69"/>
      <c r="AG1011" s="95"/>
      <c r="AH1011" s="93"/>
      <c r="AI1011" s="81"/>
      <c r="AJ1011" s="80"/>
      <c r="AK1011" s="80"/>
      <c r="AL1011" s="78"/>
      <c r="AM1011" s="80"/>
      <c r="AN1011" s="80"/>
      <c r="AO1011" s="80"/>
      <c r="AP1011" s="80"/>
      <c r="AQ1011" s="80"/>
      <c r="AR1011" s="80"/>
      <c r="AS1011" s="78"/>
      <c r="AT1011" s="96"/>
      <c r="AU1011" s="97"/>
      <c r="AV1011" s="98"/>
      <c r="AW1011" s="99"/>
    </row>
    <row r="1012" spans="1:49">
      <c r="A1012" s="25"/>
      <c r="C1012" s="89"/>
      <c r="D1012" s="84"/>
      <c r="E1012" s="76"/>
      <c r="F1012" s="91"/>
      <c r="G1012" s="80"/>
      <c r="H1012" s="81"/>
      <c r="I1012" s="14"/>
      <c r="J1012" s="92"/>
      <c r="K1012" s="14"/>
      <c r="L1012" s="78"/>
      <c r="M1012" s="81"/>
      <c r="N1012" s="14"/>
      <c r="O1012" s="78"/>
      <c r="P1012" s="78"/>
      <c r="Q1012" s="93"/>
      <c r="R1012" s="80"/>
      <c r="S1012" s="80"/>
      <c r="T1012" s="69"/>
      <c r="U1012" s="78"/>
      <c r="V1012" s="69"/>
      <c r="W1012" s="80"/>
      <c r="X1012" s="80"/>
      <c r="Y1012" s="94"/>
      <c r="Z1012" s="80"/>
      <c r="AA1012" s="80"/>
      <c r="AB1012" s="80"/>
      <c r="AC1012" s="80"/>
      <c r="AD1012" s="69"/>
      <c r="AE1012" s="69"/>
      <c r="AF1012" s="69"/>
      <c r="AG1012" s="95"/>
      <c r="AH1012" s="93"/>
      <c r="AI1012" s="81"/>
      <c r="AJ1012" s="80"/>
      <c r="AK1012" s="80"/>
      <c r="AL1012" s="78"/>
      <c r="AM1012" s="80"/>
      <c r="AN1012" s="80"/>
      <c r="AO1012" s="80"/>
      <c r="AP1012" s="80"/>
      <c r="AQ1012" s="80"/>
      <c r="AR1012" s="80"/>
      <c r="AS1012" s="78"/>
      <c r="AT1012" s="96"/>
      <c r="AU1012" s="97"/>
      <c r="AV1012" s="98"/>
      <c r="AW1012" s="99"/>
    </row>
    <row r="1013" spans="1:49">
      <c r="A1013" s="25"/>
      <c r="C1013" s="89"/>
      <c r="D1013" s="84"/>
      <c r="E1013" s="76"/>
      <c r="F1013" s="91"/>
      <c r="G1013" s="80"/>
      <c r="H1013" s="81"/>
      <c r="I1013" s="14"/>
      <c r="J1013" s="92"/>
      <c r="K1013" s="14"/>
      <c r="L1013" s="78"/>
      <c r="M1013" s="81"/>
      <c r="N1013" s="14"/>
      <c r="O1013" s="78"/>
      <c r="P1013" s="78"/>
      <c r="Q1013" s="93"/>
      <c r="R1013" s="80"/>
      <c r="S1013" s="80"/>
      <c r="T1013" s="69"/>
      <c r="U1013" s="78"/>
      <c r="V1013" s="69"/>
      <c r="W1013" s="80"/>
      <c r="X1013" s="80"/>
      <c r="Y1013" s="94"/>
      <c r="Z1013" s="80"/>
      <c r="AA1013" s="80"/>
      <c r="AB1013" s="80"/>
      <c r="AC1013" s="80"/>
      <c r="AD1013" s="69"/>
      <c r="AE1013" s="69"/>
      <c r="AF1013" s="69"/>
      <c r="AG1013" s="95"/>
      <c r="AH1013" s="93"/>
      <c r="AI1013" s="81"/>
      <c r="AJ1013" s="80"/>
      <c r="AK1013" s="80"/>
      <c r="AL1013" s="78"/>
      <c r="AM1013" s="80"/>
      <c r="AN1013" s="80"/>
      <c r="AO1013" s="80"/>
      <c r="AP1013" s="80"/>
      <c r="AQ1013" s="80"/>
      <c r="AR1013" s="80"/>
      <c r="AS1013" s="78"/>
      <c r="AT1013" s="96"/>
      <c r="AU1013" s="97"/>
      <c r="AV1013" s="98"/>
      <c r="AW1013" s="99"/>
    </row>
    <row r="1014" spans="1:49">
      <c r="A1014" s="25"/>
      <c r="C1014" s="89"/>
      <c r="D1014" s="84"/>
      <c r="E1014" s="76"/>
      <c r="F1014" s="91"/>
      <c r="G1014" s="80"/>
      <c r="H1014" s="81"/>
      <c r="I1014" s="14"/>
      <c r="J1014" s="92"/>
      <c r="K1014" s="14"/>
      <c r="L1014" s="78"/>
      <c r="M1014" s="81"/>
      <c r="N1014" s="14"/>
      <c r="O1014" s="78"/>
      <c r="P1014" s="78"/>
      <c r="Q1014" s="93"/>
      <c r="R1014" s="80"/>
      <c r="S1014" s="80"/>
      <c r="T1014" s="69"/>
      <c r="U1014" s="78"/>
      <c r="V1014" s="69"/>
      <c r="W1014" s="80"/>
      <c r="X1014" s="80"/>
      <c r="Y1014" s="94"/>
      <c r="Z1014" s="80"/>
      <c r="AA1014" s="80"/>
      <c r="AB1014" s="80"/>
      <c r="AC1014" s="80"/>
      <c r="AD1014" s="69"/>
      <c r="AE1014" s="69"/>
      <c r="AF1014" s="69"/>
      <c r="AG1014" s="95"/>
      <c r="AH1014" s="93"/>
      <c r="AI1014" s="81"/>
      <c r="AJ1014" s="80"/>
      <c r="AK1014" s="80"/>
      <c r="AL1014" s="78"/>
      <c r="AM1014" s="80"/>
      <c r="AN1014" s="80"/>
      <c r="AO1014" s="80"/>
      <c r="AP1014" s="80"/>
      <c r="AQ1014" s="80"/>
      <c r="AR1014" s="80"/>
      <c r="AS1014" s="78"/>
      <c r="AT1014" s="96"/>
      <c r="AU1014" s="97"/>
      <c r="AV1014" s="98"/>
      <c r="AW1014" s="99"/>
    </row>
    <row r="1015" spans="1:49">
      <c r="A1015" s="25"/>
      <c r="C1015" s="89"/>
      <c r="D1015" s="84"/>
      <c r="E1015" s="76"/>
      <c r="F1015" s="91"/>
      <c r="G1015" s="80"/>
      <c r="H1015" s="81"/>
      <c r="I1015" s="14"/>
      <c r="J1015" s="92"/>
      <c r="K1015" s="14"/>
      <c r="L1015" s="78"/>
      <c r="M1015" s="81"/>
      <c r="N1015" s="14"/>
      <c r="O1015" s="78"/>
      <c r="P1015" s="78"/>
      <c r="Q1015" s="93"/>
      <c r="R1015" s="80"/>
      <c r="S1015" s="80"/>
      <c r="T1015" s="69"/>
      <c r="U1015" s="78"/>
      <c r="V1015" s="69"/>
      <c r="W1015" s="80"/>
      <c r="X1015" s="80"/>
      <c r="Y1015" s="94"/>
      <c r="Z1015" s="80"/>
      <c r="AA1015" s="80"/>
      <c r="AB1015" s="80"/>
      <c r="AC1015" s="80"/>
      <c r="AD1015" s="69"/>
      <c r="AE1015" s="69"/>
      <c r="AF1015" s="69"/>
      <c r="AG1015" s="95"/>
      <c r="AH1015" s="93"/>
      <c r="AI1015" s="81"/>
      <c r="AJ1015" s="80"/>
      <c r="AK1015" s="80"/>
      <c r="AL1015" s="78"/>
      <c r="AM1015" s="80"/>
      <c r="AN1015" s="80"/>
      <c r="AO1015" s="80"/>
      <c r="AP1015" s="80"/>
      <c r="AQ1015" s="80"/>
      <c r="AR1015" s="80"/>
      <c r="AS1015" s="78"/>
      <c r="AT1015" s="96"/>
      <c r="AU1015" s="97"/>
      <c r="AV1015" s="98"/>
      <c r="AW1015" s="99"/>
    </row>
    <row r="1016" spans="1:49">
      <c r="A1016" s="25"/>
      <c r="C1016" s="89"/>
      <c r="D1016" s="84"/>
      <c r="E1016" s="76"/>
      <c r="F1016" s="91"/>
      <c r="G1016" s="80"/>
      <c r="H1016" s="81"/>
      <c r="I1016" s="14"/>
      <c r="J1016" s="92"/>
      <c r="K1016" s="14"/>
      <c r="L1016" s="78"/>
      <c r="M1016" s="81"/>
      <c r="N1016" s="14"/>
      <c r="O1016" s="78"/>
      <c r="P1016" s="78"/>
      <c r="Q1016" s="93"/>
      <c r="R1016" s="80"/>
      <c r="S1016" s="80"/>
      <c r="T1016" s="69"/>
      <c r="U1016" s="78"/>
      <c r="V1016" s="69"/>
      <c r="W1016" s="80"/>
      <c r="X1016" s="80"/>
      <c r="Y1016" s="94"/>
      <c r="Z1016" s="80"/>
      <c r="AA1016" s="80"/>
      <c r="AB1016" s="80"/>
      <c r="AC1016" s="80"/>
      <c r="AD1016" s="69"/>
      <c r="AE1016" s="69"/>
      <c r="AF1016" s="69"/>
      <c r="AG1016" s="95"/>
      <c r="AH1016" s="93"/>
      <c r="AI1016" s="81"/>
      <c r="AJ1016" s="80"/>
      <c r="AK1016" s="80"/>
      <c r="AL1016" s="78"/>
      <c r="AM1016" s="80"/>
      <c r="AN1016" s="80"/>
      <c r="AO1016" s="80"/>
      <c r="AP1016" s="80"/>
      <c r="AQ1016" s="80"/>
      <c r="AR1016" s="80"/>
      <c r="AS1016" s="78"/>
      <c r="AT1016" s="96"/>
      <c r="AU1016" s="97"/>
      <c r="AV1016" s="98"/>
      <c r="AW1016" s="99"/>
    </row>
    <row r="1017" spans="1:49">
      <c r="A1017" s="25"/>
      <c r="C1017" s="89"/>
      <c r="D1017" s="84"/>
      <c r="E1017" s="76"/>
      <c r="F1017" s="91"/>
      <c r="G1017" s="80"/>
      <c r="H1017" s="81"/>
      <c r="I1017" s="14"/>
      <c r="J1017" s="92"/>
      <c r="K1017" s="14"/>
      <c r="L1017" s="78"/>
      <c r="M1017" s="81"/>
      <c r="N1017" s="14"/>
      <c r="O1017" s="78"/>
      <c r="P1017" s="78"/>
      <c r="Q1017" s="93"/>
      <c r="R1017" s="80"/>
      <c r="S1017" s="80"/>
      <c r="T1017" s="69"/>
      <c r="U1017" s="78"/>
      <c r="V1017" s="69"/>
      <c r="W1017" s="80"/>
      <c r="X1017" s="80"/>
      <c r="Y1017" s="94"/>
      <c r="Z1017" s="80"/>
      <c r="AA1017" s="80"/>
      <c r="AB1017" s="80"/>
      <c r="AC1017" s="80"/>
      <c r="AD1017" s="69"/>
      <c r="AE1017" s="69"/>
      <c r="AF1017" s="69"/>
      <c r="AG1017" s="95"/>
      <c r="AH1017" s="93"/>
      <c r="AI1017" s="81"/>
      <c r="AJ1017" s="80"/>
      <c r="AK1017" s="80"/>
      <c r="AL1017" s="78"/>
      <c r="AM1017" s="80"/>
      <c r="AN1017" s="80"/>
      <c r="AO1017" s="80"/>
      <c r="AP1017" s="80"/>
      <c r="AQ1017" s="80"/>
      <c r="AR1017" s="80"/>
      <c r="AS1017" s="78"/>
      <c r="AT1017" s="96"/>
      <c r="AU1017" s="97"/>
      <c r="AV1017" s="98"/>
      <c r="AW1017" s="99"/>
    </row>
    <row r="1018" spans="1:49">
      <c r="A1018" s="25"/>
      <c r="C1018" s="89"/>
      <c r="D1018" s="84"/>
      <c r="E1018" s="76"/>
      <c r="F1018" s="91"/>
      <c r="G1018" s="80"/>
      <c r="H1018" s="81"/>
      <c r="I1018" s="14"/>
      <c r="J1018" s="92"/>
      <c r="K1018" s="14"/>
      <c r="L1018" s="78"/>
      <c r="M1018" s="81"/>
      <c r="N1018" s="14"/>
      <c r="O1018" s="78"/>
      <c r="P1018" s="78"/>
      <c r="Q1018" s="93"/>
      <c r="R1018" s="80"/>
      <c r="S1018" s="80"/>
      <c r="T1018" s="69"/>
      <c r="U1018" s="78"/>
      <c r="V1018" s="69"/>
      <c r="W1018" s="80"/>
      <c r="X1018" s="80"/>
      <c r="Y1018" s="94"/>
      <c r="Z1018" s="80"/>
      <c r="AA1018" s="80"/>
      <c r="AB1018" s="80"/>
      <c r="AC1018" s="80"/>
      <c r="AD1018" s="69"/>
      <c r="AE1018" s="69"/>
      <c r="AF1018" s="69"/>
      <c r="AG1018" s="95"/>
      <c r="AH1018" s="93"/>
      <c r="AI1018" s="81"/>
      <c r="AJ1018" s="80"/>
      <c r="AK1018" s="80"/>
      <c r="AL1018" s="78"/>
      <c r="AM1018" s="80"/>
      <c r="AN1018" s="80"/>
      <c r="AO1018" s="80"/>
      <c r="AP1018" s="80"/>
      <c r="AQ1018" s="80"/>
      <c r="AR1018" s="80"/>
      <c r="AS1018" s="78"/>
      <c r="AT1018" s="96"/>
      <c r="AU1018" s="97"/>
      <c r="AV1018" s="98"/>
      <c r="AW1018" s="99"/>
    </row>
    <row r="1019" spans="1:49">
      <c r="A1019" s="25"/>
      <c r="C1019" s="89"/>
      <c r="D1019" s="84"/>
      <c r="E1019" s="76"/>
      <c r="F1019" s="91"/>
      <c r="G1019" s="80"/>
      <c r="H1019" s="81"/>
      <c r="I1019" s="14"/>
      <c r="J1019" s="92"/>
      <c r="K1019" s="14"/>
      <c r="L1019" s="78"/>
      <c r="M1019" s="81"/>
      <c r="N1019" s="14"/>
      <c r="O1019" s="78"/>
      <c r="P1019" s="78"/>
      <c r="Q1019" s="93"/>
      <c r="R1019" s="80"/>
      <c r="S1019" s="80"/>
      <c r="T1019" s="69"/>
      <c r="U1019" s="78"/>
      <c r="V1019" s="69"/>
      <c r="W1019" s="80"/>
      <c r="X1019" s="80"/>
      <c r="Y1019" s="94"/>
      <c r="Z1019" s="80"/>
      <c r="AA1019" s="80"/>
      <c r="AB1019" s="80"/>
      <c r="AC1019" s="80"/>
      <c r="AD1019" s="69"/>
      <c r="AE1019" s="69"/>
      <c r="AF1019" s="69"/>
      <c r="AG1019" s="95"/>
      <c r="AH1019" s="93"/>
      <c r="AI1019" s="81"/>
      <c r="AJ1019" s="80"/>
      <c r="AK1019" s="80"/>
      <c r="AL1019" s="78"/>
      <c r="AM1019" s="80"/>
      <c r="AN1019" s="80"/>
      <c r="AO1019" s="80"/>
      <c r="AP1019" s="80"/>
      <c r="AQ1019" s="80"/>
      <c r="AR1019" s="80"/>
      <c r="AS1019" s="78"/>
      <c r="AT1019" s="96"/>
      <c r="AU1019" s="97"/>
      <c r="AV1019" s="98"/>
      <c r="AW1019" s="99"/>
    </row>
    <row r="1020" spans="1:49">
      <c r="A1020" s="25"/>
      <c r="C1020" s="89"/>
      <c r="D1020" s="84"/>
      <c r="E1020" s="76"/>
      <c r="F1020" s="91"/>
      <c r="G1020" s="80"/>
      <c r="H1020" s="81"/>
      <c r="I1020" s="14"/>
      <c r="J1020" s="92"/>
      <c r="K1020" s="14"/>
      <c r="L1020" s="78"/>
      <c r="M1020" s="81"/>
      <c r="N1020" s="14"/>
      <c r="O1020" s="78"/>
      <c r="P1020" s="78"/>
      <c r="Q1020" s="93"/>
      <c r="R1020" s="80"/>
      <c r="S1020" s="80"/>
      <c r="T1020" s="69"/>
      <c r="U1020" s="78"/>
      <c r="V1020" s="69"/>
      <c r="W1020" s="80"/>
      <c r="X1020" s="80"/>
      <c r="Y1020" s="94"/>
      <c r="Z1020" s="80"/>
      <c r="AA1020" s="80"/>
      <c r="AB1020" s="80"/>
      <c r="AC1020" s="80"/>
      <c r="AD1020" s="69"/>
      <c r="AE1020" s="69"/>
      <c r="AF1020" s="69"/>
      <c r="AG1020" s="95"/>
      <c r="AH1020" s="93"/>
      <c r="AI1020" s="81"/>
      <c r="AJ1020" s="80"/>
      <c r="AK1020" s="80"/>
      <c r="AL1020" s="78"/>
      <c r="AM1020" s="80"/>
      <c r="AN1020" s="80"/>
      <c r="AO1020" s="80"/>
      <c r="AP1020" s="80"/>
      <c r="AQ1020" s="80"/>
      <c r="AR1020" s="80"/>
      <c r="AS1020" s="78"/>
      <c r="AT1020" s="96"/>
      <c r="AU1020" s="97"/>
      <c r="AV1020" s="98"/>
      <c r="AW1020" s="99"/>
    </row>
    <row r="1021" spans="1:49">
      <c r="A1021" s="25"/>
      <c r="C1021" s="89"/>
      <c r="D1021" s="84"/>
      <c r="E1021" s="76"/>
      <c r="F1021" s="91"/>
      <c r="G1021" s="80"/>
      <c r="H1021" s="81"/>
      <c r="I1021" s="14"/>
      <c r="J1021" s="92"/>
      <c r="K1021" s="14"/>
      <c r="L1021" s="78"/>
      <c r="M1021" s="81"/>
      <c r="N1021" s="14"/>
      <c r="O1021" s="78"/>
      <c r="P1021" s="78"/>
      <c r="Q1021" s="93"/>
      <c r="R1021" s="80"/>
      <c r="S1021" s="80"/>
      <c r="T1021" s="69"/>
      <c r="U1021" s="78"/>
      <c r="V1021" s="69"/>
      <c r="W1021" s="80"/>
      <c r="X1021" s="80"/>
      <c r="Y1021" s="94"/>
      <c r="Z1021" s="80"/>
      <c r="AA1021" s="80"/>
      <c r="AB1021" s="80"/>
      <c r="AC1021" s="80"/>
      <c r="AD1021" s="69"/>
      <c r="AE1021" s="69"/>
      <c r="AF1021" s="69"/>
      <c r="AG1021" s="95"/>
      <c r="AH1021" s="93"/>
      <c r="AI1021" s="81"/>
      <c r="AJ1021" s="80"/>
      <c r="AK1021" s="80"/>
      <c r="AL1021" s="78"/>
      <c r="AM1021" s="80"/>
      <c r="AN1021" s="80"/>
      <c r="AO1021" s="80"/>
      <c r="AP1021" s="80"/>
      <c r="AQ1021" s="80"/>
      <c r="AR1021" s="80"/>
      <c r="AS1021" s="78"/>
      <c r="AT1021" s="96"/>
      <c r="AU1021" s="97"/>
      <c r="AV1021" s="98"/>
      <c r="AW1021" s="99"/>
    </row>
    <row r="1022" spans="1:49">
      <c r="A1022" s="25"/>
      <c r="C1022" s="89"/>
      <c r="D1022" s="84"/>
      <c r="E1022" s="76"/>
      <c r="F1022" s="91"/>
      <c r="G1022" s="80"/>
      <c r="H1022" s="81"/>
      <c r="I1022" s="14"/>
      <c r="J1022" s="92"/>
      <c r="K1022" s="14"/>
      <c r="L1022" s="78"/>
      <c r="M1022" s="81"/>
      <c r="N1022" s="14"/>
      <c r="O1022" s="78"/>
      <c r="P1022" s="78"/>
      <c r="Q1022" s="93"/>
      <c r="R1022" s="80"/>
      <c r="S1022" s="80"/>
      <c r="T1022" s="69"/>
      <c r="U1022" s="78"/>
      <c r="V1022" s="69"/>
      <c r="W1022" s="80"/>
      <c r="X1022" s="80"/>
      <c r="Y1022" s="94"/>
      <c r="Z1022" s="80"/>
      <c r="AA1022" s="80"/>
      <c r="AB1022" s="80"/>
      <c r="AC1022" s="80"/>
      <c r="AD1022" s="69"/>
      <c r="AE1022" s="69"/>
      <c r="AF1022" s="69"/>
      <c r="AG1022" s="95"/>
      <c r="AH1022" s="93"/>
      <c r="AI1022" s="81"/>
      <c r="AJ1022" s="80"/>
      <c r="AK1022" s="80"/>
      <c r="AL1022" s="78"/>
      <c r="AM1022" s="80"/>
      <c r="AN1022" s="80"/>
      <c r="AO1022" s="80"/>
      <c r="AP1022" s="80"/>
      <c r="AQ1022" s="80"/>
      <c r="AR1022" s="80"/>
      <c r="AS1022" s="78"/>
      <c r="AT1022" s="96"/>
      <c r="AU1022" s="97"/>
      <c r="AV1022" s="98"/>
      <c r="AW1022" s="99"/>
    </row>
    <row r="1023" spans="1:49">
      <c r="A1023" s="25"/>
      <c r="C1023" s="89"/>
      <c r="D1023" s="84"/>
      <c r="E1023" s="76"/>
      <c r="F1023" s="91"/>
      <c r="G1023" s="80"/>
      <c r="H1023" s="81"/>
      <c r="I1023" s="14"/>
      <c r="J1023" s="92"/>
      <c r="K1023" s="14"/>
      <c r="L1023" s="78"/>
      <c r="M1023" s="81"/>
      <c r="N1023" s="14"/>
      <c r="O1023" s="78"/>
      <c r="P1023" s="78"/>
      <c r="Q1023" s="93"/>
      <c r="R1023" s="80"/>
      <c r="S1023" s="80"/>
      <c r="T1023" s="69"/>
      <c r="U1023" s="78"/>
      <c r="V1023" s="69"/>
      <c r="W1023" s="80"/>
      <c r="X1023" s="80"/>
      <c r="Y1023" s="94"/>
      <c r="Z1023" s="80"/>
      <c r="AA1023" s="80"/>
      <c r="AB1023" s="80"/>
      <c r="AC1023" s="80"/>
      <c r="AD1023" s="69"/>
      <c r="AE1023" s="69"/>
      <c r="AF1023" s="69"/>
      <c r="AG1023" s="95"/>
      <c r="AH1023" s="93"/>
      <c r="AI1023" s="81"/>
      <c r="AJ1023" s="80"/>
      <c r="AK1023" s="80"/>
      <c r="AL1023" s="78"/>
      <c r="AM1023" s="80"/>
      <c r="AN1023" s="80"/>
      <c r="AO1023" s="80"/>
      <c r="AP1023" s="80"/>
      <c r="AQ1023" s="80"/>
      <c r="AR1023" s="80"/>
      <c r="AS1023" s="78"/>
      <c r="AT1023" s="96"/>
      <c r="AU1023" s="97"/>
      <c r="AV1023" s="98"/>
      <c r="AW1023" s="99"/>
    </row>
    <row r="1024" spans="1:49">
      <c r="A1024" s="25"/>
      <c r="C1024" s="89"/>
      <c r="D1024" s="84"/>
      <c r="E1024" s="76"/>
      <c r="F1024" s="91"/>
      <c r="G1024" s="80"/>
      <c r="H1024" s="81"/>
      <c r="I1024" s="14"/>
      <c r="J1024" s="92"/>
      <c r="K1024" s="14"/>
      <c r="L1024" s="78"/>
      <c r="M1024" s="81"/>
      <c r="N1024" s="14"/>
      <c r="O1024" s="78"/>
      <c r="P1024" s="78"/>
      <c r="Q1024" s="93"/>
      <c r="R1024" s="80"/>
      <c r="S1024" s="80"/>
      <c r="T1024" s="69"/>
      <c r="U1024" s="78"/>
      <c r="V1024" s="69"/>
      <c r="W1024" s="80"/>
      <c r="X1024" s="80"/>
      <c r="Y1024" s="94"/>
      <c r="Z1024" s="80"/>
      <c r="AA1024" s="80"/>
      <c r="AB1024" s="80"/>
      <c r="AC1024" s="80"/>
      <c r="AD1024" s="69"/>
      <c r="AE1024" s="69"/>
      <c r="AF1024" s="69"/>
      <c r="AG1024" s="95"/>
      <c r="AH1024" s="93"/>
      <c r="AI1024" s="81"/>
      <c r="AJ1024" s="80"/>
      <c r="AK1024" s="80"/>
      <c r="AL1024" s="78"/>
      <c r="AM1024" s="80"/>
      <c r="AN1024" s="80"/>
      <c r="AO1024" s="80"/>
      <c r="AP1024" s="80"/>
      <c r="AQ1024" s="80"/>
      <c r="AR1024" s="80"/>
      <c r="AS1024" s="78"/>
      <c r="AT1024" s="96"/>
      <c r="AU1024" s="97"/>
      <c r="AV1024" s="98"/>
      <c r="AW1024" s="99"/>
    </row>
    <row r="1025" spans="1:49">
      <c r="A1025" s="25"/>
      <c r="C1025" s="89"/>
      <c r="D1025" s="84"/>
      <c r="E1025" s="76"/>
      <c r="F1025" s="91"/>
      <c r="G1025" s="80"/>
      <c r="H1025" s="81"/>
      <c r="I1025" s="14"/>
      <c r="J1025" s="92"/>
      <c r="K1025" s="14"/>
      <c r="L1025" s="78"/>
      <c r="M1025" s="81"/>
      <c r="N1025" s="14"/>
      <c r="O1025" s="78"/>
      <c r="P1025" s="78"/>
      <c r="Q1025" s="93"/>
      <c r="R1025" s="80"/>
      <c r="S1025" s="80"/>
      <c r="T1025" s="69"/>
      <c r="U1025" s="78"/>
      <c r="V1025" s="69"/>
      <c r="W1025" s="80"/>
      <c r="X1025" s="80"/>
      <c r="Y1025" s="94"/>
      <c r="Z1025" s="80"/>
      <c r="AA1025" s="80"/>
      <c r="AB1025" s="80"/>
      <c r="AC1025" s="80"/>
      <c r="AD1025" s="69"/>
      <c r="AE1025" s="69"/>
      <c r="AF1025" s="69"/>
      <c r="AG1025" s="95"/>
      <c r="AH1025" s="93"/>
      <c r="AI1025" s="81"/>
      <c r="AJ1025" s="80"/>
      <c r="AK1025" s="80"/>
      <c r="AL1025" s="78"/>
      <c r="AM1025" s="80"/>
      <c r="AN1025" s="80"/>
      <c r="AO1025" s="80"/>
      <c r="AP1025" s="80"/>
      <c r="AQ1025" s="80"/>
      <c r="AR1025" s="80"/>
      <c r="AS1025" s="78"/>
      <c r="AT1025" s="96"/>
      <c r="AU1025" s="97"/>
      <c r="AV1025" s="98"/>
      <c r="AW1025" s="99"/>
    </row>
    <row r="1026" spans="1:49">
      <c r="A1026" s="25"/>
      <c r="C1026" s="89"/>
      <c r="D1026" s="84"/>
      <c r="E1026" s="76"/>
      <c r="F1026" s="91"/>
      <c r="G1026" s="80"/>
      <c r="H1026" s="81"/>
      <c r="I1026" s="14"/>
      <c r="J1026" s="92"/>
      <c r="K1026" s="14"/>
      <c r="L1026" s="78"/>
      <c r="M1026" s="81"/>
      <c r="N1026" s="14"/>
      <c r="O1026" s="78"/>
      <c r="P1026" s="78"/>
      <c r="Q1026" s="93"/>
      <c r="R1026" s="80"/>
      <c r="S1026" s="80"/>
      <c r="T1026" s="69"/>
      <c r="U1026" s="78"/>
      <c r="V1026" s="69"/>
      <c r="W1026" s="80"/>
      <c r="X1026" s="80"/>
      <c r="Y1026" s="94"/>
      <c r="Z1026" s="80"/>
      <c r="AA1026" s="80"/>
      <c r="AB1026" s="80"/>
      <c r="AC1026" s="80"/>
      <c r="AD1026" s="69"/>
      <c r="AE1026" s="69"/>
      <c r="AF1026" s="69"/>
      <c r="AG1026" s="95"/>
      <c r="AH1026" s="93"/>
      <c r="AI1026" s="81"/>
      <c r="AJ1026" s="80"/>
      <c r="AK1026" s="80"/>
      <c r="AL1026" s="78"/>
      <c r="AM1026" s="80"/>
      <c r="AN1026" s="80"/>
      <c r="AO1026" s="80"/>
      <c r="AP1026" s="80"/>
      <c r="AQ1026" s="80"/>
      <c r="AR1026" s="80"/>
      <c r="AS1026" s="78"/>
      <c r="AT1026" s="96"/>
      <c r="AU1026" s="97"/>
      <c r="AV1026" s="98"/>
      <c r="AW1026" s="99"/>
    </row>
    <row r="1027" spans="1:49">
      <c r="A1027" s="25"/>
      <c r="C1027" s="89"/>
      <c r="D1027" s="84"/>
      <c r="E1027" s="76"/>
      <c r="F1027" s="91"/>
      <c r="G1027" s="80"/>
      <c r="H1027" s="81"/>
      <c r="I1027" s="14"/>
      <c r="J1027" s="92"/>
      <c r="K1027" s="14"/>
      <c r="L1027" s="78"/>
      <c r="M1027" s="81"/>
      <c r="N1027" s="14"/>
      <c r="O1027" s="78"/>
      <c r="P1027" s="78"/>
      <c r="Q1027" s="93"/>
      <c r="R1027" s="80"/>
      <c r="S1027" s="80"/>
      <c r="T1027" s="69"/>
      <c r="U1027" s="78"/>
      <c r="V1027" s="69"/>
      <c r="W1027" s="80"/>
      <c r="X1027" s="80"/>
      <c r="Y1027" s="94"/>
      <c r="Z1027" s="80"/>
      <c r="AA1027" s="80"/>
      <c r="AB1027" s="80"/>
      <c r="AC1027" s="80"/>
      <c r="AD1027" s="69"/>
      <c r="AE1027" s="69"/>
      <c r="AF1027" s="69"/>
      <c r="AG1027" s="95"/>
      <c r="AH1027" s="93"/>
      <c r="AI1027" s="81"/>
      <c r="AJ1027" s="80"/>
      <c r="AK1027" s="80"/>
      <c r="AL1027" s="78"/>
      <c r="AM1027" s="80"/>
      <c r="AN1027" s="80"/>
      <c r="AO1027" s="80"/>
      <c r="AP1027" s="80"/>
      <c r="AQ1027" s="80"/>
      <c r="AR1027" s="80"/>
      <c r="AS1027" s="78"/>
      <c r="AT1027" s="96"/>
      <c r="AU1027" s="97"/>
      <c r="AV1027" s="98"/>
      <c r="AW1027" s="99"/>
    </row>
    <row r="1028" spans="1:49">
      <c r="A1028" s="25"/>
      <c r="C1028" s="89"/>
      <c r="D1028" s="84"/>
      <c r="E1028" s="76"/>
      <c r="F1028" s="91"/>
      <c r="G1028" s="80"/>
      <c r="H1028" s="81"/>
      <c r="I1028" s="14"/>
      <c r="J1028" s="92"/>
      <c r="K1028" s="14"/>
      <c r="L1028" s="78"/>
      <c r="M1028" s="81"/>
      <c r="N1028" s="14"/>
      <c r="O1028" s="78"/>
      <c r="P1028" s="78"/>
      <c r="Q1028" s="93"/>
      <c r="R1028" s="80"/>
      <c r="S1028" s="80"/>
      <c r="T1028" s="69"/>
      <c r="U1028" s="78"/>
      <c r="V1028" s="69"/>
      <c r="W1028" s="80"/>
      <c r="X1028" s="80"/>
      <c r="Y1028" s="94"/>
      <c r="Z1028" s="80"/>
      <c r="AA1028" s="80"/>
      <c r="AB1028" s="80"/>
      <c r="AC1028" s="80"/>
      <c r="AD1028" s="69"/>
      <c r="AE1028" s="69"/>
      <c r="AF1028" s="69"/>
      <c r="AG1028" s="95"/>
      <c r="AH1028" s="93"/>
      <c r="AI1028" s="81"/>
      <c r="AJ1028" s="80"/>
      <c r="AK1028" s="80"/>
      <c r="AL1028" s="78"/>
      <c r="AM1028" s="80"/>
      <c r="AN1028" s="80"/>
      <c r="AO1028" s="80"/>
      <c r="AP1028" s="80"/>
      <c r="AQ1028" s="80"/>
      <c r="AR1028" s="80"/>
      <c r="AS1028" s="78"/>
      <c r="AT1028" s="96"/>
      <c r="AU1028" s="97"/>
      <c r="AV1028" s="98"/>
      <c r="AW1028" s="99"/>
    </row>
    <row r="1029" spans="1:49">
      <c r="A1029" s="25"/>
      <c r="C1029" s="89"/>
      <c r="D1029" s="84"/>
      <c r="E1029" s="76"/>
      <c r="F1029" s="91"/>
      <c r="G1029" s="80"/>
      <c r="H1029" s="81"/>
      <c r="I1029" s="14"/>
      <c r="J1029" s="92"/>
      <c r="K1029" s="14"/>
      <c r="L1029" s="78"/>
      <c r="M1029" s="81"/>
      <c r="N1029" s="14"/>
      <c r="O1029" s="78"/>
      <c r="P1029" s="78"/>
      <c r="Q1029" s="93"/>
      <c r="R1029" s="80"/>
      <c r="S1029" s="80"/>
      <c r="T1029" s="69"/>
      <c r="U1029" s="78"/>
      <c r="V1029" s="69"/>
      <c r="W1029" s="80"/>
      <c r="X1029" s="80"/>
      <c r="Y1029" s="94"/>
      <c r="Z1029" s="80"/>
      <c r="AA1029" s="80"/>
      <c r="AB1029" s="80"/>
      <c r="AC1029" s="80"/>
      <c r="AD1029" s="69"/>
      <c r="AE1029" s="69"/>
      <c r="AF1029" s="69"/>
      <c r="AG1029" s="95"/>
      <c r="AH1029" s="93"/>
      <c r="AI1029" s="81"/>
      <c r="AJ1029" s="80"/>
      <c r="AK1029" s="80"/>
      <c r="AL1029" s="78"/>
      <c r="AM1029" s="80"/>
      <c r="AN1029" s="80"/>
      <c r="AO1029" s="80"/>
      <c r="AP1029" s="80"/>
      <c r="AQ1029" s="80"/>
      <c r="AR1029" s="80"/>
      <c r="AS1029" s="78"/>
      <c r="AT1029" s="96"/>
      <c r="AU1029" s="97"/>
      <c r="AV1029" s="98"/>
      <c r="AW1029" s="99"/>
    </row>
    <row r="1030" spans="1:49">
      <c r="A1030" s="25"/>
      <c r="C1030" s="89"/>
      <c r="D1030" s="84"/>
      <c r="E1030" s="76"/>
      <c r="F1030" s="91"/>
      <c r="G1030" s="80"/>
      <c r="H1030" s="81"/>
      <c r="I1030" s="14"/>
      <c r="J1030" s="92"/>
      <c r="K1030" s="14"/>
      <c r="L1030" s="78"/>
      <c r="M1030" s="81"/>
      <c r="N1030" s="14"/>
      <c r="O1030" s="78"/>
      <c r="P1030" s="78"/>
      <c r="Q1030" s="93"/>
      <c r="R1030" s="80"/>
      <c r="S1030" s="80"/>
      <c r="T1030" s="69"/>
      <c r="U1030" s="78"/>
      <c r="V1030" s="69"/>
      <c r="W1030" s="80"/>
      <c r="X1030" s="80"/>
      <c r="Y1030" s="94"/>
      <c r="Z1030" s="80"/>
      <c r="AA1030" s="80"/>
      <c r="AB1030" s="80"/>
      <c r="AC1030" s="80"/>
      <c r="AD1030" s="69"/>
      <c r="AE1030" s="69"/>
      <c r="AF1030" s="69"/>
      <c r="AG1030" s="95"/>
      <c r="AH1030" s="93"/>
      <c r="AI1030" s="81"/>
      <c r="AJ1030" s="80"/>
      <c r="AK1030" s="80"/>
      <c r="AL1030" s="78"/>
      <c r="AM1030" s="80"/>
      <c r="AN1030" s="80"/>
      <c r="AO1030" s="80"/>
      <c r="AP1030" s="80"/>
      <c r="AQ1030" s="80"/>
      <c r="AR1030" s="80"/>
      <c r="AS1030" s="78"/>
      <c r="AT1030" s="96"/>
      <c r="AU1030" s="97"/>
      <c r="AV1030" s="98"/>
      <c r="AW1030" s="99"/>
    </row>
    <row r="1031" spans="1:49">
      <c r="A1031" s="25"/>
      <c r="C1031" s="89"/>
      <c r="D1031" s="84"/>
      <c r="E1031" s="76"/>
      <c r="F1031" s="91"/>
      <c r="G1031" s="80"/>
      <c r="H1031" s="81"/>
      <c r="I1031" s="14"/>
      <c r="J1031" s="92"/>
      <c r="K1031" s="14"/>
      <c r="L1031" s="78"/>
      <c r="M1031" s="81"/>
      <c r="N1031" s="14"/>
      <c r="O1031" s="78"/>
      <c r="P1031" s="78"/>
      <c r="Q1031" s="93"/>
      <c r="R1031" s="80"/>
      <c r="S1031" s="80"/>
      <c r="T1031" s="69"/>
      <c r="U1031" s="78"/>
      <c r="V1031" s="69"/>
      <c r="W1031" s="80"/>
      <c r="X1031" s="80"/>
      <c r="Y1031" s="94"/>
      <c r="Z1031" s="80"/>
      <c r="AA1031" s="80"/>
      <c r="AB1031" s="80"/>
      <c r="AC1031" s="80"/>
      <c r="AD1031" s="69"/>
      <c r="AE1031" s="69"/>
      <c r="AF1031" s="69"/>
      <c r="AG1031" s="95"/>
      <c r="AH1031" s="93"/>
      <c r="AI1031" s="81"/>
      <c r="AJ1031" s="80"/>
      <c r="AK1031" s="80"/>
      <c r="AL1031" s="78"/>
      <c r="AM1031" s="80"/>
      <c r="AN1031" s="80"/>
      <c r="AO1031" s="80"/>
      <c r="AP1031" s="80"/>
      <c r="AQ1031" s="80"/>
      <c r="AR1031" s="80"/>
      <c r="AS1031" s="78"/>
      <c r="AT1031" s="96"/>
      <c r="AU1031" s="97"/>
      <c r="AV1031" s="98"/>
      <c r="AW1031" s="99"/>
    </row>
    <row r="1032" spans="1:49">
      <c r="A1032" s="25"/>
      <c r="C1032" s="89"/>
      <c r="D1032" s="84"/>
      <c r="E1032" s="76"/>
      <c r="F1032" s="91"/>
      <c r="G1032" s="80"/>
      <c r="H1032" s="81"/>
      <c r="I1032" s="14"/>
      <c r="J1032" s="92"/>
      <c r="K1032" s="14"/>
      <c r="L1032" s="78"/>
      <c r="M1032" s="81"/>
      <c r="N1032" s="14"/>
      <c r="O1032" s="78"/>
      <c r="P1032" s="78"/>
      <c r="Q1032" s="93"/>
      <c r="R1032" s="80"/>
      <c r="S1032" s="80"/>
      <c r="T1032" s="69"/>
      <c r="U1032" s="78"/>
      <c r="V1032" s="69"/>
      <c r="W1032" s="80"/>
      <c r="X1032" s="80"/>
      <c r="Y1032" s="94"/>
      <c r="Z1032" s="80"/>
      <c r="AA1032" s="80"/>
      <c r="AB1032" s="80"/>
      <c r="AC1032" s="80"/>
      <c r="AD1032" s="69"/>
      <c r="AE1032" s="69"/>
      <c r="AF1032" s="69"/>
      <c r="AG1032" s="95"/>
      <c r="AH1032" s="93"/>
      <c r="AI1032" s="81"/>
      <c r="AJ1032" s="80"/>
      <c r="AK1032" s="80"/>
      <c r="AL1032" s="78"/>
      <c r="AM1032" s="80"/>
      <c r="AN1032" s="80"/>
      <c r="AO1032" s="80"/>
      <c r="AP1032" s="80"/>
      <c r="AQ1032" s="80"/>
      <c r="AR1032" s="80"/>
      <c r="AS1032" s="78"/>
      <c r="AT1032" s="96"/>
      <c r="AU1032" s="97"/>
      <c r="AV1032" s="98"/>
      <c r="AW1032" s="99"/>
    </row>
    <row r="1033" spans="1:49">
      <c r="A1033" s="25"/>
      <c r="C1033" s="89"/>
      <c r="D1033" s="84"/>
      <c r="E1033" s="76"/>
      <c r="F1033" s="91"/>
      <c r="G1033" s="80"/>
      <c r="H1033" s="81"/>
      <c r="I1033" s="14"/>
      <c r="J1033" s="92"/>
      <c r="K1033" s="14"/>
      <c r="L1033" s="78"/>
      <c r="M1033" s="81"/>
      <c r="N1033" s="14"/>
      <c r="O1033" s="78"/>
      <c r="P1033" s="78"/>
      <c r="Q1033" s="93"/>
      <c r="R1033" s="80"/>
      <c r="S1033" s="80"/>
      <c r="T1033" s="69"/>
      <c r="U1033" s="78"/>
      <c r="V1033" s="69"/>
      <c r="W1033" s="80"/>
      <c r="X1033" s="80"/>
      <c r="Y1033" s="94"/>
      <c r="Z1033" s="80"/>
      <c r="AA1033" s="80"/>
      <c r="AB1033" s="80"/>
      <c r="AC1033" s="80"/>
      <c r="AD1033" s="69"/>
      <c r="AE1033" s="69"/>
      <c r="AF1033" s="69"/>
      <c r="AG1033" s="95"/>
      <c r="AH1033" s="93"/>
      <c r="AI1033" s="81"/>
      <c r="AJ1033" s="80"/>
      <c r="AK1033" s="80"/>
      <c r="AL1033" s="78"/>
      <c r="AM1033" s="80"/>
      <c r="AN1033" s="80"/>
      <c r="AO1033" s="80"/>
      <c r="AP1033" s="80"/>
      <c r="AQ1033" s="80"/>
      <c r="AR1033" s="80"/>
      <c r="AS1033" s="78"/>
      <c r="AT1033" s="96"/>
      <c r="AU1033" s="97"/>
      <c r="AV1033" s="98"/>
      <c r="AW1033" s="99"/>
    </row>
    <row r="1034" spans="1:49">
      <c r="A1034" s="25"/>
      <c r="C1034" s="89"/>
      <c r="D1034" s="84"/>
      <c r="E1034" s="76"/>
      <c r="F1034" s="91"/>
      <c r="G1034" s="80"/>
      <c r="H1034" s="81"/>
      <c r="I1034" s="14"/>
      <c r="J1034" s="92"/>
      <c r="K1034" s="14"/>
      <c r="L1034" s="78"/>
      <c r="M1034" s="81"/>
      <c r="N1034" s="14"/>
      <c r="O1034" s="78"/>
      <c r="P1034" s="78"/>
      <c r="Q1034" s="93"/>
      <c r="R1034" s="80"/>
      <c r="S1034" s="80"/>
      <c r="T1034" s="69"/>
      <c r="U1034" s="78"/>
      <c r="V1034" s="69"/>
      <c r="W1034" s="80"/>
      <c r="X1034" s="80"/>
      <c r="Y1034" s="94"/>
      <c r="Z1034" s="80"/>
      <c r="AA1034" s="80"/>
      <c r="AB1034" s="80"/>
      <c r="AC1034" s="80"/>
      <c r="AD1034" s="69"/>
      <c r="AE1034" s="69"/>
      <c r="AF1034" s="69"/>
      <c r="AG1034" s="95"/>
      <c r="AH1034" s="93"/>
      <c r="AI1034" s="81"/>
      <c r="AJ1034" s="80"/>
      <c r="AK1034" s="80"/>
      <c r="AL1034" s="78"/>
      <c r="AM1034" s="80"/>
      <c r="AN1034" s="80"/>
      <c r="AO1034" s="80"/>
      <c r="AP1034" s="80"/>
      <c r="AQ1034" s="80"/>
      <c r="AR1034" s="80"/>
      <c r="AS1034" s="78"/>
      <c r="AT1034" s="96"/>
      <c r="AU1034" s="97"/>
      <c r="AV1034" s="98"/>
      <c r="AW1034" s="99"/>
    </row>
    <row r="1035" spans="1:49">
      <c r="A1035" s="25"/>
      <c r="C1035" s="89"/>
      <c r="D1035" s="84"/>
      <c r="E1035" s="76"/>
      <c r="F1035" s="91"/>
      <c r="G1035" s="80"/>
      <c r="H1035" s="81"/>
      <c r="I1035" s="14"/>
      <c r="J1035" s="92"/>
      <c r="K1035" s="14"/>
      <c r="L1035" s="78"/>
      <c r="M1035" s="81"/>
      <c r="N1035" s="14"/>
      <c r="O1035" s="78"/>
      <c r="P1035" s="78"/>
      <c r="Q1035" s="93"/>
      <c r="R1035" s="80"/>
      <c r="S1035" s="80"/>
      <c r="T1035" s="69"/>
      <c r="U1035" s="78"/>
      <c r="V1035" s="69"/>
      <c r="W1035" s="80"/>
      <c r="X1035" s="80"/>
      <c r="Y1035" s="94"/>
      <c r="Z1035" s="80"/>
      <c r="AA1035" s="80"/>
      <c r="AB1035" s="80"/>
      <c r="AC1035" s="80"/>
      <c r="AD1035" s="69"/>
      <c r="AE1035" s="69"/>
      <c r="AF1035" s="69"/>
      <c r="AG1035" s="95"/>
      <c r="AH1035" s="93"/>
      <c r="AI1035" s="81"/>
      <c r="AJ1035" s="80"/>
      <c r="AK1035" s="80"/>
      <c r="AL1035" s="78"/>
      <c r="AM1035" s="80"/>
      <c r="AN1035" s="80"/>
      <c r="AO1035" s="80"/>
      <c r="AP1035" s="80"/>
      <c r="AQ1035" s="80"/>
      <c r="AR1035" s="80"/>
      <c r="AS1035" s="78"/>
      <c r="AT1035" s="96"/>
      <c r="AU1035" s="97"/>
      <c r="AV1035" s="98"/>
      <c r="AW1035" s="99"/>
    </row>
    <row r="1036" spans="1:49">
      <c r="A1036" s="25"/>
      <c r="C1036" s="89"/>
      <c r="D1036" s="84"/>
      <c r="E1036" s="76"/>
      <c r="F1036" s="91"/>
      <c r="G1036" s="80"/>
      <c r="H1036" s="81"/>
      <c r="I1036" s="14"/>
      <c r="J1036" s="92"/>
      <c r="K1036" s="14"/>
      <c r="L1036" s="78"/>
      <c r="M1036" s="81"/>
      <c r="N1036" s="14"/>
      <c r="O1036" s="78"/>
      <c r="P1036" s="78"/>
      <c r="Q1036" s="93"/>
      <c r="R1036" s="80"/>
      <c r="S1036" s="80"/>
      <c r="T1036" s="69"/>
      <c r="U1036" s="78"/>
      <c r="V1036" s="69"/>
      <c r="W1036" s="80"/>
      <c r="X1036" s="80"/>
      <c r="Y1036" s="94"/>
      <c r="Z1036" s="80"/>
      <c r="AA1036" s="80"/>
      <c r="AB1036" s="80"/>
      <c r="AC1036" s="80"/>
      <c r="AD1036" s="69"/>
      <c r="AE1036" s="69"/>
      <c r="AF1036" s="69"/>
      <c r="AG1036" s="95"/>
      <c r="AH1036" s="93"/>
      <c r="AI1036" s="81"/>
      <c r="AJ1036" s="80"/>
      <c r="AK1036" s="80"/>
      <c r="AL1036" s="78"/>
      <c r="AM1036" s="80"/>
      <c r="AN1036" s="80"/>
      <c r="AO1036" s="80"/>
      <c r="AP1036" s="80"/>
      <c r="AQ1036" s="80"/>
      <c r="AR1036" s="80"/>
      <c r="AS1036" s="78"/>
      <c r="AT1036" s="96"/>
      <c r="AU1036" s="97"/>
      <c r="AV1036" s="98"/>
      <c r="AW1036" s="99"/>
    </row>
    <row r="1037" spans="1:49">
      <c r="A1037" s="25"/>
      <c r="C1037" s="89"/>
      <c r="D1037" s="84"/>
      <c r="E1037" s="76"/>
      <c r="F1037" s="91"/>
      <c r="G1037" s="80"/>
      <c r="H1037" s="81"/>
      <c r="I1037" s="14"/>
      <c r="J1037" s="92"/>
      <c r="K1037" s="14"/>
      <c r="L1037" s="78"/>
      <c r="M1037" s="81"/>
      <c r="N1037" s="14"/>
      <c r="O1037" s="78"/>
      <c r="P1037" s="78"/>
      <c r="Q1037" s="93"/>
      <c r="R1037" s="80"/>
      <c r="S1037" s="80"/>
      <c r="T1037" s="69"/>
      <c r="U1037" s="78"/>
      <c r="V1037" s="69"/>
      <c r="W1037" s="80"/>
      <c r="X1037" s="80"/>
      <c r="Y1037" s="94"/>
      <c r="Z1037" s="80"/>
      <c r="AA1037" s="80"/>
      <c r="AB1037" s="80"/>
      <c r="AC1037" s="80"/>
      <c r="AD1037" s="69"/>
      <c r="AE1037" s="69"/>
      <c r="AF1037" s="69"/>
      <c r="AG1037" s="95"/>
      <c r="AH1037" s="93"/>
      <c r="AI1037" s="81"/>
      <c r="AJ1037" s="80"/>
      <c r="AK1037" s="80"/>
      <c r="AL1037" s="78"/>
      <c r="AM1037" s="80"/>
      <c r="AN1037" s="80"/>
      <c r="AO1037" s="80"/>
      <c r="AP1037" s="80"/>
      <c r="AQ1037" s="80"/>
      <c r="AR1037" s="80"/>
      <c r="AS1037" s="78"/>
      <c r="AT1037" s="96"/>
      <c r="AU1037" s="97"/>
      <c r="AV1037" s="98"/>
      <c r="AW1037" s="99"/>
    </row>
    <row r="1038" spans="1:49">
      <c r="A1038" s="25"/>
      <c r="C1038" s="89"/>
      <c r="D1038" s="84"/>
      <c r="E1038" s="76"/>
      <c r="F1038" s="91"/>
      <c r="G1038" s="80"/>
      <c r="H1038" s="81"/>
      <c r="I1038" s="14"/>
      <c r="J1038" s="92"/>
      <c r="K1038" s="14"/>
      <c r="L1038" s="78"/>
      <c r="M1038" s="81"/>
      <c r="N1038" s="14"/>
      <c r="O1038" s="78"/>
      <c r="P1038" s="78"/>
      <c r="Q1038" s="93"/>
      <c r="R1038" s="80"/>
      <c r="S1038" s="80"/>
      <c r="T1038" s="69"/>
      <c r="U1038" s="78"/>
      <c r="V1038" s="69"/>
      <c r="W1038" s="80"/>
      <c r="X1038" s="80"/>
      <c r="Y1038" s="94"/>
      <c r="Z1038" s="80"/>
      <c r="AA1038" s="80"/>
      <c r="AB1038" s="80"/>
      <c r="AC1038" s="80"/>
      <c r="AD1038" s="69"/>
      <c r="AE1038" s="69"/>
      <c r="AF1038" s="69"/>
      <c r="AG1038" s="95"/>
      <c r="AH1038" s="93"/>
      <c r="AI1038" s="81"/>
      <c r="AJ1038" s="80"/>
      <c r="AK1038" s="80"/>
      <c r="AL1038" s="78"/>
      <c r="AM1038" s="80"/>
      <c r="AN1038" s="80"/>
      <c r="AO1038" s="80"/>
      <c r="AP1038" s="80"/>
      <c r="AQ1038" s="80"/>
      <c r="AR1038" s="80"/>
      <c r="AS1038" s="78"/>
      <c r="AT1038" s="96"/>
      <c r="AU1038" s="97"/>
      <c r="AV1038" s="98"/>
      <c r="AW1038" s="99"/>
    </row>
    <row r="1039" spans="1:49">
      <c r="A1039" s="25"/>
      <c r="C1039" s="89"/>
      <c r="D1039" s="84"/>
      <c r="E1039" s="76"/>
      <c r="F1039" s="91"/>
      <c r="G1039" s="80"/>
      <c r="H1039" s="81"/>
      <c r="I1039" s="14"/>
      <c r="J1039" s="92"/>
      <c r="K1039" s="14"/>
      <c r="L1039" s="78"/>
      <c r="M1039" s="81"/>
      <c r="N1039" s="14"/>
      <c r="O1039" s="78"/>
      <c r="P1039" s="78"/>
      <c r="Q1039" s="93"/>
      <c r="R1039" s="80"/>
      <c r="S1039" s="80"/>
      <c r="T1039" s="69"/>
      <c r="U1039" s="78"/>
      <c r="V1039" s="69"/>
      <c r="W1039" s="80"/>
      <c r="X1039" s="80"/>
      <c r="Y1039" s="94"/>
      <c r="Z1039" s="80"/>
      <c r="AA1039" s="80"/>
      <c r="AB1039" s="80"/>
      <c r="AC1039" s="80"/>
      <c r="AD1039" s="69"/>
      <c r="AE1039" s="69"/>
      <c r="AF1039" s="69"/>
      <c r="AG1039" s="95"/>
      <c r="AH1039" s="93"/>
      <c r="AI1039" s="81"/>
      <c r="AJ1039" s="80"/>
      <c r="AK1039" s="80"/>
      <c r="AL1039" s="78"/>
      <c r="AM1039" s="80"/>
      <c r="AN1039" s="80"/>
      <c r="AO1039" s="80"/>
      <c r="AP1039" s="80"/>
      <c r="AQ1039" s="80"/>
      <c r="AR1039" s="80"/>
      <c r="AS1039" s="78"/>
      <c r="AT1039" s="96"/>
      <c r="AU1039" s="97"/>
      <c r="AV1039" s="98"/>
      <c r="AW1039" s="99"/>
    </row>
    <row r="1040" spans="1:49">
      <c r="A1040" s="25"/>
      <c r="C1040" s="89"/>
      <c r="D1040" s="84"/>
      <c r="E1040" s="76"/>
      <c r="F1040" s="91"/>
      <c r="G1040" s="80"/>
      <c r="H1040" s="81"/>
      <c r="I1040" s="14"/>
      <c r="J1040" s="92"/>
      <c r="K1040" s="14"/>
      <c r="L1040" s="78"/>
      <c r="M1040" s="81"/>
      <c r="N1040" s="14"/>
      <c r="O1040" s="78"/>
      <c r="P1040" s="78"/>
      <c r="Q1040" s="93"/>
      <c r="R1040" s="80"/>
      <c r="S1040" s="80"/>
      <c r="T1040" s="69"/>
      <c r="U1040" s="78"/>
      <c r="V1040" s="69"/>
      <c r="W1040" s="80"/>
      <c r="X1040" s="80"/>
      <c r="Y1040" s="94"/>
      <c r="Z1040" s="80"/>
      <c r="AA1040" s="80"/>
      <c r="AB1040" s="80"/>
      <c r="AC1040" s="80"/>
      <c r="AD1040" s="69"/>
      <c r="AE1040" s="69"/>
      <c r="AF1040" s="69"/>
      <c r="AG1040" s="95"/>
      <c r="AH1040" s="93"/>
      <c r="AI1040" s="81"/>
      <c r="AJ1040" s="80"/>
      <c r="AK1040" s="80"/>
      <c r="AL1040" s="78"/>
      <c r="AM1040" s="80"/>
      <c r="AN1040" s="80"/>
      <c r="AO1040" s="80"/>
      <c r="AP1040" s="80"/>
      <c r="AQ1040" s="80"/>
      <c r="AR1040" s="80"/>
      <c r="AS1040" s="78"/>
      <c r="AT1040" s="96"/>
      <c r="AU1040" s="97"/>
      <c r="AV1040" s="98"/>
      <c r="AW1040" s="99"/>
    </row>
    <row r="1041" spans="1:49">
      <c r="A1041" s="25"/>
      <c r="C1041" s="89"/>
      <c r="D1041" s="84"/>
      <c r="E1041" s="76"/>
      <c r="F1041" s="91"/>
      <c r="G1041" s="80"/>
      <c r="H1041" s="81"/>
      <c r="I1041" s="14"/>
      <c r="J1041" s="92"/>
      <c r="K1041" s="14"/>
      <c r="L1041" s="78"/>
      <c r="M1041" s="81"/>
      <c r="N1041" s="14"/>
      <c r="O1041" s="78"/>
      <c r="P1041" s="78"/>
      <c r="Q1041" s="93"/>
      <c r="R1041" s="80"/>
      <c r="S1041" s="80"/>
      <c r="T1041" s="69"/>
      <c r="U1041" s="78"/>
      <c r="V1041" s="69"/>
      <c r="W1041" s="80"/>
      <c r="X1041" s="80"/>
      <c r="Y1041" s="94"/>
      <c r="Z1041" s="80"/>
      <c r="AA1041" s="80"/>
      <c r="AB1041" s="80"/>
      <c r="AC1041" s="80"/>
      <c r="AD1041" s="69"/>
      <c r="AE1041" s="69"/>
      <c r="AF1041" s="69"/>
      <c r="AG1041" s="95"/>
      <c r="AH1041" s="93"/>
      <c r="AI1041" s="81"/>
      <c r="AJ1041" s="80"/>
      <c r="AK1041" s="80"/>
      <c r="AL1041" s="78"/>
      <c r="AM1041" s="80"/>
      <c r="AN1041" s="80"/>
      <c r="AO1041" s="80"/>
      <c r="AP1041" s="80"/>
      <c r="AQ1041" s="80"/>
      <c r="AR1041" s="80"/>
      <c r="AS1041" s="78"/>
      <c r="AT1041" s="96"/>
      <c r="AU1041" s="97"/>
      <c r="AV1041" s="98"/>
      <c r="AW1041" s="99"/>
    </row>
    <row r="1042" spans="1:49">
      <c r="A1042" s="25"/>
      <c r="C1042" s="89"/>
      <c r="D1042" s="84"/>
      <c r="E1042" s="76"/>
      <c r="F1042" s="91"/>
      <c r="G1042" s="80"/>
      <c r="H1042" s="81"/>
      <c r="I1042" s="14"/>
      <c r="J1042" s="92"/>
      <c r="K1042" s="14"/>
      <c r="L1042" s="78"/>
      <c r="M1042" s="81"/>
      <c r="N1042" s="14"/>
      <c r="O1042" s="78"/>
      <c r="P1042" s="78"/>
      <c r="Q1042" s="93"/>
      <c r="R1042" s="80"/>
      <c r="S1042" s="80"/>
      <c r="T1042" s="69"/>
      <c r="U1042" s="78"/>
      <c r="V1042" s="69"/>
      <c r="W1042" s="80"/>
      <c r="X1042" s="80"/>
      <c r="Y1042" s="94"/>
      <c r="Z1042" s="80"/>
      <c r="AA1042" s="80"/>
      <c r="AB1042" s="80"/>
      <c r="AC1042" s="80"/>
      <c r="AD1042" s="69"/>
      <c r="AE1042" s="69"/>
      <c r="AF1042" s="69"/>
      <c r="AG1042" s="95"/>
      <c r="AH1042" s="93"/>
      <c r="AI1042" s="81"/>
      <c r="AJ1042" s="80"/>
      <c r="AK1042" s="80"/>
      <c r="AL1042" s="78"/>
      <c r="AM1042" s="80"/>
      <c r="AN1042" s="80"/>
      <c r="AO1042" s="80"/>
      <c r="AP1042" s="80"/>
      <c r="AQ1042" s="80"/>
      <c r="AR1042" s="80"/>
      <c r="AS1042" s="78"/>
      <c r="AT1042" s="96"/>
      <c r="AU1042" s="97"/>
      <c r="AV1042" s="98"/>
      <c r="AW1042" s="99"/>
    </row>
    <row r="1043" spans="1:49">
      <c r="A1043" s="25"/>
      <c r="C1043" s="89"/>
      <c r="D1043" s="84"/>
      <c r="E1043" s="76"/>
      <c r="F1043" s="91"/>
      <c r="G1043" s="80"/>
      <c r="H1043" s="81"/>
      <c r="I1043" s="14"/>
      <c r="J1043" s="92"/>
      <c r="K1043" s="14"/>
      <c r="L1043" s="78"/>
      <c r="M1043" s="81"/>
      <c r="N1043" s="14"/>
      <c r="O1043" s="78"/>
      <c r="P1043" s="78"/>
      <c r="Q1043" s="93"/>
      <c r="R1043" s="80"/>
      <c r="S1043" s="80"/>
      <c r="T1043" s="69"/>
      <c r="U1043" s="78"/>
      <c r="V1043" s="69"/>
      <c r="W1043" s="80"/>
      <c r="X1043" s="80"/>
      <c r="Y1043" s="94"/>
      <c r="Z1043" s="80"/>
      <c r="AA1043" s="80"/>
      <c r="AB1043" s="80"/>
      <c r="AC1043" s="80"/>
      <c r="AD1043" s="69"/>
      <c r="AE1043" s="69"/>
      <c r="AF1043" s="69"/>
      <c r="AG1043" s="95"/>
      <c r="AH1043" s="93"/>
      <c r="AI1043" s="81"/>
      <c r="AJ1043" s="80"/>
      <c r="AK1043" s="80"/>
      <c r="AL1043" s="78"/>
      <c r="AM1043" s="80"/>
      <c r="AN1043" s="80"/>
      <c r="AO1043" s="80"/>
      <c r="AP1043" s="80"/>
      <c r="AQ1043" s="80"/>
      <c r="AR1043" s="80"/>
      <c r="AS1043" s="78"/>
      <c r="AT1043" s="96"/>
      <c r="AU1043" s="97"/>
      <c r="AV1043" s="98"/>
      <c r="AW1043" s="99"/>
    </row>
    <row r="1044" spans="1:49">
      <c r="A1044" s="25"/>
      <c r="C1044" s="89"/>
      <c r="D1044" s="84"/>
      <c r="E1044" s="76"/>
      <c r="F1044" s="91"/>
      <c r="G1044" s="80"/>
      <c r="H1044" s="81"/>
      <c r="I1044" s="14"/>
      <c r="J1044" s="92"/>
      <c r="K1044" s="14"/>
      <c r="L1044" s="78"/>
      <c r="M1044" s="81"/>
      <c r="N1044" s="14"/>
      <c r="O1044" s="78"/>
      <c r="P1044" s="78"/>
      <c r="Q1044" s="93"/>
      <c r="R1044" s="80"/>
      <c r="S1044" s="80"/>
      <c r="T1044" s="69"/>
      <c r="U1044" s="78"/>
      <c r="V1044" s="69"/>
      <c r="W1044" s="80"/>
      <c r="X1044" s="80"/>
      <c r="Y1044" s="94"/>
      <c r="Z1044" s="80"/>
      <c r="AA1044" s="80"/>
      <c r="AB1044" s="80"/>
      <c r="AC1044" s="80"/>
      <c r="AD1044" s="69"/>
      <c r="AE1044" s="69"/>
      <c r="AF1044" s="69"/>
      <c r="AG1044" s="95"/>
      <c r="AH1044" s="93"/>
      <c r="AI1044" s="81"/>
      <c r="AJ1044" s="80"/>
      <c r="AK1044" s="80"/>
      <c r="AL1044" s="78"/>
      <c r="AM1044" s="80"/>
      <c r="AN1044" s="80"/>
      <c r="AO1044" s="80"/>
      <c r="AP1044" s="80"/>
      <c r="AQ1044" s="80"/>
      <c r="AR1044" s="80"/>
      <c r="AS1044" s="78"/>
      <c r="AT1044" s="96"/>
      <c r="AU1044" s="97"/>
      <c r="AV1044" s="98"/>
      <c r="AW1044" s="99"/>
    </row>
    <row r="1045" spans="1:49">
      <c r="A1045" s="25"/>
      <c r="C1045" s="89"/>
      <c r="D1045" s="84"/>
      <c r="E1045" s="76"/>
      <c r="F1045" s="91"/>
      <c r="G1045" s="80"/>
      <c r="H1045" s="81"/>
      <c r="I1045" s="14"/>
      <c r="J1045" s="92"/>
      <c r="K1045" s="14"/>
      <c r="L1045" s="78"/>
      <c r="M1045" s="81"/>
      <c r="N1045" s="14"/>
      <c r="O1045" s="78"/>
      <c r="P1045" s="78"/>
      <c r="Q1045" s="93"/>
      <c r="R1045" s="80"/>
      <c r="S1045" s="80"/>
      <c r="T1045" s="69"/>
      <c r="U1045" s="78"/>
      <c r="V1045" s="69"/>
      <c r="W1045" s="80"/>
      <c r="X1045" s="80"/>
      <c r="Y1045" s="94"/>
      <c r="Z1045" s="80"/>
      <c r="AA1045" s="80"/>
      <c r="AB1045" s="80"/>
      <c r="AC1045" s="80"/>
      <c r="AD1045" s="69"/>
      <c r="AE1045" s="69"/>
      <c r="AF1045" s="69"/>
      <c r="AG1045" s="95"/>
      <c r="AH1045" s="93"/>
      <c r="AI1045" s="81"/>
      <c r="AJ1045" s="80"/>
      <c r="AK1045" s="80"/>
      <c r="AL1045" s="78"/>
      <c r="AM1045" s="80"/>
      <c r="AN1045" s="80"/>
      <c r="AO1045" s="80"/>
      <c r="AP1045" s="80"/>
      <c r="AQ1045" s="80"/>
      <c r="AR1045" s="80"/>
      <c r="AS1045" s="78"/>
      <c r="AT1045" s="96"/>
      <c r="AU1045" s="97"/>
      <c r="AV1045" s="98"/>
      <c r="AW1045" s="99"/>
    </row>
    <row r="1046" spans="1:49">
      <c r="A1046" s="25"/>
      <c r="C1046" s="89"/>
      <c r="D1046" s="84"/>
      <c r="E1046" s="76"/>
      <c r="F1046" s="91"/>
      <c r="G1046" s="80"/>
      <c r="H1046" s="81"/>
      <c r="I1046" s="14"/>
      <c r="J1046" s="92"/>
      <c r="K1046" s="14"/>
      <c r="L1046" s="78"/>
      <c r="M1046" s="81"/>
      <c r="N1046" s="14"/>
      <c r="O1046" s="78"/>
      <c r="P1046" s="78"/>
      <c r="Q1046" s="93"/>
      <c r="R1046" s="80"/>
      <c r="S1046" s="80"/>
      <c r="T1046" s="69"/>
      <c r="U1046" s="78"/>
      <c r="V1046" s="69"/>
      <c r="W1046" s="80"/>
      <c r="X1046" s="80"/>
      <c r="Y1046" s="94"/>
      <c r="Z1046" s="80"/>
      <c r="AA1046" s="80"/>
      <c r="AB1046" s="80"/>
      <c r="AC1046" s="80"/>
      <c r="AD1046" s="69"/>
      <c r="AE1046" s="69"/>
      <c r="AF1046" s="69"/>
      <c r="AG1046" s="95"/>
      <c r="AH1046" s="93"/>
      <c r="AI1046" s="81"/>
      <c r="AJ1046" s="80"/>
      <c r="AK1046" s="80"/>
      <c r="AL1046" s="78"/>
      <c r="AM1046" s="80"/>
      <c r="AN1046" s="80"/>
      <c r="AO1046" s="80"/>
      <c r="AP1046" s="80"/>
      <c r="AQ1046" s="80"/>
      <c r="AR1046" s="80"/>
      <c r="AS1046" s="78"/>
      <c r="AT1046" s="96"/>
      <c r="AU1046" s="97"/>
      <c r="AV1046" s="98"/>
      <c r="AW1046" s="99"/>
    </row>
    <row r="1047" spans="1:49">
      <c r="A1047" s="25"/>
      <c r="C1047" s="89"/>
      <c r="D1047" s="84"/>
      <c r="E1047" s="76"/>
      <c r="F1047" s="91"/>
      <c r="G1047" s="80"/>
      <c r="H1047" s="81"/>
      <c r="I1047" s="14"/>
      <c r="J1047" s="92"/>
      <c r="K1047" s="14"/>
      <c r="L1047" s="78"/>
      <c r="M1047" s="81"/>
      <c r="N1047" s="14"/>
      <c r="O1047" s="78"/>
      <c r="P1047" s="78"/>
      <c r="Q1047" s="93"/>
      <c r="R1047" s="80"/>
      <c r="S1047" s="80"/>
      <c r="T1047" s="69"/>
      <c r="U1047" s="78"/>
      <c r="V1047" s="69"/>
      <c r="W1047" s="80"/>
      <c r="X1047" s="80"/>
      <c r="Y1047" s="94"/>
      <c r="Z1047" s="80"/>
      <c r="AA1047" s="80"/>
      <c r="AB1047" s="80"/>
      <c r="AC1047" s="80"/>
      <c r="AD1047" s="69"/>
      <c r="AE1047" s="69"/>
      <c r="AF1047" s="69"/>
      <c r="AG1047" s="95"/>
      <c r="AH1047" s="93"/>
      <c r="AI1047" s="81"/>
      <c r="AJ1047" s="80"/>
      <c r="AK1047" s="80"/>
      <c r="AL1047" s="78"/>
      <c r="AM1047" s="80"/>
      <c r="AN1047" s="80"/>
      <c r="AO1047" s="80"/>
      <c r="AP1047" s="80"/>
      <c r="AQ1047" s="80"/>
      <c r="AR1047" s="80"/>
      <c r="AS1047" s="78"/>
      <c r="AT1047" s="96"/>
      <c r="AU1047" s="97"/>
      <c r="AV1047" s="98"/>
      <c r="AW1047" s="99"/>
    </row>
    <row r="1048" spans="1:49">
      <c r="A1048" s="25"/>
      <c r="C1048" s="89"/>
      <c r="D1048" s="84"/>
      <c r="E1048" s="76"/>
      <c r="F1048" s="91"/>
      <c r="G1048" s="80"/>
      <c r="H1048" s="81"/>
      <c r="I1048" s="14"/>
      <c r="J1048" s="92"/>
      <c r="K1048" s="14"/>
      <c r="L1048" s="78"/>
      <c r="M1048" s="81"/>
      <c r="N1048" s="14"/>
      <c r="O1048" s="78"/>
      <c r="P1048" s="78"/>
      <c r="Q1048" s="93"/>
      <c r="R1048" s="80"/>
      <c r="S1048" s="80"/>
      <c r="T1048" s="69"/>
      <c r="U1048" s="78"/>
      <c r="V1048" s="69"/>
      <c r="W1048" s="80"/>
      <c r="X1048" s="80"/>
      <c r="Y1048" s="94"/>
      <c r="Z1048" s="80"/>
      <c r="AA1048" s="80"/>
      <c r="AB1048" s="80"/>
      <c r="AC1048" s="80"/>
      <c r="AD1048" s="69"/>
      <c r="AE1048" s="69"/>
      <c r="AF1048" s="69"/>
      <c r="AG1048" s="95"/>
      <c r="AH1048" s="93"/>
      <c r="AI1048" s="81"/>
      <c r="AJ1048" s="80"/>
      <c r="AK1048" s="80"/>
      <c r="AL1048" s="78"/>
      <c r="AM1048" s="80"/>
      <c r="AN1048" s="80"/>
      <c r="AO1048" s="80"/>
      <c r="AP1048" s="80"/>
      <c r="AQ1048" s="80"/>
      <c r="AR1048" s="80"/>
      <c r="AS1048" s="78"/>
      <c r="AT1048" s="96"/>
      <c r="AU1048" s="97"/>
      <c r="AV1048" s="98"/>
      <c r="AW1048" s="99"/>
    </row>
    <row r="1049" spans="1:49">
      <c r="A1049" s="25"/>
      <c r="C1049" s="89"/>
      <c r="D1049" s="84"/>
      <c r="E1049" s="76"/>
      <c r="F1049" s="91"/>
      <c r="G1049" s="80"/>
      <c r="H1049" s="81"/>
      <c r="I1049" s="14"/>
      <c r="J1049" s="92"/>
      <c r="K1049" s="14"/>
      <c r="L1049" s="78"/>
      <c r="M1049" s="81"/>
      <c r="N1049" s="14"/>
      <c r="O1049" s="78"/>
      <c r="P1049" s="78"/>
      <c r="Q1049" s="93"/>
      <c r="R1049" s="80"/>
      <c r="S1049" s="80"/>
      <c r="T1049" s="69"/>
      <c r="U1049" s="78"/>
      <c r="V1049" s="69"/>
      <c r="W1049" s="80"/>
      <c r="X1049" s="80"/>
      <c r="Y1049" s="94"/>
      <c r="Z1049" s="80"/>
      <c r="AA1049" s="80"/>
      <c r="AB1049" s="80"/>
      <c r="AC1049" s="80"/>
      <c r="AD1049" s="69"/>
      <c r="AE1049" s="69"/>
      <c r="AF1049" s="69"/>
      <c r="AG1049" s="95"/>
      <c r="AH1049" s="93"/>
      <c r="AI1049" s="81"/>
      <c r="AJ1049" s="80"/>
      <c r="AK1049" s="80"/>
      <c r="AL1049" s="78"/>
      <c r="AM1049" s="80"/>
      <c r="AN1049" s="80"/>
      <c r="AO1049" s="80"/>
      <c r="AP1049" s="80"/>
      <c r="AQ1049" s="80"/>
      <c r="AR1049" s="80"/>
      <c r="AS1049" s="78"/>
      <c r="AT1049" s="96"/>
      <c r="AU1049" s="97"/>
      <c r="AV1049" s="98"/>
      <c r="AW1049" s="99"/>
    </row>
    <row r="1050" spans="1:49">
      <c r="A1050" s="25"/>
      <c r="C1050" s="89"/>
      <c r="D1050" s="84"/>
      <c r="E1050" s="76"/>
      <c r="F1050" s="91"/>
      <c r="G1050" s="80"/>
      <c r="H1050" s="81"/>
      <c r="I1050" s="14"/>
      <c r="J1050" s="92"/>
      <c r="K1050" s="14"/>
      <c r="L1050" s="78"/>
      <c r="M1050" s="81"/>
      <c r="N1050" s="14"/>
      <c r="O1050" s="78"/>
      <c r="P1050" s="78"/>
      <c r="Q1050" s="93"/>
      <c r="R1050" s="80"/>
      <c r="S1050" s="80"/>
      <c r="T1050" s="69"/>
      <c r="U1050" s="78"/>
      <c r="V1050" s="69"/>
      <c r="W1050" s="80"/>
      <c r="X1050" s="80"/>
      <c r="Y1050" s="94"/>
      <c r="Z1050" s="80"/>
      <c r="AA1050" s="80"/>
      <c r="AB1050" s="80"/>
      <c r="AC1050" s="80"/>
      <c r="AD1050" s="69"/>
      <c r="AE1050" s="69"/>
      <c r="AF1050" s="69"/>
      <c r="AG1050" s="95"/>
      <c r="AH1050" s="93"/>
      <c r="AI1050" s="81"/>
      <c r="AJ1050" s="80"/>
      <c r="AK1050" s="80"/>
      <c r="AL1050" s="78"/>
      <c r="AM1050" s="80"/>
      <c r="AN1050" s="80"/>
      <c r="AO1050" s="80"/>
      <c r="AP1050" s="80"/>
      <c r="AQ1050" s="80"/>
      <c r="AR1050" s="80"/>
      <c r="AS1050" s="78"/>
      <c r="AT1050" s="96"/>
      <c r="AU1050" s="97"/>
      <c r="AV1050" s="98"/>
      <c r="AW1050" s="99"/>
    </row>
    <row r="1051" spans="1:49">
      <c r="A1051" s="25"/>
      <c r="C1051" s="89"/>
      <c r="D1051" s="84"/>
      <c r="E1051" s="76"/>
      <c r="F1051" s="91"/>
      <c r="G1051" s="80"/>
      <c r="H1051" s="81"/>
      <c r="I1051" s="14"/>
      <c r="J1051" s="92"/>
      <c r="K1051" s="14"/>
      <c r="L1051" s="78"/>
      <c r="M1051" s="81"/>
      <c r="N1051" s="14"/>
      <c r="O1051" s="78"/>
      <c r="P1051" s="78"/>
      <c r="Q1051" s="93"/>
      <c r="R1051" s="80"/>
      <c r="S1051" s="80"/>
      <c r="T1051" s="69"/>
      <c r="U1051" s="78"/>
      <c r="V1051" s="69"/>
      <c r="W1051" s="80"/>
      <c r="X1051" s="80"/>
      <c r="Y1051" s="94"/>
      <c r="Z1051" s="80"/>
      <c r="AA1051" s="80"/>
      <c r="AB1051" s="80"/>
      <c r="AC1051" s="80"/>
      <c r="AD1051" s="69"/>
      <c r="AE1051" s="69"/>
      <c r="AF1051" s="69"/>
      <c r="AG1051" s="95"/>
      <c r="AH1051" s="93"/>
      <c r="AI1051" s="81"/>
      <c r="AJ1051" s="80"/>
      <c r="AK1051" s="80"/>
      <c r="AL1051" s="78"/>
      <c r="AM1051" s="80"/>
      <c r="AN1051" s="80"/>
      <c r="AO1051" s="80"/>
      <c r="AP1051" s="80"/>
      <c r="AQ1051" s="80"/>
      <c r="AR1051" s="80"/>
      <c r="AS1051" s="78"/>
      <c r="AT1051" s="96"/>
      <c r="AU1051" s="97"/>
      <c r="AV1051" s="98"/>
      <c r="AW1051" s="99"/>
    </row>
    <row r="1052" spans="1:49">
      <c r="A1052" s="25"/>
      <c r="C1052" s="89"/>
      <c r="D1052" s="84"/>
      <c r="E1052" s="76"/>
      <c r="F1052" s="91"/>
      <c r="G1052" s="80"/>
      <c r="H1052" s="81"/>
      <c r="I1052" s="14"/>
      <c r="J1052" s="92"/>
      <c r="K1052" s="14"/>
      <c r="L1052" s="78"/>
      <c r="M1052" s="81"/>
      <c r="N1052" s="14"/>
      <c r="O1052" s="78"/>
      <c r="P1052" s="78"/>
      <c r="Q1052" s="93"/>
      <c r="R1052" s="80"/>
      <c r="S1052" s="80"/>
      <c r="T1052" s="69"/>
      <c r="U1052" s="78"/>
      <c r="V1052" s="69"/>
      <c r="W1052" s="80"/>
      <c r="X1052" s="80"/>
      <c r="Y1052" s="94"/>
      <c r="Z1052" s="80"/>
      <c r="AA1052" s="80"/>
      <c r="AB1052" s="80"/>
      <c r="AC1052" s="80"/>
      <c r="AD1052" s="69"/>
      <c r="AE1052" s="69"/>
      <c r="AF1052" s="69"/>
      <c r="AG1052" s="95"/>
      <c r="AH1052" s="93"/>
      <c r="AI1052" s="81"/>
      <c r="AJ1052" s="80"/>
      <c r="AK1052" s="80"/>
      <c r="AL1052" s="78"/>
      <c r="AM1052" s="80"/>
      <c r="AN1052" s="80"/>
      <c r="AO1052" s="80"/>
      <c r="AP1052" s="80"/>
      <c r="AQ1052" s="80"/>
      <c r="AR1052" s="80"/>
      <c r="AS1052" s="78"/>
      <c r="AT1052" s="96"/>
      <c r="AU1052" s="97"/>
      <c r="AV1052" s="98"/>
      <c r="AW1052" s="99"/>
    </row>
    <row r="1053" spans="1:49">
      <c r="A1053" s="25"/>
      <c r="C1053" s="89"/>
      <c r="D1053" s="84"/>
      <c r="E1053" s="76"/>
      <c r="F1053" s="91"/>
      <c r="G1053" s="80"/>
      <c r="H1053" s="81"/>
      <c r="I1053" s="14"/>
      <c r="J1053" s="92"/>
      <c r="K1053" s="14"/>
      <c r="L1053" s="78"/>
      <c r="M1053" s="81"/>
      <c r="N1053" s="14"/>
      <c r="O1053" s="78"/>
      <c r="P1053" s="78"/>
      <c r="Q1053" s="93"/>
      <c r="R1053" s="80"/>
      <c r="S1053" s="80"/>
      <c r="T1053" s="69"/>
      <c r="U1053" s="78"/>
      <c r="V1053" s="69"/>
      <c r="W1053" s="80"/>
      <c r="X1053" s="80"/>
      <c r="Y1053" s="94"/>
      <c r="Z1053" s="80"/>
      <c r="AA1053" s="80"/>
      <c r="AB1053" s="80"/>
      <c r="AC1053" s="80"/>
      <c r="AD1053" s="69"/>
      <c r="AE1053" s="69"/>
      <c r="AF1053" s="69"/>
      <c r="AG1053" s="95"/>
      <c r="AH1053" s="93"/>
      <c r="AI1053" s="81"/>
      <c r="AJ1053" s="80"/>
      <c r="AK1053" s="80"/>
      <c r="AL1053" s="78"/>
      <c r="AM1053" s="80"/>
      <c r="AN1053" s="80"/>
      <c r="AO1053" s="80"/>
      <c r="AP1053" s="80"/>
      <c r="AQ1053" s="80"/>
      <c r="AR1053" s="80"/>
      <c r="AS1053" s="78"/>
      <c r="AT1053" s="96"/>
      <c r="AU1053" s="97"/>
      <c r="AV1053" s="98"/>
      <c r="AW1053" s="99"/>
    </row>
    <row r="1054" spans="1:49">
      <c r="A1054" s="25"/>
      <c r="C1054" s="89"/>
      <c r="D1054" s="84"/>
      <c r="E1054" s="76"/>
      <c r="F1054" s="91"/>
      <c r="G1054" s="80"/>
      <c r="H1054" s="81"/>
      <c r="I1054" s="14"/>
      <c r="J1054" s="92"/>
      <c r="K1054" s="14"/>
      <c r="L1054" s="78"/>
      <c r="M1054" s="81"/>
      <c r="N1054" s="14"/>
      <c r="O1054" s="78"/>
      <c r="P1054" s="78"/>
      <c r="Q1054" s="93"/>
      <c r="R1054" s="80"/>
      <c r="S1054" s="80"/>
      <c r="T1054" s="69"/>
      <c r="U1054" s="78"/>
      <c r="V1054" s="69"/>
      <c r="W1054" s="80"/>
      <c r="X1054" s="80"/>
      <c r="Y1054" s="94"/>
      <c r="Z1054" s="80"/>
      <c r="AA1054" s="80"/>
      <c r="AB1054" s="80"/>
      <c r="AC1054" s="80"/>
      <c r="AD1054" s="69"/>
      <c r="AE1054" s="69"/>
      <c r="AF1054" s="69"/>
      <c r="AG1054" s="95"/>
      <c r="AH1054" s="93"/>
      <c r="AI1054" s="81"/>
      <c r="AJ1054" s="80"/>
      <c r="AK1054" s="80"/>
      <c r="AL1054" s="78"/>
      <c r="AM1054" s="80"/>
      <c r="AN1054" s="80"/>
      <c r="AO1054" s="80"/>
      <c r="AP1054" s="80"/>
      <c r="AQ1054" s="80"/>
      <c r="AR1054" s="80"/>
      <c r="AS1054" s="78"/>
      <c r="AT1054" s="96"/>
      <c r="AU1054" s="97"/>
      <c r="AV1054" s="98"/>
      <c r="AW1054" s="99"/>
    </row>
    <row r="1055" spans="1:49">
      <c r="A1055" s="25"/>
      <c r="C1055" s="89"/>
      <c r="D1055" s="84"/>
      <c r="E1055" s="76"/>
      <c r="F1055" s="91"/>
      <c r="G1055" s="80"/>
      <c r="H1055" s="81"/>
      <c r="I1055" s="14"/>
      <c r="J1055" s="92"/>
      <c r="K1055" s="14"/>
      <c r="L1055" s="78"/>
      <c r="M1055" s="81"/>
      <c r="N1055" s="14"/>
      <c r="O1055" s="78"/>
      <c r="P1055" s="78"/>
      <c r="Q1055" s="93"/>
      <c r="R1055" s="80"/>
      <c r="S1055" s="80"/>
      <c r="T1055" s="69"/>
      <c r="U1055" s="78"/>
      <c r="V1055" s="69"/>
      <c r="W1055" s="80"/>
      <c r="X1055" s="80"/>
      <c r="Y1055" s="94"/>
      <c r="Z1055" s="80"/>
      <c r="AA1055" s="80"/>
      <c r="AB1055" s="80"/>
      <c r="AC1055" s="80"/>
      <c r="AD1055" s="69"/>
      <c r="AE1055" s="69"/>
      <c r="AF1055" s="69"/>
      <c r="AG1055" s="95"/>
      <c r="AH1055" s="93"/>
      <c r="AI1055" s="81"/>
      <c r="AJ1055" s="80"/>
      <c r="AK1055" s="80"/>
      <c r="AL1055" s="78"/>
      <c r="AM1055" s="80"/>
      <c r="AN1055" s="80"/>
      <c r="AO1055" s="80"/>
      <c r="AP1055" s="80"/>
      <c r="AQ1055" s="80"/>
      <c r="AR1055" s="80"/>
      <c r="AS1055" s="78"/>
      <c r="AT1055" s="96"/>
      <c r="AU1055" s="97"/>
      <c r="AV1055" s="98"/>
      <c r="AW1055" s="99"/>
    </row>
    <row r="1056" spans="1:49">
      <c r="A1056" s="25"/>
      <c r="C1056" s="89"/>
      <c r="D1056" s="84"/>
      <c r="E1056" s="76"/>
      <c r="F1056" s="91"/>
      <c r="G1056" s="80"/>
      <c r="H1056" s="81"/>
      <c r="I1056" s="14"/>
      <c r="J1056" s="92"/>
      <c r="K1056" s="14"/>
      <c r="L1056" s="78"/>
      <c r="M1056" s="81"/>
      <c r="N1056" s="14"/>
      <c r="O1056" s="78"/>
      <c r="P1056" s="78"/>
      <c r="Q1056" s="93"/>
      <c r="R1056" s="80"/>
      <c r="S1056" s="80"/>
      <c r="T1056" s="69"/>
      <c r="U1056" s="78"/>
      <c r="V1056" s="69"/>
      <c r="W1056" s="80"/>
      <c r="X1056" s="80"/>
      <c r="Y1056" s="94"/>
      <c r="Z1056" s="80"/>
      <c r="AA1056" s="80"/>
      <c r="AB1056" s="80"/>
      <c r="AC1056" s="80"/>
      <c r="AD1056" s="69"/>
      <c r="AE1056" s="69"/>
      <c r="AF1056" s="69"/>
      <c r="AG1056" s="95"/>
      <c r="AH1056" s="93"/>
      <c r="AI1056" s="81"/>
      <c r="AJ1056" s="80"/>
      <c r="AK1056" s="80"/>
      <c r="AL1056" s="78"/>
      <c r="AM1056" s="80"/>
      <c r="AN1056" s="80"/>
      <c r="AO1056" s="80"/>
      <c r="AP1056" s="80"/>
      <c r="AQ1056" s="80"/>
      <c r="AR1056" s="80"/>
      <c r="AS1056" s="78"/>
      <c r="AT1056" s="96"/>
      <c r="AU1056" s="97"/>
      <c r="AV1056" s="98"/>
      <c r="AW1056" s="99"/>
    </row>
    <row r="1057" spans="1:49">
      <c r="A1057" s="25"/>
      <c r="C1057" s="89"/>
      <c r="D1057" s="84"/>
      <c r="E1057" s="76"/>
      <c r="F1057" s="91"/>
      <c r="G1057" s="80"/>
      <c r="H1057" s="81"/>
      <c r="I1057" s="14"/>
      <c r="J1057" s="92"/>
      <c r="K1057" s="14"/>
      <c r="L1057" s="78"/>
      <c r="M1057" s="81"/>
      <c r="N1057" s="14"/>
      <c r="O1057" s="78"/>
      <c r="P1057" s="78"/>
      <c r="Q1057" s="93"/>
      <c r="R1057" s="80"/>
      <c r="S1057" s="80"/>
      <c r="T1057" s="69"/>
      <c r="U1057" s="78"/>
      <c r="V1057" s="69"/>
      <c r="W1057" s="80"/>
      <c r="X1057" s="80"/>
      <c r="Y1057" s="94"/>
      <c r="Z1057" s="80"/>
      <c r="AA1057" s="80"/>
      <c r="AB1057" s="80"/>
      <c r="AC1057" s="80"/>
      <c r="AD1057" s="69"/>
      <c r="AE1057" s="69"/>
      <c r="AF1057" s="69"/>
      <c r="AG1057" s="95"/>
      <c r="AH1057" s="93"/>
      <c r="AI1057" s="81"/>
      <c r="AJ1057" s="80"/>
      <c r="AK1057" s="80"/>
      <c r="AL1057" s="78"/>
      <c r="AM1057" s="80"/>
      <c r="AN1057" s="80"/>
      <c r="AO1057" s="80"/>
      <c r="AP1057" s="80"/>
      <c r="AQ1057" s="80"/>
      <c r="AR1057" s="80"/>
      <c r="AS1057" s="78"/>
      <c r="AT1057" s="96"/>
      <c r="AU1057" s="97"/>
      <c r="AV1057" s="98"/>
      <c r="AW1057" s="99"/>
    </row>
    <row r="1058" spans="1:49">
      <c r="A1058" s="25"/>
      <c r="C1058" s="89"/>
      <c r="D1058" s="84"/>
      <c r="E1058" s="76"/>
      <c r="F1058" s="91"/>
      <c r="G1058" s="80"/>
      <c r="H1058" s="81"/>
      <c r="I1058" s="14"/>
      <c r="J1058" s="92"/>
      <c r="K1058" s="14"/>
      <c r="L1058" s="78"/>
      <c r="M1058" s="81"/>
      <c r="N1058" s="14"/>
      <c r="O1058" s="78"/>
      <c r="P1058" s="78"/>
      <c r="Q1058" s="93"/>
      <c r="R1058" s="80"/>
      <c r="S1058" s="80"/>
      <c r="T1058" s="69"/>
      <c r="U1058" s="78"/>
      <c r="V1058" s="69"/>
      <c r="W1058" s="80"/>
      <c r="X1058" s="80"/>
      <c r="Y1058" s="94"/>
      <c r="Z1058" s="80"/>
      <c r="AA1058" s="80"/>
      <c r="AB1058" s="80"/>
      <c r="AC1058" s="80"/>
      <c r="AD1058" s="69"/>
      <c r="AE1058" s="69"/>
      <c r="AF1058" s="69"/>
      <c r="AG1058" s="95"/>
      <c r="AH1058" s="93"/>
      <c r="AI1058" s="81"/>
      <c r="AJ1058" s="80"/>
      <c r="AK1058" s="80"/>
      <c r="AL1058" s="78"/>
      <c r="AM1058" s="80"/>
      <c r="AN1058" s="80"/>
      <c r="AO1058" s="80"/>
      <c r="AP1058" s="80"/>
      <c r="AQ1058" s="80"/>
      <c r="AR1058" s="80"/>
      <c r="AS1058" s="78"/>
      <c r="AT1058" s="96"/>
      <c r="AU1058" s="97"/>
      <c r="AV1058" s="98"/>
      <c r="AW1058" s="99"/>
    </row>
    <row r="1059" spans="1:49">
      <c r="A1059" s="25"/>
      <c r="C1059" s="89"/>
      <c r="D1059" s="84"/>
      <c r="E1059" s="76"/>
      <c r="F1059" s="91"/>
      <c r="G1059" s="80"/>
      <c r="H1059" s="81"/>
      <c r="I1059" s="14"/>
      <c r="J1059" s="92"/>
      <c r="K1059" s="14"/>
      <c r="L1059" s="78"/>
      <c r="M1059" s="81"/>
      <c r="N1059" s="14"/>
      <c r="O1059" s="78"/>
      <c r="P1059" s="78"/>
      <c r="Q1059" s="93"/>
      <c r="R1059" s="80"/>
      <c r="S1059" s="80"/>
      <c r="T1059" s="69"/>
      <c r="U1059" s="78"/>
      <c r="V1059" s="69"/>
      <c r="W1059" s="80"/>
      <c r="X1059" s="80"/>
      <c r="Y1059" s="94"/>
      <c r="Z1059" s="80"/>
      <c r="AA1059" s="80"/>
      <c r="AB1059" s="80"/>
      <c r="AC1059" s="80"/>
      <c r="AD1059" s="69"/>
      <c r="AE1059" s="69"/>
      <c r="AF1059" s="69"/>
      <c r="AG1059" s="95"/>
      <c r="AH1059" s="93"/>
      <c r="AI1059" s="81"/>
      <c r="AJ1059" s="80"/>
      <c r="AK1059" s="80"/>
      <c r="AL1059" s="78"/>
      <c r="AM1059" s="80"/>
      <c r="AN1059" s="80"/>
      <c r="AO1059" s="80"/>
      <c r="AP1059" s="80"/>
      <c r="AQ1059" s="80"/>
      <c r="AR1059" s="80"/>
      <c r="AS1059" s="78"/>
      <c r="AT1059" s="96"/>
      <c r="AU1059" s="97"/>
      <c r="AV1059" s="98"/>
      <c r="AW1059" s="99"/>
    </row>
    <row r="1060" spans="1:49">
      <c r="A1060" s="25"/>
      <c r="C1060" s="89"/>
      <c r="D1060" s="84"/>
      <c r="E1060" s="76"/>
      <c r="F1060" s="91"/>
      <c r="G1060" s="80"/>
      <c r="H1060" s="81"/>
      <c r="I1060" s="14"/>
      <c r="J1060" s="92"/>
      <c r="K1060" s="14"/>
      <c r="L1060" s="78"/>
      <c r="M1060" s="81"/>
      <c r="N1060" s="14"/>
      <c r="O1060" s="78"/>
      <c r="P1060" s="78"/>
      <c r="Q1060" s="93"/>
      <c r="R1060" s="80"/>
      <c r="S1060" s="80"/>
      <c r="T1060" s="69"/>
      <c r="U1060" s="78"/>
      <c r="V1060" s="69"/>
      <c r="W1060" s="80"/>
      <c r="X1060" s="80"/>
      <c r="Y1060" s="94"/>
      <c r="Z1060" s="80"/>
      <c r="AA1060" s="80"/>
      <c r="AB1060" s="80"/>
      <c r="AC1060" s="80"/>
      <c r="AD1060" s="69"/>
      <c r="AE1060" s="69"/>
      <c r="AF1060" s="69"/>
      <c r="AG1060" s="95"/>
      <c r="AH1060" s="93"/>
      <c r="AI1060" s="81"/>
      <c r="AJ1060" s="80"/>
      <c r="AK1060" s="80"/>
      <c r="AL1060" s="78"/>
      <c r="AM1060" s="80"/>
      <c r="AN1060" s="80"/>
      <c r="AO1060" s="80"/>
      <c r="AP1060" s="80"/>
      <c r="AQ1060" s="80"/>
      <c r="AR1060" s="80"/>
      <c r="AS1060" s="78"/>
      <c r="AT1060" s="96"/>
      <c r="AU1060" s="97"/>
      <c r="AV1060" s="98"/>
      <c r="AW1060" s="99"/>
    </row>
    <row r="1061" spans="1:49">
      <c r="A1061" s="25"/>
      <c r="C1061" s="89"/>
      <c r="D1061" s="84"/>
      <c r="E1061" s="76"/>
      <c r="F1061" s="91"/>
      <c r="G1061" s="80"/>
      <c r="H1061" s="81"/>
      <c r="I1061" s="14"/>
      <c r="J1061" s="92"/>
      <c r="K1061" s="14"/>
      <c r="L1061" s="78"/>
      <c r="M1061" s="81"/>
      <c r="N1061" s="14"/>
      <c r="O1061" s="78"/>
      <c r="P1061" s="78"/>
      <c r="Q1061" s="93"/>
      <c r="R1061" s="80"/>
      <c r="S1061" s="80"/>
      <c r="T1061" s="69"/>
      <c r="U1061" s="78"/>
      <c r="V1061" s="69"/>
      <c r="W1061" s="80"/>
      <c r="X1061" s="80"/>
      <c r="Y1061" s="94"/>
      <c r="Z1061" s="80"/>
      <c r="AA1061" s="80"/>
      <c r="AB1061" s="80"/>
      <c r="AC1061" s="80"/>
      <c r="AD1061" s="69"/>
      <c r="AE1061" s="69"/>
      <c r="AF1061" s="69"/>
      <c r="AG1061" s="95"/>
      <c r="AH1061" s="93"/>
      <c r="AI1061" s="81"/>
      <c r="AJ1061" s="80"/>
      <c r="AK1061" s="80"/>
      <c r="AL1061" s="78"/>
      <c r="AM1061" s="80"/>
      <c r="AN1061" s="80"/>
      <c r="AO1061" s="80"/>
      <c r="AP1061" s="80"/>
      <c r="AQ1061" s="80"/>
      <c r="AR1061" s="80"/>
      <c r="AS1061" s="78"/>
      <c r="AT1061" s="96"/>
      <c r="AU1061" s="97"/>
      <c r="AV1061" s="98"/>
      <c r="AW1061" s="99"/>
    </row>
    <row r="1062" spans="1:49">
      <c r="A1062" s="25"/>
      <c r="C1062" s="89"/>
      <c r="D1062" s="84"/>
      <c r="E1062" s="76"/>
      <c r="F1062" s="91"/>
      <c r="G1062" s="80"/>
      <c r="H1062" s="81"/>
      <c r="I1062" s="14"/>
      <c r="J1062" s="92"/>
      <c r="K1062" s="14"/>
      <c r="L1062" s="78"/>
      <c r="M1062" s="81"/>
      <c r="N1062" s="14"/>
      <c r="O1062" s="78"/>
      <c r="P1062" s="78"/>
      <c r="Q1062" s="93"/>
      <c r="R1062" s="80"/>
      <c r="S1062" s="80"/>
      <c r="T1062" s="69"/>
      <c r="U1062" s="78"/>
      <c r="V1062" s="69"/>
      <c r="W1062" s="80"/>
      <c r="X1062" s="80"/>
      <c r="Y1062" s="94"/>
      <c r="Z1062" s="80"/>
      <c r="AA1062" s="80"/>
      <c r="AB1062" s="80"/>
      <c r="AC1062" s="80"/>
      <c r="AD1062" s="69"/>
      <c r="AE1062" s="69"/>
      <c r="AF1062" s="69"/>
      <c r="AG1062" s="95"/>
      <c r="AH1062" s="93"/>
      <c r="AI1062" s="81"/>
      <c r="AJ1062" s="80"/>
      <c r="AK1062" s="80"/>
      <c r="AL1062" s="78"/>
      <c r="AM1062" s="80"/>
      <c r="AN1062" s="80"/>
      <c r="AO1062" s="80"/>
      <c r="AP1062" s="80"/>
      <c r="AQ1062" s="80"/>
      <c r="AR1062" s="80"/>
      <c r="AS1062" s="78"/>
      <c r="AT1062" s="96"/>
      <c r="AU1062" s="97"/>
      <c r="AV1062" s="98"/>
      <c r="AW1062" s="99"/>
    </row>
    <row r="1063" spans="1:49">
      <c r="A1063" s="25"/>
      <c r="C1063" s="89"/>
      <c r="D1063" s="84"/>
      <c r="E1063" s="76"/>
      <c r="F1063" s="91"/>
      <c r="G1063" s="80"/>
      <c r="H1063" s="81"/>
      <c r="I1063" s="14"/>
      <c r="J1063" s="92"/>
      <c r="K1063" s="14"/>
      <c r="L1063" s="78"/>
      <c r="M1063" s="81"/>
      <c r="N1063" s="14"/>
      <c r="O1063" s="78"/>
      <c r="P1063" s="78"/>
      <c r="Q1063" s="93"/>
      <c r="R1063" s="80"/>
      <c r="S1063" s="80"/>
      <c r="T1063" s="69"/>
      <c r="U1063" s="78"/>
      <c r="V1063" s="69"/>
      <c r="W1063" s="80"/>
      <c r="X1063" s="80"/>
      <c r="Y1063" s="94"/>
      <c r="Z1063" s="80"/>
      <c r="AA1063" s="80"/>
      <c r="AB1063" s="80"/>
      <c r="AC1063" s="80"/>
      <c r="AD1063" s="69"/>
      <c r="AE1063" s="69"/>
      <c r="AF1063" s="69"/>
      <c r="AG1063" s="95"/>
      <c r="AH1063" s="93"/>
      <c r="AI1063" s="81"/>
      <c r="AJ1063" s="80"/>
      <c r="AK1063" s="80"/>
      <c r="AL1063" s="78"/>
      <c r="AM1063" s="80"/>
      <c r="AN1063" s="80"/>
      <c r="AO1063" s="80"/>
      <c r="AP1063" s="80"/>
      <c r="AQ1063" s="80"/>
      <c r="AR1063" s="80"/>
      <c r="AS1063" s="78"/>
      <c r="AT1063" s="96"/>
      <c r="AU1063" s="97"/>
      <c r="AV1063" s="98"/>
      <c r="AW1063" s="99"/>
    </row>
    <row r="1064" spans="1:49">
      <c r="A1064" s="25"/>
      <c r="C1064" s="89"/>
      <c r="D1064" s="84"/>
      <c r="E1064" s="76"/>
      <c r="F1064" s="91"/>
      <c r="G1064" s="80"/>
      <c r="H1064" s="81"/>
      <c r="I1064" s="14"/>
      <c r="J1064" s="92"/>
      <c r="K1064" s="14"/>
      <c r="L1064" s="78"/>
      <c r="M1064" s="81"/>
      <c r="N1064" s="14"/>
      <c r="O1064" s="78"/>
      <c r="P1064" s="78"/>
      <c r="Q1064" s="93"/>
      <c r="R1064" s="80"/>
      <c r="S1064" s="80"/>
      <c r="T1064" s="69"/>
      <c r="U1064" s="78"/>
      <c r="V1064" s="69"/>
      <c r="W1064" s="80"/>
      <c r="X1064" s="80"/>
      <c r="Y1064" s="94"/>
      <c r="Z1064" s="80"/>
      <c r="AA1064" s="80"/>
      <c r="AB1064" s="80"/>
      <c r="AC1064" s="80"/>
      <c r="AD1064" s="69"/>
      <c r="AE1064" s="69"/>
      <c r="AF1064" s="69"/>
      <c r="AG1064" s="95"/>
      <c r="AH1064" s="93"/>
      <c r="AI1064" s="81"/>
      <c r="AJ1064" s="80"/>
      <c r="AK1064" s="80"/>
      <c r="AL1064" s="78"/>
      <c r="AM1064" s="80"/>
      <c r="AN1064" s="80"/>
      <c r="AO1064" s="80"/>
      <c r="AP1064" s="80"/>
      <c r="AQ1064" s="80"/>
      <c r="AR1064" s="80"/>
      <c r="AS1064" s="78"/>
      <c r="AT1064" s="96"/>
      <c r="AU1064" s="97"/>
      <c r="AV1064" s="98"/>
      <c r="AW1064" s="99"/>
    </row>
    <row r="1065" spans="1:49">
      <c r="A1065" s="25"/>
      <c r="C1065" s="89"/>
      <c r="D1065" s="84"/>
      <c r="E1065" s="76"/>
      <c r="F1065" s="91"/>
      <c r="G1065" s="80"/>
      <c r="H1065" s="81"/>
      <c r="I1065" s="14"/>
      <c r="J1065" s="92"/>
      <c r="K1065" s="14"/>
      <c r="L1065" s="78"/>
      <c r="M1065" s="81"/>
      <c r="N1065" s="14"/>
      <c r="O1065" s="78"/>
      <c r="P1065" s="78"/>
      <c r="Q1065" s="93"/>
      <c r="R1065" s="80"/>
      <c r="S1065" s="80"/>
      <c r="T1065" s="69"/>
      <c r="U1065" s="78"/>
      <c r="V1065" s="69"/>
      <c r="W1065" s="80"/>
      <c r="X1065" s="80"/>
      <c r="Y1065" s="94"/>
      <c r="Z1065" s="80"/>
      <c r="AA1065" s="80"/>
      <c r="AB1065" s="80"/>
      <c r="AC1065" s="80"/>
      <c r="AD1065" s="69"/>
      <c r="AE1065" s="69"/>
      <c r="AF1065" s="69"/>
      <c r="AG1065" s="95"/>
      <c r="AH1065" s="93"/>
      <c r="AI1065" s="81"/>
      <c r="AJ1065" s="80"/>
      <c r="AK1065" s="80"/>
      <c r="AL1065" s="78"/>
      <c r="AM1065" s="80"/>
      <c r="AN1065" s="80"/>
      <c r="AO1065" s="80"/>
      <c r="AP1065" s="80"/>
      <c r="AQ1065" s="80"/>
      <c r="AR1065" s="80"/>
      <c r="AS1065" s="78"/>
      <c r="AT1065" s="96"/>
      <c r="AU1065" s="97"/>
      <c r="AV1065" s="98"/>
      <c r="AW1065" s="99"/>
    </row>
    <row r="1066" spans="1:49">
      <c r="A1066" s="25"/>
      <c r="C1066" s="89"/>
      <c r="D1066" s="84"/>
      <c r="E1066" s="76"/>
      <c r="F1066" s="91"/>
      <c r="G1066" s="80"/>
      <c r="H1066" s="81"/>
      <c r="I1066" s="14"/>
      <c r="J1066" s="92"/>
      <c r="K1066" s="14"/>
      <c r="L1066" s="78"/>
      <c r="M1066" s="81"/>
      <c r="N1066" s="14"/>
      <c r="O1066" s="78"/>
      <c r="P1066" s="78"/>
      <c r="Q1066" s="93"/>
      <c r="R1066" s="80"/>
      <c r="S1066" s="80"/>
      <c r="T1066" s="69"/>
      <c r="U1066" s="78"/>
      <c r="V1066" s="69"/>
      <c r="W1066" s="80"/>
      <c r="X1066" s="80"/>
      <c r="Y1066" s="94"/>
      <c r="Z1066" s="80"/>
      <c r="AA1066" s="80"/>
      <c r="AB1066" s="80"/>
      <c r="AC1066" s="80"/>
      <c r="AD1066" s="69"/>
      <c r="AE1066" s="69"/>
      <c r="AF1066" s="69"/>
      <c r="AG1066" s="95"/>
      <c r="AH1066" s="93"/>
      <c r="AI1066" s="81"/>
      <c r="AJ1066" s="80"/>
      <c r="AK1066" s="80"/>
      <c r="AL1066" s="78"/>
      <c r="AM1066" s="80"/>
      <c r="AN1066" s="80"/>
      <c r="AO1066" s="80"/>
      <c r="AP1066" s="80"/>
      <c r="AQ1066" s="80"/>
      <c r="AR1066" s="80"/>
      <c r="AS1066" s="78"/>
      <c r="AT1066" s="96"/>
      <c r="AU1066" s="97"/>
      <c r="AV1066" s="98"/>
      <c r="AW1066" s="99"/>
    </row>
    <row r="1067" spans="1:49">
      <c r="A1067" s="25"/>
      <c r="C1067" s="89"/>
      <c r="D1067" s="84"/>
      <c r="E1067" s="76"/>
      <c r="F1067" s="91"/>
      <c r="G1067" s="80"/>
      <c r="H1067" s="81"/>
      <c r="I1067" s="14"/>
      <c r="J1067" s="92"/>
      <c r="K1067" s="14"/>
      <c r="L1067" s="78"/>
      <c r="M1067" s="81"/>
      <c r="N1067" s="14"/>
      <c r="O1067" s="78"/>
      <c r="P1067" s="78"/>
      <c r="Q1067" s="93"/>
      <c r="R1067" s="80"/>
      <c r="S1067" s="80"/>
      <c r="T1067" s="69"/>
      <c r="U1067" s="78"/>
      <c r="V1067" s="69"/>
      <c r="W1067" s="80"/>
      <c r="X1067" s="80"/>
      <c r="Y1067" s="94"/>
      <c r="Z1067" s="80"/>
      <c r="AA1067" s="80"/>
      <c r="AB1067" s="80"/>
      <c r="AC1067" s="80"/>
      <c r="AD1067" s="69"/>
      <c r="AE1067" s="69"/>
      <c r="AF1067" s="69"/>
      <c r="AG1067" s="95"/>
      <c r="AH1067" s="93"/>
      <c r="AI1067" s="81"/>
      <c r="AJ1067" s="80"/>
      <c r="AK1067" s="80"/>
      <c r="AL1067" s="78"/>
      <c r="AM1067" s="80"/>
      <c r="AN1067" s="80"/>
      <c r="AO1067" s="80"/>
      <c r="AP1067" s="80"/>
      <c r="AQ1067" s="80"/>
      <c r="AR1067" s="80"/>
      <c r="AS1067" s="78"/>
      <c r="AT1067" s="96"/>
      <c r="AU1067" s="97"/>
      <c r="AV1067" s="98"/>
      <c r="AW1067" s="99"/>
    </row>
    <row r="1068" spans="1:49">
      <c r="A1068" s="25"/>
      <c r="C1068" s="89"/>
      <c r="D1068" s="84"/>
      <c r="E1068" s="76"/>
      <c r="F1068" s="91"/>
      <c r="G1068" s="80"/>
      <c r="H1068" s="81"/>
      <c r="I1068" s="14"/>
      <c r="J1068" s="92"/>
      <c r="K1068" s="14"/>
      <c r="L1068" s="78"/>
      <c r="M1068" s="81"/>
      <c r="N1068" s="14"/>
      <c r="O1068" s="78"/>
      <c r="P1068" s="78"/>
      <c r="Q1068" s="93"/>
      <c r="R1068" s="80"/>
      <c r="S1068" s="80"/>
      <c r="T1068" s="69"/>
      <c r="U1068" s="78"/>
      <c r="V1068" s="69"/>
      <c r="W1068" s="80"/>
      <c r="X1068" s="80"/>
      <c r="Y1068" s="94"/>
      <c r="Z1068" s="80"/>
      <c r="AA1068" s="80"/>
      <c r="AB1068" s="80"/>
      <c r="AC1068" s="80"/>
      <c r="AD1068" s="69"/>
      <c r="AE1068" s="69"/>
      <c r="AF1068" s="69"/>
      <c r="AG1068" s="95"/>
      <c r="AH1068" s="93"/>
      <c r="AI1068" s="81"/>
      <c r="AJ1068" s="80"/>
      <c r="AK1068" s="80"/>
      <c r="AL1068" s="78"/>
      <c r="AM1068" s="80"/>
      <c r="AN1068" s="80"/>
      <c r="AO1068" s="80"/>
      <c r="AP1068" s="80"/>
      <c r="AQ1068" s="80"/>
      <c r="AR1068" s="80"/>
      <c r="AS1068" s="78"/>
      <c r="AT1068" s="96"/>
      <c r="AU1068" s="97"/>
      <c r="AV1068" s="98"/>
      <c r="AW1068" s="99"/>
    </row>
    <row r="1069" spans="1:49">
      <c r="A1069" s="25"/>
      <c r="C1069" s="89"/>
      <c r="D1069" s="84"/>
      <c r="E1069" s="76"/>
      <c r="F1069" s="91"/>
      <c r="G1069" s="80"/>
      <c r="H1069" s="81"/>
      <c r="I1069" s="14"/>
      <c r="J1069" s="92"/>
      <c r="K1069" s="14"/>
      <c r="L1069" s="78"/>
      <c r="M1069" s="81"/>
      <c r="N1069" s="14"/>
      <c r="O1069" s="78"/>
      <c r="P1069" s="78"/>
      <c r="Q1069" s="93"/>
      <c r="R1069" s="80"/>
      <c r="S1069" s="80"/>
      <c r="T1069" s="69"/>
      <c r="U1069" s="78"/>
      <c r="V1069" s="69"/>
      <c r="W1069" s="80"/>
      <c r="X1069" s="80"/>
      <c r="Y1069" s="94"/>
      <c r="Z1069" s="80"/>
      <c r="AA1069" s="80"/>
      <c r="AB1069" s="80"/>
      <c r="AC1069" s="80"/>
      <c r="AD1069" s="69"/>
      <c r="AE1069" s="69"/>
      <c r="AF1069" s="69"/>
      <c r="AG1069" s="95"/>
      <c r="AH1069" s="93"/>
      <c r="AI1069" s="81"/>
      <c r="AJ1069" s="80"/>
      <c r="AK1069" s="80"/>
      <c r="AL1069" s="78"/>
      <c r="AM1069" s="80"/>
      <c r="AN1069" s="80"/>
      <c r="AO1069" s="80"/>
      <c r="AP1069" s="80"/>
      <c r="AQ1069" s="80"/>
      <c r="AR1069" s="80"/>
      <c r="AS1069" s="78"/>
      <c r="AT1069" s="96"/>
      <c r="AU1069" s="97"/>
      <c r="AV1069" s="98"/>
      <c r="AW1069" s="99"/>
    </row>
    <row r="1070" spans="1:49">
      <c r="A1070" s="25"/>
      <c r="C1070" s="89"/>
      <c r="D1070" s="84"/>
      <c r="E1070" s="76"/>
      <c r="F1070" s="91"/>
      <c r="G1070" s="80"/>
      <c r="H1070" s="81"/>
      <c r="I1070" s="14"/>
      <c r="J1070" s="92"/>
      <c r="K1070" s="14"/>
      <c r="L1070" s="78"/>
      <c r="M1070" s="81"/>
      <c r="N1070" s="14"/>
      <c r="O1070" s="78"/>
      <c r="P1070" s="78"/>
      <c r="Q1070" s="93"/>
      <c r="R1070" s="80"/>
      <c r="S1070" s="80"/>
      <c r="T1070" s="69"/>
      <c r="U1070" s="78"/>
      <c r="V1070" s="69"/>
      <c r="W1070" s="80"/>
      <c r="X1070" s="80"/>
      <c r="Y1070" s="94"/>
      <c r="Z1070" s="80"/>
      <c r="AA1070" s="80"/>
      <c r="AB1070" s="80"/>
      <c r="AC1070" s="80"/>
      <c r="AD1070" s="69"/>
      <c r="AE1070" s="69"/>
      <c r="AF1070" s="69"/>
      <c r="AG1070" s="95"/>
      <c r="AH1070" s="93"/>
      <c r="AI1070" s="81"/>
      <c r="AJ1070" s="80"/>
      <c r="AK1070" s="80"/>
      <c r="AL1070" s="78"/>
      <c r="AM1070" s="80"/>
      <c r="AN1070" s="80"/>
      <c r="AO1070" s="80"/>
      <c r="AP1070" s="80"/>
      <c r="AQ1070" s="80"/>
      <c r="AR1070" s="80"/>
      <c r="AS1070" s="78"/>
      <c r="AT1070" s="96"/>
      <c r="AU1070" s="97"/>
      <c r="AV1070" s="98"/>
      <c r="AW1070" s="99"/>
    </row>
    <row r="1071" spans="1:49">
      <c r="A1071" s="25"/>
      <c r="C1071" s="89"/>
      <c r="D1071" s="84"/>
      <c r="E1071" s="76"/>
      <c r="F1071" s="91"/>
      <c r="G1071" s="80"/>
      <c r="H1071" s="81"/>
      <c r="I1071" s="14"/>
      <c r="J1071" s="92"/>
      <c r="K1071" s="14"/>
      <c r="L1071" s="78"/>
      <c r="M1071" s="81"/>
      <c r="N1071" s="14"/>
      <c r="O1071" s="78"/>
      <c r="P1071" s="78"/>
      <c r="Q1071" s="93"/>
      <c r="R1071" s="80"/>
      <c r="S1071" s="80"/>
      <c r="T1071" s="69"/>
      <c r="U1071" s="78"/>
      <c r="V1071" s="69"/>
      <c r="W1071" s="80"/>
      <c r="X1071" s="80"/>
      <c r="Y1071" s="94"/>
      <c r="Z1071" s="80"/>
      <c r="AA1071" s="80"/>
      <c r="AB1071" s="80"/>
      <c r="AC1071" s="80"/>
      <c r="AD1071" s="69"/>
      <c r="AE1071" s="69"/>
      <c r="AF1071" s="69"/>
      <c r="AG1071" s="95"/>
      <c r="AH1071" s="93"/>
      <c r="AI1071" s="81"/>
      <c r="AJ1071" s="80"/>
      <c r="AK1071" s="80"/>
      <c r="AL1071" s="78"/>
      <c r="AM1071" s="80"/>
      <c r="AN1071" s="80"/>
      <c r="AO1071" s="80"/>
      <c r="AP1071" s="80"/>
      <c r="AQ1071" s="80"/>
      <c r="AR1071" s="80"/>
      <c r="AS1071" s="78"/>
      <c r="AT1071" s="96"/>
      <c r="AU1071" s="97"/>
      <c r="AV1071" s="98"/>
      <c r="AW1071" s="99"/>
    </row>
    <row r="1072" spans="1:49">
      <c r="A1072" s="25"/>
      <c r="C1072" s="89"/>
      <c r="D1072" s="84"/>
      <c r="E1072" s="76"/>
      <c r="F1072" s="91"/>
      <c r="G1072" s="80"/>
      <c r="H1072" s="81"/>
      <c r="I1072" s="14"/>
      <c r="J1072" s="92"/>
      <c r="K1072" s="14"/>
      <c r="L1072" s="78"/>
      <c r="M1072" s="81"/>
      <c r="N1072" s="14"/>
      <c r="O1072" s="78"/>
      <c r="P1072" s="78"/>
      <c r="Q1072" s="93"/>
      <c r="R1072" s="80"/>
      <c r="S1072" s="80"/>
      <c r="T1072" s="69"/>
      <c r="U1072" s="78"/>
      <c r="V1072" s="69"/>
      <c r="W1072" s="80"/>
      <c r="X1072" s="80"/>
      <c r="Y1072" s="94"/>
      <c r="Z1072" s="80"/>
      <c r="AA1072" s="80"/>
      <c r="AB1072" s="80"/>
      <c r="AC1072" s="80"/>
      <c r="AD1072" s="69"/>
      <c r="AE1072" s="69"/>
      <c r="AF1072" s="69"/>
      <c r="AG1072" s="95"/>
      <c r="AH1072" s="93"/>
      <c r="AI1072" s="81"/>
      <c r="AJ1072" s="80"/>
      <c r="AK1072" s="80"/>
      <c r="AL1072" s="78"/>
      <c r="AM1072" s="80"/>
      <c r="AN1072" s="80"/>
      <c r="AO1072" s="80"/>
      <c r="AP1072" s="80"/>
      <c r="AQ1072" s="80"/>
      <c r="AR1072" s="80"/>
      <c r="AS1072" s="78"/>
      <c r="AT1072" s="96"/>
      <c r="AU1072" s="97"/>
      <c r="AV1072" s="98"/>
      <c r="AW1072" s="99"/>
    </row>
    <row r="1073" spans="1:49">
      <c r="A1073" s="25"/>
      <c r="C1073" s="89"/>
      <c r="D1073" s="84"/>
      <c r="E1073" s="76"/>
      <c r="F1073" s="91"/>
      <c r="G1073" s="80"/>
      <c r="H1073" s="81"/>
      <c r="I1073" s="14"/>
      <c r="J1073" s="92"/>
      <c r="K1073" s="14"/>
      <c r="L1073" s="78"/>
      <c r="M1073" s="81"/>
      <c r="N1073" s="14"/>
      <c r="O1073" s="78"/>
      <c r="P1073" s="78"/>
      <c r="Q1073" s="93"/>
      <c r="R1073" s="80"/>
      <c r="S1073" s="80"/>
      <c r="T1073" s="69"/>
      <c r="U1073" s="78"/>
      <c r="V1073" s="69"/>
      <c r="W1073" s="80"/>
      <c r="X1073" s="80"/>
      <c r="Y1073" s="94"/>
      <c r="Z1073" s="80"/>
      <c r="AA1073" s="80"/>
      <c r="AB1073" s="80"/>
      <c r="AC1073" s="80"/>
      <c r="AD1073" s="69"/>
      <c r="AE1073" s="69"/>
      <c r="AF1073" s="69"/>
      <c r="AG1073" s="95"/>
      <c r="AH1073" s="93"/>
      <c r="AI1073" s="81"/>
      <c r="AJ1073" s="80"/>
      <c r="AK1073" s="80"/>
      <c r="AL1073" s="78"/>
      <c r="AM1073" s="80"/>
      <c r="AN1073" s="80"/>
      <c r="AO1073" s="80"/>
      <c r="AP1073" s="80"/>
      <c r="AQ1073" s="80"/>
      <c r="AR1073" s="80"/>
      <c r="AS1073" s="78"/>
      <c r="AT1073" s="96"/>
      <c r="AU1073" s="97"/>
      <c r="AV1073" s="98"/>
      <c r="AW1073" s="99"/>
    </row>
    <row r="1074" spans="1:49">
      <c r="A1074" s="25"/>
      <c r="C1074" s="89"/>
      <c r="D1074" s="84"/>
      <c r="E1074" s="76"/>
      <c r="F1074" s="91"/>
      <c r="G1074" s="80"/>
      <c r="H1074" s="81"/>
      <c r="I1074" s="14"/>
      <c r="J1074" s="92"/>
      <c r="K1074" s="14"/>
      <c r="L1074" s="78"/>
      <c r="M1074" s="81"/>
      <c r="N1074" s="14"/>
      <c r="O1074" s="78"/>
      <c r="P1074" s="78"/>
      <c r="Q1074" s="93"/>
      <c r="R1074" s="80"/>
      <c r="S1074" s="80"/>
      <c r="T1074" s="69"/>
      <c r="U1074" s="78"/>
      <c r="V1074" s="69"/>
      <c r="W1074" s="80"/>
      <c r="X1074" s="80"/>
      <c r="Y1074" s="94"/>
      <c r="Z1074" s="80"/>
      <c r="AA1074" s="80"/>
      <c r="AB1074" s="80"/>
      <c r="AC1074" s="80"/>
      <c r="AD1074" s="69"/>
      <c r="AE1074" s="69"/>
      <c r="AF1074" s="69"/>
      <c r="AG1074" s="95"/>
      <c r="AH1074" s="93"/>
      <c r="AI1074" s="81"/>
      <c r="AJ1074" s="80"/>
      <c r="AK1074" s="80"/>
      <c r="AL1074" s="78"/>
      <c r="AM1074" s="80"/>
      <c r="AN1074" s="80"/>
      <c r="AO1074" s="80"/>
      <c r="AP1074" s="80"/>
      <c r="AQ1074" s="80"/>
      <c r="AR1074" s="80"/>
      <c r="AS1074" s="78"/>
      <c r="AT1074" s="96"/>
      <c r="AU1074" s="97"/>
      <c r="AV1074" s="98"/>
      <c r="AW1074" s="99"/>
    </row>
    <row r="1075" spans="1:49">
      <c r="A1075" s="25"/>
      <c r="C1075" s="89"/>
      <c r="D1075" s="84"/>
      <c r="E1075" s="76"/>
      <c r="F1075" s="91"/>
      <c r="G1075" s="80"/>
      <c r="H1075" s="81"/>
      <c r="I1075" s="14"/>
      <c r="J1075" s="92"/>
      <c r="K1075" s="14"/>
      <c r="L1075" s="78"/>
      <c r="M1075" s="81"/>
      <c r="N1075" s="14"/>
      <c r="O1075" s="78"/>
      <c r="P1075" s="78"/>
      <c r="Q1075" s="93"/>
      <c r="R1075" s="80"/>
      <c r="S1075" s="80"/>
      <c r="T1075" s="69"/>
      <c r="U1075" s="78"/>
      <c r="V1075" s="69"/>
      <c r="W1075" s="80"/>
      <c r="X1075" s="80"/>
      <c r="Y1075" s="94"/>
      <c r="Z1075" s="80"/>
      <c r="AA1075" s="80"/>
      <c r="AB1075" s="80"/>
      <c r="AC1075" s="80"/>
      <c r="AD1075" s="69"/>
      <c r="AE1075" s="69"/>
      <c r="AF1075" s="69"/>
      <c r="AG1075" s="95"/>
      <c r="AH1075" s="93"/>
      <c r="AI1075" s="81"/>
      <c r="AJ1075" s="80"/>
      <c r="AK1075" s="80"/>
      <c r="AL1075" s="78"/>
      <c r="AM1075" s="80"/>
      <c r="AN1075" s="80"/>
      <c r="AO1075" s="80"/>
      <c r="AP1075" s="80"/>
      <c r="AQ1075" s="80"/>
      <c r="AR1075" s="80"/>
      <c r="AS1075" s="78"/>
      <c r="AT1075" s="96"/>
      <c r="AU1075" s="97"/>
      <c r="AV1075" s="98"/>
      <c r="AW1075" s="99"/>
    </row>
    <row r="1076" spans="1:49">
      <c r="A1076" s="25"/>
      <c r="C1076" s="89"/>
      <c r="D1076" s="84"/>
      <c r="E1076" s="76"/>
      <c r="F1076" s="91"/>
      <c r="G1076" s="80"/>
      <c r="H1076" s="81"/>
      <c r="I1076" s="14"/>
      <c r="J1076" s="92"/>
      <c r="K1076" s="14"/>
      <c r="L1076" s="78"/>
      <c r="M1076" s="81"/>
      <c r="N1076" s="14"/>
      <c r="O1076" s="78"/>
      <c r="P1076" s="78"/>
      <c r="Q1076" s="93"/>
      <c r="R1076" s="80"/>
      <c r="S1076" s="80"/>
      <c r="T1076" s="69"/>
      <c r="U1076" s="78"/>
      <c r="V1076" s="69"/>
      <c r="W1076" s="80"/>
      <c r="X1076" s="80"/>
      <c r="Y1076" s="94"/>
      <c r="Z1076" s="80"/>
      <c r="AA1076" s="80"/>
      <c r="AB1076" s="80"/>
      <c r="AC1076" s="80"/>
      <c r="AD1076" s="69"/>
      <c r="AE1076" s="69"/>
      <c r="AF1076" s="69"/>
      <c r="AG1076" s="95"/>
      <c r="AH1076" s="93"/>
      <c r="AI1076" s="81"/>
      <c r="AJ1076" s="80"/>
      <c r="AK1076" s="80"/>
      <c r="AL1076" s="78"/>
      <c r="AM1076" s="80"/>
      <c r="AN1076" s="80"/>
      <c r="AO1076" s="80"/>
      <c r="AP1076" s="80"/>
      <c r="AQ1076" s="80"/>
      <c r="AR1076" s="80"/>
      <c r="AS1076" s="78"/>
      <c r="AT1076" s="96"/>
      <c r="AU1076" s="97"/>
      <c r="AV1076" s="98"/>
      <c r="AW1076" s="99"/>
    </row>
    <row r="1077" spans="1:49">
      <c r="A1077" s="25"/>
      <c r="C1077" s="89"/>
      <c r="D1077" s="84"/>
      <c r="E1077" s="76"/>
      <c r="F1077" s="91"/>
      <c r="G1077" s="80"/>
      <c r="H1077" s="81"/>
      <c r="I1077" s="14"/>
      <c r="J1077" s="92"/>
      <c r="K1077" s="14"/>
      <c r="L1077" s="78"/>
      <c r="M1077" s="81"/>
      <c r="N1077" s="14"/>
      <c r="O1077" s="78"/>
      <c r="P1077" s="78"/>
      <c r="Q1077" s="93"/>
      <c r="R1077" s="80"/>
      <c r="S1077" s="80"/>
      <c r="T1077" s="69"/>
      <c r="U1077" s="78"/>
      <c r="V1077" s="69"/>
      <c r="W1077" s="80"/>
      <c r="X1077" s="80"/>
      <c r="Y1077" s="94"/>
      <c r="Z1077" s="80"/>
      <c r="AA1077" s="80"/>
      <c r="AB1077" s="80"/>
      <c r="AC1077" s="80"/>
      <c r="AD1077" s="69"/>
      <c r="AE1077" s="69"/>
      <c r="AF1077" s="69"/>
      <c r="AG1077" s="95"/>
      <c r="AH1077" s="93"/>
      <c r="AI1077" s="81"/>
      <c r="AJ1077" s="80"/>
      <c r="AK1077" s="80"/>
      <c r="AL1077" s="78"/>
      <c r="AM1077" s="80"/>
      <c r="AN1077" s="80"/>
      <c r="AO1077" s="80"/>
      <c r="AP1077" s="80"/>
      <c r="AQ1077" s="80"/>
      <c r="AR1077" s="80"/>
      <c r="AS1077" s="78"/>
      <c r="AT1077" s="96"/>
      <c r="AU1077" s="97"/>
      <c r="AV1077" s="98"/>
      <c r="AW1077" s="99"/>
    </row>
    <row r="1078" spans="1:49">
      <c r="A1078" s="25"/>
      <c r="C1078" s="89"/>
      <c r="D1078" s="84"/>
      <c r="E1078" s="76"/>
      <c r="F1078" s="91"/>
      <c r="G1078" s="80"/>
      <c r="H1078" s="81"/>
      <c r="I1078" s="14"/>
      <c r="J1078" s="92"/>
      <c r="K1078" s="14"/>
      <c r="L1078" s="78"/>
      <c r="M1078" s="81"/>
      <c r="N1078" s="14"/>
      <c r="O1078" s="78"/>
      <c r="P1078" s="78"/>
      <c r="Q1078" s="93"/>
      <c r="R1078" s="80"/>
      <c r="S1078" s="80"/>
      <c r="T1078" s="69"/>
      <c r="U1078" s="78"/>
      <c r="V1078" s="69"/>
      <c r="W1078" s="80"/>
      <c r="X1078" s="80"/>
      <c r="Y1078" s="94"/>
      <c r="Z1078" s="80"/>
      <c r="AA1078" s="80"/>
      <c r="AB1078" s="80"/>
      <c r="AC1078" s="80"/>
      <c r="AD1078" s="69"/>
      <c r="AE1078" s="69"/>
      <c r="AF1078" s="69"/>
      <c r="AG1078" s="95"/>
      <c r="AH1078" s="93"/>
      <c r="AI1078" s="81"/>
      <c r="AJ1078" s="80"/>
      <c r="AK1078" s="80"/>
      <c r="AL1078" s="78"/>
      <c r="AM1078" s="80"/>
      <c r="AN1078" s="80"/>
      <c r="AO1078" s="80"/>
      <c r="AP1078" s="80"/>
      <c r="AQ1078" s="80"/>
      <c r="AR1078" s="80"/>
      <c r="AS1078" s="78"/>
      <c r="AT1078" s="96"/>
      <c r="AU1078" s="97"/>
      <c r="AV1078" s="98"/>
      <c r="AW1078" s="99"/>
    </row>
    <row r="1079" spans="1:49">
      <c r="A1079" s="25"/>
      <c r="C1079" s="89"/>
      <c r="D1079" s="84"/>
      <c r="E1079" s="76"/>
      <c r="F1079" s="91"/>
      <c r="G1079" s="80"/>
      <c r="H1079" s="81"/>
      <c r="I1079" s="14"/>
      <c r="J1079" s="92"/>
      <c r="K1079" s="14"/>
      <c r="L1079" s="78"/>
      <c r="M1079" s="81"/>
      <c r="N1079" s="14"/>
      <c r="O1079" s="78"/>
      <c r="P1079" s="78"/>
      <c r="Q1079" s="93"/>
      <c r="R1079" s="80"/>
      <c r="S1079" s="80"/>
      <c r="T1079" s="69"/>
      <c r="U1079" s="78"/>
      <c r="V1079" s="69"/>
      <c r="W1079" s="80"/>
      <c r="X1079" s="80"/>
      <c r="Y1079" s="94"/>
      <c r="Z1079" s="80"/>
      <c r="AA1079" s="80"/>
      <c r="AB1079" s="80"/>
      <c r="AC1079" s="80"/>
      <c r="AD1079" s="69"/>
      <c r="AE1079" s="69"/>
      <c r="AF1079" s="69"/>
      <c r="AG1079" s="95"/>
      <c r="AH1079" s="93"/>
      <c r="AI1079" s="81"/>
      <c r="AJ1079" s="80"/>
      <c r="AK1079" s="80"/>
      <c r="AL1079" s="78"/>
      <c r="AM1079" s="80"/>
      <c r="AN1079" s="80"/>
      <c r="AO1079" s="80"/>
      <c r="AP1079" s="80"/>
      <c r="AQ1079" s="80"/>
      <c r="AR1079" s="80"/>
      <c r="AS1079" s="78"/>
      <c r="AT1079" s="96"/>
      <c r="AU1079" s="97"/>
      <c r="AV1079" s="98"/>
      <c r="AW1079" s="99"/>
    </row>
    <row r="1080" spans="1:49">
      <c r="A1080" s="25"/>
      <c r="C1080" s="89"/>
      <c r="D1080" s="84"/>
      <c r="E1080" s="76"/>
      <c r="F1080" s="91"/>
      <c r="G1080" s="80"/>
      <c r="H1080" s="81"/>
      <c r="I1080" s="14"/>
      <c r="J1080" s="92"/>
      <c r="K1080" s="14"/>
      <c r="L1080" s="78"/>
      <c r="M1080" s="81"/>
      <c r="N1080" s="14"/>
      <c r="O1080" s="78"/>
      <c r="P1080" s="78"/>
      <c r="Q1080" s="93"/>
      <c r="R1080" s="80"/>
      <c r="S1080" s="80"/>
      <c r="T1080" s="69"/>
      <c r="U1080" s="78"/>
      <c r="V1080" s="69"/>
      <c r="W1080" s="80"/>
      <c r="X1080" s="80"/>
      <c r="Y1080" s="94"/>
      <c r="Z1080" s="80"/>
      <c r="AA1080" s="80"/>
      <c r="AB1080" s="80"/>
      <c r="AC1080" s="80"/>
      <c r="AD1080" s="69"/>
      <c r="AE1080" s="69"/>
      <c r="AF1080" s="69"/>
      <c r="AG1080" s="95"/>
      <c r="AH1080" s="93"/>
      <c r="AI1080" s="81"/>
      <c r="AJ1080" s="80"/>
      <c r="AK1080" s="80"/>
      <c r="AL1080" s="78"/>
      <c r="AM1080" s="80"/>
      <c r="AN1080" s="80"/>
      <c r="AO1080" s="80"/>
      <c r="AP1080" s="80"/>
      <c r="AQ1080" s="80"/>
      <c r="AR1080" s="80"/>
      <c r="AS1080" s="78"/>
      <c r="AT1080" s="96"/>
      <c r="AU1080" s="97"/>
      <c r="AV1080" s="98"/>
      <c r="AW1080" s="99"/>
    </row>
    <row r="1081" spans="1:49">
      <c r="A1081" s="25"/>
      <c r="C1081" s="89"/>
      <c r="D1081" s="84"/>
      <c r="E1081" s="76"/>
      <c r="F1081" s="91"/>
      <c r="G1081" s="80"/>
      <c r="H1081" s="81"/>
      <c r="I1081" s="14"/>
      <c r="J1081" s="92"/>
      <c r="K1081" s="14"/>
      <c r="L1081" s="78"/>
      <c r="M1081" s="81"/>
      <c r="N1081" s="14"/>
      <c r="O1081" s="78"/>
      <c r="P1081" s="78"/>
      <c r="Q1081" s="93"/>
      <c r="R1081" s="80"/>
      <c r="S1081" s="80"/>
      <c r="T1081" s="69"/>
      <c r="U1081" s="78"/>
      <c r="V1081" s="69"/>
      <c r="W1081" s="80"/>
      <c r="X1081" s="80"/>
      <c r="Y1081" s="94"/>
      <c r="Z1081" s="80"/>
      <c r="AA1081" s="80"/>
      <c r="AB1081" s="80"/>
      <c r="AC1081" s="80"/>
      <c r="AD1081" s="69"/>
      <c r="AE1081" s="69"/>
      <c r="AF1081" s="69"/>
      <c r="AG1081" s="95"/>
      <c r="AH1081" s="93"/>
      <c r="AI1081" s="81"/>
      <c r="AJ1081" s="80"/>
      <c r="AK1081" s="80"/>
      <c r="AL1081" s="78"/>
      <c r="AM1081" s="80"/>
      <c r="AN1081" s="80"/>
      <c r="AO1081" s="80"/>
      <c r="AP1081" s="80"/>
      <c r="AQ1081" s="80"/>
      <c r="AR1081" s="80"/>
      <c r="AS1081" s="78"/>
      <c r="AT1081" s="96"/>
      <c r="AU1081" s="97"/>
      <c r="AV1081" s="98"/>
      <c r="AW1081" s="99"/>
    </row>
    <row r="1082" spans="1:49">
      <c r="A1082" s="25"/>
      <c r="C1082" s="89"/>
      <c r="D1082" s="84"/>
      <c r="E1082" s="76"/>
      <c r="F1082" s="91"/>
      <c r="G1082" s="80"/>
      <c r="H1082" s="81"/>
      <c r="I1082" s="14"/>
      <c r="J1082" s="92"/>
      <c r="K1082" s="14"/>
      <c r="L1082" s="78"/>
      <c r="M1082" s="81"/>
      <c r="N1082" s="14"/>
      <c r="O1082" s="78"/>
      <c r="P1082" s="78"/>
      <c r="Q1082" s="93"/>
      <c r="R1082" s="80"/>
      <c r="S1082" s="80"/>
      <c r="T1082" s="69"/>
      <c r="U1082" s="78"/>
      <c r="V1082" s="69"/>
      <c r="W1082" s="80"/>
      <c r="X1082" s="80"/>
      <c r="Y1082" s="94"/>
      <c r="Z1082" s="80"/>
      <c r="AA1082" s="80"/>
      <c r="AB1082" s="80"/>
      <c r="AC1082" s="80"/>
      <c r="AD1082" s="69"/>
      <c r="AE1082" s="69"/>
      <c r="AF1082" s="69"/>
      <c r="AG1082" s="95"/>
      <c r="AH1082" s="93"/>
      <c r="AI1082" s="81"/>
      <c r="AJ1082" s="80"/>
      <c r="AK1082" s="80"/>
      <c r="AL1082" s="78"/>
      <c r="AM1082" s="80"/>
      <c r="AN1082" s="80"/>
      <c r="AO1082" s="80"/>
      <c r="AP1082" s="80"/>
      <c r="AQ1082" s="80"/>
      <c r="AR1082" s="80"/>
      <c r="AS1082" s="78"/>
      <c r="AT1082" s="96"/>
      <c r="AU1082" s="97"/>
      <c r="AV1082" s="98"/>
      <c r="AW1082" s="99"/>
    </row>
    <row r="1083" spans="1:49">
      <c r="A1083" s="25"/>
      <c r="C1083" s="89"/>
      <c r="D1083" s="84"/>
      <c r="E1083" s="76"/>
      <c r="F1083" s="91"/>
      <c r="G1083" s="80"/>
      <c r="H1083" s="81"/>
      <c r="I1083" s="14"/>
      <c r="J1083" s="92"/>
      <c r="K1083" s="14"/>
      <c r="L1083" s="78"/>
      <c r="M1083" s="81"/>
      <c r="N1083" s="14"/>
      <c r="O1083" s="78"/>
      <c r="P1083" s="78"/>
      <c r="Q1083" s="93"/>
      <c r="R1083" s="80"/>
      <c r="S1083" s="80"/>
      <c r="T1083" s="69"/>
      <c r="U1083" s="78"/>
      <c r="V1083" s="69"/>
      <c r="W1083" s="80"/>
      <c r="X1083" s="80"/>
      <c r="Y1083" s="94"/>
      <c r="Z1083" s="80"/>
      <c r="AA1083" s="80"/>
      <c r="AB1083" s="80"/>
      <c r="AC1083" s="80"/>
      <c r="AD1083" s="69"/>
      <c r="AE1083" s="69"/>
      <c r="AF1083" s="69"/>
      <c r="AG1083" s="95"/>
      <c r="AH1083" s="93"/>
      <c r="AI1083" s="81"/>
      <c r="AJ1083" s="80"/>
      <c r="AK1083" s="80"/>
      <c r="AL1083" s="78"/>
      <c r="AM1083" s="80"/>
      <c r="AN1083" s="80"/>
      <c r="AO1083" s="80"/>
      <c r="AP1083" s="80"/>
      <c r="AQ1083" s="80"/>
      <c r="AR1083" s="80"/>
      <c r="AS1083" s="78"/>
      <c r="AT1083" s="96"/>
      <c r="AU1083" s="97"/>
      <c r="AV1083" s="98"/>
      <c r="AW1083" s="99"/>
    </row>
    <row r="1084" spans="1:49">
      <c r="A1084" s="25"/>
      <c r="C1084" s="89"/>
      <c r="D1084" s="84"/>
      <c r="E1084" s="76"/>
      <c r="F1084" s="91"/>
      <c r="G1084" s="80"/>
      <c r="H1084" s="81"/>
      <c r="I1084" s="14"/>
      <c r="J1084" s="92"/>
      <c r="K1084" s="14"/>
      <c r="L1084" s="78"/>
      <c r="M1084" s="81"/>
      <c r="N1084" s="14"/>
      <c r="O1084" s="78"/>
      <c r="P1084" s="78"/>
      <c r="Q1084" s="93"/>
      <c r="R1084" s="80"/>
      <c r="S1084" s="80"/>
      <c r="T1084" s="69"/>
      <c r="U1084" s="78"/>
      <c r="V1084" s="69"/>
      <c r="W1084" s="80"/>
      <c r="X1084" s="80"/>
      <c r="Y1084" s="94"/>
      <c r="Z1084" s="80"/>
      <c r="AA1084" s="80"/>
      <c r="AB1084" s="80"/>
      <c r="AC1084" s="80"/>
      <c r="AD1084" s="69"/>
      <c r="AE1084" s="69"/>
      <c r="AF1084" s="69"/>
      <c r="AG1084" s="95"/>
      <c r="AH1084" s="93"/>
      <c r="AI1084" s="81"/>
      <c r="AJ1084" s="80"/>
      <c r="AK1084" s="80"/>
      <c r="AL1084" s="78"/>
      <c r="AM1084" s="80"/>
      <c r="AN1084" s="80"/>
      <c r="AO1084" s="80"/>
      <c r="AP1084" s="80"/>
      <c r="AQ1084" s="80"/>
      <c r="AR1084" s="80"/>
      <c r="AS1084" s="78"/>
      <c r="AT1084" s="96"/>
      <c r="AU1084" s="97"/>
      <c r="AV1084" s="98"/>
      <c r="AW1084" s="99"/>
    </row>
    <row r="1085" spans="1:49">
      <c r="A1085" s="25"/>
      <c r="C1085" s="89"/>
      <c r="D1085" s="84"/>
      <c r="E1085" s="76"/>
      <c r="F1085" s="91"/>
      <c r="G1085" s="80"/>
      <c r="H1085" s="81"/>
      <c r="I1085" s="14"/>
      <c r="J1085" s="92"/>
      <c r="K1085" s="14"/>
      <c r="L1085" s="78"/>
      <c r="M1085" s="81"/>
      <c r="N1085" s="14"/>
      <c r="O1085" s="78"/>
      <c r="P1085" s="78"/>
      <c r="Q1085" s="93"/>
      <c r="R1085" s="80"/>
      <c r="S1085" s="80"/>
      <c r="T1085" s="69"/>
      <c r="U1085" s="78"/>
      <c r="V1085" s="69"/>
      <c r="W1085" s="80"/>
      <c r="X1085" s="80"/>
      <c r="Y1085" s="94"/>
      <c r="Z1085" s="80"/>
      <c r="AA1085" s="80"/>
      <c r="AB1085" s="80"/>
      <c r="AC1085" s="80"/>
      <c r="AD1085" s="69"/>
      <c r="AE1085" s="69"/>
      <c r="AF1085" s="69"/>
      <c r="AG1085" s="95"/>
      <c r="AH1085" s="93"/>
      <c r="AI1085" s="81"/>
      <c r="AJ1085" s="80"/>
      <c r="AK1085" s="80"/>
      <c r="AL1085" s="78"/>
      <c r="AM1085" s="80"/>
      <c r="AN1085" s="80"/>
      <c r="AO1085" s="80"/>
      <c r="AP1085" s="80"/>
      <c r="AQ1085" s="80"/>
      <c r="AR1085" s="80"/>
      <c r="AS1085" s="78"/>
      <c r="AT1085" s="96"/>
      <c r="AU1085" s="97"/>
      <c r="AV1085" s="98"/>
      <c r="AW1085" s="99"/>
    </row>
    <row r="1086" spans="1:49">
      <c r="A1086" s="25"/>
      <c r="C1086" s="89"/>
      <c r="D1086" s="84"/>
      <c r="E1086" s="76"/>
      <c r="F1086" s="91"/>
      <c r="G1086" s="80"/>
      <c r="H1086" s="81"/>
      <c r="I1086" s="14"/>
      <c r="J1086" s="92"/>
      <c r="K1086" s="14"/>
      <c r="L1086" s="78"/>
      <c r="M1086" s="81"/>
      <c r="N1086" s="14"/>
      <c r="O1086" s="78"/>
      <c r="P1086" s="78"/>
      <c r="Q1086" s="93"/>
      <c r="R1086" s="80"/>
      <c r="S1086" s="80"/>
      <c r="T1086" s="69"/>
      <c r="U1086" s="78"/>
      <c r="V1086" s="69"/>
      <c r="W1086" s="80"/>
      <c r="X1086" s="80"/>
      <c r="Y1086" s="94"/>
      <c r="Z1086" s="80"/>
      <c r="AA1086" s="80"/>
      <c r="AB1086" s="80"/>
      <c r="AC1086" s="80"/>
      <c r="AD1086" s="69"/>
      <c r="AE1086" s="69"/>
      <c r="AF1086" s="69"/>
      <c r="AG1086" s="95"/>
      <c r="AH1086" s="93"/>
      <c r="AI1086" s="81"/>
      <c r="AJ1086" s="80"/>
      <c r="AK1086" s="80"/>
      <c r="AL1086" s="78"/>
      <c r="AM1086" s="80"/>
      <c r="AN1086" s="80"/>
      <c r="AO1086" s="80"/>
      <c r="AP1086" s="80"/>
      <c r="AQ1086" s="80"/>
      <c r="AR1086" s="80"/>
      <c r="AS1086" s="78"/>
      <c r="AT1086" s="96"/>
      <c r="AU1086" s="97"/>
      <c r="AV1086" s="98"/>
      <c r="AW1086" s="99"/>
    </row>
    <row r="1087" spans="1:49">
      <c r="A1087" s="25"/>
      <c r="C1087" s="89"/>
      <c r="D1087" s="84"/>
      <c r="E1087" s="76"/>
      <c r="F1087" s="91"/>
      <c r="G1087" s="80"/>
      <c r="H1087" s="81"/>
      <c r="I1087" s="14"/>
      <c r="J1087" s="92"/>
      <c r="K1087" s="14"/>
      <c r="L1087" s="78"/>
      <c r="M1087" s="81"/>
      <c r="N1087" s="14"/>
      <c r="O1087" s="78"/>
      <c r="P1087" s="78"/>
      <c r="Q1087" s="93"/>
      <c r="R1087" s="80"/>
      <c r="S1087" s="80"/>
      <c r="T1087" s="69"/>
      <c r="U1087" s="78"/>
      <c r="V1087" s="69"/>
      <c r="W1087" s="80"/>
      <c r="X1087" s="80"/>
      <c r="Y1087" s="94"/>
      <c r="Z1087" s="80"/>
      <c r="AA1087" s="80"/>
      <c r="AB1087" s="80"/>
      <c r="AC1087" s="80"/>
      <c r="AD1087" s="69"/>
      <c r="AE1087" s="69"/>
      <c r="AF1087" s="69"/>
      <c r="AG1087" s="95"/>
      <c r="AH1087" s="93"/>
      <c r="AI1087" s="81"/>
      <c r="AJ1087" s="80"/>
      <c r="AK1087" s="80"/>
      <c r="AL1087" s="78"/>
      <c r="AM1087" s="80"/>
      <c r="AN1087" s="80"/>
      <c r="AO1087" s="80"/>
      <c r="AP1087" s="80"/>
      <c r="AQ1087" s="80"/>
      <c r="AR1087" s="80"/>
      <c r="AS1087" s="78"/>
      <c r="AT1087" s="96"/>
      <c r="AU1087" s="97"/>
      <c r="AV1087" s="98"/>
      <c r="AW1087" s="99"/>
    </row>
    <row r="1088" spans="1:49">
      <c r="A1088" s="25"/>
      <c r="C1088" s="89"/>
      <c r="D1088" s="84"/>
      <c r="E1088" s="76"/>
      <c r="F1088" s="91"/>
      <c r="G1088" s="80"/>
      <c r="H1088" s="81"/>
      <c r="I1088" s="14"/>
      <c r="J1088" s="92"/>
      <c r="K1088" s="14"/>
      <c r="L1088" s="78"/>
      <c r="M1088" s="81"/>
      <c r="N1088" s="14"/>
      <c r="O1088" s="78"/>
      <c r="P1088" s="78"/>
      <c r="Q1088" s="93"/>
      <c r="R1088" s="80"/>
      <c r="S1088" s="80"/>
      <c r="T1088" s="69"/>
      <c r="U1088" s="78"/>
      <c r="V1088" s="69"/>
      <c r="W1088" s="80"/>
      <c r="X1088" s="80"/>
      <c r="Y1088" s="94"/>
      <c r="Z1088" s="80"/>
      <c r="AA1088" s="80"/>
      <c r="AB1088" s="80"/>
      <c r="AC1088" s="80"/>
      <c r="AD1088" s="69"/>
      <c r="AE1088" s="69"/>
      <c r="AF1088" s="69"/>
      <c r="AG1088" s="95"/>
      <c r="AH1088" s="93"/>
      <c r="AI1088" s="81"/>
      <c r="AJ1088" s="80"/>
      <c r="AK1088" s="80"/>
      <c r="AL1088" s="78"/>
      <c r="AM1088" s="80"/>
      <c r="AN1088" s="80"/>
      <c r="AO1088" s="80"/>
      <c r="AP1088" s="80"/>
      <c r="AQ1088" s="80"/>
      <c r="AR1088" s="80"/>
      <c r="AS1088" s="78"/>
      <c r="AT1088" s="96"/>
      <c r="AU1088" s="97"/>
      <c r="AV1088" s="98"/>
      <c r="AW1088" s="99"/>
    </row>
    <row r="1089" spans="1:49">
      <c r="A1089" s="25"/>
      <c r="C1089" s="89"/>
      <c r="D1089" s="84"/>
      <c r="E1089" s="76"/>
      <c r="F1089" s="91"/>
      <c r="G1089" s="80"/>
      <c r="H1089" s="81"/>
      <c r="I1089" s="14"/>
      <c r="J1089" s="92"/>
      <c r="K1089" s="14"/>
      <c r="L1089" s="78"/>
      <c r="M1089" s="81"/>
      <c r="N1089" s="14"/>
      <c r="O1089" s="78"/>
      <c r="P1089" s="78"/>
      <c r="Q1089" s="93"/>
      <c r="R1089" s="80"/>
      <c r="S1089" s="80"/>
      <c r="T1089" s="69"/>
      <c r="U1089" s="78"/>
      <c r="V1089" s="69"/>
      <c r="W1089" s="80"/>
      <c r="X1089" s="80"/>
      <c r="Y1089" s="94"/>
      <c r="Z1089" s="80"/>
      <c r="AA1089" s="80"/>
      <c r="AB1089" s="80"/>
      <c r="AC1089" s="80"/>
      <c r="AD1089" s="69"/>
      <c r="AE1089" s="69"/>
      <c r="AF1089" s="69"/>
      <c r="AG1089" s="95"/>
      <c r="AH1089" s="93"/>
      <c r="AI1089" s="81"/>
      <c r="AJ1089" s="80"/>
      <c r="AK1089" s="80"/>
      <c r="AL1089" s="78"/>
      <c r="AM1089" s="80"/>
      <c r="AN1089" s="80"/>
      <c r="AO1089" s="80"/>
      <c r="AP1089" s="80"/>
      <c r="AQ1089" s="80"/>
      <c r="AR1089" s="80"/>
      <c r="AS1089" s="78"/>
      <c r="AT1089" s="96"/>
      <c r="AU1089" s="97"/>
      <c r="AV1089" s="98"/>
      <c r="AW1089" s="99"/>
    </row>
    <row r="1090" spans="1:49">
      <c r="A1090" s="25"/>
      <c r="C1090" s="89"/>
      <c r="D1090" s="84"/>
      <c r="E1090" s="76"/>
      <c r="F1090" s="91"/>
      <c r="G1090" s="80"/>
      <c r="H1090" s="81"/>
      <c r="I1090" s="14"/>
      <c r="J1090" s="92"/>
      <c r="K1090" s="14"/>
      <c r="L1090" s="78"/>
      <c r="M1090" s="81"/>
      <c r="N1090" s="14"/>
      <c r="O1090" s="78"/>
      <c r="P1090" s="78"/>
      <c r="Q1090" s="93"/>
      <c r="R1090" s="80"/>
      <c r="S1090" s="80"/>
      <c r="T1090" s="69"/>
      <c r="U1090" s="78"/>
      <c r="V1090" s="69"/>
      <c r="W1090" s="80"/>
      <c r="X1090" s="80"/>
      <c r="Y1090" s="94"/>
      <c r="Z1090" s="80"/>
      <c r="AA1090" s="80"/>
      <c r="AB1090" s="80"/>
      <c r="AC1090" s="80"/>
      <c r="AD1090" s="69"/>
      <c r="AE1090" s="69"/>
      <c r="AF1090" s="69"/>
      <c r="AG1090" s="95"/>
      <c r="AH1090" s="93"/>
      <c r="AI1090" s="81"/>
      <c r="AJ1090" s="80"/>
      <c r="AK1090" s="80"/>
      <c r="AL1090" s="78"/>
      <c r="AM1090" s="80"/>
      <c r="AN1090" s="80"/>
      <c r="AO1090" s="80"/>
      <c r="AP1090" s="80"/>
      <c r="AQ1090" s="80"/>
      <c r="AR1090" s="80"/>
      <c r="AS1090" s="78"/>
      <c r="AT1090" s="96"/>
      <c r="AU1090" s="97"/>
      <c r="AV1090" s="98"/>
      <c r="AW1090" s="99"/>
    </row>
    <row r="1091" spans="1:49">
      <c r="A1091" s="25"/>
      <c r="C1091" s="89"/>
      <c r="D1091" s="84"/>
      <c r="E1091" s="76"/>
      <c r="F1091" s="91"/>
      <c r="G1091" s="80"/>
      <c r="H1091" s="81"/>
      <c r="I1091" s="14"/>
      <c r="J1091" s="92"/>
      <c r="K1091" s="14"/>
      <c r="L1091" s="78"/>
      <c r="M1091" s="81"/>
      <c r="N1091" s="14"/>
      <c r="O1091" s="78"/>
      <c r="P1091" s="78"/>
      <c r="Q1091" s="93"/>
      <c r="R1091" s="80"/>
      <c r="S1091" s="80"/>
      <c r="T1091" s="69"/>
      <c r="U1091" s="78"/>
      <c r="V1091" s="69"/>
      <c r="W1091" s="80"/>
      <c r="X1091" s="80"/>
      <c r="Y1091" s="94"/>
      <c r="Z1091" s="80"/>
      <c r="AA1091" s="80"/>
      <c r="AB1091" s="80"/>
      <c r="AC1091" s="80"/>
      <c r="AD1091" s="69"/>
      <c r="AE1091" s="69"/>
      <c r="AF1091" s="69"/>
      <c r="AG1091" s="95"/>
      <c r="AH1091" s="93"/>
      <c r="AI1091" s="81"/>
      <c r="AJ1091" s="80"/>
      <c r="AK1091" s="80"/>
      <c r="AL1091" s="78"/>
      <c r="AM1091" s="80"/>
      <c r="AN1091" s="80"/>
      <c r="AO1091" s="80"/>
      <c r="AP1091" s="80"/>
      <c r="AQ1091" s="80"/>
      <c r="AR1091" s="80"/>
      <c r="AS1091" s="78"/>
      <c r="AT1091" s="96"/>
      <c r="AU1091" s="97"/>
      <c r="AV1091" s="98"/>
      <c r="AW1091" s="99"/>
    </row>
    <row r="1092" spans="1:49">
      <c r="A1092" s="25"/>
      <c r="C1092" s="89"/>
      <c r="D1092" s="84"/>
      <c r="E1092" s="76"/>
      <c r="F1092" s="91"/>
      <c r="G1092" s="80"/>
      <c r="H1092" s="81"/>
      <c r="I1092" s="14"/>
      <c r="J1092" s="92"/>
      <c r="K1092" s="14"/>
      <c r="L1092" s="78"/>
      <c r="M1092" s="81"/>
      <c r="N1092" s="14"/>
      <c r="O1092" s="78"/>
      <c r="P1092" s="78"/>
      <c r="Q1092" s="93"/>
      <c r="R1092" s="80"/>
      <c r="S1092" s="80"/>
      <c r="T1092" s="69"/>
      <c r="U1092" s="78"/>
      <c r="V1092" s="69"/>
      <c r="W1092" s="80"/>
      <c r="X1092" s="80"/>
      <c r="Y1092" s="94"/>
      <c r="Z1092" s="80"/>
      <c r="AA1092" s="80"/>
      <c r="AB1092" s="80"/>
      <c r="AC1092" s="80"/>
      <c r="AD1092" s="69"/>
      <c r="AE1092" s="69"/>
      <c r="AF1092" s="69"/>
      <c r="AG1092" s="95"/>
      <c r="AH1092" s="93"/>
      <c r="AI1092" s="81"/>
      <c r="AJ1092" s="80"/>
      <c r="AK1092" s="80"/>
      <c r="AL1092" s="78"/>
      <c r="AM1092" s="80"/>
      <c r="AN1092" s="80"/>
      <c r="AO1092" s="80"/>
      <c r="AP1092" s="80"/>
      <c r="AQ1092" s="80"/>
      <c r="AR1092" s="80"/>
      <c r="AS1092" s="78"/>
      <c r="AT1092" s="96"/>
      <c r="AU1092" s="97"/>
      <c r="AV1092" s="98"/>
      <c r="AW1092" s="99"/>
    </row>
    <row r="1093" spans="1:49">
      <c r="A1093" s="25"/>
      <c r="C1093" s="89"/>
      <c r="D1093" s="84"/>
      <c r="E1093" s="76"/>
      <c r="F1093" s="91"/>
      <c r="G1093" s="80"/>
      <c r="H1093" s="81"/>
      <c r="I1093" s="14"/>
      <c r="J1093" s="92"/>
      <c r="K1093" s="14"/>
      <c r="L1093" s="78"/>
      <c r="M1093" s="81"/>
      <c r="N1093" s="14"/>
      <c r="O1093" s="78"/>
      <c r="P1093" s="78"/>
      <c r="Q1093" s="93"/>
      <c r="R1093" s="80"/>
      <c r="S1093" s="80"/>
      <c r="T1093" s="69"/>
      <c r="U1093" s="78"/>
      <c r="V1093" s="69"/>
      <c r="W1093" s="80"/>
      <c r="X1093" s="80"/>
      <c r="Y1093" s="94"/>
      <c r="Z1093" s="80"/>
      <c r="AA1093" s="80"/>
      <c r="AB1093" s="80"/>
      <c r="AC1093" s="80"/>
      <c r="AD1093" s="69"/>
      <c r="AE1093" s="69"/>
      <c r="AF1093" s="69"/>
      <c r="AG1093" s="95"/>
      <c r="AH1093" s="93"/>
      <c r="AI1093" s="81"/>
      <c r="AJ1093" s="80"/>
      <c r="AK1093" s="80"/>
      <c r="AL1093" s="78"/>
      <c r="AM1093" s="80"/>
      <c r="AN1093" s="80"/>
      <c r="AO1093" s="80"/>
      <c r="AP1093" s="80"/>
      <c r="AQ1093" s="80"/>
      <c r="AR1093" s="80"/>
      <c r="AS1093" s="78"/>
      <c r="AT1093" s="96"/>
      <c r="AU1093" s="97"/>
      <c r="AV1093" s="98"/>
      <c r="AW1093" s="99"/>
    </row>
    <row r="1094" spans="1:49">
      <c r="A1094" s="25"/>
      <c r="C1094" s="89"/>
      <c r="D1094" s="84"/>
      <c r="E1094" s="76"/>
      <c r="F1094" s="91"/>
      <c r="G1094" s="80"/>
      <c r="H1094" s="81"/>
      <c r="I1094" s="14"/>
      <c r="J1094" s="92"/>
      <c r="K1094" s="14"/>
      <c r="L1094" s="78"/>
      <c r="M1094" s="81"/>
      <c r="N1094" s="14"/>
      <c r="O1094" s="78"/>
      <c r="P1094" s="78"/>
      <c r="Q1094" s="93"/>
      <c r="R1094" s="80"/>
      <c r="S1094" s="80"/>
      <c r="T1094" s="69"/>
      <c r="U1094" s="78"/>
      <c r="V1094" s="69"/>
      <c r="W1094" s="80"/>
      <c r="X1094" s="80"/>
      <c r="Y1094" s="94"/>
      <c r="Z1094" s="80"/>
      <c r="AA1094" s="80"/>
      <c r="AB1094" s="80"/>
      <c r="AC1094" s="80"/>
      <c r="AD1094" s="69"/>
      <c r="AE1094" s="69"/>
      <c r="AF1094" s="69"/>
      <c r="AG1094" s="95"/>
      <c r="AH1094" s="93"/>
      <c r="AI1094" s="81"/>
      <c r="AJ1094" s="80"/>
      <c r="AK1094" s="80"/>
      <c r="AL1094" s="78"/>
      <c r="AM1094" s="80"/>
      <c r="AN1094" s="80"/>
      <c r="AO1094" s="80"/>
      <c r="AP1094" s="80"/>
      <c r="AQ1094" s="80"/>
      <c r="AR1094" s="80"/>
      <c r="AS1094" s="78"/>
      <c r="AT1094" s="96"/>
      <c r="AU1094" s="97"/>
      <c r="AV1094" s="98"/>
      <c r="AW1094" s="99"/>
    </row>
    <row r="1095" spans="1:49">
      <c r="A1095" s="25"/>
      <c r="C1095" s="89"/>
      <c r="D1095" s="84"/>
      <c r="E1095" s="76"/>
      <c r="F1095" s="91"/>
      <c r="G1095" s="80"/>
      <c r="H1095" s="81"/>
      <c r="I1095" s="14"/>
      <c r="J1095" s="92"/>
      <c r="K1095" s="14"/>
      <c r="L1095" s="78"/>
      <c r="M1095" s="81"/>
      <c r="N1095" s="14"/>
      <c r="O1095" s="78"/>
      <c r="P1095" s="78"/>
      <c r="Q1095" s="93"/>
      <c r="R1095" s="80"/>
      <c r="S1095" s="80"/>
      <c r="T1095" s="69"/>
      <c r="U1095" s="78"/>
      <c r="V1095" s="69"/>
      <c r="W1095" s="80"/>
      <c r="X1095" s="80"/>
      <c r="Y1095" s="94"/>
      <c r="Z1095" s="80"/>
      <c r="AA1095" s="80"/>
      <c r="AB1095" s="80"/>
      <c r="AC1095" s="80"/>
      <c r="AD1095" s="69"/>
      <c r="AE1095" s="69"/>
      <c r="AF1095" s="69"/>
      <c r="AG1095" s="95"/>
      <c r="AH1095" s="93"/>
      <c r="AI1095" s="81"/>
      <c r="AJ1095" s="80"/>
      <c r="AK1095" s="80"/>
      <c r="AL1095" s="78"/>
      <c r="AM1095" s="80"/>
      <c r="AN1095" s="80"/>
      <c r="AO1095" s="80"/>
      <c r="AP1095" s="80"/>
      <c r="AQ1095" s="80"/>
      <c r="AR1095" s="80"/>
      <c r="AS1095" s="78"/>
      <c r="AT1095" s="96"/>
      <c r="AU1095" s="97"/>
      <c r="AV1095" s="98"/>
      <c r="AW1095" s="99"/>
    </row>
    <row r="1096" spans="1:49">
      <c r="A1096" s="25"/>
      <c r="C1096" s="89"/>
      <c r="D1096" s="84"/>
      <c r="E1096" s="76"/>
      <c r="F1096" s="91"/>
      <c r="G1096" s="80"/>
      <c r="H1096" s="81"/>
      <c r="I1096" s="14"/>
      <c r="J1096" s="92"/>
      <c r="K1096" s="14"/>
      <c r="L1096" s="78"/>
      <c r="M1096" s="81"/>
      <c r="N1096" s="14"/>
      <c r="O1096" s="78"/>
      <c r="P1096" s="78"/>
      <c r="Q1096" s="93"/>
      <c r="R1096" s="80"/>
      <c r="S1096" s="80"/>
      <c r="T1096" s="69"/>
      <c r="U1096" s="78"/>
      <c r="V1096" s="69"/>
      <c r="W1096" s="80"/>
      <c r="X1096" s="80"/>
      <c r="Y1096" s="94"/>
      <c r="Z1096" s="80"/>
      <c r="AA1096" s="80"/>
      <c r="AB1096" s="80"/>
      <c r="AC1096" s="80"/>
      <c r="AD1096" s="69"/>
      <c r="AE1096" s="69"/>
      <c r="AF1096" s="69"/>
      <c r="AG1096" s="95"/>
      <c r="AH1096" s="93"/>
      <c r="AI1096" s="81"/>
      <c r="AJ1096" s="80"/>
      <c r="AK1096" s="80"/>
      <c r="AL1096" s="78"/>
      <c r="AM1096" s="80"/>
      <c r="AN1096" s="80"/>
      <c r="AO1096" s="80"/>
      <c r="AP1096" s="80"/>
      <c r="AQ1096" s="80"/>
      <c r="AR1096" s="80"/>
      <c r="AS1096" s="78"/>
      <c r="AT1096" s="96"/>
      <c r="AU1096" s="97"/>
      <c r="AV1096" s="98"/>
      <c r="AW1096" s="99"/>
    </row>
    <row r="1097" spans="1:49">
      <c r="A1097" s="25"/>
      <c r="C1097" s="89"/>
      <c r="D1097" s="84"/>
      <c r="E1097" s="76"/>
      <c r="F1097" s="91"/>
      <c r="G1097" s="80"/>
      <c r="H1097" s="81"/>
      <c r="I1097" s="14"/>
      <c r="J1097" s="92"/>
      <c r="K1097" s="14"/>
      <c r="L1097" s="78"/>
      <c r="M1097" s="81"/>
      <c r="N1097" s="14"/>
      <c r="O1097" s="78"/>
      <c r="P1097" s="78"/>
      <c r="Q1097" s="93"/>
      <c r="R1097" s="80"/>
      <c r="S1097" s="80"/>
      <c r="T1097" s="69"/>
      <c r="U1097" s="78"/>
      <c r="V1097" s="69"/>
      <c r="W1097" s="80"/>
      <c r="X1097" s="80"/>
      <c r="Y1097" s="94"/>
      <c r="Z1097" s="80"/>
      <c r="AA1097" s="80"/>
      <c r="AB1097" s="80"/>
      <c r="AC1097" s="80"/>
      <c r="AD1097" s="69"/>
      <c r="AE1097" s="69"/>
      <c r="AF1097" s="69"/>
      <c r="AG1097" s="95"/>
      <c r="AH1097" s="93"/>
      <c r="AI1097" s="81"/>
      <c r="AJ1097" s="80"/>
      <c r="AK1097" s="80"/>
      <c r="AL1097" s="78"/>
      <c r="AM1097" s="80"/>
      <c r="AN1097" s="80"/>
      <c r="AO1097" s="80"/>
      <c r="AP1097" s="80"/>
      <c r="AQ1097" s="80"/>
      <c r="AR1097" s="80"/>
      <c r="AS1097" s="78"/>
      <c r="AT1097" s="96"/>
      <c r="AU1097" s="97"/>
      <c r="AV1097" s="98"/>
      <c r="AW1097" s="99"/>
    </row>
    <row r="1098" spans="1:49">
      <c r="A1098" s="25"/>
      <c r="C1098" s="89"/>
      <c r="D1098" s="84"/>
      <c r="E1098" s="76"/>
      <c r="F1098" s="91"/>
      <c r="G1098" s="80"/>
      <c r="H1098" s="81"/>
      <c r="I1098" s="14"/>
      <c r="J1098" s="92"/>
      <c r="K1098" s="14"/>
      <c r="L1098" s="78"/>
      <c r="M1098" s="81"/>
      <c r="N1098" s="14"/>
      <c r="O1098" s="78"/>
      <c r="P1098" s="78"/>
      <c r="Q1098" s="93"/>
      <c r="R1098" s="80"/>
      <c r="S1098" s="80"/>
      <c r="T1098" s="69"/>
      <c r="U1098" s="78"/>
      <c r="V1098" s="69"/>
      <c r="W1098" s="80"/>
      <c r="X1098" s="80"/>
      <c r="Y1098" s="94"/>
      <c r="Z1098" s="80"/>
      <c r="AA1098" s="80"/>
      <c r="AB1098" s="80"/>
      <c r="AC1098" s="80"/>
      <c r="AD1098" s="69"/>
      <c r="AE1098" s="69"/>
      <c r="AF1098" s="69"/>
      <c r="AG1098" s="95"/>
      <c r="AH1098" s="93"/>
      <c r="AI1098" s="81"/>
      <c r="AJ1098" s="80"/>
      <c r="AK1098" s="80"/>
      <c r="AL1098" s="78"/>
      <c r="AM1098" s="80"/>
      <c r="AN1098" s="80"/>
      <c r="AO1098" s="80"/>
      <c r="AP1098" s="80"/>
      <c r="AQ1098" s="80"/>
      <c r="AR1098" s="80"/>
      <c r="AS1098" s="78"/>
      <c r="AT1098" s="96"/>
      <c r="AU1098" s="97"/>
      <c r="AV1098" s="98"/>
      <c r="AW1098" s="99"/>
    </row>
    <row r="1099" spans="1:49">
      <c r="A1099" s="25"/>
      <c r="C1099" s="89"/>
      <c r="D1099" s="84"/>
      <c r="E1099" s="76"/>
      <c r="F1099" s="91"/>
      <c r="G1099" s="80"/>
      <c r="H1099" s="81"/>
      <c r="I1099" s="14"/>
      <c r="J1099" s="92"/>
      <c r="K1099" s="14"/>
      <c r="L1099" s="78"/>
      <c r="M1099" s="81"/>
      <c r="N1099" s="14"/>
      <c r="O1099" s="78"/>
      <c r="P1099" s="78"/>
      <c r="Q1099" s="93"/>
      <c r="R1099" s="80"/>
      <c r="S1099" s="80"/>
      <c r="T1099" s="69"/>
      <c r="U1099" s="78"/>
      <c r="V1099" s="69"/>
      <c r="W1099" s="80"/>
      <c r="X1099" s="80"/>
      <c r="Y1099" s="94"/>
      <c r="Z1099" s="80"/>
      <c r="AA1099" s="80"/>
      <c r="AB1099" s="80"/>
      <c r="AC1099" s="80"/>
      <c r="AD1099" s="69"/>
      <c r="AE1099" s="69"/>
      <c r="AF1099" s="69"/>
      <c r="AG1099" s="95"/>
      <c r="AH1099" s="93"/>
      <c r="AI1099" s="81"/>
      <c r="AJ1099" s="80"/>
      <c r="AK1099" s="80"/>
      <c r="AL1099" s="78"/>
      <c r="AM1099" s="80"/>
      <c r="AN1099" s="80"/>
      <c r="AO1099" s="80"/>
      <c r="AP1099" s="80"/>
      <c r="AQ1099" s="80"/>
      <c r="AR1099" s="80"/>
      <c r="AS1099" s="78"/>
      <c r="AT1099" s="96"/>
      <c r="AU1099" s="97"/>
      <c r="AV1099" s="98"/>
      <c r="AW1099" s="99"/>
    </row>
    <row r="1100" spans="1:49">
      <c r="A1100" s="25"/>
      <c r="C1100" s="89"/>
      <c r="D1100" s="84"/>
      <c r="E1100" s="76"/>
      <c r="F1100" s="91"/>
      <c r="G1100" s="80"/>
      <c r="H1100" s="81"/>
      <c r="I1100" s="14"/>
      <c r="J1100" s="92"/>
      <c r="K1100" s="14"/>
      <c r="L1100" s="78"/>
      <c r="M1100" s="81"/>
      <c r="N1100" s="14"/>
      <c r="O1100" s="78"/>
      <c r="P1100" s="78"/>
      <c r="Q1100" s="93"/>
      <c r="R1100" s="80"/>
      <c r="S1100" s="80"/>
      <c r="T1100" s="69"/>
      <c r="U1100" s="78"/>
      <c r="V1100" s="69"/>
      <c r="W1100" s="80"/>
      <c r="X1100" s="80"/>
      <c r="Y1100" s="94"/>
      <c r="Z1100" s="80"/>
      <c r="AA1100" s="80"/>
      <c r="AB1100" s="80"/>
      <c r="AC1100" s="80"/>
      <c r="AD1100" s="69"/>
      <c r="AE1100" s="69"/>
      <c r="AF1100" s="69"/>
      <c r="AG1100" s="95"/>
      <c r="AH1100" s="93"/>
      <c r="AI1100" s="81"/>
      <c r="AJ1100" s="80"/>
      <c r="AK1100" s="80"/>
      <c r="AL1100" s="78"/>
      <c r="AM1100" s="80"/>
      <c r="AN1100" s="80"/>
      <c r="AO1100" s="80"/>
      <c r="AP1100" s="80"/>
      <c r="AQ1100" s="80"/>
      <c r="AR1100" s="80"/>
      <c r="AS1100" s="78"/>
      <c r="AT1100" s="96"/>
      <c r="AU1100" s="97"/>
      <c r="AV1100" s="98"/>
      <c r="AW1100" s="99"/>
    </row>
    <row r="1101" spans="1:49">
      <c r="A1101" s="25"/>
      <c r="C1101" s="89"/>
      <c r="D1101" s="84"/>
      <c r="E1101" s="76"/>
      <c r="F1101" s="91"/>
      <c r="G1101" s="80"/>
      <c r="H1101" s="81"/>
      <c r="I1101" s="14"/>
      <c r="J1101" s="92"/>
      <c r="K1101" s="14"/>
      <c r="L1101" s="78"/>
      <c r="M1101" s="81"/>
      <c r="N1101" s="14"/>
      <c r="O1101" s="78"/>
      <c r="P1101" s="78"/>
      <c r="Q1101" s="93"/>
      <c r="R1101" s="80"/>
      <c r="S1101" s="80"/>
      <c r="T1101" s="69"/>
      <c r="U1101" s="78"/>
      <c r="V1101" s="69"/>
      <c r="W1101" s="80"/>
      <c r="X1101" s="80"/>
      <c r="Y1101" s="94"/>
      <c r="Z1101" s="80"/>
      <c r="AA1101" s="80"/>
      <c r="AB1101" s="80"/>
      <c r="AC1101" s="80"/>
      <c r="AD1101" s="69"/>
      <c r="AE1101" s="69"/>
      <c r="AF1101" s="69"/>
      <c r="AG1101" s="95"/>
      <c r="AH1101" s="93"/>
      <c r="AI1101" s="81"/>
      <c r="AJ1101" s="80"/>
      <c r="AK1101" s="80"/>
      <c r="AL1101" s="78"/>
      <c r="AM1101" s="80"/>
      <c r="AN1101" s="80"/>
      <c r="AO1101" s="80"/>
      <c r="AP1101" s="80"/>
      <c r="AQ1101" s="80"/>
      <c r="AR1101" s="80"/>
      <c r="AS1101" s="78"/>
      <c r="AT1101" s="96"/>
      <c r="AU1101" s="97"/>
      <c r="AV1101" s="98"/>
      <c r="AW1101" s="99"/>
    </row>
    <row r="1102" spans="1:49">
      <c r="A1102" s="25"/>
      <c r="C1102" s="89"/>
      <c r="D1102" s="84"/>
      <c r="E1102" s="76"/>
      <c r="F1102" s="91"/>
      <c r="G1102" s="80"/>
      <c r="H1102" s="81"/>
      <c r="I1102" s="14"/>
      <c r="J1102" s="92"/>
      <c r="K1102" s="14"/>
      <c r="L1102" s="78"/>
      <c r="M1102" s="81"/>
      <c r="N1102" s="14"/>
      <c r="O1102" s="78"/>
      <c r="P1102" s="78"/>
      <c r="Q1102" s="93"/>
      <c r="R1102" s="80"/>
      <c r="S1102" s="80"/>
      <c r="T1102" s="69"/>
      <c r="U1102" s="78"/>
      <c r="V1102" s="69"/>
      <c r="W1102" s="80"/>
      <c r="X1102" s="80"/>
      <c r="Y1102" s="94"/>
      <c r="Z1102" s="80"/>
      <c r="AA1102" s="80"/>
      <c r="AB1102" s="80"/>
      <c r="AC1102" s="80"/>
      <c r="AD1102" s="69"/>
      <c r="AE1102" s="69"/>
      <c r="AF1102" s="69"/>
      <c r="AG1102" s="95"/>
      <c r="AH1102" s="93"/>
      <c r="AI1102" s="81"/>
      <c r="AJ1102" s="80"/>
      <c r="AK1102" s="80"/>
      <c r="AL1102" s="78"/>
      <c r="AM1102" s="80"/>
      <c r="AN1102" s="80"/>
      <c r="AO1102" s="80"/>
      <c r="AP1102" s="80"/>
      <c r="AQ1102" s="80"/>
      <c r="AR1102" s="80"/>
      <c r="AS1102" s="78"/>
      <c r="AT1102" s="96"/>
      <c r="AU1102" s="97"/>
      <c r="AV1102" s="98"/>
      <c r="AW1102" s="99"/>
    </row>
    <row r="1103" spans="1:49">
      <c r="A1103" s="25"/>
      <c r="C1103" s="89"/>
      <c r="D1103" s="84"/>
      <c r="E1103" s="76"/>
      <c r="F1103" s="91"/>
      <c r="G1103" s="80"/>
      <c r="H1103" s="81"/>
      <c r="I1103" s="14"/>
      <c r="J1103" s="92"/>
      <c r="K1103" s="14"/>
      <c r="L1103" s="78"/>
      <c r="M1103" s="81"/>
      <c r="N1103" s="14"/>
      <c r="O1103" s="78"/>
      <c r="P1103" s="78"/>
      <c r="Q1103" s="93"/>
      <c r="R1103" s="80"/>
      <c r="S1103" s="80"/>
      <c r="T1103" s="69"/>
      <c r="U1103" s="78"/>
      <c r="V1103" s="69"/>
      <c r="W1103" s="80"/>
      <c r="X1103" s="80"/>
      <c r="Y1103" s="94"/>
      <c r="Z1103" s="80"/>
      <c r="AA1103" s="80"/>
      <c r="AB1103" s="80"/>
      <c r="AC1103" s="80"/>
      <c r="AD1103" s="69"/>
      <c r="AE1103" s="69"/>
      <c r="AF1103" s="69"/>
      <c r="AG1103" s="95"/>
      <c r="AH1103" s="93"/>
      <c r="AI1103" s="81"/>
      <c r="AJ1103" s="80"/>
      <c r="AK1103" s="80"/>
      <c r="AL1103" s="78"/>
      <c r="AM1103" s="80"/>
      <c r="AN1103" s="80"/>
      <c r="AO1103" s="80"/>
      <c r="AP1103" s="80"/>
      <c r="AQ1103" s="80"/>
      <c r="AR1103" s="80"/>
      <c r="AS1103" s="78"/>
      <c r="AT1103" s="96"/>
      <c r="AU1103" s="97"/>
      <c r="AV1103" s="98"/>
      <c r="AW1103" s="99"/>
    </row>
    <row r="1104" spans="1:49">
      <c r="A1104" s="25"/>
      <c r="C1104" s="89"/>
      <c r="D1104" s="84"/>
      <c r="E1104" s="76"/>
      <c r="F1104" s="91"/>
      <c r="G1104" s="80"/>
      <c r="H1104" s="81"/>
      <c r="I1104" s="14"/>
      <c r="J1104" s="92"/>
      <c r="K1104" s="14"/>
      <c r="L1104" s="78"/>
      <c r="M1104" s="81"/>
      <c r="N1104" s="14"/>
      <c r="O1104" s="78"/>
      <c r="P1104" s="78"/>
      <c r="Q1104" s="93"/>
      <c r="R1104" s="80"/>
      <c r="S1104" s="80"/>
      <c r="T1104" s="69"/>
      <c r="U1104" s="78"/>
      <c r="V1104" s="69"/>
      <c r="W1104" s="80"/>
      <c r="X1104" s="80"/>
      <c r="Y1104" s="94"/>
      <c r="Z1104" s="80"/>
      <c r="AA1104" s="80"/>
      <c r="AB1104" s="80"/>
      <c r="AC1104" s="80"/>
      <c r="AD1104" s="69"/>
      <c r="AE1104" s="69"/>
      <c r="AF1104" s="69"/>
      <c r="AG1104" s="95"/>
      <c r="AH1104" s="93"/>
      <c r="AI1104" s="81"/>
      <c r="AJ1104" s="80"/>
      <c r="AK1104" s="80"/>
      <c r="AL1104" s="78"/>
      <c r="AM1104" s="80"/>
      <c r="AN1104" s="80"/>
      <c r="AO1104" s="80"/>
      <c r="AP1104" s="80"/>
      <c r="AQ1104" s="80"/>
      <c r="AR1104" s="80"/>
      <c r="AS1104" s="78"/>
      <c r="AT1104" s="96"/>
      <c r="AU1104" s="97"/>
      <c r="AV1104" s="98"/>
      <c r="AW1104" s="99"/>
    </row>
    <row r="1105" spans="1:49">
      <c r="A1105" s="25"/>
      <c r="C1105" s="89"/>
      <c r="D1105" s="84"/>
      <c r="E1105" s="76"/>
      <c r="F1105" s="91"/>
      <c r="G1105" s="80"/>
      <c r="H1105" s="81"/>
      <c r="I1105" s="14"/>
      <c r="J1105" s="92"/>
      <c r="K1105" s="14"/>
      <c r="L1105" s="78"/>
      <c r="M1105" s="81"/>
      <c r="N1105" s="14"/>
      <c r="O1105" s="78"/>
      <c r="P1105" s="78"/>
      <c r="Q1105" s="93"/>
      <c r="R1105" s="80"/>
      <c r="S1105" s="80"/>
      <c r="T1105" s="69"/>
      <c r="U1105" s="78"/>
      <c r="V1105" s="69"/>
      <c r="W1105" s="80"/>
      <c r="X1105" s="80"/>
      <c r="Y1105" s="94"/>
      <c r="Z1105" s="80"/>
      <c r="AA1105" s="80"/>
      <c r="AB1105" s="80"/>
      <c r="AC1105" s="80"/>
      <c r="AD1105" s="69"/>
      <c r="AE1105" s="69"/>
      <c r="AF1105" s="69"/>
      <c r="AG1105" s="95"/>
      <c r="AH1105" s="93"/>
      <c r="AI1105" s="81"/>
      <c r="AJ1105" s="80"/>
      <c r="AK1105" s="80"/>
      <c r="AL1105" s="78"/>
      <c r="AM1105" s="80"/>
      <c r="AN1105" s="80"/>
      <c r="AO1105" s="80"/>
      <c r="AP1105" s="80"/>
      <c r="AQ1105" s="80"/>
      <c r="AR1105" s="80"/>
      <c r="AS1105" s="78"/>
      <c r="AT1105" s="96"/>
      <c r="AU1105" s="97"/>
      <c r="AV1105" s="98"/>
      <c r="AW1105" s="99"/>
    </row>
    <row r="1106" spans="1:49">
      <c r="A1106" s="25"/>
      <c r="C1106" s="89"/>
      <c r="D1106" s="84"/>
      <c r="E1106" s="76"/>
      <c r="F1106" s="91"/>
      <c r="G1106" s="80"/>
      <c r="H1106" s="81"/>
      <c r="I1106" s="14"/>
      <c r="J1106" s="92"/>
      <c r="K1106" s="14"/>
      <c r="L1106" s="78"/>
      <c r="M1106" s="81"/>
      <c r="N1106" s="14"/>
      <c r="O1106" s="78"/>
      <c r="P1106" s="78"/>
      <c r="Q1106" s="93"/>
      <c r="R1106" s="80"/>
      <c r="S1106" s="80"/>
      <c r="T1106" s="69"/>
      <c r="U1106" s="78"/>
      <c r="V1106" s="69"/>
      <c r="W1106" s="80"/>
      <c r="X1106" s="80"/>
      <c r="Y1106" s="94"/>
      <c r="Z1106" s="80"/>
      <c r="AA1106" s="80"/>
      <c r="AB1106" s="80"/>
      <c r="AC1106" s="80"/>
      <c r="AD1106" s="69"/>
      <c r="AE1106" s="69"/>
      <c r="AF1106" s="69"/>
      <c r="AG1106" s="95"/>
      <c r="AH1106" s="93"/>
      <c r="AI1106" s="81"/>
      <c r="AJ1106" s="80"/>
      <c r="AK1106" s="80"/>
      <c r="AL1106" s="78"/>
      <c r="AM1106" s="80"/>
      <c r="AN1106" s="80"/>
      <c r="AO1106" s="80"/>
      <c r="AP1106" s="80"/>
      <c r="AQ1106" s="80"/>
      <c r="AR1106" s="80"/>
      <c r="AS1106" s="78"/>
      <c r="AT1106" s="96"/>
      <c r="AU1106" s="97"/>
      <c r="AV1106" s="98"/>
      <c r="AW1106" s="99"/>
    </row>
    <row r="1107" spans="1:49">
      <c r="A1107" s="25"/>
      <c r="C1107" s="89"/>
      <c r="D1107" s="84"/>
      <c r="E1107" s="76"/>
      <c r="F1107" s="91"/>
      <c r="G1107" s="80"/>
      <c r="H1107" s="81"/>
      <c r="I1107" s="14"/>
      <c r="J1107" s="92"/>
      <c r="K1107" s="14"/>
      <c r="L1107" s="78"/>
      <c r="M1107" s="81"/>
      <c r="N1107" s="14"/>
      <c r="O1107" s="78"/>
      <c r="P1107" s="78"/>
      <c r="Q1107" s="93"/>
      <c r="R1107" s="80"/>
      <c r="S1107" s="80"/>
      <c r="T1107" s="69"/>
      <c r="U1107" s="78"/>
      <c r="V1107" s="69"/>
      <c r="W1107" s="80"/>
      <c r="X1107" s="80"/>
      <c r="Y1107" s="94"/>
      <c r="Z1107" s="80"/>
      <c r="AA1107" s="80"/>
      <c r="AB1107" s="80"/>
      <c r="AC1107" s="80"/>
      <c r="AD1107" s="69"/>
      <c r="AE1107" s="69"/>
      <c r="AF1107" s="69"/>
      <c r="AG1107" s="95"/>
      <c r="AH1107" s="93"/>
      <c r="AI1107" s="81"/>
      <c r="AJ1107" s="80"/>
      <c r="AK1107" s="80"/>
      <c r="AL1107" s="78"/>
      <c r="AM1107" s="80"/>
      <c r="AN1107" s="80"/>
      <c r="AO1107" s="80"/>
      <c r="AP1107" s="80"/>
      <c r="AQ1107" s="80"/>
      <c r="AR1107" s="80"/>
      <c r="AS1107" s="78"/>
      <c r="AT1107" s="96"/>
      <c r="AU1107" s="97"/>
      <c r="AV1107" s="98"/>
      <c r="AW1107" s="99"/>
    </row>
    <row r="1108" spans="1:49">
      <c r="A1108" s="25"/>
      <c r="C1108" s="89"/>
      <c r="D1108" s="84"/>
      <c r="E1108" s="76"/>
      <c r="F1108" s="91"/>
      <c r="G1108" s="80"/>
      <c r="H1108" s="81"/>
      <c r="I1108" s="14"/>
      <c r="J1108" s="92"/>
      <c r="K1108" s="14"/>
      <c r="L1108" s="78"/>
      <c r="M1108" s="81"/>
      <c r="N1108" s="14"/>
      <c r="O1108" s="78"/>
      <c r="P1108" s="78"/>
      <c r="Q1108" s="93"/>
      <c r="R1108" s="80"/>
      <c r="S1108" s="80"/>
      <c r="T1108" s="69"/>
      <c r="U1108" s="78"/>
      <c r="V1108" s="69"/>
      <c r="W1108" s="80"/>
      <c r="X1108" s="80"/>
      <c r="Y1108" s="94"/>
      <c r="Z1108" s="80"/>
      <c r="AA1108" s="80"/>
      <c r="AB1108" s="80"/>
      <c r="AC1108" s="80"/>
      <c r="AD1108" s="69"/>
      <c r="AE1108" s="69"/>
      <c r="AF1108" s="69"/>
      <c r="AG1108" s="95"/>
      <c r="AH1108" s="93"/>
      <c r="AI1108" s="81"/>
      <c r="AJ1108" s="80"/>
      <c r="AK1108" s="80"/>
      <c r="AL1108" s="78"/>
      <c r="AM1108" s="80"/>
      <c r="AN1108" s="80"/>
      <c r="AO1108" s="80"/>
      <c r="AP1108" s="80"/>
      <c r="AQ1108" s="80"/>
      <c r="AR1108" s="80"/>
      <c r="AS1108" s="78"/>
      <c r="AT1108" s="96"/>
      <c r="AU1108" s="97"/>
      <c r="AV1108" s="98"/>
      <c r="AW1108" s="99"/>
    </row>
    <row r="1109" spans="1:49">
      <c r="A1109" s="25"/>
      <c r="C1109" s="89"/>
      <c r="D1109" s="84"/>
      <c r="E1109" s="76"/>
      <c r="F1109" s="91"/>
      <c r="G1109" s="80"/>
      <c r="H1109" s="81"/>
      <c r="I1109" s="14"/>
      <c r="J1109" s="92"/>
      <c r="K1109" s="14"/>
      <c r="L1109" s="78"/>
      <c r="M1109" s="81"/>
      <c r="N1109" s="14"/>
      <c r="O1109" s="78"/>
      <c r="P1109" s="78"/>
      <c r="Q1109" s="93"/>
      <c r="R1109" s="80"/>
      <c r="S1109" s="80"/>
      <c r="T1109" s="69"/>
      <c r="U1109" s="78"/>
      <c r="V1109" s="69"/>
      <c r="W1109" s="80"/>
      <c r="X1109" s="80"/>
      <c r="Y1109" s="94"/>
      <c r="Z1109" s="80"/>
      <c r="AA1109" s="80"/>
      <c r="AB1109" s="80"/>
      <c r="AC1109" s="80"/>
      <c r="AD1109" s="69"/>
      <c r="AE1109" s="69"/>
      <c r="AF1109" s="69"/>
      <c r="AG1109" s="95"/>
      <c r="AH1109" s="93"/>
      <c r="AI1109" s="81"/>
      <c r="AJ1109" s="80"/>
      <c r="AK1109" s="80"/>
      <c r="AL1109" s="78"/>
      <c r="AM1109" s="80"/>
      <c r="AN1109" s="80"/>
      <c r="AO1109" s="80"/>
      <c r="AP1109" s="80"/>
      <c r="AQ1109" s="80"/>
      <c r="AR1109" s="80"/>
      <c r="AS1109" s="78"/>
      <c r="AT1109" s="96"/>
      <c r="AU1109" s="97"/>
      <c r="AV1109" s="98"/>
      <c r="AW1109" s="99"/>
    </row>
    <row r="1110" spans="1:49">
      <c r="A1110" s="25"/>
      <c r="C1110" s="89"/>
      <c r="D1110" s="84"/>
      <c r="E1110" s="76"/>
      <c r="F1110" s="91"/>
      <c r="G1110" s="80"/>
      <c r="H1110" s="81"/>
      <c r="I1110" s="14"/>
      <c r="J1110" s="92"/>
      <c r="K1110" s="14"/>
      <c r="L1110" s="78"/>
      <c r="M1110" s="81"/>
      <c r="N1110" s="14"/>
      <c r="O1110" s="78"/>
      <c r="P1110" s="78"/>
      <c r="Q1110" s="93"/>
      <c r="R1110" s="80"/>
      <c r="S1110" s="80"/>
      <c r="T1110" s="69"/>
      <c r="U1110" s="78"/>
      <c r="V1110" s="69"/>
      <c r="W1110" s="80"/>
      <c r="X1110" s="80"/>
      <c r="Y1110" s="94"/>
      <c r="Z1110" s="80"/>
      <c r="AA1110" s="80"/>
      <c r="AB1110" s="80"/>
      <c r="AC1110" s="80"/>
      <c r="AD1110" s="69"/>
      <c r="AE1110" s="69"/>
      <c r="AF1110" s="69"/>
      <c r="AG1110" s="95"/>
      <c r="AH1110" s="93"/>
      <c r="AI1110" s="81"/>
      <c r="AJ1110" s="80"/>
      <c r="AK1110" s="80"/>
      <c r="AL1110" s="78"/>
      <c r="AM1110" s="80"/>
      <c r="AN1110" s="80"/>
      <c r="AO1110" s="80"/>
      <c r="AP1110" s="80"/>
      <c r="AQ1110" s="80"/>
      <c r="AR1110" s="80"/>
      <c r="AS1110" s="78"/>
      <c r="AT1110" s="96"/>
      <c r="AU1110" s="97"/>
      <c r="AV1110" s="98"/>
      <c r="AW1110" s="99"/>
    </row>
    <row r="1111" spans="1:49">
      <c r="A1111" s="25"/>
      <c r="C1111" s="89"/>
      <c r="D1111" s="84"/>
      <c r="E1111" s="76"/>
      <c r="F1111" s="91"/>
      <c r="G1111" s="80"/>
      <c r="H1111" s="81"/>
      <c r="I1111" s="14"/>
      <c r="J1111" s="92"/>
      <c r="K1111" s="14"/>
      <c r="L1111" s="78"/>
      <c r="M1111" s="81"/>
      <c r="N1111" s="14"/>
      <c r="O1111" s="78"/>
      <c r="P1111" s="78"/>
      <c r="Q1111" s="93"/>
      <c r="R1111" s="80"/>
      <c r="S1111" s="80"/>
      <c r="T1111" s="69"/>
      <c r="U1111" s="78"/>
      <c r="V1111" s="69"/>
      <c r="W1111" s="80"/>
      <c r="X1111" s="80"/>
      <c r="Y1111" s="94"/>
      <c r="Z1111" s="80"/>
      <c r="AA1111" s="80"/>
      <c r="AB1111" s="80"/>
      <c r="AC1111" s="80"/>
      <c r="AD1111" s="69"/>
      <c r="AE1111" s="69"/>
      <c r="AF1111" s="69"/>
      <c r="AG1111" s="95"/>
      <c r="AH1111" s="93"/>
      <c r="AI1111" s="81"/>
      <c r="AJ1111" s="80"/>
      <c r="AK1111" s="80"/>
      <c r="AL1111" s="78"/>
      <c r="AM1111" s="80"/>
      <c r="AN1111" s="80"/>
      <c r="AO1111" s="80"/>
      <c r="AP1111" s="80"/>
      <c r="AQ1111" s="80"/>
      <c r="AR1111" s="80"/>
      <c r="AS1111" s="78"/>
      <c r="AT1111" s="96"/>
      <c r="AU1111" s="97"/>
      <c r="AV1111" s="98"/>
      <c r="AW1111" s="99"/>
    </row>
    <row r="1112" spans="1:49">
      <c r="A1112" s="25"/>
      <c r="C1112" s="89"/>
      <c r="D1112" s="84"/>
      <c r="E1112" s="76"/>
      <c r="F1112" s="91"/>
      <c r="G1112" s="80"/>
      <c r="H1112" s="81"/>
      <c r="I1112" s="14"/>
      <c r="J1112" s="92"/>
      <c r="K1112" s="14"/>
      <c r="L1112" s="78"/>
      <c r="M1112" s="81"/>
      <c r="N1112" s="14"/>
      <c r="O1112" s="78"/>
      <c r="P1112" s="78"/>
      <c r="Q1112" s="93"/>
      <c r="R1112" s="80"/>
      <c r="S1112" s="80"/>
      <c r="T1112" s="69"/>
      <c r="U1112" s="78"/>
      <c r="V1112" s="69"/>
      <c r="W1112" s="80"/>
      <c r="X1112" s="80"/>
      <c r="Y1112" s="94"/>
      <c r="Z1112" s="80"/>
      <c r="AA1112" s="80"/>
      <c r="AB1112" s="80"/>
      <c r="AC1112" s="80"/>
      <c r="AD1112" s="69"/>
      <c r="AE1112" s="69"/>
      <c r="AF1112" s="69"/>
      <c r="AG1112" s="95"/>
      <c r="AH1112" s="93"/>
      <c r="AI1112" s="81"/>
      <c r="AJ1112" s="80"/>
      <c r="AK1112" s="80"/>
      <c r="AL1112" s="78"/>
      <c r="AM1112" s="80"/>
      <c r="AN1112" s="80"/>
      <c r="AO1112" s="80"/>
      <c r="AP1112" s="80"/>
      <c r="AQ1112" s="80"/>
      <c r="AR1112" s="80"/>
      <c r="AS1112" s="78"/>
      <c r="AT1112" s="96"/>
      <c r="AU1112" s="97"/>
      <c r="AV1112" s="98"/>
      <c r="AW1112" s="99"/>
    </row>
    <row r="1113" spans="1:49">
      <c r="A1113" s="25"/>
      <c r="C1113" s="89"/>
      <c r="D1113" s="84"/>
      <c r="E1113" s="76"/>
      <c r="F1113" s="91"/>
      <c r="G1113" s="80"/>
      <c r="H1113" s="81"/>
      <c r="I1113" s="14"/>
      <c r="J1113" s="92"/>
      <c r="K1113" s="14"/>
      <c r="L1113" s="78"/>
      <c r="M1113" s="81"/>
      <c r="N1113" s="14"/>
      <c r="O1113" s="78"/>
      <c r="P1113" s="78"/>
      <c r="Q1113" s="93"/>
      <c r="R1113" s="80"/>
      <c r="S1113" s="80"/>
      <c r="T1113" s="69"/>
      <c r="U1113" s="78"/>
      <c r="V1113" s="69"/>
      <c r="W1113" s="80"/>
      <c r="X1113" s="80"/>
      <c r="Y1113" s="94"/>
      <c r="Z1113" s="80"/>
      <c r="AA1113" s="80"/>
      <c r="AB1113" s="80"/>
      <c r="AC1113" s="80"/>
      <c r="AD1113" s="69"/>
      <c r="AE1113" s="69"/>
      <c r="AF1113" s="69"/>
      <c r="AG1113" s="95"/>
      <c r="AH1113" s="93"/>
      <c r="AI1113" s="81"/>
      <c r="AJ1113" s="80"/>
      <c r="AK1113" s="80"/>
      <c r="AL1113" s="78"/>
      <c r="AM1113" s="80"/>
      <c r="AN1113" s="80"/>
      <c r="AO1113" s="80"/>
      <c r="AP1113" s="80"/>
      <c r="AQ1113" s="80"/>
      <c r="AR1113" s="80"/>
      <c r="AS1113" s="78"/>
      <c r="AT1113" s="96"/>
      <c r="AU1113" s="97"/>
      <c r="AV1113" s="98"/>
      <c r="AW1113" s="99"/>
    </row>
    <row r="1114" spans="1:49">
      <c r="A1114" s="25"/>
      <c r="C1114" s="89"/>
      <c r="D1114" s="84"/>
      <c r="E1114" s="76"/>
      <c r="F1114" s="91"/>
      <c r="G1114" s="80"/>
      <c r="H1114" s="81"/>
      <c r="I1114" s="14"/>
      <c r="J1114" s="92"/>
      <c r="K1114" s="14"/>
      <c r="L1114" s="78"/>
      <c r="M1114" s="81"/>
      <c r="N1114" s="14"/>
      <c r="O1114" s="78"/>
      <c r="P1114" s="78"/>
      <c r="Q1114" s="93"/>
      <c r="R1114" s="80"/>
      <c r="S1114" s="80"/>
      <c r="T1114" s="69"/>
      <c r="U1114" s="78"/>
      <c r="V1114" s="69"/>
      <c r="W1114" s="80"/>
      <c r="X1114" s="80"/>
      <c r="Y1114" s="94"/>
      <c r="Z1114" s="80"/>
      <c r="AA1114" s="80"/>
      <c r="AB1114" s="80"/>
      <c r="AC1114" s="80"/>
      <c r="AD1114" s="69"/>
      <c r="AE1114" s="69"/>
      <c r="AF1114" s="69"/>
      <c r="AG1114" s="95"/>
      <c r="AH1114" s="93"/>
      <c r="AI1114" s="81"/>
      <c r="AJ1114" s="80"/>
      <c r="AK1114" s="80"/>
      <c r="AL1114" s="78"/>
      <c r="AM1114" s="80"/>
      <c r="AN1114" s="80"/>
      <c r="AO1114" s="80"/>
      <c r="AP1114" s="80"/>
      <c r="AQ1114" s="80"/>
      <c r="AR1114" s="80"/>
      <c r="AS1114" s="78"/>
      <c r="AT1114" s="96"/>
      <c r="AU1114" s="97"/>
      <c r="AV1114" s="98"/>
      <c r="AW1114" s="99"/>
    </row>
    <row r="1115" spans="1:49">
      <c r="A1115" s="25"/>
      <c r="C1115" s="89"/>
      <c r="D1115" s="84"/>
      <c r="E1115" s="76"/>
      <c r="F1115" s="91"/>
      <c r="G1115" s="80"/>
      <c r="H1115" s="81"/>
      <c r="I1115" s="14"/>
      <c r="J1115" s="92"/>
      <c r="K1115" s="14"/>
      <c r="L1115" s="78"/>
      <c r="M1115" s="81"/>
      <c r="N1115" s="14"/>
      <c r="O1115" s="78"/>
      <c r="P1115" s="78"/>
      <c r="Q1115" s="93"/>
      <c r="R1115" s="80"/>
      <c r="S1115" s="80"/>
      <c r="T1115" s="69"/>
      <c r="U1115" s="78"/>
      <c r="V1115" s="69"/>
      <c r="W1115" s="80"/>
      <c r="X1115" s="80"/>
      <c r="Y1115" s="94"/>
      <c r="Z1115" s="80"/>
      <c r="AA1115" s="80"/>
      <c r="AB1115" s="80"/>
      <c r="AC1115" s="80"/>
      <c r="AD1115" s="69"/>
      <c r="AE1115" s="69"/>
      <c r="AF1115" s="69"/>
      <c r="AG1115" s="95"/>
      <c r="AH1115" s="93"/>
      <c r="AI1115" s="81"/>
      <c r="AJ1115" s="80"/>
      <c r="AK1115" s="80"/>
      <c r="AL1115" s="78"/>
      <c r="AM1115" s="80"/>
      <c r="AN1115" s="80"/>
      <c r="AO1115" s="80"/>
      <c r="AP1115" s="80"/>
      <c r="AQ1115" s="80"/>
      <c r="AR1115" s="80"/>
      <c r="AS1115" s="78"/>
      <c r="AT1115" s="96"/>
      <c r="AU1115" s="97"/>
      <c r="AV1115" s="98"/>
      <c r="AW1115" s="99"/>
    </row>
    <row r="1116" spans="1:49">
      <c r="A1116" s="25"/>
      <c r="C1116" s="89"/>
      <c r="D1116" s="84"/>
      <c r="E1116" s="76"/>
      <c r="F1116" s="91"/>
      <c r="G1116" s="80"/>
      <c r="H1116" s="81"/>
      <c r="I1116" s="14"/>
      <c r="J1116" s="92"/>
      <c r="K1116" s="14"/>
      <c r="L1116" s="78"/>
      <c r="M1116" s="81"/>
      <c r="N1116" s="14"/>
      <c r="O1116" s="78"/>
      <c r="P1116" s="78"/>
      <c r="Q1116" s="93"/>
      <c r="R1116" s="80"/>
      <c r="S1116" s="80"/>
      <c r="T1116" s="69"/>
      <c r="U1116" s="78"/>
      <c r="V1116" s="69"/>
      <c r="W1116" s="80"/>
      <c r="X1116" s="80"/>
      <c r="Y1116" s="94"/>
      <c r="Z1116" s="80"/>
      <c r="AA1116" s="80"/>
      <c r="AB1116" s="80"/>
      <c r="AC1116" s="80"/>
      <c r="AD1116" s="69"/>
      <c r="AE1116" s="69"/>
      <c r="AF1116" s="69"/>
      <c r="AG1116" s="95"/>
      <c r="AH1116" s="93"/>
      <c r="AI1116" s="81"/>
      <c r="AJ1116" s="80"/>
      <c r="AK1116" s="80"/>
      <c r="AL1116" s="78"/>
      <c r="AM1116" s="80"/>
      <c r="AN1116" s="80"/>
      <c r="AO1116" s="80"/>
      <c r="AP1116" s="80"/>
      <c r="AQ1116" s="80"/>
      <c r="AR1116" s="80"/>
      <c r="AS1116" s="78"/>
      <c r="AT1116" s="96"/>
      <c r="AU1116" s="97"/>
      <c r="AV1116" s="98"/>
      <c r="AW1116" s="99"/>
    </row>
    <row r="1117" spans="1:49">
      <c r="A1117" s="25"/>
      <c r="C1117" s="89"/>
      <c r="D1117" s="84"/>
      <c r="E1117" s="76"/>
      <c r="F1117" s="91"/>
      <c r="G1117" s="80"/>
      <c r="H1117" s="81"/>
      <c r="I1117" s="14"/>
      <c r="J1117" s="92"/>
      <c r="K1117" s="14"/>
      <c r="L1117" s="78"/>
      <c r="M1117" s="81"/>
      <c r="N1117" s="14"/>
      <c r="O1117" s="78"/>
      <c r="P1117" s="78"/>
      <c r="Q1117" s="93"/>
      <c r="R1117" s="80"/>
      <c r="S1117" s="80"/>
      <c r="T1117" s="69"/>
      <c r="U1117" s="78"/>
      <c r="V1117" s="69"/>
      <c r="W1117" s="80"/>
      <c r="X1117" s="80"/>
      <c r="Y1117" s="94"/>
      <c r="Z1117" s="80"/>
      <c r="AA1117" s="80"/>
      <c r="AB1117" s="80"/>
      <c r="AC1117" s="80"/>
      <c r="AD1117" s="69"/>
      <c r="AE1117" s="69"/>
      <c r="AF1117" s="69"/>
      <c r="AG1117" s="95"/>
      <c r="AH1117" s="93"/>
      <c r="AI1117" s="81"/>
      <c r="AJ1117" s="80"/>
      <c r="AK1117" s="80"/>
      <c r="AL1117" s="78"/>
      <c r="AM1117" s="80"/>
      <c r="AN1117" s="80"/>
      <c r="AO1117" s="80"/>
      <c r="AP1117" s="80"/>
      <c r="AQ1117" s="80"/>
      <c r="AR1117" s="80"/>
      <c r="AS1117" s="78"/>
      <c r="AT1117" s="96"/>
      <c r="AU1117" s="97"/>
      <c r="AV1117" s="98"/>
      <c r="AW1117" s="99"/>
    </row>
    <row r="1118" spans="1:49">
      <c r="A1118" s="25"/>
      <c r="C1118" s="89"/>
      <c r="D1118" s="84"/>
      <c r="E1118" s="76"/>
      <c r="F1118" s="91"/>
      <c r="G1118" s="80"/>
      <c r="H1118" s="81"/>
      <c r="I1118" s="14"/>
      <c r="J1118" s="92"/>
      <c r="K1118" s="14"/>
      <c r="L1118" s="78"/>
      <c r="M1118" s="81"/>
      <c r="N1118" s="14"/>
      <c r="O1118" s="78"/>
      <c r="P1118" s="78"/>
      <c r="Q1118" s="93"/>
      <c r="R1118" s="80"/>
      <c r="S1118" s="80"/>
      <c r="T1118" s="69"/>
      <c r="U1118" s="78"/>
      <c r="V1118" s="69"/>
      <c r="W1118" s="80"/>
      <c r="X1118" s="80"/>
      <c r="Y1118" s="94"/>
      <c r="Z1118" s="80"/>
      <c r="AA1118" s="80"/>
      <c r="AB1118" s="80"/>
      <c r="AC1118" s="80"/>
      <c r="AD1118" s="69"/>
      <c r="AE1118" s="69"/>
      <c r="AF1118" s="69"/>
      <c r="AG1118" s="95"/>
      <c r="AH1118" s="93"/>
      <c r="AI1118" s="81"/>
      <c r="AJ1118" s="80"/>
      <c r="AK1118" s="80"/>
      <c r="AL1118" s="78"/>
      <c r="AM1118" s="80"/>
      <c r="AN1118" s="80"/>
      <c r="AO1118" s="80"/>
      <c r="AP1118" s="80"/>
      <c r="AQ1118" s="80"/>
      <c r="AR1118" s="80"/>
      <c r="AS1118" s="78"/>
      <c r="AT1118" s="96"/>
      <c r="AU1118" s="97"/>
      <c r="AV1118" s="98"/>
      <c r="AW1118" s="99"/>
    </row>
    <row r="1119" spans="1:49">
      <c r="A1119" s="25"/>
      <c r="C1119" s="89"/>
      <c r="D1119" s="84"/>
      <c r="E1119" s="76"/>
      <c r="F1119" s="91"/>
      <c r="G1119" s="80"/>
      <c r="H1119" s="81"/>
      <c r="I1119" s="14"/>
      <c r="J1119" s="92"/>
      <c r="K1119" s="14"/>
      <c r="L1119" s="78"/>
      <c r="M1119" s="81"/>
      <c r="N1119" s="14"/>
      <c r="O1119" s="78"/>
      <c r="P1119" s="78"/>
      <c r="Q1119" s="93"/>
      <c r="R1119" s="80"/>
      <c r="S1119" s="80"/>
      <c r="T1119" s="69"/>
      <c r="U1119" s="78"/>
      <c r="V1119" s="69"/>
      <c r="W1119" s="80"/>
      <c r="X1119" s="80"/>
      <c r="Y1119" s="94"/>
      <c r="Z1119" s="80"/>
      <c r="AA1119" s="80"/>
      <c r="AB1119" s="80"/>
      <c r="AC1119" s="80"/>
      <c r="AD1119" s="69"/>
      <c r="AE1119" s="69"/>
      <c r="AF1119" s="69"/>
      <c r="AG1119" s="95"/>
      <c r="AH1119" s="93"/>
      <c r="AI1119" s="81"/>
      <c r="AJ1119" s="80"/>
      <c r="AK1119" s="80"/>
      <c r="AL1119" s="78"/>
      <c r="AM1119" s="80"/>
      <c r="AN1119" s="80"/>
      <c r="AO1119" s="80"/>
      <c r="AP1119" s="80"/>
      <c r="AQ1119" s="80"/>
      <c r="AR1119" s="80"/>
      <c r="AS1119" s="78"/>
      <c r="AT1119" s="96"/>
      <c r="AU1119" s="97"/>
      <c r="AV1119" s="98"/>
      <c r="AW1119" s="99"/>
    </row>
    <row r="1120" spans="1:49">
      <c r="A1120" s="25"/>
      <c r="C1120" s="89"/>
      <c r="D1120" s="84"/>
      <c r="E1120" s="76"/>
      <c r="F1120" s="91"/>
      <c r="G1120" s="80"/>
      <c r="H1120" s="81"/>
      <c r="I1120" s="14"/>
      <c r="J1120" s="92"/>
      <c r="K1120" s="14"/>
      <c r="L1120" s="78"/>
      <c r="M1120" s="81"/>
      <c r="N1120" s="14"/>
      <c r="O1120" s="78"/>
      <c r="P1120" s="78"/>
      <c r="Q1120" s="93"/>
      <c r="R1120" s="80"/>
      <c r="S1120" s="80"/>
      <c r="T1120" s="69"/>
      <c r="U1120" s="78"/>
      <c r="V1120" s="69"/>
      <c r="W1120" s="80"/>
      <c r="X1120" s="80"/>
      <c r="Y1120" s="94"/>
      <c r="Z1120" s="80"/>
      <c r="AA1120" s="80"/>
      <c r="AB1120" s="80"/>
      <c r="AC1120" s="80"/>
      <c r="AD1120" s="69"/>
      <c r="AE1120" s="69"/>
      <c r="AF1120" s="69"/>
      <c r="AG1120" s="95"/>
      <c r="AH1120" s="93"/>
      <c r="AI1120" s="81"/>
      <c r="AJ1120" s="80"/>
      <c r="AK1120" s="80"/>
      <c r="AL1120" s="78"/>
      <c r="AM1120" s="80"/>
      <c r="AN1120" s="80"/>
      <c r="AO1120" s="80"/>
      <c r="AP1120" s="80"/>
      <c r="AQ1120" s="80"/>
      <c r="AR1120" s="80"/>
      <c r="AS1120" s="78"/>
      <c r="AT1120" s="96"/>
      <c r="AU1120" s="97"/>
      <c r="AV1120" s="98"/>
      <c r="AW1120" s="99"/>
    </row>
    <row r="1121" spans="1:49">
      <c r="A1121" s="25"/>
      <c r="C1121" s="89"/>
      <c r="D1121" s="84"/>
      <c r="E1121" s="76"/>
      <c r="F1121" s="91"/>
      <c r="G1121" s="80"/>
      <c r="H1121" s="81"/>
      <c r="I1121" s="14"/>
      <c r="J1121" s="92"/>
      <c r="K1121" s="14"/>
      <c r="L1121" s="78"/>
      <c r="M1121" s="81"/>
      <c r="N1121" s="14"/>
      <c r="O1121" s="78"/>
      <c r="P1121" s="78"/>
      <c r="Q1121" s="93"/>
      <c r="R1121" s="80"/>
      <c r="S1121" s="80"/>
      <c r="T1121" s="69"/>
      <c r="U1121" s="78"/>
      <c r="V1121" s="69"/>
      <c r="W1121" s="80"/>
      <c r="X1121" s="80"/>
      <c r="Y1121" s="94"/>
      <c r="Z1121" s="80"/>
      <c r="AA1121" s="80"/>
      <c r="AB1121" s="80"/>
      <c r="AC1121" s="80"/>
      <c r="AD1121" s="69"/>
      <c r="AE1121" s="69"/>
      <c r="AF1121" s="69"/>
      <c r="AG1121" s="95"/>
      <c r="AH1121" s="93"/>
      <c r="AI1121" s="81"/>
      <c r="AJ1121" s="80"/>
      <c r="AK1121" s="80"/>
      <c r="AL1121" s="78"/>
      <c r="AM1121" s="80"/>
      <c r="AN1121" s="80"/>
      <c r="AO1121" s="80"/>
      <c r="AP1121" s="80"/>
      <c r="AQ1121" s="80"/>
      <c r="AR1121" s="80"/>
      <c r="AS1121" s="78"/>
      <c r="AT1121" s="96"/>
      <c r="AU1121" s="97"/>
      <c r="AV1121" s="98"/>
      <c r="AW1121" s="99"/>
    </row>
    <row r="1122" spans="1:49">
      <c r="A1122" s="25"/>
      <c r="C1122" s="89"/>
      <c r="D1122" s="84"/>
      <c r="E1122" s="76"/>
      <c r="F1122" s="91"/>
      <c r="G1122" s="80"/>
      <c r="H1122" s="81"/>
      <c r="I1122" s="14"/>
      <c r="J1122" s="92"/>
      <c r="K1122" s="14"/>
      <c r="L1122" s="78"/>
      <c r="M1122" s="81"/>
      <c r="N1122" s="14"/>
      <c r="O1122" s="78"/>
      <c r="P1122" s="78"/>
      <c r="Q1122" s="93"/>
      <c r="R1122" s="80"/>
      <c r="S1122" s="80"/>
      <c r="T1122" s="69"/>
      <c r="U1122" s="78"/>
      <c r="V1122" s="69"/>
      <c r="W1122" s="80"/>
      <c r="X1122" s="80"/>
      <c r="Y1122" s="94"/>
      <c r="Z1122" s="80"/>
      <c r="AA1122" s="80"/>
      <c r="AB1122" s="80"/>
      <c r="AC1122" s="80"/>
      <c r="AD1122" s="69"/>
      <c r="AE1122" s="69"/>
      <c r="AF1122" s="69"/>
      <c r="AG1122" s="95"/>
      <c r="AH1122" s="93"/>
      <c r="AI1122" s="81"/>
      <c r="AJ1122" s="80"/>
      <c r="AK1122" s="80"/>
      <c r="AL1122" s="78"/>
      <c r="AM1122" s="80"/>
      <c r="AN1122" s="80"/>
      <c r="AO1122" s="80"/>
      <c r="AP1122" s="80"/>
      <c r="AQ1122" s="80"/>
      <c r="AR1122" s="80"/>
      <c r="AS1122" s="78"/>
      <c r="AT1122" s="96"/>
      <c r="AU1122" s="97"/>
      <c r="AV1122" s="98"/>
      <c r="AW1122" s="99"/>
    </row>
    <row r="1123" spans="1:49">
      <c r="A1123" s="25"/>
      <c r="C1123" s="89"/>
      <c r="D1123" s="84"/>
      <c r="E1123" s="76"/>
      <c r="F1123" s="91"/>
      <c r="G1123" s="80"/>
      <c r="H1123" s="81"/>
      <c r="I1123" s="14"/>
      <c r="J1123" s="92"/>
      <c r="K1123" s="14"/>
      <c r="L1123" s="78"/>
      <c r="M1123" s="81"/>
      <c r="N1123" s="14"/>
      <c r="O1123" s="78"/>
      <c r="P1123" s="78"/>
      <c r="Q1123" s="93"/>
      <c r="R1123" s="80"/>
      <c r="S1123" s="80"/>
      <c r="T1123" s="69"/>
      <c r="U1123" s="78"/>
      <c r="V1123" s="69"/>
      <c r="W1123" s="80"/>
      <c r="X1123" s="80"/>
      <c r="Y1123" s="94"/>
      <c r="Z1123" s="80"/>
      <c r="AA1123" s="80"/>
      <c r="AB1123" s="80"/>
      <c r="AC1123" s="80"/>
      <c r="AD1123" s="69"/>
      <c r="AE1123" s="69"/>
      <c r="AF1123" s="69"/>
      <c r="AG1123" s="95"/>
      <c r="AH1123" s="93"/>
      <c r="AI1123" s="81"/>
      <c r="AJ1123" s="80"/>
      <c r="AK1123" s="80"/>
      <c r="AL1123" s="78"/>
      <c r="AM1123" s="80"/>
      <c r="AN1123" s="80"/>
      <c r="AO1123" s="80"/>
      <c r="AP1123" s="80"/>
      <c r="AQ1123" s="80"/>
      <c r="AR1123" s="80"/>
      <c r="AS1123" s="78"/>
      <c r="AT1123" s="96"/>
      <c r="AU1123" s="97"/>
      <c r="AV1123" s="98"/>
      <c r="AW1123" s="99"/>
    </row>
    <row r="1124" spans="1:49">
      <c r="A1124" s="25"/>
      <c r="C1124" s="89"/>
      <c r="D1124" s="84"/>
      <c r="E1124" s="76"/>
      <c r="F1124" s="91"/>
      <c r="G1124" s="80"/>
      <c r="H1124" s="81"/>
      <c r="I1124" s="14"/>
      <c r="J1124" s="92"/>
      <c r="K1124" s="14"/>
      <c r="L1124" s="78"/>
      <c r="M1124" s="81"/>
      <c r="N1124" s="14"/>
      <c r="O1124" s="78"/>
      <c r="P1124" s="78"/>
      <c r="Q1124" s="93"/>
      <c r="R1124" s="80"/>
      <c r="S1124" s="80"/>
      <c r="T1124" s="69"/>
      <c r="U1124" s="78"/>
      <c r="V1124" s="69"/>
      <c r="W1124" s="80"/>
      <c r="X1124" s="80"/>
      <c r="Y1124" s="94"/>
      <c r="Z1124" s="80"/>
      <c r="AA1124" s="80"/>
      <c r="AB1124" s="80"/>
      <c r="AC1124" s="80"/>
      <c r="AD1124" s="69"/>
      <c r="AE1124" s="69"/>
      <c r="AF1124" s="69"/>
      <c r="AG1124" s="95"/>
      <c r="AH1124" s="93"/>
      <c r="AI1124" s="81"/>
      <c r="AJ1124" s="80"/>
      <c r="AK1124" s="80"/>
      <c r="AL1124" s="78"/>
      <c r="AM1124" s="80"/>
      <c r="AN1124" s="80"/>
      <c r="AO1124" s="80"/>
      <c r="AP1124" s="80"/>
      <c r="AQ1124" s="80"/>
      <c r="AR1124" s="80"/>
      <c r="AS1124" s="78"/>
      <c r="AT1124" s="96"/>
      <c r="AU1124" s="97"/>
      <c r="AV1124" s="98"/>
      <c r="AW1124" s="99"/>
    </row>
    <row r="1125" spans="1:49">
      <c r="A1125" s="25"/>
      <c r="C1125" s="89"/>
      <c r="D1125" s="84"/>
      <c r="E1125" s="76"/>
      <c r="F1125" s="91"/>
      <c r="G1125" s="80"/>
      <c r="H1125" s="81"/>
      <c r="I1125" s="14"/>
      <c r="J1125" s="92"/>
      <c r="K1125" s="14"/>
      <c r="L1125" s="78"/>
      <c r="M1125" s="81"/>
      <c r="N1125" s="14"/>
      <c r="O1125" s="78"/>
      <c r="P1125" s="78"/>
      <c r="Q1125" s="93"/>
      <c r="R1125" s="80"/>
      <c r="S1125" s="80"/>
      <c r="T1125" s="69"/>
      <c r="U1125" s="78"/>
      <c r="V1125" s="69"/>
      <c r="W1125" s="80"/>
      <c r="X1125" s="80"/>
      <c r="Y1125" s="94"/>
      <c r="Z1125" s="80"/>
      <c r="AA1125" s="80"/>
      <c r="AB1125" s="80"/>
      <c r="AC1125" s="80"/>
      <c r="AD1125" s="69"/>
      <c r="AE1125" s="69"/>
      <c r="AF1125" s="69"/>
      <c r="AG1125" s="95"/>
      <c r="AH1125" s="93"/>
      <c r="AI1125" s="81"/>
      <c r="AJ1125" s="80"/>
      <c r="AK1125" s="80"/>
      <c r="AL1125" s="78"/>
      <c r="AM1125" s="80"/>
      <c r="AN1125" s="80"/>
      <c r="AO1125" s="80"/>
      <c r="AP1125" s="80"/>
      <c r="AQ1125" s="80"/>
      <c r="AR1125" s="80"/>
      <c r="AS1125" s="78"/>
      <c r="AT1125" s="96"/>
      <c r="AU1125" s="97"/>
      <c r="AV1125" s="98"/>
      <c r="AW1125" s="99"/>
    </row>
    <row r="1126" spans="1:49">
      <c r="A1126" s="25"/>
      <c r="C1126" s="89"/>
      <c r="D1126" s="84"/>
      <c r="E1126" s="76"/>
      <c r="F1126" s="91"/>
      <c r="G1126" s="80"/>
      <c r="H1126" s="81"/>
      <c r="I1126" s="14"/>
      <c r="J1126" s="92"/>
      <c r="K1126" s="14"/>
      <c r="L1126" s="78"/>
      <c r="M1126" s="81"/>
      <c r="N1126" s="14"/>
      <c r="O1126" s="78"/>
      <c r="P1126" s="78"/>
      <c r="Q1126" s="93"/>
      <c r="R1126" s="80"/>
      <c r="S1126" s="80"/>
      <c r="T1126" s="69"/>
      <c r="U1126" s="78"/>
      <c r="V1126" s="69"/>
      <c r="W1126" s="80"/>
      <c r="X1126" s="80"/>
      <c r="Y1126" s="94"/>
      <c r="Z1126" s="80"/>
      <c r="AA1126" s="80"/>
      <c r="AB1126" s="80"/>
      <c r="AC1126" s="80"/>
      <c r="AD1126" s="69"/>
      <c r="AE1126" s="69"/>
      <c r="AF1126" s="69"/>
      <c r="AG1126" s="95"/>
      <c r="AH1126" s="93"/>
      <c r="AI1126" s="81"/>
      <c r="AJ1126" s="80"/>
      <c r="AK1126" s="80"/>
      <c r="AL1126" s="78"/>
      <c r="AM1126" s="80"/>
      <c r="AN1126" s="80"/>
      <c r="AO1126" s="80"/>
      <c r="AP1126" s="80"/>
      <c r="AQ1126" s="80"/>
      <c r="AR1126" s="80"/>
      <c r="AS1126" s="78"/>
      <c r="AT1126" s="96"/>
      <c r="AU1126" s="97"/>
      <c r="AV1126" s="98"/>
      <c r="AW1126" s="99"/>
    </row>
    <row r="1127" spans="1:49">
      <c r="A1127" s="25"/>
      <c r="C1127" s="89"/>
      <c r="D1127" s="84"/>
      <c r="E1127" s="76"/>
      <c r="F1127" s="91"/>
      <c r="G1127" s="80"/>
      <c r="H1127" s="81"/>
      <c r="I1127" s="14"/>
      <c r="J1127" s="92"/>
      <c r="K1127" s="14"/>
      <c r="L1127" s="78"/>
      <c r="M1127" s="81"/>
      <c r="N1127" s="14"/>
      <c r="O1127" s="78"/>
      <c r="P1127" s="78"/>
      <c r="Q1127" s="93"/>
      <c r="R1127" s="80"/>
      <c r="S1127" s="80"/>
      <c r="T1127" s="69"/>
      <c r="U1127" s="78"/>
      <c r="V1127" s="69"/>
      <c r="W1127" s="80"/>
      <c r="X1127" s="80"/>
      <c r="Y1127" s="94"/>
      <c r="Z1127" s="80"/>
      <c r="AA1127" s="80"/>
      <c r="AB1127" s="80"/>
      <c r="AC1127" s="80"/>
      <c r="AD1127" s="69"/>
      <c r="AE1127" s="69"/>
      <c r="AF1127" s="69"/>
      <c r="AG1127" s="95"/>
      <c r="AH1127" s="93"/>
      <c r="AI1127" s="81"/>
      <c r="AJ1127" s="80"/>
      <c r="AK1127" s="80"/>
      <c r="AL1127" s="78"/>
      <c r="AM1127" s="80"/>
      <c r="AN1127" s="80"/>
      <c r="AO1127" s="80"/>
      <c r="AP1127" s="80"/>
      <c r="AQ1127" s="80"/>
      <c r="AR1127" s="80"/>
      <c r="AS1127" s="78"/>
      <c r="AT1127" s="96"/>
      <c r="AU1127" s="97"/>
      <c r="AV1127" s="98"/>
      <c r="AW1127" s="99"/>
    </row>
    <row r="1128" spans="1:49">
      <c r="A1128" s="25"/>
      <c r="C1128" s="89"/>
      <c r="D1128" s="84"/>
      <c r="E1128" s="76"/>
      <c r="F1128" s="91"/>
      <c r="G1128" s="80"/>
      <c r="H1128" s="81"/>
      <c r="I1128" s="14"/>
      <c r="J1128" s="92"/>
      <c r="K1128" s="14"/>
      <c r="L1128" s="78"/>
      <c r="M1128" s="81"/>
      <c r="N1128" s="14"/>
      <c r="O1128" s="78"/>
      <c r="P1128" s="78"/>
      <c r="Q1128" s="93"/>
      <c r="R1128" s="80"/>
      <c r="S1128" s="80"/>
      <c r="T1128" s="69"/>
      <c r="U1128" s="78"/>
      <c r="V1128" s="69"/>
      <c r="W1128" s="80"/>
      <c r="X1128" s="80"/>
      <c r="Y1128" s="94"/>
      <c r="Z1128" s="80"/>
      <c r="AA1128" s="80"/>
      <c r="AB1128" s="80"/>
      <c r="AC1128" s="80"/>
      <c r="AD1128" s="69"/>
      <c r="AE1128" s="69"/>
      <c r="AF1128" s="69"/>
      <c r="AG1128" s="95"/>
      <c r="AH1128" s="93"/>
      <c r="AI1128" s="81"/>
      <c r="AJ1128" s="80"/>
      <c r="AK1128" s="80"/>
      <c r="AL1128" s="78"/>
      <c r="AM1128" s="80"/>
      <c r="AN1128" s="80"/>
      <c r="AO1128" s="80"/>
      <c r="AP1128" s="80"/>
      <c r="AQ1128" s="80"/>
      <c r="AR1128" s="80"/>
      <c r="AS1128" s="78"/>
      <c r="AT1128" s="96"/>
      <c r="AU1128" s="97"/>
      <c r="AV1128" s="98"/>
      <c r="AW1128" s="99"/>
    </row>
    <row r="1129" spans="1:49">
      <c r="A1129" s="25"/>
      <c r="C1129" s="89"/>
      <c r="D1129" s="84"/>
      <c r="E1129" s="76"/>
      <c r="F1129" s="91"/>
      <c r="G1129" s="80"/>
      <c r="H1129" s="81"/>
      <c r="I1129" s="14"/>
      <c r="J1129" s="92"/>
      <c r="K1129" s="14"/>
      <c r="L1129" s="78"/>
      <c r="M1129" s="81"/>
      <c r="N1129" s="14"/>
      <c r="O1129" s="78"/>
      <c r="P1129" s="78"/>
      <c r="Q1129" s="93"/>
      <c r="R1129" s="80"/>
      <c r="S1129" s="80"/>
      <c r="T1129" s="69"/>
      <c r="U1129" s="78"/>
      <c r="V1129" s="69"/>
      <c r="W1129" s="80"/>
      <c r="X1129" s="80"/>
      <c r="Y1129" s="94"/>
      <c r="Z1129" s="80"/>
      <c r="AA1129" s="80"/>
      <c r="AB1129" s="80"/>
      <c r="AC1129" s="80"/>
      <c r="AD1129" s="69"/>
      <c r="AE1129" s="69"/>
      <c r="AF1129" s="69"/>
      <c r="AG1129" s="95"/>
      <c r="AH1129" s="93"/>
      <c r="AI1129" s="81"/>
      <c r="AJ1129" s="80"/>
      <c r="AK1129" s="80"/>
      <c r="AL1129" s="78"/>
      <c r="AM1129" s="80"/>
      <c r="AN1129" s="80"/>
      <c r="AO1129" s="80"/>
      <c r="AP1129" s="80"/>
      <c r="AQ1129" s="80"/>
      <c r="AR1129" s="80"/>
      <c r="AS1129" s="78"/>
      <c r="AT1129" s="96"/>
      <c r="AU1129" s="97"/>
      <c r="AV1129" s="98"/>
      <c r="AW1129" s="99"/>
    </row>
    <row r="1130" spans="1:49">
      <c r="A1130" s="25"/>
      <c r="C1130" s="89"/>
      <c r="D1130" s="84"/>
      <c r="E1130" s="76"/>
      <c r="F1130" s="91"/>
      <c r="G1130" s="80"/>
      <c r="H1130" s="81"/>
      <c r="I1130" s="14"/>
      <c r="J1130" s="92"/>
      <c r="K1130" s="14"/>
      <c r="L1130" s="78"/>
      <c r="M1130" s="81"/>
      <c r="N1130" s="14"/>
      <c r="O1130" s="78"/>
      <c r="P1130" s="78"/>
      <c r="Q1130" s="93"/>
      <c r="R1130" s="80"/>
      <c r="S1130" s="80"/>
      <c r="T1130" s="69"/>
      <c r="U1130" s="78"/>
      <c r="V1130" s="69"/>
      <c r="W1130" s="80"/>
      <c r="X1130" s="80"/>
      <c r="Y1130" s="94"/>
      <c r="Z1130" s="80"/>
      <c r="AA1130" s="80"/>
      <c r="AB1130" s="80"/>
      <c r="AC1130" s="80"/>
      <c r="AD1130" s="69"/>
      <c r="AE1130" s="69"/>
      <c r="AF1130" s="69"/>
      <c r="AG1130" s="95"/>
      <c r="AH1130" s="93"/>
      <c r="AI1130" s="81"/>
      <c r="AJ1130" s="80"/>
      <c r="AK1130" s="80"/>
      <c r="AL1130" s="78"/>
      <c r="AM1130" s="80"/>
      <c r="AN1130" s="80"/>
      <c r="AO1130" s="80"/>
      <c r="AP1130" s="80"/>
      <c r="AQ1130" s="80"/>
      <c r="AR1130" s="80"/>
      <c r="AS1130" s="78"/>
      <c r="AT1130" s="96"/>
      <c r="AU1130" s="97"/>
      <c r="AV1130" s="98"/>
      <c r="AW1130" s="99"/>
    </row>
    <row r="1131" spans="1:49">
      <c r="A1131" s="25"/>
      <c r="C1131" s="89"/>
      <c r="D1131" s="84"/>
      <c r="E1131" s="76"/>
      <c r="F1131" s="91"/>
      <c r="G1131" s="80"/>
      <c r="H1131" s="81"/>
      <c r="I1131" s="14"/>
      <c r="J1131" s="92"/>
      <c r="K1131" s="14"/>
      <c r="L1131" s="78"/>
      <c r="M1131" s="81"/>
      <c r="N1131" s="14"/>
      <c r="O1131" s="78"/>
      <c r="P1131" s="78"/>
      <c r="Q1131" s="93"/>
      <c r="R1131" s="80"/>
      <c r="S1131" s="80"/>
      <c r="T1131" s="69"/>
      <c r="U1131" s="78"/>
      <c r="V1131" s="69"/>
      <c r="W1131" s="80"/>
      <c r="X1131" s="80"/>
      <c r="Y1131" s="94"/>
      <c r="Z1131" s="80"/>
      <c r="AA1131" s="80"/>
      <c r="AB1131" s="80"/>
      <c r="AC1131" s="80"/>
      <c r="AD1131" s="69"/>
      <c r="AE1131" s="69"/>
      <c r="AF1131" s="69"/>
      <c r="AG1131" s="95"/>
      <c r="AH1131" s="93"/>
      <c r="AI1131" s="81"/>
      <c r="AJ1131" s="80"/>
      <c r="AK1131" s="80"/>
      <c r="AL1131" s="78"/>
      <c r="AM1131" s="80"/>
      <c r="AN1131" s="80"/>
      <c r="AO1131" s="80"/>
      <c r="AP1131" s="80"/>
      <c r="AQ1131" s="80"/>
      <c r="AR1131" s="80"/>
      <c r="AS1131" s="78"/>
      <c r="AT1131" s="96"/>
      <c r="AU1131" s="97"/>
      <c r="AV1131" s="98"/>
      <c r="AW1131" s="99"/>
    </row>
    <row r="1132" spans="1:49">
      <c r="A1132" s="25"/>
      <c r="C1132" s="89"/>
      <c r="D1132" s="84"/>
      <c r="E1132" s="76"/>
      <c r="F1132" s="91"/>
      <c r="G1132" s="80"/>
      <c r="H1132" s="81"/>
      <c r="I1132" s="14"/>
      <c r="J1132" s="92"/>
      <c r="K1132" s="14"/>
      <c r="L1132" s="78"/>
      <c r="M1132" s="81"/>
      <c r="N1132" s="14"/>
      <c r="O1132" s="78"/>
      <c r="P1132" s="78"/>
      <c r="Q1132" s="93"/>
      <c r="R1132" s="80"/>
      <c r="S1132" s="80"/>
      <c r="T1132" s="69"/>
      <c r="U1132" s="78"/>
      <c r="V1132" s="69"/>
      <c r="W1132" s="80"/>
      <c r="X1132" s="80"/>
      <c r="Y1132" s="94"/>
      <c r="Z1132" s="80"/>
      <c r="AA1132" s="80"/>
      <c r="AB1132" s="80"/>
      <c r="AC1132" s="80"/>
      <c r="AD1132" s="69"/>
      <c r="AE1132" s="69"/>
      <c r="AF1132" s="69"/>
      <c r="AG1132" s="95"/>
      <c r="AH1132" s="93"/>
      <c r="AI1132" s="81"/>
      <c r="AJ1132" s="80"/>
      <c r="AK1132" s="80"/>
      <c r="AL1132" s="78"/>
      <c r="AM1132" s="80"/>
      <c r="AN1132" s="80"/>
      <c r="AO1132" s="80"/>
      <c r="AP1132" s="80"/>
      <c r="AQ1132" s="80"/>
      <c r="AR1132" s="80"/>
      <c r="AS1132" s="78"/>
      <c r="AT1132" s="96"/>
      <c r="AU1132" s="97"/>
      <c r="AV1132" s="98"/>
      <c r="AW1132" s="99"/>
    </row>
    <row r="1133" spans="1:49">
      <c r="A1133" s="25"/>
      <c r="C1133" s="89"/>
      <c r="D1133" s="84"/>
      <c r="E1133" s="76"/>
      <c r="F1133" s="91"/>
      <c r="G1133" s="80"/>
      <c r="H1133" s="81"/>
      <c r="I1133" s="14"/>
      <c r="J1133" s="92"/>
      <c r="K1133" s="14"/>
      <c r="L1133" s="78"/>
      <c r="M1133" s="81"/>
      <c r="N1133" s="14"/>
      <c r="O1133" s="78"/>
      <c r="P1133" s="78"/>
      <c r="Q1133" s="93"/>
      <c r="R1133" s="80"/>
      <c r="S1133" s="80"/>
      <c r="T1133" s="69"/>
      <c r="U1133" s="78"/>
      <c r="V1133" s="69"/>
      <c r="W1133" s="80"/>
      <c r="X1133" s="80"/>
      <c r="Y1133" s="94"/>
      <c r="Z1133" s="80"/>
      <c r="AA1133" s="80"/>
      <c r="AB1133" s="80"/>
      <c r="AC1133" s="80"/>
      <c r="AD1133" s="69"/>
      <c r="AE1133" s="69"/>
      <c r="AF1133" s="69"/>
      <c r="AG1133" s="95"/>
      <c r="AH1133" s="93"/>
      <c r="AI1133" s="81"/>
      <c r="AJ1133" s="80"/>
      <c r="AK1133" s="80"/>
      <c r="AL1133" s="78"/>
      <c r="AM1133" s="80"/>
      <c r="AN1133" s="80"/>
      <c r="AO1133" s="80"/>
      <c r="AP1133" s="80"/>
      <c r="AQ1133" s="80"/>
      <c r="AR1133" s="80"/>
      <c r="AS1133" s="78"/>
      <c r="AT1133" s="96"/>
      <c r="AU1133" s="97"/>
      <c r="AV1133" s="98"/>
      <c r="AW1133" s="99"/>
    </row>
    <row r="1134" spans="1:49">
      <c r="A1134" s="25"/>
      <c r="C1134" s="89"/>
      <c r="D1134" s="84"/>
      <c r="E1134" s="76"/>
      <c r="F1134" s="91"/>
      <c r="G1134" s="80"/>
      <c r="H1134" s="81"/>
      <c r="I1134" s="14"/>
      <c r="J1134" s="92"/>
      <c r="K1134" s="14"/>
      <c r="L1134" s="78"/>
      <c r="M1134" s="81"/>
      <c r="N1134" s="14"/>
      <c r="O1134" s="78"/>
      <c r="P1134" s="78"/>
      <c r="Q1134" s="93"/>
      <c r="R1134" s="80"/>
      <c r="S1134" s="80"/>
      <c r="T1134" s="69"/>
      <c r="U1134" s="78"/>
      <c r="V1134" s="69"/>
      <c r="W1134" s="80"/>
      <c r="X1134" s="80"/>
      <c r="Y1134" s="94"/>
      <c r="Z1134" s="80"/>
      <c r="AA1134" s="80"/>
      <c r="AB1134" s="80"/>
      <c r="AC1134" s="80"/>
      <c r="AD1134" s="69"/>
      <c r="AE1134" s="69"/>
      <c r="AF1134" s="69"/>
      <c r="AG1134" s="95"/>
      <c r="AH1134" s="93"/>
      <c r="AI1134" s="81"/>
      <c r="AJ1134" s="80"/>
      <c r="AK1134" s="80"/>
      <c r="AL1134" s="78"/>
      <c r="AM1134" s="80"/>
      <c r="AN1134" s="80"/>
      <c r="AO1134" s="80"/>
      <c r="AP1134" s="80"/>
      <c r="AQ1134" s="80"/>
      <c r="AR1134" s="80"/>
      <c r="AS1134" s="78"/>
      <c r="AT1134" s="96"/>
      <c r="AU1134" s="97"/>
      <c r="AV1134" s="98"/>
      <c r="AW1134" s="99"/>
    </row>
    <row r="1135" spans="1:49">
      <c r="A1135" s="25"/>
      <c r="C1135" s="89"/>
      <c r="D1135" s="84"/>
      <c r="E1135" s="76"/>
      <c r="F1135" s="91"/>
      <c r="G1135" s="80"/>
      <c r="H1135" s="81"/>
      <c r="I1135" s="14"/>
      <c r="J1135" s="92"/>
      <c r="K1135" s="14"/>
      <c r="L1135" s="78"/>
      <c r="M1135" s="81"/>
      <c r="N1135" s="14"/>
      <c r="O1135" s="78"/>
      <c r="P1135" s="78"/>
      <c r="Q1135" s="93"/>
      <c r="R1135" s="80"/>
      <c r="S1135" s="80"/>
      <c r="T1135" s="69"/>
      <c r="U1135" s="78"/>
      <c r="V1135" s="69"/>
      <c r="W1135" s="80"/>
      <c r="X1135" s="80"/>
      <c r="Y1135" s="94"/>
      <c r="Z1135" s="80"/>
      <c r="AA1135" s="80"/>
      <c r="AB1135" s="80"/>
      <c r="AC1135" s="80"/>
      <c r="AD1135" s="69"/>
      <c r="AE1135" s="69"/>
      <c r="AF1135" s="69"/>
      <c r="AG1135" s="95"/>
      <c r="AH1135" s="93"/>
      <c r="AI1135" s="81"/>
      <c r="AJ1135" s="80"/>
      <c r="AK1135" s="80"/>
      <c r="AL1135" s="78"/>
      <c r="AM1135" s="80"/>
      <c r="AN1135" s="80"/>
      <c r="AO1135" s="80"/>
      <c r="AP1135" s="80"/>
      <c r="AQ1135" s="80"/>
      <c r="AR1135" s="80"/>
      <c r="AS1135" s="78"/>
      <c r="AT1135" s="96"/>
      <c r="AU1135" s="97"/>
      <c r="AV1135" s="98"/>
      <c r="AW1135" s="99"/>
    </row>
    <row r="1136" spans="1:49">
      <c r="A1136" s="25"/>
      <c r="C1136" s="89"/>
      <c r="D1136" s="84"/>
      <c r="E1136" s="76"/>
      <c r="F1136" s="91"/>
      <c r="G1136" s="80"/>
      <c r="H1136" s="81"/>
      <c r="I1136" s="14"/>
      <c r="J1136" s="92"/>
      <c r="K1136" s="14"/>
      <c r="L1136" s="78"/>
      <c r="M1136" s="81"/>
      <c r="N1136" s="14"/>
      <c r="O1136" s="78"/>
      <c r="P1136" s="78"/>
      <c r="Q1136" s="93"/>
      <c r="R1136" s="80"/>
      <c r="S1136" s="80"/>
      <c r="T1136" s="69"/>
      <c r="U1136" s="78"/>
      <c r="V1136" s="69"/>
      <c r="W1136" s="80"/>
      <c r="X1136" s="80"/>
      <c r="Y1136" s="94"/>
      <c r="Z1136" s="80"/>
      <c r="AA1136" s="80"/>
      <c r="AB1136" s="80"/>
      <c r="AC1136" s="80"/>
      <c r="AD1136" s="69"/>
      <c r="AE1136" s="69"/>
      <c r="AF1136" s="69"/>
      <c r="AG1136" s="95"/>
      <c r="AH1136" s="93"/>
      <c r="AI1136" s="81"/>
      <c r="AJ1136" s="80"/>
      <c r="AK1136" s="80"/>
      <c r="AL1136" s="78"/>
      <c r="AM1136" s="80"/>
      <c r="AN1136" s="80"/>
      <c r="AO1136" s="80"/>
      <c r="AP1136" s="80"/>
      <c r="AQ1136" s="80"/>
      <c r="AR1136" s="80"/>
      <c r="AS1136" s="78"/>
      <c r="AT1136" s="96"/>
      <c r="AU1136" s="97"/>
      <c r="AV1136" s="98"/>
      <c r="AW1136" s="99"/>
    </row>
    <row r="1137" spans="1:49">
      <c r="A1137" s="25"/>
      <c r="C1137" s="89"/>
      <c r="D1137" s="84"/>
      <c r="E1137" s="76"/>
      <c r="F1137" s="91"/>
      <c r="G1137" s="80"/>
      <c r="H1137" s="81"/>
      <c r="I1137" s="14"/>
      <c r="J1137" s="92"/>
      <c r="K1137" s="14"/>
      <c r="L1137" s="78"/>
      <c r="M1137" s="81"/>
      <c r="N1137" s="14"/>
      <c r="O1137" s="78"/>
      <c r="P1137" s="78"/>
      <c r="Q1137" s="93"/>
      <c r="R1137" s="80"/>
      <c r="S1137" s="80"/>
      <c r="T1137" s="69"/>
      <c r="U1137" s="78"/>
      <c r="V1137" s="69"/>
      <c r="W1137" s="80"/>
      <c r="X1137" s="80"/>
      <c r="Y1137" s="94"/>
      <c r="Z1137" s="80"/>
      <c r="AA1137" s="80"/>
      <c r="AB1137" s="80"/>
      <c r="AC1137" s="80"/>
      <c r="AD1137" s="69"/>
      <c r="AE1137" s="69"/>
      <c r="AF1137" s="69"/>
      <c r="AG1137" s="95"/>
      <c r="AH1137" s="93"/>
      <c r="AI1137" s="81"/>
      <c r="AJ1137" s="80"/>
      <c r="AK1137" s="80"/>
      <c r="AL1137" s="78"/>
      <c r="AM1137" s="80"/>
      <c r="AN1137" s="80"/>
      <c r="AO1137" s="80"/>
      <c r="AP1137" s="80"/>
      <c r="AQ1137" s="80"/>
      <c r="AR1137" s="80"/>
      <c r="AS1137" s="78"/>
      <c r="AT1137" s="96"/>
      <c r="AU1137" s="97"/>
      <c r="AV1137" s="98"/>
      <c r="AW1137" s="99"/>
    </row>
    <row r="1138" spans="1:49">
      <c r="A1138" s="25"/>
      <c r="C1138" s="89"/>
      <c r="D1138" s="84"/>
      <c r="E1138" s="76"/>
      <c r="F1138" s="91"/>
      <c r="G1138" s="80"/>
      <c r="H1138" s="81"/>
      <c r="I1138" s="14"/>
      <c r="J1138" s="92"/>
      <c r="K1138" s="14"/>
      <c r="L1138" s="78"/>
      <c r="M1138" s="81"/>
      <c r="N1138" s="14"/>
      <c r="O1138" s="78"/>
      <c r="P1138" s="78"/>
      <c r="Q1138" s="93"/>
      <c r="R1138" s="80"/>
      <c r="S1138" s="80"/>
      <c r="T1138" s="69"/>
      <c r="U1138" s="78"/>
      <c r="V1138" s="69"/>
      <c r="W1138" s="80"/>
      <c r="X1138" s="80"/>
      <c r="Y1138" s="94"/>
      <c r="Z1138" s="80"/>
      <c r="AA1138" s="80"/>
      <c r="AB1138" s="80"/>
      <c r="AC1138" s="80"/>
      <c r="AD1138" s="69"/>
      <c r="AE1138" s="69"/>
      <c r="AF1138" s="69"/>
      <c r="AG1138" s="95"/>
      <c r="AH1138" s="93"/>
      <c r="AI1138" s="81"/>
      <c r="AJ1138" s="80"/>
      <c r="AK1138" s="80"/>
      <c r="AL1138" s="78"/>
      <c r="AM1138" s="80"/>
      <c r="AN1138" s="80"/>
      <c r="AO1138" s="80"/>
      <c r="AP1138" s="80"/>
      <c r="AQ1138" s="80"/>
      <c r="AR1138" s="80"/>
      <c r="AS1138" s="78"/>
      <c r="AT1138" s="96"/>
      <c r="AU1138" s="97"/>
      <c r="AV1138" s="98"/>
      <c r="AW1138" s="99"/>
    </row>
    <row r="1139" spans="1:49">
      <c r="A1139" s="25"/>
      <c r="C1139" s="89"/>
      <c r="D1139" s="84"/>
      <c r="E1139" s="76"/>
      <c r="F1139" s="91"/>
      <c r="G1139" s="80"/>
      <c r="H1139" s="81"/>
      <c r="I1139" s="14"/>
      <c r="J1139" s="92"/>
      <c r="K1139" s="14"/>
      <c r="L1139" s="78"/>
      <c r="M1139" s="81"/>
      <c r="N1139" s="14"/>
      <c r="O1139" s="78"/>
      <c r="P1139" s="78"/>
      <c r="Q1139" s="93"/>
      <c r="R1139" s="80"/>
      <c r="S1139" s="80"/>
      <c r="T1139" s="69"/>
      <c r="U1139" s="78"/>
      <c r="V1139" s="69"/>
      <c r="W1139" s="80"/>
      <c r="X1139" s="80"/>
      <c r="Y1139" s="94"/>
      <c r="Z1139" s="80"/>
      <c r="AA1139" s="80"/>
      <c r="AB1139" s="80"/>
      <c r="AC1139" s="80"/>
      <c r="AD1139" s="69"/>
      <c r="AE1139" s="69"/>
      <c r="AF1139" s="69"/>
      <c r="AG1139" s="95"/>
      <c r="AH1139" s="93"/>
      <c r="AI1139" s="81"/>
      <c r="AJ1139" s="80"/>
      <c r="AK1139" s="80"/>
      <c r="AL1139" s="78"/>
      <c r="AM1139" s="80"/>
      <c r="AN1139" s="80"/>
      <c r="AO1139" s="80"/>
      <c r="AP1139" s="80"/>
      <c r="AQ1139" s="80"/>
      <c r="AR1139" s="80"/>
      <c r="AS1139" s="78"/>
      <c r="AT1139" s="96"/>
      <c r="AU1139" s="97"/>
      <c r="AV1139" s="98"/>
      <c r="AW1139" s="99"/>
    </row>
    <row r="1140" spans="1:49">
      <c r="A1140" s="25"/>
      <c r="C1140" s="89"/>
      <c r="D1140" s="84"/>
      <c r="E1140" s="76"/>
      <c r="F1140" s="91"/>
      <c r="G1140" s="80"/>
      <c r="H1140" s="81"/>
      <c r="I1140" s="14"/>
      <c r="J1140" s="92"/>
      <c r="K1140" s="14"/>
      <c r="L1140" s="78"/>
      <c r="M1140" s="81"/>
      <c r="N1140" s="14"/>
      <c r="O1140" s="78"/>
      <c r="P1140" s="78"/>
      <c r="Q1140" s="93"/>
      <c r="R1140" s="80"/>
      <c r="S1140" s="80"/>
      <c r="T1140" s="69"/>
      <c r="U1140" s="78"/>
      <c r="V1140" s="69"/>
      <c r="W1140" s="80"/>
      <c r="X1140" s="80"/>
      <c r="Y1140" s="94"/>
      <c r="Z1140" s="80"/>
      <c r="AA1140" s="80"/>
      <c r="AB1140" s="80"/>
      <c r="AC1140" s="80"/>
      <c r="AD1140" s="69"/>
      <c r="AE1140" s="69"/>
      <c r="AF1140" s="69"/>
      <c r="AG1140" s="95"/>
      <c r="AH1140" s="93"/>
      <c r="AI1140" s="81"/>
      <c r="AJ1140" s="80"/>
      <c r="AK1140" s="80"/>
      <c r="AL1140" s="78"/>
      <c r="AM1140" s="80"/>
      <c r="AN1140" s="80"/>
      <c r="AO1140" s="80"/>
      <c r="AP1140" s="80"/>
      <c r="AQ1140" s="80"/>
      <c r="AR1140" s="80"/>
      <c r="AS1140" s="78"/>
      <c r="AT1140" s="96"/>
      <c r="AU1140" s="97"/>
      <c r="AV1140" s="98"/>
      <c r="AW1140" s="99"/>
    </row>
    <row r="1141" spans="1:49">
      <c r="A1141" s="25"/>
      <c r="C1141" s="89"/>
      <c r="D1141" s="84"/>
      <c r="E1141" s="76"/>
      <c r="F1141" s="91"/>
      <c r="G1141" s="80"/>
      <c r="H1141" s="81"/>
      <c r="I1141" s="14"/>
      <c r="J1141" s="92"/>
      <c r="K1141" s="14"/>
      <c r="L1141" s="78"/>
      <c r="M1141" s="81"/>
      <c r="N1141" s="14"/>
      <c r="O1141" s="78"/>
      <c r="P1141" s="78"/>
      <c r="Q1141" s="93"/>
      <c r="R1141" s="80"/>
      <c r="S1141" s="80"/>
      <c r="T1141" s="69"/>
      <c r="U1141" s="78"/>
      <c r="V1141" s="69"/>
      <c r="W1141" s="80"/>
      <c r="X1141" s="80"/>
      <c r="Y1141" s="94"/>
      <c r="Z1141" s="80"/>
      <c r="AA1141" s="80"/>
      <c r="AB1141" s="80"/>
      <c r="AC1141" s="80"/>
      <c r="AD1141" s="69"/>
      <c r="AE1141" s="69"/>
      <c r="AF1141" s="69"/>
      <c r="AG1141" s="95"/>
      <c r="AH1141" s="93"/>
      <c r="AI1141" s="81"/>
      <c r="AJ1141" s="80"/>
      <c r="AK1141" s="80"/>
      <c r="AL1141" s="78"/>
      <c r="AM1141" s="80"/>
      <c r="AN1141" s="80"/>
      <c r="AO1141" s="80"/>
      <c r="AP1141" s="80"/>
      <c r="AQ1141" s="80"/>
      <c r="AR1141" s="80"/>
      <c r="AS1141" s="78"/>
      <c r="AT1141" s="96"/>
      <c r="AU1141" s="97"/>
      <c r="AV1141" s="98"/>
      <c r="AW1141" s="99"/>
    </row>
    <row r="1142" spans="1:49">
      <c r="A1142" s="25"/>
      <c r="C1142" s="89"/>
      <c r="D1142" s="84"/>
      <c r="E1142" s="76"/>
      <c r="F1142" s="91"/>
      <c r="G1142" s="80"/>
      <c r="H1142" s="81"/>
      <c r="I1142" s="14"/>
      <c r="J1142" s="92"/>
      <c r="K1142" s="14"/>
      <c r="L1142" s="78"/>
      <c r="M1142" s="81"/>
      <c r="N1142" s="14"/>
      <c r="O1142" s="78"/>
      <c r="P1142" s="78"/>
      <c r="Q1142" s="93"/>
      <c r="R1142" s="80"/>
      <c r="S1142" s="80"/>
      <c r="T1142" s="69"/>
      <c r="U1142" s="78"/>
      <c r="V1142" s="69"/>
      <c r="W1142" s="80"/>
      <c r="X1142" s="80"/>
      <c r="Y1142" s="94"/>
      <c r="Z1142" s="80"/>
      <c r="AA1142" s="80"/>
      <c r="AB1142" s="80"/>
      <c r="AC1142" s="80"/>
      <c r="AD1142" s="69"/>
      <c r="AE1142" s="69"/>
      <c r="AF1142" s="69"/>
      <c r="AG1142" s="95"/>
      <c r="AH1142" s="93"/>
      <c r="AI1142" s="81"/>
      <c r="AJ1142" s="80"/>
      <c r="AK1142" s="80"/>
      <c r="AL1142" s="78"/>
      <c r="AM1142" s="80"/>
      <c r="AN1142" s="80"/>
      <c r="AO1142" s="80"/>
      <c r="AP1142" s="80"/>
      <c r="AQ1142" s="80"/>
      <c r="AR1142" s="80"/>
      <c r="AS1142" s="78"/>
      <c r="AT1142" s="96"/>
      <c r="AU1142" s="97"/>
      <c r="AV1142" s="98"/>
      <c r="AW1142" s="99"/>
    </row>
    <row r="1143" spans="1:49">
      <c r="A1143" s="25"/>
      <c r="C1143" s="89"/>
      <c r="D1143" s="84"/>
      <c r="E1143" s="76"/>
      <c r="F1143" s="91"/>
      <c r="G1143" s="80"/>
      <c r="H1143" s="81"/>
      <c r="I1143" s="14"/>
      <c r="J1143" s="92"/>
      <c r="K1143" s="14"/>
      <c r="L1143" s="78"/>
      <c r="M1143" s="81"/>
      <c r="N1143" s="14"/>
      <c r="O1143" s="78"/>
      <c r="P1143" s="78"/>
      <c r="Q1143" s="93"/>
      <c r="R1143" s="80"/>
      <c r="S1143" s="80"/>
      <c r="T1143" s="69"/>
      <c r="U1143" s="78"/>
      <c r="V1143" s="69"/>
      <c r="W1143" s="80"/>
      <c r="X1143" s="80"/>
      <c r="Y1143" s="94"/>
      <c r="Z1143" s="80"/>
      <c r="AA1143" s="80"/>
      <c r="AB1143" s="80"/>
      <c r="AC1143" s="80"/>
      <c r="AD1143" s="69"/>
      <c r="AE1143" s="69"/>
      <c r="AF1143" s="69"/>
      <c r="AG1143" s="95"/>
      <c r="AH1143" s="93"/>
      <c r="AI1143" s="81"/>
      <c r="AJ1143" s="80"/>
      <c r="AK1143" s="80"/>
      <c r="AL1143" s="78"/>
      <c r="AM1143" s="80"/>
      <c r="AN1143" s="80"/>
      <c r="AO1143" s="80"/>
      <c r="AP1143" s="80"/>
      <c r="AQ1143" s="80"/>
      <c r="AR1143" s="80"/>
      <c r="AS1143" s="78"/>
      <c r="AT1143" s="96"/>
      <c r="AU1143" s="97"/>
      <c r="AV1143" s="98"/>
      <c r="AW1143" s="99"/>
    </row>
    <row r="1144" spans="1:49">
      <c r="A1144" s="25"/>
      <c r="C1144" s="89"/>
      <c r="D1144" s="84"/>
      <c r="E1144" s="76"/>
      <c r="F1144" s="91"/>
      <c r="G1144" s="80"/>
      <c r="H1144" s="81"/>
      <c r="I1144" s="14"/>
      <c r="J1144" s="92"/>
      <c r="K1144" s="14"/>
      <c r="L1144" s="78"/>
      <c r="M1144" s="81"/>
      <c r="N1144" s="14"/>
      <c r="O1144" s="78"/>
      <c r="P1144" s="78"/>
      <c r="Q1144" s="93"/>
      <c r="R1144" s="80"/>
      <c r="S1144" s="80"/>
      <c r="T1144" s="69"/>
      <c r="U1144" s="78"/>
      <c r="V1144" s="69"/>
      <c r="W1144" s="80"/>
      <c r="X1144" s="80"/>
      <c r="Y1144" s="94"/>
      <c r="Z1144" s="80"/>
      <c r="AA1144" s="80"/>
      <c r="AB1144" s="80"/>
      <c r="AC1144" s="80"/>
      <c r="AD1144" s="69"/>
      <c r="AE1144" s="69"/>
      <c r="AF1144" s="69"/>
      <c r="AG1144" s="95"/>
      <c r="AH1144" s="93"/>
      <c r="AI1144" s="81"/>
      <c r="AJ1144" s="80"/>
      <c r="AK1144" s="80"/>
      <c r="AL1144" s="78"/>
      <c r="AM1144" s="80"/>
      <c r="AN1144" s="80"/>
      <c r="AO1144" s="80"/>
      <c r="AP1144" s="80"/>
      <c r="AQ1144" s="80"/>
      <c r="AR1144" s="80"/>
      <c r="AS1144" s="78"/>
      <c r="AT1144" s="96"/>
      <c r="AU1144" s="97"/>
      <c r="AV1144" s="98"/>
      <c r="AW1144" s="99"/>
    </row>
    <row r="1145" spans="1:49">
      <c r="A1145" s="25"/>
      <c r="C1145" s="89"/>
      <c r="D1145" s="84"/>
      <c r="E1145" s="76"/>
      <c r="F1145" s="91"/>
      <c r="G1145" s="80"/>
      <c r="H1145" s="81"/>
      <c r="I1145" s="14"/>
      <c r="J1145" s="92"/>
      <c r="K1145" s="14"/>
      <c r="L1145" s="78"/>
      <c r="M1145" s="81"/>
      <c r="N1145" s="14"/>
      <c r="O1145" s="78"/>
      <c r="P1145" s="78"/>
      <c r="Q1145" s="93"/>
      <c r="R1145" s="80"/>
      <c r="S1145" s="80"/>
      <c r="T1145" s="69"/>
      <c r="U1145" s="78"/>
      <c r="V1145" s="69"/>
      <c r="W1145" s="80"/>
      <c r="X1145" s="80"/>
      <c r="Y1145" s="94"/>
      <c r="Z1145" s="80"/>
      <c r="AA1145" s="80"/>
      <c r="AB1145" s="80"/>
      <c r="AC1145" s="80"/>
      <c r="AD1145" s="69"/>
      <c r="AE1145" s="69"/>
      <c r="AF1145" s="69"/>
      <c r="AG1145" s="95"/>
      <c r="AH1145" s="93"/>
      <c r="AI1145" s="81"/>
      <c r="AJ1145" s="80"/>
      <c r="AK1145" s="80"/>
      <c r="AL1145" s="78"/>
      <c r="AM1145" s="80"/>
      <c r="AN1145" s="80"/>
      <c r="AO1145" s="80"/>
      <c r="AP1145" s="80"/>
      <c r="AQ1145" s="80"/>
      <c r="AR1145" s="80"/>
      <c r="AS1145" s="78"/>
      <c r="AT1145" s="96"/>
      <c r="AU1145" s="97"/>
      <c r="AV1145" s="98"/>
      <c r="AW1145" s="99"/>
    </row>
    <row r="1146" spans="1:49">
      <c r="A1146" s="25"/>
      <c r="C1146" s="89"/>
      <c r="D1146" s="84"/>
      <c r="E1146" s="76"/>
      <c r="F1146" s="91"/>
      <c r="G1146" s="80"/>
      <c r="H1146" s="81"/>
      <c r="I1146" s="14"/>
      <c r="J1146" s="92"/>
      <c r="K1146" s="14"/>
      <c r="L1146" s="78"/>
      <c r="M1146" s="81"/>
      <c r="N1146" s="14"/>
      <c r="O1146" s="78"/>
      <c r="P1146" s="78"/>
      <c r="Q1146" s="93"/>
      <c r="R1146" s="80"/>
      <c r="S1146" s="80"/>
      <c r="T1146" s="69"/>
      <c r="U1146" s="78"/>
      <c r="V1146" s="69"/>
      <c r="W1146" s="80"/>
      <c r="X1146" s="80"/>
      <c r="Y1146" s="94"/>
      <c r="Z1146" s="80"/>
      <c r="AA1146" s="80"/>
      <c r="AB1146" s="80"/>
      <c r="AC1146" s="80"/>
      <c r="AD1146" s="69"/>
      <c r="AE1146" s="69"/>
      <c r="AF1146" s="69"/>
      <c r="AG1146" s="95"/>
      <c r="AH1146" s="93"/>
      <c r="AI1146" s="81"/>
      <c r="AJ1146" s="80"/>
      <c r="AK1146" s="80"/>
      <c r="AL1146" s="78"/>
      <c r="AM1146" s="80"/>
      <c r="AN1146" s="80"/>
      <c r="AO1146" s="80"/>
      <c r="AP1146" s="80"/>
      <c r="AQ1146" s="80"/>
      <c r="AR1146" s="80"/>
      <c r="AS1146" s="78"/>
      <c r="AT1146" s="96"/>
      <c r="AU1146" s="97"/>
      <c r="AV1146" s="98"/>
      <c r="AW1146" s="99"/>
    </row>
    <row r="1147" spans="1:49">
      <c r="A1147" s="25"/>
      <c r="C1147" s="89"/>
      <c r="D1147" s="84"/>
      <c r="E1147" s="76"/>
      <c r="F1147" s="91"/>
      <c r="G1147" s="80"/>
      <c r="H1147" s="81"/>
      <c r="I1147" s="14"/>
      <c r="J1147" s="92"/>
      <c r="K1147" s="14"/>
      <c r="L1147" s="78"/>
      <c r="M1147" s="81"/>
      <c r="N1147" s="14"/>
      <c r="O1147" s="78"/>
      <c r="P1147" s="78"/>
      <c r="Q1147" s="93"/>
      <c r="R1147" s="80"/>
      <c r="S1147" s="80"/>
      <c r="T1147" s="69"/>
      <c r="U1147" s="78"/>
      <c r="V1147" s="69"/>
      <c r="W1147" s="80"/>
      <c r="X1147" s="80"/>
      <c r="Y1147" s="94"/>
      <c r="Z1147" s="80"/>
      <c r="AA1147" s="80"/>
      <c r="AB1147" s="80"/>
      <c r="AC1147" s="80"/>
      <c r="AD1147" s="69"/>
      <c r="AE1147" s="69"/>
      <c r="AF1147" s="69"/>
      <c r="AG1147" s="95"/>
      <c r="AH1147" s="93"/>
      <c r="AI1147" s="81"/>
      <c r="AJ1147" s="80"/>
      <c r="AK1147" s="80"/>
      <c r="AL1147" s="78"/>
      <c r="AM1147" s="80"/>
      <c r="AN1147" s="80"/>
      <c r="AO1147" s="80"/>
      <c r="AP1147" s="80"/>
      <c r="AQ1147" s="80"/>
      <c r="AR1147" s="80"/>
      <c r="AS1147" s="78"/>
      <c r="AT1147" s="96"/>
      <c r="AU1147" s="97"/>
      <c r="AV1147" s="98"/>
      <c r="AW1147" s="99"/>
    </row>
    <row r="1148" spans="1:49">
      <c r="A1148" s="25"/>
      <c r="C1148" s="89"/>
      <c r="D1148" s="84"/>
      <c r="E1148" s="76"/>
      <c r="F1148" s="91"/>
      <c r="G1148" s="80"/>
      <c r="H1148" s="81"/>
      <c r="I1148" s="14"/>
      <c r="J1148" s="92"/>
      <c r="K1148" s="14"/>
      <c r="L1148" s="78"/>
      <c r="M1148" s="81"/>
      <c r="N1148" s="14"/>
      <c r="O1148" s="78"/>
      <c r="P1148" s="78"/>
      <c r="Q1148" s="93"/>
      <c r="R1148" s="80"/>
      <c r="S1148" s="80"/>
      <c r="T1148" s="69"/>
      <c r="U1148" s="78"/>
      <c r="V1148" s="69"/>
      <c r="W1148" s="80"/>
      <c r="X1148" s="80"/>
      <c r="Y1148" s="94"/>
      <c r="Z1148" s="80"/>
      <c r="AA1148" s="80"/>
      <c r="AB1148" s="80"/>
      <c r="AC1148" s="80"/>
      <c r="AD1148" s="69"/>
      <c r="AE1148" s="69"/>
      <c r="AF1148" s="69"/>
      <c r="AG1148" s="95"/>
      <c r="AH1148" s="93"/>
      <c r="AI1148" s="81"/>
      <c r="AJ1148" s="80"/>
      <c r="AK1148" s="80"/>
      <c r="AL1148" s="78"/>
      <c r="AM1148" s="80"/>
      <c r="AN1148" s="80"/>
      <c r="AO1148" s="80"/>
      <c r="AP1148" s="80"/>
      <c r="AQ1148" s="80"/>
      <c r="AR1148" s="80"/>
      <c r="AS1148" s="78"/>
      <c r="AT1148" s="96"/>
      <c r="AU1148" s="97"/>
      <c r="AV1148" s="98"/>
      <c r="AW1148" s="99"/>
    </row>
    <row r="1149" spans="1:49">
      <c r="A1149" s="25"/>
      <c r="C1149" s="89"/>
      <c r="D1149" s="84"/>
      <c r="E1149" s="76"/>
      <c r="F1149" s="91"/>
      <c r="G1149" s="80"/>
      <c r="H1149" s="81"/>
      <c r="I1149" s="14"/>
      <c r="J1149" s="92"/>
      <c r="K1149" s="14"/>
      <c r="L1149" s="78"/>
      <c r="M1149" s="81"/>
      <c r="N1149" s="14"/>
      <c r="O1149" s="78"/>
      <c r="P1149" s="78"/>
      <c r="Q1149" s="93"/>
      <c r="R1149" s="80"/>
      <c r="S1149" s="80"/>
      <c r="T1149" s="69"/>
      <c r="U1149" s="78"/>
      <c r="V1149" s="69"/>
      <c r="W1149" s="80"/>
      <c r="X1149" s="80"/>
      <c r="Y1149" s="94"/>
      <c r="Z1149" s="80"/>
      <c r="AA1149" s="80"/>
      <c r="AB1149" s="80"/>
      <c r="AC1149" s="80"/>
      <c r="AD1149" s="69"/>
      <c r="AE1149" s="69"/>
      <c r="AF1149" s="69"/>
      <c r="AG1149" s="95"/>
      <c r="AH1149" s="93"/>
      <c r="AI1149" s="81"/>
      <c r="AJ1149" s="80"/>
      <c r="AK1149" s="80"/>
      <c r="AL1149" s="78"/>
      <c r="AM1149" s="80"/>
      <c r="AN1149" s="80"/>
      <c r="AO1149" s="80"/>
      <c r="AP1149" s="80"/>
      <c r="AQ1149" s="80"/>
      <c r="AR1149" s="80"/>
      <c r="AS1149" s="78"/>
      <c r="AT1149" s="96"/>
      <c r="AU1149" s="97"/>
      <c r="AV1149" s="98"/>
      <c r="AW1149" s="99"/>
    </row>
    <row r="1150" spans="1:49">
      <c r="A1150" s="25"/>
      <c r="C1150" s="89"/>
      <c r="D1150" s="84"/>
      <c r="E1150" s="76"/>
      <c r="F1150" s="91"/>
      <c r="G1150" s="80"/>
      <c r="H1150" s="81"/>
      <c r="I1150" s="14"/>
      <c r="J1150" s="92"/>
      <c r="K1150" s="14"/>
      <c r="L1150" s="78"/>
      <c r="M1150" s="81"/>
      <c r="N1150" s="14"/>
      <c r="O1150" s="78"/>
      <c r="P1150" s="78"/>
      <c r="Q1150" s="93"/>
      <c r="R1150" s="80"/>
      <c r="S1150" s="80"/>
      <c r="T1150" s="69"/>
      <c r="U1150" s="78"/>
      <c r="V1150" s="69"/>
      <c r="W1150" s="80"/>
      <c r="X1150" s="80"/>
      <c r="Y1150" s="94"/>
      <c r="Z1150" s="80"/>
      <c r="AA1150" s="80"/>
      <c r="AB1150" s="80"/>
      <c r="AC1150" s="80"/>
      <c r="AD1150" s="69"/>
      <c r="AE1150" s="69"/>
      <c r="AF1150" s="69"/>
      <c r="AG1150" s="95"/>
      <c r="AH1150" s="93"/>
      <c r="AI1150" s="81"/>
      <c r="AJ1150" s="80"/>
      <c r="AK1150" s="80"/>
      <c r="AL1150" s="78"/>
      <c r="AM1150" s="80"/>
      <c r="AN1150" s="80"/>
      <c r="AO1150" s="80"/>
      <c r="AP1150" s="80"/>
      <c r="AQ1150" s="80"/>
      <c r="AR1150" s="80"/>
      <c r="AS1150" s="78"/>
      <c r="AT1150" s="96"/>
      <c r="AU1150" s="97"/>
      <c r="AV1150" s="98"/>
      <c r="AW1150" s="99"/>
    </row>
    <row r="1151" spans="1:49">
      <c r="A1151" s="25"/>
      <c r="C1151" s="89"/>
      <c r="D1151" s="84"/>
      <c r="E1151" s="76"/>
      <c r="F1151" s="91"/>
      <c r="G1151" s="80"/>
      <c r="H1151" s="81"/>
      <c r="I1151" s="14"/>
      <c r="J1151" s="92"/>
      <c r="K1151" s="14"/>
      <c r="L1151" s="78"/>
      <c r="M1151" s="81"/>
      <c r="N1151" s="14"/>
      <c r="O1151" s="78"/>
      <c r="P1151" s="78"/>
      <c r="Q1151" s="93"/>
      <c r="R1151" s="80"/>
      <c r="S1151" s="80"/>
      <c r="T1151" s="69"/>
      <c r="U1151" s="78"/>
      <c r="V1151" s="69"/>
      <c r="W1151" s="80"/>
      <c r="X1151" s="80"/>
      <c r="Y1151" s="94"/>
      <c r="Z1151" s="80"/>
      <c r="AA1151" s="80"/>
      <c r="AB1151" s="80"/>
      <c r="AC1151" s="80"/>
      <c r="AD1151" s="69"/>
      <c r="AE1151" s="69"/>
      <c r="AF1151" s="69"/>
      <c r="AG1151" s="95"/>
      <c r="AH1151" s="93"/>
      <c r="AI1151" s="81"/>
      <c r="AJ1151" s="80"/>
      <c r="AK1151" s="80"/>
      <c r="AL1151" s="78"/>
      <c r="AM1151" s="80"/>
      <c r="AN1151" s="80"/>
      <c r="AO1151" s="80"/>
      <c r="AP1151" s="80"/>
      <c r="AQ1151" s="80"/>
      <c r="AR1151" s="80"/>
      <c r="AS1151" s="78"/>
      <c r="AT1151" s="96"/>
      <c r="AU1151" s="97"/>
      <c r="AV1151" s="98"/>
      <c r="AW1151" s="99"/>
    </row>
    <row r="1152" spans="1:49">
      <c r="A1152" s="25"/>
      <c r="C1152" s="89"/>
      <c r="D1152" s="84"/>
      <c r="E1152" s="76"/>
      <c r="F1152" s="91"/>
      <c r="G1152" s="80"/>
      <c r="H1152" s="81"/>
      <c r="I1152" s="14"/>
      <c r="J1152" s="92"/>
      <c r="K1152" s="14"/>
      <c r="L1152" s="78"/>
      <c r="M1152" s="81"/>
      <c r="N1152" s="14"/>
      <c r="O1152" s="78"/>
      <c r="P1152" s="78"/>
      <c r="Q1152" s="93"/>
      <c r="R1152" s="80"/>
      <c r="S1152" s="80"/>
      <c r="T1152" s="69"/>
      <c r="U1152" s="78"/>
      <c r="V1152" s="69"/>
      <c r="W1152" s="80"/>
      <c r="X1152" s="80"/>
      <c r="Y1152" s="94"/>
      <c r="Z1152" s="80"/>
      <c r="AA1152" s="80"/>
      <c r="AB1152" s="80"/>
      <c r="AC1152" s="80"/>
      <c r="AD1152" s="69"/>
      <c r="AE1152" s="69"/>
      <c r="AF1152" s="69"/>
      <c r="AG1152" s="95"/>
      <c r="AH1152" s="93"/>
      <c r="AI1152" s="81"/>
      <c r="AJ1152" s="80"/>
      <c r="AK1152" s="80"/>
      <c r="AL1152" s="78"/>
      <c r="AM1152" s="80"/>
      <c r="AN1152" s="80"/>
      <c r="AO1152" s="80"/>
      <c r="AP1152" s="80"/>
      <c r="AQ1152" s="80"/>
      <c r="AR1152" s="80"/>
      <c r="AS1152" s="78"/>
      <c r="AT1152" s="96"/>
      <c r="AU1152" s="97"/>
      <c r="AV1152" s="98"/>
      <c r="AW1152" s="99"/>
    </row>
    <row r="1153" spans="1:49">
      <c r="A1153" s="25"/>
      <c r="C1153" s="89"/>
      <c r="D1153" s="84"/>
      <c r="E1153" s="76"/>
      <c r="F1153" s="91"/>
      <c r="G1153" s="80"/>
      <c r="H1153" s="81"/>
      <c r="I1153" s="14"/>
      <c r="J1153" s="92"/>
      <c r="K1153" s="14"/>
      <c r="L1153" s="78"/>
      <c r="M1153" s="81"/>
      <c r="N1153" s="14"/>
      <c r="O1153" s="78"/>
      <c r="P1153" s="78"/>
      <c r="Q1153" s="93"/>
      <c r="R1153" s="80"/>
      <c r="S1153" s="80"/>
      <c r="T1153" s="69"/>
      <c r="U1153" s="78"/>
      <c r="V1153" s="69"/>
      <c r="W1153" s="80"/>
      <c r="X1153" s="80"/>
      <c r="Y1153" s="94"/>
      <c r="Z1153" s="80"/>
      <c r="AA1153" s="80"/>
      <c r="AB1153" s="80"/>
      <c r="AC1153" s="80"/>
      <c r="AD1153" s="69"/>
      <c r="AE1153" s="69"/>
      <c r="AF1153" s="69"/>
      <c r="AG1153" s="95"/>
      <c r="AH1153" s="93"/>
      <c r="AI1153" s="81"/>
      <c r="AJ1153" s="80"/>
      <c r="AK1153" s="80"/>
      <c r="AL1153" s="78"/>
      <c r="AM1153" s="80"/>
      <c r="AN1153" s="80"/>
      <c r="AO1153" s="80"/>
      <c r="AP1153" s="80"/>
      <c r="AQ1153" s="80"/>
      <c r="AR1153" s="80"/>
      <c r="AS1153" s="78"/>
      <c r="AT1153" s="96"/>
      <c r="AU1153" s="97"/>
      <c r="AV1153" s="98"/>
      <c r="AW1153" s="99"/>
    </row>
    <row r="1154" spans="1:49">
      <c r="A1154" s="25"/>
      <c r="C1154" s="89"/>
      <c r="D1154" s="84"/>
      <c r="E1154" s="76"/>
      <c r="F1154" s="91"/>
      <c r="G1154" s="80"/>
      <c r="H1154" s="81"/>
      <c r="I1154" s="14"/>
      <c r="J1154" s="92"/>
      <c r="K1154" s="14"/>
      <c r="L1154" s="78"/>
      <c r="M1154" s="81"/>
      <c r="N1154" s="14"/>
      <c r="O1154" s="78"/>
      <c r="P1154" s="78"/>
      <c r="Q1154" s="93"/>
      <c r="R1154" s="80"/>
      <c r="S1154" s="80"/>
      <c r="T1154" s="69"/>
      <c r="U1154" s="78"/>
      <c r="V1154" s="69"/>
      <c r="W1154" s="80"/>
      <c r="X1154" s="80"/>
      <c r="Y1154" s="94"/>
      <c r="Z1154" s="80"/>
      <c r="AA1154" s="80"/>
      <c r="AB1154" s="80"/>
      <c r="AC1154" s="80"/>
      <c r="AD1154" s="69"/>
      <c r="AE1154" s="69"/>
      <c r="AF1154" s="69"/>
      <c r="AG1154" s="95"/>
      <c r="AH1154" s="93"/>
      <c r="AI1154" s="81"/>
      <c r="AJ1154" s="80"/>
      <c r="AK1154" s="80"/>
      <c r="AL1154" s="78"/>
      <c r="AM1154" s="80"/>
      <c r="AN1154" s="80"/>
      <c r="AO1154" s="80"/>
      <c r="AP1154" s="80"/>
      <c r="AQ1154" s="80"/>
      <c r="AR1154" s="80"/>
      <c r="AS1154" s="78"/>
      <c r="AT1154" s="96"/>
      <c r="AU1154" s="97"/>
      <c r="AV1154" s="98"/>
      <c r="AW1154" s="99"/>
    </row>
    <row r="1155" spans="1:49">
      <c r="A1155" s="25"/>
      <c r="C1155" s="89"/>
      <c r="D1155" s="84"/>
      <c r="E1155" s="76"/>
      <c r="F1155" s="91"/>
      <c r="G1155" s="80"/>
      <c r="H1155" s="81"/>
      <c r="I1155" s="14"/>
      <c r="J1155" s="92"/>
      <c r="K1155" s="14"/>
      <c r="L1155" s="78"/>
      <c r="M1155" s="81"/>
      <c r="N1155" s="14"/>
      <c r="O1155" s="78"/>
      <c r="P1155" s="78"/>
      <c r="Q1155" s="93"/>
      <c r="R1155" s="80"/>
      <c r="S1155" s="80"/>
      <c r="T1155" s="69"/>
      <c r="U1155" s="78"/>
      <c r="V1155" s="69"/>
      <c r="W1155" s="80"/>
      <c r="X1155" s="80"/>
      <c r="Y1155" s="94"/>
      <c r="Z1155" s="80"/>
      <c r="AA1155" s="80"/>
      <c r="AB1155" s="80"/>
      <c r="AC1155" s="80"/>
      <c r="AD1155" s="69"/>
      <c r="AE1155" s="69"/>
      <c r="AF1155" s="69"/>
      <c r="AG1155" s="95"/>
      <c r="AH1155" s="93"/>
      <c r="AI1155" s="81"/>
      <c r="AJ1155" s="80"/>
      <c r="AK1155" s="80"/>
      <c r="AL1155" s="78"/>
      <c r="AM1155" s="80"/>
      <c r="AN1155" s="80"/>
      <c r="AO1155" s="80"/>
      <c r="AP1155" s="80"/>
      <c r="AQ1155" s="80"/>
      <c r="AR1155" s="80"/>
      <c r="AS1155" s="78"/>
      <c r="AT1155" s="96"/>
      <c r="AU1155" s="97"/>
      <c r="AV1155" s="98"/>
      <c r="AW1155" s="99"/>
    </row>
    <row r="1156" spans="1:49">
      <c r="A1156" s="25"/>
      <c r="C1156" s="89"/>
      <c r="D1156" s="84"/>
      <c r="E1156" s="76"/>
      <c r="F1156" s="91"/>
      <c r="G1156" s="80"/>
      <c r="H1156" s="81"/>
      <c r="I1156" s="14"/>
      <c r="J1156" s="92"/>
      <c r="K1156" s="14"/>
      <c r="L1156" s="78"/>
      <c r="M1156" s="81"/>
      <c r="N1156" s="14"/>
      <c r="O1156" s="78"/>
      <c r="P1156" s="78"/>
      <c r="Q1156" s="93"/>
      <c r="R1156" s="80"/>
      <c r="S1156" s="80"/>
      <c r="T1156" s="69"/>
      <c r="U1156" s="78"/>
      <c r="V1156" s="69"/>
      <c r="W1156" s="80"/>
      <c r="X1156" s="80"/>
      <c r="Y1156" s="94"/>
      <c r="Z1156" s="80"/>
      <c r="AA1156" s="80"/>
      <c r="AB1156" s="80"/>
      <c r="AC1156" s="80"/>
      <c r="AD1156" s="69"/>
      <c r="AE1156" s="69"/>
      <c r="AF1156" s="69"/>
      <c r="AG1156" s="95"/>
      <c r="AH1156" s="93"/>
      <c r="AI1156" s="81"/>
      <c r="AJ1156" s="80"/>
      <c r="AK1156" s="80"/>
      <c r="AL1156" s="78"/>
      <c r="AM1156" s="80"/>
      <c r="AN1156" s="80"/>
      <c r="AO1156" s="80"/>
      <c r="AP1156" s="80"/>
      <c r="AQ1156" s="80"/>
      <c r="AR1156" s="80"/>
      <c r="AS1156" s="78"/>
      <c r="AT1156" s="96"/>
      <c r="AU1156" s="97"/>
      <c r="AV1156" s="98"/>
      <c r="AW1156" s="99"/>
    </row>
    <row r="1157" spans="1:49">
      <c r="A1157" s="25"/>
      <c r="C1157" s="89"/>
      <c r="D1157" s="84"/>
      <c r="E1157" s="76"/>
      <c r="F1157" s="91"/>
      <c r="G1157" s="80"/>
      <c r="H1157" s="81"/>
      <c r="I1157" s="14"/>
      <c r="J1157" s="92"/>
      <c r="K1157" s="14"/>
      <c r="L1157" s="78"/>
      <c r="M1157" s="81"/>
      <c r="N1157" s="14"/>
      <c r="O1157" s="78"/>
      <c r="P1157" s="78"/>
      <c r="Q1157" s="93"/>
      <c r="R1157" s="80"/>
      <c r="S1157" s="80"/>
      <c r="T1157" s="69"/>
      <c r="U1157" s="78"/>
      <c r="V1157" s="69"/>
      <c r="W1157" s="80"/>
      <c r="X1157" s="80"/>
      <c r="Y1157" s="94"/>
      <c r="Z1157" s="80"/>
      <c r="AA1157" s="80"/>
      <c r="AB1157" s="80"/>
      <c r="AC1157" s="80"/>
      <c r="AD1157" s="69"/>
      <c r="AE1157" s="69"/>
      <c r="AF1157" s="69"/>
      <c r="AG1157" s="95"/>
      <c r="AH1157" s="93"/>
      <c r="AI1157" s="81"/>
      <c r="AJ1157" s="80"/>
      <c r="AK1157" s="80"/>
      <c r="AL1157" s="78"/>
      <c r="AM1157" s="80"/>
      <c r="AN1157" s="80"/>
      <c r="AO1157" s="80"/>
      <c r="AP1157" s="80"/>
      <c r="AQ1157" s="80"/>
      <c r="AR1157" s="80"/>
      <c r="AS1157" s="78"/>
      <c r="AT1157" s="96"/>
      <c r="AU1157" s="97"/>
      <c r="AV1157" s="98"/>
      <c r="AW1157" s="99"/>
    </row>
    <row r="1158" spans="1:49">
      <c r="A1158" s="25"/>
      <c r="C1158" s="89"/>
      <c r="D1158" s="84"/>
      <c r="E1158" s="76"/>
      <c r="F1158" s="91"/>
      <c r="G1158" s="80"/>
      <c r="H1158" s="81"/>
      <c r="I1158" s="14"/>
      <c r="J1158" s="92"/>
      <c r="K1158" s="14"/>
      <c r="L1158" s="78"/>
      <c r="M1158" s="81"/>
      <c r="N1158" s="14"/>
      <c r="O1158" s="78"/>
      <c r="P1158" s="78"/>
      <c r="Q1158" s="93"/>
      <c r="R1158" s="80"/>
      <c r="S1158" s="80"/>
      <c r="T1158" s="69"/>
      <c r="U1158" s="78"/>
      <c r="V1158" s="69"/>
      <c r="W1158" s="80"/>
      <c r="X1158" s="80"/>
      <c r="Y1158" s="94"/>
      <c r="Z1158" s="80"/>
      <c r="AA1158" s="80"/>
      <c r="AB1158" s="80"/>
      <c r="AC1158" s="80"/>
      <c r="AD1158" s="69"/>
      <c r="AE1158" s="69"/>
      <c r="AF1158" s="69"/>
      <c r="AG1158" s="95"/>
      <c r="AH1158" s="93"/>
      <c r="AI1158" s="81"/>
      <c r="AJ1158" s="80"/>
      <c r="AK1158" s="80"/>
      <c r="AL1158" s="78"/>
      <c r="AM1158" s="80"/>
      <c r="AN1158" s="80"/>
      <c r="AO1158" s="80"/>
      <c r="AP1158" s="80"/>
      <c r="AQ1158" s="80"/>
      <c r="AR1158" s="80"/>
      <c r="AS1158" s="78"/>
      <c r="AT1158" s="96"/>
      <c r="AU1158" s="97"/>
      <c r="AV1158" s="98"/>
      <c r="AW1158" s="99"/>
    </row>
    <row r="1159" spans="1:49">
      <c r="A1159" s="25"/>
      <c r="C1159" s="89"/>
      <c r="D1159" s="84"/>
      <c r="E1159" s="76"/>
      <c r="F1159" s="91"/>
      <c r="G1159" s="80"/>
      <c r="H1159" s="81"/>
      <c r="I1159" s="14"/>
      <c r="J1159" s="92"/>
      <c r="K1159" s="14"/>
      <c r="L1159" s="78"/>
      <c r="M1159" s="81"/>
      <c r="N1159" s="14"/>
      <c r="O1159" s="78"/>
      <c r="P1159" s="78"/>
      <c r="Q1159" s="93"/>
      <c r="R1159" s="80"/>
      <c r="S1159" s="80"/>
      <c r="T1159" s="69"/>
      <c r="U1159" s="78"/>
      <c r="V1159" s="69"/>
      <c r="W1159" s="80"/>
      <c r="X1159" s="80"/>
      <c r="Y1159" s="94"/>
      <c r="Z1159" s="80"/>
      <c r="AA1159" s="80"/>
      <c r="AB1159" s="80"/>
      <c r="AC1159" s="80"/>
      <c r="AD1159" s="69"/>
      <c r="AE1159" s="69"/>
      <c r="AF1159" s="69"/>
      <c r="AG1159" s="95"/>
      <c r="AH1159" s="93"/>
      <c r="AI1159" s="81"/>
      <c r="AJ1159" s="80"/>
      <c r="AK1159" s="80"/>
      <c r="AL1159" s="78"/>
      <c r="AM1159" s="80"/>
      <c r="AN1159" s="80"/>
      <c r="AO1159" s="80"/>
      <c r="AP1159" s="80"/>
      <c r="AQ1159" s="80"/>
      <c r="AR1159" s="80"/>
      <c r="AS1159" s="78"/>
      <c r="AT1159" s="96"/>
      <c r="AU1159" s="97"/>
      <c r="AV1159" s="98"/>
      <c r="AW1159" s="99"/>
    </row>
    <row r="1160" spans="1:49">
      <c r="A1160" s="25"/>
      <c r="C1160" s="89"/>
      <c r="D1160" s="84"/>
      <c r="E1160" s="76"/>
      <c r="F1160" s="91"/>
      <c r="G1160" s="80"/>
      <c r="H1160" s="81"/>
      <c r="I1160" s="14"/>
      <c r="J1160" s="92"/>
      <c r="K1160" s="14"/>
      <c r="L1160" s="78"/>
      <c r="M1160" s="81"/>
      <c r="N1160" s="14"/>
      <c r="O1160" s="78"/>
      <c r="P1160" s="78"/>
      <c r="Q1160" s="93"/>
      <c r="R1160" s="80"/>
      <c r="S1160" s="80"/>
      <c r="T1160" s="69"/>
      <c r="U1160" s="78"/>
      <c r="V1160" s="69"/>
      <c r="W1160" s="80"/>
      <c r="X1160" s="80"/>
      <c r="Y1160" s="94"/>
      <c r="Z1160" s="80"/>
      <c r="AA1160" s="80"/>
      <c r="AB1160" s="80"/>
      <c r="AC1160" s="80"/>
      <c r="AD1160" s="69"/>
      <c r="AE1160" s="69"/>
      <c r="AF1160" s="69"/>
      <c r="AG1160" s="95"/>
      <c r="AH1160" s="93"/>
      <c r="AI1160" s="81"/>
      <c r="AJ1160" s="80"/>
      <c r="AK1160" s="80"/>
      <c r="AL1160" s="78"/>
      <c r="AM1160" s="80"/>
      <c r="AN1160" s="80"/>
      <c r="AO1160" s="80"/>
      <c r="AP1160" s="80"/>
      <c r="AQ1160" s="80"/>
      <c r="AR1160" s="80"/>
      <c r="AS1160" s="78"/>
      <c r="AT1160" s="96"/>
      <c r="AU1160" s="97"/>
      <c r="AV1160" s="98"/>
      <c r="AW1160" s="99"/>
    </row>
    <row r="1161" spans="1:49">
      <c r="A1161" s="25"/>
      <c r="C1161" s="89"/>
      <c r="D1161" s="84"/>
      <c r="E1161" s="76"/>
      <c r="F1161" s="91"/>
      <c r="G1161" s="80"/>
      <c r="H1161" s="81"/>
      <c r="I1161" s="14"/>
      <c r="J1161" s="92"/>
      <c r="K1161" s="14"/>
      <c r="L1161" s="78"/>
      <c r="M1161" s="81"/>
      <c r="N1161" s="14"/>
      <c r="O1161" s="78"/>
      <c r="P1161" s="78"/>
      <c r="Q1161" s="93"/>
      <c r="R1161" s="80"/>
      <c r="S1161" s="80"/>
      <c r="T1161" s="69"/>
      <c r="U1161" s="78"/>
      <c r="V1161" s="69"/>
      <c r="W1161" s="80"/>
      <c r="X1161" s="80"/>
      <c r="Y1161" s="94"/>
      <c r="Z1161" s="80"/>
      <c r="AA1161" s="80"/>
      <c r="AB1161" s="80"/>
      <c r="AC1161" s="80"/>
      <c r="AD1161" s="69"/>
      <c r="AE1161" s="69"/>
      <c r="AF1161" s="69"/>
      <c r="AG1161" s="95"/>
      <c r="AH1161" s="93"/>
      <c r="AI1161" s="81"/>
      <c r="AJ1161" s="80"/>
      <c r="AK1161" s="80"/>
      <c r="AL1161" s="78"/>
      <c r="AM1161" s="80"/>
      <c r="AN1161" s="80"/>
      <c r="AO1161" s="80"/>
      <c r="AP1161" s="80"/>
      <c r="AQ1161" s="80"/>
      <c r="AR1161" s="80"/>
      <c r="AS1161" s="78"/>
      <c r="AT1161" s="96"/>
      <c r="AU1161" s="97"/>
      <c r="AV1161" s="98"/>
      <c r="AW1161" s="99"/>
    </row>
    <row r="1162" spans="1:49">
      <c r="A1162" s="25"/>
      <c r="C1162" s="89"/>
      <c r="D1162" s="84"/>
      <c r="E1162" s="76"/>
      <c r="F1162" s="91"/>
      <c r="G1162" s="80"/>
      <c r="H1162" s="81"/>
      <c r="I1162" s="14"/>
      <c r="J1162" s="92"/>
      <c r="K1162" s="14"/>
      <c r="L1162" s="78"/>
      <c r="M1162" s="81"/>
      <c r="N1162" s="14"/>
      <c r="O1162" s="78"/>
      <c r="P1162" s="78"/>
      <c r="Q1162" s="93"/>
      <c r="R1162" s="80"/>
      <c r="S1162" s="80"/>
      <c r="T1162" s="69"/>
      <c r="U1162" s="78"/>
      <c r="V1162" s="69"/>
      <c r="W1162" s="80"/>
      <c r="X1162" s="80"/>
      <c r="Y1162" s="94"/>
      <c r="Z1162" s="80"/>
      <c r="AA1162" s="80"/>
      <c r="AB1162" s="80"/>
      <c r="AC1162" s="80"/>
      <c r="AD1162" s="69"/>
      <c r="AE1162" s="69"/>
      <c r="AF1162" s="69"/>
      <c r="AG1162" s="95"/>
      <c r="AH1162" s="93"/>
      <c r="AI1162" s="81"/>
      <c r="AJ1162" s="80"/>
      <c r="AK1162" s="80"/>
      <c r="AL1162" s="78"/>
      <c r="AM1162" s="80"/>
      <c r="AN1162" s="80"/>
      <c r="AO1162" s="80"/>
      <c r="AP1162" s="80"/>
      <c r="AQ1162" s="80"/>
      <c r="AR1162" s="80"/>
      <c r="AS1162" s="78"/>
      <c r="AT1162" s="96"/>
      <c r="AU1162" s="97"/>
      <c r="AV1162" s="98"/>
      <c r="AW1162" s="99"/>
    </row>
    <row r="1163" spans="1:49">
      <c r="A1163" s="25"/>
      <c r="C1163" s="89"/>
      <c r="D1163" s="84"/>
      <c r="E1163" s="76"/>
      <c r="F1163" s="91"/>
      <c r="G1163" s="80"/>
      <c r="H1163" s="81"/>
      <c r="I1163" s="14"/>
      <c r="J1163" s="92"/>
      <c r="K1163" s="14"/>
      <c r="L1163" s="78"/>
      <c r="M1163" s="81"/>
      <c r="N1163" s="14"/>
      <c r="O1163" s="78"/>
      <c r="P1163" s="78"/>
      <c r="Q1163" s="93"/>
      <c r="R1163" s="80"/>
      <c r="S1163" s="80"/>
      <c r="T1163" s="69"/>
      <c r="U1163" s="78"/>
      <c r="V1163" s="69"/>
      <c r="W1163" s="80"/>
      <c r="X1163" s="80"/>
      <c r="Y1163" s="94"/>
      <c r="Z1163" s="80"/>
      <c r="AA1163" s="80"/>
      <c r="AB1163" s="80"/>
      <c r="AC1163" s="80"/>
      <c r="AD1163" s="69"/>
      <c r="AE1163" s="69"/>
      <c r="AF1163" s="69"/>
      <c r="AG1163" s="95"/>
      <c r="AH1163" s="93"/>
      <c r="AI1163" s="81"/>
      <c r="AJ1163" s="80"/>
      <c r="AK1163" s="80"/>
      <c r="AL1163" s="78"/>
      <c r="AM1163" s="80"/>
      <c r="AN1163" s="80"/>
      <c r="AO1163" s="80"/>
      <c r="AP1163" s="80"/>
      <c r="AQ1163" s="80"/>
      <c r="AR1163" s="80"/>
      <c r="AS1163" s="78"/>
      <c r="AT1163" s="96"/>
      <c r="AU1163" s="97"/>
      <c r="AV1163" s="98"/>
      <c r="AW1163" s="99"/>
    </row>
    <row r="1164" spans="1:49">
      <c r="A1164" s="25"/>
      <c r="C1164" s="89"/>
      <c r="D1164" s="84"/>
      <c r="E1164" s="76"/>
      <c r="F1164" s="91"/>
      <c r="G1164" s="80"/>
      <c r="H1164" s="81"/>
      <c r="I1164" s="14"/>
      <c r="J1164" s="92"/>
      <c r="K1164" s="14"/>
      <c r="L1164" s="78"/>
      <c r="M1164" s="81"/>
      <c r="N1164" s="14"/>
      <c r="O1164" s="78"/>
      <c r="P1164" s="78"/>
      <c r="Q1164" s="93"/>
      <c r="R1164" s="80"/>
      <c r="S1164" s="80"/>
      <c r="T1164" s="69"/>
      <c r="U1164" s="78"/>
      <c r="V1164" s="69"/>
      <c r="W1164" s="80"/>
      <c r="X1164" s="80"/>
      <c r="Y1164" s="94"/>
      <c r="Z1164" s="80"/>
      <c r="AA1164" s="80"/>
      <c r="AB1164" s="80"/>
      <c r="AC1164" s="80"/>
      <c r="AD1164" s="69"/>
      <c r="AE1164" s="69"/>
      <c r="AF1164" s="69"/>
      <c r="AG1164" s="95"/>
      <c r="AH1164" s="93"/>
      <c r="AI1164" s="81"/>
      <c r="AJ1164" s="80"/>
      <c r="AK1164" s="80"/>
      <c r="AL1164" s="78"/>
      <c r="AM1164" s="80"/>
      <c r="AN1164" s="80"/>
      <c r="AO1164" s="80"/>
      <c r="AP1164" s="80"/>
      <c r="AQ1164" s="80"/>
      <c r="AR1164" s="80"/>
      <c r="AS1164" s="78"/>
      <c r="AT1164" s="96"/>
      <c r="AU1164" s="97"/>
      <c r="AV1164" s="98"/>
      <c r="AW1164" s="99"/>
    </row>
    <row r="1165" spans="1:49">
      <c r="A1165" s="25"/>
      <c r="C1165" s="89"/>
      <c r="D1165" s="84"/>
      <c r="E1165" s="76"/>
      <c r="F1165" s="91"/>
      <c r="G1165" s="80"/>
      <c r="H1165" s="81"/>
      <c r="I1165" s="14"/>
      <c r="J1165" s="92"/>
      <c r="K1165" s="14"/>
      <c r="L1165" s="78"/>
      <c r="M1165" s="81"/>
      <c r="N1165" s="14"/>
      <c r="O1165" s="78"/>
      <c r="P1165" s="78"/>
      <c r="Q1165" s="93"/>
      <c r="R1165" s="80"/>
      <c r="S1165" s="80"/>
      <c r="T1165" s="69"/>
      <c r="U1165" s="78"/>
      <c r="V1165" s="69"/>
      <c r="W1165" s="80"/>
      <c r="X1165" s="80"/>
      <c r="Y1165" s="94"/>
      <c r="Z1165" s="80"/>
      <c r="AA1165" s="80"/>
      <c r="AB1165" s="80"/>
      <c r="AC1165" s="80"/>
      <c r="AD1165" s="69"/>
      <c r="AE1165" s="69"/>
      <c r="AF1165" s="69"/>
      <c r="AG1165" s="95"/>
      <c r="AH1165" s="93"/>
      <c r="AI1165" s="81"/>
      <c r="AJ1165" s="80"/>
      <c r="AK1165" s="80"/>
      <c r="AL1165" s="78"/>
      <c r="AM1165" s="80"/>
      <c r="AN1165" s="80"/>
      <c r="AO1165" s="80"/>
      <c r="AP1165" s="80"/>
      <c r="AQ1165" s="80"/>
      <c r="AR1165" s="80"/>
      <c r="AS1165" s="78"/>
      <c r="AT1165" s="96"/>
      <c r="AU1165" s="97"/>
      <c r="AV1165" s="98"/>
      <c r="AW1165" s="99"/>
    </row>
    <row r="1166" spans="1:49">
      <c r="A1166" s="25"/>
      <c r="C1166" s="89"/>
      <c r="D1166" s="84"/>
      <c r="E1166" s="76"/>
      <c r="F1166" s="91"/>
      <c r="G1166" s="80"/>
      <c r="H1166" s="81"/>
      <c r="I1166" s="14"/>
      <c r="J1166" s="92"/>
      <c r="K1166" s="14"/>
      <c r="L1166" s="78"/>
      <c r="M1166" s="81"/>
      <c r="N1166" s="14"/>
      <c r="O1166" s="78"/>
      <c r="P1166" s="78"/>
      <c r="Q1166" s="93"/>
      <c r="R1166" s="80"/>
      <c r="S1166" s="80"/>
      <c r="T1166" s="69"/>
      <c r="U1166" s="78"/>
      <c r="V1166" s="69"/>
      <c r="W1166" s="80"/>
      <c r="X1166" s="80"/>
      <c r="Y1166" s="94"/>
      <c r="Z1166" s="80"/>
      <c r="AA1166" s="80"/>
      <c r="AB1166" s="80"/>
      <c r="AC1166" s="80"/>
      <c r="AD1166" s="69"/>
      <c r="AE1166" s="69"/>
      <c r="AF1166" s="69"/>
      <c r="AG1166" s="95"/>
      <c r="AH1166" s="93"/>
      <c r="AI1166" s="81"/>
      <c r="AJ1166" s="80"/>
      <c r="AK1166" s="80"/>
      <c r="AL1166" s="78"/>
      <c r="AM1166" s="80"/>
      <c r="AN1166" s="80"/>
      <c r="AO1166" s="80"/>
      <c r="AP1166" s="80"/>
      <c r="AQ1166" s="80"/>
      <c r="AR1166" s="80"/>
      <c r="AS1166" s="78"/>
      <c r="AT1166" s="96"/>
      <c r="AU1166" s="97"/>
      <c r="AV1166" s="98"/>
      <c r="AW1166" s="99"/>
    </row>
    <row r="1167" spans="1:49">
      <c r="A1167" s="25"/>
      <c r="C1167" s="89"/>
      <c r="D1167" s="84"/>
      <c r="E1167" s="76"/>
      <c r="F1167" s="91"/>
      <c r="G1167" s="80"/>
      <c r="H1167" s="81"/>
      <c r="I1167" s="14"/>
      <c r="J1167" s="92"/>
      <c r="K1167" s="14"/>
      <c r="L1167" s="78"/>
      <c r="M1167" s="81"/>
      <c r="N1167" s="14"/>
      <c r="O1167" s="78"/>
      <c r="P1167" s="78"/>
      <c r="Q1167" s="93"/>
      <c r="R1167" s="80"/>
      <c r="S1167" s="80"/>
      <c r="T1167" s="69"/>
      <c r="U1167" s="78"/>
      <c r="V1167" s="69"/>
      <c r="W1167" s="80"/>
      <c r="X1167" s="80"/>
      <c r="Y1167" s="94"/>
      <c r="Z1167" s="80"/>
      <c r="AA1167" s="80"/>
      <c r="AB1167" s="80"/>
      <c r="AC1167" s="80"/>
      <c r="AD1167" s="69"/>
      <c r="AE1167" s="69"/>
      <c r="AF1167" s="69"/>
      <c r="AG1167" s="95"/>
      <c r="AH1167" s="93"/>
      <c r="AI1167" s="81"/>
      <c r="AJ1167" s="80"/>
      <c r="AK1167" s="80"/>
      <c r="AL1167" s="78"/>
      <c r="AM1167" s="80"/>
      <c r="AN1167" s="80"/>
      <c r="AO1167" s="80"/>
      <c r="AP1167" s="80"/>
      <c r="AQ1167" s="80"/>
      <c r="AR1167" s="80"/>
      <c r="AS1167" s="78"/>
      <c r="AT1167" s="96"/>
      <c r="AU1167" s="97"/>
      <c r="AV1167" s="98"/>
      <c r="AW1167" s="99"/>
    </row>
    <row r="1168" spans="1:49">
      <c r="A1168" s="25"/>
      <c r="C1168" s="89"/>
      <c r="D1168" s="84"/>
      <c r="E1168" s="76"/>
      <c r="F1168" s="91"/>
      <c r="G1168" s="80"/>
      <c r="H1168" s="81"/>
      <c r="I1168" s="14"/>
      <c r="J1168" s="92"/>
      <c r="K1168" s="14"/>
      <c r="L1168" s="78"/>
      <c r="M1168" s="81"/>
      <c r="N1168" s="14"/>
      <c r="O1168" s="78"/>
      <c r="P1168" s="78"/>
      <c r="Q1168" s="93"/>
      <c r="R1168" s="80"/>
      <c r="S1168" s="80"/>
      <c r="T1168" s="69"/>
      <c r="U1168" s="78"/>
      <c r="V1168" s="69"/>
      <c r="W1168" s="80"/>
      <c r="X1168" s="80"/>
      <c r="Y1168" s="94"/>
      <c r="Z1168" s="80"/>
      <c r="AA1168" s="80"/>
      <c r="AB1168" s="80"/>
      <c r="AC1168" s="80"/>
      <c r="AD1168" s="69"/>
      <c r="AE1168" s="69"/>
      <c r="AF1168" s="69"/>
      <c r="AG1168" s="95"/>
      <c r="AH1168" s="93"/>
      <c r="AI1168" s="81"/>
      <c r="AJ1168" s="80"/>
      <c r="AK1168" s="80"/>
      <c r="AL1168" s="78"/>
      <c r="AM1168" s="80"/>
      <c r="AN1168" s="80"/>
      <c r="AO1168" s="80"/>
      <c r="AP1168" s="80"/>
      <c r="AQ1168" s="80"/>
      <c r="AR1168" s="80"/>
      <c r="AS1168" s="78"/>
      <c r="AT1168" s="96"/>
      <c r="AU1168" s="97"/>
      <c r="AV1168" s="98"/>
      <c r="AW1168" s="99"/>
    </row>
    <row r="1169" spans="1:49">
      <c r="A1169" s="25"/>
      <c r="C1169" s="89"/>
      <c r="D1169" s="84"/>
      <c r="E1169" s="76"/>
      <c r="F1169" s="91"/>
      <c r="G1169" s="80"/>
      <c r="H1169" s="81"/>
      <c r="I1169" s="14"/>
      <c r="J1169" s="92"/>
      <c r="K1169" s="14"/>
      <c r="L1169" s="78"/>
      <c r="M1169" s="81"/>
      <c r="N1169" s="14"/>
      <c r="O1169" s="78"/>
      <c r="P1169" s="78"/>
      <c r="Q1169" s="93"/>
      <c r="R1169" s="80"/>
      <c r="S1169" s="80"/>
      <c r="T1169" s="69"/>
      <c r="U1169" s="78"/>
      <c r="V1169" s="69"/>
      <c r="W1169" s="80"/>
      <c r="X1169" s="80"/>
      <c r="Y1169" s="94"/>
      <c r="Z1169" s="80"/>
      <c r="AA1169" s="80"/>
      <c r="AB1169" s="80"/>
      <c r="AC1169" s="80"/>
      <c r="AD1169" s="69"/>
      <c r="AE1169" s="69"/>
      <c r="AF1169" s="69"/>
      <c r="AG1169" s="95"/>
      <c r="AH1169" s="93"/>
      <c r="AI1169" s="81"/>
      <c r="AJ1169" s="80"/>
      <c r="AK1169" s="80"/>
      <c r="AL1169" s="78"/>
      <c r="AM1169" s="80"/>
      <c r="AN1169" s="80"/>
      <c r="AO1169" s="80"/>
      <c r="AP1169" s="80"/>
      <c r="AQ1169" s="80"/>
      <c r="AR1169" s="80"/>
      <c r="AS1169" s="78"/>
      <c r="AT1169" s="96"/>
      <c r="AU1169" s="97"/>
      <c r="AV1169" s="98"/>
      <c r="AW1169" s="99"/>
    </row>
    <row r="1170" spans="1:49">
      <c r="A1170" s="25"/>
      <c r="C1170" s="89"/>
      <c r="D1170" s="84"/>
      <c r="E1170" s="76"/>
      <c r="F1170" s="91"/>
      <c r="G1170" s="80"/>
      <c r="H1170" s="81"/>
      <c r="I1170" s="14"/>
      <c r="J1170" s="92"/>
      <c r="K1170" s="14"/>
      <c r="L1170" s="78"/>
      <c r="M1170" s="81"/>
      <c r="N1170" s="14"/>
      <c r="O1170" s="78"/>
      <c r="P1170" s="78"/>
      <c r="Q1170" s="93"/>
      <c r="R1170" s="80"/>
      <c r="S1170" s="80"/>
      <c r="T1170" s="69"/>
      <c r="U1170" s="78"/>
      <c r="V1170" s="69"/>
      <c r="W1170" s="80"/>
      <c r="X1170" s="80"/>
      <c r="Y1170" s="94"/>
      <c r="Z1170" s="80"/>
      <c r="AA1170" s="80"/>
      <c r="AB1170" s="80"/>
      <c r="AC1170" s="80"/>
      <c r="AD1170" s="69"/>
      <c r="AE1170" s="69"/>
      <c r="AF1170" s="69"/>
      <c r="AG1170" s="95"/>
      <c r="AH1170" s="93"/>
      <c r="AI1170" s="81"/>
      <c r="AJ1170" s="80"/>
      <c r="AK1170" s="80"/>
      <c r="AL1170" s="78"/>
      <c r="AM1170" s="80"/>
      <c r="AN1170" s="80"/>
      <c r="AO1170" s="80"/>
      <c r="AP1170" s="80"/>
      <c r="AQ1170" s="80"/>
      <c r="AR1170" s="80"/>
      <c r="AS1170" s="78"/>
      <c r="AT1170" s="96"/>
      <c r="AU1170" s="97"/>
      <c r="AV1170" s="98"/>
      <c r="AW1170" s="99"/>
    </row>
    <row r="1171" spans="1:49">
      <c r="A1171" s="25"/>
      <c r="C1171" s="89"/>
      <c r="D1171" s="84"/>
      <c r="E1171" s="76"/>
      <c r="F1171" s="91"/>
      <c r="G1171" s="80"/>
      <c r="H1171" s="81"/>
      <c r="I1171" s="14"/>
      <c r="J1171" s="92"/>
      <c r="K1171" s="14"/>
      <c r="L1171" s="78"/>
      <c r="M1171" s="81"/>
      <c r="N1171" s="14"/>
      <c r="O1171" s="78"/>
      <c r="P1171" s="78"/>
      <c r="Q1171" s="93"/>
      <c r="R1171" s="80"/>
      <c r="S1171" s="80"/>
      <c r="T1171" s="69"/>
      <c r="U1171" s="78"/>
      <c r="V1171" s="69"/>
      <c r="W1171" s="80"/>
      <c r="X1171" s="80"/>
      <c r="Y1171" s="94"/>
      <c r="Z1171" s="80"/>
      <c r="AA1171" s="80"/>
      <c r="AB1171" s="80"/>
      <c r="AC1171" s="80"/>
      <c r="AD1171" s="69"/>
      <c r="AE1171" s="69"/>
      <c r="AF1171" s="69"/>
      <c r="AG1171" s="95"/>
      <c r="AH1171" s="93"/>
      <c r="AI1171" s="81"/>
      <c r="AJ1171" s="80"/>
      <c r="AK1171" s="80"/>
      <c r="AL1171" s="78"/>
      <c r="AM1171" s="80"/>
      <c r="AN1171" s="80"/>
      <c r="AO1171" s="80"/>
      <c r="AP1171" s="80"/>
      <c r="AQ1171" s="80"/>
      <c r="AR1171" s="80"/>
      <c r="AS1171" s="78"/>
      <c r="AT1171" s="96"/>
      <c r="AU1171" s="97"/>
      <c r="AV1171" s="98"/>
      <c r="AW1171" s="99"/>
    </row>
    <row r="1172" spans="1:49">
      <c r="A1172" s="25"/>
      <c r="C1172" s="89"/>
      <c r="D1172" s="84"/>
      <c r="E1172" s="76"/>
      <c r="F1172" s="91"/>
      <c r="G1172" s="80"/>
      <c r="H1172" s="81"/>
      <c r="I1172" s="14"/>
      <c r="J1172" s="92"/>
      <c r="K1172" s="14"/>
      <c r="L1172" s="78"/>
      <c r="M1172" s="81"/>
      <c r="N1172" s="14"/>
      <c r="O1172" s="78"/>
      <c r="P1172" s="78"/>
      <c r="Q1172" s="93"/>
      <c r="R1172" s="80"/>
      <c r="S1172" s="80"/>
      <c r="T1172" s="69"/>
      <c r="U1172" s="78"/>
      <c r="V1172" s="69"/>
      <c r="W1172" s="80"/>
      <c r="X1172" s="80"/>
      <c r="Y1172" s="94"/>
      <c r="Z1172" s="80"/>
      <c r="AA1172" s="80"/>
      <c r="AB1172" s="80"/>
      <c r="AC1172" s="80"/>
      <c r="AD1172" s="69"/>
      <c r="AE1172" s="69"/>
      <c r="AF1172" s="69"/>
      <c r="AG1172" s="95"/>
      <c r="AH1172" s="93"/>
      <c r="AI1172" s="81"/>
      <c r="AJ1172" s="80"/>
      <c r="AK1172" s="80"/>
      <c r="AL1172" s="78"/>
      <c r="AM1172" s="80"/>
      <c r="AN1172" s="80"/>
      <c r="AO1172" s="80"/>
      <c r="AP1172" s="80"/>
      <c r="AQ1172" s="80"/>
      <c r="AR1172" s="80"/>
      <c r="AS1172" s="78"/>
      <c r="AT1172" s="96"/>
      <c r="AU1172" s="97"/>
      <c r="AV1172" s="98"/>
      <c r="AW1172" s="99"/>
    </row>
    <row r="1173" spans="1:49">
      <c r="A1173" s="25"/>
      <c r="C1173" s="89"/>
      <c r="D1173" s="84"/>
      <c r="E1173" s="76"/>
      <c r="F1173" s="91"/>
      <c r="G1173" s="80"/>
      <c r="H1173" s="81"/>
      <c r="I1173" s="14"/>
      <c r="J1173" s="92"/>
      <c r="K1173" s="14"/>
      <c r="L1173" s="78"/>
      <c r="M1173" s="81"/>
      <c r="N1173" s="14"/>
      <c r="O1173" s="78"/>
      <c r="P1173" s="78"/>
      <c r="Q1173" s="93"/>
      <c r="R1173" s="80"/>
      <c r="S1173" s="80"/>
      <c r="T1173" s="69"/>
      <c r="U1173" s="78"/>
      <c r="V1173" s="69"/>
      <c r="W1173" s="80"/>
      <c r="X1173" s="80"/>
      <c r="Y1173" s="94"/>
      <c r="Z1173" s="80"/>
      <c r="AA1173" s="80"/>
      <c r="AB1173" s="80"/>
      <c r="AC1173" s="80"/>
      <c r="AD1173" s="69"/>
      <c r="AE1173" s="69"/>
      <c r="AF1173" s="69"/>
      <c r="AG1173" s="95"/>
      <c r="AH1173" s="93"/>
      <c r="AI1173" s="81"/>
      <c r="AJ1173" s="80"/>
      <c r="AK1173" s="80"/>
      <c r="AL1173" s="78"/>
      <c r="AM1173" s="80"/>
      <c r="AN1173" s="80"/>
      <c r="AO1173" s="80"/>
      <c r="AP1173" s="80"/>
      <c r="AQ1173" s="80"/>
      <c r="AR1173" s="80"/>
      <c r="AS1173" s="78"/>
      <c r="AT1173" s="96"/>
      <c r="AU1173" s="97"/>
      <c r="AV1173" s="98"/>
      <c r="AW1173" s="99"/>
    </row>
    <row r="1174" spans="1:49">
      <c r="A1174" s="25"/>
      <c r="C1174" s="89"/>
      <c r="D1174" s="84"/>
      <c r="E1174" s="76"/>
      <c r="F1174" s="91"/>
      <c r="G1174" s="80"/>
      <c r="H1174" s="81"/>
      <c r="I1174" s="14"/>
      <c r="J1174" s="92"/>
      <c r="K1174" s="14"/>
      <c r="L1174" s="78"/>
      <c r="M1174" s="81"/>
      <c r="N1174" s="14"/>
      <c r="O1174" s="78"/>
      <c r="P1174" s="78"/>
      <c r="Q1174" s="93"/>
      <c r="R1174" s="80"/>
      <c r="S1174" s="80"/>
      <c r="T1174" s="69"/>
      <c r="U1174" s="78"/>
      <c r="V1174" s="69"/>
      <c r="W1174" s="80"/>
      <c r="X1174" s="80"/>
      <c r="Y1174" s="94"/>
      <c r="Z1174" s="80"/>
      <c r="AA1174" s="80"/>
      <c r="AB1174" s="80"/>
      <c r="AC1174" s="80"/>
      <c r="AD1174" s="69"/>
      <c r="AE1174" s="69"/>
      <c r="AF1174" s="69"/>
      <c r="AG1174" s="95"/>
      <c r="AH1174" s="93"/>
      <c r="AI1174" s="81"/>
      <c r="AJ1174" s="80"/>
      <c r="AK1174" s="80"/>
      <c r="AL1174" s="78"/>
      <c r="AM1174" s="80"/>
      <c r="AN1174" s="80"/>
      <c r="AO1174" s="80"/>
      <c r="AP1174" s="80"/>
      <c r="AQ1174" s="80"/>
      <c r="AR1174" s="80"/>
      <c r="AS1174" s="78"/>
      <c r="AT1174" s="96"/>
      <c r="AU1174" s="97"/>
      <c r="AV1174" s="98"/>
      <c r="AW1174" s="99"/>
    </row>
    <row r="1175" spans="1:49">
      <c r="A1175" s="25"/>
      <c r="C1175" s="89"/>
      <c r="D1175" s="84"/>
      <c r="E1175" s="76"/>
      <c r="F1175" s="91"/>
      <c r="G1175" s="80"/>
      <c r="H1175" s="81"/>
      <c r="I1175" s="14"/>
      <c r="J1175" s="92"/>
      <c r="K1175" s="14"/>
      <c r="L1175" s="78"/>
      <c r="M1175" s="81"/>
      <c r="N1175" s="14"/>
      <c r="O1175" s="78"/>
      <c r="P1175" s="78"/>
      <c r="Q1175" s="93"/>
      <c r="R1175" s="80"/>
      <c r="S1175" s="80"/>
      <c r="T1175" s="69"/>
      <c r="U1175" s="78"/>
      <c r="V1175" s="69"/>
      <c r="W1175" s="80"/>
      <c r="X1175" s="80"/>
      <c r="Y1175" s="94"/>
      <c r="Z1175" s="80"/>
      <c r="AA1175" s="80"/>
      <c r="AB1175" s="80"/>
      <c r="AC1175" s="80"/>
      <c r="AD1175" s="69"/>
      <c r="AE1175" s="69"/>
      <c r="AF1175" s="69"/>
      <c r="AG1175" s="95"/>
      <c r="AH1175" s="93"/>
      <c r="AI1175" s="81"/>
      <c r="AJ1175" s="80"/>
      <c r="AK1175" s="80"/>
      <c r="AL1175" s="78"/>
      <c r="AM1175" s="80"/>
      <c r="AN1175" s="80"/>
      <c r="AO1175" s="80"/>
      <c r="AP1175" s="80"/>
      <c r="AQ1175" s="80"/>
      <c r="AR1175" s="80"/>
      <c r="AS1175" s="78"/>
      <c r="AT1175" s="96"/>
      <c r="AU1175" s="97"/>
      <c r="AV1175" s="98"/>
      <c r="AW1175" s="99"/>
    </row>
    <row r="1176" spans="1:49">
      <c r="A1176" s="25"/>
      <c r="C1176" s="89"/>
      <c r="D1176" s="84"/>
      <c r="E1176" s="76"/>
      <c r="F1176" s="91"/>
      <c r="G1176" s="80"/>
      <c r="H1176" s="81"/>
      <c r="I1176" s="14"/>
      <c r="J1176" s="92"/>
      <c r="K1176" s="14"/>
      <c r="L1176" s="78"/>
      <c r="M1176" s="81"/>
      <c r="N1176" s="14"/>
      <c r="O1176" s="78"/>
      <c r="P1176" s="78"/>
      <c r="Q1176" s="93"/>
      <c r="R1176" s="80"/>
      <c r="S1176" s="80"/>
      <c r="T1176" s="69"/>
      <c r="U1176" s="78"/>
      <c r="V1176" s="69"/>
      <c r="W1176" s="80"/>
      <c r="X1176" s="80"/>
      <c r="Y1176" s="94"/>
      <c r="Z1176" s="80"/>
      <c r="AA1176" s="80"/>
      <c r="AB1176" s="80"/>
      <c r="AC1176" s="80"/>
      <c r="AD1176" s="69"/>
      <c r="AE1176" s="69"/>
      <c r="AF1176" s="69"/>
      <c r="AG1176" s="95"/>
      <c r="AH1176" s="93"/>
      <c r="AI1176" s="81"/>
      <c r="AJ1176" s="80"/>
      <c r="AK1176" s="80"/>
      <c r="AL1176" s="78"/>
      <c r="AM1176" s="80"/>
      <c r="AN1176" s="80"/>
      <c r="AO1176" s="80"/>
      <c r="AP1176" s="80"/>
      <c r="AQ1176" s="80"/>
      <c r="AR1176" s="80"/>
      <c r="AS1176" s="78"/>
      <c r="AT1176" s="96"/>
      <c r="AU1176" s="97"/>
      <c r="AV1176" s="98"/>
      <c r="AW1176" s="99"/>
    </row>
    <row r="1177" spans="1:49">
      <c r="A1177" s="25"/>
      <c r="C1177" s="89"/>
      <c r="D1177" s="84"/>
      <c r="E1177" s="76"/>
      <c r="F1177" s="91"/>
      <c r="G1177" s="80"/>
      <c r="H1177" s="81"/>
      <c r="I1177" s="14"/>
      <c r="J1177" s="92"/>
      <c r="K1177" s="14"/>
      <c r="L1177" s="78"/>
      <c r="M1177" s="81"/>
      <c r="N1177" s="14"/>
      <c r="O1177" s="78"/>
      <c r="P1177" s="78"/>
      <c r="Q1177" s="93"/>
      <c r="R1177" s="80"/>
      <c r="S1177" s="80"/>
      <c r="T1177" s="69"/>
      <c r="U1177" s="78"/>
      <c r="V1177" s="69"/>
      <c r="W1177" s="80"/>
      <c r="X1177" s="80"/>
      <c r="Y1177" s="94"/>
      <c r="Z1177" s="80"/>
      <c r="AA1177" s="80"/>
      <c r="AB1177" s="80"/>
      <c r="AC1177" s="80"/>
      <c r="AD1177" s="69"/>
      <c r="AE1177" s="69"/>
      <c r="AF1177" s="69"/>
      <c r="AG1177" s="95"/>
      <c r="AH1177" s="93"/>
      <c r="AI1177" s="81"/>
      <c r="AJ1177" s="80"/>
      <c r="AK1177" s="80"/>
      <c r="AL1177" s="78"/>
      <c r="AM1177" s="80"/>
      <c r="AN1177" s="80"/>
      <c r="AO1177" s="80"/>
      <c r="AP1177" s="80"/>
      <c r="AQ1177" s="80"/>
      <c r="AR1177" s="80"/>
      <c r="AS1177" s="78"/>
      <c r="AT1177" s="96"/>
      <c r="AU1177" s="97"/>
      <c r="AV1177" s="98"/>
      <c r="AW1177" s="99"/>
    </row>
    <row r="1178" spans="1:49">
      <c r="A1178" s="25"/>
      <c r="C1178" s="89"/>
      <c r="D1178" s="84"/>
      <c r="E1178" s="76"/>
      <c r="F1178" s="91"/>
      <c r="G1178" s="80"/>
      <c r="H1178" s="81"/>
      <c r="I1178" s="14"/>
      <c r="J1178" s="92"/>
      <c r="K1178" s="14"/>
      <c r="L1178" s="78"/>
      <c r="M1178" s="81"/>
      <c r="N1178" s="14"/>
      <c r="O1178" s="78"/>
      <c r="P1178" s="78"/>
      <c r="Q1178" s="93"/>
      <c r="R1178" s="80"/>
      <c r="S1178" s="80"/>
      <c r="T1178" s="69"/>
      <c r="U1178" s="78"/>
      <c r="V1178" s="69"/>
      <c r="W1178" s="80"/>
      <c r="X1178" s="80"/>
      <c r="Y1178" s="94"/>
      <c r="Z1178" s="80"/>
      <c r="AA1178" s="80"/>
      <c r="AB1178" s="80"/>
      <c r="AC1178" s="80"/>
      <c r="AD1178" s="69"/>
      <c r="AE1178" s="69"/>
      <c r="AF1178" s="69"/>
      <c r="AG1178" s="95"/>
      <c r="AH1178" s="93"/>
      <c r="AI1178" s="81"/>
      <c r="AJ1178" s="80"/>
      <c r="AK1178" s="80"/>
      <c r="AL1178" s="78"/>
      <c r="AM1178" s="80"/>
      <c r="AN1178" s="80"/>
      <c r="AO1178" s="80"/>
      <c r="AP1178" s="80"/>
      <c r="AQ1178" s="80"/>
      <c r="AR1178" s="80"/>
      <c r="AS1178" s="78"/>
      <c r="AT1178" s="96"/>
      <c r="AU1178" s="97"/>
      <c r="AV1178" s="98"/>
      <c r="AW1178" s="99"/>
    </row>
    <row r="1179" spans="1:49">
      <c r="A1179" s="25"/>
      <c r="C1179" s="89"/>
      <c r="D1179" s="84"/>
      <c r="E1179" s="76"/>
      <c r="F1179" s="91"/>
      <c r="G1179" s="80"/>
      <c r="H1179" s="81"/>
      <c r="I1179" s="14"/>
      <c r="J1179" s="92"/>
      <c r="K1179" s="14"/>
      <c r="L1179" s="78"/>
      <c r="M1179" s="81"/>
      <c r="N1179" s="14"/>
      <c r="O1179" s="78"/>
      <c r="P1179" s="78"/>
      <c r="Q1179" s="93"/>
      <c r="R1179" s="80"/>
      <c r="S1179" s="80"/>
      <c r="T1179" s="69"/>
      <c r="U1179" s="78"/>
      <c r="V1179" s="69"/>
      <c r="W1179" s="80"/>
      <c r="X1179" s="80"/>
      <c r="Y1179" s="94"/>
      <c r="Z1179" s="80"/>
      <c r="AA1179" s="80"/>
      <c r="AB1179" s="80"/>
      <c r="AC1179" s="80"/>
      <c r="AD1179" s="69"/>
      <c r="AE1179" s="69"/>
      <c r="AF1179" s="69"/>
      <c r="AG1179" s="95"/>
      <c r="AH1179" s="93"/>
      <c r="AI1179" s="81"/>
      <c r="AJ1179" s="80"/>
      <c r="AK1179" s="80"/>
      <c r="AL1179" s="78"/>
      <c r="AM1179" s="80"/>
      <c r="AN1179" s="80"/>
      <c r="AO1179" s="80"/>
      <c r="AP1179" s="80"/>
      <c r="AQ1179" s="80"/>
      <c r="AR1179" s="80"/>
      <c r="AS1179" s="78"/>
      <c r="AT1179" s="96"/>
      <c r="AU1179" s="97"/>
      <c r="AV1179" s="98"/>
      <c r="AW1179" s="99"/>
    </row>
    <row r="1180" spans="1:49">
      <c r="A1180" s="25"/>
      <c r="C1180" s="89"/>
      <c r="D1180" s="84"/>
      <c r="E1180" s="76"/>
      <c r="F1180" s="91"/>
      <c r="G1180" s="80"/>
      <c r="H1180" s="81"/>
      <c r="I1180" s="14"/>
      <c r="J1180" s="92"/>
      <c r="K1180" s="14"/>
      <c r="L1180" s="78"/>
      <c r="M1180" s="81"/>
      <c r="N1180" s="14"/>
      <c r="O1180" s="78"/>
      <c r="P1180" s="78"/>
      <c r="Q1180" s="93"/>
      <c r="R1180" s="80"/>
      <c r="S1180" s="80"/>
      <c r="T1180" s="69"/>
      <c r="U1180" s="78"/>
      <c r="V1180" s="69"/>
      <c r="W1180" s="80"/>
      <c r="X1180" s="80"/>
      <c r="Y1180" s="94"/>
      <c r="Z1180" s="80"/>
      <c r="AA1180" s="80"/>
      <c r="AB1180" s="80"/>
      <c r="AC1180" s="80"/>
      <c r="AD1180" s="69"/>
      <c r="AE1180" s="69"/>
      <c r="AF1180" s="69"/>
      <c r="AG1180" s="95"/>
      <c r="AH1180" s="93"/>
      <c r="AI1180" s="81"/>
      <c r="AJ1180" s="80"/>
      <c r="AK1180" s="80"/>
      <c r="AL1180" s="78"/>
      <c r="AM1180" s="80"/>
      <c r="AN1180" s="80"/>
      <c r="AO1180" s="80"/>
      <c r="AP1180" s="80"/>
      <c r="AQ1180" s="80"/>
      <c r="AR1180" s="80"/>
      <c r="AS1180" s="78"/>
      <c r="AT1180" s="96"/>
      <c r="AU1180" s="97"/>
      <c r="AV1180" s="98"/>
      <c r="AW1180" s="99"/>
    </row>
    <row r="1181" spans="1:49">
      <c r="A1181" s="25"/>
      <c r="C1181" s="89"/>
      <c r="D1181" s="84"/>
      <c r="E1181" s="76"/>
      <c r="F1181" s="91"/>
      <c r="G1181" s="80"/>
      <c r="H1181" s="81"/>
      <c r="I1181" s="14"/>
      <c r="J1181" s="92"/>
      <c r="K1181" s="14"/>
      <c r="L1181" s="78"/>
      <c r="M1181" s="81"/>
      <c r="N1181" s="14"/>
      <c r="O1181" s="78"/>
      <c r="P1181" s="78"/>
      <c r="Q1181" s="93"/>
      <c r="R1181" s="80"/>
      <c r="S1181" s="80"/>
      <c r="T1181" s="69"/>
      <c r="U1181" s="78"/>
      <c r="V1181" s="69"/>
      <c r="W1181" s="80"/>
      <c r="X1181" s="80"/>
      <c r="Y1181" s="94"/>
      <c r="Z1181" s="80"/>
      <c r="AA1181" s="80"/>
      <c r="AB1181" s="80"/>
      <c r="AC1181" s="80"/>
      <c r="AD1181" s="69"/>
      <c r="AE1181" s="69"/>
      <c r="AF1181" s="69"/>
      <c r="AG1181" s="95"/>
      <c r="AH1181" s="93"/>
      <c r="AI1181" s="81"/>
      <c r="AJ1181" s="80"/>
      <c r="AK1181" s="80"/>
      <c r="AL1181" s="78"/>
      <c r="AM1181" s="80"/>
      <c r="AN1181" s="80"/>
      <c r="AO1181" s="80"/>
      <c r="AP1181" s="80"/>
      <c r="AQ1181" s="80"/>
      <c r="AR1181" s="80"/>
      <c r="AS1181" s="78"/>
      <c r="AT1181" s="96"/>
      <c r="AU1181" s="97"/>
      <c r="AV1181" s="98"/>
      <c r="AW1181" s="99"/>
    </row>
    <row r="1182" spans="1:49">
      <c r="A1182" s="25"/>
      <c r="C1182" s="89"/>
      <c r="D1182" s="84"/>
      <c r="E1182" s="76"/>
      <c r="F1182" s="91"/>
      <c r="G1182" s="80"/>
      <c r="H1182" s="81"/>
      <c r="I1182" s="14"/>
      <c r="J1182" s="92"/>
      <c r="K1182" s="14"/>
      <c r="L1182" s="78"/>
      <c r="M1182" s="81"/>
      <c r="N1182" s="14"/>
      <c r="O1182" s="78"/>
      <c r="P1182" s="78"/>
      <c r="Q1182" s="93"/>
      <c r="R1182" s="80"/>
      <c r="S1182" s="80"/>
      <c r="T1182" s="69"/>
      <c r="U1182" s="78"/>
      <c r="V1182" s="69"/>
      <c r="W1182" s="80"/>
      <c r="X1182" s="80"/>
      <c r="Y1182" s="94"/>
      <c r="Z1182" s="80"/>
      <c r="AA1182" s="80"/>
      <c r="AB1182" s="80"/>
      <c r="AC1182" s="80"/>
      <c r="AD1182" s="69"/>
      <c r="AE1182" s="69"/>
      <c r="AF1182" s="69"/>
      <c r="AG1182" s="95"/>
      <c r="AH1182" s="93"/>
      <c r="AI1182" s="81"/>
      <c r="AJ1182" s="80"/>
      <c r="AK1182" s="80"/>
      <c r="AL1182" s="78"/>
      <c r="AM1182" s="80"/>
      <c r="AN1182" s="80"/>
      <c r="AO1182" s="80"/>
      <c r="AP1182" s="80"/>
      <c r="AQ1182" s="80"/>
      <c r="AR1182" s="80"/>
      <c r="AS1182" s="78"/>
      <c r="AT1182" s="96"/>
      <c r="AU1182" s="97"/>
      <c r="AV1182" s="98"/>
      <c r="AW1182" s="99"/>
    </row>
    <row r="1183" spans="1:49">
      <c r="A1183" s="25"/>
      <c r="C1183" s="89"/>
      <c r="D1183" s="84"/>
      <c r="E1183" s="76"/>
      <c r="F1183" s="91"/>
      <c r="G1183" s="80"/>
      <c r="H1183" s="81"/>
      <c r="I1183" s="14"/>
      <c r="J1183" s="92"/>
      <c r="K1183" s="14"/>
      <c r="L1183" s="78"/>
      <c r="M1183" s="81"/>
      <c r="N1183" s="14"/>
      <c r="O1183" s="78"/>
      <c r="P1183" s="78"/>
      <c r="Q1183" s="93"/>
      <c r="R1183" s="80"/>
      <c r="S1183" s="80"/>
      <c r="T1183" s="69"/>
      <c r="U1183" s="78"/>
      <c r="V1183" s="69"/>
      <c r="W1183" s="80"/>
      <c r="X1183" s="80"/>
      <c r="Y1183" s="94"/>
      <c r="Z1183" s="80"/>
      <c r="AA1183" s="80"/>
      <c r="AB1183" s="80"/>
      <c r="AC1183" s="80"/>
      <c r="AD1183" s="69"/>
      <c r="AE1183" s="69"/>
      <c r="AF1183" s="69"/>
      <c r="AG1183" s="95"/>
      <c r="AH1183" s="93"/>
      <c r="AI1183" s="81"/>
      <c r="AJ1183" s="80"/>
      <c r="AK1183" s="80"/>
      <c r="AL1183" s="78"/>
      <c r="AM1183" s="80"/>
      <c r="AN1183" s="80"/>
      <c r="AO1183" s="80"/>
      <c r="AP1183" s="80"/>
      <c r="AQ1183" s="80"/>
      <c r="AR1183" s="80"/>
      <c r="AS1183" s="78"/>
      <c r="AT1183" s="96"/>
      <c r="AU1183" s="97"/>
      <c r="AV1183" s="98"/>
      <c r="AW1183" s="99"/>
    </row>
    <row r="1184" spans="1:49">
      <c r="A1184" s="25"/>
      <c r="C1184" s="89"/>
      <c r="D1184" s="84"/>
      <c r="E1184" s="76"/>
      <c r="F1184" s="91"/>
      <c r="G1184" s="80"/>
      <c r="H1184" s="81"/>
      <c r="I1184" s="14"/>
      <c r="J1184" s="92"/>
      <c r="K1184" s="14"/>
      <c r="L1184" s="78"/>
      <c r="M1184" s="81"/>
      <c r="N1184" s="14"/>
      <c r="O1184" s="78"/>
      <c r="P1184" s="78"/>
      <c r="Q1184" s="93"/>
      <c r="R1184" s="80"/>
      <c r="S1184" s="80"/>
      <c r="T1184" s="69"/>
      <c r="U1184" s="78"/>
      <c r="V1184" s="69"/>
      <c r="W1184" s="80"/>
      <c r="X1184" s="80"/>
      <c r="Y1184" s="94"/>
      <c r="Z1184" s="80"/>
      <c r="AA1184" s="80"/>
      <c r="AB1184" s="80"/>
      <c r="AC1184" s="80"/>
      <c r="AD1184" s="69"/>
      <c r="AE1184" s="69"/>
      <c r="AF1184" s="69"/>
      <c r="AG1184" s="95"/>
      <c r="AH1184" s="93"/>
      <c r="AI1184" s="81"/>
      <c r="AJ1184" s="80"/>
      <c r="AK1184" s="80"/>
      <c r="AL1184" s="78"/>
      <c r="AM1184" s="80"/>
      <c r="AN1184" s="80"/>
      <c r="AO1184" s="80"/>
      <c r="AP1184" s="80"/>
      <c r="AQ1184" s="80"/>
      <c r="AR1184" s="80"/>
      <c r="AS1184" s="78"/>
      <c r="AT1184" s="96"/>
      <c r="AU1184" s="97"/>
      <c r="AV1184" s="98"/>
      <c r="AW1184" s="99"/>
    </row>
    <row r="1185" spans="1:49">
      <c r="A1185" s="25"/>
      <c r="C1185" s="89"/>
      <c r="D1185" s="84"/>
      <c r="E1185" s="76"/>
      <c r="F1185" s="91"/>
      <c r="G1185" s="80"/>
      <c r="H1185" s="81"/>
      <c r="I1185" s="14"/>
      <c r="J1185" s="92"/>
      <c r="K1185" s="14"/>
      <c r="L1185" s="78"/>
      <c r="M1185" s="81"/>
      <c r="N1185" s="14"/>
      <c r="O1185" s="78"/>
      <c r="P1185" s="78"/>
      <c r="Q1185" s="93"/>
      <c r="R1185" s="80"/>
      <c r="S1185" s="80"/>
      <c r="T1185" s="69"/>
      <c r="U1185" s="78"/>
      <c r="V1185" s="69"/>
      <c r="W1185" s="80"/>
      <c r="X1185" s="80"/>
      <c r="Y1185" s="94"/>
      <c r="Z1185" s="80"/>
      <c r="AA1185" s="80"/>
      <c r="AB1185" s="80"/>
      <c r="AC1185" s="80"/>
      <c r="AD1185" s="69"/>
      <c r="AE1185" s="69"/>
      <c r="AF1185" s="69"/>
      <c r="AG1185" s="95"/>
      <c r="AH1185" s="93"/>
      <c r="AI1185" s="81"/>
      <c r="AJ1185" s="80"/>
      <c r="AK1185" s="80"/>
      <c r="AL1185" s="78"/>
      <c r="AM1185" s="80"/>
      <c r="AN1185" s="80"/>
      <c r="AO1185" s="80"/>
      <c r="AP1185" s="80"/>
      <c r="AQ1185" s="80"/>
      <c r="AR1185" s="80"/>
      <c r="AS1185" s="78"/>
      <c r="AT1185" s="96"/>
      <c r="AU1185" s="97"/>
      <c r="AV1185" s="98"/>
      <c r="AW1185" s="99"/>
    </row>
    <row r="1186" spans="1:49">
      <c r="A1186" s="25"/>
      <c r="C1186" s="89"/>
      <c r="D1186" s="84"/>
      <c r="E1186" s="76"/>
      <c r="F1186" s="91"/>
      <c r="G1186" s="80"/>
      <c r="H1186" s="81"/>
      <c r="I1186" s="14"/>
      <c r="J1186" s="92"/>
      <c r="K1186" s="14"/>
      <c r="L1186" s="78"/>
      <c r="M1186" s="81"/>
      <c r="N1186" s="14"/>
      <c r="O1186" s="78"/>
      <c r="P1186" s="78"/>
      <c r="Q1186" s="93"/>
      <c r="R1186" s="80"/>
      <c r="S1186" s="80"/>
      <c r="T1186" s="69"/>
      <c r="U1186" s="78"/>
      <c r="V1186" s="69"/>
      <c r="W1186" s="80"/>
      <c r="X1186" s="80"/>
      <c r="Y1186" s="94"/>
      <c r="Z1186" s="80"/>
      <c r="AA1186" s="80"/>
      <c r="AB1186" s="80"/>
      <c r="AC1186" s="80"/>
      <c r="AD1186" s="69"/>
      <c r="AE1186" s="69"/>
      <c r="AF1186" s="69"/>
      <c r="AG1186" s="95"/>
      <c r="AH1186" s="93"/>
      <c r="AI1186" s="81"/>
      <c r="AJ1186" s="80"/>
      <c r="AK1186" s="80"/>
      <c r="AL1186" s="78"/>
      <c r="AM1186" s="80"/>
      <c r="AN1186" s="80"/>
      <c r="AO1186" s="80"/>
      <c r="AP1186" s="80"/>
      <c r="AQ1186" s="80"/>
      <c r="AR1186" s="80"/>
      <c r="AS1186" s="78"/>
      <c r="AT1186" s="96"/>
      <c r="AU1186" s="97"/>
      <c r="AV1186" s="98"/>
      <c r="AW1186" s="99"/>
    </row>
    <row r="1187" spans="1:49">
      <c r="A1187" s="25"/>
      <c r="C1187" s="89"/>
      <c r="D1187" s="84"/>
      <c r="E1187" s="76"/>
      <c r="F1187" s="91"/>
      <c r="G1187" s="80"/>
      <c r="H1187" s="81"/>
      <c r="I1187" s="14"/>
      <c r="J1187" s="92"/>
      <c r="K1187" s="14"/>
      <c r="L1187" s="78"/>
      <c r="M1187" s="81"/>
      <c r="N1187" s="14"/>
      <c r="O1187" s="78"/>
      <c r="P1187" s="78"/>
      <c r="Q1187" s="93"/>
      <c r="R1187" s="80"/>
      <c r="S1187" s="80"/>
      <c r="T1187" s="69"/>
      <c r="U1187" s="78"/>
      <c r="V1187" s="69"/>
      <c r="W1187" s="80"/>
      <c r="X1187" s="80"/>
      <c r="Y1187" s="94"/>
      <c r="Z1187" s="80"/>
      <c r="AA1187" s="80"/>
      <c r="AB1187" s="80"/>
      <c r="AC1187" s="80"/>
      <c r="AD1187" s="69"/>
      <c r="AE1187" s="69"/>
      <c r="AF1187" s="69"/>
      <c r="AG1187" s="95"/>
      <c r="AH1187" s="93"/>
      <c r="AI1187" s="81"/>
      <c r="AJ1187" s="80"/>
      <c r="AK1187" s="80"/>
      <c r="AL1187" s="78"/>
      <c r="AM1187" s="80"/>
      <c r="AN1187" s="80"/>
      <c r="AO1187" s="80"/>
      <c r="AP1187" s="80"/>
      <c r="AQ1187" s="80"/>
      <c r="AR1187" s="80"/>
      <c r="AS1187" s="78"/>
      <c r="AT1187" s="96"/>
      <c r="AU1187" s="97"/>
      <c r="AV1187" s="98"/>
      <c r="AW1187" s="99"/>
    </row>
    <row r="1188" spans="1:49">
      <c r="A1188" s="25"/>
      <c r="C1188" s="89"/>
      <c r="D1188" s="84"/>
      <c r="E1188" s="76"/>
      <c r="F1188" s="91"/>
      <c r="G1188" s="80"/>
      <c r="H1188" s="81"/>
      <c r="I1188" s="14"/>
      <c r="J1188" s="92"/>
      <c r="K1188" s="14"/>
      <c r="L1188" s="78"/>
      <c r="M1188" s="81"/>
      <c r="N1188" s="14"/>
      <c r="O1188" s="78"/>
      <c r="P1188" s="78"/>
      <c r="Q1188" s="93"/>
      <c r="R1188" s="80"/>
      <c r="S1188" s="80"/>
      <c r="T1188" s="69"/>
      <c r="U1188" s="78"/>
      <c r="V1188" s="69"/>
      <c r="W1188" s="80"/>
      <c r="X1188" s="80"/>
      <c r="Y1188" s="94"/>
      <c r="Z1188" s="80"/>
      <c r="AA1188" s="80"/>
      <c r="AB1188" s="80"/>
      <c r="AC1188" s="80"/>
      <c r="AD1188" s="69"/>
      <c r="AE1188" s="69"/>
      <c r="AF1188" s="69"/>
      <c r="AG1188" s="95"/>
      <c r="AH1188" s="93"/>
      <c r="AI1188" s="81"/>
      <c r="AJ1188" s="80"/>
      <c r="AK1188" s="80"/>
      <c r="AL1188" s="78"/>
      <c r="AM1188" s="80"/>
      <c r="AN1188" s="80"/>
      <c r="AO1188" s="80"/>
      <c r="AP1188" s="80"/>
      <c r="AQ1188" s="80"/>
      <c r="AR1188" s="80"/>
      <c r="AS1188" s="78"/>
      <c r="AT1188" s="96"/>
      <c r="AU1188" s="97"/>
      <c r="AV1188" s="98"/>
      <c r="AW1188" s="99"/>
    </row>
    <row r="1189" spans="1:49">
      <c r="A1189" s="25"/>
      <c r="C1189" s="89"/>
      <c r="D1189" s="84"/>
      <c r="E1189" s="76"/>
      <c r="F1189" s="91"/>
      <c r="G1189" s="80"/>
      <c r="H1189" s="81"/>
      <c r="I1189" s="14"/>
      <c r="J1189" s="92"/>
      <c r="K1189" s="14"/>
      <c r="L1189" s="78"/>
      <c r="M1189" s="81"/>
      <c r="N1189" s="14"/>
      <c r="O1189" s="78"/>
      <c r="P1189" s="78"/>
      <c r="Q1189" s="93"/>
      <c r="R1189" s="80"/>
      <c r="S1189" s="80"/>
      <c r="T1189" s="69"/>
      <c r="U1189" s="78"/>
      <c r="V1189" s="69"/>
      <c r="W1189" s="80"/>
      <c r="X1189" s="80"/>
      <c r="Y1189" s="94"/>
      <c r="Z1189" s="80"/>
      <c r="AA1189" s="80"/>
      <c r="AB1189" s="80"/>
      <c r="AC1189" s="80"/>
      <c r="AD1189" s="69"/>
      <c r="AE1189" s="69"/>
      <c r="AF1189" s="69"/>
      <c r="AG1189" s="95"/>
      <c r="AH1189" s="93"/>
      <c r="AI1189" s="81"/>
      <c r="AJ1189" s="80"/>
      <c r="AK1189" s="80"/>
      <c r="AL1189" s="78"/>
      <c r="AM1189" s="80"/>
      <c r="AN1189" s="80"/>
      <c r="AO1189" s="80"/>
      <c r="AP1189" s="80"/>
      <c r="AQ1189" s="80"/>
      <c r="AR1189" s="80"/>
      <c r="AS1189" s="78"/>
      <c r="AT1189" s="96"/>
      <c r="AU1189" s="97"/>
      <c r="AV1189" s="98"/>
      <c r="AW1189" s="99"/>
    </row>
    <row r="1190" spans="1:49">
      <c r="A1190" s="25"/>
      <c r="C1190" s="89"/>
      <c r="D1190" s="84"/>
      <c r="E1190" s="76"/>
      <c r="F1190" s="91"/>
      <c r="G1190" s="80"/>
      <c r="H1190" s="81"/>
      <c r="I1190" s="14"/>
      <c r="J1190" s="92"/>
      <c r="K1190" s="14"/>
      <c r="L1190" s="78"/>
      <c r="M1190" s="81"/>
      <c r="N1190" s="14"/>
      <c r="O1190" s="78"/>
      <c r="P1190" s="78"/>
      <c r="Q1190" s="93"/>
      <c r="R1190" s="80"/>
      <c r="S1190" s="80"/>
      <c r="T1190" s="69"/>
      <c r="U1190" s="78"/>
      <c r="V1190" s="69"/>
      <c r="W1190" s="80"/>
      <c r="X1190" s="80"/>
      <c r="Y1190" s="94"/>
      <c r="Z1190" s="80"/>
      <c r="AA1190" s="80"/>
      <c r="AB1190" s="80"/>
      <c r="AC1190" s="80"/>
      <c r="AD1190" s="69"/>
      <c r="AE1190" s="69"/>
      <c r="AF1190" s="69"/>
      <c r="AG1190" s="95"/>
      <c r="AH1190" s="93"/>
      <c r="AI1190" s="81"/>
      <c r="AJ1190" s="80"/>
      <c r="AK1190" s="80"/>
      <c r="AL1190" s="78"/>
      <c r="AM1190" s="80"/>
      <c r="AN1190" s="80"/>
      <c r="AO1190" s="80"/>
      <c r="AP1190" s="80"/>
      <c r="AQ1190" s="80"/>
      <c r="AR1190" s="80"/>
      <c r="AS1190" s="78"/>
      <c r="AT1190" s="96"/>
      <c r="AU1190" s="97"/>
      <c r="AV1190" s="98"/>
      <c r="AW1190" s="99"/>
    </row>
    <row r="1191" spans="1:49">
      <c r="A1191" s="25"/>
      <c r="C1191" s="89"/>
      <c r="D1191" s="84"/>
      <c r="E1191" s="76"/>
      <c r="F1191" s="91"/>
      <c r="G1191" s="80"/>
      <c r="H1191" s="81"/>
      <c r="I1191" s="14"/>
      <c r="J1191" s="92"/>
      <c r="K1191" s="14"/>
      <c r="L1191" s="78"/>
      <c r="M1191" s="81"/>
      <c r="N1191" s="14"/>
      <c r="O1191" s="78"/>
      <c r="P1191" s="78"/>
      <c r="Q1191" s="93"/>
      <c r="R1191" s="80"/>
      <c r="S1191" s="80"/>
      <c r="T1191" s="69"/>
      <c r="U1191" s="78"/>
      <c r="V1191" s="69"/>
      <c r="W1191" s="80"/>
      <c r="X1191" s="80"/>
      <c r="Y1191" s="94"/>
      <c r="Z1191" s="80"/>
      <c r="AA1191" s="80"/>
      <c r="AB1191" s="80"/>
      <c r="AC1191" s="80"/>
      <c r="AD1191" s="69"/>
      <c r="AE1191" s="69"/>
      <c r="AF1191" s="69"/>
      <c r="AG1191" s="95"/>
      <c r="AH1191" s="93"/>
      <c r="AI1191" s="81"/>
      <c r="AJ1191" s="80"/>
      <c r="AK1191" s="80"/>
      <c r="AL1191" s="78"/>
      <c r="AM1191" s="80"/>
      <c r="AN1191" s="80"/>
      <c r="AO1191" s="80"/>
      <c r="AP1191" s="80"/>
      <c r="AQ1191" s="80"/>
      <c r="AR1191" s="80"/>
      <c r="AS1191" s="78"/>
      <c r="AT1191" s="96"/>
      <c r="AU1191" s="97"/>
      <c r="AV1191" s="98"/>
      <c r="AW1191" s="99"/>
    </row>
    <row r="1192" spans="1:49">
      <c r="A1192" s="25"/>
      <c r="C1192" s="89"/>
      <c r="D1192" s="84"/>
      <c r="E1192" s="76"/>
      <c r="F1192" s="91"/>
      <c r="G1192" s="80"/>
      <c r="H1192" s="81"/>
      <c r="I1192" s="14"/>
      <c r="J1192" s="92"/>
      <c r="K1192" s="14"/>
      <c r="L1192" s="78"/>
      <c r="M1192" s="81"/>
      <c r="N1192" s="14"/>
      <c r="O1192" s="78"/>
      <c r="P1192" s="78"/>
      <c r="Q1192" s="93"/>
      <c r="R1192" s="80"/>
      <c r="S1192" s="80"/>
      <c r="T1192" s="69"/>
      <c r="U1192" s="78"/>
      <c r="V1192" s="69"/>
      <c r="W1192" s="80"/>
      <c r="X1192" s="80"/>
      <c r="Y1192" s="94"/>
      <c r="Z1192" s="80"/>
      <c r="AA1192" s="80"/>
      <c r="AB1192" s="80"/>
      <c r="AC1192" s="80"/>
      <c r="AD1192" s="69"/>
      <c r="AE1192" s="69"/>
      <c r="AF1192" s="69"/>
      <c r="AG1192" s="95"/>
      <c r="AH1192" s="93"/>
      <c r="AI1192" s="81"/>
      <c r="AJ1192" s="80"/>
      <c r="AK1192" s="80"/>
      <c r="AL1192" s="78"/>
      <c r="AM1192" s="80"/>
      <c r="AN1192" s="80"/>
      <c r="AO1192" s="80"/>
      <c r="AP1192" s="80"/>
      <c r="AQ1192" s="80"/>
      <c r="AR1192" s="80"/>
      <c r="AS1192" s="78"/>
      <c r="AT1192" s="96"/>
      <c r="AU1192" s="97"/>
      <c r="AV1192" s="98"/>
      <c r="AW1192" s="99"/>
    </row>
    <row r="1193" spans="1:49">
      <c r="A1193" s="25"/>
      <c r="C1193" s="89"/>
      <c r="D1193" s="84"/>
      <c r="E1193" s="76"/>
      <c r="F1193" s="91"/>
      <c r="G1193" s="80"/>
      <c r="H1193" s="81"/>
      <c r="I1193" s="14"/>
      <c r="J1193" s="92"/>
      <c r="K1193" s="14"/>
      <c r="L1193" s="78"/>
      <c r="M1193" s="81"/>
      <c r="N1193" s="14"/>
      <c r="O1193" s="78"/>
      <c r="P1193" s="78"/>
      <c r="Q1193" s="93"/>
      <c r="R1193" s="80"/>
      <c r="S1193" s="80"/>
      <c r="T1193" s="69"/>
      <c r="U1193" s="78"/>
      <c r="V1193" s="69"/>
      <c r="W1193" s="80"/>
      <c r="X1193" s="80"/>
      <c r="Y1193" s="94"/>
      <c r="Z1193" s="80"/>
      <c r="AA1193" s="80"/>
      <c r="AB1193" s="80"/>
      <c r="AC1193" s="80"/>
      <c r="AD1193" s="69"/>
      <c r="AE1193" s="69"/>
      <c r="AF1193" s="69"/>
      <c r="AG1193" s="95"/>
      <c r="AH1193" s="93"/>
      <c r="AI1193" s="81"/>
      <c r="AJ1193" s="80"/>
      <c r="AK1193" s="80"/>
      <c r="AL1193" s="78"/>
      <c r="AM1193" s="80"/>
      <c r="AN1193" s="80"/>
      <c r="AO1193" s="80"/>
      <c r="AP1193" s="80"/>
      <c r="AQ1193" s="80"/>
      <c r="AR1193" s="80"/>
      <c r="AS1193" s="78"/>
      <c r="AT1193" s="96"/>
      <c r="AU1193" s="97"/>
      <c r="AV1193" s="98"/>
      <c r="AW1193" s="99"/>
    </row>
    <row r="1194" spans="1:49">
      <c r="A1194" s="25"/>
      <c r="C1194" s="89"/>
      <c r="D1194" s="84"/>
      <c r="E1194" s="76"/>
      <c r="F1194" s="91"/>
      <c r="G1194" s="80"/>
      <c r="H1194" s="81"/>
      <c r="I1194" s="14"/>
      <c r="J1194" s="92"/>
      <c r="K1194" s="14"/>
      <c r="L1194" s="78"/>
      <c r="M1194" s="81"/>
      <c r="N1194" s="14"/>
      <c r="O1194" s="78"/>
      <c r="P1194" s="78"/>
      <c r="Q1194" s="93"/>
      <c r="R1194" s="80"/>
      <c r="S1194" s="80"/>
      <c r="T1194" s="69"/>
      <c r="U1194" s="78"/>
      <c r="V1194" s="69"/>
      <c r="W1194" s="80"/>
      <c r="X1194" s="80"/>
      <c r="Y1194" s="94"/>
      <c r="Z1194" s="80"/>
      <c r="AA1194" s="80"/>
      <c r="AB1194" s="80"/>
      <c r="AC1194" s="80"/>
      <c r="AD1194" s="69"/>
      <c r="AE1194" s="69"/>
      <c r="AF1194" s="69"/>
      <c r="AG1194" s="95"/>
      <c r="AH1194" s="93"/>
      <c r="AI1194" s="81"/>
      <c r="AJ1194" s="80"/>
      <c r="AK1194" s="80"/>
      <c r="AL1194" s="78"/>
      <c r="AM1194" s="80"/>
      <c r="AN1194" s="80"/>
      <c r="AO1194" s="80"/>
      <c r="AP1194" s="80"/>
      <c r="AQ1194" s="80"/>
      <c r="AR1194" s="80"/>
      <c r="AS1194" s="78"/>
      <c r="AT1194" s="96"/>
      <c r="AU1194" s="97"/>
      <c r="AV1194" s="98"/>
      <c r="AW1194" s="99"/>
    </row>
    <row r="1195" spans="1:49">
      <c r="A1195" s="25"/>
      <c r="C1195" s="89"/>
      <c r="D1195" s="84"/>
      <c r="E1195" s="76"/>
      <c r="F1195" s="91"/>
      <c r="G1195" s="80"/>
      <c r="H1195" s="81"/>
      <c r="I1195" s="14"/>
      <c r="J1195" s="92"/>
      <c r="K1195" s="14"/>
      <c r="L1195" s="78"/>
      <c r="M1195" s="81"/>
      <c r="N1195" s="14"/>
      <c r="O1195" s="78"/>
      <c r="P1195" s="78"/>
      <c r="Q1195" s="93"/>
      <c r="R1195" s="80"/>
      <c r="S1195" s="80"/>
      <c r="T1195" s="69"/>
      <c r="U1195" s="78"/>
      <c r="V1195" s="69"/>
      <c r="W1195" s="80"/>
      <c r="X1195" s="80"/>
      <c r="Y1195" s="94"/>
      <c r="Z1195" s="80"/>
      <c r="AA1195" s="80"/>
      <c r="AB1195" s="80"/>
      <c r="AC1195" s="80"/>
      <c r="AD1195" s="69"/>
      <c r="AE1195" s="69"/>
      <c r="AF1195" s="69"/>
      <c r="AG1195" s="95"/>
      <c r="AH1195" s="93"/>
      <c r="AI1195" s="81"/>
      <c r="AJ1195" s="80"/>
      <c r="AK1195" s="80"/>
      <c r="AL1195" s="78"/>
      <c r="AM1195" s="80"/>
      <c r="AN1195" s="80"/>
      <c r="AO1195" s="80"/>
      <c r="AP1195" s="80"/>
      <c r="AQ1195" s="80"/>
      <c r="AR1195" s="80"/>
      <c r="AS1195" s="78"/>
      <c r="AT1195" s="96"/>
      <c r="AU1195" s="97"/>
      <c r="AV1195" s="98"/>
      <c r="AW1195" s="99"/>
    </row>
    <row r="1196" spans="1:49">
      <c r="A1196" s="25"/>
      <c r="C1196" s="89"/>
      <c r="D1196" s="84"/>
      <c r="E1196" s="76"/>
      <c r="F1196" s="91"/>
      <c r="G1196" s="80"/>
      <c r="H1196" s="81"/>
      <c r="I1196" s="14"/>
      <c r="J1196" s="92"/>
      <c r="K1196" s="14"/>
      <c r="L1196" s="78"/>
      <c r="M1196" s="81"/>
      <c r="N1196" s="14"/>
      <c r="O1196" s="78"/>
      <c r="P1196" s="78"/>
      <c r="Q1196" s="93"/>
      <c r="R1196" s="80"/>
      <c r="S1196" s="80"/>
      <c r="T1196" s="69"/>
      <c r="U1196" s="78"/>
      <c r="V1196" s="69"/>
      <c r="W1196" s="80"/>
      <c r="X1196" s="80"/>
      <c r="Y1196" s="94"/>
      <c r="Z1196" s="80"/>
      <c r="AA1196" s="80"/>
      <c r="AB1196" s="80"/>
      <c r="AC1196" s="80"/>
      <c r="AD1196" s="69"/>
      <c r="AE1196" s="69"/>
      <c r="AF1196" s="69"/>
      <c r="AG1196" s="95"/>
      <c r="AH1196" s="93"/>
      <c r="AI1196" s="81"/>
      <c r="AJ1196" s="80"/>
      <c r="AK1196" s="80"/>
      <c r="AL1196" s="78"/>
      <c r="AM1196" s="80"/>
      <c r="AN1196" s="80"/>
      <c r="AO1196" s="80"/>
      <c r="AP1196" s="80"/>
      <c r="AQ1196" s="80"/>
      <c r="AR1196" s="80"/>
      <c r="AS1196" s="78"/>
      <c r="AT1196" s="96"/>
      <c r="AU1196" s="97"/>
      <c r="AV1196" s="98"/>
      <c r="AW1196" s="99"/>
    </row>
    <row r="1197" spans="1:49">
      <c r="A1197" s="25"/>
      <c r="C1197" s="89"/>
      <c r="D1197" s="84"/>
      <c r="E1197" s="76"/>
      <c r="F1197" s="91"/>
      <c r="G1197" s="80"/>
      <c r="H1197" s="81"/>
      <c r="I1197" s="14"/>
      <c r="J1197" s="92"/>
      <c r="K1197" s="14"/>
      <c r="L1197" s="78"/>
      <c r="M1197" s="81"/>
      <c r="N1197" s="14"/>
      <c r="O1197" s="78"/>
      <c r="P1197" s="78"/>
      <c r="Q1197" s="93"/>
      <c r="R1197" s="80"/>
      <c r="S1197" s="80"/>
      <c r="T1197" s="69"/>
      <c r="U1197" s="78"/>
      <c r="V1197" s="69"/>
      <c r="W1197" s="80"/>
      <c r="X1197" s="80"/>
      <c r="Y1197" s="94"/>
      <c r="Z1197" s="80"/>
      <c r="AA1197" s="80"/>
      <c r="AB1197" s="80"/>
      <c r="AC1197" s="80"/>
      <c r="AD1197" s="69"/>
      <c r="AE1197" s="69"/>
      <c r="AF1197" s="69"/>
      <c r="AG1197" s="95"/>
      <c r="AH1197" s="93"/>
      <c r="AI1197" s="81"/>
      <c r="AJ1197" s="80"/>
      <c r="AK1197" s="80"/>
      <c r="AL1197" s="78"/>
      <c r="AM1197" s="80"/>
      <c r="AN1197" s="80"/>
      <c r="AO1197" s="80"/>
      <c r="AP1197" s="80"/>
      <c r="AQ1197" s="80"/>
      <c r="AR1197" s="80"/>
      <c r="AS1197" s="78"/>
      <c r="AT1197" s="96"/>
      <c r="AU1197" s="97"/>
      <c r="AV1197" s="98"/>
      <c r="AW1197" s="99"/>
    </row>
    <row r="1198" spans="1:49">
      <c r="A1198" s="25"/>
      <c r="C1198" s="89"/>
      <c r="D1198" s="84"/>
      <c r="E1198" s="76"/>
      <c r="F1198" s="91"/>
      <c r="G1198" s="80"/>
      <c r="H1198" s="81"/>
      <c r="I1198" s="14"/>
      <c r="J1198" s="92"/>
      <c r="K1198" s="14"/>
      <c r="L1198" s="78"/>
      <c r="M1198" s="81"/>
      <c r="N1198" s="14"/>
      <c r="O1198" s="78"/>
      <c r="P1198" s="78"/>
      <c r="Q1198" s="93"/>
      <c r="R1198" s="80"/>
      <c r="S1198" s="80"/>
      <c r="T1198" s="69"/>
      <c r="U1198" s="78"/>
      <c r="V1198" s="69"/>
      <c r="W1198" s="80"/>
      <c r="X1198" s="80"/>
      <c r="Y1198" s="94"/>
      <c r="Z1198" s="80"/>
      <c r="AA1198" s="80"/>
      <c r="AB1198" s="80"/>
      <c r="AC1198" s="80"/>
      <c r="AD1198" s="69"/>
      <c r="AE1198" s="69"/>
      <c r="AF1198" s="69"/>
      <c r="AG1198" s="95"/>
      <c r="AH1198" s="93"/>
      <c r="AI1198" s="81"/>
      <c r="AJ1198" s="80"/>
      <c r="AK1198" s="80"/>
      <c r="AL1198" s="78"/>
      <c r="AM1198" s="80"/>
      <c r="AN1198" s="80"/>
      <c r="AO1198" s="80"/>
      <c r="AP1198" s="80"/>
      <c r="AQ1198" s="80"/>
      <c r="AR1198" s="80"/>
      <c r="AS1198" s="78"/>
      <c r="AT1198" s="96"/>
      <c r="AU1198" s="97"/>
      <c r="AV1198" s="98"/>
      <c r="AW1198" s="99"/>
    </row>
    <row r="1199" spans="1:49">
      <c r="A1199" s="25"/>
      <c r="C1199" s="89"/>
      <c r="D1199" s="84"/>
      <c r="E1199" s="76"/>
      <c r="F1199" s="91"/>
      <c r="G1199" s="80"/>
      <c r="H1199" s="81"/>
      <c r="I1199" s="14"/>
      <c r="J1199" s="92"/>
      <c r="K1199" s="14"/>
      <c r="L1199" s="78"/>
      <c r="M1199" s="81"/>
      <c r="N1199" s="14"/>
      <c r="O1199" s="78"/>
      <c r="P1199" s="78"/>
      <c r="Q1199" s="93"/>
      <c r="R1199" s="80"/>
      <c r="S1199" s="80"/>
      <c r="T1199" s="69"/>
      <c r="U1199" s="78"/>
      <c r="V1199" s="69"/>
      <c r="W1199" s="80"/>
      <c r="X1199" s="80"/>
      <c r="Y1199" s="94"/>
      <c r="Z1199" s="80"/>
      <c r="AA1199" s="80"/>
      <c r="AB1199" s="80"/>
      <c r="AC1199" s="80"/>
      <c r="AD1199" s="69"/>
      <c r="AE1199" s="69"/>
      <c r="AF1199" s="69"/>
      <c r="AG1199" s="95"/>
      <c r="AH1199" s="93"/>
      <c r="AI1199" s="81"/>
      <c r="AJ1199" s="80"/>
      <c r="AK1199" s="80"/>
      <c r="AL1199" s="78"/>
      <c r="AM1199" s="80"/>
      <c r="AN1199" s="80"/>
      <c r="AO1199" s="80"/>
      <c r="AP1199" s="80"/>
      <c r="AQ1199" s="80"/>
      <c r="AR1199" s="80"/>
      <c r="AS1199" s="78"/>
      <c r="AT1199" s="96"/>
      <c r="AU1199" s="97"/>
      <c r="AV1199" s="98"/>
      <c r="AW1199" s="99"/>
    </row>
    <row r="1200" spans="1:49">
      <c r="A1200" s="25"/>
      <c r="C1200" s="89"/>
      <c r="D1200" s="84"/>
      <c r="E1200" s="76"/>
      <c r="F1200" s="91"/>
      <c r="G1200" s="80"/>
      <c r="H1200" s="81"/>
      <c r="I1200" s="14"/>
      <c r="J1200" s="92"/>
      <c r="K1200" s="14"/>
      <c r="L1200" s="78"/>
      <c r="M1200" s="81"/>
      <c r="N1200" s="14"/>
      <c r="O1200" s="78"/>
      <c r="P1200" s="78"/>
      <c r="Q1200" s="93"/>
      <c r="R1200" s="80"/>
      <c r="S1200" s="80"/>
      <c r="T1200" s="69"/>
      <c r="U1200" s="78"/>
      <c r="V1200" s="69"/>
      <c r="W1200" s="80"/>
      <c r="X1200" s="80"/>
      <c r="Y1200" s="94"/>
      <c r="Z1200" s="80"/>
      <c r="AA1200" s="80"/>
      <c r="AB1200" s="80"/>
      <c r="AC1200" s="80"/>
      <c r="AD1200" s="69"/>
      <c r="AE1200" s="69"/>
      <c r="AF1200" s="69"/>
      <c r="AG1200" s="95"/>
      <c r="AH1200" s="93"/>
      <c r="AI1200" s="81"/>
      <c r="AJ1200" s="80"/>
      <c r="AK1200" s="80"/>
      <c r="AL1200" s="78"/>
      <c r="AM1200" s="80"/>
      <c r="AN1200" s="80"/>
      <c r="AO1200" s="80"/>
      <c r="AP1200" s="80"/>
      <c r="AQ1200" s="80"/>
      <c r="AR1200" s="80"/>
      <c r="AS1200" s="78"/>
      <c r="AT1200" s="96"/>
      <c r="AU1200" s="97"/>
      <c r="AV1200" s="98"/>
      <c r="AW1200" s="99"/>
    </row>
    <row r="1201" spans="1:49">
      <c r="A1201" s="25"/>
      <c r="C1201" s="89"/>
      <c r="D1201" s="84"/>
      <c r="E1201" s="76"/>
      <c r="F1201" s="91"/>
      <c r="G1201" s="80"/>
      <c r="H1201" s="81"/>
      <c r="I1201" s="14"/>
      <c r="J1201" s="92"/>
      <c r="K1201" s="14"/>
      <c r="L1201" s="78"/>
      <c r="M1201" s="81"/>
      <c r="N1201" s="14"/>
      <c r="O1201" s="78"/>
      <c r="P1201" s="78"/>
      <c r="Q1201" s="93"/>
      <c r="R1201" s="80"/>
      <c r="S1201" s="80"/>
      <c r="T1201" s="69"/>
      <c r="U1201" s="78"/>
      <c r="V1201" s="69"/>
      <c r="W1201" s="80"/>
      <c r="X1201" s="80"/>
      <c r="Y1201" s="94"/>
      <c r="Z1201" s="80"/>
      <c r="AA1201" s="80"/>
      <c r="AB1201" s="80"/>
      <c r="AC1201" s="80"/>
      <c r="AD1201" s="69"/>
      <c r="AE1201" s="69"/>
      <c r="AF1201" s="69"/>
      <c r="AG1201" s="95"/>
      <c r="AH1201" s="93"/>
      <c r="AI1201" s="81"/>
      <c r="AJ1201" s="80"/>
      <c r="AK1201" s="80"/>
      <c r="AL1201" s="78"/>
      <c r="AM1201" s="80"/>
      <c r="AN1201" s="80"/>
      <c r="AO1201" s="80"/>
      <c r="AP1201" s="80"/>
      <c r="AQ1201" s="80"/>
      <c r="AR1201" s="80"/>
      <c r="AS1201" s="78"/>
      <c r="AT1201" s="96"/>
      <c r="AU1201" s="97"/>
      <c r="AV1201" s="98"/>
      <c r="AW1201" s="99"/>
    </row>
    <row r="1202" spans="1:49">
      <c r="A1202" s="25"/>
      <c r="C1202" s="89"/>
      <c r="D1202" s="84"/>
      <c r="E1202" s="76"/>
      <c r="F1202" s="91"/>
      <c r="G1202" s="80"/>
      <c r="H1202" s="81"/>
      <c r="I1202" s="14"/>
      <c r="J1202" s="92"/>
      <c r="K1202" s="14"/>
      <c r="L1202" s="78"/>
      <c r="M1202" s="81"/>
      <c r="N1202" s="14"/>
      <c r="O1202" s="78"/>
      <c r="P1202" s="78"/>
      <c r="Q1202" s="93"/>
      <c r="R1202" s="80"/>
      <c r="S1202" s="80"/>
      <c r="T1202" s="69"/>
      <c r="U1202" s="78"/>
      <c r="V1202" s="69"/>
      <c r="W1202" s="80"/>
      <c r="X1202" s="80"/>
      <c r="Y1202" s="94"/>
      <c r="Z1202" s="80"/>
      <c r="AA1202" s="80"/>
      <c r="AB1202" s="80"/>
      <c r="AC1202" s="80"/>
      <c r="AD1202" s="69"/>
      <c r="AE1202" s="69"/>
      <c r="AF1202" s="69"/>
      <c r="AG1202" s="95"/>
      <c r="AH1202" s="93"/>
      <c r="AI1202" s="81"/>
      <c r="AJ1202" s="80"/>
      <c r="AK1202" s="80"/>
      <c r="AL1202" s="78"/>
      <c r="AM1202" s="80"/>
      <c r="AN1202" s="80"/>
      <c r="AO1202" s="80"/>
      <c r="AP1202" s="80"/>
      <c r="AQ1202" s="80"/>
      <c r="AR1202" s="80"/>
      <c r="AS1202" s="78"/>
      <c r="AT1202" s="96"/>
      <c r="AU1202" s="97"/>
      <c r="AV1202" s="98"/>
      <c r="AW1202" s="99"/>
    </row>
    <row r="1203" spans="1:49">
      <c r="A1203" s="25"/>
      <c r="C1203" s="89"/>
      <c r="D1203" s="84"/>
      <c r="E1203" s="76"/>
      <c r="F1203" s="91"/>
      <c r="G1203" s="80"/>
      <c r="H1203" s="81"/>
      <c r="I1203" s="14"/>
      <c r="J1203" s="92"/>
      <c r="K1203" s="14"/>
      <c r="L1203" s="78"/>
      <c r="M1203" s="81"/>
      <c r="N1203" s="14"/>
      <c r="O1203" s="78"/>
      <c r="P1203" s="78"/>
      <c r="Q1203" s="93"/>
      <c r="R1203" s="80"/>
      <c r="S1203" s="80"/>
      <c r="T1203" s="69"/>
      <c r="U1203" s="78"/>
      <c r="V1203" s="69"/>
      <c r="W1203" s="80"/>
      <c r="X1203" s="80"/>
      <c r="Y1203" s="94"/>
      <c r="Z1203" s="80"/>
      <c r="AA1203" s="80"/>
      <c r="AB1203" s="80"/>
      <c r="AC1203" s="80"/>
      <c r="AD1203" s="69"/>
      <c r="AE1203" s="69"/>
      <c r="AF1203" s="69"/>
      <c r="AG1203" s="95"/>
      <c r="AH1203" s="93"/>
      <c r="AI1203" s="81"/>
      <c r="AJ1203" s="80"/>
      <c r="AK1203" s="80"/>
      <c r="AL1203" s="78"/>
      <c r="AM1203" s="80"/>
      <c r="AN1203" s="80"/>
      <c r="AO1203" s="80"/>
      <c r="AP1203" s="80"/>
      <c r="AQ1203" s="80"/>
      <c r="AR1203" s="80"/>
      <c r="AS1203" s="78"/>
      <c r="AT1203" s="96"/>
      <c r="AU1203" s="97"/>
      <c r="AV1203" s="98"/>
      <c r="AW1203" s="99"/>
    </row>
    <row r="1204" spans="1:49">
      <c r="A1204" s="25"/>
      <c r="C1204" s="89"/>
      <c r="D1204" s="84"/>
      <c r="E1204" s="76"/>
      <c r="F1204" s="91"/>
      <c r="G1204" s="80"/>
      <c r="H1204" s="81"/>
      <c r="I1204" s="14"/>
      <c r="J1204" s="92"/>
      <c r="K1204" s="14"/>
      <c r="L1204" s="78"/>
      <c r="M1204" s="81"/>
      <c r="N1204" s="14"/>
      <c r="O1204" s="78"/>
      <c r="P1204" s="78"/>
      <c r="Q1204" s="93"/>
      <c r="R1204" s="80"/>
      <c r="S1204" s="80"/>
      <c r="T1204" s="69"/>
      <c r="U1204" s="78"/>
      <c r="V1204" s="69"/>
      <c r="W1204" s="80"/>
      <c r="X1204" s="80"/>
      <c r="Y1204" s="94"/>
      <c r="Z1204" s="80"/>
      <c r="AA1204" s="80"/>
      <c r="AB1204" s="80"/>
      <c r="AC1204" s="80"/>
      <c r="AD1204" s="69"/>
      <c r="AE1204" s="69"/>
      <c r="AF1204" s="69"/>
      <c r="AG1204" s="95"/>
      <c r="AH1204" s="93"/>
      <c r="AI1204" s="81"/>
      <c r="AJ1204" s="80"/>
      <c r="AK1204" s="80"/>
      <c r="AL1204" s="78"/>
      <c r="AM1204" s="80"/>
      <c r="AN1204" s="80"/>
      <c r="AO1204" s="80"/>
      <c r="AP1204" s="80"/>
      <c r="AQ1204" s="80"/>
      <c r="AR1204" s="80"/>
      <c r="AS1204" s="78"/>
      <c r="AT1204" s="96"/>
      <c r="AU1204" s="97"/>
      <c r="AV1204" s="98"/>
      <c r="AW1204" s="99"/>
    </row>
    <row r="1205" spans="1:49">
      <c r="A1205" s="25"/>
      <c r="C1205" s="89"/>
      <c r="D1205" s="84"/>
      <c r="E1205" s="76"/>
      <c r="F1205" s="91"/>
      <c r="G1205" s="80"/>
      <c r="H1205" s="81"/>
      <c r="I1205" s="14"/>
      <c r="J1205" s="92"/>
      <c r="K1205" s="14"/>
      <c r="L1205" s="78"/>
      <c r="M1205" s="81"/>
      <c r="N1205" s="14"/>
      <c r="O1205" s="78"/>
      <c r="P1205" s="78"/>
      <c r="Q1205" s="93"/>
      <c r="R1205" s="80"/>
      <c r="S1205" s="80"/>
      <c r="T1205" s="69"/>
      <c r="U1205" s="78"/>
      <c r="V1205" s="69"/>
      <c r="W1205" s="80"/>
      <c r="X1205" s="80"/>
      <c r="Y1205" s="94"/>
      <c r="Z1205" s="80"/>
      <c r="AA1205" s="80"/>
      <c r="AB1205" s="80"/>
      <c r="AC1205" s="80"/>
      <c r="AD1205" s="69"/>
      <c r="AE1205" s="69"/>
      <c r="AF1205" s="69"/>
      <c r="AG1205" s="95"/>
      <c r="AH1205" s="93"/>
      <c r="AI1205" s="81"/>
      <c r="AJ1205" s="80"/>
      <c r="AK1205" s="80"/>
      <c r="AL1205" s="78"/>
      <c r="AM1205" s="80"/>
      <c r="AN1205" s="80"/>
      <c r="AO1205" s="80"/>
      <c r="AP1205" s="80"/>
      <c r="AQ1205" s="80"/>
      <c r="AR1205" s="80"/>
      <c r="AS1205" s="78"/>
      <c r="AT1205" s="96"/>
      <c r="AU1205" s="97"/>
      <c r="AV1205" s="98"/>
      <c r="AW1205" s="99"/>
    </row>
    <row r="1206" spans="1:49">
      <c r="A1206" s="25"/>
      <c r="C1206" s="89"/>
      <c r="D1206" s="84"/>
      <c r="E1206" s="76"/>
      <c r="F1206" s="91"/>
      <c r="G1206" s="80"/>
      <c r="H1206" s="81"/>
      <c r="I1206" s="14"/>
      <c r="J1206" s="92"/>
      <c r="K1206" s="14"/>
      <c r="L1206" s="78"/>
      <c r="M1206" s="81"/>
      <c r="N1206" s="14"/>
      <c r="O1206" s="78"/>
      <c r="P1206" s="78"/>
      <c r="Q1206" s="93"/>
      <c r="R1206" s="80"/>
      <c r="S1206" s="80"/>
      <c r="T1206" s="69"/>
      <c r="U1206" s="78"/>
      <c r="V1206" s="69"/>
      <c r="W1206" s="80"/>
      <c r="X1206" s="80"/>
      <c r="Y1206" s="94"/>
      <c r="Z1206" s="80"/>
      <c r="AA1206" s="80"/>
      <c r="AB1206" s="80"/>
      <c r="AC1206" s="80"/>
      <c r="AD1206" s="69"/>
      <c r="AE1206" s="69"/>
      <c r="AF1206" s="69"/>
      <c r="AG1206" s="95"/>
      <c r="AH1206" s="93"/>
      <c r="AI1206" s="81"/>
      <c r="AJ1206" s="80"/>
      <c r="AK1206" s="80"/>
      <c r="AL1206" s="78"/>
      <c r="AM1206" s="80"/>
      <c r="AN1206" s="80"/>
      <c r="AO1206" s="80"/>
      <c r="AP1206" s="80"/>
      <c r="AQ1206" s="80"/>
      <c r="AR1206" s="80"/>
      <c r="AS1206" s="78"/>
      <c r="AT1206" s="96"/>
      <c r="AU1206" s="97"/>
      <c r="AV1206" s="98"/>
      <c r="AW1206" s="99"/>
    </row>
    <row r="1207" spans="1:49">
      <c r="A1207" s="25"/>
      <c r="C1207" s="89"/>
      <c r="D1207" s="84"/>
      <c r="E1207" s="76"/>
      <c r="F1207" s="91"/>
      <c r="G1207" s="80"/>
      <c r="H1207" s="81"/>
      <c r="I1207" s="14"/>
      <c r="J1207" s="92"/>
      <c r="K1207" s="14"/>
      <c r="L1207" s="78"/>
      <c r="M1207" s="81"/>
      <c r="N1207" s="14"/>
      <c r="O1207" s="78"/>
      <c r="P1207" s="78"/>
      <c r="Q1207" s="93"/>
      <c r="R1207" s="80"/>
      <c r="S1207" s="80"/>
      <c r="T1207" s="69"/>
      <c r="U1207" s="78"/>
      <c r="V1207" s="69"/>
      <c r="W1207" s="80"/>
      <c r="X1207" s="80"/>
      <c r="Y1207" s="94"/>
      <c r="Z1207" s="80"/>
      <c r="AA1207" s="80"/>
      <c r="AB1207" s="80"/>
      <c r="AC1207" s="80"/>
      <c r="AD1207" s="69"/>
      <c r="AE1207" s="69"/>
      <c r="AF1207" s="69"/>
      <c r="AG1207" s="95"/>
      <c r="AH1207" s="93"/>
      <c r="AI1207" s="81"/>
      <c r="AJ1207" s="80"/>
      <c r="AK1207" s="80"/>
      <c r="AL1207" s="78"/>
      <c r="AM1207" s="80"/>
      <c r="AN1207" s="80"/>
      <c r="AO1207" s="80"/>
      <c r="AP1207" s="80"/>
      <c r="AQ1207" s="80"/>
      <c r="AR1207" s="80"/>
      <c r="AS1207" s="78"/>
      <c r="AT1207" s="96"/>
      <c r="AU1207" s="97"/>
      <c r="AV1207" s="98"/>
      <c r="AW1207" s="99"/>
    </row>
    <row r="1208" spans="1:49">
      <c r="A1208" s="25"/>
      <c r="C1208" s="89"/>
      <c r="D1208" s="84"/>
      <c r="E1208" s="76"/>
      <c r="F1208" s="91"/>
      <c r="G1208" s="80"/>
      <c r="H1208" s="81"/>
      <c r="I1208" s="14"/>
      <c r="J1208" s="92"/>
      <c r="K1208" s="14"/>
      <c r="L1208" s="78"/>
      <c r="M1208" s="81"/>
      <c r="N1208" s="14"/>
      <c r="O1208" s="78"/>
      <c r="P1208" s="78"/>
      <c r="Q1208" s="93"/>
      <c r="R1208" s="80"/>
      <c r="S1208" s="80"/>
      <c r="T1208" s="69"/>
      <c r="U1208" s="78"/>
      <c r="V1208" s="69"/>
      <c r="W1208" s="80"/>
      <c r="X1208" s="80"/>
      <c r="Y1208" s="94"/>
      <c r="Z1208" s="80"/>
      <c r="AA1208" s="80"/>
      <c r="AB1208" s="80"/>
      <c r="AC1208" s="80"/>
      <c r="AD1208" s="69"/>
      <c r="AE1208" s="69"/>
      <c r="AF1208" s="69"/>
      <c r="AG1208" s="95"/>
      <c r="AH1208" s="93"/>
      <c r="AI1208" s="81"/>
      <c r="AJ1208" s="80"/>
      <c r="AK1208" s="80"/>
      <c r="AL1208" s="78"/>
      <c r="AM1208" s="80"/>
      <c r="AN1208" s="80"/>
      <c r="AO1208" s="80"/>
      <c r="AP1208" s="80"/>
      <c r="AQ1208" s="80"/>
      <c r="AR1208" s="80"/>
      <c r="AS1208" s="78"/>
      <c r="AT1208" s="96"/>
      <c r="AU1208" s="97"/>
      <c r="AV1208" s="98"/>
      <c r="AW1208" s="99"/>
    </row>
    <row r="1209" spans="1:49">
      <c r="A1209" s="25"/>
      <c r="C1209" s="89"/>
      <c r="D1209" s="84"/>
      <c r="E1209" s="76"/>
      <c r="F1209" s="91"/>
      <c r="G1209" s="80"/>
      <c r="H1209" s="81"/>
      <c r="I1209" s="14"/>
      <c r="J1209" s="92"/>
      <c r="K1209" s="14"/>
      <c r="L1209" s="78"/>
      <c r="M1209" s="81"/>
      <c r="N1209" s="14"/>
      <c r="O1209" s="78"/>
      <c r="P1209" s="78"/>
      <c r="Q1209" s="93"/>
      <c r="R1209" s="80"/>
      <c r="S1209" s="80"/>
      <c r="T1209" s="69"/>
      <c r="U1209" s="78"/>
      <c r="V1209" s="69"/>
      <c r="W1209" s="80"/>
      <c r="X1209" s="80"/>
      <c r="Y1209" s="94"/>
      <c r="Z1209" s="80"/>
      <c r="AA1209" s="80"/>
      <c r="AB1209" s="80"/>
      <c r="AC1209" s="80"/>
      <c r="AD1209" s="69"/>
      <c r="AE1209" s="69"/>
      <c r="AF1209" s="69"/>
      <c r="AG1209" s="95"/>
      <c r="AH1209" s="93"/>
      <c r="AI1209" s="81"/>
      <c r="AJ1209" s="80"/>
      <c r="AK1209" s="80"/>
      <c r="AL1209" s="78"/>
      <c r="AM1209" s="80"/>
      <c r="AN1209" s="80"/>
      <c r="AO1209" s="80"/>
      <c r="AP1209" s="80"/>
      <c r="AQ1209" s="80"/>
      <c r="AR1209" s="80"/>
      <c r="AS1209" s="78"/>
      <c r="AT1209" s="96"/>
      <c r="AU1209" s="97"/>
      <c r="AV1209" s="98"/>
      <c r="AW1209" s="99"/>
    </row>
    <row r="1210" spans="1:49">
      <c r="A1210" s="25"/>
      <c r="C1210" s="89"/>
      <c r="D1210" s="84"/>
      <c r="E1210" s="76"/>
      <c r="F1210" s="91"/>
      <c r="G1210" s="80"/>
      <c r="H1210" s="81"/>
      <c r="I1210" s="14"/>
      <c r="J1210" s="92"/>
      <c r="K1210" s="14"/>
      <c r="L1210" s="78"/>
      <c r="M1210" s="81"/>
      <c r="N1210" s="14"/>
      <c r="O1210" s="78"/>
      <c r="P1210" s="78"/>
      <c r="Q1210" s="93"/>
      <c r="R1210" s="80"/>
      <c r="S1210" s="80"/>
      <c r="T1210" s="69"/>
      <c r="U1210" s="78"/>
      <c r="V1210" s="69"/>
      <c r="W1210" s="80"/>
      <c r="X1210" s="80"/>
      <c r="Y1210" s="94"/>
      <c r="Z1210" s="80"/>
      <c r="AA1210" s="80"/>
      <c r="AB1210" s="80"/>
      <c r="AC1210" s="80"/>
      <c r="AD1210" s="69"/>
      <c r="AE1210" s="69"/>
      <c r="AF1210" s="69"/>
      <c r="AG1210" s="95"/>
      <c r="AH1210" s="93"/>
      <c r="AI1210" s="81"/>
      <c r="AJ1210" s="80"/>
      <c r="AK1210" s="80"/>
      <c r="AL1210" s="78"/>
      <c r="AM1210" s="80"/>
      <c r="AN1210" s="80"/>
      <c r="AO1210" s="80"/>
      <c r="AP1210" s="80"/>
      <c r="AQ1210" s="80"/>
      <c r="AR1210" s="80"/>
      <c r="AS1210" s="78"/>
      <c r="AT1210" s="96"/>
      <c r="AU1210" s="97"/>
      <c r="AV1210" s="98"/>
      <c r="AW1210" s="99"/>
    </row>
    <row r="1211" spans="1:49">
      <c r="A1211" s="25"/>
      <c r="C1211" s="89"/>
      <c r="D1211" s="84"/>
      <c r="E1211" s="76"/>
      <c r="F1211" s="91"/>
      <c r="G1211" s="80"/>
      <c r="H1211" s="81"/>
      <c r="I1211" s="14"/>
      <c r="J1211" s="92"/>
      <c r="K1211" s="14"/>
      <c r="L1211" s="78"/>
      <c r="M1211" s="81"/>
      <c r="N1211" s="14"/>
      <c r="O1211" s="78"/>
      <c r="P1211" s="78"/>
      <c r="Q1211" s="93"/>
      <c r="R1211" s="80"/>
      <c r="S1211" s="80"/>
      <c r="T1211" s="69"/>
      <c r="U1211" s="78"/>
      <c r="V1211" s="69"/>
      <c r="W1211" s="80"/>
      <c r="X1211" s="80"/>
      <c r="Y1211" s="94"/>
      <c r="Z1211" s="80"/>
      <c r="AA1211" s="80"/>
      <c r="AB1211" s="80"/>
      <c r="AC1211" s="80"/>
      <c r="AD1211" s="69"/>
      <c r="AE1211" s="69"/>
      <c r="AF1211" s="69"/>
      <c r="AG1211" s="95"/>
      <c r="AH1211" s="93"/>
      <c r="AI1211" s="81"/>
      <c r="AJ1211" s="80"/>
      <c r="AK1211" s="80"/>
      <c r="AL1211" s="78"/>
      <c r="AM1211" s="80"/>
      <c r="AN1211" s="80"/>
      <c r="AO1211" s="80"/>
      <c r="AP1211" s="80"/>
      <c r="AQ1211" s="80"/>
      <c r="AR1211" s="80"/>
      <c r="AS1211" s="78"/>
      <c r="AT1211" s="96"/>
      <c r="AU1211" s="97"/>
      <c r="AV1211" s="98"/>
      <c r="AW1211" s="99"/>
    </row>
    <row r="1212" spans="1:49">
      <c r="A1212" s="25"/>
      <c r="C1212" s="89"/>
      <c r="D1212" s="84"/>
      <c r="E1212" s="76"/>
      <c r="F1212" s="91"/>
      <c r="G1212" s="80"/>
      <c r="H1212" s="81"/>
      <c r="I1212" s="14"/>
      <c r="J1212" s="92"/>
      <c r="K1212" s="14"/>
      <c r="L1212" s="78"/>
      <c r="M1212" s="81"/>
      <c r="N1212" s="14"/>
      <c r="O1212" s="78"/>
      <c r="P1212" s="78"/>
      <c r="Q1212" s="93"/>
      <c r="R1212" s="80"/>
      <c r="S1212" s="80"/>
      <c r="T1212" s="69"/>
      <c r="U1212" s="78"/>
      <c r="V1212" s="69"/>
      <c r="W1212" s="80"/>
      <c r="X1212" s="80"/>
      <c r="Y1212" s="94"/>
      <c r="Z1212" s="80"/>
      <c r="AA1212" s="80"/>
      <c r="AB1212" s="80"/>
      <c r="AC1212" s="80"/>
      <c r="AD1212" s="69"/>
      <c r="AE1212" s="69"/>
      <c r="AF1212" s="69"/>
      <c r="AG1212" s="95"/>
      <c r="AH1212" s="93"/>
      <c r="AI1212" s="81"/>
      <c r="AJ1212" s="80"/>
      <c r="AK1212" s="80"/>
      <c r="AL1212" s="78"/>
      <c r="AM1212" s="80"/>
      <c r="AN1212" s="80"/>
      <c r="AO1212" s="80"/>
      <c r="AP1212" s="80"/>
      <c r="AQ1212" s="80"/>
      <c r="AR1212" s="80"/>
      <c r="AS1212" s="78"/>
      <c r="AT1212" s="96"/>
      <c r="AU1212" s="97"/>
      <c r="AV1212" s="98"/>
      <c r="AW1212" s="99"/>
    </row>
    <row r="1213" spans="1:49">
      <c r="A1213" s="25"/>
      <c r="C1213" s="89"/>
      <c r="D1213" s="84"/>
      <c r="E1213" s="76"/>
      <c r="F1213" s="91"/>
      <c r="G1213" s="80"/>
      <c r="H1213" s="81"/>
      <c r="I1213" s="14"/>
      <c r="J1213" s="92"/>
      <c r="K1213" s="14"/>
      <c r="L1213" s="78"/>
      <c r="M1213" s="81"/>
      <c r="N1213" s="14"/>
      <c r="O1213" s="78"/>
      <c r="P1213" s="78"/>
      <c r="Q1213" s="93"/>
      <c r="R1213" s="80"/>
      <c r="S1213" s="80"/>
      <c r="T1213" s="69"/>
      <c r="U1213" s="78"/>
      <c r="V1213" s="69"/>
      <c r="W1213" s="80"/>
      <c r="X1213" s="80"/>
      <c r="Y1213" s="94"/>
      <c r="Z1213" s="80"/>
      <c r="AA1213" s="80"/>
      <c r="AB1213" s="80"/>
      <c r="AC1213" s="80"/>
      <c r="AD1213" s="69"/>
      <c r="AE1213" s="69"/>
      <c r="AF1213" s="69"/>
      <c r="AG1213" s="95"/>
      <c r="AH1213" s="93"/>
      <c r="AI1213" s="81"/>
      <c r="AJ1213" s="80"/>
      <c r="AK1213" s="80"/>
      <c r="AL1213" s="78"/>
      <c r="AM1213" s="80"/>
      <c r="AN1213" s="80"/>
      <c r="AO1213" s="80"/>
      <c r="AP1213" s="80"/>
      <c r="AQ1213" s="80"/>
      <c r="AR1213" s="80"/>
      <c r="AS1213" s="78"/>
      <c r="AT1213" s="96"/>
      <c r="AU1213" s="97"/>
      <c r="AV1213" s="98"/>
      <c r="AW1213" s="99"/>
    </row>
    <row r="1214" spans="1:49">
      <c r="A1214" s="25"/>
      <c r="C1214" s="89"/>
      <c r="D1214" s="84"/>
      <c r="E1214" s="76"/>
      <c r="F1214" s="91"/>
      <c r="G1214" s="80"/>
      <c r="H1214" s="81"/>
      <c r="I1214" s="14"/>
      <c r="J1214" s="92"/>
      <c r="K1214" s="14"/>
      <c r="L1214" s="78"/>
      <c r="M1214" s="81"/>
      <c r="N1214" s="14"/>
      <c r="O1214" s="78"/>
      <c r="P1214" s="78"/>
      <c r="Q1214" s="93"/>
      <c r="R1214" s="80"/>
      <c r="S1214" s="80"/>
      <c r="T1214" s="69"/>
      <c r="U1214" s="78"/>
      <c r="V1214" s="69"/>
      <c r="W1214" s="80"/>
      <c r="X1214" s="80"/>
      <c r="Y1214" s="94"/>
      <c r="Z1214" s="80"/>
      <c r="AA1214" s="80"/>
      <c r="AB1214" s="80"/>
      <c r="AC1214" s="80"/>
      <c r="AD1214" s="69"/>
      <c r="AE1214" s="69"/>
      <c r="AF1214" s="69"/>
      <c r="AG1214" s="95"/>
      <c r="AH1214" s="93"/>
      <c r="AI1214" s="81"/>
      <c r="AJ1214" s="80"/>
      <c r="AK1214" s="80"/>
      <c r="AL1214" s="78"/>
      <c r="AM1214" s="80"/>
      <c r="AN1214" s="80"/>
      <c r="AO1214" s="80"/>
      <c r="AP1214" s="80"/>
      <c r="AQ1214" s="80"/>
      <c r="AR1214" s="80"/>
      <c r="AS1214" s="78"/>
      <c r="AT1214" s="96"/>
      <c r="AU1214" s="97"/>
      <c r="AV1214" s="98"/>
      <c r="AW1214" s="99"/>
    </row>
    <row r="1215" spans="1:49">
      <c r="A1215" s="25"/>
      <c r="C1215" s="89"/>
      <c r="D1215" s="84"/>
      <c r="E1215" s="76"/>
      <c r="F1215" s="91"/>
      <c r="G1215" s="80"/>
      <c r="H1215" s="81"/>
      <c r="I1215" s="14"/>
      <c r="J1215" s="92"/>
      <c r="K1215" s="14"/>
      <c r="L1215" s="78"/>
      <c r="M1215" s="81"/>
      <c r="N1215" s="14"/>
      <c r="O1215" s="78"/>
      <c r="P1215" s="78"/>
      <c r="Q1215" s="93"/>
      <c r="R1215" s="80"/>
      <c r="S1215" s="80"/>
      <c r="T1215" s="69"/>
      <c r="U1215" s="78"/>
      <c r="V1215" s="69"/>
      <c r="W1215" s="80"/>
      <c r="X1215" s="80"/>
      <c r="Y1215" s="94"/>
      <c r="Z1215" s="80"/>
      <c r="AA1215" s="80"/>
      <c r="AB1215" s="80"/>
      <c r="AC1215" s="80"/>
      <c r="AD1215" s="69"/>
      <c r="AE1215" s="69"/>
      <c r="AF1215" s="69"/>
      <c r="AG1215" s="95"/>
      <c r="AH1215" s="93"/>
      <c r="AI1215" s="81"/>
      <c r="AJ1215" s="80"/>
      <c r="AK1215" s="80"/>
      <c r="AL1215" s="78"/>
      <c r="AM1215" s="80"/>
      <c r="AN1215" s="80"/>
      <c r="AO1215" s="80"/>
      <c r="AP1215" s="80"/>
      <c r="AQ1215" s="80"/>
      <c r="AR1215" s="80"/>
      <c r="AS1215" s="78"/>
      <c r="AT1215" s="96"/>
      <c r="AU1215" s="97"/>
      <c r="AV1215" s="98"/>
      <c r="AW1215" s="99"/>
    </row>
    <row r="1216" spans="1:49">
      <c r="A1216" s="25"/>
      <c r="C1216" s="89"/>
      <c r="D1216" s="84"/>
      <c r="E1216" s="76"/>
      <c r="F1216" s="91"/>
      <c r="G1216" s="80"/>
      <c r="H1216" s="81"/>
      <c r="I1216" s="14"/>
      <c r="J1216" s="92"/>
      <c r="K1216" s="14"/>
      <c r="L1216" s="78"/>
      <c r="M1216" s="81"/>
      <c r="N1216" s="14"/>
      <c r="O1216" s="78"/>
      <c r="P1216" s="78"/>
      <c r="Q1216" s="93"/>
      <c r="R1216" s="80"/>
      <c r="S1216" s="80"/>
      <c r="T1216" s="69"/>
      <c r="U1216" s="78"/>
      <c r="V1216" s="69"/>
      <c r="W1216" s="80"/>
      <c r="X1216" s="80"/>
      <c r="Y1216" s="94"/>
      <c r="Z1216" s="80"/>
      <c r="AA1216" s="80"/>
      <c r="AB1216" s="80"/>
      <c r="AC1216" s="80"/>
      <c r="AD1216" s="69"/>
      <c r="AE1216" s="69"/>
      <c r="AF1216" s="69"/>
      <c r="AG1216" s="95"/>
      <c r="AH1216" s="93"/>
      <c r="AI1216" s="81"/>
      <c r="AJ1216" s="80"/>
      <c r="AK1216" s="80"/>
      <c r="AL1216" s="78"/>
      <c r="AM1216" s="80"/>
      <c r="AN1216" s="80"/>
      <c r="AO1216" s="80"/>
      <c r="AP1216" s="80"/>
      <c r="AQ1216" s="80"/>
      <c r="AR1216" s="80"/>
      <c r="AS1216" s="78"/>
      <c r="AT1216" s="96"/>
      <c r="AU1216" s="97"/>
      <c r="AV1216" s="98"/>
      <c r="AW1216" s="99"/>
    </row>
    <row r="1217" spans="1:49">
      <c r="A1217" s="25"/>
      <c r="C1217" s="89"/>
      <c r="D1217" s="84"/>
      <c r="E1217" s="76"/>
      <c r="F1217" s="91"/>
      <c r="G1217" s="80"/>
      <c r="H1217" s="81"/>
      <c r="I1217" s="14"/>
      <c r="J1217" s="92"/>
      <c r="K1217" s="14"/>
      <c r="L1217" s="78"/>
      <c r="M1217" s="81"/>
      <c r="N1217" s="14"/>
      <c r="O1217" s="78"/>
      <c r="P1217" s="78"/>
      <c r="Q1217" s="93"/>
      <c r="R1217" s="80"/>
      <c r="S1217" s="80"/>
      <c r="T1217" s="69"/>
      <c r="U1217" s="78"/>
      <c r="V1217" s="69"/>
      <c r="W1217" s="80"/>
      <c r="X1217" s="80"/>
      <c r="Y1217" s="94"/>
      <c r="Z1217" s="80"/>
      <c r="AA1217" s="80"/>
      <c r="AB1217" s="80"/>
      <c r="AC1217" s="80"/>
      <c r="AD1217" s="69"/>
      <c r="AE1217" s="69"/>
      <c r="AF1217" s="69"/>
      <c r="AG1217" s="95"/>
      <c r="AH1217" s="93"/>
      <c r="AI1217" s="81"/>
      <c r="AJ1217" s="80"/>
      <c r="AK1217" s="80"/>
      <c r="AL1217" s="78"/>
      <c r="AM1217" s="80"/>
      <c r="AN1217" s="80"/>
      <c r="AO1217" s="80"/>
      <c r="AP1217" s="80"/>
      <c r="AQ1217" s="80"/>
      <c r="AR1217" s="80"/>
      <c r="AS1217" s="78"/>
      <c r="AT1217" s="96"/>
      <c r="AU1217" s="97"/>
      <c r="AV1217" s="98"/>
      <c r="AW1217" s="99"/>
    </row>
    <row r="1218" spans="1:49">
      <c r="A1218" s="25"/>
      <c r="C1218" s="89"/>
      <c r="D1218" s="84"/>
      <c r="E1218" s="76"/>
      <c r="F1218" s="91"/>
      <c r="G1218" s="80"/>
      <c r="H1218" s="81"/>
      <c r="I1218" s="14"/>
      <c r="J1218" s="92"/>
      <c r="K1218" s="14"/>
      <c r="L1218" s="78"/>
      <c r="M1218" s="81"/>
      <c r="N1218" s="14"/>
      <c r="O1218" s="78"/>
      <c r="P1218" s="78"/>
      <c r="Q1218" s="93"/>
      <c r="R1218" s="80"/>
      <c r="S1218" s="80"/>
      <c r="T1218" s="69"/>
      <c r="U1218" s="78"/>
      <c r="V1218" s="69"/>
      <c r="W1218" s="80"/>
      <c r="X1218" s="80"/>
      <c r="Y1218" s="94"/>
      <c r="Z1218" s="80"/>
      <c r="AA1218" s="80"/>
      <c r="AB1218" s="80"/>
      <c r="AC1218" s="80"/>
      <c r="AD1218" s="69"/>
      <c r="AE1218" s="69"/>
      <c r="AF1218" s="69"/>
      <c r="AG1218" s="95"/>
      <c r="AH1218" s="93"/>
      <c r="AI1218" s="81"/>
      <c r="AJ1218" s="80"/>
      <c r="AK1218" s="80"/>
      <c r="AL1218" s="78"/>
      <c r="AM1218" s="80"/>
      <c r="AN1218" s="80"/>
      <c r="AO1218" s="80"/>
      <c r="AP1218" s="80"/>
      <c r="AQ1218" s="80"/>
      <c r="AR1218" s="80"/>
      <c r="AS1218" s="78"/>
      <c r="AT1218" s="96"/>
      <c r="AU1218" s="97"/>
      <c r="AV1218" s="98"/>
      <c r="AW1218" s="99"/>
    </row>
    <row r="1219" spans="1:49">
      <c r="A1219" s="25"/>
      <c r="C1219" s="89"/>
      <c r="D1219" s="84"/>
      <c r="E1219" s="76"/>
      <c r="F1219" s="91"/>
      <c r="G1219" s="80"/>
      <c r="H1219" s="81"/>
      <c r="I1219" s="14"/>
      <c r="J1219" s="92"/>
      <c r="K1219" s="14"/>
      <c r="L1219" s="78"/>
      <c r="M1219" s="81"/>
      <c r="N1219" s="14"/>
      <c r="O1219" s="78"/>
      <c r="P1219" s="78"/>
      <c r="Q1219" s="93"/>
      <c r="R1219" s="80"/>
      <c r="S1219" s="80"/>
      <c r="T1219" s="69"/>
      <c r="U1219" s="78"/>
      <c r="V1219" s="69"/>
      <c r="W1219" s="80"/>
      <c r="X1219" s="80"/>
      <c r="Y1219" s="94"/>
      <c r="Z1219" s="80"/>
      <c r="AA1219" s="80"/>
      <c r="AB1219" s="80"/>
      <c r="AC1219" s="80"/>
      <c r="AD1219" s="69"/>
      <c r="AE1219" s="69"/>
      <c r="AF1219" s="69"/>
      <c r="AG1219" s="95"/>
      <c r="AH1219" s="93"/>
      <c r="AI1219" s="81"/>
      <c r="AJ1219" s="80"/>
      <c r="AK1219" s="80"/>
      <c r="AL1219" s="78"/>
      <c r="AM1219" s="80"/>
      <c r="AN1219" s="80"/>
      <c r="AO1219" s="80"/>
      <c r="AP1219" s="80"/>
      <c r="AQ1219" s="80"/>
      <c r="AR1219" s="80"/>
      <c r="AS1219" s="78"/>
      <c r="AT1219" s="96"/>
      <c r="AU1219" s="97"/>
      <c r="AV1219" s="98"/>
      <c r="AW1219" s="99"/>
    </row>
    <row r="1220" spans="1:49">
      <c r="A1220" s="25"/>
      <c r="C1220" s="89"/>
      <c r="D1220" s="84"/>
      <c r="E1220" s="76"/>
      <c r="F1220" s="91"/>
      <c r="G1220" s="80"/>
      <c r="H1220" s="81"/>
      <c r="I1220" s="14"/>
      <c r="J1220" s="92"/>
      <c r="K1220" s="14"/>
      <c r="L1220" s="78"/>
      <c r="M1220" s="81"/>
      <c r="N1220" s="14"/>
      <c r="O1220" s="78"/>
      <c r="P1220" s="78"/>
      <c r="Q1220" s="93"/>
      <c r="R1220" s="80"/>
      <c r="S1220" s="80"/>
      <c r="T1220" s="69"/>
      <c r="U1220" s="78"/>
      <c r="V1220" s="69"/>
      <c r="W1220" s="80"/>
      <c r="X1220" s="80"/>
      <c r="Y1220" s="94"/>
      <c r="Z1220" s="80"/>
      <c r="AA1220" s="80"/>
      <c r="AB1220" s="80"/>
      <c r="AC1220" s="80"/>
      <c r="AD1220" s="69"/>
      <c r="AE1220" s="69"/>
      <c r="AF1220" s="69"/>
      <c r="AG1220" s="95"/>
      <c r="AH1220" s="93"/>
      <c r="AI1220" s="81"/>
      <c r="AJ1220" s="80"/>
      <c r="AK1220" s="80"/>
      <c r="AL1220" s="78"/>
      <c r="AM1220" s="80"/>
      <c r="AN1220" s="80"/>
      <c r="AO1220" s="80"/>
      <c r="AP1220" s="80"/>
      <c r="AQ1220" s="80"/>
      <c r="AR1220" s="80"/>
      <c r="AS1220" s="78"/>
      <c r="AT1220" s="96"/>
      <c r="AU1220" s="97"/>
      <c r="AV1220" s="98"/>
      <c r="AW1220" s="99"/>
    </row>
    <row r="1221" spans="1:49">
      <c r="A1221" s="25"/>
      <c r="C1221" s="89"/>
      <c r="D1221" s="84"/>
      <c r="E1221" s="76"/>
      <c r="F1221" s="91"/>
      <c r="G1221" s="80"/>
      <c r="H1221" s="81"/>
      <c r="I1221" s="14"/>
      <c r="J1221" s="92"/>
      <c r="K1221" s="14"/>
      <c r="L1221" s="78"/>
      <c r="M1221" s="81"/>
      <c r="N1221" s="14"/>
      <c r="O1221" s="78"/>
      <c r="P1221" s="78"/>
      <c r="Q1221" s="93"/>
      <c r="R1221" s="80"/>
      <c r="S1221" s="80"/>
      <c r="T1221" s="69"/>
      <c r="U1221" s="78"/>
      <c r="V1221" s="69"/>
      <c r="W1221" s="80"/>
      <c r="X1221" s="80"/>
      <c r="Y1221" s="94"/>
      <c r="Z1221" s="80"/>
      <c r="AA1221" s="80"/>
      <c r="AB1221" s="80"/>
      <c r="AC1221" s="80"/>
      <c r="AD1221" s="69"/>
      <c r="AE1221" s="69"/>
      <c r="AF1221" s="69"/>
      <c r="AG1221" s="95"/>
      <c r="AH1221" s="93"/>
      <c r="AI1221" s="81"/>
      <c r="AJ1221" s="80"/>
      <c r="AK1221" s="80"/>
      <c r="AL1221" s="78"/>
      <c r="AM1221" s="80"/>
      <c r="AN1221" s="80"/>
      <c r="AO1221" s="80"/>
      <c r="AP1221" s="80"/>
      <c r="AQ1221" s="80"/>
      <c r="AR1221" s="80"/>
      <c r="AS1221" s="78"/>
      <c r="AT1221" s="96"/>
      <c r="AU1221" s="97"/>
      <c r="AV1221" s="98"/>
      <c r="AW1221" s="99"/>
    </row>
    <row r="1222" spans="1:49">
      <c r="A1222" s="25"/>
      <c r="C1222" s="89"/>
      <c r="D1222" s="84"/>
      <c r="E1222" s="76"/>
      <c r="F1222" s="91"/>
      <c r="G1222" s="80"/>
      <c r="H1222" s="81"/>
      <c r="I1222" s="14"/>
      <c r="J1222" s="92"/>
      <c r="K1222" s="14"/>
      <c r="L1222" s="78"/>
      <c r="M1222" s="81"/>
      <c r="N1222" s="14"/>
      <c r="O1222" s="78"/>
      <c r="P1222" s="78"/>
      <c r="Q1222" s="93"/>
      <c r="R1222" s="80"/>
      <c r="S1222" s="80"/>
      <c r="T1222" s="69"/>
      <c r="U1222" s="78"/>
      <c r="V1222" s="69"/>
      <c r="W1222" s="80"/>
      <c r="X1222" s="80"/>
      <c r="Y1222" s="94"/>
      <c r="Z1222" s="80"/>
      <c r="AA1222" s="80"/>
      <c r="AB1222" s="80"/>
      <c r="AC1222" s="80"/>
      <c r="AD1222" s="69"/>
      <c r="AE1222" s="69"/>
      <c r="AF1222" s="69"/>
      <c r="AG1222" s="95"/>
      <c r="AH1222" s="93"/>
      <c r="AI1222" s="81"/>
      <c r="AJ1222" s="80"/>
      <c r="AK1222" s="80"/>
      <c r="AL1222" s="78"/>
      <c r="AM1222" s="80"/>
      <c r="AN1222" s="80"/>
      <c r="AO1222" s="80"/>
      <c r="AP1222" s="80"/>
      <c r="AQ1222" s="80"/>
      <c r="AR1222" s="80"/>
      <c r="AS1222" s="78"/>
      <c r="AT1222" s="96"/>
      <c r="AU1222" s="97"/>
      <c r="AV1222" s="98"/>
      <c r="AW1222" s="99"/>
    </row>
    <row r="1223" spans="1:49">
      <c r="A1223" s="25"/>
      <c r="C1223" s="89"/>
      <c r="D1223" s="84"/>
      <c r="E1223" s="76"/>
      <c r="F1223" s="91"/>
      <c r="G1223" s="80"/>
      <c r="H1223" s="81"/>
      <c r="I1223" s="14"/>
      <c r="J1223" s="92"/>
      <c r="K1223" s="14"/>
      <c r="L1223" s="78"/>
      <c r="M1223" s="81"/>
      <c r="N1223" s="14"/>
      <c r="O1223" s="78"/>
      <c r="P1223" s="78"/>
      <c r="Q1223" s="93"/>
      <c r="R1223" s="80"/>
      <c r="S1223" s="80"/>
      <c r="T1223" s="69"/>
      <c r="U1223" s="78"/>
      <c r="V1223" s="69"/>
      <c r="W1223" s="80"/>
      <c r="X1223" s="80"/>
      <c r="Y1223" s="94"/>
      <c r="Z1223" s="80"/>
      <c r="AA1223" s="80"/>
      <c r="AB1223" s="80"/>
      <c r="AC1223" s="80"/>
      <c r="AD1223" s="69"/>
      <c r="AE1223" s="69"/>
      <c r="AF1223" s="69"/>
      <c r="AG1223" s="95"/>
      <c r="AH1223" s="93"/>
      <c r="AI1223" s="81"/>
      <c r="AJ1223" s="80"/>
      <c r="AK1223" s="80"/>
      <c r="AL1223" s="78"/>
      <c r="AM1223" s="80"/>
      <c r="AN1223" s="80"/>
      <c r="AO1223" s="80"/>
      <c r="AP1223" s="80"/>
      <c r="AQ1223" s="80"/>
      <c r="AR1223" s="80"/>
      <c r="AS1223" s="78"/>
      <c r="AT1223" s="96"/>
      <c r="AU1223" s="97"/>
      <c r="AV1223" s="98"/>
      <c r="AW1223" s="99"/>
    </row>
    <row r="1224" spans="1:49">
      <c r="A1224" s="25"/>
      <c r="C1224" s="89"/>
      <c r="D1224" s="84"/>
      <c r="E1224" s="76"/>
      <c r="F1224" s="91"/>
      <c r="G1224" s="80"/>
      <c r="H1224" s="81"/>
      <c r="I1224" s="14"/>
      <c r="J1224" s="92"/>
      <c r="K1224" s="14"/>
      <c r="L1224" s="78"/>
      <c r="M1224" s="81"/>
      <c r="N1224" s="14"/>
      <c r="O1224" s="78"/>
      <c r="P1224" s="78"/>
      <c r="Q1224" s="93"/>
      <c r="R1224" s="80"/>
      <c r="S1224" s="80"/>
      <c r="T1224" s="69"/>
      <c r="U1224" s="78"/>
      <c r="V1224" s="69"/>
      <c r="W1224" s="80"/>
      <c r="X1224" s="80"/>
      <c r="Y1224" s="94"/>
      <c r="Z1224" s="80"/>
      <c r="AA1224" s="80"/>
      <c r="AB1224" s="80"/>
      <c r="AC1224" s="80"/>
      <c r="AD1224" s="69"/>
      <c r="AE1224" s="69"/>
      <c r="AF1224" s="69"/>
      <c r="AG1224" s="95"/>
      <c r="AH1224" s="93"/>
      <c r="AI1224" s="81"/>
      <c r="AJ1224" s="80"/>
      <c r="AK1224" s="80"/>
      <c r="AL1224" s="78"/>
      <c r="AM1224" s="80"/>
      <c r="AN1224" s="80"/>
      <c r="AO1224" s="80"/>
      <c r="AP1224" s="80"/>
      <c r="AQ1224" s="80"/>
      <c r="AR1224" s="80"/>
      <c r="AS1224" s="78"/>
      <c r="AT1224" s="96"/>
      <c r="AU1224" s="97"/>
      <c r="AV1224" s="98"/>
      <c r="AW1224" s="99"/>
    </row>
    <row r="1225" spans="1:49">
      <c r="A1225" s="25"/>
      <c r="C1225" s="89"/>
      <c r="D1225" s="84"/>
      <c r="E1225" s="76"/>
      <c r="F1225" s="91"/>
      <c r="G1225" s="80"/>
      <c r="H1225" s="81"/>
      <c r="I1225" s="14"/>
      <c r="J1225" s="92"/>
      <c r="K1225" s="14"/>
      <c r="L1225" s="78"/>
      <c r="M1225" s="81"/>
      <c r="N1225" s="14"/>
      <c r="O1225" s="78"/>
      <c r="P1225" s="78"/>
      <c r="Q1225" s="93"/>
      <c r="R1225" s="80"/>
      <c r="S1225" s="80"/>
      <c r="T1225" s="69"/>
      <c r="U1225" s="78"/>
      <c r="V1225" s="69"/>
      <c r="W1225" s="80"/>
      <c r="X1225" s="80"/>
      <c r="Y1225" s="94"/>
      <c r="Z1225" s="80"/>
      <c r="AA1225" s="80"/>
      <c r="AB1225" s="80"/>
      <c r="AC1225" s="80"/>
      <c r="AD1225" s="69"/>
      <c r="AE1225" s="69"/>
      <c r="AF1225" s="69"/>
      <c r="AG1225" s="95"/>
      <c r="AH1225" s="93"/>
      <c r="AI1225" s="81"/>
      <c r="AJ1225" s="80"/>
      <c r="AK1225" s="80"/>
      <c r="AL1225" s="78"/>
      <c r="AM1225" s="80"/>
      <c r="AN1225" s="80"/>
      <c r="AO1225" s="80"/>
      <c r="AP1225" s="80"/>
      <c r="AQ1225" s="80"/>
      <c r="AR1225" s="80"/>
      <c r="AS1225" s="78"/>
      <c r="AT1225" s="96"/>
      <c r="AU1225" s="97"/>
      <c r="AV1225" s="98"/>
      <c r="AW1225" s="99"/>
    </row>
    <row r="1226" spans="1:49">
      <c r="A1226" s="25"/>
      <c r="C1226" s="89"/>
      <c r="D1226" s="84"/>
      <c r="E1226" s="76"/>
      <c r="F1226" s="91"/>
      <c r="G1226" s="80"/>
      <c r="H1226" s="81"/>
      <c r="I1226" s="14"/>
      <c r="J1226" s="92"/>
      <c r="K1226" s="14"/>
      <c r="L1226" s="78"/>
      <c r="M1226" s="81"/>
      <c r="N1226" s="14"/>
      <c r="O1226" s="78"/>
      <c r="P1226" s="78"/>
      <c r="Q1226" s="93"/>
      <c r="R1226" s="80"/>
      <c r="S1226" s="80"/>
      <c r="T1226" s="69"/>
      <c r="U1226" s="78"/>
      <c r="V1226" s="69"/>
      <c r="W1226" s="80"/>
      <c r="X1226" s="80"/>
      <c r="Y1226" s="94"/>
      <c r="Z1226" s="80"/>
      <c r="AA1226" s="80"/>
      <c r="AB1226" s="80"/>
      <c r="AC1226" s="80"/>
      <c r="AD1226" s="69"/>
      <c r="AE1226" s="69"/>
      <c r="AF1226" s="69"/>
      <c r="AG1226" s="95"/>
      <c r="AH1226" s="93"/>
      <c r="AI1226" s="81"/>
      <c r="AJ1226" s="80"/>
      <c r="AK1226" s="80"/>
      <c r="AL1226" s="78"/>
      <c r="AM1226" s="80"/>
      <c r="AN1226" s="80"/>
      <c r="AO1226" s="80"/>
      <c r="AP1226" s="80"/>
      <c r="AQ1226" s="80"/>
      <c r="AR1226" s="80"/>
      <c r="AS1226" s="78"/>
      <c r="AT1226" s="96"/>
      <c r="AU1226" s="97"/>
      <c r="AV1226" s="98"/>
      <c r="AW1226" s="99"/>
    </row>
    <row r="1227" spans="1:49">
      <c r="A1227" s="25"/>
      <c r="C1227" s="89"/>
      <c r="D1227" s="84"/>
      <c r="E1227" s="76"/>
      <c r="F1227" s="91"/>
      <c r="G1227" s="80"/>
      <c r="H1227" s="81"/>
      <c r="I1227" s="14"/>
      <c r="J1227" s="92"/>
      <c r="K1227" s="14"/>
      <c r="L1227" s="78"/>
      <c r="M1227" s="81"/>
      <c r="N1227" s="14"/>
      <c r="O1227" s="78"/>
      <c r="P1227" s="78"/>
      <c r="Q1227" s="93"/>
      <c r="R1227" s="80"/>
      <c r="S1227" s="80"/>
      <c r="T1227" s="69"/>
      <c r="U1227" s="78"/>
      <c r="V1227" s="69"/>
      <c r="W1227" s="80"/>
      <c r="X1227" s="80"/>
      <c r="Y1227" s="94"/>
      <c r="Z1227" s="80"/>
      <c r="AA1227" s="80"/>
      <c r="AB1227" s="80"/>
      <c r="AC1227" s="80"/>
      <c r="AD1227" s="69"/>
      <c r="AE1227" s="69"/>
      <c r="AF1227" s="69"/>
      <c r="AG1227" s="95"/>
      <c r="AH1227" s="93"/>
      <c r="AI1227" s="81"/>
      <c r="AJ1227" s="80"/>
      <c r="AK1227" s="80"/>
      <c r="AL1227" s="78"/>
      <c r="AM1227" s="80"/>
      <c r="AN1227" s="80"/>
      <c r="AO1227" s="80"/>
      <c r="AP1227" s="80"/>
      <c r="AQ1227" s="80"/>
      <c r="AR1227" s="80"/>
      <c r="AS1227" s="78"/>
      <c r="AT1227" s="96"/>
      <c r="AU1227" s="97"/>
      <c r="AV1227" s="98"/>
      <c r="AW1227" s="99"/>
    </row>
    <row r="1228" spans="1:49">
      <c r="A1228" s="25"/>
      <c r="C1228" s="89"/>
      <c r="D1228" s="84"/>
      <c r="E1228" s="76"/>
      <c r="F1228" s="91"/>
      <c r="G1228" s="80"/>
      <c r="H1228" s="81"/>
      <c r="I1228" s="14"/>
      <c r="J1228" s="92"/>
      <c r="K1228" s="14"/>
      <c r="L1228" s="78"/>
      <c r="M1228" s="81"/>
      <c r="N1228" s="14"/>
      <c r="O1228" s="78"/>
      <c r="P1228" s="78"/>
      <c r="Q1228" s="93"/>
      <c r="R1228" s="80"/>
      <c r="S1228" s="80"/>
      <c r="T1228" s="69"/>
      <c r="U1228" s="78"/>
      <c r="V1228" s="69"/>
      <c r="W1228" s="80"/>
      <c r="X1228" s="80"/>
      <c r="Y1228" s="94"/>
      <c r="Z1228" s="80"/>
      <c r="AA1228" s="80"/>
      <c r="AB1228" s="80"/>
      <c r="AC1228" s="80"/>
      <c r="AD1228" s="69"/>
      <c r="AE1228" s="69"/>
      <c r="AF1228" s="69"/>
      <c r="AG1228" s="95"/>
      <c r="AH1228" s="93"/>
      <c r="AI1228" s="81"/>
      <c r="AJ1228" s="80"/>
      <c r="AK1228" s="80"/>
      <c r="AL1228" s="78"/>
      <c r="AM1228" s="80"/>
      <c r="AN1228" s="80"/>
      <c r="AO1228" s="80"/>
      <c r="AP1228" s="80"/>
      <c r="AQ1228" s="80"/>
      <c r="AR1228" s="80"/>
      <c r="AS1228" s="78"/>
      <c r="AT1228" s="96"/>
      <c r="AU1228" s="97"/>
      <c r="AV1228" s="98"/>
      <c r="AW1228" s="99"/>
    </row>
    <row r="1229" spans="1:49">
      <c r="A1229" s="25"/>
      <c r="C1229" s="89"/>
      <c r="D1229" s="84"/>
      <c r="E1229" s="76"/>
      <c r="F1229" s="91"/>
      <c r="G1229" s="80"/>
      <c r="H1229" s="81"/>
      <c r="I1229" s="14"/>
      <c r="J1229" s="92"/>
      <c r="K1229" s="14"/>
      <c r="L1229" s="78"/>
      <c r="M1229" s="81"/>
      <c r="N1229" s="14"/>
      <c r="O1229" s="78"/>
      <c r="P1229" s="78"/>
      <c r="Q1229" s="93"/>
      <c r="R1229" s="80"/>
      <c r="S1229" s="80"/>
      <c r="T1229" s="69"/>
      <c r="U1229" s="78"/>
      <c r="V1229" s="69"/>
      <c r="W1229" s="80"/>
      <c r="X1229" s="80"/>
      <c r="Y1229" s="94"/>
      <c r="Z1229" s="80"/>
      <c r="AA1229" s="80"/>
      <c r="AB1229" s="80"/>
      <c r="AC1229" s="80"/>
      <c r="AD1229" s="69"/>
      <c r="AE1229" s="69"/>
      <c r="AF1229" s="69"/>
      <c r="AG1229" s="95"/>
      <c r="AH1229" s="93"/>
      <c r="AI1229" s="81"/>
      <c r="AJ1229" s="80"/>
      <c r="AK1229" s="80"/>
      <c r="AL1229" s="78"/>
      <c r="AM1229" s="80"/>
      <c r="AN1229" s="80"/>
      <c r="AO1229" s="80"/>
      <c r="AP1229" s="80"/>
      <c r="AQ1229" s="80"/>
      <c r="AR1229" s="80"/>
      <c r="AS1229" s="78"/>
      <c r="AT1229" s="96"/>
      <c r="AU1229" s="97"/>
      <c r="AV1229" s="98"/>
      <c r="AW1229" s="99"/>
    </row>
    <row r="1230" spans="1:49">
      <c r="A1230" s="25"/>
      <c r="C1230" s="89"/>
      <c r="D1230" s="84"/>
      <c r="E1230" s="76"/>
      <c r="F1230" s="91"/>
      <c r="G1230" s="80"/>
      <c r="H1230" s="81"/>
      <c r="I1230" s="14"/>
      <c r="J1230" s="92"/>
      <c r="K1230" s="14"/>
      <c r="L1230" s="78"/>
      <c r="M1230" s="81"/>
      <c r="N1230" s="14"/>
      <c r="O1230" s="78"/>
      <c r="P1230" s="78"/>
      <c r="Q1230" s="93"/>
      <c r="R1230" s="80"/>
      <c r="S1230" s="80"/>
      <c r="T1230" s="69"/>
      <c r="U1230" s="78"/>
      <c r="V1230" s="69"/>
      <c r="W1230" s="80"/>
      <c r="X1230" s="80"/>
      <c r="Y1230" s="94"/>
      <c r="Z1230" s="80"/>
      <c r="AA1230" s="80"/>
      <c r="AB1230" s="80"/>
      <c r="AC1230" s="80"/>
      <c r="AD1230" s="69"/>
      <c r="AE1230" s="69"/>
      <c r="AF1230" s="69"/>
      <c r="AG1230" s="95"/>
      <c r="AH1230" s="93"/>
      <c r="AI1230" s="81"/>
      <c r="AJ1230" s="80"/>
      <c r="AK1230" s="80"/>
      <c r="AL1230" s="78"/>
      <c r="AM1230" s="80"/>
      <c r="AN1230" s="80"/>
      <c r="AO1230" s="80"/>
      <c r="AP1230" s="80"/>
      <c r="AQ1230" s="80"/>
      <c r="AR1230" s="80"/>
      <c r="AS1230" s="78"/>
      <c r="AT1230" s="96"/>
      <c r="AU1230" s="97"/>
      <c r="AV1230" s="98"/>
      <c r="AW1230" s="99"/>
    </row>
    <row r="1231" spans="1:49">
      <c r="A1231" s="25"/>
      <c r="C1231" s="89"/>
      <c r="D1231" s="84"/>
      <c r="E1231" s="76"/>
      <c r="F1231" s="91"/>
      <c r="G1231" s="80"/>
      <c r="H1231" s="81"/>
      <c r="I1231" s="14"/>
      <c r="J1231" s="92"/>
      <c r="K1231" s="14"/>
      <c r="L1231" s="78"/>
      <c r="M1231" s="81"/>
      <c r="N1231" s="14"/>
      <c r="O1231" s="78"/>
      <c r="P1231" s="78"/>
      <c r="Q1231" s="93"/>
      <c r="R1231" s="80"/>
      <c r="S1231" s="80"/>
      <c r="T1231" s="69"/>
      <c r="U1231" s="78"/>
      <c r="V1231" s="69"/>
      <c r="W1231" s="80"/>
      <c r="X1231" s="80"/>
      <c r="Y1231" s="94"/>
      <c r="Z1231" s="80"/>
      <c r="AA1231" s="80"/>
      <c r="AB1231" s="80"/>
      <c r="AC1231" s="80"/>
      <c r="AD1231" s="69"/>
      <c r="AE1231" s="69"/>
      <c r="AF1231" s="69"/>
      <c r="AG1231" s="95"/>
      <c r="AH1231" s="93"/>
      <c r="AI1231" s="81"/>
      <c r="AJ1231" s="80"/>
      <c r="AK1231" s="80"/>
      <c r="AL1231" s="78"/>
      <c r="AM1231" s="80"/>
      <c r="AN1231" s="80"/>
      <c r="AO1231" s="80"/>
      <c r="AP1231" s="80"/>
      <c r="AQ1231" s="80"/>
      <c r="AR1231" s="80"/>
      <c r="AS1231" s="78"/>
      <c r="AT1231" s="96"/>
      <c r="AU1231" s="97"/>
      <c r="AV1231" s="98"/>
      <c r="AW1231" s="99"/>
    </row>
    <row r="1232" spans="1:49">
      <c r="A1232" s="25"/>
      <c r="C1232" s="89"/>
      <c r="D1232" s="84"/>
      <c r="E1232" s="76"/>
      <c r="F1232" s="91"/>
      <c r="G1232" s="80"/>
      <c r="H1232" s="81"/>
      <c r="I1232" s="14"/>
      <c r="J1232" s="92"/>
      <c r="K1232" s="14"/>
      <c r="L1232" s="78"/>
      <c r="M1232" s="81"/>
      <c r="N1232" s="14"/>
      <c r="O1232" s="78"/>
      <c r="P1232" s="78"/>
      <c r="Q1232" s="93"/>
      <c r="R1232" s="80"/>
      <c r="S1232" s="80"/>
      <c r="T1232" s="69"/>
      <c r="U1232" s="78"/>
      <c r="V1232" s="69"/>
      <c r="W1232" s="80"/>
      <c r="X1232" s="80"/>
      <c r="Y1232" s="94"/>
      <c r="Z1232" s="80"/>
      <c r="AA1232" s="80"/>
      <c r="AB1232" s="80"/>
      <c r="AC1232" s="80"/>
      <c r="AD1232" s="69"/>
      <c r="AE1232" s="69"/>
      <c r="AF1232" s="69"/>
      <c r="AG1232" s="95"/>
      <c r="AH1232" s="93"/>
      <c r="AI1232" s="81"/>
      <c r="AJ1232" s="80"/>
      <c r="AK1232" s="80"/>
      <c r="AL1232" s="78"/>
      <c r="AM1232" s="80"/>
      <c r="AN1232" s="80"/>
      <c r="AO1232" s="80"/>
      <c r="AP1232" s="80"/>
      <c r="AQ1232" s="80"/>
      <c r="AR1232" s="80"/>
      <c r="AS1232" s="78"/>
      <c r="AT1232" s="96"/>
      <c r="AU1232" s="97"/>
      <c r="AV1232" s="98"/>
      <c r="AW1232" s="99"/>
    </row>
    <row r="1233" spans="1:49">
      <c r="A1233" s="25"/>
      <c r="C1233" s="89"/>
      <c r="D1233" s="84"/>
      <c r="E1233" s="76"/>
      <c r="F1233" s="91"/>
      <c r="G1233" s="80"/>
      <c r="H1233" s="81"/>
      <c r="I1233" s="14"/>
      <c r="J1233" s="92"/>
      <c r="K1233" s="14"/>
      <c r="L1233" s="78"/>
      <c r="M1233" s="81"/>
      <c r="N1233" s="14"/>
      <c r="O1233" s="78"/>
      <c r="P1233" s="78"/>
      <c r="Q1233" s="93"/>
      <c r="R1233" s="80"/>
      <c r="S1233" s="80"/>
      <c r="T1233" s="69"/>
      <c r="U1233" s="78"/>
      <c r="V1233" s="69"/>
      <c r="W1233" s="80"/>
      <c r="X1233" s="80"/>
      <c r="Y1233" s="94"/>
      <c r="Z1233" s="80"/>
      <c r="AA1233" s="80"/>
      <c r="AB1233" s="80"/>
      <c r="AC1233" s="80"/>
      <c r="AD1233" s="69"/>
      <c r="AE1233" s="69"/>
      <c r="AF1233" s="69"/>
      <c r="AG1233" s="95"/>
      <c r="AH1233" s="93"/>
      <c r="AI1233" s="81"/>
      <c r="AJ1233" s="80"/>
      <c r="AK1233" s="80"/>
      <c r="AL1233" s="78"/>
      <c r="AM1233" s="80"/>
      <c r="AN1233" s="80"/>
      <c r="AO1233" s="80"/>
      <c r="AP1233" s="80"/>
      <c r="AQ1233" s="80"/>
      <c r="AR1233" s="80"/>
      <c r="AS1233" s="78"/>
      <c r="AT1233" s="96"/>
      <c r="AU1233" s="97"/>
      <c r="AV1233" s="98"/>
      <c r="AW1233" s="99"/>
    </row>
    <row r="1234" spans="1:49">
      <c r="A1234" s="25"/>
      <c r="C1234" s="89"/>
      <c r="D1234" s="84"/>
      <c r="E1234" s="76"/>
      <c r="F1234" s="91"/>
      <c r="G1234" s="80"/>
      <c r="H1234" s="81"/>
      <c r="I1234" s="14"/>
      <c r="J1234" s="92"/>
      <c r="K1234" s="14"/>
      <c r="L1234" s="78"/>
      <c r="M1234" s="81"/>
      <c r="N1234" s="14"/>
      <c r="O1234" s="78"/>
      <c r="P1234" s="78"/>
      <c r="Q1234" s="93"/>
      <c r="R1234" s="80"/>
      <c r="S1234" s="80"/>
      <c r="T1234" s="69"/>
      <c r="U1234" s="78"/>
      <c r="V1234" s="69"/>
      <c r="W1234" s="80"/>
      <c r="X1234" s="80"/>
      <c r="Y1234" s="94"/>
      <c r="Z1234" s="80"/>
      <c r="AA1234" s="80"/>
      <c r="AB1234" s="80"/>
      <c r="AC1234" s="80"/>
      <c r="AD1234" s="69"/>
      <c r="AE1234" s="69"/>
      <c r="AF1234" s="69"/>
      <c r="AG1234" s="95"/>
      <c r="AH1234" s="93"/>
      <c r="AI1234" s="81"/>
      <c r="AJ1234" s="80"/>
      <c r="AK1234" s="80"/>
      <c r="AL1234" s="78"/>
      <c r="AM1234" s="80"/>
      <c r="AN1234" s="80"/>
      <c r="AO1234" s="80"/>
      <c r="AP1234" s="80"/>
      <c r="AQ1234" s="80"/>
      <c r="AR1234" s="80"/>
      <c r="AS1234" s="78"/>
      <c r="AT1234" s="96"/>
      <c r="AU1234" s="97"/>
      <c r="AV1234" s="98"/>
      <c r="AW1234" s="99"/>
    </row>
    <row r="1235" spans="1:49">
      <c r="A1235" s="25"/>
      <c r="C1235" s="89"/>
      <c r="D1235" s="84"/>
      <c r="E1235" s="76"/>
      <c r="F1235" s="91"/>
      <c r="G1235" s="80"/>
      <c r="H1235" s="81"/>
      <c r="I1235" s="14"/>
      <c r="J1235" s="92"/>
      <c r="K1235" s="14"/>
      <c r="L1235" s="78"/>
      <c r="M1235" s="81"/>
      <c r="N1235" s="14"/>
      <c r="O1235" s="78"/>
      <c r="P1235" s="78"/>
      <c r="Q1235" s="93"/>
      <c r="R1235" s="80"/>
      <c r="S1235" s="80"/>
      <c r="T1235" s="69"/>
      <c r="U1235" s="78"/>
      <c r="V1235" s="69"/>
      <c r="W1235" s="80"/>
      <c r="X1235" s="80"/>
      <c r="Y1235" s="94"/>
      <c r="Z1235" s="80"/>
      <c r="AA1235" s="80"/>
      <c r="AB1235" s="80"/>
      <c r="AC1235" s="80"/>
      <c r="AD1235" s="69"/>
      <c r="AE1235" s="69"/>
      <c r="AF1235" s="69"/>
      <c r="AG1235" s="95"/>
      <c r="AH1235" s="93"/>
      <c r="AI1235" s="81"/>
      <c r="AJ1235" s="80"/>
      <c r="AK1235" s="80"/>
      <c r="AL1235" s="78"/>
      <c r="AM1235" s="80"/>
      <c r="AN1235" s="80"/>
      <c r="AO1235" s="80"/>
      <c r="AP1235" s="80"/>
      <c r="AQ1235" s="80"/>
      <c r="AR1235" s="80"/>
      <c r="AS1235" s="78"/>
      <c r="AT1235" s="96"/>
      <c r="AU1235" s="97"/>
      <c r="AV1235" s="98"/>
      <c r="AW1235" s="99"/>
    </row>
    <row r="1236" spans="1:49">
      <c r="A1236" s="25"/>
      <c r="C1236" s="89"/>
      <c r="D1236" s="84"/>
      <c r="E1236" s="76"/>
      <c r="F1236" s="91"/>
      <c r="G1236" s="80"/>
      <c r="H1236" s="81"/>
      <c r="I1236" s="14"/>
      <c r="J1236" s="92"/>
      <c r="K1236" s="14"/>
      <c r="L1236" s="78"/>
      <c r="M1236" s="81"/>
      <c r="N1236" s="14"/>
      <c r="O1236" s="78"/>
      <c r="P1236" s="78"/>
      <c r="Q1236" s="93"/>
      <c r="R1236" s="80"/>
      <c r="S1236" s="80"/>
      <c r="T1236" s="69"/>
      <c r="U1236" s="78"/>
      <c r="V1236" s="69"/>
      <c r="W1236" s="80"/>
      <c r="X1236" s="80"/>
      <c r="Y1236" s="94"/>
      <c r="Z1236" s="80"/>
      <c r="AA1236" s="80"/>
      <c r="AB1236" s="80"/>
      <c r="AC1236" s="80"/>
      <c r="AD1236" s="69"/>
      <c r="AE1236" s="69"/>
      <c r="AF1236" s="69"/>
      <c r="AG1236" s="95"/>
      <c r="AH1236" s="93"/>
      <c r="AI1236" s="81"/>
      <c r="AJ1236" s="80"/>
      <c r="AK1236" s="80"/>
      <c r="AL1236" s="78"/>
      <c r="AM1236" s="80"/>
      <c r="AN1236" s="80"/>
      <c r="AO1236" s="80"/>
      <c r="AP1236" s="80"/>
      <c r="AQ1236" s="80"/>
      <c r="AR1236" s="80"/>
      <c r="AS1236" s="78"/>
      <c r="AT1236" s="96"/>
      <c r="AU1236" s="97"/>
      <c r="AV1236" s="98"/>
      <c r="AW1236" s="99"/>
    </row>
    <row r="1237" spans="1:49">
      <c r="A1237" s="25"/>
      <c r="C1237" s="89"/>
      <c r="D1237" s="84"/>
      <c r="E1237" s="76"/>
      <c r="F1237" s="91"/>
      <c r="G1237" s="80"/>
      <c r="H1237" s="81"/>
      <c r="I1237" s="14"/>
      <c r="J1237" s="92"/>
      <c r="K1237" s="14"/>
      <c r="L1237" s="78"/>
      <c r="M1237" s="81"/>
      <c r="N1237" s="14"/>
      <c r="O1237" s="78"/>
      <c r="P1237" s="78"/>
      <c r="Q1237" s="93"/>
      <c r="R1237" s="80"/>
      <c r="S1237" s="80"/>
      <c r="T1237" s="69"/>
      <c r="U1237" s="78"/>
      <c r="V1237" s="69"/>
      <c r="W1237" s="80"/>
      <c r="X1237" s="80"/>
      <c r="Y1237" s="94"/>
      <c r="Z1237" s="80"/>
      <c r="AA1237" s="80"/>
      <c r="AB1237" s="80"/>
      <c r="AC1237" s="80"/>
      <c r="AD1237" s="69"/>
      <c r="AE1237" s="69"/>
      <c r="AF1237" s="69"/>
      <c r="AG1237" s="95"/>
      <c r="AH1237" s="93"/>
      <c r="AI1237" s="81"/>
      <c r="AJ1237" s="80"/>
      <c r="AK1237" s="80"/>
      <c r="AL1237" s="78"/>
      <c r="AM1237" s="80"/>
      <c r="AN1237" s="80"/>
      <c r="AO1237" s="80"/>
      <c r="AP1237" s="80"/>
      <c r="AQ1237" s="80"/>
      <c r="AR1237" s="80"/>
      <c r="AS1237" s="78"/>
      <c r="AT1237" s="96"/>
      <c r="AU1237" s="97"/>
      <c r="AV1237" s="98"/>
      <c r="AW1237" s="99"/>
    </row>
    <row r="1238" spans="1:49">
      <c r="A1238" s="25"/>
      <c r="C1238" s="89"/>
      <c r="D1238" s="84"/>
      <c r="E1238" s="76"/>
      <c r="F1238" s="91"/>
      <c r="G1238" s="80"/>
      <c r="H1238" s="81"/>
      <c r="I1238" s="14"/>
      <c r="J1238" s="92"/>
      <c r="K1238" s="14"/>
      <c r="L1238" s="78"/>
      <c r="M1238" s="81"/>
      <c r="N1238" s="14"/>
      <c r="O1238" s="78"/>
      <c r="P1238" s="78"/>
      <c r="Q1238" s="93"/>
      <c r="R1238" s="80"/>
      <c r="S1238" s="80"/>
      <c r="T1238" s="69"/>
      <c r="U1238" s="78"/>
      <c r="V1238" s="69"/>
      <c r="W1238" s="80"/>
      <c r="X1238" s="80"/>
      <c r="Y1238" s="94"/>
      <c r="Z1238" s="80"/>
      <c r="AA1238" s="80"/>
      <c r="AB1238" s="80"/>
      <c r="AC1238" s="80"/>
      <c r="AD1238" s="69"/>
      <c r="AE1238" s="69"/>
      <c r="AF1238" s="69"/>
      <c r="AG1238" s="95"/>
      <c r="AH1238" s="93"/>
      <c r="AI1238" s="81"/>
      <c r="AJ1238" s="80"/>
      <c r="AK1238" s="80"/>
      <c r="AL1238" s="78"/>
      <c r="AM1238" s="80"/>
      <c r="AN1238" s="80"/>
      <c r="AO1238" s="80"/>
      <c r="AP1238" s="80"/>
      <c r="AQ1238" s="80"/>
      <c r="AR1238" s="80"/>
      <c r="AS1238" s="78"/>
      <c r="AT1238" s="96"/>
      <c r="AU1238" s="97"/>
      <c r="AV1238" s="98"/>
      <c r="AW1238" s="99"/>
    </row>
    <row r="1239" spans="1:49">
      <c r="A1239" s="25"/>
      <c r="C1239" s="89"/>
      <c r="D1239" s="84"/>
      <c r="E1239" s="76"/>
      <c r="F1239" s="91"/>
      <c r="G1239" s="80"/>
      <c r="H1239" s="81"/>
      <c r="I1239" s="14"/>
      <c r="J1239" s="92"/>
      <c r="K1239" s="14"/>
      <c r="L1239" s="78"/>
      <c r="M1239" s="81"/>
      <c r="N1239" s="14"/>
      <c r="O1239" s="78"/>
      <c r="P1239" s="78"/>
      <c r="Q1239" s="93"/>
      <c r="R1239" s="80"/>
      <c r="S1239" s="80"/>
      <c r="T1239" s="69"/>
      <c r="U1239" s="78"/>
      <c r="V1239" s="69"/>
      <c r="W1239" s="80"/>
      <c r="X1239" s="80"/>
      <c r="Y1239" s="94"/>
      <c r="Z1239" s="80"/>
      <c r="AA1239" s="80"/>
      <c r="AB1239" s="80"/>
      <c r="AC1239" s="80"/>
      <c r="AD1239" s="69"/>
      <c r="AE1239" s="69"/>
      <c r="AF1239" s="69"/>
      <c r="AG1239" s="95"/>
      <c r="AH1239" s="93"/>
      <c r="AI1239" s="81"/>
      <c r="AJ1239" s="80"/>
      <c r="AK1239" s="80"/>
      <c r="AL1239" s="78"/>
      <c r="AM1239" s="80"/>
      <c r="AN1239" s="80"/>
      <c r="AO1239" s="80"/>
      <c r="AP1239" s="80"/>
      <c r="AQ1239" s="80"/>
      <c r="AR1239" s="80"/>
      <c r="AS1239" s="78"/>
      <c r="AT1239" s="96"/>
      <c r="AU1239" s="97"/>
      <c r="AV1239" s="98"/>
      <c r="AW1239" s="99"/>
    </row>
    <row r="1240" spans="1:49">
      <c r="A1240" s="25"/>
      <c r="C1240" s="89"/>
      <c r="D1240" s="84"/>
      <c r="E1240" s="76"/>
      <c r="F1240" s="91"/>
      <c r="G1240" s="80"/>
      <c r="H1240" s="81"/>
      <c r="I1240" s="14"/>
      <c r="J1240" s="92"/>
      <c r="K1240" s="14"/>
      <c r="L1240" s="78"/>
      <c r="M1240" s="81"/>
      <c r="N1240" s="14"/>
      <c r="O1240" s="78"/>
      <c r="P1240" s="78"/>
      <c r="Q1240" s="93"/>
      <c r="R1240" s="80"/>
      <c r="S1240" s="80"/>
      <c r="T1240" s="69"/>
      <c r="U1240" s="78"/>
      <c r="V1240" s="69"/>
      <c r="W1240" s="80"/>
      <c r="X1240" s="80"/>
      <c r="Y1240" s="94"/>
      <c r="Z1240" s="80"/>
      <c r="AA1240" s="80"/>
      <c r="AB1240" s="80"/>
      <c r="AC1240" s="80"/>
      <c r="AD1240" s="69"/>
      <c r="AE1240" s="69"/>
      <c r="AF1240" s="69"/>
      <c r="AG1240" s="95"/>
      <c r="AH1240" s="93"/>
      <c r="AI1240" s="81"/>
      <c r="AJ1240" s="80"/>
      <c r="AK1240" s="80"/>
      <c r="AL1240" s="78"/>
      <c r="AM1240" s="80"/>
      <c r="AN1240" s="80"/>
      <c r="AO1240" s="80"/>
      <c r="AP1240" s="80"/>
      <c r="AQ1240" s="80"/>
      <c r="AR1240" s="80"/>
      <c r="AS1240" s="78"/>
      <c r="AT1240" s="96"/>
      <c r="AU1240" s="97"/>
      <c r="AV1240" s="98"/>
      <c r="AW1240" s="99"/>
    </row>
    <row r="1241" spans="1:49">
      <c r="A1241" s="25"/>
      <c r="C1241" s="89"/>
      <c r="D1241" s="84"/>
      <c r="E1241" s="76"/>
      <c r="F1241" s="91"/>
      <c r="G1241" s="80"/>
      <c r="H1241" s="81"/>
      <c r="I1241" s="14"/>
      <c r="J1241" s="92"/>
      <c r="K1241" s="14"/>
      <c r="L1241" s="78"/>
      <c r="M1241" s="81"/>
      <c r="N1241" s="14"/>
      <c r="O1241" s="78"/>
      <c r="P1241" s="78"/>
      <c r="Q1241" s="93"/>
      <c r="R1241" s="80"/>
      <c r="S1241" s="80"/>
      <c r="T1241" s="69"/>
      <c r="U1241" s="78"/>
      <c r="V1241" s="69"/>
      <c r="W1241" s="80"/>
      <c r="X1241" s="80"/>
      <c r="Y1241" s="94"/>
      <c r="Z1241" s="80"/>
      <c r="AA1241" s="80"/>
      <c r="AB1241" s="80"/>
      <c r="AC1241" s="80"/>
      <c r="AD1241" s="69"/>
      <c r="AE1241" s="69"/>
      <c r="AF1241" s="69"/>
      <c r="AG1241" s="95"/>
      <c r="AH1241" s="93"/>
      <c r="AI1241" s="81"/>
      <c r="AJ1241" s="80"/>
      <c r="AK1241" s="80"/>
      <c r="AL1241" s="78"/>
      <c r="AM1241" s="80"/>
      <c r="AN1241" s="80"/>
      <c r="AO1241" s="80"/>
      <c r="AP1241" s="80"/>
      <c r="AQ1241" s="80"/>
      <c r="AR1241" s="80"/>
      <c r="AS1241" s="78"/>
      <c r="AT1241" s="96"/>
      <c r="AU1241" s="97"/>
      <c r="AV1241" s="98"/>
      <c r="AW1241" s="99"/>
    </row>
    <row r="1242" spans="1:49">
      <c r="A1242" s="25"/>
      <c r="C1242" s="89"/>
      <c r="D1242" s="84"/>
      <c r="E1242" s="76"/>
      <c r="F1242" s="91"/>
      <c r="G1242" s="80"/>
      <c r="H1242" s="81"/>
      <c r="I1242" s="14"/>
      <c r="J1242" s="92"/>
      <c r="K1242" s="14"/>
      <c r="L1242" s="78"/>
      <c r="M1242" s="81"/>
      <c r="N1242" s="14"/>
      <c r="O1242" s="78"/>
      <c r="P1242" s="78"/>
      <c r="Q1242" s="93"/>
      <c r="R1242" s="80"/>
      <c r="S1242" s="80"/>
      <c r="T1242" s="69"/>
      <c r="U1242" s="78"/>
      <c r="V1242" s="69"/>
      <c r="W1242" s="80"/>
      <c r="X1242" s="80"/>
      <c r="Y1242" s="94"/>
      <c r="Z1242" s="80"/>
      <c r="AA1242" s="80"/>
      <c r="AB1242" s="80"/>
      <c r="AC1242" s="80"/>
      <c r="AD1242" s="69"/>
      <c r="AE1242" s="69"/>
      <c r="AF1242" s="69"/>
      <c r="AG1242" s="95"/>
      <c r="AH1242" s="93"/>
      <c r="AI1242" s="81"/>
      <c r="AJ1242" s="80"/>
      <c r="AK1242" s="80"/>
      <c r="AL1242" s="78"/>
      <c r="AM1242" s="80"/>
      <c r="AN1242" s="80"/>
      <c r="AO1242" s="80"/>
      <c r="AP1242" s="80"/>
      <c r="AQ1242" s="80"/>
      <c r="AR1242" s="80"/>
      <c r="AS1242" s="78"/>
      <c r="AT1242" s="96"/>
      <c r="AU1242" s="97"/>
      <c r="AV1242" s="98"/>
      <c r="AW1242" s="99"/>
    </row>
    <row r="1243" spans="1:49">
      <c r="A1243" s="25"/>
      <c r="C1243" s="89"/>
      <c r="D1243" s="84"/>
      <c r="E1243" s="76"/>
      <c r="F1243" s="91"/>
      <c r="G1243" s="80"/>
      <c r="H1243" s="81"/>
      <c r="I1243" s="14"/>
      <c r="J1243" s="92"/>
      <c r="K1243" s="14"/>
      <c r="L1243" s="78"/>
      <c r="M1243" s="81"/>
      <c r="N1243" s="14"/>
      <c r="O1243" s="78"/>
      <c r="P1243" s="78"/>
      <c r="Q1243" s="93"/>
      <c r="R1243" s="80"/>
      <c r="S1243" s="80"/>
      <c r="T1243" s="69"/>
      <c r="U1243" s="78"/>
      <c r="V1243" s="69"/>
      <c r="W1243" s="80"/>
      <c r="X1243" s="80"/>
      <c r="Y1243" s="94"/>
      <c r="Z1243" s="80"/>
      <c r="AA1243" s="80"/>
      <c r="AB1243" s="80"/>
      <c r="AC1243" s="80"/>
      <c r="AD1243" s="69"/>
      <c r="AE1243" s="69"/>
      <c r="AF1243" s="69"/>
      <c r="AG1243" s="95"/>
      <c r="AH1243" s="93"/>
      <c r="AI1243" s="81"/>
      <c r="AJ1243" s="80"/>
      <c r="AK1243" s="80"/>
      <c r="AL1243" s="78"/>
      <c r="AM1243" s="80"/>
      <c r="AN1243" s="80"/>
      <c r="AO1243" s="80"/>
      <c r="AP1243" s="80"/>
      <c r="AQ1243" s="80"/>
      <c r="AR1243" s="80"/>
      <c r="AS1243" s="78"/>
      <c r="AT1243" s="96"/>
      <c r="AU1243" s="97"/>
      <c r="AV1243" s="98"/>
      <c r="AW1243" s="99"/>
    </row>
    <row r="1244" spans="1:49">
      <c r="A1244" s="25"/>
      <c r="C1244" s="89"/>
      <c r="D1244" s="84"/>
      <c r="E1244" s="76"/>
      <c r="F1244" s="91"/>
      <c r="G1244" s="80"/>
      <c r="H1244" s="81"/>
      <c r="I1244" s="14"/>
      <c r="J1244" s="92"/>
      <c r="K1244" s="14"/>
      <c r="L1244" s="78"/>
      <c r="M1244" s="81"/>
      <c r="N1244" s="14"/>
      <c r="O1244" s="78"/>
      <c r="P1244" s="78"/>
      <c r="Q1244" s="93"/>
      <c r="R1244" s="80"/>
      <c r="S1244" s="80"/>
      <c r="T1244" s="69"/>
      <c r="U1244" s="78"/>
      <c r="V1244" s="69"/>
      <c r="W1244" s="80"/>
      <c r="X1244" s="80"/>
      <c r="Y1244" s="94"/>
      <c r="Z1244" s="80"/>
      <c r="AA1244" s="80"/>
      <c r="AB1244" s="80"/>
      <c r="AC1244" s="80"/>
      <c r="AD1244" s="69"/>
      <c r="AE1244" s="69"/>
      <c r="AF1244" s="69"/>
      <c r="AG1244" s="95"/>
      <c r="AH1244" s="93"/>
      <c r="AI1244" s="81"/>
      <c r="AJ1244" s="80"/>
      <c r="AK1244" s="80"/>
      <c r="AL1244" s="78"/>
      <c r="AM1244" s="80"/>
      <c r="AN1244" s="80"/>
      <c r="AO1244" s="80"/>
      <c r="AP1244" s="80"/>
      <c r="AQ1244" s="80"/>
      <c r="AR1244" s="80"/>
      <c r="AS1244" s="78"/>
      <c r="AT1244" s="96"/>
      <c r="AU1244" s="97"/>
      <c r="AV1244" s="98"/>
      <c r="AW1244" s="99"/>
    </row>
    <row r="1245" spans="1:49">
      <c r="A1245" s="25"/>
      <c r="C1245" s="89"/>
      <c r="D1245" s="84"/>
      <c r="E1245" s="76"/>
      <c r="F1245" s="91"/>
      <c r="G1245" s="80"/>
      <c r="H1245" s="81"/>
      <c r="I1245" s="14"/>
      <c r="J1245" s="92"/>
      <c r="K1245" s="14"/>
      <c r="L1245" s="78"/>
      <c r="M1245" s="81"/>
      <c r="N1245" s="14"/>
      <c r="O1245" s="78"/>
      <c r="P1245" s="78"/>
      <c r="Q1245" s="93"/>
      <c r="R1245" s="80"/>
      <c r="S1245" s="80"/>
      <c r="T1245" s="69"/>
      <c r="U1245" s="78"/>
      <c r="V1245" s="69"/>
      <c r="W1245" s="80"/>
      <c r="X1245" s="80"/>
      <c r="Y1245" s="94"/>
      <c r="Z1245" s="80"/>
      <c r="AA1245" s="80"/>
      <c r="AB1245" s="80"/>
      <c r="AC1245" s="80"/>
      <c r="AD1245" s="69"/>
      <c r="AE1245" s="69"/>
      <c r="AF1245" s="69"/>
      <c r="AG1245" s="95"/>
      <c r="AH1245" s="93"/>
      <c r="AI1245" s="81"/>
      <c r="AJ1245" s="80"/>
      <c r="AK1245" s="80"/>
      <c r="AL1245" s="78"/>
      <c r="AM1245" s="80"/>
      <c r="AN1245" s="80"/>
      <c r="AO1245" s="80"/>
      <c r="AP1245" s="80"/>
      <c r="AQ1245" s="80"/>
      <c r="AR1245" s="80"/>
      <c r="AS1245" s="78"/>
      <c r="AT1245" s="96"/>
      <c r="AU1245" s="97"/>
      <c r="AV1245" s="98"/>
      <c r="AW1245" s="99"/>
    </row>
    <row r="1246" spans="1:49">
      <c r="A1246" s="25"/>
      <c r="C1246" s="89"/>
      <c r="D1246" s="84"/>
      <c r="E1246" s="76"/>
      <c r="F1246" s="91"/>
      <c r="G1246" s="80"/>
      <c r="H1246" s="81"/>
      <c r="I1246" s="14"/>
      <c r="J1246" s="92"/>
      <c r="K1246" s="14"/>
      <c r="L1246" s="78"/>
      <c r="M1246" s="81"/>
      <c r="N1246" s="14"/>
      <c r="O1246" s="78"/>
      <c r="P1246" s="78"/>
      <c r="Q1246" s="93"/>
      <c r="R1246" s="80"/>
      <c r="S1246" s="80"/>
      <c r="T1246" s="69"/>
      <c r="U1246" s="78"/>
      <c r="V1246" s="69"/>
      <c r="W1246" s="80"/>
      <c r="X1246" s="80"/>
      <c r="Y1246" s="94"/>
      <c r="Z1246" s="80"/>
      <c r="AA1246" s="80"/>
      <c r="AB1246" s="80"/>
      <c r="AC1246" s="80"/>
      <c r="AD1246" s="69"/>
      <c r="AE1246" s="69"/>
      <c r="AF1246" s="69"/>
      <c r="AG1246" s="95"/>
      <c r="AH1246" s="93"/>
      <c r="AI1246" s="81"/>
      <c r="AJ1246" s="80"/>
      <c r="AK1246" s="80"/>
      <c r="AL1246" s="78"/>
      <c r="AM1246" s="80"/>
      <c r="AN1246" s="80"/>
      <c r="AO1246" s="80"/>
      <c r="AP1246" s="80"/>
      <c r="AQ1246" s="80"/>
      <c r="AR1246" s="80"/>
      <c r="AS1246" s="78"/>
      <c r="AT1246" s="96"/>
      <c r="AU1246" s="97"/>
      <c r="AV1246" s="98"/>
      <c r="AW1246" s="99"/>
    </row>
    <row r="1247" spans="1:49">
      <c r="A1247" s="25"/>
      <c r="C1247" s="89"/>
      <c r="D1247" s="84"/>
      <c r="E1247" s="76"/>
      <c r="F1247" s="91"/>
      <c r="G1247" s="80"/>
      <c r="H1247" s="81"/>
      <c r="I1247" s="14"/>
      <c r="J1247" s="92"/>
      <c r="K1247" s="14"/>
      <c r="L1247" s="78"/>
      <c r="M1247" s="81"/>
      <c r="N1247" s="14"/>
      <c r="O1247" s="78"/>
      <c r="P1247" s="78"/>
      <c r="Q1247" s="93"/>
      <c r="R1247" s="80"/>
      <c r="S1247" s="80"/>
      <c r="T1247" s="69"/>
      <c r="U1247" s="78"/>
      <c r="V1247" s="69"/>
      <c r="W1247" s="80"/>
      <c r="X1247" s="80"/>
      <c r="Y1247" s="94"/>
      <c r="Z1247" s="80"/>
      <c r="AA1247" s="80"/>
      <c r="AB1247" s="80"/>
      <c r="AC1247" s="80"/>
      <c r="AD1247" s="69"/>
      <c r="AE1247" s="69"/>
      <c r="AF1247" s="69"/>
      <c r="AG1247" s="95"/>
      <c r="AH1247" s="93"/>
      <c r="AI1247" s="81"/>
      <c r="AJ1247" s="80"/>
      <c r="AK1247" s="80"/>
      <c r="AL1247" s="78"/>
      <c r="AM1247" s="80"/>
      <c r="AN1247" s="80"/>
      <c r="AO1247" s="80"/>
      <c r="AP1247" s="80"/>
      <c r="AQ1247" s="80"/>
      <c r="AR1247" s="80"/>
      <c r="AS1247" s="78"/>
      <c r="AT1247" s="96"/>
      <c r="AU1247" s="97"/>
      <c r="AV1247" s="98"/>
      <c r="AW1247" s="99"/>
    </row>
    <row r="1248" spans="1:49">
      <c r="A1248" s="25"/>
      <c r="C1248" s="89"/>
      <c r="D1248" s="84"/>
      <c r="E1248" s="76"/>
      <c r="F1248" s="91"/>
      <c r="G1248" s="80"/>
      <c r="H1248" s="81"/>
      <c r="I1248" s="14"/>
      <c r="J1248" s="92"/>
      <c r="K1248" s="14"/>
      <c r="L1248" s="78"/>
      <c r="M1248" s="81"/>
      <c r="N1248" s="14"/>
      <c r="O1248" s="78"/>
      <c r="P1248" s="78"/>
      <c r="Q1248" s="93"/>
      <c r="R1248" s="80"/>
      <c r="S1248" s="80"/>
      <c r="T1248" s="69"/>
      <c r="U1248" s="78"/>
      <c r="V1248" s="69"/>
      <c r="W1248" s="80"/>
      <c r="X1248" s="80"/>
      <c r="Y1248" s="94"/>
      <c r="Z1248" s="80"/>
      <c r="AA1248" s="80"/>
      <c r="AB1248" s="80"/>
      <c r="AC1248" s="80"/>
      <c r="AD1248" s="69"/>
      <c r="AE1248" s="69"/>
      <c r="AF1248" s="69"/>
      <c r="AG1248" s="95"/>
      <c r="AH1248" s="93"/>
      <c r="AI1248" s="81"/>
      <c r="AJ1248" s="80"/>
      <c r="AK1248" s="80"/>
      <c r="AL1248" s="78"/>
      <c r="AM1248" s="80"/>
      <c r="AN1248" s="80"/>
      <c r="AO1248" s="80"/>
      <c r="AP1248" s="80"/>
      <c r="AQ1248" s="80"/>
      <c r="AR1248" s="80"/>
      <c r="AS1248" s="78"/>
      <c r="AT1248" s="96"/>
      <c r="AU1248" s="97"/>
      <c r="AV1248" s="98"/>
      <c r="AW1248" s="99"/>
    </row>
    <row r="1249" spans="1:49">
      <c r="A1249" s="25"/>
      <c r="C1249" s="89"/>
      <c r="D1249" s="84"/>
      <c r="E1249" s="76"/>
      <c r="F1249" s="91"/>
      <c r="G1249" s="80"/>
      <c r="H1249" s="81"/>
      <c r="I1249" s="14"/>
      <c r="J1249" s="92"/>
      <c r="K1249" s="14"/>
      <c r="L1249" s="78"/>
      <c r="M1249" s="81"/>
      <c r="N1249" s="14"/>
      <c r="O1249" s="78"/>
      <c r="P1249" s="78"/>
      <c r="Q1249" s="93"/>
      <c r="R1249" s="80"/>
      <c r="S1249" s="80"/>
      <c r="T1249" s="69"/>
      <c r="U1249" s="78"/>
      <c r="V1249" s="69"/>
      <c r="W1249" s="80"/>
      <c r="X1249" s="80"/>
      <c r="Y1249" s="94"/>
      <c r="Z1249" s="80"/>
      <c r="AA1249" s="80"/>
      <c r="AB1249" s="80"/>
      <c r="AC1249" s="80"/>
      <c r="AD1249" s="69"/>
      <c r="AE1249" s="69"/>
      <c r="AF1249" s="69"/>
      <c r="AG1249" s="95"/>
      <c r="AH1249" s="93"/>
      <c r="AI1249" s="81"/>
      <c r="AJ1249" s="80"/>
      <c r="AK1249" s="80"/>
      <c r="AL1249" s="78"/>
      <c r="AM1249" s="80"/>
      <c r="AN1249" s="80"/>
      <c r="AO1249" s="80"/>
      <c r="AP1249" s="80"/>
      <c r="AQ1249" s="80"/>
      <c r="AR1249" s="80"/>
      <c r="AS1249" s="78"/>
      <c r="AT1249" s="96"/>
      <c r="AU1249" s="97"/>
      <c r="AV1249" s="98"/>
      <c r="AW1249" s="99"/>
    </row>
    <row r="1250" spans="1:49">
      <c r="A1250" s="25"/>
      <c r="C1250" s="89"/>
      <c r="D1250" s="84"/>
      <c r="E1250" s="76"/>
      <c r="F1250" s="91"/>
      <c r="G1250" s="80"/>
      <c r="H1250" s="81"/>
      <c r="I1250" s="14"/>
      <c r="J1250" s="92"/>
      <c r="K1250" s="14"/>
      <c r="L1250" s="78"/>
      <c r="M1250" s="81"/>
      <c r="N1250" s="14"/>
      <c r="O1250" s="78"/>
      <c r="P1250" s="78"/>
      <c r="Q1250" s="93"/>
      <c r="R1250" s="80"/>
      <c r="S1250" s="80"/>
      <c r="T1250" s="69"/>
      <c r="U1250" s="78"/>
      <c r="V1250" s="69"/>
      <c r="W1250" s="80"/>
      <c r="X1250" s="80"/>
      <c r="Y1250" s="94"/>
      <c r="Z1250" s="80"/>
      <c r="AA1250" s="80"/>
      <c r="AB1250" s="80"/>
      <c r="AC1250" s="80"/>
      <c r="AD1250" s="69"/>
      <c r="AE1250" s="69"/>
      <c r="AF1250" s="69"/>
      <c r="AG1250" s="95"/>
      <c r="AH1250" s="93"/>
      <c r="AI1250" s="81"/>
      <c r="AJ1250" s="80"/>
      <c r="AK1250" s="80"/>
      <c r="AL1250" s="78"/>
      <c r="AM1250" s="80"/>
      <c r="AN1250" s="80"/>
      <c r="AO1250" s="80"/>
      <c r="AP1250" s="80"/>
      <c r="AQ1250" s="80"/>
      <c r="AR1250" s="80"/>
      <c r="AS1250" s="78"/>
      <c r="AT1250" s="96"/>
      <c r="AU1250" s="97"/>
      <c r="AV1250" s="98"/>
      <c r="AW1250" s="99"/>
    </row>
    <row r="1251" spans="1:49">
      <c r="A1251" s="25"/>
      <c r="C1251" s="89"/>
      <c r="D1251" s="84"/>
      <c r="E1251" s="76"/>
      <c r="F1251" s="91"/>
      <c r="G1251" s="80"/>
      <c r="H1251" s="81"/>
      <c r="I1251" s="14"/>
      <c r="J1251" s="92"/>
      <c r="K1251" s="14"/>
      <c r="L1251" s="78"/>
      <c r="M1251" s="81"/>
      <c r="N1251" s="14"/>
      <c r="O1251" s="78"/>
      <c r="P1251" s="78"/>
      <c r="Q1251" s="93"/>
      <c r="R1251" s="80"/>
      <c r="S1251" s="80"/>
      <c r="T1251" s="69"/>
      <c r="U1251" s="78"/>
      <c r="V1251" s="69"/>
      <c r="W1251" s="80"/>
      <c r="X1251" s="80"/>
      <c r="Y1251" s="94"/>
      <c r="Z1251" s="80"/>
      <c r="AA1251" s="80"/>
      <c r="AB1251" s="80"/>
      <c r="AC1251" s="80"/>
      <c r="AD1251" s="69"/>
      <c r="AE1251" s="69"/>
      <c r="AF1251" s="69"/>
      <c r="AG1251" s="95"/>
      <c r="AH1251" s="93"/>
      <c r="AI1251" s="81"/>
      <c r="AJ1251" s="80"/>
      <c r="AK1251" s="80"/>
      <c r="AL1251" s="78"/>
      <c r="AM1251" s="80"/>
      <c r="AN1251" s="80"/>
      <c r="AO1251" s="80"/>
      <c r="AP1251" s="80"/>
      <c r="AQ1251" s="80"/>
      <c r="AR1251" s="80"/>
      <c r="AS1251" s="78"/>
      <c r="AT1251" s="96"/>
      <c r="AU1251" s="97"/>
      <c r="AV1251" s="98"/>
      <c r="AW1251" s="99"/>
    </row>
    <row r="1252" spans="1:49">
      <c r="A1252" s="25"/>
      <c r="C1252" s="89"/>
      <c r="D1252" s="84"/>
      <c r="E1252" s="76"/>
      <c r="F1252" s="91"/>
      <c r="G1252" s="80"/>
      <c r="H1252" s="81"/>
      <c r="I1252" s="14"/>
      <c r="J1252" s="92"/>
      <c r="K1252" s="14"/>
      <c r="L1252" s="78"/>
      <c r="M1252" s="81"/>
      <c r="N1252" s="14"/>
      <c r="O1252" s="78"/>
      <c r="P1252" s="78"/>
      <c r="Q1252" s="93"/>
      <c r="R1252" s="80"/>
      <c r="S1252" s="80"/>
      <c r="T1252" s="69"/>
      <c r="U1252" s="78"/>
      <c r="V1252" s="69"/>
      <c r="W1252" s="80"/>
      <c r="X1252" s="80"/>
      <c r="Y1252" s="94"/>
      <c r="Z1252" s="80"/>
      <c r="AA1252" s="80"/>
      <c r="AB1252" s="80"/>
      <c r="AC1252" s="80"/>
      <c r="AD1252" s="69"/>
      <c r="AE1252" s="69"/>
      <c r="AF1252" s="69"/>
      <c r="AG1252" s="95"/>
      <c r="AH1252" s="93"/>
      <c r="AI1252" s="81"/>
      <c r="AJ1252" s="80"/>
      <c r="AK1252" s="80"/>
      <c r="AL1252" s="78"/>
      <c r="AM1252" s="80"/>
      <c r="AN1252" s="80"/>
      <c r="AO1252" s="80"/>
      <c r="AP1252" s="80"/>
      <c r="AQ1252" s="80"/>
      <c r="AR1252" s="80"/>
      <c r="AS1252" s="78"/>
      <c r="AT1252" s="96"/>
      <c r="AU1252" s="97"/>
      <c r="AV1252" s="98"/>
      <c r="AW1252" s="99"/>
    </row>
    <row r="1253" spans="1:49">
      <c r="A1253" s="25"/>
      <c r="C1253" s="89"/>
      <c r="D1253" s="84"/>
      <c r="E1253" s="76"/>
      <c r="F1253" s="91"/>
      <c r="G1253" s="80"/>
      <c r="H1253" s="81"/>
      <c r="I1253" s="14"/>
      <c r="J1253" s="92"/>
      <c r="K1253" s="14"/>
      <c r="L1253" s="78"/>
      <c r="M1253" s="81"/>
      <c r="N1253" s="14"/>
      <c r="O1253" s="78"/>
      <c r="P1253" s="78"/>
      <c r="Q1253" s="93"/>
      <c r="R1253" s="80"/>
      <c r="S1253" s="80"/>
      <c r="T1253" s="69"/>
      <c r="U1253" s="78"/>
      <c r="V1253" s="69"/>
      <c r="W1253" s="80"/>
      <c r="X1253" s="80"/>
      <c r="Y1253" s="94"/>
      <c r="Z1253" s="80"/>
      <c r="AA1253" s="80"/>
      <c r="AB1253" s="80"/>
      <c r="AC1253" s="80"/>
      <c r="AD1253" s="69"/>
      <c r="AE1253" s="69"/>
      <c r="AF1253" s="69"/>
      <c r="AG1253" s="95"/>
      <c r="AH1253" s="93"/>
      <c r="AI1253" s="81"/>
      <c r="AJ1253" s="80"/>
      <c r="AK1253" s="80"/>
      <c r="AL1253" s="78"/>
      <c r="AM1253" s="80"/>
      <c r="AN1253" s="80"/>
      <c r="AO1253" s="80"/>
      <c r="AP1253" s="80"/>
      <c r="AQ1253" s="80"/>
      <c r="AR1253" s="80"/>
      <c r="AS1253" s="78"/>
      <c r="AT1253" s="96"/>
      <c r="AU1253" s="97"/>
      <c r="AV1253" s="98"/>
      <c r="AW1253" s="99"/>
    </row>
    <row r="1254" spans="1:49">
      <c r="A1254" s="25"/>
      <c r="C1254" s="89"/>
      <c r="D1254" s="84"/>
      <c r="E1254" s="76"/>
      <c r="F1254" s="91"/>
      <c r="G1254" s="80"/>
      <c r="H1254" s="81"/>
      <c r="I1254" s="14"/>
      <c r="J1254" s="92"/>
      <c r="K1254" s="14"/>
      <c r="L1254" s="78"/>
      <c r="M1254" s="81"/>
      <c r="N1254" s="14"/>
      <c r="O1254" s="78"/>
      <c r="P1254" s="78"/>
      <c r="Q1254" s="93"/>
      <c r="R1254" s="80"/>
      <c r="S1254" s="80"/>
      <c r="T1254" s="69"/>
      <c r="U1254" s="78"/>
      <c r="V1254" s="69"/>
      <c r="W1254" s="80"/>
      <c r="X1254" s="80"/>
      <c r="Y1254" s="94"/>
      <c r="Z1254" s="80"/>
      <c r="AA1254" s="80"/>
      <c r="AB1254" s="80"/>
      <c r="AC1254" s="80"/>
      <c r="AD1254" s="69"/>
      <c r="AE1254" s="69"/>
      <c r="AF1254" s="69"/>
      <c r="AG1254" s="95"/>
      <c r="AH1254" s="93"/>
      <c r="AI1254" s="81"/>
      <c r="AJ1254" s="80"/>
      <c r="AK1254" s="80"/>
      <c r="AL1254" s="78"/>
      <c r="AM1254" s="80"/>
      <c r="AN1254" s="80"/>
      <c r="AO1254" s="80"/>
      <c r="AP1254" s="80"/>
      <c r="AQ1254" s="80"/>
      <c r="AR1254" s="80"/>
      <c r="AS1254" s="78"/>
      <c r="AT1254" s="96"/>
      <c r="AU1254" s="97"/>
      <c r="AV1254" s="98"/>
      <c r="AW1254" s="99"/>
    </row>
    <row r="1255" spans="1:49">
      <c r="A1255" s="25"/>
      <c r="C1255" s="89"/>
      <c r="D1255" s="84"/>
      <c r="E1255" s="76"/>
      <c r="F1255" s="91"/>
      <c r="G1255" s="80"/>
      <c r="H1255" s="81"/>
      <c r="I1255" s="14"/>
      <c r="J1255" s="92"/>
      <c r="K1255" s="14"/>
      <c r="L1255" s="78"/>
      <c r="M1255" s="81"/>
      <c r="N1255" s="14"/>
      <c r="O1255" s="78"/>
      <c r="P1255" s="78"/>
      <c r="Q1255" s="93"/>
      <c r="R1255" s="80"/>
      <c r="S1255" s="80"/>
      <c r="T1255" s="69"/>
      <c r="U1255" s="78"/>
      <c r="V1255" s="69"/>
      <c r="W1255" s="80"/>
      <c r="X1255" s="80"/>
      <c r="Y1255" s="94"/>
      <c r="Z1255" s="80"/>
      <c r="AA1255" s="80"/>
      <c r="AB1255" s="80"/>
      <c r="AC1255" s="80"/>
      <c r="AD1255" s="69"/>
      <c r="AE1255" s="69"/>
      <c r="AF1255" s="69"/>
      <c r="AG1255" s="95"/>
      <c r="AH1255" s="93"/>
      <c r="AI1255" s="81"/>
      <c r="AJ1255" s="80"/>
      <c r="AK1255" s="80"/>
      <c r="AL1255" s="78"/>
      <c r="AM1255" s="80"/>
      <c r="AN1255" s="80"/>
      <c r="AO1255" s="80"/>
      <c r="AP1255" s="80"/>
      <c r="AQ1255" s="80"/>
      <c r="AR1255" s="80"/>
      <c r="AS1255" s="78"/>
      <c r="AT1255" s="96"/>
      <c r="AU1255" s="97"/>
      <c r="AV1255" s="98"/>
      <c r="AW1255" s="99"/>
    </row>
    <row r="1256" spans="1:49">
      <c r="A1256" s="25"/>
      <c r="C1256" s="89"/>
      <c r="D1256" s="84"/>
      <c r="E1256" s="76"/>
      <c r="F1256" s="91"/>
      <c r="G1256" s="80"/>
      <c r="H1256" s="81"/>
      <c r="I1256" s="14"/>
      <c r="J1256" s="92"/>
      <c r="K1256" s="14"/>
      <c r="L1256" s="78"/>
      <c r="M1256" s="81"/>
      <c r="N1256" s="14"/>
      <c r="O1256" s="78"/>
      <c r="P1256" s="78"/>
      <c r="Q1256" s="93"/>
      <c r="R1256" s="80"/>
      <c r="S1256" s="80"/>
      <c r="T1256" s="69"/>
      <c r="U1256" s="78"/>
      <c r="V1256" s="69"/>
      <c r="W1256" s="80"/>
      <c r="X1256" s="80"/>
      <c r="Y1256" s="94"/>
      <c r="Z1256" s="80"/>
      <c r="AA1256" s="80"/>
      <c r="AB1256" s="80"/>
      <c r="AC1256" s="80"/>
      <c r="AD1256" s="69"/>
      <c r="AE1256" s="69"/>
      <c r="AF1256" s="69"/>
      <c r="AG1256" s="95"/>
      <c r="AH1256" s="93"/>
      <c r="AI1256" s="81"/>
      <c r="AJ1256" s="80"/>
      <c r="AK1256" s="80"/>
      <c r="AL1256" s="78"/>
      <c r="AM1256" s="80"/>
      <c r="AN1256" s="80"/>
      <c r="AO1256" s="80"/>
      <c r="AP1256" s="80"/>
      <c r="AQ1256" s="80"/>
      <c r="AR1256" s="80"/>
      <c r="AS1256" s="78"/>
      <c r="AT1256" s="96"/>
      <c r="AU1256" s="97"/>
      <c r="AV1256" s="98"/>
      <c r="AW1256" s="99"/>
    </row>
    <row r="1257" spans="1:49">
      <c r="A1257" s="25"/>
      <c r="C1257" s="89"/>
      <c r="D1257" s="84"/>
      <c r="E1257" s="76"/>
      <c r="F1257" s="91"/>
      <c r="G1257" s="80"/>
      <c r="H1257" s="81"/>
      <c r="I1257" s="14"/>
      <c r="J1257" s="92"/>
      <c r="K1257" s="14"/>
      <c r="L1257" s="78"/>
      <c r="M1257" s="81"/>
      <c r="N1257" s="14"/>
      <c r="O1257" s="78"/>
      <c r="P1257" s="78"/>
      <c r="Q1257" s="93"/>
      <c r="R1257" s="80"/>
      <c r="S1257" s="80"/>
      <c r="T1257" s="69"/>
      <c r="U1257" s="78"/>
      <c r="V1257" s="69"/>
      <c r="W1257" s="80"/>
      <c r="X1257" s="80"/>
      <c r="Y1257" s="94"/>
      <c r="Z1257" s="80"/>
      <c r="AA1257" s="80"/>
      <c r="AB1257" s="80"/>
      <c r="AC1257" s="80"/>
      <c r="AD1257" s="69"/>
      <c r="AE1257" s="69"/>
      <c r="AF1257" s="69"/>
      <c r="AG1257" s="95"/>
      <c r="AH1257" s="93"/>
      <c r="AI1257" s="81"/>
      <c r="AJ1257" s="80"/>
      <c r="AK1257" s="80"/>
      <c r="AL1257" s="78"/>
      <c r="AM1257" s="80"/>
      <c r="AN1257" s="80"/>
      <c r="AO1257" s="80"/>
      <c r="AP1257" s="80"/>
      <c r="AQ1257" s="80"/>
      <c r="AR1257" s="80"/>
      <c r="AS1257" s="78"/>
      <c r="AT1257" s="96"/>
      <c r="AU1257" s="97"/>
      <c r="AV1257" s="98"/>
      <c r="AW1257" s="99"/>
    </row>
    <row r="1258" spans="1:49">
      <c r="A1258" s="25"/>
      <c r="C1258" s="89"/>
      <c r="D1258" s="84"/>
      <c r="E1258" s="76"/>
      <c r="F1258" s="91"/>
      <c r="G1258" s="80"/>
      <c r="H1258" s="81"/>
      <c r="I1258" s="14"/>
      <c r="J1258" s="92"/>
      <c r="K1258" s="14"/>
      <c r="L1258" s="78"/>
      <c r="M1258" s="81"/>
      <c r="N1258" s="14"/>
      <c r="O1258" s="78"/>
      <c r="P1258" s="78"/>
      <c r="Q1258" s="93"/>
      <c r="R1258" s="80"/>
      <c r="S1258" s="80"/>
      <c r="T1258" s="69"/>
      <c r="U1258" s="78"/>
      <c r="V1258" s="69"/>
      <c r="W1258" s="80"/>
      <c r="X1258" s="80"/>
      <c r="Y1258" s="94"/>
      <c r="Z1258" s="80"/>
      <c r="AA1258" s="80"/>
      <c r="AB1258" s="80"/>
      <c r="AC1258" s="80"/>
      <c r="AD1258" s="69"/>
      <c r="AE1258" s="69"/>
      <c r="AF1258" s="69"/>
      <c r="AG1258" s="95"/>
      <c r="AH1258" s="93"/>
      <c r="AI1258" s="81"/>
      <c r="AJ1258" s="80"/>
      <c r="AK1258" s="80"/>
      <c r="AL1258" s="78"/>
      <c r="AM1258" s="80"/>
      <c r="AN1258" s="80"/>
      <c r="AO1258" s="80"/>
      <c r="AP1258" s="80"/>
      <c r="AQ1258" s="80"/>
      <c r="AR1258" s="80"/>
      <c r="AS1258" s="78"/>
      <c r="AT1258" s="96"/>
      <c r="AU1258" s="97"/>
      <c r="AV1258" s="98"/>
      <c r="AW1258" s="99"/>
    </row>
    <row r="1259" spans="1:49">
      <c r="A1259" s="25"/>
      <c r="C1259" s="89"/>
      <c r="D1259" s="84"/>
      <c r="E1259" s="76"/>
      <c r="F1259" s="91"/>
      <c r="G1259" s="80"/>
      <c r="H1259" s="81"/>
      <c r="I1259" s="14"/>
      <c r="J1259" s="92"/>
      <c r="K1259" s="14"/>
      <c r="L1259" s="78"/>
      <c r="M1259" s="81"/>
      <c r="N1259" s="14"/>
      <c r="O1259" s="78"/>
      <c r="P1259" s="78"/>
      <c r="Q1259" s="93"/>
      <c r="R1259" s="80"/>
      <c r="S1259" s="80"/>
      <c r="T1259" s="69"/>
      <c r="U1259" s="78"/>
      <c r="V1259" s="69"/>
      <c r="W1259" s="80"/>
      <c r="X1259" s="80"/>
      <c r="Y1259" s="94"/>
      <c r="Z1259" s="80"/>
      <c r="AA1259" s="80"/>
      <c r="AB1259" s="80"/>
      <c r="AC1259" s="80"/>
      <c r="AD1259" s="69"/>
      <c r="AE1259" s="69"/>
      <c r="AF1259" s="69"/>
      <c r="AG1259" s="95"/>
      <c r="AH1259" s="93"/>
      <c r="AI1259" s="81"/>
      <c r="AJ1259" s="80"/>
      <c r="AK1259" s="80"/>
      <c r="AL1259" s="78"/>
      <c r="AM1259" s="80"/>
      <c r="AN1259" s="80"/>
      <c r="AO1259" s="80"/>
      <c r="AP1259" s="80"/>
      <c r="AQ1259" s="80"/>
      <c r="AR1259" s="80"/>
      <c r="AS1259" s="78"/>
      <c r="AT1259" s="96"/>
      <c r="AU1259" s="97"/>
      <c r="AV1259" s="98"/>
      <c r="AW1259" s="99"/>
    </row>
    <row r="1260" spans="1:49">
      <c r="A1260" s="25"/>
      <c r="C1260" s="89"/>
      <c r="D1260" s="84"/>
      <c r="E1260" s="76"/>
      <c r="F1260" s="91"/>
      <c r="G1260" s="80"/>
      <c r="H1260" s="81"/>
      <c r="I1260" s="14"/>
      <c r="J1260" s="92"/>
      <c r="K1260" s="14"/>
      <c r="L1260" s="78"/>
      <c r="M1260" s="81"/>
      <c r="N1260" s="14"/>
      <c r="O1260" s="78"/>
      <c r="P1260" s="78"/>
      <c r="Q1260" s="93"/>
      <c r="R1260" s="80"/>
      <c r="S1260" s="80"/>
      <c r="T1260" s="69"/>
      <c r="U1260" s="78"/>
      <c r="V1260" s="69"/>
      <c r="W1260" s="80"/>
      <c r="X1260" s="80"/>
      <c r="Y1260" s="94"/>
      <c r="Z1260" s="80"/>
      <c r="AA1260" s="80"/>
      <c r="AB1260" s="80"/>
      <c r="AC1260" s="80"/>
      <c r="AD1260" s="69"/>
      <c r="AE1260" s="69"/>
      <c r="AF1260" s="69"/>
      <c r="AG1260" s="95"/>
      <c r="AH1260" s="93"/>
      <c r="AI1260" s="81"/>
      <c r="AJ1260" s="80"/>
      <c r="AK1260" s="80"/>
      <c r="AL1260" s="78"/>
      <c r="AM1260" s="80"/>
      <c r="AN1260" s="80"/>
      <c r="AO1260" s="80"/>
      <c r="AP1260" s="80"/>
      <c r="AQ1260" s="80"/>
      <c r="AR1260" s="80"/>
      <c r="AS1260" s="78"/>
      <c r="AT1260" s="96"/>
      <c r="AU1260" s="97"/>
      <c r="AV1260" s="98"/>
      <c r="AW1260" s="99"/>
    </row>
    <row r="1261" spans="1:49">
      <c r="A1261" s="25"/>
      <c r="C1261" s="89"/>
      <c r="D1261" s="84"/>
      <c r="E1261" s="76"/>
      <c r="F1261" s="91"/>
      <c r="G1261" s="80"/>
      <c r="H1261" s="81"/>
      <c r="I1261" s="14"/>
      <c r="J1261" s="92"/>
      <c r="K1261" s="14"/>
      <c r="L1261" s="78"/>
      <c r="M1261" s="81"/>
      <c r="N1261" s="14"/>
      <c r="O1261" s="78"/>
      <c r="P1261" s="78"/>
      <c r="Q1261" s="93"/>
      <c r="R1261" s="80"/>
      <c r="S1261" s="80"/>
      <c r="T1261" s="69"/>
      <c r="U1261" s="78"/>
      <c r="V1261" s="69"/>
      <c r="W1261" s="80"/>
      <c r="X1261" s="80"/>
      <c r="Y1261" s="94"/>
      <c r="Z1261" s="80"/>
      <c r="AA1261" s="80"/>
      <c r="AB1261" s="80"/>
      <c r="AC1261" s="80"/>
      <c r="AD1261" s="69"/>
      <c r="AE1261" s="69"/>
      <c r="AF1261" s="69"/>
      <c r="AG1261" s="95"/>
      <c r="AH1261" s="93"/>
      <c r="AI1261" s="81"/>
      <c r="AJ1261" s="80"/>
      <c r="AK1261" s="80"/>
      <c r="AL1261" s="78"/>
      <c r="AM1261" s="80"/>
      <c r="AN1261" s="80"/>
      <c r="AO1261" s="80"/>
      <c r="AP1261" s="80"/>
      <c r="AQ1261" s="80"/>
      <c r="AR1261" s="80"/>
      <c r="AS1261" s="78"/>
      <c r="AT1261" s="96"/>
      <c r="AU1261" s="97"/>
      <c r="AV1261" s="98"/>
      <c r="AW1261" s="99"/>
    </row>
    <row r="1262" spans="1:49">
      <c r="A1262" s="25"/>
      <c r="C1262" s="89"/>
      <c r="D1262" s="84"/>
      <c r="E1262" s="76"/>
      <c r="F1262" s="91"/>
      <c r="G1262" s="80"/>
      <c r="H1262" s="81"/>
      <c r="I1262" s="14"/>
      <c r="J1262" s="92"/>
      <c r="K1262" s="14"/>
      <c r="L1262" s="78"/>
      <c r="M1262" s="81"/>
      <c r="N1262" s="14"/>
      <c r="O1262" s="78"/>
      <c r="P1262" s="78"/>
      <c r="Q1262" s="93"/>
      <c r="R1262" s="80"/>
      <c r="S1262" s="80"/>
      <c r="T1262" s="69"/>
      <c r="U1262" s="78"/>
      <c r="V1262" s="69"/>
      <c r="W1262" s="80"/>
      <c r="X1262" s="80"/>
      <c r="Y1262" s="94"/>
      <c r="Z1262" s="80"/>
      <c r="AA1262" s="80"/>
      <c r="AB1262" s="80"/>
      <c r="AC1262" s="80"/>
      <c r="AD1262" s="69"/>
      <c r="AE1262" s="69"/>
      <c r="AF1262" s="69"/>
      <c r="AG1262" s="95"/>
      <c r="AH1262" s="93"/>
      <c r="AI1262" s="81"/>
      <c r="AJ1262" s="80"/>
      <c r="AK1262" s="80"/>
      <c r="AL1262" s="78"/>
      <c r="AM1262" s="80"/>
      <c r="AN1262" s="80"/>
      <c r="AO1262" s="80"/>
      <c r="AP1262" s="80"/>
      <c r="AQ1262" s="80"/>
      <c r="AR1262" s="80"/>
      <c r="AS1262" s="78"/>
      <c r="AT1262" s="96"/>
      <c r="AU1262" s="97"/>
      <c r="AV1262" s="98"/>
      <c r="AW1262" s="99"/>
    </row>
    <row r="1263" spans="1:49">
      <c r="A1263" s="25"/>
      <c r="C1263" s="89"/>
      <c r="D1263" s="84"/>
      <c r="E1263" s="76"/>
      <c r="F1263" s="91"/>
      <c r="G1263" s="80"/>
      <c r="H1263" s="81"/>
      <c r="I1263" s="14"/>
      <c r="J1263" s="92"/>
      <c r="K1263" s="14"/>
      <c r="L1263" s="78"/>
      <c r="M1263" s="81"/>
      <c r="N1263" s="14"/>
      <c r="O1263" s="78"/>
      <c r="P1263" s="78"/>
      <c r="Q1263" s="93"/>
      <c r="R1263" s="80"/>
      <c r="S1263" s="80"/>
      <c r="T1263" s="69"/>
      <c r="U1263" s="78"/>
      <c r="V1263" s="69"/>
      <c r="W1263" s="80"/>
      <c r="X1263" s="80"/>
      <c r="Y1263" s="94"/>
      <c r="Z1263" s="80"/>
      <c r="AA1263" s="80"/>
      <c r="AB1263" s="80"/>
      <c r="AC1263" s="80"/>
      <c r="AD1263" s="69"/>
      <c r="AE1263" s="69"/>
      <c r="AF1263" s="69"/>
      <c r="AG1263" s="95"/>
      <c r="AH1263" s="93"/>
      <c r="AI1263" s="81"/>
      <c r="AJ1263" s="80"/>
      <c r="AK1263" s="80"/>
      <c r="AL1263" s="78"/>
      <c r="AM1263" s="80"/>
      <c r="AN1263" s="80"/>
      <c r="AO1263" s="80"/>
      <c r="AP1263" s="80"/>
      <c r="AQ1263" s="80"/>
      <c r="AR1263" s="80"/>
      <c r="AS1263" s="78"/>
      <c r="AT1263" s="96"/>
      <c r="AU1263" s="97"/>
      <c r="AV1263" s="98"/>
      <c r="AW1263" s="99"/>
    </row>
    <row r="1264" spans="1:49">
      <c r="A1264" s="25"/>
      <c r="C1264" s="89"/>
      <c r="D1264" s="84"/>
      <c r="E1264" s="76"/>
      <c r="F1264" s="91"/>
      <c r="G1264" s="80"/>
      <c r="H1264" s="81"/>
      <c r="I1264" s="14"/>
      <c r="J1264" s="92"/>
      <c r="K1264" s="14"/>
      <c r="L1264" s="78"/>
      <c r="M1264" s="81"/>
      <c r="N1264" s="14"/>
      <c r="O1264" s="78"/>
      <c r="P1264" s="78"/>
      <c r="Q1264" s="93"/>
      <c r="R1264" s="80"/>
      <c r="S1264" s="80"/>
      <c r="T1264" s="69"/>
      <c r="U1264" s="78"/>
      <c r="V1264" s="69"/>
      <c r="W1264" s="80"/>
      <c r="X1264" s="80"/>
      <c r="Y1264" s="94"/>
      <c r="Z1264" s="80"/>
      <c r="AA1264" s="80"/>
      <c r="AB1264" s="80"/>
      <c r="AC1264" s="80"/>
      <c r="AD1264" s="69"/>
      <c r="AE1264" s="69"/>
      <c r="AF1264" s="69"/>
      <c r="AG1264" s="95"/>
      <c r="AH1264" s="93"/>
      <c r="AI1264" s="81"/>
      <c r="AJ1264" s="80"/>
      <c r="AK1264" s="80"/>
      <c r="AL1264" s="78"/>
      <c r="AM1264" s="80"/>
      <c r="AN1264" s="80"/>
      <c r="AO1264" s="80"/>
      <c r="AP1264" s="80"/>
      <c r="AQ1264" s="80"/>
      <c r="AR1264" s="80"/>
      <c r="AS1264" s="78"/>
      <c r="AT1264" s="96"/>
      <c r="AU1264" s="97"/>
      <c r="AV1264" s="98"/>
      <c r="AW1264" s="99"/>
    </row>
    <row r="1265" spans="1:49">
      <c r="A1265" s="25"/>
      <c r="C1265" s="89"/>
      <c r="D1265" s="84"/>
      <c r="E1265" s="76"/>
      <c r="F1265" s="91"/>
      <c r="G1265" s="80"/>
      <c r="H1265" s="81"/>
      <c r="I1265" s="14"/>
      <c r="J1265" s="92"/>
      <c r="K1265" s="14"/>
      <c r="L1265" s="78"/>
      <c r="M1265" s="81"/>
      <c r="N1265" s="14"/>
      <c r="O1265" s="78"/>
      <c r="P1265" s="78"/>
      <c r="Q1265" s="93"/>
      <c r="R1265" s="80"/>
      <c r="S1265" s="80"/>
      <c r="T1265" s="69"/>
      <c r="U1265" s="78"/>
      <c r="V1265" s="69"/>
      <c r="W1265" s="80"/>
      <c r="X1265" s="80"/>
      <c r="Y1265" s="94"/>
      <c r="Z1265" s="80"/>
      <c r="AA1265" s="80"/>
      <c r="AB1265" s="80"/>
      <c r="AC1265" s="80"/>
      <c r="AD1265" s="69"/>
      <c r="AE1265" s="69"/>
      <c r="AF1265" s="69"/>
      <c r="AG1265" s="95"/>
      <c r="AH1265" s="93"/>
      <c r="AI1265" s="81"/>
      <c r="AJ1265" s="80"/>
      <c r="AK1265" s="80"/>
      <c r="AL1265" s="78"/>
      <c r="AM1265" s="80"/>
      <c r="AN1265" s="80"/>
      <c r="AO1265" s="80"/>
      <c r="AP1265" s="80"/>
      <c r="AQ1265" s="80"/>
      <c r="AR1265" s="80"/>
      <c r="AS1265" s="78"/>
      <c r="AT1265" s="96"/>
      <c r="AU1265" s="97"/>
      <c r="AV1265" s="98"/>
      <c r="AW1265" s="99"/>
    </row>
    <row r="1266" spans="1:49">
      <c r="A1266" s="25"/>
      <c r="C1266" s="89"/>
      <c r="D1266" s="84"/>
      <c r="E1266" s="76"/>
      <c r="F1266" s="91"/>
      <c r="G1266" s="80"/>
      <c r="H1266" s="81"/>
      <c r="I1266" s="14"/>
      <c r="J1266" s="92"/>
      <c r="K1266" s="14"/>
      <c r="L1266" s="78"/>
      <c r="M1266" s="81"/>
      <c r="N1266" s="14"/>
      <c r="O1266" s="78"/>
      <c r="P1266" s="78"/>
      <c r="Q1266" s="93"/>
      <c r="R1266" s="80"/>
      <c r="S1266" s="80"/>
      <c r="T1266" s="69"/>
      <c r="U1266" s="78"/>
      <c r="V1266" s="69"/>
      <c r="W1266" s="80"/>
      <c r="X1266" s="80"/>
      <c r="Y1266" s="94"/>
      <c r="Z1266" s="80"/>
      <c r="AA1266" s="80"/>
      <c r="AB1266" s="80"/>
      <c r="AC1266" s="80"/>
      <c r="AD1266" s="69"/>
      <c r="AE1266" s="69"/>
      <c r="AF1266" s="69"/>
      <c r="AG1266" s="95"/>
      <c r="AH1266" s="93"/>
      <c r="AI1266" s="81"/>
      <c r="AJ1266" s="80"/>
      <c r="AK1266" s="80"/>
      <c r="AL1266" s="78"/>
      <c r="AM1266" s="80"/>
      <c r="AN1266" s="80"/>
      <c r="AO1266" s="80"/>
      <c r="AP1266" s="80"/>
      <c r="AQ1266" s="80"/>
      <c r="AR1266" s="80"/>
      <c r="AS1266" s="78"/>
      <c r="AT1266" s="96"/>
      <c r="AU1266" s="97"/>
      <c r="AV1266" s="98"/>
      <c r="AW1266" s="99"/>
    </row>
    <row r="1267" spans="1:49">
      <c r="A1267" s="25"/>
      <c r="C1267" s="89"/>
      <c r="D1267" s="84"/>
      <c r="E1267" s="76"/>
      <c r="F1267" s="91"/>
      <c r="G1267" s="80"/>
      <c r="H1267" s="81"/>
      <c r="I1267" s="14"/>
      <c r="J1267" s="92"/>
      <c r="K1267" s="14"/>
      <c r="L1267" s="78"/>
      <c r="M1267" s="81"/>
      <c r="N1267" s="14"/>
      <c r="O1267" s="78"/>
      <c r="P1267" s="78"/>
      <c r="Q1267" s="93"/>
      <c r="R1267" s="80"/>
      <c r="S1267" s="80"/>
      <c r="T1267" s="69"/>
      <c r="U1267" s="78"/>
      <c r="V1267" s="69"/>
      <c r="W1267" s="80"/>
      <c r="X1267" s="80"/>
      <c r="Y1267" s="94"/>
      <c r="Z1267" s="80"/>
      <c r="AA1267" s="80"/>
      <c r="AB1267" s="80"/>
      <c r="AC1267" s="80"/>
      <c r="AD1267" s="69"/>
      <c r="AE1267" s="69"/>
      <c r="AF1267" s="69"/>
      <c r="AG1267" s="95"/>
      <c r="AH1267" s="93"/>
      <c r="AI1267" s="81"/>
      <c r="AJ1267" s="80"/>
      <c r="AK1267" s="80"/>
      <c r="AL1267" s="78"/>
      <c r="AM1267" s="80"/>
      <c r="AN1267" s="80"/>
      <c r="AO1267" s="80"/>
      <c r="AP1267" s="80"/>
      <c r="AQ1267" s="80"/>
      <c r="AR1267" s="80"/>
      <c r="AS1267" s="78"/>
      <c r="AT1267" s="96"/>
      <c r="AU1267" s="97"/>
      <c r="AV1267" s="98"/>
      <c r="AW1267" s="99"/>
    </row>
    <row r="1268" spans="1:49">
      <c r="A1268" s="25"/>
      <c r="C1268" s="89"/>
      <c r="D1268" s="84"/>
      <c r="E1268" s="76"/>
      <c r="F1268" s="91"/>
      <c r="G1268" s="80"/>
      <c r="H1268" s="81"/>
      <c r="I1268" s="14"/>
      <c r="J1268" s="92"/>
      <c r="K1268" s="14"/>
      <c r="L1268" s="78"/>
      <c r="M1268" s="81"/>
      <c r="N1268" s="14"/>
      <c r="O1268" s="78"/>
      <c r="P1268" s="78"/>
      <c r="Q1268" s="93"/>
      <c r="R1268" s="80"/>
      <c r="S1268" s="80"/>
      <c r="T1268" s="69"/>
      <c r="U1268" s="78"/>
      <c r="V1268" s="69"/>
      <c r="W1268" s="80"/>
      <c r="X1268" s="80"/>
      <c r="Y1268" s="94"/>
      <c r="Z1268" s="80"/>
      <c r="AA1268" s="80"/>
      <c r="AB1268" s="80"/>
      <c r="AC1268" s="80"/>
      <c r="AD1268" s="69"/>
      <c r="AE1268" s="69"/>
      <c r="AF1268" s="69"/>
      <c r="AG1268" s="95"/>
      <c r="AH1268" s="93"/>
      <c r="AI1268" s="81"/>
      <c r="AJ1268" s="80"/>
      <c r="AK1268" s="80"/>
      <c r="AL1268" s="78"/>
      <c r="AM1268" s="80"/>
      <c r="AN1268" s="80"/>
      <c r="AO1268" s="80"/>
      <c r="AP1268" s="80"/>
      <c r="AQ1268" s="80"/>
      <c r="AR1268" s="80"/>
      <c r="AS1268" s="78"/>
      <c r="AT1268" s="96"/>
      <c r="AU1268" s="97"/>
      <c r="AV1268" s="98"/>
      <c r="AW1268" s="99"/>
    </row>
    <row r="1269" spans="1:49">
      <c r="A1269" s="25"/>
      <c r="C1269" s="89"/>
      <c r="D1269" s="84"/>
      <c r="E1269" s="76"/>
      <c r="F1269" s="91"/>
      <c r="G1269" s="80"/>
      <c r="H1269" s="81"/>
      <c r="I1269" s="14"/>
      <c r="J1269" s="92"/>
      <c r="K1269" s="14"/>
      <c r="L1269" s="78"/>
      <c r="M1269" s="81"/>
      <c r="N1269" s="14"/>
      <c r="O1269" s="78"/>
      <c r="P1269" s="78"/>
      <c r="Q1269" s="93"/>
      <c r="R1269" s="80"/>
      <c r="S1269" s="80"/>
      <c r="T1269" s="69"/>
      <c r="U1269" s="78"/>
      <c r="V1269" s="69"/>
      <c r="W1269" s="80"/>
      <c r="X1269" s="80"/>
      <c r="Y1269" s="94"/>
      <c r="Z1269" s="80"/>
      <c r="AA1269" s="80"/>
      <c r="AB1269" s="80"/>
      <c r="AC1269" s="80"/>
      <c r="AD1269" s="69"/>
      <c r="AE1269" s="69"/>
      <c r="AF1269" s="69"/>
      <c r="AG1269" s="95"/>
      <c r="AH1269" s="93"/>
      <c r="AI1269" s="81"/>
      <c r="AJ1269" s="80"/>
      <c r="AK1269" s="80"/>
      <c r="AL1269" s="78"/>
      <c r="AM1269" s="80"/>
      <c r="AN1269" s="80"/>
      <c r="AO1269" s="80"/>
      <c r="AP1269" s="80"/>
      <c r="AQ1269" s="80"/>
      <c r="AR1269" s="80"/>
      <c r="AS1269" s="78"/>
      <c r="AT1269" s="96"/>
      <c r="AU1269" s="97"/>
      <c r="AV1269" s="98"/>
      <c r="AW1269" s="99"/>
    </row>
    <row r="1270" spans="1:49">
      <c r="A1270" s="25"/>
      <c r="C1270" s="89"/>
      <c r="D1270" s="84"/>
      <c r="E1270" s="76"/>
      <c r="F1270" s="91"/>
      <c r="G1270" s="80"/>
      <c r="H1270" s="81"/>
      <c r="I1270" s="14"/>
      <c r="J1270" s="92"/>
      <c r="K1270" s="14"/>
      <c r="L1270" s="78"/>
      <c r="M1270" s="81"/>
      <c r="N1270" s="14"/>
      <c r="O1270" s="78"/>
      <c r="P1270" s="78"/>
      <c r="Q1270" s="93"/>
      <c r="R1270" s="80"/>
      <c r="S1270" s="80"/>
      <c r="T1270" s="69"/>
      <c r="U1270" s="78"/>
      <c r="V1270" s="69"/>
      <c r="W1270" s="80"/>
      <c r="X1270" s="80"/>
      <c r="Y1270" s="94"/>
      <c r="Z1270" s="80"/>
      <c r="AA1270" s="80"/>
      <c r="AB1270" s="80"/>
      <c r="AC1270" s="80"/>
      <c r="AD1270" s="69"/>
      <c r="AE1270" s="69"/>
      <c r="AF1270" s="69"/>
      <c r="AG1270" s="95"/>
      <c r="AH1270" s="93"/>
      <c r="AI1270" s="81"/>
      <c r="AJ1270" s="80"/>
      <c r="AK1270" s="80"/>
      <c r="AL1270" s="78"/>
      <c r="AM1270" s="80"/>
      <c r="AN1270" s="80"/>
      <c r="AO1270" s="80"/>
      <c r="AP1270" s="80"/>
      <c r="AQ1270" s="80"/>
      <c r="AR1270" s="80"/>
      <c r="AS1270" s="78"/>
      <c r="AT1270" s="96"/>
      <c r="AU1270" s="97"/>
      <c r="AV1270" s="98"/>
      <c r="AW1270" s="99"/>
    </row>
    <row r="1271" spans="1:49">
      <c r="A1271" s="25"/>
      <c r="C1271" s="89"/>
      <c r="D1271" s="84"/>
      <c r="E1271" s="76"/>
      <c r="F1271" s="91"/>
      <c r="G1271" s="80"/>
      <c r="H1271" s="81"/>
      <c r="I1271" s="14"/>
      <c r="J1271" s="92"/>
      <c r="K1271" s="14"/>
      <c r="L1271" s="78"/>
      <c r="M1271" s="81"/>
      <c r="N1271" s="14"/>
      <c r="O1271" s="78"/>
      <c r="P1271" s="78"/>
      <c r="Q1271" s="93"/>
      <c r="R1271" s="80"/>
      <c r="S1271" s="80"/>
      <c r="T1271" s="69"/>
      <c r="U1271" s="78"/>
      <c r="V1271" s="69"/>
      <c r="W1271" s="80"/>
      <c r="X1271" s="80"/>
      <c r="Y1271" s="94"/>
      <c r="Z1271" s="80"/>
      <c r="AA1271" s="80"/>
      <c r="AB1271" s="80"/>
      <c r="AC1271" s="80"/>
      <c r="AD1271" s="69"/>
      <c r="AE1271" s="69"/>
      <c r="AF1271" s="69"/>
      <c r="AG1271" s="95"/>
      <c r="AH1271" s="93"/>
      <c r="AI1271" s="81"/>
      <c r="AJ1271" s="80"/>
      <c r="AK1271" s="80"/>
      <c r="AL1271" s="78"/>
      <c r="AM1271" s="80"/>
      <c r="AN1271" s="80"/>
      <c r="AO1271" s="80"/>
      <c r="AP1271" s="80"/>
      <c r="AQ1271" s="80"/>
      <c r="AR1271" s="80"/>
      <c r="AS1271" s="78"/>
      <c r="AT1271" s="96"/>
      <c r="AU1271" s="97"/>
      <c r="AV1271" s="98"/>
      <c r="AW1271" s="99"/>
    </row>
    <row r="1272" spans="1:49">
      <c r="A1272" s="25"/>
      <c r="C1272" s="89"/>
      <c r="D1272" s="84"/>
      <c r="E1272" s="76"/>
      <c r="F1272" s="91"/>
      <c r="G1272" s="80"/>
      <c r="H1272" s="81"/>
      <c r="I1272" s="14"/>
      <c r="J1272" s="92"/>
      <c r="K1272" s="14"/>
      <c r="L1272" s="78"/>
      <c r="M1272" s="81"/>
      <c r="N1272" s="14"/>
      <c r="O1272" s="78"/>
      <c r="P1272" s="78"/>
      <c r="Q1272" s="93"/>
      <c r="R1272" s="80"/>
      <c r="S1272" s="80"/>
      <c r="T1272" s="69"/>
      <c r="U1272" s="78"/>
      <c r="V1272" s="69"/>
      <c r="W1272" s="80"/>
      <c r="X1272" s="80"/>
      <c r="Y1272" s="94"/>
      <c r="Z1272" s="80"/>
      <c r="AA1272" s="80"/>
      <c r="AB1272" s="80"/>
      <c r="AC1272" s="80"/>
      <c r="AD1272" s="69"/>
      <c r="AE1272" s="69"/>
      <c r="AF1272" s="69"/>
      <c r="AG1272" s="95"/>
      <c r="AH1272" s="93"/>
      <c r="AI1272" s="81"/>
      <c r="AJ1272" s="80"/>
      <c r="AK1272" s="80"/>
      <c r="AL1272" s="78"/>
      <c r="AM1272" s="80"/>
      <c r="AN1272" s="80"/>
      <c r="AO1272" s="80"/>
      <c r="AP1272" s="80"/>
      <c r="AQ1272" s="80"/>
      <c r="AR1272" s="80"/>
      <c r="AS1272" s="78"/>
      <c r="AT1272" s="96"/>
      <c r="AU1272" s="97"/>
      <c r="AV1272" s="98"/>
      <c r="AW1272" s="99"/>
    </row>
    <row r="1273" spans="1:49">
      <c r="A1273" s="25"/>
      <c r="C1273" s="89"/>
      <c r="D1273" s="84"/>
      <c r="E1273" s="76"/>
      <c r="F1273" s="91"/>
      <c r="G1273" s="80"/>
      <c r="H1273" s="81"/>
      <c r="I1273" s="14"/>
      <c r="J1273" s="92"/>
      <c r="K1273" s="14"/>
      <c r="L1273" s="78"/>
      <c r="M1273" s="81"/>
      <c r="N1273" s="14"/>
      <c r="O1273" s="78"/>
      <c r="P1273" s="78"/>
      <c r="Q1273" s="93"/>
      <c r="R1273" s="80"/>
      <c r="S1273" s="80"/>
      <c r="T1273" s="69"/>
      <c r="U1273" s="78"/>
      <c r="V1273" s="69"/>
      <c r="W1273" s="80"/>
      <c r="X1273" s="80"/>
      <c r="Y1273" s="94"/>
      <c r="Z1273" s="80"/>
      <c r="AA1273" s="80"/>
      <c r="AB1273" s="80"/>
      <c r="AC1273" s="80"/>
      <c r="AD1273" s="69"/>
      <c r="AE1273" s="69"/>
      <c r="AF1273" s="69"/>
      <c r="AG1273" s="95"/>
      <c r="AH1273" s="93"/>
      <c r="AI1273" s="81"/>
      <c r="AJ1273" s="80"/>
      <c r="AK1273" s="80"/>
      <c r="AL1273" s="78"/>
      <c r="AM1273" s="80"/>
      <c r="AN1273" s="80"/>
      <c r="AO1273" s="80"/>
      <c r="AP1273" s="80"/>
      <c r="AQ1273" s="80"/>
      <c r="AR1273" s="80"/>
      <c r="AS1273" s="78"/>
      <c r="AT1273" s="96"/>
      <c r="AU1273" s="97"/>
      <c r="AV1273" s="98"/>
      <c r="AW1273" s="99"/>
    </row>
    <row r="1274" spans="1:49">
      <c r="A1274" s="25"/>
      <c r="C1274" s="89"/>
      <c r="D1274" s="84"/>
      <c r="E1274" s="76"/>
      <c r="F1274" s="91"/>
      <c r="G1274" s="80"/>
      <c r="H1274" s="81"/>
      <c r="I1274" s="14"/>
      <c r="J1274" s="92"/>
      <c r="K1274" s="14"/>
      <c r="L1274" s="78"/>
      <c r="M1274" s="81"/>
      <c r="N1274" s="14"/>
      <c r="O1274" s="78"/>
      <c r="P1274" s="78"/>
      <c r="Q1274" s="93"/>
      <c r="R1274" s="80"/>
      <c r="S1274" s="80"/>
      <c r="T1274" s="69"/>
      <c r="U1274" s="78"/>
      <c r="V1274" s="69"/>
      <c r="W1274" s="80"/>
      <c r="X1274" s="80"/>
      <c r="Y1274" s="94"/>
      <c r="Z1274" s="80"/>
      <c r="AA1274" s="80"/>
      <c r="AB1274" s="80"/>
      <c r="AC1274" s="80"/>
      <c r="AD1274" s="69"/>
      <c r="AE1274" s="69"/>
      <c r="AF1274" s="69"/>
      <c r="AG1274" s="95"/>
      <c r="AH1274" s="93"/>
      <c r="AI1274" s="81"/>
      <c r="AJ1274" s="80"/>
      <c r="AK1274" s="80"/>
      <c r="AL1274" s="78"/>
      <c r="AM1274" s="80"/>
      <c r="AN1274" s="80"/>
      <c r="AO1274" s="80"/>
      <c r="AP1274" s="80"/>
      <c r="AQ1274" s="80"/>
      <c r="AR1274" s="80"/>
      <c r="AS1274" s="78"/>
      <c r="AT1274" s="96"/>
      <c r="AU1274" s="97"/>
      <c r="AV1274" s="98"/>
      <c r="AW1274" s="99"/>
    </row>
    <row r="1275" spans="1:49">
      <c r="A1275" s="25"/>
      <c r="C1275" s="89"/>
      <c r="D1275" s="84"/>
      <c r="E1275" s="76"/>
      <c r="F1275" s="91"/>
      <c r="G1275" s="80"/>
      <c r="H1275" s="81"/>
      <c r="I1275" s="14"/>
      <c r="J1275" s="92"/>
      <c r="K1275" s="14"/>
      <c r="L1275" s="78"/>
      <c r="M1275" s="81"/>
      <c r="N1275" s="14"/>
      <c r="O1275" s="78"/>
      <c r="P1275" s="78"/>
      <c r="Q1275" s="93"/>
      <c r="R1275" s="80"/>
      <c r="S1275" s="80"/>
      <c r="T1275" s="69"/>
      <c r="U1275" s="78"/>
      <c r="V1275" s="69"/>
      <c r="W1275" s="80"/>
      <c r="X1275" s="80"/>
      <c r="Y1275" s="94"/>
      <c r="Z1275" s="80"/>
      <c r="AA1275" s="80"/>
      <c r="AB1275" s="80"/>
      <c r="AC1275" s="80"/>
      <c r="AD1275" s="69"/>
      <c r="AE1275" s="69"/>
      <c r="AF1275" s="69"/>
      <c r="AG1275" s="95"/>
      <c r="AH1275" s="93"/>
      <c r="AI1275" s="81"/>
      <c r="AJ1275" s="80"/>
      <c r="AK1275" s="80"/>
      <c r="AL1275" s="78"/>
      <c r="AM1275" s="80"/>
      <c r="AN1275" s="80"/>
      <c r="AO1275" s="80"/>
      <c r="AP1275" s="80"/>
      <c r="AQ1275" s="80"/>
      <c r="AR1275" s="80"/>
      <c r="AS1275" s="78"/>
      <c r="AT1275" s="96"/>
      <c r="AU1275" s="97"/>
      <c r="AV1275" s="98"/>
      <c r="AW1275" s="99"/>
    </row>
    <row r="1276" spans="1:49">
      <c r="A1276" s="25"/>
      <c r="C1276" s="89"/>
      <c r="D1276" s="84"/>
      <c r="E1276" s="76"/>
      <c r="F1276" s="91"/>
      <c r="G1276" s="80"/>
      <c r="H1276" s="81"/>
      <c r="I1276" s="14"/>
      <c r="J1276" s="92"/>
      <c r="K1276" s="14"/>
      <c r="L1276" s="78"/>
      <c r="M1276" s="81"/>
      <c r="N1276" s="14"/>
      <c r="O1276" s="78"/>
      <c r="P1276" s="78"/>
      <c r="Q1276" s="93"/>
      <c r="R1276" s="80"/>
      <c r="S1276" s="80"/>
      <c r="T1276" s="69"/>
      <c r="U1276" s="78"/>
      <c r="V1276" s="69"/>
      <c r="W1276" s="80"/>
      <c r="X1276" s="80"/>
      <c r="Y1276" s="94"/>
      <c r="Z1276" s="80"/>
      <c r="AA1276" s="80"/>
      <c r="AB1276" s="80"/>
      <c r="AC1276" s="80"/>
      <c r="AD1276" s="69"/>
      <c r="AE1276" s="69"/>
      <c r="AF1276" s="69"/>
      <c r="AG1276" s="95"/>
      <c r="AH1276" s="93"/>
      <c r="AI1276" s="81"/>
      <c r="AJ1276" s="80"/>
      <c r="AK1276" s="80"/>
      <c r="AL1276" s="78"/>
      <c r="AM1276" s="80"/>
      <c r="AN1276" s="80"/>
      <c r="AO1276" s="80"/>
      <c r="AP1276" s="80"/>
      <c r="AQ1276" s="80"/>
      <c r="AR1276" s="80"/>
      <c r="AS1276" s="78"/>
      <c r="AT1276" s="96"/>
      <c r="AU1276" s="97"/>
      <c r="AV1276" s="98"/>
      <c r="AW1276" s="99"/>
    </row>
    <row r="1277" spans="1:49">
      <c r="A1277" s="25"/>
      <c r="C1277" s="89"/>
      <c r="D1277" s="84"/>
      <c r="E1277" s="76"/>
      <c r="F1277" s="91"/>
      <c r="G1277" s="80"/>
      <c r="H1277" s="81"/>
      <c r="I1277" s="14"/>
      <c r="J1277" s="92"/>
      <c r="K1277" s="14"/>
      <c r="L1277" s="78"/>
      <c r="M1277" s="81"/>
      <c r="N1277" s="14"/>
      <c r="O1277" s="78"/>
      <c r="P1277" s="78"/>
      <c r="Q1277" s="93"/>
      <c r="R1277" s="80"/>
      <c r="S1277" s="80"/>
      <c r="T1277" s="69"/>
      <c r="U1277" s="78"/>
      <c r="V1277" s="69"/>
      <c r="W1277" s="80"/>
      <c r="X1277" s="80"/>
      <c r="Y1277" s="94"/>
      <c r="Z1277" s="80"/>
      <c r="AA1277" s="80"/>
      <c r="AB1277" s="80"/>
      <c r="AC1277" s="80"/>
      <c r="AD1277" s="69"/>
      <c r="AE1277" s="69"/>
      <c r="AF1277" s="69"/>
      <c r="AG1277" s="95"/>
      <c r="AH1277" s="93"/>
      <c r="AI1277" s="81"/>
      <c r="AJ1277" s="80"/>
      <c r="AK1277" s="80"/>
      <c r="AL1277" s="78"/>
      <c r="AM1277" s="80"/>
      <c r="AN1277" s="80"/>
      <c r="AO1277" s="80"/>
      <c r="AP1277" s="80"/>
      <c r="AQ1277" s="80"/>
      <c r="AR1277" s="80"/>
      <c r="AS1277" s="78"/>
      <c r="AT1277" s="96"/>
      <c r="AU1277" s="97"/>
      <c r="AV1277" s="98"/>
      <c r="AW1277" s="99"/>
    </row>
    <row r="1278" spans="1:49">
      <c r="A1278" s="25"/>
      <c r="C1278" s="89"/>
      <c r="D1278" s="84"/>
      <c r="E1278" s="76"/>
      <c r="F1278" s="91"/>
      <c r="G1278" s="80"/>
      <c r="H1278" s="81"/>
      <c r="I1278" s="14"/>
      <c r="J1278" s="92"/>
      <c r="K1278" s="14"/>
      <c r="L1278" s="78"/>
      <c r="M1278" s="81"/>
      <c r="N1278" s="14"/>
      <c r="O1278" s="78"/>
      <c r="P1278" s="78"/>
      <c r="Q1278" s="93"/>
      <c r="R1278" s="80"/>
      <c r="S1278" s="80"/>
      <c r="T1278" s="69"/>
      <c r="U1278" s="78"/>
      <c r="V1278" s="69"/>
      <c r="W1278" s="80"/>
      <c r="X1278" s="80"/>
      <c r="Y1278" s="94"/>
      <c r="Z1278" s="80"/>
      <c r="AA1278" s="80"/>
      <c r="AB1278" s="80"/>
      <c r="AC1278" s="80"/>
      <c r="AD1278" s="69"/>
      <c r="AE1278" s="69"/>
      <c r="AF1278" s="69"/>
      <c r="AG1278" s="95"/>
      <c r="AH1278" s="93"/>
      <c r="AI1278" s="81"/>
      <c r="AJ1278" s="80"/>
      <c r="AK1278" s="80"/>
      <c r="AL1278" s="78"/>
      <c r="AM1278" s="80"/>
      <c r="AN1278" s="80"/>
      <c r="AO1278" s="80"/>
      <c r="AP1278" s="80"/>
      <c r="AQ1278" s="80"/>
      <c r="AR1278" s="80"/>
      <c r="AS1278" s="78"/>
      <c r="AT1278" s="96"/>
      <c r="AU1278" s="97"/>
      <c r="AV1278" s="98"/>
      <c r="AW1278" s="99"/>
    </row>
    <row r="1279" spans="1:49">
      <c r="A1279" s="25"/>
      <c r="C1279" s="89"/>
      <c r="D1279" s="84"/>
      <c r="E1279" s="76"/>
      <c r="F1279" s="91"/>
      <c r="G1279" s="80"/>
      <c r="H1279" s="81"/>
      <c r="I1279" s="14"/>
      <c r="J1279" s="92"/>
      <c r="K1279" s="14"/>
      <c r="L1279" s="78"/>
      <c r="M1279" s="81"/>
      <c r="N1279" s="14"/>
      <c r="O1279" s="78"/>
      <c r="P1279" s="78"/>
      <c r="Q1279" s="93"/>
      <c r="R1279" s="80"/>
      <c r="S1279" s="80"/>
      <c r="T1279" s="69"/>
      <c r="U1279" s="78"/>
      <c r="V1279" s="69"/>
      <c r="W1279" s="80"/>
      <c r="X1279" s="80"/>
      <c r="Y1279" s="94"/>
      <c r="Z1279" s="80"/>
      <c r="AA1279" s="80"/>
      <c r="AB1279" s="80"/>
      <c r="AC1279" s="80"/>
      <c r="AD1279" s="69"/>
      <c r="AE1279" s="69"/>
      <c r="AF1279" s="69"/>
      <c r="AG1279" s="95"/>
      <c r="AH1279" s="93"/>
      <c r="AI1279" s="81"/>
      <c r="AJ1279" s="80"/>
      <c r="AK1279" s="80"/>
      <c r="AL1279" s="78"/>
      <c r="AM1279" s="80"/>
      <c r="AN1279" s="80"/>
      <c r="AO1279" s="80"/>
      <c r="AP1279" s="80"/>
      <c r="AQ1279" s="80"/>
      <c r="AR1279" s="80"/>
      <c r="AS1279" s="78"/>
      <c r="AT1279" s="96"/>
      <c r="AU1279" s="97"/>
      <c r="AV1279" s="98"/>
      <c r="AW1279" s="99"/>
    </row>
    <row r="1280" spans="1:49">
      <c r="A1280" s="25"/>
      <c r="C1280" s="89"/>
      <c r="D1280" s="84"/>
      <c r="E1280" s="76"/>
      <c r="F1280" s="91"/>
      <c r="G1280" s="80"/>
      <c r="H1280" s="81"/>
      <c r="I1280" s="14"/>
      <c r="J1280" s="92"/>
      <c r="K1280" s="14"/>
      <c r="L1280" s="78"/>
      <c r="M1280" s="81"/>
      <c r="N1280" s="14"/>
      <c r="O1280" s="78"/>
      <c r="P1280" s="78"/>
      <c r="Q1280" s="93"/>
      <c r="R1280" s="80"/>
      <c r="S1280" s="80"/>
      <c r="T1280" s="69"/>
      <c r="U1280" s="78"/>
      <c r="V1280" s="69"/>
      <c r="W1280" s="80"/>
      <c r="X1280" s="80"/>
      <c r="Y1280" s="94"/>
      <c r="Z1280" s="80"/>
      <c r="AA1280" s="80"/>
      <c r="AB1280" s="80"/>
      <c r="AC1280" s="80"/>
      <c r="AD1280" s="69"/>
      <c r="AE1280" s="69"/>
      <c r="AF1280" s="69"/>
      <c r="AG1280" s="95"/>
      <c r="AH1280" s="93"/>
      <c r="AI1280" s="81"/>
      <c r="AJ1280" s="80"/>
      <c r="AK1280" s="80"/>
      <c r="AL1280" s="78"/>
      <c r="AM1280" s="80"/>
      <c r="AN1280" s="80"/>
      <c r="AO1280" s="80"/>
      <c r="AP1280" s="80"/>
      <c r="AQ1280" s="80"/>
      <c r="AR1280" s="80"/>
      <c r="AS1280" s="78"/>
      <c r="AT1280" s="96"/>
      <c r="AU1280" s="97"/>
      <c r="AV1280" s="98"/>
      <c r="AW1280" s="99"/>
    </row>
    <row r="1281" spans="1:49">
      <c r="A1281" s="25"/>
      <c r="C1281" s="89"/>
      <c r="D1281" s="84"/>
      <c r="E1281" s="76"/>
      <c r="F1281" s="91"/>
      <c r="G1281" s="80"/>
      <c r="H1281" s="81"/>
      <c r="I1281" s="14"/>
      <c r="J1281" s="92"/>
      <c r="K1281" s="14"/>
      <c r="L1281" s="78"/>
      <c r="M1281" s="81"/>
      <c r="N1281" s="14"/>
      <c r="O1281" s="78"/>
      <c r="P1281" s="78"/>
      <c r="Q1281" s="93"/>
      <c r="R1281" s="80"/>
      <c r="S1281" s="80"/>
      <c r="T1281" s="69"/>
      <c r="U1281" s="78"/>
      <c r="V1281" s="69"/>
      <c r="W1281" s="80"/>
      <c r="X1281" s="80"/>
      <c r="Y1281" s="94"/>
      <c r="Z1281" s="80"/>
      <c r="AA1281" s="80"/>
      <c r="AB1281" s="80"/>
      <c r="AC1281" s="80"/>
      <c r="AD1281" s="69"/>
      <c r="AE1281" s="69"/>
      <c r="AF1281" s="69"/>
      <c r="AG1281" s="95"/>
      <c r="AH1281" s="93"/>
      <c r="AI1281" s="81"/>
      <c r="AJ1281" s="80"/>
      <c r="AK1281" s="80"/>
      <c r="AL1281" s="78"/>
      <c r="AM1281" s="80"/>
      <c r="AN1281" s="80"/>
      <c r="AO1281" s="80"/>
      <c r="AP1281" s="80"/>
      <c r="AQ1281" s="80"/>
      <c r="AR1281" s="80"/>
      <c r="AS1281" s="78"/>
      <c r="AT1281" s="96"/>
      <c r="AU1281" s="97"/>
      <c r="AV1281" s="98"/>
      <c r="AW1281" s="99"/>
    </row>
    <row r="1282" spans="1:49">
      <c r="A1282" s="25"/>
      <c r="C1282" s="89"/>
      <c r="D1282" s="84"/>
      <c r="E1282" s="76"/>
      <c r="F1282" s="91"/>
      <c r="G1282" s="80"/>
      <c r="H1282" s="81"/>
      <c r="I1282" s="14"/>
      <c r="J1282" s="92"/>
      <c r="K1282" s="14"/>
      <c r="L1282" s="78"/>
      <c r="M1282" s="81"/>
      <c r="N1282" s="14"/>
      <c r="O1282" s="78"/>
      <c r="P1282" s="78"/>
      <c r="Q1282" s="93"/>
      <c r="R1282" s="80"/>
      <c r="S1282" s="80"/>
      <c r="T1282" s="69"/>
      <c r="U1282" s="78"/>
      <c r="V1282" s="69"/>
      <c r="W1282" s="80"/>
      <c r="X1282" s="80"/>
      <c r="Y1282" s="94"/>
      <c r="Z1282" s="80"/>
      <c r="AA1282" s="80"/>
      <c r="AB1282" s="80"/>
      <c r="AC1282" s="80"/>
      <c r="AD1282" s="69"/>
      <c r="AE1282" s="69"/>
      <c r="AF1282" s="69"/>
      <c r="AG1282" s="95"/>
      <c r="AH1282" s="93"/>
      <c r="AI1282" s="81"/>
      <c r="AJ1282" s="80"/>
      <c r="AK1282" s="80"/>
      <c r="AL1282" s="78"/>
      <c r="AM1282" s="80"/>
      <c r="AN1282" s="80"/>
      <c r="AO1282" s="80"/>
      <c r="AP1282" s="80"/>
      <c r="AQ1282" s="80"/>
      <c r="AR1282" s="80"/>
      <c r="AS1282" s="78"/>
      <c r="AT1282" s="96"/>
      <c r="AU1282" s="97"/>
      <c r="AV1282" s="98"/>
      <c r="AW1282" s="99"/>
    </row>
    <row r="1283" spans="1:49">
      <c r="A1283" s="25"/>
      <c r="C1283" s="89"/>
      <c r="D1283" s="84"/>
      <c r="E1283" s="76"/>
      <c r="F1283" s="91"/>
      <c r="G1283" s="80"/>
      <c r="H1283" s="81"/>
      <c r="I1283" s="14"/>
      <c r="J1283" s="92"/>
      <c r="K1283" s="14"/>
      <c r="L1283" s="78"/>
      <c r="M1283" s="81"/>
      <c r="N1283" s="14"/>
      <c r="O1283" s="78"/>
      <c r="P1283" s="78"/>
      <c r="Q1283" s="93"/>
      <c r="R1283" s="80"/>
      <c r="S1283" s="80"/>
      <c r="T1283" s="69"/>
      <c r="U1283" s="78"/>
      <c r="V1283" s="69"/>
      <c r="W1283" s="80"/>
      <c r="X1283" s="80"/>
      <c r="Y1283" s="94"/>
      <c r="Z1283" s="80"/>
      <c r="AA1283" s="80"/>
      <c r="AB1283" s="80"/>
      <c r="AC1283" s="80"/>
      <c r="AD1283" s="69"/>
      <c r="AE1283" s="69"/>
      <c r="AF1283" s="69"/>
      <c r="AG1283" s="95"/>
      <c r="AH1283" s="93"/>
      <c r="AI1283" s="81"/>
      <c r="AJ1283" s="80"/>
      <c r="AK1283" s="80"/>
      <c r="AL1283" s="78"/>
      <c r="AM1283" s="80"/>
      <c r="AN1283" s="80"/>
      <c r="AO1283" s="80"/>
      <c r="AP1283" s="80"/>
      <c r="AQ1283" s="80"/>
      <c r="AR1283" s="80"/>
      <c r="AS1283" s="78"/>
      <c r="AT1283" s="96"/>
      <c r="AU1283" s="97"/>
      <c r="AV1283" s="98"/>
      <c r="AW1283" s="99"/>
    </row>
    <row r="1284" spans="1:49">
      <c r="A1284" s="25"/>
      <c r="C1284" s="89"/>
      <c r="D1284" s="84"/>
      <c r="E1284" s="76"/>
      <c r="F1284" s="91"/>
      <c r="G1284" s="80"/>
      <c r="H1284" s="81"/>
      <c r="I1284" s="14"/>
      <c r="J1284" s="92"/>
      <c r="K1284" s="14"/>
      <c r="L1284" s="78"/>
      <c r="M1284" s="81"/>
      <c r="N1284" s="14"/>
      <c r="O1284" s="78"/>
      <c r="P1284" s="78"/>
      <c r="Q1284" s="93"/>
      <c r="R1284" s="80"/>
      <c r="S1284" s="80"/>
      <c r="T1284" s="69"/>
      <c r="U1284" s="78"/>
      <c r="V1284" s="69"/>
      <c r="W1284" s="80"/>
      <c r="X1284" s="80"/>
      <c r="Y1284" s="94"/>
      <c r="Z1284" s="80"/>
      <c r="AA1284" s="80"/>
      <c r="AB1284" s="80"/>
      <c r="AC1284" s="80"/>
      <c r="AD1284" s="69"/>
      <c r="AE1284" s="69"/>
      <c r="AF1284" s="69"/>
      <c r="AG1284" s="95"/>
      <c r="AH1284" s="93"/>
      <c r="AI1284" s="81"/>
      <c r="AJ1284" s="80"/>
      <c r="AK1284" s="80"/>
      <c r="AL1284" s="78"/>
      <c r="AM1284" s="80"/>
      <c r="AN1284" s="80"/>
      <c r="AO1284" s="80"/>
      <c r="AP1284" s="80"/>
      <c r="AQ1284" s="80"/>
      <c r="AR1284" s="80"/>
      <c r="AS1284" s="78"/>
      <c r="AT1284" s="96"/>
      <c r="AU1284" s="97"/>
      <c r="AV1284" s="98"/>
      <c r="AW1284" s="99"/>
    </row>
    <row r="1285" spans="1:49">
      <c r="A1285" s="25"/>
      <c r="C1285" s="89"/>
      <c r="D1285" s="84"/>
      <c r="E1285" s="76"/>
      <c r="F1285" s="91"/>
      <c r="G1285" s="80"/>
      <c r="H1285" s="81"/>
      <c r="I1285" s="14"/>
      <c r="J1285" s="92"/>
      <c r="K1285" s="14"/>
      <c r="L1285" s="78"/>
      <c r="M1285" s="81"/>
      <c r="N1285" s="14"/>
      <c r="O1285" s="78"/>
      <c r="P1285" s="78"/>
      <c r="Q1285" s="93"/>
      <c r="R1285" s="80"/>
      <c r="S1285" s="80"/>
      <c r="T1285" s="69"/>
      <c r="U1285" s="78"/>
      <c r="V1285" s="69"/>
      <c r="W1285" s="80"/>
      <c r="X1285" s="80"/>
      <c r="Y1285" s="94"/>
      <c r="Z1285" s="80"/>
      <c r="AA1285" s="80"/>
      <c r="AB1285" s="80"/>
      <c r="AC1285" s="80"/>
      <c r="AD1285" s="69"/>
      <c r="AE1285" s="69"/>
      <c r="AF1285" s="69"/>
      <c r="AG1285" s="95"/>
      <c r="AH1285" s="93"/>
      <c r="AI1285" s="81"/>
      <c r="AJ1285" s="80"/>
      <c r="AK1285" s="80"/>
      <c r="AL1285" s="78"/>
      <c r="AM1285" s="80"/>
      <c r="AN1285" s="80"/>
      <c r="AO1285" s="80"/>
      <c r="AP1285" s="80"/>
      <c r="AQ1285" s="80"/>
      <c r="AR1285" s="80"/>
      <c r="AS1285" s="78"/>
      <c r="AT1285" s="96"/>
      <c r="AU1285" s="97"/>
      <c r="AV1285" s="98"/>
      <c r="AW1285" s="99"/>
    </row>
    <row r="1286" spans="1:49">
      <c r="A1286" s="25"/>
      <c r="C1286" s="89"/>
      <c r="D1286" s="84"/>
      <c r="E1286" s="76"/>
      <c r="F1286" s="91"/>
      <c r="G1286" s="80"/>
      <c r="H1286" s="81"/>
      <c r="I1286" s="14"/>
      <c r="J1286" s="92"/>
      <c r="K1286" s="14"/>
      <c r="L1286" s="78"/>
      <c r="M1286" s="81"/>
      <c r="N1286" s="14"/>
      <c r="O1286" s="78"/>
      <c r="P1286" s="78"/>
      <c r="Q1286" s="93"/>
      <c r="R1286" s="80"/>
      <c r="S1286" s="80"/>
      <c r="T1286" s="69"/>
      <c r="U1286" s="78"/>
      <c r="V1286" s="69"/>
      <c r="W1286" s="80"/>
      <c r="X1286" s="80"/>
      <c r="Y1286" s="94"/>
      <c r="Z1286" s="80"/>
      <c r="AA1286" s="80"/>
      <c r="AB1286" s="80"/>
      <c r="AC1286" s="80"/>
      <c r="AD1286" s="69"/>
      <c r="AE1286" s="69"/>
      <c r="AF1286" s="69"/>
      <c r="AG1286" s="95"/>
      <c r="AH1286" s="93"/>
      <c r="AI1286" s="81"/>
      <c r="AJ1286" s="80"/>
      <c r="AK1286" s="80"/>
      <c r="AL1286" s="78"/>
      <c r="AM1286" s="80"/>
      <c r="AN1286" s="80"/>
      <c r="AO1286" s="80"/>
      <c r="AP1286" s="80"/>
      <c r="AQ1286" s="80"/>
      <c r="AR1286" s="80"/>
      <c r="AS1286" s="78"/>
      <c r="AT1286" s="96"/>
      <c r="AU1286" s="97"/>
      <c r="AV1286" s="98"/>
      <c r="AW1286" s="99"/>
    </row>
    <row r="1287" spans="1:49">
      <c r="A1287" s="25"/>
      <c r="C1287" s="89"/>
      <c r="D1287" s="84"/>
      <c r="E1287" s="76"/>
      <c r="F1287" s="91"/>
      <c r="G1287" s="80"/>
      <c r="H1287" s="81"/>
      <c r="I1287" s="14"/>
      <c r="J1287" s="92"/>
      <c r="K1287" s="14"/>
      <c r="L1287" s="78"/>
      <c r="M1287" s="81"/>
      <c r="N1287" s="14"/>
      <c r="O1287" s="78"/>
      <c r="P1287" s="78"/>
      <c r="Q1287" s="93"/>
      <c r="R1287" s="80"/>
      <c r="S1287" s="80"/>
      <c r="T1287" s="69"/>
      <c r="U1287" s="78"/>
      <c r="V1287" s="69"/>
      <c r="W1287" s="80"/>
      <c r="X1287" s="80"/>
      <c r="Y1287" s="94"/>
      <c r="Z1287" s="80"/>
      <c r="AA1287" s="80"/>
      <c r="AB1287" s="80"/>
      <c r="AC1287" s="80"/>
      <c r="AD1287" s="69"/>
      <c r="AE1287" s="69"/>
      <c r="AF1287" s="69"/>
      <c r="AG1287" s="95"/>
      <c r="AH1287" s="93"/>
      <c r="AI1287" s="81"/>
      <c r="AJ1287" s="80"/>
      <c r="AK1287" s="80"/>
      <c r="AL1287" s="78"/>
      <c r="AM1287" s="80"/>
      <c r="AN1287" s="80"/>
      <c r="AO1287" s="80"/>
      <c r="AP1287" s="80"/>
      <c r="AQ1287" s="80"/>
      <c r="AR1287" s="80"/>
      <c r="AS1287" s="78"/>
      <c r="AT1287" s="96"/>
      <c r="AU1287" s="97"/>
      <c r="AV1287" s="98"/>
      <c r="AW1287" s="99"/>
    </row>
    <row r="1288" spans="1:49">
      <c r="A1288" s="25"/>
      <c r="C1288" s="89"/>
      <c r="D1288" s="84"/>
      <c r="E1288" s="76"/>
      <c r="F1288" s="91"/>
      <c r="G1288" s="80"/>
      <c r="H1288" s="81"/>
      <c r="I1288" s="14"/>
      <c r="J1288" s="92"/>
      <c r="K1288" s="14"/>
      <c r="L1288" s="78"/>
      <c r="M1288" s="81"/>
      <c r="N1288" s="14"/>
      <c r="O1288" s="78"/>
      <c r="P1288" s="78"/>
      <c r="Q1288" s="93"/>
      <c r="R1288" s="80"/>
      <c r="S1288" s="80"/>
      <c r="T1288" s="69"/>
      <c r="U1288" s="78"/>
      <c r="V1288" s="69"/>
      <c r="W1288" s="80"/>
      <c r="X1288" s="80"/>
      <c r="Y1288" s="94"/>
      <c r="Z1288" s="80"/>
      <c r="AA1288" s="80"/>
      <c r="AB1288" s="80"/>
      <c r="AC1288" s="80"/>
      <c r="AD1288" s="69"/>
      <c r="AE1288" s="69"/>
      <c r="AF1288" s="69"/>
      <c r="AG1288" s="95"/>
      <c r="AH1288" s="93"/>
      <c r="AI1288" s="81"/>
      <c r="AJ1288" s="80"/>
      <c r="AK1288" s="80"/>
      <c r="AL1288" s="78"/>
      <c r="AM1288" s="80"/>
      <c r="AN1288" s="80"/>
      <c r="AO1288" s="80"/>
      <c r="AP1288" s="80"/>
      <c r="AQ1288" s="80"/>
      <c r="AR1288" s="80"/>
      <c r="AS1288" s="78"/>
      <c r="AT1288" s="96"/>
      <c r="AU1288" s="97"/>
      <c r="AV1288" s="98"/>
      <c r="AW1288" s="99"/>
    </row>
    <row r="1289" spans="1:49">
      <c r="A1289" s="25"/>
      <c r="C1289" s="89"/>
      <c r="D1289" s="84"/>
      <c r="E1289" s="76"/>
      <c r="F1289" s="91"/>
      <c r="G1289" s="80"/>
      <c r="H1289" s="81"/>
      <c r="I1289" s="14"/>
      <c r="J1289" s="92"/>
      <c r="K1289" s="14"/>
      <c r="L1289" s="78"/>
      <c r="M1289" s="81"/>
      <c r="N1289" s="14"/>
      <c r="O1289" s="78"/>
      <c r="P1289" s="78"/>
      <c r="Q1289" s="93"/>
      <c r="R1289" s="80"/>
      <c r="S1289" s="80"/>
      <c r="T1289" s="69"/>
      <c r="U1289" s="78"/>
      <c r="V1289" s="69"/>
      <c r="W1289" s="80"/>
      <c r="X1289" s="80"/>
      <c r="Y1289" s="94"/>
      <c r="Z1289" s="80"/>
      <c r="AA1289" s="80"/>
      <c r="AB1289" s="80"/>
      <c r="AC1289" s="80"/>
      <c r="AD1289" s="69"/>
      <c r="AE1289" s="69"/>
      <c r="AF1289" s="69"/>
      <c r="AG1289" s="95"/>
      <c r="AH1289" s="93"/>
      <c r="AI1289" s="81"/>
      <c r="AJ1289" s="80"/>
      <c r="AK1289" s="80"/>
      <c r="AL1289" s="78"/>
      <c r="AM1289" s="80"/>
      <c r="AN1289" s="80"/>
      <c r="AO1289" s="80"/>
      <c r="AP1289" s="80"/>
      <c r="AQ1289" s="80"/>
      <c r="AR1289" s="80"/>
      <c r="AS1289" s="78"/>
      <c r="AT1289" s="96"/>
      <c r="AU1289" s="97"/>
      <c r="AV1289" s="98"/>
      <c r="AW1289" s="99"/>
    </row>
    <row r="1290" spans="1:49">
      <c r="A1290" s="25"/>
      <c r="C1290" s="89"/>
      <c r="D1290" s="84"/>
      <c r="E1290" s="76"/>
      <c r="F1290" s="91"/>
      <c r="G1290" s="80"/>
      <c r="H1290" s="81"/>
      <c r="I1290" s="14"/>
      <c r="J1290" s="92"/>
      <c r="K1290" s="14"/>
      <c r="L1290" s="78"/>
      <c r="M1290" s="81"/>
      <c r="N1290" s="14"/>
      <c r="O1290" s="78"/>
      <c r="P1290" s="78"/>
      <c r="Q1290" s="93"/>
      <c r="R1290" s="80"/>
      <c r="S1290" s="80"/>
      <c r="T1290" s="69"/>
      <c r="U1290" s="78"/>
      <c r="V1290" s="69"/>
      <c r="W1290" s="80"/>
      <c r="X1290" s="80"/>
      <c r="Y1290" s="94"/>
      <c r="Z1290" s="80"/>
      <c r="AA1290" s="80"/>
      <c r="AB1290" s="80"/>
      <c r="AC1290" s="80"/>
      <c r="AD1290" s="69"/>
      <c r="AE1290" s="69"/>
      <c r="AF1290" s="69"/>
      <c r="AG1290" s="95"/>
      <c r="AH1290" s="93"/>
      <c r="AI1290" s="81"/>
      <c r="AJ1290" s="80"/>
      <c r="AK1290" s="80"/>
      <c r="AL1290" s="78"/>
      <c r="AM1290" s="80"/>
      <c r="AN1290" s="80"/>
      <c r="AO1290" s="80"/>
      <c r="AP1290" s="80"/>
      <c r="AQ1290" s="80"/>
      <c r="AR1290" s="80"/>
      <c r="AS1290" s="78"/>
      <c r="AT1290" s="96"/>
      <c r="AU1290" s="97"/>
      <c r="AV1290" s="98"/>
      <c r="AW1290" s="99"/>
    </row>
    <row r="1291" spans="1:49">
      <c r="A1291" s="25"/>
      <c r="C1291" s="89"/>
      <c r="D1291" s="84"/>
      <c r="E1291" s="76"/>
      <c r="F1291" s="91"/>
      <c r="G1291" s="80"/>
      <c r="H1291" s="81"/>
      <c r="I1291" s="14"/>
      <c r="J1291" s="92"/>
      <c r="K1291" s="14"/>
      <c r="L1291" s="78"/>
      <c r="M1291" s="81"/>
      <c r="N1291" s="14"/>
      <c r="O1291" s="78"/>
      <c r="P1291" s="78"/>
      <c r="Q1291" s="93"/>
      <c r="R1291" s="80"/>
      <c r="S1291" s="80"/>
      <c r="T1291" s="69"/>
      <c r="U1291" s="78"/>
      <c r="V1291" s="69"/>
      <c r="W1291" s="80"/>
      <c r="X1291" s="80"/>
      <c r="Y1291" s="94"/>
      <c r="Z1291" s="80"/>
      <c r="AA1291" s="80"/>
      <c r="AB1291" s="80"/>
      <c r="AC1291" s="80"/>
      <c r="AD1291" s="69"/>
      <c r="AE1291" s="69"/>
      <c r="AF1291" s="69"/>
      <c r="AG1291" s="95"/>
      <c r="AH1291" s="93"/>
      <c r="AI1291" s="81"/>
      <c r="AJ1291" s="80"/>
      <c r="AK1291" s="80"/>
      <c r="AL1291" s="78"/>
      <c r="AM1291" s="80"/>
      <c r="AN1291" s="80"/>
      <c r="AO1291" s="80"/>
      <c r="AP1291" s="80"/>
      <c r="AQ1291" s="80"/>
      <c r="AR1291" s="80"/>
      <c r="AS1291" s="78"/>
      <c r="AT1291" s="96"/>
      <c r="AU1291" s="97"/>
      <c r="AV1291" s="98"/>
      <c r="AW1291" s="99"/>
    </row>
    <row r="1292" spans="1:49">
      <c r="A1292" s="25"/>
      <c r="C1292" s="89"/>
      <c r="D1292" s="84"/>
      <c r="E1292" s="76"/>
      <c r="F1292" s="91"/>
      <c r="G1292" s="80"/>
      <c r="H1292" s="81"/>
      <c r="I1292" s="14"/>
      <c r="J1292" s="92"/>
      <c r="K1292" s="14"/>
      <c r="L1292" s="78"/>
      <c r="M1292" s="81"/>
      <c r="N1292" s="14"/>
      <c r="O1292" s="78"/>
      <c r="P1292" s="78"/>
      <c r="Q1292" s="93"/>
      <c r="R1292" s="80"/>
      <c r="S1292" s="80"/>
      <c r="T1292" s="69"/>
      <c r="U1292" s="78"/>
      <c r="V1292" s="69"/>
      <c r="W1292" s="80"/>
      <c r="X1292" s="80"/>
      <c r="Y1292" s="94"/>
      <c r="Z1292" s="80"/>
      <c r="AA1292" s="80"/>
      <c r="AB1292" s="80"/>
      <c r="AC1292" s="80"/>
      <c r="AD1292" s="69"/>
      <c r="AE1292" s="69"/>
      <c r="AF1292" s="69"/>
      <c r="AG1292" s="95"/>
      <c r="AH1292" s="93"/>
      <c r="AI1292" s="81"/>
      <c r="AJ1292" s="80"/>
      <c r="AK1292" s="80"/>
      <c r="AL1292" s="78"/>
      <c r="AM1292" s="80"/>
      <c r="AN1292" s="80"/>
      <c r="AO1292" s="80"/>
      <c r="AP1292" s="80"/>
      <c r="AQ1292" s="80"/>
      <c r="AR1292" s="80"/>
      <c r="AS1292" s="78"/>
      <c r="AT1292" s="96"/>
      <c r="AU1292" s="97"/>
      <c r="AV1292" s="98"/>
      <c r="AW1292" s="99"/>
    </row>
    <row r="1293" spans="1:49">
      <c r="A1293" s="25"/>
      <c r="C1293" s="89"/>
      <c r="D1293" s="84"/>
      <c r="E1293" s="76"/>
      <c r="F1293" s="91"/>
      <c r="G1293" s="80"/>
      <c r="H1293" s="81"/>
      <c r="I1293" s="14"/>
      <c r="J1293" s="92"/>
      <c r="K1293" s="14"/>
      <c r="L1293" s="78"/>
      <c r="M1293" s="81"/>
      <c r="N1293" s="14"/>
      <c r="O1293" s="78"/>
      <c r="P1293" s="78"/>
      <c r="Q1293" s="93"/>
      <c r="R1293" s="80"/>
      <c r="S1293" s="80"/>
      <c r="T1293" s="69"/>
      <c r="U1293" s="78"/>
      <c r="V1293" s="69"/>
      <c r="W1293" s="80"/>
      <c r="X1293" s="80"/>
      <c r="Y1293" s="94"/>
      <c r="Z1293" s="80"/>
      <c r="AA1293" s="80"/>
      <c r="AB1293" s="80"/>
      <c r="AC1293" s="80"/>
      <c r="AD1293" s="69"/>
      <c r="AE1293" s="69"/>
      <c r="AF1293" s="69"/>
      <c r="AG1293" s="95"/>
      <c r="AH1293" s="93"/>
      <c r="AI1293" s="81"/>
      <c r="AJ1293" s="80"/>
      <c r="AK1293" s="80"/>
      <c r="AL1293" s="78"/>
      <c r="AM1293" s="80"/>
      <c r="AN1293" s="80"/>
      <c r="AO1293" s="80"/>
      <c r="AP1293" s="80"/>
      <c r="AQ1293" s="80"/>
      <c r="AR1293" s="80"/>
      <c r="AS1293" s="78"/>
      <c r="AT1293" s="96"/>
      <c r="AU1293" s="97"/>
      <c r="AV1293" s="98"/>
      <c r="AW1293" s="99"/>
    </row>
    <row r="1294" spans="1:49">
      <c r="A1294" s="25"/>
      <c r="C1294" s="89"/>
      <c r="D1294" s="84"/>
      <c r="E1294" s="76"/>
      <c r="F1294" s="91"/>
      <c r="G1294" s="80"/>
      <c r="H1294" s="81"/>
      <c r="I1294" s="14"/>
      <c r="J1294" s="92"/>
      <c r="K1294" s="14"/>
      <c r="L1294" s="78"/>
      <c r="M1294" s="81"/>
      <c r="N1294" s="14"/>
      <c r="O1294" s="78"/>
      <c r="P1294" s="78"/>
      <c r="Q1294" s="93"/>
      <c r="R1294" s="80"/>
      <c r="S1294" s="80"/>
      <c r="T1294" s="69"/>
      <c r="U1294" s="78"/>
      <c r="V1294" s="69"/>
      <c r="W1294" s="80"/>
      <c r="X1294" s="80"/>
      <c r="Y1294" s="94"/>
      <c r="Z1294" s="80"/>
      <c r="AA1294" s="80"/>
      <c r="AB1294" s="80"/>
      <c r="AC1294" s="80"/>
      <c r="AD1294" s="69"/>
      <c r="AE1294" s="69"/>
      <c r="AF1294" s="69"/>
      <c r="AG1294" s="95"/>
      <c r="AH1294" s="93"/>
      <c r="AI1294" s="81"/>
      <c r="AJ1294" s="80"/>
      <c r="AK1294" s="80"/>
      <c r="AL1294" s="78"/>
      <c r="AM1294" s="80"/>
      <c r="AN1294" s="80"/>
      <c r="AO1294" s="80"/>
      <c r="AP1294" s="80"/>
      <c r="AQ1294" s="80"/>
      <c r="AR1294" s="80"/>
      <c r="AS1294" s="78"/>
      <c r="AT1294" s="96"/>
      <c r="AU1294" s="97"/>
      <c r="AV1294" s="98"/>
      <c r="AW1294" s="99"/>
    </row>
    <row r="1295" spans="1:49">
      <c r="A1295" s="25"/>
      <c r="C1295" s="89"/>
      <c r="D1295" s="84"/>
      <c r="E1295" s="76"/>
      <c r="F1295" s="91"/>
      <c r="G1295" s="80"/>
      <c r="H1295" s="81"/>
      <c r="I1295" s="14"/>
      <c r="J1295" s="92"/>
      <c r="K1295" s="14"/>
      <c r="L1295" s="78"/>
      <c r="M1295" s="81"/>
      <c r="N1295" s="14"/>
      <c r="O1295" s="78"/>
      <c r="P1295" s="78"/>
      <c r="Q1295" s="93"/>
      <c r="R1295" s="80"/>
      <c r="S1295" s="80"/>
      <c r="T1295" s="69"/>
      <c r="U1295" s="78"/>
      <c r="V1295" s="69"/>
      <c r="W1295" s="80"/>
      <c r="X1295" s="80"/>
      <c r="Y1295" s="94"/>
      <c r="Z1295" s="80"/>
      <c r="AA1295" s="80"/>
      <c r="AB1295" s="80"/>
      <c r="AC1295" s="80"/>
      <c r="AD1295" s="69"/>
      <c r="AE1295" s="69"/>
      <c r="AF1295" s="69"/>
      <c r="AG1295" s="95"/>
      <c r="AH1295" s="93"/>
      <c r="AI1295" s="81"/>
      <c r="AJ1295" s="80"/>
      <c r="AK1295" s="80"/>
      <c r="AL1295" s="78"/>
      <c r="AM1295" s="80"/>
      <c r="AN1295" s="80"/>
      <c r="AO1295" s="80"/>
      <c r="AP1295" s="80"/>
      <c r="AQ1295" s="80"/>
      <c r="AR1295" s="80"/>
      <c r="AS1295" s="78"/>
      <c r="AT1295" s="96"/>
      <c r="AU1295" s="97"/>
      <c r="AV1295" s="98"/>
      <c r="AW1295" s="99"/>
    </row>
    <row r="1296" spans="1:49">
      <c r="A1296" s="25"/>
      <c r="C1296" s="89"/>
      <c r="D1296" s="84"/>
      <c r="E1296" s="76"/>
      <c r="F1296" s="91"/>
      <c r="G1296" s="80"/>
      <c r="H1296" s="81"/>
      <c r="I1296" s="14"/>
      <c r="J1296" s="92"/>
      <c r="K1296" s="14"/>
      <c r="L1296" s="78"/>
      <c r="M1296" s="81"/>
      <c r="N1296" s="14"/>
      <c r="O1296" s="78"/>
      <c r="P1296" s="78"/>
      <c r="Q1296" s="93"/>
      <c r="R1296" s="80"/>
      <c r="S1296" s="80"/>
      <c r="T1296" s="69"/>
      <c r="U1296" s="78"/>
      <c r="V1296" s="69"/>
      <c r="W1296" s="80"/>
      <c r="X1296" s="80"/>
      <c r="Y1296" s="94"/>
      <c r="Z1296" s="80"/>
      <c r="AA1296" s="80"/>
      <c r="AB1296" s="80"/>
      <c r="AC1296" s="80"/>
      <c r="AD1296" s="69"/>
      <c r="AE1296" s="69"/>
      <c r="AF1296" s="69"/>
      <c r="AG1296" s="95"/>
      <c r="AH1296" s="93"/>
      <c r="AI1296" s="81"/>
      <c r="AJ1296" s="80"/>
      <c r="AK1296" s="80"/>
      <c r="AL1296" s="78"/>
      <c r="AM1296" s="80"/>
      <c r="AN1296" s="80"/>
      <c r="AO1296" s="80"/>
      <c r="AP1296" s="80"/>
      <c r="AQ1296" s="80"/>
      <c r="AR1296" s="80"/>
      <c r="AS1296" s="78"/>
      <c r="AT1296" s="96"/>
      <c r="AU1296" s="97"/>
      <c r="AV1296" s="98"/>
      <c r="AW1296" s="99"/>
    </row>
    <row r="1297" spans="1:49">
      <c r="A1297" s="25"/>
      <c r="C1297" s="89"/>
      <c r="D1297" s="84"/>
      <c r="E1297" s="76"/>
      <c r="F1297" s="91"/>
      <c r="G1297" s="80"/>
      <c r="H1297" s="81"/>
      <c r="I1297" s="14"/>
      <c r="J1297" s="92"/>
      <c r="K1297" s="14"/>
      <c r="L1297" s="78"/>
      <c r="M1297" s="81"/>
      <c r="N1297" s="14"/>
      <c r="O1297" s="78"/>
      <c r="P1297" s="78"/>
      <c r="Q1297" s="93"/>
      <c r="R1297" s="80"/>
      <c r="S1297" s="80"/>
      <c r="T1297" s="69"/>
      <c r="U1297" s="78"/>
      <c r="V1297" s="69"/>
      <c r="W1297" s="80"/>
      <c r="X1297" s="80"/>
      <c r="Y1297" s="94"/>
      <c r="Z1297" s="80"/>
      <c r="AA1297" s="80"/>
      <c r="AB1297" s="80"/>
      <c r="AC1297" s="80"/>
      <c r="AD1297" s="69"/>
      <c r="AE1297" s="69"/>
      <c r="AF1297" s="69"/>
      <c r="AG1297" s="95"/>
      <c r="AH1297" s="93"/>
      <c r="AI1297" s="81"/>
      <c r="AJ1297" s="80"/>
      <c r="AK1297" s="80"/>
      <c r="AL1297" s="78"/>
      <c r="AM1297" s="80"/>
      <c r="AN1297" s="80"/>
      <c r="AO1297" s="80"/>
      <c r="AP1297" s="80"/>
      <c r="AQ1297" s="80"/>
      <c r="AR1297" s="80"/>
      <c r="AS1297" s="78"/>
      <c r="AT1297" s="96"/>
      <c r="AU1297" s="97"/>
      <c r="AV1297" s="98"/>
      <c r="AW1297" s="99"/>
    </row>
    <row r="1298" spans="1:49">
      <c r="A1298" s="25"/>
      <c r="C1298" s="89"/>
      <c r="D1298" s="84"/>
      <c r="E1298" s="76"/>
      <c r="F1298" s="91"/>
      <c r="G1298" s="80"/>
      <c r="H1298" s="81"/>
      <c r="I1298" s="14"/>
      <c r="J1298" s="92"/>
      <c r="K1298" s="14"/>
      <c r="L1298" s="78"/>
      <c r="M1298" s="81"/>
      <c r="N1298" s="14"/>
      <c r="O1298" s="78"/>
      <c r="P1298" s="78"/>
      <c r="Q1298" s="93"/>
      <c r="R1298" s="80"/>
      <c r="S1298" s="80"/>
      <c r="T1298" s="69"/>
      <c r="U1298" s="78"/>
      <c r="V1298" s="69"/>
      <c r="W1298" s="80"/>
      <c r="X1298" s="80"/>
      <c r="Y1298" s="94"/>
      <c r="Z1298" s="80"/>
      <c r="AA1298" s="80"/>
      <c r="AB1298" s="80"/>
      <c r="AC1298" s="80"/>
      <c r="AD1298" s="69"/>
      <c r="AE1298" s="69"/>
      <c r="AF1298" s="69"/>
      <c r="AG1298" s="95"/>
      <c r="AH1298" s="93"/>
      <c r="AI1298" s="81"/>
      <c r="AJ1298" s="80"/>
      <c r="AK1298" s="80"/>
      <c r="AL1298" s="78"/>
      <c r="AM1298" s="80"/>
      <c r="AN1298" s="80"/>
      <c r="AO1298" s="80"/>
      <c r="AP1298" s="80"/>
      <c r="AQ1298" s="80"/>
      <c r="AR1298" s="80"/>
      <c r="AS1298" s="78"/>
      <c r="AT1298" s="96"/>
      <c r="AU1298" s="97"/>
      <c r="AV1298" s="98"/>
      <c r="AW1298" s="99"/>
    </row>
    <row r="1299" spans="1:49">
      <c r="A1299" s="25"/>
      <c r="C1299" s="89"/>
      <c r="D1299" s="84"/>
      <c r="E1299" s="76"/>
      <c r="F1299" s="91"/>
      <c r="G1299" s="80"/>
      <c r="H1299" s="81"/>
      <c r="I1299" s="14"/>
      <c r="J1299" s="92"/>
      <c r="K1299" s="14"/>
      <c r="L1299" s="78"/>
      <c r="M1299" s="81"/>
      <c r="N1299" s="14"/>
      <c r="O1299" s="78"/>
      <c r="P1299" s="78"/>
      <c r="Q1299" s="93"/>
      <c r="R1299" s="80"/>
      <c r="S1299" s="80"/>
      <c r="T1299" s="69"/>
      <c r="U1299" s="78"/>
      <c r="V1299" s="69"/>
      <c r="W1299" s="80"/>
      <c r="X1299" s="80"/>
      <c r="Y1299" s="94"/>
      <c r="Z1299" s="80"/>
      <c r="AA1299" s="80"/>
      <c r="AB1299" s="80"/>
      <c r="AC1299" s="80"/>
      <c r="AD1299" s="69"/>
      <c r="AE1299" s="69"/>
      <c r="AF1299" s="69"/>
      <c r="AG1299" s="95"/>
      <c r="AH1299" s="93"/>
      <c r="AI1299" s="81"/>
      <c r="AJ1299" s="80"/>
      <c r="AK1299" s="80"/>
      <c r="AL1299" s="78"/>
      <c r="AM1299" s="80"/>
      <c r="AN1299" s="80"/>
      <c r="AO1299" s="80"/>
      <c r="AP1299" s="80"/>
      <c r="AQ1299" s="80"/>
      <c r="AR1299" s="80"/>
      <c r="AS1299" s="78"/>
      <c r="AT1299" s="96"/>
      <c r="AU1299" s="97"/>
      <c r="AV1299" s="98"/>
      <c r="AW1299" s="99"/>
    </row>
    <row r="1300" spans="1:49">
      <c r="A1300" s="25"/>
      <c r="C1300" s="89"/>
      <c r="D1300" s="84"/>
      <c r="E1300" s="76"/>
      <c r="F1300" s="91"/>
      <c r="G1300" s="80"/>
      <c r="H1300" s="81"/>
      <c r="I1300" s="14"/>
      <c r="J1300" s="92"/>
      <c r="K1300" s="14"/>
      <c r="L1300" s="78"/>
      <c r="M1300" s="81"/>
      <c r="N1300" s="14"/>
      <c r="O1300" s="78"/>
      <c r="P1300" s="78"/>
      <c r="Q1300" s="93"/>
      <c r="R1300" s="80"/>
      <c r="S1300" s="80"/>
      <c r="T1300" s="69"/>
      <c r="U1300" s="78"/>
      <c r="V1300" s="69"/>
      <c r="W1300" s="80"/>
      <c r="X1300" s="80"/>
      <c r="Y1300" s="94"/>
      <c r="Z1300" s="80"/>
      <c r="AA1300" s="80"/>
      <c r="AB1300" s="80"/>
      <c r="AC1300" s="80"/>
      <c r="AD1300" s="69"/>
      <c r="AE1300" s="69"/>
      <c r="AF1300" s="69"/>
      <c r="AG1300" s="95"/>
      <c r="AH1300" s="93"/>
      <c r="AI1300" s="81"/>
      <c r="AJ1300" s="80"/>
      <c r="AK1300" s="80"/>
      <c r="AL1300" s="78"/>
      <c r="AM1300" s="80"/>
      <c r="AN1300" s="80"/>
      <c r="AO1300" s="80"/>
      <c r="AP1300" s="80"/>
      <c r="AQ1300" s="80"/>
      <c r="AR1300" s="80"/>
      <c r="AS1300" s="78"/>
      <c r="AT1300" s="96"/>
      <c r="AU1300" s="97"/>
      <c r="AV1300" s="98"/>
      <c r="AW1300" s="99"/>
    </row>
    <row r="1301" spans="1:49">
      <c r="A1301" s="25"/>
      <c r="C1301" s="89"/>
      <c r="D1301" s="84"/>
      <c r="E1301" s="76"/>
      <c r="F1301" s="91"/>
      <c r="G1301" s="80"/>
      <c r="H1301" s="81"/>
      <c r="I1301" s="14"/>
      <c r="J1301" s="92"/>
      <c r="K1301" s="14"/>
      <c r="L1301" s="78"/>
      <c r="M1301" s="81"/>
      <c r="N1301" s="14"/>
      <c r="O1301" s="78"/>
      <c r="P1301" s="78"/>
      <c r="Q1301" s="93"/>
      <c r="R1301" s="80"/>
      <c r="S1301" s="80"/>
      <c r="T1301" s="69"/>
      <c r="U1301" s="78"/>
      <c r="V1301" s="69"/>
      <c r="W1301" s="80"/>
      <c r="X1301" s="80"/>
      <c r="Y1301" s="94"/>
      <c r="Z1301" s="80"/>
      <c r="AA1301" s="80"/>
      <c r="AB1301" s="80"/>
      <c r="AC1301" s="80"/>
      <c r="AD1301" s="69"/>
      <c r="AE1301" s="69"/>
      <c r="AF1301" s="69"/>
      <c r="AG1301" s="95"/>
      <c r="AH1301" s="93"/>
      <c r="AI1301" s="81"/>
      <c r="AJ1301" s="80"/>
      <c r="AK1301" s="80"/>
      <c r="AL1301" s="78"/>
      <c r="AM1301" s="80"/>
      <c r="AN1301" s="80"/>
      <c r="AO1301" s="80"/>
      <c r="AP1301" s="80"/>
      <c r="AQ1301" s="80"/>
      <c r="AR1301" s="80"/>
      <c r="AS1301" s="78"/>
      <c r="AT1301" s="96"/>
      <c r="AU1301" s="97"/>
      <c r="AV1301" s="98"/>
      <c r="AW1301" s="99"/>
    </row>
    <row r="1302" spans="1:49">
      <c r="A1302" s="25"/>
      <c r="C1302" s="89"/>
      <c r="D1302" s="84"/>
      <c r="E1302" s="76"/>
      <c r="F1302" s="91"/>
      <c r="G1302" s="80"/>
      <c r="H1302" s="81"/>
      <c r="I1302" s="14"/>
      <c r="J1302" s="92"/>
      <c r="K1302" s="14"/>
      <c r="L1302" s="78"/>
      <c r="M1302" s="81"/>
      <c r="N1302" s="14"/>
      <c r="O1302" s="78"/>
      <c r="P1302" s="78"/>
      <c r="Q1302" s="93"/>
      <c r="R1302" s="80"/>
      <c r="S1302" s="80"/>
      <c r="T1302" s="69"/>
      <c r="U1302" s="78"/>
      <c r="V1302" s="69"/>
      <c r="W1302" s="80"/>
      <c r="X1302" s="80"/>
      <c r="Y1302" s="94"/>
      <c r="Z1302" s="80"/>
      <c r="AA1302" s="80"/>
      <c r="AB1302" s="80"/>
      <c r="AC1302" s="80"/>
      <c r="AD1302" s="69"/>
      <c r="AE1302" s="69"/>
      <c r="AF1302" s="69"/>
      <c r="AG1302" s="95"/>
      <c r="AH1302" s="93"/>
      <c r="AI1302" s="81"/>
      <c r="AJ1302" s="80"/>
      <c r="AK1302" s="80"/>
      <c r="AL1302" s="78"/>
      <c r="AM1302" s="80"/>
      <c r="AN1302" s="80"/>
      <c r="AO1302" s="80"/>
      <c r="AP1302" s="80"/>
      <c r="AQ1302" s="80"/>
      <c r="AR1302" s="80"/>
      <c r="AS1302" s="78"/>
      <c r="AT1302" s="96"/>
      <c r="AU1302" s="97"/>
      <c r="AV1302" s="98"/>
      <c r="AW1302" s="99"/>
    </row>
    <row r="1303" spans="1:49">
      <c r="A1303" s="25"/>
      <c r="C1303" s="89"/>
      <c r="D1303" s="84"/>
      <c r="E1303" s="76"/>
      <c r="F1303" s="91"/>
      <c r="G1303" s="80"/>
      <c r="H1303" s="81"/>
      <c r="I1303" s="14"/>
      <c r="J1303" s="92"/>
      <c r="K1303" s="14"/>
      <c r="L1303" s="78"/>
      <c r="M1303" s="81"/>
      <c r="N1303" s="14"/>
      <c r="O1303" s="78"/>
      <c r="P1303" s="78"/>
      <c r="Q1303" s="93"/>
      <c r="R1303" s="80"/>
      <c r="S1303" s="80"/>
      <c r="T1303" s="69"/>
      <c r="U1303" s="78"/>
      <c r="V1303" s="69"/>
      <c r="W1303" s="80"/>
      <c r="X1303" s="80"/>
      <c r="Y1303" s="94"/>
      <c r="Z1303" s="80"/>
      <c r="AA1303" s="80"/>
      <c r="AB1303" s="80"/>
      <c r="AC1303" s="80"/>
      <c r="AD1303" s="69"/>
      <c r="AE1303" s="69"/>
      <c r="AF1303" s="69"/>
      <c r="AG1303" s="95"/>
      <c r="AH1303" s="93"/>
      <c r="AI1303" s="81"/>
      <c r="AJ1303" s="80"/>
      <c r="AK1303" s="80"/>
      <c r="AL1303" s="78"/>
      <c r="AM1303" s="80"/>
      <c r="AN1303" s="80"/>
      <c r="AO1303" s="80"/>
      <c r="AP1303" s="80"/>
      <c r="AQ1303" s="80"/>
      <c r="AR1303" s="80"/>
      <c r="AS1303" s="78"/>
      <c r="AT1303" s="96"/>
      <c r="AU1303" s="97"/>
      <c r="AV1303" s="98"/>
      <c r="AW1303" s="99"/>
    </row>
    <row r="1304" spans="1:49">
      <c r="A1304" s="25"/>
      <c r="C1304" s="89"/>
      <c r="D1304" s="84"/>
      <c r="E1304" s="76"/>
      <c r="F1304" s="91"/>
      <c r="G1304" s="80"/>
      <c r="H1304" s="81"/>
      <c r="I1304" s="14"/>
      <c r="J1304" s="92"/>
      <c r="K1304" s="14"/>
      <c r="L1304" s="78"/>
      <c r="M1304" s="81"/>
      <c r="N1304" s="14"/>
      <c r="O1304" s="78"/>
      <c r="P1304" s="78"/>
      <c r="Q1304" s="93"/>
      <c r="R1304" s="80"/>
      <c r="S1304" s="80"/>
      <c r="T1304" s="69"/>
      <c r="U1304" s="78"/>
      <c r="V1304" s="69"/>
      <c r="W1304" s="80"/>
      <c r="X1304" s="80"/>
      <c r="Y1304" s="94"/>
      <c r="Z1304" s="80"/>
      <c r="AA1304" s="80"/>
      <c r="AB1304" s="80"/>
      <c r="AC1304" s="80"/>
      <c r="AD1304" s="69"/>
      <c r="AE1304" s="69"/>
      <c r="AF1304" s="69"/>
      <c r="AG1304" s="95"/>
      <c r="AH1304" s="93"/>
      <c r="AI1304" s="81"/>
      <c r="AJ1304" s="80"/>
      <c r="AK1304" s="80"/>
      <c r="AL1304" s="78"/>
      <c r="AM1304" s="80"/>
      <c r="AN1304" s="80"/>
      <c r="AO1304" s="80"/>
      <c r="AP1304" s="80"/>
      <c r="AQ1304" s="80"/>
      <c r="AR1304" s="80"/>
      <c r="AS1304" s="78"/>
      <c r="AT1304" s="96"/>
      <c r="AU1304" s="97"/>
      <c r="AV1304" s="98"/>
      <c r="AW1304" s="99"/>
    </row>
    <row r="1305" spans="1:49">
      <c r="A1305" s="25"/>
      <c r="C1305" s="89"/>
      <c r="D1305" s="84"/>
      <c r="E1305" s="76"/>
      <c r="F1305" s="91"/>
      <c r="G1305" s="80"/>
      <c r="H1305" s="81"/>
      <c r="I1305" s="14"/>
      <c r="J1305" s="92"/>
      <c r="K1305" s="14"/>
      <c r="L1305" s="78"/>
      <c r="M1305" s="81"/>
      <c r="N1305" s="14"/>
      <c r="O1305" s="78"/>
      <c r="P1305" s="78"/>
      <c r="Q1305" s="93"/>
      <c r="R1305" s="80"/>
      <c r="S1305" s="80"/>
      <c r="T1305" s="69"/>
      <c r="U1305" s="78"/>
      <c r="V1305" s="69"/>
      <c r="W1305" s="80"/>
      <c r="X1305" s="80"/>
      <c r="Y1305" s="94"/>
      <c r="Z1305" s="80"/>
      <c r="AA1305" s="80"/>
      <c r="AB1305" s="80"/>
      <c r="AC1305" s="80"/>
      <c r="AD1305" s="69"/>
      <c r="AE1305" s="69"/>
      <c r="AF1305" s="69"/>
      <c r="AG1305" s="95"/>
      <c r="AH1305" s="93"/>
      <c r="AI1305" s="81"/>
      <c r="AJ1305" s="80"/>
      <c r="AK1305" s="80"/>
      <c r="AL1305" s="78"/>
      <c r="AM1305" s="80"/>
      <c r="AN1305" s="80"/>
      <c r="AO1305" s="80"/>
      <c r="AP1305" s="80"/>
      <c r="AQ1305" s="80"/>
      <c r="AR1305" s="80"/>
      <c r="AS1305" s="78"/>
      <c r="AT1305" s="96"/>
      <c r="AU1305" s="97"/>
      <c r="AV1305" s="98"/>
      <c r="AW1305" s="99"/>
    </row>
    <row r="1306" spans="1:49">
      <c r="A1306" s="25"/>
      <c r="C1306" s="89"/>
      <c r="D1306" s="84"/>
      <c r="E1306" s="76"/>
      <c r="F1306" s="91"/>
      <c r="G1306" s="80"/>
      <c r="H1306" s="81"/>
      <c r="I1306" s="14"/>
      <c r="J1306" s="92"/>
      <c r="K1306" s="14"/>
      <c r="L1306" s="78"/>
      <c r="M1306" s="81"/>
      <c r="N1306" s="14"/>
      <c r="O1306" s="78"/>
      <c r="P1306" s="78"/>
      <c r="Q1306" s="93"/>
      <c r="R1306" s="80"/>
      <c r="S1306" s="80"/>
      <c r="T1306" s="69"/>
      <c r="U1306" s="78"/>
      <c r="V1306" s="69"/>
      <c r="W1306" s="80"/>
      <c r="X1306" s="80"/>
      <c r="Y1306" s="94"/>
      <c r="Z1306" s="80"/>
      <c r="AA1306" s="80"/>
      <c r="AB1306" s="80"/>
      <c r="AC1306" s="80"/>
      <c r="AD1306" s="69"/>
      <c r="AE1306" s="69"/>
      <c r="AF1306" s="69"/>
      <c r="AG1306" s="95"/>
      <c r="AH1306" s="93"/>
      <c r="AI1306" s="81"/>
      <c r="AJ1306" s="80"/>
      <c r="AK1306" s="80"/>
      <c r="AL1306" s="78"/>
      <c r="AM1306" s="80"/>
      <c r="AN1306" s="80"/>
      <c r="AO1306" s="80"/>
      <c r="AP1306" s="80"/>
      <c r="AQ1306" s="80"/>
      <c r="AR1306" s="80"/>
      <c r="AS1306" s="78"/>
      <c r="AT1306" s="96"/>
      <c r="AU1306" s="97"/>
      <c r="AV1306" s="98"/>
      <c r="AW1306" s="99"/>
    </row>
    <row r="1307" spans="1:49">
      <c r="A1307" s="25"/>
      <c r="C1307" s="89"/>
      <c r="D1307" s="84"/>
      <c r="E1307" s="76"/>
      <c r="F1307" s="91"/>
      <c r="G1307" s="80"/>
      <c r="H1307" s="81"/>
      <c r="I1307" s="14"/>
      <c r="J1307" s="92"/>
      <c r="K1307" s="14"/>
      <c r="L1307" s="78"/>
      <c r="M1307" s="81"/>
      <c r="N1307" s="14"/>
      <c r="O1307" s="78"/>
      <c r="P1307" s="78"/>
      <c r="Q1307" s="93"/>
      <c r="R1307" s="80"/>
      <c r="S1307" s="80"/>
      <c r="T1307" s="69"/>
      <c r="U1307" s="78"/>
      <c r="V1307" s="69"/>
      <c r="W1307" s="80"/>
      <c r="X1307" s="80"/>
      <c r="Y1307" s="94"/>
      <c r="Z1307" s="80"/>
      <c r="AA1307" s="80"/>
      <c r="AB1307" s="80"/>
      <c r="AC1307" s="80"/>
      <c r="AD1307" s="69"/>
      <c r="AE1307" s="69"/>
      <c r="AF1307" s="69"/>
      <c r="AG1307" s="95"/>
      <c r="AH1307" s="93"/>
      <c r="AI1307" s="81"/>
      <c r="AJ1307" s="80"/>
      <c r="AK1307" s="80"/>
      <c r="AL1307" s="78"/>
      <c r="AM1307" s="80"/>
      <c r="AN1307" s="80"/>
      <c r="AO1307" s="80"/>
      <c r="AP1307" s="80"/>
      <c r="AQ1307" s="80"/>
      <c r="AR1307" s="80"/>
      <c r="AS1307" s="78"/>
      <c r="AT1307" s="96"/>
      <c r="AU1307" s="97"/>
      <c r="AV1307" s="98"/>
      <c r="AW1307" s="99"/>
    </row>
    <row r="1308" spans="1:49">
      <c r="A1308" s="25"/>
      <c r="C1308" s="89"/>
      <c r="D1308" s="84"/>
      <c r="E1308" s="76"/>
      <c r="F1308" s="91"/>
      <c r="G1308" s="80"/>
      <c r="H1308" s="81"/>
      <c r="I1308" s="14"/>
      <c r="J1308" s="92"/>
      <c r="K1308" s="14"/>
      <c r="L1308" s="78"/>
      <c r="M1308" s="81"/>
      <c r="N1308" s="14"/>
      <c r="O1308" s="78"/>
      <c r="P1308" s="78"/>
      <c r="Q1308" s="93"/>
      <c r="R1308" s="80"/>
      <c r="S1308" s="80"/>
      <c r="T1308" s="69"/>
      <c r="U1308" s="78"/>
      <c r="V1308" s="69"/>
      <c r="W1308" s="80"/>
      <c r="X1308" s="80"/>
      <c r="Y1308" s="94"/>
      <c r="Z1308" s="80"/>
      <c r="AA1308" s="80"/>
      <c r="AB1308" s="80"/>
      <c r="AC1308" s="80"/>
      <c r="AD1308" s="69"/>
      <c r="AE1308" s="69"/>
      <c r="AF1308" s="69"/>
      <c r="AG1308" s="95"/>
      <c r="AH1308" s="93"/>
      <c r="AI1308" s="81"/>
      <c r="AJ1308" s="80"/>
      <c r="AK1308" s="80"/>
      <c r="AL1308" s="78"/>
      <c r="AM1308" s="80"/>
      <c r="AN1308" s="80"/>
      <c r="AO1308" s="80"/>
      <c r="AP1308" s="80"/>
      <c r="AQ1308" s="80"/>
      <c r="AR1308" s="80"/>
      <c r="AS1308" s="78"/>
      <c r="AT1308" s="96"/>
      <c r="AU1308" s="97"/>
      <c r="AV1308" s="98"/>
      <c r="AW1308" s="99"/>
    </row>
    <row r="1309" spans="1:49">
      <c r="A1309" s="25"/>
      <c r="C1309" s="89"/>
      <c r="D1309" s="84"/>
      <c r="E1309" s="76"/>
      <c r="F1309" s="91"/>
      <c r="G1309" s="80"/>
      <c r="H1309" s="81"/>
      <c r="I1309" s="14"/>
      <c r="J1309" s="92"/>
      <c r="K1309" s="14"/>
      <c r="L1309" s="78"/>
      <c r="M1309" s="81"/>
      <c r="N1309" s="14"/>
      <c r="O1309" s="78"/>
      <c r="P1309" s="78"/>
      <c r="Q1309" s="93"/>
      <c r="R1309" s="80"/>
      <c r="S1309" s="80"/>
      <c r="T1309" s="69"/>
      <c r="U1309" s="78"/>
      <c r="V1309" s="69"/>
      <c r="W1309" s="80"/>
      <c r="X1309" s="80"/>
      <c r="Y1309" s="94"/>
      <c r="Z1309" s="80"/>
      <c r="AA1309" s="80"/>
      <c r="AB1309" s="80"/>
      <c r="AC1309" s="80"/>
      <c r="AD1309" s="69"/>
      <c r="AE1309" s="69"/>
      <c r="AF1309" s="69"/>
      <c r="AG1309" s="95"/>
      <c r="AH1309" s="93"/>
      <c r="AI1309" s="81"/>
      <c r="AJ1309" s="80"/>
      <c r="AK1309" s="80"/>
      <c r="AL1309" s="78"/>
      <c r="AM1309" s="80"/>
      <c r="AN1309" s="80"/>
      <c r="AO1309" s="80"/>
      <c r="AP1309" s="80"/>
      <c r="AQ1309" s="80"/>
      <c r="AR1309" s="80"/>
      <c r="AS1309" s="78"/>
      <c r="AT1309" s="96"/>
      <c r="AU1309" s="97"/>
      <c r="AV1309" s="98"/>
      <c r="AW1309" s="99"/>
    </row>
    <row r="1310" spans="1:49">
      <c r="A1310" s="25"/>
      <c r="C1310" s="89"/>
      <c r="D1310" s="84"/>
      <c r="E1310" s="76"/>
      <c r="F1310" s="91"/>
      <c r="G1310" s="80"/>
      <c r="H1310" s="81"/>
      <c r="I1310" s="14"/>
      <c r="J1310" s="92"/>
      <c r="K1310" s="14"/>
      <c r="L1310" s="78"/>
      <c r="M1310" s="81"/>
      <c r="N1310" s="14"/>
      <c r="O1310" s="78"/>
      <c r="P1310" s="78"/>
      <c r="Q1310" s="93"/>
      <c r="R1310" s="80"/>
      <c r="S1310" s="80"/>
      <c r="T1310" s="69"/>
      <c r="U1310" s="78"/>
      <c r="V1310" s="69"/>
      <c r="W1310" s="80"/>
      <c r="X1310" s="80"/>
      <c r="Y1310" s="94"/>
      <c r="Z1310" s="80"/>
      <c r="AA1310" s="80"/>
      <c r="AB1310" s="80"/>
      <c r="AC1310" s="80"/>
      <c r="AD1310" s="69"/>
      <c r="AE1310" s="69"/>
      <c r="AF1310" s="69"/>
      <c r="AG1310" s="95"/>
      <c r="AH1310" s="93"/>
      <c r="AI1310" s="81"/>
      <c r="AJ1310" s="80"/>
      <c r="AK1310" s="80"/>
      <c r="AL1310" s="78"/>
      <c r="AM1310" s="80"/>
      <c r="AN1310" s="80"/>
      <c r="AO1310" s="80"/>
      <c r="AP1310" s="80"/>
      <c r="AQ1310" s="80"/>
      <c r="AR1310" s="80"/>
      <c r="AS1310" s="78"/>
      <c r="AT1310" s="96"/>
      <c r="AU1310" s="97"/>
      <c r="AV1310" s="98"/>
      <c r="AW1310" s="99"/>
    </row>
    <row r="1311" spans="1:49">
      <c r="A1311" s="25"/>
      <c r="C1311" s="89"/>
      <c r="D1311" s="84"/>
      <c r="E1311" s="76"/>
      <c r="F1311" s="91"/>
      <c r="G1311" s="80"/>
      <c r="H1311" s="81"/>
      <c r="I1311" s="14"/>
      <c r="J1311" s="92"/>
      <c r="K1311" s="14"/>
      <c r="L1311" s="78"/>
      <c r="M1311" s="81"/>
      <c r="N1311" s="14"/>
      <c r="O1311" s="78"/>
      <c r="P1311" s="78"/>
      <c r="Q1311" s="93"/>
      <c r="R1311" s="80"/>
      <c r="S1311" s="80"/>
      <c r="T1311" s="69"/>
      <c r="U1311" s="78"/>
      <c r="V1311" s="69"/>
      <c r="W1311" s="80"/>
      <c r="X1311" s="80"/>
      <c r="Y1311" s="94"/>
      <c r="Z1311" s="80"/>
      <c r="AA1311" s="80"/>
      <c r="AB1311" s="80"/>
      <c r="AC1311" s="80"/>
      <c r="AD1311" s="69"/>
      <c r="AE1311" s="69"/>
      <c r="AF1311" s="69"/>
      <c r="AG1311" s="95"/>
      <c r="AH1311" s="93"/>
      <c r="AI1311" s="81"/>
      <c r="AJ1311" s="80"/>
      <c r="AK1311" s="80"/>
      <c r="AL1311" s="78"/>
      <c r="AM1311" s="80"/>
      <c r="AN1311" s="80"/>
      <c r="AO1311" s="80"/>
      <c r="AP1311" s="80"/>
      <c r="AQ1311" s="80"/>
      <c r="AR1311" s="80"/>
      <c r="AS1311" s="78"/>
      <c r="AT1311" s="96"/>
      <c r="AU1311" s="97"/>
      <c r="AV1311" s="98"/>
      <c r="AW1311" s="99"/>
    </row>
    <row r="1312" spans="1:49">
      <c r="A1312" s="25"/>
      <c r="C1312" s="89"/>
      <c r="D1312" s="84"/>
      <c r="E1312" s="76"/>
      <c r="F1312" s="91"/>
      <c r="G1312" s="80"/>
      <c r="H1312" s="81"/>
      <c r="I1312" s="14"/>
      <c r="J1312" s="92"/>
      <c r="K1312" s="14"/>
      <c r="L1312" s="78"/>
      <c r="M1312" s="81"/>
      <c r="N1312" s="14"/>
      <c r="O1312" s="78"/>
      <c r="P1312" s="78"/>
      <c r="Q1312" s="93"/>
      <c r="R1312" s="80"/>
      <c r="S1312" s="80"/>
      <c r="T1312" s="69"/>
      <c r="U1312" s="78"/>
      <c r="V1312" s="69"/>
      <c r="W1312" s="80"/>
      <c r="X1312" s="80"/>
      <c r="Y1312" s="94"/>
      <c r="Z1312" s="80"/>
      <c r="AA1312" s="80"/>
      <c r="AB1312" s="80"/>
      <c r="AC1312" s="80"/>
      <c r="AD1312" s="69"/>
      <c r="AE1312" s="69"/>
      <c r="AF1312" s="69"/>
      <c r="AG1312" s="95"/>
      <c r="AH1312" s="93"/>
      <c r="AI1312" s="81"/>
      <c r="AJ1312" s="80"/>
      <c r="AK1312" s="80"/>
      <c r="AL1312" s="78"/>
      <c r="AM1312" s="80"/>
      <c r="AN1312" s="80"/>
      <c r="AO1312" s="80"/>
      <c r="AP1312" s="80"/>
      <c r="AQ1312" s="80"/>
      <c r="AR1312" s="80"/>
      <c r="AS1312" s="78"/>
      <c r="AT1312" s="96"/>
      <c r="AU1312" s="97"/>
      <c r="AV1312" s="98"/>
      <c r="AW1312" s="99"/>
    </row>
    <row r="1313" spans="1:49">
      <c r="A1313" s="25"/>
      <c r="C1313" s="89"/>
      <c r="D1313" s="84"/>
      <c r="E1313" s="76"/>
      <c r="F1313" s="91"/>
      <c r="G1313" s="80"/>
      <c r="H1313" s="81"/>
      <c r="I1313" s="14"/>
      <c r="J1313" s="92"/>
      <c r="K1313" s="14"/>
      <c r="L1313" s="78"/>
      <c r="M1313" s="81"/>
      <c r="N1313" s="14"/>
      <c r="O1313" s="78"/>
      <c r="P1313" s="78"/>
      <c r="Q1313" s="93"/>
      <c r="R1313" s="80"/>
      <c r="S1313" s="80"/>
      <c r="T1313" s="69"/>
      <c r="U1313" s="78"/>
      <c r="V1313" s="69"/>
      <c r="W1313" s="80"/>
      <c r="X1313" s="80"/>
      <c r="Y1313" s="94"/>
      <c r="Z1313" s="80"/>
      <c r="AA1313" s="80"/>
      <c r="AB1313" s="80"/>
      <c r="AC1313" s="80"/>
      <c r="AD1313" s="69"/>
      <c r="AE1313" s="69"/>
      <c r="AF1313" s="69"/>
      <c r="AG1313" s="95"/>
      <c r="AH1313" s="93"/>
      <c r="AI1313" s="81"/>
      <c r="AJ1313" s="80"/>
      <c r="AK1313" s="80"/>
      <c r="AL1313" s="78"/>
      <c r="AM1313" s="80"/>
      <c r="AN1313" s="80"/>
      <c r="AO1313" s="80"/>
      <c r="AP1313" s="80"/>
      <c r="AQ1313" s="80"/>
      <c r="AR1313" s="80"/>
      <c r="AS1313" s="78"/>
      <c r="AT1313" s="96"/>
      <c r="AU1313" s="97"/>
      <c r="AV1313" s="98"/>
      <c r="AW1313" s="99"/>
    </row>
    <row r="1314" spans="1:49">
      <c r="A1314" s="25"/>
      <c r="C1314" s="89"/>
      <c r="D1314" s="84"/>
      <c r="E1314" s="76"/>
      <c r="F1314" s="91"/>
      <c r="G1314" s="80"/>
      <c r="H1314" s="81"/>
      <c r="I1314" s="14"/>
      <c r="J1314" s="92"/>
      <c r="K1314" s="14"/>
      <c r="L1314" s="78"/>
      <c r="M1314" s="81"/>
      <c r="N1314" s="14"/>
      <c r="O1314" s="78"/>
      <c r="P1314" s="78"/>
      <c r="Q1314" s="93"/>
      <c r="R1314" s="80"/>
      <c r="S1314" s="80"/>
      <c r="T1314" s="69"/>
      <c r="U1314" s="78"/>
      <c r="V1314" s="69"/>
      <c r="W1314" s="80"/>
      <c r="X1314" s="80"/>
      <c r="Y1314" s="94"/>
      <c r="Z1314" s="80"/>
      <c r="AA1314" s="80"/>
      <c r="AB1314" s="80"/>
      <c r="AC1314" s="80"/>
      <c r="AD1314" s="69"/>
      <c r="AE1314" s="69"/>
      <c r="AF1314" s="69"/>
      <c r="AG1314" s="95"/>
      <c r="AH1314" s="93"/>
      <c r="AI1314" s="81"/>
      <c r="AJ1314" s="80"/>
      <c r="AK1314" s="80"/>
      <c r="AL1314" s="78"/>
      <c r="AM1314" s="80"/>
      <c r="AN1314" s="80"/>
      <c r="AO1314" s="80"/>
      <c r="AP1314" s="80"/>
      <c r="AQ1314" s="80"/>
      <c r="AR1314" s="80"/>
      <c r="AS1314" s="78"/>
      <c r="AT1314" s="96"/>
      <c r="AU1314" s="97"/>
      <c r="AV1314" s="98"/>
      <c r="AW1314" s="99"/>
    </row>
    <row r="1315" spans="1:49">
      <c r="A1315" s="25"/>
      <c r="C1315" s="89"/>
      <c r="D1315" s="84"/>
      <c r="E1315" s="76"/>
      <c r="F1315" s="91"/>
      <c r="G1315" s="80"/>
      <c r="H1315" s="81"/>
      <c r="I1315" s="14"/>
      <c r="J1315" s="92"/>
      <c r="K1315" s="14"/>
      <c r="L1315" s="78"/>
      <c r="M1315" s="81"/>
      <c r="N1315" s="14"/>
      <c r="O1315" s="78"/>
      <c r="P1315" s="78"/>
      <c r="Q1315" s="93"/>
      <c r="R1315" s="80"/>
      <c r="S1315" s="80"/>
      <c r="T1315" s="69"/>
      <c r="U1315" s="78"/>
      <c r="V1315" s="69"/>
      <c r="W1315" s="80"/>
      <c r="X1315" s="80"/>
      <c r="Y1315" s="94"/>
      <c r="Z1315" s="80"/>
      <c r="AA1315" s="80"/>
      <c r="AB1315" s="80"/>
      <c r="AC1315" s="80"/>
      <c r="AD1315" s="69"/>
      <c r="AE1315" s="69"/>
      <c r="AF1315" s="69"/>
      <c r="AG1315" s="95"/>
      <c r="AH1315" s="93"/>
      <c r="AI1315" s="81"/>
      <c r="AJ1315" s="80"/>
      <c r="AK1315" s="80"/>
      <c r="AL1315" s="78"/>
      <c r="AM1315" s="80"/>
      <c r="AN1315" s="80"/>
      <c r="AO1315" s="80"/>
      <c r="AP1315" s="80"/>
      <c r="AQ1315" s="80"/>
      <c r="AR1315" s="80"/>
      <c r="AS1315" s="78"/>
      <c r="AT1315" s="96"/>
      <c r="AU1315" s="97"/>
      <c r="AV1315" s="98"/>
      <c r="AW1315" s="99"/>
    </row>
    <row r="1316" spans="1:49">
      <c r="A1316" s="25"/>
      <c r="C1316" s="89"/>
      <c r="D1316" s="84"/>
      <c r="E1316" s="76"/>
      <c r="F1316" s="91"/>
      <c r="G1316" s="80"/>
      <c r="H1316" s="81"/>
      <c r="I1316" s="14"/>
      <c r="J1316" s="92"/>
      <c r="K1316" s="14"/>
      <c r="L1316" s="78"/>
      <c r="M1316" s="81"/>
      <c r="N1316" s="14"/>
      <c r="O1316" s="78"/>
      <c r="P1316" s="78"/>
      <c r="Q1316" s="93"/>
      <c r="R1316" s="80"/>
      <c r="S1316" s="80"/>
      <c r="T1316" s="69"/>
      <c r="U1316" s="78"/>
      <c r="V1316" s="69"/>
      <c r="W1316" s="80"/>
      <c r="X1316" s="80"/>
      <c r="Y1316" s="94"/>
      <c r="Z1316" s="80"/>
      <c r="AA1316" s="80"/>
      <c r="AB1316" s="80"/>
      <c r="AC1316" s="80"/>
      <c r="AD1316" s="69"/>
      <c r="AE1316" s="69"/>
      <c r="AF1316" s="69"/>
      <c r="AG1316" s="95"/>
      <c r="AH1316" s="93"/>
      <c r="AI1316" s="81"/>
      <c r="AJ1316" s="80"/>
      <c r="AK1316" s="80"/>
      <c r="AL1316" s="78"/>
      <c r="AM1316" s="80"/>
      <c r="AN1316" s="80"/>
      <c r="AO1316" s="80"/>
      <c r="AP1316" s="80"/>
      <c r="AQ1316" s="80"/>
      <c r="AR1316" s="80"/>
      <c r="AS1316" s="78"/>
      <c r="AT1316" s="96"/>
      <c r="AU1316" s="97"/>
      <c r="AV1316" s="98"/>
      <c r="AW1316" s="99"/>
    </row>
    <row r="1317" spans="1:49">
      <c r="A1317" s="25"/>
      <c r="C1317" s="89"/>
      <c r="D1317" s="84"/>
      <c r="E1317" s="76"/>
      <c r="F1317" s="91"/>
      <c r="G1317" s="80"/>
      <c r="H1317" s="81"/>
      <c r="I1317" s="14"/>
      <c r="J1317" s="92"/>
      <c r="K1317" s="14"/>
      <c r="L1317" s="78"/>
      <c r="M1317" s="81"/>
      <c r="N1317" s="14"/>
      <c r="O1317" s="78"/>
      <c r="P1317" s="78"/>
      <c r="Q1317" s="93"/>
      <c r="R1317" s="80"/>
      <c r="S1317" s="80"/>
      <c r="T1317" s="69"/>
      <c r="U1317" s="78"/>
      <c r="V1317" s="69"/>
      <c r="W1317" s="80"/>
      <c r="X1317" s="80"/>
      <c r="Y1317" s="94"/>
      <c r="Z1317" s="80"/>
      <c r="AA1317" s="80"/>
      <c r="AB1317" s="80"/>
      <c r="AC1317" s="80"/>
      <c r="AD1317" s="69"/>
      <c r="AE1317" s="69"/>
      <c r="AF1317" s="69"/>
      <c r="AG1317" s="95"/>
      <c r="AH1317" s="93"/>
      <c r="AI1317" s="81"/>
      <c r="AJ1317" s="80"/>
      <c r="AK1317" s="80"/>
      <c r="AL1317" s="78"/>
      <c r="AM1317" s="80"/>
      <c r="AN1317" s="80"/>
      <c r="AO1317" s="80"/>
      <c r="AP1317" s="80"/>
      <c r="AQ1317" s="80"/>
      <c r="AR1317" s="80"/>
      <c r="AS1317" s="78"/>
      <c r="AT1317" s="96"/>
      <c r="AU1317" s="97"/>
      <c r="AV1317" s="98"/>
      <c r="AW1317" s="99"/>
    </row>
    <row r="1318" spans="1:49">
      <c r="A1318" s="25"/>
      <c r="C1318" s="89"/>
      <c r="D1318" s="84"/>
      <c r="E1318" s="76"/>
      <c r="F1318" s="91"/>
      <c r="G1318" s="80"/>
      <c r="H1318" s="81"/>
      <c r="I1318" s="14"/>
      <c r="J1318" s="92"/>
      <c r="K1318" s="14"/>
      <c r="L1318" s="78"/>
      <c r="M1318" s="81"/>
      <c r="N1318" s="14"/>
      <c r="O1318" s="78"/>
      <c r="P1318" s="78"/>
      <c r="Q1318" s="93"/>
      <c r="R1318" s="80"/>
      <c r="S1318" s="80"/>
      <c r="T1318" s="69"/>
      <c r="U1318" s="78"/>
      <c r="V1318" s="69"/>
      <c r="W1318" s="80"/>
      <c r="X1318" s="80"/>
      <c r="Y1318" s="94"/>
      <c r="Z1318" s="80"/>
      <c r="AA1318" s="80"/>
      <c r="AB1318" s="80"/>
      <c r="AC1318" s="80"/>
      <c r="AD1318" s="69"/>
      <c r="AE1318" s="69"/>
      <c r="AF1318" s="69"/>
      <c r="AG1318" s="95"/>
      <c r="AH1318" s="93"/>
      <c r="AI1318" s="81"/>
      <c r="AJ1318" s="80"/>
      <c r="AK1318" s="80"/>
      <c r="AL1318" s="78"/>
      <c r="AM1318" s="80"/>
      <c r="AN1318" s="80"/>
      <c r="AO1318" s="80"/>
      <c r="AP1318" s="80"/>
      <c r="AQ1318" s="80"/>
      <c r="AR1318" s="80"/>
      <c r="AS1318" s="78"/>
      <c r="AT1318" s="96"/>
      <c r="AU1318" s="97"/>
      <c r="AV1318" s="98"/>
      <c r="AW1318" s="99"/>
    </row>
    <row r="1319" spans="1:49">
      <c r="A1319" s="25"/>
      <c r="C1319" s="89"/>
      <c r="D1319" s="84"/>
      <c r="E1319" s="76"/>
      <c r="F1319" s="91"/>
      <c r="G1319" s="80"/>
      <c r="H1319" s="81"/>
      <c r="I1319" s="14"/>
      <c r="J1319" s="92"/>
      <c r="K1319" s="14"/>
      <c r="L1319" s="78"/>
      <c r="M1319" s="81"/>
      <c r="N1319" s="14"/>
      <c r="O1319" s="78"/>
      <c r="P1319" s="78"/>
      <c r="Q1319" s="93"/>
      <c r="R1319" s="80"/>
      <c r="S1319" s="80"/>
      <c r="T1319" s="69"/>
      <c r="U1319" s="78"/>
      <c r="V1319" s="69"/>
      <c r="W1319" s="80"/>
      <c r="X1319" s="80"/>
      <c r="Y1319" s="94"/>
      <c r="Z1319" s="80"/>
      <c r="AA1319" s="80"/>
      <c r="AB1319" s="80"/>
      <c r="AC1319" s="80"/>
      <c r="AD1319" s="69"/>
      <c r="AE1319" s="69"/>
      <c r="AF1319" s="69"/>
      <c r="AG1319" s="95"/>
      <c r="AH1319" s="93"/>
      <c r="AI1319" s="81"/>
      <c r="AJ1319" s="80"/>
      <c r="AK1319" s="80"/>
      <c r="AL1319" s="78"/>
      <c r="AM1319" s="80"/>
      <c r="AN1319" s="80"/>
      <c r="AO1319" s="80"/>
      <c r="AP1319" s="80"/>
      <c r="AQ1319" s="80"/>
      <c r="AR1319" s="80"/>
      <c r="AS1319" s="78"/>
      <c r="AT1319" s="96"/>
      <c r="AU1319" s="97"/>
      <c r="AV1319" s="98"/>
      <c r="AW1319" s="99"/>
    </row>
    <row r="1320" spans="1:49">
      <c r="A1320" s="25"/>
      <c r="C1320" s="89"/>
      <c r="D1320" s="84"/>
      <c r="E1320" s="76"/>
      <c r="F1320" s="91"/>
      <c r="G1320" s="80"/>
      <c r="H1320" s="81"/>
      <c r="I1320" s="14"/>
      <c r="J1320" s="92"/>
      <c r="K1320" s="14"/>
      <c r="L1320" s="78"/>
      <c r="M1320" s="81"/>
      <c r="N1320" s="14"/>
      <c r="O1320" s="78"/>
      <c r="P1320" s="78"/>
      <c r="Q1320" s="93"/>
      <c r="R1320" s="80"/>
      <c r="S1320" s="80"/>
      <c r="T1320" s="69"/>
      <c r="U1320" s="78"/>
      <c r="V1320" s="69"/>
      <c r="W1320" s="80"/>
      <c r="X1320" s="80"/>
      <c r="Y1320" s="94"/>
      <c r="Z1320" s="80"/>
      <c r="AA1320" s="80"/>
      <c r="AB1320" s="80"/>
      <c r="AC1320" s="80"/>
      <c r="AD1320" s="69"/>
      <c r="AE1320" s="69"/>
      <c r="AF1320" s="69"/>
      <c r="AG1320" s="95"/>
      <c r="AH1320" s="93"/>
      <c r="AI1320" s="81"/>
      <c r="AJ1320" s="80"/>
      <c r="AK1320" s="80"/>
      <c r="AL1320" s="78"/>
      <c r="AM1320" s="80"/>
      <c r="AN1320" s="80"/>
      <c r="AO1320" s="80"/>
      <c r="AP1320" s="80"/>
      <c r="AQ1320" s="80"/>
      <c r="AR1320" s="80"/>
      <c r="AS1320" s="78"/>
      <c r="AT1320" s="96"/>
      <c r="AU1320" s="97"/>
      <c r="AV1320" s="98"/>
      <c r="AW1320" s="99"/>
    </row>
    <row r="1321" spans="1:49">
      <c r="A1321" s="25"/>
      <c r="C1321" s="89"/>
      <c r="D1321" s="84"/>
      <c r="E1321" s="76"/>
      <c r="F1321" s="91"/>
      <c r="G1321" s="80"/>
      <c r="H1321" s="81"/>
      <c r="I1321" s="14"/>
      <c r="J1321" s="92"/>
      <c r="K1321" s="14"/>
      <c r="L1321" s="78"/>
      <c r="M1321" s="81"/>
      <c r="N1321" s="14"/>
      <c r="O1321" s="78"/>
      <c r="P1321" s="78"/>
      <c r="Q1321" s="93"/>
      <c r="R1321" s="80"/>
      <c r="S1321" s="80"/>
      <c r="T1321" s="69"/>
      <c r="U1321" s="78"/>
      <c r="V1321" s="69"/>
      <c r="W1321" s="80"/>
      <c r="X1321" s="80"/>
      <c r="Y1321" s="94"/>
      <c r="Z1321" s="80"/>
      <c r="AA1321" s="80"/>
      <c r="AB1321" s="80"/>
      <c r="AC1321" s="80"/>
      <c r="AD1321" s="69"/>
      <c r="AE1321" s="69"/>
      <c r="AF1321" s="69"/>
      <c r="AG1321" s="95"/>
      <c r="AH1321" s="93"/>
      <c r="AI1321" s="81"/>
      <c r="AJ1321" s="80"/>
      <c r="AK1321" s="80"/>
      <c r="AL1321" s="78"/>
      <c r="AM1321" s="80"/>
      <c r="AN1321" s="80"/>
      <c r="AO1321" s="80"/>
      <c r="AP1321" s="80"/>
      <c r="AQ1321" s="80"/>
      <c r="AR1321" s="80"/>
      <c r="AS1321" s="78"/>
      <c r="AT1321" s="96"/>
      <c r="AU1321" s="97"/>
      <c r="AV1321" s="98"/>
      <c r="AW1321" s="99"/>
    </row>
    <row r="1322" spans="1:49">
      <c r="A1322" s="25"/>
      <c r="C1322" s="89"/>
      <c r="D1322" s="84"/>
      <c r="E1322" s="76"/>
      <c r="F1322" s="91"/>
      <c r="G1322" s="80"/>
      <c r="H1322" s="81"/>
      <c r="I1322" s="14"/>
      <c r="J1322" s="92"/>
      <c r="K1322" s="14"/>
      <c r="L1322" s="78"/>
      <c r="M1322" s="81"/>
      <c r="N1322" s="14"/>
      <c r="O1322" s="78"/>
      <c r="P1322" s="78"/>
      <c r="Q1322" s="93"/>
      <c r="R1322" s="80"/>
      <c r="S1322" s="80"/>
      <c r="T1322" s="69"/>
      <c r="U1322" s="78"/>
      <c r="V1322" s="69"/>
      <c r="W1322" s="80"/>
      <c r="X1322" s="80"/>
      <c r="Y1322" s="94"/>
      <c r="Z1322" s="80"/>
      <c r="AA1322" s="80"/>
      <c r="AB1322" s="80"/>
      <c r="AC1322" s="80"/>
      <c r="AD1322" s="69"/>
      <c r="AE1322" s="69"/>
      <c r="AF1322" s="69"/>
      <c r="AG1322" s="95"/>
      <c r="AH1322" s="93"/>
      <c r="AI1322" s="81"/>
      <c r="AJ1322" s="80"/>
      <c r="AK1322" s="80"/>
      <c r="AL1322" s="78"/>
      <c r="AM1322" s="80"/>
      <c r="AN1322" s="80"/>
      <c r="AO1322" s="80"/>
      <c r="AP1322" s="80"/>
      <c r="AQ1322" s="80"/>
      <c r="AR1322" s="80"/>
      <c r="AS1322" s="78"/>
      <c r="AT1322" s="96"/>
      <c r="AU1322" s="97"/>
      <c r="AV1322" s="98"/>
      <c r="AW1322" s="99"/>
    </row>
    <row r="1323" spans="1:49">
      <c r="A1323" s="25"/>
      <c r="C1323" s="89"/>
      <c r="D1323" s="84"/>
      <c r="E1323" s="76"/>
      <c r="F1323" s="91"/>
      <c r="G1323" s="80"/>
      <c r="H1323" s="81"/>
      <c r="I1323" s="14"/>
      <c r="J1323" s="92"/>
      <c r="K1323" s="14"/>
      <c r="L1323" s="78"/>
      <c r="M1323" s="81"/>
      <c r="N1323" s="14"/>
      <c r="O1323" s="78"/>
      <c r="P1323" s="78"/>
      <c r="Q1323" s="93"/>
      <c r="R1323" s="80"/>
      <c r="S1323" s="80"/>
      <c r="T1323" s="69"/>
      <c r="U1323" s="78"/>
      <c r="V1323" s="69"/>
      <c r="W1323" s="80"/>
      <c r="X1323" s="80"/>
      <c r="Y1323" s="94"/>
      <c r="Z1323" s="80"/>
      <c r="AA1323" s="80"/>
      <c r="AB1323" s="80"/>
      <c r="AC1323" s="80"/>
      <c r="AD1323" s="69"/>
      <c r="AE1323" s="69"/>
      <c r="AF1323" s="69"/>
      <c r="AG1323" s="95"/>
      <c r="AH1323" s="93"/>
      <c r="AI1323" s="81"/>
      <c r="AJ1323" s="80"/>
      <c r="AK1323" s="80"/>
      <c r="AL1323" s="78"/>
      <c r="AM1323" s="80"/>
      <c r="AN1323" s="80"/>
      <c r="AO1323" s="80"/>
      <c r="AP1323" s="80"/>
      <c r="AQ1323" s="80"/>
      <c r="AR1323" s="80"/>
      <c r="AS1323" s="78"/>
      <c r="AT1323" s="96"/>
      <c r="AU1323" s="97"/>
      <c r="AV1323" s="98"/>
      <c r="AW1323" s="99"/>
    </row>
    <row r="1324" spans="1:49">
      <c r="A1324" s="25"/>
      <c r="C1324" s="89"/>
      <c r="D1324" s="84"/>
      <c r="E1324" s="76"/>
      <c r="F1324" s="91"/>
      <c r="G1324" s="80"/>
      <c r="H1324" s="81"/>
      <c r="I1324" s="14"/>
      <c r="J1324" s="92"/>
      <c r="K1324" s="14"/>
      <c r="L1324" s="78"/>
      <c r="M1324" s="81"/>
      <c r="N1324" s="14"/>
      <c r="O1324" s="78"/>
      <c r="P1324" s="78"/>
      <c r="Q1324" s="93"/>
      <c r="R1324" s="80"/>
      <c r="S1324" s="80"/>
      <c r="T1324" s="69"/>
      <c r="U1324" s="78"/>
      <c r="V1324" s="69"/>
      <c r="W1324" s="80"/>
      <c r="X1324" s="80"/>
      <c r="Y1324" s="94"/>
      <c r="Z1324" s="80"/>
      <c r="AA1324" s="80"/>
      <c r="AB1324" s="80"/>
      <c r="AC1324" s="80"/>
      <c r="AD1324" s="69"/>
      <c r="AE1324" s="69"/>
      <c r="AF1324" s="69"/>
      <c r="AG1324" s="95"/>
      <c r="AH1324" s="93"/>
      <c r="AI1324" s="81"/>
      <c r="AJ1324" s="80"/>
      <c r="AK1324" s="80"/>
      <c r="AL1324" s="78"/>
      <c r="AM1324" s="80"/>
      <c r="AN1324" s="80"/>
      <c r="AO1324" s="80"/>
      <c r="AP1324" s="80"/>
      <c r="AQ1324" s="80"/>
      <c r="AR1324" s="80"/>
      <c r="AS1324" s="78"/>
      <c r="AT1324" s="96"/>
      <c r="AU1324" s="97"/>
      <c r="AV1324" s="98"/>
      <c r="AW1324" s="99"/>
    </row>
    <row r="1325" spans="1:49">
      <c r="A1325" s="25"/>
      <c r="C1325" s="89"/>
      <c r="D1325" s="84"/>
      <c r="E1325" s="76"/>
      <c r="F1325" s="91"/>
      <c r="G1325" s="80"/>
      <c r="H1325" s="81"/>
      <c r="I1325" s="14"/>
      <c r="J1325" s="92"/>
      <c r="K1325" s="14"/>
      <c r="L1325" s="78"/>
      <c r="M1325" s="81"/>
      <c r="N1325" s="14"/>
      <c r="O1325" s="78"/>
      <c r="P1325" s="78"/>
      <c r="Q1325" s="93"/>
      <c r="R1325" s="80"/>
      <c r="S1325" s="80"/>
      <c r="T1325" s="69"/>
      <c r="U1325" s="78"/>
      <c r="V1325" s="69"/>
      <c r="W1325" s="80"/>
      <c r="X1325" s="80"/>
      <c r="Y1325" s="94"/>
      <c r="Z1325" s="80"/>
      <c r="AA1325" s="80"/>
      <c r="AB1325" s="80"/>
      <c r="AC1325" s="80"/>
      <c r="AD1325" s="69"/>
      <c r="AE1325" s="69"/>
      <c r="AF1325" s="69"/>
      <c r="AG1325" s="95"/>
      <c r="AH1325" s="93"/>
      <c r="AI1325" s="81"/>
      <c r="AJ1325" s="80"/>
      <c r="AK1325" s="80"/>
      <c r="AL1325" s="78"/>
      <c r="AM1325" s="80"/>
      <c r="AN1325" s="80"/>
      <c r="AO1325" s="80"/>
      <c r="AP1325" s="80"/>
      <c r="AQ1325" s="80"/>
      <c r="AR1325" s="80"/>
      <c r="AS1325" s="78"/>
      <c r="AT1325" s="96"/>
      <c r="AU1325" s="97"/>
      <c r="AV1325" s="98"/>
      <c r="AW1325" s="99"/>
    </row>
    <row r="1326" spans="1:49">
      <c r="A1326" s="25"/>
      <c r="C1326" s="89"/>
      <c r="D1326" s="84"/>
      <c r="E1326" s="76"/>
      <c r="F1326" s="91"/>
      <c r="G1326" s="80"/>
      <c r="H1326" s="81"/>
      <c r="I1326" s="14"/>
      <c r="J1326" s="92"/>
      <c r="K1326" s="14"/>
      <c r="L1326" s="78"/>
      <c r="M1326" s="81"/>
      <c r="N1326" s="14"/>
      <c r="O1326" s="78"/>
      <c r="P1326" s="78"/>
      <c r="Q1326" s="93"/>
      <c r="R1326" s="80"/>
      <c r="S1326" s="80"/>
      <c r="T1326" s="69"/>
      <c r="U1326" s="78"/>
      <c r="V1326" s="69"/>
      <c r="W1326" s="80"/>
      <c r="X1326" s="80"/>
      <c r="Y1326" s="94"/>
      <c r="Z1326" s="80"/>
      <c r="AA1326" s="80"/>
      <c r="AB1326" s="80"/>
      <c r="AC1326" s="80"/>
      <c r="AD1326" s="69"/>
      <c r="AE1326" s="69"/>
      <c r="AF1326" s="69"/>
      <c r="AG1326" s="95"/>
      <c r="AH1326" s="93"/>
      <c r="AI1326" s="81"/>
      <c r="AJ1326" s="80"/>
      <c r="AK1326" s="80"/>
      <c r="AL1326" s="78"/>
      <c r="AM1326" s="80"/>
      <c r="AN1326" s="80"/>
      <c r="AO1326" s="80"/>
      <c r="AP1326" s="80"/>
      <c r="AQ1326" s="80"/>
      <c r="AR1326" s="80"/>
      <c r="AS1326" s="78"/>
      <c r="AT1326" s="96"/>
      <c r="AU1326" s="97"/>
      <c r="AV1326" s="98"/>
      <c r="AW1326" s="99"/>
    </row>
    <row r="1327" spans="1:49">
      <c r="A1327" s="25"/>
      <c r="C1327" s="89"/>
      <c r="D1327" s="84"/>
      <c r="E1327" s="76"/>
      <c r="F1327" s="91"/>
      <c r="G1327" s="80"/>
      <c r="H1327" s="81"/>
      <c r="I1327" s="14"/>
      <c r="J1327" s="92"/>
      <c r="K1327" s="14"/>
      <c r="L1327" s="78"/>
      <c r="M1327" s="81"/>
      <c r="N1327" s="14"/>
      <c r="O1327" s="78"/>
      <c r="P1327" s="78"/>
      <c r="Q1327" s="93"/>
      <c r="R1327" s="80"/>
      <c r="S1327" s="80"/>
      <c r="T1327" s="69"/>
      <c r="U1327" s="78"/>
      <c r="V1327" s="69"/>
      <c r="W1327" s="80"/>
      <c r="X1327" s="80"/>
      <c r="Y1327" s="94"/>
      <c r="Z1327" s="80"/>
      <c r="AA1327" s="80"/>
      <c r="AB1327" s="80"/>
      <c r="AC1327" s="80"/>
      <c r="AD1327" s="69"/>
      <c r="AE1327" s="69"/>
      <c r="AF1327" s="69"/>
      <c r="AG1327" s="95"/>
      <c r="AH1327" s="93"/>
      <c r="AI1327" s="81"/>
      <c r="AJ1327" s="80"/>
      <c r="AK1327" s="80"/>
      <c r="AL1327" s="78"/>
      <c r="AM1327" s="80"/>
      <c r="AN1327" s="80"/>
      <c r="AO1327" s="80"/>
      <c r="AP1327" s="80"/>
      <c r="AQ1327" s="80"/>
      <c r="AR1327" s="80"/>
      <c r="AS1327" s="78"/>
      <c r="AT1327" s="96"/>
      <c r="AU1327" s="97"/>
      <c r="AV1327" s="98"/>
      <c r="AW1327" s="99"/>
    </row>
    <row r="1328" spans="1:49">
      <c r="A1328" s="25"/>
      <c r="C1328" s="89"/>
      <c r="D1328" s="84"/>
      <c r="E1328" s="76"/>
      <c r="F1328" s="91"/>
      <c r="G1328" s="80"/>
      <c r="H1328" s="81"/>
      <c r="I1328" s="14"/>
      <c r="J1328" s="92"/>
      <c r="K1328" s="14"/>
      <c r="L1328" s="78"/>
      <c r="M1328" s="81"/>
      <c r="N1328" s="14"/>
      <c r="O1328" s="78"/>
      <c r="P1328" s="78"/>
      <c r="Q1328" s="93"/>
      <c r="R1328" s="80"/>
      <c r="S1328" s="80"/>
      <c r="T1328" s="69"/>
      <c r="U1328" s="78"/>
      <c r="V1328" s="69"/>
      <c r="W1328" s="80"/>
      <c r="X1328" s="80"/>
      <c r="Y1328" s="94"/>
      <c r="Z1328" s="80"/>
      <c r="AA1328" s="80"/>
      <c r="AB1328" s="80"/>
      <c r="AC1328" s="80"/>
      <c r="AD1328" s="69"/>
      <c r="AE1328" s="69"/>
      <c r="AF1328" s="69"/>
      <c r="AG1328" s="95"/>
      <c r="AH1328" s="93"/>
      <c r="AI1328" s="81"/>
      <c r="AJ1328" s="80"/>
      <c r="AK1328" s="80"/>
      <c r="AL1328" s="78"/>
      <c r="AM1328" s="80"/>
      <c r="AN1328" s="80"/>
      <c r="AO1328" s="80"/>
      <c r="AP1328" s="80"/>
      <c r="AQ1328" s="80"/>
      <c r="AR1328" s="80"/>
      <c r="AS1328" s="78"/>
      <c r="AT1328" s="96"/>
      <c r="AU1328" s="97"/>
      <c r="AV1328" s="98"/>
      <c r="AW1328" s="99"/>
    </row>
    <row r="1329" spans="1:49">
      <c r="A1329" s="25"/>
      <c r="C1329" s="89"/>
      <c r="D1329" s="84"/>
      <c r="E1329" s="76"/>
      <c r="F1329" s="91"/>
      <c r="G1329" s="80"/>
      <c r="H1329" s="81"/>
      <c r="I1329" s="14"/>
      <c r="J1329" s="92"/>
      <c r="K1329" s="14"/>
      <c r="L1329" s="78"/>
      <c r="M1329" s="81"/>
      <c r="N1329" s="14"/>
      <c r="O1329" s="78"/>
      <c r="P1329" s="78"/>
      <c r="Q1329" s="93"/>
      <c r="R1329" s="80"/>
      <c r="S1329" s="80"/>
      <c r="T1329" s="69"/>
      <c r="U1329" s="78"/>
      <c r="V1329" s="69"/>
      <c r="W1329" s="80"/>
      <c r="X1329" s="80"/>
      <c r="Y1329" s="94"/>
      <c r="Z1329" s="80"/>
      <c r="AA1329" s="80"/>
      <c r="AB1329" s="80"/>
      <c r="AC1329" s="80"/>
      <c r="AD1329" s="69"/>
      <c r="AE1329" s="69"/>
      <c r="AF1329" s="69"/>
      <c r="AG1329" s="95"/>
      <c r="AH1329" s="93"/>
      <c r="AI1329" s="81"/>
      <c r="AJ1329" s="80"/>
      <c r="AK1329" s="80"/>
      <c r="AL1329" s="78"/>
      <c r="AM1329" s="80"/>
      <c r="AN1329" s="80"/>
      <c r="AO1329" s="80"/>
      <c r="AP1329" s="80"/>
      <c r="AQ1329" s="80"/>
      <c r="AR1329" s="80"/>
      <c r="AS1329" s="78"/>
      <c r="AT1329" s="96"/>
      <c r="AU1329" s="97"/>
      <c r="AV1329" s="98"/>
      <c r="AW1329" s="99"/>
    </row>
    <row r="1330" spans="1:49">
      <c r="A1330" s="25"/>
      <c r="C1330" s="89"/>
      <c r="D1330" s="84"/>
      <c r="E1330" s="76"/>
      <c r="F1330" s="91"/>
      <c r="G1330" s="80"/>
      <c r="H1330" s="81"/>
      <c r="I1330" s="14"/>
      <c r="J1330" s="92"/>
      <c r="K1330" s="14"/>
      <c r="L1330" s="78"/>
      <c r="M1330" s="81"/>
      <c r="N1330" s="14"/>
      <c r="O1330" s="78"/>
      <c r="P1330" s="78"/>
      <c r="Q1330" s="93"/>
      <c r="R1330" s="80"/>
      <c r="S1330" s="80"/>
      <c r="T1330" s="69"/>
      <c r="U1330" s="78"/>
      <c r="V1330" s="69"/>
      <c r="W1330" s="80"/>
      <c r="X1330" s="80"/>
      <c r="Y1330" s="94"/>
      <c r="Z1330" s="80"/>
      <c r="AA1330" s="80"/>
      <c r="AB1330" s="80"/>
      <c r="AC1330" s="80"/>
      <c r="AD1330" s="69"/>
      <c r="AE1330" s="69"/>
      <c r="AF1330" s="69"/>
      <c r="AG1330" s="95"/>
      <c r="AH1330" s="93"/>
      <c r="AI1330" s="81"/>
      <c r="AJ1330" s="80"/>
      <c r="AK1330" s="80"/>
      <c r="AL1330" s="78"/>
      <c r="AM1330" s="80"/>
      <c r="AN1330" s="80"/>
      <c r="AO1330" s="80"/>
      <c r="AP1330" s="80"/>
      <c r="AQ1330" s="80"/>
      <c r="AR1330" s="80"/>
      <c r="AS1330" s="78"/>
      <c r="AT1330" s="96"/>
      <c r="AU1330" s="97"/>
      <c r="AV1330" s="98"/>
      <c r="AW1330" s="99"/>
    </row>
    <row r="1331" spans="1:49">
      <c r="A1331" s="25"/>
      <c r="C1331" s="89"/>
      <c r="D1331" s="84"/>
      <c r="E1331" s="76"/>
      <c r="F1331" s="91"/>
      <c r="G1331" s="80"/>
      <c r="H1331" s="81"/>
      <c r="I1331" s="14"/>
      <c r="J1331" s="92"/>
      <c r="K1331" s="14"/>
      <c r="L1331" s="78"/>
      <c r="M1331" s="81"/>
      <c r="N1331" s="14"/>
      <c r="O1331" s="78"/>
      <c r="P1331" s="78"/>
      <c r="Q1331" s="93"/>
      <c r="R1331" s="80"/>
      <c r="S1331" s="80"/>
      <c r="T1331" s="69"/>
      <c r="U1331" s="78"/>
      <c r="V1331" s="69"/>
      <c r="W1331" s="80"/>
      <c r="X1331" s="80"/>
      <c r="Y1331" s="94"/>
      <c r="Z1331" s="80"/>
      <c r="AA1331" s="80"/>
      <c r="AB1331" s="80"/>
      <c r="AC1331" s="80"/>
      <c r="AD1331" s="69"/>
      <c r="AE1331" s="69"/>
      <c r="AF1331" s="69"/>
      <c r="AG1331" s="95"/>
      <c r="AH1331" s="93"/>
      <c r="AI1331" s="81"/>
      <c r="AJ1331" s="80"/>
      <c r="AK1331" s="80"/>
      <c r="AL1331" s="78"/>
      <c r="AM1331" s="80"/>
      <c r="AN1331" s="80"/>
      <c r="AO1331" s="80"/>
      <c r="AP1331" s="80"/>
      <c r="AQ1331" s="80"/>
      <c r="AR1331" s="80"/>
      <c r="AS1331" s="78"/>
      <c r="AT1331" s="96"/>
      <c r="AU1331" s="97"/>
      <c r="AV1331" s="98"/>
      <c r="AW1331" s="99"/>
    </row>
    <row r="1332" spans="1:49">
      <c r="A1332" s="25"/>
      <c r="C1332" s="89"/>
      <c r="D1332" s="84"/>
      <c r="E1332" s="76"/>
      <c r="F1332" s="91"/>
      <c r="G1332" s="80"/>
      <c r="H1332" s="81"/>
      <c r="I1332" s="14"/>
      <c r="J1332" s="92"/>
      <c r="K1332" s="14"/>
      <c r="L1332" s="78"/>
      <c r="M1332" s="81"/>
      <c r="N1332" s="14"/>
      <c r="O1332" s="78"/>
      <c r="P1332" s="78"/>
      <c r="Q1332" s="93"/>
      <c r="R1332" s="80"/>
      <c r="S1332" s="80"/>
      <c r="T1332" s="69"/>
      <c r="U1332" s="78"/>
      <c r="V1332" s="69"/>
      <c r="W1332" s="80"/>
      <c r="X1332" s="80"/>
      <c r="Y1332" s="94"/>
      <c r="Z1332" s="80"/>
      <c r="AA1332" s="80"/>
      <c r="AB1332" s="80"/>
      <c r="AC1332" s="80"/>
      <c r="AD1332" s="69"/>
      <c r="AE1332" s="69"/>
      <c r="AF1332" s="69"/>
      <c r="AG1332" s="95"/>
      <c r="AH1332" s="93"/>
      <c r="AI1332" s="81"/>
      <c r="AJ1332" s="80"/>
      <c r="AK1332" s="80"/>
      <c r="AL1332" s="78"/>
      <c r="AM1332" s="80"/>
      <c r="AN1332" s="80"/>
      <c r="AO1332" s="80"/>
      <c r="AP1332" s="80"/>
      <c r="AQ1332" s="80"/>
      <c r="AR1332" s="80"/>
      <c r="AS1332" s="78"/>
      <c r="AT1332" s="96"/>
      <c r="AU1332" s="97"/>
      <c r="AV1332" s="98"/>
      <c r="AW1332" s="99"/>
    </row>
    <row r="1333" spans="1:49">
      <c r="A1333" s="25"/>
      <c r="C1333" s="89"/>
      <c r="D1333" s="84"/>
      <c r="E1333" s="76"/>
      <c r="F1333" s="91"/>
      <c r="G1333" s="80"/>
      <c r="H1333" s="81"/>
      <c r="I1333" s="14"/>
      <c r="J1333" s="92"/>
      <c r="K1333" s="14"/>
      <c r="L1333" s="78"/>
      <c r="M1333" s="81"/>
      <c r="N1333" s="14"/>
      <c r="O1333" s="78"/>
      <c r="P1333" s="78"/>
      <c r="Q1333" s="93"/>
      <c r="R1333" s="80"/>
      <c r="S1333" s="80"/>
      <c r="T1333" s="69"/>
      <c r="U1333" s="78"/>
      <c r="V1333" s="69"/>
      <c r="W1333" s="80"/>
      <c r="X1333" s="80"/>
      <c r="Y1333" s="94"/>
      <c r="Z1333" s="80"/>
      <c r="AA1333" s="80"/>
      <c r="AB1333" s="80"/>
      <c r="AC1333" s="80"/>
      <c r="AD1333" s="69"/>
      <c r="AE1333" s="69"/>
      <c r="AF1333" s="69"/>
      <c r="AG1333" s="95"/>
      <c r="AH1333" s="93"/>
      <c r="AI1333" s="81"/>
      <c r="AJ1333" s="80"/>
      <c r="AK1333" s="80"/>
      <c r="AL1333" s="78"/>
      <c r="AM1333" s="80"/>
      <c r="AN1333" s="80"/>
      <c r="AO1333" s="80"/>
      <c r="AP1333" s="80"/>
      <c r="AQ1333" s="80"/>
      <c r="AR1333" s="80"/>
      <c r="AS1333" s="78"/>
      <c r="AT1333" s="96"/>
      <c r="AU1333" s="97"/>
      <c r="AV1333" s="98"/>
      <c r="AW1333" s="99"/>
    </row>
    <row r="1334" spans="1:49">
      <c r="A1334" s="25"/>
      <c r="C1334" s="89"/>
      <c r="D1334" s="84"/>
      <c r="E1334" s="76"/>
      <c r="F1334" s="91"/>
      <c r="G1334" s="80"/>
      <c r="H1334" s="81"/>
      <c r="I1334" s="14"/>
      <c r="J1334" s="92"/>
      <c r="K1334" s="14"/>
      <c r="L1334" s="78"/>
      <c r="M1334" s="81"/>
      <c r="N1334" s="14"/>
      <c r="O1334" s="78"/>
      <c r="P1334" s="78"/>
      <c r="Q1334" s="93"/>
      <c r="R1334" s="80"/>
      <c r="S1334" s="80"/>
      <c r="T1334" s="69"/>
      <c r="U1334" s="78"/>
      <c r="V1334" s="69"/>
      <c r="W1334" s="80"/>
      <c r="X1334" s="80"/>
      <c r="Y1334" s="94"/>
      <c r="Z1334" s="80"/>
      <c r="AA1334" s="80"/>
      <c r="AB1334" s="80"/>
      <c r="AC1334" s="80"/>
      <c r="AD1334" s="69"/>
      <c r="AE1334" s="69"/>
      <c r="AF1334" s="69"/>
      <c r="AG1334" s="95"/>
      <c r="AH1334" s="93"/>
      <c r="AI1334" s="81"/>
      <c r="AJ1334" s="80"/>
      <c r="AK1334" s="80"/>
      <c r="AL1334" s="78"/>
      <c r="AM1334" s="80"/>
      <c r="AN1334" s="80"/>
      <c r="AO1334" s="80"/>
      <c r="AP1334" s="80"/>
      <c r="AQ1334" s="80"/>
      <c r="AR1334" s="80"/>
      <c r="AS1334" s="78"/>
      <c r="AT1334" s="96"/>
      <c r="AU1334" s="97"/>
      <c r="AV1334" s="98"/>
      <c r="AW1334" s="99"/>
    </row>
    <row r="1335" spans="1:49">
      <c r="A1335" s="25"/>
      <c r="C1335" s="89"/>
      <c r="D1335" s="84"/>
      <c r="E1335" s="76"/>
      <c r="F1335" s="91"/>
      <c r="G1335" s="80"/>
      <c r="H1335" s="81"/>
      <c r="I1335" s="14"/>
      <c r="J1335" s="92"/>
      <c r="K1335" s="14"/>
      <c r="L1335" s="78"/>
      <c r="M1335" s="81"/>
      <c r="N1335" s="14"/>
      <c r="O1335" s="78"/>
      <c r="P1335" s="78"/>
      <c r="Q1335" s="93"/>
      <c r="R1335" s="80"/>
      <c r="S1335" s="80"/>
      <c r="T1335" s="69"/>
      <c r="U1335" s="78"/>
      <c r="V1335" s="69"/>
      <c r="W1335" s="80"/>
      <c r="X1335" s="80"/>
      <c r="Y1335" s="94"/>
      <c r="Z1335" s="80"/>
      <c r="AA1335" s="80"/>
      <c r="AB1335" s="80"/>
      <c r="AC1335" s="80"/>
      <c r="AD1335" s="69"/>
      <c r="AE1335" s="69"/>
      <c r="AF1335" s="69"/>
      <c r="AG1335" s="95"/>
      <c r="AH1335" s="93"/>
      <c r="AI1335" s="81"/>
      <c r="AJ1335" s="80"/>
      <c r="AK1335" s="80"/>
      <c r="AL1335" s="78"/>
      <c r="AM1335" s="80"/>
      <c r="AN1335" s="80"/>
      <c r="AO1335" s="80"/>
      <c r="AP1335" s="80"/>
      <c r="AQ1335" s="80"/>
      <c r="AR1335" s="80"/>
      <c r="AS1335" s="78"/>
      <c r="AT1335" s="96"/>
      <c r="AU1335" s="97"/>
      <c r="AV1335" s="98"/>
      <c r="AW1335" s="99"/>
    </row>
    <row r="1336" spans="1:49">
      <c r="A1336" s="25"/>
      <c r="C1336" s="89"/>
      <c r="D1336" s="84"/>
      <c r="E1336" s="76"/>
      <c r="F1336" s="91"/>
      <c r="G1336" s="80"/>
      <c r="H1336" s="81"/>
      <c r="I1336" s="14"/>
      <c r="J1336" s="92"/>
      <c r="K1336" s="14"/>
      <c r="L1336" s="78"/>
      <c r="M1336" s="81"/>
      <c r="N1336" s="14"/>
      <c r="O1336" s="78"/>
      <c r="P1336" s="78"/>
      <c r="Q1336" s="93"/>
      <c r="R1336" s="80"/>
      <c r="S1336" s="80"/>
      <c r="T1336" s="69"/>
      <c r="U1336" s="78"/>
      <c r="V1336" s="69"/>
      <c r="W1336" s="80"/>
      <c r="X1336" s="80"/>
      <c r="Y1336" s="94"/>
      <c r="Z1336" s="80"/>
      <c r="AA1336" s="80"/>
      <c r="AB1336" s="80"/>
      <c r="AC1336" s="80"/>
      <c r="AD1336" s="69"/>
      <c r="AE1336" s="69"/>
      <c r="AF1336" s="69"/>
      <c r="AG1336" s="95"/>
      <c r="AH1336" s="93"/>
      <c r="AI1336" s="81"/>
      <c r="AJ1336" s="80"/>
      <c r="AK1336" s="80"/>
      <c r="AL1336" s="78"/>
      <c r="AM1336" s="80"/>
      <c r="AN1336" s="80"/>
      <c r="AO1336" s="80"/>
      <c r="AP1336" s="80"/>
      <c r="AQ1336" s="80"/>
      <c r="AR1336" s="80"/>
      <c r="AS1336" s="78"/>
      <c r="AT1336" s="96"/>
      <c r="AU1336" s="97"/>
      <c r="AV1336" s="98"/>
      <c r="AW1336" s="99"/>
    </row>
    <row r="1337" spans="1:49">
      <c r="A1337" s="25"/>
      <c r="C1337" s="89"/>
      <c r="D1337" s="84"/>
      <c r="E1337" s="76"/>
      <c r="F1337" s="91"/>
      <c r="G1337" s="80"/>
      <c r="H1337" s="81"/>
      <c r="I1337" s="14"/>
      <c r="J1337" s="92"/>
      <c r="K1337" s="14"/>
      <c r="L1337" s="78"/>
      <c r="M1337" s="81"/>
      <c r="N1337" s="14"/>
      <c r="O1337" s="78"/>
      <c r="P1337" s="78"/>
      <c r="Q1337" s="93"/>
      <c r="R1337" s="80"/>
      <c r="S1337" s="80"/>
      <c r="T1337" s="69"/>
      <c r="U1337" s="78"/>
      <c r="V1337" s="69"/>
      <c r="W1337" s="80"/>
      <c r="X1337" s="80"/>
      <c r="Y1337" s="94"/>
      <c r="Z1337" s="80"/>
      <c r="AA1337" s="80"/>
      <c r="AB1337" s="80"/>
      <c r="AC1337" s="80"/>
      <c r="AD1337" s="69"/>
      <c r="AE1337" s="69"/>
      <c r="AF1337" s="69"/>
      <c r="AG1337" s="95"/>
      <c r="AH1337" s="93"/>
      <c r="AI1337" s="81"/>
      <c r="AJ1337" s="80"/>
      <c r="AK1337" s="80"/>
      <c r="AL1337" s="78"/>
      <c r="AM1337" s="80"/>
      <c r="AN1337" s="80"/>
      <c r="AO1337" s="80"/>
      <c r="AP1337" s="80"/>
      <c r="AQ1337" s="80"/>
      <c r="AR1337" s="80"/>
      <c r="AS1337" s="78"/>
      <c r="AT1337" s="96"/>
      <c r="AU1337" s="97"/>
      <c r="AV1337" s="98"/>
      <c r="AW1337" s="99"/>
    </row>
    <row r="1338" spans="1:49">
      <c r="A1338" s="25"/>
      <c r="C1338" s="89"/>
      <c r="D1338" s="84"/>
      <c r="E1338" s="76"/>
      <c r="F1338" s="91"/>
      <c r="G1338" s="80"/>
      <c r="H1338" s="81"/>
      <c r="I1338" s="14"/>
      <c r="J1338" s="92"/>
      <c r="K1338" s="14"/>
      <c r="L1338" s="78"/>
      <c r="M1338" s="81"/>
      <c r="N1338" s="14"/>
      <c r="O1338" s="78"/>
      <c r="P1338" s="78"/>
      <c r="Q1338" s="93"/>
      <c r="R1338" s="80"/>
      <c r="S1338" s="80"/>
      <c r="T1338" s="69"/>
      <c r="U1338" s="78"/>
      <c r="V1338" s="69"/>
      <c r="W1338" s="80"/>
      <c r="X1338" s="80"/>
      <c r="Y1338" s="94"/>
      <c r="Z1338" s="80"/>
      <c r="AA1338" s="80"/>
      <c r="AB1338" s="80"/>
      <c r="AC1338" s="80"/>
      <c r="AD1338" s="69"/>
      <c r="AE1338" s="69"/>
      <c r="AF1338" s="69"/>
      <c r="AG1338" s="95"/>
      <c r="AH1338" s="93"/>
      <c r="AI1338" s="81"/>
      <c r="AJ1338" s="80"/>
      <c r="AK1338" s="80"/>
      <c r="AL1338" s="78"/>
      <c r="AM1338" s="80"/>
      <c r="AN1338" s="80"/>
      <c r="AO1338" s="80"/>
      <c r="AP1338" s="80"/>
      <c r="AQ1338" s="80"/>
      <c r="AR1338" s="80"/>
      <c r="AS1338" s="78"/>
      <c r="AT1338" s="96"/>
      <c r="AU1338" s="97"/>
      <c r="AV1338" s="98"/>
      <c r="AW1338" s="99"/>
    </row>
    <row r="1339" spans="1:49">
      <c r="A1339" s="25"/>
      <c r="C1339" s="89"/>
      <c r="D1339" s="84"/>
      <c r="E1339" s="76"/>
      <c r="F1339" s="91"/>
      <c r="G1339" s="80"/>
      <c r="H1339" s="81"/>
      <c r="I1339" s="14"/>
      <c r="J1339" s="92"/>
      <c r="K1339" s="14"/>
      <c r="L1339" s="78"/>
      <c r="M1339" s="81"/>
      <c r="N1339" s="14"/>
      <c r="O1339" s="78"/>
      <c r="P1339" s="78"/>
      <c r="Q1339" s="93"/>
      <c r="R1339" s="80"/>
      <c r="S1339" s="80"/>
      <c r="T1339" s="69"/>
      <c r="U1339" s="78"/>
      <c r="V1339" s="69"/>
      <c r="W1339" s="80"/>
      <c r="X1339" s="80"/>
      <c r="Y1339" s="94"/>
      <c r="Z1339" s="80"/>
      <c r="AA1339" s="80"/>
      <c r="AB1339" s="80"/>
      <c r="AC1339" s="80"/>
      <c r="AD1339" s="69"/>
      <c r="AE1339" s="69"/>
      <c r="AF1339" s="69"/>
      <c r="AG1339" s="95"/>
      <c r="AH1339" s="93"/>
      <c r="AI1339" s="81"/>
      <c r="AJ1339" s="80"/>
      <c r="AK1339" s="80"/>
      <c r="AL1339" s="78"/>
      <c r="AM1339" s="80"/>
      <c r="AN1339" s="80"/>
      <c r="AO1339" s="80"/>
      <c r="AP1339" s="80"/>
      <c r="AQ1339" s="80"/>
      <c r="AR1339" s="80"/>
      <c r="AS1339" s="78"/>
      <c r="AT1339" s="96"/>
      <c r="AU1339" s="97"/>
      <c r="AV1339" s="98"/>
      <c r="AW1339" s="99"/>
    </row>
    <row r="1340" spans="1:49">
      <c r="A1340" s="25"/>
      <c r="C1340" s="89"/>
      <c r="D1340" s="84"/>
      <c r="E1340" s="76"/>
      <c r="F1340" s="91"/>
      <c r="G1340" s="80"/>
      <c r="H1340" s="81"/>
      <c r="I1340" s="14"/>
      <c r="J1340" s="92"/>
      <c r="K1340" s="14"/>
      <c r="L1340" s="78"/>
      <c r="M1340" s="81"/>
      <c r="N1340" s="14"/>
      <c r="O1340" s="78"/>
      <c r="P1340" s="78"/>
      <c r="Q1340" s="93"/>
      <c r="R1340" s="80"/>
      <c r="S1340" s="80"/>
      <c r="T1340" s="69"/>
      <c r="U1340" s="78"/>
      <c r="V1340" s="69"/>
      <c r="W1340" s="80"/>
      <c r="X1340" s="80"/>
      <c r="Y1340" s="94"/>
      <c r="Z1340" s="80"/>
      <c r="AA1340" s="80"/>
      <c r="AB1340" s="80"/>
      <c r="AC1340" s="80"/>
      <c r="AD1340" s="69"/>
      <c r="AE1340" s="69"/>
      <c r="AF1340" s="69"/>
      <c r="AG1340" s="95"/>
      <c r="AH1340" s="93"/>
      <c r="AI1340" s="81"/>
      <c r="AJ1340" s="80"/>
      <c r="AK1340" s="80"/>
      <c r="AL1340" s="78"/>
      <c r="AM1340" s="80"/>
      <c r="AN1340" s="80"/>
      <c r="AO1340" s="80"/>
      <c r="AP1340" s="80"/>
      <c r="AQ1340" s="80"/>
      <c r="AR1340" s="80"/>
      <c r="AS1340" s="78"/>
      <c r="AT1340" s="96"/>
      <c r="AU1340" s="97"/>
      <c r="AV1340" s="98"/>
      <c r="AW1340" s="99"/>
    </row>
    <row r="1341" spans="1:49">
      <c r="A1341" s="25"/>
      <c r="C1341" s="89"/>
      <c r="D1341" s="84"/>
      <c r="E1341" s="76"/>
      <c r="F1341" s="91"/>
      <c r="G1341" s="80"/>
      <c r="H1341" s="81"/>
      <c r="I1341" s="14"/>
      <c r="J1341" s="92"/>
      <c r="K1341" s="14"/>
      <c r="L1341" s="78"/>
      <c r="M1341" s="81"/>
      <c r="N1341" s="14"/>
      <c r="O1341" s="78"/>
      <c r="P1341" s="78"/>
      <c r="Q1341" s="93"/>
      <c r="R1341" s="80"/>
      <c r="S1341" s="80"/>
      <c r="T1341" s="69"/>
      <c r="U1341" s="78"/>
      <c r="V1341" s="69"/>
      <c r="W1341" s="80"/>
      <c r="X1341" s="80"/>
      <c r="Y1341" s="94"/>
      <c r="Z1341" s="80"/>
      <c r="AA1341" s="80"/>
      <c r="AB1341" s="80"/>
      <c r="AC1341" s="80"/>
      <c r="AD1341" s="69"/>
      <c r="AE1341" s="69"/>
      <c r="AF1341" s="69"/>
      <c r="AG1341" s="95"/>
      <c r="AH1341" s="93"/>
      <c r="AI1341" s="81"/>
      <c r="AJ1341" s="80"/>
      <c r="AK1341" s="80"/>
      <c r="AL1341" s="78"/>
      <c r="AM1341" s="80"/>
      <c r="AN1341" s="80"/>
      <c r="AO1341" s="80"/>
      <c r="AP1341" s="80"/>
      <c r="AQ1341" s="80"/>
      <c r="AR1341" s="80"/>
      <c r="AS1341" s="78"/>
      <c r="AT1341" s="96"/>
      <c r="AU1341" s="97"/>
      <c r="AV1341" s="98"/>
      <c r="AW1341" s="99"/>
    </row>
    <row r="1342" spans="1:49">
      <c r="A1342" s="25"/>
      <c r="C1342" s="89"/>
      <c r="D1342" s="84"/>
      <c r="E1342" s="76"/>
      <c r="F1342" s="91"/>
      <c r="G1342" s="80"/>
      <c r="H1342" s="81"/>
      <c r="I1342" s="14"/>
      <c r="J1342" s="92"/>
      <c r="K1342" s="14"/>
      <c r="L1342" s="78"/>
      <c r="M1342" s="81"/>
      <c r="N1342" s="14"/>
      <c r="O1342" s="78"/>
      <c r="P1342" s="78"/>
      <c r="Q1342" s="93"/>
      <c r="R1342" s="80"/>
      <c r="S1342" s="80"/>
      <c r="T1342" s="69"/>
      <c r="U1342" s="78"/>
      <c r="V1342" s="69"/>
      <c r="W1342" s="80"/>
      <c r="X1342" s="80"/>
      <c r="Y1342" s="94"/>
      <c r="Z1342" s="80"/>
      <c r="AA1342" s="80"/>
      <c r="AB1342" s="80"/>
      <c r="AC1342" s="80"/>
      <c r="AD1342" s="69"/>
      <c r="AE1342" s="69"/>
      <c r="AF1342" s="69"/>
      <c r="AG1342" s="95"/>
      <c r="AH1342" s="93"/>
      <c r="AI1342" s="81"/>
      <c r="AJ1342" s="80"/>
      <c r="AK1342" s="80"/>
      <c r="AL1342" s="78"/>
      <c r="AM1342" s="80"/>
      <c r="AN1342" s="80"/>
      <c r="AO1342" s="80"/>
      <c r="AP1342" s="80"/>
      <c r="AQ1342" s="80"/>
      <c r="AR1342" s="80"/>
      <c r="AS1342" s="78"/>
      <c r="AT1342" s="96"/>
      <c r="AU1342" s="97"/>
      <c r="AV1342" s="98"/>
      <c r="AW1342" s="99"/>
    </row>
    <row r="1343" spans="1:49">
      <c r="A1343" s="25"/>
      <c r="C1343" s="89"/>
      <c r="D1343" s="84"/>
      <c r="E1343" s="76"/>
      <c r="F1343" s="91"/>
      <c r="G1343" s="80"/>
      <c r="H1343" s="81"/>
      <c r="I1343" s="14"/>
      <c r="J1343" s="92"/>
      <c r="K1343" s="14"/>
      <c r="L1343" s="78"/>
      <c r="M1343" s="81"/>
      <c r="N1343" s="14"/>
      <c r="O1343" s="78"/>
      <c r="P1343" s="78"/>
      <c r="Q1343" s="93"/>
      <c r="R1343" s="80"/>
      <c r="S1343" s="80"/>
      <c r="T1343" s="69"/>
      <c r="U1343" s="78"/>
      <c r="V1343" s="69"/>
      <c r="W1343" s="80"/>
      <c r="X1343" s="80"/>
      <c r="Y1343" s="94"/>
      <c r="Z1343" s="80"/>
      <c r="AA1343" s="80"/>
      <c r="AB1343" s="80"/>
      <c r="AC1343" s="80"/>
      <c r="AD1343" s="69"/>
      <c r="AE1343" s="69"/>
      <c r="AF1343" s="69"/>
      <c r="AG1343" s="95"/>
      <c r="AH1343" s="93"/>
      <c r="AI1343" s="81"/>
      <c r="AJ1343" s="80"/>
      <c r="AK1343" s="80"/>
      <c r="AL1343" s="78"/>
      <c r="AM1343" s="80"/>
      <c r="AN1343" s="80"/>
      <c r="AO1343" s="80"/>
      <c r="AP1343" s="80"/>
      <c r="AQ1343" s="80"/>
      <c r="AR1343" s="80"/>
      <c r="AS1343" s="78"/>
      <c r="AT1343" s="96"/>
      <c r="AU1343" s="97"/>
      <c r="AV1343" s="98"/>
      <c r="AW1343" s="99"/>
    </row>
    <row r="1344" spans="1:49">
      <c r="A1344" s="25"/>
      <c r="C1344" s="89"/>
      <c r="D1344" s="84"/>
      <c r="E1344" s="76"/>
      <c r="F1344" s="91"/>
      <c r="G1344" s="80"/>
      <c r="H1344" s="81"/>
      <c r="I1344" s="14"/>
      <c r="J1344" s="92"/>
      <c r="K1344" s="14"/>
      <c r="L1344" s="78"/>
      <c r="M1344" s="81"/>
      <c r="N1344" s="14"/>
      <c r="O1344" s="78"/>
      <c r="P1344" s="78"/>
      <c r="Q1344" s="93"/>
      <c r="R1344" s="80"/>
      <c r="S1344" s="80"/>
      <c r="T1344" s="69"/>
      <c r="U1344" s="78"/>
      <c r="V1344" s="69"/>
      <c r="W1344" s="80"/>
      <c r="X1344" s="80"/>
      <c r="Y1344" s="94"/>
      <c r="Z1344" s="80"/>
      <c r="AA1344" s="80"/>
      <c r="AB1344" s="80"/>
      <c r="AC1344" s="80"/>
      <c r="AD1344" s="69"/>
      <c r="AE1344" s="69"/>
      <c r="AF1344" s="69"/>
      <c r="AG1344" s="95"/>
      <c r="AH1344" s="93"/>
      <c r="AI1344" s="81"/>
      <c r="AJ1344" s="80"/>
      <c r="AK1344" s="80"/>
      <c r="AL1344" s="78"/>
      <c r="AM1344" s="80"/>
      <c r="AN1344" s="80"/>
      <c r="AO1344" s="80"/>
      <c r="AP1344" s="80"/>
      <c r="AQ1344" s="80"/>
      <c r="AR1344" s="80"/>
      <c r="AS1344" s="78"/>
      <c r="AT1344" s="96"/>
      <c r="AU1344" s="97"/>
      <c r="AV1344" s="98"/>
      <c r="AW1344" s="99"/>
    </row>
    <row r="1345" spans="1:49">
      <c r="A1345" s="25"/>
      <c r="C1345" s="89"/>
      <c r="D1345" s="84"/>
      <c r="E1345" s="76"/>
      <c r="F1345" s="91"/>
      <c r="G1345" s="80"/>
      <c r="H1345" s="81"/>
      <c r="I1345" s="14"/>
      <c r="J1345" s="92"/>
      <c r="K1345" s="14"/>
      <c r="L1345" s="78"/>
      <c r="M1345" s="81"/>
      <c r="N1345" s="14"/>
      <c r="O1345" s="78"/>
      <c r="P1345" s="78"/>
      <c r="Q1345" s="93"/>
      <c r="R1345" s="80"/>
      <c r="S1345" s="80"/>
      <c r="T1345" s="69"/>
      <c r="U1345" s="78"/>
      <c r="V1345" s="69"/>
      <c r="W1345" s="80"/>
      <c r="X1345" s="80"/>
      <c r="Y1345" s="94"/>
      <c r="Z1345" s="80"/>
      <c r="AA1345" s="80"/>
      <c r="AB1345" s="80"/>
      <c r="AC1345" s="80"/>
      <c r="AD1345" s="69"/>
      <c r="AE1345" s="69"/>
      <c r="AF1345" s="69"/>
      <c r="AG1345" s="95"/>
      <c r="AH1345" s="93"/>
      <c r="AI1345" s="81"/>
      <c r="AJ1345" s="80"/>
      <c r="AK1345" s="80"/>
      <c r="AL1345" s="78"/>
      <c r="AM1345" s="80"/>
      <c r="AN1345" s="80"/>
      <c r="AO1345" s="80"/>
      <c r="AP1345" s="80"/>
      <c r="AQ1345" s="80"/>
      <c r="AR1345" s="80"/>
      <c r="AS1345" s="78"/>
      <c r="AT1345" s="96"/>
      <c r="AU1345" s="97"/>
      <c r="AV1345" s="98"/>
      <c r="AW1345" s="99"/>
    </row>
    <row r="1346" spans="1:49">
      <c r="A1346" s="25"/>
      <c r="C1346" s="89"/>
      <c r="D1346" s="84"/>
      <c r="E1346" s="76"/>
      <c r="F1346" s="91"/>
      <c r="G1346" s="80"/>
      <c r="H1346" s="81"/>
      <c r="I1346" s="14"/>
      <c r="J1346" s="92"/>
      <c r="K1346" s="14"/>
      <c r="L1346" s="78"/>
      <c r="M1346" s="81"/>
      <c r="N1346" s="14"/>
      <c r="O1346" s="78"/>
      <c r="P1346" s="78"/>
      <c r="Q1346" s="93"/>
      <c r="R1346" s="80"/>
      <c r="S1346" s="80"/>
      <c r="T1346" s="69"/>
      <c r="U1346" s="78"/>
      <c r="V1346" s="69"/>
      <c r="W1346" s="80"/>
      <c r="X1346" s="80"/>
      <c r="Y1346" s="94"/>
      <c r="Z1346" s="80"/>
      <c r="AA1346" s="80"/>
      <c r="AB1346" s="80"/>
      <c r="AC1346" s="80"/>
      <c r="AD1346" s="69"/>
      <c r="AE1346" s="69"/>
      <c r="AF1346" s="69"/>
      <c r="AG1346" s="95"/>
      <c r="AH1346" s="93"/>
      <c r="AI1346" s="81"/>
      <c r="AJ1346" s="80"/>
      <c r="AK1346" s="80"/>
      <c r="AL1346" s="78"/>
      <c r="AM1346" s="80"/>
      <c r="AN1346" s="80"/>
      <c r="AO1346" s="80"/>
      <c r="AP1346" s="80"/>
      <c r="AQ1346" s="80"/>
      <c r="AR1346" s="80"/>
      <c r="AS1346" s="78"/>
      <c r="AT1346" s="96"/>
      <c r="AU1346" s="97"/>
      <c r="AV1346" s="98"/>
      <c r="AW1346" s="99"/>
    </row>
    <row r="1347" spans="1:49">
      <c r="A1347" s="25"/>
      <c r="C1347" s="89"/>
      <c r="D1347" s="84"/>
      <c r="E1347" s="76"/>
      <c r="F1347" s="91"/>
      <c r="G1347" s="80"/>
      <c r="H1347" s="81"/>
      <c r="I1347" s="14"/>
      <c r="J1347" s="92"/>
      <c r="K1347" s="14"/>
      <c r="L1347" s="78"/>
      <c r="M1347" s="81"/>
      <c r="N1347" s="14"/>
      <c r="O1347" s="78"/>
      <c r="P1347" s="78"/>
      <c r="Q1347" s="93"/>
      <c r="R1347" s="80"/>
      <c r="S1347" s="80"/>
      <c r="T1347" s="69"/>
      <c r="U1347" s="78"/>
      <c r="V1347" s="69"/>
      <c r="W1347" s="80"/>
      <c r="X1347" s="80"/>
      <c r="Y1347" s="94"/>
      <c r="Z1347" s="80"/>
      <c r="AA1347" s="80"/>
      <c r="AB1347" s="80"/>
      <c r="AC1347" s="80"/>
      <c r="AD1347" s="69"/>
      <c r="AE1347" s="69"/>
      <c r="AF1347" s="69"/>
      <c r="AG1347" s="95"/>
      <c r="AH1347" s="93"/>
      <c r="AI1347" s="81"/>
      <c r="AJ1347" s="80"/>
      <c r="AK1347" s="80"/>
      <c r="AL1347" s="78"/>
      <c r="AM1347" s="80"/>
      <c r="AN1347" s="80"/>
      <c r="AO1347" s="80"/>
      <c r="AP1347" s="80"/>
      <c r="AQ1347" s="80"/>
      <c r="AR1347" s="80"/>
      <c r="AS1347" s="78"/>
      <c r="AT1347" s="96"/>
      <c r="AU1347" s="97"/>
      <c r="AV1347" s="98"/>
      <c r="AW1347" s="99"/>
    </row>
    <row r="1348" spans="1:49">
      <c r="A1348" s="25"/>
      <c r="C1348" s="89"/>
      <c r="D1348" s="84"/>
      <c r="E1348" s="76"/>
      <c r="F1348" s="91"/>
      <c r="G1348" s="80"/>
      <c r="H1348" s="81"/>
      <c r="I1348" s="14"/>
      <c r="J1348" s="92"/>
      <c r="K1348" s="14"/>
      <c r="L1348" s="78"/>
      <c r="M1348" s="81"/>
      <c r="N1348" s="14"/>
      <c r="O1348" s="78"/>
      <c r="P1348" s="78"/>
      <c r="Q1348" s="93"/>
      <c r="R1348" s="80"/>
      <c r="S1348" s="80"/>
      <c r="T1348" s="69"/>
      <c r="U1348" s="78"/>
      <c r="V1348" s="69"/>
      <c r="W1348" s="80"/>
      <c r="X1348" s="80"/>
      <c r="Y1348" s="94"/>
      <c r="Z1348" s="80"/>
      <c r="AA1348" s="80"/>
      <c r="AB1348" s="80"/>
      <c r="AC1348" s="80"/>
      <c r="AD1348" s="69"/>
      <c r="AE1348" s="69"/>
      <c r="AF1348" s="69"/>
      <c r="AG1348" s="95"/>
      <c r="AH1348" s="93"/>
      <c r="AI1348" s="81"/>
      <c r="AJ1348" s="80"/>
      <c r="AK1348" s="80"/>
      <c r="AL1348" s="78"/>
      <c r="AM1348" s="80"/>
      <c r="AN1348" s="80"/>
      <c r="AO1348" s="80"/>
      <c r="AP1348" s="80"/>
      <c r="AQ1348" s="80"/>
      <c r="AR1348" s="80"/>
      <c r="AS1348" s="78"/>
      <c r="AT1348" s="96"/>
      <c r="AU1348" s="97"/>
      <c r="AV1348" s="98"/>
      <c r="AW1348" s="99"/>
    </row>
    <row r="1349" spans="1:49">
      <c r="A1349" s="25"/>
      <c r="C1349" s="89"/>
      <c r="D1349" s="84"/>
      <c r="E1349" s="76"/>
      <c r="F1349" s="91"/>
      <c r="G1349" s="80"/>
      <c r="H1349" s="81"/>
      <c r="I1349" s="14"/>
      <c r="J1349" s="92"/>
      <c r="K1349" s="14"/>
      <c r="L1349" s="78"/>
      <c r="M1349" s="81"/>
      <c r="N1349" s="14"/>
      <c r="O1349" s="78"/>
      <c r="P1349" s="78"/>
      <c r="Q1349" s="93"/>
      <c r="R1349" s="80"/>
      <c r="S1349" s="80"/>
      <c r="T1349" s="69"/>
      <c r="U1349" s="78"/>
      <c r="V1349" s="69"/>
      <c r="W1349" s="80"/>
      <c r="X1349" s="80"/>
      <c r="Y1349" s="94"/>
      <c r="Z1349" s="80"/>
      <c r="AA1349" s="80"/>
      <c r="AB1349" s="80"/>
      <c r="AC1349" s="80"/>
      <c r="AD1349" s="69"/>
      <c r="AE1349" s="69"/>
      <c r="AF1349" s="69"/>
      <c r="AG1349" s="95"/>
      <c r="AH1349" s="93"/>
      <c r="AI1349" s="81"/>
      <c r="AJ1349" s="80"/>
      <c r="AK1349" s="80"/>
      <c r="AL1349" s="78"/>
      <c r="AM1349" s="80"/>
      <c r="AN1349" s="80"/>
      <c r="AO1349" s="80"/>
      <c r="AP1349" s="80"/>
      <c r="AQ1349" s="80"/>
      <c r="AR1349" s="80"/>
      <c r="AS1349" s="78"/>
      <c r="AT1349" s="96"/>
      <c r="AU1349" s="97"/>
      <c r="AV1349" s="98"/>
      <c r="AW1349" s="99"/>
    </row>
    <row r="1350" spans="1:49">
      <c r="A1350" s="25"/>
      <c r="C1350" s="89"/>
      <c r="D1350" s="84"/>
      <c r="E1350" s="76"/>
      <c r="F1350" s="91"/>
      <c r="G1350" s="80"/>
      <c r="H1350" s="81"/>
      <c r="I1350" s="14"/>
      <c r="J1350" s="92"/>
      <c r="K1350" s="14"/>
      <c r="L1350" s="78"/>
      <c r="M1350" s="81"/>
      <c r="N1350" s="14"/>
      <c r="O1350" s="78"/>
      <c r="P1350" s="78"/>
      <c r="Q1350" s="93"/>
      <c r="R1350" s="80"/>
      <c r="S1350" s="80"/>
      <c r="T1350" s="69"/>
      <c r="U1350" s="78"/>
      <c r="V1350" s="69"/>
      <c r="W1350" s="80"/>
      <c r="X1350" s="80"/>
      <c r="Y1350" s="94"/>
      <c r="Z1350" s="80"/>
      <c r="AA1350" s="80"/>
      <c r="AB1350" s="80"/>
      <c r="AC1350" s="80"/>
      <c r="AD1350" s="69"/>
      <c r="AE1350" s="69"/>
      <c r="AF1350" s="69"/>
      <c r="AG1350" s="95"/>
      <c r="AH1350" s="93"/>
      <c r="AI1350" s="81"/>
      <c r="AJ1350" s="80"/>
      <c r="AK1350" s="80"/>
      <c r="AL1350" s="78"/>
      <c r="AM1350" s="80"/>
      <c r="AN1350" s="80"/>
      <c r="AO1350" s="80"/>
      <c r="AP1350" s="80"/>
      <c r="AQ1350" s="80"/>
      <c r="AR1350" s="80"/>
      <c r="AS1350" s="78"/>
      <c r="AT1350" s="96"/>
      <c r="AU1350" s="97"/>
      <c r="AV1350" s="98"/>
      <c r="AW1350" s="99"/>
    </row>
    <row r="1351" spans="1:49">
      <c r="A1351" s="25"/>
      <c r="C1351" s="89"/>
      <c r="D1351" s="84"/>
      <c r="E1351" s="76"/>
      <c r="F1351" s="91"/>
      <c r="G1351" s="80"/>
      <c r="H1351" s="81"/>
      <c r="I1351" s="14"/>
      <c r="J1351" s="92"/>
      <c r="K1351" s="14"/>
      <c r="L1351" s="78"/>
      <c r="M1351" s="81"/>
      <c r="N1351" s="14"/>
      <c r="O1351" s="78"/>
      <c r="P1351" s="78"/>
      <c r="Q1351" s="93"/>
      <c r="R1351" s="80"/>
      <c r="S1351" s="80"/>
      <c r="T1351" s="69"/>
      <c r="U1351" s="78"/>
      <c r="V1351" s="69"/>
      <c r="W1351" s="80"/>
      <c r="X1351" s="80"/>
      <c r="Y1351" s="94"/>
      <c r="Z1351" s="80"/>
      <c r="AA1351" s="80"/>
      <c r="AB1351" s="80"/>
      <c r="AC1351" s="80"/>
      <c r="AD1351" s="69"/>
      <c r="AE1351" s="69"/>
      <c r="AF1351" s="69"/>
      <c r="AG1351" s="95"/>
      <c r="AH1351" s="93"/>
      <c r="AI1351" s="81"/>
      <c r="AJ1351" s="80"/>
      <c r="AK1351" s="80"/>
      <c r="AL1351" s="78"/>
      <c r="AM1351" s="80"/>
      <c r="AN1351" s="80"/>
      <c r="AO1351" s="80"/>
      <c r="AP1351" s="80"/>
      <c r="AQ1351" s="80"/>
      <c r="AR1351" s="80"/>
      <c r="AS1351" s="78"/>
      <c r="AT1351" s="96"/>
      <c r="AU1351" s="97"/>
      <c r="AV1351" s="98"/>
      <c r="AW1351" s="99"/>
    </row>
    <row r="1352" spans="1:49">
      <c r="A1352" s="25"/>
      <c r="C1352" s="89"/>
      <c r="D1352" s="84"/>
      <c r="E1352" s="76"/>
      <c r="F1352" s="91"/>
      <c r="G1352" s="80"/>
      <c r="H1352" s="81"/>
      <c r="I1352" s="14"/>
      <c r="J1352" s="92"/>
      <c r="K1352" s="14"/>
      <c r="L1352" s="78"/>
      <c r="M1352" s="81"/>
      <c r="N1352" s="14"/>
      <c r="O1352" s="78"/>
      <c r="P1352" s="78"/>
      <c r="Q1352" s="93"/>
      <c r="R1352" s="80"/>
      <c r="S1352" s="80"/>
      <c r="T1352" s="69"/>
      <c r="U1352" s="78"/>
      <c r="V1352" s="69"/>
      <c r="W1352" s="80"/>
      <c r="X1352" s="80"/>
      <c r="Y1352" s="94"/>
      <c r="Z1352" s="80"/>
      <c r="AA1352" s="80"/>
      <c r="AB1352" s="80"/>
      <c r="AC1352" s="80"/>
      <c r="AD1352" s="69"/>
      <c r="AE1352" s="69"/>
      <c r="AF1352" s="69"/>
      <c r="AG1352" s="95"/>
      <c r="AH1352" s="93"/>
      <c r="AI1352" s="81"/>
      <c r="AJ1352" s="80"/>
      <c r="AK1352" s="80"/>
      <c r="AL1352" s="78"/>
      <c r="AM1352" s="80"/>
      <c r="AN1352" s="80"/>
      <c r="AO1352" s="80"/>
      <c r="AP1352" s="80"/>
      <c r="AQ1352" s="80"/>
      <c r="AR1352" s="80"/>
      <c r="AS1352" s="78"/>
      <c r="AT1352" s="96"/>
      <c r="AU1352" s="97"/>
      <c r="AV1352" s="98"/>
      <c r="AW1352" s="99"/>
    </row>
    <row r="1353" spans="1:49">
      <c r="A1353" s="25"/>
      <c r="C1353" s="89"/>
      <c r="D1353" s="84"/>
      <c r="E1353" s="76"/>
      <c r="F1353" s="91"/>
      <c r="G1353" s="80"/>
      <c r="H1353" s="81"/>
      <c r="I1353" s="14"/>
      <c r="J1353" s="92"/>
      <c r="K1353" s="14"/>
      <c r="L1353" s="78"/>
      <c r="M1353" s="81"/>
      <c r="N1353" s="14"/>
      <c r="O1353" s="78"/>
      <c r="P1353" s="78"/>
      <c r="Q1353" s="93"/>
      <c r="R1353" s="80"/>
      <c r="S1353" s="80"/>
      <c r="T1353" s="69"/>
      <c r="U1353" s="78"/>
      <c r="V1353" s="69"/>
      <c r="W1353" s="80"/>
      <c r="X1353" s="80"/>
      <c r="Y1353" s="94"/>
      <c r="Z1353" s="80"/>
      <c r="AA1353" s="80"/>
      <c r="AB1353" s="80"/>
      <c r="AC1353" s="80"/>
      <c r="AD1353" s="69"/>
      <c r="AE1353" s="69"/>
      <c r="AF1353" s="69"/>
      <c r="AG1353" s="95"/>
      <c r="AH1353" s="93"/>
      <c r="AI1353" s="81"/>
      <c r="AJ1353" s="80"/>
      <c r="AK1353" s="80"/>
      <c r="AL1353" s="78"/>
      <c r="AM1353" s="80"/>
      <c r="AN1353" s="80"/>
      <c r="AO1353" s="80"/>
      <c r="AP1353" s="80"/>
      <c r="AQ1353" s="80"/>
      <c r="AR1353" s="80"/>
      <c r="AS1353" s="78"/>
      <c r="AT1353" s="96"/>
      <c r="AU1353" s="97"/>
      <c r="AV1353" s="98"/>
      <c r="AW1353" s="99"/>
    </row>
    <row r="1354" spans="1:49">
      <c r="A1354" s="25"/>
      <c r="C1354" s="89"/>
      <c r="D1354" s="84"/>
      <c r="E1354" s="76"/>
      <c r="F1354" s="91"/>
      <c r="G1354" s="80"/>
      <c r="H1354" s="81"/>
      <c r="I1354" s="14"/>
      <c r="J1354" s="92"/>
      <c r="K1354" s="14"/>
      <c r="L1354" s="78"/>
      <c r="M1354" s="81"/>
      <c r="N1354" s="14"/>
      <c r="O1354" s="78"/>
      <c r="P1354" s="78"/>
      <c r="Q1354" s="93"/>
      <c r="R1354" s="80"/>
      <c r="S1354" s="80"/>
      <c r="T1354" s="69"/>
      <c r="U1354" s="78"/>
      <c r="V1354" s="69"/>
      <c r="W1354" s="80"/>
      <c r="X1354" s="80"/>
      <c r="Y1354" s="94"/>
      <c r="Z1354" s="80"/>
      <c r="AA1354" s="80"/>
      <c r="AB1354" s="80"/>
      <c r="AC1354" s="80"/>
      <c r="AD1354" s="69"/>
      <c r="AE1354" s="69"/>
      <c r="AF1354" s="69"/>
      <c r="AG1354" s="95"/>
      <c r="AH1354" s="93"/>
      <c r="AI1354" s="81"/>
      <c r="AJ1354" s="80"/>
      <c r="AK1354" s="80"/>
      <c r="AL1354" s="78"/>
      <c r="AM1354" s="80"/>
      <c r="AN1354" s="80"/>
      <c r="AO1354" s="80"/>
      <c r="AP1354" s="80"/>
      <c r="AQ1354" s="80"/>
      <c r="AR1354" s="80"/>
      <c r="AS1354" s="78"/>
      <c r="AT1354" s="96"/>
      <c r="AU1354" s="97"/>
      <c r="AV1354" s="98"/>
      <c r="AW1354" s="99"/>
    </row>
    <row r="1355" spans="1:49">
      <c r="A1355" s="25"/>
      <c r="C1355" s="89"/>
      <c r="D1355" s="84"/>
      <c r="E1355" s="76"/>
      <c r="F1355" s="91"/>
      <c r="G1355" s="80"/>
      <c r="H1355" s="81"/>
      <c r="I1355" s="14"/>
      <c r="J1355" s="92"/>
      <c r="K1355" s="14"/>
      <c r="L1355" s="78"/>
      <c r="M1355" s="81"/>
      <c r="N1355" s="14"/>
      <c r="O1355" s="78"/>
      <c r="P1355" s="78"/>
      <c r="Q1355" s="93"/>
      <c r="R1355" s="80"/>
      <c r="S1355" s="80"/>
      <c r="T1355" s="69"/>
      <c r="U1355" s="78"/>
      <c r="V1355" s="69"/>
      <c r="W1355" s="80"/>
      <c r="X1355" s="80"/>
      <c r="Y1355" s="94"/>
      <c r="Z1355" s="80"/>
      <c r="AA1355" s="80"/>
      <c r="AB1355" s="80"/>
      <c r="AC1355" s="80"/>
      <c r="AD1355" s="69"/>
      <c r="AE1355" s="69"/>
      <c r="AF1355" s="69"/>
      <c r="AG1355" s="95"/>
      <c r="AH1355" s="93"/>
      <c r="AI1355" s="81"/>
      <c r="AJ1355" s="80"/>
      <c r="AK1355" s="80"/>
      <c r="AL1355" s="78"/>
      <c r="AM1355" s="80"/>
      <c r="AN1355" s="80"/>
      <c r="AO1355" s="80"/>
      <c r="AP1355" s="80"/>
      <c r="AQ1355" s="80"/>
      <c r="AR1355" s="80"/>
      <c r="AS1355" s="78"/>
      <c r="AT1355" s="96"/>
      <c r="AU1355" s="97"/>
      <c r="AV1355" s="98"/>
      <c r="AW1355" s="99"/>
    </row>
    <row r="1356" spans="1:49">
      <c r="A1356" s="25"/>
      <c r="C1356" s="89"/>
      <c r="D1356" s="84"/>
      <c r="E1356" s="76"/>
      <c r="F1356" s="91"/>
      <c r="G1356" s="80"/>
      <c r="H1356" s="81"/>
      <c r="I1356" s="14"/>
      <c r="J1356" s="92"/>
      <c r="K1356" s="14"/>
      <c r="L1356" s="78"/>
      <c r="M1356" s="81"/>
      <c r="N1356" s="14"/>
      <c r="O1356" s="78"/>
      <c r="P1356" s="78"/>
      <c r="Q1356" s="93"/>
      <c r="R1356" s="80"/>
      <c r="S1356" s="80"/>
      <c r="T1356" s="69"/>
      <c r="U1356" s="78"/>
      <c r="V1356" s="69"/>
      <c r="W1356" s="80"/>
      <c r="X1356" s="80"/>
      <c r="Y1356" s="94"/>
      <c r="Z1356" s="80"/>
      <c r="AA1356" s="80"/>
      <c r="AB1356" s="80"/>
      <c r="AC1356" s="80"/>
      <c r="AD1356" s="69"/>
      <c r="AE1356" s="69"/>
      <c r="AF1356" s="69"/>
      <c r="AG1356" s="95"/>
      <c r="AH1356" s="93"/>
      <c r="AI1356" s="81"/>
      <c r="AJ1356" s="80"/>
      <c r="AK1356" s="80"/>
      <c r="AL1356" s="78"/>
      <c r="AM1356" s="80"/>
      <c r="AN1356" s="80"/>
      <c r="AO1356" s="80"/>
      <c r="AP1356" s="80"/>
      <c r="AQ1356" s="80"/>
      <c r="AR1356" s="80"/>
      <c r="AS1356" s="78"/>
      <c r="AT1356" s="96"/>
      <c r="AU1356" s="97"/>
      <c r="AV1356" s="98"/>
      <c r="AW1356" s="99"/>
    </row>
    <row r="1357" spans="1:49">
      <c r="A1357" s="25"/>
      <c r="C1357" s="89"/>
      <c r="D1357" s="84"/>
      <c r="E1357" s="76"/>
      <c r="F1357" s="91"/>
      <c r="G1357" s="80"/>
      <c r="H1357" s="81"/>
      <c r="I1357" s="14"/>
      <c r="J1357" s="92"/>
      <c r="K1357" s="14"/>
      <c r="L1357" s="78"/>
      <c r="M1357" s="81"/>
      <c r="N1357" s="14"/>
      <c r="O1357" s="78"/>
      <c r="P1357" s="78"/>
      <c r="Q1357" s="93"/>
      <c r="R1357" s="80"/>
      <c r="S1357" s="80"/>
      <c r="T1357" s="69"/>
      <c r="U1357" s="78"/>
      <c r="V1357" s="69"/>
      <c r="W1357" s="80"/>
      <c r="X1357" s="80"/>
      <c r="Y1357" s="94"/>
      <c r="Z1357" s="80"/>
      <c r="AA1357" s="80"/>
      <c r="AB1357" s="80"/>
      <c r="AC1357" s="80"/>
      <c r="AD1357" s="69"/>
      <c r="AE1357" s="69"/>
      <c r="AF1357" s="69"/>
      <c r="AG1357" s="95"/>
      <c r="AH1357" s="93"/>
      <c r="AI1357" s="81"/>
      <c r="AJ1357" s="80"/>
      <c r="AK1357" s="80"/>
      <c r="AL1357" s="78"/>
      <c r="AM1357" s="80"/>
      <c r="AN1357" s="80"/>
      <c r="AO1357" s="80"/>
      <c r="AP1357" s="80"/>
      <c r="AQ1357" s="80"/>
      <c r="AR1357" s="80"/>
      <c r="AS1357" s="78"/>
      <c r="AT1357" s="96"/>
      <c r="AU1357" s="97"/>
      <c r="AV1357" s="98"/>
      <c r="AW1357" s="99"/>
    </row>
    <row r="1358" spans="1:49">
      <c r="A1358" s="25"/>
      <c r="C1358" s="89"/>
      <c r="D1358" s="84"/>
      <c r="E1358" s="76"/>
      <c r="F1358" s="91"/>
      <c r="G1358" s="80"/>
      <c r="H1358" s="81"/>
      <c r="I1358" s="14"/>
      <c r="J1358" s="92"/>
      <c r="K1358" s="14"/>
      <c r="L1358" s="78"/>
      <c r="M1358" s="81"/>
      <c r="N1358" s="14"/>
      <c r="O1358" s="78"/>
      <c r="P1358" s="78"/>
      <c r="Q1358" s="93"/>
      <c r="R1358" s="80"/>
      <c r="S1358" s="80"/>
      <c r="T1358" s="69"/>
      <c r="U1358" s="78"/>
      <c r="V1358" s="69"/>
      <c r="W1358" s="80"/>
      <c r="X1358" s="80"/>
      <c r="Y1358" s="94"/>
      <c r="Z1358" s="80"/>
      <c r="AA1358" s="80"/>
      <c r="AB1358" s="80"/>
      <c r="AC1358" s="80"/>
      <c r="AD1358" s="69"/>
      <c r="AE1358" s="69"/>
      <c r="AF1358" s="69"/>
      <c r="AG1358" s="95"/>
      <c r="AH1358" s="93"/>
      <c r="AI1358" s="81"/>
      <c r="AJ1358" s="80"/>
      <c r="AK1358" s="80"/>
      <c r="AL1358" s="78"/>
      <c r="AM1358" s="80"/>
      <c r="AN1358" s="80"/>
      <c r="AO1358" s="80"/>
      <c r="AP1358" s="80"/>
      <c r="AQ1358" s="80"/>
      <c r="AR1358" s="80"/>
      <c r="AS1358" s="78"/>
      <c r="AT1358" s="96"/>
      <c r="AU1358" s="97"/>
      <c r="AV1358" s="98"/>
      <c r="AW1358" s="99"/>
    </row>
    <row r="1359" spans="1:49">
      <c r="A1359" s="25"/>
      <c r="C1359" s="89"/>
      <c r="D1359" s="84"/>
      <c r="E1359" s="76"/>
      <c r="F1359" s="91"/>
      <c r="G1359" s="80"/>
      <c r="H1359" s="81"/>
      <c r="I1359" s="14"/>
      <c r="J1359" s="92"/>
      <c r="K1359" s="14"/>
      <c r="L1359" s="78"/>
      <c r="M1359" s="81"/>
      <c r="N1359" s="14"/>
      <c r="O1359" s="78"/>
      <c r="P1359" s="78"/>
      <c r="Q1359" s="93"/>
      <c r="R1359" s="80"/>
      <c r="S1359" s="80"/>
      <c r="T1359" s="69"/>
      <c r="U1359" s="78"/>
      <c r="V1359" s="69"/>
      <c r="W1359" s="80"/>
      <c r="X1359" s="80"/>
      <c r="Y1359" s="94"/>
      <c r="Z1359" s="80"/>
      <c r="AA1359" s="80"/>
      <c r="AB1359" s="80"/>
      <c r="AC1359" s="80"/>
      <c r="AD1359" s="69"/>
      <c r="AE1359" s="69"/>
      <c r="AF1359" s="69"/>
      <c r="AG1359" s="95"/>
      <c r="AH1359" s="93"/>
      <c r="AI1359" s="81"/>
      <c r="AJ1359" s="80"/>
      <c r="AK1359" s="80"/>
      <c r="AL1359" s="78"/>
      <c r="AM1359" s="80"/>
      <c r="AN1359" s="80"/>
      <c r="AO1359" s="80"/>
      <c r="AP1359" s="80"/>
      <c r="AQ1359" s="80"/>
      <c r="AR1359" s="80"/>
      <c r="AS1359" s="78"/>
      <c r="AT1359" s="96"/>
      <c r="AU1359" s="97"/>
      <c r="AV1359" s="98"/>
      <c r="AW1359" s="99"/>
    </row>
    <row r="1360" spans="1:49">
      <c r="A1360" s="25"/>
      <c r="C1360" s="89"/>
      <c r="D1360" s="84"/>
      <c r="E1360" s="76"/>
      <c r="F1360" s="91"/>
      <c r="G1360" s="80"/>
      <c r="H1360" s="81"/>
      <c r="I1360" s="14"/>
      <c r="J1360" s="92"/>
      <c r="K1360" s="14"/>
      <c r="L1360" s="78"/>
      <c r="M1360" s="81"/>
      <c r="N1360" s="14"/>
      <c r="O1360" s="78"/>
      <c r="P1360" s="78"/>
      <c r="Q1360" s="93"/>
      <c r="R1360" s="80"/>
      <c r="S1360" s="80"/>
      <c r="T1360" s="69"/>
      <c r="U1360" s="78"/>
      <c r="V1360" s="69"/>
      <c r="W1360" s="80"/>
      <c r="X1360" s="80"/>
      <c r="Y1360" s="94"/>
      <c r="Z1360" s="80"/>
      <c r="AA1360" s="80"/>
      <c r="AB1360" s="80"/>
      <c r="AC1360" s="80"/>
      <c r="AD1360" s="69"/>
      <c r="AE1360" s="69"/>
      <c r="AF1360" s="69"/>
      <c r="AG1360" s="95"/>
      <c r="AH1360" s="93"/>
      <c r="AI1360" s="81"/>
      <c r="AJ1360" s="80"/>
      <c r="AK1360" s="80"/>
      <c r="AL1360" s="78"/>
      <c r="AM1360" s="80"/>
      <c r="AN1360" s="80"/>
      <c r="AO1360" s="80"/>
      <c r="AP1360" s="80"/>
      <c r="AQ1360" s="80"/>
      <c r="AR1360" s="80"/>
      <c r="AS1360" s="78"/>
      <c r="AT1360" s="96"/>
      <c r="AU1360" s="97"/>
      <c r="AV1360" s="98"/>
      <c r="AW1360" s="99"/>
    </row>
    <row r="1361" spans="1:49">
      <c r="A1361" s="25"/>
      <c r="C1361" s="89"/>
      <c r="D1361" s="84"/>
      <c r="E1361" s="76"/>
      <c r="F1361" s="91"/>
      <c r="G1361" s="80"/>
      <c r="H1361" s="81"/>
      <c r="I1361" s="14"/>
      <c r="J1361" s="92"/>
      <c r="K1361" s="14"/>
      <c r="L1361" s="78"/>
      <c r="M1361" s="81"/>
      <c r="N1361" s="14"/>
      <c r="O1361" s="78"/>
      <c r="P1361" s="78"/>
      <c r="Q1361" s="93"/>
      <c r="R1361" s="80"/>
      <c r="S1361" s="80"/>
      <c r="T1361" s="69"/>
      <c r="U1361" s="78"/>
      <c r="V1361" s="69"/>
      <c r="W1361" s="80"/>
      <c r="X1361" s="80"/>
      <c r="Y1361" s="94"/>
      <c r="Z1361" s="80"/>
      <c r="AA1361" s="80"/>
      <c r="AB1361" s="80"/>
      <c r="AC1361" s="80"/>
      <c r="AD1361" s="69"/>
      <c r="AE1361" s="69"/>
      <c r="AF1361" s="69"/>
      <c r="AG1361" s="95"/>
      <c r="AH1361" s="93"/>
      <c r="AI1361" s="81"/>
      <c r="AJ1361" s="80"/>
      <c r="AK1361" s="80"/>
      <c r="AL1361" s="78"/>
      <c r="AM1361" s="80"/>
      <c r="AN1361" s="80"/>
      <c r="AO1361" s="80"/>
      <c r="AP1361" s="80"/>
      <c r="AQ1361" s="80"/>
      <c r="AR1361" s="80"/>
      <c r="AS1361" s="78"/>
      <c r="AT1361" s="96"/>
      <c r="AU1361" s="97"/>
      <c r="AV1361" s="98"/>
      <c r="AW1361" s="99"/>
    </row>
    <row r="1362" spans="1:49">
      <c r="A1362" s="25"/>
      <c r="C1362" s="89"/>
      <c r="D1362" s="84"/>
      <c r="E1362" s="76"/>
      <c r="F1362" s="91"/>
      <c r="G1362" s="80"/>
      <c r="H1362" s="81"/>
      <c r="I1362" s="14"/>
      <c r="J1362" s="92"/>
      <c r="K1362" s="14"/>
      <c r="L1362" s="78"/>
      <c r="M1362" s="81"/>
      <c r="N1362" s="14"/>
      <c r="O1362" s="78"/>
      <c r="P1362" s="78"/>
      <c r="Q1362" s="93"/>
      <c r="R1362" s="80"/>
      <c r="S1362" s="80"/>
      <c r="T1362" s="69"/>
      <c r="U1362" s="78"/>
      <c r="V1362" s="69"/>
      <c r="W1362" s="80"/>
      <c r="X1362" s="80"/>
      <c r="Y1362" s="94"/>
      <c r="Z1362" s="80"/>
      <c r="AA1362" s="80"/>
      <c r="AB1362" s="80"/>
      <c r="AC1362" s="80"/>
      <c r="AD1362" s="69"/>
      <c r="AE1362" s="69"/>
      <c r="AF1362" s="69"/>
      <c r="AG1362" s="95"/>
      <c r="AH1362" s="93"/>
      <c r="AI1362" s="81"/>
      <c r="AJ1362" s="80"/>
      <c r="AK1362" s="80"/>
      <c r="AL1362" s="78"/>
      <c r="AM1362" s="80"/>
      <c r="AN1362" s="80"/>
      <c r="AO1362" s="80"/>
      <c r="AP1362" s="80"/>
      <c r="AQ1362" s="80"/>
      <c r="AR1362" s="80"/>
      <c r="AS1362" s="78"/>
      <c r="AT1362" s="96"/>
      <c r="AU1362" s="97"/>
      <c r="AV1362" s="98"/>
      <c r="AW1362" s="99"/>
    </row>
    <row r="1363" spans="1:49">
      <c r="A1363" s="25"/>
      <c r="C1363" s="89"/>
      <c r="D1363" s="84"/>
      <c r="E1363" s="76"/>
      <c r="F1363" s="91"/>
      <c r="G1363" s="80"/>
      <c r="H1363" s="81"/>
      <c r="I1363" s="14"/>
      <c r="J1363" s="92"/>
      <c r="K1363" s="14"/>
      <c r="L1363" s="78"/>
      <c r="M1363" s="81"/>
      <c r="N1363" s="14"/>
      <c r="O1363" s="78"/>
      <c r="P1363" s="78"/>
      <c r="Q1363" s="93"/>
      <c r="R1363" s="80"/>
      <c r="S1363" s="80"/>
      <c r="T1363" s="69"/>
      <c r="U1363" s="78"/>
      <c r="V1363" s="69"/>
      <c r="W1363" s="80"/>
      <c r="X1363" s="80"/>
      <c r="Y1363" s="94"/>
      <c r="Z1363" s="80"/>
      <c r="AA1363" s="80"/>
      <c r="AB1363" s="80"/>
      <c r="AC1363" s="80"/>
      <c r="AD1363" s="69"/>
      <c r="AE1363" s="69"/>
      <c r="AF1363" s="69"/>
      <c r="AG1363" s="95"/>
      <c r="AH1363" s="93"/>
      <c r="AI1363" s="81"/>
      <c r="AJ1363" s="80"/>
      <c r="AK1363" s="80"/>
      <c r="AL1363" s="78"/>
      <c r="AM1363" s="80"/>
      <c r="AN1363" s="80"/>
      <c r="AO1363" s="80"/>
      <c r="AP1363" s="80"/>
      <c r="AQ1363" s="80"/>
      <c r="AR1363" s="80"/>
      <c r="AS1363" s="78"/>
      <c r="AT1363" s="96"/>
      <c r="AU1363" s="97"/>
      <c r="AV1363" s="98"/>
      <c r="AW1363" s="99"/>
    </row>
    <row r="1364" spans="1:49">
      <c r="A1364" s="25"/>
      <c r="C1364" s="89"/>
      <c r="D1364" s="84"/>
      <c r="E1364" s="76"/>
      <c r="F1364" s="91"/>
      <c r="G1364" s="80"/>
      <c r="H1364" s="81"/>
      <c r="I1364" s="14"/>
      <c r="J1364" s="92"/>
      <c r="K1364" s="14"/>
      <c r="L1364" s="78"/>
      <c r="M1364" s="81"/>
      <c r="N1364" s="14"/>
      <c r="O1364" s="78"/>
      <c r="P1364" s="78"/>
      <c r="Q1364" s="93"/>
      <c r="R1364" s="80"/>
      <c r="S1364" s="80"/>
      <c r="T1364" s="69"/>
      <c r="U1364" s="78"/>
      <c r="V1364" s="69"/>
      <c r="W1364" s="80"/>
      <c r="X1364" s="80"/>
      <c r="Y1364" s="94"/>
      <c r="Z1364" s="80"/>
      <c r="AA1364" s="80"/>
      <c r="AB1364" s="80"/>
      <c r="AC1364" s="80"/>
      <c r="AD1364" s="69"/>
      <c r="AE1364" s="69"/>
      <c r="AF1364" s="69"/>
      <c r="AG1364" s="95"/>
      <c r="AH1364" s="93"/>
      <c r="AI1364" s="81"/>
      <c r="AJ1364" s="80"/>
      <c r="AK1364" s="80"/>
      <c r="AL1364" s="78"/>
      <c r="AM1364" s="80"/>
      <c r="AN1364" s="80"/>
      <c r="AO1364" s="80"/>
      <c r="AP1364" s="80"/>
      <c r="AQ1364" s="80"/>
      <c r="AR1364" s="80"/>
      <c r="AS1364" s="78"/>
      <c r="AT1364" s="96"/>
      <c r="AU1364" s="97"/>
      <c r="AV1364" s="98"/>
      <c r="AW1364" s="99"/>
    </row>
    <row r="1365" spans="1:49">
      <c r="A1365" s="25"/>
      <c r="C1365" s="89"/>
      <c r="D1365" s="84"/>
      <c r="E1365" s="76"/>
      <c r="F1365" s="91"/>
      <c r="G1365" s="80"/>
      <c r="H1365" s="81"/>
      <c r="I1365" s="14"/>
      <c r="J1365" s="92"/>
      <c r="K1365" s="14"/>
      <c r="L1365" s="78"/>
      <c r="M1365" s="81"/>
      <c r="N1365" s="14"/>
      <c r="O1365" s="78"/>
      <c r="P1365" s="78"/>
      <c r="Q1365" s="93"/>
      <c r="R1365" s="80"/>
      <c r="S1365" s="80"/>
      <c r="T1365" s="69"/>
      <c r="U1365" s="78"/>
      <c r="V1365" s="69"/>
      <c r="W1365" s="80"/>
      <c r="X1365" s="80"/>
      <c r="Y1365" s="94"/>
      <c r="Z1365" s="80"/>
      <c r="AA1365" s="80"/>
      <c r="AB1365" s="80"/>
      <c r="AC1365" s="80"/>
      <c r="AD1365" s="69"/>
      <c r="AE1365" s="69"/>
      <c r="AF1365" s="69"/>
      <c r="AG1365" s="95"/>
      <c r="AH1365" s="93"/>
      <c r="AI1365" s="81"/>
      <c r="AJ1365" s="80"/>
      <c r="AK1365" s="80"/>
      <c r="AL1365" s="78"/>
      <c r="AM1365" s="80"/>
      <c r="AN1365" s="80"/>
      <c r="AO1365" s="80"/>
      <c r="AP1365" s="80"/>
      <c r="AQ1365" s="80"/>
      <c r="AR1365" s="80"/>
      <c r="AS1365" s="78"/>
      <c r="AT1365" s="96"/>
      <c r="AU1365" s="97"/>
      <c r="AV1365" s="98"/>
      <c r="AW1365" s="99"/>
    </row>
    <row r="1366" spans="1:49">
      <c r="A1366" s="25"/>
      <c r="C1366" s="89"/>
      <c r="D1366" s="84"/>
      <c r="E1366" s="76"/>
      <c r="F1366" s="91"/>
      <c r="G1366" s="80"/>
      <c r="H1366" s="81"/>
      <c r="I1366" s="14"/>
      <c r="J1366" s="92"/>
      <c r="K1366" s="14"/>
      <c r="L1366" s="78"/>
      <c r="M1366" s="81"/>
      <c r="N1366" s="14"/>
      <c r="O1366" s="78"/>
      <c r="P1366" s="78"/>
      <c r="Q1366" s="93"/>
      <c r="R1366" s="80"/>
      <c r="S1366" s="80"/>
      <c r="T1366" s="69"/>
      <c r="U1366" s="78"/>
      <c r="V1366" s="69"/>
      <c r="W1366" s="80"/>
      <c r="X1366" s="80"/>
      <c r="Y1366" s="94"/>
      <c r="Z1366" s="80"/>
      <c r="AA1366" s="80"/>
      <c r="AB1366" s="80"/>
      <c r="AC1366" s="80"/>
      <c r="AD1366" s="69"/>
      <c r="AE1366" s="69"/>
      <c r="AF1366" s="69"/>
      <c r="AG1366" s="95"/>
      <c r="AH1366" s="93"/>
      <c r="AI1366" s="81"/>
      <c r="AJ1366" s="80"/>
      <c r="AK1366" s="80"/>
      <c r="AL1366" s="78"/>
      <c r="AM1366" s="80"/>
      <c r="AN1366" s="80"/>
      <c r="AO1366" s="80"/>
      <c r="AP1366" s="80"/>
      <c r="AQ1366" s="80"/>
      <c r="AR1366" s="80"/>
      <c r="AS1366" s="78"/>
      <c r="AT1366" s="96"/>
      <c r="AU1366" s="97"/>
      <c r="AV1366" s="98"/>
      <c r="AW1366" s="99"/>
    </row>
    <row r="1367" spans="1:49">
      <c r="A1367" s="25"/>
      <c r="C1367" s="89"/>
      <c r="D1367" s="84"/>
      <c r="E1367" s="76"/>
      <c r="F1367" s="91"/>
      <c r="G1367" s="80"/>
      <c r="H1367" s="81"/>
      <c r="I1367" s="14"/>
      <c r="J1367" s="92"/>
      <c r="K1367" s="14"/>
      <c r="L1367" s="78"/>
      <c r="M1367" s="81"/>
      <c r="N1367" s="14"/>
      <c r="O1367" s="78"/>
      <c r="P1367" s="78"/>
      <c r="Q1367" s="93"/>
      <c r="R1367" s="80"/>
      <c r="S1367" s="80"/>
      <c r="T1367" s="69"/>
      <c r="U1367" s="78"/>
      <c r="V1367" s="69"/>
      <c r="W1367" s="80"/>
      <c r="X1367" s="80"/>
      <c r="Y1367" s="94"/>
      <c r="Z1367" s="80"/>
      <c r="AA1367" s="80"/>
      <c r="AB1367" s="80"/>
      <c r="AC1367" s="80"/>
      <c r="AD1367" s="69"/>
      <c r="AE1367" s="69"/>
      <c r="AF1367" s="69"/>
      <c r="AG1367" s="95"/>
      <c r="AH1367" s="93"/>
      <c r="AI1367" s="81"/>
      <c r="AJ1367" s="80"/>
      <c r="AK1367" s="80"/>
      <c r="AL1367" s="78"/>
      <c r="AM1367" s="80"/>
      <c r="AN1367" s="80"/>
      <c r="AO1367" s="80"/>
      <c r="AP1367" s="80"/>
      <c r="AQ1367" s="80"/>
      <c r="AR1367" s="80"/>
      <c r="AS1367" s="78"/>
      <c r="AT1367" s="96"/>
      <c r="AU1367" s="97"/>
      <c r="AV1367" s="98"/>
      <c r="AW1367" s="99"/>
    </row>
    <row r="1368" spans="1:49">
      <c r="A1368" s="25"/>
      <c r="C1368" s="89"/>
      <c r="D1368" s="84"/>
      <c r="E1368" s="76"/>
      <c r="F1368" s="91"/>
      <c r="G1368" s="80"/>
      <c r="H1368" s="81"/>
      <c r="I1368" s="14"/>
      <c r="J1368" s="92"/>
      <c r="K1368" s="14"/>
      <c r="L1368" s="78"/>
      <c r="M1368" s="81"/>
      <c r="N1368" s="14"/>
      <c r="O1368" s="78"/>
      <c r="P1368" s="78"/>
      <c r="Q1368" s="93"/>
      <c r="R1368" s="80"/>
      <c r="S1368" s="80"/>
      <c r="T1368" s="69"/>
      <c r="U1368" s="78"/>
      <c r="V1368" s="69"/>
      <c r="W1368" s="80"/>
      <c r="X1368" s="80"/>
      <c r="Y1368" s="94"/>
      <c r="Z1368" s="80"/>
      <c r="AA1368" s="80"/>
      <c r="AB1368" s="80"/>
      <c r="AC1368" s="80"/>
      <c r="AD1368" s="69"/>
      <c r="AE1368" s="69"/>
      <c r="AF1368" s="69"/>
      <c r="AG1368" s="95"/>
      <c r="AH1368" s="93"/>
      <c r="AI1368" s="81"/>
      <c r="AJ1368" s="80"/>
      <c r="AK1368" s="80"/>
      <c r="AL1368" s="78"/>
      <c r="AM1368" s="80"/>
      <c r="AN1368" s="80"/>
      <c r="AO1368" s="80"/>
      <c r="AP1368" s="80"/>
      <c r="AQ1368" s="80"/>
      <c r="AR1368" s="80"/>
      <c r="AS1368" s="78"/>
      <c r="AT1368" s="96"/>
      <c r="AU1368" s="97"/>
      <c r="AV1368" s="98"/>
      <c r="AW1368" s="99"/>
    </row>
    <row r="1369" spans="1:49">
      <c r="A1369" s="25"/>
      <c r="C1369" s="89"/>
      <c r="D1369" s="84"/>
      <c r="E1369" s="76"/>
      <c r="F1369" s="91"/>
      <c r="G1369" s="80"/>
      <c r="H1369" s="81"/>
      <c r="I1369" s="14"/>
      <c r="J1369" s="92"/>
      <c r="K1369" s="14"/>
      <c r="L1369" s="78"/>
      <c r="M1369" s="81"/>
      <c r="N1369" s="14"/>
      <c r="O1369" s="78"/>
      <c r="P1369" s="78"/>
      <c r="Q1369" s="93"/>
      <c r="R1369" s="80"/>
      <c r="S1369" s="80"/>
      <c r="T1369" s="69"/>
      <c r="U1369" s="78"/>
      <c r="V1369" s="69"/>
      <c r="W1369" s="80"/>
      <c r="X1369" s="80"/>
      <c r="Y1369" s="94"/>
      <c r="Z1369" s="80"/>
      <c r="AA1369" s="80"/>
      <c r="AB1369" s="80"/>
      <c r="AC1369" s="80"/>
      <c r="AD1369" s="69"/>
      <c r="AE1369" s="69"/>
      <c r="AF1369" s="69"/>
      <c r="AG1369" s="95"/>
      <c r="AH1369" s="93"/>
      <c r="AI1369" s="81"/>
      <c r="AJ1369" s="80"/>
      <c r="AK1369" s="80"/>
      <c r="AL1369" s="78"/>
      <c r="AM1369" s="80"/>
      <c r="AN1369" s="80"/>
      <c r="AO1369" s="80"/>
      <c r="AP1369" s="80"/>
      <c r="AQ1369" s="80"/>
      <c r="AR1369" s="80"/>
      <c r="AS1369" s="78"/>
      <c r="AT1369" s="96"/>
      <c r="AU1369" s="97"/>
      <c r="AV1369" s="98"/>
      <c r="AW1369" s="99"/>
    </row>
    <row r="1370" spans="1:49">
      <c r="A1370" s="25"/>
      <c r="C1370" s="89"/>
      <c r="D1370" s="84"/>
      <c r="E1370" s="76"/>
      <c r="F1370" s="91"/>
      <c r="G1370" s="80"/>
      <c r="H1370" s="81"/>
      <c r="I1370" s="14"/>
      <c r="J1370" s="92"/>
      <c r="K1370" s="14"/>
      <c r="L1370" s="78"/>
      <c r="M1370" s="81"/>
      <c r="N1370" s="14"/>
      <c r="O1370" s="78"/>
      <c r="P1370" s="78"/>
      <c r="Q1370" s="93"/>
      <c r="R1370" s="80"/>
      <c r="S1370" s="80"/>
      <c r="T1370" s="69"/>
      <c r="U1370" s="78"/>
      <c r="V1370" s="69"/>
      <c r="W1370" s="80"/>
      <c r="X1370" s="80"/>
      <c r="Y1370" s="94"/>
      <c r="Z1370" s="80"/>
      <c r="AA1370" s="80"/>
      <c r="AB1370" s="80"/>
      <c r="AC1370" s="80"/>
      <c r="AD1370" s="69"/>
      <c r="AE1370" s="69"/>
      <c r="AF1370" s="69"/>
      <c r="AG1370" s="95"/>
      <c r="AH1370" s="93"/>
      <c r="AI1370" s="81"/>
      <c r="AJ1370" s="80"/>
      <c r="AK1370" s="80"/>
      <c r="AL1370" s="78"/>
      <c r="AM1370" s="80"/>
      <c r="AN1370" s="80"/>
      <c r="AO1370" s="80"/>
      <c r="AP1370" s="80"/>
      <c r="AQ1370" s="80"/>
      <c r="AR1370" s="80"/>
      <c r="AS1370" s="78"/>
      <c r="AT1370" s="96"/>
      <c r="AU1370" s="97"/>
      <c r="AV1370" s="98"/>
      <c r="AW1370" s="99"/>
    </row>
    <row r="1371" spans="1:49">
      <c r="A1371" s="25"/>
      <c r="C1371" s="89"/>
      <c r="D1371" s="84"/>
      <c r="E1371" s="76"/>
      <c r="F1371" s="91"/>
      <c r="G1371" s="80"/>
      <c r="H1371" s="81"/>
      <c r="I1371" s="14"/>
      <c r="J1371" s="92"/>
      <c r="K1371" s="14"/>
      <c r="L1371" s="78"/>
      <c r="M1371" s="81"/>
      <c r="N1371" s="14"/>
      <c r="O1371" s="78"/>
      <c r="P1371" s="78"/>
      <c r="Q1371" s="93"/>
      <c r="R1371" s="80"/>
      <c r="S1371" s="80"/>
      <c r="T1371" s="69"/>
      <c r="U1371" s="78"/>
      <c r="V1371" s="69"/>
      <c r="W1371" s="80"/>
      <c r="X1371" s="80"/>
      <c r="Y1371" s="94"/>
      <c r="Z1371" s="80"/>
      <c r="AA1371" s="80"/>
      <c r="AB1371" s="80"/>
      <c r="AC1371" s="80"/>
      <c r="AD1371" s="69"/>
      <c r="AE1371" s="69"/>
      <c r="AF1371" s="69"/>
      <c r="AG1371" s="95"/>
      <c r="AH1371" s="93"/>
      <c r="AI1371" s="81"/>
      <c r="AJ1371" s="80"/>
      <c r="AK1371" s="80"/>
      <c r="AL1371" s="78"/>
      <c r="AM1371" s="80"/>
      <c r="AN1371" s="80"/>
      <c r="AO1371" s="80"/>
      <c r="AP1371" s="80"/>
      <c r="AQ1371" s="80"/>
      <c r="AR1371" s="80"/>
      <c r="AS1371" s="78"/>
      <c r="AT1371" s="96"/>
      <c r="AU1371" s="97"/>
      <c r="AV1371" s="98"/>
      <c r="AW1371" s="99"/>
    </row>
    <row r="1372" spans="1:49">
      <c r="A1372" s="25"/>
      <c r="C1372" s="89"/>
      <c r="D1372" s="84"/>
      <c r="E1372" s="76"/>
      <c r="F1372" s="91"/>
      <c r="G1372" s="80"/>
      <c r="H1372" s="81"/>
      <c r="I1372" s="14"/>
      <c r="J1372" s="92"/>
      <c r="K1372" s="14"/>
      <c r="L1372" s="78"/>
      <c r="M1372" s="81"/>
      <c r="N1372" s="14"/>
      <c r="O1372" s="78"/>
      <c r="P1372" s="78"/>
      <c r="Q1372" s="93"/>
      <c r="R1372" s="80"/>
      <c r="S1372" s="80"/>
      <c r="T1372" s="69"/>
      <c r="U1372" s="78"/>
      <c r="V1372" s="69"/>
      <c r="W1372" s="80"/>
      <c r="X1372" s="80"/>
      <c r="Y1372" s="94"/>
      <c r="Z1372" s="80"/>
      <c r="AA1372" s="80"/>
      <c r="AB1372" s="80"/>
      <c r="AC1372" s="80"/>
      <c r="AD1372" s="69"/>
      <c r="AE1372" s="69"/>
      <c r="AF1372" s="69"/>
      <c r="AG1372" s="95"/>
      <c r="AH1372" s="93"/>
      <c r="AI1372" s="81"/>
      <c r="AJ1372" s="80"/>
      <c r="AK1372" s="80"/>
      <c r="AL1372" s="78"/>
      <c r="AM1372" s="80"/>
      <c r="AN1372" s="80"/>
      <c r="AO1372" s="80"/>
      <c r="AP1372" s="80"/>
      <c r="AQ1372" s="80"/>
      <c r="AR1372" s="80"/>
      <c r="AS1372" s="78"/>
      <c r="AT1372" s="96"/>
      <c r="AU1372" s="97"/>
      <c r="AV1372" s="98"/>
      <c r="AW1372" s="99"/>
    </row>
    <row r="1373" spans="1:49">
      <c r="A1373" s="25"/>
      <c r="C1373" s="89"/>
      <c r="D1373" s="84"/>
      <c r="E1373" s="76"/>
      <c r="F1373" s="91"/>
      <c r="G1373" s="80"/>
      <c r="H1373" s="81"/>
      <c r="I1373" s="14"/>
      <c r="J1373" s="92"/>
      <c r="K1373" s="14"/>
      <c r="L1373" s="78"/>
      <c r="M1373" s="81"/>
      <c r="N1373" s="14"/>
      <c r="O1373" s="78"/>
      <c r="P1373" s="78"/>
      <c r="Q1373" s="93"/>
      <c r="R1373" s="80"/>
      <c r="S1373" s="80"/>
      <c r="T1373" s="69"/>
      <c r="U1373" s="78"/>
      <c r="V1373" s="69"/>
      <c r="W1373" s="80"/>
      <c r="X1373" s="80"/>
      <c r="Y1373" s="94"/>
      <c r="Z1373" s="80"/>
      <c r="AA1373" s="80"/>
      <c r="AB1373" s="80"/>
      <c r="AC1373" s="80"/>
      <c r="AD1373" s="69"/>
      <c r="AE1373" s="69"/>
      <c r="AF1373" s="69"/>
      <c r="AG1373" s="95"/>
      <c r="AH1373" s="93"/>
      <c r="AI1373" s="81"/>
      <c r="AJ1373" s="80"/>
      <c r="AK1373" s="80"/>
      <c r="AL1373" s="78"/>
      <c r="AM1373" s="80"/>
      <c r="AN1373" s="80"/>
      <c r="AO1373" s="80"/>
      <c r="AP1373" s="80"/>
      <c r="AQ1373" s="80"/>
      <c r="AR1373" s="80"/>
      <c r="AS1373" s="78"/>
      <c r="AT1373" s="96"/>
      <c r="AU1373" s="97"/>
      <c r="AV1373" s="98"/>
      <c r="AW1373" s="99"/>
    </row>
    <row r="1374" spans="1:49">
      <c r="A1374" s="25"/>
      <c r="C1374" s="89"/>
      <c r="D1374" s="84"/>
      <c r="E1374" s="76"/>
      <c r="F1374" s="91"/>
      <c r="G1374" s="80"/>
      <c r="H1374" s="81"/>
      <c r="I1374" s="14"/>
      <c r="J1374" s="92"/>
      <c r="K1374" s="14"/>
      <c r="L1374" s="78"/>
      <c r="M1374" s="81"/>
      <c r="N1374" s="14"/>
      <c r="O1374" s="78"/>
      <c r="P1374" s="78"/>
      <c r="Q1374" s="93"/>
      <c r="R1374" s="80"/>
      <c r="S1374" s="80"/>
      <c r="T1374" s="69"/>
      <c r="U1374" s="78"/>
      <c r="V1374" s="69"/>
      <c r="W1374" s="80"/>
      <c r="X1374" s="80"/>
      <c r="Y1374" s="94"/>
      <c r="Z1374" s="80"/>
      <c r="AA1374" s="80"/>
      <c r="AB1374" s="80"/>
      <c r="AC1374" s="80"/>
      <c r="AD1374" s="69"/>
      <c r="AE1374" s="69"/>
      <c r="AF1374" s="69"/>
      <c r="AG1374" s="95"/>
      <c r="AH1374" s="93"/>
      <c r="AI1374" s="81"/>
      <c r="AJ1374" s="80"/>
      <c r="AK1374" s="80"/>
      <c r="AL1374" s="78"/>
      <c r="AM1374" s="80"/>
      <c r="AN1374" s="80"/>
      <c r="AO1374" s="80"/>
      <c r="AP1374" s="80"/>
      <c r="AQ1374" s="80"/>
      <c r="AR1374" s="80"/>
      <c r="AS1374" s="78"/>
      <c r="AT1374" s="96"/>
      <c r="AU1374" s="97"/>
      <c r="AV1374" s="98"/>
      <c r="AW1374" s="99"/>
    </row>
    <row r="1375" spans="1:49">
      <c r="A1375" s="25"/>
      <c r="C1375" s="89"/>
      <c r="D1375" s="84"/>
      <c r="E1375" s="76"/>
      <c r="F1375" s="91"/>
      <c r="G1375" s="80"/>
      <c r="H1375" s="81"/>
      <c r="I1375" s="14"/>
      <c r="J1375" s="92"/>
      <c r="K1375" s="14"/>
      <c r="L1375" s="78"/>
      <c r="M1375" s="81"/>
      <c r="N1375" s="14"/>
      <c r="O1375" s="78"/>
      <c r="P1375" s="78"/>
      <c r="Q1375" s="93"/>
      <c r="R1375" s="80"/>
      <c r="S1375" s="80"/>
      <c r="T1375" s="69"/>
      <c r="U1375" s="78"/>
      <c r="V1375" s="69"/>
      <c r="W1375" s="80"/>
      <c r="X1375" s="80"/>
      <c r="Y1375" s="94"/>
      <c r="Z1375" s="80"/>
      <c r="AA1375" s="80"/>
      <c r="AB1375" s="80"/>
      <c r="AC1375" s="80"/>
      <c r="AD1375" s="69"/>
      <c r="AE1375" s="69"/>
      <c r="AF1375" s="69"/>
      <c r="AG1375" s="95"/>
      <c r="AH1375" s="93"/>
      <c r="AI1375" s="81"/>
      <c r="AJ1375" s="80"/>
      <c r="AK1375" s="80"/>
      <c r="AL1375" s="78"/>
      <c r="AM1375" s="80"/>
      <c r="AN1375" s="80"/>
      <c r="AO1375" s="80"/>
      <c r="AP1375" s="80"/>
      <c r="AQ1375" s="80"/>
      <c r="AR1375" s="80"/>
      <c r="AS1375" s="78"/>
      <c r="AT1375" s="96"/>
      <c r="AU1375" s="97"/>
      <c r="AV1375" s="98"/>
      <c r="AW1375" s="99"/>
    </row>
    <row r="1376" spans="1:49">
      <c r="A1376" s="25"/>
      <c r="C1376" s="89"/>
      <c r="D1376" s="84"/>
      <c r="E1376" s="76"/>
      <c r="F1376" s="91"/>
      <c r="G1376" s="80"/>
      <c r="H1376" s="81"/>
      <c r="I1376" s="14"/>
      <c r="J1376" s="92"/>
      <c r="K1376" s="14"/>
      <c r="L1376" s="78"/>
      <c r="M1376" s="81"/>
      <c r="N1376" s="14"/>
      <c r="O1376" s="78"/>
      <c r="P1376" s="78"/>
      <c r="Q1376" s="93"/>
      <c r="R1376" s="80"/>
      <c r="S1376" s="80"/>
      <c r="T1376" s="69"/>
      <c r="U1376" s="78"/>
      <c r="V1376" s="69"/>
      <c r="W1376" s="80"/>
      <c r="X1376" s="80"/>
      <c r="Y1376" s="94"/>
      <c r="Z1376" s="80"/>
      <c r="AA1376" s="80"/>
      <c r="AB1376" s="80"/>
      <c r="AC1376" s="80"/>
      <c r="AD1376" s="69"/>
      <c r="AE1376" s="69"/>
      <c r="AF1376" s="69"/>
      <c r="AG1376" s="95"/>
      <c r="AH1376" s="93"/>
      <c r="AI1376" s="81"/>
      <c r="AJ1376" s="80"/>
      <c r="AK1376" s="80"/>
      <c r="AL1376" s="78"/>
      <c r="AM1376" s="80"/>
      <c r="AN1376" s="80"/>
      <c r="AO1376" s="80"/>
      <c r="AP1376" s="80"/>
      <c r="AQ1376" s="80"/>
      <c r="AR1376" s="80"/>
      <c r="AS1376" s="78"/>
      <c r="AT1376" s="96"/>
      <c r="AU1376" s="97"/>
      <c r="AV1376" s="98"/>
      <c r="AW1376" s="99"/>
    </row>
    <row r="1377" spans="1:49">
      <c r="A1377" s="25"/>
      <c r="C1377" s="89"/>
      <c r="D1377" s="84"/>
      <c r="E1377" s="76"/>
      <c r="F1377" s="91"/>
      <c r="G1377" s="80"/>
      <c r="H1377" s="81"/>
      <c r="I1377" s="14"/>
      <c r="J1377" s="92"/>
      <c r="K1377" s="14"/>
      <c r="L1377" s="78"/>
      <c r="M1377" s="81"/>
      <c r="N1377" s="14"/>
      <c r="O1377" s="78"/>
      <c r="P1377" s="78"/>
      <c r="Q1377" s="93"/>
      <c r="R1377" s="80"/>
      <c r="S1377" s="80"/>
      <c r="T1377" s="69"/>
      <c r="U1377" s="78"/>
      <c r="V1377" s="69"/>
      <c r="W1377" s="80"/>
      <c r="X1377" s="80"/>
      <c r="Y1377" s="94"/>
      <c r="Z1377" s="80"/>
      <c r="AA1377" s="80"/>
      <c r="AB1377" s="80"/>
      <c r="AC1377" s="80"/>
      <c r="AD1377" s="69"/>
      <c r="AE1377" s="69"/>
      <c r="AF1377" s="69"/>
      <c r="AG1377" s="95"/>
      <c r="AH1377" s="93"/>
      <c r="AI1377" s="81"/>
      <c r="AJ1377" s="80"/>
      <c r="AK1377" s="80"/>
      <c r="AL1377" s="78"/>
      <c r="AM1377" s="80"/>
      <c r="AN1377" s="80"/>
      <c r="AO1377" s="80"/>
      <c r="AP1377" s="80"/>
      <c r="AQ1377" s="80"/>
      <c r="AR1377" s="80"/>
      <c r="AS1377" s="78"/>
      <c r="AT1377" s="96"/>
      <c r="AU1377" s="97"/>
      <c r="AV1377" s="98"/>
      <c r="AW1377" s="99"/>
    </row>
    <row r="1378" spans="1:49">
      <c r="A1378" s="25"/>
      <c r="C1378" s="89"/>
      <c r="D1378" s="84"/>
      <c r="E1378" s="76"/>
      <c r="F1378" s="91"/>
      <c r="G1378" s="80"/>
      <c r="H1378" s="81"/>
      <c r="I1378" s="14"/>
      <c r="J1378" s="92"/>
      <c r="K1378" s="14"/>
      <c r="L1378" s="78"/>
      <c r="M1378" s="81"/>
      <c r="N1378" s="14"/>
      <c r="O1378" s="78"/>
      <c r="P1378" s="78"/>
      <c r="Q1378" s="93"/>
      <c r="R1378" s="80"/>
      <c r="S1378" s="80"/>
      <c r="T1378" s="69"/>
      <c r="U1378" s="78"/>
      <c r="V1378" s="69"/>
      <c r="W1378" s="80"/>
      <c r="X1378" s="80"/>
      <c r="Y1378" s="94"/>
      <c r="Z1378" s="80"/>
      <c r="AA1378" s="80"/>
      <c r="AB1378" s="80"/>
      <c r="AC1378" s="80"/>
      <c r="AD1378" s="69"/>
      <c r="AE1378" s="69"/>
      <c r="AF1378" s="69"/>
      <c r="AG1378" s="95"/>
      <c r="AH1378" s="93"/>
      <c r="AI1378" s="81"/>
      <c r="AJ1378" s="80"/>
      <c r="AK1378" s="80"/>
      <c r="AL1378" s="78"/>
      <c r="AM1378" s="80"/>
      <c r="AN1378" s="80"/>
      <c r="AO1378" s="80"/>
      <c r="AP1378" s="80"/>
      <c r="AQ1378" s="80"/>
      <c r="AR1378" s="80"/>
      <c r="AS1378" s="78"/>
      <c r="AT1378" s="96"/>
      <c r="AU1378" s="97"/>
      <c r="AV1378" s="98"/>
      <c r="AW1378" s="99"/>
    </row>
    <row r="1379" spans="1:49">
      <c r="A1379" s="25"/>
      <c r="C1379" s="89"/>
      <c r="D1379" s="84"/>
      <c r="E1379" s="76"/>
      <c r="F1379" s="91"/>
      <c r="G1379" s="80"/>
      <c r="H1379" s="81"/>
      <c r="I1379" s="14"/>
      <c r="J1379" s="92"/>
      <c r="K1379" s="14"/>
      <c r="L1379" s="78"/>
      <c r="M1379" s="81"/>
      <c r="N1379" s="14"/>
      <c r="O1379" s="78"/>
      <c r="P1379" s="78"/>
      <c r="Q1379" s="93"/>
      <c r="R1379" s="80"/>
      <c r="S1379" s="80"/>
      <c r="T1379" s="69"/>
      <c r="U1379" s="78"/>
      <c r="V1379" s="69"/>
      <c r="W1379" s="80"/>
      <c r="X1379" s="80"/>
      <c r="Y1379" s="94"/>
      <c r="Z1379" s="80"/>
      <c r="AA1379" s="80"/>
      <c r="AB1379" s="80"/>
      <c r="AC1379" s="80"/>
      <c r="AD1379" s="69"/>
      <c r="AE1379" s="69"/>
      <c r="AF1379" s="69"/>
      <c r="AG1379" s="95"/>
      <c r="AH1379" s="93"/>
      <c r="AI1379" s="81"/>
      <c r="AJ1379" s="80"/>
      <c r="AK1379" s="80"/>
      <c r="AL1379" s="78"/>
      <c r="AM1379" s="80"/>
      <c r="AN1379" s="80"/>
      <c r="AO1379" s="80"/>
      <c r="AP1379" s="80"/>
      <c r="AQ1379" s="80"/>
      <c r="AR1379" s="80"/>
      <c r="AS1379" s="78"/>
      <c r="AT1379" s="96"/>
      <c r="AU1379" s="97"/>
      <c r="AV1379" s="98"/>
      <c r="AW1379" s="99"/>
    </row>
    <row r="1380" spans="1:49">
      <c r="A1380" s="25"/>
      <c r="C1380" s="89"/>
      <c r="D1380" s="84"/>
      <c r="E1380" s="76"/>
      <c r="F1380" s="91"/>
      <c r="G1380" s="80"/>
      <c r="H1380" s="81"/>
      <c r="I1380" s="14"/>
      <c r="J1380" s="92"/>
      <c r="K1380" s="14"/>
      <c r="L1380" s="78"/>
      <c r="M1380" s="81"/>
      <c r="N1380" s="14"/>
      <c r="O1380" s="78"/>
      <c r="P1380" s="78"/>
      <c r="Q1380" s="93"/>
      <c r="R1380" s="80"/>
      <c r="S1380" s="80"/>
      <c r="T1380" s="69"/>
      <c r="U1380" s="78"/>
      <c r="V1380" s="69"/>
      <c r="W1380" s="80"/>
      <c r="X1380" s="80"/>
      <c r="Y1380" s="94"/>
      <c r="Z1380" s="80"/>
      <c r="AA1380" s="80"/>
      <c r="AB1380" s="80"/>
      <c r="AC1380" s="80"/>
      <c r="AD1380" s="69"/>
      <c r="AE1380" s="69"/>
      <c r="AF1380" s="69"/>
      <c r="AG1380" s="95"/>
      <c r="AH1380" s="93"/>
      <c r="AI1380" s="81"/>
      <c r="AJ1380" s="80"/>
      <c r="AK1380" s="80"/>
      <c r="AL1380" s="78"/>
      <c r="AM1380" s="80"/>
      <c r="AN1380" s="80"/>
      <c r="AO1380" s="80"/>
      <c r="AP1380" s="80"/>
      <c r="AQ1380" s="80"/>
      <c r="AR1380" s="80"/>
      <c r="AS1380" s="78"/>
      <c r="AT1380" s="96"/>
      <c r="AU1380" s="97"/>
      <c r="AV1380" s="98"/>
      <c r="AW1380" s="99"/>
    </row>
    <row r="1381" spans="1:49">
      <c r="A1381" s="25"/>
      <c r="C1381" s="89"/>
      <c r="D1381" s="84"/>
      <c r="E1381" s="76"/>
      <c r="F1381" s="91"/>
      <c r="G1381" s="80"/>
      <c r="H1381" s="81"/>
      <c r="I1381" s="14"/>
      <c r="J1381" s="92"/>
      <c r="K1381" s="14"/>
      <c r="L1381" s="78"/>
      <c r="M1381" s="81"/>
      <c r="N1381" s="14"/>
      <c r="O1381" s="78"/>
      <c r="P1381" s="78"/>
      <c r="Q1381" s="93"/>
      <c r="R1381" s="80"/>
      <c r="S1381" s="80"/>
      <c r="T1381" s="69"/>
      <c r="U1381" s="78"/>
      <c r="V1381" s="69"/>
      <c r="W1381" s="80"/>
      <c r="X1381" s="80"/>
      <c r="Y1381" s="94"/>
      <c r="Z1381" s="80"/>
      <c r="AA1381" s="80"/>
      <c r="AB1381" s="80"/>
      <c r="AC1381" s="80"/>
      <c r="AD1381" s="69"/>
      <c r="AE1381" s="69"/>
      <c r="AF1381" s="69"/>
      <c r="AG1381" s="95"/>
      <c r="AH1381" s="93"/>
      <c r="AI1381" s="81"/>
      <c r="AJ1381" s="80"/>
      <c r="AK1381" s="80"/>
      <c r="AL1381" s="78"/>
      <c r="AM1381" s="80"/>
      <c r="AN1381" s="80"/>
      <c r="AO1381" s="80"/>
      <c r="AP1381" s="80"/>
      <c r="AQ1381" s="80"/>
      <c r="AR1381" s="80"/>
      <c r="AS1381" s="78"/>
      <c r="AT1381" s="96"/>
      <c r="AU1381" s="97"/>
      <c r="AV1381" s="98"/>
      <c r="AW1381" s="99"/>
    </row>
    <row r="1382" spans="1:49">
      <c r="A1382" s="25"/>
      <c r="C1382" s="89"/>
      <c r="D1382" s="84"/>
      <c r="E1382" s="76"/>
      <c r="F1382" s="91"/>
      <c r="G1382" s="80"/>
      <c r="H1382" s="81"/>
      <c r="I1382" s="14"/>
      <c r="J1382" s="92"/>
      <c r="K1382" s="14"/>
      <c r="L1382" s="78"/>
      <c r="M1382" s="81"/>
      <c r="N1382" s="14"/>
      <c r="O1382" s="78"/>
      <c r="P1382" s="78"/>
      <c r="Q1382" s="93"/>
      <c r="R1382" s="80"/>
      <c r="S1382" s="80"/>
      <c r="T1382" s="69"/>
      <c r="U1382" s="78"/>
      <c r="V1382" s="69"/>
      <c r="W1382" s="80"/>
      <c r="X1382" s="80"/>
      <c r="Y1382" s="94"/>
      <c r="Z1382" s="80"/>
      <c r="AA1382" s="80"/>
      <c r="AB1382" s="80"/>
      <c r="AC1382" s="80"/>
      <c r="AD1382" s="69"/>
      <c r="AE1382" s="69"/>
      <c r="AF1382" s="69"/>
      <c r="AG1382" s="95"/>
      <c r="AH1382" s="93"/>
      <c r="AI1382" s="81"/>
      <c r="AJ1382" s="80"/>
      <c r="AK1382" s="80"/>
      <c r="AL1382" s="78"/>
      <c r="AM1382" s="80"/>
      <c r="AN1382" s="80"/>
      <c r="AO1382" s="80"/>
      <c r="AP1382" s="80"/>
      <c r="AQ1382" s="80"/>
      <c r="AR1382" s="80"/>
      <c r="AS1382" s="78"/>
      <c r="AT1382" s="96"/>
      <c r="AU1382" s="97"/>
      <c r="AV1382" s="98"/>
      <c r="AW1382" s="99"/>
    </row>
    <row r="1383" spans="1:49">
      <c r="A1383" s="25"/>
      <c r="C1383" s="89"/>
      <c r="D1383" s="84"/>
      <c r="E1383" s="76"/>
      <c r="F1383" s="91"/>
      <c r="G1383" s="80"/>
      <c r="H1383" s="81"/>
      <c r="I1383" s="14"/>
      <c r="J1383" s="92"/>
      <c r="K1383" s="14"/>
      <c r="L1383" s="78"/>
      <c r="M1383" s="81"/>
      <c r="N1383" s="14"/>
      <c r="O1383" s="78"/>
      <c r="P1383" s="78"/>
      <c r="Q1383" s="93"/>
      <c r="R1383" s="80"/>
      <c r="S1383" s="80"/>
      <c r="T1383" s="69"/>
      <c r="U1383" s="78"/>
      <c r="V1383" s="69"/>
      <c r="W1383" s="80"/>
      <c r="X1383" s="80"/>
      <c r="Y1383" s="94"/>
      <c r="Z1383" s="80"/>
      <c r="AA1383" s="80"/>
      <c r="AB1383" s="80"/>
      <c r="AC1383" s="80"/>
      <c r="AD1383" s="69"/>
      <c r="AE1383" s="69"/>
      <c r="AF1383" s="69"/>
      <c r="AG1383" s="95"/>
      <c r="AH1383" s="93"/>
      <c r="AI1383" s="81"/>
      <c r="AJ1383" s="80"/>
      <c r="AK1383" s="80"/>
      <c r="AL1383" s="78"/>
      <c r="AM1383" s="80"/>
      <c r="AN1383" s="80"/>
      <c r="AO1383" s="80"/>
      <c r="AP1383" s="80"/>
      <c r="AQ1383" s="80"/>
      <c r="AR1383" s="80"/>
      <c r="AS1383" s="78"/>
      <c r="AT1383" s="96"/>
      <c r="AU1383" s="97"/>
      <c r="AV1383" s="98"/>
      <c r="AW1383" s="99"/>
    </row>
    <row r="1384" spans="1:49">
      <c r="A1384" s="25"/>
      <c r="C1384" s="89"/>
      <c r="D1384" s="84"/>
      <c r="E1384" s="76"/>
      <c r="F1384" s="91"/>
      <c r="G1384" s="80"/>
      <c r="H1384" s="81"/>
      <c r="I1384" s="14"/>
      <c r="J1384" s="92"/>
      <c r="K1384" s="14"/>
      <c r="L1384" s="78"/>
      <c r="M1384" s="81"/>
      <c r="N1384" s="14"/>
      <c r="O1384" s="78"/>
      <c r="P1384" s="78"/>
      <c r="Q1384" s="93"/>
      <c r="R1384" s="80"/>
      <c r="S1384" s="80"/>
      <c r="T1384" s="69"/>
      <c r="U1384" s="78"/>
      <c r="V1384" s="69"/>
      <c r="W1384" s="80"/>
      <c r="X1384" s="80"/>
      <c r="Y1384" s="94"/>
      <c r="Z1384" s="80"/>
      <c r="AA1384" s="80"/>
      <c r="AB1384" s="80"/>
      <c r="AC1384" s="80"/>
      <c r="AD1384" s="69"/>
      <c r="AE1384" s="69"/>
      <c r="AF1384" s="69"/>
      <c r="AG1384" s="95"/>
      <c r="AH1384" s="93"/>
      <c r="AI1384" s="81"/>
      <c r="AJ1384" s="80"/>
      <c r="AK1384" s="80"/>
      <c r="AL1384" s="78"/>
      <c r="AM1384" s="80"/>
      <c r="AN1384" s="80"/>
      <c r="AO1384" s="80"/>
      <c r="AP1384" s="80"/>
      <c r="AQ1384" s="80"/>
      <c r="AR1384" s="80"/>
      <c r="AS1384" s="78"/>
      <c r="AT1384" s="96"/>
      <c r="AU1384" s="97"/>
      <c r="AV1384" s="98"/>
      <c r="AW1384" s="99"/>
    </row>
    <row r="1385" spans="1:49">
      <c r="A1385" s="25"/>
      <c r="C1385" s="89"/>
      <c r="D1385" s="84"/>
      <c r="E1385" s="76"/>
      <c r="F1385" s="91"/>
      <c r="G1385" s="80"/>
      <c r="H1385" s="81"/>
      <c r="I1385" s="14"/>
      <c r="J1385" s="92"/>
      <c r="K1385" s="14"/>
      <c r="L1385" s="78"/>
      <c r="M1385" s="81"/>
      <c r="N1385" s="14"/>
      <c r="O1385" s="78"/>
      <c r="P1385" s="78"/>
      <c r="Q1385" s="93"/>
      <c r="R1385" s="80"/>
      <c r="S1385" s="80"/>
      <c r="T1385" s="69"/>
      <c r="U1385" s="78"/>
      <c r="V1385" s="69"/>
      <c r="W1385" s="80"/>
      <c r="X1385" s="80"/>
      <c r="Y1385" s="94"/>
      <c r="Z1385" s="80"/>
      <c r="AA1385" s="80"/>
      <c r="AB1385" s="80"/>
      <c r="AC1385" s="80"/>
      <c r="AD1385" s="69"/>
      <c r="AE1385" s="69"/>
      <c r="AF1385" s="69"/>
      <c r="AG1385" s="95"/>
      <c r="AH1385" s="93"/>
      <c r="AI1385" s="81"/>
      <c r="AJ1385" s="80"/>
      <c r="AK1385" s="80"/>
      <c r="AL1385" s="78"/>
      <c r="AM1385" s="80"/>
      <c r="AN1385" s="80"/>
      <c r="AO1385" s="80"/>
      <c r="AP1385" s="80"/>
      <c r="AQ1385" s="80"/>
      <c r="AR1385" s="80"/>
      <c r="AS1385" s="78"/>
      <c r="AT1385" s="96"/>
      <c r="AU1385" s="97"/>
      <c r="AV1385" s="98"/>
      <c r="AW1385" s="99"/>
    </row>
    <row r="1386" spans="1:49">
      <c r="A1386" s="25"/>
      <c r="C1386" s="89"/>
      <c r="D1386" s="84"/>
      <c r="E1386" s="76"/>
      <c r="F1386" s="91"/>
      <c r="G1386" s="80"/>
      <c r="H1386" s="81"/>
      <c r="I1386" s="14"/>
      <c r="J1386" s="92"/>
      <c r="K1386" s="14"/>
      <c r="L1386" s="78"/>
      <c r="M1386" s="81"/>
      <c r="N1386" s="14"/>
      <c r="O1386" s="78"/>
      <c r="P1386" s="78"/>
      <c r="Q1386" s="93"/>
      <c r="R1386" s="80"/>
      <c r="S1386" s="80"/>
      <c r="T1386" s="69"/>
      <c r="U1386" s="78"/>
      <c r="V1386" s="69"/>
      <c r="W1386" s="80"/>
      <c r="X1386" s="80"/>
      <c r="Y1386" s="94"/>
      <c r="Z1386" s="80"/>
      <c r="AA1386" s="80"/>
      <c r="AB1386" s="80"/>
      <c r="AC1386" s="80"/>
      <c r="AD1386" s="69"/>
      <c r="AE1386" s="69"/>
      <c r="AF1386" s="69"/>
      <c r="AG1386" s="95"/>
      <c r="AH1386" s="93"/>
      <c r="AI1386" s="81"/>
      <c r="AJ1386" s="80"/>
      <c r="AK1386" s="80"/>
      <c r="AL1386" s="78"/>
      <c r="AM1386" s="80"/>
      <c r="AN1386" s="80"/>
      <c r="AO1386" s="80"/>
      <c r="AP1386" s="80"/>
      <c r="AQ1386" s="80"/>
      <c r="AR1386" s="80"/>
      <c r="AS1386" s="78"/>
      <c r="AT1386" s="96"/>
      <c r="AU1386" s="97"/>
      <c r="AV1386" s="98"/>
      <c r="AW1386" s="99"/>
    </row>
    <row r="1387" spans="1:49">
      <c r="A1387" s="25"/>
      <c r="C1387" s="89"/>
      <c r="D1387" s="84"/>
      <c r="E1387" s="76"/>
      <c r="F1387" s="91"/>
      <c r="G1387" s="80"/>
      <c r="H1387" s="81"/>
      <c r="I1387" s="14"/>
      <c r="J1387" s="92"/>
      <c r="K1387" s="14"/>
      <c r="L1387" s="78"/>
      <c r="M1387" s="81"/>
      <c r="N1387" s="14"/>
      <c r="O1387" s="78"/>
      <c r="P1387" s="78"/>
      <c r="Q1387" s="93"/>
      <c r="R1387" s="80"/>
      <c r="S1387" s="80"/>
      <c r="T1387" s="69"/>
      <c r="U1387" s="78"/>
      <c r="V1387" s="69"/>
      <c r="W1387" s="80"/>
      <c r="X1387" s="80"/>
      <c r="Y1387" s="94"/>
      <c r="Z1387" s="80"/>
      <c r="AA1387" s="80"/>
      <c r="AB1387" s="80"/>
      <c r="AC1387" s="80"/>
      <c r="AD1387" s="69"/>
      <c r="AE1387" s="69"/>
      <c r="AF1387" s="69"/>
      <c r="AG1387" s="95"/>
      <c r="AH1387" s="93"/>
      <c r="AI1387" s="81"/>
      <c r="AJ1387" s="80"/>
      <c r="AK1387" s="80"/>
      <c r="AL1387" s="78"/>
      <c r="AM1387" s="80"/>
      <c r="AN1387" s="80"/>
      <c r="AO1387" s="80"/>
      <c r="AP1387" s="80"/>
      <c r="AQ1387" s="80"/>
      <c r="AR1387" s="80"/>
      <c r="AS1387" s="78"/>
      <c r="AT1387" s="96"/>
      <c r="AU1387" s="97"/>
      <c r="AV1387" s="98"/>
      <c r="AW1387" s="99"/>
    </row>
    <row r="1388" spans="1:49">
      <c r="A1388" s="25"/>
      <c r="C1388" s="89"/>
      <c r="D1388" s="84"/>
      <c r="E1388" s="76"/>
      <c r="F1388" s="91"/>
      <c r="G1388" s="80"/>
      <c r="H1388" s="81"/>
      <c r="I1388" s="14"/>
      <c r="J1388" s="92"/>
      <c r="K1388" s="14"/>
      <c r="L1388" s="78"/>
      <c r="M1388" s="81"/>
      <c r="N1388" s="14"/>
      <c r="O1388" s="78"/>
      <c r="P1388" s="78"/>
      <c r="Q1388" s="93"/>
      <c r="R1388" s="80"/>
      <c r="S1388" s="80"/>
      <c r="T1388" s="69"/>
      <c r="U1388" s="78"/>
      <c r="V1388" s="69"/>
      <c r="W1388" s="80"/>
      <c r="X1388" s="80"/>
      <c r="Y1388" s="94"/>
      <c r="Z1388" s="80"/>
      <c r="AA1388" s="80"/>
      <c r="AB1388" s="80"/>
      <c r="AC1388" s="80"/>
      <c r="AD1388" s="69"/>
      <c r="AE1388" s="69"/>
      <c r="AF1388" s="69"/>
      <c r="AG1388" s="95"/>
      <c r="AH1388" s="93"/>
      <c r="AI1388" s="81"/>
      <c r="AJ1388" s="80"/>
      <c r="AK1388" s="80"/>
      <c r="AL1388" s="78"/>
      <c r="AM1388" s="80"/>
      <c r="AN1388" s="80"/>
      <c r="AO1388" s="80"/>
      <c r="AP1388" s="80"/>
      <c r="AQ1388" s="80"/>
      <c r="AR1388" s="80"/>
      <c r="AS1388" s="78"/>
      <c r="AT1388" s="96"/>
      <c r="AU1388" s="97"/>
      <c r="AV1388" s="98"/>
      <c r="AW1388" s="99"/>
    </row>
    <row r="1389" spans="1:49">
      <c r="A1389" s="25"/>
      <c r="C1389" s="89"/>
      <c r="D1389" s="84"/>
      <c r="E1389" s="76"/>
      <c r="F1389" s="91"/>
      <c r="G1389" s="80"/>
      <c r="H1389" s="81"/>
      <c r="I1389" s="14"/>
      <c r="J1389" s="92"/>
      <c r="K1389" s="14"/>
      <c r="L1389" s="78"/>
      <c r="M1389" s="81"/>
      <c r="N1389" s="14"/>
      <c r="O1389" s="78"/>
      <c r="P1389" s="78"/>
      <c r="Q1389" s="93"/>
      <c r="R1389" s="80"/>
      <c r="S1389" s="80"/>
      <c r="T1389" s="69"/>
      <c r="U1389" s="78"/>
      <c r="V1389" s="69"/>
      <c r="W1389" s="80"/>
      <c r="X1389" s="80"/>
      <c r="Y1389" s="94"/>
      <c r="Z1389" s="80"/>
      <c r="AA1389" s="80"/>
      <c r="AB1389" s="80"/>
      <c r="AC1389" s="80"/>
      <c r="AD1389" s="69"/>
      <c r="AE1389" s="69"/>
      <c r="AF1389" s="69"/>
      <c r="AG1389" s="95"/>
      <c r="AH1389" s="93"/>
      <c r="AI1389" s="81"/>
      <c r="AJ1389" s="80"/>
      <c r="AK1389" s="80"/>
      <c r="AL1389" s="78"/>
      <c r="AM1389" s="80"/>
      <c r="AN1389" s="80"/>
      <c r="AO1389" s="80"/>
      <c r="AP1389" s="80"/>
      <c r="AQ1389" s="80"/>
      <c r="AR1389" s="80"/>
      <c r="AS1389" s="78"/>
      <c r="AT1389" s="96"/>
      <c r="AU1389" s="97"/>
      <c r="AV1389" s="98"/>
      <c r="AW1389" s="99"/>
    </row>
    <row r="1390" spans="1:49">
      <c r="A1390" s="25"/>
      <c r="C1390" s="89"/>
      <c r="D1390" s="84"/>
      <c r="E1390" s="76"/>
      <c r="F1390" s="91"/>
      <c r="G1390" s="80"/>
      <c r="H1390" s="81"/>
      <c r="I1390" s="14"/>
      <c r="J1390" s="92"/>
      <c r="K1390" s="14"/>
      <c r="L1390" s="78"/>
      <c r="M1390" s="81"/>
      <c r="N1390" s="14"/>
      <c r="O1390" s="78"/>
      <c r="P1390" s="78"/>
      <c r="Q1390" s="93"/>
      <c r="R1390" s="80"/>
      <c r="S1390" s="80"/>
      <c r="T1390" s="69"/>
      <c r="U1390" s="78"/>
      <c r="V1390" s="69"/>
      <c r="W1390" s="80"/>
      <c r="X1390" s="80"/>
      <c r="Y1390" s="94"/>
      <c r="Z1390" s="80"/>
      <c r="AA1390" s="80"/>
      <c r="AB1390" s="80"/>
      <c r="AC1390" s="80"/>
      <c r="AD1390" s="69"/>
      <c r="AE1390" s="69"/>
      <c r="AF1390" s="69"/>
      <c r="AG1390" s="95"/>
      <c r="AH1390" s="93"/>
      <c r="AI1390" s="81"/>
      <c r="AJ1390" s="80"/>
      <c r="AK1390" s="80"/>
      <c r="AL1390" s="78"/>
      <c r="AM1390" s="80"/>
      <c r="AN1390" s="80"/>
      <c r="AO1390" s="80"/>
      <c r="AP1390" s="80"/>
      <c r="AQ1390" s="80"/>
      <c r="AR1390" s="80"/>
      <c r="AS1390" s="78"/>
      <c r="AT1390" s="96"/>
      <c r="AU1390" s="97"/>
      <c r="AV1390" s="98"/>
      <c r="AW1390" s="99"/>
    </row>
    <row r="1391" spans="1:49">
      <c r="A1391" s="25"/>
      <c r="C1391" s="89"/>
      <c r="D1391" s="84"/>
      <c r="E1391" s="76"/>
      <c r="F1391" s="91"/>
      <c r="G1391" s="80"/>
      <c r="H1391" s="81"/>
      <c r="I1391" s="14"/>
      <c r="J1391" s="92"/>
      <c r="K1391" s="14"/>
      <c r="L1391" s="78"/>
      <c r="M1391" s="81"/>
      <c r="N1391" s="14"/>
      <c r="O1391" s="78"/>
      <c r="P1391" s="78"/>
      <c r="Q1391" s="93"/>
      <c r="R1391" s="80"/>
      <c r="S1391" s="80"/>
      <c r="T1391" s="69"/>
      <c r="U1391" s="78"/>
      <c r="V1391" s="69"/>
      <c r="W1391" s="80"/>
      <c r="X1391" s="80"/>
      <c r="Y1391" s="94"/>
      <c r="Z1391" s="80"/>
      <c r="AA1391" s="80"/>
      <c r="AB1391" s="80"/>
      <c r="AC1391" s="80"/>
      <c r="AD1391" s="69"/>
      <c r="AE1391" s="69"/>
      <c r="AF1391" s="69"/>
      <c r="AG1391" s="95"/>
      <c r="AH1391" s="93"/>
      <c r="AI1391" s="81"/>
      <c r="AJ1391" s="80"/>
      <c r="AK1391" s="80"/>
      <c r="AL1391" s="78"/>
      <c r="AM1391" s="80"/>
      <c r="AN1391" s="80"/>
      <c r="AO1391" s="80"/>
      <c r="AP1391" s="80"/>
      <c r="AQ1391" s="80"/>
      <c r="AR1391" s="80"/>
      <c r="AS1391" s="78"/>
      <c r="AT1391" s="96"/>
      <c r="AU1391" s="97"/>
      <c r="AV1391" s="98"/>
      <c r="AW1391" s="99"/>
    </row>
    <row r="1392" spans="1:49">
      <c r="A1392" s="25"/>
      <c r="C1392" s="89"/>
      <c r="D1392" s="84"/>
      <c r="E1392" s="76"/>
      <c r="F1392" s="91"/>
      <c r="G1392" s="80"/>
      <c r="H1392" s="81"/>
      <c r="I1392" s="14"/>
      <c r="J1392" s="92"/>
      <c r="K1392" s="14"/>
      <c r="L1392" s="78"/>
      <c r="M1392" s="81"/>
      <c r="N1392" s="14"/>
      <c r="O1392" s="78"/>
      <c r="P1392" s="78"/>
      <c r="Q1392" s="93"/>
      <c r="R1392" s="80"/>
      <c r="S1392" s="80"/>
      <c r="T1392" s="69"/>
      <c r="U1392" s="78"/>
      <c r="V1392" s="69"/>
      <c r="W1392" s="80"/>
      <c r="X1392" s="80"/>
      <c r="Y1392" s="94"/>
      <c r="Z1392" s="80"/>
      <c r="AA1392" s="80"/>
      <c r="AB1392" s="80"/>
      <c r="AC1392" s="80"/>
      <c r="AD1392" s="69"/>
      <c r="AE1392" s="69"/>
      <c r="AF1392" s="69"/>
      <c r="AG1392" s="95"/>
      <c r="AH1392" s="93"/>
      <c r="AI1392" s="81"/>
      <c r="AJ1392" s="80"/>
      <c r="AK1392" s="80"/>
      <c r="AL1392" s="78"/>
      <c r="AM1392" s="80"/>
      <c r="AN1392" s="80"/>
      <c r="AO1392" s="80"/>
      <c r="AP1392" s="80"/>
      <c r="AQ1392" s="80"/>
      <c r="AR1392" s="80"/>
      <c r="AS1392" s="78"/>
      <c r="AT1392" s="96"/>
      <c r="AU1392" s="97"/>
      <c r="AV1392" s="98"/>
      <c r="AW1392" s="99"/>
    </row>
    <row r="1393" spans="1:49">
      <c r="A1393" s="25"/>
      <c r="C1393" s="89"/>
      <c r="D1393" s="84"/>
      <c r="E1393" s="76"/>
      <c r="F1393" s="91"/>
      <c r="G1393" s="80"/>
      <c r="H1393" s="81"/>
      <c r="I1393" s="14"/>
      <c r="J1393" s="92"/>
      <c r="K1393" s="14"/>
      <c r="L1393" s="78"/>
      <c r="M1393" s="81"/>
      <c r="N1393" s="14"/>
      <c r="O1393" s="78"/>
      <c r="P1393" s="78"/>
      <c r="Q1393" s="93"/>
      <c r="R1393" s="80"/>
      <c r="S1393" s="80"/>
      <c r="T1393" s="69"/>
      <c r="U1393" s="78"/>
      <c r="V1393" s="69"/>
      <c r="W1393" s="80"/>
      <c r="X1393" s="80"/>
      <c r="Y1393" s="94"/>
      <c r="Z1393" s="80"/>
      <c r="AA1393" s="80"/>
      <c r="AB1393" s="80"/>
      <c r="AC1393" s="80"/>
      <c r="AD1393" s="69"/>
      <c r="AE1393" s="69"/>
      <c r="AF1393" s="69"/>
      <c r="AG1393" s="95"/>
      <c r="AH1393" s="93"/>
      <c r="AI1393" s="81"/>
      <c r="AJ1393" s="80"/>
      <c r="AK1393" s="80"/>
      <c r="AL1393" s="78"/>
      <c r="AM1393" s="80"/>
      <c r="AN1393" s="80"/>
      <c r="AO1393" s="80"/>
      <c r="AP1393" s="80"/>
      <c r="AQ1393" s="80"/>
      <c r="AR1393" s="80"/>
      <c r="AS1393" s="78"/>
      <c r="AT1393" s="96"/>
      <c r="AU1393" s="97"/>
      <c r="AV1393" s="98"/>
      <c r="AW1393" s="99"/>
    </row>
    <row r="1394" spans="1:49">
      <c r="A1394" s="25"/>
      <c r="C1394" s="89"/>
      <c r="D1394" s="84"/>
      <c r="E1394" s="76"/>
      <c r="F1394" s="91"/>
      <c r="G1394" s="80"/>
      <c r="H1394" s="81"/>
      <c r="I1394" s="14"/>
      <c r="J1394" s="92"/>
      <c r="K1394" s="14"/>
      <c r="L1394" s="78"/>
      <c r="M1394" s="81"/>
      <c r="N1394" s="14"/>
      <c r="O1394" s="78"/>
      <c r="P1394" s="78"/>
      <c r="Q1394" s="93"/>
      <c r="R1394" s="80"/>
      <c r="S1394" s="80"/>
      <c r="T1394" s="69"/>
      <c r="U1394" s="78"/>
      <c r="V1394" s="69"/>
      <c r="W1394" s="80"/>
      <c r="X1394" s="80"/>
      <c r="Y1394" s="94"/>
      <c r="Z1394" s="80"/>
      <c r="AA1394" s="80"/>
      <c r="AB1394" s="80"/>
      <c r="AC1394" s="80"/>
      <c r="AD1394" s="69"/>
      <c r="AE1394" s="69"/>
      <c r="AF1394" s="69"/>
      <c r="AG1394" s="95"/>
      <c r="AH1394" s="93"/>
      <c r="AI1394" s="81"/>
      <c r="AJ1394" s="80"/>
      <c r="AK1394" s="80"/>
      <c r="AL1394" s="78"/>
      <c r="AM1394" s="80"/>
      <c r="AN1394" s="80"/>
      <c r="AO1394" s="80"/>
      <c r="AP1394" s="80"/>
      <c r="AQ1394" s="80"/>
      <c r="AR1394" s="80"/>
      <c r="AS1394" s="78"/>
      <c r="AT1394" s="96"/>
      <c r="AU1394" s="97"/>
      <c r="AV1394" s="98"/>
      <c r="AW1394" s="99"/>
    </row>
    <row r="1395" spans="1:49">
      <c r="A1395" s="25"/>
      <c r="C1395" s="89"/>
      <c r="D1395" s="84"/>
      <c r="E1395" s="76"/>
      <c r="F1395" s="91"/>
      <c r="G1395" s="80"/>
      <c r="H1395" s="81"/>
      <c r="I1395" s="14"/>
      <c r="J1395" s="92"/>
      <c r="K1395" s="14"/>
      <c r="L1395" s="78"/>
      <c r="M1395" s="81"/>
      <c r="N1395" s="14"/>
      <c r="O1395" s="78"/>
      <c r="P1395" s="78"/>
      <c r="Q1395" s="93"/>
      <c r="R1395" s="80"/>
      <c r="S1395" s="80"/>
      <c r="T1395" s="69"/>
      <c r="U1395" s="78"/>
      <c r="V1395" s="69"/>
      <c r="W1395" s="80"/>
      <c r="X1395" s="80"/>
      <c r="Y1395" s="94"/>
      <c r="Z1395" s="80"/>
      <c r="AA1395" s="80"/>
      <c r="AB1395" s="80"/>
      <c r="AC1395" s="80"/>
      <c r="AD1395" s="69"/>
      <c r="AE1395" s="69"/>
      <c r="AF1395" s="69"/>
      <c r="AG1395" s="95"/>
      <c r="AH1395" s="93"/>
      <c r="AI1395" s="81"/>
      <c r="AJ1395" s="80"/>
      <c r="AK1395" s="80"/>
      <c r="AL1395" s="78"/>
      <c r="AM1395" s="80"/>
      <c r="AN1395" s="80"/>
      <c r="AO1395" s="80"/>
      <c r="AP1395" s="80"/>
      <c r="AQ1395" s="80"/>
      <c r="AR1395" s="80"/>
      <c r="AS1395" s="78"/>
      <c r="AT1395" s="96"/>
      <c r="AU1395" s="97"/>
      <c r="AV1395" s="98"/>
      <c r="AW1395" s="99"/>
    </row>
    <row r="1396" spans="1:49">
      <c r="A1396" s="25"/>
      <c r="C1396" s="89"/>
      <c r="D1396" s="84"/>
      <c r="E1396" s="76"/>
      <c r="F1396" s="91"/>
      <c r="G1396" s="80"/>
      <c r="H1396" s="81"/>
      <c r="I1396" s="14"/>
      <c r="J1396" s="92"/>
      <c r="K1396" s="14"/>
      <c r="L1396" s="78"/>
      <c r="M1396" s="81"/>
      <c r="N1396" s="14"/>
      <c r="O1396" s="78"/>
      <c r="P1396" s="78"/>
      <c r="Q1396" s="93"/>
      <c r="R1396" s="80"/>
      <c r="S1396" s="80"/>
      <c r="T1396" s="69"/>
      <c r="U1396" s="78"/>
      <c r="V1396" s="69"/>
      <c r="W1396" s="80"/>
      <c r="X1396" s="80"/>
      <c r="Y1396" s="94"/>
      <c r="Z1396" s="80"/>
      <c r="AA1396" s="80"/>
      <c r="AB1396" s="80"/>
      <c r="AC1396" s="80"/>
      <c r="AD1396" s="69"/>
      <c r="AE1396" s="69"/>
      <c r="AF1396" s="69"/>
      <c r="AG1396" s="95"/>
      <c r="AH1396" s="93"/>
      <c r="AI1396" s="81"/>
      <c r="AJ1396" s="80"/>
      <c r="AK1396" s="80"/>
      <c r="AL1396" s="78"/>
      <c r="AM1396" s="80"/>
      <c r="AN1396" s="80"/>
      <c r="AO1396" s="80"/>
      <c r="AP1396" s="80"/>
      <c r="AQ1396" s="80"/>
      <c r="AR1396" s="80"/>
      <c r="AS1396" s="78"/>
      <c r="AT1396" s="96"/>
      <c r="AU1396" s="97"/>
      <c r="AV1396" s="98"/>
      <c r="AW1396" s="99"/>
    </row>
    <row r="1397" spans="1:49">
      <c r="A1397" s="25"/>
      <c r="C1397" s="89"/>
      <c r="D1397" s="84"/>
      <c r="E1397" s="76"/>
      <c r="F1397" s="91"/>
      <c r="G1397" s="80"/>
      <c r="H1397" s="81"/>
      <c r="I1397" s="14"/>
      <c r="J1397" s="92"/>
      <c r="K1397" s="14"/>
      <c r="L1397" s="78"/>
      <c r="M1397" s="81"/>
      <c r="N1397" s="14"/>
      <c r="O1397" s="78"/>
      <c r="P1397" s="78"/>
      <c r="Q1397" s="93"/>
      <c r="R1397" s="80"/>
      <c r="S1397" s="80"/>
      <c r="T1397" s="69"/>
      <c r="U1397" s="78"/>
      <c r="V1397" s="69"/>
      <c r="W1397" s="80"/>
      <c r="X1397" s="80"/>
      <c r="Y1397" s="94"/>
      <c r="Z1397" s="80"/>
      <c r="AA1397" s="80"/>
      <c r="AB1397" s="80"/>
      <c r="AC1397" s="80"/>
      <c r="AD1397" s="69"/>
      <c r="AE1397" s="69"/>
      <c r="AF1397" s="69"/>
      <c r="AG1397" s="95"/>
      <c r="AH1397" s="93"/>
      <c r="AI1397" s="81"/>
      <c r="AJ1397" s="80"/>
      <c r="AK1397" s="80"/>
      <c r="AL1397" s="78"/>
      <c r="AM1397" s="80"/>
      <c r="AN1397" s="80"/>
      <c r="AO1397" s="80"/>
      <c r="AP1397" s="80"/>
      <c r="AQ1397" s="80"/>
      <c r="AR1397" s="80"/>
      <c r="AS1397" s="78"/>
      <c r="AT1397" s="96"/>
      <c r="AU1397" s="97"/>
      <c r="AV1397" s="98"/>
      <c r="AW1397" s="99"/>
    </row>
    <row r="1398" spans="1:49">
      <c r="A1398" s="25"/>
      <c r="C1398" s="89"/>
      <c r="D1398" s="84"/>
      <c r="E1398" s="76"/>
      <c r="F1398" s="91"/>
      <c r="G1398" s="80"/>
      <c r="H1398" s="81"/>
      <c r="I1398" s="14"/>
      <c r="J1398" s="92"/>
      <c r="K1398" s="14"/>
      <c r="L1398" s="78"/>
      <c r="M1398" s="81"/>
      <c r="N1398" s="14"/>
      <c r="O1398" s="78"/>
      <c r="P1398" s="78"/>
      <c r="Q1398" s="93"/>
      <c r="R1398" s="80"/>
      <c r="S1398" s="80"/>
      <c r="T1398" s="69"/>
      <c r="U1398" s="78"/>
      <c r="V1398" s="69"/>
      <c r="W1398" s="80"/>
      <c r="X1398" s="80"/>
      <c r="Y1398" s="94"/>
      <c r="Z1398" s="80"/>
      <c r="AA1398" s="80"/>
      <c r="AB1398" s="80"/>
      <c r="AC1398" s="80"/>
      <c r="AD1398" s="69"/>
      <c r="AE1398" s="69"/>
      <c r="AF1398" s="69"/>
      <c r="AG1398" s="95"/>
      <c r="AH1398" s="93"/>
      <c r="AI1398" s="81"/>
      <c r="AJ1398" s="80"/>
      <c r="AK1398" s="80"/>
      <c r="AL1398" s="78"/>
      <c r="AM1398" s="80"/>
      <c r="AN1398" s="80"/>
      <c r="AO1398" s="80"/>
      <c r="AP1398" s="80"/>
      <c r="AQ1398" s="80"/>
      <c r="AR1398" s="80"/>
      <c r="AS1398" s="78"/>
      <c r="AT1398" s="96"/>
      <c r="AU1398" s="97"/>
      <c r="AV1398" s="98"/>
      <c r="AW1398" s="99"/>
    </row>
    <row r="1399" spans="1:49">
      <c r="A1399" s="25"/>
      <c r="C1399" s="89"/>
      <c r="D1399" s="84"/>
      <c r="E1399" s="76"/>
      <c r="F1399" s="91"/>
      <c r="G1399" s="80"/>
      <c r="H1399" s="81"/>
      <c r="I1399" s="14"/>
      <c r="J1399" s="92"/>
      <c r="K1399" s="14"/>
      <c r="L1399" s="78"/>
      <c r="M1399" s="81"/>
      <c r="N1399" s="14"/>
      <c r="O1399" s="78"/>
      <c r="P1399" s="78"/>
      <c r="Q1399" s="93"/>
      <c r="R1399" s="80"/>
      <c r="S1399" s="80"/>
      <c r="T1399" s="69"/>
      <c r="U1399" s="78"/>
      <c r="V1399" s="69"/>
      <c r="W1399" s="80"/>
      <c r="X1399" s="80"/>
      <c r="Y1399" s="94"/>
      <c r="Z1399" s="80"/>
      <c r="AA1399" s="80"/>
      <c r="AB1399" s="80"/>
      <c r="AC1399" s="80"/>
      <c r="AD1399" s="69"/>
      <c r="AE1399" s="69"/>
      <c r="AF1399" s="69"/>
      <c r="AG1399" s="95"/>
      <c r="AH1399" s="93"/>
      <c r="AI1399" s="81"/>
      <c r="AJ1399" s="80"/>
      <c r="AK1399" s="80"/>
      <c r="AL1399" s="78"/>
      <c r="AM1399" s="80"/>
      <c r="AN1399" s="80"/>
      <c r="AO1399" s="80"/>
      <c r="AP1399" s="80"/>
      <c r="AQ1399" s="80"/>
      <c r="AR1399" s="80"/>
      <c r="AS1399" s="78"/>
      <c r="AT1399" s="96"/>
      <c r="AU1399" s="97"/>
      <c r="AV1399" s="98"/>
      <c r="AW1399" s="99"/>
    </row>
    <row r="1400" spans="1:49">
      <c r="A1400" s="25"/>
      <c r="C1400" s="89"/>
      <c r="D1400" s="84"/>
      <c r="E1400" s="76"/>
      <c r="F1400" s="91"/>
      <c r="G1400" s="80"/>
      <c r="H1400" s="81"/>
      <c r="I1400" s="14"/>
      <c r="J1400" s="92"/>
      <c r="K1400" s="14"/>
      <c r="L1400" s="78"/>
      <c r="M1400" s="81"/>
      <c r="N1400" s="14"/>
      <c r="O1400" s="78"/>
      <c r="P1400" s="78"/>
      <c r="Q1400" s="93"/>
      <c r="R1400" s="80"/>
      <c r="S1400" s="80"/>
      <c r="T1400" s="69"/>
      <c r="U1400" s="78"/>
      <c r="V1400" s="69"/>
      <c r="W1400" s="80"/>
      <c r="X1400" s="80"/>
      <c r="Y1400" s="94"/>
      <c r="Z1400" s="80"/>
      <c r="AA1400" s="80"/>
      <c r="AB1400" s="80"/>
      <c r="AC1400" s="80"/>
      <c r="AD1400" s="69"/>
      <c r="AE1400" s="69"/>
      <c r="AF1400" s="69"/>
      <c r="AG1400" s="95"/>
      <c r="AH1400" s="93"/>
      <c r="AI1400" s="81"/>
      <c r="AJ1400" s="80"/>
      <c r="AK1400" s="80"/>
      <c r="AL1400" s="78"/>
      <c r="AM1400" s="80"/>
      <c r="AN1400" s="80"/>
      <c r="AO1400" s="80"/>
      <c r="AP1400" s="80"/>
      <c r="AQ1400" s="80"/>
      <c r="AR1400" s="80"/>
      <c r="AS1400" s="78"/>
      <c r="AT1400" s="96"/>
      <c r="AU1400" s="97"/>
      <c r="AV1400" s="98"/>
      <c r="AW1400" s="99"/>
    </row>
    <row r="1401" spans="1:49">
      <c r="A1401" s="25"/>
      <c r="C1401" s="89"/>
      <c r="D1401" s="84"/>
      <c r="E1401" s="76"/>
      <c r="F1401" s="91"/>
      <c r="G1401" s="80"/>
      <c r="H1401" s="81"/>
      <c r="I1401" s="14"/>
      <c r="J1401" s="92"/>
      <c r="K1401" s="14"/>
      <c r="L1401" s="78"/>
      <c r="M1401" s="81"/>
      <c r="N1401" s="14"/>
      <c r="O1401" s="78"/>
      <c r="P1401" s="78"/>
      <c r="Q1401" s="93"/>
      <c r="R1401" s="80"/>
      <c r="S1401" s="80"/>
      <c r="T1401" s="69"/>
      <c r="U1401" s="78"/>
      <c r="V1401" s="69"/>
      <c r="W1401" s="80"/>
      <c r="X1401" s="80"/>
      <c r="Y1401" s="94"/>
      <c r="Z1401" s="80"/>
      <c r="AA1401" s="80"/>
      <c r="AB1401" s="80"/>
      <c r="AC1401" s="80"/>
      <c r="AD1401" s="69"/>
      <c r="AE1401" s="69"/>
      <c r="AF1401" s="69"/>
      <c r="AG1401" s="95"/>
      <c r="AH1401" s="93"/>
      <c r="AI1401" s="81"/>
      <c r="AJ1401" s="80"/>
      <c r="AK1401" s="80"/>
      <c r="AL1401" s="78"/>
      <c r="AM1401" s="80"/>
      <c r="AN1401" s="80"/>
      <c r="AO1401" s="80"/>
      <c r="AP1401" s="80"/>
      <c r="AQ1401" s="80"/>
      <c r="AR1401" s="80"/>
      <c r="AS1401" s="78"/>
      <c r="AT1401" s="96"/>
      <c r="AU1401" s="97"/>
      <c r="AV1401" s="98"/>
      <c r="AW1401" s="99"/>
    </row>
    <row r="1402" spans="1:49">
      <c r="A1402" s="25"/>
      <c r="C1402" s="89"/>
      <c r="D1402" s="84"/>
      <c r="E1402" s="76"/>
      <c r="F1402" s="91"/>
      <c r="G1402" s="80"/>
      <c r="H1402" s="81"/>
      <c r="I1402" s="14"/>
      <c r="J1402" s="92"/>
      <c r="K1402" s="14"/>
      <c r="L1402" s="78"/>
      <c r="M1402" s="81"/>
      <c r="N1402" s="14"/>
      <c r="O1402" s="78"/>
      <c r="P1402" s="78"/>
      <c r="Q1402" s="93"/>
      <c r="R1402" s="80"/>
      <c r="S1402" s="80"/>
      <c r="T1402" s="69"/>
      <c r="U1402" s="78"/>
      <c r="V1402" s="69"/>
      <c r="W1402" s="80"/>
      <c r="X1402" s="80"/>
      <c r="Y1402" s="94"/>
      <c r="Z1402" s="80"/>
      <c r="AA1402" s="80"/>
      <c r="AB1402" s="80"/>
      <c r="AC1402" s="80"/>
      <c r="AD1402" s="69"/>
      <c r="AE1402" s="69"/>
      <c r="AF1402" s="69"/>
      <c r="AG1402" s="95"/>
      <c r="AH1402" s="93"/>
      <c r="AI1402" s="81"/>
      <c r="AJ1402" s="80"/>
      <c r="AK1402" s="80"/>
      <c r="AL1402" s="78"/>
      <c r="AM1402" s="80"/>
      <c r="AN1402" s="80"/>
      <c r="AO1402" s="80"/>
      <c r="AP1402" s="80"/>
      <c r="AQ1402" s="80"/>
      <c r="AR1402" s="80"/>
      <c r="AS1402" s="78"/>
      <c r="AT1402" s="96"/>
      <c r="AU1402" s="97"/>
      <c r="AV1402" s="98"/>
      <c r="AW1402" s="99"/>
    </row>
    <row r="1403" spans="1:49">
      <c r="A1403" s="25"/>
      <c r="C1403" s="89"/>
      <c r="D1403" s="84"/>
      <c r="E1403" s="76"/>
      <c r="F1403" s="91"/>
      <c r="G1403" s="80"/>
      <c r="H1403" s="81"/>
      <c r="I1403" s="14"/>
      <c r="J1403" s="92"/>
      <c r="K1403" s="14"/>
      <c r="L1403" s="78"/>
      <c r="M1403" s="81"/>
      <c r="N1403" s="14"/>
      <c r="O1403" s="78"/>
      <c r="P1403" s="78"/>
      <c r="Q1403" s="93"/>
      <c r="R1403" s="80"/>
      <c r="S1403" s="80"/>
      <c r="T1403" s="69"/>
      <c r="U1403" s="78"/>
      <c r="V1403" s="69"/>
      <c r="W1403" s="80"/>
      <c r="X1403" s="80"/>
      <c r="Y1403" s="94"/>
      <c r="Z1403" s="80"/>
      <c r="AA1403" s="80"/>
      <c r="AB1403" s="80"/>
      <c r="AC1403" s="80"/>
      <c r="AD1403" s="69"/>
      <c r="AE1403" s="69"/>
      <c r="AF1403" s="69"/>
      <c r="AG1403" s="95"/>
      <c r="AH1403" s="93"/>
      <c r="AI1403" s="81"/>
      <c r="AJ1403" s="80"/>
      <c r="AK1403" s="80"/>
      <c r="AL1403" s="78"/>
      <c r="AM1403" s="80"/>
      <c r="AN1403" s="80"/>
      <c r="AO1403" s="80"/>
      <c r="AP1403" s="80"/>
      <c r="AQ1403" s="80"/>
      <c r="AR1403" s="80"/>
      <c r="AS1403" s="78"/>
      <c r="AT1403" s="96"/>
      <c r="AU1403" s="97"/>
      <c r="AV1403" s="98"/>
      <c r="AW1403" s="99"/>
    </row>
    <row r="1404" spans="1:49">
      <c r="A1404" s="25"/>
      <c r="C1404" s="89"/>
      <c r="D1404" s="84"/>
      <c r="E1404" s="76"/>
      <c r="F1404" s="91"/>
      <c r="G1404" s="80"/>
      <c r="H1404" s="81"/>
      <c r="I1404" s="14"/>
      <c r="J1404" s="92"/>
      <c r="K1404" s="14"/>
      <c r="L1404" s="78"/>
      <c r="M1404" s="81"/>
      <c r="N1404" s="14"/>
      <c r="O1404" s="78"/>
      <c r="P1404" s="78"/>
      <c r="Q1404" s="93"/>
      <c r="R1404" s="80"/>
      <c r="S1404" s="80"/>
      <c r="T1404" s="69"/>
      <c r="U1404" s="78"/>
      <c r="V1404" s="69"/>
      <c r="W1404" s="80"/>
      <c r="X1404" s="80"/>
      <c r="Y1404" s="94"/>
      <c r="Z1404" s="80"/>
      <c r="AA1404" s="80"/>
      <c r="AB1404" s="80"/>
      <c r="AC1404" s="80"/>
      <c r="AD1404" s="69"/>
      <c r="AE1404" s="69"/>
      <c r="AF1404" s="69"/>
      <c r="AG1404" s="95"/>
      <c r="AH1404" s="93"/>
      <c r="AI1404" s="81"/>
      <c r="AJ1404" s="80"/>
      <c r="AK1404" s="80"/>
      <c r="AL1404" s="78"/>
      <c r="AM1404" s="80"/>
      <c r="AN1404" s="80"/>
      <c r="AO1404" s="80"/>
      <c r="AP1404" s="80"/>
      <c r="AQ1404" s="80"/>
      <c r="AR1404" s="80"/>
      <c r="AS1404" s="78"/>
      <c r="AT1404" s="96"/>
      <c r="AU1404" s="97"/>
      <c r="AV1404" s="98"/>
      <c r="AW1404" s="99"/>
    </row>
    <row r="1405" spans="1:49">
      <c r="A1405" s="25"/>
      <c r="C1405" s="89"/>
      <c r="D1405" s="84"/>
      <c r="E1405" s="76"/>
      <c r="F1405" s="91"/>
      <c r="G1405" s="80"/>
      <c r="H1405" s="81"/>
      <c r="I1405" s="14"/>
      <c r="J1405" s="92"/>
      <c r="K1405" s="14"/>
      <c r="L1405" s="78"/>
      <c r="M1405" s="81"/>
      <c r="N1405" s="14"/>
      <c r="O1405" s="78"/>
      <c r="P1405" s="78"/>
      <c r="Q1405" s="93"/>
      <c r="R1405" s="80"/>
      <c r="S1405" s="80"/>
      <c r="T1405" s="69"/>
      <c r="U1405" s="78"/>
      <c r="V1405" s="69"/>
      <c r="W1405" s="80"/>
      <c r="X1405" s="80"/>
      <c r="Y1405" s="94"/>
      <c r="Z1405" s="80"/>
      <c r="AA1405" s="80"/>
      <c r="AB1405" s="80"/>
      <c r="AC1405" s="80"/>
      <c r="AD1405" s="69"/>
      <c r="AE1405" s="69"/>
      <c r="AF1405" s="69"/>
      <c r="AG1405" s="95"/>
      <c r="AH1405" s="93"/>
      <c r="AI1405" s="81"/>
      <c r="AJ1405" s="80"/>
      <c r="AK1405" s="80"/>
      <c r="AL1405" s="78"/>
      <c r="AM1405" s="80"/>
      <c r="AN1405" s="80"/>
      <c r="AO1405" s="80"/>
      <c r="AP1405" s="80"/>
      <c r="AQ1405" s="80"/>
      <c r="AR1405" s="80"/>
      <c r="AS1405" s="78"/>
      <c r="AT1405" s="96"/>
      <c r="AU1405" s="97"/>
      <c r="AV1405" s="98"/>
      <c r="AW1405" s="99"/>
    </row>
    <row r="1406" spans="1:49">
      <c r="A1406" s="25"/>
      <c r="C1406" s="89"/>
      <c r="D1406" s="84"/>
      <c r="E1406" s="76"/>
      <c r="F1406" s="91"/>
      <c r="G1406" s="80"/>
      <c r="H1406" s="81"/>
      <c r="I1406" s="14"/>
      <c r="J1406" s="92"/>
      <c r="K1406" s="14"/>
      <c r="L1406" s="78"/>
      <c r="M1406" s="81"/>
      <c r="N1406" s="14"/>
      <c r="O1406" s="78"/>
      <c r="P1406" s="78"/>
      <c r="Q1406" s="93"/>
      <c r="R1406" s="80"/>
      <c r="S1406" s="80"/>
      <c r="T1406" s="69"/>
      <c r="U1406" s="78"/>
      <c r="V1406" s="69"/>
      <c r="W1406" s="80"/>
      <c r="X1406" s="80"/>
      <c r="Y1406" s="94"/>
      <c r="Z1406" s="80"/>
      <c r="AA1406" s="80"/>
      <c r="AB1406" s="80"/>
      <c r="AC1406" s="80"/>
      <c r="AD1406" s="69"/>
      <c r="AE1406" s="69"/>
      <c r="AF1406" s="69"/>
      <c r="AG1406" s="95"/>
      <c r="AH1406" s="93"/>
      <c r="AI1406" s="81"/>
      <c r="AJ1406" s="80"/>
      <c r="AK1406" s="80"/>
      <c r="AL1406" s="78"/>
      <c r="AM1406" s="80"/>
      <c r="AN1406" s="80"/>
      <c r="AO1406" s="80"/>
      <c r="AP1406" s="80"/>
      <c r="AQ1406" s="80"/>
      <c r="AR1406" s="80"/>
      <c r="AS1406" s="78"/>
      <c r="AT1406" s="96"/>
      <c r="AU1406" s="97"/>
      <c r="AV1406" s="98"/>
      <c r="AW1406" s="99"/>
    </row>
    <row r="1407" spans="1:49">
      <c r="A1407" s="25"/>
      <c r="C1407" s="89"/>
      <c r="D1407" s="84"/>
      <c r="E1407" s="76"/>
      <c r="F1407" s="91"/>
      <c r="G1407" s="80"/>
      <c r="H1407" s="81"/>
      <c r="I1407" s="14"/>
      <c r="J1407" s="92"/>
      <c r="K1407" s="14"/>
      <c r="L1407" s="78"/>
      <c r="M1407" s="81"/>
      <c r="N1407" s="14"/>
      <c r="O1407" s="78"/>
      <c r="P1407" s="78"/>
      <c r="Q1407" s="93"/>
      <c r="R1407" s="80"/>
      <c r="S1407" s="80"/>
      <c r="T1407" s="69"/>
      <c r="U1407" s="78"/>
      <c r="V1407" s="69"/>
      <c r="W1407" s="80"/>
      <c r="X1407" s="80"/>
      <c r="Y1407" s="94"/>
      <c r="Z1407" s="80"/>
      <c r="AA1407" s="80"/>
      <c r="AB1407" s="80"/>
      <c r="AC1407" s="80"/>
      <c r="AD1407" s="69"/>
      <c r="AE1407" s="69"/>
      <c r="AF1407" s="69"/>
      <c r="AG1407" s="95"/>
      <c r="AH1407" s="93"/>
      <c r="AI1407" s="81"/>
      <c r="AJ1407" s="80"/>
      <c r="AK1407" s="80"/>
      <c r="AL1407" s="78"/>
      <c r="AM1407" s="80"/>
      <c r="AN1407" s="80"/>
      <c r="AO1407" s="80"/>
      <c r="AP1407" s="80"/>
      <c r="AQ1407" s="80"/>
      <c r="AR1407" s="80"/>
      <c r="AS1407" s="78"/>
      <c r="AT1407" s="96"/>
      <c r="AU1407" s="97"/>
      <c r="AV1407" s="98"/>
      <c r="AW1407" s="99"/>
    </row>
    <row r="1408" spans="1:49">
      <c r="A1408" s="25"/>
      <c r="C1408" s="89"/>
      <c r="D1408" s="84"/>
      <c r="E1408" s="76"/>
      <c r="F1408" s="91"/>
      <c r="G1408" s="80"/>
      <c r="H1408" s="81"/>
      <c r="I1408" s="14"/>
      <c r="J1408" s="92"/>
      <c r="K1408" s="14"/>
      <c r="L1408" s="78"/>
      <c r="M1408" s="81"/>
      <c r="N1408" s="14"/>
      <c r="O1408" s="78"/>
      <c r="P1408" s="78"/>
      <c r="Q1408" s="93"/>
      <c r="R1408" s="80"/>
      <c r="S1408" s="80"/>
      <c r="T1408" s="69"/>
      <c r="U1408" s="78"/>
      <c r="V1408" s="69"/>
      <c r="W1408" s="80"/>
      <c r="X1408" s="80"/>
      <c r="Y1408" s="94"/>
      <c r="Z1408" s="80"/>
      <c r="AA1408" s="80"/>
      <c r="AB1408" s="80"/>
      <c r="AC1408" s="80"/>
      <c r="AD1408" s="69"/>
      <c r="AE1408" s="69"/>
      <c r="AF1408" s="69"/>
      <c r="AG1408" s="95"/>
      <c r="AH1408" s="93"/>
      <c r="AI1408" s="81"/>
      <c r="AJ1408" s="80"/>
      <c r="AK1408" s="80"/>
      <c r="AL1408" s="78"/>
      <c r="AM1408" s="80"/>
      <c r="AN1408" s="80"/>
      <c r="AO1408" s="80"/>
      <c r="AP1408" s="80"/>
      <c r="AQ1408" s="80"/>
      <c r="AR1408" s="80"/>
      <c r="AS1408" s="78"/>
      <c r="AT1408" s="96"/>
      <c r="AU1408" s="97"/>
      <c r="AV1408" s="98"/>
      <c r="AW1408" s="99"/>
    </row>
    <row r="1409" spans="1:49">
      <c r="A1409" s="25"/>
      <c r="C1409" s="89"/>
      <c r="D1409" s="84"/>
      <c r="E1409" s="76"/>
      <c r="F1409" s="91"/>
      <c r="G1409" s="80"/>
      <c r="H1409" s="81"/>
      <c r="I1409" s="14"/>
      <c r="J1409" s="92"/>
      <c r="K1409" s="14"/>
      <c r="L1409" s="78"/>
      <c r="M1409" s="81"/>
      <c r="N1409" s="14"/>
      <c r="O1409" s="78"/>
      <c r="P1409" s="78"/>
      <c r="Q1409" s="93"/>
      <c r="R1409" s="80"/>
      <c r="S1409" s="80"/>
      <c r="T1409" s="69"/>
      <c r="U1409" s="78"/>
      <c r="V1409" s="69"/>
      <c r="W1409" s="80"/>
      <c r="X1409" s="80"/>
      <c r="Y1409" s="94"/>
      <c r="Z1409" s="80"/>
      <c r="AA1409" s="80"/>
      <c r="AB1409" s="80"/>
      <c r="AC1409" s="80"/>
      <c r="AD1409" s="69"/>
      <c r="AE1409" s="69"/>
      <c r="AF1409" s="69"/>
      <c r="AG1409" s="95"/>
      <c r="AH1409" s="93"/>
      <c r="AI1409" s="81"/>
      <c r="AJ1409" s="80"/>
      <c r="AK1409" s="80"/>
      <c r="AL1409" s="78"/>
      <c r="AM1409" s="80"/>
      <c r="AN1409" s="80"/>
      <c r="AO1409" s="80"/>
      <c r="AP1409" s="80"/>
      <c r="AQ1409" s="80"/>
      <c r="AR1409" s="80"/>
      <c r="AS1409" s="78"/>
      <c r="AT1409" s="96"/>
      <c r="AU1409" s="97"/>
      <c r="AV1409" s="98"/>
      <c r="AW1409" s="99"/>
    </row>
    <row r="1410" spans="1:49">
      <c r="A1410" s="25"/>
      <c r="C1410" s="89"/>
      <c r="D1410" s="84"/>
      <c r="E1410" s="76"/>
      <c r="F1410" s="91"/>
      <c r="G1410" s="80"/>
      <c r="H1410" s="81"/>
      <c r="I1410" s="14"/>
      <c r="J1410" s="92"/>
      <c r="K1410" s="14"/>
      <c r="L1410" s="78"/>
      <c r="M1410" s="81"/>
      <c r="N1410" s="14"/>
      <c r="O1410" s="78"/>
      <c r="P1410" s="78"/>
      <c r="Q1410" s="93"/>
      <c r="R1410" s="80"/>
      <c r="S1410" s="80"/>
      <c r="T1410" s="69"/>
      <c r="U1410" s="78"/>
      <c r="V1410" s="69"/>
      <c r="W1410" s="80"/>
      <c r="X1410" s="80"/>
      <c r="Y1410" s="94"/>
      <c r="Z1410" s="80"/>
      <c r="AA1410" s="80"/>
      <c r="AB1410" s="80"/>
      <c r="AC1410" s="80"/>
      <c r="AD1410" s="69"/>
      <c r="AE1410" s="69"/>
      <c r="AF1410" s="69"/>
      <c r="AG1410" s="95"/>
      <c r="AH1410" s="93"/>
      <c r="AI1410" s="81"/>
      <c r="AJ1410" s="80"/>
      <c r="AK1410" s="80"/>
      <c r="AL1410" s="78"/>
      <c r="AM1410" s="80"/>
      <c r="AN1410" s="80"/>
      <c r="AO1410" s="80"/>
      <c r="AP1410" s="80"/>
      <c r="AQ1410" s="80"/>
      <c r="AR1410" s="80"/>
      <c r="AS1410" s="78"/>
      <c r="AT1410" s="96"/>
      <c r="AU1410" s="97"/>
      <c r="AV1410" s="98"/>
      <c r="AW1410" s="99"/>
    </row>
    <row r="1411" spans="1:49">
      <c r="A1411" s="25"/>
      <c r="C1411" s="89"/>
      <c r="D1411" s="84"/>
      <c r="E1411" s="76"/>
      <c r="F1411" s="91"/>
      <c r="G1411" s="80"/>
      <c r="H1411" s="81"/>
      <c r="I1411" s="14"/>
      <c r="J1411" s="92"/>
      <c r="K1411" s="14"/>
      <c r="L1411" s="78"/>
      <c r="M1411" s="81"/>
      <c r="N1411" s="14"/>
      <c r="O1411" s="78"/>
      <c r="P1411" s="78"/>
      <c r="Q1411" s="93"/>
      <c r="R1411" s="80"/>
      <c r="S1411" s="80"/>
      <c r="T1411" s="69"/>
      <c r="U1411" s="78"/>
      <c r="V1411" s="69"/>
      <c r="W1411" s="80"/>
      <c r="X1411" s="80"/>
      <c r="Y1411" s="94"/>
      <c r="Z1411" s="80"/>
      <c r="AA1411" s="80"/>
      <c r="AB1411" s="80"/>
      <c r="AC1411" s="80"/>
      <c r="AD1411" s="69"/>
      <c r="AE1411" s="69"/>
      <c r="AF1411" s="69"/>
      <c r="AG1411" s="95"/>
      <c r="AH1411" s="93"/>
      <c r="AI1411" s="81"/>
      <c r="AJ1411" s="80"/>
      <c r="AK1411" s="80"/>
      <c r="AL1411" s="78"/>
      <c r="AM1411" s="80"/>
      <c r="AN1411" s="80"/>
      <c r="AO1411" s="80"/>
      <c r="AP1411" s="80"/>
      <c r="AQ1411" s="80"/>
      <c r="AR1411" s="80"/>
      <c r="AS1411" s="78"/>
      <c r="AT1411" s="96"/>
      <c r="AU1411" s="97"/>
      <c r="AV1411" s="98"/>
      <c r="AW1411" s="99"/>
    </row>
    <row r="1412" spans="1:49">
      <c r="A1412" s="25"/>
      <c r="C1412" s="89"/>
      <c r="D1412" s="84"/>
      <c r="E1412" s="76"/>
      <c r="F1412" s="91"/>
      <c r="G1412" s="80"/>
      <c r="H1412" s="81"/>
      <c r="I1412" s="14"/>
      <c r="J1412" s="92"/>
      <c r="K1412" s="14"/>
      <c r="L1412" s="78"/>
      <c r="M1412" s="81"/>
      <c r="N1412" s="14"/>
      <c r="O1412" s="78"/>
      <c r="P1412" s="78"/>
      <c r="Q1412" s="93"/>
      <c r="R1412" s="80"/>
      <c r="S1412" s="80"/>
      <c r="T1412" s="69"/>
      <c r="U1412" s="78"/>
      <c r="V1412" s="69"/>
      <c r="W1412" s="80"/>
      <c r="X1412" s="80"/>
      <c r="Y1412" s="94"/>
      <c r="Z1412" s="80"/>
      <c r="AA1412" s="80"/>
      <c r="AB1412" s="80"/>
      <c r="AC1412" s="80"/>
      <c r="AD1412" s="69"/>
      <c r="AE1412" s="69"/>
      <c r="AF1412" s="69"/>
      <c r="AG1412" s="95"/>
      <c r="AH1412" s="93"/>
      <c r="AI1412" s="81"/>
      <c r="AJ1412" s="80"/>
      <c r="AK1412" s="80"/>
      <c r="AL1412" s="78"/>
      <c r="AM1412" s="80"/>
      <c r="AN1412" s="80"/>
      <c r="AO1412" s="80"/>
      <c r="AP1412" s="80"/>
      <c r="AQ1412" s="80"/>
      <c r="AR1412" s="80"/>
      <c r="AS1412" s="78"/>
      <c r="AT1412" s="96"/>
      <c r="AU1412" s="97"/>
      <c r="AV1412" s="98"/>
      <c r="AW1412" s="99"/>
    </row>
    <row r="1413" spans="1:49">
      <c r="A1413" s="25"/>
      <c r="C1413" s="89"/>
      <c r="D1413" s="84"/>
      <c r="E1413" s="76"/>
      <c r="F1413" s="91"/>
      <c r="G1413" s="80"/>
      <c r="H1413" s="81"/>
      <c r="I1413" s="14"/>
      <c r="J1413" s="92"/>
      <c r="K1413" s="14"/>
      <c r="L1413" s="78"/>
      <c r="M1413" s="81"/>
      <c r="N1413" s="14"/>
      <c r="O1413" s="78"/>
      <c r="P1413" s="78"/>
      <c r="Q1413" s="93"/>
      <c r="R1413" s="80"/>
      <c r="S1413" s="80"/>
      <c r="T1413" s="69"/>
      <c r="U1413" s="78"/>
      <c r="V1413" s="69"/>
      <c r="W1413" s="80"/>
      <c r="X1413" s="80"/>
      <c r="Y1413" s="94"/>
      <c r="Z1413" s="80"/>
      <c r="AA1413" s="80"/>
      <c r="AB1413" s="80"/>
      <c r="AC1413" s="80"/>
      <c r="AD1413" s="69"/>
      <c r="AE1413" s="69"/>
      <c r="AF1413" s="69"/>
      <c r="AG1413" s="95"/>
      <c r="AH1413" s="93"/>
      <c r="AI1413" s="81"/>
      <c r="AJ1413" s="80"/>
      <c r="AK1413" s="80"/>
      <c r="AL1413" s="78"/>
      <c r="AM1413" s="80"/>
      <c r="AN1413" s="80"/>
      <c r="AO1413" s="80"/>
      <c r="AP1413" s="80"/>
      <c r="AQ1413" s="80"/>
      <c r="AR1413" s="80"/>
      <c r="AS1413" s="78"/>
      <c r="AT1413" s="96"/>
      <c r="AU1413" s="97"/>
      <c r="AV1413" s="98"/>
      <c r="AW1413" s="99"/>
    </row>
    <row r="1414" spans="1:49">
      <c r="A1414" s="25"/>
      <c r="C1414" s="89"/>
      <c r="D1414" s="84"/>
      <c r="E1414" s="76"/>
      <c r="F1414" s="91"/>
      <c r="G1414" s="80"/>
      <c r="H1414" s="81"/>
      <c r="I1414" s="14"/>
      <c r="J1414" s="92"/>
      <c r="K1414" s="14"/>
      <c r="L1414" s="78"/>
      <c r="M1414" s="81"/>
      <c r="N1414" s="14"/>
      <c r="O1414" s="78"/>
      <c r="P1414" s="78"/>
      <c r="Q1414" s="93"/>
      <c r="R1414" s="80"/>
      <c r="S1414" s="80"/>
      <c r="T1414" s="69"/>
      <c r="U1414" s="78"/>
      <c r="V1414" s="69"/>
      <c r="W1414" s="80"/>
      <c r="X1414" s="80"/>
      <c r="Y1414" s="94"/>
      <c r="Z1414" s="80"/>
      <c r="AA1414" s="80"/>
      <c r="AB1414" s="80"/>
      <c r="AC1414" s="80"/>
      <c r="AD1414" s="69"/>
      <c r="AE1414" s="69"/>
      <c r="AF1414" s="69"/>
      <c r="AG1414" s="95"/>
      <c r="AH1414" s="93"/>
      <c r="AI1414" s="81"/>
      <c r="AJ1414" s="80"/>
      <c r="AK1414" s="80"/>
      <c r="AL1414" s="78"/>
      <c r="AM1414" s="80"/>
      <c r="AN1414" s="80"/>
      <c r="AO1414" s="80"/>
      <c r="AP1414" s="80"/>
      <c r="AQ1414" s="80"/>
      <c r="AR1414" s="80"/>
      <c r="AS1414" s="78"/>
      <c r="AT1414" s="96"/>
      <c r="AU1414" s="97"/>
      <c r="AV1414" s="98"/>
      <c r="AW1414" s="99"/>
    </row>
    <row r="1415" spans="1:49">
      <c r="A1415" s="25"/>
      <c r="C1415" s="89"/>
      <c r="D1415" s="84"/>
      <c r="E1415" s="76"/>
      <c r="F1415" s="91"/>
      <c r="G1415" s="80"/>
      <c r="H1415" s="81"/>
      <c r="I1415" s="14"/>
      <c r="J1415" s="92"/>
      <c r="K1415" s="14"/>
      <c r="L1415" s="78"/>
      <c r="M1415" s="81"/>
      <c r="N1415" s="14"/>
      <c r="O1415" s="78"/>
      <c r="P1415" s="78"/>
      <c r="Q1415" s="93"/>
      <c r="R1415" s="80"/>
      <c r="S1415" s="80"/>
      <c r="T1415" s="69"/>
      <c r="U1415" s="78"/>
      <c r="V1415" s="69"/>
      <c r="W1415" s="80"/>
      <c r="X1415" s="80"/>
      <c r="Y1415" s="94"/>
      <c r="Z1415" s="80"/>
      <c r="AA1415" s="80"/>
      <c r="AB1415" s="80"/>
      <c r="AC1415" s="80"/>
      <c r="AD1415" s="69"/>
      <c r="AE1415" s="69"/>
      <c r="AF1415" s="69"/>
      <c r="AG1415" s="95"/>
      <c r="AH1415" s="93"/>
      <c r="AI1415" s="81"/>
      <c r="AJ1415" s="80"/>
      <c r="AK1415" s="80"/>
      <c r="AL1415" s="78"/>
      <c r="AM1415" s="80"/>
      <c r="AN1415" s="80"/>
      <c r="AO1415" s="80"/>
      <c r="AP1415" s="80"/>
      <c r="AQ1415" s="80"/>
      <c r="AR1415" s="80"/>
      <c r="AS1415" s="78"/>
      <c r="AT1415" s="96"/>
      <c r="AU1415" s="97"/>
      <c r="AV1415" s="98"/>
      <c r="AW1415" s="99"/>
    </row>
    <row r="1416" spans="1:49">
      <c r="A1416" s="25"/>
      <c r="C1416" s="89"/>
      <c r="D1416" s="84"/>
      <c r="E1416" s="76"/>
      <c r="F1416" s="91"/>
      <c r="G1416" s="80"/>
      <c r="H1416" s="81"/>
      <c r="I1416" s="14"/>
      <c r="J1416" s="92"/>
      <c r="K1416" s="14"/>
      <c r="L1416" s="78"/>
      <c r="M1416" s="81"/>
      <c r="N1416" s="14"/>
      <c r="O1416" s="78"/>
      <c r="P1416" s="78"/>
      <c r="Q1416" s="93"/>
      <c r="R1416" s="80"/>
      <c r="S1416" s="80"/>
      <c r="T1416" s="69"/>
      <c r="U1416" s="78"/>
      <c r="V1416" s="69"/>
      <c r="W1416" s="80"/>
      <c r="X1416" s="80"/>
      <c r="Y1416" s="94"/>
      <c r="Z1416" s="80"/>
      <c r="AA1416" s="80"/>
      <c r="AB1416" s="80"/>
      <c r="AC1416" s="80"/>
      <c r="AD1416" s="69"/>
      <c r="AE1416" s="69"/>
      <c r="AF1416" s="69"/>
      <c r="AG1416" s="95"/>
      <c r="AH1416" s="93"/>
      <c r="AI1416" s="81"/>
      <c r="AJ1416" s="80"/>
      <c r="AK1416" s="80"/>
      <c r="AL1416" s="78"/>
      <c r="AM1416" s="80"/>
      <c r="AN1416" s="80"/>
      <c r="AO1416" s="80"/>
      <c r="AP1416" s="80"/>
      <c r="AQ1416" s="80"/>
      <c r="AR1416" s="80"/>
      <c r="AS1416" s="78"/>
      <c r="AT1416" s="96"/>
      <c r="AU1416" s="97"/>
      <c r="AV1416" s="98"/>
      <c r="AW1416" s="99"/>
    </row>
    <row r="1417" spans="1:49">
      <c r="A1417" s="25"/>
      <c r="C1417" s="89"/>
      <c r="D1417" s="84"/>
      <c r="E1417" s="76"/>
      <c r="F1417" s="91"/>
      <c r="G1417" s="80"/>
      <c r="H1417" s="81"/>
      <c r="I1417" s="14"/>
      <c r="J1417" s="92"/>
      <c r="K1417" s="14"/>
      <c r="L1417" s="78"/>
      <c r="M1417" s="81"/>
      <c r="N1417" s="14"/>
      <c r="O1417" s="78"/>
      <c r="P1417" s="78"/>
      <c r="Q1417" s="93"/>
      <c r="R1417" s="80"/>
      <c r="S1417" s="80"/>
      <c r="T1417" s="69"/>
      <c r="U1417" s="78"/>
      <c r="V1417" s="69"/>
      <c r="W1417" s="80"/>
      <c r="X1417" s="80"/>
      <c r="Y1417" s="94"/>
      <c r="Z1417" s="80"/>
      <c r="AA1417" s="80"/>
      <c r="AB1417" s="80"/>
      <c r="AC1417" s="80"/>
      <c r="AD1417" s="69"/>
      <c r="AE1417" s="69"/>
      <c r="AF1417" s="69"/>
      <c r="AG1417" s="95"/>
      <c r="AH1417" s="93"/>
      <c r="AI1417" s="81"/>
      <c r="AJ1417" s="80"/>
      <c r="AK1417" s="80"/>
      <c r="AL1417" s="78"/>
      <c r="AM1417" s="80"/>
      <c r="AN1417" s="80"/>
      <c r="AO1417" s="80"/>
      <c r="AP1417" s="80"/>
      <c r="AQ1417" s="80"/>
      <c r="AR1417" s="80"/>
      <c r="AS1417" s="78"/>
      <c r="AT1417" s="96"/>
      <c r="AU1417" s="97"/>
      <c r="AV1417" s="98"/>
      <c r="AW1417" s="99"/>
    </row>
    <row r="1418" spans="1:49">
      <c r="A1418" s="25"/>
      <c r="C1418" s="89"/>
      <c r="D1418" s="84"/>
      <c r="E1418" s="76"/>
      <c r="F1418" s="91"/>
      <c r="G1418" s="80"/>
      <c r="H1418" s="81"/>
      <c r="I1418" s="14"/>
      <c r="J1418" s="92"/>
      <c r="K1418" s="14"/>
      <c r="L1418" s="78"/>
      <c r="M1418" s="81"/>
      <c r="N1418" s="14"/>
      <c r="O1418" s="78"/>
      <c r="P1418" s="78"/>
      <c r="Q1418" s="93"/>
      <c r="R1418" s="80"/>
      <c r="S1418" s="80"/>
      <c r="T1418" s="69"/>
      <c r="U1418" s="78"/>
      <c r="V1418" s="69"/>
      <c r="W1418" s="80"/>
      <c r="X1418" s="80"/>
      <c r="Y1418" s="94"/>
      <c r="Z1418" s="80"/>
      <c r="AA1418" s="80"/>
      <c r="AB1418" s="80"/>
      <c r="AC1418" s="80"/>
      <c r="AD1418" s="69"/>
      <c r="AE1418" s="69"/>
      <c r="AF1418" s="69"/>
      <c r="AG1418" s="95"/>
      <c r="AH1418" s="93"/>
      <c r="AI1418" s="81"/>
      <c r="AJ1418" s="80"/>
      <c r="AK1418" s="80"/>
      <c r="AL1418" s="78"/>
      <c r="AM1418" s="80"/>
      <c r="AN1418" s="80"/>
      <c r="AO1418" s="80"/>
      <c r="AP1418" s="80"/>
      <c r="AQ1418" s="80"/>
      <c r="AR1418" s="80"/>
      <c r="AS1418" s="78"/>
      <c r="AT1418" s="96"/>
      <c r="AU1418" s="97"/>
      <c r="AV1418" s="98"/>
      <c r="AW1418" s="99"/>
    </row>
    <row r="1419" spans="1:49">
      <c r="A1419" s="25"/>
      <c r="C1419" s="89"/>
      <c r="D1419" s="84"/>
      <c r="E1419" s="76"/>
      <c r="F1419" s="91"/>
      <c r="G1419" s="80"/>
      <c r="H1419" s="81"/>
      <c r="I1419" s="14"/>
      <c r="J1419" s="92"/>
      <c r="K1419" s="14"/>
      <c r="L1419" s="78"/>
      <c r="M1419" s="81"/>
      <c r="N1419" s="14"/>
      <c r="O1419" s="78"/>
      <c r="P1419" s="78"/>
      <c r="Q1419" s="93"/>
      <c r="R1419" s="80"/>
      <c r="S1419" s="80"/>
      <c r="T1419" s="69"/>
      <c r="U1419" s="78"/>
      <c r="V1419" s="69"/>
      <c r="W1419" s="80"/>
      <c r="X1419" s="80"/>
      <c r="Y1419" s="94"/>
      <c r="Z1419" s="80"/>
      <c r="AA1419" s="80"/>
      <c r="AB1419" s="80"/>
      <c r="AC1419" s="80"/>
      <c r="AD1419" s="69"/>
      <c r="AE1419" s="69"/>
      <c r="AF1419" s="69"/>
      <c r="AG1419" s="95"/>
      <c r="AH1419" s="93"/>
      <c r="AI1419" s="81"/>
      <c r="AJ1419" s="80"/>
      <c r="AK1419" s="80"/>
      <c r="AL1419" s="78"/>
      <c r="AM1419" s="80"/>
      <c r="AN1419" s="80"/>
      <c r="AO1419" s="80"/>
      <c r="AP1419" s="80"/>
      <c r="AQ1419" s="80"/>
      <c r="AR1419" s="80"/>
      <c r="AS1419" s="78"/>
      <c r="AT1419" s="96"/>
      <c r="AU1419" s="97"/>
      <c r="AV1419" s="98"/>
      <c r="AW1419" s="99"/>
    </row>
    <row r="1420" spans="1:49">
      <c r="A1420" s="25"/>
      <c r="C1420" s="89"/>
      <c r="D1420" s="84"/>
      <c r="E1420" s="76"/>
      <c r="F1420" s="91"/>
      <c r="G1420" s="80"/>
      <c r="H1420" s="81"/>
      <c r="I1420" s="14"/>
      <c r="J1420" s="92"/>
      <c r="K1420" s="14"/>
      <c r="L1420" s="78"/>
      <c r="M1420" s="81"/>
      <c r="N1420" s="14"/>
      <c r="O1420" s="78"/>
      <c r="P1420" s="78"/>
      <c r="Q1420" s="93"/>
      <c r="R1420" s="80"/>
      <c r="S1420" s="80"/>
      <c r="T1420" s="69"/>
      <c r="U1420" s="78"/>
      <c r="V1420" s="69"/>
      <c r="W1420" s="80"/>
      <c r="X1420" s="80"/>
      <c r="Y1420" s="94"/>
      <c r="Z1420" s="80"/>
      <c r="AA1420" s="80"/>
      <c r="AB1420" s="80"/>
      <c r="AC1420" s="80"/>
      <c r="AD1420" s="69"/>
      <c r="AE1420" s="69"/>
      <c r="AF1420" s="69"/>
      <c r="AG1420" s="95"/>
      <c r="AH1420" s="93"/>
      <c r="AI1420" s="81"/>
      <c r="AJ1420" s="80"/>
      <c r="AK1420" s="80"/>
      <c r="AL1420" s="78"/>
      <c r="AM1420" s="80"/>
      <c r="AN1420" s="80"/>
      <c r="AO1420" s="80"/>
      <c r="AP1420" s="80"/>
      <c r="AQ1420" s="80"/>
      <c r="AR1420" s="80"/>
      <c r="AS1420" s="78"/>
      <c r="AT1420" s="96"/>
      <c r="AU1420" s="97"/>
      <c r="AV1420" s="98"/>
      <c r="AW1420" s="99"/>
    </row>
    <row r="1421" spans="1:49">
      <c r="A1421" s="25"/>
      <c r="C1421" s="89"/>
      <c r="D1421" s="84"/>
      <c r="E1421" s="76"/>
      <c r="F1421" s="91"/>
      <c r="G1421" s="80"/>
      <c r="H1421" s="81"/>
      <c r="I1421" s="14"/>
      <c r="J1421" s="92"/>
      <c r="K1421" s="14"/>
      <c r="L1421" s="78"/>
      <c r="M1421" s="81"/>
      <c r="N1421" s="14"/>
      <c r="O1421" s="78"/>
      <c r="P1421" s="78"/>
      <c r="Q1421" s="93"/>
      <c r="R1421" s="80"/>
      <c r="S1421" s="80"/>
      <c r="T1421" s="69"/>
      <c r="U1421" s="78"/>
      <c r="V1421" s="69"/>
      <c r="W1421" s="80"/>
      <c r="X1421" s="80"/>
      <c r="Y1421" s="94"/>
      <c r="Z1421" s="80"/>
      <c r="AA1421" s="80"/>
      <c r="AB1421" s="80"/>
      <c r="AC1421" s="80"/>
      <c r="AD1421" s="69"/>
      <c r="AE1421" s="69"/>
      <c r="AF1421" s="69"/>
      <c r="AG1421" s="95"/>
      <c r="AH1421" s="93"/>
      <c r="AI1421" s="81"/>
      <c r="AJ1421" s="80"/>
      <c r="AK1421" s="80"/>
      <c r="AL1421" s="78"/>
      <c r="AM1421" s="80"/>
      <c r="AN1421" s="80"/>
      <c r="AO1421" s="80"/>
      <c r="AP1421" s="80"/>
      <c r="AQ1421" s="80"/>
      <c r="AR1421" s="80"/>
      <c r="AS1421" s="78"/>
      <c r="AT1421" s="96"/>
      <c r="AU1421" s="97"/>
      <c r="AV1421" s="98"/>
      <c r="AW1421" s="99"/>
    </row>
    <row r="1422" spans="1:49">
      <c r="A1422" s="25"/>
      <c r="C1422" s="89"/>
      <c r="D1422" s="84"/>
      <c r="E1422" s="76"/>
      <c r="F1422" s="91"/>
      <c r="G1422" s="80"/>
      <c r="H1422" s="81"/>
      <c r="I1422" s="14"/>
      <c r="J1422" s="92"/>
      <c r="K1422" s="14"/>
      <c r="L1422" s="78"/>
      <c r="M1422" s="81"/>
      <c r="N1422" s="14"/>
      <c r="O1422" s="78"/>
      <c r="P1422" s="78"/>
      <c r="Q1422" s="93"/>
      <c r="R1422" s="80"/>
      <c r="S1422" s="80"/>
      <c r="T1422" s="69"/>
      <c r="U1422" s="78"/>
      <c r="V1422" s="69"/>
      <c r="W1422" s="80"/>
      <c r="X1422" s="80"/>
      <c r="Y1422" s="94"/>
      <c r="Z1422" s="80"/>
      <c r="AA1422" s="80"/>
      <c r="AB1422" s="80"/>
      <c r="AC1422" s="80"/>
      <c r="AD1422" s="69"/>
      <c r="AE1422" s="69"/>
      <c r="AF1422" s="69"/>
      <c r="AG1422" s="95"/>
      <c r="AH1422" s="93"/>
      <c r="AI1422" s="81"/>
      <c r="AJ1422" s="80"/>
      <c r="AK1422" s="80"/>
      <c r="AL1422" s="78"/>
      <c r="AM1422" s="80"/>
      <c r="AN1422" s="80"/>
      <c r="AO1422" s="80"/>
      <c r="AP1422" s="80"/>
      <c r="AQ1422" s="80"/>
      <c r="AR1422" s="80"/>
      <c r="AS1422" s="78"/>
      <c r="AT1422" s="96"/>
      <c r="AU1422" s="97"/>
      <c r="AV1422" s="98"/>
      <c r="AW1422" s="99"/>
    </row>
    <row r="1423" spans="1:49">
      <c r="A1423" s="25"/>
      <c r="C1423" s="89"/>
      <c r="D1423" s="84"/>
      <c r="E1423" s="76"/>
      <c r="F1423" s="91"/>
      <c r="G1423" s="80"/>
      <c r="H1423" s="81"/>
      <c r="I1423" s="14"/>
      <c r="J1423" s="92"/>
      <c r="K1423" s="14"/>
      <c r="L1423" s="78"/>
      <c r="M1423" s="81"/>
      <c r="N1423" s="14"/>
      <c r="O1423" s="78"/>
      <c r="P1423" s="78"/>
      <c r="Q1423" s="93"/>
      <c r="R1423" s="80"/>
      <c r="S1423" s="80"/>
      <c r="T1423" s="69"/>
      <c r="U1423" s="78"/>
      <c r="V1423" s="69"/>
      <c r="W1423" s="80"/>
      <c r="X1423" s="80"/>
      <c r="Y1423" s="94"/>
      <c r="Z1423" s="80"/>
      <c r="AA1423" s="80"/>
      <c r="AB1423" s="80"/>
      <c r="AC1423" s="80"/>
      <c r="AD1423" s="69"/>
      <c r="AE1423" s="69"/>
      <c r="AF1423" s="69"/>
      <c r="AG1423" s="95"/>
      <c r="AH1423" s="93"/>
      <c r="AI1423" s="81"/>
      <c r="AJ1423" s="80"/>
      <c r="AK1423" s="80"/>
      <c r="AL1423" s="78"/>
      <c r="AM1423" s="80"/>
      <c r="AN1423" s="80"/>
      <c r="AO1423" s="80"/>
      <c r="AP1423" s="80"/>
      <c r="AQ1423" s="80"/>
      <c r="AR1423" s="80"/>
      <c r="AS1423" s="78"/>
      <c r="AT1423" s="96"/>
      <c r="AU1423" s="97"/>
      <c r="AV1423" s="98"/>
      <c r="AW1423" s="99"/>
    </row>
    <row r="1424" spans="1:49">
      <c r="A1424" s="25"/>
      <c r="C1424" s="89"/>
      <c r="D1424" s="84"/>
      <c r="E1424" s="76"/>
      <c r="F1424" s="91"/>
      <c r="G1424" s="80"/>
      <c r="H1424" s="81"/>
      <c r="I1424" s="14"/>
      <c r="J1424" s="92"/>
      <c r="K1424" s="14"/>
      <c r="L1424" s="78"/>
      <c r="M1424" s="81"/>
      <c r="N1424" s="14"/>
      <c r="O1424" s="78"/>
      <c r="P1424" s="78"/>
      <c r="Q1424" s="93"/>
      <c r="R1424" s="80"/>
      <c r="S1424" s="80"/>
      <c r="T1424" s="69"/>
      <c r="U1424" s="78"/>
      <c r="V1424" s="69"/>
      <c r="W1424" s="80"/>
      <c r="X1424" s="80"/>
      <c r="Y1424" s="94"/>
      <c r="Z1424" s="80"/>
      <c r="AA1424" s="80"/>
      <c r="AB1424" s="80"/>
      <c r="AC1424" s="80"/>
      <c r="AD1424" s="69"/>
      <c r="AE1424" s="69"/>
      <c r="AF1424" s="69"/>
      <c r="AG1424" s="95"/>
      <c r="AH1424" s="93"/>
      <c r="AI1424" s="81"/>
      <c r="AJ1424" s="80"/>
      <c r="AK1424" s="80"/>
      <c r="AL1424" s="78"/>
      <c r="AM1424" s="80"/>
      <c r="AN1424" s="80"/>
      <c r="AO1424" s="80"/>
      <c r="AP1424" s="80"/>
      <c r="AQ1424" s="80"/>
      <c r="AR1424" s="80"/>
      <c r="AS1424" s="78"/>
      <c r="AT1424" s="96"/>
      <c r="AU1424" s="97"/>
      <c r="AV1424" s="98"/>
      <c r="AW1424" s="99"/>
    </row>
    <row r="1425" spans="1:49">
      <c r="A1425" s="25"/>
      <c r="C1425" s="89"/>
      <c r="D1425" s="84"/>
      <c r="E1425" s="76"/>
      <c r="F1425" s="91"/>
      <c r="G1425" s="80"/>
      <c r="H1425" s="81"/>
      <c r="I1425" s="14"/>
      <c r="J1425" s="92"/>
      <c r="K1425" s="14"/>
      <c r="L1425" s="78"/>
      <c r="M1425" s="81"/>
      <c r="N1425" s="14"/>
      <c r="O1425" s="78"/>
      <c r="P1425" s="78"/>
      <c r="Q1425" s="93"/>
      <c r="R1425" s="80"/>
      <c r="S1425" s="80"/>
      <c r="T1425" s="69"/>
      <c r="U1425" s="78"/>
      <c r="V1425" s="69"/>
      <c r="W1425" s="80"/>
      <c r="X1425" s="80"/>
      <c r="Y1425" s="94"/>
      <c r="Z1425" s="80"/>
      <c r="AA1425" s="80"/>
      <c r="AB1425" s="80"/>
      <c r="AC1425" s="80"/>
      <c r="AD1425" s="69"/>
      <c r="AE1425" s="69"/>
      <c r="AF1425" s="69"/>
      <c r="AG1425" s="95"/>
      <c r="AH1425" s="93"/>
      <c r="AI1425" s="81"/>
      <c r="AJ1425" s="80"/>
      <c r="AK1425" s="80"/>
      <c r="AL1425" s="78"/>
      <c r="AM1425" s="80"/>
      <c r="AN1425" s="80"/>
      <c r="AO1425" s="80"/>
      <c r="AP1425" s="80"/>
      <c r="AQ1425" s="80"/>
      <c r="AR1425" s="80"/>
      <c r="AS1425" s="78"/>
      <c r="AT1425" s="96"/>
      <c r="AU1425" s="97"/>
      <c r="AV1425" s="98"/>
      <c r="AW1425" s="99"/>
    </row>
    <row r="1426" spans="1:49">
      <c r="A1426" s="25"/>
      <c r="C1426" s="89"/>
      <c r="D1426" s="84"/>
      <c r="E1426" s="76"/>
      <c r="F1426" s="91"/>
      <c r="G1426" s="80"/>
      <c r="H1426" s="81"/>
      <c r="I1426" s="14"/>
      <c r="J1426" s="92"/>
      <c r="K1426" s="14"/>
      <c r="L1426" s="78"/>
      <c r="M1426" s="81"/>
      <c r="N1426" s="14"/>
      <c r="O1426" s="78"/>
      <c r="P1426" s="78"/>
      <c r="Q1426" s="93"/>
      <c r="R1426" s="80"/>
      <c r="S1426" s="80"/>
      <c r="T1426" s="69"/>
      <c r="U1426" s="78"/>
      <c r="V1426" s="69"/>
      <c r="W1426" s="80"/>
      <c r="X1426" s="80"/>
      <c r="Y1426" s="94"/>
      <c r="Z1426" s="80"/>
      <c r="AA1426" s="80"/>
      <c r="AB1426" s="80"/>
      <c r="AC1426" s="80"/>
      <c r="AD1426" s="69"/>
      <c r="AE1426" s="69"/>
      <c r="AF1426" s="69"/>
      <c r="AG1426" s="95"/>
      <c r="AH1426" s="93"/>
      <c r="AI1426" s="81"/>
      <c r="AJ1426" s="80"/>
      <c r="AK1426" s="80"/>
      <c r="AL1426" s="78"/>
      <c r="AM1426" s="80"/>
      <c r="AN1426" s="80"/>
      <c r="AO1426" s="80"/>
      <c r="AP1426" s="80"/>
      <c r="AQ1426" s="80"/>
      <c r="AR1426" s="80"/>
      <c r="AS1426" s="78"/>
      <c r="AT1426" s="96"/>
      <c r="AU1426" s="97"/>
      <c r="AV1426" s="98"/>
      <c r="AW1426" s="99"/>
    </row>
    <row r="1427" spans="1:49">
      <c r="A1427" s="25"/>
      <c r="C1427" s="89"/>
      <c r="D1427" s="84"/>
      <c r="E1427" s="76"/>
      <c r="F1427" s="91"/>
      <c r="G1427" s="80"/>
      <c r="H1427" s="81"/>
      <c r="I1427" s="14"/>
      <c r="J1427" s="92"/>
      <c r="K1427" s="14"/>
      <c r="L1427" s="78"/>
      <c r="M1427" s="81"/>
      <c r="N1427" s="14"/>
      <c r="O1427" s="78"/>
      <c r="P1427" s="78"/>
      <c r="Q1427" s="93"/>
      <c r="R1427" s="80"/>
      <c r="S1427" s="80"/>
      <c r="T1427" s="69"/>
      <c r="U1427" s="78"/>
      <c r="V1427" s="69"/>
      <c r="W1427" s="80"/>
      <c r="X1427" s="80"/>
      <c r="Y1427" s="94"/>
      <c r="Z1427" s="80"/>
      <c r="AA1427" s="80"/>
      <c r="AB1427" s="80"/>
      <c r="AC1427" s="80"/>
      <c r="AD1427" s="69"/>
      <c r="AE1427" s="69"/>
      <c r="AF1427" s="69"/>
      <c r="AG1427" s="95"/>
      <c r="AH1427" s="93"/>
      <c r="AI1427" s="81"/>
      <c r="AJ1427" s="80"/>
      <c r="AK1427" s="80"/>
      <c r="AL1427" s="78"/>
      <c r="AM1427" s="80"/>
      <c r="AN1427" s="80"/>
      <c r="AO1427" s="80"/>
      <c r="AP1427" s="80"/>
      <c r="AQ1427" s="80"/>
      <c r="AR1427" s="80"/>
      <c r="AS1427" s="78"/>
      <c r="AT1427" s="96"/>
      <c r="AU1427" s="97"/>
      <c r="AV1427" s="98"/>
      <c r="AW1427" s="99"/>
    </row>
    <row r="1428" spans="1:49">
      <c r="A1428" s="25"/>
      <c r="C1428" s="89"/>
      <c r="D1428" s="84"/>
      <c r="E1428" s="76"/>
      <c r="F1428" s="91"/>
      <c r="G1428" s="80"/>
      <c r="H1428" s="81"/>
      <c r="I1428" s="14"/>
      <c r="J1428" s="92"/>
      <c r="K1428" s="14"/>
      <c r="L1428" s="78"/>
      <c r="M1428" s="81"/>
      <c r="N1428" s="14"/>
      <c r="O1428" s="78"/>
      <c r="P1428" s="78"/>
      <c r="Q1428" s="93"/>
      <c r="R1428" s="80"/>
      <c r="S1428" s="80"/>
      <c r="T1428" s="69"/>
      <c r="U1428" s="78"/>
      <c r="V1428" s="69"/>
      <c r="W1428" s="80"/>
      <c r="X1428" s="80"/>
      <c r="Y1428" s="94"/>
      <c r="Z1428" s="80"/>
      <c r="AA1428" s="80"/>
      <c r="AB1428" s="80"/>
      <c r="AC1428" s="80"/>
      <c r="AD1428" s="69"/>
      <c r="AE1428" s="69"/>
      <c r="AF1428" s="69"/>
      <c r="AG1428" s="95"/>
      <c r="AH1428" s="93"/>
      <c r="AI1428" s="81"/>
      <c r="AJ1428" s="80"/>
      <c r="AK1428" s="80"/>
      <c r="AL1428" s="78"/>
      <c r="AM1428" s="80"/>
      <c r="AN1428" s="80"/>
      <c r="AO1428" s="80"/>
      <c r="AP1428" s="80"/>
      <c r="AQ1428" s="80"/>
      <c r="AR1428" s="80"/>
      <c r="AS1428" s="78"/>
      <c r="AT1428" s="96"/>
      <c r="AU1428" s="97"/>
      <c r="AV1428" s="98"/>
      <c r="AW1428" s="99"/>
    </row>
    <row r="1429" spans="1:49">
      <c r="A1429" s="25"/>
      <c r="C1429" s="89"/>
      <c r="D1429" s="84"/>
      <c r="E1429" s="76"/>
      <c r="F1429" s="91"/>
      <c r="G1429" s="80"/>
      <c r="H1429" s="81"/>
      <c r="I1429" s="14"/>
      <c r="J1429" s="92"/>
      <c r="K1429" s="14"/>
      <c r="L1429" s="78"/>
      <c r="M1429" s="81"/>
      <c r="N1429" s="14"/>
      <c r="O1429" s="78"/>
      <c r="P1429" s="78"/>
      <c r="Q1429" s="93"/>
      <c r="R1429" s="80"/>
      <c r="S1429" s="80"/>
      <c r="T1429" s="69"/>
      <c r="U1429" s="78"/>
      <c r="V1429" s="69"/>
      <c r="W1429" s="80"/>
      <c r="X1429" s="80"/>
      <c r="Y1429" s="94"/>
      <c r="Z1429" s="80"/>
      <c r="AA1429" s="80"/>
      <c r="AB1429" s="80"/>
      <c r="AC1429" s="80"/>
      <c r="AD1429" s="69"/>
      <c r="AE1429" s="69"/>
      <c r="AF1429" s="69"/>
      <c r="AG1429" s="95"/>
      <c r="AH1429" s="93"/>
      <c r="AI1429" s="81"/>
      <c r="AJ1429" s="80"/>
      <c r="AK1429" s="80"/>
      <c r="AL1429" s="78"/>
      <c r="AM1429" s="80"/>
      <c r="AN1429" s="80"/>
      <c r="AO1429" s="80"/>
      <c r="AP1429" s="80"/>
      <c r="AQ1429" s="80"/>
      <c r="AR1429" s="80"/>
      <c r="AS1429" s="78"/>
      <c r="AT1429" s="96"/>
      <c r="AU1429" s="97"/>
      <c r="AV1429" s="98"/>
      <c r="AW1429" s="99"/>
    </row>
    <row r="1430" spans="1:49">
      <c r="A1430" s="25"/>
      <c r="C1430" s="89"/>
      <c r="D1430" s="84"/>
      <c r="E1430" s="76"/>
      <c r="F1430" s="91"/>
      <c r="G1430" s="80"/>
      <c r="H1430" s="81"/>
      <c r="I1430" s="14"/>
      <c r="J1430" s="92"/>
      <c r="K1430" s="14"/>
      <c r="L1430" s="78"/>
      <c r="M1430" s="81"/>
      <c r="N1430" s="14"/>
      <c r="O1430" s="78"/>
      <c r="P1430" s="78"/>
      <c r="Q1430" s="93"/>
      <c r="R1430" s="80"/>
      <c r="S1430" s="80"/>
      <c r="T1430" s="69"/>
      <c r="U1430" s="78"/>
      <c r="V1430" s="69"/>
      <c r="W1430" s="80"/>
      <c r="X1430" s="80"/>
      <c r="Y1430" s="94"/>
      <c r="Z1430" s="80"/>
      <c r="AA1430" s="80"/>
      <c r="AB1430" s="80"/>
      <c r="AC1430" s="80"/>
      <c r="AD1430" s="69"/>
      <c r="AE1430" s="69"/>
      <c r="AF1430" s="69"/>
      <c r="AG1430" s="95"/>
      <c r="AH1430" s="93"/>
      <c r="AI1430" s="81"/>
      <c r="AJ1430" s="80"/>
      <c r="AK1430" s="80"/>
      <c r="AL1430" s="78"/>
      <c r="AM1430" s="80"/>
      <c r="AN1430" s="80"/>
      <c r="AO1430" s="80"/>
      <c r="AP1430" s="80"/>
      <c r="AQ1430" s="80"/>
      <c r="AR1430" s="80"/>
      <c r="AS1430" s="78"/>
      <c r="AT1430" s="96"/>
      <c r="AU1430" s="97"/>
      <c r="AV1430" s="98"/>
      <c r="AW1430" s="99"/>
    </row>
    <row r="1431" spans="1:49">
      <c r="A1431" s="25"/>
      <c r="C1431" s="89"/>
      <c r="D1431" s="84"/>
      <c r="E1431" s="76"/>
      <c r="F1431" s="91"/>
      <c r="G1431" s="80"/>
      <c r="H1431" s="81"/>
      <c r="I1431" s="14"/>
      <c r="J1431" s="92"/>
      <c r="K1431" s="14"/>
      <c r="L1431" s="78"/>
      <c r="M1431" s="81"/>
      <c r="N1431" s="14"/>
      <c r="O1431" s="78"/>
      <c r="P1431" s="78"/>
      <c r="Q1431" s="93"/>
      <c r="R1431" s="80"/>
      <c r="S1431" s="80"/>
      <c r="T1431" s="69"/>
      <c r="U1431" s="78"/>
      <c r="V1431" s="69"/>
      <c r="W1431" s="80"/>
      <c r="X1431" s="80"/>
      <c r="Y1431" s="94"/>
      <c r="Z1431" s="80"/>
      <c r="AA1431" s="80"/>
      <c r="AB1431" s="80"/>
      <c r="AC1431" s="80"/>
      <c r="AD1431" s="69"/>
      <c r="AE1431" s="69"/>
      <c r="AF1431" s="69"/>
      <c r="AG1431" s="95"/>
      <c r="AH1431" s="93"/>
      <c r="AI1431" s="81"/>
      <c r="AJ1431" s="80"/>
      <c r="AK1431" s="80"/>
      <c r="AL1431" s="78"/>
      <c r="AM1431" s="80"/>
      <c r="AN1431" s="80"/>
      <c r="AO1431" s="80"/>
      <c r="AP1431" s="80"/>
      <c r="AQ1431" s="80"/>
      <c r="AR1431" s="80"/>
      <c r="AS1431" s="78"/>
      <c r="AT1431" s="96"/>
      <c r="AU1431" s="97"/>
      <c r="AV1431" s="98"/>
      <c r="AW1431" s="99"/>
    </row>
    <row r="1432" spans="1:49">
      <c r="A1432" s="25"/>
      <c r="C1432" s="89"/>
      <c r="D1432" s="84"/>
      <c r="E1432" s="76"/>
      <c r="F1432" s="91"/>
      <c r="G1432" s="80"/>
      <c r="H1432" s="81"/>
      <c r="I1432" s="14"/>
      <c r="J1432" s="92"/>
      <c r="K1432" s="14"/>
      <c r="L1432" s="78"/>
      <c r="M1432" s="81"/>
      <c r="N1432" s="14"/>
      <c r="O1432" s="78"/>
      <c r="P1432" s="78"/>
      <c r="Q1432" s="93"/>
      <c r="R1432" s="80"/>
      <c r="S1432" s="80"/>
      <c r="T1432" s="69"/>
      <c r="U1432" s="78"/>
      <c r="V1432" s="69"/>
      <c r="W1432" s="80"/>
      <c r="X1432" s="80"/>
      <c r="Y1432" s="94"/>
      <c r="Z1432" s="80"/>
      <c r="AA1432" s="80"/>
      <c r="AB1432" s="80"/>
      <c r="AC1432" s="80"/>
      <c r="AD1432" s="69"/>
      <c r="AE1432" s="69"/>
      <c r="AF1432" s="69"/>
      <c r="AG1432" s="95"/>
      <c r="AH1432" s="93"/>
      <c r="AI1432" s="81"/>
      <c r="AJ1432" s="80"/>
      <c r="AK1432" s="80"/>
      <c r="AL1432" s="78"/>
      <c r="AM1432" s="80"/>
      <c r="AN1432" s="80"/>
      <c r="AO1432" s="80"/>
      <c r="AP1432" s="80"/>
      <c r="AQ1432" s="80"/>
      <c r="AR1432" s="80"/>
      <c r="AS1432" s="78"/>
      <c r="AT1432" s="96"/>
      <c r="AU1432" s="97"/>
      <c r="AV1432" s="98"/>
      <c r="AW1432" s="99"/>
    </row>
    <row r="1433" spans="1:49">
      <c r="A1433" s="25"/>
      <c r="C1433" s="89"/>
      <c r="D1433" s="84"/>
      <c r="E1433" s="76"/>
      <c r="F1433" s="91"/>
      <c r="G1433" s="80"/>
      <c r="H1433" s="81"/>
      <c r="I1433" s="14"/>
      <c r="J1433" s="92"/>
      <c r="K1433" s="14"/>
      <c r="L1433" s="78"/>
      <c r="M1433" s="81"/>
      <c r="N1433" s="14"/>
      <c r="O1433" s="78"/>
      <c r="P1433" s="78"/>
      <c r="Q1433" s="93"/>
      <c r="R1433" s="80"/>
      <c r="S1433" s="80"/>
      <c r="T1433" s="69"/>
      <c r="U1433" s="78"/>
      <c r="V1433" s="69"/>
      <c r="W1433" s="80"/>
      <c r="X1433" s="80"/>
      <c r="Y1433" s="94"/>
      <c r="Z1433" s="80"/>
      <c r="AA1433" s="80"/>
      <c r="AB1433" s="80"/>
      <c r="AC1433" s="80"/>
      <c r="AD1433" s="69"/>
      <c r="AE1433" s="69"/>
      <c r="AF1433" s="69"/>
      <c r="AG1433" s="95"/>
      <c r="AH1433" s="93"/>
      <c r="AI1433" s="81"/>
      <c r="AJ1433" s="80"/>
      <c r="AK1433" s="80"/>
      <c r="AL1433" s="78"/>
      <c r="AM1433" s="80"/>
      <c r="AN1433" s="80"/>
      <c r="AO1433" s="80"/>
      <c r="AP1433" s="80"/>
      <c r="AQ1433" s="80"/>
      <c r="AR1433" s="80"/>
      <c r="AS1433" s="78"/>
      <c r="AT1433" s="96"/>
      <c r="AU1433" s="97"/>
      <c r="AV1433" s="98"/>
      <c r="AW1433" s="99"/>
    </row>
    <row r="1434" spans="1:49">
      <c r="A1434" s="25"/>
      <c r="C1434" s="89"/>
      <c r="D1434" s="84"/>
      <c r="E1434" s="76"/>
      <c r="F1434" s="91"/>
      <c r="G1434" s="80"/>
      <c r="H1434" s="81"/>
      <c r="I1434" s="14"/>
      <c r="J1434" s="92"/>
      <c r="K1434" s="14"/>
      <c r="L1434" s="78"/>
      <c r="M1434" s="81"/>
      <c r="N1434" s="14"/>
      <c r="O1434" s="78"/>
      <c r="P1434" s="78"/>
      <c r="Q1434" s="93"/>
      <c r="R1434" s="80"/>
      <c r="S1434" s="80"/>
      <c r="T1434" s="69"/>
      <c r="U1434" s="78"/>
      <c r="V1434" s="69"/>
      <c r="W1434" s="80"/>
      <c r="X1434" s="80"/>
      <c r="Y1434" s="94"/>
      <c r="Z1434" s="80"/>
      <c r="AA1434" s="80"/>
      <c r="AB1434" s="80"/>
      <c r="AC1434" s="80"/>
      <c r="AD1434" s="69"/>
      <c r="AE1434" s="69"/>
      <c r="AF1434" s="69"/>
      <c r="AG1434" s="95"/>
      <c r="AH1434" s="93"/>
      <c r="AI1434" s="81"/>
      <c r="AJ1434" s="80"/>
      <c r="AK1434" s="80"/>
      <c r="AL1434" s="78"/>
      <c r="AM1434" s="80"/>
      <c r="AN1434" s="80"/>
      <c r="AO1434" s="80"/>
      <c r="AP1434" s="80"/>
      <c r="AQ1434" s="80"/>
      <c r="AR1434" s="80"/>
      <c r="AS1434" s="78"/>
      <c r="AT1434" s="96"/>
      <c r="AU1434" s="97"/>
      <c r="AV1434" s="98"/>
      <c r="AW1434" s="99"/>
    </row>
    <row r="1435" spans="1:49">
      <c r="A1435" s="25"/>
      <c r="C1435" s="89"/>
      <c r="D1435" s="84"/>
      <c r="E1435" s="76"/>
      <c r="F1435" s="91"/>
      <c r="G1435" s="80"/>
      <c r="H1435" s="81"/>
      <c r="I1435" s="14"/>
      <c r="J1435" s="92"/>
      <c r="K1435" s="14"/>
      <c r="L1435" s="78"/>
      <c r="M1435" s="81"/>
      <c r="N1435" s="14"/>
      <c r="O1435" s="78"/>
      <c r="P1435" s="78"/>
      <c r="Q1435" s="93"/>
      <c r="R1435" s="80"/>
      <c r="S1435" s="80"/>
      <c r="T1435" s="69"/>
      <c r="U1435" s="78"/>
      <c r="V1435" s="69"/>
      <c r="W1435" s="80"/>
      <c r="X1435" s="80"/>
      <c r="Y1435" s="94"/>
      <c r="Z1435" s="80"/>
      <c r="AA1435" s="80"/>
      <c r="AB1435" s="80"/>
      <c r="AC1435" s="80"/>
      <c r="AD1435" s="69"/>
      <c r="AE1435" s="69"/>
      <c r="AF1435" s="69"/>
      <c r="AG1435" s="95"/>
      <c r="AH1435" s="93"/>
      <c r="AI1435" s="81"/>
      <c r="AJ1435" s="80"/>
      <c r="AK1435" s="80"/>
      <c r="AL1435" s="78"/>
      <c r="AM1435" s="80"/>
      <c r="AN1435" s="80"/>
      <c r="AO1435" s="80"/>
      <c r="AP1435" s="80"/>
      <c r="AQ1435" s="80"/>
      <c r="AR1435" s="80"/>
      <c r="AS1435" s="78"/>
      <c r="AT1435" s="96"/>
      <c r="AU1435" s="97"/>
      <c r="AV1435" s="98"/>
      <c r="AW1435" s="99"/>
    </row>
    <row r="1436" spans="1:49">
      <c r="A1436" s="25"/>
      <c r="C1436" s="89"/>
      <c r="D1436" s="84"/>
      <c r="E1436" s="76"/>
      <c r="F1436" s="91"/>
      <c r="G1436" s="80"/>
      <c r="H1436" s="81"/>
      <c r="I1436" s="14"/>
      <c r="J1436" s="92"/>
      <c r="K1436" s="14"/>
      <c r="L1436" s="78"/>
      <c r="M1436" s="81"/>
      <c r="N1436" s="14"/>
      <c r="O1436" s="78"/>
      <c r="P1436" s="78"/>
      <c r="Q1436" s="93"/>
      <c r="R1436" s="80"/>
      <c r="S1436" s="80"/>
      <c r="T1436" s="69"/>
      <c r="U1436" s="78"/>
      <c r="V1436" s="69"/>
      <c r="W1436" s="80"/>
      <c r="X1436" s="80"/>
      <c r="Y1436" s="94"/>
      <c r="Z1436" s="80"/>
      <c r="AA1436" s="80"/>
      <c r="AB1436" s="80"/>
      <c r="AC1436" s="80"/>
      <c r="AD1436" s="69"/>
      <c r="AE1436" s="69"/>
      <c r="AF1436" s="69"/>
      <c r="AG1436" s="95"/>
      <c r="AH1436" s="93"/>
      <c r="AI1436" s="81"/>
      <c r="AJ1436" s="80"/>
      <c r="AK1436" s="80"/>
      <c r="AL1436" s="78"/>
      <c r="AM1436" s="80"/>
      <c r="AN1436" s="80"/>
      <c r="AO1436" s="80"/>
      <c r="AP1436" s="80"/>
      <c r="AQ1436" s="80"/>
      <c r="AR1436" s="80"/>
      <c r="AS1436" s="78"/>
      <c r="AT1436" s="96"/>
      <c r="AU1436" s="97"/>
      <c r="AV1436" s="98"/>
      <c r="AW1436" s="99"/>
    </row>
    <row r="1437" spans="1:49">
      <c r="A1437" s="25"/>
      <c r="C1437" s="89"/>
      <c r="D1437" s="84"/>
      <c r="E1437" s="76"/>
      <c r="F1437" s="91"/>
      <c r="G1437" s="80"/>
      <c r="H1437" s="81"/>
      <c r="I1437" s="14"/>
      <c r="J1437" s="92"/>
      <c r="K1437" s="14"/>
      <c r="L1437" s="78"/>
      <c r="M1437" s="81"/>
      <c r="N1437" s="14"/>
      <c r="O1437" s="78"/>
      <c r="P1437" s="78"/>
      <c r="Q1437" s="93"/>
      <c r="R1437" s="80"/>
      <c r="S1437" s="80"/>
      <c r="T1437" s="69"/>
      <c r="U1437" s="78"/>
      <c r="V1437" s="69"/>
      <c r="W1437" s="80"/>
      <c r="X1437" s="80"/>
      <c r="Y1437" s="94"/>
      <c r="Z1437" s="80"/>
      <c r="AA1437" s="80"/>
      <c r="AB1437" s="80"/>
      <c r="AC1437" s="80"/>
      <c r="AD1437" s="69"/>
      <c r="AE1437" s="69"/>
      <c r="AF1437" s="69"/>
      <c r="AG1437" s="95"/>
      <c r="AH1437" s="93"/>
      <c r="AI1437" s="81"/>
      <c r="AJ1437" s="80"/>
      <c r="AK1437" s="80"/>
      <c r="AL1437" s="78"/>
      <c r="AM1437" s="80"/>
      <c r="AN1437" s="80"/>
      <c r="AO1437" s="80"/>
      <c r="AP1437" s="80"/>
      <c r="AQ1437" s="80"/>
      <c r="AR1437" s="80"/>
      <c r="AS1437" s="78"/>
      <c r="AT1437" s="96"/>
      <c r="AU1437" s="97"/>
      <c r="AV1437" s="98"/>
      <c r="AW1437" s="99"/>
    </row>
    <row r="1438" spans="1:49">
      <c r="A1438" s="25"/>
      <c r="C1438" s="89"/>
      <c r="D1438" s="84"/>
      <c r="E1438" s="76"/>
      <c r="F1438" s="91"/>
      <c r="G1438" s="80"/>
      <c r="H1438" s="81"/>
      <c r="I1438" s="14"/>
      <c r="J1438" s="92"/>
      <c r="K1438" s="14"/>
      <c r="L1438" s="78"/>
      <c r="M1438" s="81"/>
      <c r="N1438" s="14"/>
      <c r="O1438" s="78"/>
      <c r="P1438" s="78"/>
      <c r="Q1438" s="93"/>
      <c r="R1438" s="80"/>
      <c r="S1438" s="80"/>
      <c r="T1438" s="69"/>
      <c r="U1438" s="78"/>
      <c r="V1438" s="69"/>
      <c r="W1438" s="80"/>
      <c r="X1438" s="80"/>
      <c r="Y1438" s="94"/>
      <c r="Z1438" s="80"/>
      <c r="AA1438" s="80"/>
      <c r="AB1438" s="80"/>
      <c r="AC1438" s="80"/>
      <c r="AD1438" s="69"/>
      <c r="AE1438" s="69"/>
      <c r="AF1438" s="69"/>
      <c r="AG1438" s="95"/>
      <c r="AH1438" s="93"/>
      <c r="AI1438" s="81"/>
      <c r="AJ1438" s="80"/>
      <c r="AK1438" s="80"/>
      <c r="AL1438" s="78"/>
      <c r="AM1438" s="80"/>
      <c r="AN1438" s="80"/>
      <c r="AO1438" s="80"/>
      <c r="AP1438" s="80"/>
      <c r="AQ1438" s="80"/>
      <c r="AR1438" s="80"/>
      <c r="AS1438" s="78"/>
      <c r="AT1438" s="96"/>
      <c r="AU1438" s="97"/>
      <c r="AV1438" s="98"/>
      <c r="AW1438" s="99"/>
    </row>
    <row r="1439" spans="1:49">
      <c r="A1439" s="25"/>
      <c r="C1439" s="89"/>
      <c r="D1439" s="84"/>
      <c r="E1439" s="76"/>
      <c r="F1439" s="91"/>
      <c r="G1439" s="80"/>
      <c r="H1439" s="81"/>
      <c r="I1439" s="14"/>
      <c r="J1439" s="92"/>
      <c r="K1439" s="14"/>
      <c r="L1439" s="78"/>
      <c r="M1439" s="81"/>
      <c r="N1439" s="14"/>
      <c r="O1439" s="78"/>
      <c r="P1439" s="78"/>
      <c r="Q1439" s="93"/>
      <c r="R1439" s="80"/>
      <c r="S1439" s="80"/>
      <c r="T1439" s="69"/>
      <c r="U1439" s="78"/>
      <c r="V1439" s="69"/>
      <c r="W1439" s="80"/>
      <c r="X1439" s="80"/>
      <c r="Y1439" s="94"/>
      <c r="Z1439" s="80"/>
      <c r="AA1439" s="80"/>
      <c r="AB1439" s="80"/>
      <c r="AC1439" s="80"/>
      <c r="AD1439" s="69"/>
      <c r="AE1439" s="69"/>
      <c r="AF1439" s="69"/>
      <c r="AG1439" s="95"/>
      <c r="AH1439" s="93"/>
      <c r="AI1439" s="81"/>
      <c r="AJ1439" s="80"/>
      <c r="AK1439" s="80"/>
      <c r="AL1439" s="78"/>
      <c r="AM1439" s="80"/>
      <c r="AN1439" s="80"/>
      <c r="AO1439" s="80"/>
      <c r="AP1439" s="80"/>
      <c r="AQ1439" s="80"/>
      <c r="AR1439" s="80"/>
      <c r="AS1439" s="78"/>
      <c r="AT1439" s="96"/>
      <c r="AU1439" s="97"/>
      <c r="AV1439" s="98"/>
      <c r="AW1439" s="99"/>
    </row>
    <row r="1440" spans="1:49">
      <c r="A1440" s="25"/>
      <c r="C1440" s="89"/>
      <c r="D1440" s="84"/>
      <c r="E1440" s="76"/>
      <c r="F1440" s="91"/>
      <c r="G1440" s="80"/>
      <c r="H1440" s="81"/>
      <c r="I1440" s="14"/>
      <c r="J1440" s="92"/>
      <c r="K1440" s="14"/>
      <c r="L1440" s="78"/>
      <c r="M1440" s="81"/>
      <c r="N1440" s="14"/>
      <c r="O1440" s="78"/>
      <c r="P1440" s="78"/>
      <c r="Q1440" s="93"/>
      <c r="R1440" s="80"/>
      <c r="S1440" s="80"/>
      <c r="T1440" s="69"/>
      <c r="U1440" s="78"/>
      <c r="V1440" s="69"/>
      <c r="W1440" s="80"/>
      <c r="X1440" s="80"/>
      <c r="Y1440" s="94"/>
      <c r="Z1440" s="80"/>
      <c r="AA1440" s="80"/>
      <c r="AB1440" s="80"/>
      <c r="AC1440" s="80"/>
      <c r="AD1440" s="69"/>
      <c r="AE1440" s="69"/>
      <c r="AF1440" s="69"/>
      <c r="AG1440" s="95"/>
      <c r="AH1440" s="93"/>
      <c r="AI1440" s="81"/>
      <c r="AJ1440" s="80"/>
      <c r="AK1440" s="80"/>
      <c r="AL1440" s="78"/>
      <c r="AM1440" s="80"/>
      <c r="AN1440" s="80"/>
      <c r="AO1440" s="80"/>
      <c r="AP1440" s="80"/>
      <c r="AQ1440" s="80"/>
      <c r="AR1440" s="80"/>
      <c r="AS1440" s="78"/>
      <c r="AT1440" s="96"/>
      <c r="AU1440" s="97"/>
      <c r="AV1440" s="98"/>
      <c r="AW1440" s="99"/>
    </row>
    <row r="1441" spans="1:49">
      <c r="A1441" s="25"/>
      <c r="C1441" s="89"/>
      <c r="D1441" s="84"/>
      <c r="E1441" s="76"/>
      <c r="F1441" s="91"/>
      <c r="G1441" s="80"/>
      <c r="H1441" s="81"/>
      <c r="I1441" s="14"/>
      <c r="J1441" s="92"/>
      <c r="K1441" s="14"/>
      <c r="L1441" s="78"/>
      <c r="M1441" s="81"/>
      <c r="N1441" s="14"/>
      <c r="O1441" s="78"/>
      <c r="P1441" s="78"/>
      <c r="Q1441" s="93"/>
      <c r="R1441" s="80"/>
      <c r="S1441" s="80"/>
      <c r="T1441" s="69"/>
      <c r="U1441" s="78"/>
      <c r="V1441" s="69"/>
      <c r="W1441" s="80"/>
      <c r="X1441" s="80"/>
      <c r="Y1441" s="94"/>
      <c r="Z1441" s="80"/>
      <c r="AA1441" s="80"/>
      <c r="AB1441" s="80"/>
      <c r="AC1441" s="80"/>
      <c r="AD1441" s="69"/>
      <c r="AE1441" s="69"/>
      <c r="AF1441" s="69"/>
      <c r="AG1441" s="95"/>
      <c r="AH1441" s="93"/>
      <c r="AI1441" s="81"/>
      <c r="AJ1441" s="80"/>
      <c r="AK1441" s="80"/>
      <c r="AL1441" s="78"/>
      <c r="AM1441" s="80"/>
      <c r="AN1441" s="80"/>
      <c r="AO1441" s="80"/>
      <c r="AP1441" s="80"/>
      <c r="AQ1441" s="80"/>
      <c r="AR1441" s="80"/>
      <c r="AS1441" s="78"/>
      <c r="AT1441" s="96"/>
      <c r="AU1441" s="97"/>
      <c r="AV1441" s="98"/>
      <c r="AW1441" s="99"/>
    </row>
    <row r="1442" spans="1:49">
      <c r="A1442" s="25"/>
      <c r="C1442" s="89"/>
      <c r="D1442" s="84"/>
      <c r="E1442" s="76"/>
      <c r="F1442" s="91"/>
      <c r="G1442" s="80"/>
      <c r="H1442" s="81"/>
      <c r="I1442" s="14"/>
      <c r="J1442" s="92"/>
      <c r="K1442" s="14"/>
      <c r="L1442" s="78"/>
      <c r="M1442" s="81"/>
      <c r="N1442" s="14"/>
      <c r="O1442" s="78"/>
      <c r="P1442" s="78"/>
      <c r="Q1442" s="93"/>
      <c r="R1442" s="80"/>
      <c r="S1442" s="80"/>
      <c r="T1442" s="69"/>
      <c r="U1442" s="78"/>
      <c r="V1442" s="69"/>
      <c r="W1442" s="80"/>
      <c r="X1442" s="80"/>
      <c r="Y1442" s="94"/>
      <c r="Z1442" s="80"/>
      <c r="AA1442" s="80"/>
      <c r="AB1442" s="80"/>
      <c r="AC1442" s="80"/>
      <c r="AD1442" s="69"/>
      <c r="AE1442" s="69"/>
      <c r="AF1442" s="69"/>
      <c r="AG1442" s="95"/>
      <c r="AH1442" s="93"/>
      <c r="AI1442" s="81"/>
      <c r="AJ1442" s="80"/>
      <c r="AK1442" s="80"/>
      <c r="AL1442" s="78"/>
      <c r="AM1442" s="80"/>
      <c r="AN1442" s="80"/>
      <c r="AO1442" s="80"/>
      <c r="AP1442" s="80"/>
      <c r="AQ1442" s="80"/>
      <c r="AR1442" s="80"/>
      <c r="AS1442" s="78"/>
      <c r="AT1442" s="96"/>
      <c r="AU1442" s="97"/>
      <c r="AV1442" s="98"/>
      <c r="AW1442" s="99"/>
    </row>
    <row r="1443" spans="1:49">
      <c r="A1443" s="25"/>
      <c r="C1443" s="89"/>
      <c r="D1443" s="84"/>
      <c r="E1443" s="76"/>
      <c r="F1443" s="91"/>
      <c r="G1443" s="80"/>
      <c r="H1443" s="81"/>
      <c r="I1443" s="14"/>
      <c r="J1443" s="92"/>
      <c r="K1443" s="14"/>
      <c r="L1443" s="78"/>
      <c r="M1443" s="81"/>
      <c r="N1443" s="14"/>
      <c r="O1443" s="78"/>
      <c r="P1443" s="78"/>
      <c r="Q1443" s="93"/>
      <c r="R1443" s="80"/>
      <c r="S1443" s="80"/>
      <c r="T1443" s="69"/>
      <c r="U1443" s="78"/>
      <c r="V1443" s="69"/>
      <c r="W1443" s="80"/>
      <c r="X1443" s="80"/>
      <c r="Y1443" s="94"/>
      <c r="Z1443" s="80"/>
      <c r="AA1443" s="80"/>
      <c r="AB1443" s="80"/>
      <c r="AC1443" s="80"/>
      <c r="AD1443" s="69"/>
      <c r="AE1443" s="69"/>
      <c r="AF1443" s="69"/>
      <c r="AG1443" s="95"/>
      <c r="AH1443" s="93"/>
      <c r="AI1443" s="81"/>
      <c r="AJ1443" s="80"/>
      <c r="AK1443" s="80"/>
      <c r="AL1443" s="78"/>
      <c r="AM1443" s="80"/>
      <c r="AN1443" s="80"/>
      <c r="AO1443" s="80"/>
      <c r="AP1443" s="80"/>
      <c r="AQ1443" s="80"/>
      <c r="AR1443" s="80"/>
      <c r="AS1443" s="78"/>
      <c r="AT1443" s="96"/>
      <c r="AU1443" s="97"/>
      <c r="AV1443" s="98"/>
      <c r="AW1443" s="99"/>
    </row>
    <row r="1444" spans="1:49">
      <c r="A1444" s="25"/>
      <c r="C1444" s="89"/>
      <c r="D1444" s="84"/>
      <c r="E1444" s="76"/>
      <c r="F1444" s="91"/>
      <c r="G1444" s="80"/>
      <c r="H1444" s="81"/>
      <c r="I1444" s="14"/>
      <c r="J1444" s="92"/>
      <c r="K1444" s="14"/>
      <c r="L1444" s="78"/>
      <c r="M1444" s="81"/>
      <c r="N1444" s="14"/>
      <c r="O1444" s="78"/>
      <c r="P1444" s="78"/>
      <c r="Q1444" s="93"/>
      <c r="R1444" s="80"/>
      <c r="S1444" s="80"/>
      <c r="T1444" s="69"/>
      <c r="U1444" s="78"/>
      <c r="V1444" s="69"/>
      <c r="W1444" s="80"/>
      <c r="X1444" s="80"/>
      <c r="Y1444" s="94"/>
      <c r="Z1444" s="80"/>
      <c r="AA1444" s="80"/>
      <c r="AB1444" s="80"/>
      <c r="AC1444" s="80"/>
      <c r="AD1444" s="69"/>
      <c r="AE1444" s="69"/>
      <c r="AF1444" s="69"/>
      <c r="AG1444" s="95"/>
      <c r="AH1444" s="93"/>
      <c r="AI1444" s="81"/>
      <c r="AJ1444" s="80"/>
      <c r="AK1444" s="80"/>
      <c r="AL1444" s="78"/>
      <c r="AM1444" s="80"/>
      <c r="AN1444" s="80"/>
      <c r="AO1444" s="80"/>
      <c r="AP1444" s="80"/>
      <c r="AQ1444" s="80"/>
      <c r="AR1444" s="80"/>
      <c r="AS1444" s="78"/>
      <c r="AT1444" s="96"/>
      <c r="AU1444" s="97"/>
      <c r="AV1444" s="98"/>
      <c r="AW1444" s="99"/>
    </row>
    <row r="1445" spans="1:49">
      <c r="A1445" s="25"/>
      <c r="C1445" s="89"/>
      <c r="D1445" s="84"/>
      <c r="E1445" s="76"/>
      <c r="F1445" s="91"/>
      <c r="G1445" s="80"/>
      <c r="H1445" s="81"/>
      <c r="I1445" s="14"/>
      <c r="J1445" s="92"/>
      <c r="K1445" s="14"/>
      <c r="L1445" s="78"/>
      <c r="M1445" s="81"/>
      <c r="N1445" s="14"/>
      <c r="O1445" s="78"/>
      <c r="P1445" s="78"/>
      <c r="Q1445" s="93"/>
      <c r="R1445" s="80"/>
      <c r="S1445" s="80"/>
      <c r="T1445" s="69"/>
      <c r="U1445" s="78"/>
      <c r="V1445" s="69"/>
      <c r="W1445" s="80"/>
      <c r="X1445" s="80"/>
      <c r="Y1445" s="94"/>
      <c r="Z1445" s="80"/>
      <c r="AA1445" s="80"/>
      <c r="AB1445" s="80"/>
      <c r="AC1445" s="80"/>
      <c r="AD1445" s="69"/>
      <c r="AE1445" s="69"/>
      <c r="AF1445" s="69"/>
      <c r="AG1445" s="95"/>
      <c r="AH1445" s="93"/>
      <c r="AI1445" s="81"/>
      <c r="AJ1445" s="80"/>
      <c r="AK1445" s="80"/>
      <c r="AL1445" s="78"/>
      <c r="AM1445" s="80"/>
      <c r="AN1445" s="80"/>
      <c r="AO1445" s="80"/>
      <c r="AP1445" s="80"/>
      <c r="AQ1445" s="80"/>
      <c r="AR1445" s="80"/>
      <c r="AS1445" s="78"/>
      <c r="AT1445" s="96"/>
      <c r="AU1445" s="97"/>
      <c r="AV1445" s="98"/>
      <c r="AW1445" s="99"/>
    </row>
    <row r="1446" spans="1:49">
      <c r="A1446" s="25"/>
      <c r="C1446" s="89"/>
      <c r="D1446" s="84"/>
      <c r="E1446" s="76"/>
      <c r="F1446" s="91"/>
      <c r="G1446" s="80"/>
      <c r="H1446" s="81"/>
      <c r="I1446" s="14"/>
      <c r="J1446" s="92"/>
      <c r="K1446" s="14"/>
      <c r="L1446" s="78"/>
      <c r="M1446" s="81"/>
      <c r="N1446" s="14"/>
      <c r="O1446" s="78"/>
      <c r="P1446" s="78"/>
      <c r="Q1446" s="93"/>
      <c r="R1446" s="80"/>
      <c r="S1446" s="80"/>
      <c r="T1446" s="69"/>
      <c r="U1446" s="78"/>
      <c r="V1446" s="69"/>
      <c r="W1446" s="80"/>
      <c r="X1446" s="80"/>
      <c r="Y1446" s="94"/>
      <c r="Z1446" s="80"/>
      <c r="AA1446" s="80"/>
      <c r="AB1446" s="80"/>
      <c r="AC1446" s="80"/>
      <c r="AD1446" s="69"/>
      <c r="AE1446" s="69"/>
      <c r="AF1446" s="69"/>
      <c r="AG1446" s="95"/>
      <c r="AH1446" s="93"/>
      <c r="AI1446" s="81"/>
      <c r="AJ1446" s="80"/>
      <c r="AK1446" s="80"/>
      <c r="AL1446" s="78"/>
      <c r="AM1446" s="80"/>
      <c r="AN1446" s="80"/>
      <c r="AO1446" s="80"/>
      <c r="AP1446" s="80"/>
      <c r="AQ1446" s="80"/>
      <c r="AR1446" s="80"/>
      <c r="AS1446" s="78"/>
      <c r="AT1446" s="96"/>
      <c r="AU1446" s="97"/>
      <c r="AV1446" s="98"/>
      <c r="AW1446" s="99"/>
    </row>
    <row r="1447" spans="1:49">
      <c r="A1447" s="25"/>
      <c r="C1447" s="89"/>
      <c r="D1447" s="84"/>
      <c r="E1447" s="76"/>
      <c r="F1447" s="91"/>
      <c r="G1447" s="80"/>
      <c r="H1447" s="81"/>
      <c r="I1447" s="14"/>
      <c r="J1447" s="92"/>
      <c r="K1447" s="14"/>
      <c r="L1447" s="78"/>
      <c r="M1447" s="81"/>
      <c r="N1447" s="14"/>
      <c r="O1447" s="78"/>
      <c r="P1447" s="78"/>
      <c r="Q1447" s="93"/>
      <c r="R1447" s="80"/>
      <c r="S1447" s="80"/>
      <c r="T1447" s="69"/>
      <c r="U1447" s="78"/>
      <c r="V1447" s="69"/>
      <c r="W1447" s="80"/>
      <c r="X1447" s="80"/>
      <c r="Y1447" s="94"/>
      <c r="Z1447" s="80"/>
      <c r="AA1447" s="80"/>
      <c r="AB1447" s="80"/>
      <c r="AC1447" s="80"/>
      <c r="AD1447" s="69"/>
      <c r="AE1447" s="69"/>
      <c r="AF1447" s="69"/>
      <c r="AG1447" s="95"/>
      <c r="AH1447" s="93"/>
      <c r="AI1447" s="81"/>
      <c r="AJ1447" s="80"/>
      <c r="AK1447" s="80"/>
      <c r="AL1447" s="78"/>
      <c r="AM1447" s="80"/>
      <c r="AN1447" s="80"/>
      <c r="AO1447" s="80"/>
      <c r="AP1447" s="80"/>
      <c r="AQ1447" s="80"/>
      <c r="AR1447" s="80"/>
      <c r="AS1447" s="78"/>
      <c r="AT1447" s="96"/>
      <c r="AU1447" s="97"/>
      <c r="AV1447" s="98"/>
      <c r="AW1447" s="99"/>
    </row>
    <row r="1448" spans="1:49">
      <c r="A1448" s="25"/>
      <c r="C1448" s="89"/>
      <c r="D1448" s="84"/>
      <c r="E1448" s="76"/>
      <c r="F1448" s="91"/>
      <c r="G1448" s="80"/>
      <c r="H1448" s="81"/>
      <c r="I1448" s="14"/>
      <c r="J1448" s="92"/>
      <c r="K1448" s="14"/>
      <c r="L1448" s="78"/>
      <c r="M1448" s="81"/>
      <c r="N1448" s="14"/>
      <c r="O1448" s="78"/>
      <c r="P1448" s="78"/>
      <c r="Q1448" s="93"/>
      <c r="R1448" s="80"/>
      <c r="S1448" s="80"/>
      <c r="T1448" s="69"/>
      <c r="U1448" s="78"/>
      <c r="V1448" s="69"/>
      <c r="W1448" s="80"/>
      <c r="X1448" s="80"/>
      <c r="Y1448" s="94"/>
      <c r="Z1448" s="80"/>
      <c r="AA1448" s="80"/>
      <c r="AB1448" s="80"/>
      <c r="AC1448" s="80"/>
      <c r="AD1448" s="69"/>
      <c r="AE1448" s="69"/>
      <c r="AF1448" s="69"/>
      <c r="AG1448" s="95"/>
      <c r="AH1448" s="93"/>
      <c r="AI1448" s="81"/>
      <c r="AJ1448" s="80"/>
      <c r="AK1448" s="80"/>
      <c r="AL1448" s="78"/>
      <c r="AM1448" s="80"/>
      <c r="AN1448" s="80"/>
      <c r="AO1448" s="80"/>
      <c r="AP1448" s="80"/>
      <c r="AQ1448" s="80"/>
      <c r="AR1448" s="80"/>
      <c r="AS1448" s="78"/>
      <c r="AT1448" s="96"/>
      <c r="AU1448" s="97"/>
      <c r="AV1448" s="98"/>
      <c r="AW1448" s="99"/>
    </row>
    <row r="1449" spans="1:49">
      <c r="A1449" s="25"/>
      <c r="C1449" s="89"/>
      <c r="D1449" s="84"/>
      <c r="E1449" s="76"/>
      <c r="F1449" s="91"/>
      <c r="G1449" s="80"/>
      <c r="H1449" s="81"/>
      <c r="I1449" s="14"/>
      <c r="J1449" s="92"/>
      <c r="K1449" s="14"/>
      <c r="L1449" s="78"/>
      <c r="M1449" s="81"/>
      <c r="N1449" s="14"/>
      <c r="O1449" s="78"/>
      <c r="P1449" s="78"/>
      <c r="Q1449" s="93"/>
      <c r="R1449" s="80"/>
      <c r="S1449" s="80"/>
      <c r="T1449" s="69"/>
      <c r="U1449" s="78"/>
      <c r="V1449" s="69"/>
      <c r="W1449" s="80"/>
      <c r="X1449" s="80"/>
      <c r="Y1449" s="94"/>
      <c r="Z1449" s="80"/>
      <c r="AA1449" s="80"/>
      <c r="AB1449" s="80"/>
      <c r="AC1449" s="80"/>
      <c r="AD1449" s="69"/>
      <c r="AE1449" s="69"/>
      <c r="AF1449" s="69"/>
      <c r="AG1449" s="95"/>
      <c r="AH1449" s="93"/>
      <c r="AI1449" s="81"/>
      <c r="AJ1449" s="80"/>
      <c r="AK1449" s="80"/>
      <c r="AL1449" s="78"/>
      <c r="AM1449" s="80"/>
      <c r="AN1449" s="80"/>
      <c r="AO1449" s="80"/>
      <c r="AP1449" s="80"/>
      <c r="AQ1449" s="80"/>
      <c r="AR1449" s="80"/>
      <c r="AS1449" s="78"/>
      <c r="AT1449" s="96"/>
      <c r="AU1449" s="97"/>
      <c r="AV1449" s="98"/>
      <c r="AW1449" s="99"/>
    </row>
    <row r="1450" spans="1:49">
      <c r="A1450" s="25"/>
      <c r="C1450" s="89"/>
      <c r="D1450" s="84"/>
      <c r="E1450" s="76"/>
      <c r="F1450" s="91"/>
      <c r="G1450" s="80"/>
      <c r="H1450" s="81"/>
      <c r="I1450" s="14"/>
      <c r="J1450" s="92"/>
      <c r="K1450" s="14"/>
      <c r="L1450" s="78"/>
      <c r="M1450" s="81"/>
      <c r="N1450" s="14"/>
      <c r="O1450" s="78"/>
      <c r="P1450" s="78"/>
      <c r="Q1450" s="93"/>
      <c r="R1450" s="80"/>
      <c r="S1450" s="80"/>
      <c r="T1450" s="69"/>
      <c r="U1450" s="78"/>
      <c r="V1450" s="69"/>
      <c r="W1450" s="80"/>
      <c r="X1450" s="80"/>
      <c r="Y1450" s="94"/>
      <c r="Z1450" s="80"/>
      <c r="AA1450" s="80"/>
      <c r="AB1450" s="80"/>
      <c r="AC1450" s="80"/>
      <c r="AD1450" s="69"/>
      <c r="AE1450" s="69"/>
      <c r="AF1450" s="69"/>
      <c r="AG1450" s="95"/>
      <c r="AH1450" s="93"/>
      <c r="AI1450" s="81"/>
      <c r="AJ1450" s="80"/>
      <c r="AK1450" s="80"/>
      <c r="AL1450" s="78"/>
      <c r="AM1450" s="80"/>
      <c r="AN1450" s="80"/>
      <c r="AO1450" s="80"/>
      <c r="AP1450" s="80"/>
      <c r="AQ1450" s="80"/>
      <c r="AR1450" s="80"/>
      <c r="AS1450" s="78"/>
      <c r="AT1450" s="96"/>
      <c r="AU1450" s="97"/>
      <c r="AV1450" s="98"/>
      <c r="AW1450" s="99"/>
    </row>
    <row r="1451" spans="1:49">
      <c r="A1451" s="25"/>
      <c r="C1451" s="89"/>
      <c r="D1451" s="84"/>
      <c r="E1451" s="76"/>
      <c r="F1451" s="91"/>
      <c r="G1451" s="80"/>
      <c r="H1451" s="81"/>
      <c r="I1451" s="14"/>
      <c r="J1451" s="92"/>
      <c r="K1451" s="14"/>
      <c r="L1451" s="78"/>
      <c r="M1451" s="81"/>
      <c r="N1451" s="14"/>
      <c r="O1451" s="78"/>
      <c r="P1451" s="78"/>
      <c r="Q1451" s="93"/>
      <c r="R1451" s="80"/>
      <c r="S1451" s="80"/>
      <c r="T1451" s="69"/>
      <c r="U1451" s="78"/>
      <c r="V1451" s="69"/>
      <c r="W1451" s="80"/>
      <c r="X1451" s="80"/>
      <c r="Y1451" s="94"/>
      <c r="Z1451" s="80"/>
      <c r="AA1451" s="80"/>
      <c r="AB1451" s="80"/>
      <c r="AC1451" s="80"/>
      <c r="AD1451" s="69"/>
      <c r="AE1451" s="69"/>
      <c r="AF1451" s="69"/>
      <c r="AG1451" s="95"/>
      <c r="AH1451" s="93"/>
      <c r="AI1451" s="81"/>
      <c r="AJ1451" s="80"/>
      <c r="AK1451" s="80"/>
      <c r="AL1451" s="78"/>
      <c r="AM1451" s="80"/>
      <c r="AN1451" s="80"/>
      <c r="AO1451" s="80"/>
      <c r="AP1451" s="80"/>
      <c r="AQ1451" s="80"/>
      <c r="AR1451" s="80"/>
      <c r="AS1451" s="78"/>
      <c r="AT1451" s="96"/>
      <c r="AU1451" s="97"/>
      <c r="AV1451" s="98"/>
      <c r="AW1451" s="99"/>
    </row>
    <row r="1452" spans="1:49">
      <c r="A1452" s="25"/>
      <c r="C1452" s="89"/>
      <c r="D1452" s="84"/>
      <c r="E1452" s="76"/>
      <c r="F1452" s="91"/>
      <c r="G1452" s="80"/>
      <c r="H1452" s="81"/>
      <c r="I1452" s="14"/>
      <c r="J1452" s="92"/>
      <c r="K1452" s="14"/>
      <c r="L1452" s="78"/>
      <c r="M1452" s="81"/>
      <c r="N1452" s="14"/>
      <c r="O1452" s="78"/>
      <c r="P1452" s="78"/>
      <c r="Q1452" s="93"/>
      <c r="R1452" s="80"/>
      <c r="S1452" s="80"/>
      <c r="T1452" s="69"/>
      <c r="U1452" s="78"/>
      <c r="V1452" s="69"/>
      <c r="W1452" s="80"/>
      <c r="X1452" s="80"/>
      <c r="Y1452" s="94"/>
      <c r="Z1452" s="80"/>
      <c r="AA1452" s="80"/>
      <c r="AB1452" s="80"/>
      <c r="AC1452" s="80"/>
      <c r="AD1452" s="69"/>
      <c r="AE1452" s="69"/>
      <c r="AF1452" s="69"/>
      <c r="AG1452" s="95"/>
      <c r="AH1452" s="93"/>
      <c r="AI1452" s="81"/>
      <c r="AJ1452" s="80"/>
      <c r="AK1452" s="80"/>
      <c r="AL1452" s="78"/>
      <c r="AM1452" s="80"/>
      <c r="AN1452" s="80"/>
      <c r="AO1452" s="80"/>
      <c r="AP1452" s="80"/>
      <c r="AQ1452" s="80"/>
      <c r="AR1452" s="80"/>
      <c r="AS1452" s="78"/>
      <c r="AT1452" s="96"/>
      <c r="AU1452" s="97"/>
      <c r="AV1452" s="98"/>
      <c r="AW1452" s="99"/>
    </row>
    <row r="1453" spans="1:49">
      <c r="A1453" s="25"/>
      <c r="C1453" s="89"/>
      <c r="D1453" s="84"/>
      <c r="E1453" s="76"/>
      <c r="F1453" s="91"/>
      <c r="G1453" s="80"/>
      <c r="H1453" s="81"/>
      <c r="I1453" s="14"/>
      <c r="J1453" s="92"/>
      <c r="K1453" s="14"/>
      <c r="L1453" s="78"/>
      <c r="M1453" s="81"/>
      <c r="N1453" s="14"/>
      <c r="O1453" s="78"/>
      <c r="P1453" s="78"/>
      <c r="Q1453" s="93"/>
      <c r="R1453" s="80"/>
      <c r="S1453" s="80"/>
      <c r="T1453" s="69"/>
      <c r="U1453" s="78"/>
      <c r="V1453" s="69"/>
      <c r="W1453" s="80"/>
      <c r="X1453" s="80"/>
      <c r="Y1453" s="94"/>
      <c r="Z1453" s="80"/>
      <c r="AA1453" s="80"/>
      <c r="AB1453" s="80"/>
      <c r="AC1453" s="80"/>
      <c r="AD1453" s="69"/>
      <c r="AE1453" s="69"/>
      <c r="AF1453" s="69"/>
      <c r="AG1453" s="95"/>
      <c r="AH1453" s="93"/>
      <c r="AI1453" s="81"/>
      <c r="AJ1453" s="80"/>
      <c r="AK1453" s="80"/>
      <c r="AL1453" s="78"/>
      <c r="AM1453" s="80"/>
      <c r="AN1453" s="80"/>
      <c r="AO1453" s="80"/>
      <c r="AP1453" s="80"/>
      <c r="AQ1453" s="80"/>
      <c r="AR1453" s="80"/>
      <c r="AS1453" s="78"/>
      <c r="AT1453" s="96"/>
      <c r="AU1453" s="97"/>
      <c r="AV1453" s="98"/>
      <c r="AW1453" s="99"/>
    </row>
    <row r="1454" spans="1:49">
      <c r="A1454" s="25"/>
      <c r="C1454" s="89"/>
      <c r="D1454" s="84"/>
      <c r="E1454" s="76"/>
      <c r="F1454" s="91"/>
      <c r="G1454" s="80"/>
      <c r="H1454" s="81"/>
      <c r="I1454" s="14"/>
      <c r="J1454" s="92"/>
      <c r="K1454" s="14"/>
      <c r="L1454" s="78"/>
      <c r="M1454" s="81"/>
      <c r="N1454" s="14"/>
      <c r="O1454" s="78"/>
      <c r="P1454" s="78"/>
      <c r="Q1454" s="93"/>
      <c r="R1454" s="80"/>
      <c r="S1454" s="80"/>
      <c r="T1454" s="69"/>
      <c r="U1454" s="78"/>
      <c r="V1454" s="69"/>
      <c r="W1454" s="80"/>
      <c r="X1454" s="80"/>
      <c r="Y1454" s="94"/>
      <c r="Z1454" s="80"/>
      <c r="AA1454" s="80"/>
      <c r="AB1454" s="80"/>
      <c r="AC1454" s="80"/>
      <c r="AD1454" s="69"/>
      <c r="AE1454" s="69"/>
      <c r="AF1454" s="69"/>
      <c r="AG1454" s="95"/>
      <c r="AH1454" s="93"/>
      <c r="AI1454" s="81"/>
      <c r="AJ1454" s="80"/>
      <c r="AK1454" s="80"/>
      <c r="AL1454" s="78"/>
      <c r="AM1454" s="80"/>
      <c r="AN1454" s="80"/>
      <c r="AO1454" s="80"/>
      <c r="AP1454" s="80"/>
      <c r="AQ1454" s="80"/>
      <c r="AR1454" s="80"/>
      <c r="AS1454" s="78"/>
      <c r="AT1454" s="96"/>
      <c r="AU1454" s="97"/>
      <c r="AV1454" s="98"/>
      <c r="AW1454" s="99"/>
    </row>
    <row r="1455" spans="1:49">
      <c r="A1455" s="25"/>
      <c r="C1455" s="89"/>
      <c r="D1455" s="84"/>
      <c r="E1455" s="76"/>
      <c r="F1455" s="91"/>
      <c r="G1455" s="80"/>
      <c r="H1455" s="81"/>
      <c r="I1455" s="14"/>
      <c r="J1455" s="92"/>
      <c r="K1455" s="14"/>
      <c r="L1455" s="78"/>
      <c r="M1455" s="81"/>
      <c r="N1455" s="14"/>
      <c r="O1455" s="78"/>
      <c r="P1455" s="78"/>
      <c r="Q1455" s="93"/>
      <c r="R1455" s="80"/>
      <c r="S1455" s="80"/>
      <c r="T1455" s="69"/>
      <c r="U1455" s="78"/>
      <c r="V1455" s="69"/>
      <c r="W1455" s="80"/>
      <c r="X1455" s="80"/>
      <c r="Y1455" s="94"/>
      <c r="Z1455" s="80"/>
      <c r="AA1455" s="80"/>
      <c r="AB1455" s="80"/>
      <c r="AC1455" s="80"/>
      <c r="AD1455" s="69"/>
      <c r="AE1455" s="69"/>
      <c r="AF1455" s="69"/>
      <c r="AG1455" s="95"/>
      <c r="AH1455" s="93"/>
      <c r="AI1455" s="81"/>
      <c r="AJ1455" s="80"/>
      <c r="AK1455" s="80"/>
      <c r="AL1455" s="78"/>
      <c r="AM1455" s="80"/>
      <c r="AN1455" s="80"/>
      <c r="AO1455" s="80"/>
      <c r="AP1455" s="80"/>
      <c r="AQ1455" s="80"/>
      <c r="AR1455" s="80"/>
      <c r="AS1455" s="78"/>
      <c r="AT1455" s="96"/>
      <c r="AU1455" s="97"/>
      <c r="AV1455" s="98"/>
      <c r="AW1455" s="99"/>
    </row>
    <row r="1456" spans="1:49">
      <c r="A1456" s="25"/>
      <c r="C1456" s="89"/>
      <c r="D1456" s="84"/>
      <c r="E1456" s="76"/>
      <c r="F1456" s="91"/>
      <c r="G1456" s="80"/>
      <c r="H1456" s="81"/>
      <c r="I1456" s="14"/>
      <c r="J1456" s="92"/>
      <c r="K1456" s="14"/>
      <c r="L1456" s="78"/>
      <c r="M1456" s="81"/>
      <c r="N1456" s="14"/>
      <c r="O1456" s="78"/>
      <c r="P1456" s="78"/>
      <c r="Q1456" s="93"/>
      <c r="R1456" s="80"/>
      <c r="S1456" s="80"/>
      <c r="T1456" s="69"/>
      <c r="U1456" s="78"/>
      <c r="V1456" s="69"/>
      <c r="W1456" s="80"/>
      <c r="X1456" s="80"/>
      <c r="Y1456" s="94"/>
      <c r="Z1456" s="80"/>
      <c r="AA1456" s="80"/>
      <c r="AB1456" s="80"/>
      <c r="AC1456" s="80"/>
      <c r="AD1456" s="69"/>
      <c r="AE1456" s="69"/>
      <c r="AF1456" s="69"/>
      <c r="AG1456" s="95"/>
      <c r="AH1456" s="93"/>
      <c r="AI1456" s="81"/>
      <c r="AJ1456" s="80"/>
      <c r="AK1456" s="80"/>
      <c r="AL1456" s="78"/>
      <c r="AM1456" s="80"/>
      <c r="AN1456" s="80"/>
      <c r="AO1456" s="80"/>
      <c r="AP1456" s="80"/>
      <c r="AQ1456" s="80"/>
      <c r="AR1456" s="80"/>
      <c r="AS1456" s="78"/>
      <c r="AT1456" s="96"/>
      <c r="AU1456" s="97"/>
      <c r="AV1456" s="98"/>
      <c r="AW1456" s="99"/>
    </row>
    <row r="1457" spans="1:49">
      <c r="A1457" s="25"/>
      <c r="C1457" s="89"/>
      <c r="D1457" s="84"/>
      <c r="E1457" s="76"/>
      <c r="F1457" s="91"/>
      <c r="G1457" s="80"/>
      <c r="H1457" s="81"/>
      <c r="I1457" s="14"/>
      <c r="J1457" s="92"/>
      <c r="K1457" s="14"/>
      <c r="L1457" s="78"/>
      <c r="M1457" s="81"/>
      <c r="N1457" s="14"/>
      <c r="O1457" s="78"/>
      <c r="P1457" s="78"/>
      <c r="Q1457" s="93"/>
      <c r="R1457" s="80"/>
      <c r="S1457" s="80"/>
      <c r="T1457" s="69"/>
      <c r="U1457" s="78"/>
      <c r="V1457" s="69"/>
      <c r="W1457" s="80"/>
      <c r="X1457" s="80"/>
      <c r="Y1457" s="94"/>
      <c r="Z1457" s="80"/>
      <c r="AA1457" s="80"/>
      <c r="AB1457" s="80"/>
      <c r="AC1457" s="80"/>
      <c r="AD1457" s="69"/>
      <c r="AE1457" s="69"/>
      <c r="AF1457" s="69"/>
      <c r="AG1457" s="95"/>
      <c r="AH1457" s="93"/>
      <c r="AI1457" s="81"/>
      <c r="AJ1457" s="80"/>
      <c r="AK1457" s="80"/>
      <c r="AL1457" s="78"/>
      <c r="AM1457" s="80"/>
      <c r="AN1457" s="80"/>
      <c r="AO1457" s="80"/>
      <c r="AP1457" s="80"/>
      <c r="AQ1457" s="80"/>
      <c r="AR1457" s="80"/>
      <c r="AS1457" s="78"/>
      <c r="AT1457" s="96"/>
      <c r="AU1457" s="97"/>
      <c r="AV1457" s="98"/>
      <c r="AW1457" s="99"/>
    </row>
    <row r="1458" spans="1:49">
      <c r="A1458" s="25"/>
      <c r="C1458" s="89"/>
      <c r="D1458" s="84"/>
      <c r="E1458" s="76"/>
      <c r="F1458" s="91"/>
      <c r="G1458" s="80"/>
      <c r="H1458" s="81"/>
      <c r="I1458" s="14"/>
      <c r="J1458" s="92"/>
      <c r="K1458" s="14"/>
      <c r="L1458" s="78"/>
      <c r="M1458" s="81"/>
      <c r="N1458" s="14"/>
      <c r="O1458" s="78"/>
      <c r="P1458" s="78"/>
      <c r="Q1458" s="93"/>
      <c r="R1458" s="80"/>
      <c r="S1458" s="80"/>
      <c r="T1458" s="69"/>
      <c r="U1458" s="78"/>
      <c r="V1458" s="69"/>
      <c r="W1458" s="80"/>
      <c r="X1458" s="80"/>
      <c r="Y1458" s="94"/>
      <c r="Z1458" s="80"/>
      <c r="AA1458" s="80"/>
      <c r="AB1458" s="80"/>
      <c r="AC1458" s="80"/>
      <c r="AD1458" s="69"/>
      <c r="AE1458" s="69"/>
      <c r="AF1458" s="69"/>
      <c r="AG1458" s="95"/>
      <c r="AH1458" s="93"/>
      <c r="AI1458" s="81"/>
      <c r="AJ1458" s="80"/>
      <c r="AK1458" s="80"/>
      <c r="AL1458" s="78"/>
      <c r="AM1458" s="80"/>
      <c r="AN1458" s="80"/>
      <c r="AO1458" s="80"/>
      <c r="AP1458" s="80"/>
      <c r="AQ1458" s="80"/>
      <c r="AR1458" s="80"/>
      <c r="AS1458" s="78"/>
      <c r="AT1458" s="96"/>
      <c r="AU1458" s="97"/>
      <c r="AV1458" s="98"/>
      <c r="AW1458" s="99"/>
    </row>
    <row r="1459" spans="1:49">
      <c r="A1459" s="25"/>
      <c r="C1459" s="89"/>
      <c r="D1459" s="84"/>
      <c r="E1459" s="76"/>
      <c r="F1459" s="91"/>
      <c r="G1459" s="80"/>
      <c r="H1459" s="81"/>
      <c r="I1459" s="14"/>
      <c r="J1459" s="92"/>
      <c r="K1459" s="14"/>
      <c r="L1459" s="78"/>
      <c r="M1459" s="81"/>
      <c r="N1459" s="14"/>
      <c r="O1459" s="78"/>
      <c r="P1459" s="78"/>
      <c r="Q1459" s="93"/>
      <c r="R1459" s="80"/>
      <c r="S1459" s="80"/>
      <c r="T1459" s="69"/>
      <c r="U1459" s="78"/>
      <c r="V1459" s="69"/>
      <c r="W1459" s="80"/>
      <c r="X1459" s="80"/>
      <c r="Y1459" s="94"/>
      <c r="Z1459" s="80"/>
      <c r="AA1459" s="80"/>
      <c r="AB1459" s="80"/>
      <c r="AC1459" s="80"/>
      <c r="AD1459" s="69"/>
      <c r="AE1459" s="69"/>
      <c r="AF1459" s="69"/>
      <c r="AG1459" s="95"/>
      <c r="AH1459" s="93"/>
      <c r="AI1459" s="81"/>
      <c r="AJ1459" s="80"/>
      <c r="AK1459" s="80"/>
      <c r="AL1459" s="78"/>
      <c r="AM1459" s="80"/>
      <c r="AN1459" s="80"/>
      <c r="AO1459" s="80"/>
      <c r="AP1459" s="80"/>
      <c r="AQ1459" s="80"/>
      <c r="AR1459" s="80"/>
      <c r="AS1459" s="78"/>
      <c r="AT1459" s="96"/>
      <c r="AU1459" s="97"/>
      <c r="AV1459" s="98"/>
      <c r="AW1459" s="99"/>
    </row>
    <row r="1460" spans="1:49">
      <c r="A1460" s="25"/>
      <c r="C1460" s="89"/>
      <c r="D1460" s="84"/>
      <c r="E1460" s="76"/>
      <c r="F1460" s="91"/>
      <c r="G1460" s="80"/>
      <c r="H1460" s="81"/>
      <c r="I1460" s="14"/>
      <c r="J1460" s="92"/>
      <c r="K1460" s="14"/>
      <c r="L1460" s="78"/>
      <c r="M1460" s="81"/>
      <c r="N1460" s="14"/>
      <c r="O1460" s="78"/>
      <c r="P1460" s="78"/>
      <c r="Q1460" s="93"/>
      <c r="R1460" s="80"/>
      <c r="S1460" s="80"/>
      <c r="T1460" s="69"/>
      <c r="U1460" s="78"/>
      <c r="V1460" s="69"/>
      <c r="W1460" s="80"/>
      <c r="X1460" s="80"/>
      <c r="Y1460" s="94"/>
      <c r="Z1460" s="80"/>
      <c r="AA1460" s="80"/>
      <c r="AB1460" s="80"/>
      <c r="AC1460" s="80"/>
      <c r="AD1460" s="69"/>
      <c r="AE1460" s="69"/>
      <c r="AF1460" s="69"/>
      <c r="AG1460" s="95"/>
      <c r="AH1460" s="93"/>
      <c r="AI1460" s="81"/>
      <c r="AJ1460" s="80"/>
      <c r="AK1460" s="80"/>
      <c r="AL1460" s="78"/>
      <c r="AM1460" s="80"/>
      <c r="AN1460" s="80"/>
      <c r="AO1460" s="80"/>
      <c r="AP1460" s="80"/>
      <c r="AQ1460" s="80"/>
      <c r="AR1460" s="80"/>
      <c r="AS1460" s="78"/>
      <c r="AT1460" s="96"/>
      <c r="AU1460" s="97"/>
      <c r="AV1460" s="98"/>
      <c r="AW1460" s="99"/>
    </row>
    <row r="1461" spans="1:49">
      <c r="A1461" s="25"/>
      <c r="C1461" s="89"/>
      <c r="D1461" s="84"/>
      <c r="E1461" s="76"/>
      <c r="F1461" s="91"/>
      <c r="G1461" s="80"/>
      <c r="H1461" s="81"/>
      <c r="I1461" s="14"/>
      <c r="J1461" s="92"/>
      <c r="K1461" s="14"/>
      <c r="L1461" s="78"/>
      <c r="M1461" s="81"/>
      <c r="N1461" s="14"/>
      <c r="O1461" s="78"/>
      <c r="P1461" s="78"/>
      <c r="Q1461" s="93"/>
      <c r="R1461" s="80"/>
      <c r="S1461" s="80"/>
      <c r="T1461" s="69"/>
      <c r="U1461" s="78"/>
      <c r="V1461" s="69"/>
      <c r="W1461" s="80"/>
      <c r="X1461" s="80"/>
      <c r="Y1461" s="94"/>
      <c r="Z1461" s="80"/>
      <c r="AA1461" s="80"/>
      <c r="AB1461" s="80"/>
      <c r="AC1461" s="80"/>
      <c r="AD1461" s="69"/>
      <c r="AE1461" s="69"/>
      <c r="AF1461" s="69"/>
      <c r="AG1461" s="95"/>
      <c r="AH1461" s="93"/>
      <c r="AI1461" s="81"/>
      <c r="AJ1461" s="80"/>
      <c r="AK1461" s="80"/>
      <c r="AL1461" s="78"/>
      <c r="AM1461" s="80"/>
      <c r="AN1461" s="80"/>
      <c r="AO1461" s="80"/>
      <c r="AP1461" s="80"/>
      <c r="AQ1461" s="80"/>
      <c r="AR1461" s="80"/>
      <c r="AS1461" s="78"/>
      <c r="AT1461" s="96"/>
      <c r="AU1461" s="97"/>
      <c r="AV1461" s="98"/>
      <c r="AW1461" s="99"/>
    </row>
    <row r="1462" spans="1:49">
      <c r="A1462" s="25"/>
      <c r="C1462" s="89"/>
      <c r="D1462" s="84"/>
      <c r="E1462" s="76"/>
      <c r="F1462" s="91"/>
      <c r="G1462" s="80"/>
      <c r="H1462" s="81"/>
      <c r="I1462" s="14"/>
      <c r="J1462" s="92"/>
      <c r="K1462" s="14"/>
      <c r="L1462" s="78"/>
      <c r="M1462" s="81"/>
      <c r="N1462" s="14"/>
      <c r="O1462" s="78"/>
      <c r="P1462" s="78"/>
      <c r="Q1462" s="93"/>
      <c r="R1462" s="80"/>
      <c r="S1462" s="80"/>
      <c r="T1462" s="69"/>
      <c r="U1462" s="78"/>
      <c r="V1462" s="69"/>
      <c r="W1462" s="80"/>
      <c r="X1462" s="80"/>
      <c r="Y1462" s="94"/>
      <c r="Z1462" s="80"/>
      <c r="AA1462" s="80"/>
      <c r="AB1462" s="80"/>
      <c r="AC1462" s="80"/>
      <c r="AD1462" s="69"/>
      <c r="AE1462" s="69"/>
      <c r="AF1462" s="69"/>
      <c r="AG1462" s="95"/>
      <c r="AH1462" s="93"/>
      <c r="AI1462" s="81"/>
      <c r="AJ1462" s="80"/>
      <c r="AK1462" s="80"/>
      <c r="AL1462" s="78"/>
      <c r="AM1462" s="80"/>
      <c r="AN1462" s="80"/>
      <c r="AO1462" s="80"/>
      <c r="AP1462" s="80"/>
      <c r="AQ1462" s="80"/>
      <c r="AR1462" s="80"/>
      <c r="AS1462" s="78"/>
      <c r="AT1462" s="96"/>
      <c r="AU1462" s="97"/>
      <c r="AV1462" s="98"/>
      <c r="AW1462" s="99"/>
    </row>
    <row r="1463" spans="1:49">
      <c r="A1463" s="25"/>
      <c r="C1463" s="89"/>
      <c r="D1463" s="84"/>
      <c r="E1463" s="76"/>
      <c r="F1463" s="91"/>
      <c r="G1463" s="80"/>
      <c r="H1463" s="81"/>
      <c r="I1463" s="14"/>
      <c r="J1463" s="92"/>
      <c r="K1463" s="14"/>
      <c r="L1463" s="78"/>
      <c r="M1463" s="81"/>
      <c r="N1463" s="14"/>
      <c r="O1463" s="78"/>
      <c r="P1463" s="78"/>
      <c r="Q1463" s="93"/>
      <c r="R1463" s="80"/>
      <c r="S1463" s="80"/>
      <c r="T1463" s="69"/>
      <c r="U1463" s="78"/>
      <c r="V1463" s="69"/>
      <c r="W1463" s="80"/>
      <c r="X1463" s="80"/>
      <c r="Y1463" s="94"/>
      <c r="Z1463" s="80"/>
      <c r="AA1463" s="80"/>
      <c r="AB1463" s="80"/>
      <c r="AC1463" s="80"/>
      <c r="AD1463" s="69"/>
      <c r="AE1463" s="69"/>
      <c r="AF1463" s="69"/>
      <c r="AG1463" s="95"/>
      <c r="AH1463" s="93"/>
      <c r="AI1463" s="81"/>
      <c r="AJ1463" s="80"/>
      <c r="AK1463" s="80"/>
      <c r="AL1463" s="78"/>
      <c r="AM1463" s="80"/>
      <c r="AN1463" s="80"/>
      <c r="AO1463" s="80"/>
      <c r="AP1463" s="80"/>
      <c r="AQ1463" s="80"/>
      <c r="AR1463" s="80"/>
      <c r="AS1463" s="78"/>
      <c r="AT1463" s="96"/>
      <c r="AU1463" s="97"/>
      <c r="AV1463" s="98"/>
      <c r="AW1463" s="99"/>
    </row>
    <row r="1464" spans="1:49">
      <c r="A1464" s="25"/>
      <c r="C1464" s="89"/>
      <c r="D1464" s="84"/>
      <c r="E1464" s="76"/>
      <c r="F1464" s="91"/>
      <c r="G1464" s="80"/>
      <c r="H1464" s="81"/>
      <c r="I1464" s="14"/>
      <c r="J1464" s="92"/>
      <c r="K1464" s="14"/>
      <c r="L1464" s="78"/>
      <c r="M1464" s="81"/>
      <c r="N1464" s="14"/>
      <c r="O1464" s="78"/>
      <c r="P1464" s="78"/>
      <c r="Q1464" s="93"/>
      <c r="R1464" s="80"/>
      <c r="S1464" s="80"/>
      <c r="T1464" s="69"/>
      <c r="U1464" s="78"/>
      <c r="V1464" s="69"/>
      <c r="W1464" s="80"/>
      <c r="X1464" s="80"/>
      <c r="Y1464" s="94"/>
      <c r="Z1464" s="80"/>
      <c r="AA1464" s="80"/>
      <c r="AB1464" s="80"/>
      <c r="AC1464" s="80"/>
      <c r="AD1464" s="69"/>
      <c r="AE1464" s="69"/>
      <c r="AF1464" s="69"/>
      <c r="AG1464" s="95"/>
      <c r="AH1464" s="93"/>
      <c r="AI1464" s="81"/>
      <c r="AJ1464" s="80"/>
      <c r="AK1464" s="80"/>
      <c r="AL1464" s="78"/>
      <c r="AM1464" s="80"/>
      <c r="AN1464" s="80"/>
      <c r="AO1464" s="80"/>
      <c r="AP1464" s="80"/>
      <c r="AQ1464" s="80"/>
      <c r="AR1464" s="80"/>
      <c r="AS1464" s="78"/>
      <c r="AT1464" s="96"/>
      <c r="AU1464" s="97"/>
      <c r="AV1464" s="98"/>
      <c r="AW1464" s="99"/>
    </row>
    <row r="1465" spans="1:49">
      <c r="A1465" s="25"/>
      <c r="C1465" s="89"/>
      <c r="D1465" s="84"/>
      <c r="E1465" s="76"/>
      <c r="F1465" s="91"/>
      <c r="G1465" s="80"/>
      <c r="H1465" s="81"/>
      <c r="I1465" s="14"/>
      <c r="J1465" s="92"/>
      <c r="K1465" s="14"/>
      <c r="L1465" s="78"/>
      <c r="M1465" s="81"/>
      <c r="N1465" s="14"/>
      <c r="O1465" s="78"/>
      <c r="P1465" s="78"/>
      <c r="Q1465" s="93"/>
      <c r="R1465" s="80"/>
      <c r="S1465" s="80"/>
      <c r="T1465" s="69"/>
      <c r="U1465" s="78"/>
      <c r="V1465" s="69"/>
      <c r="W1465" s="80"/>
      <c r="X1465" s="80"/>
      <c r="Y1465" s="94"/>
      <c r="Z1465" s="80"/>
      <c r="AA1465" s="80"/>
      <c r="AB1465" s="80"/>
      <c r="AC1465" s="80"/>
      <c r="AD1465" s="69"/>
      <c r="AE1465" s="69"/>
      <c r="AF1465" s="69"/>
      <c r="AG1465" s="95"/>
      <c r="AH1465" s="93"/>
      <c r="AI1465" s="81"/>
      <c r="AJ1465" s="80"/>
      <c r="AK1465" s="80"/>
      <c r="AL1465" s="78"/>
      <c r="AM1465" s="80"/>
      <c r="AN1465" s="80"/>
      <c r="AO1465" s="80"/>
      <c r="AP1465" s="80"/>
      <c r="AQ1465" s="80"/>
      <c r="AR1465" s="80"/>
      <c r="AS1465" s="78"/>
      <c r="AT1465" s="96"/>
      <c r="AU1465" s="97"/>
      <c r="AV1465" s="98"/>
      <c r="AW1465" s="99"/>
    </row>
    <row r="1466" spans="1:49">
      <c r="A1466" s="25"/>
      <c r="C1466" s="89"/>
      <c r="D1466" s="84"/>
      <c r="E1466" s="76"/>
      <c r="F1466" s="91"/>
      <c r="G1466" s="80"/>
      <c r="H1466" s="81"/>
      <c r="I1466" s="14"/>
      <c r="J1466" s="92"/>
      <c r="K1466" s="14"/>
      <c r="L1466" s="78"/>
      <c r="M1466" s="81"/>
      <c r="N1466" s="14"/>
      <c r="O1466" s="78"/>
      <c r="P1466" s="78"/>
      <c r="Q1466" s="93"/>
      <c r="R1466" s="80"/>
      <c r="S1466" s="80"/>
      <c r="T1466" s="69"/>
      <c r="U1466" s="78"/>
      <c r="V1466" s="69"/>
      <c r="W1466" s="80"/>
      <c r="X1466" s="80"/>
      <c r="Y1466" s="94"/>
      <c r="Z1466" s="80"/>
      <c r="AA1466" s="80"/>
      <c r="AB1466" s="80"/>
      <c r="AC1466" s="80"/>
      <c r="AD1466" s="69"/>
      <c r="AE1466" s="69"/>
      <c r="AF1466" s="69"/>
      <c r="AG1466" s="95"/>
      <c r="AH1466" s="93"/>
      <c r="AI1466" s="81"/>
      <c r="AJ1466" s="80"/>
      <c r="AK1466" s="80"/>
      <c r="AL1466" s="78"/>
      <c r="AM1466" s="80"/>
      <c r="AN1466" s="80"/>
      <c r="AO1466" s="80"/>
      <c r="AP1466" s="80"/>
      <c r="AQ1466" s="80"/>
      <c r="AR1466" s="80"/>
      <c r="AS1466" s="78"/>
      <c r="AT1466" s="96"/>
      <c r="AU1466" s="97"/>
      <c r="AV1466" s="98"/>
      <c r="AW1466" s="99"/>
    </row>
    <row r="1467" spans="1:49">
      <c r="A1467" s="25"/>
      <c r="C1467" s="89"/>
      <c r="D1467" s="84"/>
      <c r="E1467" s="76"/>
      <c r="F1467" s="91"/>
      <c r="G1467" s="80"/>
      <c r="H1467" s="81"/>
      <c r="I1467" s="14"/>
      <c r="J1467" s="92"/>
      <c r="K1467" s="14"/>
      <c r="L1467" s="78"/>
      <c r="M1467" s="81"/>
      <c r="N1467" s="14"/>
      <c r="O1467" s="78"/>
      <c r="P1467" s="78"/>
      <c r="Q1467" s="93"/>
      <c r="R1467" s="80"/>
      <c r="S1467" s="80"/>
      <c r="T1467" s="69"/>
      <c r="U1467" s="78"/>
      <c r="V1467" s="69"/>
      <c r="W1467" s="80"/>
      <c r="X1467" s="80"/>
      <c r="Y1467" s="94"/>
      <c r="Z1467" s="80"/>
      <c r="AA1467" s="80"/>
      <c r="AB1467" s="80"/>
      <c r="AC1467" s="80"/>
      <c r="AD1467" s="69"/>
      <c r="AE1467" s="69"/>
      <c r="AF1467" s="69"/>
      <c r="AG1467" s="95"/>
      <c r="AH1467" s="93"/>
      <c r="AI1467" s="81"/>
      <c r="AJ1467" s="80"/>
      <c r="AK1467" s="80"/>
      <c r="AL1467" s="78"/>
      <c r="AM1467" s="80"/>
      <c r="AN1467" s="80"/>
      <c r="AO1467" s="80"/>
      <c r="AP1467" s="80"/>
      <c r="AQ1467" s="80"/>
      <c r="AR1467" s="80"/>
      <c r="AS1467" s="78"/>
      <c r="AT1467" s="96"/>
      <c r="AU1467" s="97"/>
      <c r="AV1467" s="98"/>
      <c r="AW1467" s="99"/>
    </row>
    <row r="1468" spans="1:49">
      <c r="A1468" s="25"/>
      <c r="C1468" s="89"/>
      <c r="D1468" s="84"/>
      <c r="E1468" s="76"/>
      <c r="F1468" s="91"/>
      <c r="G1468" s="80"/>
      <c r="H1468" s="81"/>
      <c r="I1468" s="14"/>
      <c r="J1468" s="92"/>
      <c r="K1468" s="14"/>
      <c r="L1468" s="78"/>
      <c r="M1468" s="81"/>
      <c r="N1468" s="14"/>
      <c r="O1468" s="78"/>
      <c r="P1468" s="78"/>
      <c r="Q1468" s="93"/>
      <c r="R1468" s="80"/>
      <c r="S1468" s="80"/>
      <c r="T1468" s="69"/>
      <c r="U1468" s="78"/>
      <c r="V1468" s="69"/>
      <c r="W1468" s="80"/>
      <c r="X1468" s="80"/>
      <c r="Y1468" s="94"/>
      <c r="Z1468" s="80"/>
      <c r="AA1468" s="80"/>
      <c r="AB1468" s="80"/>
      <c r="AC1468" s="80"/>
      <c r="AD1468" s="69"/>
      <c r="AE1468" s="69"/>
      <c r="AF1468" s="69"/>
      <c r="AG1468" s="95"/>
      <c r="AH1468" s="93"/>
      <c r="AI1468" s="81"/>
      <c r="AJ1468" s="80"/>
      <c r="AK1468" s="80"/>
      <c r="AL1468" s="78"/>
      <c r="AM1468" s="80"/>
      <c r="AN1468" s="80"/>
      <c r="AO1468" s="80"/>
      <c r="AP1468" s="80"/>
      <c r="AQ1468" s="80"/>
      <c r="AR1468" s="80"/>
      <c r="AS1468" s="78"/>
      <c r="AT1468" s="96"/>
      <c r="AU1468" s="97"/>
      <c r="AV1468" s="98"/>
      <c r="AW1468" s="99"/>
    </row>
    <row r="1469" spans="1:49">
      <c r="A1469" s="25"/>
      <c r="C1469" s="89"/>
      <c r="D1469" s="84"/>
      <c r="E1469" s="76"/>
      <c r="F1469" s="91"/>
      <c r="G1469" s="80"/>
      <c r="H1469" s="81"/>
      <c r="I1469" s="14"/>
      <c r="J1469" s="92"/>
      <c r="K1469" s="14"/>
      <c r="L1469" s="78"/>
      <c r="M1469" s="81"/>
      <c r="N1469" s="14"/>
      <c r="O1469" s="78"/>
      <c r="P1469" s="78"/>
      <c r="Q1469" s="93"/>
      <c r="R1469" s="80"/>
      <c r="S1469" s="80"/>
      <c r="T1469" s="69"/>
      <c r="U1469" s="78"/>
      <c r="V1469" s="69"/>
      <c r="W1469" s="80"/>
      <c r="X1469" s="80"/>
      <c r="Y1469" s="94"/>
      <c r="Z1469" s="80"/>
      <c r="AA1469" s="80"/>
      <c r="AB1469" s="80"/>
      <c r="AC1469" s="80"/>
      <c r="AD1469" s="69"/>
      <c r="AE1469" s="69"/>
      <c r="AF1469" s="69"/>
      <c r="AG1469" s="95"/>
      <c r="AH1469" s="93"/>
      <c r="AI1469" s="81"/>
      <c r="AJ1469" s="80"/>
      <c r="AK1469" s="80"/>
      <c r="AL1469" s="78"/>
      <c r="AM1469" s="80"/>
      <c r="AN1469" s="80"/>
      <c r="AO1469" s="80"/>
      <c r="AP1469" s="80"/>
      <c r="AQ1469" s="80"/>
      <c r="AR1469" s="80"/>
      <c r="AS1469" s="78"/>
      <c r="AT1469" s="96"/>
      <c r="AU1469" s="97"/>
      <c r="AV1469" s="98"/>
      <c r="AW1469" s="99"/>
    </row>
    <row r="1470" spans="1:49">
      <c r="A1470" s="25"/>
      <c r="C1470" s="89"/>
      <c r="D1470" s="84"/>
      <c r="E1470" s="76"/>
      <c r="F1470" s="91"/>
      <c r="G1470" s="80"/>
      <c r="H1470" s="81"/>
      <c r="I1470" s="14"/>
      <c r="J1470" s="92"/>
      <c r="K1470" s="14"/>
      <c r="L1470" s="78"/>
      <c r="M1470" s="81"/>
      <c r="N1470" s="14"/>
      <c r="O1470" s="78"/>
      <c r="P1470" s="78"/>
      <c r="Q1470" s="93"/>
      <c r="R1470" s="80"/>
      <c r="S1470" s="80"/>
      <c r="T1470" s="69"/>
      <c r="U1470" s="78"/>
      <c r="V1470" s="69"/>
      <c r="W1470" s="80"/>
      <c r="X1470" s="80"/>
      <c r="Y1470" s="94"/>
      <c r="Z1470" s="80"/>
      <c r="AA1470" s="80"/>
      <c r="AB1470" s="80"/>
      <c r="AC1470" s="80"/>
      <c r="AD1470" s="69"/>
      <c r="AE1470" s="69"/>
      <c r="AF1470" s="69"/>
      <c r="AG1470" s="95"/>
      <c r="AH1470" s="93"/>
      <c r="AI1470" s="81"/>
      <c r="AJ1470" s="80"/>
      <c r="AK1470" s="80"/>
      <c r="AL1470" s="78"/>
      <c r="AM1470" s="80"/>
      <c r="AN1470" s="80"/>
      <c r="AO1470" s="80"/>
      <c r="AP1470" s="80"/>
      <c r="AQ1470" s="80"/>
      <c r="AR1470" s="80"/>
      <c r="AS1470" s="78"/>
      <c r="AT1470" s="96"/>
      <c r="AU1470" s="97"/>
      <c r="AV1470" s="98"/>
      <c r="AW1470" s="99"/>
    </row>
    <row r="1471" spans="1:49">
      <c r="A1471" s="25"/>
      <c r="C1471" s="89"/>
      <c r="D1471" s="84"/>
      <c r="E1471" s="76"/>
      <c r="F1471" s="91"/>
      <c r="G1471" s="80"/>
      <c r="H1471" s="81"/>
      <c r="I1471" s="14"/>
      <c r="J1471" s="92"/>
      <c r="K1471" s="14"/>
      <c r="L1471" s="78"/>
      <c r="M1471" s="81"/>
      <c r="N1471" s="14"/>
      <c r="O1471" s="78"/>
      <c r="P1471" s="78"/>
      <c r="Q1471" s="93"/>
      <c r="R1471" s="80"/>
      <c r="S1471" s="80"/>
      <c r="T1471" s="69"/>
      <c r="U1471" s="78"/>
      <c r="V1471" s="69"/>
      <c r="W1471" s="80"/>
      <c r="X1471" s="80"/>
      <c r="Y1471" s="94"/>
      <c r="Z1471" s="80"/>
      <c r="AA1471" s="80"/>
      <c r="AB1471" s="80"/>
      <c r="AC1471" s="80"/>
      <c r="AD1471" s="69"/>
      <c r="AE1471" s="69"/>
      <c r="AF1471" s="69"/>
      <c r="AG1471" s="95"/>
      <c r="AH1471" s="93"/>
      <c r="AI1471" s="81"/>
      <c r="AJ1471" s="80"/>
      <c r="AK1471" s="80"/>
      <c r="AL1471" s="78"/>
      <c r="AM1471" s="80"/>
      <c r="AN1471" s="80"/>
      <c r="AO1471" s="80"/>
      <c r="AP1471" s="80"/>
      <c r="AQ1471" s="80"/>
      <c r="AR1471" s="80"/>
      <c r="AS1471" s="78"/>
      <c r="AT1471" s="96"/>
      <c r="AU1471" s="97"/>
      <c r="AV1471" s="98"/>
      <c r="AW1471" s="99"/>
    </row>
    <row r="1472" spans="1:49">
      <c r="A1472" s="25"/>
      <c r="C1472" s="89"/>
      <c r="D1472" s="84"/>
      <c r="E1472" s="76"/>
      <c r="F1472" s="91"/>
      <c r="G1472" s="80"/>
      <c r="H1472" s="81"/>
      <c r="I1472" s="14"/>
      <c r="J1472" s="92"/>
      <c r="K1472" s="14"/>
      <c r="L1472" s="78"/>
      <c r="M1472" s="81"/>
      <c r="N1472" s="14"/>
      <c r="O1472" s="78"/>
      <c r="P1472" s="78"/>
      <c r="Q1472" s="93"/>
      <c r="R1472" s="80"/>
      <c r="S1472" s="80"/>
      <c r="T1472" s="69"/>
      <c r="U1472" s="78"/>
      <c r="V1472" s="69"/>
      <c r="W1472" s="80"/>
      <c r="X1472" s="80"/>
      <c r="Y1472" s="94"/>
      <c r="Z1472" s="80"/>
      <c r="AA1472" s="80"/>
      <c r="AB1472" s="80"/>
      <c r="AC1472" s="80"/>
      <c r="AD1472" s="69"/>
      <c r="AE1472" s="69"/>
      <c r="AF1472" s="69"/>
      <c r="AG1472" s="95"/>
      <c r="AH1472" s="93"/>
      <c r="AI1472" s="81"/>
      <c r="AJ1472" s="80"/>
      <c r="AK1472" s="80"/>
      <c r="AL1472" s="78"/>
      <c r="AM1472" s="80"/>
      <c r="AN1472" s="80"/>
      <c r="AO1472" s="80"/>
      <c r="AP1472" s="80"/>
      <c r="AQ1472" s="80"/>
      <c r="AR1472" s="80"/>
      <c r="AS1472" s="78"/>
      <c r="AT1472" s="96"/>
      <c r="AU1472" s="97"/>
      <c r="AV1472" s="98"/>
      <c r="AW1472" s="99"/>
    </row>
    <row r="1473" spans="1:49">
      <c r="A1473" s="25"/>
      <c r="C1473" s="89"/>
      <c r="D1473" s="84"/>
      <c r="E1473" s="76"/>
      <c r="F1473" s="91"/>
      <c r="G1473" s="80"/>
      <c r="H1473" s="81"/>
      <c r="I1473" s="14"/>
      <c r="J1473" s="92"/>
      <c r="K1473" s="14"/>
      <c r="L1473" s="78"/>
      <c r="M1473" s="81"/>
      <c r="N1473" s="14"/>
      <c r="O1473" s="78"/>
      <c r="P1473" s="78"/>
      <c r="Q1473" s="93"/>
      <c r="R1473" s="80"/>
      <c r="S1473" s="80"/>
      <c r="T1473" s="69"/>
      <c r="U1473" s="78"/>
      <c r="V1473" s="69"/>
      <c r="W1473" s="80"/>
      <c r="X1473" s="80"/>
      <c r="Y1473" s="94"/>
      <c r="Z1473" s="80"/>
      <c r="AA1473" s="80"/>
      <c r="AB1473" s="80"/>
      <c r="AC1473" s="80"/>
      <c r="AD1473" s="69"/>
      <c r="AE1473" s="69"/>
      <c r="AF1473" s="69"/>
      <c r="AG1473" s="95"/>
      <c r="AH1473" s="93"/>
      <c r="AI1473" s="81"/>
      <c r="AJ1473" s="80"/>
      <c r="AK1473" s="80"/>
      <c r="AL1473" s="78"/>
      <c r="AM1473" s="80"/>
      <c r="AN1473" s="80"/>
      <c r="AO1473" s="80"/>
      <c r="AP1473" s="80"/>
      <c r="AQ1473" s="80"/>
      <c r="AR1473" s="80"/>
      <c r="AS1473" s="78"/>
      <c r="AT1473" s="96"/>
      <c r="AU1473" s="97"/>
      <c r="AV1473" s="98"/>
      <c r="AW1473" s="99"/>
    </row>
    <row r="1474" spans="1:49">
      <c r="A1474" s="25"/>
      <c r="C1474" s="89"/>
      <c r="D1474" s="84"/>
      <c r="E1474" s="76"/>
      <c r="F1474" s="91"/>
      <c r="G1474" s="80"/>
      <c r="H1474" s="81"/>
      <c r="I1474" s="14"/>
      <c r="J1474" s="92"/>
      <c r="K1474" s="14"/>
      <c r="L1474" s="78"/>
      <c r="M1474" s="81"/>
      <c r="N1474" s="14"/>
      <c r="O1474" s="78"/>
      <c r="P1474" s="78"/>
      <c r="Q1474" s="93"/>
      <c r="R1474" s="80"/>
      <c r="S1474" s="80"/>
      <c r="T1474" s="69"/>
      <c r="U1474" s="78"/>
      <c r="V1474" s="69"/>
      <c r="W1474" s="80"/>
      <c r="X1474" s="80"/>
      <c r="Y1474" s="94"/>
      <c r="Z1474" s="80"/>
      <c r="AA1474" s="80"/>
      <c r="AB1474" s="80"/>
      <c r="AC1474" s="80"/>
      <c r="AD1474" s="69"/>
      <c r="AE1474" s="69"/>
      <c r="AF1474" s="69"/>
      <c r="AG1474" s="95"/>
      <c r="AH1474" s="93"/>
      <c r="AI1474" s="81"/>
      <c r="AJ1474" s="80"/>
      <c r="AK1474" s="80"/>
      <c r="AL1474" s="78"/>
      <c r="AM1474" s="80"/>
      <c r="AN1474" s="80"/>
      <c r="AO1474" s="80"/>
      <c r="AP1474" s="80"/>
      <c r="AQ1474" s="80"/>
      <c r="AR1474" s="80"/>
      <c r="AS1474" s="78"/>
      <c r="AT1474" s="96"/>
      <c r="AU1474" s="97"/>
      <c r="AV1474" s="98"/>
      <c r="AW1474" s="99"/>
    </row>
    <row r="1475" spans="1:49">
      <c r="A1475" s="25"/>
      <c r="C1475" s="89"/>
      <c r="D1475" s="84"/>
      <c r="E1475" s="76"/>
      <c r="F1475" s="91"/>
      <c r="G1475" s="80"/>
      <c r="H1475" s="81"/>
      <c r="I1475" s="14"/>
      <c r="J1475" s="92"/>
      <c r="K1475" s="14"/>
      <c r="L1475" s="78"/>
      <c r="M1475" s="81"/>
      <c r="N1475" s="14"/>
      <c r="O1475" s="78"/>
      <c r="P1475" s="78"/>
      <c r="Q1475" s="93"/>
      <c r="R1475" s="80"/>
      <c r="S1475" s="80"/>
      <c r="T1475" s="69"/>
      <c r="U1475" s="78"/>
      <c r="V1475" s="69"/>
      <c r="W1475" s="80"/>
      <c r="X1475" s="80"/>
      <c r="Y1475" s="94"/>
      <c r="Z1475" s="80"/>
      <c r="AA1475" s="80"/>
      <c r="AB1475" s="80"/>
      <c r="AC1475" s="80"/>
      <c r="AD1475" s="69"/>
      <c r="AE1475" s="69"/>
      <c r="AF1475" s="69"/>
      <c r="AG1475" s="95"/>
      <c r="AH1475" s="93"/>
      <c r="AI1475" s="81"/>
      <c r="AJ1475" s="80"/>
      <c r="AK1475" s="80"/>
      <c r="AL1475" s="78"/>
      <c r="AM1475" s="80"/>
      <c r="AN1475" s="80"/>
      <c r="AO1475" s="80"/>
      <c r="AP1475" s="80"/>
      <c r="AQ1475" s="80"/>
      <c r="AR1475" s="80"/>
      <c r="AS1475" s="78"/>
      <c r="AT1475" s="96"/>
      <c r="AU1475" s="97"/>
      <c r="AV1475" s="98"/>
      <c r="AW1475" s="99"/>
    </row>
    <row r="1476" spans="1:49">
      <c r="A1476" s="25"/>
      <c r="C1476" s="89"/>
      <c r="D1476" s="84"/>
      <c r="E1476" s="76"/>
      <c r="F1476" s="91"/>
      <c r="G1476" s="80"/>
      <c r="H1476" s="81"/>
      <c r="I1476" s="14"/>
      <c r="J1476" s="92"/>
      <c r="K1476" s="14"/>
      <c r="L1476" s="78"/>
      <c r="M1476" s="81"/>
      <c r="N1476" s="14"/>
      <c r="O1476" s="78"/>
      <c r="P1476" s="78"/>
      <c r="Q1476" s="93"/>
      <c r="R1476" s="80"/>
      <c r="S1476" s="80"/>
      <c r="T1476" s="69"/>
      <c r="U1476" s="78"/>
      <c r="V1476" s="69"/>
      <c r="W1476" s="80"/>
      <c r="X1476" s="80"/>
      <c r="Y1476" s="94"/>
      <c r="Z1476" s="80"/>
      <c r="AA1476" s="80"/>
      <c r="AB1476" s="80"/>
      <c r="AC1476" s="80"/>
      <c r="AD1476" s="69"/>
      <c r="AE1476" s="69"/>
      <c r="AF1476" s="69"/>
      <c r="AG1476" s="95"/>
      <c r="AH1476" s="93"/>
      <c r="AI1476" s="81"/>
      <c r="AJ1476" s="80"/>
      <c r="AK1476" s="80"/>
      <c r="AL1476" s="78"/>
      <c r="AM1476" s="80"/>
      <c r="AN1476" s="80"/>
      <c r="AO1476" s="80"/>
      <c r="AP1476" s="80"/>
      <c r="AQ1476" s="80"/>
      <c r="AR1476" s="80"/>
      <c r="AS1476" s="78"/>
      <c r="AT1476" s="96"/>
      <c r="AU1476" s="97"/>
      <c r="AV1476" s="98"/>
      <c r="AW1476" s="99"/>
    </row>
    <row r="1477" spans="1:49">
      <c r="A1477" s="25"/>
      <c r="C1477" s="89"/>
      <c r="D1477" s="84"/>
      <c r="E1477" s="76"/>
      <c r="F1477" s="91"/>
      <c r="G1477" s="80"/>
      <c r="H1477" s="81"/>
      <c r="I1477" s="14"/>
      <c r="J1477" s="92"/>
      <c r="K1477" s="14"/>
      <c r="L1477" s="78"/>
      <c r="M1477" s="81"/>
      <c r="N1477" s="14"/>
      <c r="O1477" s="78"/>
      <c r="P1477" s="78"/>
      <c r="Q1477" s="93"/>
      <c r="R1477" s="80"/>
      <c r="S1477" s="80"/>
      <c r="T1477" s="69"/>
      <c r="U1477" s="78"/>
      <c r="V1477" s="69"/>
      <c r="W1477" s="80"/>
      <c r="X1477" s="80"/>
      <c r="Y1477" s="94"/>
      <c r="Z1477" s="80"/>
      <c r="AA1477" s="80"/>
      <c r="AB1477" s="80"/>
      <c r="AC1477" s="80"/>
      <c r="AD1477" s="69"/>
      <c r="AE1477" s="69"/>
      <c r="AF1477" s="69"/>
      <c r="AG1477" s="95"/>
      <c r="AH1477" s="93"/>
      <c r="AI1477" s="81"/>
      <c r="AJ1477" s="80"/>
      <c r="AK1477" s="80"/>
      <c r="AL1477" s="78"/>
      <c r="AM1477" s="80"/>
      <c r="AN1477" s="80"/>
      <c r="AO1477" s="80"/>
      <c r="AP1477" s="80"/>
      <c r="AQ1477" s="80"/>
      <c r="AR1477" s="80"/>
      <c r="AS1477" s="78"/>
      <c r="AT1477" s="96"/>
      <c r="AU1477" s="97"/>
      <c r="AV1477" s="98"/>
      <c r="AW1477" s="99"/>
    </row>
    <row r="1478" spans="1:49">
      <c r="A1478" s="25"/>
      <c r="C1478" s="89"/>
      <c r="D1478" s="84"/>
      <c r="E1478" s="76"/>
      <c r="F1478" s="91"/>
      <c r="G1478" s="80"/>
      <c r="H1478" s="81"/>
      <c r="I1478" s="14"/>
      <c r="J1478" s="92"/>
      <c r="K1478" s="14"/>
      <c r="L1478" s="78"/>
      <c r="M1478" s="81"/>
      <c r="N1478" s="14"/>
      <c r="O1478" s="78"/>
      <c r="P1478" s="78"/>
      <c r="Q1478" s="93"/>
      <c r="R1478" s="80"/>
      <c r="S1478" s="80"/>
      <c r="T1478" s="69"/>
      <c r="U1478" s="78"/>
      <c r="V1478" s="69"/>
      <c r="W1478" s="80"/>
      <c r="X1478" s="80"/>
      <c r="Y1478" s="94"/>
      <c r="Z1478" s="80"/>
      <c r="AA1478" s="80"/>
      <c r="AB1478" s="80"/>
      <c r="AC1478" s="80"/>
      <c r="AD1478" s="69"/>
      <c r="AE1478" s="69"/>
      <c r="AF1478" s="69"/>
      <c r="AG1478" s="95"/>
      <c r="AH1478" s="93"/>
      <c r="AI1478" s="81"/>
      <c r="AJ1478" s="80"/>
      <c r="AK1478" s="80"/>
      <c r="AL1478" s="78"/>
      <c r="AM1478" s="80"/>
      <c r="AN1478" s="80"/>
      <c r="AO1478" s="80"/>
      <c r="AP1478" s="80"/>
      <c r="AQ1478" s="80"/>
      <c r="AR1478" s="80"/>
      <c r="AS1478" s="78"/>
      <c r="AT1478" s="96"/>
      <c r="AU1478" s="97"/>
      <c r="AV1478" s="98"/>
      <c r="AW1478" s="99"/>
    </row>
    <row r="1479" spans="1:49">
      <c r="A1479" s="25"/>
      <c r="C1479" s="89"/>
      <c r="D1479" s="84"/>
      <c r="E1479" s="76"/>
      <c r="F1479" s="91"/>
      <c r="G1479" s="80"/>
      <c r="H1479" s="81"/>
      <c r="I1479" s="14"/>
      <c r="J1479" s="92"/>
      <c r="K1479" s="14"/>
      <c r="L1479" s="78"/>
      <c r="M1479" s="81"/>
      <c r="N1479" s="14"/>
      <c r="O1479" s="78"/>
      <c r="P1479" s="78"/>
      <c r="Q1479" s="93"/>
      <c r="R1479" s="80"/>
      <c r="S1479" s="80"/>
      <c r="T1479" s="69"/>
      <c r="U1479" s="78"/>
      <c r="V1479" s="69"/>
      <c r="W1479" s="80"/>
      <c r="X1479" s="80"/>
      <c r="Y1479" s="94"/>
      <c r="Z1479" s="80"/>
      <c r="AA1479" s="80"/>
      <c r="AB1479" s="80"/>
      <c r="AC1479" s="80"/>
      <c r="AD1479" s="69"/>
      <c r="AE1479" s="69"/>
      <c r="AF1479" s="69"/>
      <c r="AG1479" s="95"/>
      <c r="AH1479" s="93"/>
      <c r="AI1479" s="81"/>
      <c r="AJ1479" s="80"/>
      <c r="AK1479" s="80"/>
      <c r="AL1479" s="78"/>
      <c r="AM1479" s="80"/>
      <c r="AN1479" s="80"/>
      <c r="AO1479" s="80"/>
      <c r="AP1479" s="80"/>
      <c r="AQ1479" s="80"/>
      <c r="AR1479" s="80"/>
      <c r="AS1479" s="78"/>
      <c r="AT1479" s="96"/>
      <c r="AU1479" s="97"/>
      <c r="AV1479" s="98"/>
      <c r="AW1479" s="99"/>
    </row>
    <row r="1480" spans="1:49">
      <c r="A1480" s="25"/>
      <c r="C1480" s="89"/>
      <c r="D1480" s="84"/>
      <c r="E1480" s="76"/>
      <c r="F1480" s="91"/>
      <c r="G1480" s="80"/>
      <c r="H1480" s="81"/>
      <c r="I1480" s="14"/>
      <c r="J1480" s="92"/>
      <c r="K1480" s="14"/>
      <c r="L1480" s="78"/>
      <c r="M1480" s="81"/>
      <c r="N1480" s="14"/>
      <c r="O1480" s="78"/>
      <c r="P1480" s="78"/>
      <c r="Q1480" s="93"/>
      <c r="R1480" s="80"/>
      <c r="S1480" s="80"/>
      <c r="T1480" s="69"/>
      <c r="U1480" s="78"/>
      <c r="V1480" s="69"/>
      <c r="W1480" s="80"/>
      <c r="X1480" s="80"/>
      <c r="Y1480" s="94"/>
      <c r="Z1480" s="80"/>
      <c r="AA1480" s="80"/>
      <c r="AB1480" s="80"/>
      <c r="AC1480" s="80"/>
      <c r="AD1480" s="69"/>
      <c r="AE1480" s="69"/>
      <c r="AF1480" s="69"/>
      <c r="AG1480" s="95"/>
      <c r="AH1480" s="93"/>
      <c r="AI1480" s="81"/>
      <c r="AJ1480" s="80"/>
      <c r="AK1480" s="80"/>
      <c r="AL1480" s="78"/>
      <c r="AM1480" s="80"/>
      <c r="AN1480" s="80"/>
      <c r="AO1480" s="80"/>
      <c r="AP1480" s="80"/>
      <c r="AQ1480" s="80"/>
      <c r="AR1480" s="80"/>
      <c r="AS1480" s="78"/>
      <c r="AT1480" s="96"/>
      <c r="AU1480" s="97"/>
      <c r="AV1480" s="98"/>
      <c r="AW1480" s="99"/>
    </row>
    <row r="1481" spans="1:49">
      <c r="A1481" s="25"/>
      <c r="C1481" s="89"/>
      <c r="D1481" s="84"/>
      <c r="E1481" s="76"/>
      <c r="F1481" s="91"/>
      <c r="G1481" s="80"/>
      <c r="H1481" s="81"/>
      <c r="I1481" s="14"/>
      <c r="J1481" s="92"/>
      <c r="K1481" s="14"/>
      <c r="L1481" s="78"/>
      <c r="M1481" s="81"/>
      <c r="N1481" s="14"/>
      <c r="O1481" s="78"/>
      <c r="P1481" s="78"/>
      <c r="Q1481" s="93"/>
      <c r="R1481" s="80"/>
      <c r="S1481" s="80"/>
      <c r="T1481" s="69"/>
      <c r="U1481" s="78"/>
      <c r="V1481" s="69"/>
      <c r="W1481" s="80"/>
      <c r="X1481" s="80"/>
      <c r="Y1481" s="94"/>
      <c r="Z1481" s="80"/>
      <c r="AA1481" s="80"/>
      <c r="AB1481" s="80"/>
      <c r="AC1481" s="80"/>
      <c r="AD1481" s="69"/>
      <c r="AE1481" s="69"/>
      <c r="AF1481" s="69"/>
      <c r="AG1481" s="95"/>
      <c r="AH1481" s="93"/>
      <c r="AI1481" s="81"/>
      <c r="AJ1481" s="80"/>
      <c r="AK1481" s="80"/>
      <c r="AL1481" s="78"/>
      <c r="AM1481" s="80"/>
      <c r="AN1481" s="80"/>
      <c r="AO1481" s="80"/>
      <c r="AP1481" s="80"/>
      <c r="AQ1481" s="80"/>
      <c r="AR1481" s="80"/>
      <c r="AS1481" s="78"/>
      <c r="AT1481" s="96"/>
      <c r="AU1481" s="97"/>
      <c r="AV1481" s="98"/>
      <c r="AW1481" s="99"/>
    </row>
    <row r="1482" spans="1:49">
      <c r="A1482" s="25"/>
      <c r="C1482" s="89"/>
      <c r="D1482" s="84"/>
      <c r="E1482" s="76"/>
      <c r="F1482" s="91"/>
      <c r="G1482" s="80"/>
      <c r="H1482" s="81"/>
      <c r="I1482" s="14"/>
      <c r="J1482" s="92"/>
      <c r="K1482" s="14"/>
      <c r="L1482" s="78"/>
      <c r="M1482" s="81"/>
      <c r="N1482" s="14"/>
      <c r="O1482" s="78"/>
      <c r="P1482" s="78"/>
      <c r="Q1482" s="93"/>
      <c r="R1482" s="80"/>
      <c r="S1482" s="80"/>
      <c r="T1482" s="69"/>
      <c r="U1482" s="78"/>
      <c r="V1482" s="69"/>
      <c r="W1482" s="80"/>
      <c r="X1482" s="80"/>
      <c r="Y1482" s="94"/>
      <c r="Z1482" s="80"/>
      <c r="AA1482" s="80"/>
      <c r="AB1482" s="80"/>
      <c r="AC1482" s="80"/>
      <c r="AD1482" s="69"/>
      <c r="AE1482" s="69"/>
      <c r="AF1482" s="69"/>
      <c r="AG1482" s="95"/>
      <c r="AH1482" s="93"/>
      <c r="AI1482" s="81"/>
      <c r="AJ1482" s="80"/>
      <c r="AK1482" s="80"/>
      <c r="AL1482" s="78"/>
      <c r="AM1482" s="80"/>
      <c r="AN1482" s="80"/>
      <c r="AO1482" s="80"/>
      <c r="AP1482" s="80"/>
      <c r="AQ1482" s="80"/>
      <c r="AR1482" s="80"/>
      <c r="AS1482" s="78"/>
      <c r="AT1482" s="96"/>
      <c r="AU1482" s="97"/>
      <c r="AV1482" s="98"/>
      <c r="AW1482" s="99"/>
    </row>
    <row r="1483" spans="1:49">
      <c r="A1483" s="25"/>
      <c r="C1483" s="89"/>
      <c r="D1483" s="84"/>
      <c r="E1483" s="76"/>
      <c r="F1483" s="91"/>
      <c r="G1483" s="80"/>
      <c r="H1483" s="81"/>
      <c r="I1483" s="14"/>
      <c r="J1483" s="92"/>
      <c r="K1483" s="14"/>
      <c r="L1483" s="78"/>
      <c r="M1483" s="81"/>
      <c r="N1483" s="14"/>
      <c r="O1483" s="78"/>
      <c r="P1483" s="78"/>
      <c r="Q1483" s="93"/>
      <c r="R1483" s="80"/>
      <c r="S1483" s="80"/>
      <c r="T1483" s="69"/>
      <c r="U1483" s="78"/>
      <c r="V1483" s="69"/>
      <c r="W1483" s="80"/>
      <c r="X1483" s="80"/>
      <c r="Y1483" s="94"/>
      <c r="Z1483" s="80"/>
      <c r="AA1483" s="80"/>
      <c r="AB1483" s="80"/>
      <c r="AC1483" s="80"/>
      <c r="AD1483" s="69"/>
      <c r="AE1483" s="69"/>
      <c r="AF1483" s="69"/>
      <c r="AG1483" s="95"/>
      <c r="AH1483" s="93"/>
      <c r="AI1483" s="81"/>
      <c r="AJ1483" s="80"/>
      <c r="AK1483" s="80"/>
      <c r="AL1483" s="78"/>
      <c r="AM1483" s="80"/>
      <c r="AN1483" s="80"/>
      <c r="AO1483" s="80"/>
      <c r="AP1483" s="80"/>
      <c r="AQ1483" s="80"/>
      <c r="AR1483" s="80"/>
      <c r="AS1483" s="78"/>
      <c r="AT1483" s="96"/>
      <c r="AU1483" s="97"/>
      <c r="AV1483" s="98"/>
      <c r="AW1483" s="99"/>
    </row>
    <row r="1484" spans="1:49">
      <c r="A1484" s="25"/>
      <c r="C1484" s="89"/>
      <c r="D1484" s="84"/>
      <c r="E1484" s="76"/>
      <c r="F1484" s="91"/>
      <c r="G1484" s="80"/>
      <c r="H1484" s="81"/>
      <c r="I1484" s="14"/>
      <c r="J1484" s="92"/>
      <c r="K1484" s="14"/>
      <c r="L1484" s="78"/>
      <c r="M1484" s="81"/>
      <c r="N1484" s="14"/>
      <c r="O1484" s="78"/>
      <c r="P1484" s="78"/>
      <c r="Q1484" s="93"/>
      <c r="R1484" s="80"/>
      <c r="S1484" s="80"/>
      <c r="T1484" s="69"/>
      <c r="U1484" s="78"/>
      <c r="V1484" s="69"/>
      <c r="W1484" s="80"/>
      <c r="X1484" s="80"/>
      <c r="Y1484" s="94"/>
      <c r="Z1484" s="80"/>
      <c r="AA1484" s="80"/>
      <c r="AB1484" s="80"/>
      <c r="AC1484" s="80"/>
      <c r="AD1484" s="69"/>
      <c r="AE1484" s="69"/>
      <c r="AF1484" s="69"/>
      <c r="AG1484" s="95"/>
      <c r="AH1484" s="93"/>
      <c r="AI1484" s="81"/>
      <c r="AJ1484" s="80"/>
      <c r="AK1484" s="80"/>
      <c r="AL1484" s="78"/>
      <c r="AM1484" s="80"/>
      <c r="AN1484" s="80"/>
      <c r="AO1484" s="80"/>
      <c r="AP1484" s="80"/>
      <c r="AQ1484" s="80"/>
      <c r="AR1484" s="80"/>
      <c r="AS1484" s="78"/>
      <c r="AT1484" s="96"/>
      <c r="AU1484" s="97"/>
      <c r="AV1484" s="98"/>
      <c r="AW1484" s="99"/>
    </row>
    <row r="1485" spans="1:49">
      <c r="A1485" s="25"/>
      <c r="C1485" s="89"/>
      <c r="D1485" s="84"/>
      <c r="E1485" s="76"/>
      <c r="F1485" s="91"/>
      <c r="G1485" s="80"/>
      <c r="H1485" s="81"/>
      <c r="I1485" s="14"/>
      <c r="J1485" s="92"/>
      <c r="K1485" s="14"/>
      <c r="L1485" s="78"/>
      <c r="M1485" s="81"/>
      <c r="N1485" s="14"/>
      <c r="O1485" s="78"/>
      <c r="P1485" s="78"/>
      <c r="Q1485" s="93"/>
      <c r="R1485" s="80"/>
      <c r="S1485" s="80"/>
      <c r="T1485" s="69"/>
      <c r="U1485" s="78"/>
      <c r="V1485" s="69"/>
      <c r="W1485" s="80"/>
      <c r="X1485" s="80"/>
      <c r="Y1485" s="94"/>
      <c r="Z1485" s="80"/>
      <c r="AA1485" s="80"/>
      <c r="AB1485" s="80"/>
      <c r="AC1485" s="80"/>
      <c r="AD1485" s="69"/>
      <c r="AE1485" s="69"/>
      <c r="AF1485" s="69"/>
      <c r="AG1485" s="95"/>
      <c r="AH1485" s="93"/>
      <c r="AI1485" s="81"/>
      <c r="AJ1485" s="80"/>
      <c r="AK1485" s="80"/>
      <c r="AL1485" s="78"/>
      <c r="AM1485" s="80"/>
      <c r="AN1485" s="80"/>
      <c r="AO1485" s="80"/>
      <c r="AP1485" s="80"/>
      <c r="AQ1485" s="80"/>
      <c r="AR1485" s="80"/>
      <c r="AS1485" s="78"/>
      <c r="AT1485" s="96"/>
      <c r="AU1485" s="97"/>
      <c r="AV1485" s="98"/>
      <c r="AW1485" s="99"/>
    </row>
    <row r="1486" spans="1:49">
      <c r="A1486" s="25"/>
      <c r="C1486" s="89"/>
      <c r="D1486" s="84"/>
      <c r="E1486" s="76"/>
      <c r="F1486" s="91"/>
      <c r="G1486" s="80"/>
      <c r="H1486" s="81"/>
      <c r="I1486" s="14"/>
      <c r="J1486" s="92"/>
      <c r="K1486" s="14"/>
      <c r="L1486" s="78"/>
      <c r="M1486" s="81"/>
      <c r="N1486" s="14"/>
      <c r="O1486" s="78"/>
      <c r="P1486" s="78"/>
      <c r="Q1486" s="93"/>
      <c r="R1486" s="80"/>
      <c r="S1486" s="80"/>
      <c r="T1486" s="69"/>
      <c r="U1486" s="78"/>
      <c r="V1486" s="69"/>
      <c r="W1486" s="80"/>
      <c r="X1486" s="80"/>
      <c r="Y1486" s="94"/>
      <c r="Z1486" s="80"/>
      <c r="AA1486" s="80"/>
      <c r="AB1486" s="80"/>
      <c r="AC1486" s="80"/>
      <c r="AD1486" s="69"/>
      <c r="AE1486" s="69"/>
      <c r="AF1486" s="69"/>
      <c r="AG1486" s="95"/>
      <c r="AH1486" s="93"/>
      <c r="AI1486" s="81"/>
      <c r="AJ1486" s="80"/>
      <c r="AK1486" s="80"/>
      <c r="AL1486" s="78"/>
      <c r="AM1486" s="80"/>
      <c r="AN1486" s="80"/>
      <c r="AO1486" s="80"/>
      <c r="AP1486" s="80"/>
      <c r="AQ1486" s="80"/>
      <c r="AR1486" s="80"/>
      <c r="AS1486" s="78"/>
      <c r="AT1486" s="96"/>
      <c r="AU1486" s="97"/>
      <c r="AV1486" s="98"/>
      <c r="AW1486" s="99"/>
    </row>
    <row r="1487" spans="1:49">
      <c r="A1487" s="25"/>
      <c r="C1487" s="89"/>
      <c r="D1487" s="84"/>
      <c r="E1487" s="76"/>
      <c r="F1487" s="91"/>
      <c r="G1487" s="80"/>
      <c r="H1487" s="81"/>
      <c r="I1487" s="14"/>
      <c r="J1487" s="92"/>
      <c r="K1487" s="14"/>
      <c r="L1487" s="78"/>
      <c r="M1487" s="81"/>
      <c r="N1487" s="14"/>
      <c r="O1487" s="78"/>
      <c r="P1487" s="78"/>
      <c r="Q1487" s="93"/>
      <c r="R1487" s="80"/>
      <c r="S1487" s="80"/>
      <c r="T1487" s="69"/>
      <c r="U1487" s="78"/>
      <c r="V1487" s="69"/>
      <c r="W1487" s="80"/>
      <c r="X1487" s="80"/>
      <c r="Y1487" s="94"/>
      <c r="Z1487" s="80"/>
      <c r="AA1487" s="80"/>
      <c r="AB1487" s="80"/>
      <c r="AC1487" s="80"/>
      <c r="AD1487" s="69"/>
      <c r="AE1487" s="69"/>
      <c r="AF1487" s="69"/>
      <c r="AG1487" s="95"/>
      <c r="AH1487" s="93"/>
      <c r="AI1487" s="81"/>
      <c r="AJ1487" s="80"/>
      <c r="AK1487" s="80"/>
      <c r="AL1487" s="78"/>
      <c r="AM1487" s="80"/>
      <c r="AN1487" s="80"/>
      <c r="AO1487" s="80"/>
      <c r="AP1487" s="80"/>
      <c r="AQ1487" s="80"/>
      <c r="AR1487" s="80"/>
      <c r="AS1487" s="78"/>
      <c r="AT1487" s="96"/>
      <c r="AU1487" s="97"/>
      <c r="AV1487" s="98"/>
      <c r="AW1487" s="99"/>
    </row>
    <row r="1488" spans="1:49">
      <c r="A1488" s="25"/>
      <c r="C1488" s="89"/>
      <c r="D1488" s="84"/>
      <c r="E1488" s="76"/>
      <c r="F1488" s="91"/>
      <c r="G1488" s="80"/>
      <c r="H1488" s="81"/>
      <c r="I1488" s="14"/>
      <c r="J1488" s="92"/>
      <c r="K1488" s="14"/>
      <c r="L1488" s="78"/>
      <c r="M1488" s="81"/>
      <c r="N1488" s="14"/>
      <c r="O1488" s="78"/>
      <c r="P1488" s="78"/>
      <c r="Q1488" s="93"/>
      <c r="R1488" s="80"/>
      <c r="S1488" s="80"/>
      <c r="T1488" s="69"/>
      <c r="U1488" s="78"/>
      <c r="V1488" s="69"/>
      <c r="W1488" s="80"/>
      <c r="X1488" s="80"/>
      <c r="Y1488" s="94"/>
      <c r="Z1488" s="80"/>
      <c r="AA1488" s="80"/>
      <c r="AB1488" s="80"/>
      <c r="AC1488" s="80"/>
      <c r="AD1488" s="69"/>
      <c r="AE1488" s="69"/>
      <c r="AF1488" s="69"/>
      <c r="AG1488" s="95"/>
      <c r="AH1488" s="93"/>
      <c r="AI1488" s="81"/>
      <c r="AJ1488" s="80"/>
      <c r="AK1488" s="80"/>
      <c r="AL1488" s="78"/>
      <c r="AM1488" s="80"/>
      <c r="AN1488" s="80"/>
      <c r="AO1488" s="80"/>
      <c r="AP1488" s="80"/>
      <c r="AQ1488" s="80"/>
      <c r="AR1488" s="80"/>
      <c r="AS1488" s="78"/>
      <c r="AT1488" s="96"/>
      <c r="AU1488" s="97"/>
      <c r="AV1488" s="98"/>
      <c r="AW1488" s="99"/>
    </row>
    <row r="1489" spans="1:49">
      <c r="A1489" s="25"/>
      <c r="C1489" s="89"/>
      <c r="D1489" s="84"/>
      <c r="E1489" s="76"/>
      <c r="F1489" s="91"/>
      <c r="G1489" s="80"/>
      <c r="H1489" s="81"/>
      <c r="I1489" s="14"/>
      <c r="J1489" s="92"/>
      <c r="K1489" s="14"/>
      <c r="L1489" s="78"/>
      <c r="M1489" s="81"/>
      <c r="N1489" s="14"/>
      <c r="O1489" s="78"/>
      <c r="P1489" s="78"/>
      <c r="Q1489" s="93"/>
      <c r="R1489" s="80"/>
      <c r="S1489" s="80"/>
      <c r="T1489" s="69"/>
      <c r="U1489" s="78"/>
      <c r="V1489" s="69"/>
      <c r="W1489" s="80"/>
      <c r="X1489" s="80"/>
      <c r="Y1489" s="94"/>
      <c r="Z1489" s="80"/>
      <c r="AA1489" s="80"/>
      <c r="AB1489" s="80"/>
      <c r="AC1489" s="80"/>
      <c r="AD1489" s="69"/>
      <c r="AE1489" s="69"/>
      <c r="AF1489" s="69"/>
      <c r="AG1489" s="95"/>
      <c r="AH1489" s="93"/>
      <c r="AI1489" s="81"/>
      <c r="AJ1489" s="80"/>
      <c r="AK1489" s="80"/>
      <c r="AL1489" s="78"/>
      <c r="AM1489" s="80"/>
      <c r="AN1489" s="80"/>
      <c r="AO1489" s="80"/>
      <c r="AP1489" s="80"/>
      <c r="AQ1489" s="80"/>
      <c r="AR1489" s="80"/>
      <c r="AS1489" s="78"/>
      <c r="AT1489" s="96"/>
      <c r="AU1489" s="97"/>
      <c r="AV1489" s="98"/>
      <c r="AW1489" s="99"/>
    </row>
    <row r="1490" spans="1:49">
      <c r="A1490" s="25"/>
      <c r="C1490" s="89"/>
      <c r="D1490" s="84"/>
      <c r="E1490" s="76"/>
      <c r="F1490" s="91"/>
      <c r="G1490" s="80"/>
      <c r="H1490" s="81"/>
      <c r="I1490" s="14"/>
      <c r="J1490" s="92"/>
      <c r="K1490" s="14"/>
      <c r="L1490" s="78"/>
      <c r="M1490" s="81"/>
      <c r="N1490" s="14"/>
      <c r="O1490" s="78"/>
      <c r="P1490" s="78"/>
      <c r="Q1490" s="93"/>
      <c r="R1490" s="80"/>
      <c r="S1490" s="80"/>
      <c r="T1490" s="69"/>
      <c r="U1490" s="78"/>
      <c r="V1490" s="69"/>
      <c r="W1490" s="80"/>
      <c r="X1490" s="80"/>
      <c r="Y1490" s="94"/>
      <c r="Z1490" s="80"/>
      <c r="AA1490" s="80"/>
      <c r="AB1490" s="80"/>
      <c r="AC1490" s="80"/>
      <c r="AD1490" s="69"/>
      <c r="AE1490" s="69"/>
      <c r="AF1490" s="69"/>
      <c r="AG1490" s="95"/>
      <c r="AH1490" s="93"/>
      <c r="AI1490" s="81"/>
      <c r="AJ1490" s="80"/>
      <c r="AK1490" s="80"/>
      <c r="AL1490" s="78"/>
      <c r="AM1490" s="80"/>
      <c r="AN1490" s="80"/>
      <c r="AO1490" s="80"/>
      <c r="AP1490" s="80"/>
      <c r="AQ1490" s="80"/>
      <c r="AR1490" s="80"/>
      <c r="AS1490" s="78"/>
      <c r="AT1490" s="96"/>
      <c r="AU1490" s="97"/>
      <c r="AV1490" s="98"/>
      <c r="AW1490" s="99"/>
    </row>
    <row r="1491" spans="1:49">
      <c r="A1491" s="25"/>
      <c r="C1491" s="89"/>
      <c r="D1491" s="84"/>
      <c r="E1491" s="76"/>
      <c r="F1491" s="91"/>
      <c r="G1491" s="80"/>
      <c r="H1491" s="81"/>
      <c r="I1491" s="14"/>
      <c r="J1491" s="92"/>
      <c r="K1491" s="14"/>
      <c r="L1491" s="78"/>
      <c r="M1491" s="81"/>
      <c r="N1491" s="14"/>
      <c r="O1491" s="78"/>
      <c r="P1491" s="78"/>
      <c r="Q1491" s="93"/>
      <c r="R1491" s="80"/>
      <c r="S1491" s="80"/>
      <c r="T1491" s="69"/>
      <c r="U1491" s="78"/>
      <c r="V1491" s="69"/>
      <c r="W1491" s="80"/>
      <c r="X1491" s="80"/>
      <c r="Y1491" s="94"/>
      <c r="Z1491" s="80"/>
      <c r="AA1491" s="80"/>
      <c r="AB1491" s="80"/>
      <c r="AC1491" s="80"/>
      <c r="AD1491" s="69"/>
      <c r="AE1491" s="69"/>
      <c r="AF1491" s="69"/>
      <c r="AG1491" s="95"/>
      <c r="AH1491" s="93"/>
      <c r="AI1491" s="81"/>
      <c r="AJ1491" s="80"/>
      <c r="AK1491" s="80"/>
      <c r="AL1491" s="78"/>
      <c r="AM1491" s="80"/>
      <c r="AN1491" s="80"/>
      <c r="AO1491" s="80"/>
      <c r="AP1491" s="80"/>
      <c r="AQ1491" s="80"/>
      <c r="AR1491" s="80"/>
      <c r="AS1491" s="78"/>
      <c r="AT1491" s="96"/>
      <c r="AU1491" s="97"/>
      <c r="AV1491" s="98"/>
      <c r="AW1491" s="99"/>
    </row>
    <row r="1492" spans="1:49">
      <c r="A1492" s="25"/>
      <c r="C1492" s="89"/>
      <c r="D1492" s="84"/>
      <c r="E1492" s="76"/>
      <c r="F1492" s="91"/>
      <c r="G1492" s="80"/>
      <c r="H1492" s="81"/>
      <c r="I1492" s="14"/>
      <c r="J1492" s="92"/>
      <c r="K1492" s="14"/>
      <c r="L1492" s="78"/>
      <c r="M1492" s="81"/>
      <c r="N1492" s="14"/>
      <c r="O1492" s="78"/>
      <c r="P1492" s="78"/>
      <c r="Q1492" s="93"/>
      <c r="R1492" s="80"/>
      <c r="S1492" s="80"/>
      <c r="T1492" s="69"/>
      <c r="U1492" s="78"/>
      <c r="V1492" s="69"/>
      <c r="W1492" s="80"/>
      <c r="X1492" s="80"/>
      <c r="Y1492" s="94"/>
      <c r="Z1492" s="80"/>
      <c r="AA1492" s="80"/>
      <c r="AB1492" s="80"/>
      <c r="AC1492" s="80"/>
      <c r="AD1492" s="69"/>
      <c r="AE1492" s="69"/>
      <c r="AF1492" s="69"/>
      <c r="AG1492" s="95"/>
      <c r="AH1492" s="93"/>
      <c r="AI1492" s="81"/>
      <c r="AJ1492" s="80"/>
      <c r="AK1492" s="80"/>
      <c r="AL1492" s="78"/>
      <c r="AM1492" s="80"/>
      <c r="AN1492" s="80"/>
      <c r="AO1492" s="80"/>
      <c r="AP1492" s="80"/>
      <c r="AQ1492" s="80"/>
      <c r="AR1492" s="80"/>
      <c r="AS1492" s="78"/>
      <c r="AT1492" s="96"/>
      <c r="AU1492" s="97"/>
      <c r="AV1492" s="98"/>
      <c r="AW1492" s="99"/>
    </row>
    <row r="1493" spans="1:49">
      <c r="A1493" s="25"/>
      <c r="C1493" s="89"/>
      <c r="D1493" s="84"/>
      <c r="E1493" s="76"/>
      <c r="F1493" s="91"/>
      <c r="G1493" s="80"/>
      <c r="H1493" s="81"/>
      <c r="I1493" s="14"/>
      <c r="J1493" s="92"/>
      <c r="K1493" s="14"/>
      <c r="L1493" s="78"/>
      <c r="M1493" s="81"/>
      <c r="N1493" s="14"/>
      <c r="O1493" s="78"/>
      <c r="P1493" s="78"/>
      <c r="Q1493" s="93"/>
      <c r="R1493" s="80"/>
      <c r="S1493" s="80"/>
      <c r="T1493" s="69"/>
      <c r="U1493" s="78"/>
      <c r="V1493" s="69"/>
      <c r="W1493" s="80"/>
      <c r="X1493" s="80"/>
      <c r="Y1493" s="94"/>
      <c r="Z1493" s="80"/>
      <c r="AA1493" s="80"/>
      <c r="AB1493" s="80"/>
      <c r="AC1493" s="80"/>
      <c r="AD1493" s="69"/>
      <c r="AE1493" s="69"/>
      <c r="AF1493" s="69"/>
      <c r="AG1493" s="95"/>
      <c r="AH1493" s="93"/>
      <c r="AI1493" s="81"/>
      <c r="AJ1493" s="80"/>
      <c r="AK1493" s="80"/>
      <c r="AL1493" s="78"/>
      <c r="AM1493" s="80"/>
      <c r="AN1493" s="80"/>
      <c r="AO1493" s="80"/>
      <c r="AP1493" s="80"/>
      <c r="AQ1493" s="80"/>
      <c r="AR1493" s="80"/>
      <c r="AS1493" s="78"/>
      <c r="AT1493" s="96"/>
      <c r="AU1493" s="97"/>
      <c r="AV1493" s="98"/>
      <c r="AW1493" s="99"/>
    </row>
    <row r="1494" spans="1:49">
      <c r="A1494" s="25"/>
      <c r="C1494" s="89"/>
      <c r="D1494" s="84"/>
      <c r="E1494" s="76"/>
      <c r="F1494" s="91"/>
      <c r="G1494" s="80"/>
      <c r="H1494" s="81"/>
      <c r="I1494" s="14"/>
      <c r="J1494" s="92"/>
      <c r="K1494" s="14"/>
      <c r="L1494" s="78"/>
      <c r="M1494" s="81"/>
      <c r="N1494" s="14"/>
      <c r="O1494" s="78"/>
      <c r="P1494" s="78"/>
      <c r="Q1494" s="93"/>
      <c r="R1494" s="80"/>
      <c r="S1494" s="80"/>
      <c r="T1494" s="69"/>
      <c r="U1494" s="78"/>
      <c r="V1494" s="69"/>
      <c r="W1494" s="80"/>
      <c r="X1494" s="80"/>
      <c r="Y1494" s="94"/>
      <c r="Z1494" s="80"/>
      <c r="AA1494" s="80"/>
      <c r="AB1494" s="80"/>
      <c r="AC1494" s="80"/>
      <c r="AD1494" s="69"/>
      <c r="AE1494" s="69"/>
      <c r="AF1494" s="69"/>
      <c r="AG1494" s="95"/>
      <c r="AH1494" s="93"/>
      <c r="AI1494" s="81"/>
      <c r="AJ1494" s="80"/>
      <c r="AK1494" s="80"/>
      <c r="AL1494" s="78"/>
      <c r="AM1494" s="80"/>
      <c r="AN1494" s="80"/>
      <c r="AO1494" s="80"/>
      <c r="AP1494" s="80"/>
      <c r="AQ1494" s="80"/>
      <c r="AR1494" s="80"/>
      <c r="AS1494" s="78"/>
      <c r="AT1494" s="96"/>
      <c r="AU1494" s="97"/>
      <c r="AV1494" s="98"/>
      <c r="AW1494" s="99"/>
    </row>
    <row r="1495" spans="1:49">
      <c r="A1495" s="25"/>
      <c r="C1495" s="89"/>
      <c r="D1495" s="84"/>
      <c r="E1495" s="76"/>
      <c r="F1495" s="91"/>
      <c r="G1495" s="80"/>
      <c r="H1495" s="81"/>
      <c r="I1495" s="14"/>
      <c r="J1495" s="92"/>
      <c r="K1495" s="14"/>
      <c r="L1495" s="78"/>
      <c r="M1495" s="81"/>
      <c r="N1495" s="14"/>
      <c r="O1495" s="78"/>
      <c r="P1495" s="78"/>
      <c r="Q1495" s="93"/>
      <c r="R1495" s="80"/>
      <c r="S1495" s="80"/>
      <c r="T1495" s="69"/>
      <c r="U1495" s="78"/>
      <c r="V1495" s="69"/>
      <c r="W1495" s="80"/>
      <c r="X1495" s="80"/>
      <c r="Y1495" s="94"/>
      <c r="Z1495" s="80"/>
      <c r="AA1495" s="80"/>
      <c r="AB1495" s="80"/>
      <c r="AC1495" s="80"/>
      <c r="AD1495" s="69"/>
      <c r="AE1495" s="69"/>
      <c r="AF1495" s="69"/>
      <c r="AG1495" s="95"/>
      <c r="AH1495" s="93"/>
      <c r="AI1495" s="81"/>
      <c r="AJ1495" s="80"/>
      <c r="AK1495" s="80"/>
      <c r="AL1495" s="78"/>
      <c r="AM1495" s="80"/>
      <c r="AN1495" s="80"/>
      <c r="AO1495" s="80"/>
      <c r="AP1495" s="80"/>
      <c r="AQ1495" s="80"/>
      <c r="AR1495" s="80"/>
      <c r="AS1495" s="78"/>
      <c r="AT1495" s="96"/>
      <c r="AU1495" s="97"/>
      <c r="AV1495" s="98"/>
      <c r="AW1495" s="99"/>
    </row>
    <row r="1496" spans="1:49">
      <c r="A1496" s="25"/>
      <c r="C1496" s="89"/>
      <c r="D1496" s="84"/>
      <c r="E1496" s="76"/>
      <c r="F1496" s="91"/>
      <c r="G1496" s="80"/>
      <c r="H1496" s="81"/>
      <c r="I1496" s="14"/>
      <c r="J1496" s="92"/>
      <c r="K1496" s="14"/>
      <c r="L1496" s="78"/>
      <c r="M1496" s="81"/>
      <c r="N1496" s="14"/>
      <c r="O1496" s="78"/>
      <c r="P1496" s="78"/>
      <c r="Q1496" s="93"/>
      <c r="R1496" s="80"/>
      <c r="S1496" s="80"/>
      <c r="T1496" s="69"/>
      <c r="U1496" s="78"/>
      <c r="V1496" s="69"/>
      <c r="W1496" s="80"/>
      <c r="X1496" s="80"/>
      <c r="Y1496" s="94"/>
      <c r="Z1496" s="80"/>
      <c r="AA1496" s="80"/>
      <c r="AB1496" s="80"/>
      <c r="AC1496" s="80"/>
      <c r="AD1496" s="69"/>
      <c r="AE1496" s="69"/>
      <c r="AF1496" s="69"/>
      <c r="AG1496" s="95"/>
      <c r="AH1496" s="93"/>
      <c r="AI1496" s="81"/>
      <c r="AJ1496" s="80"/>
      <c r="AK1496" s="80"/>
      <c r="AL1496" s="78"/>
      <c r="AM1496" s="80"/>
      <c r="AN1496" s="80"/>
      <c r="AO1496" s="80"/>
      <c r="AP1496" s="80"/>
      <c r="AQ1496" s="80"/>
      <c r="AR1496" s="80"/>
      <c r="AS1496" s="78"/>
      <c r="AT1496" s="96"/>
      <c r="AU1496" s="97"/>
      <c r="AV1496" s="98"/>
      <c r="AW1496" s="99"/>
    </row>
    <row r="1497" spans="1:49">
      <c r="A1497" s="25"/>
      <c r="C1497" s="89"/>
      <c r="D1497" s="84"/>
      <c r="E1497" s="76"/>
      <c r="F1497" s="91"/>
      <c r="G1497" s="80"/>
      <c r="H1497" s="81"/>
      <c r="I1497" s="14"/>
      <c r="J1497" s="92"/>
      <c r="K1497" s="14"/>
      <c r="L1497" s="78"/>
      <c r="M1497" s="81"/>
      <c r="N1497" s="14"/>
      <c r="O1497" s="78"/>
      <c r="P1497" s="78"/>
      <c r="Q1497" s="93"/>
      <c r="R1497" s="80"/>
      <c r="S1497" s="80"/>
      <c r="T1497" s="69"/>
      <c r="U1497" s="78"/>
      <c r="V1497" s="69"/>
      <c r="W1497" s="80"/>
      <c r="X1497" s="80"/>
      <c r="Y1497" s="94"/>
      <c r="Z1497" s="80"/>
      <c r="AA1497" s="80"/>
      <c r="AB1497" s="80"/>
      <c r="AC1497" s="80"/>
      <c r="AD1497" s="69"/>
      <c r="AE1497" s="69"/>
      <c r="AF1497" s="69"/>
      <c r="AG1497" s="95"/>
      <c r="AH1497" s="93"/>
      <c r="AI1497" s="81"/>
      <c r="AJ1497" s="80"/>
      <c r="AK1497" s="80"/>
      <c r="AL1497" s="78"/>
      <c r="AM1497" s="80"/>
      <c r="AN1497" s="80"/>
      <c r="AO1497" s="80"/>
      <c r="AP1497" s="80"/>
      <c r="AQ1497" s="80"/>
      <c r="AR1497" s="80"/>
      <c r="AS1497" s="78"/>
      <c r="AT1497" s="96"/>
      <c r="AU1497" s="97"/>
      <c r="AV1497" s="98"/>
      <c r="AW1497" s="99"/>
    </row>
    <row r="1498" spans="1:49">
      <c r="A1498" s="25"/>
      <c r="C1498" s="89"/>
      <c r="D1498" s="84"/>
      <c r="E1498" s="76"/>
      <c r="F1498" s="91"/>
      <c r="G1498" s="80"/>
      <c r="H1498" s="81"/>
      <c r="I1498" s="14"/>
      <c r="J1498" s="92"/>
      <c r="K1498" s="14"/>
      <c r="L1498" s="78"/>
      <c r="M1498" s="81"/>
      <c r="N1498" s="14"/>
      <c r="O1498" s="78"/>
      <c r="P1498" s="78"/>
      <c r="Q1498" s="93"/>
      <c r="R1498" s="80"/>
      <c r="S1498" s="80"/>
      <c r="T1498" s="69"/>
      <c r="U1498" s="78"/>
      <c r="V1498" s="69"/>
      <c r="W1498" s="80"/>
      <c r="X1498" s="80"/>
      <c r="Y1498" s="94"/>
      <c r="Z1498" s="80"/>
      <c r="AA1498" s="80"/>
      <c r="AB1498" s="80"/>
      <c r="AC1498" s="80"/>
      <c r="AD1498" s="69"/>
      <c r="AE1498" s="69"/>
      <c r="AF1498" s="69"/>
      <c r="AG1498" s="95"/>
      <c r="AH1498" s="93"/>
      <c r="AI1498" s="81"/>
      <c r="AJ1498" s="80"/>
      <c r="AK1498" s="80"/>
      <c r="AL1498" s="78"/>
      <c r="AM1498" s="80"/>
      <c r="AN1498" s="80"/>
      <c r="AO1498" s="80"/>
      <c r="AP1498" s="80"/>
      <c r="AQ1498" s="80"/>
      <c r="AR1498" s="80"/>
      <c r="AS1498" s="78"/>
      <c r="AT1498" s="96"/>
      <c r="AU1498" s="97"/>
      <c r="AV1498" s="98"/>
      <c r="AW1498" s="99"/>
    </row>
    <row r="1499" spans="1:49">
      <c r="A1499" s="25"/>
      <c r="C1499" s="89"/>
      <c r="D1499" s="84"/>
      <c r="E1499" s="76"/>
      <c r="F1499" s="91"/>
      <c r="G1499" s="80"/>
      <c r="H1499" s="81"/>
      <c r="I1499" s="14"/>
      <c r="J1499" s="92"/>
      <c r="K1499" s="14"/>
      <c r="L1499" s="78"/>
      <c r="M1499" s="81"/>
      <c r="N1499" s="14"/>
      <c r="O1499" s="78"/>
      <c r="P1499" s="78"/>
      <c r="Q1499" s="93"/>
      <c r="R1499" s="80"/>
      <c r="S1499" s="80"/>
      <c r="T1499" s="69"/>
      <c r="U1499" s="78"/>
      <c r="V1499" s="69"/>
      <c r="W1499" s="80"/>
      <c r="X1499" s="80"/>
      <c r="Y1499" s="94"/>
      <c r="Z1499" s="80"/>
      <c r="AA1499" s="80"/>
      <c r="AB1499" s="80"/>
      <c r="AC1499" s="80"/>
      <c r="AD1499" s="69"/>
      <c r="AE1499" s="69"/>
      <c r="AF1499" s="69"/>
      <c r="AG1499" s="95"/>
      <c r="AH1499" s="93"/>
      <c r="AI1499" s="81"/>
      <c r="AJ1499" s="80"/>
      <c r="AK1499" s="80"/>
      <c r="AL1499" s="78"/>
      <c r="AM1499" s="80"/>
      <c r="AN1499" s="80"/>
      <c r="AO1499" s="80"/>
      <c r="AP1499" s="80"/>
      <c r="AQ1499" s="80"/>
      <c r="AR1499" s="80"/>
      <c r="AS1499" s="78"/>
      <c r="AT1499" s="96"/>
      <c r="AU1499" s="97"/>
      <c r="AV1499" s="98"/>
      <c r="AW1499" s="99"/>
    </row>
    <row r="1500" spans="1:49">
      <c r="A1500" s="25"/>
      <c r="C1500" s="89"/>
      <c r="D1500" s="84"/>
      <c r="E1500" s="76"/>
      <c r="F1500" s="91"/>
      <c r="G1500" s="80"/>
      <c r="H1500" s="81"/>
      <c r="I1500" s="14"/>
      <c r="J1500" s="92"/>
      <c r="K1500" s="14"/>
      <c r="L1500" s="78"/>
      <c r="M1500" s="81"/>
      <c r="N1500" s="14"/>
      <c r="O1500" s="78"/>
      <c r="P1500" s="78"/>
      <c r="Q1500" s="93"/>
      <c r="R1500" s="80"/>
      <c r="S1500" s="80"/>
      <c r="T1500" s="69"/>
      <c r="U1500" s="78"/>
      <c r="V1500" s="69"/>
      <c r="W1500" s="80"/>
      <c r="X1500" s="80"/>
      <c r="Y1500" s="94"/>
      <c r="Z1500" s="80"/>
      <c r="AA1500" s="80"/>
      <c r="AB1500" s="80"/>
      <c r="AC1500" s="80"/>
      <c r="AD1500" s="69"/>
      <c r="AE1500" s="69"/>
      <c r="AF1500" s="69"/>
      <c r="AG1500" s="95"/>
      <c r="AH1500" s="93"/>
      <c r="AI1500" s="81"/>
      <c r="AJ1500" s="80"/>
      <c r="AK1500" s="80"/>
      <c r="AL1500" s="78"/>
      <c r="AM1500" s="80"/>
      <c r="AN1500" s="80"/>
      <c r="AO1500" s="80"/>
      <c r="AP1500" s="80"/>
      <c r="AQ1500" s="80"/>
      <c r="AR1500" s="80"/>
      <c r="AS1500" s="78"/>
      <c r="AT1500" s="96"/>
      <c r="AU1500" s="97"/>
      <c r="AV1500" s="98"/>
      <c r="AW1500" s="99"/>
    </row>
    <row r="1501" spans="1:49">
      <c r="A1501" s="25"/>
      <c r="C1501" s="89"/>
      <c r="D1501" s="84"/>
      <c r="E1501" s="76"/>
      <c r="F1501" s="91"/>
      <c r="G1501" s="80"/>
      <c r="H1501" s="81"/>
      <c r="I1501" s="14"/>
      <c r="J1501" s="92"/>
      <c r="K1501" s="14"/>
      <c r="L1501" s="78"/>
      <c r="M1501" s="81"/>
      <c r="N1501" s="14"/>
      <c r="O1501" s="78"/>
      <c r="P1501" s="78"/>
      <c r="Q1501" s="93"/>
      <c r="R1501" s="80"/>
      <c r="S1501" s="80"/>
      <c r="T1501" s="69"/>
      <c r="U1501" s="78"/>
      <c r="V1501" s="69"/>
      <c r="W1501" s="80"/>
      <c r="X1501" s="80"/>
      <c r="Y1501" s="94"/>
      <c r="Z1501" s="80"/>
      <c r="AA1501" s="80"/>
      <c r="AB1501" s="80"/>
      <c r="AC1501" s="80"/>
      <c r="AD1501" s="69"/>
      <c r="AE1501" s="69"/>
      <c r="AF1501" s="69"/>
      <c r="AG1501" s="95"/>
      <c r="AH1501" s="93"/>
      <c r="AI1501" s="81"/>
      <c r="AJ1501" s="80"/>
      <c r="AK1501" s="80"/>
      <c r="AL1501" s="78"/>
      <c r="AM1501" s="80"/>
      <c r="AN1501" s="80"/>
      <c r="AO1501" s="80"/>
      <c r="AP1501" s="80"/>
      <c r="AQ1501" s="80"/>
      <c r="AR1501" s="80"/>
      <c r="AS1501" s="78"/>
      <c r="AT1501" s="96"/>
      <c r="AU1501" s="97"/>
      <c r="AV1501" s="98"/>
      <c r="AW1501" s="99"/>
    </row>
    <row r="1502" spans="1:49">
      <c r="A1502" s="25"/>
      <c r="C1502" s="89"/>
      <c r="D1502" s="84"/>
      <c r="E1502" s="76"/>
      <c r="F1502" s="91"/>
      <c r="G1502" s="80"/>
      <c r="H1502" s="81"/>
      <c r="I1502" s="14"/>
      <c r="J1502" s="92"/>
      <c r="K1502" s="14"/>
      <c r="L1502" s="78"/>
      <c r="M1502" s="81"/>
      <c r="N1502" s="14"/>
      <c r="O1502" s="78"/>
      <c r="P1502" s="78"/>
      <c r="Q1502" s="93"/>
      <c r="R1502" s="80"/>
      <c r="S1502" s="80"/>
      <c r="T1502" s="69"/>
      <c r="U1502" s="78"/>
      <c r="V1502" s="69"/>
      <c r="W1502" s="80"/>
      <c r="X1502" s="80"/>
      <c r="Y1502" s="94"/>
      <c r="Z1502" s="80"/>
      <c r="AA1502" s="80"/>
      <c r="AB1502" s="80"/>
      <c r="AC1502" s="80"/>
      <c r="AD1502" s="69"/>
      <c r="AE1502" s="69"/>
      <c r="AF1502" s="69"/>
      <c r="AG1502" s="95"/>
      <c r="AH1502" s="93"/>
      <c r="AI1502" s="81"/>
      <c r="AJ1502" s="80"/>
      <c r="AK1502" s="80"/>
      <c r="AL1502" s="78"/>
      <c r="AM1502" s="80"/>
      <c r="AN1502" s="80"/>
      <c r="AO1502" s="80"/>
      <c r="AP1502" s="80"/>
      <c r="AQ1502" s="80"/>
      <c r="AR1502" s="80"/>
      <c r="AS1502" s="78"/>
      <c r="AT1502" s="96"/>
      <c r="AU1502" s="97"/>
      <c r="AV1502" s="98"/>
      <c r="AW1502" s="99"/>
    </row>
    <row r="1503" spans="1:49">
      <c r="A1503" s="25"/>
      <c r="C1503" s="89"/>
      <c r="D1503" s="84"/>
      <c r="E1503" s="76"/>
      <c r="F1503" s="91"/>
      <c r="G1503" s="80"/>
      <c r="H1503" s="81"/>
      <c r="I1503" s="14"/>
      <c r="J1503" s="92"/>
      <c r="K1503" s="14"/>
      <c r="L1503" s="78"/>
      <c r="M1503" s="81"/>
      <c r="N1503" s="14"/>
      <c r="O1503" s="78"/>
      <c r="P1503" s="78"/>
      <c r="Q1503" s="93"/>
      <c r="R1503" s="80"/>
      <c r="S1503" s="80"/>
      <c r="T1503" s="69"/>
      <c r="U1503" s="78"/>
      <c r="V1503" s="69"/>
      <c r="W1503" s="80"/>
      <c r="X1503" s="80"/>
      <c r="Y1503" s="94"/>
      <c r="Z1503" s="80"/>
      <c r="AA1503" s="80"/>
      <c r="AB1503" s="80"/>
      <c r="AC1503" s="80"/>
      <c r="AD1503" s="69"/>
      <c r="AE1503" s="69"/>
      <c r="AF1503" s="69"/>
      <c r="AG1503" s="95"/>
      <c r="AH1503" s="93"/>
      <c r="AI1503" s="81"/>
      <c r="AJ1503" s="80"/>
      <c r="AK1503" s="80"/>
      <c r="AL1503" s="78"/>
      <c r="AM1503" s="80"/>
      <c r="AN1503" s="80"/>
      <c r="AO1503" s="80"/>
      <c r="AP1503" s="80"/>
      <c r="AQ1503" s="80"/>
      <c r="AR1503" s="80"/>
      <c r="AS1503" s="78"/>
      <c r="AT1503" s="96"/>
      <c r="AU1503" s="97"/>
      <c r="AV1503" s="98"/>
      <c r="AW1503" s="99"/>
    </row>
    <row r="1504" spans="1:49">
      <c r="A1504" s="25"/>
      <c r="C1504" s="89"/>
      <c r="D1504" s="84"/>
      <c r="E1504" s="76"/>
      <c r="F1504" s="91"/>
      <c r="G1504" s="80"/>
      <c r="H1504" s="81"/>
      <c r="I1504" s="14"/>
      <c r="J1504" s="92"/>
      <c r="K1504" s="14"/>
      <c r="L1504" s="78"/>
      <c r="M1504" s="81"/>
      <c r="N1504" s="14"/>
      <c r="O1504" s="78"/>
      <c r="P1504" s="78"/>
      <c r="Q1504" s="93"/>
      <c r="R1504" s="80"/>
      <c r="S1504" s="80"/>
      <c r="T1504" s="69"/>
      <c r="U1504" s="78"/>
      <c r="V1504" s="69"/>
      <c r="W1504" s="80"/>
      <c r="X1504" s="80"/>
      <c r="Y1504" s="94"/>
      <c r="Z1504" s="80"/>
      <c r="AA1504" s="80"/>
      <c r="AB1504" s="80"/>
      <c r="AC1504" s="80"/>
      <c r="AD1504" s="69"/>
      <c r="AE1504" s="69"/>
      <c r="AF1504" s="69"/>
      <c r="AG1504" s="95"/>
      <c r="AH1504" s="93"/>
      <c r="AI1504" s="81"/>
      <c r="AJ1504" s="80"/>
      <c r="AK1504" s="80"/>
      <c r="AL1504" s="78"/>
      <c r="AM1504" s="80"/>
      <c r="AN1504" s="80"/>
      <c r="AO1504" s="80"/>
      <c r="AP1504" s="80"/>
      <c r="AQ1504" s="80"/>
      <c r="AR1504" s="80"/>
      <c r="AS1504" s="78"/>
      <c r="AT1504" s="96"/>
      <c r="AU1504" s="97"/>
      <c r="AV1504" s="98"/>
      <c r="AW1504" s="99"/>
    </row>
    <row r="1505" spans="1:49">
      <c r="A1505" s="25"/>
      <c r="C1505" s="89"/>
      <c r="D1505" s="84"/>
      <c r="E1505" s="76"/>
      <c r="F1505" s="91"/>
      <c r="G1505" s="80"/>
      <c r="H1505" s="81"/>
      <c r="I1505" s="14"/>
      <c r="J1505" s="92"/>
      <c r="K1505" s="14"/>
      <c r="L1505" s="78"/>
      <c r="M1505" s="81"/>
      <c r="N1505" s="14"/>
      <c r="O1505" s="78"/>
      <c r="P1505" s="78"/>
      <c r="Q1505" s="93"/>
      <c r="R1505" s="80"/>
      <c r="S1505" s="80"/>
      <c r="T1505" s="69"/>
      <c r="U1505" s="78"/>
      <c r="V1505" s="69"/>
      <c r="W1505" s="80"/>
      <c r="X1505" s="80"/>
      <c r="Y1505" s="94"/>
      <c r="Z1505" s="80"/>
      <c r="AA1505" s="80"/>
      <c r="AB1505" s="80"/>
      <c r="AC1505" s="80"/>
      <c r="AD1505" s="69"/>
      <c r="AE1505" s="69"/>
      <c r="AF1505" s="69"/>
      <c r="AG1505" s="95"/>
      <c r="AH1505" s="93"/>
      <c r="AI1505" s="81"/>
      <c r="AJ1505" s="80"/>
      <c r="AK1505" s="80"/>
      <c r="AL1505" s="78"/>
      <c r="AM1505" s="80"/>
      <c r="AN1505" s="80"/>
      <c r="AO1505" s="80"/>
      <c r="AP1505" s="80"/>
      <c r="AQ1505" s="80"/>
      <c r="AR1505" s="80"/>
      <c r="AS1505" s="78"/>
      <c r="AT1505" s="96"/>
      <c r="AU1505" s="97"/>
      <c r="AV1505" s="98"/>
      <c r="AW1505" s="99"/>
    </row>
    <row r="1506" spans="1:49">
      <c r="A1506" s="25"/>
      <c r="C1506" s="89"/>
      <c r="D1506" s="84"/>
      <c r="E1506" s="76"/>
      <c r="F1506" s="91"/>
      <c r="G1506" s="80"/>
      <c r="H1506" s="81"/>
      <c r="I1506" s="14"/>
      <c r="J1506" s="92"/>
      <c r="K1506" s="14"/>
      <c r="L1506" s="78"/>
      <c r="M1506" s="81"/>
      <c r="N1506" s="14"/>
      <c r="O1506" s="78"/>
      <c r="P1506" s="78"/>
      <c r="Q1506" s="93"/>
      <c r="R1506" s="80"/>
      <c r="S1506" s="80"/>
      <c r="T1506" s="69"/>
      <c r="U1506" s="78"/>
      <c r="V1506" s="69"/>
      <c r="W1506" s="80"/>
      <c r="X1506" s="80"/>
      <c r="Y1506" s="94"/>
      <c r="Z1506" s="80"/>
      <c r="AA1506" s="80"/>
      <c r="AB1506" s="80"/>
      <c r="AC1506" s="80"/>
      <c r="AD1506" s="69"/>
      <c r="AE1506" s="69"/>
      <c r="AF1506" s="69"/>
      <c r="AG1506" s="95"/>
      <c r="AH1506" s="93"/>
      <c r="AI1506" s="81"/>
      <c r="AJ1506" s="80"/>
      <c r="AK1506" s="80"/>
      <c r="AL1506" s="78"/>
      <c r="AM1506" s="80"/>
      <c r="AN1506" s="80"/>
      <c r="AO1506" s="80"/>
      <c r="AP1506" s="80"/>
      <c r="AQ1506" s="80"/>
      <c r="AR1506" s="80"/>
      <c r="AS1506" s="78"/>
      <c r="AT1506" s="96"/>
      <c r="AU1506" s="97"/>
      <c r="AV1506" s="98"/>
      <c r="AW1506" s="99"/>
    </row>
    <row r="1507" spans="1:49">
      <c r="A1507" s="25"/>
      <c r="C1507" s="89"/>
      <c r="D1507" s="84"/>
      <c r="E1507" s="76"/>
      <c r="F1507" s="91"/>
      <c r="G1507" s="80"/>
      <c r="H1507" s="81"/>
      <c r="I1507" s="14"/>
      <c r="J1507" s="92"/>
      <c r="K1507" s="14"/>
      <c r="L1507" s="78"/>
      <c r="M1507" s="81"/>
      <c r="N1507" s="14"/>
      <c r="O1507" s="78"/>
      <c r="P1507" s="78"/>
      <c r="Q1507" s="93"/>
      <c r="R1507" s="80"/>
      <c r="S1507" s="80"/>
      <c r="T1507" s="69"/>
      <c r="U1507" s="78"/>
      <c r="V1507" s="69"/>
      <c r="W1507" s="80"/>
      <c r="X1507" s="80"/>
      <c r="Y1507" s="94"/>
      <c r="Z1507" s="80"/>
      <c r="AA1507" s="80"/>
      <c r="AB1507" s="80"/>
      <c r="AC1507" s="80"/>
      <c r="AD1507" s="69"/>
      <c r="AE1507" s="69"/>
      <c r="AF1507" s="69"/>
      <c r="AG1507" s="95"/>
      <c r="AH1507" s="93"/>
      <c r="AI1507" s="81"/>
      <c r="AJ1507" s="80"/>
      <c r="AK1507" s="80"/>
      <c r="AL1507" s="78"/>
      <c r="AM1507" s="80"/>
      <c r="AN1507" s="80"/>
      <c r="AO1507" s="80"/>
      <c r="AP1507" s="80"/>
      <c r="AQ1507" s="80"/>
      <c r="AR1507" s="80"/>
      <c r="AS1507" s="78"/>
      <c r="AT1507" s="96"/>
      <c r="AU1507" s="97"/>
      <c r="AV1507" s="98"/>
      <c r="AW1507" s="99"/>
    </row>
    <row r="1508" spans="1:49">
      <c r="A1508" s="25"/>
      <c r="C1508" s="89"/>
      <c r="D1508" s="84"/>
      <c r="E1508" s="76"/>
      <c r="F1508" s="91"/>
      <c r="G1508" s="80"/>
      <c r="H1508" s="81"/>
      <c r="I1508" s="14"/>
      <c r="J1508" s="92"/>
      <c r="K1508" s="14"/>
      <c r="L1508" s="78"/>
      <c r="M1508" s="81"/>
      <c r="N1508" s="14"/>
      <c r="O1508" s="78"/>
      <c r="P1508" s="78"/>
      <c r="Q1508" s="93"/>
      <c r="R1508" s="80"/>
      <c r="S1508" s="80"/>
      <c r="T1508" s="69"/>
      <c r="U1508" s="78"/>
      <c r="V1508" s="69"/>
      <c r="W1508" s="80"/>
      <c r="X1508" s="80"/>
      <c r="Y1508" s="94"/>
      <c r="Z1508" s="80"/>
      <c r="AA1508" s="80"/>
      <c r="AB1508" s="80"/>
      <c r="AC1508" s="80"/>
      <c r="AD1508" s="69"/>
      <c r="AE1508" s="69"/>
      <c r="AF1508" s="69"/>
      <c r="AG1508" s="95"/>
      <c r="AH1508" s="93"/>
      <c r="AI1508" s="81"/>
      <c r="AJ1508" s="80"/>
      <c r="AK1508" s="80"/>
      <c r="AL1508" s="78"/>
      <c r="AM1508" s="80"/>
      <c r="AN1508" s="80"/>
      <c r="AO1508" s="80"/>
      <c r="AP1508" s="80"/>
      <c r="AQ1508" s="80"/>
      <c r="AR1508" s="80"/>
      <c r="AS1508" s="78"/>
      <c r="AT1508" s="96"/>
      <c r="AU1508" s="97"/>
      <c r="AV1508" s="98"/>
      <c r="AW1508" s="99"/>
    </row>
    <row r="1509" spans="1:49">
      <c r="A1509" s="25"/>
      <c r="C1509" s="89"/>
      <c r="D1509" s="84"/>
      <c r="E1509" s="76"/>
      <c r="F1509" s="91"/>
      <c r="G1509" s="80"/>
      <c r="H1509" s="81"/>
      <c r="I1509" s="14"/>
      <c r="J1509" s="92"/>
      <c r="K1509" s="14"/>
      <c r="L1509" s="78"/>
      <c r="M1509" s="81"/>
      <c r="N1509" s="14"/>
      <c r="O1509" s="78"/>
      <c r="P1509" s="78"/>
      <c r="Q1509" s="93"/>
      <c r="R1509" s="80"/>
      <c r="S1509" s="80"/>
      <c r="T1509" s="69"/>
      <c r="U1509" s="78"/>
      <c r="V1509" s="69"/>
      <c r="W1509" s="80"/>
      <c r="X1509" s="80"/>
      <c r="Y1509" s="94"/>
      <c r="Z1509" s="80"/>
      <c r="AA1509" s="80"/>
      <c r="AB1509" s="80"/>
      <c r="AC1509" s="80"/>
      <c r="AD1509" s="69"/>
      <c r="AE1509" s="69"/>
      <c r="AF1509" s="69"/>
      <c r="AG1509" s="95"/>
      <c r="AH1509" s="93"/>
      <c r="AI1509" s="81"/>
      <c r="AJ1509" s="80"/>
      <c r="AK1509" s="80"/>
      <c r="AL1509" s="78"/>
      <c r="AM1509" s="80"/>
      <c r="AN1509" s="80"/>
      <c r="AO1509" s="80"/>
      <c r="AP1509" s="80"/>
      <c r="AQ1509" s="80"/>
      <c r="AR1509" s="80"/>
      <c r="AS1509" s="78"/>
      <c r="AT1509" s="96"/>
      <c r="AU1509" s="97"/>
      <c r="AV1509" s="98"/>
      <c r="AW1509" s="99"/>
    </row>
    <row r="1510" spans="1:49">
      <c r="A1510" s="25"/>
      <c r="C1510" s="89"/>
      <c r="D1510" s="84"/>
      <c r="E1510" s="76"/>
      <c r="F1510" s="91"/>
      <c r="G1510" s="80"/>
      <c r="H1510" s="81"/>
      <c r="I1510" s="14"/>
      <c r="J1510" s="92"/>
      <c r="K1510" s="14"/>
      <c r="L1510" s="78"/>
      <c r="M1510" s="81"/>
      <c r="N1510" s="14"/>
      <c r="O1510" s="78"/>
      <c r="P1510" s="78"/>
      <c r="Q1510" s="93"/>
      <c r="R1510" s="80"/>
      <c r="S1510" s="80"/>
      <c r="T1510" s="69"/>
      <c r="U1510" s="78"/>
      <c r="V1510" s="69"/>
      <c r="W1510" s="80"/>
      <c r="X1510" s="80"/>
      <c r="Y1510" s="94"/>
      <c r="Z1510" s="80"/>
      <c r="AA1510" s="80"/>
      <c r="AB1510" s="80"/>
      <c r="AC1510" s="80"/>
      <c r="AD1510" s="69"/>
      <c r="AE1510" s="69"/>
      <c r="AF1510" s="69"/>
      <c r="AG1510" s="95"/>
      <c r="AH1510" s="93"/>
      <c r="AI1510" s="81"/>
      <c r="AJ1510" s="80"/>
      <c r="AK1510" s="80"/>
      <c r="AL1510" s="78"/>
      <c r="AM1510" s="80"/>
      <c r="AN1510" s="80"/>
      <c r="AO1510" s="80"/>
      <c r="AP1510" s="80"/>
      <c r="AQ1510" s="80"/>
      <c r="AR1510" s="80"/>
      <c r="AS1510" s="78"/>
      <c r="AT1510" s="96"/>
      <c r="AU1510" s="97"/>
      <c r="AV1510" s="98"/>
      <c r="AW1510" s="99"/>
    </row>
    <row r="1511" spans="1:49">
      <c r="A1511" s="25"/>
      <c r="C1511" s="89"/>
      <c r="D1511" s="84"/>
      <c r="E1511" s="76"/>
      <c r="F1511" s="91"/>
      <c r="G1511" s="80"/>
      <c r="H1511" s="81"/>
      <c r="I1511" s="14"/>
      <c r="J1511" s="92"/>
      <c r="K1511" s="14"/>
      <c r="L1511" s="78"/>
      <c r="M1511" s="81"/>
      <c r="N1511" s="14"/>
      <c r="O1511" s="78"/>
      <c r="P1511" s="78"/>
      <c r="Q1511" s="93"/>
      <c r="R1511" s="80"/>
      <c r="S1511" s="80"/>
      <c r="T1511" s="69"/>
      <c r="U1511" s="78"/>
      <c r="V1511" s="69"/>
      <c r="W1511" s="80"/>
      <c r="X1511" s="80"/>
      <c r="Y1511" s="94"/>
      <c r="Z1511" s="80"/>
      <c r="AA1511" s="80"/>
      <c r="AB1511" s="80"/>
      <c r="AC1511" s="80"/>
      <c r="AD1511" s="69"/>
      <c r="AE1511" s="69"/>
      <c r="AF1511" s="69"/>
      <c r="AG1511" s="95"/>
      <c r="AH1511" s="93"/>
      <c r="AI1511" s="81"/>
      <c r="AJ1511" s="80"/>
      <c r="AK1511" s="80"/>
      <c r="AL1511" s="78"/>
      <c r="AM1511" s="80"/>
      <c r="AN1511" s="80"/>
      <c r="AO1511" s="80"/>
      <c r="AP1511" s="80"/>
      <c r="AQ1511" s="80"/>
      <c r="AR1511" s="80"/>
      <c r="AS1511" s="78"/>
      <c r="AT1511" s="96"/>
      <c r="AU1511" s="97"/>
      <c r="AV1511" s="98"/>
      <c r="AW1511" s="99"/>
    </row>
    <row r="1512" spans="1:49">
      <c r="A1512" s="25"/>
      <c r="C1512" s="89"/>
      <c r="D1512" s="84"/>
      <c r="E1512" s="76"/>
      <c r="F1512" s="91"/>
      <c r="G1512" s="80"/>
      <c r="H1512" s="81"/>
      <c r="I1512" s="14"/>
      <c r="J1512" s="92"/>
      <c r="K1512" s="14"/>
      <c r="L1512" s="78"/>
      <c r="M1512" s="81"/>
      <c r="N1512" s="14"/>
      <c r="O1512" s="78"/>
      <c r="P1512" s="78"/>
      <c r="Q1512" s="93"/>
      <c r="R1512" s="80"/>
      <c r="S1512" s="80"/>
      <c r="T1512" s="69"/>
      <c r="U1512" s="78"/>
      <c r="V1512" s="69"/>
      <c r="W1512" s="80"/>
      <c r="X1512" s="80"/>
      <c r="Y1512" s="94"/>
      <c r="Z1512" s="80"/>
      <c r="AA1512" s="80"/>
      <c r="AB1512" s="80"/>
      <c r="AC1512" s="80"/>
      <c r="AD1512" s="69"/>
      <c r="AE1512" s="69"/>
      <c r="AF1512" s="69"/>
      <c r="AG1512" s="95"/>
      <c r="AH1512" s="93"/>
      <c r="AI1512" s="81"/>
      <c r="AJ1512" s="80"/>
      <c r="AK1512" s="80"/>
      <c r="AL1512" s="78"/>
      <c r="AM1512" s="80"/>
      <c r="AN1512" s="80"/>
      <c r="AO1512" s="80"/>
      <c r="AP1512" s="80"/>
      <c r="AQ1512" s="80"/>
      <c r="AR1512" s="80"/>
      <c r="AS1512" s="78"/>
      <c r="AT1512" s="96"/>
      <c r="AU1512" s="97"/>
      <c r="AV1512" s="98"/>
      <c r="AW1512" s="99"/>
    </row>
    <row r="1513" spans="1:49">
      <c r="A1513" s="25"/>
      <c r="C1513" s="89"/>
      <c r="D1513" s="84"/>
      <c r="E1513" s="76"/>
      <c r="F1513" s="91"/>
      <c r="G1513" s="80"/>
      <c r="H1513" s="81"/>
      <c r="I1513" s="14"/>
      <c r="J1513" s="92"/>
      <c r="K1513" s="14"/>
      <c r="L1513" s="78"/>
      <c r="M1513" s="81"/>
      <c r="N1513" s="14"/>
      <c r="O1513" s="78"/>
      <c r="P1513" s="78"/>
      <c r="Q1513" s="93"/>
      <c r="R1513" s="80"/>
      <c r="S1513" s="80"/>
      <c r="T1513" s="69"/>
      <c r="U1513" s="78"/>
      <c r="V1513" s="69"/>
      <c r="W1513" s="80"/>
      <c r="X1513" s="80"/>
      <c r="Y1513" s="94"/>
      <c r="Z1513" s="80"/>
      <c r="AA1513" s="80"/>
      <c r="AB1513" s="80"/>
      <c r="AC1513" s="80"/>
      <c r="AD1513" s="69"/>
      <c r="AE1513" s="69"/>
      <c r="AF1513" s="69"/>
      <c r="AG1513" s="95"/>
      <c r="AH1513" s="93"/>
      <c r="AI1513" s="81"/>
      <c r="AJ1513" s="80"/>
      <c r="AK1513" s="80"/>
      <c r="AL1513" s="78"/>
      <c r="AM1513" s="80"/>
      <c r="AN1513" s="80"/>
      <c r="AO1513" s="80"/>
      <c r="AP1513" s="80"/>
      <c r="AQ1513" s="80"/>
      <c r="AR1513" s="80"/>
      <c r="AS1513" s="78"/>
      <c r="AT1513" s="96"/>
      <c r="AU1513" s="97"/>
      <c r="AV1513" s="98"/>
      <c r="AW1513" s="99"/>
    </row>
    <row r="1514" spans="1:49">
      <c r="A1514" s="25"/>
      <c r="C1514" s="89"/>
      <c r="D1514" s="84"/>
      <c r="E1514" s="76"/>
      <c r="F1514" s="91"/>
      <c r="G1514" s="80"/>
      <c r="H1514" s="81"/>
      <c r="I1514" s="14"/>
      <c r="J1514" s="92"/>
      <c r="K1514" s="14"/>
      <c r="L1514" s="78"/>
      <c r="M1514" s="81"/>
      <c r="N1514" s="14"/>
      <c r="O1514" s="78"/>
      <c r="P1514" s="78"/>
      <c r="Q1514" s="93"/>
      <c r="R1514" s="80"/>
      <c r="S1514" s="80"/>
      <c r="T1514" s="69"/>
      <c r="U1514" s="78"/>
      <c r="V1514" s="69"/>
      <c r="W1514" s="80"/>
      <c r="X1514" s="80"/>
      <c r="Y1514" s="94"/>
      <c r="Z1514" s="80"/>
      <c r="AA1514" s="80"/>
      <c r="AB1514" s="80"/>
      <c r="AC1514" s="80"/>
      <c r="AD1514" s="69"/>
      <c r="AE1514" s="69"/>
      <c r="AF1514" s="69"/>
      <c r="AG1514" s="95"/>
      <c r="AH1514" s="93"/>
      <c r="AI1514" s="81"/>
      <c r="AJ1514" s="80"/>
      <c r="AK1514" s="80"/>
      <c r="AL1514" s="78"/>
      <c r="AM1514" s="80"/>
      <c r="AN1514" s="80"/>
      <c r="AO1514" s="80"/>
      <c r="AP1514" s="80"/>
      <c r="AQ1514" s="80"/>
      <c r="AR1514" s="80"/>
      <c r="AS1514" s="78"/>
      <c r="AT1514" s="96"/>
      <c r="AU1514" s="97"/>
      <c r="AV1514" s="98"/>
      <c r="AW1514" s="99"/>
    </row>
    <row r="1515" spans="1:49">
      <c r="A1515" s="25"/>
      <c r="C1515" s="89"/>
      <c r="D1515" s="84"/>
      <c r="E1515" s="76"/>
      <c r="F1515" s="91"/>
      <c r="G1515" s="80"/>
      <c r="H1515" s="81"/>
      <c r="I1515" s="14"/>
      <c r="J1515" s="92"/>
      <c r="K1515" s="14"/>
      <c r="L1515" s="78"/>
      <c r="M1515" s="81"/>
      <c r="N1515" s="14"/>
      <c r="O1515" s="78"/>
      <c r="P1515" s="78"/>
      <c r="Q1515" s="93"/>
      <c r="R1515" s="80"/>
      <c r="S1515" s="80"/>
      <c r="T1515" s="69"/>
      <c r="U1515" s="78"/>
      <c r="V1515" s="69"/>
      <c r="W1515" s="80"/>
      <c r="X1515" s="80"/>
      <c r="Y1515" s="94"/>
      <c r="Z1515" s="80"/>
      <c r="AA1515" s="80"/>
      <c r="AB1515" s="80"/>
      <c r="AC1515" s="80"/>
      <c r="AD1515" s="69"/>
      <c r="AE1515" s="69"/>
      <c r="AF1515" s="69"/>
      <c r="AG1515" s="95"/>
      <c r="AH1515" s="93"/>
      <c r="AI1515" s="81"/>
      <c r="AJ1515" s="80"/>
      <c r="AK1515" s="80"/>
      <c r="AL1515" s="78"/>
      <c r="AM1515" s="80"/>
      <c r="AN1515" s="80"/>
      <c r="AO1515" s="80"/>
      <c r="AP1515" s="80"/>
      <c r="AQ1515" s="80"/>
      <c r="AR1515" s="80"/>
      <c r="AS1515" s="78"/>
      <c r="AT1515" s="96"/>
      <c r="AU1515" s="97"/>
      <c r="AV1515" s="98"/>
      <c r="AW1515" s="99"/>
    </row>
    <row r="1516" spans="1:49">
      <c r="A1516" s="25"/>
      <c r="C1516" s="89"/>
      <c r="D1516" s="84"/>
      <c r="E1516" s="76"/>
      <c r="F1516" s="91"/>
      <c r="G1516" s="80"/>
      <c r="H1516" s="81"/>
      <c r="I1516" s="14"/>
      <c r="J1516" s="92"/>
      <c r="K1516" s="14"/>
      <c r="L1516" s="78"/>
      <c r="M1516" s="81"/>
      <c r="N1516" s="14"/>
      <c r="O1516" s="78"/>
      <c r="P1516" s="78"/>
      <c r="Q1516" s="93"/>
      <c r="R1516" s="80"/>
      <c r="S1516" s="80"/>
      <c r="T1516" s="69"/>
      <c r="U1516" s="78"/>
      <c r="V1516" s="69"/>
      <c r="W1516" s="80"/>
      <c r="X1516" s="80"/>
      <c r="Y1516" s="94"/>
      <c r="Z1516" s="80"/>
      <c r="AA1516" s="80"/>
      <c r="AB1516" s="80"/>
      <c r="AC1516" s="80"/>
      <c r="AD1516" s="69"/>
      <c r="AE1516" s="69"/>
      <c r="AF1516" s="69"/>
      <c r="AG1516" s="95"/>
      <c r="AH1516" s="93"/>
      <c r="AI1516" s="81"/>
      <c r="AJ1516" s="80"/>
      <c r="AK1516" s="80"/>
      <c r="AL1516" s="78"/>
      <c r="AM1516" s="80"/>
      <c r="AN1516" s="80"/>
      <c r="AO1516" s="80"/>
      <c r="AP1516" s="80"/>
      <c r="AQ1516" s="80"/>
      <c r="AR1516" s="80"/>
      <c r="AS1516" s="78"/>
      <c r="AT1516" s="96"/>
      <c r="AU1516" s="97"/>
      <c r="AV1516" s="98"/>
      <c r="AW1516" s="99"/>
    </row>
    <row r="1517" spans="1:49">
      <c r="A1517" s="25"/>
      <c r="C1517" s="89"/>
      <c r="D1517" s="84"/>
      <c r="E1517" s="76"/>
      <c r="F1517" s="91"/>
      <c r="G1517" s="80"/>
      <c r="H1517" s="81"/>
      <c r="I1517" s="14"/>
      <c r="J1517" s="92"/>
      <c r="K1517" s="14"/>
      <c r="L1517" s="78"/>
      <c r="M1517" s="81"/>
      <c r="N1517" s="14"/>
      <c r="O1517" s="78"/>
      <c r="P1517" s="78"/>
      <c r="Q1517" s="93"/>
      <c r="R1517" s="80"/>
      <c r="S1517" s="80"/>
      <c r="T1517" s="69"/>
      <c r="U1517" s="78"/>
      <c r="V1517" s="69"/>
      <c r="W1517" s="80"/>
      <c r="X1517" s="80"/>
      <c r="Y1517" s="94"/>
      <c r="Z1517" s="80"/>
      <c r="AA1517" s="80"/>
      <c r="AB1517" s="80"/>
      <c r="AC1517" s="80"/>
      <c r="AD1517" s="69"/>
      <c r="AE1517" s="69"/>
      <c r="AF1517" s="69"/>
      <c r="AG1517" s="95"/>
      <c r="AH1517" s="93"/>
      <c r="AI1517" s="81"/>
      <c r="AJ1517" s="80"/>
      <c r="AK1517" s="80"/>
      <c r="AL1517" s="78"/>
      <c r="AM1517" s="80"/>
      <c r="AN1517" s="80"/>
      <c r="AO1517" s="80"/>
      <c r="AP1517" s="80"/>
      <c r="AQ1517" s="80"/>
      <c r="AR1517" s="80"/>
      <c r="AS1517" s="78"/>
      <c r="AT1517" s="96"/>
      <c r="AU1517" s="97"/>
      <c r="AV1517" s="98"/>
      <c r="AW1517" s="99"/>
    </row>
    <row r="1518" spans="1:49">
      <c r="A1518" s="25"/>
      <c r="C1518" s="89"/>
      <c r="D1518" s="84"/>
      <c r="E1518" s="76"/>
      <c r="F1518" s="91"/>
      <c r="G1518" s="80"/>
      <c r="H1518" s="81"/>
      <c r="I1518" s="14"/>
      <c r="J1518" s="92"/>
      <c r="K1518" s="14"/>
      <c r="L1518" s="78"/>
      <c r="M1518" s="81"/>
      <c r="N1518" s="14"/>
      <c r="O1518" s="78"/>
      <c r="P1518" s="78"/>
      <c r="Q1518" s="93"/>
      <c r="R1518" s="80"/>
      <c r="S1518" s="80"/>
      <c r="T1518" s="69"/>
      <c r="U1518" s="78"/>
      <c r="V1518" s="69"/>
      <c r="W1518" s="80"/>
      <c r="X1518" s="80"/>
      <c r="Y1518" s="94"/>
      <c r="Z1518" s="80"/>
      <c r="AA1518" s="80"/>
      <c r="AB1518" s="80"/>
      <c r="AC1518" s="80"/>
      <c r="AD1518" s="69"/>
      <c r="AE1518" s="69"/>
      <c r="AF1518" s="69"/>
      <c r="AG1518" s="95"/>
      <c r="AH1518" s="93"/>
      <c r="AI1518" s="81"/>
      <c r="AJ1518" s="80"/>
      <c r="AK1518" s="80"/>
      <c r="AL1518" s="78"/>
      <c r="AM1518" s="80"/>
      <c r="AN1518" s="80"/>
      <c r="AO1518" s="80"/>
      <c r="AP1518" s="80"/>
      <c r="AQ1518" s="80"/>
      <c r="AR1518" s="80"/>
      <c r="AS1518" s="78"/>
      <c r="AT1518" s="96"/>
      <c r="AU1518" s="97"/>
      <c r="AV1518" s="98"/>
      <c r="AW1518" s="99"/>
    </row>
    <row r="1519" spans="1:49">
      <c r="A1519" s="25"/>
      <c r="C1519" s="89"/>
      <c r="D1519" s="84"/>
      <c r="E1519" s="76"/>
      <c r="F1519" s="91"/>
      <c r="G1519" s="80"/>
      <c r="H1519" s="81"/>
      <c r="I1519" s="14"/>
      <c r="J1519" s="92"/>
      <c r="K1519" s="14"/>
      <c r="L1519" s="78"/>
      <c r="M1519" s="81"/>
      <c r="N1519" s="14"/>
      <c r="O1519" s="78"/>
      <c r="P1519" s="78"/>
      <c r="Q1519" s="93"/>
      <c r="R1519" s="80"/>
      <c r="S1519" s="80"/>
      <c r="T1519" s="69"/>
      <c r="U1519" s="78"/>
      <c r="V1519" s="69"/>
      <c r="W1519" s="80"/>
      <c r="X1519" s="80"/>
      <c r="Y1519" s="94"/>
      <c r="Z1519" s="80"/>
      <c r="AA1519" s="80"/>
      <c r="AB1519" s="80"/>
      <c r="AC1519" s="80"/>
      <c r="AD1519" s="69"/>
      <c r="AE1519" s="69"/>
      <c r="AF1519" s="69"/>
      <c r="AG1519" s="95"/>
      <c r="AH1519" s="93"/>
      <c r="AI1519" s="81"/>
      <c r="AJ1519" s="80"/>
      <c r="AK1519" s="80"/>
      <c r="AL1519" s="78"/>
      <c r="AM1519" s="80"/>
      <c r="AN1519" s="80"/>
      <c r="AO1519" s="80"/>
      <c r="AP1519" s="80"/>
      <c r="AQ1519" s="80"/>
      <c r="AR1519" s="80"/>
      <c r="AS1519" s="78"/>
      <c r="AT1519" s="96"/>
      <c r="AU1519" s="97"/>
      <c r="AV1519" s="98"/>
      <c r="AW1519" s="99"/>
    </row>
    <row r="1520" spans="1:49">
      <c r="A1520" s="25"/>
      <c r="C1520" s="89"/>
      <c r="D1520" s="84"/>
      <c r="E1520" s="76"/>
      <c r="F1520" s="91"/>
      <c r="G1520" s="80"/>
      <c r="H1520" s="81"/>
      <c r="I1520" s="14"/>
      <c r="J1520" s="92"/>
      <c r="K1520" s="14"/>
      <c r="L1520" s="78"/>
      <c r="M1520" s="81"/>
      <c r="N1520" s="14"/>
      <c r="O1520" s="78"/>
      <c r="P1520" s="78"/>
      <c r="Q1520" s="93"/>
      <c r="R1520" s="80"/>
      <c r="S1520" s="80"/>
      <c r="T1520" s="69"/>
      <c r="U1520" s="78"/>
      <c r="V1520" s="69"/>
      <c r="W1520" s="80"/>
      <c r="X1520" s="80"/>
      <c r="Y1520" s="94"/>
      <c r="Z1520" s="80"/>
      <c r="AA1520" s="80"/>
      <c r="AB1520" s="80"/>
      <c r="AC1520" s="80"/>
      <c r="AD1520" s="69"/>
      <c r="AE1520" s="69"/>
      <c r="AF1520" s="69"/>
      <c r="AG1520" s="95"/>
      <c r="AH1520" s="93"/>
      <c r="AI1520" s="81"/>
      <c r="AJ1520" s="80"/>
      <c r="AK1520" s="80"/>
      <c r="AL1520" s="78"/>
      <c r="AM1520" s="80"/>
      <c r="AN1520" s="80"/>
      <c r="AO1520" s="80"/>
      <c r="AP1520" s="80"/>
      <c r="AQ1520" s="80"/>
      <c r="AR1520" s="80"/>
      <c r="AS1520" s="78"/>
      <c r="AT1520" s="96"/>
      <c r="AU1520" s="97"/>
      <c r="AV1520" s="98"/>
      <c r="AW1520" s="99"/>
    </row>
    <row r="1521" spans="1:49">
      <c r="A1521" s="25"/>
      <c r="C1521" s="89"/>
      <c r="D1521" s="84"/>
      <c r="E1521" s="76"/>
      <c r="F1521" s="91"/>
      <c r="G1521" s="80"/>
      <c r="H1521" s="81"/>
      <c r="I1521" s="14"/>
      <c r="J1521" s="92"/>
      <c r="K1521" s="14"/>
      <c r="L1521" s="78"/>
      <c r="M1521" s="81"/>
      <c r="N1521" s="14"/>
      <c r="O1521" s="78"/>
      <c r="P1521" s="78"/>
      <c r="Q1521" s="93"/>
      <c r="R1521" s="80"/>
      <c r="S1521" s="80"/>
      <c r="T1521" s="69"/>
      <c r="U1521" s="78"/>
      <c r="V1521" s="69"/>
      <c r="W1521" s="80"/>
      <c r="X1521" s="80"/>
      <c r="Y1521" s="94"/>
      <c r="Z1521" s="80"/>
      <c r="AA1521" s="80"/>
      <c r="AB1521" s="80"/>
      <c r="AC1521" s="80"/>
      <c r="AD1521" s="69"/>
      <c r="AE1521" s="69"/>
      <c r="AF1521" s="69"/>
      <c r="AG1521" s="95"/>
      <c r="AH1521" s="93"/>
      <c r="AI1521" s="81"/>
      <c r="AJ1521" s="80"/>
      <c r="AK1521" s="80"/>
      <c r="AL1521" s="78"/>
      <c r="AM1521" s="80"/>
      <c r="AN1521" s="80"/>
      <c r="AO1521" s="80"/>
      <c r="AP1521" s="80"/>
      <c r="AQ1521" s="80"/>
      <c r="AR1521" s="80"/>
      <c r="AS1521" s="78"/>
      <c r="AT1521" s="96"/>
      <c r="AU1521" s="97"/>
      <c r="AV1521" s="98"/>
      <c r="AW1521" s="99"/>
    </row>
    <row r="1522" spans="1:49">
      <c r="A1522" s="25"/>
      <c r="C1522" s="89"/>
      <c r="D1522" s="84"/>
      <c r="E1522" s="76"/>
      <c r="F1522" s="91"/>
      <c r="G1522" s="80"/>
      <c r="H1522" s="81"/>
      <c r="I1522" s="14"/>
      <c r="J1522" s="92"/>
      <c r="K1522" s="14"/>
      <c r="L1522" s="78"/>
      <c r="M1522" s="81"/>
      <c r="N1522" s="14"/>
      <c r="O1522" s="78"/>
      <c r="P1522" s="78"/>
      <c r="Q1522" s="93"/>
      <c r="R1522" s="80"/>
      <c r="S1522" s="80"/>
      <c r="T1522" s="69"/>
      <c r="U1522" s="78"/>
      <c r="V1522" s="69"/>
      <c r="W1522" s="80"/>
      <c r="X1522" s="80"/>
      <c r="Y1522" s="94"/>
      <c r="Z1522" s="80"/>
      <c r="AA1522" s="80"/>
      <c r="AB1522" s="80"/>
      <c r="AC1522" s="80"/>
      <c r="AD1522" s="69"/>
      <c r="AE1522" s="69"/>
      <c r="AF1522" s="69"/>
      <c r="AG1522" s="95"/>
      <c r="AH1522" s="93"/>
      <c r="AI1522" s="81"/>
      <c r="AJ1522" s="80"/>
      <c r="AK1522" s="80"/>
      <c r="AL1522" s="78"/>
      <c r="AM1522" s="80"/>
      <c r="AN1522" s="80"/>
      <c r="AO1522" s="80"/>
      <c r="AP1522" s="80"/>
      <c r="AQ1522" s="80"/>
      <c r="AR1522" s="80"/>
      <c r="AS1522" s="78"/>
      <c r="AT1522" s="96"/>
      <c r="AU1522" s="97"/>
      <c r="AV1522" s="98"/>
      <c r="AW1522" s="99"/>
    </row>
    <row r="1523" spans="1:49">
      <c r="A1523" s="25"/>
      <c r="C1523" s="89"/>
      <c r="D1523" s="84"/>
      <c r="E1523" s="76"/>
      <c r="F1523" s="91"/>
      <c r="G1523" s="80"/>
      <c r="H1523" s="81"/>
      <c r="I1523" s="14"/>
      <c r="J1523" s="92"/>
      <c r="K1523" s="14"/>
      <c r="L1523" s="78"/>
      <c r="M1523" s="81"/>
      <c r="N1523" s="14"/>
      <c r="O1523" s="78"/>
      <c r="P1523" s="78"/>
      <c r="Q1523" s="93"/>
      <c r="R1523" s="80"/>
      <c r="S1523" s="80"/>
      <c r="T1523" s="69"/>
      <c r="U1523" s="78"/>
      <c r="V1523" s="69"/>
      <c r="W1523" s="80"/>
      <c r="X1523" s="80"/>
      <c r="Y1523" s="94"/>
      <c r="Z1523" s="80"/>
      <c r="AA1523" s="80"/>
      <c r="AB1523" s="80"/>
      <c r="AC1523" s="80"/>
      <c r="AD1523" s="69"/>
      <c r="AE1523" s="69"/>
      <c r="AF1523" s="69"/>
      <c r="AG1523" s="95"/>
      <c r="AH1523" s="93"/>
      <c r="AI1523" s="81"/>
      <c r="AJ1523" s="80"/>
      <c r="AK1523" s="80"/>
      <c r="AL1523" s="78"/>
      <c r="AM1523" s="80"/>
      <c r="AN1523" s="80"/>
      <c r="AO1523" s="80"/>
      <c r="AP1523" s="80"/>
      <c r="AQ1523" s="80"/>
      <c r="AR1523" s="80"/>
      <c r="AS1523" s="78"/>
      <c r="AT1523" s="96"/>
      <c r="AU1523" s="97"/>
      <c r="AV1523" s="98"/>
      <c r="AW1523" s="99"/>
    </row>
    <row r="1524" spans="1:49">
      <c r="A1524" s="25"/>
      <c r="C1524" s="89"/>
      <c r="D1524" s="84"/>
      <c r="E1524" s="76"/>
      <c r="F1524" s="91"/>
      <c r="G1524" s="80"/>
      <c r="H1524" s="81"/>
      <c r="I1524" s="14"/>
      <c r="J1524" s="92"/>
      <c r="K1524" s="14"/>
      <c r="L1524" s="78"/>
      <c r="M1524" s="81"/>
      <c r="N1524" s="14"/>
      <c r="O1524" s="78"/>
      <c r="P1524" s="78"/>
      <c r="Q1524" s="93"/>
      <c r="R1524" s="80"/>
      <c r="S1524" s="80"/>
      <c r="T1524" s="69"/>
      <c r="U1524" s="78"/>
      <c r="V1524" s="69"/>
      <c r="W1524" s="80"/>
      <c r="X1524" s="80"/>
      <c r="Y1524" s="94"/>
      <c r="Z1524" s="80"/>
      <c r="AA1524" s="80"/>
      <c r="AB1524" s="80"/>
      <c r="AC1524" s="80"/>
      <c r="AD1524" s="69"/>
      <c r="AE1524" s="69"/>
      <c r="AF1524" s="69"/>
      <c r="AG1524" s="95"/>
      <c r="AH1524" s="93"/>
      <c r="AI1524" s="81"/>
      <c r="AJ1524" s="80"/>
      <c r="AK1524" s="80"/>
      <c r="AL1524" s="78"/>
      <c r="AM1524" s="80"/>
      <c r="AN1524" s="80"/>
      <c r="AO1524" s="80"/>
      <c r="AP1524" s="80"/>
      <c r="AQ1524" s="80"/>
      <c r="AR1524" s="80"/>
      <c r="AS1524" s="78"/>
      <c r="AT1524" s="96"/>
      <c r="AU1524" s="97"/>
      <c r="AV1524" s="98"/>
      <c r="AW1524" s="99"/>
    </row>
    <row r="1525" spans="1:49">
      <c r="A1525" s="25"/>
      <c r="C1525" s="89"/>
      <c r="D1525" s="84"/>
      <c r="E1525" s="76"/>
      <c r="F1525" s="91"/>
      <c r="G1525" s="80"/>
      <c r="H1525" s="81"/>
      <c r="I1525" s="14"/>
      <c r="J1525" s="92"/>
      <c r="K1525" s="14"/>
      <c r="L1525" s="78"/>
      <c r="M1525" s="81"/>
      <c r="N1525" s="14"/>
      <c r="O1525" s="78"/>
      <c r="P1525" s="78"/>
      <c r="Q1525" s="93"/>
      <c r="R1525" s="80"/>
      <c r="S1525" s="80"/>
      <c r="T1525" s="69"/>
      <c r="U1525" s="78"/>
      <c r="V1525" s="69"/>
      <c r="W1525" s="80"/>
      <c r="X1525" s="80"/>
      <c r="Y1525" s="94"/>
      <c r="Z1525" s="80"/>
      <c r="AA1525" s="80"/>
      <c r="AB1525" s="80"/>
      <c r="AC1525" s="80"/>
      <c r="AD1525" s="69"/>
      <c r="AE1525" s="69"/>
      <c r="AF1525" s="69"/>
      <c r="AG1525" s="95"/>
      <c r="AH1525" s="93"/>
      <c r="AI1525" s="81"/>
      <c r="AJ1525" s="80"/>
      <c r="AK1525" s="80"/>
      <c r="AL1525" s="78"/>
      <c r="AM1525" s="80"/>
      <c r="AN1525" s="80"/>
      <c r="AO1525" s="80"/>
      <c r="AP1525" s="80"/>
      <c r="AQ1525" s="80"/>
      <c r="AR1525" s="80"/>
      <c r="AS1525" s="78"/>
      <c r="AT1525" s="96"/>
      <c r="AU1525" s="97"/>
      <c r="AV1525" s="98"/>
      <c r="AW1525" s="99"/>
    </row>
    <row r="1526" spans="1:49">
      <c r="A1526" s="25"/>
      <c r="C1526" s="89"/>
      <c r="D1526" s="84"/>
      <c r="E1526" s="76"/>
      <c r="F1526" s="91"/>
      <c r="G1526" s="80"/>
      <c r="H1526" s="81"/>
      <c r="I1526" s="14"/>
      <c r="J1526" s="92"/>
      <c r="K1526" s="14"/>
      <c r="L1526" s="78"/>
      <c r="M1526" s="81"/>
      <c r="N1526" s="14"/>
      <c r="O1526" s="78"/>
      <c r="P1526" s="78"/>
      <c r="Q1526" s="93"/>
      <c r="R1526" s="80"/>
      <c r="S1526" s="80"/>
      <c r="T1526" s="69"/>
      <c r="U1526" s="78"/>
      <c r="V1526" s="69"/>
      <c r="W1526" s="80"/>
      <c r="X1526" s="80"/>
      <c r="Y1526" s="94"/>
      <c r="Z1526" s="80"/>
      <c r="AA1526" s="80"/>
      <c r="AB1526" s="80"/>
      <c r="AC1526" s="80"/>
      <c r="AD1526" s="69"/>
      <c r="AE1526" s="69"/>
      <c r="AF1526" s="69"/>
      <c r="AG1526" s="95"/>
      <c r="AH1526" s="93"/>
      <c r="AI1526" s="81"/>
      <c r="AJ1526" s="80"/>
      <c r="AK1526" s="80"/>
      <c r="AL1526" s="78"/>
      <c r="AM1526" s="80"/>
      <c r="AN1526" s="80"/>
      <c r="AO1526" s="80"/>
      <c r="AP1526" s="80"/>
      <c r="AQ1526" s="80"/>
      <c r="AR1526" s="80"/>
      <c r="AS1526" s="78"/>
      <c r="AT1526" s="96"/>
      <c r="AU1526" s="97"/>
      <c r="AV1526" s="98"/>
      <c r="AW1526" s="99"/>
    </row>
    <row r="1527" spans="1:49">
      <c r="A1527" s="25"/>
      <c r="C1527" s="89"/>
      <c r="D1527" s="84"/>
      <c r="E1527" s="76"/>
      <c r="F1527" s="91"/>
      <c r="G1527" s="80"/>
      <c r="H1527" s="81"/>
      <c r="I1527" s="14"/>
      <c r="J1527" s="92"/>
      <c r="K1527" s="14"/>
      <c r="L1527" s="78"/>
      <c r="M1527" s="81"/>
      <c r="N1527" s="14"/>
      <c r="O1527" s="78"/>
      <c r="P1527" s="78"/>
      <c r="Q1527" s="93"/>
      <c r="R1527" s="80"/>
      <c r="S1527" s="80"/>
      <c r="T1527" s="69"/>
      <c r="U1527" s="78"/>
      <c r="V1527" s="69"/>
      <c r="W1527" s="80"/>
      <c r="X1527" s="80"/>
      <c r="Y1527" s="94"/>
      <c r="Z1527" s="80"/>
      <c r="AA1527" s="80"/>
      <c r="AB1527" s="80"/>
      <c r="AC1527" s="80"/>
      <c r="AD1527" s="69"/>
      <c r="AE1527" s="69"/>
      <c r="AF1527" s="69"/>
      <c r="AG1527" s="95"/>
      <c r="AH1527" s="93"/>
      <c r="AI1527" s="81"/>
      <c r="AJ1527" s="80"/>
      <c r="AK1527" s="80"/>
      <c r="AL1527" s="78"/>
      <c r="AM1527" s="80"/>
      <c r="AN1527" s="80"/>
      <c r="AO1527" s="80"/>
      <c r="AP1527" s="80"/>
      <c r="AQ1527" s="80"/>
      <c r="AR1527" s="80"/>
      <c r="AS1527" s="78"/>
      <c r="AT1527" s="96"/>
      <c r="AU1527" s="97"/>
      <c r="AV1527" s="98"/>
      <c r="AW1527" s="99"/>
    </row>
    <row r="1528" spans="1:49">
      <c r="A1528" s="25"/>
      <c r="C1528" s="89"/>
      <c r="D1528" s="84"/>
      <c r="E1528" s="76"/>
      <c r="F1528" s="91"/>
      <c r="G1528" s="80"/>
      <c r="H1528" s="81"/>
      <c r="I1528" s="14"/>
      <c r="J1528" s="92"/>
      <c r="K1528" s="14"/>
      <c r="L1528" s="78"/>
      <c r="M1528" s="81"/>
      <c r="N1528" s="14"/>
      <c r="O1528" s="78"/>
      <c r="P1528" s="78"/>
      <c r="Q1528" s="93"/>
      <c r="R1528" s="80"/>
      <c r="S1528" s="80"/>
      <c r="T1528" s="69"/>
      <c r="U1528" s="78"/>
      <c r="V1528" s="69"/>
      <c r="W1528" s="80"/>
      <c r="X1528" s="80"/>
      <c r="Y1528" s="94"/>
      <c r="Z1528" s="80"/>
      <c r="AA1528" s="80"/>
      <c r="AB1528" s="80"/>
      <c r="AC1528" s="80"/>
      <c r="AD1528" s="69"/>
      <c r="AE1528" s="69"/>
      <c r="AF1528" s="69"/>
      <c r="AG1528" s="95"/>
      <c r="AH1528" s="93"/>
      <c r="AI1528" s="81"/>
      <c r="AJ1528" s="80"/>
      <c r="AK1528" s="80"/>
      <c r="AL1528" s="78"/>
      <c r="AM1528" s="80"/>
      <c r="AN1528" s="80"/>
      <c r="AO1528" s="80"/>
      <c r="AP1528" s="80"/>
      <c r="AQ1528" s="80"/>
      <c r="AR1528" s="80"/>
      <c r="AS1528" s="78"/>
      <c r="AT1528" s="96"/>
      <c r="AU1528" s="97"/>
      <c r="AV1528" s="98"/>
      <c r="AW1528" s="99"/>
    </row>
    <row r="1529" spans="1:49">
      <c r="A1529" s="25"/>
      <c r="C1529" s="89"/>
      <c r="D1529" s="84"/>
      <c r="E1529" s="76"/>
      <c r="F1529" s="91"/>
      <c r="G1529" s="80"/>
      <c r="H1529" s="81"/>
      <c r="I1529" s="14"/>
      <c r="J1529" s="92"/>
      <c r="K1529" s="14"/>
      <c r="L1529" s="78"/>
      <c r="M1529" s="81"/>
      <c r="N1529" s="14"/>
      <c r="O1529" s="78"/>
      <c r="P1529" s="78"/>
      <c r="Q1529" s="93"/>
      <c r="R1529" s="80"/>
      <c r="S1529" s="80"/>
      <c r="T1529" s="69"/>
      <c r="U1529" s="78"/>
      <c r="V1529" s="69"/>
      <c r="W1529" s="80"/>
      <c r="X1529" s="80"/>
      <c r="Y1529" s="94"/>
      <c r="Z1529" s="80"/>
      <c r="AA1529" s="80"/>
      <c r="AB1529" s="80"/>
      <c r="AC1529" s="80"/>
      <c r="AD1529" s="69"/>
      <c r="AE1529" s="69"/>
      <c r="AF1529" s="69"/>
      <c r="AG1529" s="95"/>
      <c r="AH1529" s="93"/>
      <c r="AI1529" s="81"/>
      <c r="AJ1529" s="80"/>
      <c r="AK1529" s="80"/>
      <c r="AL1529" s="78"/>
      <c r="AM1529" s="80"/>
      <c r="AN1529" s="80"/>
      <c r="AO1529" s="80"/>
      <c r="AP1529" s="80"/>
      <c r="AQ1529" s="80"/>
      <c r="AR1529" s="80"/>
      <c r="AS1529" s="78"/>
      <c r="AT1529" s="96"/>
      <c r="AU1529" s="97"/>
      <c r="AV1529" s="98"/>
      <c r="AW1529" s="99"/>
    </row>
    <row r="1530" spans="1:49">
      <c r="A1530" s="25"/>
      <c r="C1530" s="89"/>
      <c r="D1530" s="84"/>
      <c r="E1530" s="76"/>
      <c r="F1530" s="91"/>
      <c r="G1530" s="80"/>
      <c r="H1530" s="81"/>
      <c r="I1530" s="14"/>
      <c r="J1530" s="92"/>
      <c r="K1530" s="14"/>
      <c r="L1530" s="78"/>
      <c r="M1530" s="81"/>
      <c r="N1530" s="14"/>
      <c r="O1530" s="78"/>
      <c r="P1530" s="78"/>
      <c r="Q1530" s="93"/>
      <c r="R1530" s="80"/>
      <c r="S1530" s="80"/>
      <c r="T1530" s="69"/>
      <c r="U1530" s="78"/>
      <c r="V1530" s="69"/>
      <c r="W1530" s="80"/>
      <c r="X1530" s="80"/>
      <c r="Y1530" s="94"/>
      <c r="Z1530" s="80"/>
      <c r="AA1530" s="80"/>
      <c r="AB1530" s="80"/>
      <c r="AC1530" s="80"/>
      <c r="AD1530" s="69"/>
      <c r="AE1530" s="69"/>
      <c r="AF1530" s="69"/>
      <c r="AG1530" s="95"/>
      <c r="AH1530" s="93"/>
      <c r="AI1530" s="81"/>
      <c r="AJ1530" s="80"/>
      <c r="AK1530" s="80"/>
      <c r="AL1530" s="78"/>
      <c r="AM1530" s="80"/>
      <c r="AN1530" s="80"/>
      <c r="AO1530" s="80"/>
      <c r="AP1530" s="80"/>
      <c r="AQ1530" s="80"/>
      <c r="AR1530" s="80"/>
      <c r="AS1530" s="78"/>
      <c r="AT1530" s="96"/>
      <c r="AU1530" s="97"/>
      <c r="AV1530" s="98"/>
      <c r="AW1530" s="99"/>
    </row>
    <row r="1531" spans="1:49">
      <c r="A1531" s="25"/>
      <c r="C1531" s="89"/>
      <c r="D1531" s="84"/>
      <c r="E1531" s="76"/>
      <c r="F1531" s="91"/>
      <c r="G1531" s="80"/>
      <c r="H1531" s="81"/>
      <c r="I1531" s="14"/>
      <c r="J1531" s="92"/>
      <c r="K1531" s="14"/>
      <c r="L1531" s="78"/>
      <c r="M1531" s="81"/>
      <c r="N1531" s="14"/>
      <c r="O1531" s="78"/>
      <c r="P1531" s="78"/>
      <c r="Q1531" s="93"/>
      <c r="R1531" s="80"/>
      <c r="S1531" s="80"/>
      <c r="T1531" s="69"/>
      <c r="U1531" s="78"/>
      <c r="V1531" s="69"/>
      <c r="W1531" s="80"/>
      <c r="X1531" s="80"/>
      <c r="Y1531" s="94"/>
      <c r="Z1531" s="80"/>
      <c r="AA1531" s="80"/>
      <c r="AB1531" s="80"/>
      <c r="AC1531" s="80"/>
      <c r="AD1531" s="69"/>
      <c r="AE1531" s="69"/>
      <c r="AF1531" s="69"/>
      <c r="AG1531" s="95"/>
      <c r="AH1531" s="93"/>
      <c r="AI1531" s="81"/>
      <c r="AJ1531" s="80"/>
      <c r="AK1531" s="80"/>
      <c r="AL1531" s="78"/>
      <c r="AM1531" s="80"/>
      <c r="AN1531" s="80"/>
      <c r="AO1531" s="80"/>
      <c r="AP1531" s="80"/>
      <c r="AQ1531" s="80"/>
      <c r="AR1531" s="80"/>
      <c r="AS1531" s="78"/>
      <c r="AT1531" s="96"/>
      <c r="AU1531" s="97"/>
      <c r="AV1531" s="98"/>
      <c r="AW1531" s="99"/>
    </row>
    <row r="1532" spans="1:49">
      <c r="A1532" s="25"/>
      <c r="C1532" s="89"/>
      <c r="D1532" s="84"/>
      <c r="E1532" s="76"/>
      <c r="F1532" s="91"/>
      <c r="G1532" s="80"/>
      <c r="H1532" s="81"/>
      <c r="I1532" s="14"/>
      <c r="J1532" s="92"/>
      <c r="K1532" s="14"/>
      <c r="L1532" s="78"/>
      <c r="M1532" s="81"/>
      <c r="N1532" s="14"/>
      <c r="O1532" s="78"/>
      <c r="P1532" s="78"/>
      <c r="Q1532" s="93"/>
      <c r="R1532" s="80"/>
      <c r="S1532" s="80"/>
      <c r="T1532" s="69"/>
      <c r="U1532" s="78"/>
      <c r="V1532" s="69"/>
      <c r="W1532" s="80"/>
      <c r="X1532" s="80"/>
      <c r="Y1532" s="94"/>
      <c r="Z1532" s="80"/>
      <c r="AA1532" s="80"/>
      <c r="AB1532" s="80"/>
      <c r="AC1532" s="80"/>
      <c r="AD1532" s="69"/>
      <c r="AE1532" s="69"/>
      <c r="AF1532" s="69"/>
      <c r="AG1532" s="95"/>
      <c r="AH1532" s="93"/>
      <c r="AI1532" s="81"/>
      <c r="AJ1532" s="80"/>
      <c r="AK1532" s="80"/>
      <c r="AL1532" s="78"/>
      <c r="AM1532" s="80"/>
      <c r="AN1532" s="80"/>
      <c r="AO1532" s="80"/>
      <c r="AP1532" s="80"/>
      <c r="AQ1532" s="80"/>
      <c r="AR1532" s="80"/>
      <c r="AS1532" s="78"/>
      <c r="AT1532" s="96"/>
      <c r="AU1532" s="97"/>
      <c r="AV1532" s="98"/>
      <c r="AW1532" s="99"/>
    </row>
    <row r="1533" spans="1:49">
      <c r="A1533" s="25"/>
      <c r="C1533" s="89"/>
      <c r="D1533" s="84"/>
      <c r="E1533" s="76"/>
      <c r="F1533" s="91"/>
      <c r="G1533" s="80"/>
      <c r="H1533" s="81"/>
      <c r="I1533" s="14"/>
      <c r="J1533" s="92"/>
      <c r="K1533" s="14"/>
      <c r="L1533" s="78"/>
      <c r="M1533" s="81"/>
      <c r="N1533" s="14"/>
      <c r="O1533" s="78"/>
      <c r="P1533" s="78"/>
      <c r="Q1533" s="93"/>
      <c r="R1533" s="80"/>
      <c r="S1533" s="80"/>
      <c r="T1533" s="69"/>
      <c r="U1533" s="78"/>
      <c r="V1533" s="69"/>
      <c r="W1533" s="80"/>
      <c r="X1533" s="80"/>
      <c r="Y1533" s="94"/>
      <c r="Z1533" s="80"/>
      <c r="AA1533" s="80"/>
      <c r="AB1533" s="80"/>
      <c r="AC1533" s="80"/>
      <c r="AD1533" s="69"/>
      <c r="AE1533" s="69"/>
      <c r="AF1533" s="69"/>
      <c r="AG1533" s="95"/>
      <c r="AH1533" s="93"/>
      <c r="AI1533" s="81"/>
      <c r="AJ1533" s="80"/>
      <c r="AK1533" s="80"/>
      <c r="AL1533" s="78"/>
      <c r="AM1533" s="80"/>
      <c r="AN1533" s="80"/>
      <c r="AO1533" s="80"/>
      <c r="AP1533" s="80"/>
      <c r="AQ1533" s="80"/>
      <c r="AR1533" s="80"/>
      <c r="AS1533" s="78"/>
      <c r="AT1533" s="96"/>
      <c r="AU1533" s="97"/>
      <c r="AV1533" s="98"/>
      <c r="AW1533" s="99"/>
    </row>
    <row r="1534" spans="1:49">
      <c r="A1534" s="25"/>
      <c r="C1534" s="89"/>
      <c r="D1534" s="84"/>
      <c r="E1534" s="76"/>
      <c r="F1534" s="91"/>
      <c r="G1534" s="80"/>
      <c r="H1534" s="81"/>
      <c r="I1534" s="14"/>
      <c r="J1534" s="92"/>
      <c r="K1534" s="14"/>
      <c r="L1534" s="78"/>
      <c r="M1534" s="81"/>
      <c r="N1534" s="14"/>
      <c r="O1534" s="78"/>
      <c r="P1534" s="78"/>
      <c r="Q1534" s="93"/>
      <c r="R1534" s="80"/>
      <c r="S1534" s="80"/>
      <c r="T1534" s="69"/>
      <c r="U1534" s="78"/>
      <c r="V1534" s="69"/>
      <c r="W1534" s="80"/>
      <c r="X1534" s="80"/>
      <c r="Y1534" s="94"/>
      <c r="Z1534" s="80"/>
      <c r="AA1534" s="80"/>
      <c r="AB1534" s="80"/>
      <c r="AC1534" s="80"/>
      <c r="AD1534" s="69"/>
      <c r="AE1534" s="69"/>
      <c r="AF1534" s="69"/>
      <c r="AG1534" s="95"/>
      <c r="AH1534" s="93"/>
      <c r="AI1534" s="81"/>
      <c r="AJ1534" s="80"/>
      <c r="AK1534" s="80"/>
      <c r="AL1534" s="78"/>
      <c r="AM1534" s="80"/>
      <c r="AN1534" s="80"/>
      <c r="AO1534" s="80"/>
      <c r="AP1534" s="80"/>
      <c r="AQ1534" s="80"/>
      <c r="AR1534" s="80"/>
      <c r="AS1534" s="78"/>
      <c r="AT1534" s="96"/>
      <c r="AU1534" s="97"/>
      <c r="AV1534" s="98"/>
      <c r="AW1534" s="99"/>
    </row>
    <row r="1535" spans="1:49">
      <c r="A1535" s="25"/>
      <c r="C1535" s="89"/>
      <c r="D1535" s="84"/>
      <c r="E1535" s="76"/>
      <c r="F1535" s="91"/>
      <c r="G1535" s="80"/>
      <c r="H1535" s="81"/>
      <c r="I1535" s="14"/>
      <c r="J1535" s="92"/>
      <c r="K1535" s="14"/>
      <c r="L1535" s="78"/>
      <c r="M1535" s="81"/>
      <c r="N1535" s="14"/>
      <c r="O1535" s="78"/>
      <c r="P1535" s="78"/>
      <c r="Q1535" s="93"/>
      <c r="R1535" s="80"/>
      <c r="S1535" s="80"/>
      <c r="T1535" s="69"/>
      <c r="U1535" s="78"/>
      <c r="V1535" s="69"/>
      <c r="W1535" s="80"/>
      <c r="X1535" s="80"/>
      <c r="Y1535" s="94"/>
      <c r="Z1535" s="80"/>
      <c r="AA1535" s="80"/>
      <c r="AB1535" s="80"/>
      <c r="AC1535" s="80"/>
      <c r="AD1535" s="69"/>
      <c r="AE1535" s="69"/>
      <c r="AF1535" s="69"/>
      <c r="AG1535" s="95"/>
      <c r="AH1535" s="93"/>
      <c r="AI1535" s="81"/>
      <c r="AJ1535" s="80"/>
      <c r="AK1535" s="80"/>
      <c r="AL1535" s="78"/>
      <c r="AM1535" s="80"/>
      <c r="AN1535" s="80"/>
      <c r="AO1535" s="80"/>
      <c r="AP1535" s="80"/>
      <c r="AQ1535" s="80"/>
      <c r="AR1535" s="80"/>
      <c r="AS1535" s="78"/>
      <c r="AT1535" s="96"/>
      <c r="AU1535" s="97"/>
      <c r="AV1535" s="98"/>
      <c r="AW1535" s="99"/>
    </row>
    <row r="1536" spans="1:49">
      <c r="A1536" s="25"/>
      <c r="C1536" s="89"/>
      <c r="D1536" s="84"/>
      <c r="E1536" s="76"/>
      <c r="F1536" s="91"/>
      <c r="G1536" s="80"/>
      <c r="H1536" s="81"/>
      <c r="I1536" s="14"/>
      <c r="J1536" s="92"/>
      <c r="K1536" s="14"/>
      <c r="L1536" s="78"/>
      <c r="M1536" s="81"/>
      <c r="N1536" s="14"/>
      <c r="O1536" s="78"/>
      <c r="P1536" s="78"/>
      <c r="Q1536" s="93"/>
      <c r="R1536" s="80"/>
      <c r="S1536" s="80"/>
      <c r="T1536" s="69"/>
      <c r="U1536" s="78"/>
      <c r="V1536" s="69"/>
      <c r="W1536" s="80"/>
      <c r="X1536" s="80"/>
      <c r="Y1536" s="94"/>
      <c r="Z1536" s="80"/>
      <c r="AA1536" s="80"/>
      <c r="AB1536" s="80"/>
      <c r="AC1536" s="80"/>
      <c r="AD1536" s="69"/>
      <c r="AE1536" s="69"/>
      <c r="AF1536" s="69"/>
      <c r="AG1536" s="95"/>
      <c r="AH1536" s="93"/>
      <c r="AI1536" s="81"/>
      <c r="AJ1536" s="80"/>
      <c r="AK1536" s="80"/>
      <c r="AL1536" s="78"/>
      <c r="AM1536" s="80"/>
      <c r="AN1536" s="80"/>
      <c r="AO1536" s="80"/>
      <c r="AP1536" s="80"/>
      <c r="AQ1536" s="80"/>
      <c r="AR1536" s="80"/>
      <c r="AS1536" s="78"/>
      <c r="AT1536" s="96"/>
      <c r="AU1536" s="97"/>
      <c r="AV1536" s="98"/>
      <c r="AW1536" s="99"/>
    </row>
    <row r="1537" spans="1:49">
      <c r="A1537" s="25"/>
      <c r="C1537" s="89"/>
      <c r="D1537" s="84"/>
      <c r="E1537" s="76"/>
      <c r="F1537" s="91"/>
      <c r="G1537" s="80"/>
      <c r="H1537" s="81"/>
      <c r="I1537" s="14"/>
      <c r="J1537" s="92"/>
      <c r="K1537" s="14"/>
      <c r="L1537" s="78"/>
      <c r="M1537" s="81"/>
      <c r="N1537" s="14"/>
      <c r="O1537" s="78"/>
      <c r="P1537" s="78"/>
      <c r="Q1537" s="93"/>
      <c r="R1537" s="80"/>
      <c r="S1537" s="80"/>
      <c r="T1537" s="69"/>
      <c r="U1537" s="78"/>
      <c r="V1537" s="69"/>
      <c r="W1537" s="80"/>
      <c r="X1537" s="80"/>
      <c r="Y1537" s="94"/>
      <c r="Z1537" s="80"/>
      <c r="AA1537" s="80"/>
      <c r="AB1537" s="80"/>
      <c r="AC1537" s="80"/>
      <c r="AD1537" s="69"/>
      <c r="AE1537" s="69"/>
      <c r="AF1537" s="69"/>
      <c r="AG1537" s="95"/>
      <c r="AH1537" s="93"/>
      <c r="AI1537" s="81"/>
      <c r="AJ1537" s="80"/>
      <c r="AK1537" s="80"/>
      <c r="AL1537" s="78"/>
      <c r="AM1537" s="80"/>
      <c r="AN1537" s="80"/>
      <c r="AO1537" s="80"/>
      <c r="AP1537" s="80"/>
      <c r="AQ1537" s="80"/>
      <c r="AR1537" s="80"/>
      <c r="AS1537" s="78"/>
      <c r="AT1537" s="96"/>
      <c r="AU1537" s="97"/>
      <c r="AV1537" s="98"/>
      <c r="AW1537" s="99"/>
    </row>
    <row r="1538" spans="1:49">
      <c r="A1538" s="25"/>
      <c r="C1538" s="89"/>
      <c r="D1538" s="84"/>
      <c r="E1538" s="76"/>
      <c r="F1538" s="91"/>
      <c r="G1538" s="80"/>
      <c r="H1538" s="81"/>
      <c r="I1538" s="14"/>
      <c r="J1538" s="92"/>
      <c r="K1538" s="14"/>
      <c r="L1538" s="78"/>
      <c r="M1538" s="81"/>
      <c r="N1538" s="14"/>
      <c r="O1538" s="78"/>
      <c r="P1538" s="78"/>
      <c r="Q1538" s="93"/>
      <c r="R1538" s="80"/>
      <c r="S1538" s="80"/>
      <c r="T1538" s="69"/>
      <c r="U1538" s="78"/>
      <c r="V1538" s="69"/>
      <c r="W1538" s="80"/>
      <c r="X1538" s="80"/>
      <c r="Y1538" s="94"/>
      <c r="Z1538" s="80"/>
      <c r="AA1538" s="80"/>
      <c r="AB1538" s="80"/>
      <c r="AC1538" s="80"/>
      <c r="AD1538" s="69"/>
      <c r="AE1538" s="69"/>
      <c r="AF1538" s="69"/>
      <c r="AG1538" s="95"/>
      <c r="AH1538" s="93"/>
      <c r="AI1538" s="81"/>
      <c r="AJ1538" s="80"/>
      <c r="AK1538" s="80"/>
      <c r="AL1538" s="78"/>
      <c r="AM1538" s="80"/>
      <c r="AN1538" s="80"/>
      <c r="AO1538" s="80"/>
      <c r="AP1538" s="80"/>
      <c r="AQ1538" s="80"/>
      <c r="AR1538" s="80"/>
      <c r="AS1538" s="78"/>
      <c r="AT1538" s="96"/>
      <c r="AU1538" s="97"/>
      <c r="AV1538" s="98"/>
      <c r="AW1538" s="99"/>
    </row>
    <row r="1539" spans="1:49">
      <c r="A1539" s="25"/>
      <c r="C1539" s="89"/>
      <c r="D1539" s="84"/>
      <c r="E1539" s="76"/>
      <c r="F1539" s="91"/>
      <c r="G1539" s="80"/>
      <c r="H1539" s="81"/>
      <c r="I1539" s="14"/>
      <c r="J1539" s="92"/>
      <c r="K1539" s="14"/>
      <c r="L1539" s="78"/>
      <c r="M1539" s="81"/>
      <c r="N1539" s="14"/>
      <c r="O1539" s="78"/>
      <c r="P1539" s="78"/>
      <c r="Q1539" s="93"/>
      <c r="R1539" s="80"/>
      <c r="S1539" s="80"/>
      <c r="T1539" s="69"/>
      <c r="U1539" s="78"/>
      <c r="V1539" s="69"/>
      <c r="W1539" s="80"/>
      <c r="X1539" s="80"/>
      <c r="Y1539" s="94"/>
      <c r="Z1539" s="80"/>
      <c r="AA1539" s="80"/>
      <c r="AB1539" s="80"/>
      <c r="AC1539" s="80"/>
      <c r="AD1539" s="69"/>
      <c r="AE1539" s="69"/>
      <c r="AF1539" s="69"/>
      <c r="AG1539" s="95"/>
      <c r="AH1539" s="93"/>
      <c r="AI1539" s="81"/>
      <c r="AJ1539" s="80"/>
      <c r="AK1539" s="80"/>
      <c r="AL1539" s="78"/>
      <c r="AM1539" s="80"/>
      <c r="AN1539" s="80"/>
      <c r="AO1539" s="80"/>
      <c r="AP1539" s="80"/>
      <c r="AQ1539" s="80"/>
      <c r="AR1539" s="80"/>
      <c r="AS1539" s="78"/>
      <c r="AT1539" s="96"/>
      <c r="AU1539" s="97"/>
      <c r="AV1539" s="98"/>
      <c r="AW1539" s="99"/>
    </row>
    <row r="1540" spans="1:49">
      <c r="A1540" s="25"/>
      <c r="C1540" s="89"/>
      <c r="D1540" s="84"/>
      <c r="E1540" s="76"/>
      <c r="F1540" s="91"/>
      <c r="G1540" s="80"/>
      <c r="H1540" s="81"/>
      <c r="I1540" s="14"/>
      <c r="J1540" s="92"/>
      <c r="K1540" s="14"/>
      <c r="L1540" s="78"/>
      <c r="M1540" s="81"/>
      <c r="N1540" s="14"/>
      <c r="O1540" s="78"/>
      <c r="P1540" s="78"/>
      <c r="Q1540" s="93"/>
      <c r="R1540" s="80"/>
      <c r="S1540" s="80"/>
      <c r="T1540" s="69"/>
      <c r="U1540" s="78"/>
      <c r="V1540" s="69"/>
      <c r="W1540" s="80"/>
      <c r="X1540" s="80"/>
      <c r="Y1540" s="94"/>
      <c r="Z1540" s="80"/>
      <c r="AA1540" s="80"/>
      <c r="AB1540" s="80"/>
      <c r="AC1540" s="80"/>
      <c r="AD1540" s="69"/>
      <c r="AE1540" s="69"/>
      <c r="AF1540" s="69"/>
      <c r="AG1540" s="95"/>
      <c r="AH1540" s="93"/>
      <c r="AI1540" s="81"/>
      <c r="AJ1540" s="80"/>
      <c r="AK1540" s="80"/>
      <c r="AL1540" s="78"/>
      <c r="AM1540" s="80"/>
      <c r="AN1540" s="80"/>
      <c r="AO1540" s="80"/>
      <c r="AP1540" s="80"/>
      <c r="AQ1540" s="80"/>
      <c r="AR1540" s="80"/>
      <c r="AS1540" s="78"/>
      <c r="AT1540" s="96"/>
      <c r="AU1540" s="97"/>
      <c r="AV1540" s="98"/>
      <c r="AW1540" s="99"/>
    </row>
    <row r="1541" spans="1:49">
      <c r="A1541" s="25"/>
      <c r="C1541" s="89"/>
      <c r="D1541" s="84"/>
      <c r="E1541" s="76"/>
      <c r="F1541" s="91"/>
      <c r="G1541" s="80"/>
      <c r="H1541" s="81"/>
      <c r="I1541" s="14"/>
      <c r="J1541" s="92"/>
      <c r="K1541" s="14"/>
      <c r="L1541" s="78"/>
      <c r="M1541" s="81"/>
      <c r="N1541" s="14"/>
      <c r="O1541" s="78"/>
      <c r="P1541" s="78"/>
      <c r="Q1541" s="93"/>
      <c r="R1541" s="80"/>
      <c r="S1541" s="80"/>
      <c r="T1541" s="69"/>
      <c r="U1541" s="78"/>
      <c r="V1541" s="69"/>
      <c r="W1541" s="80"/>
      <c r="X1541" s="80"/>
      <c r="Y1541" s="94"/>
      <c r="Z1541" s="80"/>
      <c r="AA1541" s="80"/>
      <c r="AB1541" s="80"/>
      <c r="AC1541" s="80"/>
      <c r="AD1541" s="69"/>
      <c r="AE1541" s="69"/>
      <c r="AF1541" s="69"/>
      <c r="AG1541" s="95"/>
      <c r="AH1541" s="93"/>
      <c r="AI1541" s="81"/>
      <c r="AJ1541" s="80"/>
      <c r="AK1541" s="80"/>
      <c r="AL1541" s="78"/>
      <c r="AM1541" s="80"/>
      <c r="AN1541" s="80"/>
      <c r="AO1541" s="80"/>
      <c r="AP1541" s="80"/>
      <c r="AQ1541" s="80"/>
      <c r="AR1541" s="80"/>
      <c r="AS1541" s="78"/>
      <c r="AT1541" s="96"/>
      <c r="AU1541" s="97"/>
      <c r="AV1541" s="98"/>
      <c r="AW1541" s="99"/>
    </row>
    <row r="1542" spans="1:49">
      <c r="A1542" s="25"/>
      <c r="C1542" s="89"/>
      <c r="D1542" s="84"/>
      <c r="E1542" s="76"/>
      <c r="F1542" s="91"/>
      <c r="G1542" s="80"/>
      <c r="H1542" s="81"/>
      <c r="I1542" s="14"/>
      <c r="J1542" s="92"/>
      <c r="K1542" s="14"/>
      <c r="L1542" s="78"/>
      <c r="M1542" s="81"/>
      <c r="N1542" s="14"/>
      <c r="O1542" s="78"/>
      <c r="P1542" s="78"/>
      <c r="Q1542" s="93"/>
      <c r="R1542" s="80"/>
      <c r="S1542" s="80"/>
      <c r="T1542" s="69"/>
      <c r="U1542" s="78"/>
      <c r="V1542" s="69"/>
      <c r="W1542" s="80"/>
      <c r="X1542" s="80"/>
      <c r="Y1542" s="94"/>
      <c r="Z1542" s="80"/>
      <c r="AA1542" s="80"/>
      <c r="AB1542" s="80"/>
      <c r="AC1542" s="80"/>
      <c r="AD1542" s="69"/>
      <c r="AE1542" s="69"/>
      <c r="AF1542" s="69"/>
      <c r="AG1542" s="95"/>
      <c r="AH1542" s="93"/>
      <c r="AI1542" s="81"/>
      <c r="AJ1542" s="80"/>
      <c r="AK1542" s="80"/>
      <c r="AL1542" s="78"/>
      <c r="AM1542" s="80"/>
      <c r="AN1542" s="80"/>
      <c r="AO1542" s="80"/>
      <c r="AP1542" s="80"/>
      <c r="AQ1542" s="80"/>
      <c r="AR1542" s="80"/>
      <c r="AS1542" s="78"/>
      <c r="AT1542" s="96"/>
      <c r="AU1542" s="97"/>
      <c r="AV1542" s="98"/>
      <c r="AW1542" s="99"/>
    </row>
    <row r="1543" spans="1:49">
      <c r="A1543" s="25"/>
      <c r="C1543" s="89"/>
      <c r="D1543" s="84"/>
      <c r="E1543" s="76"/>
      <c r="F1543" s="91"/>
      <c r="G1543" s="80"/>
      <c r="H1543" s="81"/>
      <c r="I1543" s="14"/>
      <c r="J1543" s="92"/>
      <c r="K1543" s="14"/>
      <c r="L1543" s="78"/>
      <c r="M1543" s="81"/>
      <c r="N1543" s="14"/>
      <c r="O1543" s="78"/>
      <c r="P1543" s="78"/>
      <c r="Q1543" s="93"/>
      <c r="R1543" s="80"/>
      <c r="S1543" s="80"/>
      <c r="T1543" s="69"/>
      <c r="U1543" s="78"/>
      <c r="V1543" s="69"/>
      <c r="W1543" s="80"/>
      <c r="X1543" s="80"/>
      <c r="Y1543" s="94"/>
      <c r="Z1543" s="80"/>
      <c r="AA1543" s="80"/>
      <c r="AB1543" s="80"/>
      <c r="AC1543" s="80"/>
      <c r="AD1543" s="69"/>
      <c r="AE1543" s="69"/>
      <c r="AF1543" s="69"/>
      <c r="AG1543" s="95"/>
      <c r="AH1543" s="93"/>
      <c r="AI1543" s="81"/>
      <c r="AJ1543" s="80"/>
      <c r="AK1543" s="80"/>
      <c r="AL1543" s="78"/>
      <c r="AM1543" s="80"/>
      <c r="AN1543" s="80"/>
      <c r="AO1543" s="80"/>
      <c r="AP1543" s="80"/>
      <c r="AQ1543" s="80"/>
      <c r="AR1543" s="80"/>
      <c r="AS1543" s="78"/>
      <c r="AT1543" s="96"/>
      <c r="AU1543" s="97"/>
      <c r="AV1543" s="98"/>
      <c r="AW1543" s="99"/>
    </row>
    <row r="1544" spans="1:49">
      <c r="A1544" s="25"/>
      <c r="C1544" s="89"/>
      <c r="D1544" s="84"/>
      <c r="E1544" s="76"/>
      <c r="F1544" s="91"/>
      <c r="G1544" s="80"/>
      <c r="H1544" s="81"/>
      <c r="I1544" s="14"/>
      <c r="J1544" s="92"/>
      <c r="K1544" s="14"/>
      <c r="L1544" s="78"/>
      <c r="M1544" s="81"/>
      <c r="N1544" s="14"/>
      <c r="O1544" s="78"/>
      <c r="P1544" s="78"/>
      <c r="Q1544" s="93"/>
      <c r="R1544" s="80"/>
      <c r="S1544" s="80"/>
      <c r="T1544" s="69"/>
      <c r="U1544" s="78"/>
      <c r="V1544" s="69"/>
      <c r="W1544" s="80"/>
      <c r="X1544" s="80"/>
      <c r="Y1544" s="94"/>
      <c r="Z1544" s="80"/>
      <c r="AA1544" s="80"/>
      <c r="AB1544" s="80"/>
      <c r="AC1544" s="80"/>
      <c r="AD1544" s="69"/>
      <c r="AE1544" s="69"/>
      <c r="AF1544" s="69"/>
      <c r="AG1544" s="95"/>
      <c r="AH1544" s="93"/>
      <c r="AI1544" s="81"/>
      <c r="AJ1544" s="80"/>
      <c r="AK1544" s="80"/>
      <c r="AL1544" s="78"/>
      <c r="AM1544" s="80"/>
      <c r="AN1544" s="80"/>
      <c r="AO1544" s="80"/>
      <c r="AP1544" s="80"/>
      <c r="AQ1544" s="80"/>
      <c r="AR1544" s="80"/>
      <c r="AS1544" s="78"/>
      <c r="AT1544" s="96"/>
      <c r="AU1544" s="97"/>
      <c r="AV1544" s="98"/>
      <c r="AW1544" s="99"/>
    </row>
    <row r="1545" spans="1:49">
      <c r="A1545" s="25"/>
      <c r="C1545" s="89"/>
      <c r="D1545" s="84"/>
      <c r="E1545" s="76"/>
      <c r="F1545" s="91"/>
      <c r="G1545" s="80"/>
      <c r="H1545" s="81"/>
      <c r="I1545" s="14"/>
      <c r="J1545" s="92"/>
      <c r="K1545" s="14"/>
      <c r="L1545" s="78"/>
      <c r="M1545" s="81"/>
      <c r="N1545" s="14"/>
      <c r="O1545" s="78"/>
      <c r="P1545" s="78"/>
      <c r="Q1545" s="93"/>
      <c r="R1545" s="80"/>
      <c r="S1545" s="80"/>
      <c r="T1545" s="69"/>
      <c r="U1545" s="78"/>
      <c r="V1545" s="69"/>
      <c r="W1545" s="80"/>
      <c r="X1545" s="80"/>
      <c r="Y1545" s="94"/>
      <c r="Z1545" s="80"/>
      <c r="AA1545" s="80"/>
      <c r="AB1545" s="80"/>
      <c r="AC1545" s="80"/>
      <c r="AD1545" s="69"/>
      <c r="AE1545" s="69"/>
      <c r="AF1545" s="69"/>
      <c r="AG1545" s="95"/>
      <c r="AH1545" s="93"/>
      <c r="AI1545" s="81"/>
      <c r="AJ1545" s="80"/>
      <c r="AK1545" s="80"/>
      <c r="AL1545" s="78"/>
      <c r="AM1545" s="80"/>
      <c r="AN1545" s="80"/>
      <c r="AO1545" s="80"/>
      <c r="AP1545" s="80"/>
      <c r="AQ1545" s="80"/>
      <c r="AR1545" s="80"/>
      <c r="AS1545" s="78"/>
      <c r="AT1545" s="96"/>
      <c r="AU1545" s="97"/>
      <c r="AV1545" s="98"/>
      <c r="AW1545" s="99"/>
    </row>
    <row r="1546" spans="1:49">
      <c r="A1546" s="25"/>
      <c r="C1546" s="89"/>
      <c r="D1546" s="84"/>
      <c r="E1546" s="76"/>
      <c r="F1546" s="91"/>
      <c r="G1546" s="80"/>
      <c r="H1546" s="81"/>
      <c r="I1546" s="14"/>
      <c r="J1546" s="92"/>
      <c r="K1546" s="14"/>
      <c r="L1546" s="78"/>
      <c r="M1546" s="81"/>
      <c r="N1546" s="14"/>
      <c r="O1546" s="78"/>
      <c r="P1546" s="78"/>
      <c r="Q1546" s="93"/>
      <c r="R1546" s="80"/>
      <c r="S1546" s="80"/>
      <c r="T1546" s="69"/>
      <c r="U1546" s="78"/>
      <c r="V1546" s="69"/>
      <c r="W1546" s="80"/>
      <c r="X1546" s="80"/>
      <c r="Y1546" s="94"/>
      <c r="Z1546" s="80"/>
      <c r="AA1546" s="80"/>
      <c r="AB1546" s="80"/>
      <c r="AC1546" s="80"/>
      <c r="AD1546" s="69"/>
      <c r="AE1546" s="69"/>
      <c r="AF1546" s="69"/>
      <c r="AG1546" s="95"/>
      <c r="AH1546" s="93"/>
      <c r="AI1546" s="81"/>
      <c r="AJ1546" s="80"/>
      <c r="AK1546" s="80"/>
      <c r="AL1546" s="78"/>
      <c r="AM1546" s="80"/>
      <c r="AN1546" s="80"/>
      <c r="AO1546" s="80"/>
      <c r="AP1546" s="80"/>
      <c r="AQ1546" s="80"/>
      <c r="AR1546" s="80"/>
      <c r="AS1546" s="78"/>
      <c r="AT1546" s="96"/>
      <c r="AU1546" s="97"/>
      <c r="AV1546" s="98"/>
      <c r="AW1546" s="99"/>
    </row>
    <row r="1547" spans="1:49">
      <c r="A1547" s="25"/>
      <c r="C1547" s="89"/>
      <c r="D1547" s="84"/>
      <c r="E1547" s="76"/>
      <c r="F1547" s="91"/>
      <c r="G1547" s="80"/>
      <c r="H1547" s="81"/>
      <c r="I1547" s="14"/>
      <c r="J1547" s="92"/>
      <c r="K1547" s="14"/>
      <c r="L1547" s="78"/>
      <c r="M1547" s="81"/>
      <c r="N1547" s="14"/>
      <c r="O1547" s="78"/>
      <c r="P1547" s="78"/>
      <c r="Q1547" s="93"/>
      <c r="R1547" s="80"/>
      <c r="S1547" s="80"/>
      <c r="T1547" s="69"/>
      <c r="U1547" s="78"/>
      <c r="V1547" s="69"/>
      <c r="W1547" s="80"/>
      <c r="X1547" s="80"/>
      <c r="Y1547" s="94"/>
      <c r="Z1547" s="80"/>
      <c r="AA1547" s="80"/>
      <c r="AB1547" s="80"/>
      <c r="AC1547" s="80"/>
      <c r="AD1547" s="69"/>
      <c r="AE1547" s="69"/>
      <c r="AF1547" s="69"/>
      <c r="AG1547" s="95"/>
      <c r="AH1547" s="93"/>
      <c r="AI1547" s="81"/>
      <c r="AJ1547" s="80"/>
      <c r="AK1547" s="80"/>
      <c r="AL1547" s="78"/>
      <c r="AM1547" s="80"/>
      <c r="AN1547" s="80"/>
      <c r="AO1547" s="80"/>
      <c r="AP1547" s="80"/>
      <c r="AQ1547" s="80"/>
      <c r="AR1547" s="80"/>
      <c r="AS1547" s="78"/>
      <c r="AT1547" s="96"/>
      <c r="AU1547" s="97"/>
      <c r="AV1547" s="98"/>
      <c r="AW1547" s="99"/>
    </row>
    <row r="1548" spans="1:49">
      <c r="A1548" s="25"/>
      <c r="C1548" s="89"/>
      <c r="D1548" s="84"/>
      <c r="E1548" s="76"/>
      <c r="F1548" s="91"/>
      <c r="G1548" s="80"/>
      <c r="H1548" s="81"/>
      <c r="I1548" s="14"/>
      <c r="J1548" s="92"/>
      <c r="K1548" s="14"/>
      <c r="L1548" s="78"/>
      <c r="M1548" s="81"/>
      <c r="N1548" s="14"/>
      <c r="O1548" s="78"/>
      <c r="P1548" s="78"/>
      <c r="Q1548" s="93"/>
      <c r="R1548" s="80"/>
      <c r="S1548" s="80"/>
      <c r="T1548" s="69"/>
      <c r="U1548" s="78"/>
      <c r="V1548" s="69"/>
      <c r="W1548" s="80"/>
      <c r="X1548" s="80"/>
      <c r="Y1548" s="94"/>
      <c r="Z1548" s="80"/>
      <c r="AA1548" s="80"/>
      <c r="AB1548" s="80"/>
      <c r="AC1548" s="80"/>
      <c r="AD1548" s="69"/>
      <c r="AE1548" s="69"/>
      <c r="AF1548" s="69"/>
      <c r="AG1548" s="95"/>
      <c r="AH1548" s="93"/>
      <c r="AI1548" s="81"/>
      <c r="AJ1548" s="80"/>
      <c r="AK1548" s="80"/>
      <c r="AL1548" s="78"/>
      <c r="AM1548" s="80"/>
      <c r="AN1548" s="80"/>
      <c r="AO1548" s="80"/>
      <c r="AP1548" s="80"/>
      <c r="AQ1548" s="80"/>
      <c r="AR1548" s="80"/>
      <c r="AS1548" s="78"/>
      <c r="AT1548" s="96"/>
      <c r="AU1548" s="97"/>
      <c r="AV1548" s="98"/>
      <c r="AW1548" s="99"/>
    </row>
    <row r="1549" spans="1:49">
      <c r="A1549" s="25"/>
      <c r="C1549" s="89"/>
      <c r="D1549" s="84"/>
      <c r="E1549" s="76"/>
      <c r="F1549" s="91"/>
      <c r="G1549" s="80"/>
      <c r="H1549" s="81"/>
      <c r="I1549" s="14"/>
      <c r="J1549" s="92"/>
      <c r="K1549" s="14"/>
      <c r="L1549" s="78"/>
      <c r="M1549" s="81"/>
      <c r="N1549" s="14"/>
      <c r="O1549" s="78"/>
      <c r="P1549" s="78"/>
      <c r="Q1549" s="93"/>
      <c r="R1549" s="80"/>
      <c r="S1549" s="80"/>
      <c r="T1549" s="69"/>
      <c r="U1549" s="78"/>
      <c r="V1549" s="69"/>
      <c r="W1549" s="80"/>
      <c r="X1549" s="80"/>
      <c r="Y1549" s="94"/>
      <c r="Z1549" s="80"/>
      <c r="AA1549" s="80"/>
      <c r="AB1549" s="80"/>
      <c r="AC1549" s="80"/>
      <c r="AD1549" s="69"/>
      <c r="AE1549" s="69"/>
      <c r="AF1549" s="69"/>
      <c r="AG1549" s="95"/>
      <c r="AH1549" s="93"/>
      <c r="AI1549" s="81"/>
      <c r="AJ1549" s="80"/>
      <c r="AK1549" s="80"/>
      <c r="AL1549" s="78"/>
      <c r="AM1549" s="80"/>
      <c r="AN1549" s="80"/>
      <c r="AO1549" s="80"/>
      <c r="AP1549" s="80"/>
      <c r="AQ1549" s="80"/>
      <c r="AR1549" s="80"/>
      <c r="AS1549" s="78"/>
      <c r="AT1549" s="96"/>
      <c r="AU1549" s="97"/>
      <c r="AV1549" s="98"/>
      <c r="AW1549" s="99"/>
    </row>
    <row r="1550" spans="1:49">
      <c r="A1550" s="25"/>
      <c r="C1550" s="89"/>
      <c r="D1550" s="84"/>
      <c r="E1550" s="76"/>
      <c r="F1550" s="91"/>
      <c r="G1550" s="80"/>
      <c r="H1550" s="81"/>
      <c r="I1550" s="14"/>
      <c r="J1550" s="92"/>
      <c r="K1550" s="14"/>
      <c r="L1550" s="78"/>
      <c r="M1550" s="81"/>
      <c r="N1550" s="14"/>
      <c r="O1550" s="78"/>
      <c r="P1550" s="78"/>
      <c r="Q1550" s="93"/>
      <c r="R1550" s="80"/>
      <c r="S1550" s="80"/>
      <c r="T1550" s="69"/>
      <c r="U1550" s="78"/>
      <c r="V1550" s="69"/>
      <c r="W1550" s="80"/>
      <c r="X1550" s="80"/>
      <c r="Y1550" s="94"/>
      <c r="Z1550" s="80"/>
      <c r="AA1550" s="80"/>
      <c r="AB1550" s="80"/>
      <c r="AC1550" s="80"/>
      <c r="AD1550" s="69"/>
      <c r="AE1550" s="69"/>
      <c r="AF1550" s="69"/>
      <c r="AG1550" s="95"/>
      <c r="AH1550" s="93"/>
      <c r="AI1550" s="81"/>
      <c r="AJ1550" s="80"/>
      <c r="AK1550" s="80"/>
      <c r="AL1550" s="78"/>
      <c r="AM1550" s="80"/>
      <c r="AN1550" s="80"/>
      <c r="AO1550" s="80"/>
      <c r="AP1550" s="80"/>
      <c r="AQ1550" s="80"/>
      <c r="AR1550" s="80"/>
      <c r="AS1550" s="78"/>
      <c r="AT1550" s="96"/>
      <c r="AU1550" s="97"/>
      <c r="AV1550" s="98"/>
      <c r="AW1550" s="99"/>
    </row>
    <row r="1551" spans="1:49">
      <c r="A1551" s="25"/>
      <c r="C1551" s="89"/>
      <c r="D1551" s="84"/>
      <c r="E1551" s="76"/>
      <c r="F1551" s="91"/>
      <c r="G1551" s="80"/>
      <c r="H1551" s="81"/>
      <c r="I1551" s="14"/>
      <c r="J1551" s="92"/>
      <c r="K1551" s="14"/>
      <c r="L1551" s="78"/>
      <c r="M1551" s="81"/>
      <c r="N1551" s="14"/>
      <c r="O1551" s="78"/>
      <c r="P1551" s="78"/>
      <c r="Q1551" s="93"/>
      <c r="R1551" s="80"/>
      <c r="S1551" s="80"/>
      <c r="T1551" s="69"/>
      <c r="U1551" s="78"/>
      <c r="V1551" s="69"/>
      <c r="W1551" s="80"/>
      <c r="X1551" s="80"/>
      <c r="Y1551" s="94"/>
      <c r="Z1551" s="80"/>
      <c r="AA1551" s="80"/>
      <c r="AB1551" s="80"/>
      <c r="AC1551" s="80"/>
      <c r="AD1551" s="69"/>
      <c r="AE1551" s="69"/>
      <c r="AF1551" s="69"/>
      <c r="AG1551" s="95"/>
      <c r="AH1551" s="93"/>
      <c r="AI1551" s="81"/>
      <c r="AJ1551" s="80"/>
      <c r="AK1551" s="80"/>
      <c r="AL1551" s="78"/>
      <c r="AM1551" s="80"/>
      <c r="AN1551" s="80"/>
      <c r="AO1551" s="80"/>
      <c r="AP1551" s="80"/>
      <c r="AQ1551" s="80"/>
      <c r="AR1551" s="80"/>
      <c r="AS1551" s="78"/>
      <c r="AT1551" s="96"/>
      <c r="AU1551" s="97"/>
      <c r="AV1551" s="98"/>
      <c r="AW1551" s="99"/>
    </row>
    <row r="1552" spans="1:49">
      <c r="A1552" s="25"/>
      <c r="C1552" s="89"/>
      <c r="D1552" s="84"/>
      <c r="E1552" s="76"/>
      <c r="F1552" s="91"/>
      <c r="G1552" s="80"/>
      <c r="H1552" s="81"/>
      <c r="I1552" s="14"/>
      <c r="J1552" s="92"/>
      <c r="K1552" s="14"/>
      <c r="L1552" s="78"/>
      <c r="M1552" s="81"/>
      <c r="N1552" s="14"/>
      <c r="O1552" s="78"/>
      <c r="P1552" s="78"/>
      <c r="Q1552" s="93"/>
      <c r="R1552" s="80"/>
      <c r="S1552" s="80"/>
      <c r="T1552" s="69"/>
      <c r="U1552" s="78"/>
      <c r="V1552" s="69"/>
      <c r="W1552" s="80"/>
      <c r="X1552" s="80"/>
      <c r="Y1552" s="94"/>
      <c r="Z1552" s="80"/>
      <c r="AA1552" s="80"/>
      <c r="AB1552" s="80"/>
      <c r="AC1552" s="80"/>
      <c r="AD1552" s="69"/>
      <c r="AE1552" s="69"/>
      <c r="AF1552" s="69"/>
      <c r="AG1552" s="95"/>
      <c r="AH1552" s="93"/>
      <c r="AI1552" s="81"/>
      <c r="AJ1552" s="80"/>
      <c r="AK1552" s="80"/>
      <c r="AL1552" s="78"/>
      <c r="AM1552" s="80"/>
      <c r="AN1552" s="80"/>
      <c r="AO1552" s="80"/>
      <c r="AP1552" s="80"/>
      <c r="AQ1552" s="80"/>
      <c r="AR1552" s="80"/>
      <c r="AS1552" s="78"/>
      <c r="AT1552" s="96"/>
      <c r="AU1552" s="97"/>
      <c r="AV1552" s="98"/>
      <c r="AW1552" s="99"/>
    </row>
    <row r="1553" spans="1:49">
      <c r="A1553" s="25"/>
      <c r="C1553" s="89"/>
      <c r="D1553" s="84"/>
      <c r="E1553" s="76"/>
      <c r="F1553" s="91"/>
      <c r="G1553" s="80"/>
      <c r="H1553" s="81"/>
      <c r="I1553" s="14"/>
      <c r="J1553" s="92"/>
      <c r="K1553" s="14"/>
      <c r="L1553" s="78"/>
      <c r="M1553" s="81"/>
      <c r="N1553" s="14"/>
      <c r="O1553" s="78"/>
      <c r="P1553" s="78"/>
      <c r="Q1553" s="93"/>
      <c r="R1553" s="80"/>
      <c r="S1553" s="80"/>
      <c r="T1553" s="69"/>
      <c r="U1553" s="78"/>
      <c r="V1553" s="69"/>
      <c r="W1553" s="80"/>
      <c r="X1553" s="80"/>
      <c r="Y1553" s="94"/>
      <c r="Z1553" s="80"/>
      <c r="AA1553" s="80"/>
      <c r="AB1553" s="80"/>
      <c r="AC1553" s="80"/>
      <c r="AD1553" s="69"/>
      <c r="AE1553" s="69"/>
      <c r="AF1553" s="69"/>
      <c r="AG1553" s="95"/>
      <c r="AH1553" s="93"/>
      <c r="AI1553" s="81"/>
      <c r="AJ1553" s="80"/>
      <c r="AK1553" s="80"/>
      <c r="AL1553" s="78"/>
      <c r="AM1553" s="80"/>
      <c r="AN1553" s="80"/>
      <c r="AO1553" s="80"/>
      <c r="AP1553" s="80"/>
      <c r="AQ1553" s="80"/>
      <c r="AR1553" s="80"/>
      <c r="AS1553" s="78"/>
      <c r="AT1553" s="96"/>
      <c r="AU1553" s="97"/>
      <c r="AV1553" s="98"/>
      <c r="AW1553" s="99"/>
    </row>
    <row r="1554" spans="1:49">
      <c r="A1554" s="25"/>
      <c r="C1554" s="89"/>
      <c r="D1554" s="84"/>
      <c r="E1554" s="76"/>
      <c r="F1554" s="91"/>
      <c r="G1554" s="80"/>
      <c r="H1554" s="81"/>
      <c r="I1554" s="14"/>
      <c r="J1554" s="92"/>
      <c r="K1554" s="14"/>
      <c r="L1554" s="78"/>
      <c r="M1554" s="81"/>
      <c r="N1554" s="14"/>
      <c r="O1554" s="78"/>
      <c r="P1554" s="78"/>
      <c r="Q1554" s="93"/>
      <c r="R1554" s="80"/>
      <c r="S1554" s="80"/>
      <c r="T1554" s="69"/>
      <c r="U1554" s="78"/>
      <c r="V1554" s="69"/>
      <c r="W1554" s="80"/>
      <c r="X1554" s="80"/>
      <c r="Y1554" s="94"/>
      <c r="Z1554" s="80"/>
      <c r="AA1554" s="80"/>
      <c r="AB1554" s="80"/>
      <c r="AC1554" s="80"/>
      <c r="AD1554" s="69"/>
      <c r="AE1554" s="69"/>
      <c r="AF1554" s="69"/>
      <c r="AG1554" s="95"/>
      <c r="AH1554" s="93"/>
      <c r="AI1554" s="81"/>
      <c r="AJ1554" s="80"/>
      <c r="AK1554" s="80"/>
      <c r="AL1554" s="78"/>
      <c r="AM1554" s="80"/>
      <c r="AN1554" s="80"/>
      <c r="AO1554" s="80"/>
      <c r="AP1554" s="80"/>
      <c r="AQ1554" s="80"/>
      <c r="AR1554" s="80"/>
      <c r="AS1554" s="78"/>
      <c r="AT1554" s="96"/>
      <c r="AU1554" s="97"/>
      <c r="AV1554" s="98"/>
      <c r="AW1554" s="99"/>
    </row>
    <row r="1555" spans="1:49">
      <c r="A1555" s="25"/>
      <c r="C1555" s="89"/>
      <c r="D1555" s="84"/>
      <c r="E1555" s="76"/>
      <c r="F1555" s="91"/>
      <c r="G1555" s="80"/>
      <c r="H1555" s="81"/>
      <c r="I1555" s="14"/>
      <c r="J1555" s="92"/>
      <c r="K1555" s="14"/>
      <c r="L1555" s="78"/>
      <c r="M1555" s="81"/>
      <c r="N1555" s="14"/>
      <c r="O1555" s="78"/>
      <c r="P1555" s="78"/>
      <c r="Q1555" s="93"/>
      <c r="R1555" s="80"/>
      <c r="S1555" s="80"/>
      <c r="T1555" s="69"/>
      <c r="U1555" s="78"/>
      <c r="V1555" s="69"/>
      <c r="W1555" s="80"/>
      <c r="X1555" s="80"/>
      <c r="Y1555" s="94"/>
      <c r="Z1555" s="80"/>
      <c r="AA1555" s="80"/>
      <c r="AB1555" s="80"/>
      <c r="AC1555" s="80"/>
      <c r="AD1555" s="69"/>
      <c r="AE1555" s="69"/>
      <c r="AF1555" s="69"/>
      <c r="AG1555" s="95"/>
      <c r="AH1555" s="93"/>
      <c r="AI1555" s="81"/>
      <c r="AJ1555" s="80"/>
      <c r="AK1555" s="80"/>
      <c r="AL1555" s="78"/>
      <c r="AM1555" s="80"/>
      <c r="AN1555" s="80"/>
      <c r="AO1555" s="80"/>
      <c r="AP1555" s="80"/>
      <c r="AQ1555" s="80"/>
      <c r="AR1555" s="80"/>
      <c r="AS1555" s="78"/>
      <c r="AT1555" s="96"/>
      <c r="AU1555" s="97"/>
      <c r="AV1555" s="98"/>
      <c r="AW1555" s="99"/>
    </row>
    <row r="1556" spans="1:49">
      <c r="A1556" s="25"/>
      <c r="C1556" s="89"/>
      <c r="D1556" s="84"/>
      <c r="E1556" s="76"/>
      <c r="F1556" s="91"/>
      <c r="G1556" s="80"/>
      <c r="H1556" s="81"/>
      <c r="I1556" s="14"/>
      <c r="J1556" s="92"/>
      <c r="K1556" s="14"/>
      <c r="L1556" s="78"/>
      <c r="M1556" s="81"/>
      <c r="N1556" s="14"/>
      <c r="O1556" s="78"/>
      <c r="P1556" s="78"/>
      <c r="Q1556" s="93"/>
      <c r="R1556" s="80"/>
      <c r="S1556" s="80"/>
      <c r="T1556" s="69"/>
      <c r="U1556" s="78"/>
      <c r="V1556" s="69"/>
      <c r="W1556" s="80"/>
      <c r="X1556" s="80"/>
      <c r="Y1556" s="94"/>
      <c r="Z1556" s="80"/>
      <c r="AA1556" s="80"/>
      <c r="AB1556" s="80"/>
      <c r="AC1556" s="80"/>
      <c r="AD1556" s="69"/>
      <c r="AE1556" s="69"/>
      <c r="AF1556" s="69"/>
      <c r="AG1556" s="95"/>
      <c r="AH1556" s="93"/>
      <c r="AI1556" s="81"/>
      <c r="AJ1556" s="80"/>
      <c r="AK1556" s="80"/>
      <c r="AL1556" s="78"/>
      <c r="AM1556" s="80"/>
      <c r="AN1556" s="80"/>
      <c r="AO1556" s="80"/>
      <c r="AP1556" s="80"/>
      <c r="AQ1556" s="80"/>
      <c r="AR1556" s="80"/>
      <c r="AS1556" s="78"/>
      <c r="AT1556" s="96"/>
      <c r="AU1556" s="97"/>
      <c r="AV1556" s="98"/>
      <c r="AW1556" s="99"/>
    </row>
    <row r="1557" spans="1:49">
      <c r="A1557" s="25"/>
      <c r="C1557" s="89"/>
      <c r="D1557" s="84"/>
      <c r="E1557" s="76"/>
      <c r="F1557" s="91"/>
      <c r="G1557" s="80"/>
      <c r="H1557" s="81"/>
      <c r="I1557" s="14"/>
      <c r="J1557" s="92"/>
      <c r="K1557" s="14"/>
      <c r="L1557" s="78"/>
      <c r="M1557" s="81"/>
      <c r="N1557" s="14"/>
      <c r="O1557" s="78"/>
      <c r="P1557" s="78"/>
      <c r="Q1557" s="93"/>
      <c r="R1557" s="80"/>
      <c r="S1557" s="80"/>
      <c r="T1557" s="69"/>
      <c r="U1557" s="78"/>
      <c r="V1557" s="69"/>
      <c r="W1557" s="80"/>
      <c r="X1557" s="80"/>
      <c r="Y1557" s="94"/>
      <c r="Z1557" s="80"/>
      <c r="AA1557" s="80"/>
      <c r="AB1557" s="80"/>
      <c r="AC1557" s="80"/>
      <c r="AD1557" s="69"/>
      <c r="AE1557" s="69"/>
      <c r="AF1557" s="69"/>
      <c r="AG1557" s="95"/>
      <c r="AH1557" s="93"/>
      <c r="AI1557" s="81"/>
      <c r="AJ1557" s="80"/>
      <c r="AK1557" s="80"/>
      <c r="AL1557" s="78"/>
      <c r="AM1557" s="80"/>
      <c r="AN1557" s="80"/>
      <c r="AO1557" s="80"/>
      <c r="AP1557" s="80"/>
      <c r="AQ1557" s="80"/>
      <c r="AR1557" s="80"/>
      <c r="AS1557" s="78"/>
      <c r="AT1557" s="96"/>
      <c r="AU1557" s="97"/>
      <c r="AV1557" s="98"/>
      <c r="AW1557" s="99"/>
    </row>
    <row r="1558" spans="1:49">
      <c r="A1558" s="25"/>
      <c r="C1558" s="89"/>
      <c r="D1558" s="84"/>
      <c r="E1558" s="76"/>
      <c r="F1558" s="91"/>
      <c r="G1558" s="80"/>
      <c r="H1558" s="81"/>
      <c r="I1558" s="14"/>
      <c r="J1558" s="92"/>
      <c r="K1558" s="14"/>
      <c r="L1558" s="78"/>
      <c r="M1558" s="81"/>
      <c r="N1558" s="14"/>
      <c r="O1558" s="78"/>
      <c r="P1558" s="78"/>
      <c r="Q1558" s="93"/>
      <c r="R1558" s="80"/>
      <c r="S1558" s="80"/>
      <c r="T1558" s="69"/>
      <c r="U1558" s="78"/>
      <c r="V1558" s="69"/>
      <c r="W1558" s="80"/>
      <c r="X1558" s="80"/>
      <c r="Y1558" s="94"/>
      <c r="Z1558" s="80"/>
      <c r="AA1558" s="80"/>
      <c r="AB1558" s="80"/>
      <c r="AC1558" s="80"/>
      <c r="AD1558" s="69"/>
      <c r="AE1558" s="69"/>
      <c r="AF1558" s="69"/>
      <c r="AG1558" s="95"/>
      <c r="AH1558" s="93"/>
      <c r="AI1558" s="81"/>
      <c r="AJ1558" s="80"/>
      <c r="AK1558" s="80"/>
      <c r="AL1558" s="78"/>
      <c r="AM1558" s="80"/>
      <c r="AN1558" s="80"/>
      <c r="AO1558" s="80"/>
      <c r="AP1558" s="80"/>
      <c r="AQ1558" s="80"/>
      <c r="AR1558" s="80"/>
      <c r="AS1558" s="78"/>
      <c r="AT1558" s="96"/>
      <c r="AU1558" s="97"/>
      <c r="AV1558" s="98"/>
      <c r="AW1558" s="99"/>
    </row>
    <row r="1559" spans="1:49">
      <c r="A1559" s="25"/>
      <c r="C1559" s="89"/>
      <c r="D1559" s="84"/>
      <c r="E1559" s="76"/>
      <c r="F1559" s="91"/>
      <c r="G1559" s="80"/>
      <c r="H1559" s="81"/>
      <c r="I1559" s="14"/>
      <c r="J1559" s="92"/>
      <c r="K1559" s="14"/>
      <c r="L1559" s="78"/>
      <c r="M1559" s="81"/>
      <c r="N1559" s="14"/>
      <c r="O1559" s="78"/>
      <c r="P1559" s="78"/>
      <c r="Q1559" s="93"/>
      <c r="R1559" s="80"/>
      <c r="S1559" s="80"/>
      <c r="T1559" s="69"/>
      <c r="U1559" s="78"/>
      <c r="V1559" s="69"/>
      <c r="W1559" s="80"/>
      <c r="X1559" s="80"/>
      <c r="Y1559" s="94"/>
      <c r="Z1559" s="80"/>
      <c r="AA1559" s="80"/>
      <c r="AB1559" s="80"/>
      <c r="AC1559" s="80"/>
      <c r="AD1559" s="69"/>
      <c r="AE1559" s="69"/>
      <c r="AF1559" s="69"/>
      <c r="AG1559" s="95"/>
      <c r="AH1559" s="93"/>
      <c r="AI1559" s="81"/>
      <c r="AJ1559" s="80"/>
      <c r="AK1559" s="80"/>
      <c r="AL1559" s="78"/>
      <c r="AM1559" s="80"/>
      <c r="AN1559" s="80"/>
      <c r="AO1559" s="80"/>
      <c r="AP1559" s="80"/>
      <c r="AQ1559" s="80"/>
      <c r="AR1559" s="80"/>
      <c r="AS1559" s="78"/>
      <c r="AT1559" s="96"/>
      <c r="AU1559" s="97"/>
      <c r="AV1559" s="98"/>
      <c r="AW1559" s="99"/>
    </row>
    <row r="1560" spans="1:49">
      <c r="A1560" s="25"/>
      <c r="C1560" s="89"/>
      <c r="D1560" s="84"/>
      <c r="E1560" s="76"/>
      <c r="F1560" s="91"/>
      <c r="G1560" s="80"/>
      <c r="H1560" s="81"/>
      <c r="I1560" s="14"/>
      <c r="J1560" s="92"/>
      <c r="K1560" s="14"/>
      <c r="L1560" s="78"/>
      <c r="M1560" s="81"/>
      <c r="N1560" s="14"/>
      <c r="O1560" s="78"/>
      <c r="P1560" s="78"/>
      <c r="Q1560" s="93"/>
      <c r="R1560" s="80"/>
      <c r="S1560" s="80"/>
      <c r="T1560" s="69"/>
      <c r="U1560" s="78"/>
      <c r="V1560" s="69"/>
      <c r="W1560" s="80"/>
      <c r="X1560" s="80"/>
      <c r="Y1560" s="94"/>
      <c r="Z1560" s="80"/>
      <c r="AA1560" s="80"/>
      <c r="AB1560" s="80"/>
      <c r="AC1560" s="80"/>
      <c r="AD1560" s="69"/>
      <c r="AE1560" s="69"/>
      <c r="AF1560" s="69"/>
      <c r="AG1560" s="95"/>
      <c r="AH1560" s="93"/>
      <c r="AI1560" s="81"/>
      <c r="AJ1560" s="80"/>
      <c r="AK1560" s="80"/>
      <c r="AL1560" s="78"/>
      <c r="AM1560" s="80"/>
      <c r="AN1560" s="80"/>
      <c r="AO1560" s="80"/>
      <c r="AP1560" s="80"/>
      <c r="AQ1560" s="80"/>
      <c r="AR1560" s="80"/>
      <c r="AS1560" s="78"/>
      <c r="AT1560" s="96"/>
      <c r="AU1560" s="97"/>
      <c r="AV1560" s="98"/>
      <c r="AW1560" s="99"/>
    </row>
    <row r="1561" spans="1:49">
      <c r="A1561" s="25"/>
      <c r="C1561" s="89"/>
      <c r="D1561" s="84"/>
      <c r="E1561" s="76"/>
      <c r="F1561" s="91"/>
      <c r="G1561" s="80"/>
      <c r="H1561" s="81"/>
      <c r="I1561" s="14"/>
      <c r="J1561" s="92"/>
      <c r="K1561" s="14"/>
      <c r="L1561" s="78"/>
      <c r="M1561" s="81"/>
      <c r="N1561" s="14"/>
      <c r="O1561" s="78"/>
      <c r="P1561" s="78"/>
      <c r="Q1561" s="93"/>
      <c r="R1561" s="80"/>
      <c r="S1561" s="80"/>
      <c r="T1561" s="69"/>
      <c r="U1561" s="78"/>
      <c r="V1561" s="69"/>
      <c r="W1561" s="80"/>
      <c r="X1561" s="80"/>
      <c r="Y1561" s="94"/>
      <c r="Z1561" s="80"/>
      <c r="AA1561" s="80"/>
      <c r="AB1561" s="80"/>
      <c r="AC1561" s="80"/>
      <c r="AD1561" s="69"/>
      <c r="AE1561" s="69"/>
      <c r="AF1561" s="69"/>
      <c r="AG1561" s="95"/>
      <c r="AH1561" s="93"/>
      <c r="AI1561" s="81"/>
      <c r="AJ1561" s="80"/>
      <c r="AK1561" s="80"/>
      <c r="AL1561" s="78"/>
      <c r="AM1561" s="80"/>
      <c r="AN1561" s="80"/>
      <c r="AO1561" s="80"/>
      <c r="AP1561" s="80"/>
      <c r="AQ1561" s="80"/>
      <c r="AR1561" s="80"/>
      <c r="AS1561" s="78"/>
      <c r="AT1561" s="96"/>
      <c r="AU1561" s="97"/>
      <c r="AV1561" s="98"/>
      <c r="AW1561" s="99"/>
    </row>
    <row r="1562" spans="1:49">
      <c r="A1562" s="25"/>
      <c r="C1562" s="89"/>
      <c r="D1562" s="84"/>
      <c r="E1562" s="76"/>
      <c r="F1562" s="91"/>
      <c r="G1562" s="80"/>
      <c r="H1562" s="81"/>
      <c r="I1562" s="14"/>
      <c r="J1562" s="92"/>
      <c r="K1562" s="14"/>
      <c r="L1562" s="78"/>
      <c r="M1562" s="81"/>
      <c r="N1562" s="14"/>
      <c r="O1562" s="78"/>
      <c r="P1562" s="78"/>
      <c r="Q1562" s="93"/>
      <c r="R1562" s="80"/>
      <c r="S1562" s="80"/>
      <c r="T1562" s="69"/>
      <c r="U1562" s="78"/>
      <c r="V1562" s="69"/>
      <c r="W1562" s="80"/>
      <c r="X1562" s="80"/>
      <c r="Y1562" s="94"/>
      <c r="Z1562" s="80"/>
      <c r="AA1562" s="80"/>
      <c r="AB1562" s="80"/>
      <c r="AC1562" s="80"/>
      <c r="AD1562" s="69"/>
      <c r="AE1562" s="69"/>
      <c r="AF1562" s="69"/>
      <c r="AG1562" s="95"/>
      <c r="AH1562" s="93"/>
      <c r="AI1562" s="81"/>
      <c r="AJ1562" s="80"/>
      <c r="AK1562" s="80"/>
      <c r="AL1562" s="78"/>
      <c r="AM1562" s="80"/>
      <c r="AN1562" s="80"/>
      <c r="AO1562" s="80"/>
      <c r="AP1562" s="80"/>
      <c r="AQ1562" s="80"/>
      <c r="AR1562" s="80"/>
      <c r="AS1562" s="78"/>
      <c r="AT1562" s="96"/>
      <c r="AU1562" s="97"/>
      <c r="AV1562" s="98"/>
      <c r="AW1562" s="99"/>
    </row>
    <row r="1563" spans="1:49">
      <c r="A1563" s="25"/>
      <c r="C1563" s="89"/>
      <c r="D1563" s="84"/>
      <c r="E1563" s="76"/>
      <c r="F1563" s="91"/>
      <c r="G1563" s="80"/>
      <c r="H1563" s="81"/>
      <c r="I1563" s="14"/>
      <c r="J1563" s="92"/>
      <c r="K1563" s="14"/>
      <c r="L1563" s="78"/>
      <c r="M1563" s="81"/>
      <c r="N1563" s="14"/>
      <c r="O1563" s="78"/>
      <c r="P1563" s="78"/>
      <c r="Q1563" s="93"/>
      <c r="R1563" s="80"/>
      <c r="S1563" s="80"/>
      <c r="T1563" s="69"/>
      <c r="U1563" s="78"/>
      <c r="V1563" s="69"/>
      <c r="W1563" s="80"/>
      <c r="X1563" s="80"/>
      <c r="Y1563" s="94"/>
      <c r="Z1563" s="80"/>
      <c r="AA1563" s="80"/>
      <c r="AB1563" s="80"/>
      <c r="AC1563" s="80"/>
      <c r="AD1563" s="69"/>
      <c r="AE1563" s="69"/>
      <c r="AF1563" s="69"/>
      <c r="AG1563" s="95"/>
      <c r="AH1563" s="93"/>
      <c r="AI1563" s="81"/>
      <c r="AJ1563" s="80"/>
      <c r="AK1563" s="80"/>
      <c r="AL1563" s="78"/>
      <c r="AM1563" s="80"/>
      <c r="AN1563" s="80"/>
      <c r="AO1563" s="80"/>
      <c r="AP1563" s="80"/>
      <c r="AQ1563" s="80"/>
      <c r="AR1563" s="80"/>
      <c r="AS1563" s="78"/>
      <c r="AT1563" s="96"/>
      <c r="AU1563" s="97"/>
      <c r="AV1563" s="98"/>
      <c r="AW1563" s="99"/>
    </row>
    <row r="1564" spans="1:49">
      <c r="A1564" s="25"/>
      <c r="C1564" s="89"/>
      <c r="D1564" s="84"/>
      <c r="E1564" s="76"/>
      <c r="F1564" s="91"/>
      <c r="G1564" s="80"/>
      <c r="H1564" s="81"/>
      <c r="I1564" s="14"/>
      <c r="J1564" s="92"/>
      <c r="K1564" s="14"/>
      <c r="L1564" s="78"/>
      <c r="M1564" s="81"/>
      <c r="N1564" s="14"/>
      <c r="O1564" s="78"/>
      <c r="P1564" s="78"/>
      <c r="Q1564" s="93"/>
      <c r="R1564" s="80"/>
      <c r="S1564" s="80"/>
      <c r="T1564" s="69"/>
      <c r="U1564" s="78"/>
      <c r="V1564" s="69"/>
      <c r="W1564" s="80"/>
      <c r="X1564" s="80"/>
      <c r="Y1564" s="94"/>
      <c r="Z1564" s="80"/>
      <c r="AA1564" s="80"/>
      <c r="AB1564" s="80"/>
      <c r="AC1564" s="80"/>
      <c r="AD1564" s="69"/>
      <c r="AE1564" s="69"/>
      <c r="AF1564" s="69"/>
      <c r="AG1564" s="95"/>
      <c r="AH1564" s="93"/>
      <c r="AI1564" s="81"/>
      <c r="AJ1564" s="80"/>
      <c r="AK1564" s="80"/>
      <c r="AL1564" s="78"/>
      <c r="AM1564" s="80"/>
      <c r="AN1564" s="80"/>
      <c r="AO1564" s="80"/>
      <c r="AP1564" s="80"/>
      <c r="AQ1564" s="80"/>
      <c r="AR1564" s="80"/>
      <c r="AS1564" s="78"/>
      <c r="AT1564" s="96"/>
      <c r="AU1564" s="97"/>
      <c r="AV1564" s="98"/>
      <c r="AW1564" s="99"/>
    </row>
    <row r="1565" spans="1:49">
      <c r="A1565" s="25"/>
      <c r="C1565" s="89"/>
      <c r="D1565" s="84"/>
      <c r="E1565" s="76"/>
      <c r="F1565" s="91"/>
      <c r="G1565" s="80"/>
      <c r="H1565" s="81"/>
      <c r="I1565" s="14"/>
      <c r="J1565" s="92"/>
      <c r="K1565" s="14"/>
      <c r="L1565" s="78"/>
      <c r="M1565" s="81"/>
      <c r="N1565" s="14"/>
      <c r="O1565" s="78"/>
      <c r="P1565" s="78"/>
      <c r="Q1565" s="93"/>
      <c r="R1565" s="80"/>
      <c r="S1565" s="80"/>
      <c r="T1565" s="69"/>
      <c r="U1565" s="78"/>
      <c r="V1565" s="69"/>
      <c r="W1565" s="80"/>
      <c r="X1565" s="80"/>
      <c r="Y1565" s="94"/>
      <c r="Z1565" s="80"/>
      <c r="AA1565" s="80"/>
      <c r="AB1565" s="80"/>
      <c r="AC1565" s="80"/>
      <c r="AD1565" s="69"/>
      <c r="AE1565" s="69"/>
      <c r="AF1565" s="69"/>
      <c r="AG1565" s="95"/>
      <c r="AH1565" s="93"/>
      <c r="AI1565" s="81"/>
      <c r="AJ1565" s="80"/>
      <c r="AK1565" s="80"/>
      <c r="AL1565" s="78"/>
      <c r="AM1565" s="80"/>
      <c r="AN1565" s="80"/>
      <c r="AO1565" s="80"/>
      <c r="AP1565" s="80"/>
      <c r="AQ1565" s="80"/>
      <c r="AR1565" s="80"/>
      <c r="AS1565" s="78"/>
      <c r="AT1565" s="96"/>
      <c r="AU1565" s="97"/>
      <c r="AV1565" s="98"/>
      <c r="AW1565" s="99"/>
    </row>
    <row r="1566" spans="1:49">
      <c r="A1566" s="25"/>
      <c r="C1566" s="89"/>
      <c r="D1566" s="84"/>
      <c r="E1566" s="76"/>
      <c r="F1566" s="91"/>
      <c r="G1566" s="80"/>
      <c r="H1566" s="81"/>
      <c r="I1566" s="14"/>
      <c r="J1566" s="92"/>
      <c r="K1566" s="14"/>
      <c r="L1566" s="78"/>
      <c r="M1566" s="81"/>
      <c r="N1566" s="14"/>
      <c r="O1566" s="78"/>
      <c r="P1566" s="78"/>
      <c r="Q1566" s="93"/>
      <c r="R1566" s="80"/>
      <c r="S1566" s="80"/>
      <c r="T1566" s="69"/>
      <c r="U1566" s="78"/>
      <c r="V1566" s="69"/>
      <c r="W1566" s="80"/>
      <c r="X1566" s="80"/>
      <c r="Y1566" s="94"/>
      <c r="Z1566" s="80"/>
      <c r="AA1566" s="80"/>
      <c r="AB1566" s="80"/>
      <c r="AC1566" s="80"/>
      <c r="AD1566" s="69"/>
      <c r="AE1566" s="69"/>
      <c r="AF1566" s="69"/>
      <c r="AG1566" s="95"/>
      <c r="AH1566" s="93"/>
      <c r="AI1566" s="81"/>
      <c r="AJ1566" s="80"/>
      <c r="AK1566" s="80"/>
      <c r="AL1566" s="78"/>
      <c r="AM1566" s="80"/>
      <c r="AN1566" s="80"/>
      <c r="AO1566" s="80"/>
      <c r="AP1566" s="80"/>
      <c r="AQ1566" s="80"/>
      <c r="AR1566" s="80"/>
      <c r="AS1566" s="78"/>
      <c r="AT1566" s="96"/>
      <c r="AU1566" s="97"/>
      <c r="AV1566" s="98"/>
      <c r="AW1566" s="99"/>
    </row>
    <row r="1567" spans="1:49">
      <c r="A1567" s="25"/>
      <c r="C1567" s="89"/>
      <c r="D1567" s="84"/>
      <c r="E1567" s="76"/>
      <c r="F1567" s="91"/>
      <c r="G1567" s="80"/>
      <c r="H1567" s="81"/>
      <c r="I1567" s="14"/>
      <c r="J1567" s="92"/>
      <c r="K1567" s="14"/>
      <c r="L1567" s="78"/>
      <c r="M1567" s="81"/>
      <c r="N1567" s="14"/>
      <c r="O1567" s="78"/>
      <c r="P1567" s="78"/>
      <c r="Q1567" s="93"/>
      <c r="R1567" s="80"/>
      <c r="S1567" s="80"/>
      <c r="T1567" s="69"/>
      <c r="U1567" s="78"/>
      <c r="V1567" s="69"/>
      <c r="W1567" s="80"/>
      <c r="X1567" s="80"/>
      <c r="Y1567" s="94"/>
      <c r="Z1567" s="80"/>
      <c r="AA1567" s="80"/>
      <c r="AB1567" s="80"/>
      <c r="AC1567" s="80"/>
      <c r="AD1567" s="69"/>
      <c r="AE1567" s="69"/>
      <c r="AF1567" s="69"/>
      <c r="AG1567" s="95"/>
      <c r="AH1567" s="93"/>
      <c r="AI1567" s="81"/>
      <c r="AJ1567" s="80"/>
      <c r="AK1567" s="80"/>
      <c r="AL1567" s="78"/>
      <c r="AM1567" s="80"/>
      <c r="AN1567" s="80"/>
      <c r="AO1567" s="80"/>
      <c r="AP1567" s="80"/>
      <c r="AQ1567" s="80"/>
      <c r="AR1567" s="80"/>
      <c r="AS1567" s="78"/>
      <c r="AT1567" s="96"/>
      <c r="AU1567" s="97"/>
      <c r="AV1567" s="98"/>
      <c r="AW1567" s="99"/>
    </row>
    <row r="1568" spans="1:49">
      <c r="A1568" s="25"/>
      <c r="C1568" s="89"/>
      <c r="D1568" s="84"/>
      <c r="E1568" s="76"/>
      <c r="F1568" s="91"/>
      <c r="G1568" s="80"/>
      <c r="H1568" s="81"/>
      <c r="I1568" s="14"/>
      <c r="J1568" s="92"/>
      <c r="K1568" s="14"/>
      <c r="L1568" s="78"/>
      <c r="M1568" s="81"/>
      <c r="N1568" s="14"/>
      <c r="O1568" s="78"/>
      <c r="P1568" s="78"/>
      <c r="Q1568" s="93"/>
      <c r="R1568" s="80"/>
      <c r="S1568" s="80"/>
      <c r="T1568" s="69"/>
      <c r="U1568" s="78"/>
      <c r="V1568" s="69"/>
      <c r="W1568" s="80"/>
      <c r="X1568" s="80"/>
      <c r="Y1568" s="94"/>
      <c r="Z1568" s="80"/>
      <c r="AA1568" s="80"/>
      <c r="AB1568" s="80"/>
      <c r="AC1568" s="80"/>
      <c r="AD1568" s="69"/>
      <c r="AE1568" s="69"/>
      <c r="AF1568" s="69"/>
      <c r="AG1568" s="95"/>
      <c r="AH1568" s="93"/>
      <c r="AI1568" s="81"/>
      <c r="AJ1568" s="80"/>
      <c r="AK1568" s="80"/>
      <c r="AL1568" s="78"/>
      <c r="AM1568" s="80"/>
      <c r="AN1568" s="80"/>
      <c r="AO1568" s="80"/>
      <c r="AP1568" s="80"/>
      <c r="AQ1568" s="80"/>
      <c r="AR1568" s="80"/>
      <c r="AS1568" s="78"/>
      <c r="AT1568" s="96"/>
      <c r="AU1568" s="97"/>
      <c r="AV1568" s="98"/>
      <c r="AW1568" s="99"/>
    </row>
    <row r="1569" spans="1:49">
      <c r="A1569" s="25"/>
      <c r="C1569" s="89"/>
      <c r="D1569" s="84"/>
      <c r="E1569" s="76"/>
      <c r="F1569" s="91"/>
      <c r="G1569" s="80"/>
      <c r="H1569" s="81"/>
      <c r="I1569" s="14"/>
      <c r="J1569" s="92"/>
      <c r="K1569" s="14"/>
      <c r="L1569" s="78"/>
      <c r="M1569" s="81"/>
      <c r="N1569" s="14"/>
      <c r="O1569" s="78"/>
      <c r="P1569" s="78"/>
      <c r="Q1569" s="93"/>
      <c r="R1569" s="80"/>
      <c r="S1569" s="80"/>
      <c r="T1569" s="69"/>
      <c r="U1569" s="78"/>
      <c r="V1569" s="69"/>
      <c r="W1569" s="80"/>
      <c r="X1569" s="80"/>
      <c r="Y1569" s="94"/>
      <c r="Z1569" s="80"/>
      <c r="AA1569" s="80"/>
      <c r="AB1569" s="80"/>
      <c r="AC1569" s="80"/>
      <c r="AD1569" s="69"/>
      <c r="AE1569" s="69"/>
      <c r="AF1569" s="69"/>
      <c r="AG1569" s="95"/>
      <c r="AH1569" s="93"/>
      <c r="AI1569" s="81"/>
      <c r="AJ1569" s="80"/>
      <c r="AK1569" s="80"/>
      <c r="AL1569" s="78"/>
      <c r="AM1569" s="80"/>
      <c r="AN1569" s="80"/>
      <c r="AO1569" s="80"/>
      <c r="AP1569" s="80"/>
      <c r="AQ1569" s="80"/>
      <c r="AR1569" s="80"/>
      <c r="AS1569" s="78"/>
      <c r="AT1569" s="96"/>
      <c r="AU1569" s="97"/>
      <c r="AV1569" s="98"/>
      <c r="AW1569" s="99"/>
    </row>
    <row r="1570" spans="1:49">
      <c r="A1570" s="25"/>
      <c r="C1570" s="89"/>
      <c r="D1570" s="84"/>
      <c r="E1570" s="76"/>
      <c r="F1570" s="91"/>
      <c r="G1570" s="80"/>
      <c r="H1570" s="81"/>
      <c r="I1570" s="14"/>
      <c r="J1570" s="92"/>
      <c r="K1570" s="14"/>
      <c r="L1570" s="78"/>
      <c r="M1570" s="81"/>
      <c r="N1570" s="14"/>
      <c r="O1570" s="78"/>
      <c r="P1570" s="78"/>
      <c r="Q1570" s="93"/>
      <c r="R1570" s="80"/>
      <c r="S1570" s="80"/>
      <c r="T1570" s="69"/>
      <c r="U1570" s="78"/>
      <c r="V1570" s="69"/>
      <c r="W1570" s="80"/>
      <c r="X1570" s="80"/>
      <c r="Y1570" s="94"/>
      <c r="Z1570" s="80"/>
      <c r="AA1570" s="80"/>
      <c r="AB1570" s="80"/>
      <c r="AC1570" s="80"/>
      <c r="AD1570" s="69"/>
      <c r="AE1570" s="69"/>
      <c r="AF1570" s="69"/>
      <c r="AG1570" s="95"/>
      <c r="AH1570" s="93"/>
      <c r="AI1570" s="81"/>
      <c r="AJ1570" s="80"/>
      <c r="AK1570" s="80"/>
      <c r="AL1570" s="78"/>
      <c r="AM1570" s="80"/>
      <c r="AN1570" s="80"/>
      <c r="AO1570" s="80"/>
      <c r="AP1570" s="80"/>
      <c r="AQ1570" s="80"/>
      <c r="AR1570" s="80"/>
      <c r="AS1570" s="78"/>
      <c r="AT1570" s="96"/>
      <c r="AU1570" s="97"/>
      <c r="AV1570" s="98"/>
      <c r="AW1570" s="99"/>
    </row>
    <row r="1571" spans="1:49">
      <c r="A1571" s="25"/>
      <c r="C1571" s="89"/>
      <c r="D1571" s="84"/>
      <c r="E1571" s="76"/>
      <c r="F1571" s="91"/>
      <c r="G1571" s="80"/>
      <c r="H1571" s="81"/>
      <c r="I1571" s="14"/>
      <c r="J1571" s="92"/>
      <c r="K1571" s="14"/>
      <c r="L1571" s="78"/>
      <c r="M1571" s="81"/>
      <c r="N1571" s="14"/>
      <c r="O1571" s="78"/>
      <c r="P1571" s="78"/>
      <c r="Q1571" s="93"/>
      <c r="R1571" s="80"/>
      <c r="S1571" s="80"/>
      <c r="T1571" s="69"/>
      <c r="U1571" s="78"/>
      <c r="V1571" s="69"/>
      <c r="W1571" s="80"/>
      <c r="X1571" s="80"/>
      <c r="Y1571" s="94"/>
      <c r="Z1571" s="80"/>
      <c r="AA1571" s="80"/>
      <c r="AB1571" s="80"/>
      <c r="AC1571" s="80"/>
      <c r="AD1571" s="69"/>
      <c r="AE1571" s="69"/>
      <c r="AF1571" s="69"/>
      <c r="AG1571" s="95"/>
      <c r="AH1571" s="93"/>
      <c r="AI1571" s="81"/>
      <c r="AJ1571" s="80"/>
      <c r="AK1571" s="80"/>
      <c r="AL1571" s="78"/>
      <c r="AM1571" s="80"/>
      <c r="AN1571" s="80"/>
      <c r="AO1571" s="80"/>
      <c r="AP1571" s="80"/>
      <c r="AQ1571" s="80"/>
      <c r="AR1571" s="80"/>
      <c r="AS1571" s="78"/>
      <c r="AT1571" s="96"/>
      <c r="AU1571" s="97"/>
      <c r="AV1571" s="98"/>
      <c r="AW1571" s="99"/>
    </row>
    <row r="1572" spans="1:49">
      <c r="A1572" s="25"/>
      <c r="C1572" s="89"/>
      <c r="D1572" s="84"/>
      <c r="E1572" s="76"/>
      <c r="F1572" s="91"/>
      <c r="G1572" s="80"/>
      <c r="H1572" s="81"/>
      <c r="I1572" s="14"/>
      <c r="J1572" s="92"/>
      <c r="K1572" s="14"/>
      <c r="L1572" s="78"/>
      <c r="M1572" s="81"/>
      <c r="N1572" s="14"/>
      <c r="O1572" s="78"/>
      <c r="P1572" s="78"/>
      <c r="Q1572" s="93"/>
      <c r="R1572" s="80"/>
      <c r="S1572" s="80"/>
      <c r="T1572" s="69"/>
      <c r="U1572" s="78"/>
      <c r="V1572" s="69"/>
      <c r="W1572" s="80"/>
      <c r="X1572" s="80"/>
      <c r="Y1572" s="94"/>
      <c r="Z1572" s="80"/>
      <c r="AA1572" s="80"/>
      <c r="AB1572" s="80"/>
      <c r="AC1572" s="80"/>
      <c r="AD1572" s="69"/>
      <c r="AE1572" s="69"/>
      <c r="AF1572" s="69"/>
      <c r="AG1572" s="95"/>
      <c r="AH1572" s="93"/>
      <c r="AI1572" s="81"/>
      <c r="AJ1572" s="80"/>
      <c r="AK1572" s="80"/>
      <c r="AL1572" s="78"/>
      <c r="AM1572" s="80"/>
      <c r="AN1572" s="80"/>
      <c r="AO1572" s="80"/>
      <c r="AP1572" s="80"/>
      <c r="AQ1572" s="80"/>
      <c r="AR1572" s="80"/>
      <c r="AS1572" s="78"/>
      <c r="AT1572" s="96"/>
      <c r="AU1572" s="97"/>
      <c r="AV1572" s="98"/>
      <c r="AW1572" s="99"/>
    </row>
    <row r="1573" spans="1:49">
      <c r="A1573" s="25"/>
      <c r="C1573" s="89"/>
      <c r="D1573" s="84"/>
      <c r="E1573" s="76"/>
      <c r="F1573" s="91"/>
      <c r="G1573" s="80"/>
      <c r="H1573" s="81"/>
      <c r="I1573" s="14"/>
      <c r="J1573" s="92"/>
      <c r="K1573" s="14"/>
      <c r="L1573" s="78"/>
      <c r="M1573" s="81"/>
      <c r="N1573" s="14"/>
      <c r="O1573" s="78"/>
      <c r="P1573" s="78"/>
      <c r="Q1573" s="93"/>
      <c r="R1573" s="80"/>
      <c r="S1573" s="80"/>
      <c r="T1573" s="69"/>
      <c r="U1573" s="78"/>
      <c r="V1573" s="69"/>
      <c r="W1573" s="80"/>
      <c r="X1573" s="80"/>
      <c r="Y1573" s="94"/>
      <c r="Z1573" s="80"/>
      <c r="AA1573" s="80"/>
      <c r="AB1573" s="80"/>
      <c r="AC1573" s="80"/>
      <c r="AD1573" s="69"/>
      <c r="AE1573" s="69"/>
      <c r="AF1573" s="69"/>
      <c r="AG1573" s="95"/>
      <c r="AH1573" s="93"/>
      <c r="AI1573" s="81"/>
      <c r="AJ1573" s="80"/>
      <c r="AK1573" s="80"/>
      <c r="AL1573" s="78"/>
      <c r="AM1573" s="80"/>
      <c r="AN1573" s="80"/>
      <c r="AO1573" s="80"/>
      <c r="AP1573" s="80"/>
      <c r="AQ1573" s="80"/>
      <c r="AR1573" s="80"/>
      <c r="AS1573" s="78"/>
      <c r="AT1573" s="96"/>
      <c r="AU1573" s="97"/>
      <c r="AV1573" s="98"/>
      <c r="AW1573" s="99"/>
    </row>
    <row r="1574" spans="1:49">
      <c r="A1574" s="25"/>
      <c r="C1574" s="89"/>
      <c r="D1574" s="84"/>
      <c r="E1574" s="76"/>
      <c r="F1574" s="91"/>
      <c r="G1574" s="80"/>
      <c r="H1574" s="81"/>
      <c r="I1574" s="14"/>
      <c r="J1574" s="92"/>
      <c r="K1574" s="14"/>
      <c r="L1574" s="78"/>
      <c r="M1574" s="81"/>
      <c r="N1574" s="14"/>
      <c r="O1574" s="78"/>
      <c r="P1574" s="78"/>
      <c r="Q1574" s="93"/>
      <c r="R1574" s="80"/>
      <c r="S1574" s="80"/>
      <c r="T1574" s="69"/>
      <c r="U1574" s="78"/>
      <c r="V1574" s="69"/>
      <c r="W1574" s="80"/>
      <c r="X1574" s="80"/>
      <c r="Y1574" s="94"/>
      <c r="Z1574" s="80"/>
      <c r="AA1574" s="80"/>
      <c r="AB1574" s="80"/>
      <c r="AC1574" s="80"/>
      <c r="AD1574" s="69"/>
      <c r="AE1574" s="69"/>
      <c r="AF1574" s="69"/>
      <c r="AG1574" s="95"/>
      <c r="AH1574" s="93"/>
      <c r="AI1574" s="81"/>
      <c r="AJ1574" s="80"/>
      <c r="AK1574" s="80"/>
      <c r="AL1574" s="78"/>
      <c r="AM1574" s="80"/>
      <c r="AN1574" s="80"/>
      <c r="AO1574" s="80"/>
      <c r="AP1574" s="80"/>
      <c r="AQ1574" s="80"/>
      <c r="AR1574" s="80"/>
      <c r="AS1574" s="78"/>
      <c r="AT1574" s="96"/>
      <c r="AU1574" s="97"/>
      <c r="AV1574" s="98"/>
      <c r="AW1574" s="99"/>
    </row>
    <row r="1575" spans="1:49">
      <c r="A1575" s="25"/>
      <c r="C1575" s="89"/>
      <c r="D1575" s="84"/>
      <c r="E1575" s="76"/>
      <c r="F1575" s="91"/>
      <c r="G1575" s="80"/>
      <c r="H1575" s="81"/>
      <c r="I1575" s="14"/>
      <c r="J1575" s="92"/>
      <c r="K1575" s="14"/>
      <c r="L1575" s="78"/>
      <c r="M1575" s="81"/>
      <c r="N1575" s="14"/>
      <c r="O1575" s="78"/>
      <c r="P1575" s="78"/>
      <c r="Q1575" s="93"/>
      <c r="R1575" s="80"/>
      <c r="S1575" s="80"/>
      <c r="T1575" s="69"/>
      <c r="U1575" s="78"/>
      <c r="V1575" s="69"/>
      <c r="W1575" s="80"/>
      <c r="X1575" s="80"/>
      <c r="Y1575" s="94"/>
      <c r="Z1575" s="80"/>
      <c r="AA1575" s="80"/>
      <c r="AB1575" s="80"/>
      <c r="AC1575" s="80"/>
      <c r="AD1575" s="69"/>
      <c r="AE1575" s="69"/>
      <c r="AF1575" s="69"/>
      <c r="AG1575" s="95"/>
      <c r="AH1575" s="93"/>
      <c r="AI1575" s="81"/>
      <c r="AJ1575" s="80"/>
      <c r="AK1575" s="80"/>
      <c r="AL1575" s="78"/>
      <c r="AM1575" s="80"/>
      <c r="AN1575" s="80"/>
      <c r="AO1575" s="80"/>
      <c r="AP1575" s="80"/>
      <c r="AQ1575" s="80"/>
      <c r="AR1575" s="80"/>
      <c r="AS1575" s="78"/>
      <c r="AT1575" s="96"/>
      <c r="AU1575" s="97"/>
      <c r="AV1575" s="98"/>
      <c r="AW1575" s="99"/>
    </row>
    <row r="1576" spans="1:49">
      <c r="A1576" s="25"/>
      <c r="C1576" s="89"/>
      <c r="D1576" s="84"/>
      <c r="E1576" s="76"/>
      <c r="F1576" s="91"/>
      <c r="G1576" s="80"/>
      <c r="H1576" s="81"/>
      <c r="I1576" s="14"/>
      <c r="J1576" s="92"/>
      <c r="K1576" s="14"/>
      <c r="L1576" s="78"/>
      <c r="M1576" s="81"/>
      <c r="N1576" s="14"/>
      <c r="O1576" s="78"/>
      <c r="P1576" s="78"/>
      <c r="Q1576" s="93"/>
      <c r="R1576" s="80"/>
      <c r="S1576" s="80"/>
      <c r="T1576" s="69"/>
      <c r="U1576" s="78"/>
      <c r="V1576" s="69"/>
      <c r="W1576" s="80"/>
      <c r="X1576" s="80"/>
      <c r="Y1576" s="94"/>
      <c r="Z1576" s="80"/>
      <c r="AA1576" s="80"/>
      <c r="AB1576" s="80"/>
      <c r="AC1576" s="80"/>
      <c r="AD1576" s="69"/>
      <c r="AE1576" s="69"/>
      <c r="AF1576" s="69"/>
      <c r="AG1576" s="95"/>
      <c r="AH1576" s="93"/>
      <c r="AI1576" s="81"/>
      <c r="AJ1576" s="80"/>
      <c r="AK1576" s="80"/>
      <c r="AL1576" s="78"/>
      <c r="AM1576" s="80"/>
      <c r="AN1576" s="80"/>
      <c r="AO1576" s="80"/>
      <c r="AP1576" s="80"/>
      <c r="AQ1576" s="80"/>
      <c r="AR1576" s="80"/>
      <c r="AS1576" s="78"/>
      <c r="AT1576" s="96"/>
      <c r="AU1576" s="97"/>
      <c r="AV1576" s="98"/>
      <c r="AW1576" s="99"/>
    </row>
    <row r="1577" spans="1:49">
      <c r="A1577" s="25"/>
      <c r="C1577" s="89"/>
      <c r="D1577" s="84"/>
      <c r="E1577" s="76"/>
      <c r="F1577" s="91"/>
      <c r="G1577" s="80"/>
      <c r="H1577" s="81"/>
      <c r="I1577" s="14"/>
      <c r="J1577" s="92"/>
      <c r="K1577" s="14"/>
      <c r="L1577" s="78"/>
      <c r="M1577" s="81"/>
      <c r="N1577" s="14"/>
      <c r="O1577" s="78"/>
      <c r="P1577" s="78"/>
      <c r="Q1577" s="93"/>
      <c r="R1577" s="80"/>
      <c r="S1577" s="80"/>
      <c r="T1577" s="69"/>
      <c r="U1577" s="78"/>
      <c r="V1577" s="69"/>
      <c r="W1577" s="80"/>
      <c r="X1577" s="80"/>
      <c r="Y1577" s="94"/>
      <c r="Z1577" s="80"/>
      <c r="AA1577" s="80"/>
      <c r="AB1577" s="80"/>
      <c r="AC1577" s="80"/>
      <c r="AD1577" s="69"/>
      <c r="AE1577" s="69"/>
      <c r="AF1577" s="69"/>
      <c r="AG1577" s="95"/>
      <c r="AH1577" s="93"/>
      <c r="AI1577" s="81"/>
      <c r="AJ1577" s="80"/>
      <c r="AK1577" s="80"/>
      <c r="AL1577" s="78"/>
      <c r="AM1577" s="80"/>
      <c r="AN1577" s="80"/>
      <c r="AO1577" s="80"/>
      <c r="AP1577" s="80"/>
      <c r="AQ1577" s="80"/>
      <c r="AR1577" s="80"/>
      <c r="AS1577" s="78"/>
      <c r="AT1577" s="96"/>
      <c r="AU1577" s="97"/>
      <c r="AV1577" s="98"/>
      <c r="AW1577" s="99"/>
    </row>
    <row r="1578" spans="1:49">
      <c r="A1578" s="25"/>
      <c r="C1578" s="89"/>
      <c r="D1578" s="84"/>
      <c r="E1578" s="76"/>
      <c r="F1578" s="91"/>
      <c r="G1578" s="80"/>
      <c r="H1578" s="81"/>
      <c r="I1578" s="14"/>
      <c r="J1578" s="92"/>
      <c r="K1578" s="14"/>
      <c r="L1578" s="78"/>
      <c r="M1578" s="81"/>
      <c r="N1578" s="14"/>
      <c r="O1578" s="78"/>
      <c r="P1578" s="78"/>
      <c r="Q1578" s="93"/>
      <c r="R1578" s="80"/>
      <c r="S1578" s="80"/>
      <c r="T1578" s="69"/>
      <c r="U1578" s="78"/>
      <c r="V1578" s="69"/>
      <c r="W1578" s="80"/>
      <c r="X1578" s="80"/>
      <c r="Y1578" s="94"/>
      <c r="Z1578" s="80"/>
      <c r="AA1578" s="80"/>
      <c r="AB1578" s="80"/>
      <c r="AC1578" s="80"/>
      <c r="AD1578" s="69"/>
      <c r="AE1578" s="69"/>
      <c r="AF1578" s="69"/>
      <c r="AG1578" s="95"/>
      <c r="AH1578" s="93"/>
      <c r="AI1578" s="81"/>
      <c r="AJ1578" s="80"/>
      <c r="AK1578" s="80"/>
      <c r="AL1578" s="78"/>
      <c r="AM1578" s="80"/>
      <c r="AN1578" s="80"/>
      <c r="AO1578" s="80"/>
      <c r="AP1578" s="80"/>
      <c r="AQ1578" s="80"/>
      <c r="AR1578" s="80"/>
      <c r="AS1578" s="78"/>
      <c r="AT1578" s="96"/>
      <c r="AU1578" s="97"/>
      <c r="AV1578" s="98"/>
      <c r="AW1578" s="99"/>
    </row>
    <row r="1579" spans="1:49">
      <c r="A1579" s="25"/>
      <c r="C1579" s="89"/>
      <c r="D1579" s="84"/>
      <c r="E1579" s="76"/>
      <c r="F1579" s="91"/>
      <c r="G1579" s="80"/>
      <c r="H1579" s="81"/>
      <c r="I1579" s="14"/>
      <c r="J1579" s="92"/>
      <c r="K1579" s="14"/>
      <c r="L1579" s="78"/>
      <c r="M1579" s="81"/>
      <c r="N1579" s="14"/>
      <c r="O1579" s="78"/>
      <c r="P1579" s="78"/>
      <c r="Q1579" s="93"/>
      <c r="R1579" s="80"/>
      <c r="S1579" s="80"/>
      <c r="T1579" s="69"/>
      <c r="U1579" s="78"/>
      <c r="V1579" s="69"/>
      <c r="W1579" s="80"/>
      <c r="X1579" s="80"/>
      <c r="Y1579" s="94"/>
      <c r="Z1579" s="80"/>
      <c r="AA1579" s="80"/>
      <c r="AB1579" s="80"/>
      <c r="AC1579" s="80"/>
      <c r="AD1579" s="69"/>
      <c r="AE1579" s="69"/>
      <c r="AF1579" s="69"/>
      <c r="AG1579" s="95"/>
      <c r="AH1579" s="93"/>
      <c r="AI1579" s="81"/>
      <c r="AJ1579" s="80"/>
      <c r="AK1579" s="80"/>
      <c r="AL1579" s="78"/>
      <c r="AM1579" s="80"/>
      <c r="AN1579" s="80"/>
      <c r="AO1579" s="80"/>
      <c r="AP1579" s="80"/>
      <c r="AQ1579" s="80"/>
      <c r="AR1579" s="80"/>
      <c r="AS1579" s="78"/>
      <c r="AT1579" s="96"/>
      <c r="AU1579" s="97"/>
      <c r="AV1579" s="98"/>
      <c r="AW1579" s="99"/>
    </row>
    <row r="1580" spans="1:49">
      <c r="A1580" s="25"/>
      <c r="C1580" s="89"/>
      <c r="D1580" s="84"/>
      <c r="E1580" s="76"/>
      <c r="F1580" s="91"/>
      <c r="G1580" s="80"/>
      <c r="H1580" s="81"/>
      <c r="I1580" s="14"/>
      <c r="J1580" s="92"/>
      <c r="K1580" s="14"/>
      <c r="L1580" s="78"/>
      <c r="M1580" s="81"/>
      <c r="N1580" s="14"/>
      <c r="O1580" s="78"/>
      <c r="P1580" s="78"/>
      <c r="Q1580" s="93"/>
      <c r="R1580" s="80"/>
      <c r="S1580" s="80"/>
      <c r="T1580" s="69"/>
      <c r="U1580" s="78"/>
      <c r="V1580" s="69"/>
      <c r="W1580" s="80"/>
      <c r="X1580" s="80"/>
      <c r="Y1580" s="94"/>
      <c r="Z1580" s="80"/>
      <c r="AA1580" s="80"/>
      <c r="AB1580" s="80"/>
      <c r="AC1580" s="80"/>
      <c r="AD1580" s="69"/>
      <c r="AE1580" s="69"/>
      <c r="AF1580" s="69"/>
      <c r="AG1580" s="95"/>
      <c r="AH1580" s="93"/>
      <c r="AI1580" s="81"/>
      <c r="AJ1580" s="80"/>
      <c r="AK1580" s="80"/>
      <c r="AL1580" s="78"/>
      <c r="AM1580" s="80"/>
      <c r="AN1580" s="80"/>
      <c r="AO1580" s="80"/>
      <c r="AP1580" s="80"/>
      <c r="AQ1580" s="80"/>
      <c r="AR1580" s="80"/>
      <c r="AS1580" s="78"/>
      <c r="AT1580" s="96"/>
      <c r="AU1580" s="97"/>
      <c r="AV1580" s="98"/>
      <c r="AW1580" s="99"/>
    </row>
    <row r="1581" spans="1:49">
      <c r="A1581" s="25"/>
      <c r="C1581" s="89"/>
      <c r="D1581" s="84"/>
      <c r="E1581" s="76"/>
      <c r="F1581" s="91"/>
      <c r="G1581" s="80"/>
      <c r="H1581" s="81"/>
      <c r="I1581" s="14"/>
      <c r="J1581" s="92"/>
      <c r="K1581" s="14"/>
      <c r="L1581" s="78"/>
      <c r="M1581" s="81"/>
      <c r="N1581" s="14"/>
      <c r="O1581" s="78"/>
      <c r="P1581" s="78"/>
      <c r="Q1581" s="93"/>
      <c r="R1581" s="80"/>
      <c r="S1581" s="80"/>
      <c r="T1581" s="69"/>
      <c r="U1581" s="78"/>
      <c r="V1581" s="69"/>
      <c r="W1581" s="80"/>
      <c r="X1581" s="80"/>
      <c r="Y1581" s="94"/>
      <c r="Z1581" s="80"/>
      <c r="AA1581" s="80"/>
      <c r="AB1581" s="80"/>
      <c r="AC1581" s="80"/>
      <c r="AD1581" s="69"/>
      <c r="AE1581" s="69"/>
      <c r="AF1581" s="69"/>
      <c r="AG1581" s="95"/>
      <c r="AH1581" s="93"/>
      <c r="AI1581" s="81"/>
      <c r="AJ1581" s="80"/>
      <c r="AK1581" s="80"/>
      <c r="AL1581" s="78"/>
      <c r="AM1581" s="80"/>
      <c r="AN1581" s="80"/>
      <c r="AO1581" s="80"/>
      <c r="AP1581" s="80"/>
      <c r="AQ1581" s="80"/>
      <c r="AR1581" s="80"/>
      <c r="AS1581" s="78"/>
      <c r="AT1581" s="96"/>
      <c r="AU1581" s="97"/>
      <c r="AV1581" s="98"/>
      <c r="AW1581" s="99"/>
    </row>
    <row r="1582" spans="1:49">
      <c r="A1582" s="25"/>
      <c r="C1582" s="89"/>
      <c r="D1582" s="84"/>
      <c r="E1582" s="76"/>
      <c r="F1582" s="91"/>
      <c r="G1582" s="80"/>
      <c r="H1582" s="81"/>
      <c r="I1582" s="14"/>
      <c r="J1582" s="92"/>
      <c r="K1582" s="14"/>
      <c r="L1582" s="78"/>
      <c r="M1582" s="81"/>
      <c r="N1582" s="14"/>
      <c r="O1582" s="78"/>
      <c r="P1582" s="78"/>
      <c r="Q1582" s="93"/>
      <c r="R1582" s="80"/>
      <c r="S1582" s="80"/>
      <c r="T1582" s="69"/>
      <c r="U1582" s="78"/>
      <c r="V1582" s="69"/>
      <c r="W1582" s="80"/>
      <c r="X1582" s="80"/>
      <c r="Y1582" s="94"/>
      <c r="Z1582" s="80"/>
      <c r="AA1582" s="80"/>
      <c r="AB1582" s="80"/>
      <c r="AC1582" s="80"/>
      <c r="AD1582" s="69"/>
      <c r="AE1582" s="69"/>
      <c r="AF1582" s="69"/>
      <c r="AG1582" s="95"/>
      <c r="AH1582" s="93"/>
      <c r="AI1582" s="81"/>
      <c r="AJ1582" s="80"/>
      <c r="AK1582" s="80"/>
      <c r="AL1582" s="78"/>
      <c r="AM1582" s="80"/>
      <c r="AN1582" s="80"/>
      <c r="AO1582" s="80"/>
      <c r="AP1582" s="80"/>
      <c r="AQ1582" s="80"/>
      <c r="AR1582" s="80"/>
      <c r="AS1582" s="78"/>
      <c r="AT1582" s="96"/>
      <c r="AU1582" s="97"/>
      <c r="AV1582" s="98"/>
      <c r="AW1582" s="99"/>
    </row>
    <row r="1583" spans="1:49">
      <c r="A1583" s="25"/>
      <c r="C1583" s="89"/>
      <c r="D1583" s="84"/>
      <c r="E1583" s="76"/>
      <c r="F1583" s="91"/>
      <c r="G1583" s="80"/>
      <c r="H1583" s="81"/>
      <c r="I1583" s="14"/>
      <c r="J1583" s="92"/>
      <c r="K1583" s="14"/>
      <c r="L1583" s="78"/>
      <c r="M1583" s="81"/>
      <c r="N1583" s="14"/>
      <c r="O1583" s="78"/>
      <c r="P1583" s="78"/>
      <c r="Q1583" s="93"/>
      <c r="R1583" s="80"/>
      <c r="S1583" s="80"/>
      <c r="T1583" s="69"/>
      <c r="U1583" s="78"/>
      <c r="V1583" s="69"/>
      <c r="W1583" s="80"/>
      <c r="X1583" s="80"/>
      <c r="Y1583" s="94"/>
      <c r="Z1583" s="80"/>
      <c r="AA1583" s="80"/>
      <c r="AB1583" s="80"/>
      <c r="AC1583" s="80"/>
      <c r="AD1583" s="69"/>
      <c r="AE1583" s="69"/>
      <c r="AF1583" s="69"/>
      <c r="AG1583" s="95"/>
      <c r="AH1583" s="93"/>
      <c r="AI1583" s="81"/>
      <c r="AJ1583" s="80"/>
      <c r="AK1583" s="80"/>
      <c r="AL1583" s="78"/>
      <c r="AM1583" s="80"/>
      <c r="AN1583" s="80"/>
      <c r="AO1583" s="80"/>
      <c r="AP1583" s="80"/>
      <c r="AQ1583" s="80"/>
      <c r="AR1583" s="80"/>
      <c r="AS1583" s="78"/>
      <c r="AT1583" s="96"/>
      <c r="AU1583" s="97"/>
      <c r="AV1583" s="98"/>
      <c r="AW1583" s="99"/>
    </row>
    <row r="1584" spans="1:49">
      <c r="A1584" s="25"/>
      <c r="C1584" s="89"/>
      <c r="D1584" s="84"/>
      <c r="E1584" s="76"/>
      <c r="F1584" s="91"/>
      <c r="G1584" s="80"/>
      <c r="H1584" s="81"/>
      <c r="I1584" s="14"/>
      <c r="J1584" s="92"/>
      <c r="K1584" s="14"/>
      <c r="L1584" s="78"/>
      <c r="M1584" s="81"/>
      <c r="N1584" s="14"/>
      <c r="O1584" s="78"/>
      <c r="P1584" s="78"/>
      <c r="Q1584" s="93"/>
      <c r="R1584" s="80"/>
      <c r="S1584" s="80"/>
      <c r="T1584" s="69"/>
      <c r="U1584" s="78"/>
      <c r="V1584" s="69"/>
      <c r="W1584" s="80"/>
      <c r="X1584" s="80"/>
      <c r="Y1584" s="94"/>
      <c r="Z1584" s="80"/>
      <c r="AA1584" s="80"/>
      <c r="AB1584" s="80"/>
      <c r="AC1584" s="80"/>
      <c r="AD1584" s="69"/>
      <c r="AE1584" s="69"/>
      <c r="AF1584" s="69"/>
      <c r="AG1584" s="95"/>
      <c r="AH1584" s="93"/>
      <c r="AI1584" s="81"/>
      <c r="AJ1584" s="80"/>
      <c r="AK1584" s="80"/>
      <c r="AL1584" s="78"/>
      <c r="AM1584" s="80"/>
      <c r="AN1584" s="80"/>
      <c r="AO1584" s="80"/>
      <c r="AP1584" s="80"/>
      <c r="AQ1584" s="80"/>
      <c r="AR1584" s="80"/>
      <c r="AS1584" s="78"/>
      <c r="AT1584" s="96"/>
      <c r="AU1584" s="97"/>
      <c r="AV1584" s="98"/>
      <c r="AW1584" s="99"/>
    </row>
    <row r="1585" spans="1:49">
      <c r="A1585" s="25"/>
      <c r="C1585" s="89"/>
      <c r="D1585" s="84"/>
      <c r="E1585" s="76"/>
      <c r="F1585" s="91"/>
      <c r="G1585" s="80"/>
      <c r="H1585" s="81"/>
      <c r="I1585" s="14"/>
      <c r="J1585" s="92"/>
      <c r="K1585" s="14"/>
      <c r="L1585" s="78"/>
      <c r="M1585" s="81"/>
      <c r="N1585" s="14"/>
      <c r="O1585" s="78"/>
      <c r="P1585" s="78"/>
      <c r="Q1585" s="93"/>
      <c r="R1585" s="80"/>
      <c r="S1585" s="80"/>
      <c r="T1585" s="69"/>
      <c r="U1585" s="78"/>
      <c r="V1585" s="69"/>
      <c r="W1585" s="80"/>
      <c r="X1585" s="80"/>
      <c r="Y1585" s="94"/>
      <c r="Z1585" s="80"/>
      <c r="AA1585" s="80"/>
      <c r="AB1585" s="80"/>
      <c r="AC1585" s="80"/>
      <c r="AD1585" s="69"/>
      <c r="AE1585" s="69"/>
      <c r="AF1585" s="69"/>
      <c r="AG1585" s="95"/>
      <c r="AH1585" s="93"/>
      <c r="AI1585" s="81"/>
      <c r="AJ1585" s="80"/>
      <c r="AK1585" s="80"/>
      <c r="AL1585" s="78"/>
      <c r="AM1585" s="80"/>
      <c r="AN1585" s="80"/>
      <c r="AO1585" s="80"/>
      <c r="AP1585" s="80"/>
      <c r="AQ1585" s="80"/>
      <c r="AR1585" s="80"/>
      <c r="AS1585" s="78"/>
      <c r="AT1585" s="96"/>
      <c r="AU1585" s="97"/>
      <c r="AV1585" s="98"/>
      <c r="AW1585" s="99"/>
    </row>
    <row r="1586" spans="1:49">
      <c r="A1586" s="25"/>
      <c r="C1586" s="89"/>
      <c r="D1586" s="84"/>
      <c r="E1586" s="76"/>
      <c r="F1586" s="91"/>
      <c r="G1586" s="80"/>
      <c r="H1586" s="81"/>
      <c r="I1586" s="14"/>
      <c r="J1586" s="92"/>
      <c r="K1586" s="14"/>
      <c r="L1586" s="78"/>
      <c r="M1586" s="81"/>
      <c r="N1586" s="14"/>
      <c r="O1586" s="78"/>
      <c r="P1586" s="78"/>
      <c r="Q1586" s="93"/>
      <c r="R1586" s="80"/>
      <c r="S1586" s="80"/>
      <c r="T1586" s="69"/>
      <c r="U1586" s="78"/>
      <c r="V1586" s="69"/>
      <c r="W1586" s="80"/>
      <c r="X1586" s="80"/>
      <c r="Y1586" s="94"/>
      <c r="Z1586" s="80"/>
      <c r="AA1586" s="80"/>
      <c r="AB1586" s="80"/>
      <c r="AC1586" s="80"/>
      <c r="AD1586" s="69"/>
      <c r="AE1586" s="69"/>
      <c r="AF1586" s="69"/>
      <c r="AG1586" s="95"/>
      <c r="AH1586" s="93"/>
      <c r="AI1586" s="81"/>
      <c r="AJ1586" s="80"/>
      <c r="AK1586" s="80"/>
      <c r="AL1586" s="78"/>
      <c r="AM1586" s="80"/>
      <c r="AN1586" s="80"/>
      <c r="AO1586" s="80"/>
      <c r="AP1586" s="80"/>
      <c r="AQ1586" s="80"/>
      <c r="AR1586" s="80"/>
      <c r="AS1586" s="78"/>
      <c r="AT1586" s="96"/>
      <c r="AU1586" s="97"/>
      <c r="AV1586" s="98"/>
      <c r="AW1586" s="99"/>
    </row>
    <row r="1587" spans="1:49">
      <c r="A1587" s="25"/>
      <c r="C1587" s="89"/>
      <c r="D1587" s="84"/>
      <c r="E1587" s="76"/>
      <c r="F1587" s="91"/>
      <c r="G1587" s="80"/>
      <c r="H1587" s="81"/>
      <c r="I1587" s="14"/>
      <c r="J1587" s="92"/>
      <c r="K1587" s="14"/>
      <c r="L1587" s="78"/>
      <c r="M1587" s="81"/>
      <c r="N1587" s="14"/>
      <c r="O1587" s="78"/>
      <c r="P1587" s="78"/>
      <c r="Q1587" s="93"/>
      <c r="R1587" s="80"/>
      <c r="S1587" s="80"/>
      <c r="T1587" s="69"/>
      <c r="U1587" s="78"/>
      <c r="V1587" s="69"/>
      <c r="W1587" s="80"/>
      <c r="X1587" s="80"/>
      <c r="Y1587" s="94"/>
      <c r="Z1587" s="80"/>
      <c r="AA1587" s="80"/>
      <c r="AB1587" s="80"/>
      <c r="AC1587" s="80"/>
      <c r="AD1587" s="69"/>
      <c r="AE1587" s="69"/>
      <c r="AF1587" s="69"/>
      <c r="AG1587" s="95"/>
      <c r="AH1587" s="93"/>
      <c r="AI1587" s="81"/>
      <c r="AJ1587" s="80"/>
      <c r="AK1587" s="80"/>
      <c r="AL1587" s="78"/>
      <c r="AM1587" s="80"/>
      <c r="AN1587" s="80"/>
      <c r="AO1587" s="80"/>
      <c r="AP1587" s="80"/>
      <c r="AQ1587" s="80"/>
      <c r="AR1587" s="80"/>
      <c r="AS1587" s="78"/>
      <c r="AT1587" s="96"/>
      <c r="AU1587" s="97"/>
      <c r="AV1587" s="98"/>
      <c r="AW1587" s="99"/>
    </row>
    <row r="1588" spans="1:49">
      <c r="A1588" s="25"/>
      <c r="C1588" s="89"/>
      <c r="D1588" s="84"/>
      <c r="E1588" s="76"/>
      <c r="F1588" s="91"/>
      <c r="G1588" s="80"/>
      <c r="H1588" s="81"/>
      <c r="I1588" s="14"/>
      <c r="J1588" s="92"/>
      <c r="K1588" s="14"/>
      <c r="L1588" s="78"/>
      <c r="M1588" s="81"/>
      <c r="N1588" s="14"/>
      <c r="O1588" s="78"/>
      <c r="P1588" s="78"/>
      <c r="Q1588" s="93"/>
      <c r="R1588" s="80"/>
      <c r="S1588" s="80"/>
      <c r="T1588" s="69"/>
      <c r="U1588" s="78"/>
      <c r="V1588" s="69"/>
      <c r="W1588" s="80"/>
      <c r="X1588" s="80"/>
      <c r="Y1588" s="94"/>
      <c r="Z1588" s="80"/>
      <c r="AA1588" s="80"/>
      <c r="AB1588" s="80"/>
      <c r="AC1588" s="80"/>
      <c r="AD1588" s="69"/>
      <c r="AE1588" s="69"/>
      <c r="AF1588" s="69"/>
      <c r="AG1588" s="95"/>
      <c r="AH1588" s="93"/>
      <c r="AI1588" s="81"/>
      <c r="AJ1588" s="80"/>
      <c r="AK1588" s="80"/>
      <c r="AL1588" s="78"/>
      <c r="AM1588" s="80"/>
      <c r="AN1588" s="80"/>
      <c r="AO1588" s="80"/>
      <c r="AP1588" s="80"/>
      <c r="AQ1588" s="80"/>
      <c r="AR1588" s="80"/>
      <c r="AS1588" s="78"/>
      <c r="AT1588" s="96"/>
      <c r="AU1588" s="97"/>
      <c r="AV1588" s="98"/>
      <c r="AW1588" s="99"/>
    </row>
    <row r="1589" spans="1:49">
      <c r="A1589" s="25"/>
      <c r="C1589" s="89"/>
      <c r="D1589" s="84"/>
      <c r="E1589" s="76"/>
      <c r="F1589" s="91"/>
      <c r="G1589" s="80"/>
      <c r="H1589" s="81"/>
      <c r="I1589" s="14"/>
      <c r="J1589" s="92"/>
      <c r="K1589" s="14"/>
      <c r="L1589" s="78"/>
      <c r="M1589" s="81"/>
      <c r="N1589" s="14"/>
      <c r="O1589" s="78"/>
      <c r="P1589" s="78"/>
      <c r="Q1589" s="93"/>
      <c r="R1589" s="80"/>
      <c r="S1589" s="80"/>
      <c r="T1589" s="69"/>
      <c r="U1589" s="78"/>
      <c r="V1589" s="69"/>
      <c r="W1589" s="80"/>
      <c r="X1589" s="80"/>
      <c r="Y1589" s="94"/>
      <c r="Z1589" s="80"/>
      <c r="AA1589" s="80"/>
      <c r="AB1589" s="80"/>
      <c r="AC1589" s="80"/>
      <c r="AD1589" s="69"/>
      <c r="AE1589" s="69"/>
      <c r="AF1589" s="69"/>
      <c r="AG1589" s="95"/>
      <c r="AH1589" s="93"/>
      <c r="AI1589" s="81"/>
      <c r="AJ1589" s="80"/>
      <c r="AK1589" s="80"/>
      <c r="AL1589" s="78"/>
      <c r="AM1589" s="80"/>
      <c r="AN1589" s="80"/>
      <c r="AO1589" s="80"/>
      <c r="AP1589" s="80"/>
      <c r="AQ1589" s="80"/>
      <c r="AR1589" s="80"/>
      <c r="AS1589" s="78"/>
      <c r="AT1589" s="96"/>
      <c r="AU1589" s="97"/>
      <c r="AV1589" s="98"/>
      <c r="AW1589" s="99"/>
    </row>
    <row r="1590" spans="1:49">
      <c r="A1590" s="25"/>
      <c r="C1590" s="89"/>
      <c r="D1590" s="84"/>
      <c r="E1590" s="76"/>
      <c r="F1590" s="91"/>
      <c r="G1590" s="80"/>
      <c r="H1590" s="81"/>
      <c r="I1590" s="14"/>
      <c r="J1590" s="92"/>
      <c r="K1590" s="14"/>
      <c r="L1590" s="78"/>
      <c r="M1590" s="81"/>
      <c r="N1590" s="14"/>
      <c r="O1590" s="78"/>
      <c r="P1590" s="78"/>
      <c r="Q1590" s="93"/>
      <c r="R1590" s="80"/>
      <c r="S1590" s="80"/>
      <c r="T1590" s="69"/>
      <c r="U1590" s="78"/>
      <c r="V1590" s="69"/>
      <c r="W1590" s="80"/>
      <c r="X1590" s="80"/>
      <c r="Y1590" s="94"/>
      <c r="Z1590" s="80"/>
      <c r="AA1590" s="80"/>
      <c r="AB1590" s="80"/>
      <c r="AC1590" s="80"/>
      <c r="AD1590" s="69"/>
      <c r="AE1590" s="69"/>
      <c r="AF1590" s="69"/>
      <c r="AG1590" s="95"/>
      <c r="AH1590" s="93"/>
      <c r="AI1590" s="81"/>
      <c r="AJ1590" s="80"/>
      <c r="AK1590" s="80"/>
      <c r="AL1590" s="78"/>
      <c r="AM1590" s="80"/>
      <c r="AN1590" s="80"/>
      <c r="AO1590" s="80"/>
      <c r="AP1590" s="80"/>
      <c r="AQ1590" s="80"/>
      <c r="AR1590" s="80"/>
      <c r="AS1590" s="78"/>
      <c r="AT1590" s="96"/>
      <c r="AU1590" s="97"/>
      <c r="AV1590" s="98"/>
      <c r="AW1590" s="99"/>
    </row>
    <row r="1591" spans="1:49">
      <c r="A1591" s="25"/>
      <c r="C1591" s="89"/>
      <c r="D1591" s="84"/>
      <c r="E1591" s="76"/>
      <c r="F1591" s="91"/>
      <c r="G1591" s="80"/>
      <c r="H1591" s="81"/>
      <c r="I1591" s="14"/>
      <c r="J1591" s="92"/>
      <c r="K1591" s="14"/>
      <c r="L1591" s="78"/>
      <c r="M1591" s="81"/>
      <c r="N1591" s="14"/>
      <c r="O1591" s="78"/>
      <c r="P1591" s="78"/>
      <c r="Q1591" s="93"/>
      <c r="R1591" s="80"/>
      <c r="S1591" s="80"/>
      <c r="T1591" s="69"/>
      <c r="U1591" s="78"/>
      <c r="V1591" s="69"/>
      <c r="W1591" s="80"/>
      <c r="X1591" s="80"/>
      <c r="Y1591" s="94"/>
      <c r="Z1591" s="80"/>
      <c r="AA1591" s="80"/>
      <c r="AB1591" s="80"/>
      <c r="AC1591" s="80"/>
      <c r="AD1591" s="69"/>
      <c r="AE1591" s="69"/>
      <c r="AF1591" s="69"/>
      <c r="AG1591" s="95"/>
      <c r="AH1591" s="93"/>
      <c r="AI1591" s="81"/>
      <c r="AJ1591" s="80"/>
      <c r="AK1591" s="80"/>
      <c r="AL1591" s="78"/>
      <c r="AM1591" s="80"/>
      <c r="AN1591" s="80"/>
      <c r="AO1591" s="80"/>
      <c r="AP1591" s="80"/>
      <c r="AQ1591" s="80"/>
      <c r="AR1591" s="80"/>
      <c r="AS1591" s="78"/>
      <c r="AT1591" s="96"/>
      <c r="AU1591" s="97"/>
      <c r="AV1591" s="98"/>
      <c r="AW1591" s="99"/>
    </row>
    <row r="1592" spans="1:49">
      <c r="A1592" s="25"/>
      <c r="C1592" s="89"/>
      <c r="D1592" s="84"/>
      <c r="E1592" s="76"/>
      <c r="F1592" s="91"/>
      <c r="G1592" s="80"/>
      <c r="H1592" s="81"/>
      <c r="I1592" s="14"/>
      <c r="J1592" s="92"/>
      <c r="K1592" s="14"/>
      <c r="L1592" s="78"/>
      <c r="M1592" s="81"/>
      <c r="N1592" s="14"/>
      <c r="O1592" s="78"/>
      <c r="P1592" s="78"/>
      <c r="Q1592" s="93"/>
      <c r="R1592" s="80"/>
      <c r="S1592" s="80"/>
      <c r="T1592" s="69"/>
      <c r="U1592" s="78"/>
      <c r="V1592" s="69"/>
      <c r="W1592" s="80"/>
      <c r="X1592" s="80"/>
      <c r="Y1592" s="94"/>
      <c r="Z1592" s="80"/>
      <c r="AA1592" s="80"/>
      <c r="AB1592" s="80"/>
      <c r="AC1592" s="80"/>
      <c r="AD1592" s="69"/>
      <c r="AE1592" s="69"/>
      <c r="AF1592" s="69"/>
      <c r="AG1592" s="95"/>
      <c r="AH1592" s="93"/>
      <c r="AI1592" s="81"/>
      <c r="AJ1592" s="80"/>
      <c r="AK1592" s="80"/>
      <c r="AL1592" s="78"/>
      <c r="AM1592" s="80"/>
      <c r="AN1592" s="80"/>
      <c r="AO1592" s="80"/>
      <c r="AP1592" s="80"/>
      <c r="AQ1592" s="80"/>
      <c r="AR1592" s="80"/>
      <c r="AS1592" s="78"/>
      <c r="AT1592" s="96"/>
      <c r="AU1592" s="97"/>
      <c r="AV1592" s="98"/>
      <c r="AW1592" s="99"/>
    </row>
    <row r="1593" spans="1:49">
      <c r="A1593" s="25"/>
      <c r="C1593" s="89"/>
      <c r="D1593" s="84"/>
      <c r="E1593" s="76"/>
      <c r="F1593" s="91"/>
      <c r="G1593" s="80"/>
      <c r="H1593" s="81"/>
      <c r="I1593" s="14"/>
      <c r="J1593" s="92"/>
      <c r="K1593" s="14"/>
      <c r="L1593" s="78"/>
      <c r="M1593" s="81"/>
      <c r="N1593" s="14"/>
      <c r="O1593" s="78"/>
      <c r="P1593" s="78"/>
      <c r="Q1593" s="93"/>
      <c r="R1593" s="80"/>
      <c r="S1593" s="80"/>
      <c r="T1593" s="69"/>
      <c r="U1593" s="78"/>
      <c r="V1593" s="69"/>
      <c r="W1593" s="80"/>
      <c r="X1593" s="80"/>
      <c r="Y1593" s="94"/>
      <c r="Z1593" s="80"/>
      <c r="AA1593" s="80"/>
      <c r="AB1593" s="80"/>
      <c r="AC1593" s="80"/>
      <c r="AD1593" s="69"/>
      <c r="AE1593" s="69"/>
      <c r="AF1593" s="69"/>
      <c r="AG1593" s="95"/>
      <c r="AH1593" s="93"/>
      <c r="AI1593" s="81"/>
      <c r="AJ1593" s="80"/>
      <c r="AK1593" s="80"/>
      <c r="AL1593" s="78"/>
      <c r="AM1593" s="80"/>
      <c r="AN1593" s="80"/>
      <c r="AO1593" s="80"/>
      <c r="AP1593" s="80"/>
      <c r="AQ1593" s="80"/>
      <c r="AR1593" s="80"/>
      <c r="AS1593" s="78"/>
      <c r="AT1593" s="96"/>
      <c r="AU1593" s="97"/>
      <c r="AV1593" s="98"/>
      <c r="AW1593" s="99"/>
    </row>
    <row r="1594" spans="1:49">
      <c r="A1594" s="25"/>
      <c r="C1594" s="89"/>
      <c r="D1594" s="84"/>
      <c r="E1594" s="76"/>
      <c r="F1594" s="91"/>
      <c r="G1594" s="80"/>
      <c r="H1594" s="81"/>
      <c r="I1594" s="14"/>
      <c r="J1594" s="92"/>
      <c r="K1594" s="14"/>
      <c r="L1594" s="78"/>
      <c r="M1594" s="81"/>
      <c r="N1594" s="14"/>
      <c r="O1594" s="78"/>
      <c r="P1594" s="78"/>
      <c r="Q1594" s="93"/>
      <c r="R1594" s="80"/>
      <c r="S1594" s="80"/>
      <c r="T1594" s="69"/>
      <c r="U1594" s="78"/>
      <c r="V1594" s="69"/>
      <c r="W1594" s="80"/>
      <c r="X1594" s="80"/>
      <c r="Y1594" s="94"/>
      <c r="Z1594" s="80"/>
      <c r="AA1594" s="80"/>
      <c r="AB1594" s="80"/>
      <c r="AC1594" s="80"/>
      <c r="AD1594" s="69"/>
      <c r="AE1594" s="69"/>
      <c r="AF1594" s="69"/>
      <c r="AG1594" s="95"/>
      <c r="AH1594" s="93"/>
      <c r="AI1594" s="81"/>
      <c r="AJ1594" s="80"/>
      <c r="AK1594" s="80"/>
      <c r="AL1594" s="78"/>
      <c r="AM1594" s="80"/>
      <c r="AN1594" s="80"/>
      <c r="AO1594" s="80"/>
      <c r="AP1594" s="80"/>
      <c r="AQ1594" s="80"/>
      <c r="AR1594" s="80"/>
      <c r="AS1594" s="78"/>
      <c r="AT1594" s="96"/>
      <c r="AU1594" s="97"/>
      <c r="AV1594" s="98"/>
      <c r="AW1594" s="99"/>
    </row>
    <row r="1595" spans="1:49">
      <c r="A1595" s="25"/>
      <c r="C1595" s="89"/>
      <c r="D1595" s="84"/>
      <c r="E1595" s="76"/>
      <c r="F1595" s="91"/>
      <c r="G1595" s="80"/>
      <c r="H1595" s="81"/>
      <c r="I1595" s="14"/>
      <c r="J1595" s="92"/>
      <c r="K1595" s="14"/>
      <c r="L1595" s="78"/>
      <c r="M1595" s="81"/>
      <c r="N1595" s="14"/>
      <c r="O1595" s="78"/>
      <c r="P1595" s="78"/>
      <c r="Q1595" s="93"/>
      <c r="R1595" s="80"/>
      <c r="S1595" s="80"/>
      <c r="T1595" s="69"/>
      <c r="U1595" s="78"/>
      <c r="V1595" s="69"/>
      <c r="W1595" s="80"/>
      <c r="X1595" s="80"/>
      <c r="Y1595" s="94"/>
      <c r="Z1595" s="80"/>
      <c r="AA1595" s="80"/>
      <c r="AB1595" s="80"/>
      <c r="AC1595" s="80"/>
      <c r="AD1595" s="69"/>
      <c r="AE1595" s="69"/>
      <c r="AF1595" s="69"/>
      <c r="AG1595" s="95"/>
      <c r="AH1595" s="93"/>
      <c r="AI1595" s="81"/>
      <c r="AJ1595" s="80"/>
      <c r="AK1595" s="80"/>
      <c r="AL1595" s="78"/>
      <c r="AM1595" s="80"/>
      <c r="AN1595" s="80"/>
      <c r="AO1595" s="80"/>
      <c r="AP1595" s="80"/>
      <c r="AQ1595" s="80"/>
      <c r="AR1595" s="80"/>
      <c r="AS1595" s="78"/>
      <c r="AT1595" s="96"/>
      <c r="AU1595" s="97"/>
      <c r="AV1595" s="98"/>
      <c r="AW1595" s="99"/>
    </row>
    <row r="1596" spans="1:49">
      <c r="A1596" s="25"/>
      <c r="C1596" s="89"/>
      <c r="D1596" s="84"/>
      <c r="E1596" s="76"/>
      <c r="F1596" s="91"/>
      <c r="G1596" s="80"/>
      <c r="H1596" s="81"/>
      <c r="I1596" s="14"/>
      <c r="J1596" s="92"/>
      <c r="K1596" s="14"/>
      <c r="L1596" s="78"/>
      <c r="M1596" s="81"/>
      <c r="N1596" s="14"/>
      <c r="O1596" s="78"/>
      <c r="P1596" s="78"/>
      <c r="Q1596" s="93"/>
      <c r="R1596" s="80"/>
      <c r="S1596" s="80"/>
      <c r="T1596" s="69"/>
      <c r="U1596" s="78"/>
      <c r="V1596" s="69"/>
      <c r="W1596" s="80"/>
      <c r="X1596" s="80"/>
      <c r="Y1596" s="94"/>
      <c r="Z1596" s="80"/>
      <c r="AA1596" s="80"/>
      <c r="AB1596" s="80"/>
      <c r="AC1596" s="80"/>
      <c r="AD1596" s="69"/>
      <c r="AE1596" s="69"/>
      <c r="AF1596" s="69"/>
      <c r="AG1596" s="95"/>
      <c r="AH1596" s="93"/>
      <c r="AI1596" s="81"/>
      <c r="AJ1596" s="80"/>
      <c r="AK1596" s="80"/>
      <c r="AL1596" s="78"/>
      <c r="AM1596" s="80"/>
      <c r="AN1596" s="80"/>
      <c r="AO1596" s="80"/>
      <c r="AP1596" s="80"/>
      <c r="AQ1596" s="80"/>
      <c r="AR1596" s="80"/>
      <c r="AS1596" s="78"/>
      <c r="AT1596" s="96"/>
      <c r="AU1596" s="97"/>
      <c r="AV1596" s="98"/>
      <c r="AW1596" s="99"/>
    </row>
    <row r="1597" spans="1:49">
      <c r="A1597" s="25"/>
      <c r="C1597" s="89"/>
      <c r="D1597" s="84"/>
      <c r="E1597" s="76"/>
      <c r="F1597" s="91"/>
      <c r="G1597" s="80"/>
      <c r="H1597" s="81"/>
      <c r="I1597" s="14"/>
      <c r="J1597" s="92"/>
      <c r="K1597" s="14"/>
      <c r="L1597" s="78"/>
      <c r="M1597" s="81"/>
      <c r="N1597" s="14"/>
      <c r="O1597" s="78"/>
      <c r="P1597" s="78"/>
      <c r="Q1597" s="93"/>
      <c r="R1597" s="80"/>
      <c r="S1597" s="80"/>
      <c r="T1597" s="69"/>
      <c r="U1597" s="78"/>
      <c r="V1597" s="69"/>
      <c r="W1597" s="80"/>
      <c r="X1597" s="80"/>
      <c r="Y1597" s="94"/>
      <c r="Z1597" s="80"/>
      <c r="AA1597" s="80"/>
      <c r="AB1597" s="80"/>
      <c r="AC1597" s="80"/>
      <c r="AD1597" s="69"/>
      <c r="AE1597" s="69"/>
      <c r="AF1597" s="69"/>
      <c r="AG1597" s="95"/>
      <c r="AH1597" s="93"/>
      <c r="AI1597" s="81"/>
      <c r="AJ1597" s="80"/>
      <c r="AK1597" s="80"/>
      <c r="AL1597" s="78"/>
      <c r="AM1597" s="80"/>
      <c r="AN1597" s="80"/>
      <c r="AO1597" s="80"/>
      <c r="AP1597" s="80"/>
      <c r="AQ1597" s="80"/>
      <c r="AR1597" s="80"/>
      <c r="AS1597" s="78"/>
      <c r="AT1597" s="96"/>
      <c r="AU1597" s="97"/>
      <c r="AV1597" s="98"/>
      <c r="AW1597" s="99"/>
    </row>
    <row r="1598" spans="1:49">
      <c r="A1598" s="25"/>
      <c r="C1598" s="89"/>
      <c r="D1598" s="84"/>
      <c r="E1598" s="76"/>
      <c r="F1598" s="91"/>
      <c r="G1598" s="80"/>
      <c r="H1598" s="81"/>
      <c r="I1598" s="14"/>
      <c r="J1598" s="92"/>
      <c r="K1598" s="14"/>
      <c r="L1598" s="78"/>
      <c r="M1598" s="81"/>
      <c r="N1598" s="14"/>
      <c r="O1598" s="78"/>
      <c r="P1598" s="78"/>
      <c r="Q1598" s="93"/>
      <c r="R1598" s="80"/>
      <c r="S1598" s="80"/>
      <c r="T1598" s="69"/>
      <c r="U1598" s="78"/>
      <c r="V1598" s="69"/>
      <c r="W1598" s="80"/>
      <c r="X1598" s="80"/>
      <c r="Y1598" s="94"/>
      <c r="Z1598" s="80"/>
      <c r="AA1598" s="80"/>
      <c r="AB1598" s="80"/>
      <c r="AC1598" s="80"/>
      <c r="AD1598" s="69"/>
      <c r="AE1598" s="69"/>
      <c r="AF1598" s="69"/>
      <c r="AG1598" s="95"/>
      <c r="AH1598" s="93"/>
      <c r="AI1598" s="81"/>
      <c r="AJ1598" s="80"/>
      <c r="AK1598" s="80"/>
      <c r="AL1598" s="78"/>
      <c r="AM1598" s="80"/>
      <c r="AN1598" s="80"/>
      <c r="AO1598" s="80"/>
      <c r="AP1598" s="80"/>
      <c r="AQ1598" s="80"/>
      <c r="AR1598" s="80"/>
      <c r="AS1598" s="78"/>
      <c r="AT1598" s="96"/>
      <c r="AU1598" s="97"/>
      <c r="AV1598" s="98"/>
      <c r="AW1598" s="99"/>
    </row>
    <row r="1599" spans="1:49">
      <c r="A1599" s="25"/>
      <c r="C1599" s="89"/>
      <c r="D1599" s="84"/>
      <c r="E1599" s="76"/>
      <c r="F1599" s="91"/>
      <c r="G1599" s="80"/>
      <c r="H1599" s="81"/>
      <c r="I1599" s="14"/>
      <c r="J1599" s="92"/>
      <c r="K1599" s="14"/>
      <c r="L1599" s="78"/>
      <c r="M1599" s="81"/>
      <c r="N1599" s="14"/>
      <c r="O1599" s="78"/>
      <c r="P1599" s="78"/>
      <c r="Q1599" s="93"/>
      <c r="R1599" s="80"/>
      <c r="S1599" s="80"/>
      <c r="T1599" s="69"/>
      <c r="U1599" s="78"/>
      <c r="V1599" s="69"/>
      <c r="W1599" s="80"/>
      <c r="X1599" s="80"/>
      <c r="Y1599" s="94"/>
      <c r="Z1599" s="80"/>
      <c r="AA1599" s="80"/>
      <c r="AB1599" s="80"/>
      <c r="AC1599" s="80"/>
      <c r="AD1599" s="69"/>
      <c r="AE1599" s="69"/>
      <c r="AF1599" s="69"/>
      <c r="AG1599" s="95"/>
      <c r="AH1599" s="93"/>
      <c r="AI1599" s="81"/>
      <c r="AJ1599" s="80"/>
      <c r="AK1599" s="80"/>
      <c r="AL1599" s="78"/>
      <c r="AM1599" s="80"/>
      <c r="AN1599" s="80"/>
      <c r="AO1599" s="80"/>
      <c r="AP1599" s="80"/>
      <c r="AQ1599" s="80"/>
      <c r="AR1599" s="80"/>
      <c r="AS1599" s="78"/>
      <c r="AT1599" s="96"/>
      <c r="AU1599" s="97"/>
      <c r="AV1599" s="98"/>
      <c r="AW1599" s="99"/>
    </row>
    <row r="1600" spans="1:49">
      <c r="A1600" s="25"/>
      <c r="C1600" s="89"/>
      <c r="D1600" s="84"/>
      <c r="E1600" s="76"/>
      <c r="F1600" s="91"/>
      <c r="G1600" s="80"/>
      <c r="H1600" s="81"/>
      <c r="I1600" s="14"/>
      <c r="J1600" s="92"/>
      <c r="K1600" s="14"/>
      <c r="L1600" s="78"/>
      <c r="M1600" s="81"/>
      <c r="N1600" s="14"/>
      <c r="O1600" s="78"/>
      <c r="P1600" s="78"/>
      <c r="Q1600" s="93"/>
      <c r="R1600" s="80"/>
      <c r="S1600" s="80"/>
      <c r="T1600" s="69"/>
      <c r="U1600" s="78"/>
      <c r="V1600" s="69"/>
      <c r="W1600" s="80"/>
      <c r="X1600" s="80"/>
      <c r="Y1600" s="94"/>
      <c r="Z1600" s="80"/>
      <c r="AA1600" s="80"/>
      <c r="AB1600" s="80"/>
      <c r="AC1600" s="80"/>
      <c r="AD1600" s="69"/>
      <c r="AE1600" s="69"/>
      <c r="AF1600" s="69"/>
      <c r="AG1600" s="95"/>
      <c r="AH1600" s="93"/>
      <c r="AI1600" s="81"/>
      <c r="AJ1600" s="80"/>
      <c r="AK1600" s="80"/>
      <c r="AL1600" s="78"/>
      <c r="AM1600" s="80"/>
      <c r="AN1600" s="80"/>
      <c r="AO1600" s="80"/>
      <c r="AP1600" s="80"/>
      <c r="AQ1600" s="80"/>
      <c r="AR1600" s="80"/>
      <c r="AS1600" s="78"/>
      <c r="AT1600" s="96"/>
      <c r="AU1600" s="97"/>
      <c r="AV1600" s="98"/>
      <c r="AW1600" s="99"/>
    </row>
    <row r="1601" spans="1:49">
      <c r="A1601" s="25"/>
      <c r="C1601" s="89"/>
      <c r="D1601" s="84"/>
      <c r="E1601" s="76"/>
      <c r="F1601" s="91"/>
      <c r="G1601" s="80"/>
      <c r="H1601" s="81"/>
      <c r="I1601" s="14"/>
      <c r="J1601" s="92"/>
      <c r="K1601" s="14"/>
      <c r="L1601" s="78"/>
      <c r="M1601" s="81"/>
      <c r="N1601" s="14"/>
      <c r="O1601" s="78"/>
      <c r="P1601" s="78"/>
      <c r="Q1601" s="93"/>
      <c r="R1601" s="80"/>
      <c r="S1601" s="80"/>
      <c r="T1601" s="69"/>
      <c r="U1601" s="78"/>
      <c r="V1601" s="69"/>
      <c r="W1601" s="80"/>
      <c r="X1601" s="80"/>
      <c r="Y1601" s="94"/>
      <c r="Z1601" s="80"/>
      <c r="AA1601" s="80"/>
      <c r="AB1601" s="80"/>
      <c r="AC1601" s="80"/>
      <c r="AD1601" s="69"/>
      <c r="AE1601" s="69"/>
      <c r="AF1601" s="69"/>
      <c r="AG1601" s="95"/>
      <c r="AH1601" s="93"/>
      <c r="AI1601" s="81"/>
      <c r="AJ1601" s="80"/>
      <c r="AK1601" s="80"/>
      <c r="AL1601" s="78"/>
      <c r="AM1601" s="80"/>
      <c r="AN1601" s="80"/>
      <c r="AO1601" s="80"/>
      <c r="AP1601" s="80"/>
      <c r="AQ1601" s="80"/>
      <c r="AR1601" s="80"/>
      <c r="AS1601" s="78"/>
      <c r="AT1601" s="96"/>
      <c r="AU1601" s="97"/>
      <c r="AV1601" s="98"/>
      <c r="AW1601" s="99"/>
    </row>
    <row r="1602" spans="1:49">
      <c r="A1602" s="25"/>
      <c r="C1602" s="89"/>
      <c r="D1602" s="84"/>
      <c r="E1602" s="76"/>
      <c r="F1602" s="91"/>
      <c r="G1602" s="80"/>
      <c r="H1602" s="81"/>
      <c r="I1602" s="14"/>
      <c r="J1602" s="92"/>
      <c r="K1602" s="14"/>
      <c r="L1602" s="78"/>
      <c r="M1602" s="81"/>
      <c r="N1602" s="14"/>
      <c r="O1602" s="78"/>
      <c r="P1602" s="78"/>
      <c r="Q1602" s="93"/>
      <c r="R1602" s="80"/>
      <c r="S1602" s="80"/>
      <c r="T1602" s="69"/>
      <c r="U1602" s="78"/>
      <c r="V1602" s="69"/>
      <c r="W1602" s="80"/>
      <c r="X1602" s="80"/>
      <c r="Y1602" s="94"/>
      <c r="Z1602" s="80"/>
      <c r="AA1602" s="80"/>
      <c r="AB1602" s="80"/>
      <c r="AC1602" s="80"/>
      <c r="AD1602" s="69"/>
      <c r="AE1602" s="69"/>
      <c r="AF1602" s="69"/>
      <c r="AG1602" s="95"/>
      <c r="AH1602" s="93"/>
      <c r="AI1602" s="81"/>
      <c r="AJ1602" s="80"/>
      <c r="AK1602" s="80"/>
      <c r="AL1602" s="78"/>
      <c r="AM1602" s="80"/>
      <c r="AN1602" s="80"/>
      <c r="AO1602" s="80"/>
      <c r="AP1602" s="80"/>
      <c r="AQ1602" s="80"/>
      <c r="AR1602" s="80"/>
      <c r="AS1602" s="78"/>
      <c r="AT1602" s="96"/>
      <c r="AU1602" s="97"/>
      <c r="AV1602" s="98"/>
      <c r="AW1602" s="99"/>
    </row>
    <row r="1603" spans="1:49">
      <c r="A1603" s="25"/>
      <c r="C1603" s="89"/>
      <c r="D1603" s="84"/>
      <c r="E1603" s="76"/>
      <c r="F1603" s="91"/>
      <c r="G1603" s="80"/>
      <c r="H1603" s="81"/>
      <c r="I1603" s="14"/>
      <c r="J1603" s="92"/>
      <c r="K1603" s="14"/>
      <c r="L1603" s="78"/>
      <c r="M1603" s="81"/>
      <c r="N1603" s="14"/>
      <c r="O1603" s="78"/>
      <c r="P1603" s="78"/>
      <c r="Q1603" s="93"/>
      <c r="R1603" s="80"/>
      <c r="S1603" s="80"/>
      <c r="T1603" s="69"/>
      <c r="U1603" s="78"/>
      <c r="V1603" s="69"/>
      <c r="W1603" s="80"/>
      <c r="X1603" s="80"/>
      <c r="Y1603" s="94"/>
      <c r="Z1603" s="80"/>
      <c r="AA1603" s="80"/>
      <c r="AB1603" s="80"/>
      <c r="AC1603" s="80"/>
      <c r="AD1603" s="69"/>
      <c r="AE1603" s="69"/>
      <c r="AF1603" s="69"/>
      <c r="AG1603" s="95"/>
      <c r="AH1603" s="93"/>
      <c r="AI1603" s="81"/>
      <c r="AJ1603" s="80"/>
      <c r="AK1603" s="80"/>
      <c r="AL1603" s="78"/>
      <c r="AM1603" s="80"/>
      <c r="AN1603" s="80"/>
      <c r="AO1603" s="80"/>
      <c r="AP1603" s="80"/>
      <c r="AQ1603" s="80"/>
      <c r="AR1603" s="80"/>
      <c r="AS1603" s="78"/>
      <c r="AT1603" s="96"/>
      <c r="AU1603" s="97"/>
      <c r="AV1603" s="98"/>
      <c r="AW1603" s="99"/>
    </row>
    <row r="1604" spans="1:49">
      <c r="A1604" s="25"/>
      <c r="C1604" s="89"/>
      <c r="D1604" s="84"/>
      <c r="E1604" s="76"/>
      <c r="F1604" s="91"/>
      <c r="G1604" s="80"/>
      <c r="H1604" s="81"/>
      <c r="I1604" s="14"/>
      <c r="J1604" s="92"/>
      <c r="K1604" s="14"/>
      <c r="L1604" s="78"/>
      <c r="M1604" s="81"/>
      <c r="N1604" s="14"/>
      <c r="O1604" s="78"/>
      <c r="P1604" s="78"/>
      <c r="Q1604" s="93"/>
      <c r="R1604" s="80"/>
      <c r="S1604" s="80"/>
      <c r="T1604" s="69"/>
      <c r="U1604" s="78"/>
      <c r="V1604" s="69"/>
      <c r="W1604" s="80"/>
      <c r="X1604" s="80"/>
      <c r="Y1604" s="94"/>
      <c r="Z1604" s="80"/>
      <c r="AA1604" s="80"/>
      <c r="AB1604" s="80"/>
      <c r="AC1604" s="80"/>
      <c r="AD1604" s="69"/>
      <c r="AE1604" s="69"/>
      <c r="AF1604" s="69"/>
      <c r="AG1604" s="95"/>
      <c r="AH1604" s="93"/>
      <c r="AI1604" s="81"/>
      <c r="AJ1604" s="80"/>
      <c r="AK1604" s="80"/>
      <c r="AL1604" s="78"/>
      <c r="AM1604" s="80"/>
      <c r="AN1604" s="80"/>
      <c r="AO1604" s="80"/>
      <c r="AP1604" s="80"/>
      <c r="AQ1604" s="80"/>
      <c r="AR1604" s="80"/>
      <c r="AS1604" s="78"/>
      <c r="AT1604" s="96"/>
      <c r="AU1604" s="97"/>
      <c r="AV1604" s="98"/>
      <c r="AW1604" s="99"/>
    </row>
    <row r="1605" spans="1:49">
      <c r="A1605" s="25"/>
      <c r="C1605" s="89"/>
      <c r="D1605" s="84"/>
      <c r="E1605" s="76"/>
      <c r="F1605" s="91"/>
      <c r="G1605" s="80"/>
      <c r="H1605" s="81"/>
      <c r="I1605" s="14"/>
      <c r="J1605" s="92"/>
      <c r="K1605" s="14"/>
      <c r="L1605" s="78"/>
      <c r="M1605" s="81"/>
      <c r="N1605" s="14"/>
      <c r="O1605" s="78"/>
      <c r="P1605" s="78"/>
      <c r="Q1605" s="93"/>
      <c r="R1605" s="80"/>
      <c r="S1605" s="80"/>
      <c r="T1605" s="69"/>
      <c r="U1605" s="78"/>
      <c r="V1605" s="69"/>
      <c r="W1605" s="80"/>
      <c r="X1605" s="80"/>
      <c r="Y1605" s="94"/>
      <c r="Z1605" s="80"/>
      <c r="AA1605" s="80"/>
      <c r="AB1605" s="80"/>
      <c r="AC1605" s="80"/>
      <c r="AD1605" s="69"/>
      <c r="AE1605" s="69"/>
      <c r="AF1605" s="69"/>
      <c r="AG1605" s="95"/>
      <c r="AH1605" s="93"/>
      <c r="AI1605" s="81"/>
      <c r="AJ1605" s="80"/>
      <c r="AK1605" s="80"/>
      <c r="AL1605" s="78"/>
      <c r="AM1605" s="80"/>
      <c r="AN1605" s="80"/>
      <c r="AO1605" s="80"/>
      <c r="AP1605" s="80"/>
      <c r="AQ1605" s="80"/>
      <c r="AR1605" s="80"/>
      <c r="AS1605" s="78"/>
      <c r="AT1605" s="96"/>
      <c r="AU1605" s="97"/>
      <c r="AV1605" s="98"/>
      <c r="AW1605" s="99"/>
    </row>
    <row r="1606" spans="1:49">
      <c r="A1606" s="25"/>
      <c r="C1606" s="89"/>
      <c r="D1606" s="84"/>
      <c r="E1606" s="76"/>
      <c r="F1606" s="91"/>
      <c r="G1606" s="80"/>
      <c r="H1606" s="81"/>
      <c r="I1606" s="14"/>
      <c r="J1606" s="92"/>
      <c r="K1606" s="14"/>
      <c r="L1606" s="78"/>
      <c r="M1606" s="81"/>
      <c r="N1606" s="14"/>
      <c r="O1606" s="78"/>
      <c r="P1606" s="78"/>
      <c r="Q1606" s="93"/>
      <c r="R1606" s="80"/>
      <c r="S1606" s="80"/>
      <c r="T1606" s="69"/>
      <c r="U1606" s="78"/>
      <c r="V1606" s="69"/>
      <c r="W1606" s="80"/>
      <c r="X1606" s="80"/>
      <c r="Y1606" s="94"/>
      <c r="Z1606" s="80"/>
      <c r="AA1606" s="80"/>
      <c r="AB1606" s="80"/>
      <c r="AC1606" s="80"/>
      <c r="AD1606" s="69"/>
      <c r="AE1606" s="69"/>
      <c r="AF1606" s="69"/>
      <c r="AG1606" s="95"/>
      <c r="AH1606" s="93"/>
      <c r="AI1606" s="81"/>
      <c r="AJ1606" s="80"/>
      <c r="AK1606" s="80"/>
      <c r="AL1606" s="78"/>
      <c r="AM1606" s="80"/>
      <c r="AN1606" s="80"/>
      <c r="AO1606" s="80"/>
      <c r="AP1606" s="80"/>
      <c r="AQ1606" s="80"/>
      <c r="AR1606" s="80"/>
      <c r="AS1606" s="78"/>
      <c r="AT1606" s="96"/>
      <c r="AU1606" s="97"/>
      <c r="AV1606" s="98"/>
      <c r="AW1606" s="99"/>
    </row>
    <row r="1607" spans="1:49">
      <c r="A1607" s="25"/>
      <c r="C1607" s="89"/>
      <c r="D1607" s="84"/>
      <c r="E1607" s="76"/>
      <c r="F1607" s="91"/>
      <c r="G1607" s="80"/>
      <c r="H1607" s="81"/>
      <c r="I1607" s="14"/>
      <c r="J1607" s="92"/>
      <c r="K1607" s="14"/>
      <c r="L1607" s="78"/>
      <c r="M1607" s="81"/>
      <c r="N1607" s="14"/>
      <c r="O1607" s="78"/>
      <c r="P1607" s="78"/>
      <c r="Q1607" s="93"/>
      <c r="R1607" s="80"/>
      <c r="S1607" s="80"/>
      <c r="T1607" s="69"/>
      <c r="U1607" s="78"/>
      <c r="V1607" s="69"/>
      <c r="W1607" s="80"/>
      <c r="X1607" s="80"/>
      <c r="Y1607" s="94"/>
      <c r="Z1607" s="80"/>
      <c r="AA1607" s="80"/>
      <c r="AB1607" s="80"/>
      <c r="AC1607" s="80"/>
      <c r="AD1607" s="69"/>
      <c r="AE1607" s="69"/>
      <c r="AF1607" s="69"/>
      <c r="AG1607" s="95"/>
      <c r="AH1607" s="93"/>
      <c r="AI1607" s="81"/>
      <c r="AJ1607" s="80"/>
      <c r="AK1607" s="80"/>
      <c r="AL1607" s="78"/>
      <c r="AM1607" s="80"/>
      <c r="AN1607" s="80"/>
      <c r="AO1607" s="80"/>
      <c r="AP1607" s="80"/>
      <c r="AQ1607" s="80"/>
      <c r="AR1607" s="80"/>
      <c r="AS1607" s="78"/>
      <c r="AT1607" s="96"/>
      <c r="AU1607" s="97"/>
      <c r="AV1607" s="98"/>
      <c r="AW1607" s="99"/>
    </row>
    <row r="1608" spans="1:49">
      <c r="A1608" s="25"/>
      <c r="C1608" s="89"/>
      <c r="D1608" s="84"/>
      <c r="E1608" s="76"/>
      <c r="F1608" s="91"/>
      <c r="G1608" s="80"/>
      <c r="H1608" s="81"/>
      <c r="I1608" s="14"/>
      <c r="J1608" s="92"/>
      <c r="K1608" s="14"/>
      <c r="L1608" s="78"/>
      <c r="M1608" s="81"/>
      <c r="N1608" s="14"/>
      <c r="O1608" s="78"/>
      <c r="P1608" s="78"/>
      <c r="Q1608" s="93"/>
      <c r="R1608" s="80"/>
      <c r="S1608" s="80"/>
      <c r="T1608" s="69"/>
      <c r="U1608" s="78"/>
      <c r="V1608" s="69"/>
      <c r="W1608" s="80"/>
      <c r="X1608" s="80"/>
      <c r="Y1608" s="94"/>
      <c r="Z1608" s="80"/>
      <c r="AA1608" s="80"/>
      <c r="AB1608" s="80"/>
      <c r="AC1608" s="80"/>
      <c r="AD1608" s="69"/>
      <c r="AE1608" s="69"/>
      <c r="AF1608" s="69"/>
      <c r="AG1608" s="95"/>
      <c r="AH1608" s="93"/>
      <c r="AI1608" s="81"/>
      <c r="AJ1608" s="80"/>
      <c r="AK1608" s="80"/>
      <c r="AL1608" s="78"/>
      <c r="AM1608" s="80"/>
      <c r="AN1608" s="80"/>
      <c r="AO1608" s="80"/>
      <c r="AP1608" s="80"/>
      <c r="AQ1608" s="80"/>
      <c r="AR1608" s="80"/>
      <c r="AS1608" s="78"/>
      <c r="AT1608" s="96"/>
      <c r="AU1608" s="97"/>
      <c r="AV1608" s="98"/>
      <c r="AW1608" s="99"/>
    </row>
    <row r="1609" spans="1:49">
      <c r="A1609" s="25"/>
      <c r="C1609" s="89"/>
      <c r="D1609" s="84"/>
      <c r="E1609" s="76"/>
      <c r="F1609" s="91"/>
      <c r="G1609" s="80"/>
      <c r="H1609" s="81"/>
      <c r="I1609" s="14"/>
      <c r="J1609" s="92"/>
      <c r="K1609" s="14"/>
      <c r="L1609" s="78"/>
      <c r="M1609" s="81"/>
      <c r="N1609" s="14"/>
      <c r="O1609" s="78"/>
      <c r="P1609" s="78"/>
      <c r="Q1609" s="93"/>
      <c r="R1609" s="80"/>
      <c r="S1609" s="80"/>
      <c r="T1609" s="69"/>
      <c r="U1609" s="78"/>
      <c r="V1609" s="69"/>
      <c r="W1609" s="80"/>
      <c r="X1609" s="80"/>
      <c r="Y1609" s="94"/>
      <c r="Z1609" s="80"/>
      <c r="AA1609" s="80"/>
      <c r="AB1609" s="80"/>
      <c r="AC1609" s="80"/>
      <c r="AD1609" s="69"/>
      <c r="AE1609" s="69"/>
      <c r="AF1609" s="69"/>
      <c r="AG1609" s="95"/>
      <c r="AH1609" s="93"/>
      <c r="AI1609" s="81"/>
      <c r="AJ1609" s="80"/>
      <c r="AK1609" s="80"/>
      <c r="AL1609" s="78"/>
      <c r="AM1609" s="80"/>
      <c r="AN1609" s="80"/>
      <c r="AO1609" s="80"/>
      <c r="AP1609" s="80"/>
      <c r="AQ1609" s="80"/>
      <c r="AR1609" s="80"/>
      <c r="AS1609" s="78"/>
      <c r="AT1609" s="96"/>
      <c r="AU1609" s="97"/>
      <c r="AV1609" s="98"/>
      <c r="AW1609" s="99"/>
    </row>
    <row r="1610" spans="1:49">
      <c r="A1610" s="25"/>
      <c r="C1610" s="89"/>
      <c r="D1610" s="84"/>
      <c r="E1610" s="76"/>
      <c r="F1610" s="91"/>
      <c r="G1610" s="80"/>
      <c r="H1610" s="81"/>
      <c r="I1610" s="14"/>
      <c r="J1610" s="92"/>
      <c r="K1610" s="14"/>
      <c r="L1610" s="78"/>
      <c r="M1610" s="81"/>
      <c r="N1610" s="14"/>
      <c r="O1610" s="78"/>
      <c r="P1610" s="78"/>
      <c r="Q1610" s="93"/>
      <c r="R1610" s="80"/>
      <c r="S1610" s="80"/>
      <c r="T1610" s="69"/>
      <c r="U1610" s="78"/>
      <c r="V1610" s="69"/>
      <c r="W1610" s="80"/>
      <c r="X1610" s="80"/>
      <c r="Y1610" s="94"/>
      <c r="Z1610" s="80"/>
      <c r="AA1610" s="80"/>
      <c r="AB1610" s="80"/>
      <c r="AC1610" s="80"/>
      <c r="AD1610" s="69"/>
      <c r="AE1610" s="69"/>
      <c r="AF1610" s="69"/>
      <c r="AG1610" s="95"/>
      <c r="AH1610" s="93"/>
      <c r="AI1610" s="81"/>
      <c r="AJ1610" s="80"/>
      <c r="AK1610" s="80"/>
      <c r="AL1610" s="78"/>
      <c r="AM1610" s="80"/>
      <c r="AN1610" s="80"/>
      <c r="AO1610" s="80"/>
      <c r="AP1610" s="80"/>
      <c r="AQ1610" s="80"/>
      <c r="AR1610" s="80"/>
      <c r="AS1610" s="78"/>
      <c r="AT1610" s="96"/>
      <c r="AU1610" s="97"/>
      <c r="AV1610" s="98"/>
      <c r="AW1610" s="99"/>
    </row>
    <row r="1611" spans="1:49">
      <c r="A1611" s="25"/>
      <c r="C1611" s="89"/>
      <c r="D1611" s="84"/>
      <c r="E1611" s="76"/>
      <c r="F1611" s="91"/>
      <c r="G1611" s="80"/>
      <c r="H1611" s="81"/>
      <c r="I1611" s="14"/>
      <c r="J1611" s="92"/>
      <c r="K1611" s="14"/>
      <c r="L1611" s="78"/>
      <c r="M1611" s="81"/>
      <c r="N1611" s="14"/>
      <c r="O1611" s="78"/>
      <c r="P1611" s="78"/>
      <c r="Q1611" s="93"/>
      <c r="R1611" s="80"/>
      <c r="S1611" s="80"/>
      <c r="T1611" s="69"/>
      <c r="U1611" s="78"/>
      <c r="V1611" s="69"/>
      <c r="W1611" s="80"/>
      <c r="X1611" s="80"/>
      <c r="Y1611" s="94"/>
      <c r="Z1611" s="80"/>
      <c r="AA1611" s="80"/>
      <c r="AB1611" s="80"/>
      <c r="AC1611" s="80"/>
      <c r="AD1611" s="69"/>
      <c r="AE1611" s="69"/>
      <c r="AF1611" s="69"/>
      <c r="AG1611" s="95"/>
      <c r="AH1611" s="93"/>
      <c r="AI1611" s="81"/>
      <c r="AJ1611" s="80"/>
      <c r="AK1611" s="80"/>
      <c r="AL1611" s="78"/>
      <c r="AM1611" s="80"/>
      <c r="AN1611" s="80"/>
      <c r="AO1611" s="80"/>
      <c r="AP1611" s="80"/>
      <c r="AQ1611" s="80"/>
      <c r="AR1611" s="80"/>
      <c r="AS1611" s="78"/>
      <c r="AT1611" s="96"/>
      <c r="AU1611" s="97"/>
      <c r="AV1611" s="98"/>
      <c r="AW1611" s="99"/>
    </row>
    <row r="1612" spans="1:49">
      <c r="A1612" s="25"/>
      <c r="C1612" s="89"/>
      <c r="D1612" s="84"/>
      <c r="E1612" s="76"/>
      <c r="F1612" s="91"/>
      <c r="G1612" s="80"/>
      <c r="H1612" s="81"/>
      <c r="I1612" s="14"/>
      <c r="J1612" s="92"/>
      <c r="K1612" s="14"/>
      <c r="L1612" s="78"/>
      <c r="M1612" s="81"/>
      <c r="N1612" s="14"/>
      <c r="O1612" s="78"/>
      <c r="P1612" s="78"/>
      <c r="Q1612" s="93"/>
      <c r="R1612" s="80"/>
      <c r="S1612" s="80"/>
      <c r="T1612" s="69"/>
      <c r="U1612" s="78"/>
      <c r="V1612" s="69"/>
      <c r="W1612" s="80"/>
      <c r="X1612" s="80"/>
      <c r="Y1612" s="94"/>
      <c r="Z1612" s="80"/>
      <c r="AA1612" s="80"/>
      <c r="AB1612" s="80"/>
      <c r="AC1612" s="80"/>
      <c r="AD1612" s="69"/>
      <c r="AE1612" s="69"/>
      <c r="AF1612" s="69"/>
      <c r="AG1612" s="95"/>
      <c r="AH1612" s="93"/>
      <c r="AI1612" s="81"/>
      <c r="AJ1612" s="80"/>
      <c r="AK1612" s="80"/>
      <c r="AL1612" s="78"/>
      <c r="AM1612" s="80"/>
      <c r="AN1612" s="80"/>
      <c r="AO1612" s="80"/>
      <c r="AP1612" s="80"/>
      <c r="AQ1612" s="80"/>
      <c r="AR1612" s="80"/>
      <c r="AS1612" s="78"/>
      <c r="AT1612" s="96"/>
      <c r="AU1612" s="97"/>
      <c r="AV1612" s="98"/>
      <c r="AW1612" s="99"/>
    </row>
    <row r="1613" spans="1:49">
      <c r="A1613" s="25"/>
      <c r="C1613" s="89"/>
      <c r="D1613" s="84"/>
      <c r="E1613" s="76"/>
      <c r="F1613" s="91"/>
      <c r="G1613" s="80"/>
      <c r="H1613" s="81"/>
      <c r="I1613" s="14"/>
      <c r="J1613" s="92"/>
      <c r="K1613" s="14"/>
      <c r="L1613" s="78"/>
      <c r="M1613" s="81"/>
      <c r="N1613" s="14"/>
      <c r="O1613" s="78"/>
      <c r="P1613" s="78"/>
      <c r="Q1613" s="93"/>
      <c r="R1613" s="80"/>
      <c r="S1613" s="80"/>
      <c r="T1613" s="69"/>
      <c r="U1613" s="78"/>
      <c r="V1613" s="69"/>
      <c r="W1613" s="80"/>
      <c r="X1613" s="80"/>
      <c r="Y1613" s="94"/>
      <c r="Z1613" s="80"/>
      <c r="AA1613" s="80"/>
      <c r="AB1613" s="80"/>
      <c r="AC1613" s="80"/>
      <c r="AD1613" s="69"/>
      <c r="AE1613" s="69"/>
      <c r="AF1613" s="69"/>
      <c r="AG1613" s="95"/>
      <c r="AH1613" s="93"/>
      <c r="AI1613" s="81"/>
      <c r="AJ1613" s="80"/>
      <c r="AK1613" s="80"/>
      <c r="AL1613" s="78"/>
      <c r="AM1613" s="80"/>
      <c r="AN1613" s="80"/>
      <c r="AO1613" s="80"/>
      <c r="AP1613" s="80"/>
      <c r="AQ1613" s="80"/>
      <c r="AR1613" s="80"/>
      <c r="AS1613" s="78"/>
      <c r="AT1613" s="96"/>
      <c r="AU1613" s="97"/>
      <c r="AV1613" s="98"/>
      <c r="AW1613" s="99"/>
    </row>
    <row r="1614" spans="1:49">
      <c r="A1614" s="25"/>
      <c r="C1614" s="89"/>
      <c r="D1614" s="84"/>
      <c r="E1614" s="76"/>
      <c r="F1614" s="91"/>
      <c r="G1614" s="80"/>
      <c r="H1614" s="81"/>
      <c r="I1614" s="14"/>
      <c r="J1614" s="92"/>
      <c r="K1614" s="14"/>
      <c r="L1614" s="78"/>
      <c r="M1614" s="81"/>
      <c r="N1614" s="14"/>
      <c r="O1614" s="78"/>
      <c r="P1614" s="78"/>
      <c r="Q1614" s="93"/>
      <c r="R1614" s="80"/>
      <c r="S1614" s="80"/>
      <c r="T1614" s="69"/>
      <c r="U1614" s="78"/>
      <c r="V1614" s="69"/>
      <c r="W1614" s="80"/>
      <c r="X1614" s="80"/>
      <c r="Y1614" s="94"/>
      <c r="Z1614" s="80"/>
      <c r="AA1614" s="80"/>
      <c r="AB1614" s="80"/>
      <c r="AC1614" s="80"/>
      <c r="AD1614" s="69"/>
      <c r="AE1614" s="69"/>
      <c r="AF1614" s="69"/>
      <c r="AG1614" s="95"/>
      <c r="AH1614" s="93"/>
      <c r="AI1614" s="81"/>
      <c r="AJ1614" s="80"/>
      <c r="AK1614" s="80"/>
      <c r="AL1614" s="78"/>
      <c r="AM1614" s="80"/>
      <c r="AN1614" s="80"/>
      <c r="AO1614" s="80"/>
      <c r="AP1614" s="80"/>
      <c r="AQ1614" s="80"/>
      <c r="AR1614" s="80"/>
      <c r="AS1614" s="78"/>
      <c r="AT1614" s="96"/>
      <c r="AU1614" s="97"/>
      <c r="AV1614" s="98"/>
      <c r="AW1614" s="99"/>
    </row>
    <row r="1615" spans="1:49">
      <c r="A1615" s="25"/>
      <c r="C1615" s="89"/>
      <c r="D1615" s="84"/>
      <c r="E1615" s="76"/>
      <c r="F1615" s="91"/>
      <c r="G1615" s="80"/>
      <c r="H1615" s="81"/>
      <c r="I1615" s="14"/>
      <c r="J1615" s="92"/>
      <c r="K1615" s="14"/>
      <c r="L1615" s="78"/>
      <c r="M1615" s="81"/>
      <c r="N1615" s="14"/>
      <c r="O1615" s="78"/>
      <c r="P1615" s="78"/>
      <c r="Q1615" s="93"/>
      <c r="R1615" s="80"/>
      <c r="S1615" s="80"/>
      <c r="T1615" s="69"/>
      <c r="U1615" s="78"/>
      <c r="V1615" s="69"/>
      <c r="W1615" s="80"/>
      <c r="X1615" s="80"/>
      <c r="Y1615" s="94"/>
      <c r="Z1615" s="80"/>
      <c r="AA1615" s="80"/>
      <c r="AB1615" s="80"/>
      <c r="AC1615" s="80"/>
      <c r="AD1615" s="69"/>
      <c r="AE1615" s="69"/>
      <c r="AF1615" s="69"/>
      <c r="AG1615" s="95"/>
      <c r="AH1615" s="93"/>
      <c r="AI1615" s="81"/>
      <c r="AJ1615" s="80"/>
      <c r="AK1615" s="80"/>
      <c r="AL1615" s="78"/>
      <c r="AM1615" s="80"/>
      <c r="AN1615" s="80"/>
      <c r="AO1615" s="80"/>
      <c r="AP1615" s="80"/>
      <c r="AQ1615" s="80"/>
      <c r="AR1615" s="80"/>
      <c r="AS1615" s="78"/>
      <c r="AT1615" s="96"/>
      <c r="AU1615" s="97"/>
      <c r="AV1615" s="98"/>
      <c r="AW1615" s="99"/>
    </row>
    <row r="1616" spans="1:49">
      <c r="A1616" s="25"/>
      <c r="C1616" s="89"/>
      <c r="D1616" s="84"/>
      <c r="E1616" s="76"/>
      <c r="F1616" s="91"/>
      <c r="G1616" s="80"/>
      <c r="H1616" s="81"/>
      <c r="I1616" s="14"/>
      <c r="J1616" s="92"/>
      <c r="K1616" s="14"/>
      <c r="L1616" s="78"/>
      <c r="M1616" s="81"/>
      <c r="N1616" s="14"/>
      <c r="O1616" s="78"/>
      <c r="P1616" s="78"/>
      <c r="Q1616" s="93"/>
      <c r="R1616" s="80"/>
      <c r="S1616" s="80"/>
      <c r="T1616" s="69"/>
      <c r="U1616" s="78"/>
      <c r="V1616" s="69"/>
      <c r="W1616" s="80"/>
      <c r="X1616" s="80"/>
      <c r="Y1616" s="94"/>
      <c r="Z1616" s="80"/>
      <c r="AA1616" s="80"/>
      <c r="AB1616" s="80"/>
      <c r="AC1616" s="80"/>
      <c r="AD1616" s="69"/>
      <c r="AE1616" s="69"/>
      <c r="AF1616" s="69"/>
      <c r="AG1616" s="95"/>
      <c r="AH1616" s="93"/>
      <c r="AI1616" s="81"/>
      <c r="AJ1616" s="80"/>
      <c r="AK1616" s="80"/>
      <c r="AL1616" s="78"/>
      <c r="AM1616" s="80"/>
      <c r="AN1616" s="80"/>
      <c r="AO1616" s="80"/>
      <c r="AP1616" s="80"/>
      <c r="AQ1616" s="80"/>
      <c r="AR1616" s="80"/>
      <c r="AS1616" s="78"/>
      <c r="AT1616" s="96"/>
      <c r="AU1616" s="97"/>
      <c r="AV1616" s="98"/>
      <c r="AW1616" s="99"/>
    </row>
    <row r="1617" spans="1:49">
      <c r="A1617" s="25"/>
      <c r="C1617" s="89"/>
      <c r="D1617" s="84"/>
      <c r="E1617" s="76"/>
      <c r="F1617" s="91"/>
      <c r="G1617" s="80"/>
      <c r="H1617" s="81"/>
      <c r="I1617" s="14"/>
      <c r="J1617" s="92"/>
      <c r="K1617" s="14"/>
      <c r="L1617" s="78"/>
      <c r="M1617" s="81"/>
      <c r="N1617" s="14"/>
      <c r="O1617" s="78"/>
      <c r="P1617" s="78"/>
      <c r="Q1617" s="93"/>
      <c r="R1617" s="80"/>
      <c r="S1617" s="80"/>
      <c r="T1617" s="69"/>
      <c r="U1617" s="78"/>
      <c r="V1617" s="69"/>
      <c r="W1617" s="80"/>
      <c r="X1617" s="80"/>
      <c r="Y1617" s="94"/>
      <c r="Z1617" s="80"/>
      <c r="AA1617" s="80"/>
      <c r="AB1617" s="80"/>
      <c r="AC1617" s="80"/>
      <c r="AD1617" s="69"/>
      <c r="AE1617" s="69"/>
      <c r="AF1617" s="69"/>
      <c r="AG1617" s="95"/>
      <c r="AH1617" s="93"/>
      <c r="AI1617" s="81"/>
      <c r="AJ1617" s="80"/>
      <c r="AK1617" s="80"/>
      <c r="AL1617" s="78"/>
      <c r="AM1617" s="80"/>
      <c r="AN1617" s="80"/>
      <c r="AO1617" s="80"/>
      <c r="AP1617" s="80"/>
      <c r="AQ1617" s="80"/>
      <c r="AR1617" s="80"/>
      <c r="AS1617" s="78"/>
      <c r="AT1617" s="96"/>
      <c r="AU1617" s="97"/>
      <c r="AV1617" s="98"/>
      <c r="AW1617" s="99"/>
    </row>
    <row r="1618" spans="1:49">
      <c r="A1618" s="25"/>
      <c r="C1618" s="89"/>
      <c r="D1618" s="84"/>
      <c r="E1618" s="76"/>
      <c r="F1618" s="91"/>
      <c r="G1618" s="80"/>
      <c r="H1618" s="81"/>
      <c r="I1618" s="14"/>
      <c r="J1618" s="92"/>
      <c r="K1618" s="14"/>
      <c r="L1618" s="78"/>
      <c r="M1618" s="81"/>
      <c r="N1618" s="14"/>
      <c r="O1618" s="78"/>
      <c r="P1618" s="78"/>
      <c r="Q1618" s="93"/>
      <c r="R1618" s="80"/>
      <c r="S1618" s="80"/>
      <c r="T1618" s="69"/>
      <c r="U1618" s="78"/>
      <c r="V1618" s="69"/>
      <c r="W1618" s="80"/>
      <c r="X1618" s="80"/>
      <c r="Y1618" s="94"/>
      <c r="Z1618" s="80"/>
      <c r="AA1618" s="80"/>
      <c r="AB1618" s="80"/>
      <c r="AC1618" s="80"/>
      <c r="AD1618" s="69"/>
      <c r="AE1618" s="69"/>
      <c r="AF1618" s="69"/>
      <c r="AG1618" s="95"/>
      <c r="AH1618" s="93"/>
      <c r="AI1618" s="81"/>
      <c r="AJ1618" s="80"/>
      <c r="AK1618" s="80"/>
      <c r="AL1618" s="78"/>
      <c r="AM1618" s="80"/>
      <c r="AN1618" s="80"/>
      <c r="AO1618" s="80"/>
      <c r="AP1618" s="80"/>
      <c r="AQ1618" s="80"/>
      <c r="AR1618" s="80"/>
      <c r="AS1618" s="78"/>
      <c r="AT1618" s="96"/>
      <c r="AU1618" s="97"/>
      <c r="AV1618" s="98"/>
      <c r="AW1618" s="99"/>
    </row>
    <row r="1619" spans="1:49">
      <c r="A1619" s="25"/>
      <c r="C1619" s="89"/>
      <c r="D1619" s="84"/>
      <c r="E1619" s="76"/>
      <c r="F1619" s="91"/>
      <c r="G1619" s="80"/>
      <c r="H1619" s="81"/>
      <c r="I1619" s="14"/>
      <c r="J1619" s="92"/>
      <c r="K1619" s="14"/>
      <c r="L1619" s="78"/>
      <c r="M1619" s="81"/>
      <c r="N1619" s="14"/>
      <c r="O1619" s="78"/>
      <c r="P1619" s="78"/>
      <c r="Q1619" s="93"/>
      <c r="R1619" s="80"/>
      <c r="S1619" s="80"/>
      <c r="T1619" s="69"/>
      <c r="U1619" s="78"/>
      <c r="V1619" s="69"/>
      <c r="W1619" s="80"/>
      <c r="X1619" s="80"/>
      <c r="Y1619" s="94"/>
      <c r="Z1619" s="80"/>
      <c r="AA1619" s="80"/>
      <c r="AB1619" s="80"/>
      <c r="AC1619" s="80"/>
      <c r="AD1619" s="69"/>
      <c r="AE1619" s="69"/>
      <c r="AF1619" s="69"/>
      <c r="AG1619" s="95"/>
      <c r="AH1619" s="93"/>
      <c r="AI1619" s="81"/>
      <c r="AJ1619" s="80"/>
      <c r="AK1619" s="80"/>
      <c r="AL1619" s="78"/>
      <c r="AM1619" s="80"/>
      <c r="AN1619" s="80"/>
      <c r="AO1619" s="80"/>
      <c r="AP1619" s="80"/>
      <c r="AQ1619" s="80"/>
      <c r="AR1619" s="80"/>
      <c r="AS1619" s="78"/>
      <c r="AT1619" s="96"/>
      <c r="AU1619" s="97"/>
      <c r="AV1619" s="98"/>
      <c r="AW1619" s="99"/>
    </row>
    <row r="1620" spans="1:49">
      <c r="A1620" s="25"/>
      <c r="C1620" s="89"/>
      <c r="D1620" s="84"/>
      <c r="E1620" s="76"/>
      <c r="F1620" s="91"/>
      <c r="G1620" s="80"/>
      <c r="H1620" s="81"/>
      <c r="I1620" s="14"/>
      <c r="J1620" s="92"/>
      <c r="K1620" s="14"/>
      <c r="L1620" s="78"/>
      <c r="M1620" s="81"/>
      <c r="N1620" s="14"/>
      <c r="O1620" s="78"/>
      <c r="P1620" s="78"/>
      <c r="Q1620" s="93"/>
      <c r="R1620" s="80"/>
      <c r="S1620" s="80"/>
      <c r="T1620" s="69"/>
      <c r="U1620" s="78"/>
      <c r="V1620" s="69"/>
      <c r="W1620" s="80"/>
      <c r="X1620" s="80"/>
      <c r="Y1620" s="94"/>
      <c r="Z1620" s="80"/>
      <c r="AA1620" s="80"/>
      <c r="AB1620" s="80"/>
      <c r="AC1620" s="80"/>
      <c r="AD1620" s="69"/>
      <c r="AE1620" s="69"/>
      <c r="AF1620" s="69"/>
      <c r="AG1620" s="95"/>
      <c r="AH1620" s="93"/>
      <c r="AI1620" s="81"/>
      <c r="AJ1620" s="80"/>
      <c r="AK1620" s="80"/>
      <c r="AL1620" s="78"/>
      <c r="AM1620" s="80"/>
      <c r="AN1620" s="80"/>
      <c r="AO1620" s="80"/>
      <c r="AP1620" s="80"/>
      <c r="AQ1620" s="80"/>
      <c r="AR1620" s="80"/>
      <c r="AS1620" s="78"/>
      <c r="AT1620" s="96"/>
      <c r="AU1620" s="97"/>
      <c r="AV1620" s="98"/>
      <c r="AW1620" s="99"/>
    </row>
    <row r="1621" spans="1:49">
      <c r="A1621" s="25"/>
      <c r="C1621" s="89"/>
      <c r="D1621" s="84"/>
      <c r="E1621" s="76"/>
      <c r="F1621" s="91"/>
      <c r="G1621" s="80"/>
      <c r="H1621" s="81"/>
      <c r="I1621" s="14"/>
      <c r="J1621" s="92"/>
      <c r="K1621" s="14"/>
      <c r="L1621" s="78"/>
      <c r="M1621" s="81"/>
      <c r="N1621" s="14"/>
      <c r="O1621" s="78"/>
      <c r="P1621" s="78"/>
      <c r="Q1621" s="93"/>
      <c r="R1621" s="80"/>
      <c r="S1621" s="80"/>
      <c r="T1621" s="69"/>
      <c r="U1621" s="78"/>
      <c r="V1621" s="69"/>
      <c r="W1621" s="80"/>
      <c r="X1621" s="80"/>
      <c r="Y1621" s="94"/>
      <c r="Z1621" s="80"/>
      <c r="AA1621" s="80"/>
      <c r="AB1621" s="80"/>
      <c r="AC1621" s="80"/>
      <c r="AD1621" s="69"/>
      <c r="AE1621" s="69"/>
      <c r="AF1621" s="69"/>
      <c r="AG1621" s="95"/>
      <c r="AH1621" s="93"/>
      <c r="AI1621" s="81"/>
      <c r="AJ1621" s="80"/>
      <c r="AK1621" s="80"/>
      <c r="AL1621" s="78"/>
      <c r="AM1621" s="80"/>
      <c r="AN1621" s="80"/>
      <c r="AO1621" s="80"/>
      <c r="AP1621" s="80"/>
      <c r="AQ1621" s="80"/>
      <c r="AR1621" s="80"/>
      <c r="AS1621" s="78"/>
      <c r="AT1621" s="96"/>
      <c r="AU1621" s="97"/>
      <c r="AV1621" s="98"/>
      <c r="AW1621" s="99"/>
    </row>
    <row r="1622" spans="1:49">
      <c r="A1622" s="25"/>
      <c r="C1622" s="89"/>
      <c r="D1622" s="84"/>
      <c r="E1622" s="76"/>
      <c r="F1622" s="91"/>
      <c r="G1622" s="80"/>
      <c r="H1622" s="81"/>
      <c r="I1622" s="14"/>
      <c r="J1622" s="92"/>
      <c r="K1622" s="14"/>
      <c r="L1622" s="78"/>
      <c r="M1622" s="81"/>
      <c r="N1622" s="14"/>
      <c r="O1622" s="78"/>
      <c r="P1622" s="78"/>
      <c r="Q1622" s="93"/>
      <c r="R1622" s="80"/>
      <c r="S1622" s="80"/>
      <c r="T1622" s="69"/>
      <c r="U1622" s="78"/>
      <c r="V1622" s="69"/>
      <c r="W1622" s="80"/>
      <c r="X1622" s="80"/>
      <c r="Y1622" s="94"/>
      <c r="Z1622" s="80"/>
      <c r="AA1622" s="80"/>
      <c r="AB1622" s="80"/>
      <c r="AC1622" s="80"/>
      <c r="AD1622" s="69"/>
      <c r="AE1622" s="69"/>
      <c r="AF1622" s="69"/>
      <c r="AG1622" s="95"/>
      <c r="AH1622" s="93"/>
      <c r="AI1622" s="81"/>
      <c r="AJ1622" s="80"/>
      <c r="AK1622" s="80"/>
      <c r="AL1622" s="78"/>
      <c r="AM1622" s="80"/>
      <c r="AN1622" s="80"/>
      <c r="AO1622" s="80"/>
      <c r="AP1622" s="80"/>
      <c r="AQ1622" s="80"/>
      <c r="AR1622" s="80"/>
      <c r="AS1622" s="78"/>
      <c r="AT1622" s="96"/>
      <c r="AU1622" s="97"/>
      <c r="AV1622" s="98"/>
      <c r="AW1622" s="99"/>
    </row>
    <row r="1623" spans="1:49">
      <c r="A1623" s="25"/>
      <c r="C1623" s="89"/>
      <c r="D1623" s="84"/>
      <c r="E1623" s="76"/>
      <c r="F1623" s="91"/>
      <c r="G1623" s="80"/>
      <c r="H1623" s="81"/>
      <c r="I1623" s="14"/>
      <c r="J1623" s="92"/>
      <c r="K1623" s="14"/>
      <c r="L1623" s="78"/>
      <c r="M1623" s="81"/>
      <c r="N1623" s="14"/>
      <c r="O1623" s="78"/>
      <c r="P1623" s="78"/>
      <c r="Q1623" s="93"/>
      <c r="R1623" s="80"/>
      <c r="S1623" s="80"/>
      <c r="T1623" s="69"/>
      <c r="U1623" s="78"/>
      <c r="V1623" s="69"/>
      <c r="W1623" s="80"/>
      <c r="X1623" s="80"/>
      <c r="Y1623" s="94"/>
      <c r="Z1623" s="80"/>
      <c r="AA1623" s="80"/>
      <c r="AB1623" s="80"/>
      <c r="AC1623" s="80"/>
      <c r="AD1623" s="69"/>
      <c r="AE1623" s="69"/>
      <c r="AF1623" s="69"/>
      <c r="AG1623" s="95"/>
      <c r="AH1623" s="93"/>
      <c r="AI1623" s="81"/>
      <c r="AJ1623" s="80"/>
      <c r="AK1623" s="80"/>
      <c r="AL1623" s="78"/>
      <c r="AM1623" s="80"/>
      <c r="AN1623" s="80"/>
      <c r="AO1623" s="80"/>
      <c r="AP1623" s="80"/>
      <c r="AQ1623" s="80"/>
      <c r="AR1623" s="80"/>
      <c r="AS1623" s="78"/>
      <c r="AT1623" s="96"/>
      <c r="AU1623" s="97"/>
      <c r="AV1623" s="98"/>
      <c r="AW1623" s="99"/>
    </row>
    <row r="1624" spans="1:49">
      <c r="A1624" s="25"/>
      <c r="C1624" s="89"/>
      <c r="D1624" s="84"/>
      <c r="E1624" s="76"/>
      <c r="F1624" s="91"/>
      <c r="G1624" s="80"/>
      <c r="H1624" s="81"/>
      <c r="I1624" s="14"/>
      <c r="J1624" s="92"/>
      <c r="K1624" s="14"/>
      <c r="L1624" s="78"/>
      <c r="M1624" s="81"/>
      <c r="N1624" s="14"/>
      <c r="O1624" s="78"/>
      <c r="P1624" s="78"/>
      <c r="Q1624" s="93"/>
      <c r="R1624" s="80"/>
      <c r="S1624" s="80"/>
      <c r="T1624" s="69"/>
      <c r="U1624" s="78"/>
      <c r="V1624" s="69"/>
      <c r="W1624" s="80"/>
      <c r="X1624" s="80"/>
      <c r="Y1624" s="94"/>
      <c r="Z1624" s="80"/>
      <c r="AA1624" s="80"/>
      <c r="AB1624" s="80"/>
      <c r="AC1624" s="80"/>
      <c r="AD1624" s="69"/>
      <c r="AE1624" s="69"/>
      <c r="AF1624" s="69"/>
      <c r="AG1624" s="95"/>
      <c r="AH1624" s="93"/>
      <c r="AI1624" s="81"/>
      <c r="AJ1624" s="80"/>
      <c r="AK1624" s="80"/>
      <c r="AL1624" s="78"/>
      <c r="AM1624" s="80"/>
      <c r="AN1624" s="80"/>
      <c r="AO1624" s="80"/>
      <c r="AP1624" s="80"/>
      <c r="AQ1624" s="80"/>
      <c r="AR1624" s="80"/>
      <c r="AS1624" s="78"/>
      <c r="AT1624" s="96"/>
      <c r="AU1624" s="97"/>
      <c r="AV1624" s="98"/>
      <c r="AW1624" s="99"/>
    </row>
    <row r="1625" spans="1:49">
      <c r="A1625" s="25"/>
      <c r="C1625" s="89"/>
      <c r="D1625" s="84"/>
      <c r="E1625" s="76"/>
      <c r="F1625" s="91"/>
      <c r="G1625" s="80"/>
      <c r="H1625" s="81"/>
      <c r="I1625" s="14"/>
      <c r="J1625" s="92"/>
      <c r="K1625" s="14"/>
      <c r="L1625" s="78"/>
      <c r="M1625" s="81"/>
      <c r="N1625" s="14"/>
      <c r="O1625" s="78"/>
      <c r="P1625" s="78"/>
      <c r="Q1625" s="93"/>
      <c r="R1625" s="80"/>
      <c r="S1625" s="80"/>
      <c r="T1625" s="69"/>
      <c r="U1625" s="78"/>
      <c r="V1625" s="69"/>
      <c r="W1625" s="80"/>
      <c r="X1625" s="80"/>
      <c r="Y1625" s="94"/>
      <c r="Z1625" s="80"/>
      <c r="AA1625" s="80"/>
      <c r="AB1625" s="80"/>
      <c r="AC1625" s="80"/>
      <c r="AD1625" s="69"/>
      <c r="AE1625" s="69"/>
      <c r="AF1625" s="69"/>
      <c r="AG1625" s="95"/>
      <c r="AH1625" s="93"/>
      <c r="AI1625" s="81"/>
      <c r="AJ1625" s="80"/>
      <c r="AK1625" s="80"/>
      <c r="AL1625" s="78"/>
      <c r="AM1625" s="80"/>
      <c r="AN1625" s="80"/>
      <c r="AO1625" s="80"/>
      <c r="AP1625" s="80"/>
      <c r="AQ1625" s="80"/>
      <c r="AR1625" s="80"/>
      <c r="AS1625" s="78"/>
      <c r="AT1625" s="96"/>
      <c r="AU1625" s="97"/>
      <c r="AV1625" s="98"/>
      <c r="AW1625" s="99"/>
    </row>
    <row r="1626" spans="1:49">
      <c r="A1626" s="25"/>
      <c r="C1626" s="89"/>
      <c r="D1626" s="84"/>
      <c r="E1626" s="76"/>
      <c r="F1626" s="91"/>
      <c r="G1626" s="80"/>
      <c r="H1626" s="81"/>
      <c r="I1626" s="14"/>
      <c r="J1626" s="92"/>
      <c r="K1626" s="14"/>
      <c r="L1626" s="78"/>
      <c r="M1626" s="81"/>
      <c r="N1626" s="14"/>
      <c r="O1626" s="78"/>
      <c r="P1626" s="78"/>
      <c r="Q1626" s="93"/>
      <c r="R1626" s="80"/>
      <c r="S1626" s="80"/>
      <c r="T1626" s="69"/>
      <c r="U1626" s="78"/>
      <c r="V1626" s="69"/>
      <c r="W1626" s="80"/>
      <c r="X1626" s="80"/>
      <c r="Y1626" s="94"/>
      <c r="Z1626" s="80"/>
      <c r="AA1626" s="80"/>
      <c r="AB1626" s="80"/>
      <c r="AC1626" s="80"/>
      <c r="AD1626" s="69"/>
      <c r="AE1626" s="69"/>
      <c r="AF1626" s="69"/>
      <c r="AG1626" s="95"/>
      <c r="AH1626" s="93"/>
      <c r="AI1626" s="81"/>
      <c r="AJ1626" s="80"/>
      <c r="AK1626" s="80"/>
      <c r="AL1626" s="78"/>
      <c r="AM1626" s="80"/>
      <c r="AN1626" s="80"/>
      <c r="AO1626" s="80"/>
      <c r="AP1626" s="80"/>
      <c r="AQ1626" s="80"/>
      <c r="AR1626" s="80"/>
      <c r="AS1626" s="78"/>
      <c r="AT1626" s="96"/>
      <c r="AU1626" s="97"/>
      <c r="AV1626" s="98"/>
      <c r="AW1626" s="99"/>
    </row>
    <row r="1627" spans="1:49">
      <c r="A1627" s="25"/>
      <c r="C1627" s="89"/>
      <c r="D1627" s="84"/>
      <c r="E1627" s="76"/>
      <c r="F1627" s="91"/>
      <c r="G1627" s="80"/>
      <c r="H1627" s="81"/>
      <c r="I1627" s="14"/>
      <c r="J1627" s="92"/>
      <c r="K1627" s="14"/>
      <c r="L1627" s="78"/>
      <c r="M1627" s="81"/>
      <c r="N1627" s="14"/>
      <c r="O1627" s="78"/>
      <c r="P1627" s="78"/>
      <c r="Q1627" s="93"/>
      <c r="R1627" s="80"/>
      <c r="S1627" s="80"/>
      <c r="T1627" s="69"/>
      <c r="U1627" s="78"/>
      <c r="V1627" s="69"/>
      <c r="W1627" s="80"/>
      <c r="X1627" s="80"/>
      <c r="Y1627" s="94"/>
      <c r="Z1627" s="80"/>
      <c r="AA1627" s="80"/>
      <c r="AB1627" s="80"/>
      <c r="AC1627" s="80"/>
      <c r="AD1627" s="69"/>
      <c r="AE1627" s="69"/>
      <c r="AF1627" s="69"/>
      <c r="AG1627" s="95"/>
      <c r="AH1627" s="93"/>
      <c r="AI1627" s="81"/>
      <c r="AJ1627" s="80"/>
      <c r="AK1627" s="80"/>
      <c r="AL1627" s="78"/>
      <c r="AM1627" s="80"/>
      <c r="AN1627" s="80"/>
      <c r="AO1627" s="80"/>
      <c r="AP1627" s="80"/>
      <c r="AQ1627" s="80"/>
      <c r="AR1627" s="80"/>
      <c r="AS1627" s="78"/>
      <c r="AT1627" s="96"/>
      <c r="AU1627" s="97"/>
      <c r="AV1627" s="98"/>
      <c r="AW1627" s="99"/>
    </row>
    <row r="1628" spans="1:49">
      <c r="A1628" s="25"/>
      <c r="C1628" s="89"/>
      <c r="D1628" s="84"/>
      <c r="E1628" s="76"/>
      <c r="F1628" s="91"/>
      <c r="G1628" s="80"/>
      <c r="H1628" s="81"/>
      <c r="I1628" s="14"/>
      <c r="J1628" s="92"/>
      <c r="K1628" s="14"/>
      <c r="L1628" s="78"/>
      <c r="M1628" s="81"/>
      <c r="N1628" s="14"/>
      <c r="O1628" s="78"/>
      <c r="P1628" s="78"/>
      <c r="Q1628" s="93"/>
      <c r="R1628" s="80"/>
      <c r="S1628" s="80"/>
      <c r="T1628" s="69"/>
      <c r="U1628" s="78"/>
      <c r="V1628" s="69"/>
      <c r="W1628" s="80"/>
      <c r="X1628" s="80"/>
      <c r="Y1628" s="94"/>
      <c r="Z1628" s="80"/>
      <c r="AA1628" s="80"/>
      <c r="AB1628" s="80"/>
      <c r="AC1628" s="80"/>
      <c r="AD1628" s="69"/>
      <c r="AE1628" s="69"/>
      <c r="AF1628" s="69"/>
      <c r="AG1628" s="95"/>
      <c r="AH1628" s="93"/>
      <c r="AI1628" s="81"/>
      <c r="AJ1628" s="80"/>
      <c r="AK1628" s="80"/>
      <c r="AL1628" s="78"/>
      <c r="AM1628" s="80"/>
      <c r="AN1628" s="80"/>
      <c r="AO1628" s="80"/>
      <c r="AP1628" s="80"/>
      <c r="AQ1628" s="80"/>
      <c r="AR1628" s="80"/>
      <c r="AS1628" s="78"/>
      <c r="AT1628" s="96"/>
      <c r="AU1628" s="97"/>
      <c r="AV1628" s="98"/>
      <c r="AW1628" s="99"/>
    </row>
    <row r="1629" spans="1:49">
      <c r="A1629" s="25"/>
      <c r="C1629" s="89"/>
      <c r="D1629" s="84"/>
      <c r="E1629" s="76"/>
      <c r="F1629" s="91"/>
      <c r="G1629" s="80"/>
      <c r="H1629" s="81"/>
      <c r="I1629" s="14"/>
      <c r="J1629" s="92"/>
      <c r="K1629" s="14"/>
      <c r="L1629" s="78"/>
      <c r="M1629" s="81"/>
      <c r="N1629" s="14"/>
      <c r="O1629" s="78"/>
      <c r="P1629" s="78"/>
      <c r="Q1629" s="93"/>
      <c r="R1629" s="80"/>
      <c r="S1629" s="80"/>
      <c r="T1629" s="69"/>
      <c r="U1629" s="78"/>
      <c r="V1629" s="69"/>
      <c r="W1629" s="80"/>
      <c r="X1629" s="80"/>
      <c r="Y1629" s="94"/>
      <c r="Z1629" s="80"/>
      <c r="AA1629" s="80"/>
      <c r="AB1629" s="80"/>
      <c r="AC1629" s="80"/>
      <c r="AD1629" s="69"/>
      <c r="AE1629" s="69"/>
      <c r="AF1629" s="69"/>
      <c r="AG1629" s="95"/>
      <c r="AH1629" s="93"/>
      <c r="AI1629" s="81"/>
      <c r="AJ1629" s="80"/>
      <c r="AK1629" s="80"/>
      <c r="AL1629" s="78"/>
      <c r="AM1629" s="80"/>
      <c r="AN1629" s="80"/>
      <c r="AO1629" s="80"/>
      <c r="AP1629" s="80"/>
      <c r="AQ1629" s="80"/>
      <c r="AR1629" s="80"/>
      <c r="AS1629" s="78"/>
      <c r="AT1629" s="96"/>
      <c r="AU1629" s="97"/>
      <c r="AV1629" s="98"/>
      <c r="AW1629" s="99"/>
    </row>
    <row r="1630" spans="1:49">
      <c r="A1630" s="25"/>
      <c r="C1630" s="89"/>
      <c r="D1630" s="84"/>
      <c r="E1630" s="76"/>
      <c r="F1630" s="91"/>
      <c r="G1630" s="80"/>
      <c r="H1630" s="81"/>
      <c r="I1630" s="14"/>
      <c r="J1630" s="92"/>
      <c r="K1630" s="14"/>
      <c r="L1630" s="78"/>
      <c r="M1630" s="81"/>
      <c r="N1630" s="14"/>
      <c r="O1630" s="78"/>
      <c r="P1630" s="78"/>
      <c r="Q1630" s="93"/>
      <c r="R1630" s="80"/>
      <c r="S1630" s="80"/>
      <c r="T1630" s="69"/>
      <c r="U1630" s="78"/>
      <c r="V1630" s="69"/>
      <c r="W1630" s="80"/>
      <c r="X1630" s="80"/>
      <c r="Y1630" s="94"/>
      <c r="Z1630" s="80"/>
      <c r="AA1630" s="80"/>
      <c r="AB1630" s="80"/>
      <c r="AC1630" s="80"/>
      <c r="AD1630" s="69"/>
      <c r="AE1630" s="69"/>
      <c r="AF1630" s="69"/>
      <c r="AG1630" s="95"/>
      <c r="AH1630" s="93"/>
      <c r="AI1630" s="81"/>
      <c r="AJ1630" s="80"/>
      <c r="AK1630" s="80"/>
      <c r="AL1630" s="78"/>
      <c r="AM1630" s="80"/>
      <c r="AN1630" s="80"/>
      <c r="AO1630" s="80"/>
      <c r="AP1630" s="80"/>
      <c r="AQ1630" s="80"/>
      <c r="AR1630" s="80"/>
      <c r="AS1630" s="78"/>
      <c r="AT1630" s="96"/>
      <c r="AU1630" s="97"/>
      <c r="AV1630" s="98"/>
      <c r="AW1630" s="99"/>
    </row>
    <row r="1631" spans="1:49">
      <c r="A1631" s="25"/>
      <c r="C1631" s="89"/>
      <c r="D1631" s="84"/>
      <c r="E1631" s="76"/>
      <c r="F1631" s="91"/>
      <c r="G1631" s="80"/>
      <c r="H1631" s="81"/>
      <c r="I1631" s="14"/>
      <c r="J1631" s="92"/>
      <c r="K1631" s="14"/>
      <c r="L1631" s="78"/>
      <c r="M1631" s="81"/>
      <c r="N1631" s="14"/>
      <c r="O1631" s="78"/>
      <c r="P1631" s="78"/>
      <c r="Q1631" s="93"/>
      <c r="R1631" s="80"/>
      <c r="S1631" s="80"/>
      <c r="T1631" s="69"/>
      <c r="U1631" s="78"/>
      <c r="V1631" s="69"/>
      <c r="W1631" s="80"/>
      <c r="X1631" s="80"/>
      <c r="Y1631" s="94"/>
      <c r="Z1631" s="80"/>
      <c r="AA1631" s="80"/>
      <c r="AB1631" s="80"/>
      <c r="AC1631" s="80"/>
      <c r="AD1631" s="69"/>
      <c r="AE1631" s="69"/>
      <c r="AF1631" s="69"/>
      <c r="AG1631" s="95"/>
      <c r="AH1631" s="93"/>
      <c r="AI1631" s="81"/>
      <c r="AJ1631" s="80"/>
      <c r="AK1631" s="80"/>
      <c r="AL1631" s="78"/>
      <c r="AM1631" s="80"/>
      <c r="AN1631" s="80"/>
      <c r="AO1631" s="80"/>
      <c r="AP1631" s="80"/>
      <c r="AQ1631" s="80"/>
      <c r="AR1631" s="80"/>
      <c r="AS1631" s="78"/>
      <c r="AT1631" s="96"/>
      <c r="AU1631" s="97"/>
      <c r="AV1631" s="98"/>
      <c r="AW1631" s="99"/>
    </row>
    <row r="1632" spans="1:49">
      <c r="A1632" s="25"/>
      <c r="C1632" s="89"/>
      <c r="D1632" s="84"/>
      <c r="E1632" s="76"/>
      <c r="F1632" s="91"/>
      <c r="G1632" s="80"/>
      <c r="H1632" s="81"/>
      <c r="I1632" s="14"/>
      <c r="J1632" s="92"/>
      <c r="K1632" s="14"/>
      <c r="L1632" s="78"/>
      <c r="M1632" s="81"/>
      <c r="N1632" s="14"/>
      <c r="O1632" s="78"/>
      <c r="P1632" s="78"/>
      <c r="Q1632" s="93"/>
      <c r="R1632" s="80"/>
      <c r="S1632" s="80"/>
      <c r="T1632" s="69"/>
      <c r="U1632" s="78"/>
      <c r="V1632" s="69"/>
      <c r="W1632" s="80"/>
      <c r="X1632" s="80"/>
      <c r="Y1632" s="94"/>
      <c r="Z1632" s="80"/>
      <c r="AA1632" s="80"/>
      <c r="AB1632" s="80"/>
      <c r="AC1632" s="80"/>
      <c r="AD1632" s="69"/>
      <c r="AE1632" s="69"/>
      <c r="AF1632" s="69"/>
      <c r="AG1632" s="95"/>
      <c r="AH1632" s="93"/>
      <c r="AI1632" s="81"/>
      <c r="AJ1632" s="80"/>
      <c r="AK1632" s="80"/>
      <c r="AL1632" s="78"/>
      <c r="AM1632" s="80"/>
      <c r="AN1632" s="80"/>
      <c r="AO1632" s="80"/>
      <c r="AP1632" s="80"/>
      <c r="AQ1632" s="80"/>
      <c r="AR1632" s="80"/>
      <c r="AS1632" s="78"/>
      <c r="AT1632" s="96"/>
      <c r="AU1632" s="97"/>
      <c r="AV1632" s="98"/>
      <c r="AW1632" s="99"/>
    </row>
    <row r="1633" spans="1:49">
      <c r="A1633" s="25"/>
      <c r="C1633" s="89"/>
      <c r="D1633" s="84"/>
      <c r="E1633" s="76"/>
      <c r="F1633" s="91"/>
      <c r="G1633" s="80"/>
      <c r="H1633" s="81"/>
      <c r="I1633" s="14"/>
      <c r="J1633" s="92"/>
      <c r="K1633" s="14"/>
      <c r="L1633" s="78"/>
      <c r="M1633" s="81"/>
      <c r="N1633" s="14"/>
      <c r="O1633" s="78"/>
      <c r="P1633" s="78"/>
      <c r="Q1633" s="93"/>
      <c r="R1633" s="80"/>
      <c r="S1633" s="80"/>
      <c r="T1633" s="69"/>
      <c r="U1633" s="78"/>
      <c r="V1633" s="69"/>
      <c r="W1633" s="80"/>
      <c r="X1633" s="80"/>
      <c r="Y1633" s="94"/>
      <c r="Z1633" s="80"/>
      <c r="AA1633" s="80"/>
      <c r="AB1633" s="80"/>
      <c r="AC1633" s="80"/>
      <c r="AD1633" s="69"/>
      <c r="AE1633" s="69"/>
      <c r="AF1633" s="69"/>
      <c r="AG1633" s="95"/>
      <c r="AH1633" s="93"/>
      <c r="AI1633" s="81"/>
      <c r="AJ1633" s="80"/>
      <c r="AK1633" s="80"/>
      <c r="AL1633" s="78"/>
      <c r="AM1633" s="80"/>
      <c r="AN1633" s="80"/>
      <c r="AO1633" s="80"/>
      <c r="AP1633" s="80"/>
      <c r="AQ1633" s="80"/>
      <c r="AR1633" s="80"/>
      <c r="AS1633" s="78"/>
      <c r="AT1633" s="96"/>
      <c r="AU1633" s="97"/>
      <c r="AV1633" s="98"/>
      <c r="AW1633" s="99"/>
    </row>
    <row r="1634" spans="1:49">
      <c r="A1634" s="25"/>
      <c r="C1634" s="89"/>
      <c r="D1634" s="84"/>
      <c r="E1634" s="76"/>
      <c r="F1634" s="91"/>
      <c r="G1634" s="80"/>
      <c r="H1634" s="81"/>
      <c r="I1634" s="14"/>
      <c r="J1634" s="92"/>
      <c r="K1634" s="14"/>
      <c r="L1634" s="78"/>
      <c r="M1634" s="81"/>
      <c r="N1634" s="14"/>
      <c r="O1634" s="78"/>
      <c r="P1634" s="78"/>
      <c r="Q1634" s="93"/>
      <c r="R1634" s="80"/>
      <c r="S1634" s="80"/>
      <c r="T1634" s="69"/>
      <c r="U1634" s="78"/>
      <c r="V1634" s="69"/>
      <c r="W1634" s="80"/>
      <c r="X1634" s="80"/>
      <c r="Y1634" s="94"/>
      <c r="Z1634" s="80"/>
      <c r="AA1634" s="80"/>
      <c r="AB1634" s="80"/>
      <c r="AC1634" s="80"/>
      <c r="AD1634" s="69"/>
      <c r="AE1634" s="69"/>
      <c r="AF1634" s="69"/>
      <c r="AG1634" s="95"/>
      <c r="AH1634" s="93"/>
      <c r="AI1634" s="81"/>
      <c r="AJ1634" s="80"/>
      <c r="AK1634" s="80"/>
      <c r="AL1634" s="78"/>
      <c r="AM1634" s="80"/>
      <c r="AN1634" s="80"/>
      <c r="AO1634" s="80"/>
      <c r="AP1634" s="80"/>
      <c r="AQ1634" s="80"/>
      <c r="AR1634" s="80"/>
      <c r="AS1634" s="78"/>
      <c r="AT1634" s="96"/>
      <c r="AU1634" s="97"/>
      <c r="AV1634" s="98"/>
      <c r="AW1634" s="99"/>
    </row>
    <row r="1635" spans="1:49">
      <c r="A1635" s="25"/>
      <c r="C1635" s="89"/>
      <c r="D1635" s="84"/>
      <c r="E1635" s="76"/>
      <c r="F1635" s="91"/>
      <c r="G1635" s="80"/>
      <c r="H1635" s="81"/>
      <c r="I1635" s="14"/>
      <c r="J1635" s="92"/>
      <c r="K1635" s="14"/>
      <c r="L1635" s="78"/>
      <c r="M1635" s="81"/>
      <c r="N1635" s="14"/>
      <c r="O1635" s="78"/>
      <c r="P1635" s="78"/>
      <c r="Q1635" s="93"/>
      <c r="R1635" s="80"/>
      <c r="S1635" s="80"/>
      <c r="T1635" s="69"/>
      <c r="U1635" s="78"/>
      <c r="V1635" s="69"/>
      <c r="W1635" s="80"/>
      <c r="X1635" s="80"/>
      <c r="Y1635" s="94"/>
      <c r="Z1635" s="80"/>
      <c r="AA1635" s="80"/>
      <c r="AB1635" s="80"/>
      <c r="AC1635" s="80"/>
      <c r="AD1635" s="69"/>
      <c r="AE1635" s="69"/>
      <c r="AF1635" s="69"/>
      <c r="AG1635" s="95"/>
      <c r="AH1635" s="93"/>
      <c r="AI1635" s="81"/>
      <c r="AJ1635" s="80"/>
      <c r="AK1635" s="80"/>
      <c r="AL1635" s="78"/>
      <c r="AM1635" s="80"/>
      <c r="AN1635" s="80"/>
      <c r="AO1635" s="80"/>
      <c r="AP1635" s="80"/>
      <c r="AQ1635" s="80"/>
      <c r="AR1635" s="80"/>
      <c r="AS1635" s="78"/>
      <c r="AT1635" s="96"/>
      <c r="AU1635" s="97"/>
      <c r="AV1635" s="98"/>
      <c r="AW1635" s="99"/>
    </row>
    <row r="1636" spans="1:49">
      <c r="A1636" s="25"/>
      <c r="C1636" s="89"/>
      <c r="D1636" s="84"/>
      <c r="E1636" s="76"/>
      <c r="F1636" s="91"/>
      <c r="G1636" s="80"/>
      <c r="H1636" s="81"/>
      <c r="I1636" s="14"/>
      <c r="J1636" s="92"/>
      <c r="K1636" s="14"/>
      <c r="L1636" s="78"/>
      <c r="M1636" s="81"/>
      <c r="N1636" s="14"/>
      <c r="O1636" s="78"/>
      <c r="P1636" s="78"/>
      <c r="Q1636" s="93"/>
      <c r="R1636" s="80"/>
      <c r="S1636" s="80"/>
      <c r="T1636" s="69"/>
      <c r="U1636" s="78"/>
      <c r="V1636" s="69"/>
      <c r="W1636" s="80"/>
      <c r="X1636" s="80"/>
      <c r="Y1636" s="94"/>
      <c r="Z1636" s="80"/>
      <c r="AA1636" s="80"/>
      <c r="AB1636" s="80"/>
      <c r="AC1636" s="80"/>
      <c r="AD1636" s="69"/>
      <c r="AE1636" s="69"/>
      <c r="AF1636" s="69"/>
      <c r="AG1636" s="95"/>
      <c r="AH1636" s="93"/>
      <c r="AI1636" s="81"/>
      <c r="AJ1636" s="80"/>
      <c r="AK1636" s="80"/>
      <c r="AL1636" s="78"/>
      <c r="AM1636" s="80"/>
      <c r="AN1636" s="80"/>
      <c r="AO1636" s="80"/>
      <c r="AP1636" s="80"/>
      <c r="AQ1636" s="80"/>
      <c r="AR1636" s="80"/>
      <c r="AS1636" s="78"/>
      <c r="AT1636" s="96"/>
      <c r="AU1636" s="97"/>
      <c r="AV1636" s="98"/>
      <c r="AW1636" s="99"/>
    </row>
    <row r="1637" spans="1:49">
      <c r="A1637" s="25"/>
      <c r="C1637" s="89"/>
      <c r="D1637" s="84"/>
      <c r="E1637" s="76"/>
      <c r="F1637" s="91"/>
      <c r="G1637" s="80"/>
      <c r="H1637" s="81"/>
      <c r="I1637" s="14"/>
      <c r="J1637" s="92"/>
      <c r="K1637" s="14"/>
      <c r="L1637" s="78"/>
      <c r="M1637" s="81"/>
      <c r="N1637" s="14"/>
      <c r="O1637" s="78"/>
      <c r="P1637" s="78"/>
      <c r="Q1637" s="93"/>
      <c r="R1637" s="80"/>
      <c r="S1637" s="80"/>
      <c r="T1637" s="69"/>
      <c r="U1637" s="78"/>
      <c r="V1637" s="69"/>
      <c r="W1637" s="80"/>
      <c r="X1637" s="80"/>
      <c r="Y1637" s="94"/>
      <c r="Z1637" s="80"/>
      <c r="AA1637" s="80"/>
      <c r="AB1637" s="80"/>
      <c r="AC1637" s="80"/>
      <c r="AD1637" s="69"/>
      <c r="AE1637" s="69"/>
      <c r="AF1637" s="69"/>
      <c r="AG1637" s="95"/>
      <c r="AH1637" s="93"/>
      <c r="AI1637" s="81"/>
      <c r="AJ1637" s="80"/>
      <c r="AK1637" s="80"/>
      <c r="AL1637" s="78"/>
      <c r="AM1637" s="80"/>
      <c r="AN1637" s="80"/>
      <c r="AO1637" s="80"/>
      <c r="AP1637" s="80"/>
      <c r="AQ1637" s="80"/>
      <c r="AR1637" s="80"/>
      <c r="AS1637" s="78"/>
      <c r="AT1637" s="96"/>
      <c r="AU1637" s="97"/>
      <c r="AV1637" s="98"/>
      <c r="AW1637" s="99"/>
    </row>
    <row r="1638" spans="1:49">
      <c r="A1638" s="25"/>
      <c r="C1638" s="89"/>
      <c r="D1638" s="84"/>
      <c r="E1638" s="76"/>
      <c r="F1638" s="91"/>
      <c r="G1638" s="80"/>
      <c r="H1638" s="81"/>
      <c r="I1638" s="14"/>
      <c r="J1638" s="92"/>
      <c r="K1638" s="14"/>
      <c r="L1638" s="78"/>
      <c r="M1638" s="81"/>
      <c r="N1638" s="14"/>
      <c r="O1638" s="78"/>
      <c r="P1638" s="78"/>
      <c r="Q1638" s="93"/>
      <c r="R1638" s="80"/>
      <c r="S1638" s="80"/>
      <c r="T1638" s="69"/>
      <c r="U1638" s="78"/>
      <c r="V1638" s="69"/>
      <c r="W1638" s="80"/>
      <c r="X1638" s="80"/>
      <c r="Y1638" s="94"/>
      <c r="Z1638" s="80"/>
      <c r="AA1638" s="80"/>
      <c r="AB1638" s="80"/>
      <c r="AC1638" s="80"/>
      <c r="AD1638" s="69"/>
      <c r="AE1638" s="69"/>
      <c r="AF1638" s="69"/>
      <c r="AG1638" s="95"/>
      <c r="AH1638" s="93"/>
      <c r="AI1638" s="81"/>
      <c r="AJ1638" s="80"/>
      <c r="AK1638" s="80"/>
      <c r="AL1638" s="78"/>
      <c r="AM1638" s="80"/>
      <c r="AN1638" s="80"/>
      <c r="AO1638" s="80"/>
      <c r="AP1638" s="80"/>
      <c r="AQ1638" s="80"/>
      <c r="AR1638" s="80"/>
      <c r="AS1638" s="78"/>
      <c r="AT1638" s="96"/>
      <c r="AU1638" s="97"/>
      <c r="AV1638" s="98"/>
      <c r="AW1638" s="99"/>
    </row>
    <row r="1639" spans="1:49">
      <c r="A1639" s="25"/>
      <c r="C1639" s="89"/>
      <c r="D1639" s="84"/>
      <c r="E1639" s="76"/>
      <c r="F1639" s="91"/>
      <c r="G1639" s="80"/>
      <c r="H1639" s="81"/>
      <c r="I1639" s="14"/>
      <c r="J1639" s="92"/>
      <c r="K1639" s="14"/>
      <c r="L1639" s="78"/>
      <c r="M1639" s="81"/>
      <c r="N1639" s="14"/>
      <c r="O1639" s="78"/>
      <c r="P1639" s="78"/>
      <c r="Q1639" s="93"/>
      <c r="R1639" s="80"/>
      <c r="S1639" s="80"/>
      <c r="T1639" s="69"/>
      <c r="U1639" s="78"/>
      <c r="V1639" s="69"/>
      <c r="W1639" s="80"/>
      <c r="X1639" s="80"/>
      <c r="Y1639" s="94"/>
      <c r="Z1639" s="80"/>
      <c r="AA1639" s="80"/>
      <c r="AB1639" s="80"/>
      <c r="AC1639" s="80"/>
      <c r="AD1639" s="69"/>
      <c r="AE1639" s="69"/>
      <c r="AF1639" s="69"/>
      <c r="AG1639" s="95"/>
      <c r="AH1639" s="93"/>
      <c r="AI1639" s="81"/>
      <c r="AJ1639" s="80"/>
      <c r="AK1639" s="80"/>
      <c r="AL1639" s="78"/>
      <c r="AM1639" s="80"/>
      <c r="AN1639" s="80"/>
      <c r="AO1639" s="80"/>
      <c r="AP1639" s="80"/>
      <c r="AQ1639" s="80"/>
      <c r="AR1639" s="80"/>
      <c r="AS1639" s="78"/>
      <c r="AT1639" s="96"/>
      <c r="AU1639" s="97"/>
      <c r="AV1639" s="98"/>
      <c r="AW1639" s="99"/>
    </row>
    <row r="1640" spans="1:49">
      <c r="E1640" s="85"/>
      <c r="J1640" s="35"/>
      <c r="M1640" s="35"/>
    </row>
    <row r="1641" spans="1:49">
      <c r="E1641" s="85"/>
      <c r="J1641" s="35"/>
      <c r="M1641" s="35"/>
    </row>
    <row r="1642" spans="1:49">
      <c r="E1642" s="85"/>
      <c r="J1642" s="35"/>
      <c r="M1642" s="35"/>
    </row>
    <row r="1643" spans="1:49">
      <c r="E1643" s="85"/>
      <c r="J1643" s="35"/>
      <c r="M1643" s="35"/>
    </row>
    <row r="1644" spans="1:49">
      <c r="E1644" s="85"/>
      <c r="J1644" s="35"/>
      <c r="M1644" s="35"/>
    </row>
    <row r="1645" spans="1:49">
      <c r="E1645" s="85"/>
      <c r="J1645" s="35"/>
      <c r="M1645" s="35"/>
    </row>
    <row r="1646" spans="1:49">
      <c r="E1646" s="85"/>
      <c r="J1646" s="35"/>
      <c r="M1646" s="35"/>
    </row>
    <row r="1647" spans="1:49">
      <c r="E1647" s="85"/>
      <c r="J1647" s="35"/>
      <c r="M1647" s="35"/>
    </row>
    <row r="1648" spans="1:49">
      <c r="E1648" s="85"/>
      <c r="J1648" s="35"/>
      <c r="M1648" s="35"/>
    </row>
    <row r="1649" spans="5:13">
      <c r="E1649" s="85"/>
      <c r="J1649" s="35"/>
      <c r="M1649" s="35"/>
    </row>
    <row r="1650" spans="5:13">
      <c r="E1650" s="85"/>
      <c r="J1650" s="35"/>
    </row>
    <row r="1651" spans="5:13">
      <c r="E1651" s="85"/>
    </row>
  </sheetData>
  <mergeCells count="26">
    <mergeCell ref="AJ8:AS8"/>
    <mergeCell ref="AT8:AW8"/>
    <mergeCell ref="AT9:AT10"/>
    <mergeCell ref="AU9:AU10"/>
    <mergeCell ref="AV9:AV10"/>
    <mergeCell ref="AW9:AW10"/>
    <mergeCell ref="E8:H8"/>
    <mergeCell ref="I8:J8"/>
    <mergeCell ref="K8:M8"/>
    <mergeCell ref="N8:P8"/>
    <mergeCell ref="Q8:AG8"/>
    <mergeCell ref="AH8:AI8"/>
    <mergeCell ref="D3:F3"/>
    <mergeCell ref="G3:J3"/>
    <mergeCell ref="L3:M3"/>
    <mergeCell ref="O3:P3"/>
    <mergeCell ref="D4:F4"/>
    <mergeCell ref="G4:J4"/>
    <mergeCell ref="D1:F1"/>
    <mergeCell ref="G1:J1"/>
    <mergeCell ref="L1:M1"/>
    <mergeCell ref="O1:P1"/>
    <mergeCell ref="D2:F2"/>
    <mergeCell ref="G2:J2"/>
    <mergeCell ref="L2:M2"/>
    <mergeCell ref="O2:P2"/>
  </mergeCells>
  <conditionalFormatting sqref="AT6:AW1048576">
    <cfRule type="cellIs" dxfId="7" priority="1" operator="equal">
      <formula>1</formula>
    </cfRule>
    <cfRule type="cellIs" dxfId="6" priority="2" operator="between">
      <formula>8</formula>
      <formula>9</formula>
    </cfRule>
    <cfRule type="cellIs" dxfId="5" priority="3" operator="equal">
      <formula>7</formula>
    </cfRule>
    <cfRule type="cellIs" dxfId="4" priority="4" operator="equal">
      <formula>6</formula>
    </cfRule>
    <cfRule type="cellIs" dxfId="3" priority="5" operator="equal">
      <formula>5</formula>
    </cfRule>
    <cfRule type="cellIs" dxfId="2" priority="6" operator="equal">
      <formula>4</formula>
    </cfRule>
    <cfRule type="cellIs" dxfId="1" priority="7" operator="equal">
      <formula>3</formula>
    </cfRule>
    <cfRule type="cellIs" dxfId="0" priority="8" operator="equal">
      <formula>2</formula>
    </cfRule>
  </conditionalFormatting>
  <pageMargins left="0.7" right="0.7" top="0.75" bottom="0.75" header="0.3" footer="0.3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SCPT-12</vt:lpstr>
      <vt:lpstr>SCPT-13</vt:lpstr>
      <vt:lpstr>SCPT-14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Ulloa</dc:creator>
  <cp:lastModifiedBy>Omar Ulloa</cp:lastModifiedBy>
  <dcterms:created xsi:type="dcterms:W3CDTF">2023-05-09T13:51:23Z</dcterms:created>
  <dcterms:modified xsi:type="dcterms:W3CDTF">2023-05-09T13:53:31Z</dcterms:modified>
</cp:coreProperties>
</file>